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HA NOI\CHI HUE C6\2025\"/>
    </mc:Choice>
  </mc:AlternateContent>
  <bookViews>
    <workbookView xWindow="-120" yWindow="-120" windowWidth="21840" windowHeight="13020" tabRatio="606"/>
  </bookViews>
  <sheets>
    <sheet name="Đơn đặt hàng" sheetId="1" r:id="rId1"/>
    <sheet name="Sheet2" sheetId="10" state="hidden" r:id="rId2"/>
    <sheet name="Xuat_Tra_Doi" sheetId="7" r:id="rId3"/>
    <sheet name="Gia_MB" sheetId="2" r:id="rId4"/>
    <sheet name="TONG_SL" sheetId="4" r:id="rId5"/>
    <sheet name="MA_NVBH" sheetId="8" r:id="rId6"/>
    <sheet name="Ma_KH" sheetId="5" r:id="rId7"/>
    <sheet name="Chuyển Mã" sheetId="13" r:id="rId8"/>
  </sheets>
  <externalReferences>
    <externalReference r:id="rId9"/>
    <externalReference r:id="rId10"/>
  </externalReferences>
  <definedNames>
    <definedName name="_xlnm._FilterDatabase" localSheetId="0" hidden="1">'Đơn đặt hàng'!$A$1:$Z$6418</definedName>
    <definedName name="Ma_HH">TONG_SL!$A$2:$A$67</definedName>
    <definedName name="Ma_KH">Ma_KH!$A$2:$A$2380</definedName>
    <definedName name="Ma_NV">MA_NVBH!$A$2:$A$14</definedName>
    <definedName name="Ma_NVMB">[1]Ma_HH_NV!$H$2:$H$14</definedName>
    <definedName name="MA_VTHH">TONG_SL!$A:$A</definedName>
  </definedNames>
  <calcPr calcId="162913"/>
</workbook>
</file>

<file path=xl/calcChain.xml><?xml version="1.0" encoding="utf-8"?>
<calcChain xmlns="http://schemas.openxmlformats.org/spreadsheetml/2006/main">
  <c r="Q6418" i="1" l="1"/>
  <c r="N6418" i="1"/>
  <c r="L6418" i="1"/>
  <c r="AA6417" i="1"/>
  <c r="X6417" i="1"/>
  <c r="T6417" i="1"/>
  <c r="U6417" i="1" s="1"/>
  <c r="Z6417" i="1" s="1"/>
  <c r="Q6417" i="1"/>
  <c r="N6417" i="1"/>
  <c r="L6417" i="1"/>
  <c r="AA6416" i="1"/>
  <c r="X6416" i="1"/>
  <c r="T6416" i="1"/>
  <c r="U6416" i="1" s="1"/>
  <c r="Q6416" i="1"/>
  <c r="N6416" i="1"/>
  <c r="L6416" i="1"/>
  <c r="AA6415" i="1"/>
  <c r="X6415" i="1"/>
  <c r="T6415" i="1"/>
  <c r="U6415" i="1" s="1"/>
  <c r="Q6415" i="1"/>
  <c r="N6415" i="1"/>
  <c r="L6415" i="1"/>
  <c r="AA6414" i="1"/>
  <c r="X6414" i="1"/>
  <c r="T6414" i="1"/>
  <c r="U6414" i="1" s="1"/>
  <c r="Q6414" i="1"/>
  <c r="N6414" i="1"/>
  <c r="L6414" i="1"/>
  <c r="AA6413" i="1"/>
  <c r="X6413" i="1"/>
  <c r="U6413" i="1"/>
  <c r="Z6413" i="1" s="1"/>
  <c r="T6413" i="1"/>
  <c r="Q6413" i="1"/>
  <c r="N6413" i="1"/>
  <c r="L6413" i="1"/>
  <c r="AA6412" i="1"/>
  <c r="X6412" i="1"/>
  <c r="T6412" i="1"/>
  <c r="U6412" i="1" s="1"/>
  <c r="Z6412" i="1" s="1"/>
  <c r="Q6412" i="1"/>
  <c r="N6412" i="1"/>
  <c r="L6412" i="1"/>
  <c r="AA6411" i="1"/>
  <c r="X6411" i="1"/>
  <c r="T6411" i="1"/>
  <c r="U6411" i="1" s="1"/>
  <c r="Z6411" i="1" s="1"/>
  <c r="Q6411" i="1"/>
  <c r="N6411" i="1"/>
  <c r="L6411" i="1"/>
  <c r="AA6410" i="1"/>
  <c r="X6410" i="1"/>
  <c r="T6410" i="1"/>
  <c r="U6410" i="1" s="1"/>
  <c r="Q6410" i="1"/>
  <c r="N6410" i="1"/>
  <c r="L6410" i="1"/>
  <c r="AA6409" i="1"/>
  <c r="X6409" i="1"/>
  <c r="T6409" i="1"/>
  <c r="U6409" i="1" s="1"/>
  <c r="Z6409" i="1" s="1"/>
  <c r="Q6409" i="1"/>
  <c r="N6409" i="1"/>
  <c r="L6409" i="1"/>
  <c r="AA6408" i="1"/>
  <c r="X6408" i="1"/>
  <c r="T6408" i="1"/>
  <c r="U6408" i="1" s="1"/>
  <c r="Z6408" i="1" s="1"/>
  <c r="Q6408" i="1"/>
  <c r="N6408" i="1"/>
  <c r="L6408" i="1"/>
  <c r="AA6407" i="1"/>
  <c r="X6407" i="1"/>
  <c r="T6407" i="1"/>
  <c r="U6407" i="1" s="1"/>
  <c r="Q6407" i="1"/>
  <c r="N6407" i="1"/>
  <c r="L6407" i="1"/>
  <c r="AA6406" i="1"/>
  <c r="X6406" i="1"/>
  <c r="T6406" i="1"/>
  <c r="U6406" i="1" s="1"/>
  <c r="Q6406" i="1"/>
  <c r="N6406" i="1"/>
  <c r="L6406" i="1"/>
  <c r="AA6405" i="1"/>
  <c r="X6405" i="1"/>
  <c r="T6405" i="1"/>
  <c r="U6405" i="1" s="1"/>
  <c r="Z6405" i="1" s="1"/>
  <c r="Q6405" i="1"/>
  <c r="N6405" i="1"/>
  <c r="L6405" i="1"/>
  <c r="AA6404" i="1"/>
  <c r="X6404" i="1"/>
  <c r="U6404" i="1"/>
  <c r="Z6404" i="1" s="1"/>
  <c r="T6404" i="1"/>
  <c r="Q6404" i="1"/>
  <c r="N6404" i="1"/>
  <c r="L6404" i="1"/>
  <c r="AA6403" i="1"/>
  <c r="X6403" i="1"/>
  <c r="T6403" i="1"/>
  <c r="U6403" i="1" s="1"/>
  <c r="Q6403" i="1"/>
  <c r="N6403" i="1"/>
  <c r="L6403" i="1"/>
  <c r="AA6402" i="1"/>
  <c r="X6402" i="1"/>
  <c r="T6402" i="1"/>
  <c r="U6402" i="1" s="1"/>
  <c r="Q6402" i="1"/>
  <c r="N6402" i="1"/>
  <c r="L6402" i="1"/>
  <c r="AA6401" i="1"/>
  <c r="X6401" i="1"/>
  <c r="T6401" i="1"/>
  <c r="U6401" i="1" s="1"/>
  <c r="Q6401" i="1"/>
  <c r="N6401" i="1"/>
  <c r="L6401" i="1"/>
  <c r="AA6400" i="1"/>
  <c r="X6400" i="1"/>
  <c r="T6400" i="1"/>
  <c r="U6400" i="1" s="1"/>
  <c r="Q6400" i="1"/>
  <c r="N6400" i="1"/>
  <c r="L6400" i="1"/>
  <c r="AA6399" i="1"/>
  <c r="X6399" i="1"/>
  <c r="T6399" i="1"/>
  <c r="U6399" i="1" s="1"/>
  <c r="Q6399" i="1"/>
  <c r="N6399" i="1"/>
  <c r="L6399" i="1"/>
  <c r="AA6398" i="1"/>
  <c r="X6398" i="1"/>
  <c r="T6398" i="1"/>
  <c r="U6398" i="1" s="1"/>
  <c r="Q6398" i="1"/>
  <c r="N6398" i="1"/>
  <c r="L6398" i="1"/>
  <c r="AA6397" i="1"/>
  <c r="X6397" i="1"/>
  <c r="T6397" i="1"/>
  <c r="U6397" i="1" s="1"/>
  <c r="Z6397" i="1" s="1"/>
  <c r="Q6397" i="1"/>
  <c r="N6397" i="1"/>
  <c r="L6397" i="1"/>
  <c r="AA6396" i="1"/>
  <c r="X6396" i="1"/>
  <c r="T6396" i="1"/>
  <c r="U6396" i="1" s="1"/>
  <c r="Q6396" i="1"/>
  <c r="N6396" i="1"/>
  <c r="L6396" i="1"/>
  <c r="AA6395" i="1"/>
  <c r="X6395" i="1"/>
  <c r="T6395" i="1"/>
  <c r="U6395" i="1" s="1"/>
  <c r="Q6395" i="1"/>
  <c r="N6395" i="1"/>
  <c r="L6395" i="1"/>
  <c r="AA6394" i="1"/>
  <c r="X6394" i="1"/>
  <c r="T6394" i="1"/>
  <c r="U6394" i="1" s="1"/>
  <c r="Q6394" i="1"/>
  <c r="N6394" i="1"/>
  <c r="L6394" i="1"/>
  <c r="AA6393" i="1"/>
  <c r="X6393" i="1"/>
  <c r="T6393" i="1"/>
  <c r="U6393" i="1" s="1"/>
  <c r="Z6393" i="1" s="1"/>
  <c r="Q6393" i="1"/>
  <c r="N6393" i="1"/>
  <c r="L6393" i="1"/>
  <c r="AA6392" i="1"/>
  <c r="X6392" i="1"/>
  <c r="T6392" i="1"/>
  <c r="U6392" i="1" s="1"/>
  <c r="Q6392" i="1"/>
  <c r="N6392" i="1"/>
  <c r="L6392" i="1"/>
  <c r="AA6391" i="1"/>
  <c r="X6391" i="1"/>
  <c r="T6391" i="1"/>
  <c r="U6391" i="1" s="1"/>
  <c r="Q6391" i="1"/>
  <c r="N6391" i="1"/>
  <c r="L6391" i="1"/>
  <c r="AA6390" i="1"/>
  <c r="X6390" i="1"/>
  <c r="T6390" i="1"/>
  <c r="U6390" i="1" s="1"/>
  <c r="Q6390" i="1"/>
  <c r="N6390" i="1"/>
  <c r="L6390" i="1"/>
  <c r="AA6389" i="1"/>
  <c r="X6389" i="1"/>
  <c r="U6389" i="1"/>
  <c r="Z6389" i="1" s="1"/>
  <c r="T6389" i="1"/>
  <c r="Q6389" i="1"/>
  <c r="N6389" i="1"/>
  <c r="L6389" i="1"/>
  <c r="AA6388" i="1"/>
  <c r="X6388" i="1"/>
  <c r="T6388" i="1"/>
  <c r="U6388" i="1" s="1"/>
  <c r="Z6388" i="1" s="1"/>
  <c r="Q6388" i="1"/>
  <c r="N6388" i="1"/>
  <c r="L6388" i="1"/>
  <c r="AA6387" i="1"/>
  <c r="X6387" i="1"/>
  <c r="T6387" i="1"/>
  <c r="U6387" i="1" s="1"/>
  <c r="Q6387" i="1"/>
  <c r="N6387" i="1"/>
  <c r="L6387" i="1"/>
  <c r="AA6386" i="1"/>
  <c r="X6386" i="1"/>
  <c r="T6386" i="1"/>
  <c r="U6386" i="1" s="1"/>
  <c r="Q6386" i="1"/>
  <c r="N6386" i="1"/>
  <c r="L6386" i="1"/>
  <c r="AA6385" i="1"/>
  <c r="X6385" i="1"/>
  <c r="T6385" i="1"/>
  <c r="U6385" i="1" s="1"/>
  <c r="Q6385" i="1"/>
  <c r="N6385" i="1"/>
  <c r="L6385" i="1"/>
  <c r="AA6384" i="1"/>
  <c r="X6384" i="1"/>
  <c r="T6384" i="1"/>
  <c r="U6384" i="1" s="1"/>
  <c r="Q6384" i="1"/>
  <c r="N6384" i="1"/>
  <c r="L6384" i="1"/>
  <c r="AA6383" i="1"/>
  <c r="X6383" i="1"/>
  <c r="T6383" i="1"/>
  <c r="U6383" i="1" s="1"/>
  <c r="Q6383" i="1"/>
  <c r="N6383" i="1"/>
  <c r="L6383" i="1"/>
  <c r="AA6382" i="1"/>
  <c r="X6382" i="1"/>
  <c r="T6382" i="1"/>
  <c r="U6382" i="1" s="1"/>
  <c r="Q6382" i="1"/>
  <c r="N6382" i="1"/>
  <c r="L6382" i="1"/>
  <c r="AA6381" i="1"/>
  <c r="X6381" i="1"/>
  <c r="T6381" i="1"/>
  <c r="U6381" i="1" s="1"/>
  <c r="Z6381" i="1" s="1"/>
  <c r="Q6381" i="1"/>
  <c r="N6381" i="1"/>
  <c r="L6381" i="1"/>
  <c r="AA6380" i="1"/>
  <c r="X6380" i="1"/>
  <c r="T6380" i="1"/>
  <c r="U6380" i="1" s="1"/>
  <c r="Q6380" i="1"/>
  <c r="N6380" i="1"/>
  <c r="L6380" i="1"/>
  <c r="AA6379" i="1"/>
  <c r="X6379" i="1"/>
  <c r="T6379" i="1"/>
  <c r="U6379" i="1" s="1"/>
  <c r="Q6379" i="1"/>
  <c r="N6379" i="1"/>
  <c r="L6379" i="1"/>
  <c r="AA6378" i="1"/>
  <c r="X6378" i="1"/>
  <c r="T6378" i="1"/>
  <c r="U6378" i="1" s="1"/>
  <c r="Q6378" i="1"/>
  <c r="N6378" i="1"/>
  <c r="L6378" i="1"/>
  <c r="AA6377" i="1"/>
  <c r="X6377" i="1"/>
  <c r="T6377" i="1"/>
  <c r="U6377" i="1" s="1"/>
  <c r="Z6377" i="1" s="1"/>
  <c r="Q6377" i="1"/>
  <c r="N6377" i="1"/>
  <c r="L6377" i="1"/>
  <c r="AA6376" i="1"/>
  <c r="X6376" i="1"/>
  <c r="T6376" i="1"/>
  <c r="U6376" i="1" s="1"/>
  <c r="Q6376" i="1"/>
  <c r="N6376" i="1"/>
  <c r="L6376" i="1"/>
  <c r="AA6375" i="1"/>
  <c r="X6375" i="1"/>
  <c r="T6375" i="1"/>
  <c r="U6375" i="1" s="1"/>
  <c r="Q6375" i="1"/>
  <c r="N6375" i="1"/>
  <c r="L6375" i="1"/>
  <c r="AA6374" i="1"/>
  <c r="X6374" i="1"/>
  <c r="T6374" i="1"/>
  <c r="U6374" i="1" s="1"/>
  <c r="Q6374" i="1"/>
  <c r="N6374" i="1"/>
  <c r="L6374" i="1"/>
  <c r="AA6373" i="1"/>
  <c r="X6373" i="1"/>
  <c r="U6373" i="1"/>
  <c r="Z6373" i="1" s="1"/>
  <c r="T6373" i="1"/>
  <c r="Q6373" i="1"/>
  <c r="N6373" i="1"/>
  <c r="L6373" i="1"/>
  <c r="AA6372" i="1"/>
  <c r="X6372" i="1"/>
  <c r="T6372" i="1"/>
  <c r="U6372" i="1" s="1"/>
  <c r="Q6372" i="1"/>
  <c r="N6372" i="1"/>
  <c r="L6372" i="1"/>
  <c r="AA6371" i="1"/>
  <c r="X6371" i="1"/>
  <c r="T6371" i="1"/>
  <c r="U6371" i="1" s="1"/>
  <c r="Z6371" i="1" s="1"/>
  <c r="Q6371" i="1"/>
  <c r="N6371" i="1"/>
  <c r="L6371" i="1"/>
  <c r="AA6370" i="1"/>
  <c r="X6370" i="1"/>
  <c r="T6370" i="1"/>
  <c r="U6370" i="1" s="1"/>
  <c r="Q6370" i="1"/>
  <c r="N6370" i="1"/>
  <c r="L6370" i="1"/>
  <c r="AA6369" i="1"/>
  <c r="X6369" i="1"/>
  <c r="T6369" i="1"/>
  <c r="U6369" i="1" s="1"/>
  <c r="Z6369" i="1" s="1"/>
  <c r="Q6369" i="1"/>
  <c r="N6369" i="1"/>
  <c r="L6369" i="1"/>
  <c r="AA6368" i="1"/>
  <c r="X6368" i="1"/>
  <c r="T6368" i="1"/>
  <c r="U6368" i="1" s="1"/>
  <c r="Q6368" i="1"/>
  <c r="N6368" i="1"/>
  <c r="L6368" i="1"/>
  <c r="AA6367" i="1"/>
  <c r="X6367" i="1"/>
  <c r="T6367" i="1"/>
  <c r="U6367" i="1" s="1"/>
  <c r="Q6367" i="1"/>
  <c r="N6367" i="1"/>
  <c r="L6367" i="1"/>
  <c r="AA6366" i="1"/>
  <c r="X6366" i="1"/>
  <c r="T6366" i="1"/>
  <c r="U6366" i="1" s="1"/>
  <c r="Q6366" i="1"/>
  <c r="N6366" i="1"/>
  <c r="L6366" i="1"/>
  <c r="AA6365" i="1"/>
  <c r="X6365" i="1"/>
  <c r="U6365" i="1"/>
  <c r="Z6365" i="1" s="1"/>
  <c r="T6365" i="1"/>
  <c r="Q6365" i="1"/>
  <c r="N6365" i="1"/>
  <c r="L6365" i="1"/>
  <c r="AA6364" i="1"/>
  <c r="X6364" i="1"/>
  <c r="T6364" i="1"/>
  <c r="U6364" i="1" s="1"/>
  <c r="Q6364" i="1"/>
  <c r="N6364" i="1"/>
  <c r="L6364" i="1"/>
  <c r="AA6363" i="1"/>
  <c r="X6363" i="1"/>
  <c r="T6363" i="1"/>
  <c r="U6363" i="1" s="1"/>
  <c r="Q6363" i="1"/>
  <c r="N6363" i="1"/>
  <c r="L6363" i="1"/>
  <c r="AA6362" i="1"/>
  <c r="X6362" i="1"/>
  <c r="T6362" i="1"/>
  <c r="U6362" i="1" s="1"/>
  <c r="Q6362" i="1"/>
  <c r="N6362" i="1"/>
  <c r="L6362" i="1"/>
  <c r="AA6361" i="1"/>
  <c r="X6361" i="1"/>
  <c r="T6361" i="1"/>
  <c r="U6361" i="1" s="1"/>
  <c r="Q6361" i="1"/>
  <c r="N6361" i="1"/>
  <c r="L6361" i="1"/>
  <c r="AA6360" i="1"/>
  <c r="X6360" i="1"/>
  <c r="T6360" i="1"/>
  <c r="U6360" i="1" s="1"/>
  <c r="Q6360" i="1"/>
  <c r="N6360" i="1"/>
  <c r="L6360" i="1"/>
  <c r="AA6359" i="1"/>
  <c r="X6359" i="1"/>
  <c r="T6359" i="1"/>
  <c r="U6359" i="1" s="1"/>
  <c r="Q6359" i="1"/>
  <c r="N6359" i="1"/>
  <c r="L6359" i="1"/>
  <c r="AA6358" i="1"/>
  <c r="X6358" i="1"/>
  <c r="T6358" i="1"/>
  <c r="U6358" i="1" s="1"/>
  <c r="Q6358" i="1"/>
  <c r="N6358" i="1"/>
  <c r="L6358" i="1"/>
  <c r="AA6357" i="1"/>
  <c r="X6357" i="1"/>
  <c r="U6357" i="1"/>
  <c r="T6357" i="1"/>
  <c r="Q6357" i="1"/>
  <c r="N6357" i="1"/>
  <c r="L6357" i="1"/>
  <c r="AA6356" i="1"/>
  <c r="X6356" i="1"/>
  <c r="T6356" i="1"/>
  <c r="U6356" i="1" s="1"/>
  <c r="Z6356" i="1" s="1"/>
  <c r="Q6356" i="1"/>
  <c r="N6356" i="1"/>
  <c r="L6356" i="1"/>
  <c r="AA6355" i="1"/>
  <c r="X6355" i="1"/>
  <c r="T6355" i="1"/>
  <c r="U6355" i="1" s="1"/>
  <c r="Z6355" i="1" s="1"/>
  <c r="Q6355" i="1"/>
  <c r="N6355" i="1"/>
  <c r="L6355" i="1"/>
  <c r="AA6354" i="1"/>
  <c r="X6354" i="1"/>
  <c r="T6354" i="1"/>
  <c r="U6354" i="1" s="1"/>
  <c r="Q6354" i="1"/>
  <c r="N6354" i="1"/>
  <c r="L6354" i="1"/>
  <c r="AA6353" i="1"/>
  <c r="X6353" i="1"/>
  <c r="T6353" i="1"/>
  <c r="U6353" i="1" s="1"/>
  <c r="Z6353" i="1" s="1"/>
  <c r="Q6353" i="1"/>
  <c r="N6353" i="1"/>
  <c r="L6353" i="1"/>
  <c r="AA6352" i="1"/>
  <c r="X6352" i="1"/>
  <c r="T6352" i="1"/>
  <c r="U6352" i="1" s="1"/>
  <c r="Q6352" i="1"/>
  <c r="N6352" i="1"/>
  <c r="L6352" i="1"/>
  <c r="AA6351" i="1"/>
  <c r="X6351" i="1"/>
  <c r="T6351" i="1"/>
  <c r="U6351" i="1" s="1"/>
  <c r="Q6351" i="1"/>
  <c r="N6351" i="1"/>
  <c r="L6351" i="1"/>
  <c r="AA6350" i="1"/>
  <c r="X6350" i="1"/>
  <c r="T6350" i="1"/>
  <c r="U6350" i="1" s="1"/>
  <c r="Q6350" i="1"/>
  <c r="N6350" i="1"/>
  <c r="L6350" i="1"/>
  <c r="AA6349" i="1"/>
  <c r="X6349" i="1"/>
  <c r="T6349" i="1"/>
  <c r="U6349" i="1" s="1"/>
  <c r="Z6349" i="1" s="1"/>
  <c r="Q6349" i="1"/>
  <c r="N6349" i="1"/>
  <c r="L6349" i="1"/>
  <c r="AA6348" i="1"/>
  <c r="X6348" i="1"/>
  <c r="T6348" i="1"/>
  <c r="U6348" i="1" s="1"/>
  <c r="Q6348" i="1"/>
  <c r="N6348" i="1"/>
  <c r="L6348" i="1"/>
  <c r="AA6347" i="1"/>
  <c r="X6347" i="1"/>
  <c r="T6347" i="1"/>
  <c r="U6347" i="1" s="1"/>
  <c r="Q6347" i="1"/>
  <c r="N6347" i="1"/>
  <c r="L6347" i="1"/>
  <c r="AA6346" i="1"/>
  <c r="X6346" i="1"/>
  <c r="T6346" i="1"/>
  <c r="U6346" i="1" s="1"/>
  <c r="Q6346" i="1"/>
  <c r="N6346" i="1"/>
  <c r="L6346" i="1"/>
  <c r="AA6345" i="1"/>
  <c r="X6345" i="1"/>
  <c r="T6345" i="1"/>
  <c r="U6345" i="1" s="1"/>
  <c r="Z6345" i="1" s="1"/>
  <c r="Q6345" i="1"/>
  <c r="N6345" i="1"/>
  <c r="L6345" i="1"/>
  <c r="AA6344" i="1"/>
  <c r="X6344" i="1"/>
  <c r="T6344" i="1"/>
  <c r="U6344" i="1" s="1"/>
  <c r="Q6344" i="1"/>
  <c r="N6344" i="1"/>
  <c r="L6344" i="1"/>
  <c r="AA6343" i="1"/>
  <c r="X6343" i="1"/>
  <c r="T6343" i="1"/>
  <c r="U6343" i="1" s="1"/>
  <c r="Q6343" i="1"/>
  <c r="N6343" i="1"/>
  <c r="L6343" i="1"/>
  <c r="AA6342" i="1"/>
  <c r="X6342" i="1"/>
  <c r="T6342" i="1"/>
  <c r="U6342" i="1" s="1"/>
  <c r="Q6342" i="1"/>
  <c r="N6342" i="1"/>
  <c r="L6342" i="1"/>
  <c r="AA6341" i="1"/>
  <c r="X6341" i="1"/>
  <c r="T6341" i="1"/>
  <c r="U6341" i="1" s="1"/>
  <c r="Z6341" i="1" s="1"/>
  <c r="Q6341" i="1"/>
  <c r="N6341" i="1"/>
  <c r="L6341" i="1"/>
  <c r="AA6340" i="1"/>
  <c r="X6340" i="1"/>
  <c r="T6340" i="1"/>
  <c r="U6340" i="1" s="1"/>
  <c r="Q6340" i="1"/>
  <c r="N6340" i="1"/>
  <c r="L6340" i="1"/>
  <c r="AA6339" i="1"/>
  <c r="X6339" i="1"/>
  <c r="T6339" i="1"/>
  <c r="U6339" i="1" s="1"/>
  <c r="Q6339" i="1"/>
  <c r="N6339" i="1"/>
  <c r="L6339" i="1"/>
  <c r="AA6338" i="1"/>
  <c r="X6338" i="1"/>
  <c r="T6338" i="1"/>
  <c r="U6338" i="1" s="1"/>
  <c r="Q6338" i="1"/>
  <c r="N6338" i="1"/>
  <c r="L6338" i="1"/>
  <c r="AA6337" i="1"/>
  <c r="X6337" i="1"/>
  <c r="T6337" i="1"/>
  <c r="U6337" i="1" s="1"/>
  <c r="Z6337" i="1" s="1"/>
  <c r="Q6337" i="1"/>
  <c r="N6337" i="1"/>
  <c r="L6337" i="1"/>
  <c r="AA6336" i="1"/>
  <c r="X6336" i="1"/>
  <c r="T6336" i="1"/>
  <c r="U6336" i="1" s="1"/>
  <c r="Q6336" i="1"/>
  <c r="N6336" i="1"/>
  <c r="L6336" i="1"/>
  <c r="AA6335" i="1"/>
  <c r="X6335" i="1"/>
  <c r="T6335" i="1"/>
  <c r="U6335" i="1" s="1"/>
  <c r="Q6335" i="1"/>
  <c r="N6335" i="1"/>
  <c r="L6335" i="1"/>
  <c r="AA6334" i="1"/>
  <c r="X6334" i="1"/>
  <c r="T6334" i="1"/>
  <c r="U6334" i="1" s="1"/>
  <c r="Q6334" i="1"/>
  <c r="N6334" i="1"/>
  <c r="L6334" i="1"/>
  <c r="AA6333" i="1"/>
  <c r="X6333" i="1"/>
  <c r="U6333" i="1"/>
  <c r="Z6333" i="1" s="1"/>
  <c r="T6333" i="1"/>
  <c r="Q6333" i="1"/>
  <c r="N6333" i="1"/>
  <c r="L6333" i="1"/>
  <c r="AA6332" i="1"/>
  <c r="X6332" i="1"/>
  <c r="T6332" i="1"/>
  <c r="U6332" i="1" s="1"/>
  <c r="Q6332" i="1"/>
  <c r="N6332" i="1"/>
  <c r="L6332" i="1"/>
  <c r="AA6331" i="1"/>
  <c r="X6331" i="1"/>
  <c r="T6331" i="1"/>
  <c r="U6331" i="1" s="1"/>
  <c r="Q6331" i="1"/>
  <c r="N6331" i="1"/>
  <c r="L6331" i="1"/>
  <c r="AA6330" i="1"/>
  <c r="X6330" i="1"/>
  <c r="T6330" i="1"/>
  <c r="U6330" i="1" s="1"/>
  <c r="Q6330" i="1"/>
  <c r="N6330" i="1"/>
  <c r="L6330" i="1"/>
  <c r="AA6329" i="1"/>
  <c r="X6329" i="1"/>
  <c r="T6329" i="1"/>
  <c r="U6329" i="1" s="1"/>
  <c r="Q6329" i="1"/>
  <c r="N6329" i="1"/>
  <c r="L6329" i="1"/>
  <c r="AA6328" i="1"/>
  <c r="X6328" i="1"/>
  <c r="T6328" i="1"/>
  <c r="U6328" i="1" s="1"/>
  <c r="Q6328" i="1"/>
  <c r="N6328" i="1"/>
  <c r="L6328" i="1"/>
  <c r="AA6327" i="1"/>
  <c r="X6327" i="1"/>
  <c r="T6327" i="1"/>
  <c r="U6327" i="1" s="1"/>
  <c r="Q6327" i="1"/>
  <c r="N6327" i="1"/>
  <c r="L6327" i="1"/>
  <c r="AA6326" i="1"/>
  <c r="X6326" i="1"/>
  <c r="T6326" i="1"/>
  <c r="U6326" i="1" s="1"/>
  <c r="Q6326" i="1"/>
  <c r="N6326" i="1"/>
  <c r="L6326" i="1"/>
  <c r="AA6325" i="1"/>
  <c r="X6325" i="1"/>
  <c r="U6325" i="1"/>
  <c r="T6325" i="1"/>
  <c r="Q6325" i="1"/>
  <c r="N6325" i="1"/>
  <c r="L6325" i="1"/>
  <c r="AA6324" i="1"/>
  <c r="X6324" i="1"/>
  <c r="T6324" i="1"/>
  <c r="U6324" i="1" s="1"/>
  <c r="Q6324" i="1"/>
  <c r="N6324" i="1"/>
  <c r="L6324" i="1"/>
  <c r="AA6323" i="1"/>
  <c r="X6323" i="1"/>
  <c r="T6323" i="1"/>
  <c r="U6323" i="1" s="1"/>
  <c r="Q6323" i="1"/>
  <c r="N6323" i="1"/>
  <c r="L6323" i="1"/>
  <c r="AA6322" i="1"/>
  <c r="X6322" i="1"/>
  <c r="T6322" i="1"/>
  <c r="U6322" i="1" s="1"/>
  <c r="Q6322" i="1"/>
  <c r="N6322" i="1"/>
  <c r="L6322" i="1"/>
  <c r="AA6321" i="1"/>
  <c r="X6321" i="1"/>
  <c r="T6321" i="1"/>
  <c r="U6321" i="1" s="1"/>
  <c r="Q6321" i="1"/>
  <c r="N6321" i="1"/>
  <c r="L6321" i="1"/>
  <c r="AA6320" i="1"/>
  <c r="X6320" i="1"/>
  <c r="T6320" i="1"/>
  <c r="U6320" i="1" s="1"/>
  <c r="Q6320" i="1"/>
  <c r="N6320" i="1"/>
  <c r="L6320" i="1"/>
  <c r="AA6319" i="1"/>
  <c r="X6319" i="1"/>
  <c r="T6319" i="1"/>
  <c r="U6319" i="1" s="1"/>
  <c r="Q6319" i="1"/>
  <c r="N6319" i="1"/>
  <c r="L6319" i="1"/>
  <c r="AA6318" i="1"/>
  <c r="X6318" i="1"/>
  <c r="T6318" i="1"/>
  <c r="U6318" i="1" s="1"/>
  <c r="W6318" i="1" s="1"/>
  <c r="Q6318" i="1"/>
  <c r="N6318" i="1"/>
  <c r="L6318" i="1"/>
  <c r="AA6317" i="1"/>
  <c r="X6317" i="1"/>
  <c r="T6317" i="1"/>
  <c r="U6317" i="1" s="1"/>
  <c r="Q6317" i="1"/>
  <c r="N6317" i="1"/>
  <c r="L6317" i="1"/>
  <c r="AA6316" i="1"/>
  <c r="X6316" i="1"/>
  <c r="T6316" i="1"/>
  <c r="U6316" i="1" s="1"/>
  <c r="Z6316" i="1" s="1"/>
  <c r="Q6316" i="1"/>
  <c r="N6316" i="1"/>
  <c r="L6316" i="1"/>
  <c r="AA6315" i="1"/>
  <c r="X6315" i="1"/>
  <c r="T6315" i="1"/>
  <c r="U6315" i="1" s="1"/>
  <c r="Q6315" i="1"/>
  <c r="N6315" i="1"/>
  <c r="L6315" i="1"/>
  <c r="AA6314" i="1"/>
  <c r="X6314" i="1"/>
  <c r="T6314" i="1"/>
  <c r="U6314" i="1" s="1"/>
  <c r="W6314" i="1" s="1"/>
  <c r="Q6314" i="1"/>
  <c r="N6314" i="1"/>
  <c r="L6314" i="1"/>
  <c r="AA6313" i="1"/>
  <c r="X6313" i="1"/>
  <c r="T6313" i="1"/>
  <c r="U6313" i="1" s="1"/>
  <c r="Q6313" i="1"/>
  <c r="N6313" i="1"/>
  <c r="L6313" i="1"/>
  <c r="AA6312" i="1"/>
  <c r="X6312" i="1"/>
  <c r="T6312" i="1"/>
  <c r="U6312" i="1" s="1"/>
  <c r="Z6312" i="1" s="1"/>
  <c r="Q6312" i="1"/>
  <c r="N6312" i="1"/>
  <c r="L6312" i="1"/>
  <c r="AA6311" i="1"/>
  <c r="X6311" i="1"/>
  <c r="T6311" i="1"/>
  <c r="U6311" i="1" s="1"/>
  <c r="Q6311" i="1"/>
  <c r="N6311" i="1"/>
  <c r="L6311" i="1"/>
  <c r="AA6310" i="1"/>
  <c r="X6310" i="1"/>
  <c r="T6310" i="1"/>
  <c r="U6310" i="1" s="1"/>
  <c r="W6310" i="1" s="1"/>
  <c r="Q6310" i="1"/>
  <c r="N6310" i="1"/>
  <c r="L6310" i="1"/>
  <c r="AA6309" i="1"/>
  <c r="X6309" i="1"/>
  <c r="T6309" i="1"/>
  <c r="U6309" i="1" s="1"/>
  <c r="Q6309" i="1"/>
  <c r="N6309" i="1"/>
  <c r="L6309" i="1"/>
  <c r="AA6308" i="1"/>
  <c r="X6308" i="1"/>
  <c r="T6308" i="1"/>
  <c r="U6308" i="1" s="1"/>
  <c r="Z6308" i="1" s="1"/>
  <c r="Q6308" i="1"/>
  <c r="N6308" i="1"/>
  <c r="L6308" i="1"/>
  <c r="AA6307" i="1"/>
  <c r="X6307" i="1"/>
  <c r="T6307" i="1"/>
  <c r="U6307" i="1" s="1"/>
  <c r="Q6307" i="1"/>
  <c r="N6307" i="1"/>
  <c r="L6307" i="1"/>
  <c r="AA6306" i="1"/>
  <c r="X6306" i="1"/>
  <c r="T6306" i="1"/>
  <c r="U6306" i="1" s="1"/>
  <c r="W6306" i="1" s="1"/>
  <c r="Q6306" i="1"/>
  <c r="N6306" i="1"/>
  <c r="L6306" i="1"/>
  <c r="AA6305" i="1"/>
  <c r="X6305" i="1"/>
  <c r="T6305" i="1"/>
  <c r="U6305" i="1" s="1"/>
  <c r="Q6305" i="1"/>
  <c r="N6305" i="1"/>
  <c r="L6305" i="1"/>
  <c r="AA6304" i="1"/>
  <c r="X6304" i="1"/>
  <c r="T6304" i="1"/>
  <c r="U6304" i="1" s="1"/>
  <c r="Q6304" i="1"/>
  <c r="N6304" i="1"/>
  <c r="L6304" i="1"/>
  <c r="AA6303" i="1"/>
  <c r="X6303" i="1"/>
  <c r="T6303" i="1"/>
  <c r="U6303" i="1" s="1"/>
  <c r="W6303" i="1" s="1"/>
  <c r="Q6303" i="1"/>
  <c r="N6303" i="1"/>
  <c r="L6303" i="1"/>
  <c r="AA6302" i="1"/>
  <c r="X6302" i="1"/>
  <c r="T6302" i="1"/>
  <c r="U6302" i="1" s="1"/>
  <c r="Q6302" i="1"/>
  <c r="N6302" i="1"/>
  <c r="L6302" i="1"/>
  <c r="AA6301" i="1"/>
  <c r="X6301" i="1"/>
  <c r="T6301" i="1"/>
  <c r="U6301" i="1" s="1"/>
  <c r="Q6301" i="1"/>
  <c r="N6301" i="1"/>
  <c r="L6301" i="1"/>
  <c r="AA6300" i="1"/>
  <c r="X6300" i="1"/>
  <c r="T6300" i="1"/>
  <c r="U6300" i="1" s="1"/>
  <c r="W6300" i="1" s="1"/>
  <c r="Q6300" i="1"/>
  <c r="N6300" i="1"/>
  <c r="L6300" i="1"/>
  <c r="AA6299" i="1"/>
  <c r="X6299" i="1"/>
  <c r="T6299" i="1"/>
  <c r="U6299" i="1" s="1"/>
  <c r="Q6299" i="1"/>
  <c r="N6299" i="1"/>
  <c r="L6299" i="1"/>
  <c r="AA6298" i="1"/>
  <c r="X6298" i="1"/>
  <c r="T6298" i="1"/>
  <c r="U6298" i="1" s="1"/>
  <c r="Q6298" i="1"/>
  <c r="N6298" i="1"/>
  <c r="L6298" i="1"/>
  <c r="AA6297" i="1"/>
  <c r="X6297" i="1"/>
  <c r="T6297" i="1"/>
  <c r="U6297" i="1" s="1"/>
  <c r="Z6297" i="1" s="1"/>
  <c r="Q6297" i="1"/>
  <c r="N6297" i="1"/>
  <c r="L6297" i="1"/>
  <c r="AA6296" i="1"/>
  <c r="X6296" i="1"/>
  <c r="T6296" i="1"/>
  <c r="U6296" i="1" s="1"/>
  <c r="Q6296" i="1"/>
  <c r="N6296" i="1"/>
  <c r="L6296" i="1"/>
  <c r="AA6295" i="1"/>
  <c r="X6295" i="1"/>
  <c r="T6295" i="1"/>
  <c r="U6295" i="1" s="1"/>
  <c r="Q6295" i="1"/>
  <c r="N6295" i="1"/>
  <c r="L6295" i="1"/>
  <c r="AA6294" i="1"/>
  <c r="X6294" i="1"/>
  <c r="T6294" i="1"/>
  <c r="U6294" i="1" s="1"/>
  <c r="Q6294" i="1"/>
  <c r="N6294" i="1"/>
  <c r="L6294" i="1"/>
  <c r="AA6293" i="1"/>
  <c r="X6293" i="1"/>
  <c r="T6293" i="1"/>
  <c r="U6293" i="1" s="1"/>
  <c r="Q6293" i="1"/>
  <c r="N6293" i="1"/>
  <c r="L6293" i="1"/>
  <c r="AA6292" i="1"/>
  <c r="X6292" i="1"/>
  <c r="T6292" i="1"/>
  <c r="U6292" i="1" s="1"/>
  <c r="Z6292" i="1" s="1"/>
  <c r="Q6292" i="1"/>
  <c r="N6292" i="1"/>
  <c r="L6292" i="1"/>
  <c r="AA6291" i="1"/>
  <c r="X6291" i="1"/>
  <c r="T6291" i="1"/>
  <c r="U6291" i="1" s="1"/>
  <c r="Q6291" i="1"/>
  <c r="N6291" i="1"/>
  <c r="L6291" i="1"/>
  <c r="AA6290" i="1"/>
  <c r="X6290" i="1"/>
  <c r="T6290" i="1"/>
  <c r="U6290" i="1" s="1"/>
  <c r="Q6290" i="1"/>
  <c r="N6290" i="1"/>
  <c r="L6290" i="1"/>
  <c r="AA6289" i="1"/>
  <c r="X6289" i="1"/>
  <c r="T6289" i="1"/>
  <c r="U6289" i="1" s="1"/>
  <c r="Q6289" i="1"/>
  <c r="N6289" i="1"/>
  <c r="L6289" i="1"/>
  <c r="AA6288" i="1"/>
  <c r="X6288" i="1"/>
  <c r="T6288" i="1"/>
  <c r="U6288" i="1" s="1"/>
  <c r="Z6288" i="1" s="1"/>
  <c r="Q6288" i="1"/>
  <c r="N6288" i="1"/>
  <c r="L6288" i="1"/>
  <c r="AA6287" i="1"/>
  <c r="X6287" i="1"/>
  <c r="T6287" i="1"/>
  <c r="U6287" i="1" s="1"/>
  <c r="Q6287" i="1"/>
  <c r="N6287" i="1"/>
  <c r="L6287" i="1"/>
  <c r="AA6286" i="1"/>
  <c r="X6286" i="1"/>
  <c r="T6286" i="1"/>
  <c r="U6286" i="1" s="1"/>
  <c r="Q6286" i="1"/>
  <c r="N6286" i="1"/>
  <c r="L6286" i="1"/>
  <c r="AA6285" i="1"/>
  <c r="X6285" i="1"/>
  <c r="T6285" i="1"/>
  <c r="U6285" i="1" s="1"/>
  <c r="Q6285" i="1"/>
  <c r="N6285" i="1"/>
  <c r="L6285" i="1"/>
  <c r="AA6284" i="1"/>
  <c r="X6284" i="1"/>
  <c r="T6284" i="1"/>
  <c r="U6284" i="1" s="1"/>
  <c r="Z6284" i="1" s="1"/>
  <c r="Q6284" i="1"/>
  <c r="N6284" i="1"/>
  <c r="L6284" i="1"/>
  <c r="AA6283" i="1"/>
  <c r="X6283" i="1"/>
  <c r="T6283" i="1"/>
  <c r="U6283" i="1" s="1"/>
  <c r="Q6283" i="1"/>
  <c r="N6283" i="1"/>
  <c r="L6283" i="1"/>
  <c r="AA6282" i="1"/>
  <c r="X6282" i="1"/>
  <c r="T6282" i="1"/>
  <c r="U6282" i="1" s="1"/>
  <c r="Q6282" i="1"/>
  <c r="N6282" i="1"/>
  <c r="L6282" i="1"/>
  <c r="AA6281" i="1"/>
  <c r="X6281" i="1"/>
  <c r="T6281" i="1"/>
  <c r="U6281" i="1" s="1"/>
  <c r="Q6281" i="1"/>
  <c r="N6281" i="1"/>
  <c r="L6281" i="1"/>
  <c r="AA6280" i="1"/>
  <c r="X6280" i="1"/>
  <c r="T6280" i="1"/>
  <c r="U6280" i="1" s="1"/>
  <c r="Z6280" i="1" s="1"/>
  <c r="Q6280" i="1"/>
  <c r="N6280" i="1"/>
  <c r="L6280" i="1"/>
  <c r="AA6279" i="1"/>
  <c r="X6279" i="1"/>
  <c r="T6279" i="1"/>
  <c r="U6279" i="1" s="1"/>
  <c r="Q6279" i="1"/>
  <c r="N6279" i="1"/>
  <c r="L6279" i="1"/>
  <c r="AA6278" i="1"/>
  <c r="X6278" i="1"/>
  <c r="T6278" i="1"/>
  <c r="U6278" i="1" s="1"/>
  <c r="Q6278" i="1"/>
  <c r="N6278" i="1"/>
  <c r="L6278" i="1"/>
  <c r="AA6277" i="1"/>
  <c r="X6277" i="1"/>
  <c r="T6277" i="1"/>
  <c r="U6277" i="1" s="1"/>
  <c r="Q6277" i="1"/>
  <c r="N6277" i="1"/>
  <c r="L6277" i="1"/>
  <c r="AA6276" i="1"/>
  <c r="X6276" i="1"/>
  <c r="T6276" i="1"/>
  <c r="U6276" i="1" s="1"/>
  <c r="Z6276" i="1" s="1"/>
  <c r="Q6276" i="1"/>
  <c r="N6276" i="1"/>
  <c r="L6276" i="1"/>
  <c r="AA6275" i="1"/>
  <c r="X6275" i="1"/>
  <c r="T6275" i="1"/>
  <c r="U6275" i="1" s="1"/>
  <c r="Q6275" i="1"/>
  <c r="N6275" i="1"/>
  <c r="L6275" i="1"/>
  <c r="AA6274" i="1"/>
  <c r="X6274" i="1"/>
  <c r="T6274" i="1"/>
  <c r="U6274" i="1" s="1"/>
  <c r="Q6274" i="1"/>
  <c r="N6274" i="1"/>
  <c r="L6274" i="1"/>
  <c r="AA6273" i="1"/>
  <c r="X6273" i="1"/>
  <c r="T6273" i="1"/>
  <c r="U6273" i="1" s="1"/>
  <c r="Q6273" i="1"/>
  <c r="N6273" i="1"/>
  <c r="L6273" i="1"/>
  <c r="AA6272" i="1"/>
  <c r="X6272" i="1"/>
  <c r="T6272" i="1"/>
  <c r="U6272" i="1" s="1"/>
  <c r="Z6272" i="1" s="1"/>
  <c r="Q6272" i="1"/>
  <c r="N6272" i="1"/>
  <c r="L6272" i="1"/>
  <c r="AA6271" i="1"/>
  <c r="X6271" i="1"/>
  <c r="T6271" i="1"/>
  <c r="U6271" i="1" s="1"/>
  <c r="Q6271" i="1"/>
  <c r="N6271" i="1"/>
  <c r="L6271" i="1"/>
  <c r="AA6270" i="1"/>
  <c r="X6270" i="1"/>
  <c r="T6270" i="1"/>
  <c r="U6270" i="1" s="1"/>
  <c r="Q6270" i="1"/>
  <c r="N6270" i="1"/>
  <c r="L6270" i="1"/>
  <c r="AA6269" i="1"/>
  <c r="X6269" i="1"/>
  <c r="T6269" i="1"/>
  <c r="U6269" i="1" s="1"/>
  <c r="Q6269" i="1"/>
  <c r="N6269" i="1"/>
  <c r="L6269" i="1"/>
  <c r="AA6268" i="1"/>
  <c r="X6268" i="1"/>
  <c r="U6268" i="1"/>
  <c r="Z6268" i="1" s="1"/>
  <c r="T6268" i="1"/>
  <c r="Q6268" i="1"/>
  <c r="N6268" i="1"/>
  <c r="L6268" i="1"/>
  <c r="AA6267" i="1"/>
  <c r="X6267" i="1"/>
  <c r="T6267" i="1"/>
  <c r="U6267" i="1" s="1"/>
  <c r="Z6267" i="1" s="1"/>
  <c r="Q6267" i="1"/>
  <c r="N6267" i="1"/>
  <c r="L6267" i="1"/>
  <c r="AA6266" i="1"/>
  <c r="X6266" i="1"/>
  <c r="T6266" i="1"/>
  <c r="U6266" i="1" s="1"/>
  <c r="Q6266" i="1"/>
  <c r="N6266" i="1"/>
  <c r="L6266" i="1"/>
  <c r="AA6265" i="1"/>
  <c r="X6265" i="1"/>
  <c r="T6265" i="1"/>
  <c r="U6265" i="1" s="1"/>
  <c r="Q6265" i="1"/>
  <c r="N6265" i="1"/>
  <c r="L6265" i="1"/>
  <c r="AA6264" i="1"/>
  <c r="X6264" i="1"/>
  <c r="T6264" i="1"/>
  <c r="U6264" i="1" s="1"/>
  <c r="Q6264" i="1"/>
  <c r="N6264" i="1"/>
  <c r="L6264" i="1"/>
  <c r="AA6263" i="1"/>
  <c r="X6263" i="1"/>
  <c r="T6263" i="1"/>
  <c r="U6263" i="1" s="1"/>
  <c r="Q6263" i="1"/>
  <c r="N6263" i="1"/>
  <c r="L6263" i="1"/>
  <c r="AA6262" i="1"/>
  <c r="X6262" i="1"/>
  <c r="T6262" i="1"/>
  <c r="U6262" i="1" s="1"/>
  <c r="Q6262" i="1"/>
  <c r="N6262" i="1"/>
  <c r="L6262" i="1"/>
  <c r="AA6261" i="1"/>
  <c r="X6261" i="1"/>
  <c r="T6261" i="1"/>
  <c r="U6261" i="1" s="1"/>
  <c r="Q6261" i="1"/>
  <c r="N6261" i="1"/>
  <c r="L6261" i="1"/>
  <c r="AA6260" i="1"/>
  <c r="X6260" i="1"/>
  <c r="T6260" i="1"/>
  <c r="U6260" i="1" s="1"/>
  <c r="Q6260" i="1"/>
  <c r="N6260" i="1"/>
  <c r="L6260" i="1"/>
  <c r="AA6259" i="1"/>
  <c r="X6259" i="1"/>
  <c r="T6259" i="1"/>
  <c r="U6259" i="1" s="1"/>
  <c r="Q6259" i="1"/>
  <c r="N6259" i="1"/>
  <c r="L6259" i="1"/>
  <c r="AA6258" i="1"/>
  <c r="X6258" i="1"/>
  <c r="T6258" i="1"/>
  <c r="U6258" i="1" s="1"/>
  <c r="Q6258" i="1"/>
  <c r="N6258" i="1"/>
  <c r="L6258" i="1"/>
  <c r="AA6257" i="1"/>
  <c r="X6257" i="1"/>
  <c r="T6257" i="1"/>
  <c r="U6257" i="1" s="1"/>
  <c r="Q6257" i="1"/>
  <c r="N6257" i="1"/>
  <c r="L6257" i="1"/>
  <c r="AA6256" i="1"/>
  <c r="X6256" i="1"/>
  <c r="T6256" i="1"/>
  <c r="U6256" i="1" s="1"/>
  <c r="Q6256" i="1"/>
  <c r="N6256" i="1"/>
  <c r="L6256" i="1"/>
  <c r="AA6255" i="1"/>
  <c r="X6255" i="1"/>
  <c r="T6255" i="1"/>
  <c r="U6255" i="1" s="1"/>
  <c r="Q6255" i="1"/>
  <c r="N6255" i="1"/>
  <c r="L6255" i="1"/>
  <c r="AA6254" i="1"/>
  <c r="X6254" i="1"/>
  <c r="T6254" i="1"/>
  <c r="U6254" i="1" s="1"/>
  <c r="Q6254" i="1"/>
  <c r="N6254" i="1"/>
  <c r="L6254" i="1"/>
  <c r="AA6253" i="1"/>
  <c r="X6253" i="1"/>
  <c r="T6253" i="1"/>
  <c r="U6253" i="1" s="1"/>
  <c r="Q6253" i="1"/>
  <c r="N6253" i="1"/>
  <c r="L6253" i="1"/>
  <c r="AA6252" i="1"/>
  <c r="X6252" i="1"/>
  <c r="U6252" i="1"/>
  <c r="T6252" i="1"/>
  <c r="Q6252" i="1"/>
  <c r="N6252" i="1"/>
  <c r="L6252" i="1"/>
  <c r="AA6251" i="1"/>
  <c r="X6251" i="1"/>
  <c r="T6251" i="1"/>
  <c r="U6251" i="1" s="1"/>
  <c r="Q6251" i="1"/>
  <c r="N6251" i="1"/>
  <c r="L6251" i="1"/>
  <c r="AA6250" i="1"/>
  <c r="X6250" i="1"/>
  <c r="T6250" i="1"/>
  <c r="U6250" i="1" s="1"/>
  <c r="Q6250" i="1"/>
  <c r="N6250" i="1"/>
  <c r="L6250" i="1"/>
  <c r="AA6249" i="1"/>
  <c r="X6249" i="1"/>
  <c r="T6249" i="1"/>
  <c r="U6249" i="1" s="1"/>
  <c r="Q6249" i="1"/>
  <c r="N6249" i="1"/>
  <c r="L6249" i="1"/>
  <c r="AA6248" i="1"/>
  <c r="X6248" i="1"/>
  <c r="T6248" i="1"/>
  <c r="U6248" i="1" s="1"/>
  <c r="Q6248" i="1"/>
  <c r="N6248" i="1"/>
  <c r="L6248" i="1"/>
  <c r="AA6247" i="1"/>
  <c r="X6247" i="1"/>
  <c r="T6247" i="1"/>
  <c r="U6247" i="1" s="1"/>
  <c r="Q6247" i="1"/>
  <c r="N6247" i="1"/>
  <c r="L6247" i="1"/>
  <c r="AA6246" i="1"/>
  <c r="X6246" i="1"/>
  <c r="T6246" i="1"/>
  <c r="U6246" i="1" s="1"/>
  <c r="Q6246" i="1"/>
  <c r="N6246" i="1"/>
  <c r="L6246" i="1"/>
  <c r="AA6245" i="1"/>
  <c r="X6245" i="1"/>
  <c r="T6245" i="1"/>
  <c r="U6245" i="1" s="1"/>
  <c r="Q6245" i="1"/>
  <c r="N6245" i="1"/>
  <c r="L6245" i="1"/>
  <c r="AA6244" i="1"/>
  <c r="X6244" i="1"/>
  <c r="T6244" i="1"/>
  <c r="U6244" i="1" s="1"/>
  <c r="Q6244" i="1"/>
  <c r="N6244" i="1"/>
  <c r="L6244" i="1"/>
  <c r="AA6243" i="1"/>
  <c r="X6243" i="1"/>
  <c r="T6243" i="1"/>
  <c r="U6243" i="1" s="1"/>
  <c r="Q6243" i="1"/>
  <c r="N6243" i="1"/>
  <c r="L6243" i="1"/>
  <c r="AA6242" i="1"/>
  <c r="X6242" i="1"/>
  <c r="T6242" i="1"/>
  <c r="U6242" i="1" s="1"/>
  <c r="Q6242" i="1"/>
  <c r="N6242" i="1"/>
  <c r="L6242" i="1"/>
  <c r="AA6241" i="1"/>
  <c r="X6241" i="1"/>
  <c r="T6241" i="1"/>
  <c r="U6241" i="1" s="1"/>
  <c r="Q6241" i="1"/>
  <c r="N6241" i="1"/>
  <c r="L6241" i="1"/>
  <c r="AA6240" i="1"/>
  <c r="X6240" i="1"/>
  <c r="T6240" i="1"/>
  <c r="U6240" i="1" s="1"/>
  <c r="Q6240" i="1"/>
  <c r="N6240" i="1"/>
  <c r="L6240" i="1"/>
  <c r="AA6239" i="1"/>
  <c r="X6239" i="1"/>
  <c r="T6239" i="1"/>
  <c r="U6239" i="1" s="1"/>
  <c r="Q6239" i="1"/>
  <c r="N6239" i="1"/>
  <c r="L6239" i="1"/>
  <c r="AA6238" i="1"/>
  <c r="X6238" i="1"/>
  <c r="T6238" i="1"/>
  <c r="U6238" i="1" s="1"/>
  <c r="Q6238" i="1"/>
  <c r="N6238" i="1"/>
  <c r="L6238" i="1"/>
  <c r="AA6237" i="1"/>
  <c r="X6237" i="1"/>
  <c r="T6237" i="1"/>
  <c r="U6237" i="1" s="1"/>
  <c r="Q6237" i="1"/>
  <c r="N6237" i="1"/>
  <c r="L6237" i="1"/>
  <c r="AA6236" i="1"/>
  <c r="X6236" i="1"/>
  <c r="T6236" i="1"/>
  <c r="U6236" i="1" s="1"/>
  <c r="Z6236" i="1" s="1"/>
  <c r="Q6236" i="1"/>
  <c r="N6236" i="1"/>
  <c r="L6236" i="1"/>
  <c r="AA6235" i="1"/>
  <c r="X6235" i="1"/>
  <c r="T6235" i="1"/>
  <c r="U6235" i="1" s="1"/>
  <c r="Z6235" i="1" s="1"/>
  <c r="Q6235" i="1"/>
  <c r="N6235" i="1"/>
  <c r="L6235" i="1"/>
  <c r="AA6234" i="1"/>
  <c r="X6234" i="1"/>
  <c r="T6234" i="1"/>
  <c r="U6234" i="1" s="1"/>
  <c r="Q6234" i="1"/>
  <c r="N6234" i="1"/>
  <c r="L6234" i="1"/>
  <c r="AA6233" i="1"/>
  <c r="X6233" i="1"/>
  <c r="T6233" i="1"/>
  <c r="U6233" i="1" s="1"/>
  <c r="Q6233" i="1"/>
  <c r="N6233" i="1"/>
  <c r="L6233" i="1"/>
  <c r="AA6232" i="1"/>
  <c r="X6232" i="1"/>
  <c r="T6232" i="1"/>
  <c r="U6232" i="1" s="1"/>
  <c r="Z6232" i="1" s="1"/>
  <c r="Q6232" i="1"/>
  <c r="N6232" i="1"/>
  <c r="L6232" i="1"/>
  <c r="AA6231" i="1"/>
  <c r="X6231" i="1"/>
  <c r="T6231" i="1"/>
  <c r="U6231" i="1" s="1"/>
  <c r="Q6231" i="1"/>
  <c r="N6231" i="1"/>
  <c r="L6231" i="1"/>
  <c r="AA6230" i="1"/>
  <c r="X6230" i="1"/>
  <c r="T6230" i="1"/>
  <c r="U6230" i="1" s="1"/>
  <c r="Q6230" i="1"/>
  <c r="N6230" i="1"/>
  <c r="L6230" i="1"/>
  <c r="AA6229" i="1"/>
  <c r="X6229" i="1"/>
  <c r="U6229" i="1"/>
  <c r="Z6229" i="1" s="1"/>
  <c r="T6229" i="1"/>
  <c r="Q6229" i="1"/>
  <c r="N6229" i="1"/>
  <c r="L6229" i="1"/>
  <c r="AA6228" i="1"/>
  <c r="X6228" i="1"/>
  <c r="T6228" i="1"/>
  <c r="U6228" i="1" s="1"/>
  <c r="Q6228" i="1"/>
  <c r="N6228" i="1"/>
  <c r="L6228" i="1"/>
  <c r="AA6227" i="1"/>
  <c r="X6227" i="1"/>
  <c r="T6227" i="1"/>
  <c r="U6227" i="1" s="1"/>
  <c r="Z6227" i="1" s="1"/>
  <c r="Q6227" i="1"/>
  <c r="N6227" i="1"/>
  <c r="L6227" i="1"/>
  <c r="AA6226" i="1"/>
  <c r="X6226" i="1"/>
  <c r="T6226" i="1"/>
  <c r="U6226" i="1" s="1"/>
  <c r="Q6226" i="1"/>
  <c r="N6226" i="1"/>
  <c r="L6226" i="1"/>
  <c r="AA6225" i="1"/>
  <c r="X6225" i="1"/>
  <c r="T6225" i="1"/>
  <c r="U6225" i="1" s="1"/>
  <c r="Z6225" i="1" s="1"/>
  <c r="Q6225" i="1"/>
  <c r="N6225" i="1"/>
  <c r="L6225" i="1"/>
  <c r="AA6224" i="1"/>
  <c r="X6224" i="1"/>
  <c r="T6224" i="1"/>
  <c r="U6224" i="1" s="1"/>
  <c r="Q6224" i="1"/>
  <c r="N6224" i="1"/>
  <c r="L6224" i="1"/>
  <c r="AA6223" i="1"/>
  <c r="X6223" i="1"/>
  <c r="T6223" i="1"/>
  <c r="U6223" i="1" s="1"/>
  <c r="Q6223" i="1"/>
  <c r="N6223" i="1"/>
  <c r="L6223" i="1"/>
  <c r="AA6222" i="1"/>
  <c r="X6222" i="1"/>
  <c r="T6222" i="1"/>
  <c r="U6222" i="1" s="1"/>
  <c r="Q6222" i="1"/>
  <c r="N6222" i="1"/>
  <c r="L6222" i="1"/>
  <c r="AA6221" i="1"/>
  <c r="X6221" i="1"/>
  <c r="T6221" i="1"/>
  <c r="U6221" i="1" s="1"/>
  <c r="Z6221" i="1" s="1"/>
  <c r="Q6221" i="1"/>
  <c r="N6221" i="1"/>
  <c r="L6221" i="1"/>
  <c r="AA6220" i="1"/>
  <c r="X6220" i="1"/>
  <c r="T6220" i="1"/>
  <c r="U6220" i="1" s="1"/>
  <c r="Q6220" i="1"/>
  <c r="N6220" i="1"/>
  <c r="L6220" i="1"/>
  <c r="AA6219" i="1"/>
  <c r="X6219" i="1"/>
  <c r="T6219" i="1"/>
  <c r="U6219" i="1" s="1"/>
  <c r="Q6219" i="1"/>
  <c r="N6219" i="1"/>
  <c r="L6219" i="1"/>
  <c r="AA6218" i="1"/>
  <c r="X6218" i="1"/>
  <c r="T6218" i="1"/>
  <c r="U6218" i="1" s="1"/>
  <c r="Q6218" i="1"/>
  <c r="N6218" i="1"/>
  <c r="L6218" i="1"/>
  <c r="AA6217" i="1"/>
  <c r="X6217" i="1"/>
  <c r="T6217" i="1"/>
  <c r="U6217" i="1" s="1"/>
  <c r="Z6217" i="1" s="1"/>
  <c r="Q6217" i="1"/>
  <c r="N6217" i="1"/>
  <c r="L6217" i="1"/>
  <c r="AA6216" i="1"/>
  <c r="X6216" i="1"/>
  <c r="T6216" i="1"/>
  <c r="U6216" i="1" s="1"/>
  <c r="Q6216" i="1"/>
  <c r="N6216" i="1"/>
  <c r="L6216" i="1"/>
  <c r="AA6215" i="1"/>
  <c r="X6215" i="1"/>
  <c r="T6215" i="1"/>
  <c r="U6215" i="1" s="1"/>
  <c r="Q6215" i="1"/>
  <c r="N6215" i="1"/>
  <c r="L6215" i="1"/>
  <c r="AA6214" i="1"/>
  <c r="X6214" i="1"/>
  <c r="T6214" i="1"/>
  <c r="U6214" i="1" s="1"/>
  <c r="Q6214" i="1"/>
  <c r="N6214" i="1"/>
  <c r="L6214" i="1"/>
  <c r="AA6213" i="1"/>
  <c r="X6213" i="1"/>
  <c r="T6213" i="1"/>
  <c r="U6213" i="1" s="1"/>
  <c r="Z6213" i="1" s="1"/>
  <c r="Q6213" i="1"/>
  <c r="N6213" i="1"/>
  <c r="L6213" i="1"/>
  <c r="AA6212" i="1"/>
  <c r="X6212" i="1"/>
  <c r="T6212" i="1"/>
  <c r="U6212" i="1" s="1"/>
  <c r="Q6212" i="1"/>
  <c r="N6212" i="1"/>
  <c r="L6212" i="1"/>
  <c r="AA6211" i="1"/>
  <c r="X6211" i="1"/>
  <c r="U6211" i="1"/>
  <c r="Z6211" i="1" s="1"/>
  <c r="T6211" i="1"/>
  <c r="Q6211" i="1"/>
  <c r="N6211" i="1"/>
  <c r="L6211" i="1"/>
  <c r="AA6210" i="1"/>
  <c r="X6210" i="1"/>
  <c r="T6210" i="1"/>
  <c r="U6210" i="1" s="1"/>
  <c r="Q6210" i="1"/>
  <c r="N6210" i="1"/>
  <c r="L6210" i="1"/>
  <c r="AA6209" i="1"/>
  <c r="X6209" i="1"/>
  <c r="T6209" i="1"/>
  <c r="U6209" i="1" s="1"/>
  <c r="Q6209" i="1"/>
  <c r="N6209" i="1"/>
  <c r="L6209" i="1"/>
  <c r="AA6208" i="1"/>
  <c r="X6208" i="1"/>
  <c r="T6208" i="1"/>
  <c r="U6208" i="1" s="1"/>
  <c r="Q6208" i="1"/>
  <c r="N6208" i="1"/>
  <c r="L6208" i="1"/>
  <c r="AA6207" i="1"/>
  <c r="X6207" i="1"/>
  <c r="T6207" i="1"/>
  <c r="U6207" i="1" s="1"/>
  <c r="Q6207" i="1"/>
  <c r="N6207" i="1"/>
  <c r="L6207" i="1"/>
  <c r="AA6206" i="1"/>
  <c r="X6206" i="1"/>
  <c r="T6206" i="1"/>
  <c r="U6206" i="1" s="1"/>
  <c r="Q6206" i="1"/>
  <c r="N6206" i="1"/>
  <c r="L6206" i="1"/>
  <c r="AA6205" i="1"/>
  <c r="X6205" i="1"/>
  <c r="T6205" i="1"/>
  <c r="U6205" i="1" s="1"/>
  <c r="Q6205" i="1"/>
  <c r="N6205" i="1"/>
  <c r="L6205" i="1"/>
  <c r="AA6204" i="1"/>
  <c r="X6204" i="1"/>
  <c r="T6204" i="1"/>
  <c r="U6204" i="1" s="1"/>
  <c r="Q6204" i="1"/>
  <c r="N6204" i="1"/>
  <c r="L6204" i="1"/>
  <c r="AA6203" i="1"/>
  <c r="X6203" i="1"/>
  <c r="T6203" i="1"/>
  <c r="U6203" i="1" s="1"/>
  <c r="Q6203" i="1"/>
  <c r="N6203" i="1"/>
  <c r="L6203" i="1"/>
  <c r="AA6202" i="1"/>
  <c r="X6202" i="1"/>
  <c r="T6202" i="1"/>
  <c r="U6202" i="1" s="1"/>
  <c r="Q6202" i="1"/>
  <c r="N6202" i="1"/>
  <c r="L6202" i="1"/>
  <c r="AA6201" i="1"/>
  <c r="X6201" i="1"/>
  <c r="T6201" i="1"/>
  <c r="U6201" i="1" s="1"/>
  <c r="Q6201" i="1"/>
  <c r="N6201" i="1"/>
  <c r="L6201" i="1"/>
  <c r="AA6200" i="1"/>
  <c r="X6200" i="1"/>
  <c r="T6200" i="1"/>
  <c r="U6200" i="1" s="1"/>
  <c r="Q6200" i="1"/>
  <c r="N6200" i="1"/>
  <c r="L6200" i="1"/>
  <c r="AA6199" i="1"/>
  <c r="X6199" i="1"/>
  <c r="T6199" i="1"/>
  <c r="U6199" i="1" s="1"/>
  <c r="Q6199" i="1"/>
  <c r="N6199" i="1"/>
  <c r="L6199" i="1"/>
  <c r="AA6198" i="1"/>
  <c r="X6198" i="1"/>
  <c r="T6198" i="1"/>
  <c r="U6198" i="1" s="1"/>
  <c r="Q6198" i="1"/>
  <c r="N6198" i="1"/>
  <c r="L6198" i="1"/>
  <c r="AA6197" i="1"/>
  <c r="X6197" i="1"/>
  <c r="U6197" i="1"/>
  <c r="T6197" i="1"/>
  <c r="Q6197" i="1"/>
  <c r="N6197" i="1"/>
  <c r="L6197" i="1"/>
  <c r="AA6196" i="1"/>
  <c r="X6196" i="1"/>
  <c r="T6196" i="1"/>
  <c r="U6196" i="1" s="1"/>
  <c r="Q6196" i="1"/>
  <c r="N6196" i="1"/>
  <c r="L6196" i="1"/>
  <c r="AA6195" i="1"/>
  <c r="X6195" i="1"/>
  <c r="T6195" i="1"/>
  <c r="U6195" i="1" s="1"/>
  <c r="Z6195" i="1" s="1"/>
  <c r="Q6195" i="1"/>
  <c r="N6195" i="1"/>
  <c r="L6195" i="1"/>
  <c r="AA6194" i="1"/>
  <c r="X6194" i="1"/>
  <c r="T6194" i="1"/>
  <c r="U6194" i="1" s="1"/>
  <c r="Q6194" i="1"/>
  <c r="N6194" i="1"/>
  <c r="L6194" i="1"/>
  <c r="AA6193" i="1"/>
  <c r="X6193" i="1"/>
  <c r="T6193" i="1"/>
  <c r="U6193" i="1" s="1"/>
  <c r="Z6193" i="1" s="1"/>
  <c r="Q6193" i="1"/>
  <c r="N6193" i="1"/>
  <c r="L6193" i="1"/>
  <c r="AA6192" i="1"/>
  <c r="X6192" i="1"/>
  <c r="T6192" i="1"/>
  <c r="U6192" i="1" s="1"/>
  <c r="Q6192" i="1"/>
  <c r="N6192" i="1"/>
  <c r="L6192" i="1"/>
  <c r="AA6191" i="1"/>
  <c r="X6191" i="1"/>
  <c r="T6191" i="1"/>
  <c r="U6191" i="1" s="1"/>
  <c r="Q6191" i="1"/>
  <c r="N6191" i="1"/>
  <c r="L6191" i="1"/>
  <c r="AA6190" i="1"/>
  <c r="X6190" i="1"/>
  <c r="T6190" i="1"/>
  <c r="U6190" i="1" s="1"/>
  <c r="Q6190" i="1"/>
  <c r="N6190" i="1"/>
  <c r="L6190" i="1"/>
  <c r="AA6189" i="1"/>
  <c r="X6189" i="1"/>
  <c r="T6189" i="1"/>
  <c r="U6189" i="1" s="1"/>
  <c r="Z6189" i="1" s="1"/>
  <c r="Q6189" i="1"/>
  <c r="N6189" i="1"/>
  <c r="L6189" i="1"/>
  <c r="AA6188" i="1"/>
  <c r="X6188" i="1"/>
  <c r="T6188" i="1"/>
  <c r="U6188" i="1" s="1"/>
  <c r="Q6188" i="1"/>
  <c r="N6188" i="1"/>
  <c r="L6188" i="1"/>
  <c r="AA6187" i="1"/>
  <c r="X6187" i="1"/>
  <c r="T6187" i="1"/>
  <c r="U6187" i="1" s="1"/>
  <c r="Q6187" i="1"/>
  <c r="N6187" i="1"/>
  <c r="L6187" i="1"/>
  <c r="AA6186" i="1"/>
  <c r="X6186" i="1"/>
  <c r="T6186" i="1"/>
  <c r="U6186" i="1" s="1"/>
  <c r="Q6186" i="1"/>
  <c r="N6186" i="1"/>
  <c r="L6186" i="1"/>
  <c r="AA6185" i="1"/>
  <c r="X6185" i="1"/>
  <c r="U6185" i="1"/>
  <c r="Z6185" i="1" s="1"/>
  <c r="T6185" i="1"/>
  <c r="Q6185" i="1"/>
  <c r="N6185" i="1"/>
  <c r="L6185" i="1"/>
  <c r="AA6184" i="1"/>
  <c r="X6184" i="1"/>
  <c r="T6184" i="1"/>
  <c r="U6184" i="1" s="1"/>
  <c r="Q6184" i="1"/>
  <c r="N6184" i="1"/>
  <c r="L6184" i="1"/>
  <c r="AA6183" i="1"/>
  <c r="X6183" i="1"/>
  <c r="T6183" i="1"/>
  <c r="U6183" i="1" s="1"/>
  <c r="Z6183" i="1" s="1"/>
  <c r="Q6183" i="1"/>
  <c r="N6183" i="1"/>
  <c r="L6183" i="1"/>
  <c r="AA6182" i="1"/>
  <c r="X6182" i="1"/>
  <c r="T6182" i="1"/>
  <c r="U6182" i="1" s="1"/>
  <c r="Q6182" i="1"/>
  <c r="N6182" i="1"/>
  <c r="L6182" i="1"/>
  <c r="AA6181" i="1"/>
  <c r="X6181" i="1"/>
  <c r="T6181" i="1"/>
  <c r="U6181" i="1" s="1"/>
  <c r="Z6181" i="1" s="1"/>
  <c r="Q6181" i="1"/>
  <c r="N6181" i="1"/>
  <c r="L6181" i="1"/>
  <c r="AA6180" i="1"/>
  <c r="X6180" i="1"/>
  <c r="T6180" i="1"/>
  <c r="U6180" i="1" s="1"/>
  <c r="Q6180" i="1"/>
  <c r="N6180" i="1"/>
  <c r="L6180" i="1"/>
  <c r="AA6179" i="1"/>
  <c r="X6179" i="1"/>
  <c r="T6179" i="1"/>
  <c r="U6179" i="1" s="1"/>
  <c r="Q6179" i="1"/>
  <c r="N6179" i="1"/>
  <c r="L6179" i="1"/>
  <c r="AA6178" i="1"/>
  <c r="X6178" i="1"/>
  <c r="T6178" i="1"/>
  <c r="U6178" i="1" s="1"/>
  <c r="Q6178" i="1"/>
  <c r="N6178" i="1"/>
  <c r="L6178" i="1"/>
  <c r="AA6177" i="1"/>
  <c r="X6177" i="1"/>
  <c r="T6177" i="1"/>
  <c r="U6177" i="1" s="1"/>
  <c r="Z6177" i="1" s="1"/>
  <c r="Q6177" i="1"/>
  <c r="N6177" i="1"/>
  <c r="L6177" i="1"/>
  <c r="AA6176" i="1"/>
  <c r="X6176" i="1"/>
  <c r="T6176" i="1"/>
  <c r="U6176" i="1" s="1"/>
  <c r="Z6176" i="1" s="1"/>
  <c r="Q6176" i="1"/>
  <c r="N6176" i="1"/>
  <c r="L6176" i="1"/>
  <c r="AA6175" i="1"/>
  <c r="X6175" i="1"/>
  <c r="T6175" i="1"/>
  <c r="U6175" i="1" s="1"/>
  <c r="Q6175" i="1"/>
  <c r="N6175" i="1"/>
  <c r="L6175" i="1"/>
  <c r="AA6174" i="1"/>
  <c r="X6174" i="1"/>
  <c r="T6174" i="1"/>
  <c r="U6174" i="1" s="1"/>
  <c r="Q6174" i="1"/>
  <c r="N6174" i="1"/>
  <c r="L6174" i="1"/>
  <c r="AA6173" i="1"/>
  <c r="X6173" i="1"/>
  <c r="T6173" i="1"/>
  <c r="U6173" i="1" s="1"/>
  <c r="Q6173" i="1"/>
  <c r="N6173" i="1"/>
  <c r="L6173" i="1"/>
  <c r="AA6172" i="1"/>
  <c r="X6172" i="1"/>
  <c r="T6172" i="1"/>
  <c r="U6172" i="1" s="1"/>
  <c r="Q6172" i="1"/>
  <c r="N6172" i="1"/>
  <c r="L6172" i="1"/>
  <c r="AA6171" i="1"/>
  <c r="X6171" i="1"/>
  <c r="T6171" i="1"/>
  <c r="U6171" i="1" s="1"/>
  <c r="Q6171" i="1"/>
  <c r="N6171" i="1"/>
  <c r="L6171" i="1"/>
  <c r="AA6170" i="1"/>
  <c r="X6170" i="1"/>
  <c r="T6170" i="1"/>
  <c r="U6170" i="1" s="1"/>
  <c r="Q6170" i="1"/>
  <c r="N6170" i="1"/>
  <c r="L6170" i="1"/>
  <c r="AA6169" i="1"/>
  <c r="X6169" i="1"/>
  <c r="T6169" i="1"/>
  <c r="U6169" i="1" s="1"/>
  <c r="Z6169" i="1" s="1"/>
  <c r="Q6169" i="1"/>
  <c r="N6169" i="1"/>
  <c r="L6169" i="1"/>
  <c r="AA6168" i="1"/>
  <c r="X6168" i="1"/>
  <c r="T6168" i="1"/>
  <c r="U6168" i="1" s="1"/>
  <c r="Q6168" i="1"/>
  <c r="N6168" i="1"/>
  <c r="L6168" i="1"/>
  <c r="AA6167" i="1"/>
  <c r="X6167" i="1"/>
  <c r="T6167" i="1"/>
  <c r="U6167" i="1" s="1"/>
  <c r="Q6167" i="1"/>
  <c r="N6167" i="1"/>
  <c r="L6167" i="1"/>
  <c r="AA6166" i="1"/>
  <c r="X6166" i="1"/>
  <c r="T6166" i="1"/>
  <c r="U6166" i="1" s="1"/>
  <c r="Q6166" i="1"/>
  <c r="N6166" i="1"/>
  <c r="L6166" i="1"/>
  <c r="AA6165" i="1"/>
  <c r="X6165" i="1"/>
  <c r="T6165" i="1"/>
  <c r="U6165" i="1" s="1"/>
  <c r="Z6165" i="1" s="1"/>
  <c r="Q6165" i="1"/>
  <c r="N6165" i="1"/>
  <c r="L6165" i="1"/>
  <c r="AA6164" i="1"/>
  <c r="X6164" i="1"/>
  <c r="U6164" i="1"/>
  <c r="T6164" i="1"/>
  <c r="Q6164" i="1"/>
  <c r="N6164" i="1"/>
  <c r="L6164" i="1"/>
  <c r="AA6163" i="1"/>
  <c r="X6163" i="1"/>
  <c r="T6163" i="1"/>
  <c r="U6163" i="1" s="1"/>
  <c r="Q6163" i="1"/>
  <c r="N6163" i="1"/>
  <c r="L6163" i="1"/>
  <c r="AA6162" i="1"/>
  <c r="X6162" i="1"/>
  <c r="T6162" i="1"/>
  <c r="U6162" i="1" s="1"/>
  <c r="Q6162" i="1"/>
  <c r="N6162" i="1"/>
  <c r="L6162" i="1"/>
  <c r="AA6161" i="1"/>
  <c r="X6161" i="1"/>
  <c r="T6161" i="1"/>
  <c r="U6161" i="1" s="1"/>
  <c r="Z6161" i="1" s="1"/>
  <c r="Q6161" i="1"/>
  <c r="N6161" i="1"/>
  <c r="L6161" i="1"/>
  <c r="AA6160" i="1"/>
  <c r="X6160" i="1"/>
  <c r="U6160" i="1"/>
  <c r="Z6160" i="1" s="1"/>
  <c r="T6160" i="1"/>
  <c r="Q6160" i="1"/>
  <c r="N6160" i="1"/>
  <c r="L6160" i="1"/>
  <c r="AA6159" i="1"/>
  <c r="X6159" i="1"/>
  <c r="T6159" i="1"/>
  <c r="U6159" i="1" s="1"/>
  <c r="Z6159" i="1" s="1"/>
  <c r="Q6159" i="1"/>
  <c r="N6159" i="1"/>
  <c r="L6159" i="1"/>
  <c r="AA6158" i="1"/>
  <c r="X6158" i="1"/>
  <c r="T6158" i="1"/>
  <c r="U6158" i="1" s="1"/>
  <c r="Q6158" i="1"/>
  <c r="N6158" i="1"/>
  <c r="L6158" i="1"/>
  <c r="AA6157" i="1"/>
  <c r="X6157" i="1"/>
  <c r="T6157" i="1"/>
  <c r="U6157" i="1" s="1"/>
  <c r="Z6157" i="1" s="1"/>
  <c r="Q6157" i="1"/>
  <c r="N6157" i="1"/>
  <c r="L6157" i="1"/>
  <c r="AA6156" i="1"/>
  <c r="X6156" i="1"/>
  <c r="T6156" i="1"/>
  <c r="U6156" i="1" s="1"/>
  <c r="Q6156" i="1"/>
  <c r="N6156" i="1"/>
  <c r="L6156" i="1"/>
  <c r="AA6155" i="1"/>
  <c r="X6155" i="1"/>
  <c r="T6155" i="1"/>
  <c r="U6155" i="1" s="1"/>
  <c r="Q6155" i="1"/>
  <c r="N6155" i="1"/>
  <c r="L6155" i="1"/>
  <c r="AA6154" i="1"/>
  <c r="X6154" i="1"/>
  <c r="T6154" i="1"/>
  <c r="U6154" i="1" s="1"/>
  <c r="Q6154" i="1"/>
  <c r="N6154" i="1"/>
  <c r="L6154" i="1"/>
  <c r="AA6153" i="1"/>
  <c r="X6153" i="1"/>
  <c r="T6153" i="1"/>
  <c r="U6153" i="1" s="1"/>
  <c r="Z6153" i="1" s="1"/>
  <c r="Q6153" i="1"/>
  <c r="N6153" i="1"/>
  <c r="L6153" i="1"/>
  <c r="AA6152" i="1"/>
  <c r="X6152" i="1"/>
  <c r="T6152" i="1"/>
  <c r="U6152" i="1" s="1"/>
  <c r="Q6152" i="1"/>
  <c r="N6152" i="1"/>
  <c r="L6152" i="1"/>
  <c r="AA6151" i="1"/>
  <c r="X6151" i="1"/>
  <c r="T6151" i="1"/>
  <c r="U6151" i="1" s="1"/>
  <c r="Q6151" i="1"/>
  <c r="N6151" i="1"/>
  <c r="L6151" i="1"/>
  <c r="AA6150" i="1"/>
  <c r="X6150" i="1"/>
  <c r="T6150" i="1"/>
  <c r="U6150" i="1" s="1"/>
  <c r="Q6150" i="1"/>
  <c r="N6150" i="1"/>
  <c r="L6150" i="1"/>
  <c r="AA6149" i="1"/>
  <c r="X6149" i="1"/>
  <c r="T6149" i="1"/>
  <c r="U6149" i="1" s="1"/>
  <c r="Q6149" i="1"/>
  <c r="N6149" i="1"/>
  <c r="L6149" i="1"/>
  <c r="AA6148" i="1"/>
  <c r="X6148" i="1"/>
  <c r="T6148" i="1"/>
  <c r="U6148" i="1" s="1"/>
  <c r="Z6148" i="1" s="1"/>
  <c r="Q6148" i="1"/>
  <c r="N6148" i="1"/>
  <c r="L6148" i="1"/>
  <c r="AA6147" i="1"/>
  <c r="X6147" i="1"/>
  <c r="T6147" i="1"/>
  <c r="U6147" i="1" s="1"/>
  <c r="W6147" i="1" s="1"/>
  <c r="Q6147" i="1"/>
  <c r="N6147" i="1"/>
  <c r="L6147" i="1"/>
  <c r="AA6146" i="1"/>
  <c r="X6146" i="1"/>
  <c r="T6146" i="1"/>
  <c r="U6146" i="1" s="1"/>
  <c r="W6146" i="1" s="1"/>
  <c r="Q6146" i="1"/>
  <c r="N6146" i="1"/>
  <c r="L6146" i="1"/>
  <c r="AA6145" i="1"/>
  <c r="X6145" i="1"/>
  <c r="T6145" i="1"/>
  <c r="U6145" i="1" s="1"/>
  <c r="Q6145" i="1"/>
  <c r="N6145" i="1"/>
  <c r="L6145" i="1"/>
  <c r="AA6144" i="1"/>
  <c r="X6144" i="1"/>
  <c r="T6144" i="1"/>
  <c r="U6144" i="1" s="1"/>
  <c r="Q6144" i="1"/>
  <c r="N6144" i="1"/>
  <c r="L6144" i="1"/>
  <c r="AA6143" i="1"/>
  <c r="X6143" i="1"/>
  <c r="T6143" i="1"/>
  <c r="U6143" i="1" s="1"/>
  <c r="Q6143" i="1"/>
  <c r="N6143" i="1"/>
  <c r="L6143" i="1"/>
  <c r="AA6142" i="1"/>
  <c r="X6142" i="1"/>
  <c r="T6142" i="1"/>
  <c r="U6142" i="1" s="1"/>
  <c r="W6142" i="1" s="1"/>
  <c r="Q6142" i="1"/>
  <c r="N6142" i="1"/>
  <c r="L6142" i="1"/>
  <c r="AA6141" i="1"/>
  <c r="X6141" i="1"/>
  <c r="T6141" i="1"/>
  <c r="U6141" i="1" s="1"/>
  <c r="Q6141" i="1"/>
  <c r="N6141" i="1"/>
  <c r="L6141" i="1"/>
  <c r="AA6140" i="1"/>
  <c r="X6140" i="1"/>
  <c r="T6140" i="1"/>
  <c r="U6140" i="1" s="1"/>
  <c r="Q6140" i="1"/>
  <c r="N6140" i="1"/>
  <c r="L6140" i="1"/>
  <c r="AA6139" i="1"/>
  <c r="X6139" i="1"/>
  <c r="T6139" i="1"/>
  <c r="U6139" i="1" s="1"/>
  <c r="Q6139" i="1"/>
  <c r="N6139" i="1"/>
  <c r="L6139" i="1"/>
  <c r="AA6138" i="1"/>
  <c r="X6138" i="1"/>
  <c r="T6138" i="1"/>
  <c r="U6138" i="1" s="1"/>
  <c r="Z6138" i="1" s="1"/>
  <c r="Q6138" i="1"/>
  <c r="N6138" i="1"/>
  <c r="L6138" i="1"/>
  <c r="AA6137" i="1"/>
  <c r="X6137" i="1"/>
  <c r="T6137" i="1"/>
  <c r="U6137" i="1" s="1"/>
  <c r="Q6137" i="1"/>
  <c r="N6137" i="1"/>
  <c r="L6137" i="1"/>
  <c r="AA6136" i="1"/>
  <c r="X6136" i="1"/>
  <c r="T6136" i="1"/>
  <c r="U6136" i="1" s="1"/>
  <c r="Q6136" i="1"/>
  <c r="N6136" i="1"/>
  <c r="L6136" i="1"/>
  <c r="AA6135" i="1"/>
  <c r="X6135" i="1"/>
  <c r="T6135" i="1"/>
  <c r="U6135" i="1" s="1"/>
  <c r="Q6135" i="1"/>
  <c r="N6135" i="1"/>
  <c r="L6135" i="1"/>
  <c r="AA6134" i="1"/>
  <c r="X6134" i="1"/>
  <c r="T6134" i="1"/>
  <c r="U6134" i="1" s="1"/>
  <c r="Z6134" i="1" s="1"/>
  <c r="Q6134" i="1"/>
  <c r="N6134" i="1"/>
  <c r="L6134" i="1"/>
  <c r="AA6133" i="1"/>
  <c r="X6133" i="1"/>
  <c r="T6133" i="1"/>
  <c r="U6133" i="1" s="1"/>
  <c r="Q6133" i="1"/>
  <c r="N6133" i="1"/>
  <c r="L6133" i="1"/>
  <c r="AA6132" i="1"/>
  <c r="X6132" i="1"/>
  <c r="T6132" i="1"/>
  <c r="U6132" i="1" s="1"/>
  <c r="Q6132" i="1"/>
  <c r="N6132" i="1"/>
  <c r="L6132" i="1"/>
  <c r="AA6131" i="1"/>
  <c r="X6131" i="1"/>
  <c r="T6131" i="1"/>
  <c r="U6131" i="1" s="1"/>
  <c r="Q6131" i="1"/>
  <c r="N6131" i="1"/>
  <c r="L6131" i="1"/>
  <c r="AA6130" i="1"/>
  <c r="X6130" i="1"/>
  <c r="T6130" i="1"/>
  <c r="U6130" i="1" s="1"/>
  <c r="Z6130" i="1" s="1"/>
  <c r="Q6130" i="1"/>
  <c r="N6130" i="1"/>
  <c r="L6130" i="1"/>
  <c r="AA6129" i="1"/>
  <c r="X6129" i="1"/>
  <c r="T6129" i="1"/>
  <c r="U6129" i="1" s="1"/>
  <c r="Q6129" i="1"/>
  <c r="N6129" i="1"/>
  <c r="L6129" i="1"/>
  <c r="AA6128" i="1"/>
  <c r="X6128" i="1"/>
  <c r="T6128" i="1"/>
  <c r="U6128" i="1" s="1"/>
  <c r="Q6128" i="1"/>
  <c r="N6128" i="1"/>
  <c r="L6128" i="1"/>
  <c r="AA6127" i="1"/>
  <c r="X6127" i="1"/>
  <c r="T6127" i="1"/>
  <c r="U6127" i="1" s="1"/>
  <c r="Q6127" i="1"/>
  <c r="N6127" i="1"/>
  <c r="L6127" i="1"/>
  <c r="AA6126" i="1"/>
  <c r="X6126" i="1"/>
  <c r="T6126" i="1"/>
  <c r="U6126" i="1" s="1"/>
  <c r="Z6126" i="1" s="1"/>
  <c r="Q6126" i="1"/>
  <c r="N6126" i="1"/>
  <c r="L6126" i="1"/>
  <c r="AA6125" i="1"/>
  <c r="X6125" i="1"/>
  <c r="T6125" i="1"/>
  <c r="U6125" i="1" s="1"/>
  <c r="Q6125" i="1"/>
  <c r="N6125" i="1"/>
  <c r="L6125" i="1"/>
  <c r="AA6124" i="1"/>
  <c r="X6124" i="1"/>
  <c r="T6124" i="1"/>
  <c r="U6124" i="1" s="1"/>
  <c r="Q6124" i="1"/>
  <c r="N6124" i="1"/>
  <c r="L6124" i="1"/>
  <c r="AA6123" i="1"/>
  <c r="X6123" i="1"/>
  <c r="T6123" i="1"/>
  <c r="U6123" i="1" s="1"/>
  <c r="Q6123" i="1"/>
  <c r="N6123" i="1"/>
  <c r="L6123" i="1"/>
  <c r="AA6122" i="1"/>
  <c r="X6122" i="1"/>
  <c r="T6122" i="1"/>
  <c r="U6122" i="1" s="1"/>
  <c r="Z6122" i="1" s="1"/>
  <c r="Q6122" i="1"/>
  <c r="N6122" i="1"/>
  <c r="L6122" i="1"/>
  <c r="AA6121" i="1"/>
  <c r="X6121" i="1"/>
  <c r="T6121" i="1"/>
  <c r="U6121" i="1" s="1"/>
  <c r="Q6121" i="1"/>
  <c r="N6121" i="1"/>
  <c r="L6121" i="1"/>
  <c r="AA6120" i="1"/>
  <c r="X6120" i="1"/>
  <c r="T6120" i="1"/>
  <c r="U6120" i="1" s="1"/>
  <c r="Q6120" i="1"/>
  <c r="N6120" i="1"/>
  <c r="L6120" i="1"/>
  <c r="AA6119" i="1"/>
  <c r="X6119" i="1"/>
  <c r="T6119" i="1"/>
  <c r="U6119" i="1" s="1"/>
  <c r="Q6119" i="1"/>
  <c r="N6119" i="1"/>
  <c r="L6119" i="1"/>
  <c r="AA6118" i="1"/>
  <c r="X6118" i="1"/>
  <c r="T6118" i="1"/>
  <c r="U6118" i="1" s="1"/>
  <c r="Z6118" i="1" s="1"/>
  <c r="Q6118" i="1"/>
  <c r="N6118" i="1"/>
  <c r="L6118" i="1"/>
  <c r="AA6117" i="1"/>
  <c r="X6117" i="1"/>
  <c r="T6117" i="1"/>
  <c r="U6117" i="1" s="1"/>
  <c r="Q6117" i="1"/>
  <c r="N6117" i="1"/>
  <c r="L6117" i="1"/>
  <c r="AA6116" i="1"/>
  <c r="X6116" i="1"/>
  <c r="T6116" i="1"/>
  <c r="U6116" i="1" s="1"/>
  <c r="Q6116" i="1"/>
  <c r="N6116" i="1"/>
  <c r="L6116" i="1"/>
  <c r="AA6115" i="1"/>
  <c r="X6115" i="1"/>
  <c r="T6115" i="1"/>
  <c r="U6115" i="1" s="1"/>
  <c r="Q6115" i="1"/>
  <c r="N6115" i="1"/>
  <c r="L6115" i="1"/>
  <c r="AA6114" i="1"/>
  <c r="X6114" i="1"/>
  <c r="U6114" i="1"/>
  <c r="Z6114" i="1" s="1"/>
  <c r="T6114" i="1"/>
  <c r="Q6114" i="1"/>
  <c r="N6114" i="1"/>
  <c r="L6114" i="1"/>
  <c r="AA6113" i="1"/>
  <c r="X6113" i="1"/>
  <c r="T6113" i="1"/>
  <c r="U6113" i="1" s="1"/>
  <c r="Q6113" i="1"/>
  <c r="N6113" i="1"/>
  <c r="L6113" i="1"/>
  <c r="AA6112" i="1"/>
  <c r="X6112" i="1"/>
  <c r="T6112" i="1"/>
  <c r="U6112" i="1" s="1"/>
  <c r="Q6112" i="1"/>
  <c r="N6112" i="1"/>
  <c r="L6112" i="1"/>
  <c r="AA6111" i="1"/>
  <c r="X6111" i="1"/>
  <c r="T6111" i="1"/>
  <c r="U6111" i="1" s="1"/>
  <c r="Q6111" i="1"/>
  <c r="N6111" i="1"/>
  <c r="L6111" i="1"/>
  <c r="AA6110" i="1"/>
  <c r="X6110" i="1"/>
  <c r="T6110" i="1"/>
  <c r="U6110" i="1" s="1"/>
  <c r="Z6110" i="1" s="1"/>
  <c r="Q6110" i="1"/>
  <c r="N6110" i="1"/>
  <c r="L6110" i="1"/>
  <c r="AA6109" i="1"/>
  <c r="X6109" i="1"/>
  <c r="T6109" i="1"/>
  <c r="U6109" i="1" s="1"/>
  <c r="Q6109" i="1"/>
  <c r="N6109" i="1"/>
  <c r="L6109" i="1"/>
  <c r="AA6108" i="1"/>
  <c r="X6108" i="1"/>
  <c r="T6108" i="1"/>
  <c r="U6108" i="1" s="1"/>
  <c r="Q6108" i="1"/>
  <c r="N6108" i="1"/>
  <c r="L6108" i="1"/>
  <c r="AA6107" i="1"/>
  <c r="X6107" i="1"/>
  <c r="T6107" i="1"/>
  <c r="U6107" i="1" s="1"/>
  <c r="Q6107" i="1"/>
  <c r="N6107" i="1"/>
  <c r="L6107" i="1"/>
  <c r="AA6106" i="1"/>
  <c r="X6106" i="1"/>
  <c r="T6106" i="1"/>
  <c r="U6106" i="1" s="1"/>
  <c r="Z6106" i="1" s="1"/>
  <c r="Q6106" i="1"/>
  <c r="N6106" i="1"/>
  <c r="L6106" i="1"/>
  <c r="AA6105" i="1"/>
  <c r="X6105" i="1"/>
  <c r="T6105" i="1"/>
  <c r="U6105" i="1" s="1"/>
  <c r="Q6105" i="1"/>
  <c r="N6105" i="1"/>
  <c r="L6105" i="1"/>
  <c r="AA6104" i="1"/>
  <c r="X6104" i="1"/>
  <c r="T6104" i="1"/>
  <c r="U6104" i="1" s="1"/>
  <c r="Q6104" i="1"/>
  <c r="N6104" i="1"/>
  <c r="L6104" i="1"/>
  <c r="AA6103" i="1"/>
  <c r="X6103" i="1"/>
  <c r="T6103" i="1"/>
  <c r="U6103" i="1" s="1"/>
  <c r="Q6103" i="1"/>
  <c r="N6103" i="1"/>
  <c r="L6103" i="1"/>
  <c r="AA6102" i="1"/>
  <c r="X6102" i="1"/>
  <c r="U6102" i="1"/>
  <c r="Z6102" i="1" s="1"/>
  <c r="T6102" i="1"/>
  <c r="Q6102" i="1"/>
  <c r="N6102" i="1"/>
  <c r="L6102" i="1"/>
  <c r="AA6101" i="1"/>
  <c r="X6101" i="1"/>
  <c r="T6101" i="1"/>
  <c r="U6101" i="1" s="1"/>
  <c r="Z6101" i="1" s="1"/>
  <c r="Q6101" i="1"/>
  <c r="N6101" i="1"/>
  <c r="L6101" i="1"/>
  <c r="AA6100" i="1"/>
  <c r="X6100" i="1"/>
  <c r="T6100" i="1"/>
  <c r="U6100" i="1" s="1"/>
  <c r="W6100" i="1" s="1"/>
  <c r="Q6100" i="1"/>
  <c r="N6100" i="1"/>
  <c r="L6100" i="1"/>
  <c r="AA6099" i="1"/>
  <c r="X6099" i="1"/>
  <c r="T6099" i="1"/>
  <c r="U6099" i="1" s="1"/>
  <c r="Q6099" i="1"/>
  <c r="N6099" i="1"/>
  <c r="L6099" i="1"/>
  <c r="AA6098" i="1"/>
  <c r="X6098" i="1"/>
  <c r="T6098" i="1"/>
  <c r="U6098" i="1" s="1"/>
  <c r="Z6098" i="1" s="1"/>
  <c r="Q6098" i="1"/>
  <c r="N6098" i="1"/>
  <c r="L6098" i="1"/>
  <c r="AA6097" i="1"/>
  <c r="X6097" i="1"/>
  <c r="T6097" i="1"/>
  <c r="U6097" i="1" s="1"/>
  <c r="Z6097" i="1" s="1"/>
  <c r="Q6097" i="1"/>
  <c r="N6097" i="1"/>
  <c r="L6097" i="1"/>
  <c r="AA6096" i="1"/>
  <c r="X6096" i="1"/>
  <c r="T6096" i="1"/>
  <c r="U6096" i="1" s="1"/>
  <c r="W6096" i="1" s="1"/>
  <c r="Q6096" i="1"/>
  <c r="N6096" i="1"/>
  <c r="L6096" i="1"/>
  <c r="AA6095" i="1"/>
  <c r="X6095" i="1"/>
  <c r="T6095" i="1"/>
  <c r="U6095" i="1" s="1"/>
  <c r="Q6095" i="1"/>
  <c r="N6095" i="1"/>
  <c r="L6095" i="1"/>
  <c r="AA6094" i="1"/>
  <c r="X6094" i="1"/>
  <c r="U6094" i="1"/>
  <c r="T6094" i="1"/>
  <c r="Q6094" i="1"/>
  <c r="N6094" i="1"/>
  <c r="L6094" i="1"/>
  <c r="AA6093" i="1"/>
  <c r="X6093" i="1"/>
  <c r="T6093" i="1"/>
  <c r="U6093" i="1" s="1"/>
  <c r="Q6093" i="1"/>
  <c r="N6093" i="1"/>
  <c r="L6093" i="1"/>
  <c r="AA6092" i="1"/>
  <c r="X6092" i="1"/>
  <c r="T6092" i="1"/>
  <c r="U6092" i="1" s="1"/>
  <c r="W6092" i="1" s="1"/>
  <c r="Q6092" i="1"/>
  <c r="N6092" i="1"/>
  <c r="L6092" i="1"/>
  <c r="AA6091" i="1"/>
  <c r="X6091" i="1"/>
  <c r="T6091" i="1"/>
  <c r="U6091" i="1" s="1"/>
  <c r="Q6091" i="1"/>
  <c r="N6091" i="1"/>
  <c r="L6091" i="1"/>
  <c r="AA6090" i="1"/>
  <c r="X6090" i="1"/>
  <c r="T6090" i="1"/>
  <c r="U6090" i="1" s="1"/>
  <c r="Q6090" i="1"/>
  <c r="N6090" i="1"/>
  <c r="L6090" i="1"/>
  <c r="AA6089" i="1"/>
  <c r="X6089" i="1"/>
  <c r="T6089" i="1"/>
  <c r="U6089" i="1" s="1"/>
  <c r="Q6089" i="1"/>
  <c r="N6089" i="1"/>
  <c r="L6089" i="1"/>
  <c r="AA6088" i="1"/>
  <c r="X6088" i="1"/>
  <c r="T6088" i="1"/>
  <c r="U6088" i="1" s="1"/>
  <c r="W6088" i="1" s="1"/>
  <c r="Q6088" i="1"/>
  <c r="N6088" i="1"/>
  <c r="L6088" i="1"/>
  <c r="AA6087" i="1"/>
  <c r="X6087" i="1"/>
  <c r="T6087" i="1"/>
  <c r="U6087" i="1" s="1"/>
  <c r="Q6087" i="1"/>
  <c r="N6087" i="1"/>
  <c r="L6087" i="1"/>
  <c r="AA6086" i="1"/>
  <c r="X6086" i="1"/>
  <c r="T6086" i="1"/>
  <c r="U6086" i="1" s="1"/>
  <c r="Z6086" i="1" s="1"/>
  <c r="Q6086" i="1"/>
  <c r="N6086" i="1"/>
  <c r="L6086" i="1"/>
  <c r="AA6085" i="1"/>
  <c r="X6085" i="1"/>
  <c r="T6085" i="1"/>
  <c r="U6085" i="1" s="1"/>
  <c r="Q6085" i="1"/>
  <c r="N6085" i="1"/>
  <c r="L6085" i="1"/>
  <c r="AA6084" i="1"/>
  <c r="X6084" i="1"/>
  <c r="T6084" i="1"/>
  <c r="U6084" i="1" s="1"/>
  <c r="W6084" i="1" s="1"/>
  <c r="Q6084" i="1"/>
  <c r="N6084" i="1"/>
  <c r="L6084" i="1"/>
  <c r="AA6083" i="1"/>
  <c r="X6083" i="1"/>
  <c r="T6083" i="1"/>
  <c r="U6083" i="1" s="1"/>
  <c r="Q6083" i="1"/>
  <c r="N6083" i="1"/>
  <c r="L6083" i="1"/>
  <c r="AA6082" i="1"/>
  <c r="X6082" i="1"/>
  <c r="T6082" i="1"/>
  <c r="U6082" i="1" s="1"/>
  <c r="Z6082" i="1" s="1"/>
  <c r="Q6082" i="1"/>
  <c r="N6082" i="1"/>
  <c r="L6082" i="1"/>
  <c r="AA6081" i="1"/>
  <c r="X6081" i="1"/>
  <c r="T6081" i="1"/>
  <c r="U6081" i="1" s="1"/>
  <c r="Q6081" i="1"/>
  <c r="N6081" i="1"/>
  <c r="L6081" i="1"/>
  <c r="AA6080" i="1"/>
  <c r="X6080" i="1"/>
  <c r="T6080" i="1"/>
  <c r="U6080" i="1" s="1"/>
  <c r="W6080" i="1" s="1"/>
  <c r="Q6080" i="1"/>
  <c r="N6080" i="1"/>
  <c r="L6080" i="1"/>
  <c r="AA6079" i="1"/>
  <c r="X6079" i="1"/>
  <c r="T6079" i="1"/>
  <c r="U6079" i="1" s="1"/>
  <c r="Q6079" i="1"/>
  <c r="N6079" i="1"/>
  <c r="L6079" i="1"/>
  <c r="AA6078" i="1"/>
  <c r="X6078" i="1"/>
  <c r="U6078" i="1"/>
  <c r="Z6078" i="1" s="1"/>
  <c r="T6078" i="1"/>
  <c r="Q6078" i="1"/>
  <c r="N6078" i="1"/>
  <c r="L6078" i="1"/>
  <c r="AA6077" i="1"/>
  <c r="X6077" i="1"/>
  <c r="T6077" i="1"/>
  <c r="U6077" i="1" s="1"/>
  <c r="Q6077" i="1"/>
  <c r="N6077" i="1"/>
  <c r="L6077" i="1"/>
  <c r="AA6076" i="1"/>
  <c r="X6076" i="1"/>
  <c r="T6076" i="1"/>
  <c r="U6076" i="1" s="1"/>
  <c r="W6076" i="1" s="1"/>
  <c r="Q6076" i="1"/>
  <c r="N6076" i="1"/>
  <c r="L6076" i="1"/>
  <c r="AA6075" i="1"/>
  <c r="X6075" i="1"/>
  <c r="T6075" i="1"/>
  <c r="U6075" i="1" s="1"/>
  <c r="Q6075" i="1"/>
  <c r="N6075" i="1"/>
  <c r="L6075" i="1"/>
  <c r="AA6074" i="1"/>
  <c r="X6074" i="1"/>
  <c r="T6074" i="1"/>
  <c r="U6074" i="1" s="1"/>
  <c r="Q6074" i="1"/>
  <c r="N6074" i="1"/>
  <c r="L6074" i="1"/>
  <c r="AA6073" i="1"/>
  <c r="X6073" i="1"/>
  <c r="T6073" i="1"/>
  <c r="U6073" i="1" s="1"/>
  <c r="Q6073" i="1"/>
  <c r="N6073" i="1"/>
  <c r="L6073" i="1"/>
  <c r="AA6072" i="1"/>
  <c r="X6072" i="1"/>
  <c r="T6072" i="1"/>
  <c r="U6072" i="1" s="1"/>
  <c r="W6072" i="1" s="1"/>
  <c r="Q6072" i="1"/>
  <c r="N6072" i="1"/>
  <c r="L6072" i="1"/>
  <c r="AA6071" i="1"/>
  <c r="X6071" i="1"/>
  <c r="T6071" i="1"/>
  <c r="U6071" i="1" s="1"/>
  <c r="Q6071" i="1"/>
  <c r="N6071" i="1"/>
  <c r="L6071" i="1"/>
  <c r="AA6070" i="1"/>
  <c r="X6070" i="1"/>
  <c r="T6070" i="1"/>
  <c r="U6070" i="1" s="1"/>
  <c r="Z6070" i="1" s="1"/>
  <c r="Q6070" i="1"/>
  <c r="N6070" i="1"/>
  <c r="L6070" i="1"/>
  <c r="AA6069" i="1"/>
  <c r="X6069" i="1"/>
  <c r="T6069" i="1"/>
  <c r="U6069" i="1" s="1"/>
  <c r="Q6069" i="1"/>
  <c r="N6069" i="1"/>
  <c r="L6069" i="1"/>
  <c r="AA6068" i="1"/>
  <c r="X6068" i="1"/>
  <c r="T6068" i="1"/>
  <c r="U6068" i="1" s="1"/>
  <c r="W6068" i="1" s="1"/>
  <c r="Q6068" i="1"/>
  <c r="N6068" i="1"/>
  <c r="L6068" i="1"/>
  <c r="AA6067" i="1"/>
  <c r="X6067" i="1"/>
  <c r="T6067" i="1"/>
  <c r="U6067" i="1" s="1"/>
  <c r="Q6067" i="1"/>
  <c r="N6067" i="1"/>
  <c r="L6067" i="1"/>
  <c r="AA6066" i="1"/>
  <c r="X6066" i="1"/>
  <c r="T6066" i="1"/>
  <c r="U6066" i="1" s="1"/>
  <c r="Z6066" i="1" s="1"/>
  <c r="Q6066" i="1"/>
  <c r="N6066" i="1"/>
  <c r="L6066" i="1"/>
  <c r="AA6065" i="1"/>
  <c r="X6065" i="1"/>
  <c r="T6065" i="1"/>
  <c r="U6065" i="1" s="1"/>
  <c r="Q6065" i="1"/>
  <c r="N6065" i="1"/>
  <c r="L6065" i="1"/>
  <c r="AA6064" i="1"/>
  <c r="X6064" i="1"/>
  <c r="T6064" i="1"/>
  <c r="U6064" i="1" s="1"/>
  <c r="W6064" i="1" s="1"/>
  <c r="Q6064" i="1"/>
  <c r="N6064" i="1"/>
  <c r="L6064" i="1"/>
  <c r="AA6063" i="1"/>
  <c r="X6063" i="1"/>
  <c r="T6063" i="1"/>
  <c r="U6063" i="1" s="1"/>
  <c r="Q6063" i="1"/>
  <c r="N6063" i="1"/>
  <c r="L6063" i="1"/>
  <c r="AA6062" i="1"/>
  <c r="X6062" i="1"/>
  <c r="U6062" i="1"/>
  <c r="Z6062" i="1" s="1"/>
  <c r="T6062" i="1"/>
  <c r="Q6062" i="1"/>
  <c r="N6062" i="1"/>
  <c r="L6062" i="1"/>
  <c r="AA6061" i="1"/>
  <c r="X6061" i="1"/>
  <c r="T6061" i="1"/>
  <c r="U6061" i="1" s="1"/>
  <c r="Q6061" i="1"/>
  <c r="N6061" i="1"/>
  <c r="L6061" i="1"/>
  <c r="AA6060" i="1"/>
  <c r="X6060" i="1"/>
  <c r="T6060" i="1"/>
  <c r="U6060" i="1" s="1"/>
  <c r="W6060" i="1" s="1"/>
  <c r="Q6060" i="1"/>
  <c r="N6060" i="1"/>
  <c r="L6060" i="1"/>
  <c r="AA6059" i="1"/>
  <c r="X6059" i="1"/>
  <c r="T6059" i="1"/>
  <c r="U6059" i="1" s="1"/>
  <c r="Q6059" i="1"/>
  <c r="N6059" i="1"/>
  <c r="L6059" i="1"/>
  <c r="AA6058" i="1"/>
  <c r="X6058" i="1"/>
  <c r="T6058" i="1"/>
  <c r="U6058" i="1" s="1"/>
  <c r="Q6058" i="1"/>
  <c r="N6058" i="1"/>
  <c r="L6058" i="1"/>
  <c r="AA6057" i="1"/>
  <c r="X6057" i="1"/>
  <c r="T6057" i="1"/>
  <c r="U6057" i="1" s="1"/>
  <c r="Q6057" i="1"/>
  <c r="N6057" i="1"/>
  <c r="L6057" i="1"/>
  <c r="AA6056" i="1"/>
  <c r="X6056" i="1"/>
  <c r="T6056" i="1"/>
  <c r="U6056" i="1" s="1"/>
  <c r="W6056" i="1" s="1"/>
  <c r="Q6056" i="1"/>
  <c r="N6056" i="1"/>
  <c r="L6056" i="1"/>
  <c r="AA6055" i="1"/>
  <c r="X6055" i="1"/>
  <c r="T6055" i="1"/>
  <c r="U6055" i="1" s="1"/>
  <c r="Q6055" i="1"/>
  <c r="N6055" i="1"/>
  <c r="L6055" i="1"/>
  <c r="AA6054" i="1"/>
  <c r="X6054" i="1"/>
  <c r="T6054" i="1"/>
  <c r="U6054" i="1" s="1"/>
  <c r="Z6054" i="1" s="1"/>
  <c r="Q6054" i="1"/>
  <c r="N6054" i="1"/>
  <c r="L6054" i="1"/>
  <c r="AA6053" i="1"/>
  <c r="X6053" i="1"/>
  <c r="T6053" i="1"/>
  <c r="U6053" i="1" s="1"/>
  <c r="Q6053" i="1"/>
  <c r="N6053" i="1"/>
  <c r="L6053" i="1"/>
  <c r="AA6052" i="1"/>
  <c r="X6052" i="1"/>
  <c r="T6052" i="1"/>
  <c r="U6052" i="1" s="1"/>
  <c r="W6052" i="1" s="1"/>
  <c r="Q6052" i="1"/>
  <c r="N6052" i="1"/>
  <c r="L6052" i="1"/>
  <c r="AA6051" i="1"/>
  <c r="X6051" i="1"/>
  <c r="T6051" i="1"/>
  <c r="U6051" i="1" s="1"/>
  <c r="Q6051" i="1"/>
  <c r="N6051" i="1"/>
  <c r="L6051" i="1"/>
  <c r="AA6050" i="1"/>
  <c r="X6050" i="1"/>
  <c r="T6050" i="1"/>
  <c r="U6050" i="1" s="1"/>
  <c r="Z6050" i="1" s="1"/>
  <c r="Q6050" i="1"/>
  <c r="N6050" i="1"/>
  <c r="L6050" i="1"/>
  <c r="AA6049" i="1"/>
  <c r="X6049" i="1"/>
  <c r="T6049" i="1"/>
  <c r="U6049" i="1" s="1"/>
  <c r="Q6049" i="1"/>
  <c r="N6049" i="1"/>
  <c r="L6049" i="1"/>
  <c r="AA6048" i="1"/>
  <c r="X6048" i="1"/>
  <c r="U6048" i="1"/>
  <c r="W6048" i="1" s="1"/>
  <c r="T6048" i="1"/>
  <c r="Q6048" i="1"/>
  <c r="N6048" i="1"/>
  <c r="L6048" i="1"/>
  <c r="AA6047" i="1"/>
  <c r="X6047" i="1"/>
  <c r="T6047" i="1"/>
  <c r="U6047" i="1" s="1"/>
  <c r="Q6047" i="1"/>
  <c r="N6047" i="1"/>
  <c r="L6047" i="1"/>
  <c r="AA6046" i="1"/>
  <c r="X6046" i="1"/>
  <c r="T6046" i="1"/>
  <c r="U6046" i="1" s="1"/>
  <c r="Q6046" i="1"/>
  <c r="N6046" i="1"/>
  <c r="L6046" i="1"/>
  <c r="AA6045" i="1"/>
  <c r="X6045" i="1"/>
  <c r="T6045" i="1"/>
  <c r="U6045" i="1" s="1"/>
  <c r="Q6045" i="1"/>
  <c r="N6045" i="1"/>
  <c r="L6045" i="1"/>
  <c r="AA6044" i="1"/>
  <c r="X6044" i="1"/>
  <c r="T6044" i="1"/>
  <c r="U6044" i="1" s="1"/>
  <c r="W6044" i="1" s="1"/>
  <c r="Q6044" i="1"/>
  <c r="N6044" i="1"/>
  <c r="L6044" i="1"/>
  <c r="AA6043" i="1"/>
  <c r="X6043" i="1"/>
  <c r="T6043" i="1"/>
  <c r="U6043" i="1" s="1"/>
  <c r="Q6043" i="1"/>
  <c r="N6043" i="1"/>
  <c r="L6043" i="1"/>
  <c r="AA6042" i="1"/>
  <c r="X6042" i="1"/>
  <c r="T6042" i="1"/>
  <c r="U6042" i="1" s="1"/>
  <c r="Q6042" i="1"/>
  <c r="N6042" i="1"/>
  <c r="L6042" i="1"/>
  <c r="AA6041" i="1"/>
  <c r="X6041" i="1"/>
  <c r="T6041" i="1"/>
  <c r="U6041" i="1" s="1"/>
  <c r="W6041" i="1" s="1"/>
  <c r="Q6041" i="1"/>
  <c r="N6041" i="1"/>
  <c r="L6041" i="1"/>
  <c r="AA6040" i="1"/>
  <c r="X6040" i="1"/>
  <c r="T6040" i="1"/>
  <c r="U6040" i="1" s="1"/>
  <c r="Q6040" i="1"/>
  <c r="N6040" i="1"/>
  <c r="L6040" i="1"/>
  <c r="AA6039" i="1"/>
  <c r="X6039" i="1"/>
  <c r="T6039" i="1"/>
  <c r="U6039" i="1" s="1"/>
  <c r="Z6039" i="1" s="1"/>
  <c r="Q6039" i="1"/>
  <c r="N6039" i="1"/>
  <c r="L6039" i="1"/>
  <c r="AA6038" i="1"/>
  <c r="X6038" i="1"/>
  <c r="T6038" i="1"/>
  <c r="U6038" i="1" s="1"/>
  <c r="Z6038" i="1" s="1"/>
  <c r="Q6038" i="1"/>
  <c r="N6038" i="1"/>
  <c r="L6038" i="1"/>
  <c r="AA6037" i="1"/>
  <c r="X6037" i="1"/>
  <c r="T6037" i="1"/>
  <c r="U6037" i="1" s="1"/>
  <c r="W6037" i="1" s="1"/>
  <c r="Q6037" i="1"/>
  <c r="N6037" i="1"/>
  <c r="L6037" i="1"/>
  <c r="AA6036" i="1"/>
  <c r="X6036" i="1"/>
  <c r="T6036" i="1"/>
  <c r="U6036" i="1" s="1"/>
  <c r="Q6036" i="1"/>
  <c r="N6036" i="1"/>
  <c r="L6036" i="1"/>
  <c r="AA6035" i="1"/>
  <c r="X6035" i="1"/>
  <c r="T6035" i="1"/>
  <c r="U6035" i="1" s="1"/>
  <c r="Z6035" i="1" s="1"/>
  <c r="Q6035" i="1"/>
  <c r="N6035" i="1"/>
  <c r="L6035" i="1"/>
  <c r="AA6034" i="1"/>
  <c r="X6034" i="1"/>
  <c r="T6034" i="1"/>
  <c r="U6034" i="1" s="1"/>
  <c r="Z6034" i="1" s="1"/>
  <c r="Q6034" i="1"/>
  <c r="N6034" i="1"/>
  <c r="L6034" i="1"/>
  <c r="AA6033" i="1"/>
  <c r="X6033" i="1"/>
  <c r="T6033" i="1"/>
  <c r="U6033" i="1" s="1"/>
  <c r="W6033" i="1" s="1"/>
  <c r="Q6033" i="1"/>
  <c r="N6033" i="1"/>
  <c r="L6033" i="1"/>
  <c r="AA6032" i="1"/>
  <c r="X6032" i="1"/>
  <c r="T6032" i="1"/>
  <c r="U6032" i="1" s="1"/>
  <c r="Q6032" i="1"/>
  <c r="N6032" i="1"/>
  <c r="L6032" i="1"/>
  <c r="AA6031" i="1"/>
  <c r="X6031" i="1"/>
  <c r="T6031" i="1"/>
  <c r="U6031" i="1" s="1"/>
  <c r="Z6031" i="1" s="1"/>
  <c r="Q6031" i="1"/>
  <c r="N6031" i="1"/>
  <c r="L6031" i="1"/>
  <c r="AA6030" i="1"/>
  <c r="X6030" i="1"/>
  <c r="U6030" i="1"/>
  <c r="T6030" i="1"/>
  <c r="Q6030" i="1"/>
  <c r="N6030" i="1"/>
  <c r="L6030" i="1"/>
  <c r="AA6029" i="1"/>
  <c r="X6029" i="1"/>
  <c r="T6029" i="1"/>
  <c r="U6029" i="1" s="1"/>
  <c r="Q6029" i="1"/>
  <c r="N6029" i="1"/>
  <c r="L6029" i="1"/>
  <c r="AA6028" i="1"/>
  <c r="X6028" i="1"/>
  <c r="T6028" i="1"/>
  <c r="U6028" i="1" s="1"/>
  <c r="Q6028" i="1"/>
  <c r="N6028" i="1"/>
  <c r="L6028" i="1"/>
  <c r="AA6027" i="1"/>
  <c r="X6027" i="1"/>
  <c r="T6027" i="1"/>
  <c r="U6027" i="1" s="1"/>
  <c r="Q6027" i="1"/>
  <c r="N6027" i="1"/>
  <c r="L6027" i="1"/>
  <c r="AA6026" i="1"/>
  <c r="X6026" i="1"/>
  <c r="T6026" i="1"/>
  <c r="U6026" i="1" s="1"/>
  <c r="Q6026" i="1"/>
  <c r="N6026" i="1"/>
  <c r="L6026" i="1"/>
  <c r="AA6025" i="1"/>
  <c r="X6025" i="1"/>
  <c r="T6025" i="1"/>
  <c r="U6025" i="1" s="1"/>
  <c r="Q6025" i="1"/>
  <c r="N6025" i="1"/>
  <c r="L6025" i="1"/>
  <c r="AA6024" i="1"/>
  <c r="X6024" i="1"/>
  <c r="T6024" i="1"/>
  <c r="U6024" i="1" s="1"/>
  <c r="Q6024" i="1"/>
  <c r="N6024" i="1"/>
  <c r="L6024" i="1"/>
  <c r="AA6023" i="1"/>
  <c r="X6023" i="1"/>
  <c r="T6023" i="1"/>
  <c r="U6023" i="1" s="1"/>
  <c r="W6023" i="1" s="1"/>
  <c r="Q6023" i="1"/>
  <c r="N6023" i="1"/>
  <c r="L6023" i="1"/>
  <c r="AA6022" i="1"/>
  <c r="X6022" i="1"/>
  <c r="T6022" i="1"/>
  <c r="U6022" i="1" s="1"/>
  <c r="Q6022" i="1"/>
  <c r="N6022" i="1"/>
  <c r="L6022" i="1"/>
  <c r="AA6021" i="1"/>
  <c r="X6021" i="1"/>
  <c r="T6021" i="1"/>
  <c r="U6021" i="1" s="1"/>
  <c r="Q6021" i="1"/>
  <c r="N6021" i="1"/>
  <c r="L6021" i="1"/>
  <c r="AA6020" i="1"/>
  <c r="X6020" i="1"/>
  <c r="T6020" i="1"/>
  <c r="U6020" i="1" s="1"/>
  <c r="Q6020" i="1"/>
  <c r="N6020" i="1"/>
  <c r="L6020" i="1"/>
  <c r="AA6019" i="1"/>
  <c r="X6019" i="1"/>
  <c r="T6019" i="1"/>
  <c r="U6019" i="1" s="1"/>
  <c r="Z6019" i="1" s="1"/>
  <c r="Q6019" i="1"/>
  <c r="N6019" i="1"/>
  <c r="L6019" i="1"/>
  <c r="AA6018" i="1"/>
  <c r="X6018" i="1"/>
  <c r="T6018" i="1"/>
  <c r="U6018" i="1" s="1"/>
  <c r="Q6018" i="1"/>
  <c r="N6018" i="1"/>
  <c r="L6018" i="1"/>
  <c r="AA6017" i="1"/>
  <c r="X6017" i="1"/>
  <c r="T6017" i="1"/>
  <c r="U6017" i="1" s="1"/>
  <c r="Q6017" i="1"/>
  <c r="N6017" i="1"/>
  <c r="L6017" i="1"/>
  <c r="AA6016" i="1"/>
  <c r="X6016" i="1"/>
  <c r="T6016" i="1"/>
  <c r="U6016" i="1" s="1"/>
  <c r="Q6016" i="1"/>
  <c r="N6016" i="1"/>
  <c r="L6016" i="1"/>
  <c r="AA6015" i="1"/>
  <c r="X6015" i="1"/>
  <c r="T6015" i="1"/>
  <c r="U6015" i="1" s="1"/>
  <c r="Q6015" i="1"/>
  <c r="N6015" i="1"/>
  <c r="L6015" i="1"/>
  <c r="AA6014" i="1"/>
  <c r="X6014" i="1"/>
  <c r="T6014" i="1"/>
  <c r="U6014" i="1" s="1"/>
  <c r="W6014" i="1" s="1"/>
  <c r="Q6014" i="1"/>
  <c r="N6014" i="1"/>
  <c r="L6014" i="1"/>
  <c r="AA6013" i="1"/>
  <c r="X6013" i="1"/>
  <c r="T6013" i="1"/>
  <c r="U6013" i="1" s="1"/>
  <c r="Q6013" i="1"/>
  <c r="N6013" i="1"/>
  <c r="L6013" i="1"/>
  <c r="AA6012" i="1"/>
  <c r="X6012" i="1"/>
  <c r="T6012" i="1"/>
  <c r="U6012" i="1" s="1"/>
  <c r="Q6012" i="1"/>
  <c r="N6012" i="1"/>
  <c r="L6012" i="1"/>
  <c r="AA6011" i="1"/>
  <c r="X6011" i="1"/>
  <c r="T6011" i="1"/>
  <c r="U6011" i="1" s="1"/>
  <c r="Q6011" i="1"/>
  <c r="N6011" i="1"/>
  <c r="L6011" i="1"/>
  <c r="AA6010" i="1"/>
  <c r="X6010" i="1"/>
  <c r="T6010" i="1"/>
  <c r="U6010" i="1" s="1"/>
  <c r="Z6010" i="1" s="1"/>
  <c r="Q6010" i="1"/>
  <c r="N6010" i="1"/>
  <c r="L6010" i="1"/>
  <c r="AA6009" i="1"/>
  <c r="X6009" i="1"/>
  <c r="T6009" i="1"/>
  <c r="U6009" i="1" s="1"/>
  <c r="Q6009" i="1"/>
  <c r="N6009" i="1"/>
  <c r="L6009" i="1"/>
  <c r="AA6008" i="1"/>
  <c r="X6008" i="1"/>
  <c r="T6008" i="1"/>
  <c r="U6008" i="1" s="1"/>
  <c r="Q6008" i="1"/>
  <c r="N6008" i="1"/>
  <c r="L6008" i="1"/>
  <c r="AA6007" i="1"/>
  <c r="X6007" i="1"/>
  <c r="T6007" i="1"/>
  <c r="U6007" i="1" s="1"/>
  <c r="Q6007" i="1"/>
  <c r="N6007" i="1"/>
  <c r="L6007" i="1"/>
  <c r="AA6006" i="1"/>
  <c r="X6006" i="1"/>
  <c r="T6006" i="1"/>
  <c r="U6006" i="1" s="1"/>
  <c r="Z6006" i="1" s="1"/>
  <c r="Q6006" i="1"/>
  <c r="N6006" i="1"/>
  <c r="L6006" i="1"/>
  <c r="AA6005" i="1"/>
  <c r="X6005" i="1"/>
  <c r="T6005" i="1"/>
  <c r="U6005" i="1" s="1"/>
  <c r="Z6005" i="1" s="1"/>
  <c r="Q6005" i="1"/>
  <c r="N6005" i="1"/>
  <c r="L6005" i="1"/>
  <c r="AA6004" i="1"/>
  <c r="X6004" i="1"/>
  <c r="T6004" i="1"/>
  <c r="U6004" i="1" s="1"/>
  <c r="Q6004" i="1"/>
  <c r="N6004" i="1"/>
  <c r="L6004" i="1"/>
  <c r="AA6003" i="1"/>
  <c r="X6003" i="1"/>
  <c r="T6003" i="1"/>
  <c r="U6003" i="1" s="1"/>
  <c r="Q6003" i="1"/>
  <c r="N6003" i="1"/>
  <c r="L6003" i="1"/>
  <c r="AA6002" i="1"/>
  <c r="X6002" i="1"/>
  <c r="T6002" i="1"/>
  <c r="U6002" i="1" s="1"/>
  <c r="Q6002" i="1"/>
  <c r="N6002" i="1"/>
  <c r="L6002" i="1"/>
  <c r="AA6001" i="1"/>
  <c r="X6001" i="1"/>
  <c r="U6001" i="1"/>
  <c r="Z6001" i="1" s="1"/>
  <c r="T6001" i="1"/>
  <c r="Q6001" i="1"/>
  <c r="N6001" i="1"/>
  <c r="L6001" i="1"/>
  <c r="AA6000" i="1"/>
  <c r="X6000" i="1"/>
  <c r="T6000" i="1"/>
  <c r="U6000" i="1" s="1"/>
  <c r="Q6000" i="1"/>
  <c r="N6000" i="1"/>
  <c r="L6000" i="1"/>
  <c r="AA5999" i="1"/>
  <c r="X5999" i="1"/>
  <c r="T5999" i="1"/>
  <c r="U5999" i="1" s="1"/>
  <c r="Q5999" i="1"/>
  <c r="N5999" i="1"/>
  <c r="L5999" i="1"/>
  <c r="AA5998" i="1"/>
  <c r="X5998" i="1"/>
  <c r="T5998" i="1"/>
  <c r="U5998" i="1" s="1"/>
  <c r="Q5998" i="1"/>
  <c r="N5998" i="1"/>
  <c r="L5998" i="1"/>
  <c r="AA5997" i="1"/>
  <c r="X5997" i="1"/>
  <c r="T5997" i="1"/>
  <c r="U5997" i="1" s="1"/>
  <c r="Q5997" i="1"/>
  <c r="N5997" i="1"/>
  <c r="L5997" i="1"/>
  <c r="AA5996" i="1"/>
  <c r="X5996" i="1"/>
  <c r="T5996" i="1"/>
  <c r="U5996" i="1" s="1"/>
  <c r="Q5996" i="1"/>
  <c r="N5996" i="1"/>
  <c r="L5996" i="1"/>
  <c r="AA5995" i="1"/>
  <c r="X5995" i="1"/>
  <c r="T5995" i="1"/>
  <c r="U5995" i="1" s="1"/>
  <c r="Q5995" i="1"/>
  <c r="N5995" i="1"/>
  <c r="L5995" i="1"/>
  <c r="AA5994" i="1"/>
  <c r="X5994" i="1"/>
  <c r="T5994" i="1"/>
  <c r="U5994" i="1" s="1"/>
  <c r="Q5994" i="1"/>
  <c r="N5994" i="1"/>
  <c r="L5994" i="1"/>
  <c r="AA5993" i="1"/>
  <c r="X5993" i="1"/>
  <c r="T5993" i="1"/>
  <c r="U5993" i="1" s="1"/>
  <c r="Q5993" i="1"/>
  <c r="N5993" i="1"/>
  <c r="L5993" i="1"/>
  <c r="AA5992" i="1"/>
  <c r="X5992" i="1"/>
  <c r="T5992" i="1"/>
  <c r="U5992" i="1" s="1"/>
  <c r="Q5992" i="1"/>
  <c r="N5992" i="1"/>
  <c r="L5992" i="1"/>
  <c r="AA5991" i="1"/>
  <c r="X5991" i="1"/>
  <c r="T5991" i="1"/>
  <c r="U5991" i="1" s="1"/>
  <c r="Q5991" i="1"/>
  <c r="N5991" i="1"/>
  <c r="L5991" i="1"/>
  <c r="AA5990" i="1"/>
  <c r="X5990" i="1"/>
  <c r="T5990" i="1"/>
  <c r="U5990" i="1" s="1"/>
  <c r="Q5990" i="1"/>
  <c r="N5990" i="1"/>
  <c r="L5990" i="1"/>
  <c r="AA5989" i="1"/>
  <c r="X5989" i="1"/>
  <c r="T5989" i="1"/>
  <c r="U5989" i="1" s="1"/>
  <c r="Q5989" i="1"/>
  <c r="N5989" i="1"/>
  <c r="L5989" i="1"/>
  <c r="AA5988" i="1"/>
  <c r="X5988" i="1"/>
  <c r="T5988" i="1"/>
  <c r="U5988" i="1" s="1"/>
  <c r="Q5988" i="1"/>
  <c r="N5988" i="1"/>
  <c r="L5988" i="1"/>
  <c r="AA5987" i="1"/>
  <c r="X5987" i="1"/>
  <c r="T5987" i="1"/>
  <c r="U5987" i="1" s="1"/>
  <c r="Q5987" i="1"/>
  <c r="N5987" i="1"/>
  <c r="L5987" i="1"/>
  <c r="AA5986" i="1"/>
  <c r="X5986" i="1"/>
  <c r="T5986" i="1"/>
  <c r="U5986" i="1" s="1"/>
  <c r="Z5986" i="1" s="1"/>
  <c r="Q5986" i="1"/>
  <c r="N5986" i="1"/>
  <c r="L5986" i="1"/>
  <c r="AA5985" i="1"/>
  <c r="X5985" i="1"/>
  <c r="T5985" i="1"/>
  <c r="U5985" i="1" s="1"/>
  <c r="Z5985" i="1" s="1"/>
  <c r="Q5985" i="1"/>
  <c r="N5985" i="1"/>
  <c r="L5985" i="1"/>
  <c r="AA5984" i="1"/>
  <c r="X5984" i="1"/>
  <c r="T5984" i="1"/>
  <c r="U5984" i="1" s="1"/>
  <c r="Q5984" i="1"/>
  <c r="N5984" i="1"/>
  <c r="L5984" i="1"/>
  <c r="AA5983" i="1"/>
  <c r="X5983" i="1"/>
  <c r="T5983" i="1"/>
  <c r="U5983" i="1" s="1"/>
  <c r="Q5983" i="1"/>
  <c r="N5983" i="1"/>
  <c r="L5983" i="1"/>
  <c r="AA5982" i="1"/>
  <c r="X5982" i="1"/>
  <c r="T5982" i="1"/>
  <c r="U5982" i="1" s="1"/>
  <c r="Z5982" i="1" s="1"/>
  <c r="Q5982" i="1"/>
  <c r="N5982" i="1"/>
  <c r="L5982" i="1"/>
  <c r="AA5981" i="1"/>
  <c r="X5981" i="1"/>
  <c r="T5981" i="1"/>
  <c r="U5981" i="1" s="1"/>
  <c r="Q5981" i="1"/>
  <c r="N5981" i="1"/>
  <c r="L5981" i="1"/>
  <c r="AA5980" i="1"/>
  <c r="X5980" i="1"/>
  <c r="T5980" i="1"/>
  <c r="U5980" i="1" s="1"/>
  <c r="Q5980" i="1"/>
  <c r="N5980" i="1"/>
  <c r="L5980" i="1"/>
  <c r="AA5979" i="1"/>
  <c r="X5979" i="1"/>
  <c r="T5979" i="1"/>
  <c r="U5979" i="1" s="1"/>
  <c r="Q5979" i="1"/>
  <c r="N5979" i="1"/>
  <c r="L5979" i="1"/>
  <c r="AA5978" i="1"/>
  <c r="X5978" i="1"/>
  <c r="T5978" i="1"/>
  <c r="U5978" i="1" s="1"/>
  <c r="Z5978" i="1" s="1"/>
  <c r="Q5978" i="1"/>
  <c r="N5978" i="1"/>
  <c r="L5978" i="1"/>
  <c r="AA5977" i="1"/>
  <c r="X5977" i="1"/>
  <c r="T5977" i="1"/>
  <c r="U5977" i="1" s="1"/>
  <c r="Q5977" i="1"/>
  <c r="N5977" i="1"/>
  <c r="L5977" i="1"/>
  <c r="AA5976" i="1"/>
  <c r="X5976" i="1"/>
  <c r="T5976" i="1"/>
  <c r="U5976" i="1" s="1"/>
  <c r="Q5976" i="1"/>
  <c r="N5976" i="1"/>
  <c r="L5976" i="1"/>
  <c r="AA5975" i="1"/>
  <c r="X5975" i="1"/>
  <c r="T5975" i="1"/>
  <c r="U5975" i="1" s="1"/>
  <c r="Q5975" i="1"/>
  <c r="N5975" i="1"/>
  <c r="L5975" i="1"/>
  <c r="AA5974" i="1"/>
  <c r="X5974" i="1"/>
  <c r="U5974" i="1"/>
  <c r="Z5974" i="1" s="1"/>
  <c r="T5974" i="1"/>
  <c r="Q5974" i="1"/>
  <c r="N5974" i="1"/>
  <c r="L5974" i="1"/>
  <c r="AA5973" i="1"/>
  <c r="X5973" i="1"/>
  <c r="T5973" i="1"/>
  <c r="U5973" i="1" s="1"/>
  <c r="Z5973" i="1" s="1"/>
  <c r="Q5973" i="1"/>
  <c r="N5973" i="1"/>
  <c r="L5973" i="1"/>
  <c r="AA5972" i="1"/>
  <c r="X5972" i="1"/>
  <c r="T5972" i="1"/>
  <c r="U5972" i="1" s="1"/>
  <c r="Q5972" i="1"/>
  <c r="N5972" i="1"/>
  <c r="L5972" i="1"/>
  <c r="AA5971" i="1"/>
  <c r="X5971" i="1"/>
  <c r="T5971" i="1"/>
  <c r="U5971" i="1" s="1"/>
  <c r="Q5971" i="1"/>
  <c r="N5971" i="1"/>
  <c r="L5971" i="1"/>
  <c r="AA5970" i="1"/>
  <c r="X5970" i="1"/>
  <c r="T5970" i="1"/>
  <c r="U5970" i="1" s="1"/>
  <c r="Z5970" i="1" s="1"/>
  <c r="Q5970" i="1"/>
  <c r="N5970" i="1"/>
  <c r="L5970" i="1"/>
  <c r="AA5969" i="1"/>
  <c r="X5969" i="1"/>
  <c r="T5969" i="1"/>
  <c r="U5969" i="1" s="1"/>
  <c r="Z5969" i="1" s="1"/>
  <c r="Q5969" i="1"/>
  <c r="N5969" i="1"/>
  <c r="L5969" i="1"/>
  <c r="AA5968" i="1"/>
  <c r="X5968" i="1"/>
  <c r="T5968" i="1"/>
  <c r="U5968" i="1" s="1"/>
  <c r="Q5968" i="1"/>
  <c r="N5968" i="1"/>
  <c r="L5968" i="1"/>
  <c r="AA5967" i="1"/>
  <c r="X5967" i="1"/>
  <c r="T5967" i="1"/>
  <c r="U5967" i="1" s="1"/>
  <c r="Q5967" i="1"/>
  <c r="N5967" i="1"/>
  <c r="L5967" i="1"/>
  <c r="AA5966" i="1"/>
  <c r="X5966" i="1"/>
  <c r="T5966" i="1"/>
  <c r="U5966" i="1" s="1"/>
  <c r="Q5966" i="1"/>
  <c r="N5966" i="1"/>
  <c r="L5966" i="1"/>
  <c r="AA5965" i="1"/>
  <c r="X5965" i="1"/>
  <c r="T5965" i="1"/>
  <c r="U5965" i="1" s="1"/>
  <c r="Q5965" i="1"/>
  <c r="N5965" i="1"/>
  <c r="L5965" i="1"/>
  <c r="AA5964" i="1"/>
  <c r="X5964" i="1"/>
  <c r="T5964" i="1"/>
  <c r="U5964" i="1" s="1"/>
  <c r="Q5964" i="1"/>
  <c r="N5964" i="1"/>
  <c r="L5964" i="1"/>
  <c r="AA5963" i="1"/>
  <c r="X5963" i="1"/>
  <c r="T5963" i="1"/>
  <c r="U5963" i="1" s="1"/>
  <c r="Q5963" i="1"/>
  <c r="N5963" i="1"/>
  <c r="L5963" i="1"/>
  <c r="AA5962" i="1"/>
  <c r="X5962" i="1"/>
  <c r="T5962" i="1"/>
  <c r="U5962" i="1" s="1"/>
  <c r="Q5962" i="1"/>
  <c r="N5962" i="1"/>
  <c r="L5962" i="1"/>
  <c r="AA5961" i="1"/>
  <c r="X5961" i="1"/>
  <c r="T5961" i="1"/>
  <c r="U5961" i="1" s="1"/>
  <c r="Q5961" i="1"/>
  <c r="N5961" i="1"/>
  <c r="L5961" i="1"/>
  <c r="AA5960" i="1"/>
  <c r="X5960" i="1"/>
  <c r="T5960" i="1"/>
  <c r="U5960" i="1" s="1"/>
  <c r="Q5960" i="1"/>
  <c r="N5960" i="1"/>
  <c r="L5960" i="1"/>
  <c r="AA5959" i="1"/>
  <c r="X5959" i="1"/>
  <c r="T5959" i="1"/>
  <c r="U5959" i="1" s="1"/>
  <c r="Q5959" i="1"/>
  <c r="N5959" i="1"/>
  <c r="L5959" i="1"/>
  <c r="AA5958" i="1"/>
  <c r="X5958" i="1"/>
  <c r="T5958" i="1"/>
  <c r="U5958" i="1" s="1"/>
  <c r="Q5958" i="1"/>
  <c r="N5958" i="1"/>
  <c r="L5958" i="1"/>
  <c r="AA5957" i="1"/>
  <c r="X5957" i="1"/>
  <c r="T5957" i="1"/>
  <c r="U5957" i="1" s="1"/>
  <c r="Q5957" i="1"/>
  <c r="N5957" i="1"/>
  <c r="L5957" i="1"/>
  <c r="AA5956" i="1"/>
  <c r="X5956" i="1"/>
  <c r="T5956" i="1"/>
  <c r="U5956" i="1" s="1"/>
  <c r="Q5956" i="1"/>
  <c r="N5956" i="1"/>
  <c r="L5956" i="1"/>
  <c r="AA5955" i="1"/>
  <c r="X5955" i="1"/>
  <c r="T5955" i="1"/>
  <c r="U5955" i="1" s="1"/>
  <c r="Q5955" i="1"/>
  <c r="N5955" i="1"/>
  <c r="L5955" i="1"/>
  <c r="AA5954" i="1"/>
  <c r="X5954" i="1"/>
  <c r="T5954" i="1"/>
  <c r="U5954" i="1" s="1"/>
  <c r="Z5954" i="1" s="1"/>
  <c r="Q5954" i="1"/>
  <c r="N5954" i="1"/>
  <c r="L5954" i="1"/>
  <c r="AA5953" i="1"/>
  <c r="X5953" i="1"/>
  <c r="T5953" i="1"/>
  <c r="U5953" i="1" s="1"/>
  <c r="Q5953" i="1"/>
  <c r="N5953" i="1"/>
  <c r="L5953" i="1"/>
  <c r="AA5952" i="1"/>
  <c r="X5952" i="1"/>
  <c r="T5952" i="1"/>
  <c r="U5952" i="1" s="1"/>
  <c r="Q5952" i="1"/>
  <c r="N5952" i="1"/>
  <c r="L5952" i="1"/>
  <c r="AA5951" i="1"/>
  <c r="X5951" i="1"/>
  <c r="T5951" i="1"/>
  <c r="U5951" i="1" s="1"/>
  <c r="Q5951" i="1"/>
  <c r="N5951" i="1"/>
  <c r="L5951" i="1"/>
  <c r="AA5950" i="1"/>
  <c r="X5950" i="1"/>
  <c r="T5950" i="1"/>
  <c r="U5950" i="1" s="1"/>
  <c r="Z5950" i="1" s="1"/>
  <c r="Q5950" i="1"/>
  <c r="N5950" i="1"/>
  <c r="L5950" i="1"/>
  <c r="AA5949" i="1"/>
  <c r="X5949" i="1"/>
  <c r="T5949" i="1"/>
  <c r="U5949" i="1" s="1"/>
  <c r="Q5949" i="1"/>
  <c r="N5949" i="1"/>
  <c r="L5949" i="1"/>
  <c r="AA5948" i="1"/>
  <c r="X5948" i="1"/>
  <c r="T5948" i="1"/>
  <c r="U5948" i="1" s="1"/>
  <c r="Q5948" i="1"/>
  <c r="N5948" i="1"/>
  <c r="L5948" i="1"/>
  <c r="AA5947" i="1"/>
  <c r="X5947" i="1"/>
  <c r="T5947" i="1"/>
  <c r="U5947" i="1" s="1"/>
  <c r="Q5947" i="1"/>
  <c r="N5947" i="1"/>
  <c r="L5947" i="1"/>
  <c r="AA5946" i="1"/>
  <c r="X5946" i="1"/>
  <c r="T5946" i="1"/>
  <c r="U5946" i="1" s="1"/>
  <c r="Z5946" i="1" s="1"/>
  <c r="Q5946" i="1"/>
  <c r="N5946" i="1"/>
  <c r="L5946" i="1"/>
  <c r="AA5945" i="1"/>
  <c r="X5945" i="1"/>
  <c r="T5945" i="1"/>
  <c r="U5945" i="1" s="1"/>
  <c r="Q5945" i="1"/>
  <c r="N5945" i="1"/>
  <c r="L5945" i="1"/>
  <c r="AA5944" i="1"/>
  <c r="X5944" i="1"/>
  <c r="T5944" i="1"/>
  <c r="U5944" i="1" s="1"/>
  <c r="Q5944" i="1"/>
  <c r="N5944" i="1"/>
  <c r="L5944" i="1"/>
  <c r="AA5943" i="1"/>
  <c r="X5943" i="1"/>
  <c r="T5943" i="1"/>
  <c r="U5943" i="1" s="1"/>
  <c r="Q5943" i="1"/>
  <c r="N5943" i="1"/>
  <c r="L5943" i="1"/>
  <c r="AA5942" i="1"/>
  <c r="X5942" i="1"/>
  <c r="U5942" i="1"/>
  <c r="Z5942" i="1" s="1"/>
  <c r="T5942" i="1"/>
  <c r="Q5942" i="1"/>
  <c r="N5942" i="1"/>
  <c r="L5942" i="1"/>
  <c r="AA5941" i="1"/>
  <c r="X5941" i="1"/>
  <c r="T5941" i="1"/>
  <c r="U5941" i="1" s="1"/>
  <c r="Z5941" i="1" s="1"/>
  <c r="Q5941" i="1"/>
  <c r="N5941" i="1"/>
  <c r="L5941" i="1"/>
  <c r="AA5940" i="1"/>
  <c r="X5940" i="1"/>
  <c r="T5940" i="1"/>
  <c r="U5940" i="1" s="1"/>
  <c r="Q5940" i="1"/>
  <c r="N5940" i="1"/>
  <c r="L5940" i="1"/>
  <c r="AA5939" i="1"/>
  <c r="X5939" i="1"/>
  <c r="T5939" i="1"/>
  <c r="U5939" i="1" s="1"/>
  <c r="Q5939" i="1"/>
  <c r="N5939" i="1"/>
  <c r="L5939" i="1"/>
  <c r="AA5938" i="1"/>
  <c r="X5938" i="1"/>
  <c r="T5938" i="1"/>
  <c r="U5938" i="1" s="1"/>
  <c r="Z5938" i="1" s="1"/>
  <c r="Q5938" i="1"/>
  <c r="N5938" i="1"/>
  <c r="L5938" i="1"/>
  <c r="AA5937" i="1"/>
  <c r="X5937" i="1"/>
  <c r="U5937" i="1"/>
  <c r="Z5937" i="1" s="1"/>
  <c r="T5937" i="1"/>
  <c r="Q5937" i="1"/>
  <c r="N5937" i="1"/>
  <c r="L5937" i="1"/>
  <c r="AA5936" i="1"/>
  <c r="X5936" i="1"/>
  <c r="T5936" i="1"/>
  <c r="U5936" i="1" s="1"/>
  <c r="Q5936" i="1"/>
  <c r="N5936" i="1"/>
  <c r="L5936" i="1"/>
  <c r="AA5935" i="1"/>
  <c r="X5935" i="1"/>
  <c r="T5935" i="1"/>
  <c r="U5935" i="1" s="1"/>
  <c r="Q5935" i="1"/>
  <c r="N5935" i="1"/>
  <c r="L5935" i="1"/>
  <c r="AA5934" i="1"/>
  <c r="X5934" i="1"/>
  <c r="T5934" i="1"/>
  <c r="U5934" i="1" s="1"/>
  <c r="Q5934" i="1"/>
  <c r="N5934" i="1"/>
  <c r="L5934" i="1"/>
  <c r="AA5933" i="1"/>
  <c r="X5933" i="1"/>
  <c r="T5933" i="1"/>
  <c r="U5933" i="1" s="1"/>
  <c r="Q5933" i="1"/>
  <c r="N5933" i="1"/>
  <c r="L5933" i="1"/>
  <c r="AA5932" i="1"/>
  <c r="X5932" i="1"/>
  <c r="T5932" i="1"/>
  <c r="U5932" i="1" s="1"/>
  <c r="Q5932" i="1"/>
  <c r="N5932" i="1"/>
  <c r="L5932" i="1"/>
  <c r="AA5931" i="1"/>
  <c r="X5931" i="1"/>
  <c r="T5931" i="1"/>
  <c r="U5931" i="1" s="1"/>
  <c r="Q5931" i="1"/>
  <c r="N5931" i="1"/>
  <c r="L5931" i="1"/>
  <c r="AA5930" i="1"/>
  <c r="X5930" i="1"/>
  <c r="T5930" i="1"/>
  <c r="U5930" i="1" s="1"/>
  <c r="Q5930" i="1"/>
  <c r="N5930" i="1"/>
  <c r="L5930" i="1"/>
  <c r="AA5929" i="1"/>
  <c r="X5929" i="1"/>
  <c r="T5929" i="1"/>
  <c r="U5929" i="1" s="1"/>
  <c r="Q5929" i="1"/>
  <c r="N5929" i="1"/>
  <c r="L5929" i="1"/>
  <c r="AA5928" i="1"/>
  <c r="X5928" i="1"/>
  <c r="T5928" i="1"/>
  <c r="U5928" i="1" s="1"/>
  <c r="Q5928" i="1"/>
  <c r="N5928" i="1"/>
  <c r="L5928" i="1"/>
  <c r="AA5927" i="1"/>
  <c r="X5927" i="1"/>
  <c r="T5927" i="1"/>
  <c r="U5927" i="1" s="1"/>
  <c r="Q5927" i="1"/>
  <c r="N5927" i="1"/>
  <c r="L5927" i="1"/>
  <c r="AA5926" i="1"/>
  <c r="X5926" i="1"/>
  <c r="T5926" i="1"/>
  <c r="U5926" i="1" s="1"/>
  <c r="Q5926" i="1"/>
  <c r="N5926" i="1"/>
  <c r="L5926" i="1"/>
  <c r="AA5925" i="1"/>
  <c r="X5925" i="1"/>
  <c r="T5925" i="1"/>
  <c r="U5925" i="1" s="1"/>
  <c r="Q5925" i="1"/>
  <c r="N5925" i="1"/>
  <c r="L5925" i="1"/>
  <c r="AA5924" i="1"/>
  <c r="X5924" i="1"/>
  <c r="T5924" i="1"/>
  <c r="U5924" i="1" s="1"/>
  <c r="Q5924" i="1"/>
  <c r="N5924" i="1"/>
  <c r="L5924" i="1"/>
  <c r="AA5923" i="1"/>
  <c r="X5923" i="1"/>
  <c r="T5923" i="1"/>
  <c r="U5923" i="1" s="1"/>
  <c r="Q5923" i="1"/>
  <c r="N5923" i="1"/>
  <c r="L5923" i="1"/>
  <c r="AA5922" i="1"/>
  <c r="X5922" i="1"/>
  <c r="T5922" i="1"/>
  <c r="U5922" i="1" s="1"/>
  <c r="Z5922" i="1" s="1"/>
  <c r="Q5922" i="1"/>
  <c r="N5922" i="1"/>
  <c r="L5922" i="1"/>
  <c r="AA5921" i="1"/>
  <c r="X5921" i="1"/>
  <c r="T5921" i="1"/>
  <c r="U5921" i="1" s="1"/>
  <c r="Z5921" i="1" s="1"/>
  <c r="Q5921" i="1"/>
  <c r="N5921" i="1"/>
  <c r="L5921" i="1"/>
  <c r="AA5920" i="1"/>
  <c r="X5920" i="1"/>
  <c r="T5920" i="1"/>
  <c r="U5920" i="1" s="1"/>
  <c r="Q5920" i="1"/>
  <c r="N5920" i="1"/>
  <c r="L5920" i="1"/>
  <c r="AA5919" i="1"/>
  <c r="X5919" i="1"/>
  <c r="T5919" i="1"/>
  <c r="U5919" i="1" s="1"/>
  <c r="Q5919" i="1"/>
  <c r="N5919" i="1"/>
  <c r="L5919" i="1"/>
  <c r="AA5918" i="1"/>
  <c r="X5918" i="1"/>
  <c r="T5918" i="1"/>
  <c r="U5918" i="1" s="1"/>
  <c r="Z5918" i="1" s="1"/>
  <c r="Q5918" i="1"/>
  <c r="N5918" i="1"/>
  <c r="L5918" i="1"/>
  <c r="AA5917" i="1"/>
  <c r="X5917" i="1"/>
  <c r="T5917" i="1"/>
  <c r="U5917" i="1" s="1"/>
  <c r="Q5917" i="1"/>
  <c r="N5917" i="1"/>
  <c r="L5917" i="1"/>
  <c r="AA5916" i="1"/>
  <c r="X5916" i="1"/>
  <c r="T5916" i="1"/>
  <c r="U5916" i="1" s="1"/>
  <c r="Q5916" i="1"/>
  <c r="N5916" i="1"/>
  <c r="L5916" i="1"/>
  <c r="AA5915" i="1"/>
  <c r="X5915" i="1"/>
  <c r="T5915" i="1"/>
  <c r="U5915" i="1" s="1"/>
  <c r="Q5915" i="1"/>
  <c r="N5915" i="1"/>
  <c r="L5915" i="1"/>
  <c r="AA5914" i="1"/>
  <c r="X5914" i="1"/>
  <c r="T5914" i="1"/>
  <c r="U5914" i="1" s="1"/>
  <c r="Z5914" i="1" s="1"/>
  <c r="Q5914" i="1"/>
  <c r="N5914" i="1"/>
  <c r="L5914" i="1"/>
  <c r="AA5913" i="1"/>
  <c r="X5913" i="1"/>
  <c r="T5913" i="1"/>
  <c r="U5913" i="1" s="1"/>
  <c r="Q5913" i="1"/>
  <c r="N5913" i="1"/>
  <c r="L5913" i="1"/>
  <c r="AA5912" i="1"/>
  <c r="X5912" i="1"/>
  <c r="T5912" i="1"/>
  <c r="U5912" i="1" s="1"/>
  <c r="Q5912" i="1"/>
  <c r="N5912" i="1"/>
  <c r="L5912" i="1"/>
  <c r="AA5911" i="1"/>
  <c r="X5911" i="1"/>
  <c r="T5911" i="1"/>
  <c r="U5911" i="1" s="1"/>
  <c r="Q5911" i="1"/>
  <c r="N5911" i="1"/>
  <c r="L5911" i="1"/>
  <c r="AA5910" i="1"/>
  <c r="X5910" i="1"/>
  <c r="T5910" i="1"/>
  <c r="U5910" i="1" s="1"/>
  <c r="Z5910" i="1" s="1"/>
  <c r="Q5910" i="1"/>
  <c r="N5910" i="1"/>
  <c r="L5910" i="1"/>
  <c r="AA5909" i="1"/>
  <c r="X5909" i="1"/>
  <c r="T5909" i="1"/>
  <c r="U5909" i="1" s="1"/>
  <c r="Z5909" i="1" s="1"/>
  <c r="Q5909" i="1"/>
  <c r="N5909" i="1"/>
  <c r="L5909" i="1"/>
  <c r="AA5908" i="1"/>
  <c r="X5908" i="1"/>
  <c r="T5908" i="1"/>
  <c r="U5908" i="1" s="1"/>
  <c r="Q5908" i="1"/>
  <c r="N5908" i="1"/>
  <c r="L5908" i="1"/>
  <c r="AA5907" i="1"/>
  <c r="X5907" i="1"/>
  <c r="T5907" i="1"/>
  <c r="U5907" i="1" s="1"/>
  <c r="Q5907" i="1"/>
  <c r="N5907" i="1"/>
  <c r="L5907" i="1"/>
  <c r="AA5906" i="1"/>
  <c r="X5906" i="1"/>
  <c r="T5906" i="1"/>
  <c r="U5906" i="1" s="1"/>
  <c r="Z5906" i="1" s="1"/>
  <c r="Q5906" i="1"/>
  <c r="N5906" i="1"/>
  <c r="L5906" i="1"/>
  <c r="AA5905" i="1"/>
  <c r="X5905" i="1"/>
  <c r="T5905" i="1"/>
  <c r="U5905" i="1" s="1"/>
  <c r="Z5905" i="1" s="1"/>
  <c r="Q5905" i="1"/>
  <c r="N5905" i="1"/>
  <c r="L5905" i="1"/>
  <c r="AA5904" i="1"/>
  <c r="X5904" i="1"/>
  <c r="T5904" i="1"/>
  <c r="U5904" i="1" s="1"/>
  <c r="Q5904" i="1"/>
  <c r="N5904" i="1"/>
  <c r="L5904" i="1"/>
  <c r="AA5903" i="1"/>
  <c r="X5903" i="1"/>
  <c r="T5903" i="1"/>
  <c r="U5903" i="1" s="1"/>
  <c r="Q5903" i="1"/>
  <c r="N5903" i="1"/>
  <c r="L5903" i="1"/>
  <c r="AA5902" i="1"/>
  <c r="X5902" i="1"/>
  <c r="T5902" i="1"/>
  <c r="U5902" i="1" s="1"/>
  <c r="Q5902" i="1"/>
  <c r="N5902" i="1"/>
  <c r="L5902" i="1"/>
  <c r="AA5901" i="1"/>
  <c r="X5901" i="1"/>
  <c r="U5901" i="1"/>
  <c r="Z5901" i="1" s="1"/>
  <c r="T5901" i="1"/>
  <c r="Q5901" i="1"/>
  <c r="N5901" i="1"/>
  <c r="L5901" i="1"/>
  <c r="AA5900" i="1"/>
  <c r="X5900" i="1"/>
  <c r="T5900" i="1"/>
  <c r="U5900" i="1" s="1"/>
  <c r="Q5900" i="1"/>
  <c r="N5900" i="1"/>
  <c r="L5900" i="1"/>
  <c r="AA5899" i="1"/>
  <c r="X5899" i="1"/>
  <c r="T5899" i="1"/>
  <c r="U5899" i="1" s="1"/>
  <c r="Q5899" i="1"/>
  <c r="N5899" i="1"/>
  <c r="L5899" i="1"/>
  <c r="AA5898" i="1"/>
  <c r="X5898" i="1"/>
  <c r="T5898" i="1"/>
  <c r="U5898" i="1" s="1"/>
  <c r="Q5898" i="1"/>
  <c r="N5898" i="1"/>
  <c r="L5898" i="1"/>
  <c r="AA5897" i="1"/>
  <c r="X5897" i="1"/>
  <c r="T5897" i="1"/>
  <c r="U5897" i="1" s="1"/>
  <c r="Q5897" i="1"/>
  <c r="N5897" i="1"/>
  <c r="L5897" i="1"/>
  <c r="AA5896" i="1"/>
  <c r="X5896" i="1"/>
  <c r="T5896" i="1"/>
  <c r="U5896" i="1" s="1"/>
  <c r="Q5896" i="1"/>
  <c r="N5896" i="1"/>
  <c r="L5896" i="1"/>
  <c r="AA5895" i="1"/>
  <c r="X5895" i="1"/>
  <c r="T5895" i="1"/>
  <c r="U5895" i="1" s="1"/>
  <c r="Q5895" i="1"/>
  <c r="N5895" i="1"/>
  <c r="L5895" i="1"/>
  <c r="AA5894" i="1"/>
  <c r="X5894" i="1"/>
  <c r="T5894" i="1"/>
  <c r="U5894" i="1" s="1"/>
  <c r="Q5894" i="1"/>
  <c r="N5894" i="1"/>
  <c r="L5894" i="1"/>
  <c r="AA5893" i="1"/>
  <c r="X5893" i="1"/>
  <c r="T5893" i="1"/>
  <c r="U5893" i="1" s="1"/>
  <c r="Q5893" i="1"/>
  <c r="N5893" i="1"/>
  <c r="L5893" i="1"/>
  <c r="AA5892" i="1"/>
  <c r="X5892" i="1"/>
  <c r="T5892" i="1"/>
  <c r="U5892" i="1" s="1"/>
  <c r="Q5892" i="1"/>
  <c r="N5892" i="1"/>
  <c r="L5892" i="1"/>
  <c r="AA5891" i="1"/>
  <c r="X5891" i="1"/>
  <c r="T5891" i="1"/>
  <c r="U5891" i="1" s="1"/>
  <c r="Q5891" i="1"/>
  <c r="N5891" i="1"/>
  <c r="L5891" i="1"/>
  <c r="AA5890" i="1"/>
  <c r="X5890" i="1"/>
  <c r="T5890" i="1"/>
  <c r="U5890" i="1" s="1"/>
  <c r="Q5890" i="1"/>
  <c r="N5890" i="1"/>
  <c r="L5890" i="1"/>
  <c r="AA5889" i="1"/>
  <c r="X5889" i="1"/>
  <c r="T5889" i="1"/>
  <c r="U5889" i="1" s="1"/>
  <c r="Q5889" i="1"/>
  <c r="N5889" i="1"/>
  <c r="L5889" i="1"/>
  <c r="AA5888" i="1"/>
  <c r="X5888" i="1"/>
  <c r="T5888" i="1"/>
  <c r="U5888" i="1" s="1"/>
  <c r="Q5888" i="1"/>
  <c r="N5888" i="1"/>
  <c r="L5888" i="1"/>
  <c r="AA5887" i="1"/>
  <c r="X5887" i="1"/>
  <c r="T5887" i="1"/>
  <c r="U5887" i="1" s="1"/>
  <c r="Q5887" i="1"/>
  <c r="N5887" i="1"/>
  <c r="L5887" i="1"/>
  <c r="AA5886" i="1"/>
  <c r="X5886" i="1"/>
  <c r="T5886" i="1"/>
  <c r="U5886" i="1" s="1"/>
  <c r="Q5886" i="1"/>
  <c r="N5886" i="1"/>
  <c r="L5886" i="1"/>
  <c r="AA5885" i="1"/>
  <c r="X5885" i="1"/>
  <c r="T5885" i="1"/>
  <c r="U5885" i="1" s="1"/>
  <c r="Z5885" i="1" s="1"/>
  <c r="Q5885" i="1"/>
  <c r="N5885" i="1"/>
  <c r="L5885" i="1"/>
  <c r="AA5884" i="1"/>
  <c r="X5884" i="1"/>
  <c r="T5884" i="1"/>
  <c r="U5884" i="1" s="1"/>
  <c r="Q5884" i="1"/>
  <c r="N5884" i="1"/>
  <c r="L5884" i="1"/>
  <c r="AA5883" i="1"/>
  <c r="X5883" i="1"/>
  <c r="T5883" i="1"/>
  <c r="U5883" i="1" s="1"/>
  <c r="Q5883" i="1"/>
  <c r="N5883" i="1"/>
  <c r="L5883" i="1"/>
  <c r="AA5882" i="1"/>
  <c r="X5882" i="1"/>
  <c r="T5882" i="1"/>
  <c r="U5882" i="1" s="1"/>
  <c r="Q5882" i="1"/>
  <c r="N5882" i="1"/>
  <c r="L5882" i="1"/>
  <c r="AA5881" i="1"/>
  <c r="X5881" i="1"/>
  <c r="T5881" i="1"/>
  <c r="U5881" i="1" s="1"/>
  <c r="Z5881" i="1" s="1"/>
  <c r="Q5881" i="1"/>
  <c r="N5881" i="1"/>
  <c r="L5881" i="1"/>
  <c r="AA5880" i="1"/>
  <c r="X5880" i="1"/>
  <c r="T5880" i="1"/>
  <c r="U5880" i="1" s="1"/>
  <c r="Q5880" i="1"/>
  <c r="N5880" i="1"/>
  <c r="L5880" i="1"/>
  <c r="AA5879" i="1"/>
  <c r="X5879" i="1"/>
  <c r="T5879" i="1"/>
  <c r="U5879" i="1" s="1"/>
  <c r="Q5879" i="1"/>
  <c r="N5879" i="1"/>
  <c r="L5879" i="1"/>
  <c r="AA5878" i="1"/>
  <c r="X5878" i="1"/>
  <c r="T5878" i="1"/>
  <c r="U5878" i="1" s="1"/>
  <c r="Q5878" i="1"/>
  <c r="N5878" i="1"/>
  <c r="L5878" i="1"/>
  <c r="AA5877" i="1"/>
  <c r="X5877" i="1"/>
  <c r="T5877" i="1"/>
  <c r="U5877" i="1" s="1"/>
  <c r="Z5877" i="1" s="1"/>
  <c r="Q5877" i="1"/>
  <c r="N5877" i="1"/>
  <c r="L5877" i="1"/>
  <c r="AA5876" i="1"/>
  <c r="X5876" i="1"/>
  <c r="T5876" i="1"/>
  <c r="U5876" i="1" s="1"/>
  <c r="Q5876" i="1"/>
  <c r="N5876" i="1"/>
  <c r="L5876" i="1"/>
  <c r="AA5875" i="1"/>
  <c r="X5875" i="1"/>
  <c r="T5875" i="1"/>
  <c r="U5875" i="1" s="1"/>
  <c r="Q5875" i="1"/>
  <c r="N5875" i="1"/>
  <c r="L5875" i="1"/>
  <c r="AA5874" i="1"/>
  <c r="X5874" i="1"/>
  <c r="T5874" i="1"/>
  <c r="U5874" i="1" s="1"/>
  <c r="Q5874" i="1"/>
  <c r="N5874" i="1"/>
  <c r="L5874" i="1"/>
  <c r="AA5873" i="1"/>
  <c r="X5873" i="1"/>
  <c r="T5873" i="1"/>
  <c r="U5873" i="1" s="1"/>
  <c r="Z5873" i="1" s="1"/>
  <c r="Q5873" i="1"/>
  <c r="N5873" i="1"/>
  <c r="L5873" i="1"/>
  <c r="AA5872" i="1"/>
  <c r="X5872" i="1"/>
  <c r="T5872" i="1"/>
  <c r="U5872" i="1" s="1"/>
  <c r="Q5872" i="1"/>
  <c r="N5872" i="1"/>
  <c r="L5872" i="1"/>
  <c r="AA5871" i="1"/>
  <c r="X5871" i="1"/>
  <c r="T5871" i="1"/>
  <c r="U5871" i="1" s="1"/>
  <c r="Q5871" i="1"/>
  <c r="N5871" i="1"/>
  <c r="L5871" i="1"/>
  <c r="AA5870" i="1"/>
  <c r="X5870" i="1"/>
  <c r="T5870" i="1"/>
  <c r="U5870" i="1" s="1"/>
  <c r="Q5870" i="1"/>
  <c r="N5870" i="1"/>
  <c r="L5870" i="1"/>
  <c r="AA5869" i="1"/>
  <c r="X5869" i="1"/>
  <c r="U5869" i="1"/>
  <c r="Z5869" i="1" s="1"/>
  <c r="T5869" i="1"/>
  <c r="Q5869" i="1"/>
  <c r="N5869" i="1"/>
  <c r="L5869" i="1"/>
  <c r="AA5868" i="1"/>
  <c r="X5868" i="1"/>
  <c r="T5868" i="1"/>
  <c r="U5868" i="1" s="1"/>
  <c r="Q5868" i="1"/>
  <c r="N5868" i="1"/>
  <c r="L5868" i="1"/>
  <c r="AA5867" i="1"/>
  <c r="X5867" i="1"/>
  <c r="T5867" i="1"/>
  <c r="U5867" i="1" s="1"/>
  <c r="Q5867" i="1"/>
  <c r="N5867" i="1"/>
  <c r="L5867" i="1"/>
  <c r="AA5866" i="1"/>
  <c r="X5866" i="1"/>
  <c r="T5866" i="1"/>
  <c r="U5866" i="1" s="1"/>
  <c r="Q5866" i="1"/>
  <c r="N5866" i="1"/>
  <c r="L5866" i="1"/>
  <c r="AA5865" i="1"/>
  <c r="X5865" i="1"/>
  <c r="T5865" i="1"/>
  <c r="U5865" i="1" s="1"/>
  <c r="Q5865" i="1"/>
  <c r="N5865" i="1"/>
  <c r="L5865" i="1"/>
  <c r="AA5864" i="1"/>
  <c r="X5864" i="1"/>
  <c r="T5864" i="1"/>
  <c r="U5864" i="1" s="1"/>
  <c r="Q5864" i="1"/>
  <c r="N5864" i="1"/>
  <c r="L5864" i="1"/>
  <c r="AA5863" i="1"/>
  <c r="X5863" i="1"/>
  <c r="T5863" i="1"/>
  <c r="U5863" i="1" s="1"/>
  <c r="Q5863" i="1"/>
  <c r="N5863" i="1"/>
  <c r="L5863" i="1"/>
  <c r="AA5862" i="1"/>
  <c r="X5862" i="1"/>
  <c r="T5862" i="1"/>
  <c r="U5862" i="1" s="1"/>
  <c r="Q5862" i="1"/>
  <c r="N5862" i="1"/>
  <c r="L5862" i="1"/>
  <c r="AA5861" i="1"/>
  <c r="X5861" i="1"/>
  <c r="T5861" i="1"/>
  <c r="U5861" i="1" s="1"/>
  <c r="Q5861" i="1"/>
  <c r="N5861" i="1"/>
  <c r="L5861" i="1"/>
  <c r="AA5860" i="1"/>
  <c r="X5860" i="1"/>
  <c r="T5860" i="1"/>
  <c r="U5860" i="1" s="1"/>
  <c r="Q5860" i="1"/>
  <c r="N5860" i="1"/>
  <c r="L5860" i="1"/>
  <c r="AA5859" i="1"/>
  <c r="X5859" i="1"/>
  <c r="T5859" i="1"/>
  <c r="U5859" i="1" s="1"/>
  <c r="Q5859" i="1"/>
  <c r="N5859" i="1"/>
  <c r="L5859" i="1"/>
  <c r="AA5858" i="1"/>
  <c r="X5858" i="1"/>
  <c r="T5858" i="1"/>
  <c r="U5858" i="1" s="1"/>
  <c r="Q5858" i="1"/>
  <c r="N5858" i="1"/>
  <c r="L5858" i="1"/>
  <c r="AA5857" i="1"/>
  <c r="X5857" i="1"/>
  <c r="T5857" i="1"/>
  <c r="U5857" i="1" s="1"/>
  <c r="Q5857" i="1"/>
  <c r="N5857" i="1"/>
  <c r="L5857" i="1"/>
  <c r="AA5856" i="1"/>
  <c r="X5856" i="1"/>
  <c r="T5856" i="1"/>
  <c r="U5856" i="1" s="1"/>
  <c r="Q5856" i="1"/>
  <c r="N5856" i="1"/>
  <c r="L5856" i="1"/>
  <c r="AA5855" i="1"/>
  <c r="X5855" i="1"/>
  <c r="T5855" i="1"/>
  <c r="U5855" i="1" s="1"/>
  <c r="Q5855" i="1"/>
  <c r="N5855" i="1"/>
  <c r="L5855" i="1"/>
  <c r="AA5854" i="1"/>
  <c r="X5854" i="1"/>
  <c r="T5854" i="1"/>
  <c r="U5854" i="1" s="1"/>
  <c r="Q5854" i="1"/>
  <c r="N5854" i="1"/>
  <c r="L5854" i="1"/>
  <c r="AA5853" i="1"/>
  <c r="X5853" i="1"/>
  <c r="T5853" i="1"/>
  <c r="U5853" i="1" s="1"/>
  <c r="Z5853" i="1" s="1"/>
  <c r="Q5853" i="1"/>
  <c r="N5853" i="1"/>
  <c r="L5853" i="1"/>
  <c r="AA5852" i="1"/>
  <c r="X5852" i="1"/>
  <c r="T5852" i="1"/>
  <c r="U5852" i="1" s="1"/>
  <c r="Q5852" i="1"/>
  <c r="N5852" i="1"/>
  <c r="L5852" i="1"/>
  <c r="AA5851" i="1"/>
  <c r="X5851" i="1"/>
  <c r="T5851" i="1"/>
  <c r="U5851" i="1" s="1"/>
  <c r="Q5851" i="1"/>
  <c r="N5851" i="1"/>
  <c r="L5851" i="1"/>
  <c r="AA5850" i="1"/>
  <c r="X5850" i="1"/>
  <c r="T5850" i="1"/>
  <c r="U5850" i="1" s="1"/>
  <c r="Q5850" i="1"/>
  <c r="N5850" i="1"/>
  <c r="L5850" i="1"/>
  <c r="AA5849" i="1"/>
  <c r="X5849" i="1"/>
  <c r="T5849" i="1"/>
  <c r="U5849" i="1" s="1"/>
  <c r="Z5849" i="1" s="1"/>
  <c r="Q5849" i="1"/>
  <c r="N5849" i="1"/>
  <c r="L5849" i="1"/>
  <c r="AA5848" i="1"/>
  <c r="X5848" i="1"/>
  <c r="T5848" i="1"/>
  <c r="U5848" i="1" s="1"/>
  <c r="Q5848" i="1"/>
  <c r="N5848" i="1"/>
  <c r="L5848" i="1"/>
  <c r="AA5847" i="1"/>
  <c r="X5847" i="1"/>
  <c r="T5847" i="1"/>
  <c r="U5847" i="1" s="1"/>
  <c r="Q5847" i="1"/>
  <c r="N5847" i="1"/>
  <c r="L5847" i="1"/>
  <c r="AA5846" i="1"/>
  <c r="X5846" i="1"/>
  <c r="T5846" i="1"/>
  <c r="U5846" i="1" s="1"/>
  <c r="Q5846" i="1"/>
  <c r="N5846" i="1"/>
  <c r="L5846" i="1"/>
  <c r="AA5845" i="1"/>
  <c r="X5845" i="1"/>
  <c r="T5845" i="1"/>
  <c r="U5845" i="1" s="1"/>
  <c r="Z5845" i="1" s="1"/>
  <c r="Q5845" i="1"/>
  <c r="N5845" i="1"/>
  <c r="L5845" i="1"/>
  <c r="AA5844" i="1"/>
  <c r="X5844" i="1"/>
  <c r="T5844" i="1"/>
  <c r="U5844" i="1" s="1"/>
  <c r="Q5844" i="1"/>
  <c r="N5844" i="1"/>
  <c r="L5844" i="1"/>
  <c r="AA5843" i="1"/>
  <c r="X5843" i="1"/>
  <c r="T5843" i="1"/>
  <c r="U5843" i="1" s="1"/>
  <c r="Q5843" i="1"/>
  <c r="N5843" i="1"/>
  <c r="L5843" i="1"/>
  <c r="AA5842" i="1"/>
  <c r="X5842" i="1"/>
  <c r="T5842" i="1"/>
  <c r="U5842" i="1" s="1"/>
  <c r="Q5842" i="1"/>
  <c r="N5842" i="1"/>
  <c r="L5842" i="1"/>
  <c r="AA5841" i="1"/>
  <c r="X5841" i="1"/>
  <c r="T5841" i="1"/>
  <c r="U5841" i="1" s="1"/>
  <c r="Z5841" i="1" s="1"/>
  <c r="Q5841" i="1"/>
  <c r="N5841" i="1"/>
  <c r="L5841" i="1"/>
  <c r="AA5840" i="1"/>
  <c r="X5840" i="1"/>
  <c r="T5840" i="1"/>
  <c r="U5840" i="1" s="1"/>
  <c r="Q5840" i="1"/>
  <c r="N5840" i="1"/>
  <c r="L5840" i="1"/>
  <c r="AA5839" i="1"/>
  <c r="X5839" i="1"/>
  <c r="T5839" i="1"/>
  <c r="U5839" i="1" s="1"/>
  <c r="Q5839" i="1"/>
  <c r="N5839" i="1"/>
  <c r="L5839" i="1"/>
  <c r="AA5838" i="1"/>
  <c r="X5838" i="1"/>
  <c r="T5838" i="1"/>
  <c r="U5838" i="1" s="1"/>
  <c r="Q5838" i="1"/>
  <c r="N5838" i="1"/>
  <c r="L5838" i="1"/>
  <c r="AA5837" i="1"/>
  <c r="X5837" i="1"/>
  <c r="T5837" i="1"/>
  <c r="U5837" i="1" s="1"/>
  <c r="Q5837" i="1"/>
  <c r="N5837" i="1"/>
  <c r="L5837" i="1"/>
  <c r="AA5836" i="1"/>
  <c r="X5836" i="1"/>
  <c r="T5836" i="1"/>
  <c r="U5836" i="1" s="1"/>
  <c r="W5836" i="1" s="1"/>
  <c r="Q5836" i="1"/>
  <c r="N5836" i="1"/>
  <c r="L5836" i="1"/>
  <c r="AA5835" i="1"/>
  <c r="X5835" i="1"/>
  <c r="T5835" i="1"/>
  <c r="U5835" i="1" s="1"/>
  <c r="W5835" i="1" s="1"/>
  <c r="Q5835" i="1"/>
  <c r="N5835" i="1"/>
  <c r="L5835" i="1"/>
  <c r="AA5834" i="1"/>
  <c r="X5834" i="1"/>
  <c r="T5834" i="1"/>
  <c r="U5834" i="1" s="1"/>
  <c r="Q5834" i="1"/>
  <c r="N5834" i="1"/>
  <c r="L5834" i="1"/>
  <c r="AA5833" i="1"/>
  <c r="X5833" i="1"/>
  <c r="T5833" i="1"/>
  <c r="U5833" i="1" s="1"/>
  <c r="Z5833" i="1" s="1"/>
  <c r="Q5833" i="1"/>
  <c r="N5833" i="1"/>
  <c r="L5833" i="1"/>
  <c r="AA5832" i="1"/>
  <c r="X5832" i="1"/>
  <c r="T5832" i="1"/>
  <c r="U5832" i="1" s="1"/>
  <c r="Q5832" i="1"/>
  <c r="N5832" i="1"/>
  <c r="L5832" i="1"/>
  <c r="AA5831" i="1"/>
  <c r="X5831" i="1"/>
  <c r="T5831" i="1"/>
  <c r="U5831" i="1" s="1"/>
  <c r="W5831" i="1" s="1"/>
  <c r="Q5831" i="1"/>
  <c r="N5831" i="1"/>
  <c r="L5831" i="1"/>
  <c r="AA5830" i="1"/>
  <c r="X5830" i="1"/>
  <c r="T5830" i="1"/>
  <c r="U5830" i="1" s="1"/>
  <c r="Q5830" i="1"/>
  <c r="N5830" i="1"/>
  <c r="L5830" i="1"/>
  <c r="AA5829" i="1"/>
  <c r="X5829" i="1"/>
  <c r="T5829" i="1"/>
  <c r="U5829" i="1" s="1"/>
  <c r="Z5829" i="1" s="1"/>
  <c r="Q5829" i="1"/>
  <c r="N5829" i="1"/>
  <c r="L5829" i="1"/>
  <c r="AA5828" i="1"/>
  <c r="X5828" i="1"/>
  <c r="T5828" i="1"/>
  <c r="U5828" i="1" s="1"/>
  <c r="W5828" i="1" s="1"/>
  <c r="Q5828" i="1"/>
  <c r="N5828" i="1"/>
  <c r="L5828" i="1"/>
  <c r="AA5827" i="1"/>
  <c r="X5827" i="1"/>
  <c r="T5827" i="1"/>
  <c r="U5827" i="1" s="1"/>
  <c r="Q5827" i="1"/>
  <c r="N5827" i="1"/>
  <c r="L5827" i="1"/>
  <c r="AA5826" i="1"/>
  <c r="X5826" i="1"/>
  <c r="T5826" i="1"/>
  <c r="U5826" i="1" s="1"/>
  <c r="Q5826" i="1"/>
  <c r="N5826" i="1"/>
  <c r="L5826" i="1"/>
  <c r="AA5825" i="1"/>
  <c r="X5825" i="1"/>
  <c r="U5825" i="1"/>
  <c r="Z5825" i="1" s="1"/>
  <c r="T5825" i="1"/>
  <c r="Q5825" i="1"/>
  <c r="N5825" i="1"/>
  <c r="L5825" i="1"/>
  <c r="AA5824" i="1"/>
  <c r="X5824" i="1"/>
  <c r="T5824" i="1"/>
  <c r="U5824" i="1" s="1"/>
  <c r="W5824" i="1" s="1"/>
  <c r="Q5824" i="1"/>
  <c r="N5824" i="1"/>
  <c r="L5824" i="1"/>
  <c r="AA5823" i="1"/>
  <c r="X5823" i="1"/>
  <c r="T5823" i="1"/>
  <c r="U5823" i="1" s="1"/>
  <c r="Q5823" i="1"/>
  <c r="N5823" i="1"/>
  <c r="L5823" i="1"/>
  <c r="AA5822" i="1"/>
  <c r="X5822" i="1"/>
  <c r="T5822" i="1"/>
  <c r="U5822" i="1" s="1"/>
  <c r="W5822" i="1" s="1"/>
  <c r="Q5822" i="1"/>
  <c r="N5822" i="1"/>
  <c r="L5822" i="1"/>
  <c r="AA5821" i="1"/>
  <c r="X5821" i="1"/>
  <c r="T5821" i="1"/>
  <c r="U5821" i="1" s="1"/>
  <c r="Q5821" i="1"/>
  <c r="N5821" i="1"/>
  <c r="L5821" i="1"/>
  <c r="AA5820" i="1"/>
  <c r="X5820" i="1"/>
  <c r="T5820" i="1"/>
  <c r="U5820" i="1" s="1"/>
  <c r="Q5820" i="1"/>
  <c r="N5820" i="1"/>
  <c r="L5820" i="1"/>
  <c r="AA5819" i="1"/>
  <c r="X5819" i="1"/>
  <c r="T5819" i="1"/>
  <c r="U5819" i="1" s="1"/>
  <c r="W5819" i="1" s="1"/>
  <c r="Q5819" i="1"/>
  <c r="N5819" i="1"/>
  <c r="L5819" i="1"/>
  <c r="AA5818" i="1"/>
  <c r="X5818" i="1"/>
  <c r="U5818" i="1"/>
  <c r="Z5818" i="1" s="1"/>
  <c r="T5818" i="1"/>
  <c r="Q5818" i="1"/>
  <c r="N5818" i="1"/>
  <c r="L5818" i="1"/>
  <c r="AA5817" i="1"/>
  <c r="X5817" i="1"/>
  <c r="T5817" i="1"/>
  <c r="U5817" i="1" s="1"/>
  <c r="Z5817" i="1" s="1"/>
  <c r="Q5817" i="1"/>
  <c r="N5817" i="1"/>
  <c r="L5817" i="1"/>
  <c r="AA5816" i="1"/>
  <c r="X5816" i="1"/>
  <c r="T5816" i="1"/>
  <c r="U5816" i="1" s="1"/>
  <c r="Q5816" i="1"/>
  <c r="N5816" i="1"/>
  <c r="L5816" i="1"/>
  <c r="AA5815" i="1"/>
  <c r="X5815" i="1"/>
  <c r="T5815" i="1"/>
  <c r="U5815" i="1" s="1"/>
  <c r="Q5815" i="1"/>
  <c r="N5815" i="1"/>
  <c r="L5815" i="1"/>
  <c r="AA5814" i="1"/>
  <c r="X5814" i="1"/>
  <c r="T5814" i="1"/>
  <c r="U5814" i="1" s="1"/>
  <c r="W5814" i="1" s="1"/>
  <c r="Q5814" i="1"/>
  <c r="N5814" i="1"/>
  <c r="L5814" i="1"/>
  <c r="AA5813" i="1"/>
  <c r="X5813" i="1"/>
  <c r="T5813" i="1"/>
  <c r="U5813" i="1" s="1"/>
  <c r="Q5813" i="1"/>
  <c r="N5813" i="1"/>
  <c r="L5813" i="1"/>
  <c r="AA5812" i="1"/>
  <c r="X5812" i="1"/>
  <c r="T5812" i="1"/>
  <c r="U5812" i="1" s="1"/>
  <c r="Q5812" i="1"/>
  <c r="N5812" i="1"/>
  <c r="L5812" i="1"/>
  <c r="AA5811" i="1"/>
  <c r="X5811" i="1"/>
  <c r="T5811" i="1"/>
  <c r="U5811" i="1" s="1"/>
  <c r="Q5811" i="1"/>
  <c r="N5811" i="1"/>
  <c r="L5811" i="1"/>
  <c r="AA5810" i="1"/>
  <c r="X5810" i="1"/>
  <c r="T5810" i="1"/>
  <c r="U5810" i="1" s="1"/>
  <c r="W5810" i="1" s="1"/>
  <c r="Q5810" i="1"/>
  <c r="N5810" i="1"/>
  <c r="L5810" i="1"/>
  <c r="AA5809" i="1"/>
  <c r="X5809" i="1"/>
  <c r="T5809" i="1"/>
  <c r="U5809" i="1" s="1"/>
  <c r="Q5809" i="1"/>
  <c r="N5809" i="1"/>
  <c r="L5809" i="1"/>
  <c r="AA5808" i="1"/>
  <c r="X5808" i="1"/>
  <c r="T5808" i="1"/>
  <c r="U5808" i="1" s="1"/>
  <c r="Q5808" i="1"/>
  <c r="N5808" i="1"/>
  <c r="L5808" i="1"/>
  <c r="AA5807" i="1"/>
  <c r="X5807" i="1"/>
  <c r="T5807" i="1"/>
  <c r="U5807" i="1" s="1"/>
  <c r="Q5807" i="1"/>
  <c r="N5807" i="1"/>
  <c r="L5807" i="1"/>
  <c r="AA5806" i="1"/>
  <c r="X5806" i="1"/>
  <c r="T5806" i="1"/>
  <c r="U5806" i="1" s="1"/>
  <c r="W5806" i="1" s="1"/>
  <c r="Q5806" i="1"/>
  <c r="N5806" i="1"/>
  <c r="L5806" i="1"/>
  <c r="AA5805" i="1"/>
  <c r="X5805" i="1"/>
  <c r="T5805" i="1"/>
  <c r="U5805" i="1" s="1"/>
  <c r="Q5805" i="1"/>
  <c r="N5805" i="1"/>
  <c r="L5805" i="1"/>
  <c r="AA5804" i="1"/>
  <c r="X5804" i="1"/>
  <c r="T5804" i="1"/>
  <c r="U5804" i="1" s="1"/>
  <c r="Z5804" i="1" s="1"/>
  <c r="Q5804" i="1"/>
  <c r="N5804" i="1"/>
  <c r="L5804" i="1"/>
  <c r="AA5803" i="1"/>
  <c r="X5803" i="1"/>
  <c r="T5803" i="1"/>
  <c r="U5803" i="1" s="1"/>
  <c r="Q5803" i="1"/>
  <c r="N5803" i="1"/>
  <c r="L5803" i="1"/>
  <c r="AA5802" i="1"/>
  <c r="X5802" i="1"/>
  <c r="T5802" i="1"/>
  <c r="U5802" i="1" s="1"/>
  <c r="W5802" i="1" s="1"/>
  <c r="Q5802" i="1"/>
  <c r="N5802" i="1"/>
  <c r="L5802" i="1"/>
  <c r="AA5801" i="1"/>
  <c r="X5801" i="1"/>
  <c r="T5801" i="1"/>
  <c r="U5801" i="1" s="1"/>
  <c r="Q5801" i="1"/>
  <c r="N5801" i="1"/>
  <c r="L5801" i="1"/>
  <c r="AA5800" i="1"/>
  <c r="X5800" i="1"/>
  <c r="T5800" i="1"/>
  <c r="U5800" i="1" s="1"/>
  <c r="Q5800" i="1"/>
  <c r="N5800" i="1"/>
  <c r="L5800" i="1"/>
  <c r="AA5799" i="1"/>
  <c r="X5799" i="1"/>
  <c r="T5799" i="1"/>
  <c r="U5799" i="1" s="1"/>
  <c r="Q5799" i="1"/>
  <c r="N5799" i="1"/>
  <c r="L5799" i="1"/>
  <c r="AA5798" i="1"/>
  <c r="X5798" i="1"/>
  <c r="T5798" i="1"/>
  <c r="U5798" i="1" s="1"/>
  <c r="W5798" i="1" s="1"/>
  <c r="Q5798" i="1"/>
  <c r="N5798" i="1"/>
  <c r="L5798" i="1"/>
  <c r="AA5797" i="1"/>
  <c r="X5797" i="1"/>
  <c r="T5797" i="1"/>
  <c r="U5797" i="1" s="1"/>
  <c r="Q5797" i="1"/>
  <c r="N5797" i="1"/>
  <c r="L5797" i="1"/>
  <c r="AA5796" i="1"/>
  <c r="X5796" i="1"/>
  <c r="T5796" i="1"/>
  <c r="U5796" i="1" s="1"/>
  <c r="Q5796" i="1"/>
  <c r="N5796" i="1"/>
  <c r="L5796" i="1"/>
  <c r="AA5795" i="1"/>
  <c r="X5795" i="1"/>
  <c r="T5795" i="1"/>
  <c r="U5795" i="1" s="1"/>
  <c r="Q5795" i="1"/>
  <c r="N5795" i="1"/>
  <c r="L5795" i="1"/>
  <c r="AA5794" i="1"/>
  <c r="X5794" i="1"/>
  <c r="T5794" i="1"/>
  <c r="U5794" i="1" s="1"/>
  <c r="W5794" i="1" s="1"/>
  <c r="Q5794" i="1"/>
  <c r="N5794" i="1"/>
  <c r="L5794" i="1"/>
  <c r="AA5793" i="1"/>
  <c r="X5793" i="1"/>
  <c r="T5793" i="1"/>
  <c r="U5793" i="1" s="1"/>
  <c r="Q5793" i="1"/>
  <c r="N5793" i="1"/>
  <c r="L5793" i="1"/>
  <c r="AA5792" i="1"/>
  <c r="X5792" i="1"/>
  <c r="T5792" i="1"/>
  <c r="U5792" i="1" s="1"/>
  <c r="Q5792" i="1"/>
  <c r="N5792" i="1"/>
  <c r="L5792" i="1"/>
  <c r="AA5791" i="1"/>
  <c r="X5791" i="1"/>
  <c r="T5791" i="1"/>
  <c r="U5791" i="1" s="1"/>
  <c r="Q5791" i="1"/>
  <c r="N5791" i="1"/>
  <c r="L5791" i="1"/>
  <c r="AA5790" i="1"/>
  <c r="X5790" i="1"/>
  <c r="U5790" i="1"/>
  <c r="W5790" i="1" s="1"/>
  <c r="T5790" i="1"/>
  <c r="Q5790" i="1"/>
  <c r="N5790" i="1"/>
  <c r="L5790" i="1"/>
  <c r="AA5789" i="1"/>
  <c r="X5789" i="1"/>
  <c r="T5789" i="1"/>
  <c r="U5789" i="1" s="1"/>
  <c r="Q5789" i="1"/>
  <c r="N5789" i="1"/>
  <c r="L5789" i="1"/>
  <c r="AA5788" i="1"/>
  <c r="X5788" i="1"/>
  <c r="T5788" i="1"/>
  <c r="U5788" i="1" s="1"/>
  <c r="Z5788" i="1" s="1"/>
  <c r="Q5788" i="1"/>
  <c r="N5788" i="1"/>
  <c r="L5788" i="1"/>
  <c r="AA5787" i="1"/>
  <c r="X5787" i="1"/>
  <c r="T5787" i="1"/>
  <c r="U5787" i="1" s="1"/>
  <c r="Q5787" i="1"/>
  <c r="N5787" i="1"/>
  <c r="L5787" i="1"/>
  <c r="AA5786" i="1"/>
  <c r="X5786" i="1"/>
  <c r="T5786" i="1"/>
  <c r="U5786" i="1" s="1"/>
  <c r="W5786" i="1" s="1"/>
  <c r="Q5786" i="1"/>
  <c r="N5786" i="1"/>
  <c r="L5786" i="1"/>
  <c r="AA5785" i="1"/>
  <c r="X5785" i="1"/>
  <c r="T5785" i="1"/>
  <c r="U5785" i="1" s="1"/>
  <c r="Q5785" i="1"/>
  <c r="N5785" i="1"/>
  <c r="L5785" i="1"/>
  <c r="AA5784" i="1"/>
  <c r="X5784" i="1"/>
  <c r="T5784" i="1"/>
  <c r="U5784" i="1" s="1"/>
  <c r="Q5784" i="1"/>
  <c r="N5784" i="1"/>
  <c r="L5784" i="1"/>
  <c r="AA5783" i="1"/>
  <c r="X5783" i="1"/>
  <c r="T5783" i="1"/>
  <c r="U5783" i="1" s="1"/>
  <c r="Q5783" i="1"/>
  <c r="N5783" i="1"/>
  <c r="L5783" i="1"/>
  <c r="AA5782" i="1"/>
  <c r="X5782" i="1"/>
  <c r="T5782" i="1"/>
  <c r="U5782" i="1" s="1"/>
  <c r="W5782" i="1" s="1"/>
  <c r="Q5782" i="1"/>
  <c r="N5782" i="1"/>
  <c r="L5782" i="1"/>
  <c r="AA5781" i="1"/>
  <c r="X5781" i="1"/>
  <c r="T5781" i="1"/>
  <c r="U5781" i="1" s="1"/>
  <c r="Q5781" i="1"/>
  <c r="N5781" i="1"/>
  <c r="L5781" i="1"/>
  <c r="AA5780" i="1"/>
  <c r="X5780" i="1"/>
  <c r="T5780" i="1"/>
  <c r="U5780" i="1" s="1"/>
  <c r="Q5780" i="1"/>
  <c r="N5780" i="1"/>
  <c r="L5780" i="1"/>
  <c r="AA5779" i="1"/>
  <c r="X5779" i="1"/>
  <c r="T5779" i="1"/>
  <c r="U5779" i="1" s="1"/>
  <c r="Q5779" i="1"/>
  <c r="N5779" i="1"/>
  <c r="L5779" i="1"/>
  <c r="AA5778" i="1"/>
  <c r="X5778" i="1"/>
  <c r="T5778" i="1"/>
  <c r="U5778" i="1" s="1"/>
  <c r="W5778" i="1" s="1"/>
  <c r="Q5778" i="1"/>
  <c r="N5778" i="1"/>
  <c r="L5778" i="1"/>
  <c r="AA5777" i="1"/>
  <c r="X5777" i="1"/>
  <c r="T5777" i="1"/>
  <c r="U5777" i="1" s="1"/>
  <c r="Q5777" i="1"/>
  <c r="N5777" i="1"/>
  <c r="L5777" i="1"/>
  <c r="AA5776" i="1"/>
  <c r="X5776" i="1"/>
  <c r="T5776" i="1"/>
  <c r="U5776" i="1" s="1"/>
  <c r="Q5776" i="1"/>
  <c r="N5776" i="1"/>
  <c r="L5776" i="1"/>
  <c r="AA5775" i="1"/>
  <c r="X5775" i="1"/>
  <c r="T5775" i="1"/>
  <c r="U5775" i="1" s="1"/>
  <c r="Q5775" i="1"/>
  <c r="N5775" i="1"/>
  <c r="L5775" i="1"/>
  <c r="AA5774" i="1"/>
  <c r="X5774" i="1"/>
  <c r="U5774" i="1"/>
  <c r="W5774" i="1" s="1"/>
  <c r="T5774" i="1"/>
  <c r="Q5774" i="1"/>
  <c r="N5774" i="1"/>
  <c r="L5774" i="1"/>
  <c r="AA5773" i="1"/>
  <c r="X5773" i="1"/>
  <c r="T5773" i="1"/>
  <c r="U5773" i="1" s="1"/>
  <c r="Q5773" i="1"/>
  <c r="N5773" i="1"/>
  <c r="L5773" i="1"/>
  <c r="AA5772" i="1"/>
  <c r="X5772" i="1"/>
  <c r="T5772" i="1"/>
  <c r="U5772" i="1" s="1"/>
  <c r="Z5772" i="1" s="1"/>
  <c r="Q5772" i="1"/>
  <c r="N5772" i="1"/>
  <c r="L5772" i="1"/>
  <c r="AA5771" i="1"/>
  <c r="X5771" i="1"/>
  <c r="T5771" i="1"/>
  <c r="U5771" i="1" s="1"/>
  <c r="Q5771" i="1"/>
  <c r="N5771" i="1"/>
  <c r="L5771" i="1"/>
  <c r="AA5770" i="1"/>
  <c r="X5770" i="1"/>
  <c r="T5770" i="1"/>
  <c r="U5770" i="1" s="1"/>
  <c r="W5770" i="1" s="1"/>
  <c r="Q5770" i="1"/>
  <c r="N5770" i="1"/>
  <c r="L5770" i="1"/>
  <c r="AA5769" i="1"/>
  <c r="X5769" i="1"/>
  <c r="T5769" i="1"/>
  <c r="U5769" i="1" s="1"/>
  <c r="Q5769" i="1"/>
  <c r="N5769" i="1"/>
  <c r="L5769" i="1"/>
  <c r="AA5768" i="1"/>
  <c r="X5768" i="1"/>
  <c r="T5768" i="1"/>
  <c r="U5768" i="1" s="1"/>
  <c r="Q5768" i="1"/>
  <c r="N5768" i="1"/>
  <c r="L5768" i="1"/>
  <c r="AA5767" i="1"/>
  <c r="X5767" i="1"/>
  <c r="T5767" i="1"/>
  <c r="U5767" i="1" s="1"/>
  <c r="Q5767" i="1"/>
  <c r="N5767" i="1"/>
  <c r="L5767" i="1"/>
  <c r="AA5766" i="1"/>
  <c r="X5766" i="1"/>
  <c r="T5766" i="1"/>
  <c r="U5766" i="1" s="1"/>
  <c r="W5766" i="1" s="1"/>
  <c r="Q5766" i="1"/>
  <c r="N5766" i="1"/>
  <c r="L5766" i="1"/>
  <c r="AA5765" i="1"/>
  <c r="X5765" i="1"/>
  <c r="T5765" i="1"/>
  <c r="U5765" i="1" s="1"/>
  <c r="Q5765" i="1"/>
  <c r="N5765" i="1"/>
  <c r="L5765" i="1"/>
  <c r="AA5764" i="1"/>
  <c r="X5764" i="1"/>
  <c r="T5764" i="1"/>
  <c r="U5764" i="1" s="1"/>
  <c r="Q5764" i="1"/>
  <c r="N5764" i="1"/>
  <c r="L5764" i="1"/>
  <c r="AA5763" i="1"/>
  <c r="X5763" i="1"/>
  <c r="T5763" i="1"/>
  <c r="U5763" i="1" s="1"/>
  <c r="Q5763" i="1"/>
  <c r="N5763" i="1"/>
  <c r="L5763" i="1"/>
  <c r="AA5762" i="1"/>
  <c r="X5762" i="1"/>
  <c r="T5762" i="1"/>
  <c r="U5762" i="1" s="1"/>
  <c r="Q5762" i="1"/>
  <c r="N5762" i="1"/>
  <c r="L5762" i="1"/>
  <c r="AA5761" i="1"/>
  <c r="X5761" i="1"/>
  <c r="T5761" i="1"/>
  <c r="U5761" i="1" s="1"/>
  <c r="W5761" i="1" s="1"/>
  <c r="Q5761" i="1"/>
  <c r="N5761" i="1"/>
  <c r="L5761" i="1"/>
  <c r="AA5760" i="1"/>
  <c r="X5760" i="1"/>
  <c r="T5760" i="1"/>
  <c r="U5760" i="1" s="1"/>
  <c r="Q5760" i="1"/>
  <c r="N5760" i="1"/>
  <c r="L5760" i="1"/>
  <c r="AA5759" i="1"/>
  <c r="X5759" i="1"/>
  <c r="T5759" i="1"/>
  <c r="U5759" i="1" s="1"/>
  <c r="Q5759" i="1"/>
  <c r="N5759" i="1"/>
  <c r="L5759" i="1"/>
  <c r="AA5758" i="1"/>
  <c r="X5758" i="1"/>
  <c r="T5758" i="1"/>
  <c r="U5758" i="1" s="1"/>
  <c r="Q5758" i="1"/>
  <c r="N5758" i="1"/>
  <c r="L5758" i="1"/>
  <c r="AA5757" i="1"/>
  <c r="X5757" i="1"/>
  <c r="T5757" i="1"/>
  <c r="U5757" i="1" s="1"/>
  <c r="W5757" i="1" s="1"/>
  <c r="Q5757" i="1"/>
  <c r="N5757" i="1"/>
  <c r="L5757" i="1"/>
  <c r="AA5756" i="1"/>
  <c r="X5756" i="1"/>
  <c r="T5756" i="1"/>
  <c r="U5756" i="1" s="1"/>
  <c r="Q5756" i="1"/>
  <c r="N5756" i="1"/>
  <c r="L5756" i="1"/>
  <c r="AA5755" i="1"/>
  <c r="X5755" i="1"/>
  <c r="T5755" i="1"/>
  <c r="U5755" i="1" s="1"/>
  <c r="Q5755" i="1"/>
  <c r="N5755" i="1"/>
  <c r="L5755" i="1"/>
  <c r="AA5754" i="1"/>
  <c r="X5754" i="1"/>
  <c r="T5754" i="1"/>
  <c r="U5754" i="1" s="1"/>
  <c r="Q5754" i="1"/>
  <c r="N5754" i="1"/>
  <c r="L5754" i="1"/>
  <c r="AA5753" i="1"/>
  <c r="X5753" i="1"/>
  <c r="T5753" i="1"/>
  <c r="U5753" i="1" s="1"/>
  <c r="W5753" i="1" s="1"/>
  <c r="Q5753" i="1"/>
  <c r="N5753" i="1"/>
  <c r="L5753" i="1"/>
  <c r="AA5752" i="1"/>
  <c r="X5752" i="1"/>
  <c r="T5752" i="1"/>
  <c r="U5752" i="1" s="1"/>
  <c r="Q5752" i="1"/>
  <c r="N5752" i="1"/>
  <c r="L5752" i="1"/>
  <c r="AA5751" i="1"/>
  <c r="X5751" i="1"/>
  <c r="T5751" i="1"/>
  <c r="U5751" i="1" s="1"/>
  <c r="Q5751" i="1"/>
  <c r="N5751" i="1"/>
  <c r="L5751" i="1"/>
  <c r="AA5750" i="1"/>
  <c r="X5750" i="1"/>
  <c r="T5750" i="1"/>
  <c r="U5750" i="1" s="1"/>
  <c r="Q5750" i="1"/>
  <c r="N5750" i="1"/>
  <c r="L5750" i="1"/>
  <c r="AA5749" i="1"/>
  <c r="X5749" i="1"/>
  <c r="T5749" i="1"/>
  <c r="U5749" i="1" s="1"/>
  <c r="W5749" i="1" s="1"/>
  <c r="Q5749" i="1"/>
  <c r="N5749" i="1"/>
  <c r="L5749" i="1"/>
  <c r="AA5748" i="1"/>
  <c r="X5748" i="1"/>
  <c r="T5748" i="1"/>
  <c r="U5748" i="1" s="1"/>
  <c r="Q5748" i="1"/>
  <c r="N5748" i="1"/>
  <c r="L5748" i="1"/>
  <c r="AA5747" i="1"/>
  <c r="X5747" i="1"/>
  <c r="T5747" i="1"/>
  <c r="U5747" i="1" s="1"/>
  <c r="Q5747" i="1"/>
  <c r="N5747" i="1"/>
  <c r="L5747" i="1"/>
  <c r="AA5746" i="1"/>
  <c r="X5746" i="1"/>
  <c r="T5746" i="1"/>
  <c r="U5746" i="1" s="1"/>
  <c r="Q5746" i="1"/>
  <c r="N5746" i="1"/>
  <c r="L5746" i="1"/>
  <c r="AA5745" i="1"/>
  <c r="X5745" i="1"/>
  <c r="T5745" i="1"/>
  <c r="U5745" i="1" s="1"/>
  <c r="Z5745" i="1" s="1"/>
  <c r="Q5745" i="1"/>
  <c r="N5745" i="1"/>
  <c r="L5745" i="1"/>
  <c r="AA5744" i="1"/>
  <c r="X5744" i="1"/>
  <c r="T5744" i="1"/>
  <c r="U5744" i="1" s="1"/>
  <c r="Q5744" i="1"/>
  <c r="N5744" i="1"/>
  <c r="L5744" i="1"/>
  <c r="AA5743" i="1"/>
  <c r="X5743" i="1"/>
  <c r="T5743" i="1"/>
  <c r="U5743" i="1" s="1"/>
  <c r="Q5743" i="1"/>
  <c r="N5743" i="1"/>
  <c r="L5743" i="1"/>
  <c r="AA5742" i="1"/>
  <c r="X5742" i="1"/>
  <c r="T5742" i="1"/>
  <c r="U5742" i="1" s="1"/>
  <c r="Q5742" i="1"/>
  <c r="N5742" i="1"/>
  <c r="L5742" i="1"/>
  <c r="AA5741" i="1"/>
  <c r="X5741" i="1"/>
  <c r="T5741" i="1"/>
  <c r="U5741" i="1" s="1"/>
  <c r="W5741" i="1" s="1"/>
  <c r="Q5741" i="1"/>
  <c r="N5741" i="1"/>
  <c r="L5741" i="1"/>
  <c r="AA5740" i="1"/>
  <c r="X5740" i="1"/>
  <c r="T5740" i="1"/>
  <c r="U5740" i="1" s="1"/>
  <c r="Z5740" i="1" s="1"/>
  <c r="Q5740" i="1"/>
  <c r="N5740" i="1"/>
  <c r="L5740" i="1"/>
  <c r="AA5739" i="1"/>
  <c r="X5739" i="1"/>
  <c r="T5739" i="1"/>
  <c r="U5739" i="1" s="1"/>
  <c r="Q5739" i="1"/>
  <c r="N5739" i="1"/>
  <c r="L5739" i="1"/>
  <c r="AA5738" i="1"/>
  <c r="X5738" i="1"/>
  <c r="T5738" i="1"/>
  <c r="U5738" i="1" s="1"/>
  <c r="Q5738" i="1"/>
  <c r="N5738" i="1"/>
  <c r="L5738" i="1"/>
  <c r="AA5737" i="1"/>
  <c r="X5737" i="1"/>
  <c r="T5737" i="1"/>
  <c r="U5737" i="1" s="1"/>
  <c r="Z5737" i="1" s="1"/>
  <c r="Q5737" i="1"/>
  <c r="N5737" i="1"/>
  <c r="L5737" i="1"/>
  <c r="AA5736" i="1"/>
  <c r="X5736" i="1"/>
  <c r="T5736" i="1"/>
  <c r="U5736" i="1" s="1"/>
  <c r="Q5736" i="1"/>
  <c r="N5736" i="1"/>
  <c r="L5736" i="1"/>
  <c r="AA5735" i="1"/>
  <c r="X5735" i="1"/>
  <c r="T5735" i="1"/>
  <c r="U5735" i="1" s="1"/>
  <c r="Q5735" i="1"/>
  <c r="N5735" i="1"/>
  <c r="L5735" i="1"/>
  <c r="AA5734" i="1"/>
  <c r="X5734" i="1"/>
  <c r="T5734" i="1"/>
  <c r="U5734" i="1" s="1"/>
  <c r="Q5734" i="1"/>
  <c r="N5734" i="1"/>
  <c r="L5734" i="1"/>
  <c r="AA5733" i="1"/>
  <c r="X5733" i="1"/>
  <c r="T5733" i="1"/>
  <c r="U5733" i="1" s="1"/>
  <c r="Z5733" i="1" s="1"/>
  <c r="Q5733" i="1"/>
  <c r="N5733" i="1"/>
  <c r="L5733" i="1"/>
  <c r="AA5732" i="1"/>
  <c r="X5732" i="1"/>
  <c r="T5732" i="1"/>
  <c r="U5732" i="1" s="1"/>
  <c r="Q5732" i="1"/>
  <c r="N5732" i="1"/>
  <c r="L5732" i="1"/>
  <c r="Z5756" i="1" l="1"/>
  <c r="Z5805" i="1"/>
  <c r="Z5832" i="1"/>
  <c r="Z5958" i="1"/>
  <c r="Z5962" i="1"/>
  <c r="Z5966" i="1"/>
  <c r="Z6058" i="1"/>
  <c r="Z6173" i="1"/>
  <c r="Z6175" i="1"/>
  <c r="Z6212" i="1"/>
  <c r="Z6283" i="1"/>
  <c r="Z6385" i="1"/>
  <c r="Z6387" i="1"/>
  <c r="Z6021" i="1"/>
  <c r="W6021" i="1"/>
  <c r="Z6027" i="1"/>
  <c r="Z6029" i="1"/>
  <c r="Z6074" i="1"/>
  <c r="Z6228" i="1"/>
  <c r="Z6401" i="1"/>
  <c r="Z6403" i="1"/>
  <c r="Z5821" i="1"/>
  <c r="Z5990" i="1"/>
  <c r="Z5994" i="1"/>
  <c r="Z5998" i="1"/>
  <c r="Z6090" i="1"/>
  <c r="Z6240" i="1"/>
  <c r="Z6244" i="1"/>
  <c r="Z6248" i="1"/>
  <c r="Z6372" i="1"/>
  <c r="Z5953" i="1"/>
  <c r="Z6002" i="1"/>
  <c r="Z6094" i="1"/>
  <c r="Z6121" i="1"/>
  <c r="Z6125" i="1"/>
  <c r="Z6129" i="1"/>
  <c r="Z6133" i="1"/>
  <c r="Z6197" i="1"/>
  <c r="Z6201" i="1"/>
  <c r="Z6205" i="1"/>
  <c r="Z6209" i="1"/>
  <c r="Z6252" i="1"/>
  <c r="Z6256" i="1"/>
  <c r="Z6260" i="1"/>
  <c r="Z6264" i="1"/>
  <c r="Z6325" i="1"/>
  <c r="Z6329" i="1"/>
  <c r="Z6296" i="1"/>
  <c r="Z5773" i="1"/>
  <c r="Z5857" i="1"/>
  <c r="Z5861" i="1"/>
  <c r="Z5865" i="1"/>
  <c r="Z5926" i="1"/>
  <c r="Z5930" i="1"/>
  <c r="Z5934" i="1"/>
  <c r="Z6184" i="1"/>
  <c r="Z6304" i="1"/>
  <c r="Z6357" i="1"/>
  <c r="Z6361" i="1"/>
  <c r="Z5789" i="1"/>
  <c r="Z5820" i="1"/>
  <c r="Z5889" i="1"/>
  <c r="Z5893" i="1"/>
  <c r="Z5897" i="1"/>
  <c r="Z6042" i="1"/>
  <c r="Z6046" i="1"/>
  <c r="Z6196" i="1"/>
  <c r="Z6251" i="1"/>
  <c r="Z6306" i="1"/>
  <c r="Z6320" i="1"/>
  <c r="Z5768" i="1"/>
  <c r="W5768" i="1"/>
  <c r="Z5785" i="1"/>
  <c r="W5785" i="1"/>
  <c r="Z5800" i="1"/>
  <c r="W5800" i="1"/>
  <c r="Z6108" i="1"/>
  <c r="W6108" i="1"/>
  <c r="Z6192" i="1"/>
  <c r="W6192" i="1"/>
  <c r="Z6224" i="1"/>
  <c r="W6224" i="1"/>
  <c r="Z5925" i="1"/>
  <c r="W5925" i="1"/>
  <c r="Z5957" i="1"/>
  <c r="W5957" i="1"/>
  <c r="Z5989" i="1"/>
  <c r="W5989" i="1"/>
  <c r="Z5769" i="1"/>
  <c r="W5769" i="1"/>
  <c r="Z5801" i="1"/>
  <c r="W5801" i="1"/>
  <c r="Z6109" i="1"/>
  <c r="W6109" i="1"/>
  <c r="Z6191" i="1"/>
  <c r="W6191" i="1"/>
  <c r="Z6208" i="1"/>
  <c r="W6208" i="1"/>
  <c r="W5825" i="1"/>
  <c r="W5941" i="1"/>
  <c r="W6005" i="1"/>
  <c r="W6097" i="1"/>
  <c r="W6101" i="1"/>
  <c r="W5817" i="1"/>
  <c r="W5818" i="1"/>
  <c r="W5909" i="1"/>
  <c r="W5973" i="1"/>
  <c r="Z6146" i="1"/>
  <c r="W6159" i="1"/>
  <c r="W6160" i="1"/>
  <c r="Z5732" i="1"/>
  <c r="W5732" i="1"/>
  <c r="Z5736" i="1"/>
  <c r="W5736" i="1"/>
  <c r="Z5760" i="1"/>
  <c r="W5760" i="1"/>
  <c r="Z5764" i="1"/>
  <c r="W5764" i="1"/>
  <c r="W5827" i="1"/>
  <c r="Z5827" i="1"/>
  <c r="Z5929" i="1"/>
  <c r="W5929" i="1"/>
  <c r="Z5933" i="1"/>
  <c r="W5933" i="1"/>
  <c r="Z5993" i="1"/>
  <c r="W5993" i="1"/>
  <c r="Z5997" i="1"/>
  <c r="W5997" i="1"/>
  <c r="Z5748" i="1"/>
  <c r="W5748" i="1"/>
  <c r="Z5752" i="1"/>
  <c r="W5752" i="1"/>
  <c r="Z5765" i="1"/>
  <c r="W5765" i="1"/>
  <c r="Z5777" i="1"/>
  <c r="W5777" i="1"/>
  <c r="Z5781" i="1"/>
  <c r="W5781" i="1"/>
  <c r="Z5792" i="1"/>
  <c r="W5792" i="1"/>
  <c r="Z5796" i="1"/>
  <c r="W5796" i="1"/>
  <c r="Z5808" i="1"/>
  <c r="W5808" i="1"/>
  <c r="Z5812" i="1"/>
  <c r="W5812" i="1"/>
  <c r="Z5945" i="1"/>
  <c r="W5945" i="1"/>
  <c r="Z5949" i="1"/>
  <c r="W5949" i="1"/>
  <c r="Z6009" i="1"/>
  <c r="W6009" i="1"/>
  <c r="Z5744" i="1"/>
  <c r="W5744" i="1"/>
  <c r="Z5816" i="1"/>
  <c r="W5816" i="1"/>
  <c r="Z5961" i="1"/>
  <c r="W5961" i="1"/>
  <c r="Z5965" i="1"/>
  <c r="W5965" i="1"/>
  <c r="Z5776" i="1"/>
  <c r="W5776" i="1"/>
  <c r="Z5780" i="1"/>
  <c r="W5780" i="1"/>
  <c r="Z5784" i="1"/>
  <c r="W5784" i="1"/>
  <c r="Z5793" i="1"/>
  <c r="W5793" i="1"/>
  <c r="Z5797" i="1"/>
  <c r="W5797" i="1"/>
  <c r="Z5809" i="1"/>
  <c r="W5809" i="1"/>
  <c r="Z5813" i="1"/>
  <c r="W5813" i="1"/>
  <c r="Z5913" i="1"/>
  <c r="W5913" i="1"/>
  <c r="Z5917" i="1"/>
  <c r="W5917" i="1"/>
  <c r="Z5977" i="1"/>
  <c r="W5977" i="1"/>
  <c r="Z5981" i="1"/>
  <c r="W5981" i="1"/>
  <c r="W5756" i="1"/>
  <c r="W5772" i="1"/>
  <c r="W5773" i="1"/>
  <c r="W5788" i="1"/>
  <c r="W5789" i="1"/>
  <c r="W5804" i="1"/>
  <c r="W5805" i="1"/>
  <c r="W5829" i="1"/>
  <c r="W5921" i="1"/>
  <c r="W5937" i="1"/>
  <c r="W5953" i="1"/>
  <c r="W5969" i="1"/>
  <c r="W5985" i="1"/>
  <c r="W6001" i="1"/>
  <c r="W6017" i="1"/>
  <c r="Z6017" i="1"/>
  <c r="W6029" i="1"/>
  <c r="Z6113" i="1"/>
  <c r="W6113" i="1"/>
  <c r="Z6144" i="1"/>
  <c r="W6144" i="1"/>
  <c r="Z6151" i="1"/>
  <c r="W6151" i="1"/>
  <c r="Z6155" i="1"/>
  <c r="W6155" i="1"/>
  <c r="Z6167" i="1"/>
  <c r="W6167" i="1"/>
  <c r="Z6179" i="1"/>
  <c r="W6179" i="1"/>
  <c r="Z6301" i="1"/>
  <c r="W6301" i="1"/>
  <c r="Z6344" i="1"/>
  <c r="W6344" i="1"/>
  <c r="Z6348" i="1"/>
  <c r="W6348" i="1"/>
  <c r="Z6367" i="1"/>
  <c r="W6367" i="1"/>
  <c r="Z6375" i="1"/>
  <c r="W6375" i="1"/>
  <c r="Z6379" i="1"/>
  <c r="W6379" i="1"/>
  <c r="Z6400" i="1"/>
  <c r="W6400" i="1"/>
  <c r="Z6416" i="1"/>
  <c r="W6416" i="1"/>
  <c r="W5820" i="1"/>
  <c r="W6025" i="1"/>
  <c r="Z6025" i="1"/>
  <c r="Z6105" i="1"/>
  <c r="W6105" i="1"/>
  <c r="Z6112" i="1"/>
  <c r="W6112" i="1"/>
  <c r="Z6117" i="1"/>
  <c r="W6117" i="1"/>
  <c r="Z6143" i="1"/>
  <c r="W6143" i="1"/>
  <c r="Z6164" i="1"/>
  <c r="W6164" i="1"/>
  <c r="Z6171" i="1"/>
  <c r="W6171" i="1"/>
  <c r="Z6188" i="1"/>
  <c r="W6188" i="1"/>
  <c r="Z6200" i="1"/>
  <c r="W6200" i="1"/>
  <c r="Z6204" i="1"/>
  <c r="W6204" i="1"/>
  <c r="Z6215" i="1"/>
  <c r="W6215" i="1"/>
  <c r="Z6219" i="1"/>
  <c r="W6219" i="1"/>
  <c r="Z6223" i="1"/>
  <c r="W6223" i="1"/>
  <c r="Z6239" i="1"/>
  <c r="W6239" i="1"/>
  <c r="Z6243" i="1"/>
  <c r="W6243" i="1"/>
  <c r="Z6247" i="1"/>
  <c r="W6247" i="1"/>
  <c r="Z6271" i="1"/>
  <c r="W6271" i="1"/>
  <c r="Z6275" i="1"/>
  <c r="W6275" i="1"/>
  <c r="Z6279" i="1"/>
  <c r="W6279" i="1"/>
  <c r="Z6352" i="1"/>
  <c r="W6352" i="1"/>
  <c r="Z6360" i="1"/>
  <c r="W6360" i="1"/>
  <c r="Z6364" i="1"/>
  <c r="W6364" i="1"/>
  <c r="Z6383" i="1"/>
  <c r="W6383" i="1"/>
  <c r="Z6391" i="1"/>
  <c r="W6391" i="1"/>
  <c r="Z6395" i="1"/>
  <c r="W6395" i="1"/>
  <c r="Z6407" i="1"/>
  <c r="W6407" i="1"/>
  <c r="W5740" i="1"/>
  <c r="Z5831" i="1"/>
  <c r="W6013" i="1"/>
  <c r="Z6013" i="1"/>
  <c r="Z6023" i="1"/>
  <c r="Z6137" i="1"/>
  <c r="W6137" i="1"/>
  <c r="Z6152" i="1"/>
  <c r="W6152" i="1"/>
  <c r="Z6156" i="1"/>
  <c r="W6156" i="1"/>
  <c r="Z6163" i="1"/>
  <c r="W6163" i="1"/>
  <c r="Z6168" i="1"/>
  <c r="W6168" i="1"/>
  <c r="Z6180" i="1"/>
  <c r="W6180" i="1"/>
  <c r="Z6368" i="1"/>
  <c r="W6368" i="1"/>
  <c r="Z6376" i="1"/>
  <c r="W6376" i="1"/>
  <c r="Z6380" i="1"/>
  <c r="W6380" i="1"/>
  <c r="Z6399" i="1"/>
  <c r="W6399" i="1"/>
  <c r="Z6415" i="1"/>
  <c r="W6415" i="1"/>
  <c r="Z6116" i="1"/>
  <c r="W6116" i="1"/>
  <c r="Z6120" i="1"/>
  <c r="W6120" i="1"/>
  <c r="Z6124" i="1"/>
  <c r="W6124" i="1"/>
  <c r="Z6128" i="1"/>
  <c r="W6128" i="1"/>
  <c r="Z6132" i="1"/>
  <c r="W6132" i="1"/>
  <c r="Z6172" i="1"/>
  <c r="W6172" i="1"/>
  <c r="Z6187" i="1"/>
  <c r="W6187" i="1"/>
  <c r="Z6199" i="1"/>
  <c r="W6199" i="1"/>
  <c r="Z6203" i="1"/>
  <c r="W6203" i="1"/>
  <c r="Z6207" i="1"/>
  <c r="W6207" i="1"/>
  <c r="Z6216" i="1"/>
  <c r="W6216" i="1"/>
  <c r="Z6220" i="1"/>
  <c r="W6220" i="1"/>
  <c r="Z6231" i="1"/>
  <c r="W6231" i="1"/>
  <c r="Z6255" i="1"/>
  <c r="W6255" i="1"/>
  <c r="Z6259" i="1"/>
  <c r="W6259" i="1"/>
  <c r="Z6263" i="1"/>
  <c r="W6263" i="1"/>
  <c r="Z6287" i="1"/>
  <c r="W6287" i="1"/>
  <c r="Z6291" i="1"/>
  <c r="W6291" i="1"/>
  <c r="Z6295" i="1"/>
  <c r="W6295" i="1"/>
  <c r="Z6351" i="1"/>
  <c r="W6351" i="1"/>
  <c r="Z6359" i="1"/>
  <c r="W6359" i="1"/>
  <c r="Z6363" i="1"/>
  <c r="W6363" i="1"/>
  <c r="Z6384" i="1"/>
  <c r="W6384" i="1"/>
  <c r="Z6392" i="1"/>
  <c r="W6392" i="1"/>
  <c r="Z6396" i="1"/>
  <c r="W6396" i="1"/>
  <c r="W6195" i="1"/>
  <c r="W6196" i="1"/>
  <c r="W6211" i="1"/>
  <c r="W6212" i="1"/>
  <c r="W6227" i="1"/>
  <c r="W6228" i="1"/>
  <c r="W6235" i="1"/>
  <c r="W6251" i="1"/>
  <c r="W6267" i="1"/>
  <c r="W6283" i="1"/>
  <c r="W6355" i="1"/>
  <c r="W6356" i="1"/>
  <c r="W6371" i="1"/>
  <c r="W6372" i="1"/>
  <c r="W6387" i="1"/>
  <c r="W6388" i="1"/>
  <c r="W6403" i="1"/>
  <c r="W6404" i="1"/>
  <c r="W6183" i="1"/>
  <c r="W6184" i="1"/>
  <c r="Z6310" i="1"/>
  <c r="W6312" i="1"/>
  <c r="W6408" i="1"/>
  <c r="W6411" i="1"/>
  <c r="W6412" i="1"/>
  <c r="W6175" i="1"/>
  <c r="W6176" i="1"/>
  <c r="Z5739" i="1"/>
  <c r="W5739" i="1"/>
  <c r="W5746" i="1"/>
  <c r="Z5746" i="1"/>
  <c r="Z5755" i="1"/>
  <c r="W5755" i="1"/>
  <c r="W5762" i="1"/>
  <c r="Z5762" i="1"/>
  <c r="Z5771" i="1"/>
  <c r="W5771" i="1"/>
  <c r="Z5787" i="1"/>
  <c r="W5787" i="1"/>
  <c r="Z5803" i="1"/>
  <c r="W5803" i="1"/>
  <c r="W5834" i="1"/>
  <c r="Z5834" i="1"/>
  <c r="W5735" i="1"/>
  <c r="Z5735" i="1"/>
  <c r="W5742" i="1"/>
  <c r="Z5742" i="1"/>
  <c r="Z5751" i="1"/>
  <c r="W5751" i="1"/>
  <c r="W5758" i="1"/>
  <c r="Z5758" i="1"/>
  <c r="Z5775" i="1"/>
  <c r="W5775" i="1"/>
  <c r="Z5791" i="1"/>
  <c r="W5791" i="1"/>
  <c r="Z5807" i="1"/>
  <c r="W5807" i="1"/>
  <c r="W5823" i="1"/>
  <c r="Z5823" i="1"/>
  <c r="Z5826" i="1"/>
  <c r="W5826" i="1"/>
  <c r="W5738" i="1"/>
  <c r="Z5738" i="1"/>
  <c r="Z5747" i="1"/>
  <c r="W5747" i="1"/>
  <c r="W5754" i="1"/>
  <c r="Z5754" i="1"/>
  <c r="Z5763" i="1"/>
  <c r="W5763" i="1"/>
  <c r="Z5779" i="1"/>
  <c r="W5779" i="1"/>
  <c r="Z5795" i="1"/>
  <c r="W5795" i="1"/>
  <c r="Z5811" i="1"/>
  <c r="W5811" i="1"/>
  <c r="W5830" i="1"/>
  <c r="Z5830" i="1"/>
  <c r="W5734" i="1"/>
  <c r="Z5734" i="1"/>
  <c r="W5743" i="1"/>
  <c r="Z5743" i="1"/>
  <c r="W5750" i="1"/>
  <c r="Z5750" i="1"/>
  <c r="Z5759" i="1"/>
  <c r="W5759" i="1"/>
  <c r="Z5767" i="1"/>
  <c r="W5767" i="1"/>
  <c r="Z5783" i="1"/>
  <c r="W5783" i="1"/>
  <c r="Z5799" i="1"/>
  <c r="W5799" i="1"/>
  <c r="Z5815" i="1"/>
  <c r="W5815" i="1"/>
  <c r="W5733" i="1"/>
  <c r="W5737" i="1"/>
  <c r="W5745" i="1"/>
  <c r="Z5741" i="1"/>
  <c r="Z5749" i="1"/>
  <c r="Z5753" i="1"/>
  <c r="Z5757" i="1"/>
  <c r="Z5761" i="1"/>
  <c r="Z5819" i="1"/>
  <c r="W5843" i="1"/>
  <c r="Z5843" i="1"/>
  <c r="Z5850" i="1"/>
  <c r="W5850" i="1"/>
  <c r="W5852" i="1"/>
  <c r="Z5852" i="1"/>
  <c r="W5859" i="1"/>
  <c r="Z5859" i="1"/>
  <c r="Z5866" i="1"/>
  <c r="W5866" i="1"/>
  <c r="W5868" i="1"/>
  <c r="Z5868" i="1"/>
  <c r="W5875" i="1"/>
  <c r="Z5875" i="1"/>
  <c r="Z5882" i="1"/>
  <c r="W5882" i="1"/>
  <c r="W5884" i="1"/>
  <c r="Z5884" i="1"/>
  <c r="W5891" i="1"/>
  <c r="Z5891" i="1"/>
  <c r="Z5898" i="1"/>
  <c r="W5898" i="1"/>
  <c r="W5900" i="1"/>
  <c r="Z5900" i="1"/>
  <c r="W5911" i="1"/>
  <c r="Z5911" i="1"/>
  <c r="W5920" i="1"/>
  <c r="Z5920" i="1"/>
  <c r="W5927" i="1"/>
  <c r="Z5927" i="1"/>
  <c r="W5936" i="1"/>
  <c r="Z5936" i="1"/>
  <c r="W5943" i="1"/>
  <c r="Z5943" i="1"/>
  <c r="W5952" i="1"/>
  <c r="Z5952" i="1"/>
  <c r="W5959" i="1"/>
  <c r="Z5959" i="1"/>
  <c r="W5968" i="1"/>
  <c r="Z5968" i="1"/>
  <c r="W5975" i="1"/>
  <c r="Z5975" i="1"/>
  <c r="W5984" i="1"/>
  <c r="Z5984" i="1"/>
  <c r="W5991" i="1"/>
  <c r="Z5991" i="1"/>
  <c r="W6000" i="1"/>
  <c r="Z6000" i="1"/>
  <c r="W6007" i="1"/>
  <c r="Z6007" i="1"/>
  <c r="Z5766" i="1"/>
  <c r="Z5770" i="1"/>
  <c r="Z5774" i="1"/>
  <c r="Z5778" i="1"/>
  <c r="Z5782" i="1"/>
  <c r="Z5786" i="1"/>
  <c r="Z5790" i="1"/>
  <c r="Z5794" i="1"/>
  <c r="Z5798" i="1"/>
  <c r="Z5802" i="1"/>
  <c r="Z5806" i="1"/>
  <c r="Z5810" i="1"/>
  <c r="Z5814" i="1"/>
  <c r="Z5822" i="1"/>
  <c r="Z5824" i="1"/>
  <c r="Z5838" i="1"/>
  <c r="W5838" i="1"/>
  <c r="W5840" i="1"/>
  <c r="Z5840" i="1"/>
  <c r="W5847" i="1"/>
  <c r="Z5847" i="1"/>
  <c r="Z5854" i="1"/>
  <c r="W5854" i="1"/>
  <c r="W5856" i="1"/>
  <c r="Z5856" i="1"/>
  <c r="W5863" i="1"/>
  <c r="Z5863" i="1"/>
  <c r="Z5870" i="1"/>
  <c r="W5870" i="1"/>
  <c r="W5872" i="1"/>
  <c r="Z5872" i="1"/>
  <c r="W5879" i="1"/>
  <c r="Z5879" i="1"/>
  <c r="Z5886" i="1"/>
  <c r="W5886" i="1"/>
  <c r="W5888" i="1"/>
  <c r="Z5888" i="1"/>
  <c r="W5895" i="1"/>
  <c r="Z5895" i="1"/>
  <c r="Z5902" i="1"/>
  <c r="W5902" i="1"/>
  <c r="W5904" i="1"/>
  <c r="Z5904" i="1"/>
  <c r="W5907" i="1"/>
  <c r="Z5907" i="1"/>
  <c r="W5916" i="1"/>
  <c r="Z5916" i="1"/>
  <c r="W5923" i="1"/>
  <c r="Z5923" i="1"/>
  <c r="W5932" i="1"/>
  <c r="Z5932" i="1"/>
  <c r="W5939" i="1"/>
  <c r="Z5939" i="1"/>
  <c r="W5948" i="1"/>
  <c r="Z5948" i="1"/>
  <c r="W5955" i="1"/>
  <c r="Z5955" i="1"/>
  <c r="W5964" i="1"/>
  <c r="Z5964" i="1"/>
  <c r="W5971" i="1"/>
  <c r="Z5971" i="1"/>
  <c r="W5980" i="1"/>
  <c r="Z5980" i="1"/>
  <c r="W5987" i="1"/>
  <c r="Z5987" i="1"/>
  <c r="W5996" i="1"/>
  <c r="Z5996" i="1"/>
  <c r="W6003" i="1"/>
  <c r="Z6003" i="1"/>
  <c r="W6012" i="1"/>
  <c r="Z6012" i="1"/>
  <c r="W5832" i="1"/>
  <c r="W5833" i="1"/>
  <c r="Z5835" i="1"/>
  <c r="Z5842" i="1"/>
  <c r="W5842" i="1"/>
  <c r="W5844" i="1"/>
  <c r="Z5844" i="1"/>
  <c r="W5851" i="1"/>
  <c r="Z5851" i="1"/>
  <c r="Z5858" i="1"/>
  <c r="W5858" i="1"/>
  <c r="W5860" i="1"/>
  <c r="Z5860" i="1"/>
  <c r="W5867" i="1"/>
  <c r="Z5867" i="1"/>
  <c r="Z5874" i="1"/>
  <c r="W5874" i="1"/>
  <c r="W5876" i="1"/>
  <c r="Z5876" i="1"/>
  <c r="W5883" i="1"/>
  <c r="Z5883" i="1"/>
  <c r="Z5890" i="1"/>
  <c r="W5890" i="1"/>
  <c r="W5892" i="1"/>
  <c r="Z5892" i="1"/>
  <c r="W5899" i="1"/>
  <c r="Z5899" i="1"/>
  <c r="W5912" i="1"/>
  <c r="Z5912" i="1"/>
  <c r="W5919" i="1"/>
  <c r="Z5919" i="1"/>
  <c r="W5928" i="1"/>
  <c r="Z5928" i="1"/>
  <c r="W5935" i="1"/>
  <c r="Z5935" i="1"/>
  <c r="W5944" i="1"/>
  <c r="Z5944" i="1"/>
  <c r="W5951" i="1"/>
  <c r="Z5951" i="1"/>
  <c r="W5960" i="1"/>
  <c r="Z5960" i="1"/>
  <c r="W5967" i="1"/>
  <c r="Z5967" i="1"/>
  <c r="W5976" i="1"/>
  <c r="Z5976" i="1"/>
  <c r="W5983" i="1"/>
  <c r="Z5983" i="1"/>
  <c r="W5992" i="1"/>
  <c r="Z5992" i="1"/>
  <c r="W5999" i="1"/>
  <c r="Z5999" i="1"/>
  <c r="W6008" i="1"/>
  <c r="Z6008" i="1"/>
  <c r="W6015" i="1"/>
  <c r="Z6015" i="1"/>
  <c r="W5821" i="1"/>
  <c r="Z5828" i="1"/>
  <c r="Z5836" i="1"/>
  <c r="Z5837" i="1"/>
  <c r="W5837" i="1"/>
  <c r="W5839" i="1"/>
  <c r="Z5839" i="1"/>
  <c r="Z5846" i="1"/>
  <c r="W5846" i="1"/>
  <c r="W5848" i="1"/>
  <c r="Z5848" i="1"/>
  <c r="W5855" i="1"/>
  <c r="Z5855" i="1"/>
  <c r="Z5862" i="1"/>
  <c r="W5862" i="1"/>
  <c r="W5864" i="1"/>
  <c r="Z5864" i="1"/>
  <c r="W5871" i="1"/>
  <c r="Z5871" i="1"/>
  <c r="Z5878" i="1"/>
  <c r="W5878" i="1"/>
  <c r="W5880" i="1"/>
  <c r="Z5880" i="1"/>
  <c r="W5887" i="1"/>
  <c r="Z5887" i="1"/>
  <c r="Z5894" i="1"/>
  <c r="W5894" i="1"/>
  <c r="W5896" i="1"/>
  <c r="Z5896" i="1"/>
  <c r="W5903" i="1"/>
  <c r="Z5903" i="1"/>
  <c r="W5908" i="1"/>
  <c r="Z5908" i="1"/>
  <c r="W5915" i="1"/>
  <c r="Z5915" i="1"/>
  <c r="W5924" i="1"/>
  <c r="Z5924" i="1"/>
  <c r="W5931" i="1"/>
  <c r="Z5931" i="1"/>
  <c r="W5940" i="1"/>
  <c r="Z5940" i="1"/>
  <c r="W5947" i="1"/>
  <c r="Z5947" i="1"/>
  <c r="W5956" i="1"/>
  <c r="Z5956" i="1"/>
  <c r="W5963" i="1"/>
  <c r="Z5963" i="1"/>
  <c r="W5972" i="1"/>
  <c r="Z5972" i="1"/>
  <c r="W5979" i="1"/>
  <c r="Z5979" i="1"/>
  <c r="W5988" i="1"/>
  <c r="Z5988" i="1"/>
  <c r="W5995" i="1"/>
  <c r="Z5995" i="1"/>
  <c r="W6004" i="1"/>
  <c r="Z6004" i="1"/>
  <c r="W6011" i="1"/>
  <c r="Z6011" i="1"/>
  <c r="W5841" i="1"/>
  <c r="W5845" i="1"/>
  <c r="W5849" i="1"/>
  <c r="W5853" i="1"/>
  <c r="W5857" i="1"/>
  <c r="W5861" i="1"/>
  <c r="W5865" i="1"/>
  <c r="W5869" i="1"/>
  <c r="W5873" i="1"/>
  <c r="W5877" i="1"/>
  <c r="W5881" i="1"/>
  <c r="W5885" i="1"/>
  <c r="W5889" i="1"/>
  <c r="W5893" i="1"/>
  <c r="W5897" i="1"/>
  <c r="W5901" i="1"/>
  <c r="W5905" i="1"/>
  <c r="Z6022" i="1"/>
  <c r="W6022" i="1"/>
  <c r="Z6030" i="1"/>
  <c r="W6030" i="1"/>
  <c r="W6047" i="1"/>
  <c r="Z6047" i="1"/>
  <c r="W6055" i="1"/>
  <c r="Z6055" i="1"/>
  <c r="W6063" i="1"/>
  <c r="Z6063" i="1"/>
  <c r="W6071" i="1"/>
  <c r="Z6071" i="1"/>
  <c r="W6079" i="1"/>
  <c r="Z6079" i="1"/>
  <c r="W6087" i="1"/>
  <c r="Z6087" i="1"/>
  <c r="W6095" i="1"/>
  <c r="Z6095" i="1"/>
  <c r="W6099" i="1"/>
  <c r="Z6099" i="1"/>
  <c r="W6103" i="1"/>
  <c r="Z6103" i="1"/>
  <c r="W6111" i="1"/>
  <c r="Z6111" i="1"/>
  <c r="W6136" i="1"/>
  <c r="Z6136" i="1"/>
  <c r="Z6140" i="1"/>
  <c r="W6140" i="1"/>
  <c r="W5906" i="1"/>
  <c r="W5910" i="1"/>
  <c r="W5914" i="1"/>
  <c r="W5918" i="1"/>
  <c r="W5922" i="1"/>
  <c r="W5926" i="1"/>
  <c r="W5930" i="1"/>
  <c r="W5934" i="1"/>
  <c r="W5938" i="1"/>
  <c r="W5942" i="1"/>
  <c r="W5946" i="1"/>
  <c r="W5950" i="1"/>
  <c r="W5954" i="1"/>
  <c r="W5958" i="1"/>
  <c r="W5962" i="1"/>
  <c r="W5966" i="1"/>
  <c r="W5970" i="1"/>
  <c r="W5974" i="1"/>
  <c r="W5978" i="1"/>
  <c r="W5982" i="1"/>
  <c r="W5986" i="1"/>
  <c r="W5990" i="1"/>
  <c r="W5994" i="1"/>
  <c r="W5998" i="1"/>
  <c r="W6002" i="1"/>
  <c r="W6006" i="1"/>
  <c r="W6010" i="1"/>
  <c r="W6019" i="1"/>
  <c r="W6020" i="1"/>
  <c r="Z6020" i="1"/>
  <c r="W6027" i="1"/>
  <c r="W6028" i="1"/>
  <c r="Z6028" i="1"/>
  <c r="Z6049" i="1"/>
  <c r="W6049" i="1"/>
  <c r="Z6057" i="1"/>
  <c r="W6057" i="1"/>
  <c r="Z6065" i="1"/>
  <c r="W6065" i="1"/>
  <c r="Z6073" i="1"/>
  <c r="W6073" i="1"/>
  <c r="Z6081" i="1"/>
  <c r="W6081" i="1"/>
  <c r="Z6089" i="1"/>
  <c r="W6089" i="1"/>
  <c r="W6115" i="1"/>
  <c r="Z6115" i="1"/>
  <c r="Z6014" i="1"/>
  <c r="Z6018" i="1"/>
  <c r="W6018" i="1"/>
  <c r="Z6026" i="1"/>
  <c r="W6026" i="1"/>
  <c r="W6032" i="1"/>
  <c r="Z6032" i="1"/>
  <c r="Z6033" i="1"/>
  <c r="W6036" i="1"/>
  <c r="Z6036" i="1"/>
  <c r="Z6037" i="1"/>
  <c r="W6040" i="1"/>
  <c r="Z6040" i="1"/>
  <c r="Z6041" i="1"/>
  <c r="W6043" i="1"/>
  <c r="Z6043" i="1"/>
  <c r="W6051" i="1"/>
  <c r="Z6051" i="1"/>
  <c r="W6059" i="1"/>
  <c r="Z6059" i="1"/>
  <c r="W6067" i="1"/>
  <c r="Z6067" i="1"/>
  <c r="W6075" i="1"/>
  <c r="Z6075" i="1"/>
  <c r="W6083" i="1"/>
  <c r="Z6083" i="1"/>
  <c r="W6091" i="1"/>
  <c r="Z6091" i="1"/>
  <c r="W6104" i="1"/>
  <c r="Z6104" i="1"/>
  <c r="W6119" i="1"/>
  <c r="Z6119" i="1"/>
  <c r="W6123" i="1"/>
  <c r="Z6123" i="1"/>
  <c r="W6127" i="1"/>
  <c r="Z6127" i="1"/>
  <c r="W6131" i="1"/>
  <c r="Z6131" i="1"/>
  <c r="W6135" i="1"/>
  <c r="Z6135" i="1"/>
  <c r="W6141" i="1"/>
  <c r="Z6141" i="1"/>
  <c r="W6145" i="1"/>
  <c r="Z6145" i="1"/>
  <c r="W6016" i="1"/>
  <c r="Z6016" i="1"/>
  <c r="W6024" i="1"/>
  <c r="Z6024" i="1"/>
  <c r="W6031" i="1"/>
  <c r="W6035" i="1"/>
  <c r="W6039" i="1"/>
  <c r="Z6045" i="1"/>
  <c r="W6045" i="1"/>
  <c r="Z6053" i="1"/>
  <c r="W6053" i="1"/>
  <c r="Z6061" i="1"/>
  <c r="W6061" i="1"/>
  <c r="Z6069" i="1"/>
  <c r="W6069" i="1"/>
  <c r="Z6077" i="1"/>
  <c r="W6077" i="1"/>
  <c r="Z6085" i="1"/>
  <c r="W6085" i="1"/>
  <c r="Z6093" i="1"/>
  <c r="W6093" i="1"/>
  <c r="W6107" i="1"/>
  <c r="Z6107" i="1"/>
  <c r="W6121" i="1"/>
  <c r="W6125" i="1"/>
  <c r="W6129" i="1"/>
  <c r="W6133" i="1"/>
  <c r="W6148" i="1"/>
  <c r="W6162" i="1"/>
  <c r="Z6162" i="1"/>
  <c r="W6178" i="1"/>
  <c r="Z6178" i="1"/>
  <c r="W6194" i="1"/>
  <c r="Z6194" i="1"/>
  <c r="W6210" i="1"/>
  <c r="Z6210" i="1"/>
  <c r="W6226" i="1"/>
  <c r="Z6226" i="1"/>
  <c r="W6234" i="1"/>
  <c r="Z6234" i="1"/>
  <c r="Z6241" i="1"/>
  <c r="W6241" i="1"/>
  <c r="W6250" i="1"/>
  <c r="Z6250" i="1"/>
  <c r="Z6257" i="1"/>
  <c r="W6257" i="1"/>
  <c r="W6266" i="1"/>
  <c r="Z6266" i="1"/>
  <c r="Z6273" i="1"/>
  <c r="W6273" i="1"/>
  <c r="W6282" i="1"/>
  <c r="Z6282" i="1"/>
  <c r="Z6289" i="1"/>
  <c r="W6289" i="1"/>
  <c r="W6302" i="1"/>
  <c r="Z6302" i="1"/>
  <c r="W6034" i="1"/>
  <c r="W6038" i="1"/>
  <c r="W6042" i="1"/>
  <c r="Z6044" i="1"/>
  <c r="W6046" i="1"/>
  <c r="Z6048" i="1"/>
  <c r="W6050" i="1"/>
  <c r="Z6052" i="1"/>
  <c r="W6054" i="1"/>
  <c r="Z6056" i="1"/>
  <c r="W6058" i="1"/>
  <c r="Z6060" i="1"/>
  <c r="W6062" i="1"/>
  <c r="Z6064" i="1"/>
  <c r="W6066" i="1"/>
  <c r="Z6068" i="1"/>
  <c r="W6070" i="1"/>
  <c r="Z6072" i="1"/>
  <c r="W6074" i="1"/>
  <c r="Z6076" i="1"/>
  <c r="W6078" i="1"/>
  <c r="Z6080" i="1"/>
  <c r="W6082" i="1"/>
  <c r="Z6084" i="1"/>
  <c r="W6086" i="1"/>
  <c r="Z6088" i="1"/>
  <c r="W6090" i="1"/>
  <c r="Z6092" i="1"/>
  <c r="W6094" i="1"/>
  <c r="Z6096" i="1"/>
  <c r="W6098" i="1"/>
  <c r="Z6100" i="1"/>
  <c r="W6102" i="1"/>
  <c r="W6106" i="1"/>
  <c r="W6110" i="1"/>
  <c r="W6114" i="1"/>
  <c r="W6118" i="1"/>
  <c r="W6122" i="1"/>
  <c r="W6126" i="1"/>
  <c r="W6130" i="1"/>
  <c r="W6134" i="1"/>
  <c r="W6138" i="1"/>
  <c r="Z6139" i="1"/>
  <c r="W6150" i="1"/>
  <c r="Z6150" i="1"/>
  <c r="W6166" i="1"/>
  <c r="Z6166" i="1"/>
  <c r="W6182" i="1"/>
  <c r="Z6182" i="1"/>
  <c r="W6198" i="1"/>
  <c r="Z6198" i="1"/>
  <c r="W6214" i="1"/>
  <c r="Z6214" i="1"/>
  <c r="W6230" i="1"/>
  <c r="Z6230" i="1"/>
  <c r="Z6237" i="1"/>
  <c r="W6237" i="1"/>
  <c r="W6246" i="1"/>
  <c r="Z6246" i="1"/>
  <c r="Z6253" i="1"/>
  <c r="W6253" i="1"/>
  <c r="W6262" i="1"/>
  <c r="Z6262" i="1"/>
  <c r="Z6269" i="1"/>
  <c r="W6269" i="1"/>
  <c r="W6278" i="1"/>
  <c r="Z6278" i="1"/>
  <c r="Z6285" i="1"/>
  <c r="W6285" i="1"/>
  <c r="W6294" i="1"/>
  <c r="Z6294" i="1"/>
  <c r="Z6298" i="1"/>
  <c r="W6298" i="1"/>
  <c r="W6139" i="1"/>
  <c r="Z6142" i="1"/>
  <c r="W6154" i="1"/>
  <c r="Z6154" i="1"/>
  <c r="W6170" i="1"/>
  <c r="Z6170" i="1"/>
  <c r="W6186" i="1"/>
  <c r="Z6186" i="1"/>
  <c r="W6202" i="1"/>
  <c r="Z6202" i="1"/>
  <c r="W6218" i="1"/>
  <c r="Z6218" i="1"/>
  <c r="Z6233" i="1"/>
  <c r="W6233" i="1"/>
  <c r="W6242" i="1"/>
  <c r="Z6242" i="1"/>
  <c r="Z6249" i="1"/>
  <c r="W6249" i="1"/>
  <c r="W6258" i="1"/>
  <c r="Z6258" i="1"/>
  <c r="Z6265" i="1"/>
  <c r="W6265" i="1"/>
  <c r="W6274" i="1"/>
  <c r="Z6274" i="1"/>
  <c r="Z6281" i="1"/>
  <c r="W6281" i="1"/>
  <c r="W6290" i="1"/>
  <c r="Z6290" i="1"/>
  <c r="Z6147" i="1"/>
  <c r="Z6149" i="1"/>
  <c r="W6149" i="1"/>
  <c r="W6158" i="1"/>
  <c r="Z6158" i="1"/>
  <c r="W6174" i="1"/>
  <c r="Z6174" i="1"/>
  <c r="W6190" i="1"/>
  <c r="Z6190" i="1"/>
  <c r="W6206" i="1"/>
  <c r="Z6206" i="1"/>
  <c r="W6222" i="1"/>
  <c r="Z6222" i="1"/>
  <c r="W6238" i="1"/>
  <c r="Z6238" i="1"/>
  <c r="Z6245" i="1"/>
  <c r="W6245" i="1"/>
  <c r="W6254" i="1"/>
  <c r="Z6254" i="1"/>
  <c r="Z6261" i="1"/>
  <c r="W6261" i="1"/>
  <c r="W6270" i="1"/>
  <c r="Z6270" i="1"/>
  <c r="Z6277" i="1"/>
  <c r="W6277" i="1"/>
  <c r="W6286" i="1"/>
  <c r="Z6286" i="1"/>
  <c r="Z6293" i="1"/>
  <c r="W6293" i="1"/>
  <c r="W6299" i="1"/>
  <c r="Z6299" i="1"/>
  <c r="W6232" i="1"/>
  <c r="W6236" i="1"/>
  <c r="W6240" i="1"/>
  <c r="W6244" i="1"/>
  <c r="W6248" i="1"/>
  <c r="W6252" i="1"/>
  <c r="W6256" i="1"/>
  <c r="W6260" i="1"/>
  <c r="W6264" i="1"/>
  <c r="W6268" i="1"/>
  <c r="W6272" i="1"/>
  <c r="W6276" i="1"/>
  <c r="W6280" i="1"/>
  <c r="W6284" i="1"/>
  <c r="W6288" i="1"/>
  <c r="W6292" i="1"/>
  <c r="W6296" i="1"/>
  <c r="Z6300" i="1"/>
  <c r="Z6313" i="1"/>
  <c r="W6313" i="1"/>
  <c r="Z6314" i="1"/>
  <c r="W6316" i="1"/>
  <c r="W6319" i="1"/>
  <c r="Z6319" i="1"/>
  <c r="W6322" i="1"/>
  <c r="Z6322" i="1"/>
  <c r="Z6324" i="1"/>
  <c r="W6324" i="1"/>
  <c r="W6331" i="1"/>
  <c r="Z6331" i="1"/>
  <c r="W6338" i="1"/>
  <c r="Z6338" i="1"/>
  <c r="Z6340" i="1"/>
  <c r="W6340" i="1"/>
  <c r="W6346" i="1"/>
  <c r="Z6346" i="1"/>
  <c r="W6354" i="1"/>
  <c r="Z6354" i="1"/>
  <c r="W6370" i="1"/>
  <c r="Z6370" i="1"/>
  <c r="W6386" i="1"/>
  <c r="Z6386" i="1"/>
  <c r="W6402" i="1"/>
  <c r="Z6402" i="1"/>
  <c r="W6153" i="1"/>
  <c r="W6157" i="1"/>
  <c r="W6161" i="1"/>
  <c r="W6165" i="1"/>
  <c r="W6169" i="1"/>
  <c r="W6173" i="1"/>
  <c r="W6177" i="1"/>
  <c r="W6181" i="1"/>
  <c r="W6185" i="1"/>
  <c r="W6189" i="1"/>
  <c r="W6193" i="1"/>
  <c r="W6197" i="1"/>
  <c r="W6201" i="1"/>
  <c r="W6205" i="1"/>
  <c r="W6209" i="1"/>
  <c r="W6213" i="1"/>
  <c r="W6217" i="1"/>
  <c r="W6221" i="1"/>
  <c r="W6225" i="1"/>
  <c r="W6229" i="1"/>
  <c r="W6297" i="1"/>
  <c r="Z6303" i="1"/>
  <c r="Z6309" i="1"/>
  <c r="W6309" i="1"/>
  <c r="W6315" i="1"/>
  <c r="Z6315" i="1"/>
  <c r="W6326" i="1"/>
  <c r="Z6326" i="1"/>
  <c r="Z6328" i="1"/>
  <c r="W6328" i="1"/>
  <c r="W6335" i="1"/>
  <c r="Z6335" i="1"/>
  <c r="W6342" i="1"/>
  <c r="Z6342" i="1"/>
  <c r="W6358" i="1"/>
  <c r="Z6358" i="1"/>
  <c r="W6374" i="1"/>
  <c r="Z6374" i="1"/>
  <c r="W6390" i="1"/>
  <c r="Z6390" i="1"/>
  <c r="W6406" i="1"/>
  <c r="Z6406" i="1"/>
  <c r="Z6305" i="1"/>
  <c r="W6305" i="1"/>
  <c r="W6308" i="1"/>
  <c r="W6311" i="1"/>
  <c r="Z6311" i="1"/>
  <c r="Z6321" i="1"/>
  <c r="W6321" i="1"/>
  <c r="W6323" i="1"/>
  <c r="Z6323" i="1"/>
  <c r="W6330" i="1"/>
  <c r="Z6330" i="1"/>
  <c r="Z6332" i="1"/>
  <c r="W6332" i="1"/>
  <c r="W6339" i="1"/>
  <c r="Z6339" i="1"/>
  <c r="W6347" i="1"/>
  <c r="Z6347" i="1"/>
  <c r="W6362" i="1"/>
  <c r="Z6362" i="1"/>
  <c r="W6378" i="1"/>
  <c r="Z6378" i="1"/>
  <c r="W6394" i="1"/>
  <c r="Z6394" i="1"/>
  <c r="W6410" i="1"/>
  <c r="Z6410" i="1"/>
  <c r="W6304" i="1"/>
  <c r="W6307" i="1"/>
  <c r="Z6307" i="1"/>
  <c r="Z6317" i="1"/>
  <c r="W6317" i="1"/>
  <c r="Z6318" i="1"/>
  <c r="W6320" i="1"/>
  <c r="W6327" i="1"/>
  <c r="Z6327" i="1"/>
  <c r="W6334" i="1"/>
  <c r="Z6334" i="1"/>
  <c r="Z6336" i="1"/>
  <c r="W6336" i="1"/>
  <c r="W6343" i="1"/>
  <c r="Z6343" i="1"/>
  <c r="W6350" i="1"/>
  <c r="Z6350" i="1"/>
  <c r="W6366" i="1"/>
  <c r="Z6366" i="1"/>
  <c r="W6382" i="1"/>
  <c r="Z6382" i="1"/>
  <c r="W6398" i="1"/>
  <c r="Z6398" i="1"/>
  <c r="W6414" i="1"/>
  <c r="Z6414" i="1"/>
  <c r="W6325" i="1"/>
  <c r="W6329" i="1"/>
  <c r="W6333" i="1"/>
  <c r="W6337" i="1"/>
  <c r="W6341" i="1"/>
  <c r="W6345" i="1"/>
  <c r="W6349" i="1"/>
  <c r="W6353" i="1"/>
  <c r="W6357" i="1"/>
  <c r="W6361" i="1"/>
  <c r="W6365" i="1"/>
  <c r="W6369" i="1"/>
  <c r="W6373" i="1"/>
  <c r="W6377" i="1"/>
  <c r="W6381" i="1"/>
  <c r="W6385" i="1"/>
  <c r="W6389" i="1"/>
  <c r="W6393" i="1"/>
  <c r="W6397" i="1"/>
  <c r="W6401" i="1"/>
  <c r="W6405" i="1"/>
  <c r="W6409" i="1"/>
  <c r="W6413" i="1"/>
  <c r="W6417" i="1"/>
  <c r="AF10373" i="1" l="1"/>
  <c r="AE10373" i="1"/>
  <c r="AD10373" i="1"/>
  <c r="AF10372" i="1"/>
  <c r="AE10372" i="1"/>
  <c r="AD10372" i="1"/>
  <c r="AF10371" i="1"/>
  <c r="AE10371" i="1"/>
  <c r="AD10371" i="1"/>
  <c r="AF10370" i="1"/>
  <c r="AE10370" i="1"/>
  <c r="AD10370" i="1"/>
  <c r="AF10369" i="1"/>
  <c r="AE10369" i="1"/>
  <c r="AD10369" i="1"/>
  <c r="AF10368" i="1"/>
  <c r="AE10368" i="1"/>
  <c r="AD10368" i="1"/>
  <c r="AF10367" i="1"/>
  <c r="AE10367" i="1"/>
  <c r="AD10367" i="1"/>
  <c r="AF10366" i="1"/>
  <c r="AE10366" i="1"/>
  <c r="AD10366" i="1"/>
  <c r="AF10365" i="1"/>
  <c r="AE10365" i="1"/>
  <c r="AD10365" i="1"/>
  <c r="AF10364" i="1"/>
  <c r="AE10364" i="1"/>
  <c r="AD10364" i="1"/>
  <c r="AF10363" i="1"/>
  <c r="AE10363" i="1"/>
  <c r="AD10363" i="1"/>
  <c r="AF10362" i="1"/>
  <c r="AE10362" i="1"/>
  <c r="AD10362" i="1"/>
  <c r="AF10361" i="1"/>
  <c r="AE10361" i="1"/>
  <c r="AD10361" i="1"/>
  <c r="AF10360" i="1"/>
  <c r="AE10360" i="1"/>
  <c r="AD10360" i="1"/>
  <c r="AF10359" i="1"/>
  <c r="AE10359" i="1"/>
  <c r="AD10359" i="1"/>
  <c r="AF10358" i="1"/>
  <c r="AE10358" i="1"/>
  <c r="AD10358" i="1"/>
  <c r="AF10357" i="1"/>
  <c r="AE10357" i="1"/>
  <c r="AD10357" i="1"/>
  <c r="AF10356" i="1"/>
  <c r="AE10356" i="1"/>
  <c r="AD10356" i="1"/>
  <c r="AF10355" i="1"/>
  <c r="AE10355" i="1"/>
  <c r="AD10355" i="1"/>
  <c r="AF10354" i="1"/>
  <c r="AE10354" i="1"/>
  <c r="AD10354" i="1"/>
  <c r="AF10353" i="1"/>
  <c r="AE10353" i="1"/>
  <c r="AD10353" i="1"/>
  <c r="AF10352" i="1"/>
  <c r="AE10352" i="1"/>
  <c r="AD10352" i="1"/>
  <c r="AF10351" i="1"/>
  <c r="AE10351" i="1"/>
  <c r="AD10351" i="1"/>
  <c r="AF10350" i="1"/>
  <c r="AE10350" i="1"/>
  <c r="AD10350" i="1"/>
  <c r="AF10349" i="1"/>
  <c r="AE10349" i="1"/>
  <c r="AD10349" i="1"/>
  <c r="AF10348" i="1"/>
  <c r="AE10348" i="1"/>
  <c r="AD10348" i="1"/>
  <c r="AF10347" i="1"/>
  <c r="AE10347" i="1"/>
  <c r="AD10347" i="1"/>
  <c r="AF10346" i="1"/>
  <c r="AE10346" i="1"/>
  <c r="AD10346" i="1"/>
  <c r="AF10345" i="1"/>
  <c r="AE10345" i="1"/>
  <c r="AD10345" i="1"/>
  <c r="AF10344" i="1"/>
  <c r="AE10344" i="1"/>
  <c r="AD10344" i="1"/>
  <c r="AF10343" i="1"/>
  <c r="AE10343" i="1"/>
  <c r="AD10343" i="1"/>
  <c r="AF10342" i="1"/>
  <c r="AE10342" i="1"/>
  <c r="AD10342" i="1"/>
  <c r="AF10341" i="1"/>
  <c r="AE10341" i="1"/>
  <c r="AD10341" i="1"/>
  <c r="AF10340" i="1"/>
  <c r="AE10340" i="1"/>
  <c r="AD10340" i="1"/>
  <c r="AF10339" i="1"/>
  <c r="AE10339" i="1"/>
  <c r="AD10339" i="1"/>
  <c r="AF10338" i="1"/>
  <c r="AE10338" i="1"/>
  <c r="AD10338" i="1"/>
  <c r="AF10337" i="1"/>
  <c r="AE10337" i="1"/>
  <c r="AD10337" i="1"/>
  <c r="AF10336" i="1"/>
  <c r="AE10336" i="1"/>
  <c r="AD10336" i="1"/>
  <c r="AF10335" i="1"/>
  <c r="AE10335" i="1"/>
  <c r="AD10335" i="1"/>
  <c r="AF10334" i="1"/>
  <c r="AE10334" i="1"/>
  <c r="AD10334" i="1"/>
  <c r="AF10333" i="1"/>
  <c r="AE10333" i="1"/>
  <c r="AD10333" i="1"/>
  <c r="AF10332" i="1"/>
  <c r="AE10332" i="1"/>
  <c r="AD10332" i="1"/>
  <c r="AF10331" i="1"/>
  <c r="AE10331" i="1"/>
  <c r="AD10331" i="1"/>
  <c r="AF10330" i="1"/>
  <c r="AE10330" i="1"/>
  <c r="AD10330" i="1"/>
  <c r="AF10329" i="1"/>
  <c r="AE10329" i="1"/>
  <c r="AD10329" i="1"/>
  <c r="AF10328" i="1"/>
  <c r="AE10328" i="1"/>
  <c r="AD10328" i="1"/>
  <c r="AF10327" i="1"/>
  <c r="AE10327" i="1"/>
  <c r="AD10327" i="1"/>
  <c r="AF10326" i="1"/>
  <c r="AE10326" i="1"/>
  <c r="AD10326" i="1"/>
  <c r="AF10325" i="1"/>
  <c r="AE10325" i="1"/>
  <c r="AD10325" i="1"/>
  <c r="AF10324" i="1"/>
  <c r="AE10324" i="1"/>
  <c r="AD10324" i="1"/>
  <c r="AF10323" i="1"/>
  <c r="AE10323" i="1"/>
  <c r="AD10323" i="1"/>
  <c r="AF10322" i="1"/>
  <c r="AE10322" i="1"/>
  <c r="AD10322" i="1"/>
  <c r="AF10321" i="1"/>
  <c r="AE10321" i="1"/>
  <c r="AD10321" i="1"/>
  <c r="AF10320" i="1"/>
  <c r="AE10320" i="1"/>
  <c r="AD10320" i="1"/>
  <c r="AF10319" i="1"/>
  <c r="AE10319" i="1"/>
  <c r="AD10319" i="1"/>
  <c r="AF10318" i="1"/>
  <c r="AE10318" i="1"/>
  <c r="AD10318" i="1"/>
  <c r="AF10317" i="1"/>
  <c r="AE10317" i="1"/>
  <c r="AD10317" i="1"/>
  <c r="AF10316" i="1"/>
  <c r="AE10316" i="1"/>
  <c r="AD10316" i="1"/>
  <c r="AF10315" i="1"/>
  <c r="AE10315" i="1"/>
  <c r="AD10315" i="1"/>
  <c r="AF10314" i="1"/>
  <c r="AE10314" i="1"/>
  <c r="AD10314" i="1"/>
  <c r="AF10313" i="1"/>
  <c r="AE10313" i="1"/>
  <c r="AD10313" i="1"/>
  <c r="AF10312" i="1"/>
  <c r="AE10312" i="1"/>
  <c r="AD10312" i="1"/>
  <c r="AF10311" i="1"/>
  <c r="AE10311" i="1"/>
  <c r="AD10311" i="1"/>
  <c r="AF10310" i="1"/>
  <c r="AE10310" i="1"/>
  <c r="AD10310" i="1"/>
  <c r="AF10309" i="1"/>
  <c r="AE10309" i="1"/>
  <c r="AD10309" i="1"/>
  <c r="AF10308" i="1"/>
  <c r="AE10308" i="1"/>
  <c r="AD10308" i="1"/>
  <c r="AF10307" i="1"/>
  <c r="AE10307" i="1"/>
  <c r="AD10307" i="1"/>
  <c r="AF10306" i="1"/>
  <c r="AE10306" i="1"/>
  <c r="AD10306" i="1"/>
  <c r="AF10305" i="1"/>
  <c r="AE10305" i="1"/>
  <c r="AD10305" i="1"/>
  <c r="AF10304" i="1"/>
  <c r="AE10304" i="1"/>
  <c r="AD10304" i="1"/>
  <c r="AF10303" i="1"/>
  <c r="AE10303" i="1"/>
  <c r="AD10303" i="1"/>
  <c r="AF10302" i="1"/>
  <c r="AE10302" i="1"/>
  <c r="AD10302" i="1"/>
  <c r="AF10301" i="1"/>
  <c r="AE10301" i="1"/>
  <c r="AD10301" i="1"/>
  <c r="AF10300" i="1"/>
  <c r="AE10300" i="1"/>
  <c r="AD10300" i="1"/>
  <c r="AF10299" i="1"/>
  <c r="AE10299" i="1"/>
  <c r="AD10299" i="1"/>
  <c r="AF10298" i="1"/>
  <c r="AE10298" i="1"/>
  <c r="AD10298" i="1"/>
  <c r="AF10297" i="1"/>
  <c r="AE10297" i="1"/>
  <c r="AD10297" i="1"/>
  <c r="AF10296" i="1"/>
  <c r="AE10296" i="1"/>
  <c r="AD10296" i="1"/>
  <c r="AF10295" i="1"/>
  <c r="AE10295" i="1"/>
  <c r="AD10295" i="1"/>
  <c r="AF10294" i="1"/>
  <c r="AE10294" i="1"/>
  <c r="AD10294" i="1"/>
  <c r="AF10293" i="1"/>
  <c r="AE10293" i="1"/>
  <c r="AD10293" i="1"/>
  <c r="AF10292" i="1"/>
  <c r="AE10292" i="1"/>
  <c r="AD10292" i="1"/>
  <c r="AF10291" i="1"/>
  <c r="AE10291" i="1"/>
  <c r="AD10291" i="1"/>
  <c r="AF10290" i="1"/>
  <c r="AE10290" i="1"/>
  <c r="AD10290" i="1"/>
  <c r="AF10289" i="1"/>
  <c r="AE10289" i="1"/>
  <c r="AD10289" i="1"/>
  <c r="AF10288" i="1"/>
  <c r="AE10288" i="1"/>
  <c r="AD10288" i="1"/>
  <c r="AF10287" i="1"/>
  <c r="AE10287" i="1"/>
  <c r="AD10287" i="1"/>
  <c r="AF10286" i="1"/>
  <c r="AE10286" i="1"/>
  <c r="AD10286" i="1"/>
  <c r="AF10285" i="1"/>
  <c r="AE10285" i="1"/>
  <c r="AD10285" i="1"/>
  <c r="AF10284" i="1"/>
  <c r="AE10284" i="1"/>
  <c r="AD10284" i="1"/>
  <c r="AF10283" i="1"/>
  <c r="AE10283" i="1"/>
  <c r="AD10283" i="1"/>
  <c r="AF10282" i="1"/>
  <c r="AE10282" i="1"/>
  <c r="AD10282" i="1"/>
  <c r="AF10281" i="1"/>
  <c r="AE10281" i="1"/>
  <c r="AD10281" i="1"/>
  <c r="AF10280" i="1"/>
  <c r="AE10280" i="1"/>
  <c r="AD10280" i="1"/>
  <c r="AF10279" i="1"/>
  <c r="AE10279" i="1"/>
  <c r="AD10279" i="1"/>
  <c r="AF10278" i="1"/>
  <c r="AE10278" i="1"/>
  <c r="AD10278" i="1"/>
  <c r="AF10277" i="1"/>
  <c r="AE10277" i="1"/>
  <c r="AD10277" i="1"/>
  <c r="AF10276" i="1"/>
  <c r="AE10276" i="1"/>
  <c r="AD10276" i="1"/>
  <c r="AF10275" i="1"/>
  <c r="AE10275" i="1"/>
  <c r="AD10275" i="1"/>
  <c r="AF10274" i="1"/>
  <c r="AE10274" i="1"/>
  <c r="AD10274" i="1"/>
  <c r="AF10273" i="1"/>
  <c r="AE10273" i="1"/>
  <c r="AD10273" i="1"/>
  <c r="AF10272" i="1"/>
  <c r="AE10272" i="1"/>
  <c r="AD10272" i="1"/>
  <c r="AF10271" i="1"/>
  <c r="AE10271" i="1"/>
  <c r="AD10271" i="1"/>
  <c r="AF10270" i="1"/>
  <c r="AE10270" i="1"/>
  <c r="AD10270" i="1"/>
  <c r="AF10269" i="1"/>
  <c r="AE10269" i="1"/>
  <c r="AD10269" i="1"/>
  <c r="AF10268" i="1"/>
  <c r="AE10268" i="1"/>
  <c r="AD10268" i="1"/>
  <c r="AF10267" i="1"/>
  <c r="AE10267" i="1"/>
  <c r="AD10267" i="1"/>
  <c r="AF10266" i="1"/>
  <c r="AE10266" i="1"/>
  <c r="AD10266" i="1"/>
  <c r="AF10265" i="1"/>
  <c r="AE10265" i="1"/>
  <c r="AD10265" i="1"/>
  <c r="AF10264" i="1"/>
  <c r="AE10264" i="1"/>
  <c r="AD10264" i="1"/>
  <c r="AF10263" i="1"/>
  <c r="AE10263" i="1"/>
  <c r="AD10263" i="1"/>
  <c r="AF10262" i="1"/>
  <c r="AE10262" i="1"/>
  <c r="AD10262" i="1"/>
  <c r="AF10261" i="1"/>
  <c r="AE10261" i="1"/>
  <c r="AD10261" i="1"/>
  <c r="AF10260" i="1"/>
  <c r="AE10260" i="1"/>
  <c r="AD10260" i="1"/>
  <c r="AF10259" i="1"/>
  <c r="AE10259" i="1"/>
  <c r="AD10259" i="1"/>
  <c r="AF10258" i="1"/>
  <c r="AE10258" i="1"/>
  <c r="AD10258" i="1"/>
  <c r="AF10257" i="1"/>
  <c r="AE10257" i="1"/>
  <c r="AD10257" i="1"/>
  <c r="AF10256" i="1"/>
  <c r="AE10256" i="1"/>
  <c r="AD10256" i="1"/>
  <c r="AF10255" i="1"/>
  <c r="AE10255" i="1"/>
  <c r="AD10255" i="1"/>
  <c r="AF10254" i="1"/>
  <c r="AE10254" i="1"/>
  <c r="AD10254" i="1"/>
  <c r="AF10253" i="1"/>
  <c r="AE10253" i="1"/>
  <c r="AD10253" i="1"/>
  <c r="AF10252" i="1"/>
  <c r="AE10252" i="1"/>
  <c r="AD10252" i="1"/>
  <c r="AF10251" i="1"/>
  <c r="AE10251" i="1"/>
  <c r="AD10251" i="1"/>
  <c r="AF10250" i="1"/>
  <c r="AE10250" i="1"/>
  <c r="AD10250" i="1"/>
  <c r="AF10249" i="1"/>
  <c r="AE10249" i="1"/>
  <c r="AD10249" i="1"/>
  <c r="AF10248" i="1"/>
  <c r="AE10248" i="1"/>
  <c r="AD10248" i="1"/>
  <c r="AF10247" i="1"/>
  <c r="AE10247" i="1"/>
  <c r="AD10247" i="1"/>
  <c r="AF10246" i="1"/>
  <c r="AE10246" i="1"/>
  <c r="AD10246" i="1"/>
  <c r="AF10245" i="1"/>
  <c r="AE10245" i="1"/>
  <c r="AD10245" i="1"/>
  <c r="AF10244" i="1"/>
  <c r="AE10244" i="1"/>
  <c r="AD10244" i="1"/>
  <c r="AF10243" i="1"/>
  <c r="AE10243" i="1"/>
  <c r="AD10243" i="1"/>
  <c r="AF10242" i="1"/>
  <c r="AE10242" i="1"/>
  <c r="AD10242" i="1"/>
  <c r="AF10241" i="1"/>
  <c r="AE10241" i="1"/>
  <c r="AD10241" i="1"/>
  <c r="AF10240" i="1"/>
  <c r="AE10240" i="1"/>
  <c r="AD10240" i="1"/>
  <c r="AF10239" i="1"/>
  <c r="AE10239" i="1"/>
  <c r="AD10239" i="1"/>
  <c r="AF10238" i="1"/>
  <c r="AE10238" i="1"/>
  <c r="AD10238" i="1"/>
  <c r="AF10237" i="1"/>
  <c r="AE10237" i="1"/>
  <c r="AD10237" i="1"/>
  <c r="AF10236" i="1"/>
  <c r="AE10236" i="1"/>
  <c r="AD10236" i="1"/>
  <c r="AF10235" i="1"/>
  <c r="AE10235" i="1"/>
  <c r="AD10235" i="1"/>
  <c r="AF10234" i="1"/>
  <c r="AE10234" i="1"/>
  <c r="AD10234" i="1"/>
  <c r="AF10233" i="1"/>
  <c r="AE10233" i="1"/>
  <c r="AD10233" i="1"/>
  <c r="AF10232" i="1"/>
  <c r="AE10232" i="1"/>
  <c r="AD10232" i="1"/>
  <c r="AF10231" i="1"/>
  <c r="AE10231" i="1"/>
  <c r="AD10231" i="1"/>
  <c r="AF10230" i="1"/>
  <c r="AE10230" i="1"/>
  <c r="AD10230" i="1"/>
  <c r="AF10229" i="1"/>
  <c r="AE10229" i="1"/>
  <c r="AD10229" i="1"/>
  <c r="AF10228" i="1"/>
  <c r="AE10228" i="1"/>
  <c r="AD10228" i="1"/>
  <c r="AF10227" i="1"/>
  <c r="AE10227" i="1"/>
  <c r="AD10227" i="1"/>
  <c r="AF10226" i="1"/>
  <c r="AE10226" i="1"/>
  <c r="AD10226" i="1"/>
  <c r="AF10225" i="1"/>
  <c r="AE10225" i="1"/>
  <c r="AD10225" i="1"/>
  <c r="AF10224" i="1"/>
  <c r="AE10224" i="1"/>
  <c r="AD10224" i="1"/>
  <c r="AF10223" i="1"/>
  <c r="AE10223" i="1"/>
  <c r="AD10223" i="1"/>
  <c r="AF10222" i="1"/>
  <c r="AE10222" i="1"/>
  <c r="AD10222" i="1"/>
  <c r="AF10221" i="1"/>
  <c r="AE10221" i="1"/>
  <c r="AD10221" i="1"/>
  <c r="AF10220" i="1"/>
  <c r="AE10220" i="1"/>
  <c r="AD10220" i="1"/>
  <c r="AF10219" i="1"/>
  <c r="AE10219" i="1"/>
  <c r="AD10219" i="1"/>
  <c r="AF10218" i="1"/>
  <c r="AE10218" i="1"/>
  <c r="AD10218" i="1"/>
  <c r="AF10217" i="1"/>
  <c r="AE10217" i="1"/>
  <c r="AD10217" i="1"/>
  <c r="AF10216" i="1"/>
  <c r="AE10216" i="1"/>
  <c r="AD10216" i="1"/>
  <c r="AF10215" i="1"/>
  <c r="AE10215" i="1"/>
  <c r="AD10215" i="1"/>
  <c r="AF10214" i="1"/>
  <c r="AE10214" i="1"/>
  <c r="AD10214" i="1"/>
  <c r="AF10213" i="1"/>
  <c r="AE10213" i="1"/>
  <c r="AD10213" i="1"/>
  <c r="AF10212" i="1"/>
  <c r="AE10212" i="1"/>
  <c r="AD10212" i="1"/>
  <c r="AF10211" i="1"/>
  <c r="AE10211" i="1"/>
  <c r="AD10211" i="1"/>
  <c r="AF10210" i="1"/>
  <c r="AE10210" i="1"/>
  <c r="AD10210" i="1"/>
  <c r="AF10209" i="1"/>
  <c r="AE10209" i="1"/>
  <c r="AD10209" i="1"/>
  <c r="AF10208" i="1"/>
  <c r="AE10208" i="1"/>
  <c r="AD10208" i="1"/>
  <c r="AF10207" i="1"/>
  <c r="AE10207" i="1"/>
  <c r="AD10207" i="1"/>
  <c r="AF10206" i="1"/>
  <c r="AE10206" i="1"/>
  <c r="AD10206" i="1"/>
  <c r="AF10205" i="1"/>
  <c r="AE10205" i="1"/>
  <c r="AD10205" i="1"/>
  <c r="AF10204" i="1"/>
  <c r="AE10204" i="1"/>
  <c r="AD10204" i="1"/>
  <c r="AF10203" i="1"/>
  <c r="AE10203" i="1"/>
  <c r="AD10203" i="1"/>
  <c r="AF10202" i="1"/>
  <c r="AE10202" i="1"/>
  <c r="AD10202" i="1"/>
  <c r="AF10201" i="1"/>
  <c r="AE10201" i="1"/>
  <c r="AD10201" i="1"/>
  <c r="AF10200" i="1"/>
  <c r="AE10200" i="1"/>
  <c r="AD10200" i="1"/>
  <c r="AF10199" i="1"/>
  <c r="AE10199" i="1"/>
  <c r="AD10199" i="1"/>
  <c r="AF10198" i="1"/>
  <c r="AE10198" i="1"/>
  <c r="AD10198" i="1"/>
  <c r="AF10197" i="1"/>
  <c r="AE10197" i="1"/>
  <c r="AD10197" i="1"/>
  <c r="AF10196" i="1"/>
  <c r="AE10196" i="1"/>
  <c r="AD10196" i="1"/>
  <c r="AF10195" i="1"/>
  <c r="AE10195" i="1"/>
  <c r="AD10195" i="1"/>
  <c r="AF10194" i="1"/>
  <c r="AE10194" i="1"/>
  <c r="AD10194" i="1"/>
  <c r="AF10193" i="1"/>
  <c r="AE10193" i="1"/>
  <c r="AD10193" i="1"/>
  <c r="AF10192" i="1"/>
  <c r="AE10192" i="1"/>
  <c r="AD10192" i="1"/>
  <c r="AF10191" i="1"/>
  <c r="AE10191" i="1"/>
  <c r="AD10191" i="1"/>
  <c r="AF10190" i="1"/>
  <c r="AE10190" i="1"/>
  <c r="AD10190" i="1"/>
  <c r="AF10189" i="1"/>
  <c r="AE10189" i="1"/>
  <c r="AD10189" i="1"/>
  <c r="AF10188" i="1"/>
  <c r="AE10188" i="1"/>
  <c r="AD10188" i="1"/>
  <c r="AF10187" i="1"/>
  <c r="AE10187" i="1"/>
  <c r="AD10187" i="1"/>
  <c r="AF10186" i="1"/>
  <c r="AE10186" i="1"/>
  <c r="AD10186" i="1"/>
  <c r="AF10185" i="1"/>
  <c r="AE10185" i="1"/>
  <c r="AD10185" i="1"/>
  <c r="AF10184" i="1"/>
  <c r="AE10184" i="1"/>
  <c r="AD10184" i="1"/>
  <c r="AF10183" i="1"/>
  <c r="AE10183" i="1"/>
  <c r="AD10183" i="1"/>
  <c r="AF10182" i="1"/>
  <c r="AE10182" i="1"/>
  <c r="AD10182" i="1"/>
  <c r="AF10181" i="1"/>
  <c r="AE10181" i="1"/>
  <c r="AD10181" i="1"/>
  <c r="AF10180" i="1"/>
  <c r="AE10180" i="1"/>
  <c r="AD10180" i="1"/>
  <c r="AF10179" i="1"/>
  <c r="AE10179" i="1"/>
  <c r="AD10179" i="1"/>
  <c r="AF10178" i="1"/>
  <c r="AE10178" i="1"/>
  <c r="AD10178" i="1"/>
  <c r="AF10177" i="1"/>
  <c r="AE10177" i="1"/>
  <c r="AD10177" i="1"/>
  <c r="AF10176" i="1"/>
  <c r="AE10176" i="1"/>
  <c r="AD10176" i="1"/>
  <c r="AF10175" i="1"/>
  <c r="AE10175" i="1"/>
  <c r="AD10175" i="1"/>
  <c r="AF10174" i="1"/>
  <c r="AE10174" i="1"/>
  <c r="AD10174" i="1"/>
  <c r="AF10173" i="1"/>
  <c r="AE10173" i="1"/>
  <c r="AD10173" i="1"/>
  <c r="AF10172" i="1"/>
  <c r="AE10172" i="1"/>
  <c r="AD10172" i="1"/>
  <c r="AF10171" i="1"/>
  <c r="AE10171" i="1"/>
  <c r="AD10171" i="1"/>
  <c r="AF10170" i="1"/>
  <c r="AE10170" i="1"/>
  <c r="AD10170" i="1"/>
  <c r="AF10169" i="1"/>
  <c r="AE10169" i="1"/>
  <c r="AD10169" i="1"/>
  <c r="AF10168" i="1"/>
  <c r="AE10168" i="1"/>
  <c r="AD10168" i="1"/>
  <c r="AF10167" i="1"/>
  <c r="AE10167" i="1"/>
  <c r="AD10167" i="1"/>
  <c r="AF10166" i="1"/>
  <c r="AE10166" i="1"/>
  <c r="AD10166" i="1"/>
  <c r="AF10165" i="1"/>
  <c r="AE10165" i="1"/>
  <c r="AD10165" i="1"/>
  <c r="AF10164" i="1"/>
  <c r="AE10164" i="1"/>
  <c r="AD10164" i="1"/>
  <c r="AF10163" i="1"/>
  <c r="AE10163" i="1"/>
  <c r="AD10163" i="1"/>
  <c r="AF10162" i="1"/>
  <c r="AE10162" i="1"/>
  <c r="AD10162" i="1"/>
  <c r="AF10161" i="1"/>
  <c r="AE10161" i="1"/>
  <c r="AD10161" i="1"/>
  <c r="AF10160" i="1"/>
  <c r="AE10160" i="1"/>
  <c r="AD10160" i="1"/>
  <c r="AF10159" i="1"/>
  <c r="AE10159" i="1"/>
  <c r="AD10159" i="1"/>
  <c r="AF10158" i="1"/>
  <c r="AE10158" i="1"/>
  <c r="AD10158" i="1"/>
  <c r="AF10157" i="1"/>
  <c r="AE10157" i="1"/>
  <c r="AD10157" i="1"/>
  <c r="AF10156" i="1"/>
  <c r="AE10156" i="1"/>
  <c r="AD10156" i="1"/>
  <c r="AF10155" i="1"/>
  <c r="AE10155" i="1"/>
  <c r="AD10155" i="1"/>
  <c r="AF10154" i="1"/>
  <c r="AE10154" i="1"/>
  <c r="AD10154" i="1"/>
  <c r="AF10153" i="1"/>
  <c r="AE10153" i="1"/>
  <c r="AD10153" i="1"/>
  <c r="AF10152" i="1"/>
  <c r="AE10152" i="1"/>
  <c r="AD10152" i="1"/>
  <c r="AF10151" i="1"/>
  <c r="AE10151" i="1"/>
  <c r="AD10151" i="1"/>
  <c r="AF10150" i="1"/>
  <c r="AE10150" i="1"/>
  <c r="AD10150" i="1"/>
  <c r="AF10149" i="1"/>
  <c r="AE10149" i="1"/>
  <c r="AD10149" i="1"/>
  <c r="AF10148" i="1"/>
  <c r="AE10148" i="1"/>
  <c r="AD10148" i="1"/>
  <c r="AF10147" i="1"/>
  <c r="AE10147" i="1"/>
  <c r="AD10147" i="1"/>
  <c r="AF10146" i="1"/>
  <c r="AE10146" i="1"/>
  <c r="AD10146" i="1"/>
  <c r="AF10145" i="1"/>
  <c r="AE10145" i="1"/>
  <c r="AD10145" i="1"/>
  <c r="AF10144" i="1"/>
  <c r="AE10144" i="1"/>
  <c r="AD10144" i="1"/>
  <c r="AF10143" i="1"/>
  <c r="AE10143" i="1"/>
  <c r="AD10143" i="1"/>
  <c r="AF10142" i="1"/>
  <c r="AE10142" i="1"/>
  <c r="AD10142" i="1"/>
  <c r="AF10141" i="1"/>
  <c r="AE10141" i="1"/>
  <c r="AD10141" i="1"/>
  <c r="AF10140" i="1"/>
  <c r="AE10140" i="1"/>
  <c r="AD10140" i="1"/>
  <c r="AF10139" i="1"/>
  <c r="AE10139" i="1"/>
  <c r="AD10139" i="1"/>
  <c r="AF10138" i="1"/>
  <c r="AE10138" i="1"/>
  <c r="AD10138" i="1"/>
  <c r="AF10137" i="1"/>
  <c r="AE10137" i="1"/>
  <c r="AD10137" i="1"/>
  <c r="AF10136" i="1"/>
  <c r="AE10136" i="1"/>
  <c r="AD10136" i="1"/>
  <c r="AF10135" i="1"/>
  <c r="AE10135" i="1"/>
  <c r="AD10135" i="1"/>
  <c r="AF10134" i="1"/>
  <c r="AE10134" i="1"/>
  <c r="AD10134" i="1"/>
  <c r="AF10133" i="1"/>
  <c r="AE10133" i="1"/>
  <c r="AD10133" i="1"/>
  <c r="AF10132" i="1"/>
  <c r="AE10132" i="1"/>
  <c r="AD10132" i="1"/>
  <c r="AF10131" i="1"/>
  <c r="AE10131" i="1"/>
  <c r="AD10131" i="1"/>
  <c r="AF10130" i="1"/>
  <c r="AE10130" i="1"/>
  <c r="AD10130" i="1"/>
  <c r="AF10129" i="1"/>
  <c r="AE10129" i="1"/>
  <c r="AD10129" i="1"/>
  <c r="AF10128" i="1"/>
  <c r="AE10128" i="1"/>
  <c r="AD10128" i="1"/>
  <c r="AF10127" i="1"/>
  <c r="AE10127" i="1"/>
  <c r="AD10127" i="1"/>
  <c r="AF10126" i="1"/>
  <c r="AE10126" i="1"/>
  <c r="AD10126" i="1"/>
  <c r="AF10125" i="1"/>
  <c r="AE10125" i="1"/>
  <c r="AD10125" i="1"/>
  <c r="AF10124" i="1"/>
  <c r="AE10124" i="1"/>
  <c r="AD10124" i="1"/>
  <c r="AF10123" i="1"/>
  <c r="AE10123" i="1"/>
  <c r="AD10123" i="1"/>
  <c r="AF10122" i="1"/>
  <c r="AE10122" i="1"/>
  <c r="AD10122" i="1"/>
  <c r="AF10121" i="1"/>
  <c r="AE10121" i="1"/>
  <c r="AD10121" i="1"/>
  <c r="AF10120" i="1"/>
  <c r="AE10120" i="1"/>
  <c r="AD10120" i="1"/>
  <c r="AF10119" i="1"/>
  <c r="AE10119" i="1"/>
  <c r="AD10119" i="1"/>
  <c r="AF10118" i="1"/>
  <c r="AE10118" i="1"/>
  <c r="AD10118" i="1"/>
  <c r="AF10117" i="1"/>
  <c r="AE10117" i="1"/>
  <c r="AD10117" i="1"/>
  <c r="AF10116" i="1"/>
  <c r="AE10116" i="1"/>
  <c r="AD10116" i="1"/>
  <c r="AF10115" i="1"/>
  <c r="AE10115" i="1"/>
  <c r="AD10115" i="1"/>
  <c r="AF10114" i="1"/>
  <c r="AE10114" i="1"/>
  <c r="AD10114" i="1"/>
  <c r="AF10113" i="1"/>
  <c r="AE10113" i="1"/>
  <c r="AD10113" i="1"/>
  <c r="AF10112" i="1"/>
  <c r="AE10112" i="1"/>
  <c r="AD10112" i="1"/>
  <c r="AF10111" i="1"/>
  <c r="AE10111" i="1"/>
  <c r="AD10111" i="1"/>
  <c r="AF10110" i="1"/>
  <c r="AE10110" i="1"/>
  <c r="AD10110" i="1"/>
  <c r="AF10109" i="1"/>
  <c r="AE10109" i="1"/>
  <c r="AD10109" i="1"/>
  <c r="AF10108" i="1"/>
  <c r="AE10108" i="1"/>
  <c r="AD10108" i="1"/>
  <c r="AF10107" i="1"/>
  <c r="AE10107" i="1"/>
  <c r="AD10107" i="1"/>
  <c r="AF10106" i="1"/>
  <c r="AE10106" i="1"/>
  <c r="AD10106" i="1"/>
  <c r="AF10105" i="1"/>
  <c r="AE10105" i="1"/>
  <c r="AD10105" i="1"/>
  <c r="AF10104" i="1"/>
  <c r="AE10104" i="1"/>
  <c r="AD10104" i="1"/>
  <c r="AF10103" i="1"/>
  <c r="AE10103" i="1"/>
  <c r="AD10103" i="1"/>
  <c r="AF10102" i="1"/>
  <c r="AE10102" i="1"/>
  <c r="AD10102" i="1"/>
  <c r="AF10101" i="1"/>
  <c r="AE10101" i="1"/>
  <c r="AD10101" i="1"/>
  <c r="AF10100" i="1"/>
  <c r="AE10100" i="1"/>
  <c r="AD10100" i="1"/>
  <c r="AF10099" i="1"/>
  <c r="AE10099" i="1"/>
  <c r="AD10099" i="1"/>
  <c r="AF10098" i="1"/>
  <c r="AE10098" i="1"/>
  <c r="AD10098" i="1"/>
  <c r="AF10097" i="1"/>
  <c r="AE10097" i="1"/>
  <c r="AD10097" i="1"/>
  <c r="AF10096" i="1"/>
  <c r="AE10096" i="1"/>
  <c r="AD10096" i="1"/>
  <c r="AF10095" i="1"/>
  <c r="AE10095" i="1"/>
  <c r="AD10095" i="1"/>
  <c r="AF10094" i="1"/>
  <c r="AE10094" i="1"/>
  <c r="AD10094" i="1"/>
  <c r="AF10093" i="1"/>
  <c r="AE10093" i="1"/>
  <c r="AD10093" i="1"/>
  <c r="AF10092" i="1"/>
  <c r="AE10092" i="1"/>
  <c r="AD10092" i="1"/>
  <c r="AF10091" i="1"/>
  <c r="AE10091" i="1"/>
  <c r="AD10091" i="1"/>
  <c r="AF10090" i="1"/>
  <c r="AE10090" i="1"/>
  <c r="AD10090" i="1"/>
  <c r="AF10089" i="1"/>
  <c r="AE10089" i="1"/>
  <c r="AD10089" i="1"/>
  <c r="AF10088" i="1"/>
  <c r="AE10088" i="1"/>
  <c r="AD10088" i="1"/>
  <c r="AF10087" i="1"/>
  <c r="AE10087" i="1"/>
  <c r="AD10087" i="1"/>
  <c r="AF10086" i="1"/>
  <c r="AE10086" i="1"/>
  <c r="AD10086" i="1"/>
  <c r="AF10085" i="1"/>
  <c r="AE10085" i="1"/>
  <c r="AD10085" i="1"/>
  <c r="AF10084" i="1"/>
  <c r="AE10084" i="1"/>
  <c r="AD10084" i="1"/>
  <c r="AF10083" i="1"/>
  <c r="AE10083" i="1"/>
  <c r="AD10083" i="1"/>
  <c r="AF10082" i="1"/>
  <c r="AE10082" i="1"/>
  <c r="AD10082" i="1"/>
  <c r="AF10081" i="1"/>
  <c r="AE10081" i="1"/>
  <c r="AD10081" i="1"/>
  <c r="AF10080" i="1"/>
  <c r="AE10080" i="1"/>
  <c r="AD10080" i="1"/>
  <c r="AF10079" i="1"/>
  <c r="AE10079" i="1"/>
  <c r="AD10079" i="1"/>
  <c r="AF10078" i="1"/>
  <c r="AE10078" i="1"/>
  <c r="AD10078" i="1"/>
  <c r="AF10077" i="1"/>
  <c r="AE10077" i="1"/>
  <c r="AD10077" i="1"/>
  <c r="AF10076" i="1"/>
  <c r="AE10076" i="1"/>
  <c r="AD10076" i="1"/>
  <c r="AF10075" i="1"/>
  <c r="AE10075" i="1"/>
  <c r="AD10075" i="1"/>
  <c r="AF10074" i="1"/>
  <c r="AE10074" i="1"/>
  <c r="AD10074" i="1"/>
  <c r="AF10073" i="1"/>
  <c r="AE10073" i="1"/>
  <c r="AD10073" i="1"/>
  <c r="AF10072" i="1"/>
  <c r="AE10072" i="1"/>
  <c r="AD10072" i="1"/>
  <c r="AF10071" i="1"/>
  <c r="AE10071" i="1"/>
  <c r="AD10071" i="1"/>
  <c r="AF10070" i="1"/>
  <c r="AE10070" i="1"/>
  <c r="AD10070" i="1"/>
  <c r="AF10069" i="1"/>
  <c r="AE10069" i="1"/>
  <c r="AD10069" i="1"/>
  <c r="AF10068" i="1"/>
  <c r="AE10068" i="1"/>
  <c r="AD10068" i="1"/>
  <c r="AF10067" i="1"/>
  <c r="AE10067" i="1"/>
  <c r="AD10067" i="1"/>
  <c r="AF10066" i="1"/>
  <c r="AE10066" i="1"/>
  <c r="AD10066" i="1"/>
  <c r="AF10065" i="1"/>
  <c r="AE10065" i="1"/>
  <c r="AD10065" i="1"/>
  <c r="AF10064" i="1"/>
  <c r="AE10064" i="1"/>
  <c r="AD10064" i="1"/>
  <c r="AF10063" i="1"/>
  <c r="AE10063" i="1"/>
  <c r="AD10063" i="1"/>
  <c r="AF10062" i="1"/>
  <c r="AE10062" i="1"/>
  <c r="AD10062" i="1"/>
  <c r="AF10061" i="1"/>
  <c r="AE10061" i="1"/>
  <c r="AD10061" i="1"/>
  <c r="AF10060" i="1"/>
  <c r="AE10060" i="1"/>
  <c r="AD10060" i="1"/>
  <c r="AF10059" i="1"/>
  <c r="AE10059" i="1"/>
  <c r="AD10059" i="1"/>
  <c r="AF10058" i="1"/>
  <c r="AE10058" i="1"/>
  <c r="AD10058" i="1"/>
  <c r="AF10057" i="1"/>
  <c r="AE10057" i="1"/>
  <c r="AD10057" i="1"/>
  <c r="AF10056" i="1"/>
  <c r="AE10056" i="1"/>
  <c r="AD10056" i="1"/>
  <c r="AF10055" i="1"/>
  <c r="AE10055" i="1"/>
  <c r="AD10055" i="1"/>
  <c r="AF10054" i="1"/>
  <c r="AE10054" i="1"/>
  <c r="AD10054" i="1"/>
  <c r="AF10053" i="1"/>
  <c r="AE10053" i="1"/>
  <c r="AD10053" i="1"/>
  <c r="AF10052" i="1"/>
  <c r="AE10052" i="1"/>
  <c r="AD10052" i="1"/>
  <c r="AF10051" i="1"/>
  <c r="AE10051" i="1"/>
  <c r="AD10051" i="1"/>
  <c r="AF10050" i="1"/>
  <c r="AE10050" i="1"/>
  <c r="AD10050" i="1"/>
  <c r="AF10049" i="1"/>
  <c r="AE10049" i="1"/>
  <c r="AD10049" i="1"/>
  <c r="AF10048" i="1"/>
  <c r="AE10048" i="1"/>
  <c r="AD10048" i="1"/>
  <c r="AF10047" i="1"/>
  <c r="AE10047" i="1"/>
  <c r="AD10047" i="1"/>
  <c r="AF10046" i="1"/>
  <c r="AE10046" i="1"/>
  <c r="AD10046" i="1"/>
  <c r="AF10045" i="1"/>
  <c r="AE10045" i="1"/>
  <c r="AD10045" i="1"/>
  <c r="AF10044" i="1"/>
  <c r="AE10044" i="1"/>
  <c r="AD10044" i="1"/>
  <c r="AF10043" i="1"/>
  <c r="AE10043" i="1"/>
  <c r="AD10043" i="1"/>
  <c r="AF10042" i="1"/>
  <c r="AE10042" i="1"/>
  <c r="AD10042" i="1"/>
  <c r="AF10041" i="1"/>
  <c r="AE10041" i="1"/>
  <c r="AD10041" i="1"/>
  <c r="AF10040" i="1"/>
  <c r="AE10040" i="1"/>
  <c r="AD10040" i="1"/>
  <c r="AF10039" i="1"/>
  <c r="AE10039" i="1"/>
  <c r="AD10039" i="1"/>
  <c r="AF10038" i="1"/>
  <c r="AE10038" i="1"/>
  <c r="AD10038" i="1"/>
  <c r="AF10037" i="1"/>
  <c r="AE10037" i="1"/>
  <c r="AD10037" i="1"/>
  <c r="AF10036" i="1"/>
  <c r="AE10036" i="1"/>
  <c r="AD10036" i="1"/>
  <c r="AF10035" i="1"/>
  <c r="AE10035" i="1"/>
  <c r="AD10035" i="1"/>
  <c r="AF10034" i="1"/>
  <c r="AE10034" i="1"/>
  <c r="AD10034" i="1"/>
  <c r="AF10033" i="1"/>
  <c r="AE10033" i="1"/>
  <c r="AD10033" i="1"/>
  <c r="AF10032" i="1"/>
  <c r="AE10032" i="1"/>
  <c r="AD10032" i="1"/>
  <c r="AF10031" i="1"/>
  <c r="AE10031" i="1"/>
  <c r="AD10031" i="1"/>
  <c r="AF10030" i="1"/>
  <c r="AE10030" i="1"/>
  <c r="AD10030" i="1"/>
  <c r="AF10029" i="1"/>
  <c r="AE10029" i="1"/>
  <c r="AD10029" i="1"/>
  <c r="AF10028" i="1"/>
  <c r="AE10028" i="1"/>
  <c r="AD10028" i="1"/>
  <c r="AF10027" i="1"/>
  <c r="AE10027" i="1"/>
  <c r="AD10027" i="1"/>
  <c r="AF10026" i="1"/>
  <c r="AE10026" i="1"/>
  <c r="AD10026" i="1"/>
  <c r="AF10025" i="1"/>
  <c r="AE10025" i="1"/>
  <c r="AD10025" i="1"/>
  <c r="AF10024" i="1"/>
  <c r="AE10024" i="1"/>
  <c r="AD10024" i="1"/>
  <c r="AF10023" i="1"/>
  <c r="AE10023" i="1"/>
  <c r="AD10023" i="1"/>
  <c r="AF10022" i="1"/>
  <c r="AE10022" i="1"/>
  <c r="AD10022" i="1"/>
  <c r="AF10021" i="1"/>
  <c r="AE10021" i="1"/>
  <c r="AD10021" i="1"/>
  <c r="AF10020" i="1"/>
  <c r="AE10020" i="1"/>
  <c r="AD10020" i="1"/>
  <c r="AF10019" i="1"/>
  <c r="AE10019" i="1"/>
  <c r="AD10019" i="1"/>
  <c r="AF10018" i="1"/>
  <c r="AE10018" i="1"/>
  <c r="AD10018" i="1"/>
  <c r="AF10017" i="1"/>
  <c r="AE10017" i="1"/>
  <c r="AD10017" i="1"/>
  <c r="AF10016" i="1"/>
  <c r="AE10016" i="1"/>
  <c r="AD10016" i="1"/>
  <c r="AF10015" i="1"/>
  <c r="AE10015" i="1"/>
  <c r="AD10015" i="1"/>
  <c r="AF10014" i="1"/>
  <c r="AE10014" i="1"/>
  <c r="AD10014" i="1"/>
  <c r="AF10013" i="1"/>
  <c r="AE10013" i="1"/>
  <c r="AD10013" i="1"/>
  <c r="AF10012" i="1"/>
  <c r="AE10012" i="1"/>
  <c r="AD10012" i="1"/>
  <c r="AF10011" i="1"/>
  <c r="AE10011" i="1"/>
  <c r="AD10011" i="1"/>
  <c r="AF10010" i="1"/>
  <c r="AE10010" i="1"/>
  <c r="AD10010" i="1"/>
  <c r="AF10009" i="1"/>
  <c r="AE10009" i="1"/>
  <c r="AD10009" i="1"/>
  <c r="AF10008" i="1"/>
  <c r="AE10008" i="1"/>
  <c r="AD10008" i="1"/>
  <c r="AF10007" i="1"/>
  <c r="AE10007" i="1"/>
  <c r="AD10007" i="1"/>
  <c r="AF10006" i="1"/>
  <c r="AE10006" i="1"/>
  <c r="AD10006" i="1"/>
  <c r="AF10005" i="1"/>
  <c r="AE10005" i="1"/>
  <c r="AD10005" i="1"/>
  <c r="AF10004" i="1"/>
  <c r="AE10004" i="1"/>
  <c r="AD10004" i="1"/>
  <c r="AF10003" i="1"/>
  <c r="AE10003" i="1"/>
  <c r="AD10003" i="1"/>
  <c r="AF10002" i="1"/>
  <c r="AE10002" i="1"/>
  <c r="AD10002" i="1"/>
  <c r="AF10001" i="1"/>
  <c r="AE10001" i="1"/>
  <c r="AD10001" i="1"/>
  <c r="AF10000" i="1"/>
  <c r="AE10000" i="1"/>
  <c r="AD10000" i="1"/>
  <c r="AF9999" i="1"/>
  <c r="AE9999" i="1"/>
  <c r="AD9999" i="1"/>
  <c r="AF9998" i="1"/>
  <c r="AE9998" i="1"/>
  <c r="AD9998" i="1"/>
  <c r="AF9997" i="1"/>
  <c r="AE9997" i="1"/>
  <c r="AD9997" i="1"/>
  <c r="AF9996" i="1"/>
  <c r="AE9996" i="1"/>
  <c r="AD9996" i="1"/>
  <c r="AF9995" i="1"/>
  <c r="AE9995" i="1"/>
  <c r="AD9995" i="1"/>
  <c r="AF9994" i="1"/>
  <c r="AE9994" i="1"/>
  <c r="AD9994" i="1"/>
  <c r="AF9993" i="1"/>
  <c r="AE9993" i="1"/>
  <c r="AD9993" i="1"/>
  <c r="AF9992" i="1"/>
  <c r="AE9992" i="1"/>
  <c r="AD9992" i="1"/>
  <c r="AF9991" i="1"/>
  <c r="AE9991" i="1"/>
  <c r="AD9991" i="1"/>
  <c r="AF9990" i="1"/>
  <c r="AE9990" i="1"/>
  <c r="AD9990" i="1"/>
  <c r="AF9989" i="1"/>
  <c r="AE9989" i="1"/>
  <c r="AD9989" i="1"/>
  <c r="AF9988" i="1"/>
  <c r="AE9988" i="1"/>
  <c r="AD9988" i="1"/>
  <c r="AF9987" i="1"/>
  <c r="AE9987" i="1"/>
  <c r="AD9987" i="1"/>
  <c r="AF9986" i="1"/>
  <c r="AE9986" i="1"/>
  <c r="AD9986" i="1"/>
  <c r="AF9985" i="1"/>
  <c r="AE9985" i="1"/>
  <c r="AD9985" i="1"/>
  <c r="AF9984" i="1"/>
  <c r="AE9984" i="1"/>
  <c r="AD9984" i="1"/>
  <c r="AF9983" i="1"/>
  <c r="AE9983" i="1"/>
  <c r="AD9983" i="1"/>
  <c r="AF9982" i="1"/>
  <c r="AE9982" i="1"/>
  <c r="AD9982" i="1"/>
  <c r="AF9981" i="1"/>
  <c r="AE9981" i="1"/>
  <c r="AD9981" i="1"/>
  <c r="AF9980" i="1"/>
  <c r="AE9980" i="1"/>
  <c r="AD9980" i="1"/>
  <c r="AF9979" i="1"/>
  <c r="AE9979" i="1"/>
  <c r="AD9979" i="1"/>
  <c r="AF9978" i="1"/>
  <c r="AE9978" i="1"/>
  <c r="AD9978" i="1"/>
  <c r="AF9977" i="1"/>
  <c r="AE9977" i="1"/>
  <c r="AD9977" i="1"/>
  <c r="AF9976" i="1"/>
  <c r="AE9976" i="1"/>
  <c r="AD9976" i="1"/>
  <c r="AF9975" i="1"/>
  <c r="AE9975" i="1"/>
  <c r="AD9975" i="1"/>
  <c r="AF9974" i="1"/>
  <c r="AE9974" i="1"/>
  <c r="AD9974" i="1"/>
  <c r="AF9973" i="1"/>
  <c r="AE9973" i="1"/>
  <c r="AD9973" i="1"/>
  <c r="AF9972" i="1"/>
  <c r="AE9972" i="1"/>
  <c r="AD9972" i="1"/>
  <c r="AF9971" i="1"/>
  <c r="AE9971" i="1"/>
  <c r="AD9971" i="1"/>
  <c r="AF9970" i="1"/>
  <c r="AE9970" i="1"/>
  <c r="AD9970" i="1"/>
  <c r="AF9969" i="1"/>
  <c r="AE9969" i="1"/>
  <c r="AD9969" i="1"/>
  <c r="AF9968" i="1"/>
  <c r="AE9968" i="1"/>
  <c r="AD9968" i="1"/>
  <c r="AF9967" i="1"/>
  <c r="AE9967" i="1"/>
  <c r="AD9967" i="1"/>
  <c r="AF9966" i="1"/>
  <c r="AE9966" i="1"/>
  <c r="AD9966" i="1"/>
  <c r="AF9965" i="1"/>
  <c r="AE9965" i="1"/>
  <c r="AD9965" i="1"/>
  <c r="AF9964" i="1"/>
  <c r="AE9964" i="1"/>
  <c r="AD9964" i="1"/>
  <c r="AF9963" i="1"/>
  <c r="AE9963" i="1"/>
  <c r="AD9963" i="1"/>
  <c r="AF9962" i="1"/>
  <c r="AE9962" i="1"/>
  <c r="AD9962" i="1"/>
  <c r="AF9961" i="1"/>
  <c r="AE9961" i="1"/>
  <c r="AD9961" i="1"/>
  <c r="AF9960" i="1"/>
  <c r="AE9960" i="1"/>
  <c r="AD9960" i="1"/>
  <c r="AF9959" i="1"/>
  <c r="AE9959" i="1"/>
  <c r="AD9959" i="1"/>
  <c r="AF9958" i="1"/>
  <c r="AE9958" i="1"/>
  <c r="AD9958" i="1"/>
  <c r="AF9957" i="1"/>
  <c r="AE9957" i="1"/>
  <c r="AD9957" i="1"/>
  <c r="AF9956" i="1"/>
  <c r="AE9956" i="1"/>
  <c r="AD9956" i="1"/>
  <c r="AF9955" i="1"/>
  <c r="AE9955" i="1"/>
  <c r="AD9955" i="1"/>
  <c r="AF9954" i="1"/>
  <c r="AE9954" i="1"/>
  <c r="AD9954" i="1"/>
  <c r="AF9953" i="1"/>
  <c r="AE9953" i="1"/>
  <c r="AD9953" i="1"/>
  <c r="AF9952" i="1"/>
  <c r="AE9952" i="1"/>
  <c r="AD9952" i="1"/>
  <c r="AF9951" i="1"/>
  <c r="AE9951" i="1"/>
  <c r="AD9951" i="1"/>
  <c r="AF9950" i="1"/>
  <c r="AE9950" i="1"/>
  <c r="AD9950" i="1"/>
  <c r="AF9949" i="1"/>
  <c r="AE9949" i="1"/>
  <c r="AD9949" i="1"/>
  <c r="AF9948" i="1"/>
  <c r="AE9948" i="1"/>
  <c r="AD9948" i="1"/>
  <c r="AF9947" i="1"/>
  <c r="AE9947" i="1"/>
  <c r="AD9947" i="1"/>
  <c r="AF9946" i="1"/>
  <c r="AE9946" i="1"/>
  <c r="AD9946" i="1"/>
  <c r="AF9945" i="1"/>
  <c r="AE9945" i="1"/>
  <c r="AD9945" i="1"/>
  <c r="AF9944" i="1"/>
  <c r="AE9944" i="1"/>
  <c r="AD9944" i="1"/>
  <c r="AF9943" i="1"/>
  <c r="AE9943" i="1"/>
  <c r="AD9943" i="1"/>
  <c r="AF9942" i="1"/>
  <c r="AE9942" i="1"/>
  <c r="AD9942" i="1"/>
  <c r="AF9941" i="1"/>
  <c r="AE9941" i="1"/>
  <c r="AD9941" i="1"/>
  <c r="AF9940" i="1"/>
  <c r="AE9940" i="1"/>
  <c r="AD9940" i="1"/>
  <c r="AF9939" i="1"/>
  <c r="AE9939" i="1"/>
  <c r="AD9939" i="1"/>
  <c r="AF9938" i="1"/>
  <c r="AE9938" i="1"/>
  <c r="AD9938" i="1"/>
  <c r="AF9937" i="1"/>
  <c r="AE9937" i="1"/>
  <c r="AD9937" i="1"/>
  <c r="AF9936" i="1"/>
  <c r="AE9936" i="1"/>
  <c r="AD9936" i="1"/>
  <c r="AF9935" i="1"/>
  <c r="AE9935" i="1"/>
  <c r="AD9935" i="1"/>
  <c r="AF9934" i="1"/>
  <c r="AE9934" i="1"/>
  <c r="AD9934" i="1"/>
  <c r="AF9933" i="1"/>
  <c r="AE9933" i="1"/>
  <c r="AD9933" i="1"/>
  <c r="AF9932" i="1"/>
  <c r="AE9932" i="1"/>
  <c r="AD9932" i="1"/>
  <c r="AF9931" i="1"/>
  <c r="AE9931" i="1"/>
  <c r="AD9931" i="1"/>
  <c r="AF9930" i="1"/>
  <c r="AE9930" i="1"/>
  <c r="AD9930" i="1"/>
  <c r="AF9929" i="1"/>
  <c r="AE9929" i="1"/>
  <c r="AD9929" i="1"/>
  <c r="AF9928" i="1"/>
  <c r="AE9928" i="1"/>
  <c r="AD9928" i="1"/>
  <c r="AF9927" i="1"/>
  <c r="AE9927" i="1"/>
  <c r="AD9927" i="1"/>
  <c r="AF9926" i="1"/>
  <c r="AE9926" i="1"/>
  <c r="AD9926" i="1"/>
  <c r="AF9925" i="1"/>
  <c r="AE9925" i="1"/>
  <c r="AD9925" i="1"/>
  <c r="AF9924" i="1"/>
  <c r="AE9924" i="1"/>
  <c r="AD9924" i="1"/>
  <c r="AF9923" i="1"/>
  <c r="AE9923" i="1"/>
  <c r="AD9923" i="1"/>
  <c r="AF9922" i="1"/>
  <c r="AE9922" i="1"/>
  <c r="AD9922" i="1"/>
  <c r="AF9921" i="1"/>
  <c r="AE9921" i="1"/>
  <c r="AD9921" i="1"/>
  <c r="AF9920" i="1"/>
  <c r="AE9920" i="1"/>
  <c r="AD9920" i="1"/>
  <c r="AF9919" i="1"/>
  <c r="AE9919" i="1"/>
  <c r="AD9919" i="1"/>
  <c r="AF9918" i="1"/>
  <c r="AE9918" i="1"/>
  <c r="AD9918" i="1"/>
  <c r="AF9917" i="1"/>
  <c r="AE9917" i="1"/>
  <c r="AD9917" i="1"/>
  <c r="AF9916" i="1"/>
  <c r="AE9916" i="1"/>
  <c r="AD9916" i="1"/>
  <c r="AF9915" i="1"/>
  <c r="AE9915" i="1"/>
  <c r="AD9915" i="1"/>
  <c r="AF9914" i="1"/>
  <c r="AE9914" i="1"/>
  <c r="AD9914" i="1"/>
  <c r="AF9913" i="1"/>
  <c r="AE9913" i="1"/>
  <c r="AD9913" i="1"/>
  <c r="AF9912" i="1"/>
  <c r="AE9912" i="1"/>
  <c r="AD9912" i="1"/>
  <c r="AF9911" i="1"/>
  <c r="AE9911" i="1"/>
  <c r="AD9911" i="1"/>
  <c r="AF9910" i="1"/>
  <c r="AE9910" i="1"/>
  <c r="AD9910" i="1"/>
  <c r="AF9909" i="1"/>
  <c r="AE9909" i="1"/>
  <c r="AD9909" i="1"/>
  <c r="AF9908" i="1"/>
  <c r="AE9908" i="1"/>
  <c r="AD9908" i="1"/>
  <c r="AF9907" i="1"/>
  <c r="AE9907" i="1"/>
  <c r="AD9907" i="1"/>
  <c r="AF9906" i="1"/>
  <c r="AE9906" i="1"/>
  <c r="AD9906" i="1"/>
  <c r="AF9905" i="1"/>
  <c r="AE9905" i="1"/>
  <c r="AD9905" i="1"/>
  <c r="AF9904" i="1"/>
  <c r="AE9904" i="1"/>
  <c r="AD9904" i="1"/>
  <c r="AF9903" i="1"/>
  <c r="AE9903" i="1"/>
  <c r="AD9903" i="1"/>
  <c r="AF9902" i="1"/>
  <c r="AE9902" i="1"/>
  <c r="AD9902" i="1"/>
  <c r="AF9901" i="1"/>
  <c r="AE9901" i="1"/>
  <c r="AD9901" i="1"/>
  <c r="AF9900" i="1"/>
  <c r="AE9900" i="1"/>
  <c r="AD9900" i="1"/>
  <c r="AF9899" i="1"/>
  <c r="AE9899" i="1"/>
  <c r="AD9899" i="1"/>
  <c r="AF9898" i="1"/>
  <c r="AE9898" i="1"/>
  <c r="AD9898" i="1"/>
  <c r="AF9897" i="1"/>
  <c r="AE9897" i="1"/>
  <c r="AD9897" i="1"/>
  <c r="AF9896" i="1"/>
  <c r="AE9896" i="1"/>
  <c r="AD9896" i="1"/>
  <c r="AF9895" i="1"/>
  <c r="AE9895" i="1"/>
  <c r="AD9895" i="1"/>
  <c r="AF9894" i="1"/>
  <c r="AE9894" i="1"/>
  <c r="AD9894" i="1"/>
  <c r="AF9893" i="1"/>
  <c r="AE9893" i="1"/>
  <c r="AD9893" i="1"/>
  <c r="AF9892" i="1"/>
  <c r="AE9892" i="1"/>
  <c r="AD9892" i="1"/>
  <c r="AF9891" i="1"/>
  <c r="AE9891" i="1"/>
  <c r="AD9891" i="1"/>
  <c r="AF9890" i="1"/>
  <c r="AE9890" i="1"/>
  <c r="AD9890" i="1"/>
  <c r="AF9889" i="1"/>
  <c r="AE9889" i="1"/>
  <c r="AD9889" i="1"/>
  <c r="AF9888" i="1"/>
  <c r="AE9888" i="1"/>
  <c r="AD9888" i="1"/>
  <c r="AF9887" i="1"/>
  <c r="AE9887" i="1"/>
  <c r="AD9887" i="1"/>
  <c r="AF9886" i="1"/>
  <c r="AE9886" i="1"/>
  <c r="AD9886" i="1"/>
  <c r="AF9885" i="1"/>
  <c r="AE9885" i="1"/>
  <c r="AD9885" i="1"/>
  <c r="AF9884" i="1"/>
  <c r="AE9884" i="1"/>
  <c r="AD9884" i="1"/>
  <c r="AF9883" i="1"/>
  <c r="AE9883" i="1"/>
  <c r="AD9883" i="1"/>
  <c r="AF9882" i="1"/>
  <c r="AE9882" i="1"/>
  <c r="AD9882" i="1"/>
  <c r="AF9881" i="1"/>
  <c r="AE9881" i="1"/>
  <c r="AD9881" i="1"/>
  <c r="AF9880" i="1"/>
  <c r="AE9880" i="1"/>
  <c r="AD9880" i="1"/>
  <c r="AF9879" i="1"/>
  <c r="AE9879" i="1"/>
  <c r="AD9879" i="1"/>
  <c r="AF9878" i="1"/>
  <c r="AE9878" i="1"/>
  <c r="AD9878" i="1"/>
  <c r="AF9877" i="1"/>
  <c r="AE9877" i="1"/>
  <c r="AD9877" i="1"/>
  <c r="AF9876" i="1"/>
  <c r="AE9876" i="1"/>
  <c r="AD9876" i="1"/>
  <c r="AF9875" i="1"/>
  <c r="AE9875" i="1"/>
  <c r="AD9875" i="1"/>
  <c r="AF9874" i="1"/>
  <c r="AE9874" i="1"/>
  <c r="AD9874" i="1"/>
  <c r="AF9873" i="1"/>
  <c r="AE9873" i="1"/>
  <c r="AD9873" i="1"/>
  <c r="AF9872" i="1"/>
  <c r="AE9872" i="1"/>
  <c r="AD9872" i="1"/>
  <c r="AF9871" i="1"/>
  <c r="AE9871" i="1"/>
  <c r="AD9871" i="1"/>
  <c r="AF9870" i="1"/>
  <c r="AE9870" i="1"/>
  <c r="AD9870" i="1"/>
  <c r="AF9869" i="1"/>
  <c r="AE9869" i="1"/>
  <c r="AD9869" i="1"/>
  <c r="AF9868" i="1"/>
  <c r="AE9868" i="1"/>
  <c r="AD9868" i="1"/>
  <c r="AF9867" i="1"/>
  <c r="AE9867" i="1"/>
  <c r="AD9867" i="1"/>
  <c r="AF9866" i="1"/>
  <c r="AE9866" i="1"/>
  <c r="AD9866" i="1"/>
  <c r="AF9865" i="1"/>
  <c r="AE9865" i="1"/>
  <c r="AD9865" i="1"/>
  <c r="AF9864" i="1"/>
  <c r="AE9864" i="1"/>
  <c r="AD9864" i="1"/>
  <c r="AF9863" i="1"/>
  <c r="AE9863" i="1"/>
  <c r="AD9863" i="1"/>
  <c r="AF9862" i="1"/>
  <c r="AE9862" i="1"/>
  <c r="AD9862" i="1"/>
  <c r="AF9861" i="1"/>
  <c r="AE9861" i="1"/>
  <c r="AD9861" i="1"/>
  <c r="AF9860" i="1"/>
  <c r="AE9860" i="1"/>
  <c r="AD9860" i="1"/>
  <c r="AF9859" i="1"/>
  <c r="AE9859" i="1"/>
  <c r="AD9859" i="1"/>
  <c r="AF9858" i="1"/>
  <c r="AE9858" i="1"/>
  <c r="AD9858" i="1"/>
  <c r="AF9857" i="1"/>
  <c r="AE9857" i="1"/>
  <c r="AD9857" i="1"/>
  <c r="AF9856" i="1"/>
  <c r="AE9856" i="1"/>
  <c r="AD9856" i="1"/>
  <c r="AF9855" i="1"/>
  <c r="AE9855" i="1"/>
  <c r="AD9855" i="1"/>
  <c r="AF9854" i="1"/>
  <c r="AE9854" i="1"/>
  <c r="AD9854" i="1"/>
  <c r="AF9853" i="1"/>
  <c r="AE9853" i="1"/>
  <c r="AD9853" i="1"/>
  <c r="AF9852" i="1"/>
  <c r="AE9852" i="1"/>
  <c r="AD9852" i="1"/>
  <c r="AF9851" i="1"/>
  <c r="AE9851" i="1"/>
  <c r="AD9851" i="1"/>
  <c r="AF9850" i="1"/>
  <c r="AE9850" i="1"/>
  <c r="AD9850" i="1"/>
  <c r="AF9849" i="1"/>
  <c r="AE9849" i="1"/>
  <c r="AD9849" i="1"/>
  <c r="AF9848" i="1"/>
  <c r="AE9848" i="1"/>
  <c r="AD9848" i="1"/>
  <c r="AF9847" i="1"/>
  <c r="AE9847" i="1"/>
  <c r="AD9847" i="1"/>
  <c r="AF9846" i="1"/>
  <c r="AE9846" i="1"/>
  <c r="AD9846" i="1"/>
  <c r="AF9845" i="1"/>
  <c r="AE9845" i="1"/>
  <c r="AD9845" i="1"/>
  <c r="AF9844" i="1"/>
  <c r="AE9844" i="1"/>
  <c r="AD9844" i="1"/>
  <c r="AF9843" i="1"/>
  <c r="AE9843" i="1"/>
  <c r="AD9843" i="1"/>
  <c r="AF9842" i="1"/>
  <c r="AE9842" i="1"/>
  <c r="AD9842" i="1"/>
  <c r="AF9841" i="1"/>
  <c r="AE9841" i="1"/>
  <c r="AD9841" i="1"/>
  <c r="AF9840" i="1"/>
  <c r="AE9840" i="1"/>
  <c r="AD9840" i="1"/>
  <c r="AF9839" i="1"/>
  <c r="AE9839" i="1"/>
  <c r="AD9839" i="1"/>
  <c r="AF9838" i="1"/>
  <c r="AE9838" i="1"/>
  <c r="AD9838" i="1"/>
  <c r="AF9837" i="1"/>
  <c r="AE9837" i="1"/>
  <c r="AD9837" i="1"/>
  <c r="AF9836" i="1"/>
  <c r="AE9836" i="1"/>
  <c r="AD9836" i="1"/>
  <c r="AF9835" i="1"/>
  <c r="AE9835" i="1"/>
  <c r="AD9835" i="1"/>
  <c r="AF9834" i="1"/>
  <c r="AE9834" i="1"/>
  <c r="AD9834" i="1"/>
  <c r="AF9833" i="1"/>
  <c r="AE9833" i="1"/>
  <c r="AD9833" i="1"/>
  <c r="AF9832" i="1"/>
  <c r="AE9832" i="1"/>
  <c r="AD9832" i="1"/>
  <c r="AF9831" i="1"/>
  <c r="AE9831" i="1"/>
  <c r="AD9831" i="1"/>
  <c r="AF9830" i="1"/>
  <c r="AE9830" i="1"/>
  <c r="AD9830" i="1"/>
  <c r="AF9829" i="1"/>
  <c r="AE9829" i="1"/>
  <c r="AD9829" i="1"/>
  <c r="AF9828" i="1"/>
  <c r="AE9828" i="1"/>
  <c r="AD9828" i="1"/>
  <c r="AF9827" i="1"/>
  <c r="AE9827" i="1"/>
  <c r="AD9827" i="1"/>
  <c r="AF9826" i="1"/>
  <c r="AE9826" i="1"/>
  <c r="AD9826" i="1"/>
  <c r="AF9825" i="1"/>
  <c r="AE9825" i="1"/>
  <c r="AD9825" i="1"/>
  <c r="AF9824" i="1"/>
  <c r="AE9824" i="1"/>
  <c r="AD9824" i="1"/>
  <c r="AF9823" i="1"/>
  <c r="AE9823" i="1"/>
  <c r="AD9823" i="1"/>
  <c r="AF9822" i="1"/>
  <c r="AE9822" i="1"/>
  <c r="AD9822" i="1"/>
  <c r="AF9821" i="1"/>
  <c r="AE9821" i="1"/>
  <c r="AD9821" i="1"/>
  <c r="AF9820" i="1"/>
  <c r="AE9820" i="1"/>
  <c r="AD9820" i="1"/>
  <c r="AF9819" i="1"/>
  <c r="AE9819" i="1"/>
  <c r="AD9819" i="1"/>
  <c r="AF9818" i="1"/>
  <c r="AE9818" i="1"/>
  <c r="AD9818" i="1"/>
  <c r="AF9817" i="1"/>
  <c r="AE9817" i="1"/>
  <c r="AD9817" i="1"/>
  <c r="AF9816" i="1"/>
  <c r="AE9816" i="1"/>
  <c r="AD9816" i="1"/>
  <c r="AF9815" i="1"/>
  <c r="AE9815" i="1"/>
  <c r="AD9815" i="1"/>
  <c r="AF9814" i="1"/>
  <c r="AE9814" i="1"/>
  <c r="AD9814" i="1"/>
  <c r="AF9813" i="1"/>
  <c r="AE9813" i="1"/>
  <c r="AD9813" i="1"/>
  <c r="AF9812" i="1"/>
  <c r="AE9812" i="1"/>
  <c r="AD9812" i="1"/>
  <c r="AF9811" i="1"/>
  <c r="AE9811" i="1"/>
  <c r="AD9811" i="1"/>
  <c r="AF9810" i="1"/>
  <c r="AE9810" i="1"/>
  <c r="AD9810" i="1"/>
  <c r="AF9809" i="1"/>
  <c r="AE9809" i="1"/>
  <c r="AD9809" i="1"/>
  <c r="AF9808" i="1"/>
  <c r="AE9808" i="1"/>
  <c r="AD9808" i="1"/>
  <c r="AF9807" i="1"/>
  <c r="AE9807" i="1"/>
  <c r="AD9807" i="1"/>
  <c r="AF9806" i="1"/>
  <c r="AE9806" i="1"/>
  <c r="AD9806" i="1"/>
  <c r="AF9805" i="1"/>
  <c r="AE9805" i="1"/>
  <c r="AD9805" i="1"/>
  <c r="AF9804" i="1"/>
  <c r="AE9804" i="1"/>
  <c r="AD9804" i="1"/>
  <c r="AF9803" i="1"/>
  <c r="AE9803" i="1"/>
  <c r="AD9803" i="1"/>
  <c r="AF9802" i="1"/>
  <c r="AE9802" i="1"/>
  <c r="AD9802" i="1"/>
  <c r="AF9801" i="1"/>
  <c r="AE9801" i="1"/>
  <c r="AD9801" i="1"/>
  <c r="AF9800" i="1"/>
  <c r="AE9800" i="1"/>
  <c r="AD9800" i="1"/>
  <c r="AF9799" i="1"/>
  <c r="AE9799" i="1"/>
  <c r="AD9799" i="1"/>
  <c r="AF9798" i="1"/>
  <c r="AE9798" i="1"/>
  <c r="AD9798" i="1"/>
  <c r="AF9797" i="1"/>
  <c r="AE9797" i="1"/>
  <c r="AD9797" i="1"/>
  <c r="AF9796" i="1"/>
  <c r="AE9796" i="1"/>
  <c r="AD9796" i="1"/>
  <c r="AF9795" i="1"/>
  <c r="AE9795" i="1"/>
  <c r="AD9795" i="1"/>
  <c r="AF9794" i="1"/>
  <c r="AE9794" i="1"/>
  <c r="AD9794" i="1"/>
  <c r="AF9793" i="1"/>
  <c r="AE9793" i="1"/>
  <c r="AD9793" i="1"/>
  <c r="AF9792" i="1"/>
  <c r="AE9792" i="1"/>
  <c r="AD9792" i="1"/>
  <c r="AF9791" i="1"/>
  <c r="AE9791" i="1"/>
  <c r="AD9791" i="1"/>
  <c r="AF9790" i="1"/>
  <c r="AE9790" i="1"/>
  <c r="AD9790" i="1"/>
  <c r="AF9789" i="1"/>
  <c r="AE9789" i="1"/>
  <c r="AD9789" i="1"/>
  <c r="AF9788" i="1"/>
  <c r="AE9788" i="1"/>
  <c r="AD9788" i="1"/>
  <c r="AF9787" i="1"/>
  <c r="AE9787" i="1"/>
  <c r="AD9787" i="1"/>
  <c r="AF9786" i="1"/>
  <c r="AE9786" i="1"/>
  <c r="AD9786" i="1"/>
  <c r="AF9785" i="1"/>
  <c r="AE9785" i="1"/>
  <c r="AD9785" i="1"/>
  <c r="AF9784" i="1"/>
  <c r="AE9784" i="1"/>
  <c r="AD9784" i="1"/>
  <c r="AF9783" i="1"/>
  <c r="AE9783" i="1"/>
  <c r="AD9783" i="1"/>
  <c r="AF9782" i="1"/>
  <c r="AE9782" i="1"/>
  <c r="AD9782" i="1"/>
  <c r="AF9781" i="1"/>
  <c r="AE9781" i="1"/>
  <c r="AD9781" i="1"/>
  <c r="AF9780" i="1"/>
  <c r="AE9780" i="1"/>
  <c r="AD9780" i="1"/>
  <c r="AF9779" i="1"/>
  <c r="AE9779" i="1"/>
  <c r="AD9779" i="1"/>
  <c r="AF9778" i="1"/>
  <c r="AE9778" i="1"/>
  <c r="AD9778" i="1"/>
  <c r="AF9777" i="1"/>
  <c r="AE9777" i="1"/>
  <c r="AD9777" i="1"/>
  <c r="AF9776" i="1"/>
  <c r="AE9776" i="1"/>
  <c r="AD9776" i="1"/>
  <c r="AF9775" i="1"/>
  <c r="AE9775" i="1"/>
  <c r="AD9775" i="1"/>
  <c r="AF9774" i="1"/>
  <c r="AE9774" i="1"/>
  <c r="AD9774" i="1"/>
  <c r="AF9773" i="1"/>
  <c r="AE9773" i="1"/>
  <c r="AD9773" i="1"/>
  <c r="AF9772" i="1"/>
  <c r="AE9772" i="1"/>
  <c r="AD9772" i="1"/>
  <c r="AF9771" i="1"/>
  <c r="AE9771" i="1"/>
  <c r="AD9771" i="1"/>
  <c r="AF9770" i="1"/>
  <c r="AE9770" i="1"/>
  <c r="AD9770" i="1"/>
  <c r="AF9769" i="1"/>
  <c r="AE9769" i="1"/>
  <c r="AD9769" i="1"/>
  <c r="AF9768" i="1"/>
  <c r="AE9768" i="1"/>
  <c r="AD9768" i="1"/>
  <c r="AF9767" i="1"/>
  <c r="AE9767" i="1"/>
  <c r="AD9767" i="1"/>
  <c r="AF9766" i="1"/>
  <c r="AE9766" i="1"/>
  <c r="AD9766" i="1"/>
  <c r="AF9765" i="1"/>
  <c r="AE9765" i="1"/>
  <c r="AD9765" i="1"/>
  <c r="AF9764" i="1"/>
  <c r="AE9764" i="1"/>
  <c r="AD9764" i="1"/>
  <c r="AF9763" i="1"/>
  <c r="AE9763" i="1"/>
  <c r="AD9763" i="1"/>
  <c r="AF9762" i="1"/>
  <c r="AE9762" i="1"/>
  <c r="AD9762" i="1"/>
  <c r="AF9761" i="1"/>
  <c r="AE9761" i="1"/>
  <c r="AD9761" i="1"/>
  <c r="AF9760" i="1"/>
  <c r="AE9760" i="1"/>
  <c r="AD9760" i="1"/>
  <c r="AF9759" i="1"/>
  <c r="AE9759" i="1"/>
  <c r="AD9759" i="1"/>
  <c r="AF9758" i="1"/>
  <c r="AE9758" i="1"/>
  <c r="AD9758" i="1"/>
  <c r="AF9757" i="1"/>
  <c r="AE9757" i="1"/>
  <c r="AD9757" i="1"/>
  <c r="AF9756" i="1"/>
  <c r="AE9756" i="1"/>
  <c r="AD9756" i="1"/>
  <c r="AF9755" i="1"/>
  <c r="AE9755" i="1"/>
  <c r="AD9755" i="1"/>
  <c r="AF9754" i="1"/>
  <c r="AE9754" i="1"/>
  <c r="AD9754" i="1"/>
  <c r="AF9753" i="1"/>
  <c r="AE9753" i="1"/>
  <c r="AD9753" i="1"/>
  <c r="AF9752" i="1"/>
  <c r="AE9752" i="1"/>
  <c r="AD9752" i="1"/>
  <c r="AF9751" i="1"/>
  <c r="AE9751" i="1"/>
  <c r="AD9751" i="1"/>
  <c r="AF9750" i="1"/>
  <c r="AE9750" i="1"/>
  <c r="AD9750" i="1"/>
  <c r="AF9749" i="1"/>
  <c r="AE9749" i="1"/>
  <c r="AD9749" i="1"/>
  <c r="AF9748" i="1"/>
  <c r="AE9748" i="1"/>
  <c r="AD9748" i="1"/>
  <c r="AF9747" i="1"/>
  <c r="AE9747" i="1"/>
  <c r="AD9747" i="1"/>
  <c r="AF9746" i="1"/>
  <c r="AE9746" i="1"/>
  <c r="AD9746" i="1"/>
  <c r="AF9745" i="1"/>
  <c r="AE9745" i="1"/>
  <c r="AD9745" i="1"/>
  <c r="AF9744" i="1"/>
  <c r="AE9744" i="1"/>
  <c r="AD9744" i="1"/>
  <c r="AF9743" i="1"/>
  <c r="AE9743" i="1"/>
  <c r="AD9743" i="1"/>
  <c r="AF9742" i="1"/>
  <c r="AE9742" i="1"/>
  <c r="AD9742" i="1"/>
  <c r="AF9741" i="1"/>
  <c r="AE9741" i="1"/>
  <c r="AD9741" i="1"/>
  <c r="AF9740" i="1"/>
  <c r="AE9740" i="1"/>
  <c r="AD9740" i="1"/>
  <c r="AF9739" i="1"/>
  <c r="AE9739" i="1"/>
  <c r="AD9739" i="1"/>
  <c r="AF9738" i="1"/>
  <c r="AE9738" i="1"/>
  <c r="AD9738" i="1"/>
  <c r="AF9737" i="1"/>
  <c r="AE9737" i="1"/>
  <c r="AD9737" i="1"/>
  <c r="AF9736" i="1"/>
  <c r="AE9736" i="1"/>
  <c r="AD9736" i="1"/>
  <c r="AF9735" i="1"/>
  <c r="AE9735" i="1"/>
  <c r="AD9735" i="1"/>
  <c r="AF9734" i="1"/>
  <c r="AE9734" i="1"/>
  <c r="AD9734" i="1"/>
  <c r="AF9733" i="1"/>
  <c r="AE9733" i="1"/>
  <c r="AD9733" i="1"/>
  <c r="AF9732" i="1"/>
  <c r="AE9732" i="1"/>
  <c r="AD9732" i="1"/>
  <c r="AF9731" i="1"/>
  <c r="AE9731" i="1"/>
  <c r="AD9731" i="1"/>
  <c r="AF9730" i="1"/>
  <c r="AE9730" i="1"/>
  <c r="AD9730" i="1"/>
  <c r="AF9729" i="1"/>
  <c r="AE9729" i="1"/>
  <c r="AD9729" i="1"/>
  <c r="AF9728" i="1"/>
  <c r="AE9728" i="1"/>
  <c r="AD9728" i="1"/>
  <c r="AF9727" i="1"/>
  <c r="AE9727" i="1"/>
  <c r="AD9727" i="1"/>
  <c r="AF9726" i="1"/>
  <c r="AE9726" i="1"/>
  <c r="AD9726" i="1"/>
  <c r="AF9725" i="1"/>
  <c r="AE9725" i="1"/>
  <c r="AD9725" i="1"/>
  <c r="AF9724" i="1"/>
  <c r="AE9724" i="1"/>
  <c r="AD9724" i="1"/>
  <c r="AF9723" i="1"/>
  <c r="AE9723" i="1"/>
  <c r="AD9723" i="1"/>
  <c r="AF9722" i="1"/>
  <c r="AE9722" i="1"/>
  <c r="AD9722" i="1"/>
  <c r="AF9721" i="1"/>
  <c r="AE9721" i="1"/>
  <c r="AD9721" i="1"/>
  <c r="AF9720" i="1"/>
  <c r="AE9720" i="1"/>
  <c r="AD9720" i="1"/>
  <c r="AF9719" i="1"/>
  <c r="AE9719" i="1"/>
  <c r="AD9719" i="1"/>
  <c r="AF9718" i="1"/>
  <c r="AE9718" i="1"/>
  <c r="AD9718" i="1"/>
  <c r="AF9717" i="1"/>
  <c r="AE9717" i="1"/>
  <c r="AD9717" i="1"/>
  <c r="AF9716" i="1"/>
  <c r="AE9716" i="1"/>
  <c r="AD9716" i="1"/>
  <c r="AF9715" i="1"/>
  <c r="AE9715" i="1"/>
  <c r="AD9715" i="1"/>
  <c r="AF9714" i="1"/>
  <c r="AE9714" i="1"/>
  <c r="AD9714" i="1"/>
  <c r="AF9713" i="1"/>
  <c r="AE9713" i="1"/>
  <c r="AD9713" i="1"/>
  <c r="AF9712" i="1"/>
  <c r="AE9712" i="1"/>
  <c r="AD9712" i="1"/>
  <c r="AF9711" i="1"/>
  <c r="AE9711" i="1"/>
  <c r="AD9711" i="1"/>
  <c r="AF9710" i="1"/>
  <c r="AE9710" i="1"/>
  <c r="AD9710" i="1"/>
  <c r="AF9709" i="1"/>
  <c r="AE9709" i="1"/>
  <c r="AD9709" i="1"/>
  <c r="AF9708" i="1"/>
  <c r="AE9708" i="1"/>
  <c r="AD9708" i="1"/>
  <c r="AF9707" i="1"/>
  <c r="AE9707" i="1"/>
  <c r="AD9707" i="1"/>
  <c r="AF9706" i="1"/>
  <c r="AE9706" i="1"/>
  <c r="AD9706" i="1"/>
  <c r="AF9705" i="1"/>
  <c r="AE9705" i="1"/>
  <c r="AD9705" i="1"/>
  <c r="AF9704" i="1"/>
  <c r="AE9704" i="1"/>
  <c r="AD9704" i="1"/>
  <c r="AF9703" i="1"/>
  <c r="AE9703" i="1"/>
  <c r="AD9703" i="1"/>
  <c r="AF9702" i="1"/>
  <c r="AE9702" i="1"/>
  <c r="AD9702" i="1"/>
  <c r="AF9701" i="1"/>
  <c r="AE9701" i="1"/>
  <c r="AD9701" i="1"/>
  <c r="AF9700" i="1"/>
  <c r="AE9700" i="1"/>
  <c r="AD9700" i="1"/>
  <c r="AF9699" i="1"/>
  <c r="AE9699" i="1"/>
  <c r="AD9699" i="1"/>
  <c r="AF9698" i="1"/>
  <c r="AE9698" i="1"/>
  <c r="AD9698" i="1"/>
  <c r="AF9697" i="1"/>
  <c r="AE9697" i="1"/>
  <c r="AD9697" i="1"/>
  <c r="AF9696" i="1"/>
  <c r="AE9696" i="1"/>
  <c r="AD9696" i="1"/>
  <c r="AF9695" i="1"/>
  <c r="AE9695" i="1"/>
  <c r="AD9695" i="1"/>
  <c r="AF9694" i="1"/>
  <c r="AE9694" i="1"/>
  <c r="AD9694" i="1"/>
  <c r="AF9693" i="1"/>
  <c r="AE9693" i="1"/>
  <c r="AD9693" i="1"/>
  <c r="AF9692" i="1"/>
  <c r="AE9692" i="1"/>
  <c r="AD9692" i="1"/>
  <c r="AF9691" i="1"/>
  <c r="AE9691" i="1"/>
  <c r="AD9691" i="1"/>
  <c r="AF9690" i="1"/>
  <c r="AE9690" i="1"/>
  <c r="AD9690" i="1"/>
  <c r="AF9689" i="1"/>
  <c r="AE9689" i="1"/>
  <c r="AD9689" i="1"/>
  <c r="AF9688" i="1"/>
  <c r="AE9688" i="1"/>
  <c r="AD9688" i="1"/>
  <c r="AF9687" i="1"/>
  <c r="AE9687" i="1"/>
  <c r="AD9687" i="1"/>
  <c r="AF9686" i="1"/>
  <c r="AE9686" i="1"/>
  <c r="AD9686" i="1"/>
  <c r="AF9685" i="1"/>
  <c r="AE9685" i="1"/>
  <c r="AD9685" i="1"/>
  <c r="AF9684" i="1"/>
  <c r="AE9684" i="1"/>
  <c r="AD9684" i="1"/>
  <c r="AF9683" i="1"/>
  <c r="AE9683" i="1"/>
  <c r="AD9683" i="1"/>
  <c r="AF9682" i="1"/>
  <c r="AE9682" i="1"/>
  <c r="AD9682" i="1"/>
  <c r="AF9681" i="1"/>
  <c r="AE9681" i="1"/>
  <c r="AD9681" i="1"/>
  <c r="AF9680" i="1"/>
  <c r="AE9680" i="1"/>
  <c r="AD9680" i="1"/>
  <c r="AF9679" i="1"/>
  <c r="AE9679" i="1"/>
  <c r="AD9679" i="1"/>
  <c r="AF9678" i="1"/>
  <c r="AE9678" i="1"/>
  <c r="AD9678" i="1"/>
  <c r="AF9677" i="1"/>
  <c r="AE9677" i="1"/>
  <c r="AD9677" i="1"/>
  <c r="AF9676" i="1"/>
  <c r="AE9676" i="1"/>
  <c r="AD9676" i="1"/>
  <c r="AF9675" i="1"/>
  <c r="AE9675" i="1"/>
  <c r="AD9675" i="1"/>
  <c r="AF9674" i="1"/>
  <c r="AE9674" i="1"/>
  <c r="AD9674" i="1"/>
  <c r="AF9673" i="1"/>
  <c r="AE9673" i="1"/>
  <c r="AD9673" i="1"/>
  <c r="AF9672" i="1"/>
  <c r="AE9672" i="1"/>
  <c r="AD9672" i="1"/>
  <c r="AF9671" i="1"/>
  <c r="AE9671" i="1"/>
  <c r="AD9671" i="1"/>
  <c r="AF9670" i="1"/>
  <c r="AE9670" i="1"/>
  <c r="AD9670" i="1"/>
  <c r="AF9669" i="1"/>
  <c r="AE9669" i="1"/>
  <c r="AD9669" i="1"/>
  <c r="AF9668" i="1"/>
  <c r="AE9668" i="1"/>
  <c r="AD9668" i="1"/>
  <c r="AF9667" i="1"/>
  <c r="AE9667" i="1"/>
  <c r="AD9667" i="1"/>
  <c r="AF9666" i="1"/>
  <c r="AE9666" i="1"/>
  <c r="AD9666" i="1"/>
  <c r="AF9665" i="1"/>
  <c r="AE9665" i="1"/>
  <c r="AD9665" i="1"/>
  <c r="AF9664" i="1"/>
  <c r="AE9664" i="1"/>
  <c r="AD9664" i="1"/>
  <c r="AF9663" i="1"/>
  <c r="AE9663" i="1"/>
  <c r="AD9663" i="1"/>
  <c r="AF9662" i="1"/>
  <c r="AE9662" i="1"/>
  <c r="AD9662" i="1"/>
  <c r="AF9661" i="1"/>
  <c r="AE9661" i="1"/>
  <c r="AD9661" i="1"/>
  <c r="AF9660" i="1"/>
  <c r="AE9660" i="1"/>
  <c r="AD9660" i="1"/>
  <c r="AF9659" i="1"/>
  <c r="AE9659" i="1"/>
  <c r="AD9659" i="1"/>
  <c r="AF9658" i="1"/>
  <c r="AE9658" i="1"/>
  <c r="AD9658" i="1"/>
  <c r="AF9657" i="1"/>
  <c r="AE9657" i="1"/>
  <c r="AD9657" i="1"/>
  <c r="AF9656" i="1"/>
  <c r="AE9656" i="1"/>
  <c r="AD9656" i="1"/>
  <c r="AF9655" i="1"/>
  <c r="AE9655" i="1"/>
  <c r="AD9655" i="1"/>
  <c r="AF9654" i="1"/>
  <c r="AE9654" i="1"/>
  <c r="AD9654" i="1"/>
  <c r="AF9653" i="1"/>
  <c r="AE9653" i="1"/>
  <c r="AD9653" i="1"/>
  <c r="AF9652" i="1"/>
  <c r="AE9652" i="1"/>
  <c r="AD9652" i="1"/>
  <c r="AF9651" i="1"/>
  <c r="AE9651" i="1"/>
  <c r="AD9651" i="1"/>
  <c r="AF9650" i="1"/>
  <c r="AE9650" i="1"/>
  <c r="AD9650" i="1"/>
  <c r="AF9649" i="1"/>
  <c r="AE9649" i="1"/>
  <c r="AD9649" i="1"/>
  <c r="AF9648" i="1"/>
  <c r="AE9648" i="1"/>
  <c r="AD9648" i="1"/>
  <c r="AF9647" i="1"/>
  <c r="AE9647" i="1"/>
  <c r="AD9647" i="1"/>
  <c r="AF9646" i="1"/>
  <c r="AE9646" i="1"/>
  <c r="AD9646" i="1"/>
  <c r="AF9645" i="1"/>
  <c r="AE9645" i="1"/>
  <c r="AD9645" i="1"/>
  <c r="AF9644" i="1"/>
  <c r="AE9644" i="1"/>
  <c r="AD9644" i="1"/>
  <c r="AF9643" i="1"/>
  <c r="AE9643" i="1"/>
  <c r="AD9643" i="1"/>
  <c r="AF9642" i="1"/>
  <c r="AE9642" i="1"/>
  <c r="AD9642" i="1"/>
  <c r="AF9641" i="1"/>
  <c r="AE9641" i="1"/>
  <c r="AD9641" i="1"/>
  <c r="AF9640" i="1"/>
  <c r="AE9640" i="1"/>
  <c r="AD9640" i="1"/>
  <c r="AF9639" i="1"/>
  <c r="AE9639" i="1"/>
  <c r="AD9639" i="1"/>
  <c r="AF9638" i="1"/>
  <c r="AE9638" i="1"/>
  <c r="AD9638" i="1"/>
  <c r="AF9637" i="1"/>
  <c r="AE9637" i="1"/>
  <c r="AD9637" i="1"/>
  <c r="AF9636" i="1"/>
  <c r="AE9636" i="1"/>
  <c r="AD9636" i="1"/>
  <c r="AF9635" i="1"/>
  <c r="AE9635" i="1"/>
  <c r="AD9635" i="1"/>
  <c r="AF9634" i="1"/>
  <c r="AE9634" i="1"/>
  <c r="AD9634" i="1"/>
  <c r="AF9633" i="1"/>
  <c r="AE9633" i="1"/>
  <c r="AD9633" i="1"/>
  <c r="AF9632" i="1"/>
  <c r="AE9632" i="1"/>
  <c r="AD9632" i="1"/>
  <c r="AF9631" i="1"/>
  <c r="AE9631" i="1"/>
  <c r="AD9631" i="1"/>
  <c r="AF9630" i="1"/>
  <c r="AE9630" i="1"/>
  <c r="AD9630" i="1"/>
  <c r="AF9629" i="1"/>
  <c r="AE9629" i="1"/>
  <c r="AD9629" i="1"/>
  <c r="AF9628" i="1"/>
  <c r="AE9628" i="1"/>
  <c r="AD9628" i="1"/>
  <c r="AF9627" i="1"/>
  <c r="AE9627" i="1"/>
  <c r="AD9627" i="1"/>
  <c r="AF9626" i="1"/>
  <c r="AE9626" i="1"/>
  <c r="AD9626" i="1"/>
  <c r="AF9625" i="1"/>
  <c r="AE9625" i="1"/>
  <c r="AD9625" i="1"/>
  <c r="AF9624" i="1"/>
  <c r="AE9624" i="1"/>
  <c r="AD9624" i="1"/>
  <c r="AF9623" i="1"/>
  <c r="AE9623" i="1"/>
  <c r="AD9623" i="1"/>
  <c r="AF9622" i="1"/>
  <c r="AE9622" i="1"/>
  <c r="AD9622" i="1"/>
  <c r="AF9621" i="1"/>
  <c r="AE9621" i="1"/>
  <c r="AD9621" i="1"/>
  <c r="AF9620" i="1"/>
  <c r="AE9620" i="1"/>
  <c r="AD9620" i="1"/>
  <c r="AF9619" i="1"/>
  <c r="AE9619" i="1"/>
  <c r="AD9619" i="1"/>
  <c r="AF9618" i="1"/>
  <c r="AE9618" i="1"/>
  <c r="AD9618" i="1"/>
  <c r="AF9617" i="1"/>
  <c r="AE9617" i="1"/>
  <c r="AD9617" i="1"/>
  <c r="AF9616" i="1"/>
  <c r="AE9616" i="1"/>
  <c r="AD9616" i="1"/>
  <c r="AF9615" i="1"/>
  <c r="AE9615" i="1"/>
  <c r="AD9615" i="1"/>
  <c r="AF9614" i="1"/>
  <c r="AE9614" i="1"/>
  <c r="AD9614" i="1"/>
  <c r="AF9613" i="1"/>
  <c r="AE9613" i="1"/>
  <c r="AD9613" i="1"/>
  <c r="AF9612" i="1"/>
  <c r="AE9612" i="1"/>
  <c r="AD9612" i="1"/>
  <c r="AF9611" i="1"/>
  <c r="AE9611" i="1"/>
  <c r="AD9611" i="1"/>
  <c r="AF9610" i="1"/>
  <c r="AE9610" i="1"/>
  <c r="AD9610" i="1"/>
  <c r="AF9609" i="1"/>
  <c r="AE9609" i="1"/>
  <c r="AD9609" i="1"/>
  <c r="AF9608" i="1"/>
  <c r="AE9608" i="1"/>
  <c r="AD9608" i="1"/>
  <c r="AF9607" i="1"/>
  <c r="AE9607" i="1"/>
  <c r="AD9607" i="1"/>
  <c r="AF9606" i="1"/>
  <c r="AE9606" i="1"/>
  <c r="AD9606" i="1"/>
  <c r="AF9605" i="1"/>
  <c r="AE9605" i="1"/>
  <c r="AD9605" i="1"/>
  <c r="AF9604" i="1"/>
  <c r="AE9604" i="1"/>
  <c r="AD9604" i="1"/>
  <c r="AF9603" i="1"/>
  <c r="AE9603" i="1"/>
  <c r="AD9603" i="1"/>
  <c r="AF9602" i="1"/>
  <c r="AE9602" i="1"/>
  <c r="AD9602" i="1"/>
  <c r="AF9601" i="1"/>
  <c r="AE9601" i="1"/>
  <c r="AD9601" i="1"/>
  <c r="AF9600" i="1"/>
  <c r="AE9600" i="1"/>
  <c r="AD9600" i="1"/>
  <c r="AF9599" i="1"/>
  <c r="AE9599" i="1"/>
  <c r="AD9599" i="1"/>
  <c r="AF9598" i="1"/>
  <c r="AE9598" i="1"/>
  <c r="AD9598" i="1"/>
  <c r="AF9597" i="1"/>
  <c r="AE9597" i="1"/>
  <c r="AD9597" i="1"/>
  <c r="AF9596" i="1"/>
  <c r="AE9596" i="1"/>
  <c r="AD9596" i="1"/>
  <c r="AF9595" i="1"/>
  <c r="AE9595" i="1"/>
  <c r="AD9595" i="1"/>
  <c r="AF9594" i="1"/>
  <c r="AE9594" i="1"/>
  <c r="AD9594" i="1"/>
  <c r="AF9593" i="1"/>
  <c r="AE9593" i="1"/>
  <c r="AD9593" i="1"/>
  <c r="AF9592" i="1"/>
  <c r="AE9592" i="1"/>
  <c r="AD9592" i="1"/>
  <c r="AF9591" i="1"/>
  <c r="AE9591" i="1"/>
  <c r="AD9591" i="1"/>
  <c r="AF9590" i="1"/>
  <c r="AE9590" i="1"/>
  <c r="AD9590" i="1"/>
  <c r="AF9589" i="1"/>
  <c r="AE9589" i="1"/>
  <c r="AD9589" i="1"/>
  <c r="AF9588" i="1"/>
  <c r="AE9588" i="1"/>
  <c r="AD9588" i="1"/>
  <c r="AF9587" i="1"/>
  <c r="AE9587" i="1"/>
  <c r="AD9587" i="1"/>
  <c r="AF9586" i="1"/>
  <c r="AE9586" i="1"/>
  <c r="AD9586" i="1"/>
  <c r="AF9585" i="1"/>
  <c r="AE9585" i="1"/>
  <c r="AD9585" i="1"/>
  <c r="AF9584" i="1"/>
  <c r="AE9584" i="1"/>
  <c r="AD9584" i="1"/>
  <c r="AF9583" i="1"/>
  <c r="AE9583" i="1"/>
  <c r="AD9583" i="1"/>
  <c r="AF9582" i="1"/>
  <c r="AE9582" i="1"/>
  <c r="AD9582" i="1"/>
  <c r="AF9581" i="1"/>
  <c r="AE9581" i="1"/>
  <c r="AD9581" i="1"/>
  <c r="AF9580" i="1"/>
  <c r="AE9580" i="1"/>
  <c r="AD9580" i="1"/>
  <c r="AF9579" i="1"/>
  <c r="AE9579" i="1"/>
  <c r="AD9579" i="1"/>
  <c r="AF9578" i="1"/>
  <c r="AE9578" i="1"/>
  <c r="AD9578" i="1"/>
  <c r="AF9577" i="1"/>
  <c r="AE9577" i="1"/>
  <c r="AD9577" i="1"/>
  <c r="AF9576" i="1"/>
  <c r="AE9576" i="1"/>
  <c r="AD9576" i="1"/>
  <c r="AF9575" i="1"/>
  <c r="AE9575" i="1"/>
  <c r="AD9575" i="1"/>
  <c r="AF9574" i="1"/>
  <c r="AE9574" i="1"/>
  <c r="AD9574" i="1"/>
  <c r="AF9573" i="1"/>
  <c r="AE9573" i="1"/>
  <c r="AD9573" i="1"/>
  <c r="AF9572" i="1"/>
  <c r="AE9572" i="1"/>
  <c r="AD9572" i="1"/>
  <c r="AF9571" i="1"/>
  <c r="AE9571" i="1"/>
  <c r="AD9571" i="1"/>
  <c r="AF9570" i="1"/>
  <c r="AE9570" i="1"/>
  <c r="AD9570" i="1"/>
  <c r="AF9569" i="1"/>
  <c r="AE9569" i="1"/>
  <c r="AD9569" i="1"/>
  <c r="AF9568" i="1"/>
  <c r="AE9568" i="1"/>
  <c r="AD9568" i="1"/>
  <c r="AF9567" i="1"/>
  <c r="AE9567" i="1"/>
  <c r="AD9567" i="1"/>
  <c r="AF9566" i="1"/>
  <c r="AE9566" i="1"/>
  <c r="AD9566" i="1"/>
  <c r="AF9565" i="1"/>
  <c r="AE9565" i="1"/>
  <c r="AD9565" i="1"/>
  <c r="AF9564" i="1"/>
  <c r="AE9564" i="1"/>
  <c r="AD9564" i="1"/>
  <c r="AF9563" i="1"/>
  <c r="AE9563" i="1"/>
  <c r="AD9563" i="1"/>
  <c r="AF9562" i="1"/>
  <c r="AE9562" i="1"/>
  <c r="AD9562" i="1"/>
  <c r="AF9561" i="1"/>
  <c r="AE9561" i="1"/>
  <c r="AD9561" i="1"/>
  <c r="AF9560" i="1"/>
  <c r="AE9560" i="1"/>
  <c r="AD9560" i="1"/>
  <c r="AF9559" i="1"/>
  <c r="AE9559" i="1"/>
  <c r="AD9559" i="1"/>
  <c r="AF9558" i="1"/>
  <c r="AE9558" i="1"/>
  <c r="AD9558" i="1"/>
  <c r="AF9557" i="1"/>
  <c r="AE9557" i="1"/>
  <c r="AD9557" i="1"/>
  <c r="AF9556" i="1"/>
  <c r="AE9556" i="1"/>
  <c r="AD9556" i="1"/>
  <c r="AF9555" i="1"/>
  <c r="AE9555" i="1"/>
  <c r="AD9555" i="1"/>
  <c r="AF9554" i="1"/>
  <c r="AE9554" i="1"/>
  <c r="AD9554" i="1"/>
  <c r="AF9553" i="1"/>
  <c r="AE9553" i="1"/>
  <c r="AD9553" i="1"/>
  <c r="AF9552" i="1"/>
  <c r="AE9552" i="1"/>
  <c r="AD9552" i="1"/>
  <c r="AF9551" i="1"/>
  <c r="AE9551" i="1"/>
  <c r="AD9551" i="1"/>
  <c r="AF9550" i="1"/>
  <c r="AE9550" i="1"/>
  <c r="AD9550" i="1"/>
  <c r="AF9549" i="1"/>
  <c r="AE9549" i="1"/>
  <c r="AD9549" i="1"/>
  <c r="AF9548" i="1"/>
  <c r="AE9548" i="1"/>
  <c r="AD9548" i="1"/>
  <c r="AF9547" i="1"/>
  <c r="AE9547" i="1"/>
  <c r="AD9547" i="1"/>
  <c r="AF9546" i="1"/>
  <c r="AE9546" i="1"/>
  <c r="AD9546" i="1"/>
  <c r="AF9545" i="1"/>
  <c r="AE9545" i="1"/>
  <c r="AD9545" i="1"/>
  <c r="AF9544" i="1"/>
  <c r="AE9544" i="1"/>
  <c r="AD9544" i="1"/>
  <c r="AF9543" i="1"/>
  <c r="AE9543" i="1"/>
  <c r="AD9543" i="1"/>
  <c r="AF9542" i="1"/>
  <c r="AE9542" i="1"/>
  <c r="AD9542" i="1"/>
  <c r="AF9541" i="1"/>
  <c r="AE9541" i="1"/>
  <c r="AD9541" i="1"/>
  <c r="AF9540" i="1"/>
  <c r="AE9540" i="1"/>
  <c r="AD9540" i="1"/>
  <c r="AF9539" i="1"/>
  <c r="AE9539" i="1"/>
  <c r="AD9539" i="1"/>
  <c r="AF9538" i="1"/>
  <c r="AE9538" i="1"/>
  <c r="AD9538" i="1"/>
  <c r="AF9537" i="1"/>
  <c r="AE9537" i="1"/>
  <c r="AD9537" i="1"/>
  <c r="AF9536" i="1"/>
  <c r="AE9536" i="1"/>
  <c r="AD9536" i="1"/>
  <c r="AF9535" i="1"/>
  <c r="AE9535" i="1"/>
  <c r="AD9535" i="1"/>
  <c r="AF9534" i="1"/>
  <c r="AE9534" i="1"/>
  <c r="AD9534" i="1"/>
  <c r="AF9533" i="1"/>
  <c r="AE9533" i="1"/>
  <c r="AD9533" i="1"/>
  <c r="AF9532" i="1"/>
  <c r="AE9532" i="1"/>
  <c r="AD9532" i="1"/>
  <c r="AF9531" i="1"/>
  <c r="AE9531" i="1"/>
  <c r="AD9531" i="1"/>
  <c r="AF9530" i="1"/>
  <c r="AE9530" i="1"/>
  <c r="AD9530" i="1"/>
  <c r="AF9529" i="1"/>
  <c r="AE9529" i="1"/>
  <c r="AD9529" i="1"/>
  <c r="AF9528" i="1"/>
  <c r="AE9528" i="1"/>
  <c r="AD9528" i="1"/>
  <c r="AF9527" i="1"/>
  <c r="AE9527" i="1"/>
  <c r="AD9527" i="1"/>
  <c r="AF9526" i="1"/>
  <c r="AE9526" i="1"/>
  <c r="AD9526" i="1"/>
  <c r="AF9525" i="1"/>
  <c r="AE9525" i="1"/>
  <c r="AD9525" i="1"/>
  <c r="AF9524" i="1"/>
  <c r="AE9524" i="1"/>
  <c r="AD9524" i="1"/>
  <c r="AF9523" i="1"/>
  <c r="AE9523" i="1"/>
  <c r="AD9523" i="1"/>
  <c r="AF9522" i="1"/>
  <c r="AE9522" i="1"/>
  <c r="AD9522" i="1"/>
  <c r="AF9521" i="1"/>
  <c r="AE9521" i="1"/>
  <c r="AD9521" i="1"/>
  <c r="AF9520" i="1"/>
  <c r="AE9520" i="1"/>
  <c r="AD9520" i="1"/>
  <c r="AF9519" i="1"/>
  <c r="AE9519" i="1"/>
  <c r="AD9519" i="1"/>
  <c r="AF9518" i="1"/>
  <c r="AE9518" i="1"/>
  <c r="AD9518" i="1"/>
  <c r="AF9517" i="1"/>
  <c r="AE9517" i="1"/>
  <c r="AD9517" i="1"/>
  <c r="AF9516" i="1"/>
  <c r="AE9516" i="1"/>
  <c r="AD9516" i="1"/>
  <c r="AF9515" i="1"/>
  <c r="AE9515" i="1"/>
  <c r="AD9515" i="1"/>
  <c r="AF9514" i="1"/>
  <c r="AE9514" i="1"/>
  <c r="AD9514" i="1"/>
  <c r="AF9513" i="1"/>
  <c r="AE9513" i="1"/>
  <c r="AD9513" i="1"/>
  <c r="AF9512" i="1"/>
  <c r="AE9512" i="1"/>
  <c r="AD9512" i="1"/>
  <c r="AF9511" i="1"/>
  <c r="AE9511" i="1"/>
  <c r="AD9511" i="1"/>
  <c r="AF9510" i="1"/>
  <c r="AE9510" i="1"/>
  <c r="AD9510" i="1"/>
  <c r="AF9509" i="1"/>
  <c r="AE9509" i="1"/>
  <c r="AD9509" i="1"/>
  <c r="AF9508" i="1"/>
  <c r="AE9508" i="1"/>
  <c r="AD9508" i="1"/>
  <c r="AF9507" i="1"/>
  <c r="AE9507" i="1"/>
  <c r="AD9507" i="1"/>
  <c r="AF9506" i="1"/>
  <c r="AE9506" i="1"/>
  <c r="AD9506" i="1"/>
  <c r="AF9505" i="1"/>
  <c r="AE9505" i="1"/>
  <c r="AD9505" i="1"/>
  <c r="AF9504" i="1"/>
  <c r="AE9504" i="1"/>
  <c r="AD9504" i="1"/>
  <c r="AF9503" i="1"/>
  <c r="AE9503" i="1"/>
  <c r="AD9503" i="1"/>
  <c r="AF9502" i="1"/>
  <c r="AE9502" i="1"/>
  <c r="AD9502" i="1"/>
  <c r="AF9501" i="1"/>
  <c r="AE9501" i="1"/>
  <c r="AD9501" i="1"/>
  <c r="AF9500" i="1"/>
  <c r="AE9500" i="1"/>
  <c r="AD9500" i="1"/>
  <c r="AF9499" i="1"/>
  <c r="AE9499" i="1"/>
  <c r="AD9499" i="1"/>
  <c r="AF9498" i="1"/>
  <c r="AE9498" i="1"/>
  <c r="AD9498" i="1"/>
  <c r="AF9497" i="1"/>
  <c r="AE9497" i="1"/>
  <c r="AD9497" i="1"/>
  <c r="AF9496" i="1"/>
  <c r="AE9496" i="1"/>
  <c r="AD9496" i="1"/>
  <c r="AF9495" i="1"/>
  <c r="AE9495" i="1"/>
  <c r="AD9495" i="1"/>
  <c r="AF9494" i="1"/>
  <c r="AE9494" i="1"/>
  <c r="AD9494" i="1"/>
  <c r="AF9493" i="1"/>
  <c r="AE9493" i="1"/>
  <c r="AD9493" i="1"/>
  <c r="AF9492" i="1"/>
  <c r="AE9492" i="1"/>
  <c r="AD9492" i="1"/>
  <c r="AF9491" i="1"/>
  <c r="AE9491" i="1"/>
  <c r="AD9491" i="1"/>
  <c r="AF9490" i="1"/>
  <c r="AE9490" i="1"/>
  <c r="AD9490" i="1"/>
  <c r="AF9489" i="1"/>
  <c r="AE9489" i="1"/>
  <c r="AD9489" i="1"/>
  <c r="AF9488" i="1"/>
  <c r="AE9488" i="1"/>
  <c r="AD9488" i="1"/>
  <c r="AF9487" i="1"/>
  <c r="AE9487" i="1"/>
  <c r="AD9487" i="1"/>
  <c r="AF9486" i="1"/>
  <c r="AE9486" i="1"/>
  <c r="AD9486" i="1"/>
  <c r="AF9485" i="1"/>
  <c r="AE9485" i="1"/>
  <c r="AD9485" i="1"/>
  <c r="AF9484" i="1"/>
  <c r="AE9484" i="1"/>
  <c r="AD9484" i="1"/>
  <c r="AF9483" i="1"/>
  <c r="AE9483" i="1"/>
  <c r="AD9483" i="1"/>
  <c r="AF9482" i="1"/>
  <c r="AE9482" i="1"/>
  <c r="AD9482" i="1"/>
  <c r="AF9481" i="1"/>
  <c r="AE9481" i="1"/>
  <c r="AD9481" i="1"/>
  <c r="AF9480" i="1"/>
  <c r="AE9480" i="1"/>
  <c r="AD9480" i="1"/>
  <c r="AF9479" i="1"/>
  <c r="AE9479" i="1"/>
  <c r="AD9479" i="1"/>
  <c r="AF9478" i="1"/>
  <c r="AE9478" i="1"/>
  <c r="AD9478" i="1"/>
  <c r="AF9477" i="1"/>
  <c r="AE9477" i="1"/>
  <c r="AD9477" i="1"/>
  <c r="AF9476" i="1"/>
  <c r="AE9476" i="1"/>
  <c r="AD9476" i="1"/>
  <c r="AF9475" i="1"/>
  <c r="AE9475" i="1"/>
  <c r="AD9475" i="1"/>
  <c r="AF9474" i="1"/>
  <c r="AE9474" i="1"/>
  <c r="AD9474" i="1"/>
  <c r="AF9473" i="1"/>
  <c r="AE9473" i="1"/>
  <c r="AD9473" i="1"/>
  <c r="AF9472" i="1"/>
  <c r="AE9472" i="1"/>
  <c r="AD9472" i="1"/>
  <c r="AF9471" i="1"/>
  <c r="AE9471" i="1"/>
  <c r="AD9471" i="1"/>
  <c r="AF9470" i="1"/>
  <c r="AE9470" i="1"/>
  <c r="AD9470" i="1"/>
  <c r="AF9469" i="1"/>
  <c r="AE9469" i="1"/>
  <c r="AD9469" i="1"/>
  <c r="AF9468" i="1"/>
  <c r="AE9468" i="1"/>
  <c r="AD9468" i="1"/>
  <c r="AF9467" i="1"/>
  <c r="AE9467" i="1"/>
  <c r="AD9467" i="1"/>
  <c r="AF9466" i="1"/>
  <c r="AE9466" i="1"/>
  <c r="AD9466" i="1"/>
  <c r="AF9465" i="1"/>
  <c r="AE9465" i="1"/>
  <c r="AD9465" i="1"/>
  <c r="AF9464" i="1"/>
  <c r="AE9464" i="1"/>
  <c r="AD9464" i="1"/>
  <c r="AF9463" i="1"/>
  <c r="AE9463" i="1"/>
  <c r="AD9463" i="1"/>
  <c r="AF9462" i="1"/>
  <c r="AE9462" i="1"/>
  <c r="AD9462" i="1"/>
  <c r="AF9461" i="1"/>
  <c r="AE9461" i="1"/>
  <c r="AD9461" i="1"/>
  <c r="AF9460" i="1"/>
  <c r="AE9460" i="1"/>
  <c r="AD9460" i="1"/>
  <c r="AF9459" i="1"/>
  <c r="AE9459" i="1"/>
  <c r="AD9459" i="1"/>
  <c r="AF9458" i="1"/>
  <c r="AE9458" i="1"/>
  <c r="AD9458" i="1"/>
  <c r="AF9457" i="1"/>
  <c r="AE9457" i="1"/>
  <c r="AD9457" i="1"/>
  <c r="AF9456" i="1"/>
  <c r="AE9456" i="1"/>
  <c r="AD9456" i="1"/>
  <c r="AF9455" i="1"/>
  <c r="AE9455" i="1"/>
  <c r="AD9455" i="1"/>
  <c r="AF9454" i="1"/>
  <c r="AE9454" i="1"/>
  <c r="AD9454" i="1"/>
  <c r="AF9453" i="1"/>
  <c r="AE9453" i="1"/>
  <c r="AD9453" i="1"/>
  <c r="AF9452" i="1"/>
  <c r="AE9452" i="1"/>
  <c r="AD9452" i="1"/>
  <c r="AF9451" i="1"/>
  <c r="AE9451" i="1"/>
  <c r="AD9451" i="1"/>
  <c r="AF9450" i="1"/>
  <c r="AE9450" i="1"/>
  <c r="AD9450" i="1"/>
  <c r="AF9449" i="1"/>
  <c r="AE9449" i="1"/>
  <c r="AD9449" i="1"/>
  <c r="AF9448" i="1"/>
  <c r="AE9448" i="1"/>
  <c r="AD9448" i="1"/>
  <c r="AF9447" i="1"/>
  <c r="AE9447" i="1"/>
  <c r="AD9447" i="1"/>
  <c r="AF9446" i="1"/>
  <c r="AE9446" i="1"/>
  <c r="AD9446" i="1"/>
  <c r="AF9445" i="1"/>
  <c r="AE9445" i="1"/>
  <c r="AD9445" i="1"/>
  <c r="AF9444" i="1"/>
  <c r="AE9444" i="1"/>
  <c r="AD9444" i="1"/>
  <c r="AF9443" i="1"/>
  <c r="AE9443" i="1"/>
  <c r="AD9443" i="1"/>
  <c r="AF9442" i="1"/>
  <c r="AE9442" i="1"/>
  <c r="AD9442" i="1"/>
  <c r="AF9441" i="1"/>
  <c r="AE9441" i="1"/>
  <c r="AD9441" i="1"/>
  <c r="AF9440" i="1"/>
  <c r="AE9440" i="1"/>
  <c r="AD9440" i="1"/>
  <c r="AF9439" i="1"/>
  <c r="AE9439" i="1"/>
  <c r="AD9439" i="1"/>
  <c r="AF9438" i="1"/>
  <c r="AE9438" i="1"/>
  <c r="AD9438" i="1"/>
  <c r="AF9437" i="1"/>
  <c r="AE9437" i="1"/>
  <c r="AD9437" i="1"/>
  <c r="AF9436" i="1"/>
  <c r="AE9436" i="1"/>
  <c r="AD9436" i="1"/>
  <c r="AF9435" i="1"/>
  <c r="AE9435" i="1"/>
  <c r="AD9435" i="1"/>
  <c r="AF9434" i="1"/>
  <c r="AE9434" i="1"/>
  <c r="AD9434" i="1"/>
  <c r="AF9433" i="1"/>
  <c r="AE9433" i="1"/>
  <c r="AD9433" i="1"/>
  <c r="AF9432" i="1"/>
  <c r="AE9432" i="1"/>
  <c r="AD9432" i="1"/>
  <c r="AF9431" i="1"/>
  <c r="AE9431" i="1"/>
  <c r="AD9431" i="1"/>
  <c r="AF9430" i="1"/>
  <c r="AE9430" i="1"/>
  <c r="AD9430" i="1"/>
  <c r="AF9429" i="1"/>
  <c r="AE9429" i="1"/>
  <c r="AD9429" i="1"/>
  <c r="AF9428" i="1"/>
  <c r="AE9428" i="1"/>
  <c r="AD9428" i="1"/>
  <c r="AF9427" i="1"/>
  <c r="AE9427" i="1"/>
  <c r="AD9427" i="1"/>
  <c r="AF9426" i="1"/>
  <c r="AE9426" i="1"/>
  <c r="AD9426" i="1"/>
  <c r="AF9425" i="1"/>
  <c r="AE9425" i="1"/>
  <c r="AD9425" i="1"/>
  <c r="AF9424" i="1"/>
  <c r="AE9424" i="1"/>
  <c r="AD9424" i="1"/>
  <c r="AF9423" i="1"/>
  <c r="AE9423" i="1"/>
  <c r="AD9423" i="1"/>
  <c r="AF9422" i="1"/>
  <c r="AE9422" i="1"/>
  <c r="AD9422" i="1"/>
  <c r="AF9421" i="1"/>
  <c r="AE9421" i="1"/>
  <c r="AD9421" i="1"/>
  <c r="AF9420" i="1"/>
  <c r="AE9420" i="1"/>
  <c r="AD9420" i="1"/>
  <c r="AF9419" i="1"/>
  <c r="AE9419" i="1"/>
  <c r="AD9419" i="1"/>
  <c r="AF9418" i="1"/>
  <c r="AE9418" i="1"/>
  <c r="AD9418" i="1"/>
  <c r="AF9417" i="1"/>
  <c r="AE9417" i="1"/>
  <c r="AD9417" i="1"/>
  <c r="AF9416" i="1"/>
  <c r="AE9416" i="1"/>
  <c r="AD9416" i="1"/>
  <c r="AF9415" i="1"/>
  <c r="AE9415" i="1"/>
  <c r="AD9415" i="1"/>
  <c r="AF9414" i="1"/>
  <c r="AE9414" i="1"/>
  <c r="AD9414" i="1"/>
  <c r="AF9413" i="1"/>
  <c r="AE9413" i="1"/>
  <c r="AD9413" i="1"/>
  <c r="AF9412" i="1"/>
  <c r="AE9412" i="1"/>
  <c r="AD9412" i="1"/>
  <c r="AF9411" i="1"/>
  <c r="AE9411" i="1"/>
  <c r="AD9411" i="1"/>
  <c r="AF9410" i="1"/>
  <c r="AE9410" i="1"/>
  <c r="AD9410" i="1"/>
  <c r="AF9409" i="1"/>
  <c r="AE9409" i="1"/>
  <c r="AD9409" i="1"/>
  <c r="AF9408" i="1"/>
  <c r="AE9408" i="1"/>
  <c r="AD9408" i="1"/>
  <c r="AF9407" i="1"/>
  <c r="AE9407" i="1"/>
  <c r="AD9407" i="1"/>
  <c r="AF9406" i="1"/>
  <c r="AE9406" i="1"/>
  <c r="AD9406" i="1"/>
  <c r="AF9405" i="1"/>
  <c r="AE9405" i="1"/>
  <c r="AD9405" i="1"/>
  <c r="AF9404" i="1"/>
  <c r="AE9404" i="1"/>
  <c r="AD9404" i="1"/>
  <c r="AF9403" i="1"/>
  <c r="AE9403" i="1"/>
  <c r="AD9403" i="1"/>
  <c r="AF9402" i="1"/>
  <c r="AE9402" i="1"/>
  <c r="AD9402" i="1"/>
  <c r="AF9401" i="1"/>
  <c r="AE9401" i="1"/>
  <c r="AD9401" i="1"/>
  <c r="AF9400" i="1"/>
  <c r="AE9400" i="1"/>
  <c r="AD9400" i="1"/>
  <c r="AF9399" i="1"/>
  <c r="AE9399" i="1"/>
  <c r="AD9399" i="1"/>
  <c r="AF9398" i="1"/>
  <c r="AE9398" i="1"/>
  <c r="AD9398" i="1"/>
  <c r="AF9397" i="1"/>
  <c r="AE9397" i="1"/>
  <c r="AD9397" i="1"/>
  <c r="AF9396" i="1"/>
  <c r="AE9396" i="1"/>
  <c r="AD9396" i="1"/>
  <c r="AF9395" i="1"/>
  <c r="AE9395" i="1"/>
  <c r="AD9395" i="1"/>
  <c r="AF9394" i="1"/>
  <c r="AE9394" i="1"/>
  <c r="AD9394" i="1"/>
  <c r="AF9393" i="1"/>
  <c r="AE9393" i="1"/>
  <c r="AD9393" i="1"/>
  <c r="AF9392" i="1"/>
  <c r="AE9392" i="1"/>
  <c r="AD9392" i="1"/>
  <c r="AF9391" i="1"/>
  <c r="AE9391" i="1"/>
  <c r="AD9391" i="1"/>
  <c r="AF9390" i="1"/>
  <c r="AE9390" i="1"/>
  <c r="AD9390" i="1"/>
  <c r="AF9389" i="1"/>
  <c r="AE9389" i="1"/>
  <c r="AD9389" i="1"/>
  <c r="AF9388" i="1"/>
  <c r="AE9388" i="1"/>
  <c r="AD9388" i="1"/>
  <c r="AF9387" i="1"/>
  <c r="AE9387" i="1"/>
  <c r="AD9387" i="1"/>
  <c r="AF9386" i="1"/>
  <c r="AE9386" i="1"/>
  <c r="AD9386" i="1"/>
  <c r="AF9385" i="1"/>
  <c r="AE9385" i="1"/>
  <c r="AD9385" i="1"/>
  <c r="AF9384" i="1"/>
  <c r="AE9384" i="1"/>
  <c r="AD9384" i="1"/>
  <c r="AF9383" i="1"/>
  <c r="AE9383" i="1"/>
  <c r="AD9383" i="1"/>
  <c r="AF9382" i="1"/>
  <c r="AE9382" i="1"/>
  <c r="AD9382" i="1"/>
  <c r="AF9381" i="1"/>
  <c r="AE9381" i="1"/>
  <c r="AD9381" i="1"/>
  <c r="AF9380" i="1"/>
  <c r="AE9380" i="1"/>
  <c r="AD9380" i="1"/>
  <c r="AF9379" i="1"/>
  <c r="AE9379" i="1"/>
  <c r="AD9379" i="1"/>
  <c r="AF9378" i="1"/>
  <c r="AE9378" i="1"/>
  <c r="AD9378" i="1"/>
  <c r="AF9377" i="1"/>
  <c r="AE9377" i="1"/>
  <c r="AD9377" i="1"/>
  <c r="AF9376" i="1"/>
  <c r="AE9376" i="1"/>
  <c r="AD9376" i="1"/>
  <c r="AF9375" i="1"/>
  <c r="AE9375" i="1"/>
  <c r="AD9375" i="1"/>
  <c r="AF9374" i="1"/>
  <c r="AE9374" i="1"/>
  <c r="AD9374" i="1"/>
  <c r="AF9373" i="1"/>
  <c r="AE9373" i="1"/>
  <c r="AD9373" i="1"/>
  <c r="AF9372" i="1"/>
  <c r="AE9372" i="1"/>
  <c r="AD9372" i="1"/>
  <c r="AF9371" i="1"/>
  <c r="AE9371" i="1"/>
  <c r="AD9371" i="1"/>
  <c r="AF9370" i="1"/>
  <c r="AE9370" i="1"/>
  <c r="AD9370" i="1"/>
  <c r="AF9369" i="1"/>
  <c r="AE9369" i="1"/>
  <c r="AD9369" i="1"/>
  <c r="AF9368" i="1"/>
  <c r="AE9368" i="1"/>
  <c r="AD9368" i="1"/>
  <c r="AF9367" i="1"/>
  <c r="AE9367" i="1"/>
  <c r="AD9367" i="1"/>
  <c r="AF9366" i="1"/>
  <c r="AE9366" i="1"/>
  <c r="AD9366" i="1"/>
  <c r="AF9365" i="1"/>
  <c r="AE9365" i="1"/>
  <c r="AD9365" i="1"/>
  <c r="AF9364" i="1"/>
  <c r="AE9364" i="1"/>
  <c r="AD9364" i="1"/>
  <c r="AF9363" i="1"/>
  <c r="AE9363" i="1"/>
  <c r="AD9363" i="1"/>
  <c r="AF9362" i="1"/>
  <c r="AE9362" i="1"/>
  <c r="AD9362" i="1"/>
  <c r="AF9361" i="1"/>
  <c r="AE9361" i="1"/>
  <c r="AD9361" i="1"/>
  <c r="AF9360" i="1"/>
  <c r="AE9360" i="1"/>
  <c r="AD9360" i="1"/>
  <c r="AF9359" i="1"/>
  <c r="AE9359" i="1"/>
  <c r="AD9359" i="1"/>
  <c r="AF9358" i="1"/>
  <c r="AE9358" i="1"/>
  <c r="AD9358" i="1"/>
  <c r="AF9357" i="1"/>
  <c r="AE9357" i="1"/>
  <c r="AD9357" i="1"/>
  <c r="AF9356" i="1"/>
  <c r="AE9356" i="1"/>
  <c r="AD9356" i="1"/>
  <c r="AF9355" i="1"/>
  <c r="AE9355" i="1"/>
  <c r="AD9355" i="1"/>
  <c r="AF9354" i="1"/>
  <c r="AE9354" i="1"/>
  <c r="AD9354" i="1"/>
  <c r="AF9353" i="1"/>
  <c r="AE9353" i="1"/>
  <c r="AD9353" i="1"/>
  <c r="AF9352" i="1"/>
  <c r="AE9352" i="1"/>
  <c r="AD9352" i="1"/>
  <c r="AF9351" i="1"/>
  <c r="AE9351" i="1"/>
  <c r="AD9351" i="1"/>
  <c r="AF9350" i="1"/>
  <c r="AE9350" i="1"/>
  <c r="AD9350" i="1"/>
  <c r="AF9349" i="1"/>
  <c r="AE9349" i="1"/>
  <c r="AD9349" i="1"/>
  <c r="AF9348" i="1"/>
  <c r="AE9348" i="1"/>
  <c r="AD9348" i="1"/>
  <c r="AF9347" i="1"/>
  <c r="AE9347" i="1"/>
  <c r="AD9347" i="1"/>
  <c r="AF9346" i="1"/>
  <c r="AE9346" i="1"/>
  <c r="AD9346" i="1"/>
  <c r="AF9345" i="1"/>
  <c r="AE9345" i="1"/>
  <c r="AD9345" i="1"/>
  <c r="AF9344" i="1"/>
  <c r="AE9344" i="1"/>
  <c r="AD9344" i="1"/>
  <c r="AF9343" i="1"/>
  <c r="AE9343" i="1"/>
  <c r="AD9343" i="1"/>
  <c r="AF9342" i="1"/>
  <c r="AE9342" i="1"/>
  <c r="AD9342" i="1"/>
  <c r="AF9341" i="1"/>
  <c r="AE9341" i="1"/>
  <c r="AD9341" i="1"/>
  <c r="AF9340" i="1"/>
  <c r="AE9340" i="1"/>
  <c r="AD9340" i="1"/>
  <c r="AF9339" i="1"/>
  <c r="AE9339" i="1"/>
  <c r="AD9339" i="1"/>
  <c r="AF9338" i="1"/>
  <c r="AE9338" i="1"/>
  <c r="AD9338" i="1"/>
  <c r="AF9337" i="1"/>
  <c r="AE9337" i="1"/>
  <c r="AD9337" i="1"/>
  <c r="AF9336" i="1"/>
  <c r="AE9336" i="1"/>
  <c r="AD9336" i="1"/>
  <c r="AF9335" i="1"/>
  <c r="AE9335" i="1"/>
  <c r="AD9335" i="1"/>
  <c r="AF9334" i="1"/>
  <c r="AE9334" i="1"/>
  <c r="AD9334" i="1"/>
  <c r="AF9333" i="1"/>
  <c r="AE9333" i="1"/>
  <c r="AD9333" i="1"/>
  <c r="AF9332" i="1"/>
  <c r="AE9332" i="1"/>
  <c r="AD9332" i="1"/>
  <c r="AF9331" i="1"/>
  <c r="AE9331" i="1"/>
  <c r="AD9331" i="1"/>
  <c r="AF9330" i="1"/>
  <c r="AE9330" i="1"/>
  <c r="AD9330" i="1"/>
  <c r="AF9329" i="1"/>
  <c r="AE9329" i="1"/>
  <c r="AD9329" i="1"/>
  <c r="AF9328" i="1"/>
  <c r="AE9328" i="1"/>
  <c r="AD9328" i="1"/>
  <c r="AF9327" i="1"/>
  <c r="AE9327" i="1"/>
  <c r="AD9327" i="1"/>
  <c r="AF9326" i="1"/>
  <c r="AE9326" i="1"/>
  <c r="AD9326" i="1"/>
  <c r="AF9325" i="1"/>
  <c r="AE9325" i="1"/>
  <c r="AD9325" i="1"/>
  <c r="AF9324" i="1"/>
  <c r="AE9324" i="1"/>
  <c r="AD9324" i="1"/>
  <c r="AF9323" i="1"/>
  <c r="AE9323" i="1"/>
  <c r="AD9323" i="1"/>
  <c r="AF9322" i="1"/>
  <c r="AE9322" i="1"/>
  <c r="AD9322" i="1"/>
  <c r="AF9321" i="1"/>
  <c r="AE9321" i="1"/>
  <c r="AD9321" i="1"/>
  <c r="AF9320" i="1"/>
  <c r="AE9320" i="1"/>
  <c r="AD9320" i="1"/>
  <c r="AF9319" i="1"/>
  <c r="AE9319" i="1"/>
  <c r="AD9319" i="1"/>
  <c r="AF9318" i="1"/>
  <c r="AE9318" i="1"/>
  <c r="AD9318" i="1"/>
  <c r="AF9317" i="1"/>
  <c r="AE9317" i="1"/>
  <c r="AD9317" i="1"/>
  <c r="AF9316" i="1"/>
  <c r="AE9316" i="1"/>
  <c r="AD9316" i="1"/>
  <c r="AF9315" i="1"/>
  <c r="AE9315" i="1"/>
  <c r="AD9315" i="1"/>
  <c r="AF9314" i="1"/>
  <c r="AE9314" i="1"/>
  <c r="AD9314" i="1"/>
  <c r="AF9313" i="1"/>
  <c r="AE9313" i="1"/>
  <c r="AD9313" i="1"/>
  <c r="AF9312" i="1"/>
  <c r="AE9312" i="1"/>
  <c r="AD9312" i="1"/>
  <c r="AF9311" i="1"/>
  <c r="AE9311" i="1"/>
  <c r="AD9311" i="1"/>
  <c r="AF9310" i="1"/>
  <c r="AE9310" i="1"/>
  <c r="AD9310" i="1"/>
  <c r="AF9309" i="1"/>
  <c r="AE9309" i="1"/>
  <c r="AD9309" i="1"/>
  <c r="AF9308" i="1"/>
  <c r="AE9308" i="1"/>
  <c r="AD9308" i="1"/>
  <c r="AF9307" i="1"/>
  <c r="AE9307" i="1"/>
  <c r="AD9307" i="1"/>
  <c r="AF9306" i="1"/>
  <c r="AE9306" i="1"/>
  <c r="AD9306" i="1"/>
  <c r="AF9305" i="1"/>
  <c r="AE9305" i="1"/>
  <c r="AD9305" i="1"/>
  <c r="AF9304" i="1"/>
  <c r="AE9304" i="1"/>
  <c r="AD9304" i="1"/>
  <c r="AF9303" i="1"/>
  <c r="AE9303" i="1"/>
  <c r="AD9303" i="1"/>
  <c r="AF9302" i="1"/>
  <c r="AE9302" i="1"/>
  <c r="AD9302" i="1"/>
  <c r="AF9301" i="1"/>
  <c r="AE9301" i="1"/>
  <c r="AD9301" i="1"/>
  <c r="AF9300" i="1"/>
  <c r="AE9300" i="1"/>
  <c r="AD9300" i="1"/>
  <c r="AF9299" i="1"/>
  <c r="AE9299" i="1"/>
  <c r="AD9299" i="1"/>
  <c r="AF9298" i="1"/>
  <c r="AE9298" i="1"/>
  <c r="AD9298" i="1"/>
  <c r="AF9297" i="1"/>
  <c r="AE9297" i="1"/>
  <c r="AD9297" i="1"/>
  <c r="AF9296" i="1"/>
  <c r="AE9296" i="1"/>
  <c r="AD9296" i="1"/>
  <c r="AF9295" i="1"/>
  <c r="AE9295" i="1"/>
  <c r="AD9295" i="1"/>
  <c r="AF9294" i="1"/>
  <c r="AE9294" i="1"/>
  <c r="AD9294" i="1"/>
  <c r="AF9293" i="1"/>
  <c r="AE9293" i="1"/>
  <c r="AD9293" i="1"/>
  <c r="AF9292" i="1"/>
  <c r="AE9292" i="1"/>
  <c r="AD9292" i="1"/>
  <c r="AF9291" i="1"/>
  <c r="AE9291" i="1"/>
  <c r="AD9291" i="1"/>
  <c r="AF9290" i="1"/>
  <c r="AE9290" i="1"/>
  <c r="AD9290" i="1"/>
  <c r="AF9289" i="1"/>
  <c r="AE9289" i="1"/>
  <c r="AD9289" i="1"/>
  <c r="AF9288" i="1"/>
  <c r="AE9288" i="1"/>
  <c r="AD9288" i="1"/>
  <c r="AF9287" i="1"/>
  <c r="AE9287" i="1"/>
  <c r="AD9287" i="1"/>
  <c r="AF9286" i="1"/>
  <c r="AE9286" i="1"/>
  <c r="AD9286" i="1"/>
  <c r="AF9285" i="1"/>
  <c r="AE9285" i="1"/>
  <c r="AD9285" i="1"/>
  <c r="AF9284" i="1"/>
  <c r="AE9284" i="1"/>
  <c r="AD9284" i="1"/>
  <c r="AF9283" i="1"/>
  <c r="AE9283" i="1"/>
  <c r="AD9283" i="1"/>
  <c r="AF9282" i="1"/>
  <c r="AE9282" i="1"/>
  <c r="AD9282" i="1"/>
  <c r="AF9281" i="1"/>
  <c r="AE9281" i="1"/>
  <c r="AD9281" i="1"/>
  <c r="AF9280" i="1"/>
  <c r="AE9280" i="1"/>
  <c r="AD9280" i="1"/>
  <c r="AF9279" i="1"/>
  <c r="AE9279" i="1"/>
  <c r="AD9279" i="1"/>
  <c r="AF9278" i="1"/>
  <c r="AE9278" i="1"/>
  <c r="AD9278" i="1"/>
  <c r="AF9277" i="1"/>
  <c r="AE9277" i="1"/>
  <c r="AD9277" i="1"/>
  <c r="AF9276" i="1"/>
  <c r="AE9276" i="1"/>
  <c r="AD9276" i="1"/>
  <c r="AF9275" i="1"/>
  <c r="AE9275" i="1"/>
  <c r="AD9275" i="1"/>
  <c r="AF9274" i="1"/>
  <c r="AE9274" i="1"/>
  <c r="AD9274" i="1"/>
  <c r="AF9273" i="1"/>
  <c r="AE9273" i="1"/>
  <c r="AD9273" i="1"/>
  <c r="AF9272" i="1"/>
  <c r="AE9272" i="1"/>
  <c r="AD9272" i="1"/>
  <c r="AF9271" i="1"/>
  <c r="AE9271" i="1"/>
  <c r="AD9271" i="1"/>
  <c r="AF9270" i="1"/>
  <c r="AE9270" i="1"/>
  <c r="AD9270" i="1"/>
  <c r="AF9269" i="1"/>
  <c r="AE9269" i="1"/>
  <c r="AD9269" i="1"/>
  <c r="AF9268" i="1"/>
  <c r="AE9268" i="1"/>
  <c r="AD9268" i="1"/>
  <c r="AF9267" i="1"/>
  <c r="AE9267" i="1"/>
  <c r="AD9267" i="1"/>
  <c r="AF9266" i="1"/>
  <c r="AE9266" i="1"/>
  <c r="AD9266" i="1"/>
  <c r="AF9265" i="1"/>
  <c r="AE9265" i="1"/>
  <c r="AD9265" i="1"/>
  <c r="AF9264" i="1"/>
  <c r="AE9264" i="1"/>
  <c r="AD9264" i="1"/>
  <c r="AF9263" i="1"/>
  <c r="AE9263" i="1"/>
  <c r="AD9263" i="1"/>
  <c r="AF9262" i="1"/>
  <c r="AE9262" i="1"/>
  <c r="AD9262" i="1"/>
  <c r="AF9261" i="1"/>
  <c r="AE9261" i="1"/>
  <c r="AD9261" i="1"/>
  <c r="AF9260" i="1"/>
  <c r="AE9260" i="1"/>
  <c r="AD9260" i="1"/>
  <c r="AF9259" i="1"/>
  <c r="AE9259" i="1"/>
  <c r="AD9259" i="1"/>
  <c r="AF9258" i="1"/>
  <c r="AE9258" i="1"/>
  <c r="AD9258" i="1"/>
  <c r="AF9257" i="1"/>
  <c r="AE9257" i="1"/>
  <c r="AD9257" i="1"/>
  <c r="AF9256" i="1"/>
  <c r="AE9256" i="1"/>
  <c r="AD9256" i="1"/>
  <c r="AF9255" i="1"/>
  <c r="AE9255" i="1"/>
  <c r="AD9255" i="1"/>
  <c r="AF9254" i="1"/>
  <c r="AE9254" i="1"/>
  <c r="AD9254" i="1"/>
  <c r="AF9253" i="1"/>
  <c r="AE9253" i="1"/>
  <c r="AD9253" i="1"/>
  <c r="AF9252" i="1"/>
  <c r="AE9252" i="1"/>
  <c r="AD9252" i="1"/>
  <c r="AF9251" i="1"/>
  <c r="AE9251" i="1"/>
  <c r="AD9251" i="1"/>
  <c r="AF9250" i="1"/>
  <c r="AE9250" i="1"/>
  <c r="AD9250" i="1"/>
  <c r="AF9249" i="1"/>
  <c r="AE9249" i="1"/>
  <c r="AD9249" i="1"/>
  <c r="AF9248" i="1"/>
  <c r="AE9248" i="1"/>
  <c r="AD9248" i="1"/>
  <c r="AF9247" i="1"/>
  <c r="AE9247" i="1"/>
  <c r="AD9247" i="1"/>
  <c r="AF9246" i="1"/>
  <c r="AE9246" i="1"/>
  <c r="AD9246" i="1"/>
  <c r="AF9245" i="1"/>
  <c r="AE9245" i="1"/>
  <c r="AD9245" i="1"/>
  <c r="AF9244" i="1"/>
  <c r="AE9244" i="1"/>
  <c r="AD9244" i="1"/>
  <c r="AF9243" i="1"/>
  <c r="AE9243" i="1"/>
  <c r="AD9243" i="1"/>
  <c r="AF9242" i="1"/>
  <c r="AE9242" i="1"/>
  <c r="AD9242" i="1"/>
  <c r="AF9241" i="1"/>
  <c r="AE9241" i="1"/>
  <c r="AD9241" i="1"/>
  <c r="AF9240" i="1"/>
  <c r="AE9240" i="1"/>
  <c r="AD9240" i="1"/>
  <c r="AF9239" i="1"/>
  <c r="AE9239" i="1"/>
  <c r="AD9239" i="1"/>
  <c r="AF9238" i="1"/>
  <c r="AE9238" i="1"/>
  <c r="AD9238" i="1"/>
  <c r="AF9237" i="1"/>
  <c r="AE9237" i="1"/>
  <c r="AD9237" i="1"/>
  <c r="AF9236" i="1"/>
  <c r="AE9236" i="1"/>
  <c r="AD9236" i="1"/>
  <c r="AF9235" i="1"/>
  <c r="AE9235" i="1"/>
  <c r="AD9235" i="1"/>
  <c r="AF9234" i="1"/>
  <c r="AE9234" i="1"/>
  <c r="AD9234" i="1"/>
  <c r="AF9233" i="1"/>
  <c r="AE9233" i="1"/>
  <c r="AD9233" i="1"/>
  <c r="AF9232" i="1"/>
  <c r="AE9232" i="1"/>
  <c r="AD9232" i="1"/>
  <c r="AF9231" i="1"/>
  <c r="AE9231" i="1"/>
  <c r="AD9231" i="1"/>
  <c r="AF9230" i="1"/>
  <c r="AE9230" i="1"/>
  <c r="AD9230" i="1"/>
  <c r="AF9229" i="1"/>
  <c r="AE9229" i="1"/>
  <c r="AD9229" i="1"/>
  <c r="AF9228" i="1"/>
  <c r="AE9228" i="1"/>
  <c r="AD9228" i="1"/>
  <c r="AF9227" i="1"/>
  <c r="AE9227" i="1"/>
  <c r="AD9227" i="1"/>
  <c r="AF9226" i="1"/>
  <c r="AE9226" i="1"/>
  <c r="AD9226" i="1"/>
  <c r="AF9225" i="1"/>
  <c r="AE9225" i="1"/>
  <c r="AD9225" i="1"/>
  <c r="AF9224" i="1"/>
  <c r="AE9224" i="1"/>
  <c r="AD9224" i="1"/>
  <c r="AF9223" i="1"/>
  <c r="AE9223" i="1"/>
  <c r="AD9223" i="1"/>
  <c r="AF9222" i="1"/>
  <c r="AE9222" i="1"/>
  <c r="AD9222" i="1"/>
  <c r="AF9221" i="1"/>
  <c r="AE9221" i="1"/>
  <c r="AD9221" i="1"/>
  <c r="AF9220" i="1"/>
  <c r="AE9220" i="1"/>
  <c r="AD9220" i="1"/>
  <c r="AF9219" i="1"/>
  <c r="AE9219" i="1"/>
  <c r="AD9219" i="1"/>
  <c r="AF9218" i="1"/>
  <c r="AE9218" i="1"/>
  <c r="AD9218" i="1"/>
  <c r="AF9217" i="1"/>
  <c r="AE9217" i="1"/>
  <c r="AD9217" i="1"/>
  <c r="AF9216" i="1"/>
  <c r="AE9216" i="1"/>
  <c r="AD9216" i="1"/>
  <c r="AF9215" i="1"/>
  <c r="AE9215" i="1"/>
  <c r="AD9215" i="1"/>
  <c r="AF9214" i="1"/>
  <c r="AE9214" i="1"/>
  <c r="AD9214" i="1"/>
  <c r="AF9213" i="1"/>
  <c r="AE9213" i="1"/>
  <c r="AD9213" i="1"/>
  <c r="AF9212" i="1"/>
  <c r="AE9212" i="1"/>
  <c r="AD9212" i="1"/>
  <c r="AF9211" i="1"/>
  <c r="AE9211" i="1"/>
  <c r="AD9211" i="1"/>
  <c r="AF9210" i="1"/>
  <c r="AE9210" i="1"/>
  <c r="AD9210" i="1"/>
  <c r="AF9209" i="1"/>
  <c r="AE9209" i="1"/>
  <c r="AD9209" i="1"/>
  <c r="AF9208" i="1"/>
  <c r="AE9208" i="1"/>
  <c r="AD9208" i="1"/>
  <c r="AF9207" i="1"/>
  <c r="AE9207" i="1"/>
  <c r="AD9207" i="1"/>
  <c r="AF9206" i="1"/>
  <c r="AE9206" i="1"/>
  <c r="AD9206" i="1"/>
  <c r="AF9205" i="1"/>
  <c r="AE9205" i="1"/>
  <c r="AD9205" i="1"/>
  <c r="AF9204" i="1"/>
  <c r="AE9204" i="1"/>
  <c r="AD9204" i="1"/>
  <c r="AF9203" i="1"/>
  <c r="AE9203" i="1"/>
  <c r="AD9203" i="1"/>
  <c r="AF9202" i="1"/>
  <c r="AE9202" i="1"/>
  <c r="AD9202" i="1"/>
  <c r="AF9201" i="1"/>
  <c r="AE9201" i="1"/>
  <c r="AD9201" i="1"/>
  <c r="AF9200" i="1"/>
  <c r="AE9200" i="1"/>
  <c r="AD9200" i="1"/>
  <c r="AF9199" i="1"/>
  <c r="AE9199" i="1"/>
  <c r="AD9199" i="1"/>
  <c r="AF9198" i="1"/>
  <c r="AE9198" i="1"/>
  <c r="AD9198" i="1"/>
  <c r="AF9197" i="1"/>
  <c r="AE9197" i="1"/>
  <c r="AD9197" i="1"/>
  <c r="AF9196" i="1"/>
  <c r="AE9196" i="1"/>
  <c r="AD9196" i="1"/>
  <c r="AF9195" i="1"/>
  <c r="AE9195" i="1"/>
  <c r="AD9195" i="1"/>
  <c r="AF9194" i="1"/>
  <c r="AE9194" i="1"/>
  <c r="AD9194" i="1"/>
  <c r="AF9193" i="1"/>
  <c r="AE9193" i="1"/>
  <c r="AD9193" i="1"/>
  <c r="AF9192" i="1"/>
  <c r="AE9192" i="1"/>
  <c r="AD9192" i="1"/>
  <c r="AF9191" i="1"/>
  <c r="AE9191" i="1"/>
  <c r="AD9191" i="1"/>
  <c r="AF9190" i="1"/>
  <c r="AE9190" i="1"/>
  <c r="AD9190" i="1"/>
  <c r="AF9189" i="1"/>
  <c r="AE9189" i="1"/>
  <c r="AD9189" i="1"/>
  <c r="AF9188" i="1"/>
  <c r="AE9188" i="1"/>
  <c r="AD9188" i="1"/>
  <c r="AF9187" i="1"/>
  <c r="AE9187" i="1"/>
  <c r="AD9187" i="1"/>
  <c r="AF9186" i="1"/>
  <c r="AE9186" i="1"/>
  <c r="AD9186" i="1"/>
  <c r="AF9185" i="1"/>
  <c r="AE9185" i="1"/>
  <c r="AD9185" i="1"/>
  <c r="AF9184" i="1"/>
  <c r="AE9184" i="1"/>
  <c r="AD9184" i="1"/>
  <c r="AF9183" i="1"/>
  <c r="AE9183" i="1"/>
  <c r="AD9183" i="1"/>
  <c r="AF9182" i="1"/>
  <c r="AE9182" i="1"/>
  <c r="AD9182" i="1"/>
  <c r="AF9181" i="1"/>
  <c r="AE9181" i="1"/>
  <c r="AD9181" i="1"/>
  <c r="AF9180" i="1"/>
  <c r="AE9180" i="1"/>
  <c r="AD9180" i="1"/>
  <c r="AF9179" i="1"/>
  <c r="AE9179" i="1"/>
  <c r="AD9179" i="1"/>
  <c r="AF9178" i="1"/>
  <c r="AE9178" i="1"/>
  <c r="AD9178" i="1"/>
  <c r="AF9177" i="1"/>
  <c r="AE9177" i="1"/>
  <c r="AD9177" i="1"/>
  <c r="AF9176" i="1"/>
  <c r="AE9176" i="1"/>
  <c r="AD9176" i="1"/>
  <c r="AF9175" i="1"/>
  <c r="AE9175" i="1"/>
  <c r="AD9175" i="1"/>
  <c r="AF9174" i="1"/>
  <c r="AE9174" i="1"/>
  <c r="AD9174" i="1"/>
  <c r="AF9173" i="1"/>
  <c r="AE9173" i="1"/>
  <c r="AD9173" i="1"/>
  <c r="AF9172" i="1"/>
  <c r="AE9172" i="1"/>
  <c r="AD9172" i="1"/>
  <c r="AF9171" i="1"/>
  <c r="AE9171" i="1"/>
  <c r="AD9171" i="1"/>
  <c r="AF9170" i="1"/>
  <c r="AE9170" i="1"/>
  <c r="AD9170" i="1"/>
  <c r="AF9169" i="1"/>
  <c r="AE9169" i="1"/>
  <c r="AD9169" i="1"/>
  <c r="AF9168" i="1"/>
  <c r="AE9168" i="1"/>
  <c r="AD9168" i="1"/>
  <c r="AF9167" i="1"/>
  <c r="AE9167" i="1"/>
  <c r="AD9167" i="1"/>
  <c r="AF9166" i="1"/>
  <c r="AE9166" i="1"/>
  <c r="AD9166" i="1"/>
  <c r="AF9165" i="1"/>
  <c r="AE9165" i="1"/>
  <c r="AD9165" i="1"/>
  <c r="AF9164" i="1"/>
  <c r="AE9164" i="1"/>
  <c r="AD9164" i="1"/>
  <c r="AF9163" i="1"/>
  <c r="AE9163" i="1"/>
  <c r="AD9163" i="1"/>
  <c r="AF9162" i="1"/>
  <c r="AE9162" i="1"/>
  <c r="AD9162" i="1"/>
  <c r="AF9161" i="1"/>
  <c r="AE9161" i="1"/>
  <c r="AD9161" i="1"/>
  <c r="AF9160" i="1"/>
  <c r="AE9160" i="1"/>
  <c r="AD9160" i="1"/>
  <c r="AF9159" i="1"/>
  <c r="AE9159" i="1"/>
  <c r="AD9159" i="1"/>
  <c r="AF9158" i="1"/>
  <c r="AE9158" i="1"/>
  <c r="AD9158" i="1"/>
  <c r="AF9157" i="1"/>
  <c r="AE9157" i="1"/>
  <c r="AD9157" i="1"/>
  <c r="AF9156" i="1"/>
  <c r="AE9156" i="1"/>
  <c r="AD9156" i="1"/>
  <c r="AF9155" i="1"/>
  <c r="AE9155" i="1"/>
  <c r="AD9155" i="1"/>
  <c r="AF9154" i="1"/>
  <c r="AE9154" i="1"/>
  <c r="AD9154" i="1"/>
  <c r="AF9153" i="1"/>
  <c r="AE9153" i="1"/>
  <c r="AD9153" i="1"/>
  <c r="AF9152" i="1"/>
  <c r="AE9152" i="1"/>
  <c r="AD9152" i="1"/>
  <c r="AF9151" i="1"/>
  <c r="AE9151" i="1"/>
  <c r="AD9151" i="1"/>
  <c r="AF9150" i="1"/>
  <c r="AE9150" i="1"/>
  <c r="AD9150" i="1"/>
  <c r="AF9149" i="1"/>
  <c r="AE9149" i="1"/>
  <c r="AD9149" i="1"/>
  <c r="AF9148" i="1"/>
  <c r="AE9148" i="1"/>
  <c r="AD9148" i="1"/>
  <c r="AF9147" i="1"/>
  <c r="AE9147" i="1"/>
  <c r="AD9147" i="1"/>
  <c r="AF9146" i="1"/>
  <c r="AE9146" i="1"/>
  <c r="AD9146" i="1"/>
  <c r="AF9145" i="1"/>
  <c r="AE9145" i="1"/>
  <c r="AD9145" i="1"/>
  <c r="AF9144" i="1"/>
  <c r="AE9144" i="1"/>
  <c r="AD9144" i="1"/>
  <c r="AF9143" i="1"/>
  <c r="AE9143" i="1"/>
  <c r="AD9143" i="1"/>
  <c r="AF9142" i="1"/>
  <c r="AE9142" i="1"/>
  <c r="AD9142" i="1"/>
  <c r="AF9141" i="1"/>
  <c r="AE9141" i="1"/>
  <c r="AD9141" i="1"/>
  <c r="AF9140" i="1"/>
  <c r="AE9140" i="1"/>
  <c r="AD9140" i="1"/>
  <c r="AF9139" i="1"/>
  <c r="AE9139" i="1"/>
  <c r="AD9139" i="1"/>
  <c r="AF9138" i="1"/>
  <c r="AE9138" i="1"/>
  <c r="AD9138" i="1"/>
  <c r="AF9137" i="1"/>
  <c r="AE9137" i="1"/>
  <c r="AD9137" i="1"/>
  <c r="AF9136" i="1"/>
  <c r="AE9136" i="1"/>
  <c r="AD9136" i="1"/>
  <c r="AF9135" i="1"/>
  <c r="AE9135" i="1"/>
  <c r="AD9135" i="1"/>
  <c r="AF9134" i="1"/>
  <c r="AE9134" i="1"/>
  <c r="AD9134" i="1"/>
  <c r="AF9133" i="1"/>
  <c r="AE9133" i="1"/>
  <c r="AD9133" i="1"/>
  <c r="AF9132" i="1"/>
  <c r="AE9132" i="1"/>
  <c r="AD9132" i="1"/>
  <c r="AF9131" i="1"/>
  <c r="AE9131" i="1"/>
  <c r="AD9131" i="1"/>
  <c r="AF9130" i="1"/>
  <c r="AE9130" i="1"/>
  <c r="AD9130" i="1"/>
  <c r="AF9129" i="1"/>
  <c r="AE9129" i="1"/>
  <c r="AD9129" i="1"/>
  <c r="AF9128" i="1"/>
  <c r="AE9128" i="1"/>
  <c r="AD9128" i="1"/>
  <c r="AF9127" i="1"/>
  <c r="AE9127" i="1"/>
  <c r="AD9127" i="1"/>
  <c r="AF9126" i="1"/>
  <c r="AE9126" i="1"/>
  <c r="AD9126" i="1"/>
  <c r="AF9125" i="1"/>
  <c r="AE9125" i="1"/>
  <c r="AD9125" i="1"/>
  <c r="AF9124" i="1"/>
  <c r="AE9124" i="1"/>
  <c r="AD9124" i="1"/>
  <c r="AF9123" i="1"/>
  <c r="AE9123" i="1"/>
  <c r="AD9123" i="1"/>
  <c r="AF9122" i="1"/>
  <c r="AE9122" i="1"/>
  <c r="AD9122" i="1"/>
  <c r="AF9121" i="1"/>
  <c r="AE9121" i="1"/>
  <c r="AD9121" i="1"/>
  <c r="AF9120" i="1"/>
  <c r="AE9120" i="1"/>
  <c r="AD9120" i="1"/>
  <c r="AF9119" i="1"/>
  <c r="AE9119" i="1"/>
  <c r="AD9119" i="1"/>
  <c r="AF9118" i="1"/>
  <c r="AE9118" i="1"/>
  <c r="AD9118" i="1"/>
  <c r="AF9117" i="1"/>
  <c r="AE9117" i="1"/>
  <c r="AD9117" i="1"/>
  <c r="AF9116" i="1"/>
  <c r="AE9116" i="1"/>
  <c r="AD9116" i="1"/>
  <c r="AF9115" i="1"/>
  <c r="AE9115" i="1"/>
  <c r="AD9115" i="1"/>
  <c r="AF9114" i="1"/>
  <c r="AE9114" i="1"/>
  <c r="AD9114" i="1"/>
  <c r="AF9113" i="1"/>
  <c r="AE9113" i="1"/>
  <c r="AD9113" i="1"/>
  <c r="AF9112" i="1"/>
  <c r="AE9112" i="1"/>
  <c r="AD9112" i="1"/>
  <c r="AF9111" i="1"/>
  <c r="AE9111" i="1"/>
  <c r="AD9111" i="1"/>
  <c r="AF9110" i="1"/>
  <c r="AE9110" i="1"/>
  <c r="AD9110" i="1"/>
  <c r="AF9109" i="1"/>
  <c r="AE9109" i="1"/>
  <c r="AD9109" i="1"/>
  <c r="AF9108" i="1"/>
  <c r="AE9108" i="1"/>
  <c r="AD9108" i="1"/>
  <c r="AF9107" i="1"/>
  <c r="AE9107" i="1"/>
  <c r="AD9107" i="1"/>
  <c r="AF9106" i="1"/>
  <c r="AE9106" i="1"/>
  <c r="AD9106" i="1"/>
  <c r="AF9105" i="1"/>
  <c r="AE9105" i="1"/>
  <c r="AD9105" i="1"/>
  <c r="AF9104" i="1"/>
  <c r="AE9104" i="1"/>
  <c r="AD9104" i="1"/>
  <c r="AF9103" i="1"/>
  <c r="AE9103" i="1"/>
  <c r="AD9103" i="1"/>
  <c r="AF9102" i="1"/>
  <c r="AE9102" i="1"/>
  <c r="AD9102" i="1"/>
  <c r="AF9101" i="1"/>
  <c r="AE9101" i="1"/>
  <c r="AD9101" i="1"/>
  <c r="AF9100" i="1"/>
  <c r="AE9100" i="1"/>
  <c r="AD9100" i="1"/>
  <c r="AF9099" i="1"/>
  <c r="AE9099" i="1"/>
  <c r="AD9099" i="1"/>
  <c r="AF9098" i="1"/>
  <c r="AE9098" i="1"/>
  <c r="AD9098" i="1"/>
  <c r="AF9097" i="1"/>
  <c r="AE9097" i="1"/>
  <c r="AD9097" i="1"/>
  <c r="AF9096" i="1"/>
  <c r="AE9096" i="1"/>
  <c r="AD9096" i="1"/>
  <c r="AF9095" i="1"/>
  <c r="AE9095" i="1"/>
  <c r="AD9095" i="1"/>
  <c r="AF9094" i="1"/>
  <c r="AE9094" i="1"/>
  <c r="AD9094" i="1"/>
  <c r="AF9093" i="1"/>
  <c r="AE9093" i="1"/>
  <c r="AD9093" i="1"/>
  <c r="AF9092" i="1"/>
  <c r="AE9092" i="1"/>
  <c r="AD9092" i="1"/>
  <c r="AF9091" i="1"/>
  <c r="AE9091" i="1"/>
  <c r="AD9091" i="1"/>
  <c r="AF9090" i="1"/>
  <c r="AE9090" i="1"/>
  <c r="AD9090" i="1"/>
  <c r="AF9089" i="1"/>
  <c r="AE9089" i="1"/>
  <c r="AD9089" i="1"/>
  <c r="AF9088" i="1"/>
  <c r="AE9088" i="1"/>
  <c r="AD9088" i="1"/>
  <c r="AF9087" i="1"/>
  <c r="AE9087" i="1"/>
  <c r="AD9087" i="1"/>
  <c r="AF9086" i="1"/>
  <c r="AE9086" i="1"/>
  <c r="AD9086" i="1"/>
  <c r="AF9085" i="1"/>
  <c r="AE9085" i="1"/>
  <c r="AD9085" i="1"/>
  <c r="AF9084" i="1"/>
  <c r="AE9084" i="1"/>
  <c r="AD9084" i="1"/>
  <c r="AF9083" i="1"/>
  <c r="AE9083" i="1"/>
  <c r="AD9083" i="1"/>
  <c r="AF9082" i="1"/>
  <c r="AE9082" i="1"/>
  <c r="AD9082" i="1"/>
  <c r="AF9081" i="1"/>
  <c r="AE9081" i="1"/>
  <c r="AD9081" i="1"/>
  <c r="AF9080" i="1"/>
  <c r="AE9080" i="1"/>
  <c r="AD9080" i="1"/>
  <c r="AF9079" i="1"/>
  <c r="AE9079" i="1"/>
  <c r="AD9079" i="1"/>
  <c r="AF9078" i="1"/>
  <c r="AE9078" i="1"/>
  <c r="AD9078" i="1"/>
  <c r="AF9077" i="1"/>
  <c r="AE9077" i="1"/>
  <c r="AD9077" i="1"/>
  <c r="AF9076" i="1"/>
  <c r="AE9076" i="1"/>
  <c r="AD9076" i="1"/>
  <c r="AF9075" i="1"/>
  <c r="AE9075" i="1"/>
  <c r="AD9075" i="1"/>
  <c r="AF9074" i="1"/>
  <c r="AE9074" i="1"/>
  <c r="AD9074" i="1"/>
  <c r="AF9073" i="1"/>
  <c r="AE9073" i="1"/>
  <c r="AD9073" i="1"/>
  <c r="AF9072" i="1"/>
  <c r="AE9072" i="1"/>
  <c r="AD9072" i="1"/>
  <c r="AF9071" i="1"/>
  <c r="AE9071" i="1"/>
  <c r="AD9071" i="1"/>
  <c r="AF9070" i="1"/>
  <c r="AE9070" i="1"/>
  <c r="AD9070" i="1"/>
  <c r="AF9069" i="1"/>
  <c r="AE9069" i="1"/>
  <c r="AD9069" i="1"/>
  <c r="AF9068" i="1"/>
  <c r="AE9068" i="1"/>
  <c r="AD9068" i="1"/>
  <c r="AF9067" i="1"/>
  <c r="AE9067" i="1"/>
  <c r="AD9067" i="1"/>
  <c r="AF9066" i="1"/>
  <c r="AE9066" i="1"/>
  <c r="AD9066" i="1"/>
  <c r="AF9065" i="1"/>
  <c r="AE9065" i="1"/>
  <c r="AD9065" i="1"/>
  <c r="AF9064" i="1"/>
  <c r="AE9064" i="1"/>
  <c r="AD9064" i="1"/>
  <c r="AF9063" i="1"/>
  <c r="AE9063" i="1"/>
  <c r="AD9063" i="1"/>
  <c r="AF9062" i="1"/>
  <c r="AE9062" i="1"/>
  <c r="AD9062" i="1"/>
  <c r="AF9061" i="1"/>
  <c r="AE9061" i="1"/>
  <c r="AD9061" i="1"/>
  <c r="AF9060" i="1"/>
  <c r="AE9060" i="1"/>
  <c r="AD9060" i="1"/>
  <c r="AF9059" i="1"/>
  <c r="AE9059" i="1"/>
  <c r="AD9059" i="1"/>
  <c r="AF9058" i="1"/>
  <c r="AE9058" i="1"/>
  <c r="AD9058" i="1"/>
  <c r="AF9057" i="1"/>
  <c r="AE9057" i="1"/>
  <c r="AD9057" i="1"/>
  <c r="AF9056" i="1"/>
  <c r="AE9056" i="1"/>
  <c r="AD9056" i="1"/>
  <c r="AF9055" i="1"/>
  <c r="AE9055" i="1"/>
  <c r="AD9055" i="1"/>
  <c r="AF9054" i="1"/>
  <c r="AE9054" i="1"/>
  <c r="AD9054" i="1"/>
  <c r="AF9053" i="1"/>
  <c r="AE9053" i="1"/>
  <c r="AD9053" i="1"/>
  <c r="AF9052" i="1"/>
  <c r="AE9052" i="1"/>
  <c r="AD9052" i="1"/>
  <c r="AF9051" i="1"/>
  <c r="AE9051" i="1"/>
  <c r="AD9051" i="1"/>
  <c r="AF9050" i="1"/>
  <c r="AE9050" i="1"/>
  <c r="AD9050" i="1"/>
  <c r="AF9049" i="1"/>
  <c r="AE9049" i="1"/>
  <c r="AD9049" i="1"/>
  <c r="AF9048" i="1"/>
  <c r="AE9048" i="1"/>
  <c r="AD9048" i="1"/>
  <c r="AF9047" i="1"/>
  <c r="AE9047" i="1"/>
  <c r="AD9047" i="1"/>
  <c r="AF9046" i="1"/>
  <c r="AE9046" i="1"/>
  <c r="AD9046" i="1"/>
  <c r="AF9045" i="1"/>
  <c r="AE9045" i="1"/>
  <c r="AD9045" i="1"/>
  <c r="AF9044" i="1"/>
  <c r="AE9044" i="1"/>
  <c r="AD9044" i="1"/>
  <c r="AF9043" i="1"/>
  <c r="AE9043" i="1"/>
  <c r="AD9043" i="1"/>
  <c r="AF9042" i="1"/>
  <c r="AE9042" i="1"/>
  <c r="AD9042" i="1"/>
  <c r="AF9041" i="1"/>
  <c r="AE9041" i="1"/>
  <c r="AD9041" i="1"/>
  <c r="AF9040" i="1"/>
  <c r="AE9040" i="1"/>
  <c r="AD9040" i="1"/>
  <c r="AF9039" i="1"/>
  <c r="AE9039" i="1"/>
  <c r="AD9039" i="1"/>
  <c r="AF9038" i="1"/>
  <c r="AE9038" i="1"/>
  <c r="AD9038" i="1"/>
  <c r="AF9037" i="1"/>
  <c r="AE9037" i="1"/>
  <c r="AD9037" i="1"/>
  <c r="AF9036" i="1"/>
  <c r="AE9036" i="1"/>
  <c r="AD9036" i="1"/>
  <c r="AF9035" i="1"/>
  <c r="AE9035" i="1"/>
  <c r="AD9035" i="1"/>
  <c r="AF9034" i="1"/>
  <c r="AE9034" i="1"/>
  <c r="AD9034" i="1"/>
  <c r="AF9033" i="1"/>
  <c r="AE9033" i="1"/>
  <c r="AD9033" i="1"/>
  <c r="AF9032" i="1"/>
  <c r="AE9032" i="1"/>
  <c r="AD9032" i="1"/>
  <c r="AF9031" i="1"/>
  <c r="AE9031" i="1"/>
  <c r="AD9031" i="1"/>
  <c r="AF9030" i="1"/>
  <c r="AE9030" i="1"/>
  <c r="AD9030" i="1"/>
  <c r="AF9029" i="1"/>
  <c r="AE9029" i="1"/>
  <c r="AD9029" i="1"/>
  <c r="AF9028" i="1"/>
  <c r="AE9028" i="1"/>
  <c r="AD9028" i="1"/>
  <c r="AF9027" i="1"/>
  <c r="AE9027" i="1"/>
  <c r="AD9027" i="1"/>
  <c r="AF9026" i="1"/>
  <c r="AE9026" i="1"/>
  <c r="AD9026" i="1"/>
  <c r="AF9025" i="1"/>
  <c r="AE9025" i="1"/>
  <c r="AD9025" i="1"/>
  <c r="AF9024" i="1"/>
  <c r="AE9024" i="1"/>
  <c r="AD9024" i="1"/>
  <c r="AF9023" i="1"/>
  <c r="AE9023" i="1"/>
  <c r="AD9023" i="1"/>
  <c r="AF9022" i="1"/>
  <c r="AE9022" i="1"/>
  <c r="AD9022" i="1"/>
  <c r="AF9021" i="1"/>
  <c r="AE9021" i="1"/>
  <c r="AD9021" i="1"/>
  <c r="AF9020" i="1"/>
  <c r="AE9020" i="1"/>
  <c r="AD9020" i="1"/>
  <c r="AF9019" i="1"/>
  <c r="AE9019" i="1"/>
  <c r="AD9019" i="1"/>
  <c r="AF9018" i="1"/>
  <c r="AE9018" i="1"/>
  <c r="AD9018" i="1"/>
  <c r="AF9017" i="1"/>
  <c r="AE9017" i="1"/>
  <c r="AD9017" i="1"/>
  <c r="AF9016" i="1"/>
  <c r="AE9016" i="1"/>
  <c r="AD9016" i="1"/>
  <c r="AF9015" i="1"/>
  <c r="AE9015" i="1"/>
  <c r="AD9015" i="1"/>
  <c r="AF9014" i="1"/>
  <c r="AE9014" i="1"/>
  <c r="AD9014" i="1"/>
  <c r="AF9013" i="1"/>
  <c r="AE9013" i="1"/>
  <c r="AD9013" i="1"/>
  <c r="AF9012" i="1"/>
  <c r="AE9012" i="1"/>
  <c r="AD9012" i="1"/>
  <c r="AF9011" i="1"/>
  <c r="AE9011" i="1"/>
  <c r="AD9011" i="1"/>
  <c r="AF9010" i="1"/>
  <c r="AE9010" i="1"/>
  <c r="AD9010" i="1"/>
  <c r="AF9009" i="1"/>
  <c r="AE9009" i="1"/>
  <c r="AD9009" i="1"/>
  <c r="AF9008" i="1"/>
  <c r="AE9008" i="1"/>
  <c r="AD9008" i="1"/>
  <c r="AF9007" i="1"/>
  <c r="AE9007" i="1"/>
  <c r="AD9007" i="1"/>
  <c r="AF9006" i="1"/>
  <c r="AE9006" i="1"/>
  <c r="AD9006" i="1"/>
  <c r="AF9005" i="1"/>
  <c r="AE9005" i="1"/>
  <c r="AD9005" i="1"/>
  <c r="AF9004" i="1"/>
  <c r="AE9004" i="1"/>
  <c r="AD9004" i="1"/>
  <c r="AF9003" i="1"/>
  <c r="AE9003" i="1"/>
  <c r="AD9003" i="1"/>
  <c r="AF9002" i="1"/>
  <c r="AE9002" i="1"/>
  <c r="AD9002" i="1"/>
  <c r="AF9001" i="1"/>
  <c r="AE9001" i="1"/>
  <c r="AD9001" i="1"/>
  <c r="AF9000" i="1"/>
  <c r="AE9000" i="1"/>
  <c r="AD9000" i="1"/>
  <c r="AF8999" i="1"/>
  <c r="AE8999" i="1"/>
  <c r="AD8999" i="1"/>
  <c r="AF8998" i="1"/>
  <c r="AE8998" i="1"/>
  <c r="AD8998" i="1"/>
  <c r="AF8997" i="1"/>
  <c r="AE8997" i="1"/>
  <c r="AD8997" i="1"/>
  <c r="AF8996" i="1"/>
  <c r="AE8996" i="1"/>
  <c r="AD8996" i="1"/>
  <c r="AF8995" i="1"/>
  <c r="AE8995" i="1"/>
  <c r="AD8995" i="1"/>
  <c r="AF8994" i="1"/>
  <c r="AE8994" i="1"/>
  <c r="AD8994" i="1"/>
  <c r="AF8993" i="1"/>
  <c r="AE8993" i="1"/>
  <c r="AD8993" i="1"/>
  <c r="AF8992" i="1"/>
  <c r="AE8992" i="1"/>
  <c r="AD8992" i="1"/>
  <c r="AF8991" i="1"/>
  <c r="AE8991" i="1"/>
  <c r="AD8991" i="1"/>
  <c r="AF8990" i="1"/>
  <c r="AE8990" i="1"/>
  <c r="AD8990" i="1"/>
  <c r="AF8989" i="1"/>
  <c r="AE8989" i="1"/>
  <c r="AD8989" i="1"/>
  <c r="AF8988" i="1"/>
  <c r="AE8988" i="1"/>
  <c r="AD8988" i="1"/>
  <c r="AF8987" i="1"/>
  <c r="AE8987" i="1"/>
  <c r="AD8987" i="1"/>
  <c r="AF8986" i="1"/>
  <c r="AE8986" i="1"/>
  <c r="AD8986" i="1"/>
  <c r="AF8985" i="1"/>
  <c r="AE8985" i="1"/>
  <c r="AD8985" i="1"/>
  <c r="AF8984" i="1"/>
  <c r="AE8984" i="1"/>
  <c r="AD8984" i="1"/>
  <c r="AF8983" i="1"/>
  <c r="AE8983" i="1"/>
  <c r="AD8983" i="1"/>
  <c r="AF8982" i="1"/>
  <c r="AE8982" i="1"/>
  <c r="AD8982" i="1"/>
  <c r="AF8981" i="1"/>
  <c r="AE8981" i="1"/>
  <c r="AD8981" i="1"/>
  <c r="AF8980" i="1"/>
  <c r="AE8980" i="1"/>
  <c r="AD8980" i="1"/>
  <c r="AF8979" i="1"/>
  <c r="AE8979" i="1"/>
  <c r="AD8979" i="1"/>
  <c r="AF8978" i="1"/>
  <c r="AE8978" i="1"/>
  <c r="AD8978" i="1"/>
  <c r="AF8977" i="1"/>
  <c r="AE8977" i="1"/>
  <c r="AD8977" i="1"/>
  <c r="AF8976" i="1"/>
  <c r="AE8976" i="1"/>
  <c r="AD8976" i="1"/>
  <c r="AF8975" i="1"/>
  <c r="AE8975" i="1"/>
  <c r="AD8975" i="1"/>
  <c r="AF8974" i="1"/>
  <c r="AE8974" i="1"/>
  <c r="AD8974" i="1"/>
  <c r="AF8973" i="1"/>
  <c r="AE8973" i="1"/>
  <c r="AD8973" i="1"/>
  <c r="AF8972" i="1"/>
  <c r="AE8972" i="1"/>
  <c r="AD8972" i="1"/>
  <c r="AF8971" i="1"/>
  <c r="AE8971" i="1"/>
  <c r="AD8971" i="1"/>
  <c r="AF8970" i="1"/>
  <c r="AE8970" i="1"/>
  <c r="AD8970" i="1"/>
  <c r="AF8969" i="1"/>
  <c r="AE8969" i="1"/>
  <c r="AD8969" i="1"/>
  <c r="AF8968" i="1"/>
  <c r="AE8968" i="1"/>
  <c r="AD8968" i="1"/>
  <c r="AF8967" i="1"/>
  <c r="AE8967" i="1"/>
  <c r="AD8967" i="1"/>
  <c r="AF8966" i="1"/>
  <c r="AE8966" i="1"/>
  <c r="AD8966" i="1"/>
  <c r="AF8965" i="1"/>
  <c r="AE8965" i="1"/>
  <c r="AD8965" i="1"/>
  <c r="AF8964" i="1"/>
  <c r="AE8964" i="1"/>
  <c r="AD8964" i="1"/>
  <c r="AF8963" i="1"/>
  <c r="AE8963" i="1"/>
  <c r="AD8963" i="1"/>
  <c r="AF8962" i="1"/>
  <c r="AE8962" i="1"/>
  <c r="AD8962" i="1"/>
  <c r="AF8961" i="1"/>
  <c r="AE8961" i="1"/>
  <c r="AD8961" i="1"/>
  <c r="AF8960" i="1"/>
  <c r="AE8960" i="1"/>
  <c r="AD8960" i="1"/>
  <c r="AF8959" i="1"/>
  <c r="AE8959" i="1"/>
  <c r="AD8959" i="1"/>
  <c r="AF8958" i="1"/>
  <c r="AE8958" i="1"/>
  <c r="AD8958" i="1"/>
  <c r="AF8957" i="1"/>
  <c r="AE8957" i="1"/>
  <c r="AD8957" i="1"/>
  <c r="AF8956" i="1"/>
  <c r="AE8956" i="1"/>
  <c r="AD8956" i="1"/>
  <c r="AF8955" i="1"/>
  <c r="AE8955" i="1"/>
  <c r="AD8955" i="1"/>
  <c r="AF8954" i="1"/>
  <c r="AE8954" i="1"/>
  <c r="AD8954" i="1"/>
  <c r="AF8953" i="1"/>
  <c r="AE8953" i="1"/>
  <c r="AD8953" i="1"/>
  <c r="AF8952" i="1"/>
  <c r="AE8952" i="1"/>
  <c r="AD8952" i="1"/>
  <c r="AF8951" i="1"/>
  <c r="AE8951" i="1"/>
  <c r="AD8951" i="1"/>
  <c r="AF8950" i="1"/>
  <c r="AE8950" i="1"/>
  <c r="AD8950" i="1"/>
  <c r="AF8949" i="1"/>
  <c r="AE8949" i="1"/>
  <c r="AD8949" i="1"/>
  <c r="AF8948" i="1"/>
  <c r="AE8948" i="1"/>
  <c r="AD8948" i="1"/>
  <c r="AF8947" i="1"/>
  <c r="AE8947" i="1"/>
  <c r="AD8947" i="1"/>
  <c r="AF8946" i="1"/>
  <c r="AE8946" i="1"/>
  <c r="AD8946" i="1"/>
  <c r="AF8945" i="1"/>
  <c r="AE8945" i="1"/>
  <c r="AD8945" i="1"/>
  <c r="AF8944" i="1"/>
  <c r="AE8944" i="1"/>
  <c r="AD8944" i="1"/>
  <c r="AF8943" i="1"/>
  <c r="AE8943" i="1"/>
  <c r="AD8943" i="1"/>
  <c r="AF8942" i="1"/>
  <c r="AE8942" i="1"/>
  <c r="AD8942" i="1"/>
  <c r="AF8941" i="1"/>
  <c r="AE8941" i="1"/>
  <c r="AD8941" i="1"/>
  <c r="AF8940" i="1"/>
  <c r="AE8940" i="1"/>
  <c r="AD8940" i="1"/>
  <c r="AF8939" i="1"/>
  <c r="AE8939" i="1"/>
  <c r="AD8939" i="1"/>
  <c r="AF8938" i="1"/>
  <c r="AE8938" i="1"/>
  <c r="AD8938" i="1"/>
  <c r="AF8937" i="1"/>
  <c r="AE8937" i="1"/>
  <c r="AD8937" i="1"/>
  <c r="AF8936" i="1"/>
  <c r="AE8936" i="1"/>
  <c r="AD8936" i="1"/>
  <c r="AF8935" i="1"/>
  <c r="AE8935" i="1"/>
  <c r="AD8935" i="1"/>
  <c r="AF8934" i="1"/>
  <c r="AE8934" i="1"/>
  <c r="AD8934" i="1"/>
  <c r="AF8933" i="1"/>
  <c r="AE8933" i="1"/>
  <c r="AD8933" i="1"/>
  <c r="AF8932" i="1"/>
  <c r="AE8932" i="1"/>
  <c r="AD8932" i="1"/>
  <c r="AF8931" i="1"/>
  <c r="AE8931" i="1"/>
  <c r="AD8931" i="1"/>
  <c r="AF8930" i="1"/>
  <c r="AE8930" i="1"/>
  <c r="AD8930" i="1"/>
  <c r="AF8929" i="1"/>
  <c r="AE8929" i="1"/>
  <c r="AD8929" i="1"/>
  <c r="AF8928" i="1"/>
  <c r="AE8928" i="1"/>
  <c r="AD8928" i="1"/>
  <c r="AF8927" i="1"/>
  <c r="AE8927" i="1"/>
  <c r="AD8927" i="1"/>
  <c r="AF8926" i="1"/>
  <c r="AE8926" i="1"/>
  <c r="AD8926" i="1"/>
  <c r="AF8925" i="1"/>
  <c r="AE8925" i="1"/>
  <c r="AD8925" i="1"/>
  <c r="AF8924" i="1"/>
  <c r="AE8924" i="1"/>
  <c r="AD8924" i="1"/>
  <c r="AF8923" i="1"/>
  <c r="AE8923" i="1"/>
  <c r="AD8923" i="1"/>
  <c r="AF8922" i="1"/>
  <c r="AE8922" i="1"/>
  <c r="AD8922" i="1"/>
  <c r="AF8921" i="1"/>
  <c r="AE8921" i="1"/>
  <c r="AD8921" i="1"/>
  <c r="AF8920" i="1"/>
  <c r="AE8920" i="1"/>
  <c r="AD8920" i="1"/>
  <c r="AF8919" i="1"/>
  <c r="AE8919" i="1"/>
  <c r="AD8919" i="1"/>
  <c r="AF8918" i="1"/>
  <c r="AE8918" i="1"/>
  <c r="AD8918" i="1"/>
  <c r="AF8917" i="1"/>
  <c r="AE8917" i="1"/>
  <c r="AD8917" i="1"/>
  <c r="AF8916" i="1"/>
  <c r="AE8916" i="1"/>
  <c r="AD8916" i="1"/>
  <c r="AF8915" i="1"/>
  <c r="AE8915" i="1"/>
  <c r="AD8915" i="1"/>
  <c r="AF8914" i="1"/>
  <c r="AE8914" i="1"/>
  <c r="AD8914" i="1"/>
  <c r="AF8913" i="1"/>
  <c r="AE8913" i="1"/>
  <c r="AD8913" i="1"/>
  <c r="AF8912" i="1"/>
  <c r="AE8912" i="1"/>
  <c r="AD8912" i="1"/>
  <c r="AF8911" i="1"/>
  <c r="AE8911" i="1"/>
  <c r="AD8911" i="1"/>
  <c r="AF8910" i="1"/>
  <c r="AE8910" i="1"/>
  <c r="AD8910" i="1"/>
  <c r="AF8909" i="1"/>
  <c r="AE8909" i="1"/>
  <c r="AD8909" i="1"/>
  <c r="AF8908" i="1"/>
  <c r="AE8908" i="1"/>
  <c r="AD8908" i="1"/>
  <c r="AF8907" i="1"/>
  <c r="AE8907" i="1"/>
  <c r="AD8907" i="1"/>
  <c r="AF8906" i="1"/>
  <c r="AE8906" i="1"/>
  <c r="AD8906" i="1"/>
  <c r="AF8905" i="1"/>
  <c r="AE8905" i="1"/>
  <c r="AD8905" i="1"/>
  <c r="AF8904" i="1"/>
  <c r="AE8904" i="1"/>
  <c r="AD8904" i="1"/>
  <c r="AF8903" i="1"/>
  <c r="AE8903" i="1"/>
  <c r="AD8903" i="1"/>
  <c r="AF8902" i="1"/>
  <c r="AE8902" i="1"/>
  <c r="AD8902" i="1"/>
  <c r="AF8901" i="1"/>
  <c r="AE8901" i="1"/>
  <c r="AD8901" i="1"/>
  <c r="AF8900" i="1"/>
  <c r="AE8900" i="1"/>
  <c r="AD8900" i="1"/>
  <c r="AF8899" i="1"/>
  <c r="AE8899" i="1"/>
  <c r="AD8899" i="1"/>
  <c r="AF8898" i="1"/>
  <c r="AE8898" i="1"/>
  <c r="AD8898" i="1"/>
  <c r="AF8897" i="1"/>
  <c r="AE8897" i="1"/>
  <c r="AD8897" i="1"/>
  <c r="AF8896" i="1"/>
  <c r="AE8896" i="1"/>
  <c r="AD8896" i="1"/>
  <c r="AF8895" i="1"/>
  <c r="AE8895" i="1"/>
  <c r="AD8895" i="1"/>
  <c r="AF8894" i="1"/>
  <c r="AE8894" i="1"/>
  <c r="AD8894" i="1"/>
  <c r="AF8893" i="1"/>
  <c r="AE8893" i="1"/>
  <c r="AD8893" i="1"/>
  <c r="AF8892" i="1"/>
  <c r="AE8892" i="1"/>
  <c r="AD8892" i="1"/>
  <c r="AF8891" i="1"/>
  <c r="AE8891" i="1"/>
  <c r="AD8891" i="1"/>
  <c r="AF8890" i="1"/>
  <c r="AE8890" i="1"/>
  <c r="AD8890" i="1"/>
  <c r="AF8889" i="1"/>
  <c r="AE8889" i="1"/>
  <c r="AD8889" i="1"/>
  <c r="AF8888" i="1"/>
  <c r="AE8888" i="1"/>
  <c r="AD8888" i="1"/>
  <c r="AF8887" i="1"/>
  <c r="AE8887" i="1"/>
  <c r="AD8887" i="1"/>
  <c r="AF8886" i="1"/>
  <c r="AE8886" i="1"/>
  <c r="AD8886" i="1"/>
  <c r="AF8885" i="1"/>
  <c r="AE8885" i="1"/>
  <c r="AD8885" i="1"/>
  <c r="AF8884" i="1"/>
  <c r="AE8884" i="1"/>
  <c r="AD8884" i="1"/>
  <c r="AF8883" i="1"/>
  <c r="AE8883" i="1"/>
  <c r="AD8883" i="1"/>
  <c r="AF8882" i="1"/>
  <c r="AE8882" i="1"/>
  <c r="AD8882" i="1"/>
  <c r="AF8881" i="1"/>
  <c r="AE8881" i="1"/>
  <c r="AD8881" i="1"/>
  <c r="AF8880" i="1"/>
  <c r="AE8880" i="1"/>
  <c r="AD8880" i="1"/>
  <c r="AF8879" i="1"/>
  <c r="AE8879" i="1"/>
  <c r="AD8879" i="1"/>
  <c r="AF8878" i="1"/>
  <c r="AE8878" i="1"/>
  <c r="AD8878" i="1"/>
  <c r="AF8877" i="1"/>
  <c r="AE8877" i="1"/>
  <c r="AD8877" i="1"/>
  <c r="AF8876" i="1"/>
  <c r="AE8876" i="1"/>
  <c r="AD8876" i="1"/>
  <c r="AF8875" i="1"/>
  <c r="AE8875" i="1"/>
  <c r="AD8875" i="1"/>
  <c r="AF8874" i="1"/>
  <c r="AE8874" i="1"/>
  <c r="AD8874" i="1"/>
  <c r="AF8873" i="1"/>
  <c r="AE8873" i="1"/>
  <c r="AD8873" i="1"/>
  <c r="AF8872" i="1"/>
  <c r="AE8872" i="1"/>
  <c r="AD8872" i="1"/>
  <c r="AF8871" i="1"/>
  <c r="AE8871" i="1"/>
  <c r="AD8871" i="1"/>
  <c r="AF8870" i="1"/>
  <c r="AE8870" i="1"/>
  <c r="AD8870" i="1"/>
  <c r="AF8869" i="1"/>
  <c r="AE8869" i="1"/>
  <c r="AD8869" i="1"/>
  <c r="AF8868" i="1"/>
  <c r="AE8868" i="1"/>
  <c r="AD8868" i="1"/>
  <c r="AF8867" i="1"/>
  <c r="AE8867" i="1"/>
  <c r="AD8867" i="1"/>
  <c r="AF8866" i="1"/>
  <c r="AE8866" i="1"/>
  <c r="AD8866" i="1"/>
  <c r="AF8865" i="1"/>
  <c r="AE8865" i="1"/>
  <c r="AD8865" i="1"/>
  <c r="AF8864" i="1"/>
  <c r="AE8864" i="1"/>
  <c r="AD8864" i="1"/>
  <c r="AF8863" i="1"/>
  <c r="AE8863" i="1"/>
  <c r="AD8863" i="1"/>
  <c r="AF8862" i="1"/>
  <c r="AE8862" i="1"/>
  <c r="AD8862" i="1"/>
  <c r="AF8861" i="1"/>
  <c r="AE8861" i="1"/>
  <c r="AD8861" i="1"/>
  <c r="AF8860" i="1"/>
  <c r="AE8860" i="1"/>
  <c r="AD8860" i="1"/>
  <c r="AF8859" i="1"/>
  <c r="AE8859" i="1"/>
  <c r="AD8859" i="1"/>
  <c r="AF8858" i="1"/>
  <c r="AE8858" i="1"/>
  <c r="AD8858" i="1"/>
  <c r="AF8857" i="1"/>
  <c r="AE8857" i="1"/>
  <c r="AD8857" i="1"/>
  <c r="AF8856" i="1"/>
  <c r="AE8856" i="1"/>
  <c r="AD8856" i="1"/>
  <c r="AF8855" i="1"/>
  <c r="AE8855" i="1"/>
  <c r="AD8855" i="1"/>
  <c r="AF8854" i="1"/>
  <c r="AE8854" i="1"/>
  <c r="AD8854" i="1"/>
  <c r="AF8853" i="1"/>
  <c r="AE8853" i="1"/>
  <c r="AD8853" i="1"/>
  <c r="AF8852" i="1"/>
  <c r="AE8852" i="1"/>
  <c r="AD8852" i="1"/>
  <c r="AF8851" i="1"/>
  <c r="AE8851" i="1"/>
  <c r="AD8851" i="1"/>
  <c r="AF8850" i="1"/>
  <c r="AE8850" i="1"/>
  <c r="AD8850" i="1"/>
  <c r="AF8849" i="1"/>
  <c r="AE8849" i="1"/>
  <c r="AD8849" i="1"/>
  <c r="AF8848" i="1"/>
  <c r="AE8848" i="1"/>
  <c r="AD8848" i="1"/>
  <c r="AF8847" i="1"/>
  <c r="AE8847" i="1"/>
  <c r="AD8847" i="1"/>
  <c r="AF8846" i="1"/>
  <c r="AE8846" i="1"/>
  <c r="AD8846" i="1"/>
  <c r="AF8845" i="1"/>
  <c r="AE8845" i="1"/>
  <c r="AD8845" i="1"/>
  <c r="AF8844" i="1"/>
  <c r="AE8844" i="1"/>
  <c r="AD8844" i="1"/>
  <c r="AF8843" i="1"/>
  <c r="AE8843" i="1"/>
  <c r="AD8843" i="1"/>
  <c r="AF8842" i="1"/>
  <c r="AE8842" i="1"/>
  <c r="AD8842" i="1"/>
  <c r="AF8841" i="1"/>
  <c r="AE8841" i="1"/>
  <c r="AD8841" i="1"/>
  <c r="AF8840" i="1"/>
  <c r="AE8840" i="1"/>
  <c r="AD8840" i="1"/>
  <c r="AF8839" i="1"/>
  <c r="AE8839" i="1"/>
  <c r="AD8839" i="1"/>
  <c r="AF8838" i="1"/>
  <c r="AE8838" i="1"/>
  <c r="AD8838" i="1"/>
  <c r="AF8837" i="1"/>
  <c r="AE8837" i="1"/>
  <c r="AD8837" i="1"/>
  <c r="AF8836" i="1"/>
  <c r="AE8836" i="1"/>
  <c r="AD8836" i="1"/>
  <c r="AF8835" i="1"/>
  <c r="AE8835" i="1"/>
  <c r="AD8835" i="1"/>
  <c r="AF8834" i="1"/>
  <c r="AE8834" i="1"/>
  <c r="AD8834" i="1"/>
  <c r="AF8833" i="1"/>
  <c r="AE8833" i="1"/>
  <c r="AD8833" i="1"/>
  <c r="AF8832" i="1"/>
  <c r="AE8832" i="1"/>
  <c r="AD8832" i="1"/>
  <c r="AF8831" i="1"/>
  <c r="AE8831" i="1"/>
  <c r="AD8831" i="1"/>
  <c r="AF8830" i="1"/>
  <c r="AE8830" i="1"/>
  <c r="AD8830" i="1"/>
  <c r="AF8829" i="1"/>
  <c r="AE8829" i="1"/>
  <c r="AD8829" i="1"/>
  <c r="AF8828" i="1"/>
  <c r="AE8828" i="1"/>
  <c r="AD8828" i="1"/>
  <c r="AF8827" i="1"/>
  <c r="AE8827" i="1"/>
  <c r="AD8827" i="1"/>
  <c r="AF8826" i="1"/>
  <c r="AE8826" i="1"/>
  <c r="AD8826" i="1"/>
  <c r="AF8825" i="1"/>
  <c r="AE8825" i="1"/>
  <c r="AD8825" i="1"/>
  <c r="AF8824" i="1"/>
  <c r="AE8824" i="1"/>
  <c r="AD8824" i="1"/>
  <c r="AF8823" i="1"/>
  <c r="AE8823" i="1"/>
  <c r="AD8823" i="1"/>
  <c r="AF8822" i="1"/>
  <c r="AE8822" i="1"/>
  <c r="AD8822" i="1"/>
  <c r="AF8821" i="1"/>
  <c r="AE8821" i="1"/>
  <c r="AD8821" i="1"/>
  <c r="AF8820" i="1"/>
  <c r="AE8820" i="1"/>
  <c r="AD8820" i="1"/>
  <c r="AF8819" i="1"/>
  <c r="AE8819" i="1"/>
  <c r="AD8819" i="1"/>
  <c r="AF8818" i="1"/>
  <c r="AE8818" i="1"/>
  <c r="AD8818" i="1"/>
  <c r="AF8817" i="1"/>
  <c r="AE8817" i="1"/>
  <c r="AD8817" i="1"/>
  <c r="AF8816" i="1"/>
  <c r="AE8816" i="1"/>
  <c r="AD8816" i="1"/>
  <c r="AF8815" i="1"/>
  <c r="AE8815" i="1"/>
  <c r="AD8815" i="1"/>
  <c r="AF8814" i="1"/>
  <c r="AE8814" i="1"/>
  <c r="AD8814" i="1"/>
  <c r="AF8813" i="1"/>
  <c r="AE8813" i="1"/>
  <c r="AD8813" i="1"/>
  <c r="AF8812" i="1"/>
  <c r="AE8812" i="1"/>
  <c r="AD8812" i="1"/>
  <c r="AF8811" i="1"/>
  <c r="AE8811" i="1"/>
  <c r="AD8811" i="1"/>
  <c r="AF8810" i="1"/>
  <c r="AE8810" i="1"/>
  <c r="AD8810" i="1"/>
  <c r="AF8809" i="1"/>
  <c r="AE8809" i="1"/>
  <c r="AD8809" i="1"/>
  <c r="AF8808" i="1"/>
  <c r="AE8808" i="1"/>
  <c r="AD8808" i="1"/>
  <c r="AF8807" i="1"/>
  <c r="AE8807" i="1"/>
  <c r="AD8807" i="1"/>
  <c r="AF8806" i="1"/>
  <c r="AE8806" i="1"/>
  <c r="AD8806" i="1"/>
  <c r="AF8805" i="1"/>
  <c r="AE8805" i="1"/>
  <c r="AD8805" i="1"/>
  <c r="AF8804" i="1"/>
  <c r="AE8804" i="1"/>
  <c r="AD8804" i="1"/>
  <c r="AF8803" i="1"/>
  <c r="AE8803" i="1"/>
  <c r="AD8803" i="1"/>
  <c r="AF8802" i="1"/>
  <c r="AE8802" i="1"/>
  <c r="AD8802" i="1"/>
  <c r="AF8801" i="1"/>
  <c r="AE8801" i="1"/>
  <c r="AD8801" i="1"/>
  <c r="AF8800" i="1"/>
  <c r="AE8800" i="1"/>
  <c r="AD8800" i="1"/>
  <c r="AF8799" i="1"/>
  <c r="AE8799" i="1"/>
  <c r="AD8799" i="1"/>
  <c r="AF8798" i="1"/>
  <c r="AE8798" i="1"/>
  <c r="AD8798" i="1"/>
  <c r="AF8797" i="1"/>
  <c r="AE8797" i="1"/>
  <c r="AD8797" i="1"/>
  <c r="AF8796" i="1"/>
  <c r="AE8796" i="1"/>
  <c r="AD8796" i="1"/>
  <c r="AF8795" i="1"/>
  <c r="AE8795" i="1"/>
  <c r="AD8795" i="1"/>
  <c r="AF8794" i="1"/>
  <c r="AE8794" i="1"/>
  <c r="AD8794" i="1"/>
  <c r="AF8793" i="1"/>
  <c r="AE8793" i="1"/>
  <c r="AD8793" i="1"/>
  <c r="AF8792" i="1"/>
  <c r="AE8792" i="1"/>
  <c r="AD8792" i="1"/>
  <c r="AF8791" i="1"/>
  <c r="AE8791" i="1"/>
  <c r="AD8791" i="1"/>
  <c r="AF8790" i="1"/>
  <c r="AE8790" i="1"/>
  <c r="AD8790" i="1"/>
  <c r="AF8789" i="1"/>
  <c r="AE8789" i="1"/>
  <c r="AD8789" i="1"/>
  <c r="AF8788" i="1"/>
  <c r="AE8788" i="1"/>
  <c r="AD8788" i="1"/>
  <c r="AF8787" i="1"/>
  <c r="AE8787" i="1"/>
  <c r="AD8787" i="1"/>
  <c r="AF8786" i="1"/>
  <c r="AE8786" i="1"/>
  <c r="AD8786" i="1"/>
  <c r="AF8785" i="1"/>
  <c r="AE8785" i="1"/>
  <c r="AD8785" i="1"/>
  <c r="AF8784" i="1"/>
  <c r="AE8784" i="1"/>
  <c r="AD8784" i="1"/>
  <c r="AF8783" i="1"/>
  <c r="AE8783" i="1"/>
  <c r="AD8783" i="1"/>
  <c r="AF8782" i="1"/>
  <c r="AE8782" i="1"/>
  <c r="AD8782" i="1"/>
  <c r="AF8781" i="1"/>
  <c r="AE8781" i="1"/>
  <c r="AD8781" i="1"/>
  <c r="AF8780" i="1"/>
  <c r="AE8780" i="1"/>
  <c r="AD8780" i="1"/>
  <c r="AF8779" i="1"/>
  <c r="AE8779" i="1"/>
  <c r="AD8779" i="1"/>
  <c r="AF8778" i="1"/>
  <c r="AE8778" i="1"/>
  <c r="AD8778" i="1"/>
  <c r="AF8777" i="1"/>
  <c r="AE8777" i="1"/>
  <c r="AD8777" i="1"/>
  <c r="AF8776" i="1"/>
  <c r="AE8776" i="1"/>
  <c r="AD8776" i="1"/>
  <c r="AF8775" i="1"/>
  <c r="AE8775" i="1"/>
  <c r="AD8775" i="1"/>
  <c r="AF8774" i="1"/>
  <c r="AE8774" i="1"/>
  <c r="AD8774" i="1"/>
  <c r="AF8773" i="1"/>
  <c r="AE8773" i="1"/>
  <c r="AD8773" i="1"/>
  <c r="AF8772" i="1"/>
  <c r="AE8772" i="1"/>
  <c r="AD8772" i="1"/>
  <c r="AF8771" i="1"/>
  <c r="AE8771" i="1"/>
  <c r="AD8771" i="1"/>
  <c r="AF8770" i="1"/>
  <c r="AE8770" i="1"/>
  <c r="AD8770" i="1"/>
  <c r="AF8769" i="1"/>
  <c r="AE8769" i="1"/>
  <c r="AD8769" i="1"/>
  <c r="AF8768" i="1"/>
  <c r="AE8768" i="1"/>
  <c r="AD8768" i="1"/>
  <c r="AF8767" i="1"/>
  <c r="AE8767" i="1"/>
  <c r="AD8767" i="1"/>
  <c r="AF8766" i="1"/>
  <c r="AE8766" i="1"/>
  <c r="AD8766" i="1"/>
  <c r="AF8765" i="1"/>
  <c r="AE8765" i="1"/>
  <c r="AD8765" i="1"/>
  <c r="AF8764" i="1"/>
  <c r="AE8764" i="1"/>
  <c r="AD8764" i="1"/>
  <c r="AF8763" i="1"/>
  <c r="AE8763" i="1"/>
  <c r="AD8763" i="1"/>
  <c r="AF8762" i="1"/>
  <c r="AE8762" i="1"/>
  <c r="AD8762" i="1"/>
  <c r="AF8761" i="1"/>
  <c r="AE8761" i="1"/>
  <c r="AD8761" i="1"/>
  <c r="AF8760" i="1"/>
  <c r="AE8760" i="1"/>
  <c r="AD8760" i="1"/>
  <c r="AF8759" i="1"/>
  <c r="AE8759" i="1"/>
  <c r="AD8759" i="1"/>
  <c r="AF8758" i="1"/>
  <c r="AE8758" i="1"/>
  <c r="AD8758" i="1"/>
  <c r="AF8757" i="1"/>
  <c r="AE8757" i="1"/>
  <c r="AD8757" i="1"/>
  <c r="AF8756" i="1"/>
  <c r="AE8756" i="1"/>
  <c r="AD8756" i="1"/>
  <c r="AF8755" i="1"/>
  <c r="AE8755" i="1"/>
  <c r="AD8755" i="1"/>
  <c r="AF8754" i="1"/>
  <c r="AE8754" i="1"/>
  <c r="AD8754" i="1"/>
  <c r="AF8753" i="1"/>
  <c r="AE8753" i="1"/>
  <c r="AD8753" i="1"/>
  <c r="AF8752" i="1"/>
  <c r="AE8752" i="1"/>
  <c r="AD8752" i="1"/>
  <c r="AF8751" i="1"/>
  <c r="AE8751" i="1"/>
  <c r="AD8751" i="1"/>
  <c r="AF8750" i="1"/>
  <c r="AE8750" i="1"/>
  <c r="AD8750" i="1"/>
  <c r="AF8749" i="1"/>
  <c r="AE8749" i="1"/>
  <c r="AD8749" i="1"/>
  <c r="AF8748" i="1"/>
  <c r="AE8748" i="1"/>
  <c r="AD8748" i="1"/>
  <c r="AF8747" i="1"/>
  <c r="AE8747" i="1"/>
  <c r="AD8747" i="1"/>
  <c r="AF8746" i="1"/>
  <c r="AE8746" i="1"/>
  <c r="AD8746" i="1"/>
  <c r="AF8745" i="1"/>
  <c r="AE8745" i="1"/>
  <c r="AD8745" i="1"/>
  <c r="AF8744" i="1"/>
  <c r="AE8744" i="1"/>
  <c r="AD8744" i="1"/>
  <c r="AF8743" i="1"/>
  <c r="AE8743" i="1"/>
  <c r="AD8743" i="1"/>
  <c r="AF8742" i="1"/>
  <c r="AE8742" i="1"/>
  <c r="AD8742" i="1"/>
  <c r="AF8741" i="1"/>
  <c r="AE8741" i="1"/>
  <c r="AD8741" i="1"/>
  <c r="AF8740" i="1"/>
  <c r="AE8740" i="1"/>
  <c r="AD8740" i="1"/>
  <c r="AF8739" i="1"/>
  <c r="AE8739" i="1"/>
  <c r="AD8739" i="1"/>
  <c r="AF8738" i="1"/>
  <c r="AE8738" i="1"/>
  <c r="AD8738" i="1"/>
  <c r="AF8737" i="1"/>
  <c r="AE8737" i="1"/>
  <c r="AD8737" i="1"/>
  <c r="AF8736" i="1"/>
  <c r="AE8736" i="1"/>
  <c r="AD8736" i="1"/>
  <c r="AF8735" i="1"/>
  <c r="AE8735" i="1"/>
  <c r="AD8735" i="1"/>
  <c r="AF8734" i="1"/>
  <c r="AE8734" i="1"/>
  <c r="AD8734" i="1"/>
  <c r="AF8733" i="1"/>
  <c r="AE8733" i="1"/>
  <c r="AD8733" i="1"/>
  <c r="AF8732" i="1"/>
  <c r="AE8732" i="1"/>
  <c r="AD8732" i="1"/>
  <c r="AF8731" i="1"/>
  <c r="AE8731" i="1"/>
  <c r="AD8731" i="1"/>
  <c r="AF8730" i="1"/>
  <c r="AE8730" i="1"/>
  <c r="AD8730" i="1"/>
  <c r="AF8729" i="1"/>
  <c r="AE8729" i="1"/>
  <c r="AD8729" i="1"/>
  <c r="AF8728" i="1"/>
  <c r="AE8728" i="1"/>
  <c r="AD8728" i="1"/>
  <c r="AF8727" i="1"/>
  <c r="AE8727" i="1"/>
  <c r="AD8727" i="1"/>
  <c r="AF8726" i="1"/>
  <c r="AE8726" i="1"/>
  <c r="AD8726" i="1"/>
  <c r="AF8725" i="1"/>
  <c r="AE8725" i="1"/>
  <c r="AD8725" i="1"/>
  <c r="AF8724" i="1"/>
  <c r="AE8724" i="1"/>
  <c r="AD8724" i="1"/>
  <c r="AF8723" i="1"/>
  <c r="AE8723" i="1"/>
  <c r="AD8723" i="1"/>
  <c r="AF8722" i="1"/>
  <c r="AE8722" i="1"/>
  <c r="AD8722" i="1"/>
  <c r="AF8721" i="1"/>
  <c r="AE8721" i="1"/>
  <c r="AD8721" i="1"/>
  <c r="AF8720" i="1"/>
  <c r="AE8720" i="1"/>
  <c r="AD8720" i="1"/>
  <c r="AF8719" i="1"/>
  <c r="AE8719" i="1"/>
  <c r="AD8719" i="1"/>
  <c r="AF8718" i="1"/>
  <c r="AE8718" i="1"/>
  <c r="AD8718" i="1"/>
  <c r="AF8717" i="1"/>
  <c r="AE8717" i="1"/>
  <c r="AD8717" i="1"/>
  <c r="AF8716" i="1"/>
  <c r="AE8716" i="1"/>
  <c r="AD8716" i="1"/>
  <c r="AF8715" i="1"/>
  <c r="AE8715" i="1"/>
  <c r="AD8715" i="1"/>
  <c r="AF8714" i="1"/>
  <c r="AE8714" i="1"/>
  <c r="AD8714" i="1"/>
  <c r="AF8713" i="1"/>
  <c r="AE8713" i="1"/>
  <c r="AD8713" i="1"/>
  <c r="AF8712" i="1"/>
  <c r="AE8712" i="1"/>
  <c r="AD8712" i="1"/>
  <c r="AF8711" i="1"/>
  <c r="AE8711" i="1"/>
  <c r="AD8711" i="1"/>
  <c r="AF8710" i="1"/>
  <c r="AE8710" i="1"/>
  <c r="AD8710" i="1"/>
  <c r="AF8709" i="1"/>
  <c r="AE8709" i="1"/>
  <c r="AD8709" i="1"/>
  <c r="AF8708" i="1"/>
  <c r="AE8708" i="1"/>
  <c r="AD8708" i="1"/>
  <c r="AF8707" i="1"/>
  <c r="AE8707" i="1"/>
  <c r="AD8707" i="1"/>
  <c r="AF8706" i="1"/>
  <c r="AE8706" i="1"/>
  <c r="AD8706" i="1"/>
  <c r="AF8705" i="1"/>
  <c r="AE8705" i="1"/>
  <c r="AD8705" i="1"/>
  <c r="AF8704" i="1"/>
  <c r="AE8704" i="1"/>
  <c r="AD8704" i="1"/>
  <c r="AF8703" i="1"/>
  <c r="AE8703" i="1"/>
  <c r="AD8703" i="1"/>
  <c r="AF8702" i="1"/>
  <c r="AE8702" i="1"/>
  <c r="AD8702" i="1"/>
  <c r="AF8701" i="1"/>
  <c r="AE8701" i="1"/>
  <c r="AD8701" i="1"/>
  <c r="AF8700" i="1"/>
  <c r="AE8700" i="1"/>
  <c r="AD8700" i="1"/>
  <c r="AF8699" i="1"/>
  <c r="AE8699" i="1"/>
  <c r="AD8699" i="1"/>
  <c r="AF8698" i="1"/>
  <c r="AE8698" i="1"/>
  <c r="AD8698" i="1"/>
  <c r="AF8697" i="1"/>
  <c r="AE8697" i="1"/>
  <c r="AD8697" i="1"/>
  <c r="AF8696" i="1"/>
  <c r="AE8696" i="1"/>
  <c r="AD8696" i="1"/>
  <c r="AF8695" i="1"/>
  <c r="AE8695" i="1"/>
  <c r="AD8695" i="1"/>
  <c r="AF8694" i="1"/>
  <c r="AE8694" i="1"/>
  <c r="AD8694" i="1"/>
  <c r="AF8693" i="1"/>
  <c r="AE8693" i="1"/>
  <c r="AD8693" i="1"/>
  <c r="AF8692" i="1"/>
  <c r="AE8692" i="1"/>
  <c r="AD8692" i="1"/>
  <c r="AF8691" i="1"/>
  <c r="AE8691" i="1"/>
  <c r="AD8691" i="1"/>
  <c r="AF8690" i="1"/>
  <c r="AE8690" i="1"/>
  <c r="AD8690" i="1"/>
  <c r="AF8689" i="1"/>
  <c r="AE8689" i="1"/>
  <c r="AD8689" i="1"/>
  <c r="AF8688" i="1"/>
  <c r="AE8688" i="1"/>
  <c r="AD8688" i="1"/>
  <c r="AF8687" i="1"/>
  <c r="AE8687" i="1"/>
  <c r="AD8687" i="1"/>
  <c r="AF8686" i="1"/>
  <c r="AE8686" i="1"/>
  <c r="AD8686" i="1"/>
  <c r="AF8685" i="1"/>
  <c r="AE8685" i="1"/>
  <c r="AD8685" i="1"/>
  <c r="AF8684" i="1"/>
  <c r="AE8684" i="1"/>
  <c r="AD8684" i="1"/>
  <c r="AF8683" i="1"/>
  <c r="AE8683" i="1"/>
  <c r="AD8683" i="1"/>
  <c r="AF8682" i="1"/>
  <c r="AE8682" i="1"/>
  <c r="AD8682" i="1"/>
  <c r="AF8681" i="1"/>
  <c r="AE8681" i="1"/>
  <c r="AD8681" i="1"/>
  <c r="AF8680" i="1"/>
  <c r="AE8680" i="1"/>
  <c r="AD8680" i="1"/>
  <c r="AF8679" i="1"/>
  <c r="AE8679" i="1"/>
  <c r="AD8679" i="1"/>
  <c r="AF8678" i="1"/>
  <c r="AE8678" i="1"/>
  <c r="AD8678" i="1"/>
  <c r="AF8677" i="1"/>
  <c r="AE8677" i="1"/>
  <c r="AD8677" i="1"/>
  <c r="AF8676" i="1"/>
  <c r="AE8676" i="1"/>
  <c r="AD8676" i="1"/>
  <c r="AF8675" i="1"/>
  <c r="AE8675" i="1"/>
  <c r="AD8675" i="1"/>
  <c r="AF8674" i="1"/>
  <c r="AE8674" i="1"/>
  <c r="AD8674" i="1"/>
  <c r="AF8673" i="1"/>
  <c r="AE8673" i="1"/>
  <c r="AD8673" i="1"/>
  <c r="AF8672" i="1"/>
  <c r="AE8672" i="1"/>
  <c r="AD8672" i="1"/>
  <c r="AF8671" i="1"/>
  <c r="AE8671" i="1"/>
  <c r="AD8671" i="1"/>
  <c r="AF8670" i="1"/>
  <c r="AE8670" i="1"/>
  <c r="AD8670" i="1"/>
  <c r="AF8669" i="1"/>
  <c r="AE8669" i="1"/>
  <c r="AD8669" i="1"/>
  <c r="AF8668" i="1"/>
  <c r="AE8668" i="1"/>
  <c r="AD8668" i="1"/>
  <c r="AF8667" i="1"/>
  <c r="AE8667" i="1"/>
  <c r="AD8667" i="1"/>
  <c r="AF8666" i="1"/>
  <c r="AE8666" i="1"/>
  <c r="AD8666" i="1"/>
  <c r="AF8665" i="1"/>
  <c r="AE8665" i="1"/>
  <c r="AD8665" i="1"/>
  <c r="AF8664" i="1"/>
  <c r="AE8664" i="1"/>
  <c r="AD8664" i="1"/>
  <c r="AF8663" i="1"/>
  <c r="AE8663" i="1"/>
  <c r="AD8663" i="1"/>
  <c r="AF8662" i="1"/>
  <c r="AE8662" i="1"/>
  <c r="AD8662" i="1"/>
  <c r="AF8661" i="1"/>
  <c r="AE8661" i="1"/>
  <c r="AD8661" i="1"/>
  <c r="AF8660" i="1"/>
  <c r="AE8660" i="1"/>
  <c r="AD8660" i="1"/>
  <c r="AF8659" i="1"/>
  <c r="AE8659" i="1"/>
  <c r="AD8659" i="1"/>
  <c r="AF8658" i="1"/>
  <c r="AE8658" i="1"/>
  <c r="AD8658" i="1"/>
  <c r="AF8657" i="1"/>
  <c r="AE8657" i="1"/>
  <c r="AD8657" i="1"/>
  <c r="AF8656" i="1"/>
  <c r="AE8656" i="1"/>
  <c r="AD8656" i="1"/>
  <c r="AF8655" i="1"/>
  <c r="AE8655" i="1"/>
  <c r="AD8655" i="1"/>
  <c r="AF8654" i="1"/>
  <c r="AE8654" i="1"/>
  <c r="AD8654" i="1"/>
  <c r="AF8653" i="1"/>
  <c r="AE8653" i="1"/>
  <c r="AD8653" i="1"/>
  <c r="AF8652" i="1"/>
  <c r="AE8652" i="1"/>
  <c r="AD8652" i="1"/>
  <c r="AF8651" i="1"/>
  <c r="AE8651" i="1"/>
  <c r="AD8651" i="1"/>
  <c r="AF8650" i="1"/>
  <c r="AE8650" i="1"/>
  <c r="AD8650" i="1"/>
  <c r="AF8649" i="1"/>
  <c r="AE8649" i="1"/>
  <c r="AD8649" i="1"/>
  <c r="AF8648" i="1"/>
  <c r="AE8648" i="1"/>
  <c r="AD8648" i="1"/>
  <c r="AF8647" i="1"/>
  <c r="AE8647" i="1"/>
  <c r="AD8647" i="1"/>
  <c r="AF8646" i="1"/>
  <c r="AE8646" i="1"/>
  <c r="AD8646" i="1"/>
  <c r="AF8645" i="1"/>
  <c r="AE8645" i="1"/>
  <c r="AD8645" i="1"/>
  <c r="AF8644" i="1"/>
  <c r="AE8644" i="1"/>
  <c r="AD8644" i="1"/>
  <c r="AF8643" i="1"/>
  <c r="AE8643" i="1"/>
  <c r="AD8643" i="1"/>
  <c r="AF8642" i="1"/>
  <c r="AE8642" i="1"/>
  <c r="AD8642" i="1"/>
  <c r="AF8641" i="1"/>
  <c r="AE8641" i="1"/>
  <c r="AD8641" i="1"/>
  <c r="AF8640" i="1"/>
  <c r="AE8640" i="1"/>
  <c r="AD8640" i="1"/>
  <c r="AF8639" i="1"/>
  <c r="AE8639" i="1"/>
  <c r="AD8639" i="1"/>
  <c r="AF8638" i="1"/>
  <c r="AE8638" i="1"/>
  <c r="AD8638" i="1"/>
  <c r="AF8637" i="1"/>
  <c r="AE8637" i="1"/>
  <c r="AD8637" i="1"/>
  <c r="AF8636" i="1"/>
  <c r="AE8636" i="1"/>
  <c r="AD8636" i="1"/>
  <c r="AF8635" i="1"/>
  <c r="AE8635" i="1"/>
  <c r="AD8635" i="1"/>
  <c r="AF8634" i="1"/>
  <c r="AE8634" i="1"/>
  <c r="AD8634" i="1"/>
  <c r="AF8633" i="1"/>
  <c r="AE8633" i="1"/>
  <c r="AD8633" i="1"/>
  <c r="AF8632" i="1"/>
  <c r="AE8632" i="1"/>
  <c r="AD8632" i="1"/>
  <c r="AF8631" i="1"/>
  <c r="AE8631" i="1"/>
  <c r="AD8631" i="1"/>
  <c r="AF8630" i="1"/>
  <c r="AE8630" i="1"/>
  <c r="AD8630" i="1"/>
  <c r="AF8629" i="1"/>
  <c r="AE8629" i="1"/>
  <c r="AD8629" i="1"/>
  <c r="AF8628" i="1"/>
  <c r="AE8628" i="1"/>
  <c r="AD8628" i="1"/>
  <c r="AF8627" i="1"/>
  <c r="AE8627" i="1"/>
  <c r="AD8627" i="1"/>
  <c r="AF8626" i="1"/>
  <c r="AE8626" i="1"/>
  <c r="AD8626" i="1"/>
  <c r="AF8625" i="1"/>
  <c r="AE8625" i="1"/>
  <c r="AD8625" i="1"/>
  <c r="AF8624" i="1"/>
  <c r="AE8624" i="1"/>
  <c r="AD8624" i="1"/>
  <c r="AF8623" i="1"/>
  <c r="AE8623" i="1"/>
  <c r="AD8623" i="1"/>
  <c r="AF8622" i="1"/>
  <c r="AE8622" i="1"/>
  <c r="AD8622" i="1"/>
  <c r="AF8621" i="1"/>
  <c r="AE8621" i="1"/>
  <c r="AD8621" i="1"/>
  <c r="AF8620" i="1"/>
  <c r="AE8620" i="1"/>
  <c r="AD8620" i="1"/>
  <c r="AF8619" i="1"/>
  <c r="AE8619" i="1"/>
  <c r="AD8619" i="1"/>
  <c r="AF8618" i="1"/>
  <c r="AE8618" i="1"/>
  <c r="AD8618" i="1"/>
  <c r="AF8617" i="1"/>
  <c r="AE8617" i="1"/>
  <c r="AD8617" i="1"/>
  <c r="AF8616" i="1"/>
  <c r="AE8616" i="1"/>
  <c r="AD8616" i="1"/>
  <c r="AF8615" i="1"/>
  <c r="AE8615" i="1"/>
  <c r="AD8615" i="1"/>
  <c r="AF8614" i="1"/>
  <c r="AE8614" i="1"/>
  <c r="AD8614" i="1"/>
  <c r="AF8613" i="1"/>
  <c r="AE8613" i="1"/>
  <c r="AD8613" i="1"/>
  <c r="AF8612" i="1"/>
  <c r="AE8612" i="1"/>
  <c r="AD8612" i="1"/>
  <c r="AF8611" i="1"/>
  <c r="AE8611" i="1"/>
  <c r="AD8611" i="1"/>
  <c r="AF8610" i="1"/>
  <c r="AE8610" i="1"/>
  <c r="AD8610" i="1"/>
  <c r="AF8609" i="1"/>
  <c r="AE8609" i="1"/>
  <c r="AD8609" i="1"/>
  <c r="AF8608" i="1"/>
  <c r="AE8608" i="1"/>
  <c r="AD8608" i="1"/>
  <c r="AF8607" i="1"/>
  <c r="AE8607" i="1"/>
  <c r="AD8607" i="1"/>
  <c r="AF8606" i="1"/>
  <c r="AE8606" i="1"/>
  <c r="AD8606" i="1"/>
  <c r="AF8605" i="1"/>
  <c r="AE8605" i="1"/>
  <c r="AD8605" i="1"/>
  <c r="AF8604" i="1"/>
  <c r="AE8604" i="1"/>
  <c r="AD8604" i="1"/>
  <c r="AF8603" i="1"/>
  <c r="AE8603" i="1"/>
  <c r="AD8603" i="1"/>
  <c r="AF8602" i="1"/>
  <c r="AE8602" i="1"/>
  <c r="AD8602" i="1"/>
  <c r="AF8601" i="1"/>
  <c r="AE8601" i="1"/>
  <c r="AD8601" i="1"/>
  <c r="AF8600" i="1"/>
  <c r="AE8600" i="1"/>
  <c r="AD8600" i="1"/>
  <c r="AF8599" i="1"/>
  <c r="AE8599" i="1"/>
  <c r="AD8599" i="1"/>
  <c r="AF8598" i="1"/>
  <c r="AE8598" i="1"/>
  <c r="AD8598" i="1"/>
  <c r="AF8597" i="1"/>
  <c r="AE8597" i="1"/>
  <c r="AD8597" i="1"/>
  <c r="AF8596" i="1"/>
  <c r="AE8596" i="1"/>
  <c r="AD8596" i="1"/>
  <c r="AF8595" i="1"/>
  <c r="AE8595" i="1"/>
  <c r="AD8595" i="1"/>
  <c r="AF8594" i="1"/>
  <c r="AE8594" i="1"/>
  <c r="AD8594" i="1"/>
  <c r="AF8593" i="1"/>
  <c r="AE8593" i="1"/>
  <c r="AD8593" i="1"/>
  <c r="AF8592" i="1"/>
  <c r="AE8592" i="1"/>
  <c r="AD8592" i="1"/>
  <c r="AF8591" i="1"/>
  <c r="AE8591" i="1"/>
  <c r="AD8591" i="1"/>
  <c r="AF8590" i="1"/>
  <c r="AE8590" i="1"/>
  <c r="AD8590" i="1"/>
  <c r="AF8589" i="1"/>
  <c r="AE8589" i="1"/>
  <c r="AD8589" i="1"/>
  <c r="AF8588" i="1"/>
  <c r="AE8588" i="1"/>
  <c r="AD8588" i="1"/>
  <c r="AF8587" i="1"/>
  <c r="AE8587" i="1"/>
  <c r="AD8587" i="1"/>
  <c r="AF8586" i="1"/>
  <c r="AE8586" i="1"/>
  <c r="AD8586" i="1"/>
  <c r="AF8585" i="1"/>
  <c r="AE8585" i="1"/>
  <c r="AD8585" i="1"/>
  <c r="AF8584" i="1"/>
  <c r="AE8584" i="1"/>
  <c r="AD8584" i="1"/>
  <c r="AF8583" i="1"/>
  <c r="AE8583" i="1"/>
  <c r="AD8583" i="1"/>
  <c r="AF8582" i="1"/>
  <c r="AE8582" i="1"/>
  <c r="AD8582" i="1"/>
  <c r="AF8581" i="1"/>
  <c r="AE8581" i="1"/>
  <c r="AD8581" i="1"/>
  <c r="AF8580" i="1"/>
  <c r="AE8580" i="1"/>
  <c r="AD8580" i="1"/>
  <c r="AF8579" i="1"/>
  <c r="AE8579" i="1"/>
  <c r="AD8579" i="1"/>
  <c r="AF8578" i="1"/>
  <c r="AE8578" i="1"/>
  <c r="AD8578" i="1"/>
  <c r="AF8577" i="1"/>
  <c r="AE8577" i="1"/>
  <c r="AD8577" i="1"/>
  <c r="AF8576" i="1"/>
  <c r="AE8576" i="1"/>
  <c r="AD8576" i="1"/>
  <c r="AF8575" i="1"/>
  <c r="AE8575" i="1"/>
  <c r="AD8575" i="1"/>
  <c r="AF8574" i="1"/>
  <c r="AE8574" i="1"/>
  <c r="AD8574" i="1"/>
  <c r="AF8573" i="1"/>
  <c r="AE8573" i="1"/>
  <c r="AD8573" i="1"/>
  <c r="AF8572" i="1"/>
  <c r="AE8572" i="1"/>
  <c r="AD8572" i="1"/>
  <c r="AF8571" i="1"/>
  <c r="AE8571" i="1"/>
  <c r="AD8571" i="1"/>
  <c r="AF8570" i="1"/>
  <c r="AE8570" i="1"/>
  <c r="AD8570" i="1"/>
  <c r="AF8569" i="1"/>
  <c r="AE8569" i="1"/>
  <c r="AD8569" i="1"/>
  <c r="AF8568" i="1"/>
  <c r="AE8568" i="1"/>
  <c r="AD8568" i="1"/>
  <c r="AF8567" i="1"/>
  <c r="AE8567" i="1"/>
  <c r="AD8567" i="1"/>
  <c r="AF8566" i="1"/>
  <c r="AE8566" i="1"/>
  <c r="AD8566" i="1"/>
  <c r="AF8565" i="1"/>
  <c r="AE8565" i="1"/>
  <c r="AD8565" i="1"/>
  <c r="AF8564" i="1"/>
  <c r="AE8564" i="1"/>
  <c r="AD8564" i="1"/>
  <c r="AF8563" i="1"/>
  <c r="AE8563" i="1"/>
  <c r="AD8563" i="1"/>
  <c r="AF8562" i="1"/>
  <c r="AE8562" i="1"/>
  <c r="AD8562" i="1"/>
  <c r="AF8561" i="1"/>
  <c r="AE8561" i="1"/>
  <c r="AD8561" i="1"/>
  <c r="AF8560" i="1"/>
  <c r="AE8560" i="1"/>
  <c r="AD8560" i="1"/>
  <c r="AF8559" i="1"/>
  <c r="AE8559" i="1"/>
  <c r="AD8559" i="1"/>
  <c r="AF8558" i="1"/>
  <c r="AE8558" i="1"/>
  <c r="AD8558" i="1"/>
  <c r="AF8557" i="1"/>
  <c r="AE8557" i="1"/>
  <c r="AD8557" i="1"/>
  <c r="AF8556" i="1"/>
  <c r="AE8556" i="1"/>
  <c r="AD8556" i="1"/>
  <c r="AF8555" i="1"/>
  <c r="AE8555" i="1"/>
  <c r="AD8555" i="1"/>
  <c r="AF8554" i="1"/>
  <c r="AE8554" i="1"/>
  <c r="AD8554" i="1"/>
  <c r="AF8553" i="1"/>
  <c r="AE8553" i="1"/>
  <c r="AD8553" i="1"/>
  <c r="AF8552" i="1"/>
  <c r="AE8552" i="1"/>
  <c r="AD8552" i="1"/>
  <c r="AF8551" i="1"/>
  <c r="AE8551" i="1"/>
  <c r="AD8551" i="1"/>
  <c r="AF8550" i="1"/>
  <c r="AE8550" i="1"/>
  <c r="AD8550" i="1"/>
  <c r="AF8549" i="1"/>
  <c r="AE8549" i="1"/>
  <c r="AD8549" i="1"/>
  <c r="AF8548" i="1"/>
  <c r="AE8548" i="1"/>
  <c r="AD8548" i="1"/>
  <c r="AF8547" i="1"/>
  <c r="AE8547" i="1"/>
  <c r="AD8547" i="1"/>
  <c r="AF8546" i="1"/>
  <c r="AE8546" i="1"/>
  <c r="AD8546" i="1"/>
  <c r="AF8545" i="1"/>
  <c r="AE8545" i="1"/>
  <c r="AD8545" i="1"/>
  <c r="AF8544" i="1"/>
  <c r="AE8544" i="1"/>
  <c r="AD8544" i="1"/>
  <c r="AF8543" i="1"/>
  <c r="AE8543" i="1"/>
  <c r="AD8543" i="1"/>
  <c r="AF8542" i="1"/>
  <c r="AE8542" i="1"/>
  <c r="AD8542" i="1"/>
  <c r="AF8541" i="1"/>
  <c r="AE8541" i="1"/>
  <c r="AD8541" i="1"/>
  <c r="AF8540" i="1"/>
  <c r="AE8540" i="1"/>
  <c r="AD8540" i="1"/>
  <c r="AF8539" i="1"/>
  <c r="AE8539" i="1"/>
  <c r="AD8539" i="1"/>
  <c r="AF8538" i="1"/>
  <c r="AE8538" i="1"/>
  <c r="AD8538" i="1"/>
  <c r="AF8537" i="1"/>
  <c r="AE8537" i="1"/>
  <c r="AD8537" i="1"/>
  <c r="AF8536" i="1"/>
  <c r="AE8536" i="1"/>
  <c r="AD8536" i="1"/>
  <c r="AF8535" i="1"/>
  <c r="AE8535" i="1"/>
  <c r="AD8535" i="1"/>
  <c r="AF8534" i="1"/>
  <c r="AE8534" i="1"/>
  <c r="AD8534" i="1"/>
  <c r="AF8533" i="1"/>
  <c r="AE8533" i="1"/>
  <c r="AD8533" i="1"/>
  <c r="AF8532" i="1"/>
  <c r="AE8532" i="1"/>
  <c r="AD8532" i="1"/>
  <c r="AF8531" i="1"/>
  <c r="AE8531" i="1"/>
  <c r="AD8531" i="1"/>
  <c r="AF8530" i="1"/>
  <c r="AE8530" i="1"/>
  <c r="AD8530" i="1"/>
  <c r="AF8529" i="1"/>
  <c r="AE8529" i="1"/>
  <c r="AD8529" i="1"/>
  <c r="AF8528" i="1"/>
  <c r="AE8528" i="1"/>
  <c r="AD8528" i="1"/>
  <c r="AF8527" i="1"/>
  <c r="AE8527" i="1"/>
  <c r="AD8527" i="1"/>
  <c r="AF8526" i="1"/>
  <c r="AE8526" i="1"/>
  <c r="AD8526" i="1"/>
  <c r="AF8525" i="1"/>
  <c r="AE8525" i="1"/>
  <c r="AD8525" i="1"/>
  <c r="AF8524" i="1"/>
  <c r="AE8524" i="1"/>
  <c r="AD8524" i="1"/>
  <c r="AF8523" i="1"/>
  <c r="AE8523" i="1"/>
  <c r="AD8523" i="1"/>
  <c r="AF8522" i="1"/>
  <c r="AE8522" i="1"/>
  <c r="AD8522" i="1"/>
  <c r="AF8521" i="1"/>
  <c r="AE8521" i="1"/>
  <c r="AD8521" i="1"/>
  <c r="AF8520" i="1"/>
  <c r="AE8520" i="1"/>
  <c r="AD8520" i="1"/>
  <c r="AF8519" i="1"/>
  <c r="AE8519" i="1"/>
  <c r="AD8519" i="1"/>
  <c r="AF8518" i="1"/>
  <c r="AE8518" i="1"/>
  <c r="AD8518" i="1"/>
  <c r="AF8517" i="1"/>
  <c r="AE8517" i="1"/>
  <c r="AD8517" i="1"/>
  <c r="AF8516" i="1"/>
  <c r="AE8516" i="1"/>
  <c r="AD8516" i="1"/>
  <c r="AF8515" i="1"/>
  <c r="AE8515" i="1"/>
  <c r="AD8515" i="1"/>
  <c r="AF8514" i="1"/>
  <c r="AE8514" i="1"/>
  <c r="AD8514" i="1"/>
  <c r="AF8513" i="1"/>
  <c r="AE8513" i="1"/>
  <c r="AD8513" i="1"/>
  <c r="AF8512" i="1"/>
  <c r="AE8512" i="1"/>
  <c r="AD8512" i="1"/>
  <c r="AF8511" i="1"/>
  <c r="AE8511" i="1"/>
  <c r="AD8511" i="1"/>
  <c r="AF8510" i="1"/>
  <c r="AE8510" i="1"/>
  <c r="AD8510" i="1"/>
  <c r="AF8509" i="1"/>
  <c r="AE8509" i="1"/>
  <c r="AD8509" i="1"/>
  <c r="AF8508" i="1"/>
  <c r="AE8508" i="1"/>
  <c r="AD8508" i="1"/>
  <c r="AF8507" i="1"/>
  <c r="AE8507" i="1"/>
  <c r="AD8507" i="1"/>
  <c r="AF8506" i="1"/>
  <c r="AE8506" i="1"/>
  <c r="AD8506" i="1"/>
  <c r="AF8505" i="1"/>
  <c r="AE8505" i="1"/>
  <c r="AD8505" i="1"/>
  <c r="AF8504" i="1"/>
  <c r="AE8504" i="1"/>
  <c r="AD8504" i="1"/>
  <c r="AF8503" i="1"/>
  <c r="AE8503" i="1"/>
  <c r="AD8503" i="1"/>
  <c r="AF8502" i="1"/>
  <c r="AE8502" i="1"/>
  <c r="AD8502" i="1"/>
  <c r="AF8501" i="1"/>
  <c r="AE8501" i="1"/>
  <c r="AD8501" i="1"/>
  <c r="AF8500" i="1"/>
  <c r="AE8500" i="1"/>
  <c r="AD8500" i="1"/>
  <c r="AF8499" i="1"/>
  <c r="AE8499" i="1"/>
  <c r="AD8499" i="1"/>
  <c r="AF8498" i="1"/>
  <c r="AE8498" i="1"/>
  <c r="AD8498" i="1"/>
  <c r="AF8497" i="1"/>
  <c r="AE8497" i="1"/>
  <c r="AD8497" i="1"/>
  <c r="AF8496" i="1"/>
  <c r="AE8496" i="1"/>
  <c r="AD8496" i="1"/>
  <c r="AF8495" i="1"/>
  <c r="AE8495" i="1"/>
  <c r="AD8495" i="1"/>
  <c r="AF8494" i="1"/>
  <c r="AE8494" i="1"/>
  <c r="AD8494" i="1"/>
  <c r="AF8493" i="1"/>
  <c r="AE8493" i="1"/>
  <c r="AD8493" i="1"/>
  <c r="AF8492" i="1"/>
  <c r="AE8492" i="1"/>
  <c r="AD8492" i="1"/>
  <c r="AF8491" i="1"/>
  <c r="AE8491" i="1"/>
  <c r="AD8491" i="1"/>
  <c r="AF8490" i="1"/>
  <c r="AE8490" i="1"/>
  <c r="AD8490" i="1"/>
  <c r="AF8489" i="1"/>
  <c r="AE8489" i="1"/>
  <c r="AD8489" i="1"/>
  <c r="AF8488" i="1"/>
  <c r="AE8488" i="1"/>
  <c r="AD8488" i="1"/>
  <c r="AF8487" i="1"/>
  <c r="AE8487" i="1"/>
  <c r="AD8487" i="1"/>
  <c r="AF8486" i="1"/>
  <c r="AE8486" i="1"/>
  <c r="AD8486" i="1"/>
  <c r="AF8485" i="1"/>
  <c r="AE8485" i="1"/>
  <c r="AD8485" i="1"/>
  <c r="AF8484" i="1"/>
  <c r="AE8484" i="1"/>
  <c r="AD8484" i="1"/>
  <c r="AF8483" i="1"/>
  <c r="AE8483" i="1"/>
  <c r="AD8483" i="1"/>
  <c r="AF8482" i="1"/>
  <c r="AE8482" i="1"/>
  <c r="AD8482" i="1"/>
  <c r="AF8481" i="1"/>
  <c r="AE8481" i="1"/>
  <c r="AD8481" i="1"/>
  <c r="AF8480" i="1"/>
  <c r="AE8480" i="1"/>
  <c r="AD8480" i="1"/>
  <c r="AF8479" i="1"/>
  <c r="AE8479" i="1"/>
  <c r="AD8479" i="1"/>
  <c r="AF8478" i="1"/>
  <c r="AE8478" i="1"/>
  <c r="AD8478" i="1"/>
  <c r="AF8477" i="1"/>
  <c r="AE8477" i="1"/>
  <c r="AD8477" i="1"/>
  <c r="AF8476" i="1"/>
  <c r="AE8476" i="1"/>
  <c r="AD8476" i="1"/>
  <c r="AF8475" i="1"/>
  <c r="AE8475" i="1"/>
  <c r="AD8475" i="1"/>
  <c r="AF8474" i="1"/>
  <c r="AE8474" i="1"/>
  <c r="AD8474" i="1"/>
  <c r="AF8473" i="1"/>
  <c r="AE8473" i="1"/>
  <c r="AD8473" i="1"/>
  <c r="AF8472" i="1"/>
  <c r="AE8472" i="1"/>
  <c r="AD8472" i="1"/>
  <c r="AF8471" i="1"/>
  <c r="AE8471" i="1"/>
  <c r="AD8471" i="1"/>
  <c r="AF8470" i="1"/>
  <c r="AE8470" i="1"/>
  <c r="AD8470" i="1"/>
  <c r="AF8469" i="1"/>
  <c r="AE8469" i="1"/>
  <c r="AD8469" i="1"/>
  <c r="AF8468" i="1"/>
  <c r="AE8468" i="1"/>
  <c r="AD8468" i="1"/>
  <c r="AF8467" i="1"/>
  <c r="AE8467" i="1"/>
  <c r="AD8467" i="1"/>
  <c r="AF8466" i="1"/>
  <c r="AE8466" i="1"/>
  <c r="AD8466" i="1"/>
  <c r="AF8465" i="1"/>
  <c r="AE8465" i="1"/>
  <c r="AD8465" i="1"/>
  <c r="AF8464" i="1"/>
  <c r="AE8464" i="1"/>
  <c r="AD8464" i="1"/>
  <c r="AF8463" i="1"/>
  <c r="AE8463" i="1"/>
  <c r="AD8463" i="1"/>
  <c r="AF8462" i="1"/>
  <c r="AE8462" i="1"/>
  <c r="AD8462" i="1"/>
  <c r="AF8461" i="1"/>
  <c r="AE8461" i="1"/>
  <c r="AD8461" i="1"/>
  <c r="AF8460" i="1"/>
  <c r="AE8460" i="1"/>
  <c r="AD8460" i="1"/>
  <c r="AF8459" i="1"/>
  <c r="AE8459" i="1"/>
  <c r="AD8459" i="1"/>
  <c r="AF8458" i="1"/>
  <c r="AE8458" i="1"/>
  <c r="AD8458" i="1"/>
  <c r="AF8457" i="1"/>
  <c r="AE8457" i="1"/>
  <c r="AD8457" i="1"/>
  <c r="AF8456" i="1"/>
  <c r="AE8456" i="1"/>
  <c r="AD8456" i="1"/>
  <c r="AF8455" i="1"/>
  <c r="AE8455" i="1"/>
  <c r="AD8455" i="1"/>
  <c r="AF8454" i="1"/>
  <c r="AE8454" i="1"/>
  <c r="AD8454" i="1"/>
  <c r="AF8453" i="1"/>
  <c r="AE8453" i="1"/>
  <c r="AD8453" i="1"/>
  <c r="AF8452" i="1"/>
  <c r="AE8452" i="1"/>
  <c r="AD8452" i="1"/>
  <c r="AF8451" i="1"/>
  <c r="AE8451" i="1"/>
  <c r="AD8451" i="1"/>
  <c r="AF8450" i="1"/>
  <c r="AE8450" i="1"/>
  <c r="AD8450" i="1"/>
  <c r="AF8449" i="1"/>
  <c r="AE8449" i="1"/>
  <c r="AD8449" i="1"/>
  <c r="AF8448" i="1"/>
  <c r="AE8448" i="1"/>
  <c r="AD8448" i="1"/>
  <c r="AF8447" i="1"/>
  <c r="AE8447" i="1"/>
  <c r="AD8447" i="1"/>
  <c r="AF8446" i="1"/>
  <c r="AE8446" i="1"/>
  <c r="AD8446" i="1"/>
  <c r="AF8445" i="1"/>
  <c r="AE8445" i="1"/>
  <c r="AD8445" i="1"/>
  <c r="AF8444" i="1"/>
  <c r="AE8444" i="1"/>
  <c r="AD8444" i="1"/>
  <c r="AF8443" i="1"/>
  <c r="AE8443" i="1"/>
  <c r="AD8443" i="1"/>
  <c r="AF8442" i="1"/>
  <c r="AE8442" i="1"/>
  <c r="AD8442" i="1"/>
  <c r="AF8441" i="1"/>
  <c r="AE8441" i="1"/>
  <c r="AD8441" i="1"/>
  <c r="AF8440" i="1"/>
  <c r="AE8440" i="1"/>
  <c r="AD8440" i="1"/>
  <c r="AF8439" i="1"/>
  <c r="AE8439" i="1"/>
  <c r="AD8439" i="1"/>
  <c r="AF8438" i="1"/>
  <c r="AE8438" i="1"/>
  <c r="AD8438" i="1"/>
  <c r="AF8437" i="1"/>
  <c r="AE8437" i="1"/>
  <c r="AD8437" i="1"/>
  <c r="AF8436" i="1"/>
  <c r="AE8436" i="1"/>
  <c r="AD8436" i="1"/>
  <c r="AF8435" i="1"/>
  <c r="AE8435" i="1"/>
  <c r="AD8435" i="1"/>
  <c r="AF8434" i="1"/>
  <c r="AE8434" i="1"/>
  <c r="AD8434" i="1"/>
  <c r="AF8433" i="1"/>
  <c r="AE8433" i="1"/>
  <c r="AD8433" i="1"/>
  <c r="AF8432" i="1"/>
  <c r="AE8432" i="1"/>
  <c r="AD8432" i="1"/>
  <c r="AF8431" i="1"/>
  <c r="AE8431" i="1"/>
  <c r="AD8431" i="1"/>
  <c r="AF8430" i="1"/>
  <c r="AE8430" i="1"/>
  <c r="AD8430" i="1"/>
  <c r="AF8429" i="1"/>
  <c r="AE8429" i="1"/>
  <c r="AD8429" i="1"/>
  <c r="AF8428" i="1"/>
  <c r="AE8428" i="1"/>
  <c r="AD8428" i="1"/>
  <c r="AF8427" i="1"/>
  <c r="AE8427" i="1"/>
  <c r="AD8427" i="1"/>
  <c r="AF8426" i="1"/>
  <c r="AE8426" i="1"/>
  <c r="AD8426" i="1"/>
  <c r="AF8425" i="1"/>
  <c r="AE8425" i="1"/>
  <c r="AD8425" i="1"/>
  <c r="AF8424" i="1"/>
  <c r="AE8424" i="1"/>
  <c r="AD8424" i="1"/>
  <c r="AF8423" i="1"/>
  <c r="AE8423" i="1"/>
  <c r="AD8423" i="1"/>
  <c r="AF8422" i="1"/>
  <c r="AE8422" i="1"/>
  <c r="AD8422" i="1"/>
  <c r="AF8421" i="1"/>
  <c r="AE8421" i="1"/>
  <c r="AD8421" i="1"/>
  <c r="AF8420" i="1"/>
  <c r="AE8420" i="1"/>
  <c r="AD8420" i="1"/>
  <c r="AF8419" i="1"/>
  <c r="AE8419" i="1"/>
  <c r="AD8419" i="1"/>
  <c r="AF8418" i="1"/>
  <c r="AE8418" i="1"/>
  <c r="AD8418" i="1"/>
  <c r="AF8417" i="1"/>
  <c r="AE8417" i="1"/>
  <c r="AD8417" i="1"/>
  <c r="AF8416" i="1"/>
  <c r="AE8416" i="1"/>
  <c r="AD8416" i="1"/>
  <c r="AF8415" i="1"/>
  <c r="AE8415" i="1"/>
  <c r="AD8415" i="1"/>
  <c r="AF8414" i="1"/>
  <c r="AE8414" i="1"/>
  <c r="AD8414" i="1"/>
  <c r="AF8413" i="1"/>
  <c r="AE8413" i="1"/>
  <c r="AD8413" i="1"/>
  <c r="AF8412" i="1"/>
  <c r="AE8412" i="1"/>
  <c r="AD8412" i="1"/>
  <c r="AF8411" i="1"/>
  <c r="AE8411" i="1"/>
  <c r="AD8411" i="1"/>
  <c r="AF8410" i="1"/>
  <c r="AE8410" i="1"/>
  <c r="AD8410" i="1"/>
  <c r="AF8409" i="1"/>
  <c r="AE8409" i="1"/>
  <c r="AD8409" i="1"/>
  <c r="AF8408" i="1"/>
  <c r="AE8408" i="1"/>
  <c r="AD8408" i="1"/>
  <c r="AF8407" i="1"/>
  <c r="AE8407" i="1"/>
  <c r="AD8407" i="1"/>
  <c r="AF8406" i="1"/>
  <c r="AE8406" i="1"/>
  <c r="AD8406" i="1"/>
  <c r="AF8405" i="1"/>
  <c r="AE8405" i="1"/>
  <c r="AD8405" i="1"/>
  <c r="AF8404" i="1"/>
  <c r="AE8404" i="1"/>
  <c r="AD8404" i="1"/>
  <c r="AF8403" i="1"/>
  <c r="AE8403" i="1"/>
  <c r="AD8403" i="1"/>
  <c r="AF8402" i="1"/>
  <c r="AE8402" i="1"/>
  <c r="AD8402" i="1"/>
  <c r="AF8401" i="1"/>
  <c r="AE8401" i="1"/>
  <c r="AD8401" i="1"/>
  <c r="AF8400" i="1"/>
  <c r="AE8400" i="1"/>
  <c r="AD8400" i="1"/>
  <c r="AF8399" i="1"/>
  <c r="AE8399" i="1"/>
  <c r="AD8399" i="1"/>
  <c r="AF8398" i="1"/>
  <c r="AE8398" i="1"/>
  <c r="AD8398" i="1"/>
  <c r="AF8397" i="1"/>
  <c r="AE8397" i="1"/>
  <c r="AD8397" i="1"/>
  <c r="AF8396" i="1"/>
  <c r="AE8396" i="1"/>
  <c r="AD8396" i="1"/>
  <c r="AF8395" i="1"/>
  <c r="AE8395" i="1"/>
  <c r="AD8395" i="1"/>
  <c r="AF8394" i="1"/>
  <c r="AE8394" i="1"/>
  <c r="AD8394" i="1"/>
  <c r="AF8393" i="1"/>
  <c r="AE8393" i="1"/>
  <c r="AD8393" i="1"/>
  <c r="AF8392" i="1"/>
  <c r="AE8392" i="1"/>
  <c r="AD8392" i="1"/>
  <c r="AF8391" i="1"/>
  <c r="AE8391" i="1"/>
  <c r="AD8391" i="1"/>
  <c r="AF8390" i="1"/>
  <c r="AE8390" i="1"/>
  <c r="AD8390" i="1"/>
  <c r="AF8389" i="1"/>
  <c r="AE8389" i="1"/>
  <c r="AD8389" i="1"/>
  <c r="AF8388" i="1"/>
  <c r="AE8388" i="1"/>
  <c r="AD8388" i="1"/>
  <c r="AF8387" i="1"/>
  <c r="AE8387" i="1"/>
  <c r="AD8387" i="1"/>
  <c r="AF8386" i="1"/>
  <c r="AE8386" i="1"/>
  <c r="AD8386" i="1"/>
  <c r="AF8385" i="1"/>
  <c r="AE8385" i="1"/>
  <c r="AD8385" i="1"/>
  <c r="AF8384" i="1"/>
  <c r="AE8384" i="1"/>
  <c r="AD8384" i="1"/>
  <c r="AF8383" i="1"/>
  <c r="AE8383" i="1"/>
  <c r="AD8383" i="1"/>
  <c r="AF8382" i="1"/>
  <c r="AE8382" i="1"/>
  <c r="AD8382" i="1"/>
  <c r="AF8381" i="1"/>
  <c r="AE8381" i="1"/>
  <c r="AD8381" i="1"/>
  <c r="AF8380" i="1"/>
  <c r="AE8380" i="1"/>
  <c r="AD8380" i="1"/>
  <c r="AF8379" i="1"/>
  <c r="AE8379" i="1"/>
  <c r="AD8379" i="1"/>
  <c r="AF8378" i="1"/>
  <c r="AE8378" i="1"/>
  <c r="AD8378" i="1"/>
  <c r="AF8377" i="1"/>
  <c r="AE8377" i="1"/>
  <c r="AD8377" i="1"/>
  <c r="AF8376" i="1"/>
  <c r="AE8376" i="1"/>
  <c r="AD8376" i="1"/>
  <c r="AF8375" i="1"/>
  <c r="AE8375" i="1"/>
  <c r="AD8375" i="1"/>
  <c r="AF8374" i="1"/>
  <c r="AE8374" i="1"/>
  <c r="AD8374" i="1"/>
  <c r="AF8373" i="1"/>
  <c r="AE8373" i="1"/>
  <c r="AD8373" i="1"/>
  <c r="AF8372" i="1"/>
  <c r="AE8372" i="1"/>
  <c r="AD8372" i="1"/>
  <c r="AF8371" i="1"/>
  <c r="AE8371" i="1"/>
  <c r="AD8371" i="1"/>
  <c r="AF8370" i="1"/>
  <c r="AE8370" i="1"/>
  <c r="AD8370" i="1"/>
  <c r="AF8369" i="1"/>
  <c r="AE8369" i="1"/>
  <c r="AD8369" i="1"/>
  <c r="AF8368" i="1"/>
  <c r="AE8368" i="1"/>
  <c r="AD8368" i="1"/>
  <c r="AF8367" i="1"/>
  <c r="AE8367" i="1"/>
  <c r="AD8367" i="1"/>
  <c r="AF8366" i="1"/>
  <c r="AE8366" i="1"/>
  <c r="AD8366" i="1"/>
  <c r="AF8365" i="1"/>
  <c r="AE8365" i="1"/>
  <c r="AD8365" i="1"/>
  <c r="AF8364" i="1"/>
  <c r="AE8364" i="1"/>
  <c r="AD8364" i="1"/>
  <c r="AF8363" i="1"/>
  <c r="AE8363" i="1"/>
  <c r="AD8363" i="1"/>
  <c r="AF8362" i="1"/>
  <c r="AE8362" i="1"/>
  <c r="AD8362" i="1"/>
  <c r="AF8361" i="1"/>
  <c r="AE8361" i="1"/>
  <c r="AD8361" i="1"/>
  <c r="AF8360" i="1"/>
  <c r="AE8360" i="1"/>
  <c r="AD8360" i="1"/>
  <c r="AF8359" i="1"/>
  <c r="AE8359" i="1"/>
  <c r="AD8359" i="1"/>
  <c r="AF8358" i="1"/>
  <c r="AE8358" i="1"/>
  <c r="AD8358" i="1"/>
  <c r="AF8357" i="1"/>
  <c r="AE8357" i="1"/>
  <c r="AD8357" i="1"/>
  <c r="AF8356" i="1"/>
  <c r="AE8356" i="1"/>
  <c r="AD8356" i="1"/>
  <c r="AF8355" i="1"/>
  <c r="AE8355" i="1"/>
  <c r="AD8355" i="1"/>
  <c r="AF8354" i="1"/>
  <c r="AE8354" i="1"/>
  <c r="AD8354" i="1"/>
  <c r="AF8353" i="1"/>
  <c r="AE8353" i="1"/>
  <c r="AD8353" i="1"/>
  <c r="AF8352" i="1"/>
  <c r="AE8352" i="1"/>
  <c r="AD8352" i="1"/>
  <c r="AF8351" i="1"/>
  <c r="AE8351" i="1"/>
  <c r="AD8351" i="1"/>
  <c r="AF8350" i="1"/>
  <c r="AE8350" i="1"/>
  <c r="AD8350" i="1"/>
  <c r="AF8349" i="1"/>
  <c r="AE8349" i="1"/>
  <c r="AD8349" i="1"/>
  <c r="AF8348" i="1"/>
  <c r="AE8348" i="1"/>
  <c r="AD8348" i="1"/>
  <c r="AF8347" i="1"/>
  <c r="AE8347" i="1"/>
  <c r="AD8347" i="1"/>
  <c r="AF8346" i="1"/>
  <c r="AE8346" i="1"/>
  <c r="AD8346" i="1"/>
  <c r="AF8345" i="1"/>
  <c r="AE8345" i="1"/>
  <c r="AD8345" i="1"/>
  <c r="AF8344" i="1"/>
  <c r="AE8344" i="1"/>
  <c r="AD8344" i="1"/>
  <c r="AF8343" i="1"/>
  <c r="AE8343" i="1"/>
  <c r="AD8343" i="1"/>
  <c r="AF8342" i="1"/>
  <c r="AE8342" i="1"/>
  <c r="AD8342" i="1"/>
  <c r="AF8341" i="1"/>
  <c r="AE8341" i="1"/>
  <c r="AD8341" i="1"/>
  <c r="AF8340" i="1"/>
  <c r="AE8340" i="1"/>
  <c r="AD8340" i="1"/>
  <c r="AF8339" i="1"/>
  <c r="AE8339" i="1"/>
  <c r="AD8339" i="1"/>
  <c r="AF8338" i="1"/>
  <c r="AE8338" i="1"/>
  <c r="AD8338" i="1"/>
  <c r="AF8337" i="1"/>
  <c r="AE8337" i="1"/>
  <c r="AD8337" i="1"/>
  <c r="AF8336" i="1"/>
  <c r="AE8336" i="1"/>
  <c r="AD8336" i="1"/>
  <c r="AF8335" i="1"/>
  <c r="AE8335" i="1"/>
  <c r="AD8335" i="1"/>
  <c r="AF8334" i="1"/>
  <c r="AE8334" i="1"/>
  <c r="AD8334" i="1"/>
  <c r="AF8333" i="1"/>
  <c r="AE8333" i="1"/>
  <c r="AD8333" i="1"/>
  <c r="AF8332" i="1"/>
  <c r="AE8332" i="1"/>
  <c r="AD8332" i="1"/>
  <c r="AF8331" i="1"/>
  <c r="AE8331" i="1"/>
  <c r="AD8331" i="1"/>
  <c r="AF8330" i="1"/>
  <c r="AE8330" i="1"/>
  <c r="AD8330" i="1"/>
  <c r="AF8329" i="1"/>
  <c r="AE8329" i="1"/>
  <c r="AD8329" i="1"/>
  <c r="AF8328" i="1"/>
  <c r="AE8328" i="1"/>
  <c r="AD8328" i="1"/>
  <c r="AF8327" i="1"/>
  <c r="AE8327" i="1"/>
  <c r="AD8327" i="1"/>
  <c r="AF8326" i="1"/>
  <c r="AE8326" i="1"/>
  <c r="AD8326" i="1"/>
  <c r="AF8325" i="1"/>
  <c r="AE8325" i="1"/>
  <c r="AD8325" i="1"/>
  <c r="AF8324" i="1"/>
  <c r="AE8324" i="1"/>
  <c r="AD8324" i="1"/>
  <c r="AF8323" i="1"/>
  <c r="AE8323" i="1"/>
  <c r="AD8323" i="1"/>
  <c r="AF8322" i="1"/>
  <c r="AE8322" i="1"/>
  <c r="AD8322" i="1"/>
  <c r="AF8321" i="1"/>
  <c r="AE8321" i="1"/>
  <c r="AD8321" i="1"/>
  <c r="AF8320" i="1"/>
  <c r="AE8320" i="1"/>
  <c r="AD8320" i="1"/>
  <c r="AF8319" i="1"/>
  <c r="AE8319" i="1"/>
  <c r="AD8319" i="1"/>
  <c r="AF8318" i="1"/>
  <c r="AE8318" i="1"/>
  <c r="AD8318" i="1"/>
  <c r="AF8317" i="1"/>
  <c r="AE8317" i="1"/>
  <c r="AD8317" i="1"/>
  <c r="AF8316" i="1"/>
  <c r="AE8316" i="1"/>
  <c r="AD8316" i="1"/>
  <c r="AF8315" i="1"/>
  <c r="AE8315" i="1"/>
  <c r="AD8315" i="1"/>
  <c r="AF8314" i="1"/>
  <c r="AE8314" i="1"/>
  <c r="AD8314" i="1"/>
  <c r="AF8313" i="1"/>
  <c r="AE8313" i="1"/>
  <c r="AD8313" i="1"/>
  <c r="AF8312" i="1"/>
  <c r="AE8312" i="1"/>
  <c r="AD8312" i="1"/>
  <c r="AF8311" i="1"/>
  <c r="AE8311" i="1"/>
  <c r="AD8311" i="1"/>
  <c r="AF8310" i="1"/>
  <c r="AE8310" i="1"/>
  <c r="AD8310" i="1"/>
  <c r="AF8309" i="1"/>
  <c r="AE8309" i="1"/>
  <c r="AD8309" i="1"/>
  <c r="AF8308" i="1"/>
  <c r="AE8308" i="1"/>
  <c r="AD8308" i="1"/>
  <c r="AF8307" i="1"/>
  <c r="AE8307" i="1"/>
  <c r="AD8307" i="1"/>
  <c r="AF8306" i="1"/>
  <c r="AE8306" i="1"/>
  <c r="AD8306" i="1"/>
  <c r="AF8305" i="1"/>
  <c r="AE8305" i="1"/>
  <c r="AD8305" i="1"/>
  <c r="AF8304" i="1"/>
  <c r="AE8304" i="1"/>
  <c r="AD8304" i="1"/>
  <c r="AF8303" i="1"/>
  <c r="AE8303" i="1"/>
  <c r="AD8303" i="1"/>
  <c r="AF8302" i="1"/>
  <c r="AE8302" i="1"/>
  <c r="AD8302" i="1"/>
  <c r="AF8301" i="1"/>
  <c r="AE8301" i="1"/>
  <c r="AD8301" i="1"/>
  <c r="AF8300" i="1"/>
  <c r="AE8300" i="1"/>
  <c r="AD8300" i="1"/>
  <c r="AF8299" i="1"/>
  <c r="AE8299" i="1"/>
  <c r="AD8299" i="1"/>
  <c r="AF8298" i="1"/>
  <c r="AE8298" i="1"/>
  <c r="AD8298" i="1"/>
  <c r="AF8297" i="1"/>
  <c r="AE8297" i="1"/>
  <c r="AD8297" i="1"/>
  <c r="AF8296" i="1"/>
  <c r="AE8296" i="1"/>
  <c r="AD8296" i="1"/>
  <c r="AF8295" i="1"/>
  <c r="AE8295" i="1"/>
  <c r="AD8295" i="1"/>
  <c r="AF8294" i="1"/>
  <c r="AE8294" i="1"/>
  <c r="AD8294" i="1"/>
  <c r="AF8293" i="1"/>
  <c r="AE8293" i="1"/>
  <c r="AD8293" i="1"/>
  <c r="AF8292" i="1"/>
  <c r="AE8292" i="1"/>
  <c r="AD8292" i="1"/>
  <c r="AF8291" i="1"/>
  <c r="AE8291" i="1"/>
  <c r="AD8291" i="1"/>
  <c r="AF8290" i="1"/>
  <c r="AE8290" i="1"/>
  <c r="AD8290" i="1"/>
  <c r="AF8289" i="1"/>
  <c r="AE8289" i="1"/>
  <c r="AD8289" i="1"/>
  <c r="AF8288" i="1"/>
  <c r="AE8288" i="1"/>
  <c r="AD8288" i="1"/>
  <c r="AF8287" i="1"/>
  <c r="AE8287" i="1"/>
  <c r="AD8287" i="1"/>
  <c r="AF8286" i="1"/>
  <c r="AE8286" i="1"/>
  <c r="AD8286" i="1"/>
  <c r="AF8285" i="1"/>
  <c r="AE8285" i="1"/>
  <c r="AD8285" i="1"/>
  <c r="AF8284" i="1"/>
  <c r="AE8284" i="1"/>
  <c r="AD8284" i="1"/>
  <c r="AF8283" i="1"/>
  <c r="AE8283" i="1"/>
  <c r="AD8283" i="1"/>
  <c r="AF8282" i="1"/>
  <c r="AE8282" i="1"/>
  <c r="AD8282" i="1"/>
  <c r="AF8281" i="1"/>
  <c r="AE8281" i="1"/>
  <c r="AD8281" i="1"/>
  <c r="AF8280" i="1"/>
  <c r="AE8280" i="1"/>
  <c r="AD8280" i="1"/>
  <c r="AF8279" i="1"/>
  <c r="AE8279" i="1"/>
  <c r="AD8279" i="1"/>
  <c r="AF8278" i="1"/>
  <c r="AE8278" i="1"/>
  <c r="AD8278" i="1"/>
  <c r="AF8277" i="1"/>
  <c r="AE8277" i="1"/>
  <c r="AD8277" i="1"/>
  <c r="AF8276" i="1"/>
  <c r="AE8276" i="1"/>
  <c r="AD8276" i="1"/>
  <c r="AF8275" i="1"/>
  <c r="AE8275" i="1"/>
  <c r="AD8275" i="1"/>
  <c r="AF8274" i="1"/>
  <c r="AE8274" i="1"/>
  <c r="AD8274" i="1"/>
  <c r="AF8273" i="1"/>
  <c r="AE8273" i="1"/>
  <c r="AD8273" i="1"/>
  <c r="AF8272" i="1"/>
  <c r="AE8272" i="1"/>
  <c r="AD8272" i="1"/>
  <c r="AF8271" i="1"/>
  <c r="AE8271" i="1"/>
  <c r="AD8271" i="1"/>
  <c r="AF8270" i="1"/>
  <c r="AE8270" i="1"/>
  <c r="AD8270" i="1"/>
  <c r="AF8269" i="1"/>
  <c r="AE8269" i="1"/>
  <c r="AD8269" i="1"/>
  <c r="AF8268" i="1"/>
  <c r="AE8268" i="1"/>
  <c r="AD8268" i="1"/>
  <c r="AF8267" i="1"/>
  <c r="AE8267" i="1"/>
  <c r="AD8267" i="1"/>
  <c r="AF8266" i="1"/>
  <c r="AE8266" i="1"/>
  <c r="AD8266" i="1"/>
  <c r="AF8265" i="1"/>
  <c r="AE8265" i="1"/>
  <c r="AD8265" i="1"/>
  <c r="AF8264" i="1"/>
  <c r="AE8264" i="1"/>
  <c r="AD8264" i="1"/>
  <c r="AF8263" i="1"/>
  <c r="AE8263" i="1"/>
  <c r="AD8263" i="1"/>
  <c r="AF8262" i="1"/>
  <c r="AE8262" i="1"/>
  <c r="AD8262" i="1"/>
  <c r="AF8261" i="1"/>
  <c r="AE8261" i="1"/>
  <c r="AD8261" i="1"/>
  <c r="AF8260" i="1"/>
  <c r="AE8260" i="1"/>
  <c r="AD8260" i="1"/>
  <c r="AF8259" i="1"/>
  <c r="AE8259" i="1"/>
  <c r="AD8259" i="1"/>
  <c r="AF8258" i="1"/>
  <c r="AE8258" i="1"/>
  <c r="AD8258" i="1"/>
  <c r="AF8257" i="1"/>
  <c r="AE8257" i="1"/>
  <c r="AD8257" i="1"/>
  <c r="AF8256" i="1"/>
  <c r="AE8256" i="1"/>
  <c r="AD8256" i="1"/>
  <c r="AF8255" i="1"/>
  <c r="AE8255" i="1"/>
  <c r="AD8255" i="1"/>
  <c r="AF8254" i="1"/>
  <c r="AE8254" i="1"/>
  <c r="AD8254" i="1"/>
  <c r="AF8253" i="1"/>
  <c r="AE8253" i="1"/>
  <c r="AD8253" i="1"/>
  <c r="AF8252" i="1"/>
  <c r="AE8252" i="1"/>
  <c r="AD8252" i="1"/>
  <c r="AF8251" i="1"/>
  <c r="AE8251" i="1"/>
  <c r="AD8251" i="1"/>
  <c r="AF8250" i="1"/>
  <c r="AE8250" i="1"/>
  <c r="AD8250" i="1"/>
  <c r="AF8249" i="1"/>
  <c r="AE8249" i="1"/>
  <c r="AD8249" i="1"/>
  <c r="AF8248" i="1"/>
  <c r="AE8248" i="1"/>
  <c r="AD8248" i="1"/>
  <c r="AF8247" i="1"/>
  <c r="AE8247" i="1"/>
  <c r="AD8247" i="1"/>
  <c r="AF8246" i="1"/>
  <c r="AE8246" i="1"/>
  <c r="AD8246" i="1"/>
  <c r="AF8245" i="1"/>
  <c r="AE8245" i="1"/>
  <c r="AD8245" i="1"/>
  <c r="AF8244" i="1"/>
  <c r="AE8244" i="1"/>
  <c r="AD8244" i="1"/>
  <c r="AF8243" i="1"/>
  <c r="AE8243" i="1"/>
  <c r="AD8243" i="1"/>
  <c r="AF8242" i="1"/>
  <c r="AE8242" i="1"/>
  <c r="AD8242" i="1"/>
  <c r="AF8241" i="1"/>
  <c r="AE8241" i="1"/>
  <c r="AD8241" i="1"/>
  <c r="AF8240" i="1"/>
  <c r="AE8240" i="1"/>
  <c r="AD8240" i="1"/>
  <c r="AF8239" i="1"/>
  <c r="AE8239" i="1"/>
  <c r="AD8239" i="1"/>
  <c r="AF8238" i="1"/>
  <c r="AE8238" i="1"/>
  <c r="AD8238" i="1"/>
  <c r="AF8237" i="1"/>
  <c r="AE8237" i="1"/>
  <c r="AD8237" i="1"/>
  <c r="AF8236" i="1"/>
  <c r="AE8236" i="1"/>
  <c r="AD8236" i="1"/>
  <c r="AF8235" i="1"/>
  <c r="AE8235" i="1"/>
  <c r="AD8235" i="1"/>
  <c r="AF8234" i="1"/>
  <c r="AE8234" i="1"/>
  <c r="AD8234" i="1"/>
  <c r="AF8233" i="1"/>
  <c r="AE8233" i="1"/>
  <c r="AD8233" i="1"/>
  <c r="AF8232" i="1"/>
  <c r="AE8232" i="1"/>
  <c r="AD8232" i="1"/>
  <c r="AF8231" i="1"/>
  <c r="AE8231" i="1"/>
  <c r="AD8231" i="1"/>
  <c r="AF8230" i="1"/>
  <c r="AE8230" i="1"/>
  <c r="AD8230" i="1"/>
  <c r="AF8229" i="1"/>
  <c r="AE8229" i="1"/>
  <c r="AD8229" i="1"/>
  <c r="AF8228" i="1"/>
  <c r="AE8228" i="1"/>
  <c r="AD8228" i="1"/>
  <c r="AF8227" i="1"/>
  <c r="AE8227" i="1"/>
  <c r="AD8227" i="1"/>
  <c r="AF8226" i="1"/>
  <c r="AE8226" i="1"/>
  <c r="AD8226" i="1"/>
  <c r="AF8225" i="1"/>
  <c r="AE8225" i="1"/>
  <c r="AD8225" i="1"/>
  <c r="AF8224" i="1"/>
  <c r="AE8224" i="1"/>
  <c r="AD8224" i="1"/>
  <c r="AF8223" i="1"/>
  <c r="AE8223" i="1"/>
  <c r="AD8223" i="1"/>
  <c r="AF8222" i="1"/>
  <c r="AE8222" i="1"/>
  <c r="AD8222" i="1"/>
  <c r="AF8221" i="1"/>
  <c r="AE8221" i="1"/>
  <c r="AD8221" i="1"/>
  <c r="AF8220" i="1"/>
  <c r="AE8220" i="1"/>
  <c r="AD8220" i="1"/>
  <c r="AF8219" i="1"/>
  <c r="AE8219" i="1"/>
  <c r="AD8219" i="1"/>
  <c r="AF8218" i="1"/>
  <c r="AE8218" i="1"/>
  <c r="AD8218" i="1"/>
  <c r="AF8217" i="1"/>
  <c r="AE8217" i="1"/>
  <c r="AD8217" i="1"/>
  <c r="AF8216" i="1"/>
  <c r="AE8216" i="1"/>
  <c r="AD8216" i="1"/>
  <c r="AF8215" i="1"/>
  <c r="AE8215" i="1"/>
  <c r="AD8215" i="1"/>
  <c r="AF8214" i="1"/>
  <c r="AE8214" i="1"/>
  <c r="AD8214" i="1"/>
  <c r="AF8213" i="1"/>
  <c r="AE8213" i="1"/>
  <c r="AD8213" i="1"/>
  <c r="AF8212" i="1"/>
  <c r="AE8212" i="1"/>
  <c r="AD8212" i="1"/>
  <c r="AF8211" i="1"/>
  <c r="AE8211" i="1"/>
  <c r="AD8211" i="1"/>
  <c r="AF8210" i="1"/>
  <c r="AE8210" i="1"/>
  <c r="AD8210" i="1"/>
  <c r="AF8209" i="1"/>
  <c r="AE8209" i="1"/>
  <c r="AD8209" i="1"/>
  <c r="AF8208" i="1"/>
  <c r="AE8208" i="1"/>
  <c r="AD8208" i="1"/>
  <c r="AF8207" i="1"/>
  <c r="AE8207" i="1"/>
  <c r="AD8207" i="1"/>
  <c r="AF8206" i="1"/>
  <c r="AE8206" i="1"/>
  <c r="AD8206" i="1"/>
  <c r="AF8205" i="1"/>
  <c r="AE8205" i="1"/>
  <c r="AD8205" i="1"/>
  <c r="AF8204" i="1"/>
  <c r="AE8204" i="1"/>
  <c r="AD8204" i="1"/>
  <c r="AF8203" i="1"/>
  <c r="AE8203" i="1"/>
  <c r="AD8203" i="1"/>
  <c r="AF8202" i="1"/>
  <c r="AE8202" i="1"/>
  <c r="AD8202" i="1"/>
  <c r="AF8201" i="1"/>
  <c r="AE8201" i="1"/>
  <c r="AD8201" i="1"/>
  <c r="AF8200" i="1"/>
  <c r="AE8200" i="1"/>
  <c r="AD8200" i="1"/>
  <c r="AF8199" i="1"/>
  <c r="AE8199" i="1"/>
  <c r="AD8199" i="1"/>
  <c r="AF8198" i="1"/>
  <c r="AE8198" i="1"/>
  <c r="AD8198" i="1"/>
  <c r="AF8197" i="1"/>
  <c r="AE8197" i="1"/>
  <c r="AD8197" i="1"/>
  <c r="AF8196" i="1"/>
  <c r="AE8196" i="1"/>
  <c r="AD8196" i="1"/>
  <c r="AF8195" i="1"/>
  <c r="AE8195" i="1"/>
  <c r="AD8195" i="1"/>
  <c r="AF8194" i="1"/>
  <c r="AE8194" i="1"/>
  <c r="AD8194" i="1"/>
  <c r="AF8193" i="1"/>
  <c r="AE8193" i="1"/>
  <c r="AD8193" i="1"/>
  <c r="AF8192" i="1"/>
  <c r="AE8192" i="1"/>
  <c r="AD8192" i="1"/>
  <c r="AF8191" i="1"/>
  <c r="AE8191" i="1"/>
  <c r="AD8191" i="1"/>
  <c r="AF8190" i="1"/>
  <c r="AE8190" i="1"/>
  <c r="AD8190" i="1"/>
  <c r="AF8189" i="1"/>
  <c r="AE8189" i="1"/>
  <c r="AD8189" i="1"/>
  <c r="AF8188" i="1"/>
  <c r="AE8188" i="1"/>
  <c r="AD8188" i="1"/>
  <c r="AF8187" i="1"/>
  <c r="AE8187" i="1"/>
  <c r="AD8187" i="1"/>
  <c r="AF8186" i="1"/>
  <c r="AE8186" i="1"/>
  <c r="AD8186" i="1"/>
  <c r="AF8185" i="1"/>
  <c r="AE8185" i="1"/>
  <c r="AD8185" i="1"/>
  <c r="AF8184" i="1"/>
  <c r="AE8184" i="1"/>
  <c r="AD8184" i="1"/>
  <c r="AF8183" i="1"/>
  <c r="AE8183" i="1"/>
  <c r="AD8183" i="1"/>
  <c r="AF8182" i="1"/>
  <c r="AE8182" i="1"/>
  <c r="AD8182" i="1"/>
  <c r="AF8181" i="1"/>
  <c r="AE8181" i="1"/>
  <c r="AD8181" i="1"/>
  <c r="AF8180" i="1"/>
  <c r="AE8180" i="1"/>
  <c r="AD8180" i="1"/>
  <c r="AF8179" i="1"/>
  <c r="AE8179" i="1"/>
  <c r="AD8179" i="1"/>
  <c r="AF8178" i="1"/>
  <c r="AE8178" i="1"/>
  <c r="AD8178" i="1"/>
  <c r="AF8177" i="1"/>
  <c r="AE8177" i="1"/>
  <c r="AD8177" i="1"/>
  <c r="AF8176" i="1"/>
  <c r="AE8176" i="1"/>
  <c r="AD8176" i="1"/>
  <c r="AF8175" i="1"/>
  <c r="AE8175" i="1"/>
  <c r="AD8175" i="1"/>
  <c r="AF8174" i="1"/>
  <c r="AE8174" i="1"/>
  <c r="AD8174" i="1"/>
  <c r="AF8173" i="1"/>
  <c r="AE8173" i="1"/>
  <c r="AD8173" i="1"/>
  <c r="AF8172" i="1"/>
  <c r="AE8172" i="1"/>
  <c r="AD8172" i="1"/>
  <c r="AF8171" i="1"/>
  <c r="AE8171" i="1"/>
  <c r="AD8171" i="1"/>
  <c r="AF8170" i="1"/>
  <c r="AE8170" i="1"/>
  <c r="AD8170" i="1"/>
  <c r="AF8169" i="1"/>
  <c r="AE8169" i="1"/>
  <c r="AD8169" i="1"/>
  <c r="AF8168" i="1"/>
  <c r="AE8168" i="1"/>
  <c r="AD8168" i="1"/>
  <c r="AF8167" i="1"/>
  <c r="AE8167" i="1"/>
  <c r="AD8167" i="1"/>
  <c r="AF8166" i="1"/>
  <c r="AE8166" i="1"/>
  <c r="AD8166" i="1"/>
  <c r="AF8165" i="1"/>
  <c r="AE8165" i="1"/>
  <c r="AD8165" i="1"/>
  <c r="AF8164" i="1"/>
  <c r="AE8164" i="1"/>
  <c r="AD8164" i="1"/>
  <c r="AF8163" i="1"/>
  <c r="AE8163" i="1"/>
  <c r="AD8163" i="1"/>
  <c r="AF8162" i="1"/>
  <c r="AE8162" i="1"/>
  <c r="AD8162" i="1"/>
  <c r="AF8161" i="1"/>
  <c r="AE8161" i="1"/>
  <c r="AD8161" i="1"/>
  <c r="AF8160" i="1"/>
  <c r="AE8160" i="1"/>
  <c r="AD8160" i="1"/>
  <c r="AF8159" i="1"/>
  <c r="AE8159" i="1"/>
  <c r="AD8159" i="1"/>
  <c r="AF8158" i="1"/>
  <c r="AE8158" i="1"/>
  <c r="AD8158" i="1"/>
  <c r="AF8157" i="1"/>
  <c r="AE8157" i="1"/>
  <c r="AD8157" i="1"/>
  <c r="AF8156" i="1"/>
  <c r="AE8156" i="1"/>
  <c r="AD8156" i="1"/>
  <c r="AF8155" i="1"/>
  <c r="AE8155" i="1"/>
  <c r="AD8155" i="1"/>
  <c r="AF8154" i="1"/>
  <c r="AE8154" i="1"/>
  <c r="AD8154" i="1"/>
  <c r="AF8153" i="1"/>
  <c r="AE8153" i="1"/>
  <c r="AD8153" i="1"/>
  <c r="AF8152" i="1"/>
  <c r="AE8152" i="1"/>
  <c r="AD8152" i="1"/>
  <c r="AF8151" i="1"/>
  <c r="AE8151" i="1"/>
  <c r="AD8151" i="1"/>
  <c r="AF8150" i="1"/>
  <c r="AE8150" i="1"/>
  <c r="AD8150" i="1"/>
  <c r="AF8149" i="1"/>
  <c r="AE8149" i="1"/>
  <c r="AD8149" i="1"/>
  <c r="AF8148" i="1"/>
  <c r="AE8148" i="1"/>
  <c r="AD8148" i="1"/>
  <c r="AF8147" i="1"/>
  <c r="AE8147" i="1"/>
  <c r="AD8147" i="1"/>
  <c r="AF8146" i="1"/>
  <c r="AE8146" i="1"/>
  <c r="AD8146" i="1"/>
  <c r="AF8145" i="1"/>
  <c r="AE8145" i="1"/>
  <c r="AD8145" i="1"/>
  <c r="AF8144" i="1"/>
  <c r="AE8144" i="1"/>
  <c r="AD8144" i="1"/>
  <c r="AF8143" i="1"/>
  <c r="AE8143" i="1"/>
  <c r="AD8143" i="1"/>
  <c r="AF8142" i="1"/>
  <c r="AE8142" i="1"/>
  <c r="AD8142" i="1"/>
  <c r="AF8141" i="1"/>
  <c r="AE8141" i="1"/>
  <c r="AD8141" i="1"/>
  <c r="AF8140" i="1"/>
  <c r="AE8140" i="1"/>
  <c r="AD8140" i="1"/>
  <c r="AF8139" i="1"/>
  <c r="AE8139" i="1"/>
  <c r="AD8139" i="1"/>
  <c r="AF8138" i="1"/>
  <c r="AE8138" i="1"/>
  <c r="AD8138" i="1"/>
  <c r="AF8137" i="1"/>
  <c r="AE8137" i="1"/>
  <c r="AD8137" i="1"/>
  <c r="AF8136" i="1"/>
  <c r="AE8136" i="1"/>
  <c r="AD8136" i="1"/>
  <c r="AF8135" i="1"/>
  <c r="AE8135" i="1"/>
  <c r="AD8135" i="1"/>
  <c r="AF8134" i="1"/>
  <c r="AE8134" i="1"/>
  <c r="AD8134" i="1"/>
  <c r="AF8133" i="1"/>
  <c r="AE8133" i="1"/>
  <c r="AD8133" i="1"/>
  <c r="AF8132" i="1"/>
  <c r="AE8132" i="1"/>
  <c r="AD8132" i="1"/>
  <c r="AF8131" i="1"/>
  <c r="AE8131" i="1"/>
  <c r="AD8131" i="1"/>
  <c r="AF8130" i="1"/>
  <c r="AE8130" i="1"/>
  <c r="AD8130" i="1"/>
  <c r="AF8129" i="1"/>
  <c r="AE8129" i="1"/>
  <c r="AD8129" i="1"/>
  <c r="AF8128" i="1"/>
  <c r="AE8128" i="1"/>
  <c r="AD8128" i="1"/>
  <c r="AF8127" i="1"/>
  <c r="AE8127" i="1"/>
  <c r="AD8127" i="1"/>
  <c r="AF8126" i="1"/>
  <c r="AE8126" i="1"/>
  <c r="AD8126" i="1"/>
  <c r="AF8125" i="1"/>
  <c r="AE8125" i="1"/>
  <c r="AD8125" i="1"/>
  <c r="AF8124" i="1"/>
  <c r="AE8124" i="1"/>
  <c r="AD8124" i="1"/>
  <c r="AF8123" i="1"/>
  <c r="AE8123" i="1"/>
  <c r="AD8123" i="1"/>
  <c r="AF8122" i="1"/>
  <c r="AE8122" i="1"/>
  <c r="AD8122" i="1"/>
  <c r="AF8121" i="1"/>
  <c r="AE8121" i="1"/>
  <c r="AD8121" i="1"/>
  <c r="AF8120" i="1"/>
  <c r="AE8120" i="1"/>
  <c r="AD8120" i="1"/>
  <c r="AF8119" i="1"/>
  <c r="AE8119" i="1"/>
  <c r="AD8119" i="1"/>
  <c r="AF8118" i="1"/>
  <c r="AE8118" i="1"/>
  <c r="AD8118" i="1"/>
  <c r="AF8117" i="1"/>
  <c r="AE8117" i="1"/>
  <c r="AD8117" i="1"/>
  <c r="AF8116" i="1"/>
  <c r="AE8116" i="1"/>
  <c r="AD8116" i="1"/>
  <c r="AF8115" i="1"/>
  <c r="AE8115" i="1"/>
  <c r="AD8115" i="1"/>
  <c r="AF8114" i="1"/>
  <c r="AE8114" i="1"/>
  <c r="AD8114" i="1"/>
  <c r="AF8113" i="1"/>
  <c r="AE8113" i="1"/>
  <c r="AD8113" i="1"/>
  <c r="AF8112" i="1"/>
  <c r="AE8112" i="1"/>
  <c r="AD8112" i="1"/>
  <c r="AF8111" i="1"/>
  <c r="AE8111" i="1"/>
  <c r="AD8111" i="1"/>
  <c r="AF8110" i="1"/>
  <c r="AE8110" i="1"/>
  <c r="AD8110" i="1"/>
  <c r="AF8109" i="1"/>
  <c r="AE8109" i="1"/>
  <c r="AD8109" i="1"/>
  <c r="AF8108" i="1"/>
  <c r="AE8108" i="1"/>
  <c r="AD8108" i="1"/>
  <c r="AF8107" i="1"/>
  <c r="AE8107" i="1"/>
  <c r="AD8107" i="1"/>
  <c r="AF8106" i="1"/>
  <c r="AE8106" i="1"/>
  <c r="AD8106" i="1"/>
  <c r="AF8105" i="1"/>
  <c r="AE8105" i="1"/>
  <c r="AD8105" i="1"/>
  <c r="AF8104" i="1"/>
  <c r="AE8104" i="1"/>
  <c r="AD8104" i="1"/>
  <c r="AF8103" i="1"/>
  <c r="AE8103" i="1"/>
  <c r="AD8103" i="1"/>
  <c r="AF8102" i="1"/>
  <c r="AE8102" i="1"/>
  <c r="AD8102" i="1"/>
  <c r="AF8101" i="1"/>
  <c r="AE8101" i="1"/>
  <c r="AD8101" i="1"/>
  <c r="AF8100" i="1"/>
  <c r="AE8100" i="1"/>
  <c r="AD8100" i="1"/>
  <c r="AF8099" i="1"/>
  <c r="AE8099" i="1"/>
  <c r="AD8099" i="1"/>
  <c r="AF8098" i="1"/>
  <c r="AE8098" i="1"/>
  <c r="AD8098" i="1"/>
  <c r="AF8097" i="1"/>
  <c r="AE8097" i="1"/>
  <c r="AD8097" i="1"/>
  <c r="AF8096" i="1"/>
  <c r="AE8096" i="1"/>
  <c r="AD8096" i="1"/>
  <c r="AF8095" i="1"/>
  <c r="AE8095" i="1"/>
  <c r="AD8095" i="1"/>
  <c r="AF8094" i="1"/>
  <c r="AE8094" i="1"/>
  <c r="AD8094" i="1"/>
  <c r="AF8093" i="1"/>
  <c r="AE8093" i="1"/>
  <c r="AD8093" i="1"/>
  <c r="AF8092" i="1"/>
  <c r="AE8092" i="1"/>
  <c r="AD8092" i="1"/>
  <c r="AF8091" i="1"/>
  <c r="AE8091" i="1"/>
  <c r="AD8091" i="1"/>
  <c r="AF8090" i="1"/>
  <c r="AE8090" i="1"/>
  <c r="AD8090" i="1"/>
  <c r="AF8089" i="1"/>
  <c r="AE8089" i="1"/>
  <c r="AD8089" i="1"/>
  <c r="AF8088" i="1"/>
  <c r="AE8088" i="1"/>
  <c r="AD8088" i="1"/>
  <c r="AF8087" i="1"/>
  <c r="AE8087" i="1"/>
  <c r="AD8087" i="1"/>
  <c r="AF8086" i="1"/>
  <c r="AE8086" i="1"/>
  <c r="AD8086" i="1"/>
  <c r="AF8085" i="1"/>
  <c r="AE8085" i="1"/>
  <c r="AD8085" i="1"/>
  <c r="AF8084" i="1"/>
  <c r="AE8084" i="1"/>
  <c r="AD8084" i="1"/>
  <c r="AF8083" i="1"/>
  <c r="AE8083" i="1"/>
  <c r="AD8083" i="1"/>
  <c r="AF8082" i="1"/>
  <c r="AE8082" i="1"/>
  <c r="AD8082" i="1"/>
  <c r="AF8081" i="1"/>
  <c r="AE8081" i="1"/>
  <c r="AD8081" i="1"/>
  <c r="AF8080" i="1"/>
  <c r="AE8080" i="1"/>
  <c r="AD8080" i="1"/>
  <c r="AF8079" i="1"/>
  <c r="AE8079" i="1"/>
  <c r="AD8079" i="1"/>
  <c r="AF8078" i="1"/>
  <c r="AE8078" i="1"/>
  <c r="AD8078" i="1"/>
  <c r="AF8077" i="1"/>
  <c r="AE8077" i="1"/>
  <c r="AD8077" i="1"/>
  <c r="AF8076" i="1"/>
  <c r="AE8076" i="1"/>
  <c r="AD8076" i="1"/>
  <c r="AF8075" i="1"/>
  <c r="AE8075" i="1"/>
  <c r="AD8075" i="1"/>
  <c r="AF8074" i="1"/>
  <c r="AE8074" i="1"/>
  <c r="AD8074" i="1"/>
  <c r="AF8073" i="1"/>
  <c r="AE8073" i="1"/>
  <c r="AD8073" i="1"/>
  <c r="AF8072" i="1"/>
  <c r="AE8072" i="1"/>
  <c r="AD8072" i="1"/>
  <c r="AF8071" i="1"/>
  <c r="AE8071" i="1"/>
  <c r="AD8071" i="1"/>
  <c r="AF8070" i="1"/>
  <c r="AE8070" i="1"/>
  <c r="AD8070" i="1"/>
  <c r="AF8069" i="1"/>
  <c r="AE8069" i="1"/>
  <c r="AD8069" i="1"/>
  <c r="AF8068" i="1"/>
  <c r="AE8068" i="1"/>
  <c r="AD8068" i="1"/>
  <c r="AF8067" i="1"/>
  <c r="AE8067" i="1"/>
  <c r="AD8067" i="1"/>
  <c r="AF8066" i="1"/>
  <c r="AE8066" i="1"/>
  <c r="AD8066" i="1"/>
  <c r="AF8065" i="1"/>
  <c r="AE8065" i="1"/>
  <c r="AD8065" i="1"/>
  <c r="AF8064" i="1"/>
  <c r="AE8064" i="1"/>
  <c r="AD8064" i="1"/>
  <c r="AF8063" i="1"/>
  <c r="AE8063" i="1"/>
  <c r="AD8063" i="1"/>
  <c r="AF8062" i="1"/>
  <c r="AE8062" i="1"/>
  <c r="AD8062" i="1"/>
  <c r="AF8061" i="1"/>
  <c r="AE8061" i="1"/>
  <c r="AD8061" i="1"/>
  <c r="AF8060" i="1"/>
  <c r="AE8060" i="1"/>
  <c r="AD8060" i="1"/>
  <c r="AF8059" i="1"/>
  <c r="AE8059" i="1"/>
  <c r="AD8059" i="1"/>
  <c r="AF8058" i="1"/>
  <c r="AE8058" i="1"/>
  <c r="AD8058" i="1"/>
  <c r="AF8057" i="1"/>
  <c r="AE8057" i="1"/>
  <c r="AD8057" i="1"/>
  <c r="AF8056" i="1"/>
  <c r="AE8056" i="1"/>
  <c r="AD8056" i="1"/>
  <c r="AF8055" i="1"/>
  <c r="AE8055" i="1"/>
  <c r="AD8055" i="1"/>
  <c r="AF8054" i="1"/>
  <c r="AE8054" i="1"/>
  <c r="AD8054" i="1"/>
  <c r="AF8053" i="1"/>
  <c r="AE8053" i="1"/>
  <c r="AD8053" i="1"/>
  <c r="AF8052" i="1"/>
  <c r="AE8052" i="1"/>
  <c r="AD8052" i="1"/>
  <c r="AF8051" i="1"/>
  <c r="AE8051" i="1"/>
  <c r="AD8051" i="1"/>
  <c r="AF8050" i="1"/>
  <c r="AE8050" i="1"/>
  <c r="AD8050" i="1"/>
  <c r="AF8049" i="1"/>
  <c r="AE8049" i="1"/>
  <c r="AD8049" i="1"/>
  <c r="AF8048" i="1"/>
  <c r="AE8048" i="1"/>
  <c r="AD8048" i="1"/>
  <c r="AF8047" i="1"/>
  <c r="AE8047" i="1"/>
  <c r="AD8047" i="1"/>
  <c r="AF8046" i="1"/>
  <c r="AE8046" i="1"/>
  <c r="AD8046" i="1"/>
  <c r="AF8045" i="1"/>
  <c r="AE8045" i="1"/>
  <c r="AD8045" i="1"/>
  <c r="AF8044" i="1"/>
  <c r="AE8044" i="1"/>
  <c r="AD8044" i="1"/>
  <c r="AF8043" i="1"/>
  <c r="AE8043" i="1"/>
  <c r="AD8043" i="1"/>
  <c r="AF8042" i="1"/>
  <c r="AE8042" i="1"/>
  <c r="AD8042" i="1"/>
  <c r="AF8041" i="1"/>
  <c r="AE8041" i="1"/>
  <c r="AD8041" i="1"/>
  <c r="AF8040" i="1"/>
  <c r="AE8040" i="1"/>
  <c r="AD8040" i="1"/>
  <c r="AF8039" i="1"/>
  <c r="AE8039" i="1"/>
  <c r="AD8039" i="1"/>
  <c r="AF8038" i="1"/>
  <c r="AE8038" i="1"/>
  <c r="AD8038" i="1"/>
  <c r="AF8037" i="1"/>
  <c r="AE8037" i="1"/>
  <c r="AD8037" i="1"/>
  <c r="AF8036" i="1"/>
  <c r="AE8036" i="1"/>
  <c r="AD8036" i="1"/>
  <c r="AF8035" i="1"/>
  <c r="AE8035" i="1"/>
  <c r="AD8035" i="1"/>
  <c r="AF8034" i="1"/>
  <c r="AE8034" i="1"/>
  <c r="AD8034" i="1"/>
  <c r="AF8033" i="1"/>
  <c r="AE8033" i="1"/>
  <c r="AD8033" i="1"/>
  <c r="AF8032" i="1"/>
  <c r="AE8032" i="1"/>
  <c r="AD8032" i="1"/>
  <c r="AF8031" i="1"/>
  <c r="AE8031" i="1"/>
  <c r="AD8031" i="1"/>
  <c r="AF8030" i="1"/>
  <c r="AE8030" i="1"/>
  <c r="AD8030" i="1"/>
  <c r="AF8029" i="1"/>
  <c r="AE8029" i="1"/>
  <c r="AD8029" i="1"/>
  <c r="AF8028" i="1"/>
  <c r="AE8028" i="1"/>
  <c r="AD8028" i="1"/>
  <c r="AF8027" i="1"/>
  <c r="AE8027" i="1"/>
  <c r="AD8027" i="1"/>
  <c r="AF8026" i="1"/>
  <c r="AE8026" i="1"/>
  <c r="AD8026" i="1"/>
  <c r="AF8025" i="1"/>
  <c r="AE8025" i="1"/>
  <c r="AD8025" i="1"/>
  <c r="AF8024" i="1"/>
  <c r="AE8024" i="1"/>
  <c r="AD8024" i="1"/>
  <c r="AF8023" i="1"/>
  <c r="AE8023" i="1"/>
  <c r="AD8023" i="1"/>
  <c r="AF8022" i="1"/>
  <c r="AE8022" i="1"/>
  <c r="AD8022" i="1"/>
  <c r="AF8021" i="1"/>
  <c r="AE8021" i="1"/>
  <c r="AD8021" i="1"/>
  <c r="AF8020" i="1"/>
  <c r="AE8020" i="1"/>
  <c r="AD8020" i="1"/>
  <c r="AF8019" i="1"/>
  <c r="AE8019" i="1"/>
  <c r="AD8019" i="1"/>
  <c r="AF8018" i="1"/>
  <c r="AE8018" i="1"/>
  <c r="AD8018" i="1"/>
  <c r="AF8017" i="1"/>
  <c r="AE8017" i="1"/>
  <c r="AD8017" i="1"/>
  <c r="AF8016" i="1"/>
  <c r="AE8016" i="1"/>
  <c r="AD8016" i="1"/>
  <c r="AF8015" i="1"/>
  <c r="AE8015" i="1"/>
  <c r="AD8015" i="1"/>
  <c r="AF8014" i="1"/>
  <c r="AE8014" i="1"/>
  <c r="AD8014" i="1"/>
  <c r="AF8013" i="1"/>
  <c r="AE8013" i="1"/>
  <c r="AD8013" i="1"/>
  <c r="AF8012" i="1"/>
  <c r="AE8012" i="1"/>
  <c r="AD8012" i="1"/>
  <c r="AF8011" i="1"/>
  <c r="AE8011" i="1"/>
  <c r="AD8011" i="1"/>
  <c r="AF8010" i="1"/>
  <c r="AE8010" i="1"/>
  <c r="AD8010" i="1"/>
  <c r="AF8009" i="1"/>
  <c r="AE8009" i="1"/>
  <c r="AD8009" i="1"/>
  <c r="AF8008" i="1"/>
  <c r="AE8008" i="1"/>
  <c r="AD8008" i="1"/>
  <c r="AF8007" i="1"/>
  <c r="AE8007" i="1"/>
  <c r="AD8007" i="1"/>
  <c r="AF8006" i="1"/>
  <c r="AE8006" i="1"/>
  <c r="AD8006" i="1"/>
  <c r="AF8005" i="1"/>
  <c r="AE8005" i="1"/>
  <c r="AD8005" i="1"/>
  <c r="AF8004" i="1"/>
  <c r="AE8004" i="1"/>
  <c r="AD8004" i="1"/>
  <c r="AF8003" i="1"/>
  <c r="AE8003" i="1"/>
  <c r="AD8003" i="1"/>
  <c r="AF8002" i="1"/>
  <c r="AE8002" i="1"/>
  <c r="AD8002" i="1"/>
  <c r="AF8001" i="1"/>
  <c r="AE8001" i="1"/>
  <c r="AD8001" i="1"/>
  <c r="AF8000" i="1"/>
  <c r="AE8000" i="1"/>
  <c r="AD8000" i="1"/>
  <c r="AF7999" i="1"/>
  <c r="AE7999" i="1"/>
  <c r="AD7999" i="1"/>
  <c r="AF7998" i="1"/>
  <c r="AE7998" i="1"/>
  <c r="AD7998" i="1"/>
  <c r="AF7997" i="1"/>
  <c r="AE7997" i="1"/>
  <c r="AD7997" i="1"/>
  <c r="AF7996" i="1"/>
  <c r="AE7996" i="1"/>
  <c r="AD7996" i="1"/>
  <c r="AF7995" i="1"/>
  <c r="AE7995" i="1"/>
  <c r="AD7995" i="1"/>
  <c r="AF7994" i="1"/>
  <c r="AE7994" i="1"/>
  <c r="AD7994" i="1"/>
  <c r="AF7993" i="1"/>
  <c r="AE7993" i="1"/>
  <c r="AD7993" i="1"/>
  <c r="AF7992" i="1"/>
  <c r="AE7992" i="1"/>
  <c r="AD7992" i="1"/>
  <c r="AF7991" i="1"/>
  <c r="AE7991" i="1"/>
  <c r="AD7991" i="1"/>
  <c r="AF7990" i="1"/>
  <c r="AE7990" i="1"/>
  <c r="AD7990" i="1"/>
  <c r="AF7989" i="1"/>
  <c r="AE7989" i="1"/>
  <c r="AD7989" i="1"/>
  <c r="AF7988" i="1"/>
  <c r="AE7988" i="1"/>
  <c r="AD7988" i="1"/>
  <c r="AF7987" i="1"/>
  <c r="AE7987" i="1"/>
  <c r="AD7987" i="1"/>
  <c r="AF7986" i="1"/>
  <c r="AE7986" i="1"/>
  <c r="AD7986" i="1"/>
  <c r="AF7985" i="1"/>
  <c r="AE7985" i="1"/>
  <c r="AD7985" i="1"/>
  <c r="AF7984" i="1"/>
  <c r="AE7984" i="1"/>
  <c r="AD7984" i="1"/>
  <c r="AF7983" i="1"/>
  <c r="AE7983" i="1"/>
  <c r="AD7983" i="1"/>
  <c r="AF7982" i="1"/>
  <c r="AE7982" i="1"/>
  <c r="AD7982" i="1"/>
  <c r="AF7981" i="1"/>
  <c r="AE7981" i="1"/>
  <c r="AD7981" i="1"/>
  <c r="AF7980" i="1"/>
  <c r="AE7980" i="1"/>
  <c r="AD7980" i="1"/>
  <c r="AF7979" i="1"/>
  <c r="AE7979" i="1"/>
  <c r="AD7979" i="1"/>
  <c r="AF7978" i="1"/>
  <c r="AE7978" i="1"/>
  <c r="AD7978" i="1"/>
  <c r="AF7977" i="1"/>
  <c r="AE7977" i="1"/>
  <c r="AD7977" i="1"/>
  <c r="AF7976" i="1"/>
  <c r="AE7976" i="1"/>
  <c r="AD7976" i="1"/>
  <c r="AF7975" i="1"/>
  <c r="AE7975" i="1"/>
  <c r="AD7975" i="1"/>
  <c r="AF7974" i="1"/>
  <c r="AE7974" i="1"/>
  <c r="AD7974" i="1"/>
  <c r="AF7973" i="1"/>
  <c r="AE7973" i="1"/>
  <c r="AD7973" i="1"/>
  <c r="AF7972" i="1"/>
  <c r="AE7972" i="1"/>
  <c r="AD7972" i="1"/>
  <c r="AF7971" i="1"/>
  <c r="AE7971" i="1"/>
  <c r="AD7971" i="1"/>
  <c r="AF7970" i="1"/>
  <c r="AE7970" i="1"/>
  <c r="AD7970" i="1"/>
  <c r="AF7969" i="1"/>
  <c r="AE7969" i="1"/>
  <c r="AD7969" i="1"/>
  <c r="AF7968" i="1"/>
  <c r="AE7968" i="1"/>
  <c r="AD7968" i="1"/>
  <c r="AF7967" i="1"/>
  <c r="AE7967" i="1"/>
  <c r="AD7967" i="1"/>
  <c r="AF7966" i="1"/>
  <c r="AE7966" i="1"/>
  <c r="AD7966" i="1"/>
  <c r="AF7965" i="1"/>
  <c r="AE7965" i="1"/>
  <c r="AD7965" i="1"/>
  <c r="AF7964" i="1"/>
  <c r="AE7964" i="1"/>
  <c r="AD7964" i="1"/>
  <c r="AF7963" i="1"/>
  <c r="AE7963" i="1"/>
  <c r="AD7963" i="1"/>
  <c r="AF7962" i="1"/>
  <c r="AE7962" i="1"/>
  <c r="AD7962" i="1"/>
  <c r="AF7961" i="1"/>
  <c r="AE7961" i="1"/>
  <c r="AD7961" i="1"/>
  <c r="AF7960" i="1"/>
  <c r="AE7960" i="1"/>
  <c r="AD7960" i="1"/>
  <c r="AF7959" i="1"/>
  <c r="AE7959" i="1"/>
  <c r="AD7959" i="1"/>
  <c r="AF7958" i="1"/>
  <c r="AE7958" i="1"/>
  <c r="AD7958" i="1"/>
  <c r="AF7957" i="1"/>
  <c r="AE7957" i="1"/>
  <c r="AD7957" i="1"/>
  <c r="AF7956" i="1"/>
  <c r="AE7956" i="1"/>
  <c r="AD7956" i="1"/>
  <c r="AF7955" i="1"/>
  <c r="AE7955" i="1"/>
  <c r="AD7955" i="1"/>
  <c r="AF7954" i="1"/>
  <c r="AE7954" i="1"/>
  <c r="AD7954" i="1"/>
  <c r="AF7953" i="1"/>
  <c r="AE7953" i="1"/>
  <c r="AD7953" i="1"/>
  <c r="AF7952" i="1"/>
  <c r="AE7952" i="1"/>
  <c r="AD7952" i="1"/>
  <c r="AF7951" i="1"/>
  <c r="AE7951" i="1"/>
  <c r="AD7951" i="1"/>
  <c r="AF7950" i="1"/>
  <c r="AE7950" i="1"/>
  <c r="AD7950" i="1"/>
  <c r="AF7949" i="1"/>
  <c r="AE7949" i="1"/>
  <c r="AD7949" i="1"/>
  <c r="AF7948" i="1"/>
  <c r="AE7948" i="1"/>
  <c r="AD7948" i="1"/>
  <c r="AF7947" i="1"/>
  <c r="AE7947" i="1"/>
  <c r="AD7947" i="1"/>
  <c r="AF7946" i="1"/>
  <c r="AE7946" i="1"/>
  <c r="AD7946" i="1"/>
  <c r="AF7945" i="1"/>
  <c r="AE7945" i="1"/>
  <c r="AD7945" i="1"/>
  <c r="AF7944" i="1"/>
  <c r="AE7944" i="1"/>
  <c r="AD7944" i="1"/>
  <c r="AF7943" i="1"/>
  <c r="AE7943" i="1"/>
  <c r="AD7943" i="1"/>
  <c r="AF7942" i="1"/>
  <c r="AE7942" i="1"/>
  <c r="AD7942" i="1"/>
  <c r="AF7941" i="1"/>
  <c r="AE7941" i="1"/>
  <c r="AD7941" i="1"/>
  <c r="AF7940" i="1"/>
  <c r="AE7940" i="1"/>
  <c r="AD7940" i="1"/>
  <c r="AF7939" i="1"/>
  <c r="AE7939" i="1"/>
  <c r="AD7939" i="1"/>
  <c r="AF7938" i="1"/>
  <c r="AE7938" i="1"/>
  <c r="AD7938" i="1"/>
  <c r="AF7937" i="1"/>
  <c r="AE7937" i="1"/>
  <c r="AD7937" i="1"/>
  <c r="AF7936" i="1"/>
  <c r="AE7936" i="1"/>
  <c r="AD7936" i="1"/>
  <c r="AF7935" i="1"/>
  <c r="AE7935" i="1"/>
  <c r="AD7935" i="1"/>
  <c r="AF7934" i="1"/>
  <c r="AE7934" i="1"/>
  <c r="AD7934" i="1"/>
  <c r="AF7933" i="1"/>
  <c r="AE7933" i="1"/>
  <c r="AD7933" i="1"/>
  <c r="AF7932" i="1"/>
  <c r="AE7932" i="1"/>
  <c r="AD7932" i="1"/>
  <c r="AF7931" i="1"/>
  <c r="AE7931" i="1"/>
  <c r="AD7931" i="1"/>
  <c r="AF7930" i="1"/>
  <c r="AE7930" i="1"/>
  <c r="AD7930" i="1"/>
  <c r="AF7929" i="1"/>
  <c r="AE7929" i="1"/>
  <c r="AD7929" i="1"/>
  <c r="AF7928" i="1"/>
  <c r="AE7928" i="1"/>
  <c r="AD7928" i="1"/>
  <c r="AF7927" i="1"/>
  <c r="AE7927" i="1"/>
  <c r="AD7927" i="1"/>
  <c r="AF7926" i="1"/>
  <c r="AE7926" i="1"/>
  <c r="AD7926" i="1"/>
  <c r="AF7925" i="1"/>
  <c r="AE7925" i="1"/>
  <c r="AD7925" i="1"/>
  <c r="AF7924" i="1"/>
  <c r="AE7924" i="1"/>
  <c r="AD7924" i="1"/>
  <c r="AF7923" i="1"/>
  <c r="AE7923" i="1"/>
  <c r="AD7923" i="1"/>
  <c r="AF7922" i="1"/>
  <c r="AE7922" i="1"/>
  <c r="AD7922" i="1"/>
  <c r="AF7921" i="1"/>
  <c r="AE7921" i="1"/>
  <c r="AD7921" i="1"/>
  <c r="AF7920" i="1"/>
  <c r="AE7920" i="1"/>
  <c r="AD7920" i="1"/>
  <c r="AF7919" i="1"/>
  <c r="AE7919" i="1"/>
  <c r="AD7919" i="1"/>
  <c r="AF7918" i="1"/>
  <c r="AE7918" i="1"/>
  <c r="AD7918" i="1"/>
  <c r="AF7917" i="1"/>
  <c r="AE7917" i="1"/>
  <c r="AD7917" i="1"/>
  <c r="AF7916" i="1"/>
  <c r="AE7916" i="1"/>
  <c r="AD7916" i="1"/>
  <c r="AF7915" i="1"/>
  <c r="AE7915" i="1"/>
  <c r="AD7915" i="1"/>
  <c r="AF7914" i="1"/>
  <c r="AE7914" i="1"/>
  <c r="AD7914" i="1"/>
  <c r="AF7913" i="1"/>
  <c r="AE7913" i="1"/>
  <c r="AD7913" i="1"/>
  <c r="AF7912" i="1"/>
  <c r="AE7912" i="1"/>
  <c r="AD7912" i="1"/>
  <c r="AF7911" i="1"/>
  <c r="AE7911" i="1"/>
  <c r="AD7911" i="1"/>
  <c r="AF7910" i="1"/>
  <c r="AE7910" i="1"/>
  <c r="AD7910" i="1"/>
  <c r="AF7909" i="1"/>
  <c r="AE7909" i="1"/>
  <c r="AD7909" i="1"/>
  <c r="AF7908" i="1"/>
  <c r="AE7908" i="1"/>
  <c r="AD7908" i="1"/>
  <c r="AF7907" i="1"/>
  <c r="AE7907" i="1"/>
  <c r="AD7907" i="1"/>
  <c r="AF7906" i="1"/>
  <c r="AE7906" i="1"/>
  <c r="AD7906" i="1"/>
  <c r="AF7905" i="1"/>
  <c r="AE7905" i="1"/>
  <c r="AD7905" i="1"/>
  <c r="AF7904" i="1"/>
  <c r="AE7904" i="1"/>
  <c r="AD7904" i="1"/>
  <c r="AF7903" i="1"/>
  <c r="AE7903" i="1"/>
  <c r="AD7903" i="1"/>
  <c r="AF7902" i="1"/>
  <c r="AE7902" i="1"/>
  <c r="AD7902" i="1"/>
  <c r="AF7901" i="1"/>
  <c r="AE7901" i="1"/>
  <c r="AD7901" i="1"/>
  <c r="AF7900" i="1"/>
  <c r="AE7900" i="1"/>
  <c r="AD7900" i="1"/>
  <c r="AF7899" i="1"/>
  <c r="AE7899" i="1"/>
  <c r="AD7899" i="1"/>
  <c r="AF7898" i="1"/>
  <c r="AE7898" i="1"/>
  <c r="AD7898" i="1"/>
  <c r="AF7897" i="1"/>
  <c r="AE7897" i="1"/>
  <c r="AD7897" i="1"/>
  <c r="AF7896" i="1"/>
  <c r="AE7896" i="1"/>
  <c r="AD7896" i="1"/>
  <c r="AF7895" i="1"/>
  <c r="AE7895" i="1"/>
  <c r="AD7895" i="1"/>
  <c r="AF7894" i="1"/>
  <c r="AE7894" i="1"/>
  <c r="AD7894" i="1"/>
  <c r="AF7893" i="1"/>
  <c r="AE7893" i="1"/>
  <c r="AD7893" i="1"/>
  <c r="AF7892" i="1"/>
  <c r="AE7892" i="1"/>
  <c r="AD7892" i="1"/>
  <c r="AF7891" i="1"/>
  <c r="AE7891" i="1"/>
  <c r="AD7891" i="1"/>
  <c r="AF7890" i="1"/>
  <c r="AE7890" i="1"/>
  <c r="AD7890" i="1"/>
  <c r="AF7889" i="1"/>
  <c r="AE7889" i="1"/>
  <c r="AD7889" i="1"/>
  <c r="AF7888" i="1"/>
  <c r="AE7888" i="1"/>
  <c r="AD7888" i="1"/>
  <c r="AF7887" i="1"/>
  <c r="AE7887" i="1"/>
  <c r="AD7887" i="1"/>
  <c r="AF7886" i="1"/>
  <c r="AE7886" i="1"/>
  <c r="AD7886" i="1"/>
  <c r="AF7885" i="1"/>
  <c r="AE7885" i="1"/>
  <c r="AD7885" i="1"/>
  <c r="AF7884" i="1"/>
  <c r="AE7884" i="1"/>
  <c r="AD7884" i="1"/>
  <c r="AF7883" i="1"/>
  <c r="AE7883" i="1"/>
  <c r="AD7883" i="1"/>
  <c r="AF7882" i="1"/>
  <c r="AE7882" i="1"/>
  <c r="AD7882" i="1"/>
  <c r="AF7881" i="1"/>
  <c r="AE7881" i="1"/>
  <c r="AD7881" i="1"/>
  <c r="AF7880" i="1"/>
  <c r="AE7880" i="1"/>
  <c r="AD7880" i="1"/>
  <c r="AF7879" i="1"/>
  <c r="AE7879" i="1"/>
  <c r="AD7879" i="1"/>
  <c r="AF7878" i="1"/>
  <c r="AE7878" i="1"/>
  <c r="AD7878" i="1"/>
  <c r="AF7877" i="1"/>
  <c r="AE7877" i="1"/>
  <c r="AD7877" i="1"/>
  <c r="AF7876" i="1"/>
  <c r="AE7876" i="1"/>
  <c r="AD7876" i="1"/>
  <c r="AF7875" i="1"/>
  <c r="AE7875" i="1"/>
  <c r="AD7875" i="1"/>
  <c r="AF7874" i="1"/>
  <c r="AE7874" i="1"/>
  <c r="AD7874" i="1"/>
  <c r="AF7873" i="1"/>
  <c r="AE7873" i="1"/>
  <c r="AD7873" i="1"/>
  <c r="AF7872" i="1"/>
  <c r="AE7872" i="1"/>
  <c r="AD7872" i="1"/>
  <c r="AF7871" i="1"/>
  <c r="AE7871" i="1"/>
  <c r="AD7871" i="1"/>
  <c r="AF7870" i="1"/>
  <c r="AE7870" i="1"/>
  <c r="AD7870" i="1"/>
  <c r="AF7869" i="1"/>
  <c r="AE7869" i="1"/>
  <c r="AD7869" i="1"/>
  <c r="AF7868" i="1"/>
  <c r="AE7868" i="1"/>
  <c r="AD7868" i="1"/>
  <c r="AF7867" i="1"/>
  <c r="AE7867" i="1"/>
  <c r="AD7867" i="1"/>
  <c r="AF7866" i="1"/>
  <c r="AE7866" i="1"/>
  <c r="AD7866" i="1"/>
  <c r="AF7865" i="1"/>
  <c r="AE7865" i="1"/>
  <c r="AD7865" i="1"/>
  <c r="AF7864" i="1"/>
  <c r="AE7864" i="1"/>
  <c r="AD7864" i="1"/>
  <c r="AF7863" i="1"/>
  <c r="AE7863" i="1"/>
  <c r="AD7863" i="1"/>
  <c r="AF7862" i="1"/>
  <c r="AE7862" i="1"/>
  <c r="AD7862" i="1"/>
  <c r="AF7861" i="1"/>
  <c r="AE7861" i="1"/>
  <c r="AD7861" i="1"/>
  <c r="AF7860" i="1"/>
  <c r="AE7860" i="1"/>
  <c r="AD7860" i="1"/>
  <c r="AF7859" i="1"/>
  <c r="AE7859" i="1"/>
  <c r="AD7859" i="1"/>
  <c r="AF7858" i="1"/>
  <c r="AE7858" i="1"/>
  <c r="AD7858" i="1"/>
  <c r="AF7857" i="1"/>
  <c r="AE7857" i="1"/>
  <c r="AD7857" i="1"/>
  <c r="AF7856" i="1"/>
  <c r="AE7856" i="1"/>
  <c r="AD7856" i="1"/>
  <c r="AF7855" i="1"/>
  <c r="AE7855" i="1"/>
  <c r="AD7855" i="1"/>
  <c r="AF7854" i="1"/>
  <c r="AE7854" i="1"/>
  <c r="AD7854" i="1"/>
  <c r="AF7853" i="1"/>
  <c r="AE7853" i="1"/>
  <c r="AD7853" i="1"/>
  <c r="AF7852" i="1"/>
  <c r="AE7852" i="1"/>
  <c r="AD7852" i="1"/>
  <c r="AF7851" i="1"/>
  <c r="AE7851" i="1"/>
  <c r="AD7851" i="1"/>
  <c r="AF7850" i="1"/>
  <c r="AE7850" i="1"/>
  <c r="AD7850" i="1"/>
  <c r="AF7849" i="1"/>
  <c r="AE7849" i="1"/>
  <c r="AD7849" i="1"/>
  <c r="AF7848" i="1"/>
  <c r="AE7848" i="1"/>
  <c r="AD7848" i="1"/>
  <c r="AF7847" i="1"/>
  <c r="AE7847" i="1"/>
  <c r="AD7847" i="1"/>
  <c r="AF7846" i="1"/>
  <c r="AE7846" i="1"/>
  <c r="AD7846" i="1"/>
  <c r="AF7845" i="1"/>
  <c r="AE7845" i="1"/>
  <c r="AD7845" i="1"/>
  <c r="AF7844" i="1"/>
  <c r="AE7844" i="1"/>
  <c r="AD7844" i="1"/>
  <c r="AF7843" i="1"/>
  <c r="AE7843" i="1"/>
  <c r="AD7843" i="1"/>
  <c r="AF7842" i="1"/>
  <c r="AE7842" i="1"/>
  <c r="AD7842" i="1"/>
  <c r="AF7841" i="1"/>
  <c r="AE7841" i="1"/>
  <c r="AD7841" i="1"/>
  <c r="AF7840" i="1"/>
  <c r="AE7840" i="1"/>
  <c r="AD7840" i="1"/>
  <c r="AF7839" i="1"/>
  <c r="AE7839" i="1"/>
  <c r="AD7839" i="1"/>
  <c r="AF7838" i="1"/>
  <c r="AE7838" i="1"/>
  <c r="AD7838" i="1"/>
  <c r="AF7837" i="1"/>
  <c r="AE7837" i="1"/>
  <c r="AD7837" i="1"/>
  <c r="AF7836" i="1"/>
  <c r="AE7836" i="1"/>
  <c r="AD7836" i="1"/>
  <c r="AF7835" i="1"/>
  <c r="AE7835" i="1"/>
  <c r="AD7835" i="1"/>
  <c r="AF7834" i="1"/>
  <c r="AE7834" i="1"/>
  <c r="AD7834" i="1"/>
  <c r="AF7833" i="1"/>
  <c r="AE7833" i="1"/>
  <c r="AD7833" i="1"/>
  <c r="AF7832" i="1"/>
  <c r="AE7832" i="1"/>
  <c r="AD7832" i="1"/>
  <c r="AF7831" i="1"/>
  <c r="AE7831" i="1"/>
  <c r="AD7831" i="1"/>
  <c r="AF7830" i="1"/>
  <c r="AE7830" i="1"/>
  <c r="AD7830" i="1"/>
  <c r="AF7829" i="1"/>
  <c r="AE7829" i="1"/>
  <c r="AD7829" i="1"/>
  <c r="AF7828" i="1"/>
  <c r="AE7828" i="1"/>
  <c r="AD7828" i="1"/>
  <c r="AF7827" i="1"/>
  <c r="AE7827" i="1"/>
  <c r="AD7827" i="1"/>
  <c r="AF7826" i="1"/>
  <c r="AE7826" i="1"/>
  <c r="AD7826" i="1"/>
  <c r="AF7825" i="1"/>
  <c r="AE7825" i="1"/>
  <c r="AD7825" i="1"/>
  <c r="AF7824" i="1"/>
  <c r="AE7824" i="1"/>
  <c r="AD7824" i="1"/>
  <c r="AF7823" i="1"/>
  <c r="AE7823" i="1"/>
  <c r="AD7823" i="1"/>
  <c r="AF7822" i="1"/>
  <c r="AE7822" i="1"/>
  <c r="AD7822" i="1"/>
  <c r="AF7821" i="1"/>
  <c r="AE7821" i="1"/>
  <c r="AD7821" i="1"/>
  <c r="AF7820" i="1"/>
  <c r="AE7820" i="1"/>
  <c r="AD7820" i="1"/>
  <c r="AF7819" i="1"/>
  <c r="AE7819" i="1"/>
  <c r="AD7819" i="1"/>
  <c r="AF7818" i="1"/>
  <c r="AE7818" i="1"/>
  <c r="AD7818" i="1"/>
  <c r="AF7817" i="1"/>
  <c r="AE7817" i="1"/>
  <c r="AD7817" i="1"/>
  <c r="AF7816" i="1"/>
  <c r="AE7816" i="1"/>
  <c r="AD7816" i="1"/>
  <c r="AF7815" i="1"/>
  <c r="AE7815" i="1"/>
  <c r="AD7815" i="1"/>
  <c r="AF7814" i="1"/>
  <c r="AE7814" i="1"/>
  <c r="AD7814" i="1"/>
  <c r="AF7813" i="1"/>
  <c r="AE7813" i="1"/>
  <c r="AD7813" i="1"/>
  <c r="AF7812" i="1"/>
  <c r="AE7812" i="1"/>
  <c r="AD7812" i="1"/>
  <c r="AF7811" i="1"/>
  <c r="AE7811" i="1"/>
  <c r="AD7811" i="1"/>
  <c r="AF7810" i="1"/>
  <c r="AE7810" i="1"/>
  <c r="AD7810" i="1"/>
  <c r="AF7809" i="1"/>
  <c r="AE7809" i="1"/>
  <c r="AD7809" i="1"/>
  <c r="AF7808" i="1"/>
  <c r="AE7808" i="1"/>
  <c r="AD7808" i="1"/>
  <c r="AF7807" i="1"/>
  <c r="AE7807" i="1"/>
  <c r="AD7807" i="1"/>
  <c r="AF7806" i="1"/>
  <c r="AE7806" i="1"/>
  <c r="AD7806" i="1"/>
  <c r="AF7805" i="1"/>
  <c r="AE7805" i="1"/>
  <c r="AD7805" i="1"/>
  <c r="AF7804" i="1"/>
  <c r="AE7804" i="1"/>
  <c r="AD7804" i="1"/>
  <c r="AF7803" i="1"/>
  <c r="AE7803" i="1"/>
  <c r="AD7803" i="1"/>
  <c r="AF7802" i="1"/>
  <c r="AE7802" i="1"/>
  <c r="AD7802" i="1"/>
  <c r="AF7801" i="1"/>
  <c r="AE7801" i="1"/>
  <c r="AD7801" i="1"/>
  <c r="AF7800" i="1"/>
  <c r="AE7800" i="1"/>
  <c r="AD7800" i="1"/>
  <c r="AF7799" i="1"/>
  <c r="AE7799" i="1"/>
  <c r="AD7799" i="1"/>
  <c r="AF7798" i="1"/>
  <c r="AE7798" i="1"/>
  <c r="AD7798" i="1"/>
  <c r="AF7797" i="1"/>
  <c r="AE7797" i="1"/>
  <c r="AD7797" i="1"/>
  <c r="AF7796" i="1"/>
  <c r="AE7796" i="1"/>
  <c r="AD7796" i="1"/>
  <c r="AF7795" i="1"/>
  <c r="AE7795" i="1"/>
  <c r="AD7795" i="1"/>
  <c r="AF7794" i="1"/>
  <c r="AE7794" i="1"/>
  <c r="AD7794" i="1"/>
  <c r="AF7793" i="1"/>
  <c r="AE7793" i="1"/>
  <c r="AD7793" i="1"/>
  <c r="AF7792" i="1"/>
  <c r="AE7792" i="1"/>
  <c r="AD7792" i="1"/>
  <c r="AF7791" i="1"/>
  <c r="AE7791" i="1"/>
  <c r="AD7791" i="1"/>
  <c r="AF7790" i="1"/>
  <c r="AE7790" i="1"/>
  <c r="AD7790" i="1"/>
  <c r="AF7789" i="1"/>
  <c r="AE7789" i="1"/>
  <c r="AD7789" i="1"/>
  <c r="AF7788" i="1"/>
  <c r="AE7788" i="1"/>
  <c r="AD7788" i="1"/>
  <c r="AF7787" i="1"/>
  <c r="AE7787" i="1"/>
  <c r="AD7787" i="1"/>
  <c r="AF7786" i="1"/>
  <c r="AE7786" i="1"/>
  <c r="AD7786" i="1"/>
  <c r="AF7785" i="1"/>
  <c r="AE7785" i="1"/>
  <c r="AD7785" i="1"/>
  <c r="AF7784" i="1"/>
  <c r="AE7784" i="1"/>
  <c r="AD7784" i="1"/>
  <c r="AF7783" i="1"/>
  <c r="AE7783" i="1"/>
  <c r="AD7783" i="1"/>
  <c r="AF7782" i="1"/>
  <c r="AE7782" i="1"/>
  <c r="AD7782" i="1"/>
  <c r="AF7781" i="1"/>
  <c r="AE7781" i="1"/>
  <c r="AD7781" i="1"/>
  <c r="AF7780" i="1"/>
  <c r="AE7780" i="1"/>
  <c r="AD7780" i="1"/>
  <c r="AF7779" i="1"/>
  <c r="AE7779" i="1"/>
  <c r="AD7779" i="1"/>
  <c r="AF7778" i="1"/>
  <c r="AE7778" i="1"/>
  <c r="AD7778" i="1"/>
  <c r="AF7777" i="1"/>
  <c r="AE7777" i="1"/>
  <c r="AD7777" i="1"/>
  <c r="AF7776" i="1"/>
  <c r="AE7776" i="1"/>
  <c r="AD7776" i="1"/>
  <c r="AF7775" i="1"/>
  <c r="AE7775" i="1"/>
  <c r="AD7775" i="1"/>
  <c r="AF7774" i="1"/>
  <c r="AE7774" i="1"/>
  <c r="AD7774" i="1"/>
  <c r="AF7773" i="1"/>
  <c r="AE7773" i="1"/>
  <c r="AD7773" i="1"/>
  <c r="AF7772" i="1"/>
  <c r="AE7772" i="1"/>
  <c r="AD7772" i="1"/>
  <c r="AF7771" i="1"/>
  <c r="AE7771" i="1"/>
  <c r="AD7771" i="1"/>
  <c r="AF7770" i="1"/>
  <c r="AE7770" i="1"/>
  <c r="AD7770" i="1"/>
  <c r="AF7769" i="1"/>
  <c r="AE7769" i="1"/>
  <c r="AD7769" i="1"/>
  <c r="AF7768" i="1"/>
  <c r="AE7768" i="1"/>
  <c r="AD7768" i="1"/>
  <c r="AF7767" i="1"/>
  <c r="AE7767" i="1"/>
  <c r="AD7767" i="1"/>
  <c r="AF7766" i="1"/>
  <c r="AE7766" i="1"/>
  <c r="AD7766" i="1"/>
  <c r="AF7765" i="1"/>
  <c r="AE7765" i="1"/>
  <c r="AD7765" i="1"/>
  <c r="AF7764" i="1"/>
  <c r="AE7764" i="1"/>
  <c r="AD7764" i="1"/>
  <c r="AF7763" i="1"/>
  <c r="AE7763" i="1"/>
  <c r="AD7763" i="1"/>
  <c r="AF7762" i="1"/>
  <c r="AE7762" i="1"/>
  <c r="AD7762" i="1"/>
  <c r="AF7761" i="1"/>
  <c r="AE7761" i="1"/>
  <c r="AD7761" i="1"/>
  <c r="AF7760" i="1"/>
  <c r="AE7760" i="1"/>
  <c r="AD7760" i="1"/>
  <c r="AF7759" i="1"/>
  <c r="AE7759" i="1"/>
  <c r="AD7759" i="1"/>
  <c r="AF7758" i="1"/>
  <c r="AE7758" i="1"/>
  <c r="AD7758" i="1"/>
  <c r="AF7757" i="1"/>
  <c r="AE7757" i="1"/>
  <c r="AD7757" i="1"/>
  <c r="AF7756" i="1"/>
  <c r="AE7756" i="1"/>
  <c r="AD7756" i="1"/>
  <c r="AF7755" i="1"/>
  <c r="AE7755" i="1"/>
  <c r="AD7755" i="1"/>
  <c r="AF7754" i="1"/>
  <c r="AE7754" i="1"/>
  <c r="AD7754" i="1"/>
  <c r="AF7753" i="1"/>
  <c r="AE7753" i="1"/>
  <c r="AD7753" i="1"/>
  <c r="AF7752" i="1"/>
  <c r="AE7752" i="1"/>
  <c r="AD7752" i="1"/>
  <c r="AF7751" i="1"/>
  <c r="AE7751" i="1"/>
  <c r="AD7751" i="1"/>
  <c r="AF7750" i="1"/>
  <c r="AE7750" i="1"/>
  <c r="AD7750" i="1"/>
  <c r="AF7749" i="1"/>
  <c r="AE7749" i="1"/>
  <c r="AD7749" i="1"/>
  <c r="AF7748" i="1"/>
  <c r="AE7748" i="1"/>
  <c r="AD7748" i="1"/>
  <c r="AF7747" i="1"/>
  <c r="AE7747" i="1"/>
  <c r="AD7747" i="1"/>
  <c r="AF7746" i="1"/>
  <c r="AE7746" i="1"/>
  <c r="AD7746" i="1"/>
  <c r="AF7745" i="1"/>
  <c r="AE7745" i="1"/>
  <c r="AD7745" i="1"/>
  <c r="AF7744" i="1"/>
  <c r="AE7744" i="1"/>
  <c r="AD7744" i="1"/>
  <c r="AF7743" i="1"/>
  <c r="AE7743" i="1"/>
  <c r="AD7743" i="1"/>
  <c r="AF7742" i="1"/>
  <c r="AE7742" i="1"/>
  <c r="AD7742" i="1"/>
  <c r="AF7741" i="1"/>
  <c r="AE7741" i="1"/>
  <c r="AD7741" i="1"/>
  <c r="AF7740" i="1"/>
  <c r="AE7740" i="1"/>
  <c r="AD7740" i="1"/>
  <c r="AF7739" i="1"/>
  <c r="AE7739" i="1"/>
  <c r="AD7739" i="1"/>
  <c r="AF7738" i="1"/>
  <c r="AE7738" i="1"/>
  <c r="AD7738" i="1"/>
  <c r="AF7737" i="1"/>
  <c r="AE7737" i="1"/>
  <c r="AD7737" i="1"/>
  <c r="AF7736" i="1"/>
  <c r="AE7736" i="1"/>
  <c r="AD7736" i="1"/>
  <c r="AF7735" i="1"/>
  <c r="AE7735" i="1"/>
  <c r="AD7735" i="1"/>
  <c r="AF7734" i="1"/>
  <c r="AE7734" i="1"/>
  <c r="AD7734" i="1"/>
  <c r="AF7733" i="1"/>
  <c r="AE7733" i="1"/>
  <c r="AD7733" i="1"/>
  <c r="AF7732" i="1"/>
  <c r="AE7732" i="1"/>
  <c r="AD7732" i="1"/>
  <c r="AF7731" i="1"/>
  <c r="AE7731" i="1"/>
  <c r="AD7731" i="1"/>
  <c r="AF7730" i="1"/>
  <c r="AE7730" i="1"/>
  <c r="AD7730" i="1"/>
  <c r="AF7729" i="1"/>
  <c r="AE7729" i="1"/>
  <c r="AD7729" i="1"/>
  <c r="AF7728" i="1"/>
  <c r="AE7728" i="1"/>
  <c r="AD7728" i="1"/>
  <c r="AF7727" i="1"/>
  <c r="AE7727" i="1"/>
  <c r="AD7727" i="1"/>
  <c r="AF7726" i="1"/>
  <c r="AE7726" i="1"/>
  <c r="AD7726" i="1"/>
  <c r="AF7725" i="1"/>
  <c r="AE7725" i="1"/>
  <c r="AD7725" i="1"/>
  <c r="AF7724" i="1"/>
  <c r="AE7724" i="1"/>
  <c r="AD7724" i="1"/>
  <c r="AF7723" i="1"/>
  <c r="AE7723" i="1"/>
  <c r="AD7723" i="1"/>
  <c r="AF7722" i="1"/>
  <c r="AE7722" i="1"/>
  <c r="AD7722" i="1"/>
  <c r="AF7721" i="1"/>
  <c r="AE7721" i="1"/>
  <c r="AD7721" i="1"/>
  <c r="AF7720" i="1"/>
  <c r="AE7720" i="1"/>
  <c r="AD7720" i="1"/>
  <c r="AF7719" i="1"/>
  <c r="AE7719" i="1"/>
  <c r="AD7719" i="1"/>
  <c r="AF7718" i="1"/>
  <c r="AE7718" i="1"/>
  <c r="AD7718" i="1"/>
  <c r="AF7717" i="1"/>
  <c r="AE7717" i="1"/>
  <c r="AD7717" i="1"/>
  <c r="AF7716" i="1"/>
  <c r="AE7716" i="1"/>
  <c r="AD7716" i="1"/>
  <c r="AF7715" i="1"/>
  <c r="AE7715" i="1"/>
  <c r="AD7715" i="1"/>
  <c r="AF7714" i="1"/>
  <c r="AE7714" i="1"/>
  <c r="AD7714" i="1"/>
  <c r="AF7713" i="1"/>
  <c r="AE7713" i="1"/>
  <c r="AD7713" i="1"/>
  <c r="AF7712" i="1"/>
  <c r="AE7712" i="1"/>
  <c r="AD7712" i="1"/>
  <c r="AF7711" i="1"/>
  <c r="AE7711" i="1"/>
  <c r="AD7711" i="1"/>
  <c r="AF7710" i="1"/>
  <c r="AE7710" i="1"/>
  <c r="AD7710" i="1"/>
  <c r="AF7709" i="1"/>
  <c r="AE7709" i="1"/>
  <c r="AD7709" i="1"/>
  <c r="AF7708" i="1"/>
  <c r="AE7708" i="1"/>
  <c r="AD7708" i="1"/>
  <c r="AF7707" i="1"/>
  <c r="AE7707" i="1"/>
  <c r="AD7707" i="1"/>
  <c r="AF7706" i="1"/>
  <c r="AE7706" i="1"/>
  <c r="AD7706" i="1"/>
  <c r="AF7705" i="1"/>
  <c r="AE7705" i="1"/>
  <c r="AD7705" i="1"/>
  <c r="AF7704" i="1"/>
  <c r="AE7704" i="1"/>
  <c r="AD7704" i="1"/>
  <c r="AF7703" i="1"/>
  <c r="AE7703" i="1"/>
  <c r="AD7703" i="1"/>
  <c r="AF7702" i="1"/>
  <c r="AE7702" i="1"/>
  <c r="AD7702" i="1"/>
  <c r="AF7701" i="1"/>
  <c r="AE7701" i="1"/>
  <c r="AD7701" i="1"/>
  <c r="AF7700" i="1"/>
  <c r="AE7700" i="1"/>
  <c r="AD7700" i="1"/>
  <c r="AF7699" i="1"/>
  <c r="AE7699" i="1"/>
  <c r="AD7699" i="1"/>
  <c r="AF7698" i="1"/>
  <c r="AE7698" i="1"/>
  <c r="AD7698" i="1"/>
  <c r="AF7697" i="1"/>
  <c r="AE7697" i="1"/>
  <c r="AD7697" i="1"/>
  <c r="AF7696" i="1"/>
  <c r="AE7696" i="1"/>
  <c r="AD7696" i="1"/>
  <c r="AF7695" i="1"/>
  <c r="AE7695" i="1"/>
  <c r="AD7695" i="1"/>
  <c r="AF7694" i="1"/>
  <c r="AE7694" i="1"/>
  <c r="AD7694" i="1"/>
  <c r="AF7693" i="1"/>
  <c r="AE7693" i="1"/>
  <c r="AD7693" i="1"/>
  <c r="AF7692" i="1"/>
  <c r="AE7692" i="1"/>
  <c r="AD7692" i="1"/>
  <c r="AF7691" i="1"/>
  <c r="AE7691" i="1"/>
  <c r="AD7691" i="1"/>
  <c r="AF7690" i="1"/>
  <c r="AE7690" i="1"/>
  <c r="AD7690" i="1"/>
  <c r="AF7689" i="1"/>
  <c r="AE7689" i="1"/>
  <c r="AD7689" i="1"/>
  <c r="AF7688" i="1"/>
  <c r="AE7688" i="1"/>
  <c r="AD7688" i="1"/>
  <c r="AF7687" i="1"/>
  <c r="AE7687" i="1"/>
  <c r="AD7687" i="1"/>
  <c r="AF7686" i="1"/>
  <c r="AE7686" i="1"/>
  <c r="AD7686" i="1"/>
  <c r="AF7685" i="1"/>
  <c r="AE7685" i="1"/>
  <c r="AD7685" i="1"/>
  <c r="AF7684" i="1"/>
  <c r="AE7684" i="1"/>
  <c r="AD7684" i="1"/>
  <c r="AF7683" i="1"/>
  <c r="AE7683" i="1"/>
  <c r="AD7683" i="1"/>
  <c r="AF7682" i="1"/>
  <c r="AE7682" i="1"/>
  <c r="AD7682" i="1"/>
  <c r="AF7681" i="1"/>
  <c r="AE7681" i="1"/>
  <c r="AD7681" i="1"/>
  <c r="AF7680" i="1"/>
  <c r="AE7680" i="1"/>
  <c r="AD7680" i="1"/>
  <c r="AF7679" i="1"/>
  <c r="AE7679" i="1"/>
  <c r="AD7679" i="1"/>
  <c r="AF7678" i="1"/>
  <c r="AE7678" i="1"/>
  <c r="AD7678" i="1"/>
  <c r="AF7677" i="1"/>
  <c r="AE7677" i="1"/>
  <c r="AD7677" i="1"/>
  <c r="AF7676" i="1"/>
  <c r="AE7676" i="1"/>
  <c r="AD7676" i="1"/>
  <c r="AF7675" i="1"/>
  <c r="AE7675" i="1"/>
  <c r="AD7675" i="1"/>
  <c r="AF7674" i="1"/>
  <c r="AE7674" i="1"/>
  <c r="AD7674" i="1"/>
  <c r="AF7673" i="1"/>
  <c r="AE7673" i="1"/>
  <c r="AD7673" i="1"/>
  <c r="AF7672" i="1"/>
  <c r="AE7672" i="1"/>
  <c r="AD7672" i="1"/>
  <c r="AF7671" i="1"/>
  <c r="AE7671" i="1"/>
  <c r="AD7671" i="1"/>
  <c r="AF7670" i="1"/>
  <c r="AE7670" i="1"/>
  <c r="AD7670" i="1"/>
  <c r="AF7669" i="1"/>
  <c r="AE7669" i="1"/>
  <c r="AD7669" i="1"/>
  <c r="AF7668" i="1"/>
  <c r="AE7668" i="1"/>
  <c r="AD7668" i="1"/>
  <c r="AF7667" i="1"/>
  <c r="AE7667" i="1"/>
  <c r="AD7667" i="1"/>
  <c r="AF7666" i="1"/>
  <c r="AE7666" i="1"/>
  <c r="AD7666" i="1"/>
  <c r="AF7665" i="1"/>
  <c r="AE7665" i="1"/>
  <c r="AD7665" i="1"/>
  <c r="AF7664" i="1"/>
  <c r="AE7664" i="1"/>
  <c r="AD7664" i="1"/>
  <c r="AF7663" i="1"/>
  <c r="AE7663" i="1"/>
  <c r="AD7663" i="1"/>
  <c r="AF7662" i="1"/>
  <c r="AE7662" i="1"/>
  <c r="AD7662" i="1"/>
  <c r="AF7661" i="1"/>
  <c r="AE7661" i="1"/>
  <c r="AD7661" i="1"/>
  <c r="AF7660" i="1"/>
  <c r="AE7660" i="1"/>
  <c r="AD7660" i="1"/>
  <c r="AF7659" i="1"/>
  <c r="AE7659" i="1"/>
  <c r="AD7659" i="1"/>
  <c r="AF7658" i="1"/>
  <c r="AE7658" i="1"/>
  <c r="AD7658" i="1"/>
  <c r="AF7657" i="1"/>
  <c r="AE7657" i="1"/>
  <c r="AD7657" i="1"/>
  <c r="AF7656" i="1"/>
  <c r="AE7656" i="1"/>
  <c r="AD7656" i="1"/>
  <c r="AF7655" i="1"/>
  <c r="AE7655" i="1"/>
  <c r="AD7655" i="1"/>
  <c r="AF7654" i="1"/>
  <c r="AE7654" i="1"/>
  <c r="AD7654" i="1"/>
  <c r="AF7653" i="1"/>
  <c r="AE7653" i="1"/>
  <c r="AD7653" i="1"/>
  <c r="AF7652" i="1"/>
  <c r="AE7652" i="1"/>
  <c r="AD7652" i="1"/>
  <c r="AF7651" i="1"/>
  <c r="AE7651" i="1"/>
  <c r="AD7651" i="1"/>
  <c r="AF7650" i="1"/>
  <c r="AE7650" i="1"/>
  <c r="AD7650" i="1"/>
  <c r="AF7649" i="1"/>
  <c r="AE7649" i="1"/>
  <c r="AD7649" i="1"/>
  <c r="AF7648" i="1"/>
  <c r="AE7648" i="1"/>
  <c r="AD7648" i="1"/>
  <c r="AF7647" i="1"/>
  <c r="AE7647" i="1"/>
  <c r="AD7647" i="1"/>
  <c r="AF7646" i="1"/>
  <c r="AE7646" i="1"/>
  <c r="AD7646" i="1"/>
  <c r="AF7645" i="1"/>
  <c r="AE7645" i="1"/>
  <c r="AD7645" i="1"/>
  <c r="AF7644" i="1"/>
  <c r="AE7644" i="1"/>
  <c r="AD7644" i="1"/>
  <c r="AF7643" i="1"/>
  <c r="AE7643" i="1"/>
  <c r="AD7643" i="1"/>
  <c r="AF7642" i="1"/>
  <c r="AE7642" i="1"/>
  <c r="AD7642" i="1"/>
  <c r="AF7641" i="1"/>
  <c r="AE7641" i="1"/>
  <c r="AD7641" i="1"/>
  <c r="AF7640" i="1"/>
  <c r="AE7640" i="1"/>
  <c r="AD7640" i="1"/>
  <c r="AF7639" i="1"/>
  <c r="AE7639" i="1"/>
  <c r="AD7639" i="1"/>
  <c r="AF7638" i="1"/>
  <c r="AE7638" i="1"/>
  <c r="AD7638" i="1"/>
  <c r="AF7637" i="1"/>
  <c r="AE7637" i="1"/>
  <c r="AD7637" i="1"/>
  <c r="AF7636" i="1"/>
  <c r="AE7636" i="1"/>
  <c r="AD7636" i="1"/>
  <c r="AF7635" i="1"/>
  <c r="AE7635" i="1"/>
  <c r="AD7635" i="1"/>
  <c r="AF7634" i="1"/>
  <c r="AE7634" i="1"/>
  <c r="AD7634" i="1"/>
  <c r="AF7633" i="1"/>
  <c r="AE7633" i="1"/>
  <c r="AD7633" i="1"/>
  <c r="AF7632" i="1"/>
  <c r="AE7632" i="1"/>
  <c r="AD7632" i="1"/>
  <c r="AF7631" i="1"/>
  <c r="AE7631" i="1"/>
  <c r="AD7631" i="1"/>
  <c r="AF7630" i="1"/>
  <c r="AE7630" i="1"/>
  <c r="AD7630" i="1"/>
  <c r="AF7629" i="1"/>
  <c r="AE7629" i="1"/>
  <c r="AD7629" i="1"/>
  <c r="AF7628" i="1"/>
  <c r="AE7628" i="1"/>
  <c r="AD7628" i="1"/>
  <c r="AF7627" i="1"/>
  <c r="AE7627" i="1"/>
  <c r="AD7627" i="1"/>
  <c r="AF7626" i="1"/>
  <c r="AE7626" i="1"/>
  <c r="AD7626" i="1"/>
  <c r="AF7625" i="1"/>
  <c r="AE7625" i="1"/>
  <c r="AD7625" i="1"/>
  <c r="AF7624" i="1"/>
  <c r="AE7624" i="1"/>
  <c r="AD7624" i="1"/>
  <c r="AF7623" i="1"/>
  <c r="AE7623" i="1"/>
  <c r="AD7623" i="1"/>
  <c r="AF7622" i="1"/>
  <c r="AE7622" i="1"/>
  <c r="AD7622" i="1"/>
  <c r="AF7621" i="1"/>
  <c r="AE7621" i="1"/>
  <c r="AD7621" i="1"/>
  <c r="AF7620" i="1"/>
  <c r="AE7620" i="1"/>
  <c r="AD7620" i="1"/>
  <c r="AF7619" i="1"/>
  <c r="AE7619" i="1"/>
  <c r="AD7619" i="1"/>
  <c r="AF7618" i="1"/>
  <c r="AE7618" i="1"/>
  <c r="AD7618" i="1"/>
  <c r="AF7617" i="1"/>
  <c r="AE7617" i="1"/>
  <c r="AD7617" i="1"/>
  <c r="AF7616" i="1"/>
  <c r="AE7616" i="1"/>
  <c r="AD7616" i="1"/>
  <c r="AF7615" i="1"/>
  <c r="AE7615" i="1"/>
  <c r="AD7615" i="1"/>
  <c r="AF7614" i="1"/>
  <c r="AE7614" i="1"/>
  <c r="AD7614" i="1"/>
  <c r="AF7613" i="1"/>
  <c r="AE7613" i="1"/>
  <c r="AD7613" i="1"/>
  <c r="AF7612" i="1"/>
  <c r="AE7612" i="1"/>
  <c r="AD7612" i="1"/>
  <c r="AF7611" i="1"/>
  <c r="AE7611" i="1"/>
  <c r="AD7611" i="1"/>
  <c r="AF7610" i="1"/>
  <c r="AE7610" i="1"/>
  <c r="AD7610" i="1"/>
  <c r="AF7609" i="1"/>
  <c r="AE7609" i="1"/>
  <c r="AD7609" i="1"/>
  <c r="AF7608" i="1"/>
  <c r="AE7608" i="1"/>
  <c r="AD7608" i="1"/>
  <c r="AF7607" i="1"/>
  <c r="AE7607" i="1"/>
  <c r="AD7607" i="1"/>
  <c r="AF7606" i="1"/>
  <c r="AE7606" i="1"/>
  <c r="AD7606" i="1"/>
  <c r="AF7605" i="1"/>
  <c r="AE7605" i="1"/>
  <c r="AD7605" i="1"/>
  <c r="AF7604" i="1"/>
  <c r="AE7604" i="1"/>
  <c r="AD7604" i="1"/>
  <c r="AF7603" i="1"/>
  <c r="AE7603" i="1"/>
  <c r="AD7603" i="1"/>
  <c r="AF7602" i="1"/>
  <c r="AE7602" i="1"/>
  <c r="AD7602" i="1"/>
  <c r="AF7601" i="1"/>
  <c r="AE7601" i="1"/>
  <c r="AD7601" i="1"/>
  <c r="AF7600" i="1"/>
  <c r="AE7600" i="1"/>
  <c r="AD7600" i="1"/>
  <c r="AF7599" i="1"/>
  <c r="AE7599" i="1"/>
  <c r="AD7599" i="1"/>
  <c r="AF7598" i="1"/>
  <c r="AE7598" i="1"/>
  <c r="AD7598" i="1"/>
  <c r="AF7597" i="1"/>
  <c r="AE7597" i="1"/>
  <c r="AD7597" i="1"/>
  <c r="AF7596" i="1"/>
  <c r="AE7596" i="1"/>
  <c r="AD7596" i="1"/>
  <c r="AF7595" i="1"/>
  <c r="AE7595" i="1"/>
  <c r="AD7595" i="1"/>
  <c r="AF7594" i="1"/>
  <c r="AE7594" i="1"/>
  <c r="AD7594" i="1"/>
  <c r="AF7593" i="1"/>
  <c r="AE7593" i="1"/>
  <c r="AD7593" i="1"/>
  <c r="AF7592" i="1"/>
  <c r="AE7592" i="1"/>
  <c r="AD7592" i="1"/>
  <c r="AF7591" i="1"/>
  <c r="AE7591" i="1"/>
  <c r="AD7591" i="1"/>
  <c r="AF7590" i="1"/>
  <c r="AE7590" i="1"/>
  <c r="AD7590" i="1"/>
  <c r="AF7589" i="1"/>
  <c r="AE7589" i="1"/>
  <c r="AD7589" i="1"/>
  <c r="AF7588" i="1"/>
  <c r="AE7588" i="1"/>
  <c r="AD7588" i="1"/>
  <c r="AF7587" i="1"/>
  <c r="AE7587" i="1"/>
  <c r="AD7587" i="1"/>
  <c r="AF7586" i="1"/>
  <c r="AE7586" i="1"/>
  <c r="AD7586" i="1"/>
  <c r="AF7585" i="1"/>
  <c r="AE7585" i="1"/>
  <c r="AD7585" i="1"/>
  <c r="AF7584" i="1"/>
  <c r="AE7584" i="1"/>
  <c r="AD7584" i="1"/>
  <c r="AF7583" i="1"/>
  <c r="AE7583" i="1"/>
  <c r="AD7583" i="1"/>
  <c r="AF7582" i="1"/>
  <c r="AE7582" i="1"/>
  <c r="AD7582" i="1"/>
  <c r="AF7581" i="1"/>
  <c r="AE7581" i="1"/>
  <c r="AD7581" i="1"/>
  <c r="AF7580" i="1"/>
  <c r="AE7580" i="1"/>
  <c r="AD7580" i="1"/>
  <c r="AF7579" i="1"/>
  <c r="AE7579" i="1"/>
  <c r="AD7579" i="1"/>
  <c r="AF7578" i="1"/>
  <c r="AE7578" i="1"/>
  <c r="AD7578" i="1"/>
  <c r="AF7577" i="1"/>
  <c r="AE7577" i="1"/>
  <c r="AD7577" i="1"/>
  <c r="AF7576" i="1"/>
  <c r="AE7576" i="1"/>
  <c r="AD7576" i="1"/>
  <c r="AF7575" i="1"/>
  <c r="AE7575" i="1"/>
  <c r="AD7575" i="1"/>
  <c r="AF7574" i="1"/>
  <c r="AE7574" i="1"/>
  <c r="AD7574" i="1"/>
  <c r="AF7573" i="1"/>
  <c r="AE7573" i="1"/>
  <c r="AD7573" i="1"/>
  <c r="AF7572" i="1"/>
  <c r="AE7572" i="1"/>
  <c r="AD7572" i="1"/>
  <c r="AF7571" i="1"/>
  <c r="AE7571" i="1"/>
  <c r="AD7571" i="1"/>
  <c r="AF7570" i="1"/>
  <c r="AE7570" i="1"/>
  <c r="AD7570" i="1"/>
  <c r="AF7569" i="1"/>
  <c r="AE7569" i="1"/>
  <c r="AD7569" i="1"/>
  <c r="AF7568" i="1"/>
  <c r="AE7568" i="1"/>
  <c r="AD7568" i="1"/>
  <c r="AF7567" i="1"/>
  <c r="AE7567" i="1"/>
  <c r="AD7567" i="1"/>
  <c r="AF7566" i="1"/>
  <c r="AE7566" i="1"/>
  <c r="AD7566" i="1"/>
  <c r="AF7565" i="1"/>
  <c r="AE7565" i="1"/>
  <c r="AD7565" i="1"/>
  <c r="AF7564" i="1"/>
  <c r="AE7564" i="1"/>
  <c r="AD7564" i="1"/>
  <c r="AF7563" i="1"/>
  <c r="AE7563" i="1"/>
  <c r="AD7563" i="1"/>
  <c r="AF7562" i="1"/>
  <c r="AE7562" i="1"/>
  <c r="AD7562" i="1"/>
  <c r="AF7561" i="1"/>
  <c r="AE7561" i="1"/>
  <c r="AD7561" i="1"/>
  <c r="AF7560" i="1"/>
  <c r="AE7560" i="1"/>
  <c r="AD7560" i="1"/>
  <c r="AF7559" i="1"/>
  <c r="AE7559" i="1"/>
  <c r="AD7559" i="1"/>
  <c r="AF7558" i="1"/>
  <c r="AE7558" i="1"/>
  <c r="AD7558" i="1"/>
  <c r="AF7557" i="1"/>
  <c r="AE7557" i="1"/>
  <c r="AD7557" i="1"/>
  <c r="AF7556" i="1"/>
  <c r="AE7556" i="1"/>
  <c r="AD7556" i="1"/>
  <c r="AF7555" i="1"/>
  <c r="AE7555" i="1"/>
  <c r="AD7555" i="1"/>
  <c r="AF7554" i="1"/>
  <c r="AE7554" i="1"/>
  <c r="AD7554" i="1"/>
  <c r="AF7553" i="1"/>
  <c r="AE7553" i="1"/>
  <c r="AD7553" i="1"/>
  <c r="AF7552" i="1"/>
  <c r="AE7552" i="1"/>
  <c r="AD7552" i="1"/>
  <c r="AF7551" i="1"/>
  <c r="AE7551" i="1"/>
  <c r="AD7551" i="1"/>
  <c r="AF7550" i="1"/>
  <c r="AE7550" i="1"/>
  <c r="AD7550" i="1"/>
  <c r="AF7549" i="1"/>
  <c r="AE7549" i="1"/>
  <c r="AD7549" i="1"/>
  <c r="AF7548" i="1"/>
  <c r="AE7548" i="1"/>
  <c r="AD7548" i="1"/>
  <c r="AF7547" i="1"/>
  <c r="AE7547" i="1"/>
  <c r="AD7547" i="1"/>
  <c r="AF7546" i="1"/>
  <c r="AE7546" i="1"/>
  <c r="AD7546" i="1"/>
  <c r="AF7545" i="1"/>
  <c r="AE7545" i="1"/>
  <c r="AD7545" i="1"/>
  <c r="AF7544" i="1"/>
  <c r="AE7544" i="1"/>
  <c r="AD7544" i="1"/>
  <c r="AF7543" i="1"/>
  <c r="AE7543" i="1"/>
  <c r="AD7543" i="1"/>
  <c r="AF7542" i="1"/>
  <c r="AE7542" i="1"/>
  <c r="AD7542" i="1"/>
  <c r="AF7541" i="1"/>
  <c r="AE7541" i="1"/>
  <c r="AD7541" i="1"/>
  <c r="AF7540" i="1"/>
  <c r="AE7540" i="1"/>
  <c r="AD7540" i="1"/>
  <c r="AF7539" i="1"/>
  <c r="AE7539" i="1"/>
  <c r="AD7539" i="1"/>
  <c r="AF7538" i="1"/>
  <c r="AE7538" i="1"/>
  <c r="AD7538" i="1"/>
  <c r="AF7537" i="1"/>
  <c r="AE7537" i="1"/>
  <c r="AD7537" i="1"/>
  <c r="AF7536" i="1"/>
  <c r="AE7536" i="1"/>
  <c r="AD7536" i="1"/>
  <c r="AF7535" i="1"/>
  <c r="AE7535" i="1"/>
  <c r="AD7535" i="1"/>
  <c r="AF7534" i="1"/>
  <c r="AE7534" i="1"/>
  <c r="AD7534" i="1"/>
  <c r="AF7533" i="1"/>
  <c r="AE7533" i="1"/>
  <c r="AD7533" i="1"/>
  <c r="AF7532" i="1"/>
  <c r="AE7532" i="1"/>
  <c r="AD7532" i="1"/>
  <c r="AF7531" i="1"/>
  <c r="AE7531" i="1"/>
  <c r="AD7531" i="1"/>
  <c r="AF7530" i="1"/>
  <c r="AE7530" i="1"/>
  <c r="AD7530" i="1"/>
  <c r="AF7529" i="1"/>
  <c r="AE7529" i="1"/>
  <c r="AD7529" i="1"/>
  <c r="AF7528" i="1"/>
  <c r="AE7528" i="1"/>
  <c r="AD7528" i="1"/>
  <c r="AF7527" i="1"/>
  <c r="AE7527" i="1"/>
  <c r="AD7527" i="1"/>
  <c r="AF7526" i="1"/>
  <c r="AE7526" i="1"/>
  <c r="AD7526" i="1"/>
  <c r="AF7525" i="1"/>
  <c r="AE7525" i="1"/>
  <c r="AD7525" i="1"/>
  <c r="AF7524" i="1"/>
  <c r="AE7524" i="1"/>
  <c r="AD7524" i="1"/>
  <c r="AF7523" i="1"/>
  <c r="AE7523" i="1"/>
  <c r="AD7523" i="1"/>
  <c r="AF7522" i="1"/>
  <c r="AE7522" i="1"/>
  <c r="AD7522" i="1"/>
  <c r="AF7521" i="1"/>
  <c r="AE7521" i="1"/>
  <c r="AD7521" i="1"/>
  <c r="AF7520" i="1"/>
  <c r="AE7520" i="1"/>
  <c r="AD7520" i="1"/>
  <c r="AF7519" i="1"/>
  <c r="AE7519" i="1"/>
  <c r="AD7519" i="1"/>
  <c r="AF7518" i="1"/>
  <c r="AE7518" i="1"/>
  <c r="AD7518" i="1"/>
  <c r="AF7517" i="1"/>
  <c r="AE7517" i="1"/>
  <c r="AD7517" i="1"/>
  <c r="AF7516" i="1"/>
  <c r="AE7516" i="1"/>
  <c r="AD7516" i="1"/>
  <c r="AF7515" i="1"/>
  <c r="AE7515" i="1"/>
  <c r="AD7515" i="1"/>
  <c r="AF7514" i="1"/>
  <c r="AE7514" i="1"/>
  <c r="AD7514" i="1"/>
  <c r="AF7513" i="1"/>
  <c r="AE7513" i="1"/>
  <c r="AD7513" i="1"/>
  <c r="AF7512" i="1"/>
  <c r="AE7512" i="1"/>
  <c r="AD7512" i="1"/>
  <c r="AF7511" i="1"/>
  <c r="AE7511" i="1"/>
  <c r="AD7511" i="1"/>
  <c r="AF7510" i="1"/>
  <c r="AE7510" i="1"/>
  <c r="AD7510" i="1"/>
  <c r="AF7509" i="1"/>
  <c r="AE7509" i="1"/>
  <c r="AD7509" i="1"/>
  <c r="AF7508" i="1"/>
  <c r="AE7508" i="1"/>
  <c r="AD7508" i="1"/>
  <c r="AF7507" i="1"/>
  <c r="AE7507" i="1"/>
  <c r="AD7507" i="1"/>
  <c r="AF7506" i="1"/>
  <c r="AE7506" i="1"/>
  <c r="AD7506" i="1"/>
  <c r="AF7505" i="1"/>
  <c r="AE7505" i="1"/>
  <c r="AD7505" i="1"/>
  <c r="AF7504" i="1"/>
  <c r="AE7504" i="1"/>
  <c r="AD7504" i="1"/>
  <c r="AF7503" i="1"/>
  <c r="AE7503" i="1"/>
  <c r="AD7503" i="1"/>
  <c r="AF7502" i="1"/>
  <c r="AE7502" i="1"/>
  <c r="AD7502" i="1"/>
  <c r="AF7501" i="1"/>
  <c r="AE7501" i="1"/>
  <c r="AD7501" i="1"/>
  <c r="AF7500" i="1"/>
  <c r="AE7500" i="1"/>
  <c r="AD7500" i="1"/>
  <c r="AF7499" i="1"/>
  <c r="AE7499" i="1"/>
  <c r="AD7499" i="1"/>
  <c r="AF7498" i="1"/>
  <c r="AE7498" i="1"/>
  <c r="AD7498" i="1"/>
  <c r="AF7497" i="1"/>
  <c r="AE7497" i="1"/>
  <c r="AD7497" i="1"/>
  <c r="AF7496" i="1"/>
  <c r="AE7496" i="1"/>
  <c r="AD7496" i="1"/>
  <c r="AF7495" i="1"/>
  <c r="AE7495" i="1"/>
  <c r="AD7495" i="1"/>
  <c r="AF7494" i="1"/>
  <c r="AE7494" i="1"/>
  <c r="AD7494" i="1"/>
  <c r="AF7493" i="1"/>
  <c r="AE7493" i="1"/>
  <c r="AD7493" i="1"/>
  <c r="AF7492" i="1"/>
  <c r="AE7492" i="1"/>
  <c r="AD7492" i="1"/>
  <c r="AF7491" i="1"/>
  <c r="AE7491" i="1"/>
  <c r="AD7491" i="1"/>
  <c r="AF7490" i="1"/>
  <c r="AE7490" i="1"/>
  <c r="AD7490" i="1"/>
  <c r="AF7489" i="1"/>
  <c r="AE7489" i="1"/>
  <c r="AD7489" i="1"/>
  <c r="AF7488" i="1"/>
  <c r="AE7488" i="1"/>
  <c r="AD7488" i="1"/>
  <c r="AF7487" i="1"/>
  <c r="AE7487" i="1"/>
  <c r="AD7487" i="1"/>
  <c r="AF7486" i="1"/>
  <c r="AE7486" i="1"/>
  <c r="AD7486" i="1"/>
  <c r="AF7485" i="1"/>
  <c r="AE7485" i="1"/>
  <c r="AD7485" i="1"/>
  <c r="AF7484" i="1"/>
  <c r="AE7484" i="1"/>
  <c r="AD7484" i="1"/>
  <c r="AF7483" i="1"/>
  <c r="AE7483" i="1"/>
  <c r="AD7483" i="1"/>
  <c r="AF7482" i="1"/>
  <c r="AE7482" i="1"/>
  <c r="AD7482" i="1"/>
  <c r="AF7481" i="1"/>
  <c r="AE7481" i="1"/>
  <c r="AD7481" i="1"/>
  <c r="AF7480" i="1"/>
  <c r="AE7480" i="1"/>
  <c r="AD7480" i="1"/>
  <c r="AF7479" i="1"/>
  <c r="AE7479" i="1"/>
  <c r="AD7479" i="1"/>
  <c r="AF7478" i="1"/>
  <c r="AE7478" i="1"/>
  <c r="AD7478" i="1"/>
  <c r="AF7477" i="1"/>
  <c r="AE7477" i="1"/>
  <c r="AD7477" i="1"/>
  <c r="AF7476" i="1"/>
  <c r="AE7476" i="1"/>
  <c r="AD7476" i="1"/>
  <c r="AF7475" i="1"/>
  <c r="AE7475" i="1"/>
  <c r="AD7475" i="1"/>
  <c r="AF7474" i="1"/>
  <c r="AE7474" i="1"/>
  <c r="AD7474" i="1"/>
  <c r="AF7473" i="1"/>
  <c r="AE7473" i="1"/>
  <c r="AD7473" i="1"/>
  <c r="AF7472" i="1"/>
  <c r="AE7472" i="1"/>
  <c r="AD7472" i="1"/>
  <c r="AF7471" i="1"/>
  <c r="AE7471" i="1"/>
  <c r="AD7471" i="1"/>
  <c r="AF7470" i="1"/>
  <c r="AE7470" i="1"/>
  <c r="AD7470" i="1"/>
  <c r="AF7469" i="1"/>
  <c r="AE7469" i="1"/>
  <c r="AD7469" i="1"/>
  <c r="AF7468" i="1"/>
  <c r="AE7468" i="1"/>
  <c r="AD7468" i="1"/>
  <c r="AF7467" i="1"/>
  <c r="AE7467" i="1"/>
  <c r="AD7467" i="1"/>
  <c r="AF7466" i="1"/>
  <c r="AE7466" i="1"/>
  <c r="AD7466" i="1"/>
  <c r="AF7465" i="1"/>
  <c r="AE7465" i="1"/>
  <c r="AD7465" i="1"/>
  <c r="AF7464" i="1"/>
  <c r="AE7464" i="1"/>
  <c r="AD7464" i="1"/>
  <c r="AF7463" i="1"/>
  <c r="AE7463" i="1"/>
  <c r="AD7463" i="1"/>
  <c r="AF7462" i="1"/>
  <c r="AE7462" i="1"/>
  <c r="AD7462" i="1"/>
  <c r="AF7461" i="1"/>
  <c r="AE7461" i="1"/>
  <c r="AD7461" i="1"/>
  <c r="AF7460" i="1"/>
  <c r="AE7460" i="1"/>
  <c r="AD7460" i="1"/>
  <c r="AF7459" i="1"/>
  <c r="AE7459" i="1"/>
  <c r="AD7459" i="1"/>
  <c r="AF7458" i="1"/>
  <c r="AE7458" i="1"/>
  <c r="AD7458" i="1"/>
  <c r="AF7457" i="1"/>
  <c r="AE7457" i="1"/>
  <c r="AD7457" i="1"/>
  <c r="AF7456" i="1"/>
  <c r="AE7456" i="1"/>
  <c r="AD7456" i="1"/>
  <c r="AF7455" i="1"/>
  <c r="AE7455" i="1"/>
  <c r="AD7455" i="1"/>
  <c r="AF7454" i="1"/>
  <c r="AE7454" i="1"/>
  <c r="AD7454" i="1"/>
  <c r="AF7453" i="1"/>
  <c r="AE7453" i="1"/>
  <c r="AD7453" i="1"/>
  <c r="AF7452" i="1"/>
  <c r="AE7452" i="1"/>
  <c r="AD7452" i="1"/>
  <c r="AF7451" i="1"/>
  <c r="AE7451" i="1"/>
  <c r="AD7451" i="1"/>
  <c r="AF7450" i="1"/>
  <c r="AE7450" i="1"/>
  <c r="AD7450" i="1"/>
  <c r="AF7449" i="1"/>
  <c r="AE7449" i="1"/>
  <c r="AD7449" i="1"/>
  <c r="AF7448" i="1"/>
  <c r="AE7448" i="1"/>
  <c r="AD7448" i="1"/>
  <c r="AF7447" i="1"/>
  <c r="AE7447" i="1"/>
  <c r="AD7447" i="1"/>
  <c r="AF7446" i="1"/>
  <c r="AE7446" i="1"/>
  <c r="AD7446" i="1"/>
  <c r="AF7445" i="1"/>
  <c r="AE7445" i="1"/>
  <c r="AD7445" i="1"/>
  <c r="AF7444" i="1"/>
  <c r="AE7444" i="1"/>
  <c r="AD7444" i="1"/>
  <c r="AF7443" i="1"/>
  <c r="AE7443" i="1"/>
  <c r="AD7443" i="1"/>
  <c r="AF7442" i="1"/>
  <c r="AE7442" i="1"/>
  <c r="AD7442" i="1"/>
  <c r="AF7441" i="1"/>
  <c r="AE7441" i="1"/>
  <c r="AD7441" i="1"/>
  <c r="AF7440" i="1"/>
  <c r="AE7440" i="1"/>
  <c r="AD7440" i="1"/>
  <c r="AF7439" i="1"/>
  <c r="AE7439" i="1"/>
  <c r="AD7439" i="1"/>
  <c r="AF7438" i="1"/>
  <c r="AE7438" i="1"/>
  <c r="AD7438" i="1"/>
  <c r="AF7437" i="1"/>
  <c r="AE7437" i="1"/>
  <c r="AD7437" i="1"/>
  <c r="AF7436" i="1"/>
  <c r="AE7436" i="1"/>
  <c r="AD7436" i="1"/>
  <c r="AF7435" i="1"/>
  <c r="AE7435" i="1"/>
  <c r="AD7435" i="1"/>
  <c r="AF7434" i="1"/>
  <c r="AE7434" i="1"/>
  <c r="AD7434" i="1"/>
  <c r="AF7433" i="1"/>
  <c r="AE7433" i="1"/>
  <c r="AD7433" i="1"/>
  <c r="AF7432" i="1"/>
  <c r="AE7432" i="1"/>
  <c r="AD7432" i="1"/>
  <c r="AF7431" i="1"/>
  <c r="AE7431" i="1"/>
  <c r="AD7431" i="1"/>
  <c r="AF7430" i="1"/>
  <c r="AE7430" i="1"/>
  <c r="AD7430" i="1"/>
  <c r="AF7429" i="1"/>
  <c r="AE7429" i="1"/>
  <c r="AD7429" i="1"/>
  <c r="AF7428" i="1"/>
  <c r="AE7428" i="1"/>
  <c r="AD7428" i="1"/>
  <c r="AF7427" i="1"/>
  <c r="AE7427" i="1"/>
  <c r="AD7427" i="1"/>
  <c r="AF7426" i="1"/>
  <c r="AE7426" i="1"/>
  <c r="AD7426" i="1"/>
  <c r="AF7425" i="1"/>
  <c r="AE7425" i="1"/>
  <c r="AD7425" i="1"/>
  <c r="AF7424" i="1"/>
  <c r="AE7424" i="1"/>
  <c r="AD7424" i="1"/>
  <c r="AF7423" i="1"/>
  <c r="AE7423" i="1"/>
  <c r="AD7423" i="1"/>
  <c r="AF7422" i="1"/>
  <c r="AE7422" i="1"/>
  <c r="AD7422" i="1"/>
  <c r="AF7421" i="1"/>
  <c r="AE7421" i="1"/>
  <c r="AD7421" i="1"/>
  <c r="AF7420" i="1"/>
  <c r="AE7420" i="1"/>
  <c r="AD7420" i="1"/>
  <c r="AF7419" i="1"/>
  <c r="AE7419" i="1"/>
  <c r="AD7419" i="1"/>
  <c r="AF7418" i="1"/>
  <c r="AE7418" i="1"/>
  <c r="AD7418" i="1"/>
  <c r="AF7417" i="1"/>
  <c r="AE7417" i="1"/>
  <c r="AD7417" i="1"/>
  <c r="AF7416" i="1"/>
  <c r="AE7416" i="1"/>
  <c r="AD7416" i="1"/>
  <c r="AF7415" i="1"/>
  <c r="AE7415" i="1"/>
  <c r="AD7415" i="1"/>
  <c r="AF7414" i="1"/>
  <c r="AE7414" i="1"/>
  <c r="AD7414" i="1"/>
  <c r="AF7413" i="1"/>
  <c r="AE7413" i="1"/>
  <c r="AD7413" i="1"/>
  <c r="AF7412" i="1"/>
  <c r="AE7412" i="1"/>
  <c r="AD7412" i="1"/>
  <c r="AF7411" i="1"/>
  <c r="AE7411" i="1"/>
  <c r="AD7411" i="1"/>
  <c r="AF7410" i="1"/>
  <c r="AE7410" i="1"/>
  <c r="AD7410" i="1"/>
  <c r="AF7409" i="1"/>
  <c r="AE7409" i="1"/>
  <c r="AD7409" i="1"/>
  <c r="AF7408" i="1"/>
  <c r="AE7408" i="1"/>
  <c r="AD7408" i="1"/>
  <c r="AF7407" i="1"/>
  <c r="AE7407" i="1"/>
  <c r="AD7407" i="1"/>
  <c r="AF7406" i="1"/>
  <c r="AE7406" i="1"/>
  <c r="AD7406" i="1"/>
  <c r="AF7405" i="1"/>
  <c r="AE7405" i="1"/>
  <c r="AD7405" i="1"/>
  <c r="AF7404" i="1"/>
  <c r="AE7404" i="1"/>
  <c r="AD7404" i="1"/>
  <c r="AF7403" i="1"/>
  <c r="AE7403" i="1"/>
  <c r="AD7403" i="1"/>
  <c r="AF7402" i="1"/>
  <c r="AE7402" i="1"/>
  <c r="AD7402" i="1"/>
  <c r="AF7401" i="1"/>
  <c r="AE7401" i="1"/>
  <c r="AD7401" i="1"/>
  <c r="AF7400" i="1"/>
  <c r="AE7400" i="1"/>
  <c r="AD7400" i="1"/>
  <c r="AF7399" i="1"/>
  <c r="AE7399" i="1"/>
  <c r="AD7399" i="1"/>
  <c r="AF7398" i="1"/>
  <c r="AE7398" i="1"/>
  <c r="AD7398" i="1"/>
  <c r="AF7397" i="1"/>
  <c r="AE7397" i="1"/>
  <c r="AD7397" i="1"/>
  <c r="AF7396" i="1"/>
  <c r="AE7396" i="1"/>
  <c r="AD7396" i="1"/>
  <c r="AF7395" i="1"/>
  <c r="AE7395" i="1"/>
  <c r="AD7395" i="1"/>
  <c r="AF7394" i="1"/>
  <c r="AE7394" i="1"/>
  <c r="AD7394" i="1"/>
  <c r="AF7393" i="1"/>
  <c r="AE7393" i="1"/>
  <c r="AD7393" i="1"/>
  <c r="AF7392" i="1"/>
  <c r="AE7392" i="1"/>
  <c r="AD7392" i="1"/>
  <c r="AF7391" i="1"/>
  <c r="AE7391" i="1"/>
  <c r="AD7391" i="1"/>
  <c r="AF7390" i="1"/>
  <c r="AE7390" i="1"/>
  <c r="AD7390" i="1"/>
  <c r="AF7389" i="1"/>
  <c r="AE7389" i="1"/>
  <c r="AD7389" i="1"/>
  <c r="AF7388" i="1"/>
  <c r="AE7388" i="1"/>
  <c r="AD7388" i="1"/>
  <c r="AF7387" i="1"/>
  <c r="AE7387" i="1"/>
  <c r="AD7387" i="1"/>
  <c r="AF7386" i="1"/>
  <c r="AE7386" i="1"/>
  <c r="AD7386" i="1"/>
  <c r="AF7385" i="1"/>
  <c r="AE7385" i="1"/>
  <c r="AD7385" i="1"/>
  <c r="AF7384" i="1"/>
  <c r="AE7384" i="1"/>
  <c r="AD7384" i="1"/>
  <c r="AF7383" i="1"/>
  <c r="AE7383" i="1"/>
  <c r="AD7383" i="1"/>
  <c r="AF7382" i="1"/>
  <c r="AE7382" i="1"/>
  <c r="AD7382" i="1"/>
  <c r="AF7381" i="1"/>
  <c r="AE7381" i="1"/>
  <c r="AD7381" i="1"/>
  <c r="AF7380" i="1"/>
  <c r="AE7380" i="1"/>
  <c r="AD7380" i="1"/>
  <c r="AF7379" i="1"/>
  <c r="AE7379" i="1"/>
  <c r="AD7379" i="1"/>
  <c r="AF7378" i="1"/>
  <c r="AE7378" i="1"/>
  <c r="AD7378" i="1"/>
  <c r="AF7377" i="1"/>
  <c r="AE7377" i="1"/>
  <c r="AD7377" i="1"/>
  <c r="AF7376" i="1"/>
  <c r="AE7376" i="1"/>
  <c r="AD7376" i="1"/>
  <c r="AF7375" i="1"/>
  <c r="AE7375" i="1"/>
  <c r="AD7375" i="1"/>
  <c r="AF7374" i="1"/>
  <c r="AE7374" i="1"/>
  <c r="AD7374" i="1"/>
  <c r="AF7373" i="1"/>
  <c r="AE7373" i="1"/>
  <c r="AD7373" i="1"/>
  <c r="AF7372" i="1"/>
  <c r="AE7372" i="1"/>
  <c r="AD7372" i="1"/>
  <c r="AF7371" i="1"/>
  <c r="AE7371" i="1"/>
  <c r="AD7371" i="1"/>
  <c r="AF7370" i="1"/>
  <c r="AE7370" i="1"/>
  <c r="AD7370" i="1"/>
  <c r="AF7369" i="1"/>
  <c r="AE7369" i="1"/>
  <c r="AD7369" i="1"/>
  <c r="AF7368" i="1"/>
  <c r="AE7368" i="1"/>
  <c r="AD7368" i="1"/>
  <c r="AF7367" i="1"/>
  <c r="AE7367" i="1"/>
  <c r="AD7367" i="1"/>
  <c r="AF7366" i="1"/>
  <c r="AE7366" i="1"/>
  <c r="AD7366" i="1"/>
  <c r="AF7365" i="1"/>
  <c r="AE7365" i="1"/>
  <c r="AD7365" i="1"/>
  <c r="AF7364" i="1"/>
  <c r="AE7364" i="1"/>
  <c r="AD7364" i="1"/>
  <c r="AF7363" i="1"/>
  <c r="AE7363" i="1"/>
  <c r="AD7363" i="1"/>
  <c r="AF7362" i="1"/>
  <c r="AE7362" i="1"/>
  <c r="AD7362" i="1"/>
  <c r="AF7361" i="1"/>
  <c r="AE7361" i="1"/>
  <c r="AD7361" i="1"/>
  <c r="AF7360" i="1"/>
  <c r="AE7360" i="1"/>
  <c r="AD7360" i="1"/>
  <c r="AF7359" i="1"/>
  <c r="AE7359" i="1"/>
  <c r="AD7359" i="1"/>
  <c r="AF7358" i="1"/>
  <c r="AE7358" i="1"/>
  <c r="AD7358" i="1"/>
  <c r="AF7357" i="1"/>
  <c r="AE7357" i="1"/>
  <c r="AD7357" i="1"/>
  <c r="AF7356" i="1"/>
  <c r="AE7356" i="1"/>
  <c r="AD7356" i="1"/>
  <c r="AF7355" i="1"/>
  <c r="AE7355" i="1"/>
  <c r="AD7355" i="1"/>
  <c r="AF7354" i="1"/>
  <c r="AE7354" i="1"/>
  <c r="AD7354" i="1"/>
  <c r="AF7353" i="1"/>
  <c r="AE7353" i="1"/>
  <c r="AD7353" i="1"/>
  <c r="AF7352" i="1"/>
  <c r="AE7352" i="1"/>
  <c r="AD7352" i="1"/>
  <c r="AF7351" i="1"/>
  <c r="AE7351" i="1"/>
  <c r="AD7351" i="1"/>
  <c r="AF7350" i="1"/>
  <c r="AE7350" i="1"/>
  <c r="AD7350" i="1"/>
  <c r="AF7349" i="1"/>
  <c r="AE7349" i="1"/>
  <c r="AD7349" i="1"/>
  <c r="AF7348" i="1"/>
  <c r="AE7348" i="1"/>
  <c r="AD7348" i="1"/>
  <c r="AF7347" i="1"/>
  <c r="AE7347" i="1"/>
  <c r="AD7347" i="1"/>
  <c r="AF7346" i="1"/>
  <c r="AE7346" i="1"/>
  <c r="AD7346" i="1"/>
  <c r="AF7345" i="1"/>
  <c r="AE7345" i="1"/>
  <c r="AD7345" i="1"/>
  <c r="AF7344" i="1"/>
  <c r="AE7344" i="1"/>
  <c r="AD7344" i="1"/>
  <c r="AF7343" i="1"/>
  <c r="AE7343" i="1"/>
  <c r="AD7343" i="1"/>
  <c r="AF7342" i="1"/>
  <c r="AE7342" i="1"/>
  <c r="AD7342" i="1"/>
  <c r="AF7341" i="1"/>
  <c r="AE7341" i="1"/>
  <c r="AD7341" i="1"/>
  <c r="AF7340" i="1"/>
  <c r="AE7340" i="1"/>
  <c r="AD7340" i="1"/>
  <c r="AF7339" i="1"/>
  <c r="AE7339" i="1"/>
  <c r="AD7339" i="1"/>
  <c r="AF7338" i="1"/>
  <c r="AE7338" i="1"/>
  <c r="AD7338" i="1"/>
  <c r="AF7337" i="1"/>
  <c r="AE7337" i="1"/>
  <c r="AD7337" i="1"/>
  <c r="AF7336" i="1"/>
  <c r="AE7336" i="1"/>
  <c r="AD7336" i="1"/>
  <c r="AF7335" i="1"/>
  <c r="AE7335" i="1"/>
  <c r="AD7335" i="1"/>
  <c r="AF7334" i="1"/>
  <c r="AE7334" i="1"/>
  <c r="AD7334" i="1"/>
  <c r="AF7333" i="1"/>
  <c r="AE7333" i="1"/>
  <c r="AD7333" i="1"/>
  <c r="AF7332" i="1"/>
  <c r="AE7332" i="1"/>
  <c r="AD7332" i="1"/>
  <c r="AF7331" i="1"/>
  <c r="AE7331" i="1"/>
  <c r="AD7331" i="1"/>
  <c r="AF7330" i="1"/>
  <c r="AE7330" i="1"/>
  <c r="AD7330" i="1"/>
  <c r="AF7329" i="1"/>
  <c r="AE7329" i="1"/>
  <c r="AD7329" i="1"/>
  <c r="AF7328" i="1"/>
  <c r="AE7328" i="1"/>
  <c r="AD7328" i="1"/>
  <c r="AF7327" i="1"/>
  <c r="AE7327" i="1"/>
  <c r="AD7327" i="1"/>
  <c r="AF7326" i="1"/>
  <c r="AE7326" i="1"/>
  <c r="AD7326" i="1"/>
  <c r="AF7325" i="1"/>
  <c r="AE7325" i="1"/>
  <c r="AD7325" i="1"/>
  <c r="AF7324" i="1"/>
  <c r="AE7324" i="1"/>
  <c r="AD7324" i="1"/>
  <c r="AF7323" i="1"/>
  <c r="AE7323" i="1"/>
  <c r="AD7323" i="1"/>
  <c r="AF7322" i="1"/>
  <c r="AE7322" i="1"/>
  <c r="AD7322" i="1"/>
  <c r="AF7321" i="1"/>
  <c r="AE7321" i="1"/>
  <c r="AD7321" i="1"/>
  <c r="AF7320" i="1"/>
  <c r="AE7320" i="1"/>
  <c r="AD7320" i="1"/>
  <c r="AF7319" i="1"/>
  <c r="AE7319" i="1"/>
  <c r="AD7319" i="1"/>
  <c r="AF7318" i="1"/>
  <c r="AE7318" i="1"/>
  <c r="AD7318" i="1"/>
  <c r="AF7317" i="1"/>
  <c r="AE7317" i="1"/>
  <c r="AD7317" i="1"/>
  <c r="AF7316" i="1"/>
  <c r="AE7316" i="1"/>
  <c r="AD7316" i="1"/>
  <c r="AF7315" i="1"/>
  <c r="AE7315" i="1"/>
  <c r="AD7315" i="1"/>
  <c r="AF7314" i="1"/>
  <c r="AE7314" i="1"/>
  <c r="AD7314" i="1"/>
  <c r="AF7313" i="1"/>
  <c r="AE7313" i="1"/>
  <c r="AD7313" i="1"/>
  <c r="AF7312" i="1"/>
  <c r="AE7312" i="1"/>
  <c r="AD7312" i="1"/>
  <c r="AF7311" i="1"/>
  <c r="AE7311" i="1"/>
  <c r="AD7311" i="1"/>
  <c r="AF7310" i="1"/>
  <c r="AE7310" i="1"/>
  <c r="AD7310" i="1"/>
  <c r="AF7309" i="1"/>
  <c r="AE7309" i="1"/>
  <c r="AD7309" i="1"/>
  <c r="AF7308" i="1"/>
  <c r="AE7308" i="1"/>
  <c r="AD7308" i="1"/>
  <c r="AF7307" i="1"/>
  <c r="AE7307" i="1"/>
  <c r="AD7307" i="1"/>
  <c r="AF7306" i="1"/>
  <c r="AE7306" i="1"/>
  <c r="AD7306" i="1"/>
  <c r="AF7305" i="1"/>
  <c r="AE7305" i="1"/>
  <c r="AD7305" i="1"/>
  <c r="AF7304" i="1"/>
  <c r="AE7304" i="1"/>
  <c r="AD7304" i="1"/>
  <c r="AF7303" i="1"/>
  <c r="AE7303" i="1"/>
  <c r="AD7303" i="1"/>
  <c r="AF7302" i="1"/>
  <c r="AE7302" i="1"/>
  <c r="AD7302" i="1"/>
  <c r="AF7301" i="1"/>
  <c r="AE7301" i="1"/>
  <c r="AD7301" i="1"/>
  <c r="AF7300" i="1"/>
  <c r="AE7300" i="1"/>
  <c r="AD7300" i="1"/>
  <c r="AF7299" i="1"/>
  <c r="AE7299" i="1"/>
  <c r="AD7299" i="1"/>
  <c r="AF7298" i="1"/>
  <c r="AE7298" i="1"/>
  <c r="AD7298" i="1"/>
  <c r="AF7297" i="1"/>
  <c r="AE7297" i="1"/>
  <c r="AD7297" i="1"/>
  <c r="AF7296" i="1"/>
  <c r="AE7296" i="1"/>
  <c r="AD7296" i="1"/>
  <c r="AF7295" i="1"/>
  <c r="AE7295" i="1"/>
  <c r="AD7295" i="1"/>
  <c r="AF7294" i="1"/>
  <c r="AE7294" i="1"/>
  <c r="AD7294" i="1"/>
  <c r="AF7293" i="1"/>
  <c r="AE7293" i="1"/>
  <c r="AD7293" i="1"/>
  <c r="AF7292" i="1"/>
  <c r="AE7292" i="1"/>
  <c r="AD7292" i="1"/>
  <c r="AF7291" i="1"/>
  <c r="AE7291" i="1"/>
  <c r="AD7291" i="1"/>
  <c r="AF7290" i="1"/>
  <c r="AE7290" i="1"/>
  <c r="AD7290" i="1"/>
  <c r="AF7289" i="1"/>
  <c r="AE7289" i="1"/>
  <c r="AD7289" i="1"/>
  <c r="AF7288" i="1"/>
  <c r="AE7288" i="1"/>
  <c r="AD7288" i="1"/>
  <c r="AF7287" i="1"/>
  <c r="AE7287" i="1"/>
  <c r="AD7287" i="1"/>
  <c r="AF7286" i="1"/>
  <c r="AE7286" i="1"/>
  <c r="AD7286" i="1"/>
  <c r="AF7285" i="1"/>
  <c r="AE7285" i="1"/>
  <c r="AD7285" i="1"/>
  <c r="AF7284" i="1"/>
  <c r="AE7284" i="1"/>
  <c r="AD7284" i="1"/>
  <c r="AF7283" i="1"/>
  <c r="AE7283" i="1"/>
  <c r="AD7283" i="1"/>
  <c r="AF7282" i="1"/>
  <c r="AE7282" i="1"/>
  <c r="AD7282" i="1"/>
  <c r="AF7281" i="1"/>
  <c r="AE7281" i="1"/>
  <c r="AD7281" i="1"/>
  <c r="AF7280" i="1"/>
  <c r="AE7280" i="1"/>
  <c r="AD7280" i="1"/>
  <c r="AF7279" i="1"/>
  <c r="AE7279" i="1"/>
  <c r="AD7279" i="1"/>
  <c r="AF7278" i="1"/>
  <c r="AE7278" i="1"/>
  <c r="AD7278" i="1"/>
  <c r="AF7277" i="1"/>
  <c r="AE7277" i="1"/>
  <c r="AD7277" i="1"/>
  <c r="AF7276" i="1"/>
  <c r="AE7276" i="1"/>
  <c r="AD7276" i="1"/>
  <c r="AF7275" i="1"/>
  <c r="AE7275" i="1"/>
  <c r="AD7275" i="1"/>
  <c r="AF7274" i="1"/>
  <c r="AE7274" i="1"/>
  <c r="AD7274" i="1"/>
  <c r="AF7273" i="1"/>
  <c r="AE7273" i="1"/>
  <c r="AD7273" i="1"/>
  <c r="AF7272" i="1"/>
  <c r="AE7272" i="1"/>
  <c r="AD7272" i="1"/>
  <c r="AF7271" i="1"/>
  <c r="AE7271" i="1"/>
  <c r="AD7271" i="1"/>
  <c r="AF7270" i="1"/>
  <c r="AE7270" i="1"/>
  <c r="AD7270" i="1"/>
  <c r="AF7269" i="1"/>
  <c r="AE7269" i="1"/>
  <c r="AD7269" i="1"/>
  <c r="AF7268" i="1"/>
  <c r="AE7268" i="1"/>
  <c r="AD7268" i="1"/>
  <c r="AF7267" i="1"/>
  <c r="AE7267" i="1"/>
  <c r="AD7267" i="1"/>
  <c r="AF7266" i="1"/>
  <c r="AE7266" i="1"/>
  <c r="AD7266" i="1"/>
  <c r="AF7265" i="1"/>
  <c r="AE7265" i="1"/>
  <c r="AD7265" i="1"/>
  <c r="AF7264" i="1"/>
  <c r="AE7264" i="1"/>
  <c r="AD7264" i="1"/>
  <c r="AF7263" i="1"/>
  <c r="AE7263" i="1"/>
  <c r="AD7263" i="1"/>
  <c r="AF7262" i="1"/>
  <c r="AE7262" i="1"/>
  <c r="AD7262" i="1"/>
  <c r="AF7261" i="1"/>
  <c r="AE7261" i="1"/>
  <c r="AD7261" i="1"/>
  <c r="AF7260" i="1"/>
  <c r="AE7260" i="1"/>
  <c r="AD7260" i="1"/>
  <c r="AF7259" i="1"/>
  <c r="AE7259" i="1"/>
  <c r="AD7259" i="1"/>
  <c r="AF7258" i="1"/>
  <c r="AE7258" i="1"/>
  <c r="AD7258" i="1"/>
  <c r="AF7257" i="1"/>
  <c r="AE7257" i="1"/>
  <c r="AD7257" i="1"/>
  <c r="AF7256" i="1"/>
  <c r="AE7256" i="1"/>
  <c r="AD7256" i="1"/>
  <c r="AF7255" i="1"/>
  <c r="AE7255" i="1"/>
  <c r="AD7255" i="1"/>
  <c r="AF7254" i="1"/>
  <c r="AE7254" i="1"/>
  <c r="AD7254" i="1"/>
  <c r="AF7253" i="1"/>
  <c r="AE7253" i="1"/>
  <c r="AD7253" i="1"/>
  <c r="AF7252" i="1"/>
  <c r="AE7252" i="1"/>
  <c r="AD7252" i="1"/>
  <c r="AF7251" i="1"/>
  <c r="AE7251" i="1"/>
  <c r="AD7251" i="1"/>
  <c r="AF7250" i="1"/>
  <c r="AE7250" i="1"/>
  <c r="AD7250" i="1"/>
  <c r="AF7249" i="1"/>
  <c r="AE7249" i="1"/>
  <c r="AD7249" i="1"/>
  <c r="AF7248" i="1"/>
  <c r="AE7248" i="1"/>
  <c r="AD7248" i="1"/>
  <c r="AF7247" i="1"/>
  <c r="AE7247" i="1"/>
  <c r="AD7247" i="1"/>
  <c r="AF7246" i="1"/>
  <c r="AE7246" i="1"/>
  <c r="AD7246" i="1"/>
  <c r="AF7245" i="1"/>
  <c r="AE7245" i="1"/>
  <c r="AD7245" i="1"/>
  <c r="AF7244" i="1"/>
  <c r="AE7244" i="1"/>
  <c r="AD7244" i="1"/>
  <c r="AF7243" i="1"/>
  <c r="AE7243" i="1"/>
  <c r="AD7243" i="1"/>
  <c r="AF7242" i="1"/>
  <c r="AE7242" i="1"/>
  <c r="AD7242" i="1"/>
  <c r="AF7241" i="1"/>
  <c r="AE7241" i="1"/>
  <c r="AD7241" i="1"/>
  <c r="AF7240" i="1"/>
  <c r="AE7240" i="1"/>
  <c r="AD7240" i="1"/>
  <c r="AF7239" i="1"/>
  <c r="AE7239" i="1"/>
  <c r="AD7239" i="1"/>
  <c r="AF7238" i="1"/>
  <c r="AE7238" i="1"/>
  <c r="AD7238" i="1"/>
  <c r="AF7237" i="1"/>
  <c r="AE7237" i="1"/>
  <c r="AD7237" i="1"/>
  <c r="AF7236" i="1"/>
  <c r="AE7236" i="1"/>
  <c r="AD7236" i="1"/>
  <c r="AF7235" i="1"/>
  <c r="AE7235" i="1"/>
  <c r="AD7235" i="1"/>
  <c r="AF7234" i="1"/>
  <c r="AE7234" i="1"/>
  <c r="AD7234" i="1"/>
  <c r="AF7233" i="1"/>
  <c r="AE7233" i="1"/>
  <c r="AD7233" i="1"/>
  <c r="AF7232" i="1"/>
  <c r="AE7232" i="1"/>
  <c r="AD7232" i="1"/>
  <c r="AF7231" i="1"/>
  <c r="AE7231" i="1"/>
  <c r="AD7231" i="1"/>
  <c r="AF7230" i="1"/>
  <c r="AE7230" i="1"/>
  <c r="AD7230" i="1"/>
  <c r="AF7229" i="1"/>
  <c r="AE7229" i="1"/>
  <c r="AD7229" i="1"/>
  <c r="AF7228" i="1"/>
  <c r="AE7228" i="1"/>
  <c r="AD7228" i="1"/>
  <c r="AF7227" i="1"/>
  <c r="AE7227" i="1"/>
  <c r="AD7227" i="1"/>
  <c r="AF7226" i="1"/>
  <c r="AE7226" i="1"/>
  <c r="AD7226" i="1"/>
  <c r="AF7225" i="1"/>
  <c r="AE7225" i="1"/>
  <c r="AD7225" i="1"/>
  <c r="AF7224" i="1"/>
  <c r="AE7224" i="1"/>
  <c r="AD7224" i="1"/>
  <c r="AF7223" i="1"/>
  <c r="AE7223" i="1"/>
  <c r="AD7223" i="1"/>
  <c r="AF7222" i="1"/>
  <c r="AE7222" i="1"/>
  <c r="AD7222" i="1"/>
  <c r="AF7221" i="1"/>
  <c r="AE7221" i="1"/>
  <c r="AD7221" i="1"/>
  <c r="AF7220" i="1"/>
  <c r="AE7220" i="1"/>
  <c r="AD7220" i="1"/>
  <c r="AF7219" i="1"/>
  <c r="AE7219" i="1"/>
  <c r="AD7219" i="1"/>
  <c r="AF7218" i="1"/>
  <c r="AE7218" i="1"/>
  <c r="AD7218" i="1"/>
  <c r="AF7217" i="1"/>
  <c r="AE7217" i="1"/>
  <c r="AD7217" i="1"/>
  <c r="AF7216" i="1"/>
  <c r="AE7216" i="1"/>
  <c r="AD7216" i="1"/>
  <c r="AF7215" i="1"/>
  <c r="AE7215" i="1"/>
  <c r="AD7215" i="1"/>
  <c r="AF7214" i="1"/>
  <c r="AE7214" i="1"/>
  <c r="AD7214" i="1"/>
  <c r="AF7213" i="1"/>
  <c r="AE7213" i="1"/>
  <c r="AD7213" i="1"/>
  <c r="AF7212" i="1"/>
  <c r="AE7212" i="1"/>
  <c r="AD7212" i="1"/>
  <c r="AF7211" i="1"/>
  <c r="AE7211" i="1"/>
  <c r="AD7211" i="1"/>
  <c r="AF7210" i="1"/>
  <c r="AE7210" i="1"/>
  <c r="AD7210" i="1"/>
  <c r="AF7209" i="1"/>
  <c r="AE7209" i="1"/>
  <c r="AD7209" i="1"/>
  <c r="AF7208" i="1"/>
  <c r="AE7208" i="1"/>
  <c r="AD7208" i="1"/>
  <c r="AF7207" i="1"/>
  <c r="AE7207" i="1"/>
  <c r="AD7207" i="1"/>
  <c r="AF7206" i="1"/>
  <c r="AE7206" i="1"/>
  <c r="AD7206" i="1"/>
  <c r="AF7205" i="1"/>
  <c r="AE7205" i="1"/>
  <c r="AD7205" i="1"/>
  <c r="AF7204" i="1"/>
  <c r="AE7204" i="1"/>
  <c r="AD7204" i="1"/>
  <c r="AF7203" i="1"/>
  <c r="AE7203" i="1"/>
  <c r="AD7203" i="1"/>
  <c r="AF7202" i="1"/>
  <c r="AE7202" i="1"/>
  <c r="AD7202" i="1"/>
  <c r="AF7201" i="1"/>
  <c r="AE7201" i="1"/>
  <c r="AD7201" i="1"/>
  <c r="AF7200" i="1"/>
  <c r="AE7200" i="1"/>
  <c r="AD7200" i="1"/>
  <c r="AF7199" i="1"/>
  <c r="AE7199" i="1"/>
  <c r="AD7199" i="1"/>
  <c r="AF7198" i="1"/>
  <c r="AE7198" i="1"/>
  <c r="AD7198" i="1"/>
  <c r="AF7197" i="1"/>
  <c r="AE7197" i="1"/>
  <c r="AD7197" i="1"/>
  <c r="AF7196" i="1"/>
  <c r="AE7196" i="1"/>
  <c r="AD7196" i="1"/>
  <c r="AF7195" i="1"/>
  <c r="AE7195" i="1"/>
  <c r="AD7195" i="1"/>
  <c r="AF7194" i="1"/>
  <c r="AE7194" i="1"/>
  <c r="AD7194" i="1"/>
  <c r="AF7193" i="1"/>
  <c r="AE7193" i="1"/>
  <c r="AD7193" i="1"/>
  <c r="AF7192" i="1"/>
  <c r="AE7192" i="1"/>
  <c r="AD7192" i="1"/>
  <c r="AF7191" i="1"/>
  <c r="AE7191" i="1"/>
  <c r="AD7191" i="1"/>
  <c r="AF7190" i="1"/>
  <c r="AE7190" i="1"/>
  <c r="AD7190" i="1"/>
  <c r="AF7189" i="1"/>
  <c r="AE7189" i="1"/>
  <c r="AD7189" i="1"/>
  <c r="AF7188" i="1"/>
  <c r="AE7188" i="1"/>
  <c r="AD7188" i="1"/>
  <c r="AF7187" i="1"/>
  <c r="AE7187" i="1"/>
  <c r="AD7187" i="1"/>
  <c r="AF7186" i="1"/>
  <c r="AE7186" i="1"/>
  <c r="AD7186" i="1"/>
  <c r="AF7185" i="1"/>
  <c r="AE7185" i="1"/>
  <c r="AD7185" i="1"/>
  <c r="AF7184" i="1"/>
  <c r="AE7184" i="1"/>
  <c r="AD7184" i="1"/>
  <c r="AF7183" i="1"/>
  <c r="AE7183" i="1"/>
  <c r="AD7183" i="1"/>
  <c r="AF7182" i="1"/>
  <c r="AE7182" i="1"/>
  <c r="AD7182" i="1"/>
  <c r="AF7181" i="1"/>
  <c r="AE7181" i="1"/>
  <c r="AD7181" i="1"/>
  <c r="AF7180" i="1"/>
  <c r="AE7180" i="1"/>
  <c r="AD7180" i="1"/>
  <c r="AF7179" i="1"/>
  <c r="AE7179" i="1"/>
  <c r="AD7179" i="1"/>
  <c r="AF7178" i="1"/>
  <c r="AE7178" i="1"/>
  <c r="AD7178" i="1"/>
  <c r="AF7177" i="1"/>
  <c r="AE7177" i="1"/>
  <c r="AD7177" i="1"/>
  <c r="AF7176" i="1"/>
  <c r="AE7176" i="1"/>
  <c r="AD7176" i="1"/>
  <c r="AF7175" i="1"/>
  <c r="AE7175" i="1"/>
  <c r="AD7175" i="1"/>
  <c r="AF7174" i="1"/>
  <c r="AE7174" i="1"/>
  <c r="AD7174" i="1"/>
  <c r="AF7173" i="1"/>
  <c r="AE7173" i="1"/>
  <c r="AD7173" i="1"/>
  <c r="AF7172" i="1"/>
  <c r="AE7172" i="1"/>
  <c r="AD7172" i="1"/>
  <c r="AF7171" i="1"/>
  <c r="AE7171" i="1"/>
  <c r="AD7171" i="1"/>
  <c r="AF7170" i="1"/>
  <c r="AE7170" i="1"/>
  <c r="AD7170" i="1"/>
  <c r="AF7169" i="1"/>
  <c r="AE7169" i="1"/>
  <c r="AD7169" i="1"/>
  <c r="AF7168" i="1"/>
  <c r="AE7168" i="1"/>
  <c r="AD7168" i="1"/>
  <c r="AF7167" i="1"/>
  <c r="AE7167" i="1"/>
  <c r="AD7167" i="1"/>
  <c r="AF7166" i="1"/>
  <c r="AE7166" i="1"/>
  <c r="AD7166" i="1"/>
  <c r="AF7165" i="1"/>
  <c r="AE7165" i="1"/>
  <c r="AD7165" i="1"/>
  <c r="AF7164" i="1"/>
  <c r="AE7164" i="1"/>
  <c r="AD7164" i="1"/>
  <c r="AF7163" i="1"/>
  <c r="AE7163" i="1"/>
  <c r="AD7163" i="1"/>
  <c r="AF7162" i="1"/>
  <c r="AE7162" i="1"/>
  <c r="AD7162" i="1"/>
  <c r="AF7161" i="1"/>
  <c r="AE7161" i="1"/>
  <c r="AD7161" i="1"/>
  <c r="AF7160" i="1"/>
  <c r="AE7160" i="1"/>
  <c r="AD7160" i="1"/>
  <c r="AF7159" i="1"/>
  <c r="AE7159" i="1"/>
  <c r="AD7159" i="1"/>
  <c r="AF7158" i="1"/>
  <c r="AE7158" i="1"/>
  <c r="AD7158" i="1"/>
  <c r="AF7157" i="1"/>
  <c r="AE7157" i="1"/>
  <c r="AD7157" i="1"/>
  <c r="AF7156" i="1"/>
  <c r="AE7156" i="1"/>
  <c r="AD7156" i="1"/>
  <c r="AF7155" i="1"/>
  <c r="AE7155" i="1"/>
  <c r="AD7155" i="1"/>
  <c r="AF7154" i="1"/>
  <c r="AE7154" i="1"/>
  <c r="AD7154" i="1"/>
  <c r="AF7153" i="1"/>
  <c r="AE7153" i="1"/>
  <c r="AD7153" i="1"/>
  <c r="AF7152" i="1"/>
  <c r="AE7152" i="1"/>
  <c r="AD7152" i="1"/>
  <c r="AF7151" i="1"/>
  <c r="AE7151" i="1"/>
  <c r="AD7151" i="1"/>
  <c r="AF7150" i="1"/>
  <c r="AE7150" i="1"/>
  <c r="AD7150" i="1"/>
  <c r="AF7149" i="1"/>
  <c r="AE7149" i="1"/>
  <c r="AD7149" i="1"/>
  <c r="AF7148" i="1"/>
  <c r="AE7148" i="1"/>
  <c r="AD7148" i="1"/>
  <c r="AF7147" i="1"/>
  <c r="AE7147" i="1"/>
  <c r="AD7147" i="1"/>
  <c r="AF7146" i="1"/>
  <c r="AE7146" i="1"/>
  <c r="AD7146" i="1"/>
  <c r="AF7145" i="1"/>
  <c r="AE7145" i="1"/>
  <c r="AD7145" i="1"/>
  <c r="AF7144" i="1"/>
  <c r="AE7144" i="1"/>
  <c r="AD7144" i="1"/>
  <c r="AF7143" i="1"/>
  <c r="AE7143" i="1"/>
  <c r="AD7143" i="1"/>
  <c r="AF7142" i="1"/>
  <c r="AE7142" i="1"/>
  <c r="AD7142" i="1"/>
  <c r="AF7141" i="1"/>
  <c r="AE7141" i="1"/>
  <c r="AD7141" i="1"/>
  <c r="AF7140" i="1"/>
  <c r="AE7140" i="1"/>
  <c r="AD7140" i="1"/>
  <c r="AF7139" i="1"/>
  <c r="AE7139" i="1"/>
  <c r="AD7139" i="1"/>
  <c r="AF7138" i="1"/>
  <c r="AE7138" i="1"/>
  <c r="AD7138" i="1"/>
  <c r="AF7137" i="1"/>
  <c r="AE7137" i="1"/>
  <c r="AD7137" i="1"/>
  <c r="AF7136" i="1"/>
  <c r="AE7136" i="1"/>
  <c r="AD7136" i="1"/>
  <c r="AF7135" i="1"/>
  <c r="AE7135" i="1"/>
  <c r="AD7135" i="1"/>
  <c r="AF7134" i="1"/>
  <c r="AE7134" i="1"/>
  <c r="AD7134" i="1"/>
  <c r="AF7133" i="1"/>
  <c r="AE7133" i="1"/>
  <c r="AD7133" i="1"/>
  <c r="AF7132" i="1"/>
  <c r="AE7132" i="1"/>
  <c r="AD7132" i="1"/>
  <c r="AF7131" i="1"/>
  <c r="AE7131" i="1"/>
  <c r="AD7131" i="1"/>
  <c r="AF7130" i="1"/>
  <c r="AE7130" i="1"/>
  <c r="AD7130" i="1"/>
  <c r="AF7129" i="1"/>
  <c r="AE7129" i="1"/>
  <c r="AD7129" i="1"/>
  <c r="AF7128" i="1"/>
  <c r="AE7128" i="1"/>
  <c r="AD7128" i="1"/>
  <c r="AF7127" i="1"/>
  <c r="AE7127" i="1"/>
  <c r="AD7127" i="1"/>
  <c r="AF7126" i="1"/>
  <c r="AE7126" i="1"/>
  <c r="AD7126" i="1"/>
  <c r="AF7125" i="1"/>
  <c r="AE7125" i="1"/>
  <c r="AD7125" i="1"/>
  <c r="AF7124" i="1"/>
  <c r="AE7124" i="1"/>
  <c r="AD7124" i="1"/>
  <c r="AF7123" i="1"/>
  <c r="AE7123" i="1"/>
  <c r="AD7123" i="1"/>
  <c r="AF7122" i="1"/>
  <c r="AE7122" i="1"/>
  <c r="AD7122" i="1"/>
  <c r="AF7121" i="1"/>
  <c r="AE7121" i="1"/>
  <c r="AD7121" i="1"/>
  <c r="AF7120" i="1"/>
  <c r="AE7120" i="1"/>
  <c r="AD7120" i="1"/>
  <c r="AF7119" i="1"/>
  <c r="AE7119" i="1"/>
  <c r="AD7119" i="1"/>
  <c r="AF7118" i="1"/>
  <c r="AE7118" i="1"/>
  <c r="AD7118" i="1"/>
  <c r="AF7117" i="1"/>
  <c r="AE7117" i="1"/>
  <c r="AD7117" i="1"/>
  <c r="AF7116" i="1"/>
  <c r="AE7116" i="1"/>
  <c r="AD7116" i="1"/>
  <c r="AF7115" i="1"/>
  <c r="AE7115" i="1"/>
  <c r="AD7115" i="1"/>
  <c r="AF7114" i="1"/>
  <c r="AE7114" i="1"/>
  <c r="AD7114" i="1"/>
  <c r="AF7113" i="1"/>
  <c r="AE7113" i="1"/>
  <c r="AD7113" i="1"/>
  <c r="AF7112" i="1"/>
  <c r="AE7112" i="1"/>
  <c r="AD7112" i="1"/>
  <c r="AF7111" i="1"/>
  <c r="AE7111" i="1"/>
  <c r="AD7111" i="1"/>
  <c r="AF7110" i="1"/>
  <c r="AE7110" i="1"/>
  <c r="AD7110" i="1"/>
  <c r="AF7109" i="1"/>
  <c r="AE7109" i="1"/>
  <c r="AD7109" i="1"/>
  <c r="AF7108" i="1"/>
  <c r="AE7108" i="1"/>
  <c r="AD7108" i="1"/>
  <c r="AF7107" i="1"/>
  <c r="AE7107" i="1"/>
  <c r="AD7107" i="1"/>
  <c r="AF7106" i="1"/>
  <c r="AE7106" i="1"/>
  <c r="AD7106" i="1"/>
  <c r="AF7105" i="1"/>
  <c r="AE7105" i="1"/>
  <c r="AD7105" i="1"/>
  <c r="AF7104" i="1"/>
  <c r="AE7104" i="1"/>
  <c r="AD7104" i="1"/>
  <c r="AF7103" i="1"/>
  <c r="AE7103" i="1"/>
  <c r="AD7103" i="1"/>
  <c r="AF7102" i="1"/>
  <c r="AE7102" i="1"/>
  <c r="AD7102" i="1"/>
  <c r="AF7101" i="1"/>
  <c r="AE7101" i="1"/>
  <c r="AD7101" i="1"/>
  <c r="AF7100" i="1"/>
  <c r="AE7100" i="1"/>
  <c r="AD7100" i="1"/>
  <c r="AF7099" i="1"/>
  <c r="AE7099" i="1"/>
  <c r="AD7099" i="1"/>
  <c r="AF7098" i="1"/>
  <c r="AE7098" i="1"/>
  <c r="AD7098" i="1"/>
  <c r="AF7097" i="1"/>
  <c r="AE7097" i="1"/>
  <c r="AD7097" i="1"/>
  <c r="AF7096" i="1"/>
  <c r="AE7096" i="1"/>
  <c r="AD7096" i="1"/>
  <c r="AF7095" i="1"/>
  <c r="AE7095" i="1"/>
  <c r="AD7095" i="1"/>
  <c r="AF7094" i="1"/>
  <c r="AE7094" i="1"/>
  <c r="AD7094" i="1"/>
  <c r="AF7093" i="1"/>
  <c r="AE7093" i="1"/>
  <c r="AD7093" i="1"/>
  <c r="AF7092" i="1"/>
  <c r="AE7092" i="1"/>
  <c r="AD7092" i="1"/>
  <c r="AF7091" i="1"/>
  <c r="AE7091" i="1"/>
  <c r="AD7091" i="1"/>
  <c r="AF7090" i="1"/>
  <c r="AE7090" i="1"/>
  <c r="AD7090" i="1"/>
  <c r="AF7089" i="1"/>
  <c r="AE7089" i="1"/>
  <c r="AD7089" i="1"/>
  <c r="AF7088" i="1"/>
  <c r="AE7088" i="1"/>
  <c r="AD7088" i="1"/>
  <c r="AF7087" i="1"/>
  <c r="AE7087" i="1"/>
  <c r="AD7087" i="1"/>
  <c r="AF7086" i="1"/>
  <c r="AE7086" i="1"/>
  <c r="AD7086" i="1"/>
  <c r="AF7085" i="1"/>
  <c r="AE7085" i="1"/>
  <c r="AD7085" i="1"/>
  <c r="AF7084" i="1"/>
  <c r="AE7084" i="1"/>
  <c r="AD7084" i="1"/>
  <c r="AF7083" i="1"/>
  <c r="AE7083" i="1"/>
  <c r="AD7083" i="1"/>
  <c r="AF7082" i="1"/>
  <c r="AE7082" i="1"/>
  <c r="AD7082" i="1"/>
  <c r="AF7081" i="1"/>
  <c r="AE7081" i="1"/>
  <c r="AD7081" i="1"/>
  <c r="AF7080" i="1"/>
  <c r="AE7080" i="1"/>
  <c r="AD7080" i="1"/>
  <c r="AF7079" i="1"/>
  <c r="AE7079" i="1"/>
  <c r="AD7079" i="1"/>
  <c r="AF7078" i="1"/>
  <c r="AE7078" i="1"/>
  <c r="AD7078" i="1"/>
  <c r="AF7077" i="1"/>
  <c r="AE7077" i="1"/>
  <c r="AD7077" i="1"/>
  <c r="AF7076" i="1"/>
  <c r="AE7076" i="1"/>
  <c r="AD7076" i="1"/>
  <c r="AF7075" i="1"/>
  <c r="AE7075" i="1"/>
  <c r="AD7075" i="1"/>
  <c r="AF7074" i="1"/>
  <c r="AE7074" i="1"/>
  <c r="AD7074" i="1"/>
  <c r="AF7073" i="1"/>
  <c r="AE7073" i="1"/>
  <c r="AD7073" i="1"/>
  <c r="AF7072" i="1"/>
  <c r="AE7072" i="1"/>
  <c r="AD7072" i="1"/>
  <c r="AF7071" i="1"/>
  <c r="AE7071" i="1"/>
  <c r="AD7071" i="1"/>
  <c r="AF7070" i="1"/>
  <c r="AE7070" i="1"/>
  <c r="AD7070" i="1"/>
  <c r="AF7069" i="1"/>
  <c r="AE7069" i="1"/>
  <c r="AD7069" i="1"/>
  <c r="AF7068" i="1"/>
  <c r="AE7068" i="1"/>
  <c r="AD7068" i="1"/>
  <c r="AF7067" i="1"/>
  <c r="AE7067" i="1"/>
  <c r="AD7067" i="1"/>
  <c r="AF7066" i="1"/>
  <c r="AE7066" i="1"/>
  <c r="AD7066" i="1"/>
  <c r="AF7065" i="1"/>
  <c r="AE7065" i="1"/>
  <c r="AD7065" i="1"/>
  <c r="AF7064" i="1"/>
  <c r="AE7064" i="1"/>
  <c r="AD7064" i="1"/>
  <c r="AF7063" i="1"/>
  <c r="AE7063" i="1"/>
  <c r="AD7063" i="1"/>
  <c r="AF7062" i="1"/>
  <c r="AE7062" i="1"/>
  <c r="AD7062" i="1"/>
  <c r="AF7061" i="1"/>
  <c r="AE7061" i="1"/>
  <c r="AD7061" i="1"/>
  <c r="AF7060" i="1"/>
  <c r="AE7060" i="1"/>
  <c r="AD7060" i="1"/>
  <c r="AF7059" i="1"/>
  <c r="AE7059" i="1"/>
  <c r="AD7059" i="1"/>
  <c r="AF7058" i="1"/>
  <c r="AE7058" i="1"/>
  <c r="AD7058" i="1"/>
  <c r="AF7057" i="1"/>
  <c r="AE7057" i="1"/>
  <c r="AD7057" i="1"/>
  <c r="AF7056" i="1"/>
  <c r="AE7056" i="1"/>
  <c r="AD7056" i="1"/>
  <c r="AF7055" i="1"/>
  <c r="AE7055" i="1"/>
  <c r="AD7055" i="1"/>
  <c r="AF7054" i="1"/>
  <c r="AE7054" i="1"/>
  <c r="AD7054" i="1"/>
  <c r="AF7053" i="1"/>
  <c r="AE7053" i="1"/>
  <c r="AD7053" i="1"/>
  <c r="AF7052" i="1"/>
  <c r="AE7052" i="1"/>
  <c r="AD7052" i="1"/>
  <c r="AF7051" i="1"/>
  <c r="AE7051" i="1"/>
  <c r="AD7051" i="1"/>
  <c r="AF7050" i="1"/>
  <c r="AE7050" i="1"/>
  <c r="AD7050" i="1"/>
  <c r="AF7049" i="1"/>
  <c r="AE7049" i="1"/>
  <c r="AD7049" i="1"/>
  <c r="AF7048" i="1"/>
  <c r="AE7048" i="1"/>
  <c r="AD7048" i="1"/>
  <c r="AF7047" i="1"/>
  <c r="AE7047" i="1"/>
  <c r="AD7047" i="1"/>
  <c r="AF7046" i="1"/>
  <c r="AE7046" i="1"/>
  <c r="AD7046" i="1"/>
  <c r="AF7045" i="1"/>
  <c r="AE7045" i="1"/>
  <c r="AD7045" i="1"/>
  <c r="AF7044" i="1"/>
  <c r="AE7044" i="1"/>
  <c r="AD7044" i="1"/>
  <c r="AF7043" i="1"/>
  <c r="AE7043" i="1"/>
  <c r="AD7043" i="1"/>
  <c r="AF7042" i="1"/>
  <c r="AE7042" i="1"/>
  <c r="AD7042" i="1"/>
  <c r="AF7041" i="1"/>
  <c r="AE7041" i="1"/>
  <c r="AD7041" i="1"/>
  <c r="AF7040" i="1"/>
  <c r="AE7040" i="1"/>
  <c r="AD7040" i="1"/>
  <c r="AF7039" i="1"/>
  <c r="AE7039" i="1"/>
  <c r="AD7039" i="1"/>
  <c r="AF7038" i="1"/>
  <c r="AE7038" i="1"/>
  <c r="AD7038" i="1"/>
  <c r="AF7037" i="1"/>
  <c r="AE7037" i="1"/>
  <c r="AD7037" i="1"/>
  <c r="AF7036" i="1"/>
  <c r="AE7036" i="1"/>
  <c r="AD7036" i="1"/>
  <c r="AF7035" i="1"/>
  <c r="AE7035" i="1"/>
  <c r="AD7035" i="1"/>
  <c r="AF7034" i="1"/>
  <c r="AE7034" i="1"/>
  <c r="AD7034" i="1"/>
  <c r="AF7033" i="1"/>
  <c r="AE7033" i="1"/>
  <c r="AD7033" i="1"/>
  <c r="AF7032" i="1"/>
  <c r="AE7032" i="1"/>
  <c r="AD7032" i="1"/>
  <c r="AF7031" i="1"/>
  <c r="AE7031" i="1"/>
  <c r="AD7031" i="1"/>
  <c r="AF7030" i="1"/>
  <c r="AE7030" i="1"/>
  <c r="AD7030" i="1"/>
  <c r="AF7029" i="1"/>
  <c r="AE7029" i="1"/>
  <c r="AD7029" i="1"/>
  <c r="AF7028" i="1"/>
  <c r="AE7028" i="1"/>
  <c r="AD7028" i="1"/>
  <c r="AF7027" i="1"/>
  <c r="AE7027" i="1"/>
  <c r="AD7027" i="1"/>
  <c r="AF7026" i="1"/>
  <c r="AE7026" i="1"/>
  <c r="AD7026" i="1"/>
  <c r="AF7025" i="1"/>
  <c r="AE7025" i="1"/>
  <c r="AD7025" i="1"/>
  <c r="AF7024" i="1"/>
  <c r="AE7024" i="1"/>
  <c r="AD7024" i="1"/>
  <c r="AF7023" i="1"/>
  <c r="AE7023" i="1"/>
  <c r="AD7023" i="1"/>
  <c r="AF7022" i="1"/>
  <c r="AE7022" i="1"/>
  <c r="AD7022" i="1"/>
  <c r="AF7021" i="1"/>
  <c r="AE7021" i="1"/>
  <c r="AD7021" i="1"/>
  <c r="AF7020" i="1"/>
  <c r="AE7020" i="1"/>
  <c r="AD7020" i="1"/>
  <c r="AF7019" i="1"/>
  <c r="AE7019" i="1"/>
  <c r="AD7019" i="1"/>
  <c r="AF7018" i="1"/>
  <c r="AE7018" i="1"/>
  <c r="AD7018" i="1"/>
  <c r="AF7017" i="1"/>
  <c r="AE7017" i="1"/>
  <c r="AD7017" i="1"/>
  <c r="AF7016" i="1"/>
  <c r="AE7016" i="1"/>
  <c r="AD7016" i="1"/>
  <c r="AF7015" i="1"/>
  <c r="AE7015" i="1"/>
  <c r="AD7015" i="1"/>
  <c r="AF7014" i="1"/>
  <c r="AE7014" i="1"/>
  <c r="AD7014" i="1"/>
  <c r="AF7013" i="1"/>
  <c r="AE7013" i="1"/>
  <c r="AD7013" i="1"/>
  <c r="AF7012" i="1"/>
  <c r="AE7012" i="1"/>
  <c r="AD7012" i="1"/>
  <c r="AF7011" i="1"/>
  <c r="AE7011" i="1"/>
  <c r="AD7011" i="1"/>
  <c r="AF7010" i="1"/>
  <c r="AE7010" i="1"/>
  <c r="AD7010" i="1"/>
  <c r="AF7009" i="1"/>
  <c r="AE7009" i="1"/>
  <c r="AD7009" i="1"/>
  <c r="AF7008" i="1"/>
  <c r="AE7008" i="1"/>
  <c r="AD7008" i="1"/>
  <c r="AF7007" i="1"/>
  <c r="AE7007" i="1"/>
  <c r="AD7007" i="1"/>
  <c r="AF7006" i="1"/>
  <c r="AE7006" i="1"/>
  <c r="AD7006" i="1"/>
  <c r="AF7005" i="1"/>
  <c r="AE7005" i="1"/>
  <c r="AD7005" i="1"/>
  <c r="AF7004" i="1"/>
  <c r="AE7004" i="1"/>
  <c r="AD7004" i="1"/>
  <c r="AF7003" i="1"/>
  <c r="AE7003" i="1"/>
  <c r="AD7003" i="1"/>
  <c r="AF7002" i="1"/>
  <c r="AE7002" i="1"/>
  <c r="AD7002" i="1"/>
  <c r="AF7001" i="1"/>
  <c r="AE7001" i="1"/>
  <c r="AD7001" i="1"/>
  <c r="AF7000" i="1"/>
  <c r="AE7000" i="1"/>
  <c r="AD7000" i="1"/>
  <c r="AF6999" i="1"/>
  <c r="AE6999" i="1"/>
  <c r="AD6999" i="1"/>
  <c r="AF6998" i="1"/>
  <c r="AE6998" i="1"/>
  <c r="AD6998" i="1"/>
  <c r="AF6997" i="1"/>
  <c r="AE6997" i="1"/>
  <c r="AD6997" i="1"/>
  <c r="AF6996" i="1"/>
  <c r="AE6996" i="1"/>
  <c r="AD6996" i="1"/>
  <c r="AF6995" i="1"/>
  <c r="AE6995" i="1"/>
  <c r="AD6995" i="1"/>
  <c r="AF6994" i="1"/>
  <c r="AE6994" i="1"/>
  <c r="AD6994" i="1"/>
  <c r="AF6993" i="1"/>
  <c r="AE6993" i="1"/>
  <c r="AD6993" i="1"/>
  <c r="AF6992" i="1"/>
  <c r="AE6992" i="1"/>
  <c r="AD6992" i="1"/>
  <c r="AF6991" i="1"/>
  <c r="AE6991" i="1"/>
  <c r="AD6991" i="1"/>
  <c r="AF6990" i="1"/>
  <c r="AE6990" i="1"/>
  <c r="AD6990" i="1"/>
  <c r="AF6989" i="1"/>
  <c r="AE6989" i="1"/>
  <c r="AD6989" i="1"/>
  <c r="AF6988" i="1"/>
  <c r="AE6988" i="1"/>
  <c r="AD6988" i="1"/>
  <c r="AF6987" i="1"/>
  <c r="AE6987" i="1"/>
  <c r="AD6987" i="1"/>
  <c r="AF6986" i="1"/>
  <c r="AE6986" i="1"/>
  <c r="AD6986" i="1"/>
  <c r="AF6985" i="1"/>
  <c r="AE6985" i="1"/>
  <c r="AD6985" i="1"/>
  <c r="AF6984" i="1"/>
  <c r="AE6984" i="1"/>
  <c r="AD6984" i="1"/>
  <c r="AF6983" i="1"/>
  <c r="AE6983" i="1"/>
  <c r="AD6983" i="1"/>
  <c r="AF6982" i="1"/>
  <c r="AE6982" i="1"/>
  <c r="AD6982" i="1"/>
  <c r="AF6981" i="1"/>
  <c r="AE6981" i="1"/>
  <c r="AD6981" i="1"/>
  <c r="AF6980" i="1"/>
  <c r="AE6980" i="1"/>
  <c r="AD6980" i="1"/>
  <c r="AF6979" i="1"/>
  <c r="AE6979" i="1"/>
  <c r="AD6979" i="1"/>
  <c r="AF6978" i="1"/>
  <c r="AE6978" i="1"/>
  <c r="AD6978" i="1"/>
  <c r="AF6977" i="1"/>
  <c r="AE6977" i="1"/>
  <c r="AD6977" i="1"/>
  <c r="AF6976" i="1"/>
  <c r="AE6976" i="1"/>
  <c r="AD6976" i="1"/>
  <c r="AF6975" i="1"/>
  <c r="AE6975" i="1"/>
  <c r="AD6975" i="1"/>
  <c r="AF6974" i="1"/>
  <c r="AE6974" i="1"/>
  <c r="AD6974" i="1"/>
  <c r="AF6973" i="1"/>
  <c r="AE6973" i="1"/>
  <c r="AD6973" i="1"/>
  <c r="AF6972" i="1"/>
  <c r="AE6972" i="1"/>
  <c r="AD6972" i="1"/>
  <c r="AF6971" i="1"/>
  <c r="AE6971" i="1"/>
  <c r="AD6971" i="1"/>
  <c r="AF6970" i="1"/>
  <c r="AE6970" i="1"/>
  <c r="AD6970" i="1"/>
  <c r="AF6969" i="1"/>
  <c r="AE6969" i="1"/>
  <c r="AD6969" i="1"/>
  <c r="AF6968" i="1"/>
  <c r="AE6968" i="1"/>
  <c r="AD6968" i="1"/>
  <c r="AF6967" i="1"/>
  <c r="AE6967" i="1"/>
  <c r="AD6967" i="1"/>
  <c r="AF6966" i="1"/>
  <c r="AE6966" i="1"/>
  <c r="AD6966" i="1"/>
  <c r="AF6965" i="1"/>
  <c r="AE6965" i="1"/>
  <c r="AD6965" i="1"/>
  <c r="AF6964" i="1"/>
  <c r="AE6964" i="1"/>
  <c r="AD6964" i="1"/>
  <c r="AF6963" i="1"/>
  <c r="AE6963" i="1"/>
  <c r="AD6963" i="1"/>
  <c r="AF6962" i="1"/>
  <c r="AE6962" i="1"/>
  <c r="AD6962" i="1"/>
  <c r="AF6961" i="1"/>
  <c r="AE6961" i="1"/>
  <c r="AD6961" i="1"/>
  <c r="AF6960" i="1"/>
  <c r="AE6960" i="1"/>
  <c r="AD6960" i="1"/>
  <c r="AF6959" i="1"/>
  <c r="AE6959" i="1"/>
  <c r="AD6959" i="1"/>
  <c r="AF6958" i="1"/>
  <c r="AE6958" i="1"/>
  <c r="AD6958" i="1"/>
  <c r="AF6957" i="1"/>
  <c r="AE6957" i="1"/>
  <c r="AD6957" i="1"/>
  <c r="AF6956" i="1"/>
  <c r="AE6956" i="1"/>
  <c r="AD6956" i="1"/>
  <c r="AF6955" i="1"/>
  <c r="AE6955" i="1"/>
  <c r="AD6955" i="1"/>
  <c r="AF6954" i="1"/>
  <c r="AE6954" i="1"/>
  <c r="AD6954" i="1"/>
  <c r="AF6953" i="1"/>
  <c r="AE6953" i="1"/>
  <c r="AD6953" i="1"/>
  <c r="AF6952" i="1"/>
  <c r="AE6952" i="1"/>
  <c r="AD6952" i="1"/>
  <c r="AF6951" i="1"/>
  <c r="AE6951" i="1"/>
  <c r="AD6951" i="1"/>
  <c r="AF6950" i="1"/>
  <c r="AE6950" i="1"/>
  <c r="AD6950" i="1"/>
  <c r="AF6949" i="1"/>
  <c r="AE6949" i="1"/>
  <c r="AD6949" i="1"/>
  <c r="AF6948" i="1"/>
  <c r="AE6948" i="1"/>
  <c r="AD6948" i="1"/>
  <c r="AF6947" i="1"/>
  <c r="AE6947" i="1"/>
  <c r="AD6947" i="1"/>
  <c r="AF6946" i="1"/>
  <c r="AE6946" i="1"/>
  <c r="AD6946" i="1"/>
  <c r="AF6945" i="1"/>
  <c r="AE6945" i="1"/>
  <c r="AD6945" i="1"/>
  <c r="AF6944" i="1"/>
  <c r="AE6944" i="1"/>
  <c r="AD6944" i="1"/>
  <c r="AF6943" i="1"/>
  <c r="AE6943" i="1"/>
  <c r="AD6943" i="1"/>
  <c r="AF6942" i="1"/>
  <c r="AE6942" i="1"/>
  <c r="AD6942" i="1"/>
  <c r="AF6941" i="1"/>
  <c r="AE6941" i="1"/>
  <c r="AD6941" i="1"/>
  <c r="AF6940" i="1"/>
  <c r="AE6940" i="1"/>
  <c r="AD6940" i="1"/>
  <c r="AF6939" i="1"/>
  <c r="AE6939" i="1"/>
  <c r="AD6939" i="1"/>
  <c r="AF6938" i="1"/>
  <c r="AE6938" i="1"/>
  <c r="AD6938" i="1"/>
  <c r="AF6937" i="1"/>
  <c r="AE6937" i="1"/>
  <c r="AD6937" i="1"/>
  <c r="AF6936" i="1"/>
  <c r="AE6936" i="1"/>
  <c r="AD6936" i="1"/>
  <c r="AF6935" i="1"/>
  <c r="AE6935" i="1"/>
  <c r="AD6935" i="1"/>
  <c r="AF6934" i="1"/>
  <c r="AE6934" i="1"/>
  <c r="AD6934" i="1"/>
  <c r="AF6933" i="1"/>
  <c r="AE6933" i="1"/>
  <c r="AD6933" i="1"/>
  <c r="AF6932" i="1"/>
  <c r="AE6932" i="1"/>
  <c r="AD6932" i="1"/>
  <c r="AF6931" i="1"/>
  <c r="AE6931" i="1"/>
  <c r="AD6931" i="1"/>
  <c r="AF6930" i="1"/>
  <c r="AE6930" i="1"/>
  <c r="AD6930" i="1"/>
  <c r="AF6929" i="1"/>
  <c r="AE6929" i="1"/>
  <c r="AD6929" i="1"/>
  <c r="AF6928" i="1"/>
  <c r="AE6928" i="1"/>
  <c r="AD6928" i="1"/>
  <c r="AF6927" i="1"/>
  <c r="AE6927" i="1"/>
  <c r="AD6927" i="1"/>
  <c r="AF6926" i="1"/>
  <c r="AE6926" i="1"/>
  <c r="AD6926" i="1"/>
  <c r="AF6925" i="1"/>
  <c r="AE6925" i="1"/>
  <c r="AD6925" i="1"/>
  <c r="AF6924" i="1"/>
  <c r="AE6924" i="1"/>
  <c r="AD6924" i="1"/>
  <c r="AF6923" i="1"/>
  <c r="AE6923" i="1"/>
  <c r="AD6923" i="1"/>
  <c r="AF6922" i="1"/>
  <c r="AE6922" i="1"/>
  <c r="AD6922" i="1"/>
  <c r="AF6921" i="1"/>
  <c r="AE6921" i="1"/>
  <c r="AD6921" i="1"/>
  <c r="AF6920" i="1"/>
  <c r="AE6920" i="1"/>
  <c r="AD6920" i="1"/>
  <c r="AF6919" i="1"/>
  <c r="AE6919" i="1"/>
  <c r="AD6919" i="1"/>
  <c r="AF6918" i="1"/>
  <c r="AE6918" i="1"/>
  <c r="AD6918" i="1"/>
  <c r="AF6917" i="1"/>
  <c r="AE6917" i="1"/>
  <c r="AD6917" i="1"/>
  <c r="AF6916" i="1"/>
  <c r="AE6916" i="1"/>
  <c r="AD6916" i="1"/>
  <c r="AF6915" i="1"/>
  <c r="AE6915" i="1"/>
  <c r="AD6915" i="1"/>
  <c r="AF6914" i="1"/>
  <c r="AE6914" i="1"/>
  <c r="AD6914" i="1"/>
  <c r="AF6913" i="1"/>
  <c r="AE6913" i="1"/>
  <c r="AD6913" i="1"/>
  <c r="AF6912" i="1"/>
  <c r="AE6912" i="1"/>
  <c r="AD6912" i="1"/>
  <c r="AF6911" i="1"/>
  <c r="AE6911" i="1"/>
  <c r="AD6911" i="1"/>
  <c r="AF6910" i="1"/>
  <c r="AE6910" i="1"/>
  <c r="AD6910" i="1"/>
  <c r="AF6909" i="1"/>
  <c r="AE6909" i="1"/>
  <c r="AD6909" i="1"/>
  <c r="AF6908" i="1"/>
  <c r="AE6908" i="1"/>
  <c r="AD6908" i="1"/>
  <c r="AF6907" i="1"/>
  <c r="AE6907" i="1"/>
  <c r="AD6907" i="1"/>
  <c r="AF6906" i="1"/>
  <c r="AE6906" i="1"/>
  <c r="AD6906" i="1"/>
  <c r="AF6905" i="1"/>
  <c r="AE6905" i="1"/>
  <c r="AD6905" i="1"/>
  <c r="AF6904" i="1"/>
  <c r="AE6904" i="1"/>
  <c r="AD6904" i="1"/>
  <c r="AF6903" i="1"/>
  <c r="AE6903" i="1"/>
  <c r="AD6903" i="1"/>
  <c r="AF6902" i="1"/>
  <c r="AE6902" i="1"/>
  <c r="AD6902" i="1"/>
  <c r="AF6901" i="1"/>
  <c r="AE6901" i="1"/>
  <c r="AD6901" i="1"/>
  <c r="AF6900" i="1"/>
  <c r="AE6900" i="1"/>
  <c r="AD6900" i="1"/>
  <c r="AF6899" i="1"/>
  <c r="AE6899" i="1"/>
  <c r="AD6899" i="1"/>
  <c r="AF6898" i="1"/>
  <c r="AE6898" i="1"/>
  <c r="AD6898" i="1"/>
  <c r="AF6897" i="1"/>
  <c r="AE6897" i="1"/>
  <c r="AD6897" i="1"/>
  <c r="AF6896" i="1"/>
  <c r="AE6896" i="1"/>
  <c r="AD6896" i="1"/>
  <c r="AF6895" i="1"/>
  <c r="AE6895" i="1"/>
  <c r="AD6895" i="1"/>
  <c r="AF6894" i="1"/>
  <c r="AE6894" i="1"/>
  <c r="AD6894" i="1"/>
  <c r="AF6893" i="1"/>
  <c r="AE6893" i="1"/>
  <c r="AD6893" i="1"/>
  <c r="AF6892" i="1"/>
  <c r="AE6892" i="1"/>
  <c r="AD6892" i="1"/>
  <c r="AF6891" i="1"/>
  <c r="AE6891" i="1"/>
  <c r="AD6891" i="1"/>
  <c r="AF6890" i="1"/>
  <c r="AE6890" i="1"/>
  <c r="AD6890" i="1"/>
  <c r="AF6889" i="1"/>
  <c r="AE6889" i="1"/>
  <c r="AD6889" i="1"/>
  <c r="AF6888" i="1"/>
  <c r="AE6888" i="1"/>
  <c r="AD6888" i="1"/>
  <c r="AF6887" i="1"/>
  <c r="AE6887" i="1"/>
  <c r="AD6887" i="1"/>
  <c r="AF6886" i="1"/>
  <c r="AE6886" i="1"/>
  <c r="AD6886" i="1"/>
  <c r="AF6885" i="1"/>
  <c r="AE6885" i="1"/>
  <c r="AD6885" i="1"/>
  <c r="AF6884" i="1"/>
  <c r="AE6884" i="1"/>
  <c r="AD6884" i="1"/>
  <c r="AF6883" i="1"/>
  <c r="AE6883" i="1"/>
  <c r="AD6883" i="1"/>
  <c r="AF6882" i="1"/>
  <c r="AE6882" i="1"/>
  <c r="AD6882" i="1"/>
  <c r="AF6881" i="1"/>
  <c r="AE6881" i="1"/>
  <c r="AD6881" i="1"/>
  <c r="AF6880" i="1"/>
  <c r="AE6880" i="1"/>
  <c r="AD6880" i="1"/>
  <c r="AF6879" i="1"/>
  <c r="AE6879" i="1"/>
  <c r="AD6879" i="1"/>
  <c r="AF6878" i="1"/>
  <c r="AE6878" i="1"/>
  <c r="AD6878" i="1"/>
  <c r="AF6877" i="1"/>
  <c r="AE6877" i="1"/>
  <c r="AD6877" i="1"/>
  <c r="AF6876" i="1"/>
  <c r="AE6876" i="1"/>
  <c r="AD6876" i="1"/>
  <c r="AF6875" i="1"/>
  <c r="AE6875" i="1"/>
  <c r="AD6875" i="1"/>
  <c r="AF6874" i="1"/>
  <c r="AE6874" i="1"/>
  <c r="AD6874" i="1"/>
  <c r="AF6873" i="1"/>
  <c r="AE6873" i="1"/>
  <c r="AD6873" i="1"/>
  <c r="AF6872" i="1"/>
  <c r="AE6872" i="1"/>
  <c r="AD6872" i="1"/>
  <c r="AF6871" i="1"/>
  <c r="AE6871" i="1"/>
  <c r="AD6871" i="1"/>
  <c r="AF6870" i="1"/>
  <c r="AE6870" i="1"/>
  <c r="AD6870" i="1"/>
  <c r="AF6869" i="1"/>
  <c r="AE6869" i="1"/>
  <c r="AD6869" i="1"/>
  <c r="AF6868" i="1"/>
  <c r="AE6868" i="1"/>
  <c r="AD6868" i="1"/>
  <c r="AF6867" i="1"/>
  <c r="AE6867" i="1"/>
  <c r="AD6867" i="1"/>
  <c r="AF6866" i="1"/>
  <c r="AE6866" i="1"/>
  <c r="AD6866" i="1"/>
  <c r="AF6865" i="1"/>
  <c r="AE6865" i="1"/>
  <c r="AD6865" i="1"/>
  <c r="AF6864" i="1"/>
  <c r="AE6864" i="1"/>
  <c r="AD6864" i="1"/>
  <c r="AF6863" i="1"/>
  <c r="AE6863" i="1"/>
  <c r="AD6863" i="1"/>
  <c r="AF6862" i="1"/>
  <c r="AE6862" i="1"/>
  <c r="AD6862" i="1"/>
  <c r="AF6861" i="1"/>
  <c r="AE6861" i="1"/>
  <c r="AD6861" i="1"/>
  <c r="AF6860" i="1"/>
  <c r="AE6860" i="1"/>
  <c r="AD6860" i="1"/>
  <c r="AF6859" i="1"/>
  <c r="AE6859" i="1"/>
  <c r="AD6859" i="1"/>
  <c r="AF6858" i="1"/>
  <c r="AE6858" i="1"/>
  <c r="AD6858" i="1"/>
  <c r="AF6857" i="1"/>
  <c r="AE6857" i="1"/>
  <c r="AD6857" i="1"/>
  <c r="AF6856" i="1"/>
  <c r="AE6856" i="1"/>
  <c r="AD6856" i="1"/>
  <c r="AF6855" i="1"/>
  <c r="AE6855" i="1"/>
  <c r="AD6855" i="1"/>
  <c r="AF6854" i="1"/>
  <c r="AE6854" i="1"/>
  <c r="AD6854" i="1"/>
  <c r="AF6853" i="1"/>
  <c r="AE6853" i="1"/>
  <c r="AD6853" i="1"/>
  <c r="AF6852" i="1"/>
  <c r="AE6852" i="1"/>
  <c r="AD6852" i="1"/>
  <c r="AF6851" i="1"/>
  <c r="AE6851" i="1"/>
  <c r="AD6851" i="1"/>
  <c r="AF6850" i="1"/>
  <c r="AE6850" i="1"/>
  <c r="AD6850" i="1"/>
  <c r="AF6849" i="1"/>
  <c r="AE6849" i="1"/>
  <c r="AD6849" i="1"/>
  <c r="AF6848" i="1"/>
  <c r="AE6848" i="1"/>
  <c r="AD6848" i="1"/>
  <c r="AF6847" i="1"/>
  <c r="AE6847" i="1"/>
  <c r="AD6847" i="1"/>
  <c r="AF6846" i="1"/>
  <c r="AE6846" i="1"/>
  <c r="AD6846" i="1"/>
  <c r="AF6845" i="1"/>
  <c r="AE6845" i="1"/>
  <c r="AD6845" i="1"/>
  <c r="AF6844" i="1"/>
  <c r="AE6844" i="1"/>
  <c r="AD6844" i="1"/>
  <c r="AF6843" i="1"/>
  <c r="AE6843" i="1"/>
  <c r="AD6843" i="1"/>
  <c r="AF6842" i="1"/>
  <c r="AE6842" i="1"/>
  <c r="AD6842" i="1"/>
  <c r="AF6841" i="1"/>
  <c r="AE6841" i="1"/>
  <c r="AD6841" i="1"/>
  <c r="AF6840" i="1"/>
  <c r="AE6840" i="1"/>
  <c r="AD6840" i="1"/>
  <c r="AF6839" i="1"/>
  <c r="AE6839" i="1"/>
  <c r="AD6839" i="1"/>
  <c r="AF6838" i="1"/>
  <c r="AE6838" i="1"/>
  <c r="AD6838" i="1"/>
  <c r="AF6837" i="1"/>
  <c r="AE6837" i="1"/>
  <c r="AD6837" i="1"/>
  <c r="AF6836" i="1"/>
  <c r="AE6836" i="1"/>
  <c r="AD6836" i="1"/>
  <c r="AF6835" i="1"/>
  <c r="AE6835" i="1"/>
  <c r="AD6835" i="1"/>
  <c r="AF6834" i="1"/>
  <c r="AE6834" i="1"/>
  <c r="AD6834" i="1"/>
  <c r="AF6833" i="1"/>
  <c r="AE6833" i="1"/>
  <c r="AD6833" i="1"/>
  <c r="AF6832" i="1"/>
  <c r="AE6832" i="1"/>
  <c r="AD6832" i="1"/>
  <c r="AF6831" i="1"/>
  <c r="AE6831" i="1"/>
  <c r="AD6831" i="1"/>
  <c r="AF6830" i="1"/>
  <c r="AE6830" i="1"/>
  <c r="AD6830" i="1"/>
  <c r="AF6829" i="1"/>
  <c r="AE6829" i="1"/>
  <c r="AD6829" i="1"/>
  <c r="AF6828" i="1"/>
  <c r="AE6828" i="1"/>
  <c r="AD6828" i="1"/>
  <c r="AF6827" i="1"/>
  <c r="AE6827" i="1"/>
  <c r="AD6827" i="1"/>
  <c r="AF6826" i="1"/>
  <c r="AE6826" i="1"/>
  <c r="AD6826" i="1"/>
  <c r="AF6825" i="1"/>
  <c r="AE6825" i="1"/>
  <c r="AD6825" i="1"/>
  <c r="AF6824" i="1"/>
  <c r="AE6824" i="1"/>
  <c r="AD6824" i="1"/>
  <c r="AF6823" i="1"/>
  <c r="AE6823" i="1"/>
  <c r="AD6823" i="1"/>
  <c r="AF6822" i="1"/>
  <c r="AE6822" i="1"/>
  <c r="AD6822" i="1"/>
  <c r="AF6821" i="1"/>
  <c r="AE6821" i="1"/>
  <c r="AD6821" i="1"/>
  <c r="AF6820" i="1"/>
  <c r="AE6820" i="1"/>
  <c r="AD6820" i="1"/>
  <c r="AF6819" i="1"/>
  <c r="AE6819" i="1"/>
  <c r="AD6819" i="1"/>
  <c r="AF6818" i="1"/>
  <c r="AE6818" i="1"/>
  <c r="AD6818" i="1"/>
  <c r="AF6817" i="1"/>
  <c r="AE6817" i="1"/>
  <c r="AD6817" i="1"/>
  <c r="AF6816" i="1"/>
  <c r="AE6816" i="1"/>
  <c r="AD6816" i="1"/>
  <c r="AF6815" i="1"/>
  <c r="AE6815" i="1"/>
  <c r="AD6815" i="1"/>
  <c r="AF6814" i="1"/>
  <c r="AE6814" i="1"/>
  <c r="AD6814" i="1"/>
  <c r="AF6813" i="1"/>
  <c r="AE6813" i="1"/>
  <c r="AD6813" i="1"/>
  <c r="AF6812" i="1"/>
  <c r="AE6812" i="1"/>
  <c r="AD6812" i="1"/>
  <c r="AF6811" i="1"/>
  <c r="AE6811" i="1"/>
  <c r="AD6811" i="1"/>
  <c r="AF6810" i="1"/>
  <c r="AE6810" i="1"/>
  <c r="AD6810" i="1"/>
  <c r="AF6809" i="1"/>
  <c r="AE6809" i="1"/>
  <c r="AD6809" i="1"/>
  <c r="AF6808" i="1"/>
  <c r="AE6808" i="1"/>
  <c r="AD6808" i="1"/>
  <c r="AF6807" i="1"/>
  <c r="AE6807" i="1"/>
  <c r="AD6807" i="1"/>
  <c r="AF6806" i="1"/>
  <c r="AE6806" i="1"/>
  <c r="AD6806" i="1"/>
  <c r="AF6805" i="1"/>
  <c r="AE6805" i="1"/>
  <c r="AD6805" i="1"/>
  <c r="AF6804" i="1"/>
  <c r="AE6804" i="1"/>
  <c r="AD6804" i="1"/>
  <c r="AF6803" i="1"/>
  <c r="AE6803" i="1"/>
  <c r="AD6803" i="1"/>
  <c r="AF6802" i="1"/>
  <c r="AE6802" i="1"/>
  <c r="AD6802" i="1"/>
  <c r="AF6801" i="1"/>
  <c r="AE6801" i="1"/>
  <c r="AD6801" i="1"/>
  <c r="AF6800" i="1"/>
  <c r="AE6800" i="1"/>
  <c r="AD6800" i="1"/>
  <c r="AF6799" i="1"/>
  <c r="AE6799" i="1"/>
  <c r="AD6799" i="1"/>
  <c r="AF6798" i="1"/>
  <c r="AE6798" i="1"/>
  <c r="AD6798" i="1"/>
  <c r="AF6797" i="1"/>
  <c r="AE6797" i="1"/>
  <c r="AD6797" i="1"/>
  <c r="AF6796" i="1"/>
  <c r="AE6796" i="1"/>
  <c r="AD6796" i="1"/>
  <c r="AF6795" i="1"/>
  <c r="AE6795" i="1"/>
  <c r="AD6795" i="1"/>
  <c r="AF6794" i="1"/>
  <c r="AE6794" i="1"/>
  <c r="AD6794" i="1"/>
  <c r="AF6793" i="1"/>
  <c r="AE6793" i="1"/>
  <c r="AD6793" i="1"/>
  <c r="AF6792" i="1"/>
  <c r="AE6792" i="1"/>
  <c r="AD6792" i="1"/>
  <c r="AF6791" i="1"/>
  <c r="AE6791" i="1"/>
  <c r="AD6791" i="1"/>
  <c r="AF6790" i="1"/>
  <c r="AE6790" i="1"/>
  <c r="AD6790" i="1"/>
  <c r="AF6789" i="1"/>
  <c r="AE6789" i="1"/>
  <c r="AD6789" i="1"/>
  <c r="AF6788" i="1"/>
  <c r="AE6788" i="1"/>
  <c r="AD6788" i="1"/>
  <c r="AF6787" i="1"/>
  <c r="AE6787" i="1"/>
  <c r="AD6787" i="1"/>
  <c r="AF6786" i="1"/>
  <c r="AE6786" i="1"/>
  <c r="AD6786" i="1"/>
  <c r="AF6785" i="1"/>
  <c r="AE6785" i="1"/>
  <c r="AD6785" i="1"/>
  <c r="AF6784" i="1"/>
  <c r="AE6784" i="1"/>
  <c r="AD6784" i="1"/>
  <c r="AF6783" i="1"/>
  <c r="AE6783" i="1"/>
  <c r="AD6783" i="1"/>
  <c r="AF6782" i="1"/>
  <c r="AE6782" i="1"/>
  <c r="AD6782" i="1"/>
  <c r="AF6781" i="1"/>
  <c r="AE6781" i="1"/>
  <c r="AD6781" i="1"/>
  <c r="AF6780" i="1"/>
  <c r="AE6780" i="1"/>
  <c r="AD6780" i="1"/>
  <c r="AF6779" i="1"/>
  <c r="AE6779" i="1"/>
  <c r="AD6779" i="1"/>
  <c r="AF6778" i="1"/>
  <c r="AE6778" i="1"/>
  <c r="AD6778" i="1"/>
  <c r="AF6777" i="1"/>
  <c r="AE6777" i="1"/>
  <c r="AD6777" i="1"/>
  <c r="AF6776" i="1"/>
  <c r="AE6776" i="1"/>
  <c r="AD6776" i="1"/>
  <c r="AF6775" i="1"/>
  <c r="AE6775" i="1"/>
  <c r="AD6775" i="1"/>
  <c r="AF6774" i="1"/>
  <c r="AE6774" i="1"/>
  <c r="AD6774" i="1"/>
  <c r="AF6773" i="1"/>
  <c r="AE6773" i="1"/>
  <c r="AD6773" i="1"/>
  <c r="AF6772" i="1"/>
  <c r="AE6772" i="1"/>
  <c r="AD6772" i="1"/>
  <c r="AF6771" i="1"/>
  <c r="AE6771" i="1"/>
  <c r="AD6771" i="1"/>
  <c r="AF6770" i="1"/>
  <c r="AE6770" i="1"/>
  <c r="AD6770" i="1"/>
  <c r="AF6769" i="1"/>
  <c r="AE6769" i="1"/>
  <c r="AD6769" i="1"/>
  <c r="AF6768" i="1"/>
  <c r="AE6768" i="1"/>
  <c r="AD6768" i="1"/>
  <c r="AF6767" i="1"/>
  <c r="AE6767" i="1"/>
  <c r="AD6767" i="1"/>
  <c r="AF6766" i="1"/>
  <c r="AE6766" i="1"/>
  <c r="AD6766" i="1"/>
  <c r="AF6765" i="1"/>
  <c r="AE6765" i="1"/>
  <c r="AD6765" i="1"/>
  <c r="AF6764" i="1"/>
  <c r="AE6764" i="1"/>
  <c r="AD6764" i="1"/>
  <c r="AF6763" i="1"/>
  <c r="AE6763" i="1"/>
  <c r="AD6763" i="1"/>
  <c r="AF6762" i="1"/>
  <c r="AE6762" i="1"/>
  <c r="AD6762" i="1"/>
  <c r="AF6761" i="1"/>
  <c r="AE6761" i="1"/>
  <c r="AD6761" i="1"/>
  <c r="AF6760" i="1"/>
  <c r="AE6760" i="1"/>
  <c r="AD6760" i="1"/>
  <c r="AF6759" i="1"/>
  <c r="AE6759" i="1"/>
  <c r="AD6759" i="1"/>
  <c r="AF6758" i="1"/>
  <c r="AE6758" i="1"/>
  <c r="AD6758" i="1"/>
  <c r="AF6757" i="1"/>
  <c r="AE6757" i="1"/>
  <c r="AD6757" i="1"/>
  <c r="AF6756" i="1"/>
  <c r="AE6756" i="1"/>
  <c r="AD6756" i="1"/>
  <c r="AF6755" i="1"/>
  <c r="AE6755" i="1"/>
  <c r="AD6755" i="1"/>
  <c r="AF6754" i="1"/>
  <c r="AE6754" i="1"/>
  <c r="AD6754" i="1"/>
  <c r="AF6753" i="1"/>
  <c r="AE6753" i="1"/>
  <c r="AD6753" i="1"/>
  <c r="AF6752" i="1"/>
  <c r="AE6752" i="1"/>
  <c r="AD6752" i="1"/>
  <c r="AF6751" i="1"/>
  <c r="AE6751" i="1"/>
  <c r="AD6751" i="1"/>
  <c r="AF6750" i="1"/>
  <c r="AE6750" i="1"/>
  <c r="AD6750" i="1"/>
  <c r="AF6749" i="1"/>
  <c r="AE6749" i="1"/>
  <c r="AD6749" i="1"/>
  <c r="AF6748" i="1"/>
  <c r="AE6748" i="1"/>
  <c r="AD6748" i="1"/>
  <c r="AF6747" i="1"/>
  <c r="AE6747" i="1"/>
  <c r="AD6747" i="1"/>
  <c r="AF6746" i="1"/>
  <c r="AE6746" i="1"/>
  <c r="AD6746" i="1"/>
  <c r="AF6745" i="1"/>
  <c r="AE6745" i="1"/>
  <c r="AD6745" i="1"/>
  <c r="AF6744" i="1"/>
  <c r="AE6744" i="1"/>
  <c r="AD6744" i="1"/>
  <c r="AF6743" i="1"/>
  <c r="AE6743" i="1"/>
  <c r="AD6743" i="1"/>
  <c r="AF6742" i="1"/>
  <c r="AE6742" i="1"/>
  <c r="AD6742" i="1"/>
  <c r="AF6741" i="1"/>
  <c r="AE6741" i="1"/>
  <c r="AD6741" i="1"/>
  <c r="AF6740" i="1"/>
  <c r="AE6740" i="1"/>
  <c r="AD6740" i="1"/>
  <c r="AF6739" i="1"/>
  <c r="AE6739" i="1"/>
  <c r="AD6739" i="1"/>
  <c r="AF6738" i="1"/>
  <c r="AE6738" i="1"/>
  <c r="AD6738" i="1"/>
  <c r="AF6737" i="1"/>
  <c r="AE6737" i="1"/>
  <c r="AD6737" i="1"/>
  <c r="AF6736" i="1"/>
  <c r="AE6736" i="1"/>
  <c r="AD6736" i="1"/>
  <c r="AF6735" i="1"/>
  <c r="AE6735" i="1"/>
  <c r="AD6735" i="1"/>
  <c r="AF6734" i="1"/>
  <c r="AE6734" i="1"/>
  <c r="AD6734" i="1"/>
  <c r="AF6733" i="1"/>
  <c r="AE6733" i="1"/>
  <c r="AD6733" i="1"/>
  <c r="AF6732" i="1"/>
  <c r="AE6732" i="1"/>
  <c r="AD6732" i="1"/>
  <c r="AF6731" i="1"/>
  <c r="AE6731" i="1"/>
  <c r="AD6731" i="1"/>
  <c r="AF6730" i="1"/>
  <c r="AE6730" i="1"/>
  <c r="AD6730" i="1"/>
  <c r="AF6729" i="1"/>
  <c r="AE6729" i="1"/>
  <c r="AD6729" i="1"/>
  <c r="AF6728" i="1"/>
  <c r="AE6728" i="1"/>
  <c r="AD6728" i="1"/>
  <c r="AF6727" i="1"/>
  <c r="AE6727" i="1"/>
  <c r="AD6727" i="1"/>
  <c r="AF6726" i="1"/>
  <c r="AE6726" i="1"/>
  <c r="AD6726" i="1"/>
  <c r="AF6725" i="1"/>
  <c r="AE6725" i="1"/>
  <c r="AD6725" i="1"/>
  <c r="AF6724" i="1"/>
  <c r="AE6724" i="1"/>
  <c r="AD6724" i="1"/>
  <c r="AF6723" i="1"/>
  <c r="AE6723" i="1"/>
  <c r="AD6723" i="1"/>
  <c r="AF6722" i="1"/>
  <c r="AE6722" i="1"/>
  <c r="AD6722" i="1"/>
  <c r="AF6721" i="1"/>
  <c r="AE6721" i="1"/>
  <c r="AD6721" i="1"/>
  <c r="AF6720" i="1"/>
  <c r="AE6720" i="1"/>
  <c r="AD6720" i="1"/>
  <c r="AF6719" i="1"/>
  <c r="AE6719" i="1"/>
  <c r="AD6719" i="1"/>
  <c r="AF6718" i="1"/>
  <c r="AE6718" i="1"/>
  <c r="AD6718" i="1"/>
  <c r="AF6717" i="1"/>
  <c r="AE6717" i="1"/>
  <c r="AD6717" i="1"/>
  <c r="AF6716" i="1"/>
  <c r="AE6716" i="1"/>
  <c r="AD6716" i="1"/>
  <c r="AF6715" i="1"/>
  <c r="AE6715" i="1"/>
  <c r="AD6715" i="1"/>
  <c r="AF6714" i="1"/>
  <c r="AE6714" i="1"/>
  <c r="AD6714" i="1"/>
  <c r="AF6713" i="1"/>
  <c r="AE6713" i="1"/>
  <c r="AD6713" i="1"/>
  <c r="AF6712" i="1"/>
  <c r="AE6712" i="1"/>
  <c r="AD6712" i="1"/>
  <c r="AF6711" i="1"/>
  <c r="AE6711" i="1"/>
  <c r="AD6711" i="1"/>
  <c r="AF6710" i="1"/>
  <c r="AE6710" i="1"/>
  <c r="AD6710" i="1"/>
  <c r="AF6709" i="1"/>
  <c r="AE6709" i="1"/>
  <c r="AD6709" i="1"/>
  <c r="AF6708" i="1"/>
  <c r="AE6708" i="1"/>
  <c r="AD6708" i="1"/>
  <c r="AF6707" i="1"/>
  <c r="AE6707" i="1"/>
  <c r="AD6707" i="1"/>
  <c r="AF6706" i="1"/>
  <c r="AE6706" i="1"/>
  <c r="AD6706" i="1"/>
  <c r="AF6705" i="1"/>
  <c r="AE6705" i="1"/>
  <c r="AD6705" i="1"/>
  <c r="AF6704" i="1"/>
  <c r="AE6704" i="1"/>
  <c r="AD6704" i="1"/>
  <c r="AF6703" i="1"/>
  <c r="AE6703" i="1"/>
  <c r="AD6703" i="1"/>
  <c r="AF6702" i="1"/>
  <c r="AE6702" i="1"/>
  <c r="AD6702" i="1"/>
  <c r="AF6701" i="1"/>
  <c r="AE6701" i="1"/>
  <c r="AD6701" i="1"/>
  <c r="AF6700" i="1"/>
  <c r="AE6700" i="1"/>
  <c r="AD6700" i="1"/>
  <c r="AF6699" i="1"/>
  <c r="AE6699" i="1"/>
  <c r="AD6699" i="1"/>
  <c r="AF6698" i="1"/>
  <c r="AE6698" i="1"/>
  <c r="AD6698" i="1"/>
  <c r="AF6697" i="1"/>
  <c r="AE6697" i="1"/>
  <c r="AD6697" i="1"/>
  <c r="AF6696" i="1"/>
  <c r="AE6696" i="1"/>
  <c r="AD6696" i="1"/>
  <c r="AF6695" i="1"/>
  <c r="AE6695" i="1"/>
  <c r="AD6695" i="1"/>
  <c r="AF6694" i="1"/>
  <c r="AE6694" i="1"/>
  <c r="AD6694" i="1"/>
  <c r="AF6693" i="1"/>
  <c r="AE6693" i="1"/>
  <c r="AD6693" i="1"/>
  <c r="AF6692" i="1"/>
  <c r="AE6692" i="1"/>
  <c r="AD6692" i="1"/>
  <c r="AF6691" i="1"/>
  <c r="AE6691" i="1"/>
  <c r="AD6691" i="1"/>
  <c r="AF6690" i="1"/>
  <c r="AE6690" i="1"/>
  <c r="AD6690" i="1"/>
  <c r="AF6689" i="1"/>
  <c r="AE6689" i="1"/>
  <c r="AD6689" i="1"/>
  <c r="AF6688" i="1"/>
  <c r="AE6688" i="1"/>
  <c r="AD6688" i="1"/>
  <c r="AF6687" i="1"/>
  <c r="AE6687" i="1"/>
  <c r="AD6687" i="1"/>
  <c r="AF6686" i="1"/>
  <c r="AE6686" i="1"/>
  <c r="AD6686" i="1"/>
  <c r="AF6685" i="1"/>
  <c r="AE6685" i="1"/>
  <c r="AD6685" i="1"/>
  <c r="AF6684" i="1"/>
  <c r="AE6684" i="1"/>
  <c r="AD6684" i="1"/>
  <c r="AF6683" i="1"/>
  <c r="AE6683" i="1"/>
  <c r="AD6683" i="1"/>
  <c r="AF6682" i="1"/>
  <c r="AE6682" i="1"/>
  <c r="AD6682" i="1"/>
  <c r="AF6681" i="1"/>
  <c r="AE6681" i="1"/>
  <c r="AD6681" i="1"/>
  <c r="AF6680" i="1"/>
  <c r="AE6680" i="1"/>
  <c r="AD6680" i="1"/>
  <c r="AF6679" i="1"/>
  <c r="AE6679" i="1"/>
  <c r="AD6679" i="1"/>
  <c r="AF6678" i="1"/>
  <c r="AE6678" i="1"/>
  <c r="AD6678" i="1"/>
  <c r="AF6677" i="1"/>
  <c r="AE6677" i="1"/>
  <c r="AD6677" i="1"/>
  <c r="AF6676" i="1"/>
  <c r="AE6676" i="1"/>
  <c r="AD6676" i="1"/>
  <c r="AF6675" i="1"/>
  <c r="AE6675" i="1"/>
  <c r="AD6675" i="1"/>
  <c r="AF6674" i="1"/>
  <c r="AE6674" i="1"/>
  <c r="AD6674" i="1"/>
  <c r="AF6673" i="1"/>
  <c r="AE6673" i="1"/>
  <c r="AD6673" i="1"/>
  <c r="AF6672" i="1"/>
  <c r="AE6672" i="1"/>
  <c r="AD6672" i="1"/>
  <c r="AF6671" i="1"/>
  <c r="AE6671" i="1"/>
  <c r="AD6671" i="1"/>
  <c r="AF6670" i="1"/>
  <c r="AE6670" i="1"/>
  <c r="AD6670" i="1"/>
  <c r="AF6669" i="1"/>
  <c r="AE6669" i="1"/>
  <c r="AD6669" i="1"/>
  <c r="AF6668" i="1"/>
  <c r="AE6668" i="1"/>
  <c r="AD6668" i="1"/>
  <c r="AF6667" i="1"/>
  <c r="AE6667" i="1"/>
  <c r="AD6667" i="1"/>
  <c r="AF6666" i="1"/>
  <c r="AE6666" i="1"/>
  <c r="AD6666" i="1"/>
  <c r="AF6665" i="1"/>
  <c r="AE6665" i="1"/>
  <c r="AD6665" i="1"/>
  <c r="AF6664" i="1"/>
  <c r="AE6664" i="1"/>
  <c r="AD6664" i="1"/>
  <c r="AF6663" i="1"/>
  <c r="AE6663" i="1"/>
  <c r="AD6663" i="1"/>
  <c r="AF6662" i="1"/>
  <c r="AE6662" i="1"/>
  <c r="AD6662" i="1"/>
  <c r="AF6661" i="1"/>
  <c r="AE6661" i="1"/>
  <c r="AD6661" i="1"/>
  <c r="AF6660" i="1"/>
  <c r="AE6660" i="1"/>
  <c r="AD6660" i="1"/>
  <c r="AF6659" i="1"/>
  <c r="AE6659" i="1"/>
  <c r="AD6659" i="1"/>
  <c r="AF6658" i="1"/>
  <c r="AE6658" i="1"/>
  <c r="AD6658" i="1"/>
  <c r="AF6657" i="1"/>
  <c r="AE6657" i="1"/>
  <c r="AD6657" i="1"/>
  <c r="AF6656" i="1"/>
  <c r="AE6656" i="1"/>
  <c r="AD6656" i="1"/>
  <c r="AF6655" i="1"/>
  <c r="AE6655" i="1"/>
  <c r="AD6655" i="1"/>
  <c r="AF6654" i="1"/>
  <c r="AE6654" i="1"/>
  <c r="AD6654" i="1"/>
  <c r="AF6653" i="1"/>
  <c r="AE6653" i="1"/>
  <c r="AD6653" i="1"/>
  <c r="AF6652" i="1"/>
  <c r="AE6652" i="1"/>
  <c r="AD6652" i="1"/>
  <c r="AF6651" i="1"/>
  <c r="AE6651" i="1"/>
  <c r="AD6651" i="1"/>
  <c r="AF6650" i="1"/>
  <c r="AE6650" i="1"/>
  <c r="AD6650" i="1"/>
  <c r="AF6649" i="1"/>
  <c r="AE6649" i="1"/>
  <c r="AD6649" i="1"/>
  <c r="AF6648" i="1"/>
  <c r="AE6648" i="1"/>
  <c r="AD6648" i="1"/>
  <c r="AF6647" i="1"/>
  <c r="AE6647" i="1"/>
  <c r="AD6647" i="1"/>
  <c r="AF6646" i="1"/>
  <c r="AE6646" i="1"/>
  <c r="AD6646" i="1"/>
  <c r="AF6645" i="1"/>
  <c r="AE6645" i="1"/>
  <c r="AD6645" i="1"/>
  <c r="AF6644" i="1"/>
  <c r="AE6644" i="1"/>
  <c r="AD6644" i="1"/>
  <c r="AF6643" i="1"/>
  <c r="AE6643" i="1"/>
  <c r="AD6643" i="1"/>
  <c r="AF6642" i="1"/>
  <c r="AE6642" i="1"/>
  <c r="AD6642" i="1"/>
  <c r="AF6641" i="1"/>
  <c r="AE6641" i="1"/>
  <c r="AD6641" i="1"/>
  <c r="AF6640" i="1"/>
  <c r="AE6640" i="1"/>
  <c r="AD6640" i="1"/>
  <c r="AF6639" i="1"/>
  <c r="AE6639" i="1"/>
  <c r="AD6639" i="1"/>
  <c r="AF6638" i="1"/>
  <c r="AE6638" i="1"/>
  <c r="AD6638" i="1"/>
  <c r="AF6637" i="1"/>
  <c r="AE6637" i="1"/>
  <c r="AD6637" i="1"/>
  <c r="AF6636" i="1"/>
  <c r="AE6636" i="1"/>
  <c r="AD6636" i="1"/>
  <c r="AF6635" i="1"/>
  <c r="AE6635" i="1"/>
  <c r="AD6635" i="1"/>
  <c r="AF6634" i="1"/>
  <c r="AE6634" i="1"/>
  <c r="AD6634" i="1"/>
  <c r="AF6633" i="1"/>
  <c r="AE6633" i="1"/>
  <c r="AD6633" i="1"/>
  <c r="AF6632" i="1"/>
  <c r="AE6632" i="1"/>
  <c r="AD6632" i="1"/>
  <c r="AF6631" i="1"/>
  <c r="AE6631" i="1"/>
  <c r="AD6631" i="1"/>
  <c r="AF6630" i="1"/>
  <c r="AE6630" i="1"/>
  <c r="AD6630" i="1"/>
  <c r="AF6629" i="1"/>
  <c r="AE6629" i="1"/>
  <c r="AD6629" i="1"/>
  <c r="AF6628" i="1"/>
  <c r="AE6628" i="1"/>
  <c r="AD6628" i="1"/>
  <c r="AF6627" i="1"/>
  <c r="AE6627" i="1"/>
  <c r="AD6627" i="1"/>
  <c r="AF6626" i="1"/>
  <c r="AE6626" i="1"/>
  <c r="AD6626" i="1"/>
  <c r="AF6625" i="1"/>
  <c r="AE6625" i="1"/>
  <c r="AD6625" i="1"/>
  <c r="AF6624" i="1"/>
  <c r="AE6624" i="1"/>
  <c r="AD6624" i="1"/>
  <c r="AF6623" i="1"/>
  <c r="AE6623" i="1"/>
  <c r="AD6623" i="1"/>
  <c r="AF6622" i="1"/>
  <c r="AE6622" i="1"/>
  <c r="AD6622" i="1"/>
  <c r="AF6621" i="1"/>
  <c r="AE6621" i="1"/>
  <c r="AD6621" i="1"/>
  <c r="AF6620" i="1"/>
  <c r="AE6620" i="1"/>
  <c r="AD6620" i="1"/>
  <c r="AF6619" i="1"/>
  <c r="AE6619" i="1"/>
  <c r="AD6619" i="1"/>
  <c r="AF6618" i="1"/>
  <c r="AE6618" i="1"/>
  <c r="AD6618" i="1"/>
  <c r="AF6617" i="1"/>
  <c r="AE6617" i="1"/>
  <c r="AD6617" i="1"/>
  <c r="AF6616" i="1"/>
  <c r="AE6616" i="1"/>
  <c r="AD6616" i="1"/>
  <c r="AF6615" i="1"/>
  <c r="AE6615" i="1"/>
  <c r="AD6615" i="1"/>
  <c r="AF6614" i="1"/>
  <c r="AE6614" i="1"/>
  <c r="AD6614" i="1"/>
  <c r="AF6613" i="1"/>
  <c r="AE6613" i="1"/>
  <c r="AD6613" i="1"/>
  <c r="AF6612" i="1"/>
  <c r="AE6612" i="1"/>
  <c r="AD6612" i="1"/>
  <c r="AF6611" i="1"/>
  <c r="AE6611" i="1"/>
  <c r="AD6611" i="1"/>
  <c r="AF6610" i="1"/>
  <c r="AE6610" i="1"/>
  <c r="AD6610" i="1"/>
  <c r="AF6609" i="1"/>
  <c r="AE6609" i="1"/>
  <c r="AD6609" i="1"/>
  <c r="AF6608" i="1"/>
  <c r="AE6608" i="1"/>
  <c r="AD6608" i="1"/>
  <c r="AF6607" i="1"/>
  <c r="AE6607" i="1"/>
  <c r="AD6607" i="1"/>
  <c r="AF6606" i="1"/>
  <c r="AE6606" i="1"/>
  <c r="AD6606" i="1"/>
  <c r="AF6605" i="1"/>
  <c r="AE6605" i="1"/>
  <c r="AD6605" i="1"/>
  <c r="AF6604" i="1"/>
  <c r="AE6604" i="1"/>
  <c r="AD6604" i="1"/>
  <c r="AF6603" i="1"/>
  <c r="AE6603" i="1"/>
  <c r="AD6603" i="1"/>
  <c r="AF6602" i="1"/>
  <c r="AE6602" i="1"/>
  <c r="AD6602" i="1"/>
  <c r="AF6601" i="1"/>
  <c r="AE6601" i="1"/>
  <c r="AD6601" i="1"/>
  <c r="AF6600" i="1"/>
  <c r="AE6600" i="1"/>
  <c r="AD6600" i="1"/>
  <c r="AF6599" i="1"/>
  <c r="AE6599" i="1"/>
  <c r="AD6599" i="1"/>
  <c r="AF6598" i="1"/>
  <c r="AE6598" i="1"/>
  <c r="AD6598" i="1"/>
  <c r="AF6597" i="1"/>
  <c r="AE6597" i="1"/>
  <c r="AD6597" i="1"/>
  <c r="AF6596" i="1"/>
  <c r="AE6596" i="1"/>
  <c r="AD6596" i="1"/>
  <c r="AF6595" i="1"/>
  <c r="AE6595" i="1"/>
  <c r="AD6595" i="1"/>
  <c r="AF6594" i="1"/>
  <c r="AE6594" i="1"/>
  <c r="AD6594" i="1"/>
  <c r="AF6593" i="1"/>
  <c r="AE6593" i="1"/>
  <c r="AD6593" i="1"/>
  <c r="AF6592" i="1"/>
  <c r="AE6592" i="1"/>
  <c r="AD6592" i="1"/>
  <c r="AF6591" i="1"/>
  <c r="AE6591" i="1"/>
  <c r="AD6591" i="1"/>
  <c r="AF6590" i="1"/>
  <c r="AE6590" i="1"/>
  <c r="AD6590" i="1"/>
  <c r="AF6589" i="1"/>
  <c r="AE6589" i="1"/>
  <c r="AD6589" i="1"/>
  <c r="AF6588" i="1"/>
  <c r="AE6588" i="1"/>
  <c r="AD6588" i="1"/>
  <c r="AF6587" i="1"/>
  <c r="AE6587" i="1"/>
  <c r="AD6587" i="1"/>
  <c r="AF6586" i="1"/>
  <c r="AE6586" i="1"/>
  <c r="AD6586" i="1"/>
  <c r="AF6585" i="1"/>
  <c r="AE6585" i="1"/>
  <c r="AD6585" i="1"/>
  <c r="AF6584" i="1"/>
  <c r="AE6584" i="1"/>
  <c r="AD6584" i="1"/>
  <c r="AF6583" i="1"/>
  <c r="AE6583" i="1"/>
  <c r="AD6583" i="1"/>
  <c r="AF6582" i="1"/>
  <c r="AE6582" i="1"/>
  <c r="AD6582" i="1"/>
  <c r="AF6581" i="1"/>
  <c r="AE6581" i="1"/>
  <c r="AD6581" i="1"/>
  <c r="AF6580" i="1"/>
  <c r="AE6580" i="1"/>
  <c r="AD6580" i="1"/>
  <c r="AF6579" i="1"/>
  <c r="AE6579" i="1"/>
  <c r="AD6579" i="1"/>
  <c r="AF6578" i="1"/>
  <c r="AE6578" i="1"/>
  <c r="AD6578" i="1"/>
  <c r="AF6577" i="1"/>
  <c r="AE6577" i="1"/>
  <c r="AD6577" i="1"/>
  <c r="AF6576" i="1"/>
  <c r="AE6576" i="1"/>
  <c r="AD6576" i="1"/>
  <c r="AF6575" i="1"/>
  <c r="AE6575" i="1"/>
  <c r="AD6575" i="1"/>
  <c r="AF6574" i="1"/>
  <c r="AE6574" i="1"/>
  <c r="AD6574" i="1"/>
  <c r="AF6573" i="1"/>
  <c r="AE6573" i="1"/>
  <c r="AD6573" i="1"/>
  <c r="AF6572" i="1"/>
  <c r="AE6572" i="1"/>
  <c r="AD6572" i="1"/>
  <c r="AF6571" i="1"/>
  <c r="AE6571" i="1"/>
  <c r="AD6571" i="1"/>
  <c r="AF6570" i="1"/>
  <c r="AE6570" i="1"/>
  <c r="AD6570" i="1"/>
  <c r="AF6569" i="1"/>
  <c r="AE6569" i="1"/>
  <c r="AD6569" i="1"/>
  <c r="AF6568" i="1"/>
  <c r="AE6568" i="1"/>
  <c r="AD6568" i="1"/>
  <c r="AF6567" i="1"/>
  <c r="AE6567" i="1"/>
  <c r="AD6567" i="1"/>
  <c r="AF6566" i="1"/>
  <c r="AE6566" i="1"/>
  <c r="AD6566" i="1"/>
  <c r="AF6565" i="1"/>
  <c r="AE6565" i="1"/>
  <c r="AD6565" i="1"/>
  <c r="AF6564" i="1"/>
  <c r="AE6564" i="1"/>
  <c r="AD6564" i="1"/>
  <c r="AF6563" i="1"/>
  <c r="AE6563" i="1"/>
  <c r="AD6563" i="1"/>
  <c r="AF6562" i="1"/>
  <c r="AE6562" i="1"/>
  <c r="AD6562" i="1"/>
  <c r="AF6561" i="1"/>
  <c r="AE6561" i="1"/>
  <c r="AD6561" i="1"/>
  <c r="AF6560" i="1"/>
  <c r="AE6560" i="1"/>
  <c r="AD6560" i="1"/>
  <c r="AF6559" i="1"/>
  <c r="AE6559" i="1"/>
  <c r="AD6559" i="1"/>
  <c r="AF6558" i="1"/>
  <c r="AE6558" i="1"/>
  <c r="AD6558" i="1"/>
  <c r="AF6557" i="1"/>
  <c r="AE6557" i="1"/>
  <c r="AD6557" i="1"/>
  <c r="AF6556" i="1"/>
  <c r="AE6556" i="1"/>
  <c r="AD6556" i="1"/>
  <c r="AF6555" i="1"/>
  <c r="AE6555" i="1"/>
  <c r="AD6555" i="1"/>
  <c r="AF6554" i="1"/>
  <c r="AE6554" i="1"/>
  <c r="AD6554" i="1"/>
  <c r="AF6553" i="1"/>
  <c r="AE6553" i="1"/>
  <c r="AD6553" i="1"/>
  <c r="AF6552" i="1"/>
  <c r="AE6552" i="1"/>
  <c r="AD6552" i="1"/>
  <c r="AF6551" i="1"/>
  <c r="AE6551" i="1"/>
  <c r="AD6551" i="1"/>
  <c r="AF6550" i="1"/>
  <c r="AE6550" i="1"/>
  <c r="AD6550" i="1"/>
  <c r="AF6549" i="1"/>
  <c r="AE6549" i="1"/>
  <c r="AD6549" i="1"/>
  <c r="AF6548" i="1"/>
  <c r="AE6548" i="1"/>
  <c r="AD6548" i="1"/>
  <c r="AF6547" i="1"/>
  <c r="AE6547" i="1"/>
  <c r="AD6547" i="1"/>
  <c r="AF6546" i="1"/>
  <c r="AE6546" i="1"/>
  <c r="AD6546" i="1"/>
  <c r="AF6545" i="1"/>
  <c r="AE6545" i="1"/>
  <c r="AD6545" i="1"/>
  <c r="AF6544" i="1"/>
  <c r="AE6544" i="1"/>
  <c r="AD6544" i="1"/>
  <c r="AF6543" i="1"/>
  <c r="AE6543" i="1"/>
  <c r="AD6543" i="1"/>
  <c r="AF6542" i="1"/>
  <c r="AE6542" i="1"/>
  <c r="AD6542" i="1"/>
  <c r="AF6541" i="1"/>
  <c r="AE6541" i="1"/>
  <c r="AD6541" i="1"/>
  <c r="AF6540" i="1"/>
  <c r="AE6540" i="1"/>
  <c r="AD6540" i="1"/>
  <c r="AF6539" i="1"/>
  <c r="AE6539" i="1"/>
  <c r="AD6539" i="1"/>
  <c r="AF6538" i="1"/>
  <c r="AE6538" i="1"/>
  <c r="AD6538" i="1"/>
  <c r="AF6537" i="1"/>
  <c r="AE6537" i="1"/>
  <c r="AD6537" i="1"/>
  <c r="AF6536" i="1"/>
  <c r="AE6536" i="1"/>
  <c r="AD6536" i="1"/>
  <c r="AF6535" i="1"/>
  <c r="AE6535" i="1"/>
  <c r="AD6535" i="1"/>
  <c r="AF6534" i="1"/>
  <c r="AE6534" i="1"/>
  <c r="AD6534" i="1"/>
  <c r="AF6533" i="1"/>
  <c r="AE6533" i="1"/>
  <c r="AD6533" i="1"/>
  <c r="AF6532" i="1"/>
  <c r="AE6532" i="1"/>
  <c r="AD6532" i="1"/>
  <c r="AF6531" i="1"/>
  <c r="AE6531" i="1"/>
  <c r="AD6531" i="1"/>
  <c r="AF6530" i="1"/>
  <c r="AE6530" i="1"/>
  <c r="AD6530" i="1"/>
  <c r="AF6529" i="1"/>
  <c r="AE6529" i="1"/>
  <c r="AD6529" i="1"/>
  <c r="AF6528" i="1"/>
  <c r="AE6528" i="1"/>
  <c r="AD6528" i="1"/>
  <c r="AF6527" i="1"/>
  <c r="AE6527" i="1"/>
  <c r="AD6527" i="1"/>
  <c r="AF6526" i="1"/>
  <c r="AE6526" i="1"/>
  <c r="AD6526" i="1"/>
  <c r="AF6525" i="1"/>
  <c r="AE6525" i="1"/>
  <c r="AD6525" i="1"/>
  <c r="AF6524" i="1"/>
  <c r="AE6524" i="1"/>
  <c r="AD6524" i="1"/>
  <c r="AF6523" i="1"/>
  <c r="AE6523" i="1"/>
  <c r="AD6523" i="1"/>
  <c r="AF6522" i="1"/>
  <c r="AE6522" i="1"/>
  <c r="AD6522" i="1"/>
  <c r="AF6521" i="1"/>
  <c r="AE6521" i="1"/>
  <c r="AD6521" i="1"/>
  <c r="AF6520" i="1"/>
  <c r="AE6520" i="1"/>
  <c r="AD6520" i="1"/>
  <c r="AF6519" i="1"/>
  <c r="AE6519" i="1"/>
  <c r="AD6519" i="1"/>
  <c r="AF6518" i="1"/>
  <c r="AE6518" i="1"/>
  <c r="AD6518" i="1"/>
  <c r="AF6517" i="1"/>
  <c r="AE6517" i="1"/>
  <c r="AD6517" i="1"/>
  <c r="AF6516" i="1"/>
  <c r="AE6516" i="1"/>
  <c r="AD6516" i="1"/>
  <c r="AF6515" i="1"/>
  <c r="AE6515" i="1"/>
  <c r="AD6515" i="1"/>
  <c r="AF6514" i="1"/>
  <c r="AE6514" i="1"/>
  <c r="AD6514" i="1"/>
  <c r="AF6513" i="1"/>
  <c r="AE6513" i="1"/>
  <c r="AD6513" i="1"/>
  <c r="AF6512" i="1"/>
  <c r="AE6512" i="1"/>
  <c r="AD6512" i="1"/>
  <c r="AF6511" i="1"/>
  <c r="AE6511" i="1"/>
  <c r="AD6511" i="1"/>
  <c r="AF6510" i="1"/>
  <c r="AE6510" i="1"/>
  <c r="AD6510" i="1"/>
  <c r="AF6509" i="1"/>
  <c r="AE6509" i="1"/>
  <c r="AD6509" i="1"/>
  <c r="AF6508" i="1"/>
  <c r="AE6508" i="1"/>
  <c r="AD6508" i="1"/>
  <c r="AF6507" i="1"/>
  <c r="AE6507" i="1"/>
  <c r="AD6507" i="1"/>
  <c r="AF6506" i="1"/>
  <c r="AE6506" i="1"/>
  <c r="AD6506" i="1"/>
  <c r="AF6505" i="1"/>
  <c r="AE6505" i="1"/>
  <c r="AD6505" i="1"/>
  <c r="AF6504" i="1"/>
  <c r="AE6504" i="1"/>
  <c r="AD6504" i="1"/>
  <c r="AF6503" i="1"/>
  <c r="AE6503" i="1"/>
  <c r="AD6503" i="1"/>
  <c r="AF6502" i="1"/>
  <c r="AE6502" i="1"/>
  <c r="AD6502" i="1"/>
  <c r="AF6501" i="1"/>
  <c r="AE6501" i="1"/>
  <c r="AD6501" i="1"/>
  <c r="AF6500" i="1"/>
  <c r="AE6500" i="1"/>
  <c r="AD6500" i="1"/>
  <c r="AF6499" i="1"/>
  <c r="AE6499" i="1"/>
  <c r="AD6499" i="1"/>
  <c r="AF6498" i="1"/>
  <c r="AE6498" i="1"/>
  <c r="AD6498" i="1"/>
  <c r="AF6497" i="1"/>
  <c r="AE6497" i="1"/>
  <c r="AD6497" i="1"/>
  <c r="AF6496" i="1"/>
  <c r="AE6496" i="1"/>
  <c r="AD6496" i="1"/>
  <c r="AF6495" i="1"/>
  <c r="AE6495" i="1"/>
  <c r="AD6495" i="1"/>
  <c r="AF6494" i="1"/>
  <c r="AE6494" i="1"/>
  <c r="AD6494" i="1"/>
  <c r="AF6493" i="1"/>
  <c r="AE6493" i="1"/>
  <c r="AD6493" i="1"/>
  <c r="AF6492" i="1"/>
  <c r="AE6492" i="1"/>
  <c r="AD6492" i="1"/>
  <c r="AF6491" i="1"/>
  <c r="AE6491" i="1"/>
  <c r="AD6491" i="1"/>
  <c r="AF6490" i="1"/>
  <c r="AE6490" i="1"/>
  <c r="AD6490" i="1"/>
  <c r="AF6489" i="1"/>
  <c r="AE6489" i="1"/>
  <c r="AD6489" i="1"/>
  <c r="AF6488" i="1"/>
  <c r="AE6488" i="1"/>
  <c r="AD6488" i="1"/>
  <c r="AF6487" i="1"/>
  <c r="AE6487" i="1"/>
  <c r="AD6487" i="1"/>
  <c r="AF6486" i="1"/>
  <c r="AE6486" i="1"/>
  <c r="AD6486" i="1"/>
  <c r="AF6485" i="1"/>
  <c r="AE6485" i="1"/>
  <c r="AD6485" i="1"/>
  <c r="AF6484" i="1"/>
  <c r="AE6484" i="1"/>
  <c r="AD6484" i="1"/>
  <c r="AF6483" i="1"/>
  <c r="AE6483" i="1"/>
  <c r="AD6483" i="1"/>
  <c r="AF6482" i="1"/>
  <c r="AE6482" i="1"/>
  <c r="AD6482" i="1"/>
  <c r="AF6481" i="1"/>
  <c r="AE6481" i="1"/>
  <c r="AD6481" i="1"/>
  <c r="AF6480" i="1"/>
  <c r="AE6480" i="1"/>
  <c r="AD6480" i="1"/>
  <c r="AF6479" i="1"/>
  <c r="AE6479" i="1"/>
  <c r="AD6479" i="1"/>
  <c r="AF6478" i="1"/>
  <c r="AE6478" i="1"/>
  <c r="AD6478" i="1"/>
  <c r="AF6477" i="1"/>
  <c r="AE6477" i="1"/>
  <c r="AD6477" i="1"/>
  <c r="AF6476" i="1"/>
  <c r="AE6476" i="1"/>
  <c r="AD6476" i="1"/>
  <c r="AF6475" i="1"/>
  <c r="AE6475" i="1"/>
  <c r="AD6475" i="1"/>
  <c r="AF6474" i="1"/>
  <c r="AE6474" i="1"/>
  <c r="AD6474" i="1"/>
  <c r="AF6473" i="1"/>
  <c r="AE6473" i="1"/>
  <c r="AD6473" i="1"/>
  <c r="AF6472" i="1"/>
  <c r="AE6472" i="1"/>
  <c r="AD6472" i="1"/>
  <c r="AF6471" i="1"/>
  <c r="AE6471" i="1"/>
  <c r="AD6471" i="1"/>
  <c r="AF6470" i="1"/>
  <c r="AE6470" i="1"/>
  <c r="AD6470" i="1"/>
  <c r="AF6469" i="1"/>
  <c r="AE6469" i="1"/>
  <c r="AD6469" i="1"/>
  <c r="AF6468" i="1"/>
  <c r="AE6468" i="1"/>
  <c r="AD6468" i="1"/>
  <c r="AF6467" i="1"/>
  <c r="AE6467" i="1"/>
  <c r="AD6467" i="1"/>
  <c r="AF6466" i="1"/>
  <c r="AE6466" i="1"/>
  <c r="AD6466" i="1"/>
  <c r="AF6465" i="1"/>
  <c r="AE6465" i="1"/>
  <c r="AD6465" i="1"/>
  <c r="AF6464" i="1"/>
  <c r="AE6464" i="1"/>
  <c r="AD6464" i="1"/>
  <c r="AF6463" i="1"/>
  <c r="AE6463" i="1"/>
  <c r="AD6463" i="1"/>
  <c r="AF6462" i="1"/>
  <c r="AE6462" i="1"/>
  <c r="AD6462" i="1"/>
  <c r="AF6461" i="1"/>
  <c r="AE6461" i="1"/>
  <c r="AD6461" i="1"/>
  <c r="AF6460" i="1"/>
  <c r="AE6460" i="1"/>
  <c r="AD6460" i="1"/>
  <c r="AF6459" i="1"/>
  <c r="AE6459" i="1"/>
  <c r="AD6459" i="1"/>
  <c r="AF6458" i="1"/>
  <c r="AE6458" i="1"/>
  <c r="AD6458" i="1"/>
  <c r="AF6457" i="1"/>
  <c r="AE6457" i="1"/>
  <c r="AD6457" i="1"/>
  <c r="AF6456" i="1"/>
  <c r="AE6456" i="1"/>
  <c r="AD6456" i="1"/>
  <c r="AF6455" i="1"/>
  <c r="AE6455" i="1"/>
  <c r="AD6455" i="1"/>
  <c r="AF6454" i="1"/>
  <c r="AE6454" i="1"/>
  <c r="AD6454" i="1"/>
  <c r="AF6453" i="1"/>
  <c r="AE6453" i="1"/>
  <c r="AD6453" i="1"/>
  <c r="AF6452" i="1"/>
  <c r="AE6452" i="1"/>
  <c r="AD6452" i="1"/>
  <c r="AF6451" i="1"/>
  <c r="AE6451" i="1"/>
  <c r="AD6451" i="1"/>
  <c r="AF6450" i="1"/>
  <c r="AE6450" i="1"/>
  <c r="AD6450" i="1"/>
  <c r="AF6449" i="1"/>
  <c r="AE6449" i="1"/>
  <c r="AD6449" i="1"/>
  <c r="AF6448" i="1"/>
  <c r="AE6448" i="1"/>
  <c r="AD6448" i="1"/>
  <c r="AF6447" i="1"/>
  <c r="AE6447" i="1"/>
  <c r="AD6447" i="1"/>
  <c r="AF6446" i="1"/>
  <c r="AE6446" i="1"/>
  <c r="AD6446" i="1"/>
  <c r="AF6445" i="1"/>
  <c r="AE6445" i="1"/>
  <c r="AD6445" i="1"/>
  <c r="AF6444" i="1"/>
  <c r="AE6444" i="1"/>
  <c r="AD6444" i="1"/>
  <c r="AF6443" i="1"/>
  <c r="AE6443" i="1"/>
  <c r="AD6443" i="1"/>
  <c r="AF6442" i="1"/>
  <c r="AE6442" i="1"/>
  <c r="AD6442" i="1"/>
  <c r="AF6441" i="1"/>
  <c r="AE6441" i="1"/>
  <c r="AD6441" i="1"/>
  <c r="AF6440" i="1"/>
  <c r="AE6440" i="1"/>
  <c r="AD6440" i="1"/>
  <c r="AF6439" i="1"/>
  <c r="AE6439" i="1"/>
  <c r="AD6439" i="1"/>
  <c r="AF6438" i="1"/>
  <c r="AE6438" i="1"/>
  <c r="AD6438" i="1"/>
  <c r="AF6437" i="1"/>
  <c r="AE6437" i="1"/>
  <c r="AD6437" i="1"/>
  <c r="AF6436" i="1"/>
  <c r="AE6436" i="1"/>
  <c r="AD6436" i="1"/>
  <c r="AF6435" i="1"/>
  <c r="AE6435" i="1"/>
  <c r="AD6435" i="1"/>
  <c r="AF6434" i="1"/>
  <c r="AE6434" i="1"/>
  <c r="AD6434" i="1"/>
  <c r="AF6433" i="1"/>
  <c r="AE6433" i="1"/>
  <c r="AD6433" i="1"/>
  <c r="AF6432" i="1"/>
  <c r="AE6432" i="1"/>
  <c r="AD6432" i="1"/>
  <c r="AF6431" i="1"/>
  <c r="AE6431" i="1"/>
  <c r="AD6431" i="1"/>
  <c r="AF6430" i="1"/>
  <c r="AE6430" i="1"/>
  <c r="AD6430" i="1"/>
  <c r="AF6429" i="1"/>
  <c r="AE6429" i="1"/>
  <c r="AD6429" i="1"/>
  <c r="AF6428" i="1"/>
  <c r="AE6428" i="1"/>
  <c r="AD6428" i="1"/>
  <c r="AF6427" i="1"/>
  <c r="AE6427" i="1"/>
  <c r="AD6427" i="1"/>
  <c r="AF6426" i="1"/>
  <c r="AE6426" i="1"/>
  <c r="AD6426" i="1"/>
  <c r="AF6425" i="1"/>
  <c r="AE6425" i="1"/>
  <c r="AD6425" i="1"/>
  <c r="AF6424" i="1"/>
  <c r="AE6424" i="1"/>
  <c r="AD6424" i="1"/>
  <c r="AF6423" i="1"/>
  <c r="AE6423" i="1"/>
  <c r="AD6423" i="1"/>
  <c r="AF6422" i="1"/>
  <c r="AE6422" i="1"/>
  <c r="AD6422" i="1"/>
  <c r="AF6421" i="1"/>
  <c r="AE6421" i="1"/>
  <c r="AD6421" i="1"/>
  <c r="AF6420" i="1"/>
  <c r="AE6420" i="1"/>
  <c r="AD6420" i="1"/>
  <c r="AF6419" i="1"/>
  <c r="AE6419" i="1"/>
  <c r="AD6419" i="1"/>
  <c r="AF6418" i="1"/>
  <c r="AE6418" i="1"/>
  <c r="AD6418" i="1"/>
  <c r="AF6417" i="1"/>
  <c r="AE6417" i="1"/>
  <c r="AD6417" i="1"/>
  <c r="AF6416" i="1"/>
  <c r="AE6416" i="1"/>
  <c r="AD6416" i="1"/>
  <c r="AF6415" i="1"/>
  <c r="AE6415" i="1"/>
  <c r="AD6415" i="1"/>
  <c r="AF6414" i="1"/>
  <c r="AE6414" i="1"/>
  <c r="AD6414" i="1"/>
  <c r="AF6413" i="1"/>
  <c r="AE6413" i="1"/>
  <c r="AD6413" i="1"/>
  <c r="AF6412" i="1"/>
  <c r="AE6412" i="1"/>
  <c r="AD6412" i="1"/>
  <c r="AF6411" i="1"/>
  <c r="AE6411" i="1"/>
  <c r="AD6411" i="1"/>
  <c r="AF6410" i="1"/>
  <c r="AE6410" i="1"/>
  <c r="AD6410" i="1"/>
  <c r="AF6409" i="1"/>
  <c r="AE6409" i="1"/>
  <c r="AD6409" i="1"/>
  <c r="AF6408" i="1"/>
  <c r="AE6408" i="1"/>
  <c r="AD6408" i="1"/>
  <c r="AF6407" i="1"/>
  <c r="AE6407" i="1"/>
  <c r="AD6407" i="1"/>
  <c r="AF6406" i="1"/>
  <c r="AE6406" i="1"/>
  <c r="AD6406" i="1"/>
  <c r="AF6405" i="1"/>
  <c r="AE6405" i="1"/>
  <c r="AD6405" i="1"/>
  <c r="AF6404" i="1"/>
  <c r="AE6404" i="1"/>
  <c r="AD6404" i="1"/>
  <c r="AF6403" i="1"/>
  <c r="AE6403" i="1"/>
  <c r="AD6403" i="1"/>
  <c r="AF6402" i="1"/>
  <c r="AE6402" i="1"/>
  <c r="AD6402" i="1"/>
  <c r="AF6401" i="1"/>
  <c r="AE6401" i="1"/>
  <c r="AD6401" i="1"/>
  <c r="AF6400" i="1"/>
  <c r="AE6400" i="1"/>
  <c r="AD6400" i="1"/>
  <c r="AF6399" i="1"/>
  <c r="AE6399" i="1"/>
  <c r="AD6399" i="1"/>
  <c r="AF6398" i="1"/>
  <c r="AE6398" i="1"/>
  <c r="AD6398" i="1"/>
  <c r="AF6397" i="1"/>
  <c r="AE6397" i="1"/>
  <c r="AD6397" i="1"/>
  <c r="AF6396" i="1"/>
  <c r="AE6396" i="1"/>
  <c r="AD6396" i="1"/>
  <c r="AF6395" i="1"/>
  <c r="AE6395" i="1"/>
  <c r="AD6395" i="1"/>
  <c r="AF6394" i="1"/>
  <c r="AE6394" i="1"/>
  <c r="AD6394" i="1"/>
  <c r="AF6393" i="1"/>
  <c r="AE6393" i="1"/>
  <c r="AD6393" i="1"/>
  <c r="AF6392" i="1"/>
  <c r="AE6392" i="1"/>
  <c r="AD6392" i="1"/>
  <c r="AF6391" i="1"/>
  <c r="AE6391" i="1"/>
  <c r="AD6391" i="1"/>
  <c r="AF6390" i="1"/>
  <c r="AE6390" i="1"/>
  <c r="AD6390" i="1"/>
  <c r="AF6389" i="1"/>
  <c r="AE6389" i="1"/>
  <c r="AD6389" i="1"/>
  <c r="AF6388" i="1"/>
  <c r="AE6388" i="1"/>
  <c r="AD6388" i="1"/>
  <c r="AF6387" i="1"/>
  <c r="AE6387" i="1"/>
  <c r="AD6387" i="1"/>
  <c r="AF6386" i="1"/>
  <c r="AE6386" i="1"/>
  <c r="AD6386" i="1"/>
  <c r="AF6385" i="1"/>
  <c r="AE6385" i="1"/>
  <c r="AD6385" i="1"/>
  <c r="AF6384" i="1"/>
  <c r="AE6384" i="1"/>
  <c r="AD6384" i="1"/>
  <c r="AF6383" i="1"/>
  <c r="AE6383" i="1"/>
  <c r="AD6383" i="1"/>
  <c r="AF6382" i="1"/>
  <c r="AE6382" i="1"/>
  <c r="AD6382" i="1"/>
  <c r="AF6381" i="1"/>
  <c r="AE6381" i="1"/>
  <c r="AD6381" i="1"/>
  <c r="AF6380" i="1"/>
  <c r="AE6380" i="1"/>
  <c r="AD6380" i="1"/>
  <c r="AF6379" i="1"/>
  <c r="AE6379" i="1"/>
  <c r="AD6379" i="1"/>
  <c r="AF6378" i="1"/>
  <c r="AE6378" i="1"/>
  <c r="AD6378" i="1"/>
  <c r="AF6377" i="1"/>
  <c r="AE6377" i="1"/>
  <c r="AD6377" i="1"/>
  <c r="AF6376" i="1"/>
  <c r="AE6376" i="1"/>
  <c r="AD6376" i="1"/>
  <c r="AF6375" i="1"/>
  <c r="AE6375" i="1"/>
  <c r="AD6375" i="1"/>
  <c r="AF6374" i="1"/>
  <c r="AE6374" i="1"/>
  <c r="AD6374" i="1"/>
  <c r="AF6373" i="1"/>
  <c r="AE6373" i="1"/>
  <c r="AD6373" i="1"/>
  <c r="AF6372" i="1"/>
  <c r="AE6372" i="1"/>
  <c r="AD6372" i="1"/>
  <c r="AF6371" i="1"/>
  <c r="AE6371" i="1"/>
  <c r="AD6371" i="1"/>
  <c r="AF6370" i="1"/>
  <c r="AE6370" i="1"/>
  <c r="AD6370" i="1"/>
  <c r="AF6369" i="1"/>
  <c r="AE6369" i="1"/>
  <c r="AD6369" i="1"/>
  <c r="AF6368" i="1"/>
  <c r="AE6368" i="1"/>
  <c r="AD6368" i="1"/>
  <c r="AF6367" i="1"/>
  <c r="AE6367" i="1"/>
  <c r="AD6367" i="1"/>
  <c r="AF6366" i="1"/>
  <c r="AE6366" i="1"/>
  <c r="AD6366" i="1"/>
  <c r="AF6365" i="1"/>
  <c r="AE6365" i="1"/>
  <c r="AD6365" i="1"/>
  <c r="AF6364" i="1"/>
  <c r="AE6364" i="1"/>
  <c r="AD6364" i="1"/>
  <c r="AF6363" i="1"/>
  <c r="AE6363" i="1"/>
  <c r="AD6363" i="1"/>
  <c r="AF6362" i="1"/>
  <c r="AE6362" i="1"/>
  <c r="AD6362" i="1"/>
  <c r="AF6361" i="1"/>
  <c r="AE6361" i="1"/>
  <c r="AD6361" i="1"/>
  <c r="AF6360" i="1"/>
  <c r="AE6360" i="1"/>
  <c r="AD6360" i="1"/>
  <c r="AF6359" i="1"/>
  <c r="AE6359" i="1"/>
  <c r="AD6359" i="1"/>
  <c r="AF6358" i="1"/>
  <c r="AE6358" i="1"/>
  <c r="AD6358" i="1"/>
  <c r="AF6357" i="1"/>
  <c r="AE6357" i="1"/>
  <c r="AD6357" i="1"/>
  <c r="AF6356" i="1"/>
  <c r="AE6356" i="1"/>
  <c r="AD6356" i="1"/>
  <c r="AF6355" i="1"/>
  <c r="AE6355" i="1"/>
  <c r="AD6355" i="1"/>
  <c r="AF6354" i="1"/>
  <c r="AE6354" i="1"/>
  <c r="AD6354" i="1"/>
  <c r="AF6353" i="1"/>
  <c r="AE6353" i="1"/>
  <c r="AD6353" i="1"/>
  <c r="AF6352" i="1"/>
  <c r="AE6352" i="1"/>
  <c r="AD6352" i="1"/>
  <c r="AF6351" i="1"/>
  <c r="AE6351" i="1"/>
  <c r="AD6351" i="1"/>
  <c r="AF6350" i="1"/>
  <c r="AE6350" i="1"/>
  <c r="AD6350" i="1"/>
  <c r="AF6349" i="1"/>
  <c r="AE6349" i="1"/>
  <c r="AD6349" i="1"/>
  <c r="AF6348" i="1"/>
  <c r="AE6348" i="1"/>
  <c r="AD6348" i="1"/>
  <c r="AF6347" i="1"/>
  <c r="AE6347" i="1"/>
  <c r="AD6347" i="1"/>
  <c r="AF6346" i="1"/>
  <c r="AE6346" i="1"/>
  <c r="AD6346" i="1"/>
  <c r="AF6345" i="1"/>
  <c r="AE6345" i="1"/>
  <c r="AD6345" i="1"/>
  <c r="AF6344" i="1"/>
  <c r="AE6344" i="1"/>
  <c r="AD6344" i="1"/>
  <c r="AF6343" i="1"/>
  <c r="AE6343" i="1"/>
  <c r="AD6343" i="1"/>
  <c r="AF6342" i="1"/>
  <c r="AE6342" i="1"/>
  <c r="AD6342" i="1"/>
  <c r="AF6341" i="1"/>
  <c r="AE6341" i="1"/>
  <c r="AD6341" i="1"/>
  <c r="AF6340" i="1"/>
  <c r="AE6340" i="1"/>
  <c r="AD6340" i="1"/>
  <c r="AF6339" i="1"/>
  <c r="AE6339" i="1"/>
  <c r="AD6339" i="1"/>
  <c r="AF6338" i="1"/>
  <c r="AE6338" i="1"/>
  <c r="AD6338" i="1"/>
  <c r="AF6337" i="1"/>
  <c r="AE6337" i="1"/>
  <c r="AD6337" i="1"/>
  <c r="AF6336" i="1"/>
  <c r="AE6336" i="1"/>
  <c r="AD6336" i="1"/>
  <c r="AF6335" i="1"/>
  <c r="AE6335" i="1"/>
  <c r="AD6335" i="1"/>
  <c r="AF6334" i="1"/>
  <c r="AE6334" i="1"/>
  <c r="AD6334" i="1"/>
  <c r="AF6333" i="1"/>
  <c r="AE6333" i="1"/>
  <c r="AD6333" i="1"/>
  <c r="AF6332" i="1"/>
  <c r="AE6332" i="1"/>
  <c r="AD6332" i="1"/>
  <c r="AF6331" i="1"/>
  <c r="AE6331" i="1"/>
  <c r="AD6331" i="1"/>
  <c r="AF6330" i="1"/>
  <c r="AE6330" i="1"/>
  <c r="AD6330" i="1"/>
  <c r="AF6329" i="1"/>
  <c r="AE6329" i="1"/>
  <c r="AD6329" i="1"/>
  <c r="AF6328" i="1"/>
  <c r="AE6328" i="1"/>
  <c r="AD6328" i="1"/>
  <c r="AF6327" i="1"/>
  <c r="AE6327" i="1"/>
  <c r="AD6327" i="1"/>
  <c r="AF6326" i="1"/>
  <c r="AE6326" i="1"/>
  <c r="AD6326" i="1"/>
  <c r="AF6325" i="1"/>
  <c r="AE6325" i="1"/>
  <c r="AD6325" i="1"/>
  <c r="AF6324" i="1"/>
  <c r="AE6324" i="1"/>
  <c r="AD6324" i="1"/>
  <c r="AF6323" i="1"/>
  <c r="AE6323" i="1"/>
  <c r="AD6323" i="1"/>
  <c r="AF6322" i="1"/>
  <c r="AE6322" i="1"/>
  <c r="AD6322" i="1"/>
  <c r="AF6321" i="1"/>
  <c r="AE6321" i="1"/>
  <c r="AD6321" i="1"/>
  <c r="AF6320" i="1"/>
  <c r="AE6320" i="1"/>
  <c r="AD6320" i="1"/>
  <c r="AF6319" i="1"/>
  <c r="AE6319" i="1"/>
  <c r="AD6319" i="1"/>
  <c r="AF6318" i="1"/>
  <c r="AE6318" i="1"/>
  <c r="AD6318" i="1"/>
  <c r="AF6317" i="1"/>
  <c r="AE6317" i="1"/>
  <c r="AD6317" i="1"/>
  <c r="AF6316" i="1"/>
  <c r="AE6316" i="1"/>
  <c r="AD6316" i="1"/>
  <c r="AF6315" i="1"/>
  <c r="AE6315" i="1"/>
  <c r="AD6315" i="1"/>
  <c r="AF6314" i="1"/>
  <c r="AE6314" i="1"/>
  <c r="AD6314" i="1"/>
  <c r="AF6313" i="1"/>
  <c r="AE6313" i="1"/>
  <c r="AD6313" i="1"/>
  <c r="AF6312" i="1"/>
  <c r="AE6312" i="1"/>
  <c r="AD6312" i="1"/>
  <c r="AF6311" i="1"/>
  <c r="AE6311" i="1"/>
  <c r="AD6311" i="1"/>
  <c r="AF6310" i="1"/>
  <c r="AE6310" i="1"/>
  <c r="AD6310" i="1"/>
  <c r="AF6309" i="1"/>
  <c r="AE6309" i="1"/>
  <c r="AD6309" i="1"/>
  <c r="AF6308" i="1"/>
  <c r="AE6308" i="1"/>
  <c r="AD6308" i="1"/>
  <c r="AF6307" i="1"/>
  <c r="AE6307" i="1"/>
  <c r="AD6307" i="1"/>
  <c r="AF6306" i="1"/>
  <c r="AE6306" i="1"/>
  <c r="AD6306" i="1"/>
  <c r="AF6305" i="1"/>
  <c r="AE6305" i="1"/>
  <c r="AD6305" i="1"/>
  <c r="AF6304" i="1"/>
  <c r="AE6304" i="1"/>
  <c r="AD6304" i="1"/>
  <c r="AF6303" i="1"/>
  <c r="AE6303" i="1"/>
  <c r="AD6303" i="1"/>
  <c r="AF6302" i="1"/>
  <c r="AE6302" i="1"/>
  <c r="AD6302" i="1"/>
  <c r="AF6301" i="1"/>
  <c r="AE6301" i="1"/>
  <c r="AD6301" i="1"/>
  <c r="AF6300" i="1"/>
  <c r="AE6300" i="1"/>
  <c r="AD6300" i="1"/>
  <c r="AF6299" i="1"/>
  <c r="AE6299" i="1"/>
  <c r="AD6299" i="1"/>
  <c r="AF6298" i="1"/>
  <c r="AE6298" i="1"/>
  <c r="AD6298" i="1"/>
  <c r="AF6297" i="1"/>
  <c r="AE6297" i="1"/>
  <c r="AD6297" i="1"/>
  <c r="AF6296" i="1"/>
  <c r="AE6296" i="1"/>
  <c r="AD6296" i="1"/>
  <c r="AF6295" i="1"/>
  <c r="AE6295" i="1"/>
  <c r="AD6295" i="1"/>
  <c r="AF6294" i="1"/>
  <c r="AE6294" i="1"/>
  <c r="AD6294" i="1"/>
  <c r="AF6293" i="1"/>
  <c r="AE6293" i="1"/>
  <c r="AD6293" i="1"/>
  <c r="AF6292" i="1"/>
  <c r="AE6292" i="1"/>
  <c r="AD6292" i="1"/>
  <c r="AF6291" i="1"/>
  <c r="AE6291" i="1"/>
  <c r="AD6291" i="1"/>
  <c r="AF6290" i="1"/>
  <c r="AE6290" i="1"/>
  <c r="AD6290" i="1"/>
  <c r="AF6289" i="1"/>
  <c r="AE6289" i="1"/>
  <c r="AD6289" i="1"/>
  <c r="AF6288" i="1"/>
  <c r="AE6288" i="1"/>
  <c r="AD6288" i="1"/>
  <c r="AF6287" i="1"/>
  <c r="AE6287" i="1"/>
  <c r="AD6287" i="1"/>
  <c r="AF6286" i="1"/>
  <c r="AE6286" i="1"/>
  <c r="AD6286" i="1"/>
  <c r="AF6285" i="1"/>
  <c r="AE6285" i="1"/>
  <c r="AD6285" i="1"/>
  <c r="AF6284" i="1"/>
  <c r="AE6284" i="1"/>
  <c r="AD6284" i="1"/>
  <c r="AF6283" i="1"/>
  <c r="AE6283" i="1"/>
  <c r="AD6283" i="1"/>
  <c r="AF6282" i="1"/>
  <c r="AE6282" i="1"/>
  <c r="AD6282" i="1"/>
  <c r="AF6281" i="1"/>
  <c r="AE6281" i="1"/>
  <c r="AD6281" i="1"/>
  <c r="AF6280" i="1"/>
  <c r="AE6280" i="1"/>
  <c r="AD6280" i="1"/>
  <c r="AF6279" i="1"/>
  <c r="AE6279" i="1"/>
  <c r="AD6279" i="1"/>
  <c r="AF6278" i="1"/>
  <c r="AE6278" i="1"/>
  <c r="AD6278" i="1"/>
  <c r="AF6277" i="1"/>
  <c r="AE6277" i="1"/>
  <c r="AD6277" i="1"/>
  <c r="AF6276" i="1"/>
  <c r="AE6276" i="1"/>
  <c r="AD6276" i="1"/>
  <c r="AF6275" i="1"/>
  <c r="AE6275" i="1"/>
  <c r="AD6275" i="1"/>
  <c r="AF6274" i="1"/>
  <c r="AE6274" i="1"/>
  <c r="AD6274" i="1"/>
  <c r="AF6273" i="1"/>
  <c r="AE6273" i="1"/>
  <c r="AD6273" i="1"/>
  <c r="AF6272" i="1"/>
  <c r="AE6272" i="1"/>
  <c r="AD6272" i="1"/>
  <c r="AF6271" i="1"/>
  <c r="AE6271" i="1"/>
  <c r="AD6271" i="1"/>
  <c r="AF6270" i="1"/>
  <c r="AE6270" i="1"/>
  <c r="AD6270" i="1"/>
  <c r="AF6269" i="1"/>
  <c r="AE6269" i="1"/>
  <c r="AD6269" i="1"/>
  <c r="AF6268" i="1"/>
  <c r="AE6268" i="1"/>
  <c r="AD6268" i="1"/>
  <c r="AF6267" i="1"/>
  <c r="AE6267" i="1"/>
  <c r="AD6267" i="1"/>
  <c r="AF6266" i="1"/>
  <c r="AE6266" i="1"/>
  <c r="AD6266" i="1"/>
  <c r="AF6265" i="1"/>
  <c r="AE6265" i="1"/>
  <c r="AD6265" i="1"/>
  <c r="AF6264" i="1"/>
  <c r="AE6264" i="1"/>
  <c r="AD6264" i="1"/>
  <c r="AF6263" i="1"/>
  <c r="AE6263" i="1"/>
  <c r="AD6263" i="1"/>
  <c r="AF6262" i="1"/>
  <c r="AE6262" i="1"/>
  <c r="AD6262" i="1"/>
  <c r="AF6261" i="1"/>
  <c r="AE6261" i="1"/>
  <c r="AD6261" i="1"/>
  <c r="AF6260" i="1"/>
  <c r="AE6260" i="1"/>
  <c r="AD6260" i="1"/>
  <c r="AF6259" i="1"/>
  <c r="AE6259" i="1"/>
  <c r="AD6259" i="1"/>
  <c r="AF6258" i="1"/>
  <c r="AE6258" i="1"/>
  <c r="AD6258" i="1"/>
  <c r="AF6257" i="1"/>
  <c r="AE6257" i="1"/>
  <c r="AD6257" i="1"/>
  <c r="AF6256" i="1"/>
  <c r="AE6256" i="1"/>
  <c r="AD6256" i="1"/>
  <c r="AF6255" i="1"/>
  <c r="AE6255" i="1"/>
  <c r="AD6255" i="1"/>
  <c r="AF6254" i="1"/>
  <c r="AE6254" i="1"/>
  <c r="AD6254" i="1"/>
  <c r="AF6253" i="1"/>
  <c r="AE6253" i="1"/>
  <c r="AD6253" i="1"/>
  <c r="AF6252" i="1"/>
  <c r="AE6252" i="1"/>
  <c r="AD6252" i="1"/>
  <c r="AF6251" i="1"/>
  <c r="AE6251" i="1"/>
  <c r="AD6251" i="1"/>
  <c r="AF6250" i="1"/>
  <c r="AE6250" i="1"/>
  <c r="AD6250" i="1"/>
  <c r="AF6249" i="1"/>
  <c r="AE6249" i="1"/>
  <c r="AD6249" i="1"/>
  <c r="AF6248" i="1"/>
  <c r="AE6248" i="1"/>
  <c r="AD6248" i="1"/>
  <c r="AF6247" i="1"/>
  <c r="AE6247" i="1"/>
  <c r="AD6247" i="1"/>
  <c r="AF6246" i="1"/>
  <c r="AE6246" i="1"/>
  <c r="AD6246" i="1"/>
  <c r="AF6245" i="1"/>
  <c r="AE6245" i="1"/>
  <c r="AD6245" i="1"/>
  <c r="AF6244" i="1"/>
  <c r="AE6244" i="1"/>
  <c r="AD6244" i="1"/>
  <c r="AF6243" i="1"/>
  <c r="AE6243" i="1"/>
  <c r="AD6243" i="1"/>
  <c r="AF6242" i="1"/>
  <c r="AE6242" i="1"/>
  <c r="AD6242" i="1"/>
  <c r="AF6241" i="1"/>
  <c r="AE6241" i="1"/>
  <c r="AD6241" i="1"/>
  <c r="AF6240" i="1"/>
  <c r="AE6240" i="1"/>
  <c r="AD6240" i="1"/>
  <c r="AF6239" i="1"/>
  <c r="AE6239" i="1"/>
  <c r="AD6239" i="1"/>
  <c r="AF6238" i="1"/>
  <c r="AE6238" i="1"/>
  <c r="AD6238" i="1"/>
  <c r="AF6237" i="1"/>
  <c r="AE6237" i="1"/>
  <c r="AD6237" i="1"/>
  <c r="AF6236" i="1"/>
  <c r="AE6236" i="1"/>
  <c r="AD6236" i="1"/>
  <c r="AF6235" i="1"/>
  <c r="AE6235" i="1"/>
  <c r="AD6235" i="1"/>
  <c r="AF6234" i="1"/>
  <c r="AE6234" i="1"/>
  <c r="AD6234" i="1"/>
  <c r="AF6233" i="1"/>
  <c r="AE6233" i="1"/>
  <c r="AD6233" i="1"/>
  <c r="AF6232" i="1"/>
  <c r="AE6232" i="1"/>
  <c r="AD6232" i="1"/>
  <c r="AF6231" i="1"/>
  <c r="AE6231" i="1"/>
  <c r="AD6231" i="1"/>
  <c r="AF6230" i="1"/>
  <c r="AE6230" i="1"/>
  <c r="AD6230" i="1"/>
  <c r="AF6229" i="1"/>
  <c r="AE6229" i="1"/>
  <c r="AD6229" i="1"/>
  <c r="AF6228" i="1"/>
  <c r="AE6228" i="1"/>
  <c r="AD6228" i="1"/>
  <c r="AF6227" i="1"/>
  <c r="AE6227" i="1"/>
  <c r="AD6227" i="1"/>
  <c r="AF6226" i="1"/>
  <c r="AE6226" i="1"/>
  <c r="AD6226" i="1"/>
  <c r="AF6225" i="1"/>
  <c r="AE6225" i="1"/>
  <c r="AD6225" i="1"/>
  <c r="AF6224" i="1"/>
  <c r="AE6224" i="1"/>
  <c r="AD6224" i="1"/>
  <c r="AF6223" i="1"/>
  <c r="AE6223" i="1"/>
  <c r="AD6223" i="1"/>
  <c r="AF6222" i="1"/>
  <c r="AE6222" i="1"/>
  <c r="AD6222" i="1"/>
  <c r="AF6221" i="1"/>
  <c r="AE6221" i="1"/>
  <c r="AD6221" i="1"/>
  <c r="AF6220" i="1"/>
  <c r="AE6220" i="1"/>
  <c r="AD6220" i="1"/>
  <c r="AF6219" i="1"/>
  <c r="AE6219" i="1"/>
  <c r="AD6219" i="1"/>
  <c r="AF6218" i="1"/>
  <c r="AE6218" i="1"/>
  <c r="AD6218" i="1"/>
  <c r="AF6217" i="1"/>
  <c r="AE6217" i="1"/>
  <c r="AD6217" i="1"/>
  <c r="AF6216" i="1"/>
  <c r="AE6216" i="1"/>
  <c r="AD6216" i="1"/>
  <c r="AF6215" i="1"/>
  <c r="AE6215" i="1"/>
  <c r="AD6215" i="1"/>
  <c r="AF6214" i="1"/>
  <c r="AE6214" i="1"/>
  <c r="AD6214" i="1"/>
  <c r="AF6213" i="1"/>
  <c r="AE6213" i="1"/>
  <c r="AD6213" i="1"/>
  <c r="AF6212" i="1"/>
  <c r="AE6212" i="1"/>
  <c r="AD6212" i="1"/>
  <c r="AF6211" i="1"/>
  <c r="AE6211" i="1"/>
  <c r="AD6211" i="1"/>
  <c r="AF6210" i="1"/>
  <c r="AE6210" i="1"/>
  <c r="AD6210" i="1"/>
  <c r="AF6209" i="1"/>
  <c r="AE6209" i="1"/>
  <c r="AD6209" i="1"/>
  <c r="AF6208" i="1"/>
  <c r="AE6208" i="1"/>
  <c r="AD6208" i="1"/>
  <c r="AF6207" i="1"/>
  <c r="AE6207" i="1"/>
  <c r="AD6207" i="1"/>
  <c r="AF6206" i="1"/>
  <c r="AE6206" i="1"/>
  <c r="AD6206" i="1"/>
  <c r="AF6205" i="1"/>
  <c r="AE6205" i="1"/>
  <c r="AD6205" i="1"/>
  <c r="AF6204" i="1"/>
  <c r="AE6204" i="1"/>
  <c r="AD6204" i="1"/>
  <c r="AF6203" i="1"/>
  <c r="AE6203" i="1"/>
  <c r="AD6203" i="1"/>
  <c r="AF6202" i="1"/>
  <c r="AE6202" i="1"/>
  <c r="AD6202" i="1"/>
  <c r="AF6201" i="1"/>
  <c r="AE6201" i="1"/>
  <c r="AD6201" i="1"/>
  <c r="AF6200" i="1"/>
  <c r="AE6200" i="1"/>
  <c r="AD6200" i="1"/>
  <c r="AF6199" i="1"/>
  <c r="AE6199" i="1"/>
  <c r="AD6199" i="1"/>
  <c r="AF6198" i="1"/>
  <c r="AE6198" i="1"/>
  <c r="AD6198" i="1"/>
  <c r="AF6197" i="1"/>
  <c r="AE6197" i="1"/>
  <c r="AD6197" i="1"/>
  <c r="AF6196" i="1"/>
  <c r="AE6196" i="1"/>
  <c r="AD6196" i="1"/>
  <c r="AF6195" i="1"/>
  <c r="AE6195" i="1"/>
  <c r="AD6195" i="1"/>
  <c r="AF6194" i="1"/>
  <c r="AE6194" i="1"/>
  <c r="AD6194" i="1"/>
  <c r="AF6193" i="1"/>
  <c r="AE6193" i="1"/>
  <c r="AD6193" i="1"/>
  <c r="AF6192" i="1"/>
  <c r="AE6192" i="1"/>
  <c r="AD6192" i="1"/>
  <c r="AF6191" i="1"/>
  <c r="AE6191" i="1"/>
  <c r="AD6191" i="1"/>
  <c r="AF6190" i="1"/>
  <c r="AE6190" i="1"/>
  <c r="AD6190" i="1"/>
  <c r="AF6189" i="1"/>
  <c r="AE6189" i="1"/>
  <c r="AD6189" i="1"/>
  <c r="AF6188" i="1"/>
  <c r="AE6188" i="1"/>
  <c r="AD6188" i="1"/>
  <c r="AF6187" i="1"/>
  <c r="AE6187" i="1"/>
  <c r="AD6187" i="1"/>
  <c r="AF6186" i="1"/>
  <c r="AE6186" i="1"/>
  <c r="AD6186" i="1"/>
  <c r="AF6185" i="1"/>
  <c r="AE6185" i="1"/>
  <c r="AD6185" i="1"/>
  <c r="AF6184" i="1"/>
  <c r="AE6184" i="1"/>
  <c r="AD6184" i="1"/>
  <c r="AF6183" i="1"/>
  <c r="AE6183" i="1"/>
  <c r="AD6183" i="1"/>
  <c r="AF6182" i="1"/>
  <c r="AE6182" i="1"/>
  <c r="AD6182" i="1"/>
  <c r="AF6181" i="1"/>
  <c r="AE6181" i="1"/>
  <c r="AD6181" i="1"/>
  <c r="AF6180" i="1"/>
  <c r="AE6180" i="1"/>
  <c r="AD6180" i="1"/>
  <c r="AF6179" i="1"/>
  <c r="AE6179" i="1"/>
  <c r="AD6179" i="1"/>
  <c r="AF6178" i="1"/>
  <c r="AE6178" i="1"/>
  <c r="AD6178" i="1"/>
  <c r="AF6177" i="1"/>
  <c r="AE6177" i="1"/>
  <c r="AD6177" i="1"/>
  <c r="AF6176" i="1"/>
  <c r="AE6176" i="1"/>
  <c r="AD6176" i="1"/>
  <c r="AF6175" i="1"/>
  <c r="AE6175" i="1"/>
  <c r="AD6175" i="1"/>
  <c r="AF6174" i="1"/>
  <c r="AE6174" i="1"/>
  <c r="AD6174" i="1"/>
  <c r="AF6173" i="1"/>
  <c r="AE6173" i="1"/>
  <c r="AD6173" i="1"/>
  <c r="AF6172" i="1"/>
  <c r="AE6172" i="1"/>
  <c r="AD6172" i="1"/>
  <c r="AF6171" i="1"/>
  <c r="AE6171" i="1"/>
  <c r="AD6171" i="1"/>
  <c r="AF6170" i="1"/>
  <c r="AE6170" i="1"/>
  <c r="AD6170" i="1"/>
  <c r="AF6169" i="1"/>
  <c r="AE6169" i="1"/>
  <c r="AD6169" i="1"/>
  <c r="AF6168" i="1"/>
  <c r="AE6168" i="1"/>
  <c r="AD6168" i="1"/>
  <c r="AF6167" i="1"/>
  <c r="AE6167" i="1"/>
  <c r="AD6167" i="1"/>
  <c r="AF6166" i="1"/>
  <c r="AE6166" i="1"/>
  <c r="AD6166" i="1"/>
  <c r="AF6165" i="1"/>
  <c r="AE6165" i="1"/>
  <c r="AD6165" i="1"/>
  <c r="AF6164" i="1"/>
  <c r="AE6164" i="1"/>
  <c r="AD6164" i="1"/>
  <c r="AF6163" i="1"/>
  <c r="AE6163" i="1"/>
  <c r="AD6163" i="1"/>
  <c r="AF6162" i="1"/>
  <c r="AE6162" i="1"/>
  <c r="AD6162" i="1"/>
  <c r="AF6161" i="1"/>
  <c r="AE6161" i="1"/>
  <c r="AD6161" i="1"/>
  <c r="AF6160" i="1"/>
  <c r="AE6160" i="1"/>
  <c r="AD6160" i="1"/>
  <c r="AF6159" i="1"/>
  <c r="AE6159" i="1"/>
  <c r="AD6159" i="1"/>
  <c r="AF6158" i="1"/>
  <c r="AE6158" i="1"/>
  <c r="AD6158" i="1"/>
  <c r="AF6157" i="1"/>
  <c r="AE6157" i="1"/>
  <c r="AD6157" i="1"/>
  <c r="AF6156" i="1"/>
  <c r="AE6156" i="1"/>
  <c r="AD6156" i="1"/>
  <c r="AF6155" i="1"/>
  <c r="AE6155" i="1"/>
  <c r="AD6155" i="1"/>
  <c r="AF6154" i="1"/>
  <c r="AE6154" i="1"/>
  <c r="AD6154" i="1"/>
  <c r="AF6153" i="1"/>
  <c r="AE6153" i="1"/>
  <c r="AD6153" i="1"/>
  <c r="AF6152" i="1"/>
  <c r="AE6152" i="1"/>
  <c r="AD6152" i="1"/>
  <c r="AF6151" i="1"/>
  <c r="AE6151" i="1"/>
  <c r="AD6151" i="1"/>
  <c r="AF6150" i="1"/>
  <c r="AE6150" i="1"/>
  <c r="AD6150" i="1"/>
  <c r="AF6149" i="1"/>
  <c r="AE6149" i="1"/>
  <c r="AD6149" i="1"/>
  <c r="AF6148" i="1"/>
  <c r="AE6148" i="1"/>
  <c r="AD6148" i="1"/>
  <c r="AF6147" i="1"/>
  <c r="AE6147" i="1"/>
  <c r="AD6147" i="1"/>
  <c r="AF6146" i="1"/>
  <c r="AE6146" i="1"/>
  <c r="AD6146" i="1"/>
  <c r="AF6145" i="1"/>
  <c r="AE6145" i="1"/>
  <c r="AD6145" i="1"/>
  <c r="AF6144" i="1"/>
  <c r="AE6144" i="1"/>
  <c r="AD6144" i="1"/>
  <c r="AF6143" i="1"/>
  <c r="AE6143" i="1"/>
  <c r="AD6143" i="1"/>
  <c r="AF6142" i="1"/>
  <c r="AE6142" i="1"/>
  <c r="AD6142" i="1"/>
  <c r="AF6141" i="1"/>
  <c r="AE6141" i="1"/>
  <c r="AD6141" i="1"/>
  <c r="AF6140" i="1"/>
  <c r="AE6140" i="1"/>
  <c r="AD6140" i="1"/>
  <c r="AF6139" i="1"/>
  <c r="AE6139" i="1"/>
  <c r="AD6139" i="1"/>
  <c r="AF6138" i="1"/>
  <c r="AE6138" i="1"/>
  <c r="AD6138" i="1"/>
  <c r="AF6137" i="1"/>
  <c r="AE6137" i="1"/>
  <c r="AD6137" i="1"/>
  <c r="AF6136" i="1"/>
  <c r="AE6136" i="1"/>
  <c r="AD6136" i="1"/>
  <c r="AF6135" i="1"/>
  <c r="AE6135" i="1"/>
  <c r="AD6135" i="1"/>
  <c r="AF6134" i="1"/>
  <c r="AE6134" i="1"/>
  <c r="AD6134" i="1"/>
  <c r="AF6133" i="1"/>
  <c r="AE6133" i="1"/>
  <c r="AD6133" i="1"/>
  <c r="AF6132" i="1"/>
  <c r="AE6132" i="1"/>
  <c r="AD6132" i="1"/>
  <c r="AF6131" i="1"/>
  <c r="AE6131" i="1"/>
  <c r="AD6131" i="1"/>
  <c r="AF6130" i="1"/>
  <c r="AE6130" i="1"/>
  <c r="AD6130" i="1"/>
  <c r="AF6129" i="1"/>
  <c r="AE6129" i="1"/>
  <c r="AD6129" i="1"/>
  <c r="AF6128" i="1"/>
  <c r="AE6128" i="1"/>
  <c r="AD6128" i="1"/>
  <c r="AF6127" i="1"/>
  <c r="AE6127" i="1"/>
  <c r="AD6127" i="1"/>
  <c r="AF6126" i="1"/>
  <c r="AE6126" i="1"/>
  <c r="AD6126" i="1"/>
  <c r="AF6125" i="1"/>
  <c r="AE6125" i="1"/>
  <c r="AD6125" i="1"/>
  <c r="AF6124" i="1"/>
  <c r="AE6124" i="1"/>
  <c r="AD6124" i="1"/>
  <c r="AF6123" i="1"/>
  <c r="AE6123" i="1"/>
  <c r="AD6123" i="1"/>
  <c r="AF6122" i="1"/>
  <c r="AE6122" i="1"/>
  <c r="AD6122" i="1"/>
  <c r="AF6121" i="1"/>
  <c r="AE6121" i="1"/>
  <c r="AD6121" i="1"/>
  <c r="AF6120" i="1"/>
  <c r="AE6120" i="1"/>
  <c r="AD6120" i="1"/>
  <c r="AF6119" i="1"/>
  <c r="AE6119" i="1"/>
  <c r="AD6119" i="1"/>
  <c r="AF6118" i="1"/>
  <c r="AE6118" i="1"/>
  <c r="AD6118" i="1"/>
  <c r="AF6117" i="1"/>
  <c r="AE6117" i="1"/>
  <c r="AD6117" i="1"/>
  <c r="AF6116" i="1"/>
  <c r="AE6116" i="1"/>
  <c r="AD6116" i="1"/>
  <c r="AF6115" i="1"/>
  <c r="AE6115" i="1"/>
  <c r="AD6115" i="1"/>
  <c r="AF6114" i="1"/>
  <c r="AE6114" i="1"/>
  <c r="AD6114" i="1"/>
  <c r="AF6113" i="1"/>
  <c r="AE6113" i="1"/>
  <c r="AD6113" i="1"/>
  <c r="AF6112" i="1"/>
  <c r="AE6112" i="1"/>
  <c r="AD6112" i="1"/>
  <c r="AF6111" i="1"/>
  <c r="AE6111" i="1"/>
  <c r="AD6111" i="1"/>
  <c r="AF6110" i="1"/>
  <c r="AE6110" i="1"/>
  <c r="AD6110" i="1"/>
  <c r="AF6109" i="1"/>
  <c r="AE6109" i="1"/>
  <c r="AD6109" i="1"/>
  <c r="AF6108" i="1"/>
  <c r="AE6108" i="1"/>
  <c r="AD6108" i="1"/>
  <c r="AF6107" i="1"/>
  <c r="AE6107" i="1"/>
  <c r="AD6107" i="1"/>
  <c r="AF6106" i="1"/>
  <c r="AE6106" i="1"/>
  <c r="AD6106" i="1"/>
  <c r="AF6105" i="1"/>
  <c r="AE6105" i="1"/>
  <c r="AD6105" i="1"/>
  <c r="AF6104" i="1"/>
  <c r="AE6104" i="1"/>
  <c r="AD6104" i="1"/>
  <c r="AF6103" i="1"/>
  <c r="AE6103" i="1"/>
  <c r="AD6103" i="1"/>
  <c r="AF6102" i="1"/>
  <c r="AE6102" i="1"/>
  <c r="AD6102" i="1"/>
  <c r="AF6101" i="1"/>
  <c r="AE6101" i="1"/>
  <c r="AD6101" i="1"/>
  <c r="AF6100" i="1"/>
  <c r="AE6100" i="1"/>
  <c r="AD6100" i="1"/>
  <c r="AF6099" i="1"/>
  <c r="AE6099" i="1"/>
  <c r="AD6099" i="1"/>
  <c r="AF6098" i="1"/>
  <c r="AE6098" i="1"/>
  <c r="AD6098" i="1"/>
  <c r="AF6097" i="1"/>
  <c r="AE6097" i="1"/>
  <c r="AD6097" i="1"/>
  <c r="AF6096" i="1"/>
  <c r="AE6096" i="1"/>
  <c r="AD6096" i="1"/>
  <c r="AF6095" i="1"/>
  <c r="AE6095" i="1"/>
  <c r="AD6095" i="1"/>
  <c r="AF6094" i="1"/>
  <c r="AE6094" i="1"/>
  <c r="AD6094" i="1"/>
  <c r="AF6093" i="1"/>
  <c r="AE6093" i="1"/>
  <c r="AD6093" i="1"/>
  <c r="AF6092" i="1"/>
  <c r="AE6092" i="1"/>
  <c r="AD6092" i="1"/>
  <c r="AF6091" i="1"/>
  <c r="AE6091" i="1"/>
  <c r="AD6091" i="1"/>
  <c r="AF6090" i="1"/>
  <c r="AE6090" i="1"/>
  <c r="AD6090" i="1"/>
  <c r="AF6089" i="1"/>
  <c r="AE6089" i="1"/>
  <c r="AD6089" i="1"/>
  <c r="AF6088" i="1"/>
  <c r="AE6088" i="1"/>
  <c r="AD6088" i="1"/>
  <c r="AF6087" i="1"/>
  <c r="AE6087" i="1"/>
  <c r="AD6087" i="1"/>
  <c r="AF6086" i="1"/>
  <c r="AE6086" i="1"/>
  <c r="AD6086" i="1"/>
  <c r="AF6085" i="1"/>
  <c r="AE6085" i="1"/>
  <c r="AD6085" i="1"/>
  <c r="AF6084" i="1"/>
  <c r="AE6084" i="1"/>
  <c r="AD6084" i="1"/>
  <c r="AF6083" i="1"/>
  <c r="AE6083" i="1"/>
  <c r="AD6083" i="1"/>
  <c r="AF6082" i="1"/>
  <c r="AE6082" i="1"/>
  <c r="AD6082" i="1"/>
  <c r="AF6081" i="1"/>
  <c r="AE6081" i="1"/>
  <c r="AD6081" i="1"/>
  <c r="AF6080" i="1"/>
  <c r="AE6080" i="1"/>
  <c r="AD6080" i="1"/>
  <c r="AF6079" i="1"/>
  <c r="AE6079" i="1"/>
  <c r="AD6079" i="1"/>
  <c r="AF6078" i="1"/>
  <c r="AE6078" i="1"/>
  <c r="AD6078" i="1"/>
  <c r="AF6077" i="1"/>
  <c r="AE6077" i="1"/>
  <c r="AD6077" i="1"/>
  <c r="AF6076" i="1"/>
  <c r="AE6076" i="1"/>
  <c r="AD6076" i="1"/>
  <c r="AF6075" i="1"/>
  <c r="AE6075" i="1"/>
  <c r="AD6075" i="1"/>
  <c r="AF6074" i="1"/>
  <c r="AE6074" i="1"/>
  <c r="AD6074" i="1"/>
  <c r="AF6073" i="1"/>
  <c r="AE6073" i="1"/>
  <c r="AD6073" i="1"/>
  <c r="AF6072" i="1"/>
  <c r="AE6072" i="1"/>
  <c r="AD6072" i="1"/>
  <c r="AF6071" i="1"/>
  <c r="AE6071" i="1"/>
  <c r="AD6071" i="1"/>
  <c r="AF6070" i="1"/>
  <c r="AE6070" i="1"/>
  <c r="AD6070" i="1"/>
  <c r="AF6069" i="1"/>
  <c r="AE6069" i="1"/>
  <c r="AD6069" i="1"/>
  <c r="AF6068" i="1"/>
  <c r="AE6068" i="1"/>
  <c r="AD6068" i="1"/>
  <c r="AF6067" i="1"/>
  <c r="AE6067" i="1"/>
  <c r="AD6067" i="1"/>
  <c r="AF6066" i="1"/>
  <c r="AE6066" i="1"/>
  <c r="AD6066" i="1"/>
  <c r="AF6065" i="1"/>
  <c r="AE6065" i="1"/>
  <c r="AD6065" i="1"/>
  <c r="AF6064" i="1"/>
  <c r="AE6064" i="1"/>
  <c r="AD6064" i="1"/>
  <c r="AF6063" i="1"/>
  <c r="AE6063" i="1"/>
  <c r="AD6063" i="1"/>
  <c r="AF6062" i="1"/>
  <c r="AE6062" i="1"/>
  <c r="AD6062" i="1"/>
  <c r="AF6061" i="1"/>
  <c r="AE6061" i="1"/>
  <c r="AD6061" i="1"/>
  <c r="AF6060" i="1"/>
  <c r="AE6060" i="1"/>
  <c r="AD6060" i="1"/>
  <c r="AF6059" i="1"/>
  <c r="AE6059" i="1"/>
  <c r="AD6059" i="1"/>
  <c r="AF6058" i="1"/>
  <c r="AE6058" i="1"/>
  <c r="AD6058" i="1"/>
  <c r="AF6057" i="1"/>
  <c r="AE6057" i="1"/>
  <c r="AD6057" i="1"/>
  <c r="AF6056" i="1"/>
  <c r="AE6056" i="1"/>
  <c r="AD6056" i="1"/>
  <c r="AF6055" i="1"/>
  <c r="AE6055" i="1"/>
  <c r="AD6055" i="1"/>
  <c r="AF6054" i="1"/>
  <c r="AE6054" i="1"/>
  <c r="AD6054" i="1"/>
  <c r="AF6053" i="1"/>
  <c r="AE6053" i="1"/>
  <c r="AD6053" i="1"/>
  <c r="AF6052" i="1"/>
  <c r="AE6052" i="1"/>
  <c r="AD6052" i="1"/>
  <c r="AF6051" i="1"/>
  <c r="AE6051" i="1"/>
  <c r="AD6051" i="1"/>
  <c r="AF6050" i="1"/>
  <c r="AE6050" i="1"/>
  <c r="AD6050" i="1"/>
  <c r="AF6049" i="1"/>
  <c r="AE6049" i="1"/>
  <c r="AD6049" i="1"/>
  <c r="AF6048" i="1"/>
  <c r="AE6048" i="1"/>
  <c r="AD6048" i="1"/>
  <c r="AF6047" i="1"/>
  <c r="AE6047" i="1"/>
  <c r="AD6047" i="1"/>
  <c r="AF6046" i="1"/>
  <c r="AE6046" i="1"/>
  <c r="AD6046" i="1"/>
  <c r="AF6045" i="1"/>
  <c r="AE6045" i="1"/>
  <c r="AD6045" i="1"/>
  <c r="AF6044" i="1"/>
  <c r="AE6044" i="1"/>
  <c r="AD6044" i="1"/>
  <c r="AF6043" i="1"/>
  <c r="AE6043" i="1"/>
  <c r="AD6043" i="1"/>
  <c r="AF6042" i="1"/>
  <c r="AE6042" i="1"/>
  <c r="AD6042" i="1"/>
  <c r="AF6041" i="1"/>
  <c r="AE6041" i="1"/>
  <c r="AD6041" i="1"/>
  <c r="AF6040" i="1"/>
  <c r="AE6040" i="1"/>
  <c r="AD6040" i="1"/>
  <c r="AF6039" i="1"/>
  <c r="AE6039" i="1"/>
  <c r="AD6039" i="1"/>
  <c r="AF6038" i="1"/>
  <c r="AE6038" i="1"/>
  <c r="AD6038" i="1"/>
  <c r="AF6037" i="1"/>
  <c r="AE6037" i="1"/>
  <c r="AD6037" i="1"/>
  <c r="AF6036" i="1"/>
  <c r="AE6036" i="1"/>
  <c r="AD6036" i="1"/>
  <c r="AF6035" i="1"/>
  <c r="AE6035" i="1"/>
  <c r="AD6035" i="1"/>
  <c r="AF6034" i="1"/>
  <c r="AE6034" i="1"/>
  <c r="AD6034" i="1"/>
  <c r="AF6033" i="1"/>
  <c r="AE6033" i="1"/>
  <c r="AD6033" i="1"/>
  <c r="AF6032" i="1"/>
  <c r="AE6032" i="1"/>
  <c r="AD6032" i="1"/>
  <c r="AF6031" i="1"/>
  <c r="AE6031" i="1"/>
  <c r="AD6031" i="1"/>
  <c r="AF6030" i="1"/>
  <c r="AE6030" i="1"/>
  <c r="AD6030" i="1"/>
  <c r="AF6029" i="1"/>
  <c r="AE6029" i="1"/>
  <c r="AD6029" i="1"/>
  <c r="AF6028" i="1"/>
  <c r="AE6028" i="1"/>
  <c r="AD6028" i="1"/>
  <c r="AF6027" i="1"/>
  <c r="AE6027" i="1"/>
  <c r="AD6027" i="1"/>
  <c r="AF6026" i="1"/>
  <c r="AE6026" i="1"/>
  <c r="AD6026" i="1"/>
  <c r="AF6025" i="1"/>
  <c r="AE6025" i="1"/>
  <c r="AD6025" i="1"/>
  <c r="AF6024" i="1"/>
  <c r="AE6024" i="1"/>
  <c r="AD6024" i="1"/>
  <c r="AF6023" i="1"/>
  <c r="AE6023" i="1"/>
  <c r="AD6023" i="1"/>
  <c r="AF6022" i="1"/>
  <c r="AE6022" i="1"/>
  <c r="AD6022" i="1"/>
  <c r="AF6021" i="1"/>
  <c r="AE6021" i="1"/>
  <c r="AD6021" i="1"/>
  <c r="AF6020" i="1"/>
  <c r="AE6020" i="1"/>
  <c r="AD6020" i="1"/>
  <c r="AF6019" i="1"/>
  <c r="AE6019" i="1"/>
  <c r="AD6019" i="1"/>
  <c r="AF6018" i="1"/>
  <c r="AE6018" i="1"/>
  <c r="AD6018" i="1"/>
  <c r="AF6017" i="1"/>
  <c r="AE6017" i="1"/>
  <c r="AD6017" i="1"/>
  <c r="AF6016" i="1"/>
  <c r="AE6016" i="1"/>
  <c r="AD6016" i="1"/>
  <c r="AF6015" i="1"/>
  <c r="AE6015" i="1"/>
  <c r="AD6015" i="1"/>
  <c r="AF6014" i="1"/>
  <c r="AE6014" i="1"/>
  <c r="AD6014" i="1"/>
  <c r="AF6013" i="1"/>
  <c r="AE6013" i="1"/>
  <c r="AD6013" i="1"/>
  <c r="AF6012" i="1"/>
  <c r="AE6012" i="1"/>
  <c r="AD6012" i="1"/>
  <c r="AF6011" i="1"/>
  <c r="AE6011" i="1"/>
  <c r="AD6011" i="1"/>
  <c r="AF6010" i="1"/>
  <c r="AE6010" i="1"/>
  <c r="AD6010" i="1"/>
  <c r="AF6009" i="1"/>
  <c r="AE6009" i="1"/>
  <c r="AD6009" i="1"/>
  <c r="AF6008" i="1"/>
  <c r="AE6008" i="1"/>
  <c r="AD6008" i="1"/>
  <c r="AF6007" i="1"/>
  <c r="AE6007" i="1"/>
  <c r="AD6007" i="1"/>
  <c r="AF6006" i="1"/>
  <c r="AE6006" i="1"/>
  <c r="AD6006" i="1"/>
  <c r="AF6005" i="1"/>
  <c r="AE6005" i="1"/>
  <c r="AD6005" i="1"/>
  <c r="AF6004" i="1"/>
  <c r="AE6004" i="1"/>
  <c r="AD6004" i="1"/>
  <c r="AF6003" i="1"/>
  <c r="AE6003" i="1"/>
  <c r="AD6003" i="1"/>
  <c r="AF6002" i="1"/>
  <c r="AE6002" i="1"/>
  <c r="AD6002" i="1"/>
  <c r="AF6001" i="1"/>
  <c r="AE6001" i="1"/>
  <c r="AD6001" i="1"/>
  <c r="AF6000" i="1"/>
  <c r="AE6000" i="1"/>
  <c r="AD6000" i="1"/>
  <c r="AF5999" i="1"/>
  <c r="AE5999" i="1"/>
  <c r="AD5999" i="1"/>
  <c r="AF5998" i="1"/>
  <c r="AE5998" i="1"/>
  <c r="AD5998" i="1"/>
  <c r="AF5997" i="1"/>
  <c r="AE5997" i="1"/>
  <c r="AD5997" i="1"/>
  <c r="AF5996" i="1"/>
  <c r="AE5996" i="1"/>
  <c r="AD5996" i="1"/>
  <c r="AF5995" i="1"/>
  <c r="AE5995" i="1"/>
  <c r="AD5995" i="1"/>
  <c r="AF5994" i="1"/>
  <c r="AE5994" i="1"/>
  <c r="AD5994" i="1"/>
  <c r="AF5993" i="1"/>
  <c r="AE5993" i="1"/>
  <c r="AD5993" i="1"/>
  <c r="AF5992" i="1"/>
  <c r="AE5992" i="1"/>
  <c r="AD5992" i="1"/>
  <c r="AF5991" i="1"/>
  <c r="AE5991" i="1"/>
  <c r="AD5991" i="1"/>
  <c r="AF5990" i="1"/>
  <c r="AE5990" i="1"/>
  <c r="AD5990" i="1"/>
  <c r="AF5989" i="1"/>
  <c r="AE5989" i="1"/>
  <c r="AD5989" i="1"/>
  <c r="AF5988" i="1"/>
  <c r="AE5988" i="1"/>
  <c r="AD5988" i="1"/>
  <c r="AF5987" i="1"/>
  <c r="AE5987" i="1"/>
  <c r="AD5987" i="1"/>
  <c r="AF5986" i="1"/>
  <c r="AE5986" i="1"/>
  <c r="AD5986" i="1"/>
  <c r="AF5985" i="1"/>
  <c r="AE5985" i="1"/>
  <c r="AD5985" i="1"/>
  <c r="AF5984" i="1"/>
  <c r="AE5984" i="1"/>
  <c r="AD5984" i="1"/>
  <c r="AF5983" i="1"/>
  <c r="AE5983" i="1"/>
  <c r="AD5983" i="1"/>
  <c r="AF5982" i="1"/>
  <c r="AE5982" i="1"/>
  <c r="AD5982" i="1"/>
  <c r="AF5981" i="1"/>
  <c r="AE5981" i="1"/>
  <c r="AD5981" i="1"/>
  <c r="AF5980" i="1"/>
  <c r="AE5980" i="1"/>
  <c r="AD5980" i="1"/>
  <c r="AF5979" i="1"/>
  <c r="AE5979" i="1"/>
  <c r="AD5979" i="1"/>
  <c r="AF5978" i="1"/>
  <c r="AE5978" i="1"/>
  <c r="AD5978" i="1"/>
  <c r="AF5977" i="1"/>
  <c r="AE5977" i="1"/>
  <c r="AD5977" i="1"/>
  <c r="AF5976" i="1"/>
  <c r="AE5976" i="1"/>
  <c r="AD5976" i="1"/>
  <c r="AF5975" i="1"/>
  <c r="AE5975" i="1"/>
  <c r="AD5975" i="1"/>
  <c r="AF5974" i="1"/>
  <c r="AE5974" i="1"/>
  <c r="AD5974" i="1"/>
  <c r="AF5973" i="1"/>
  <c r="AE5973" i="1"/>
  <c r="AD5973" i="1"/>
  <c r="AF5972" i="1"/>
  <c r="AE5972" i="1"/>
  <c r="AD5972" i="1"/>
  <c r="AF5971" i="1"/>
  <c r="AE5971" i="1"/>
  <c r="AD5971" i="1"/>
  <c r="AF5970" i="1"/>
  <c r="AE5970" i="1"/>
  <c r="AD5970" i="1"/>
  <c r="AF5969" i="1"/>
  <c r="AE5969" i="1"/>
  <c r="AD5969" i="1"/>
  <c r="AF5968" i="1"/>
  <c r="AE5968" i="1"/>
  <c r="AD5968" i="1"/>
  <c r="AF5967" i="1"/>
  <c r="AE5967" i="1"/>
  <c r="AD5967" i="1"/>
  <c r="AF5966" i="1"/>
  <c r="AE5966" i="1"/>
  <c r="AD5966" i="1"/>
  <c r="AF5965" i="1"/>
  <c r="AE5965" i="1"/>
  <c r="AD5965" i="1"/>
  <c r="AF5964" i="1"/>
  <c r="AE5964" i="1"/>
  <c r="AD5964" i="1"/>
  <c r="AF5963" i="1"/>
  <c r="AE5963" i="1"/>
  <c r="AD5963" i="1"/>
  <c r="AF5962" i="1"/>
  <c r="AE5962" i="1"/>
  <c r="AD5962" i="1"/>
  <c r="AF5961" i="1"/>
  <c r="AE5961" i="1"/>
  <c r="AD5961" i="1"/>
  <c r="AF5960" i="1"/>
  <c r="AE5960" i="1"/>
  <c r="AD5960" i="1"/>
  <c r="AF5959" i="1"/>
  <c r="AE5959" i="1"/>
  <c r="AD5959" i="1"/>
  <c r="AF5958" i="1"/>
  <c r="AE5958" i="1"/>
  <c r="AD5958" i="1"/>
  <c r="AF5957" i="1"/>
  <c r="AE5957" i="1"/>
  <c r="AD5957" i="1"/>
  <c r="AF5956" i="1"/>
  <c r="AE5956" i="1"/>
  <c r="AD5956" i="1"/>
  <c r="AF5955" i="1"/>
  <c r="AE5955" i="1"/>
  <c r="AD5955" i="1"/>
  <c r="AF5954" i="1"/>
  <c r="AE5954" i="1"/>
  <c r="AD5954" i="1"/>
  <c r="AF5953" i="1"/>
  <c r="AE5953" i="1"/>
  <c r="AD5953" i="1"/>
  <c r="AF5952" i="1"/>
  <c r="AE5952" i="1"/>
  <c r="AD5952" i="1"/>
  <c r="AF5951" i="1"/>
  <c r="AE5951" i="1"/>
  <c r="AD5951" i="1"/>
  <c r="AF5950" i="1"/>
  <c r="AE5950" i="1"/>
  <c r="AD5950" i="1"/>
  <c r="AF5949" i="1"/>
  <c r="AE5949" i="1"/>
  <c r="AD5949" i="1"/>
  <c r="AF5948" i="1"/>
  <c r="AE5948" i="1"/>
  <c r="AD5948" i="1"/>
  <c r="AF5947" i="1"/>
  <c r="AE5947" i="1"/>
  <c r="AD5947" i="1"/>
  <c r="AF5946" i="1"/>
  <c r="AE5946" i="1"/>
  <c r="AD5946" i="1"/>
  <c r="AF5945" i="1"/>
  <c r="AE5945" i="1"/>
  <c r="AD5945" i="1"/>
  <c r="AF5944" i="1"/>
  <c r="AE5944" i="1"/>
  <c r="AD5944" i="1"/>
  <c r="AF5943" i="1"/>
  <c r="AE5943" i="1"/>
  <c r="AD5943" i="1"/>
  <c r="AF5942" i="1"/>
  <c r="AE5942" i="1"/>
  <c r="AD5942" i="1"/>
  <c r="AF5941" i="1"/>
  <c r="AE5941" i="1"/>
  <c r="AD5941" i="1"/>
  <c r="AF5940" i="1"/>
  <c r="AE5940" i="1"/>
  <c r="AD5940" i="1"/>
  <c r="AF5939" i="1"/>
  <c r="AE5939" i="1"/>
  <c r="AD5939" i="1"/>
  <c r="AF5938" i="1"/>
  <c r="AE5938" i="1"/>
  <c r="AD5938" i="1"/>
  <c r="AF5937" i="1"/>
  <c r="AE5937" i="1"/>
  <c r="AD5937" i="1"/>
  <c r="AF5936" i="1"/>
  <c r="AE5936" i="1"/>
  <c r="AD5936" i="1"/>
  <c r="AF5935" i="1"/>
  <c r="AE5935" i="1"/>
  <c r="AD5935" i="1"/>
  <c r="AF5934" i="1"/>
  <c r="AE5934" i="1"/>
  <c r="AD5934" i="1"/>
  <c r="AF5933" i="1"/>
  <c r="AE5933" i="1"/>
  <c r="AD5933" i="1"/>
  <c r="AF5932" i="1"/>
  <c r="AE5932" i="1"/>
  <c r="AD5932" i="1"/>
  <c r="AF5931" i="1"/>
  <c r="AE5931" i="1"/>
  <c r="AD5931" i="1"/>
  <c r="AF5930" i="1"/>
  <c r="AE5930" i="1"/>
  <c r="AD5930" i="1"/>
  <c r="AF5929" i="1"/>
  <c r="AE5929" i="1"/>
  <c r="AD5929" i="1"/>
  <c r="AF5928" i="1"/>
  <c r="AE5928" i="1"/>
  <c r="AD5928" i="1"/>
  <c r="AF5927" i="1"/>
  <c r="AE5927" i="1"/>
  <c r="AD5927" i="1"/>
  <c r="AF5926" i="1"/>
  <c r="AE5926" i="1"/>
  <c r="AD5926" i="1"/>
  <c r="AF5925" i="1"/>
  <c r="AE5925" i="1"/>
  <c r="AD5925" i="1"/>
  <c r="AF5924" i="1"/>
  <c r="AE5924" i="1"/>
  <c r="AD5924" i="1"/>
  <c r="AF5923" i="1"/>
  <c r="AE5923" i="1"/>
  <c r="AD5923" i="1"/>
  <c r="AF5922" i="1"/>
  <c r="AE5922" i="1"/>
  <c r="AD5922" i="1"/>
  <c r="AF5921" i="1"/>
  <c r="AE5921" i="1"/>
  <c r="AD5921" i="1"/>
  <c r="AF5920" i="1"/>
  <c r="AE5920" i="1"/>
  <c r="AD5920" i="1"/>
  <c r="AF5919" i="1"/>
  <c r="AE5919" i="1"/>
  <c r="AD5919" i="1"/>
  <c r="AF5918" i="1"/>
  <c r="AE5918" i="1"/>
  <c r="AD5918" i="1"/>
  <c r="AF5917" i="1"/>
  <c r="AE5917" i="1"/>
  <c r="AD5917" i="1"/>
  <c r="AF5916" i="1"/>
  <c r="AE5916" i="1"/>
  <c r="AD5916" i="1"/>
  <c r="AF5915" i="1"/>
  <c r="AE5915" i="1"/>
  <c r="AD5915" i="1"/>
  <c r="AF5914" i="1"/>
  <c r="AE5914" i="1"/>
  <c r="AD5914" i="1"/>
  <c r="AF5913" i="1"/>
  <c r="AE5913" i="1"/>
  <c r="AD5913" i="1"/>
  <c r="AF5912" i="1"/>
  <c r="AE5912" i="1"/>
  <c r="AD5912" i="1"/>
  <c r="AF5911" i="1"/>
  <c r="AE5911" i="1"/>
  <c r="AD5911" i="1"/>
  <c r="AF5910" i="1"/>
  <c r="AE5910" i="1"/>
  <c r="AD5910" i="1"/>
  <c r="AF5909" i="1"/>
  <c r="AE5909" i="1"/>
  <c r="AD5909" i="1"/>
  <c r="AF5908" i="1"/>
  <c r="AE5908" i="1"/>
  <c r="AD5908" i="1"/>
  <c r="AF5907" i="1"/>
  <c r="AE5907" i="1"/>
  <c r="AD5907" i="1"/>
  <c r="AF5906" i="1"/>
  <c r="AE5906" i="1"/>
  <c r="AD5906" i="1"/>
  <c r="AF5905" i="1"/>
  <c r="AE5905" i="1"/>
  <c r="AD5905" i="1"/>
  <c r="AF5904" i="1"/>
  <c r="AE5904" i="1"/>
  <c r="AD5904" i="1"/>
  <c r="AF5903" i="1"/>
  <c r="AE5903" i="1"/>
  <c r="AD5903" i="1"/>
  <c r="AF5902" i="1"/>
  <c r="AE5902" i="1"/>
  <c r="AD5902" i="1"/>
  <c r="AF5901" i="1"/>
  <c r="AE5901" i="1"/>
  <c r="AD5901" i="1"/>
  <c r="AF5900" i="1"/>
  <c r="AE5900" i="1"/>
  <c r="AD5900" i="1"/>
  <c r="AF5899" i="1"/>
  <c r="AE5899" i="1"/>
  <c r="AD5899" i="1"/>
  <c r="AF5898" i="1"/>
  <c r="AE5898" i="1"/>
  <c r="AD5898" i="1"/>
  <c r="AF5897" i="1"/>
  <c r="AE5897" i="1"/>
  <c r="AD5897" i="1"/>
  <c r="AF5896" i="1"/>
  <c r="AE5896" i="1"/>
  <c r="AD5896" i="1"/>
  <c r="AF5895" i="1"/>
  <c r="AE5895" i="1"/>
  <c r="AD5895" i="1"/>
  <c r="AF5894" i="1"/>
  <c r="AE5894" i="1"/>
  <c r="AD5894" i="1"/>
  <c r="AF5893" i="1"/>
  <c r="AE5893" i="1"/>
  <c r="AD5893" i="1"/>
  <c r="AF5892" i="1"/>
  <c r="AE5892" i="1"/>
  <c r="AD5892" i="1"/>
  <c r="AF5891" i="1"/>
  <c r="AE5891" i="1"/>
  <c r="AD5891" i="1"/>
  <c r="AF5890" i="1"/>
  <c r="AE5890" i="1"/>
  <c r="AD5890" i="1"/>
  <c r="AF5889" i="1"/>
  <c r="AE5889" i="1"/>
  <c r="AD5889" i="1"/>
  <c r="AF5888" i="1"/>
  <c r="AE5888" i="1"/>
  <c r="AD5888" i="1"/>
  <c r="AF5887" i="1"/>
  <c r="AE5887" i="1"/>
  <c r="AD5887" i="1"/>
  <c r="AF5886" i="1"/>
  <c r="AE5886" i="1"/>
  <c r="AD5886" i="1"/>
  <c r="AF5885" i="1"/>
  <c r="AE5885" i="1"/>
  <c r="AD5885" i="1"/>
  <c r="AF5884" i="1"/>
  <c r="AE5884" i="1"/>
  <c r="AD5884" i="1"/>
  <c r="AF5883" i="1"/>
  <c r="AE5883" i="1"/>
  <c r="AD5883" i="1"/>
  <c r="AF5882" i="1"/>
  <c r="AE5882" i="1"/>
  <c r="AD5882" i="1"/>
  <c r="AF5881" i="1"/>
  <c r="AE5881" i="1"/>
  <c r="AD5881" i="1"/>
  <c r="AF5880" i="1"/>
  <c r="AE5880" i="1"/>
  <c r="AD5880" i="1"/>
  <c r="AF5879" i="1"/>
  <c r="AE5879" i="1"/>
  <c r="AD5879" i="1"/>
  <c r="AF5878" i="1"/>
  <c r="AE5878" i="1"/>
  <c r="AD5878" i="1"/>
  <c r="AF5877" i="1"/>
  <c r="AE5877" i="1"/>
  <c r="AD5877" i="1"/>
  <c r="AF5876" i="1"/>
  <c r="AE5876" i="1"/>
  <c r="AD5876" i="1"/>
  <c r="AF5875" i="1"/>
  <c r="AE5875" i="1"/>
  <c r="AD5875" i="1"/>
  <c r="AF5874" i="1"/>
  <c r="AE5874" i="1"/>
  <c r="AD5874" i="1"/>
  <c r="AF5873" i="1"/>
  <c r="AE5873" i="1"/>
  <c r="AD5873" i="1"/>
  <c r="AF5872" i="1"/>
  <c r="AE5872" i="1"/>
  <c r="AD5872" i="1"/>
  <c r="AF5871" i="1"/>
  <c r="AE5871" i="1"/>
  <c r="AD5871" i="1"/>
  <c r="AF5870" i="1"/>
  <c r="AE5870" i="1"/>
  <c r="AD5870" i="1"/>
  <c r="AF5869" i="1"/>
  <c r="AE5869" i="1"/>
  <c r="AD5869" i="1"/>
  <c r="AF5868" i="1"/>
  <c r="AE5868" i="1"/>
  <c r="AD5868" i="1"/>
  <c r="AF5867" i="1"/>
  <c r="AE5867" i="1"/>
  <c r="AD5867" i="1"/>
  <c r="AF5866" i="1"/>
  <c r="AE5866" i="1"/>
  <c r="AD5866" i="1"/>
  <c r="AF5865" i="1"/>
  <c r="AE5865" i="1"/>
  <c r="AD5865" i="1"/>
  <c r="AF5864" i="1"/>
  <c r="AE5864" i="1"/>
  <c r="AD5864" i="1"/>
  <c r="AF5863" i="1"/>
  <c r="AE5863" i="1"/>
  <c r="AD5863" i="1"/>
  <c r="AF5862" i="1"/>
  <c r="AE5862" i="1"/>
  <c r="AD5862" i="1"/>
  <c r="AF5861" i="1"/>
  <c r="AE5861" i="1"/>
  <c r="AD5861" i="1"/>
  <c r="AF5860" i="1"/>
  <c r="AE5860" i="1"/>
  <c r="AD5860" i="1"/>
  <c r="AF5859" i="1"/>
  <c r="AE5859" i="1"/>
  <c r="AD5859" i="1"/>
  <c r="AF5858" i="1"/>
  <c r="AE5858" i="1"/>
  <c r="AD5858" i="1"/>
  <c r="AF5857" i="1"/>
  <c r="AE5857" i="1"/>
  <c r="AD5857" i="1"/>
  <c r="AF5856" i="1"/>
  <c r="AE5856" i="1"/>
  <c r="AD5856" i="1"/>
  <c r="AF5855" i="1"/>
  <c r="AE5855" i="1"/>
  <c r="AD5855" i="1"/>
  <c r="AF5854" i="1"/>
  <c r="AE5854" i="1"/>
  <c r="AD5854" i="1"/>
  <c r="AF5853" i="1"/>
  <c r="AE5853" i="1"/>
  <c r="AD5853" i="1"/>
  <c r="AF5852" i="1"/>
  <c r="AE5852" i="1"/>
  <c r="AD5852" i="1"/>
  <c r="AF5851" i="1"/>
  <c r="AE5851" i="1"/>
  <c r="AD5851" i="1"/>
  <c r="AF5850" i="1"/>
  <c r="AE5850" i="1"/>
  <c r="AD5850" i="1"/>
  <c r="AF5849" i="1"/>
  <c r="AE5849" i="1"/>
  <c r="AD5849" i="1"/>
  <c r="AF5848" i="1"/>
  <c r="AE5848" i="1"/>
  <c r="AD5848" i="1"/>
  <c r="AF5847" i="1"/>
  <c r="AE5847" i="1"/>
  <c r="AD5847" i="1"/>
  <c r="AF5846" i="1"/>
  <c r="AE5846" i="1"/>
  <c r="AD5846" i="1"/>
  <c r="AF5845" i="1"/>
  <c r="AE5845" i="1"/>
  <c r="AD5845" i="1"/>
  <c r="AF5844" i="1"/>
  <c r="AE5844" i="1"/>
  <c r="AD5844" i="1"/>
  <c r="AF5843" i="1"/>
  <c r="AE5843" i="1"/>
  <c r="AD5843" i="1"/>
  <c r="AF5842" i="1"/>
  <c r="AE5842" i="1"/>
  <c r="AD5842" i="1"/>
  <c r="AF5841" i="1"/>
  <c r="AE5841" i="1"/>
  <c r="AD5841" i="1"/>
  <c r="AF5840" i="1"/>
  <c r="AE5840" i="1"/>
  <c r="AD5840" i="1"/>
  <c r="AF5839" i="1"/>
  <c r="AE5839" i="1"/>
  <c r="AD5839" i="1"/>
  <c r="AF5838" i="1"/>
  <c r="AE5838" i="1"/>
  <c r="AD5838" i="1"/>
  <c r="AF5837" i="1"/>
  <c r="AE5837" i="1"/>
  <c r="AD5837" i="1"/>
  <c r="AF5836" i="1"/>
  <c r="AE5836" i="1"/>
  <c r="AD5836" i="1"/>
  <c r="AF5835" i="1"/>
  <c r="AE5835" i="1"/>
  <c r="AD5835" i="1"/>
  <c r="AF5834" i="1"/>
  <c r="AE5834" i="1"/>
  <c r="AD5834" i="1"/>
  <c r="AF5833" i="1"/>
  <c r="AE5833" i="1"/>
  <c r="AD5833" i="1"/>
  <c r="AF5832" i="1"/>
  <c r="AE5832" i="1"/>
  <c r="AD5832" i="1"/>
  <c r="AF5831" i="1"/>
  <c r="AE5831" i="1"/>
  <c r="AD5831" i="1"/>
  <c r="AF5830" i="1"/>
  <c r="AE5830" i="1"/>
  <c r="AD5830" i="1"/>
  <c r="AF5829" i="1"/>
  <c r="AE5829" i="1"/>
  <c r="AD5829" i="1"/>
  <c r="AF5828" i="1"/>
  <c r="AE5828" i="1"/>
  <c r="AD5828" i="1"/>
  <c r="AF5827" i="1"/>
  <c r="AE5827" i="1"/>
  <c r="AD5827" i="1"/>
  <c r="AF5826" i="1"/>
  <c r="AE5826" i="1"/>
  <c r="AD5826" i="1"/>
  <c r="AF5825" i="1"/>
  <c r="AE5825" i="1"/>
  <c r="AD5825" i="1"/>
  <c r="AF5824" i="1"/>
  <c r="AE5824" i="1"/>
  <c r="AD5824" i="1"/>
  <c r="AF5823" i="1"/>
  <c r="AE5823" i="1"/>
  <c r="AD5823" i="1"/>
  <c r="AF5822" i="1"/>
  <c r="AE5822" i="1"/>
  <c r="AD5822" i="1"/>
  <c r="AF5821" i="1"/>
  <c r="AE5821" i="1"/>
  <c r="AD5821" i="1"/>
  <c r="AF5820" i="1"/>
  <c r="AE5820" i="1"/>
  <c r="AD5820" i="1"/>
  <c r="AF5819" i="1"/>
  <c r="AE5819" i="1"/>
  <c r="AD5819" i="1"/>
  <c r="AF5818" i="1"/>
  <c r="AE5818" i="1"/>
  <c r="AD5818" i="1"/>
  <c r="AF5817" i="1"/>
  <c r="AE5817" i="1"/>
  <c r="AD5817" i="1"/>
  <c r="AF5816" i="1"/>
  <c r="AE5816" i="1"/>
  <c r="AD5816" i="1"/>
  <c r="AF5815" i="1"/>
  <c r="AE5815" i="1"/>
  <c r="AD5815" i="1"/>
  <c r="AF5814" i="1"/>
  <c r="AE5814" i="1"/>
  <c r="AD5814" i="1"/>
  <c r="AF5813" i="1"/>
  <c r="AE5813" i="1"/>
  <c r="AD5813" i="1"/>
  <c r="AF5812" i="1"/>
  <c r="AE5812" i="1"/>
  <c r="AD5812" i="1"/>
  <c r="AF5811" i="1"/>
  <c r="AE5811" i="1"/>
  <c r="AD5811" i="1"/>
  <c r="AF5810" i="1"/>
  <c r="AE5810" i="1"/>
  <c r="AD5810" i="1"/>
  <c r="AF5809" i="1"/>
  <c r="AE5809" i="1"/>
  <c r="AD5809" i="1"/>
  <c r="AF5808" i="1"/>
  <c r="AE5808" i="1"/>
  <c r="AD5808" i="1"/>
  <c r="AF5807" i="1"/>
  <c r="AE5807" i="1"/>
  <c r="AD5807" i="1"/>
  <c r="AF5806" i="1"/>
  <c r="AE5806" i="1"/>
  <c r="AD5806" i="1"/>
  <c r="AF5805" i="1"/>
  <c r="AE5805" i="1"/>
  <c r="AD5805" i="1"/>
  <c r="AF5804" i="1"/>
  <c r="AE5804" i="1"/>
  <c r="AD5804" i="1"/>
  <c r="AF5803" i="1"/>
  <c r="AE5803" i="1"/>
  <c r="AD5803" i="1"/>
  <c r="AF5802" i="1"/>
  <c r="AE5802" i="1"/>
  <c r="AD5802" i="1"/>
  <c r="AF5801" i="1"/>
  <c r="AE5801" i="1"/>
  <c r="AD5801" i="1"/>
  <c r="AF5800" i="1"/>
  <c r="AE5800" i="1"/>
  <c r="AD5800" i="1"/>
  <c r="AF5799" i="1"/>
  <c r="AE5799" i="1"/>
  <c r="AD5799" i="1"/>
  <c r="AF5798" i="1"/>
  <c r="AE5798" i="1"/>
  <c r="AD5798" i="1"/>
  <c r="AF5797" i="1"/>
  <c r="AE5797" i="1"/>
  <c r="AD5797" i="1"/>
  <c r="AF5796" i="1"/>
  <c r="AE5796" i="1"/>
  <c r="AD5796" i="1"/>
  <c r="AF5795" i="1"/>
  <c r="AE5795" i="1"/>
  <c r="AD5795" i="1"/>
  <c r="AF5794" i="1"/>
  <c r="AE5794" i="1"/>
  <c r="AD5794" i="1"/>
  <c r="AF5793" i="1"/>
  <c r="AE5793" i="1"/>
  <c r="AD5793" i="1"/>
  <c r="AF5792" i="1"/>
  <c r="AE5792" i="1"/>
  <c r="AD5792" i="1"/>
  <c r="AF5791" i="1"/>
  <c r="AE5791" i="1"/>
  <c r="AD5791" i="1"/>
  <c r="AF5790" i="1"/>
  <c r="AE5790" i="1"/>
  <c r="AD5790" i="1"/>
  <c r="AF5789" i="1"/>
  <c r="AE5789" i="1"/>
  <c r="AD5789" i="1"/>
  <c r="AF5788" i="1"/>
  <c r="AE5788" i="1"/>
  <c r="AD5788" i="1"/>
  <c r="AF5787" i="1"/>
  <c r="AE5787" i="1"/>
  <c r="AD5787" i="1"/>
  <c r="AF5786" i="1"/>
  <c r="AE5786" i="1"/>
  <c r="AD5786" i="1"/>
  <c r="AF5785" i="1"/>
  <c r="AE5785" i="1"/>
  <c r="AD5785" i="1"/>
  <c r="AF5784" i="1"/>
  <c r="AE5784" i="1"/>
  <c r="AD5784" i="1"/>
  <c r="AF5783" i="1"/>
  <c r="AE5783" i="1"/>
  <c r="AD5783" i="1"/>
  <c r="AF5782" i="1"/>
  <c r="AE5782" i="1"/>
  <c r="AD5782" i="1"/>
  <c r="AF5781" i="1"/>
  <c r="AE5781" i="1"/>
  <c r="AD5781" i="1"/>
  <c r="AF5780" i="1"/>
  <c r="AE5780" i="1"/>
  <c r="AD5780" i="1"/>
  <c r="AF5779" i="1"/>
  <c r="AE5779" i="1"/>
  <c r="AD5779" i="1"/>
  <c r="AF5778" i="1"/>
  <c r="AE5778" i="1"/>
  <c r="AD5778" i="1"/>
  <c r="AF5777" i="1"/>
  <c r="AE5777" i="1"/>
  <c r="AD5777" i="1"/>
  <c r="AF5776" i="1"/>
  <c r="AE5776" i="1"/>
  <c r="AD5776" i="1"/>
  <c r="AF5775" i="1"/>
  <c r="AE5775" i="1"/>
  <c r="AD5775" i="1"/>
  <c r="AF5774" i="1"/>
  <c r="AE5774" i="1"/>
  <c r="AD5774" i="1"/>
  <c r="AF5773" i="1"/>
  <c r="AE5773" i="1"/>
  <c r="AD5773" i="1"/>
  <c r="AF5772" i="1"/>
  <c r="AE5772" i="1"/>
  <c r="AD5772" i="1"/>
  <c r="AF5771" i="1"/>
  <c r="AE5771" i="1"/>
  <c r="AD5771" i="1"/>
  <c r="AF5770" i="1"/>
  <c r="AE5770" i="1"/>
  <c r="AD5770" i="1"/>
  <c r="AF5769" i="1"/>
  <c r="AE5769" i="1"/>
  <c r="AD5769" i="1"/>
  <c r="AF5768" i="1"/>
  <c r="AE5768" i="1"/>
  <c r="AD5768" i="1"/>
  <c r="AF5767" i="1"/>
  <c r="AE5767" i="1"/>
  <c r="AD5767" i="1"/>
  <c r="AF5766" i="1"/>
  <c r="AE5766" i="1"/>
  <c r="AD5766" i="1"/>
  <c r="AF5765" i="1"/>
  <c r="AE5765" i="1"/>
  <c r="AD5765" i="1"/>
  <c r="AF5764" i="1"/>
  <c r="AE5764" i="1"/>
  <c r="AD5764" i="1"/>
  <c r="AF5763" i="1"/>
  <c r="AE5763" i="1"/>
  <c r="AD5763" i="1"/>
  <c r="AF5762" i="1"/>
  <c r="AE5762" i="1"/>
  <c r="AD5762" i="1"/>
  <c r="AF5761" i="1"/>
  <c r="AE5761" i="1"/>
  <c r="AD5761" i="1"/>
  <c r="AF5760" i="1"/>
  <c r="AE5760" i="1"/>
  <c r="AD5760" i="1"/>
  <c r="AF5759" i="1"/>
  <c r="AE5759" i="1"/>
  <c r="AD5759" i="1"/>
  <c r="AF5758" i="1"/>
  <c r="AE5758" i="1"/>
  <c r="AD5758" i="1"/>
  <c r="AF5757" i="1"/>
  <c r="AE5757" i="1"/>
  <c r="AD5757" i="1"/>
  <c r="AF5756" i="1"/>
  <c r="AE5756" i="1"/>
  <c r="AD5756" i="1"/>
  <c r="AF5755" i="1"/>
  <c r="AE5755" i="1"/>
  <c r="AD5755" i="1"/>
  <c r="AF5754" i="1"/>
  <c r="AE5754" i="1"/>
  <c r="AD5754" i="1"/>
  <c r="AF5753" i="1"/>
  <c r="AE5753" i="1"/>
  <c r="AD5753" i="1"/>
  <c r="AF5752" i="1"/>
  <c r="AE5752" i="1"/>
  <c r="AD5752" i="1"/>
  <c r="AF5751" i="1"/>
  <c r="AE5751" i="1"/>
  <c r="AD5751" i="1"/>
  <c r="AF5750" i="1"/>
  <c r="AE5750" i="1"/>
  <c r="AD5750" i="1"/>
  <c r="AF5749" i="1"/>
  <c r="AE5749" i="1"/>
  <c r="AD5749" i="1"/>
  <c r="AF5748" i="1"/>
  <c r="AE5748" i="1"/>
  <c r="AD5748" i="1"/>
  <c r="AF5747" i="1"/>
  <c r="AE5747" i="1"/>
  <c r="AD5747" i="1"/>
  <c r="AF5746" i="1"/>
  <c r="AE5746" i="1"/>
  <c r="AD5746" i="1"/>
  <c r="AF5745" i="1"/>
  <c r="AE5745" i="1"/>
  <c r="AD5745" i="1"/>
  <c r="AF5744" i="1"/>
  <c r="AE5744" i="1"/>
  <c r="AD5744" i="1"/>
  <c r="AF5743" i="1"/>
  <c r="AE5743" i="1"/>
  <c r="AD5743" i="1"/>
  <c r="AF5742" i="1"/>
  <c r="AE5742" i="1"/>
  <c r="AD5742" i="1"/>
  <c r="AF5741" i="1"/>
  <c r="AE5741" i="1"/>
  <c r="AD5741" i="1"/>
  <c r="AF5740" i="1"/>
  <c r="AE5740" i="1"/>
  <c r="AD5740" i="1"/>
  <c r="AF5739" i="1"/>
  <c r="AE5739" i="1"/>
  <c r="AD5739" i="1"/>
  <c r="AF5738" i="1"/>
  <c r="AE5738" i="1"/>
  <c r="AD5738" i="1"/>
  <c r="AF5737" i="1"/>
  <c r="AE5737" i="1"/>
  <c r="AD5737" i="1"/>
  <c r="AF5736" i="1"/>
  <c r="AE5736" i="1"/>
  <c r="AD5736" i="1"/>
  <c r="AF5735" i="1"/>
  <c r="AE5735" i="1"/>
  <c r="AD5735" i="1"/>
  <c r="AF5734" i="1"/>
  <c r="AE5734" i="1"/>
  <c r="AD5734" i="1"/>
  <c r="AF5733" i="1"/>
  <c r="AE5733" i="1"/>
  <c r="AD5733" i="1"/>
  <c r="AF5732" i="1"/>
  <c r="AE5732" i="1"/>
  <c r="AD5732" i="1"/>
  <c r="AF5731" i="1"/>
  <c r="AD5731" i="1"/>
  <c r="AF5730" i="1"/>
  <c r="AD5730" i="1"/>
  <c r="AF5729" i="1"/>
  <c r="AD5729" i="1"/>
  <c r="AF5728" i="1"/>
  <c r="AD5728" i="1"/>
  <c r="AF5727" i="1"/>
  <c r="AD5727" i="1"/>
  <c r="AF5726" i="1"/>
  <c r="AD5726" i="1"/>
  <c r="AF5725" i="1"/>
  <c r="AD5725" i="1"/>
  <c r="AF5724" i="1"/>
  <c r="AD5724" i="1"/>
  <c r="AF5723" i="1"/>
  <c r="AD5723" i="1"/>
  <c r="AF5722" i="1"/>
  <c r="AD5722" i="1"/>
  <c r="AF5721" i="1"/>
  <c r="AD5721" i="1"/>
  <c r="AF5720" i="1"/>
  <c r="AD5720" i="1"/>
  <c r="AF5719" i="1"/>
  <c r="AD5719" i="1"/>
  <c r="AF5718" i="1"/>
  <c r="AD5718" i="1"/>
  <c r="AF5717" i="1"/>
  <c r="AD5717" i="1"/>
  <c r="AF5716" i="1"/>
  <c r="AD5716" i="1"/>
  <c r="AF5715" i="1"/>
  <c r="AD5715" i="1"/>
  <c r="AF5714" i="1"/>
  <c r="AD5714" i="1"/>
  <c r="AF5713" i="1"/>
  <c r="AD5713" i="1"/>
  <c r="AF5712" i="1"/>
  <c r="AD5712" i="1"/>
  <c r="AF5711" i="1"/>
  <c r="AD5711" i="1"/>
  <c r="AF5710" i="1"/>
  <c r="AD5710" i="1"/>
  <c r="AF5709" i="1"/>
  <c r="AD5709" i="1"/>
  <c r="AF5708" i="1"/>
  <c r="AD5708" i="1"/>
  <c r="AF5707" i="1"/>
  <c r="AD5707" i="1"/>
  <c r="AF5706" i="1"/>
  <c r="AD5706" i="1"/>
  <c r="AF5705" i="1"/>
  <c r="AD5705" i="1"/>
  <c r="AF5704" i="1"/>
  <c r="AD5704" i="1"/>
  <c r="AF5703" i="1"/>
  <c r="AD5703" i="1"/>
  <c r="AF5702" i="1"/>
  <c r="AD5702" i="1"/>
  <c r="AF5701" i="1"/>
  <c r="AD5701" i="1"/>
  <c r="AF5700" i="1"/>
  <c r="AD5700" i="1"/>
  <c r="AF5699" i="1"/>
  <c r="AD5699" i="1"/>
  <c r="AF5698" i="1"/>
  <c r="AD5698" i="1"/>
  <c r="AF5697" i="1"/>
  <c r="AD5697" i="1"/>
  <c r="AF5696" i="1"/>
  <c r="AD5696" i="1"/>
  <c r="AF5695" i="1"/>
  <c r="AD5695" i="1"/>
  <c r="AF5694" i="1"/>
  <c r="AD5694" i="1"/>
  <c r="AF5693" i="1"/>
  <c r="AD5693" i="1"/>
  <c r="AF5692" i="1"/>
  <c r="AD5692" i="1"/>
  <c r="AF5691" i="1"/>
  <c r="AD5691" i="1"/>
  <c r="AF5690" i="1"/>
  <c r="AD5690" i="1"/>
  <c r="AF5689" i="1"/>
  <c r="AD5689" i="1"/>
  <c r="AF5688" i="1"/>
  <c r="AD5688" i="1"/>
  <c r="AF5687" i="1"/>
  <c r="AD5687" i="1"/>
  <c r="AF5686" i="1"/>
  <c r="AD5686" i="1"/>
  <c r="AF5685" i="1"/>
  <c r="AD5685" i="1"/>
  <c r="AF5684" i="1"/>
  <c r="AD5684" i="1"/>
  <c r="AF5683" i="1"/>
  <c r="AD5683" i="1"/>
  <c r="AF5682" i="1"/>
  <c r="AD5682" i="1"/>
  <c r="AF5681" i="1"/>
  <c r="AD5681" i="1"/>
  <c r="AF5680" i="1"/>
  <c r="AD5680" i="1"/>
  <c r="AF5679" i="1"/>
  <c r="AD5679" i="1"/>
  <c r="AF5678" i="1"/>
  <c r="AD5678" i="1"/>
  <c r="AF5677" i="1"/>
  <c r="AD5677" i="1"/>
  <c r="AF5676" i="1"/>
  <c r="AD5676" i="1"/>
  <c r="AF5675" i="1"/>
  <c r="AD5675" i="1"/>
  <c r="AF5674" i="1"/>
  <c r="AD5674" i="1"/>
  <c r="AF5673" i="1"/>
  <c r="AD5673" i="1"/>
  <c r="AF5672" i="1"/>
  <c r="AD5672" i="1"/>
  <c r="AF5671" i="1"/>
  <c r="AD5671" i="1"/>
  <c r="AF5670" i="1"/>
  <c r="AD5670" i="1"/>
  <c r="AF5669" i="1"/>
  <c r="AD5669" i="1"/>
  <c r="AF5668" i="1"/>
  <c r="AD5668" i="1"/>
  <c r="AF5667" i="1"/>
  <c r="AD5667" i="1"/>
  <c r="AF5666" i="1"/>
  <c r="AD5666" i="1"/>
  <c r="AF5665" i="1"/>
  <c r="AD5665" i="1"/>
  <c r="AF5664" i="1"/>
  <c r="AD5664" i="1"/>
  <c r="AF5663" i="1"/>
  <c r="AD5663" i="1"/>
  <c r="AF5662" i="1"/>
  <c r="AD5662" i="1"/>
  <c r="AF5661" i="1"/>
  <c r="AD5661" i="1"/>
  <c r="AF5660" i="1"/>
  <c r="AD5660" i="1"/>
  <c r="AF5659" i="1"/>
  <c r="AD5659" i="1"/>
  <c r="AF5658" i="1"/>
  <c r="AD5658" i="1"/>
  <c r="AF5657" i="1"/>
  <c r="AD5657" i="1"/>
  <c r="AF5656" i="1"/>
  <c r="AD5656" i="1"/>
  <c r="AF5655" i="1"/>
  <c r="AD5655" i="1"/>
  <c r="AF5654" i="1"/>
  <c r="AD5654" i="1"/>
  <c r="AF5653" i="1"/>
  <c r="AD5653" i="1"/>
  <c r="AF5652" i="1"/>
  <c r="AD5652" i="1"/>
  <c r="AF5651" i="1"/>
  <c r="AD5651" i="1"/>
  <c r="AF5650" i="1"/>
  <c r="AD5650" i="1"/>
  <c r="AF5649" i="1"/>
  <c r="AD5649" i="1"/>
  <c r="AF5648" i="1"/>
  <c r="AD5648" i="1"/>
  <c r="AF5647" i="1"/>
  <c r="AD5647" i="1"/>
  <c r="AF5646" i="1"/>
  <c r="AD5646" i="1"/>
  <c r="AF5645" i="1"/>
  <c r="AD5645" i="1"/>
  <c r="AF5644" i="1"/>
  <c r="AD5644" i="1"/>
  <c r="AF5643" i="1"/>
  <c r="AD5643" i="1"/>
  <c r="AF5642" i="1"/>
  <c r="AD5642" i="1"/>
  <c r="AF5641" i="1"/>
  <c r="AD5641" i="1"/>
  <c r="AF5640" i="1"/>
  <c r="AD5640" i="1"/>
  <c r="AF5639" i="1"/>
  <c r="AD5639" i="1"/>
  <c r="AF5638" i="1"/>
  <c r="AD5638" i="1"/>
  <c r="AF5637" i="1"/>
  <c r="AD5637" i="1"/>
  <c r="AF5636" i="1"/>
  <c r="AD5636" i="1"/>
  <c r="AF5635" i="1"/>
  <c r="AD5635" i="1"/>
  <c r="AF5634" i="1"/>
  <c r="AD5634" i="1"/>
  <c r="AF5633" i="1"/>
  <c r="AD5633" i="1"/>
  <c r="AF5632" i="1"/>
  <c r="AD5632" i="1"/>
  <c r="AF5631" i="1"/>
  <c r="AD5631" i="1"/>
  <c r="AF5630" i="1"/>
  <c r="AD5630" i="1"/>
  <c r="AF5629" i="1"/>
  <c r="AD5629" i="1"/>
  <c r="AF5628" i="1"/>
  <c r="AD5628" i="1"/>
  <c r="AF5627" i="1"/>
  <c r="AD5627" i="1"/>
  <c r="AF5626" i="1"/>
  <c r="AD5626" i="1"/>
  <c r="AF5625" i="1"/>
  <c r="AD5625" i="1"/>
  <c r="AF5624" i="1"/>
  <c r="AD5624" i="1"/>
  <c r="AF5623" i="1"/>
  <c r="AD5623" i="1"/>
  <c r="AF5622" i="1"/>
  <c r="AD5622" i="1"/>
  <c r="AF5621" i="1"/>
  <c r="AD5621" i="1"/>
  <c r="AF5620" i="1"/>
  <c r="AD5620" i="1"/>
  <c r="AF5619" i="1"/>
  <c r="AD5619" i="1"/>
  <c r="AF5618" i="1"/>
  <c r="AD5618" i="1"/>
  <c r="AF5617" i="1"/>
  <c r="AD5617" i="1"/>
  <c r="AF5616" i="1"/>
  <c r="AD5616" i="1"/>
  <c r="AF5615" i="1"/>
  <c r="AD5615" i="1"/>
  <c r="AF5614" i="1"/>
  <c r="AD5614" i="1"/>
  <c r="AF5613" i="1"/>
  <c r="AD5613" i="1"/>
  <c r="AF5612" i="1"/>
  <c r="AD5612" i="1"/>
  <c r="AF5611" i="1"/>
  <c r="AD5611" i="1"/>
  <c r="AF5610" i="1"/>
  <c r="AD5610" i="1"/>
  <c r="AF5609" i="1"/>
  <c r="AD5609" i="1"/>
  <c r="AF5608" i="1"/>
  <c r="AD5608" i="1"/>
  <c r="AF5607" i="1"/>
  <c r="AD5607" i="1"/>
  <c r="AF5606" i="1"/>
  <c r="AD5606" i="1"/>
  <c r="AF5605" i="1"/>
  <c r="AD5605" i="1"/>
  <c r="AF5604" i="1"/>
  <c r="AD5604" i="1"/>
  <c r="AF5603" i="1"/>
  <c r="AD5603" i="1"/>
  <c r="AF5602" i="1"/>
  <c r="AD5602" i="1"/>
  <c r="AF5601" i="1"/>
  <c r="AD5601" i="1"/>
  <c r="AF5600" i="1"/>
  <c r="AD5600" i="1"/>
  <c r="AF5599" i="1"/>
  <c r="AD5599" i="1"/>
  <c r="AF5598" i="1"/>
  <c r="AD5598" i="1"/>
  <c r="AF5597" i="1"/>
  <c r="AD5597" i="1"/>
  <c r="AF5596" i="1"/>
  <c r="AD5596" i="1"/>
  <c r="AF5595" i="1"/>
  <c r="AD5595" i="1"/>
  <c r="AF5594" i="1"/>
  <c r="AD5594" i="1"/>
  <c r="AF5593" i="1"/>
  <c r="AD5593" i="1"/>
  <c r="AF5592" i="1"/>
  <c r="AD5592" i="1"/>
  <c r="AF5591" i="1"/>
  <c r="AD5591" i="1"/>
  <c r="AF5590" i="1"/>
  <c r="AD5590" i="1"/>
  <c r="AF5589" i="1"/>
  <c r="AD5589" i="1"/>
  <c r="AF5588" i="1"/>
  <c r="AD5588" i="1"/>
  <c r="AF5587" i="1"/>
  <c r="AD5587" i="1"/>
  <c r="AF5586" i="1"/>
  <c r="AD5586" i="1"/>
  <c r="AF5585" i="1"/>
  <c r="AD5585" i="1"/>
  <c r="AF5584" i="1"/>
  <c r="AD5584" i="1"/>
  <c r="AF5583" i="1"/>
  <c r="AD5583" i="1"/>
  <c r="AF5582" i="1"/>
  <c r="AD5582" i="1"/>
  <c r="AF5581" i="1"/>
  <c r="AD5581" i="1"/>
  <c r="AF5580" i="1"/>
  <c r="AD5580" i="1"/>
  <c r="AF5579" i="1"/>
  <c r="AD5579" i="1"/>
  <c r="AF5578" i="1"/>
  <c r="AD5578" i="1"/>
  <c r="AF5577" i="1"/>
  <c r="AD5577" i="1"/>
  <c r="AF5576" i="1"/>
  <c r="AD5576" i="1"/>
  <c r="AF5575" i="1"/>
  <c r="AD5575" i="1"/>
  <c r="AF5574" i="1"/>
  <c r="AD5574" i="1"/>
  <c r="AF5573" i="1"/>
  <c r="AD5573" i="1"/>
  <c r="AF5572" i="1"/>
  <c r="AD5572" i="1"/>
  <c r="AF5571" i="1"/>
  <c r="AD5571" i="1"/>
  <c r="AF5570" i="1"/>
  <c r="AD5570" i="1"/>
  <c r="AF5569" i="1"/>
  <c r="AD5569" i="1"/>
  <c r="AF5568" i="1"/>
  <c r="AD5568" i="1"/>
  <c r="AF5567" i="1"/>
  <c r="AD5567" i="1"/>
  <c r="AF5566" i="1"/>
  <c r="AD5566" i="1"/>
  <c r="AF5565" i="1"/>
  <c r="AD5565" i="1"/>
  <c r="AF5564" i="1"/>
  <c r="AD5564" i="1"/>
  <c r="AF5563" i="1"/>
  <c r="AD5563" i="1"/>
  <c r="AF5562" i="1"/>
  <c r="AD5562" i="1"/>
  <c r="AF5561" i="1"/>
  <c r="AD5561" i="1"/>
  <c r="AF5560" i="1"/>
  <c r="AD5560" i="1"/>
  <c r="AF5559" i="1"/>
  <c r="AD5559" i="1"/>
  <c r="AF5558" i="1"/>
  <c r="AD5558" i="1"/>
  <c r="AF5557" i="1"/>
  <c r="AD5557" i="1"/>
  <c r="AF5556" i="1"/>
  <c r="AD5556" i="1"/>
  <c r="AF5555" i="1"/>
  <c r="AD5555" i="1"/>
  <c r="AF5554" i="1"/>
  <c r="AD5554" i="1"/>
  <c r="AF5553" i="1"/>
  <c r="AD5553" i="1"/>
  <c r="AF5552" i="1"/>
  <c r="AD5552" i="1"/>
  <c r="AF5551" i="1"/>
  <c r="AD5551" i="1"/>
  <c r="AF5550" i="1"/>
  <c r="AD5550" i="1"/>
  <c r="AF5549" i="1"/>
  <c r="AD5549" i="1"/>
  <c r="AF5548" i="1"/>
  <c r="AD5548" i="1"/>
  <c r="AF5547" i="1"/>
  <c r="AD5547" i="1"/>
  <c r="AF5546" i="1"/>
  <c r="AD5546" i="1"/>
  <c r="AF5545" i="1"/>
  <c r="AD5545" i="1"/>
  <c r="AF5544" i="1"/>
  <c r="AD5544" i="1"/>
  <c r="AF5543" i="1"/>
  <c r="AD5543" i="1"/>
  <c r="AF5542" i="1"/>
  <c r="AD5542" i="1"/>
  <c r="AF5541" i="1"/>
  <c r="AD5541" i="1"/>
  <c r="AF5540" i="1"/>
  <c r="AD5540" i="1"/>
  <c r="AF5539" i="1"/>
  <c r="AD5539" i="1"/>
  <c r="AF5538" i="1"/>
  <c r="AD5538" i="1"/>
  <c r="AF5537" i="1"/>
  <c r="AD5537" i="1"/>
  <c r="AF5536" i="1"/>
  <c r="AD5536" i="1"/>
  <c r="AF5535" i="1"/>
  <c r="AD5535" i="1"/>
  <c r="AF5534" i="1"/>
  <c r="AD5534" i="1"/>
  <c r="AF5533" i="1"/>
  <c r="AD5533" i="1"/>
  <c r="AF5532" i="1"/>
  <c r="AD5532" i="1"/>
  <c r="AF5531" i="1"/>
  <c r="AD5531" i="1"/>
  <c r="AF5530" i="1"/>
  <c r="AD5530" i="1"/>
  <c r="AF5529" i="1"/>
  <c r="AD5529" i="1"/>
  <c r="AF5528" i="1"/>
  <c r="AD5528" i="1"/>
  <c r="AF5527" i="1"/>
  <c r="AD5527" i="1"/>
  <c r="AF5526" i="1"/>
  <c r="AD5526" i="1"/>
  <c r="AF5525" i="1"/>
  <c r="AD5525" i="1"/>
  <c r="AF5524" i="1"/>
  <c r="AD5524" i="1"/>
  <c r="AF5523" i="1"/>
  <c r="AD5523" i="1"/>
  <c r="AF5522" i="1"/>
  <c r="AD5522" i="1"/>
  <c r="AF5521" i="1"/>
  <c r="AD5521" i="1"/>
  <c r="AF5520" i="1"/>
  <c r="AD5520" i="1"/>
  <c r="AF5519" i="1"/>
  <c r="AD5519" i="1"/>
  <c r="AF5518" i="1"/>
  <c r="AD5518" i="1"/>
  <c r="AF5517" i="1"/>
  <c r="AD5517" i="1"/>
  <c r="AF5516" i="1"/>
  <c r="AD5516" i="1"/>
  <c r="AF5515" i="1"/>
  <c r="AD5515" i="1"/>
  <c r="AF5514" i="1"/>
  <c r="AD5514" i="1"/>
  <c r="AF5513" i="1"/>
  <c r="AD5513" i="1"/>
  <c r="AF5512" i="1"/>
  <c r="AD5512" i="1"/>
  <c r="AF5511" i="1"/>
  <c r="AD5511" i="1"/>
  <c r="AF5510" i="1"/>
  <c r="AD5510" i="1"/>
  <c r="AF5509" i="1"/>
  <c r="AD5509" i="1"/>
  <c r="AF5508" i="1"/>
  <c r="AD5508" i="1"/>
  <c r="AF5507" i="1"/>
  <c r="AD5507" i="1"/>
  <c r="AF5506" i="1"/>
  <c r="AD5506" i="1"/>
  <c r="AF5505" i="1"/>
  <c r="AD5505" i="1"/>
  <c r="AF5504" i="1"/>
  <c r="AD5504" i="1"/>
  <c r="AF5503" i="1"/>
  <c r="AD5503" i="1"/>
  <c r="AF5502" i="1"/>
  <c r="AD5502" i="1"/>
  <c r="AF5501" i="1"/>
  <c r="AD5501" i="1"/>
  <c r="AF5500" i="1"/>
  <c r="AD5500" i="1"/>
  <c r="AF5499" i="1"/>
  <c r="AD5499" i="1"/>
  <c r="AF5498" i="1"/>
  <c r="AD5498" i="1"/>
  <c r="AF5497" i="1"/>
  <c r="AD5497" i="1"/>
  <c r="AF5496" i="1"/>
  <c r="AD5496" i="1"/>
  <c r="AF5495" i="1"/>
  <c r="AD5495" i="1"/>
  <c r="AF5494" i="1"/>
  <c r="AD5494" i="1"/>
  <c r="AF5493" i="1"/>
  <c r="AD5493" i="1"/>
  <c r="AF5492" i="1"/>
  <c r="AD5492" i="1"/>
  <c r="AF5491" i="1"/>
  <c r="AD5491" i="1"/>
  <c r="AF5490" i="1"/>
  <c r="AD5490" i="1"/>
  <c r="AF5489" i="1"/>
  <c r="AD5489" i="1"/>
  <c r="AF5488" i="1"/>
  <c r="AD5488" i="1"/>
  <c r="AF5487" i="1"/>
  <c r="AD5487" i="1"/>
  <c r="AF5486" i="1"/>
  <c r="AD5486" i="1"/>
  <c r="AF5485" i="1"/>
  <c r="AD5485" i="1"/>
  <c r="AF5484" i="1"/>
  <c r="AD5484" i="1"/>
  <c r="AF5483" i="1"/>
  <c r="AD5483" i="1"/>
  <c r="AF5482" i="1"/>
  <c r="AD5482" i="1"/>
  <c r="AF5481" i="1"/>
  <c r="AD5481" i="1"/>
  <c r="AF5480" i="1"/>
  <c r="AD5480" i="1"/>
  <c r="AF5479" i="1"/>
  <c r="AD5479" i="1"/>
  <c r="AF5478" i="1"/>
  <c r="AD5478" i="1"/>
  <c r="AF5477" i="1"/>
  <c r="AD5477" i="1"/>
  <c r="AF5476" i="1"/>
  <c r="AD5476" i="1"/>
  <c r="AF5475" i="1"/>
  <c r="AD5475" i="1"/>
  <c r="AF5474" i="1"/>
  <c r="AD5474" i="1"/>
  <c r="AF5473" i="1"/>
  <c r="AD5473" i="1"/>
  <c r="AF5472" i="1"/>
  <c r="AD5472" i="1"/>
  <c r="AF5471" i="1"/>
  <c r="AD5471" i="1"/>
  <c r="AF5470" i="1"/>
  <c r="AD5470" i="1"/>
  <c r="AF5469" i="1"/>
  <c r="AD5469" i="1"/>
  <c r="AF5468" i="1"/>
  <c r="AD5468" i="1"/>
  <c r="AF5467" i="1"/>
  <c r="AD5467" i="1"/>
  <c r="AF5466" i="1"/>
  <c r="AD5466" i="1"/>
  <c r="AF5465" i="1"/>
  <c r="AD5465" i="1"/>
  <c r="AF5464" i="1"/>
  <c r="AD5464" i="1"/>
  <c r="AF5463" i="1"/>
  <c r="AD5463" i="1"/>
  <c r="AF5462" i="1"/>
  <c r="AD5462" i="1"/>
  <c r="AF5461" i="1"/>
  <c r="AD5461" i="1"/>
  <c r="AF5460" i="1"/>
  <c r="AD5460" i="1"/>
  <c r="AF5459" i="1"/>
  <c r="AD5459" i="1"/>
  <c r="AF5458" i="1"/>
  <c r="AD5458" i="1"/>
  <c r="AF5457" i="1"/>
  <c r="AD5457" i="1"/>
  <c r="AF5456" i="1"/>
  <c r="AD5456" i="1"/>
  <c r="AF5455" i="1"/>
  <c r="AD5455" i="1"/>
  <c r="AF5454" i="1"/>
  <c r="AD5454" i="1"/>
  <c r="AF5453" i="1"/>
  <c r="AD5453" i="1"/>
  <c r="AF5452" i="1"/>
  <c r="AD5452" i="1"/>
  <c r="AF5451" i="1"/>
  <c r="AD5451" i="1"/>
  <c r="AF5450" i="1"/>
  <c r="AD5450" i="1"/>
  <c r="AF5449" i="1"/>
  <c r="AD5449" i="1"/>
  <c r="AF5448" i="1"/>
  <c r="AD5448" i="1"/>
  <c r="AF5447" i="1"/>
  <c r="AD5447" i="1"/>
  <c r="AF5446" i="1"/>
  <c r="AD5446" i="1"/>
  <c r="AF5445" i="1"/>
  <c r="AD5445" i="1"/>
  <c r="AF5444" i="1"/>
  <c r="AD5444" i="1"/>
  <c r="AF5443" i="1"/>
  <c r="AD5443" i="1"/>
  <c r="AF5442" i="1"/>
  <c r="AD5442" i="1"/>
  <c r="AF5441" i="1"/>
  <c r="AD5441" i="1"/>
  <c r="AF5440" i="1"/>
  <c r="AD5440" i="1"/>
  <c r="AF5439" i="1"/>
  <c r="AD5439" i="1"/>
  <c r="AF5438" i="1"/>
  <c r="AD5438" i="1"/>
  <c r="AF5437" i="1"/>
  <c r="AD5437" i="1"/>
  <c r="AF5436" i="1"/>
  <c r="AD5436" i="1"/>
  <c r="AF5435" i="1"/>
  <c r="AD5435" i="1"/>
  <c r="AF5434" i="1"/>
  <c r="AD5434" i="1"/>
  <c r="AF5433" i="1"/>
  <c r="AD5433" i="1"/>
  <c r="AF5432" i="1"/>
  <c r="AD5432" i="1"/>
  <c r="AF5431" i="1"/>
  <c r="AD5431" i="1"/>
  <c r="AF5430" i="1"/>
  <c r="AD5430" i="1"/>
  <c r="AF5429" i="1"/>
  <c r="AD5429" i="1"/>
  <c r="AF5428" i="1"/>
  <c r="AD5428" i="1"/>
  <c r="AF5427" i="1"/>
  <c r="AD5427" i="1"/>
  <c r="AF5426" i="1"/>
  <c r="AD5426" i="1"/>
  <c r="AF5425" i="1"/>
  <c r="AD5425" i="1"/>
  <c r="AF5424" i="1"/>
  <c r="AD5424" i="1"/>
  <c r="AF5423" i="1"/>
  <c r="AD5423" i="1"/>
  <c r="AF5422" i="1"/>
  <c r="AD5422" i="1"/>
  <c r="AF5421" i="1"/>
  <c r="AD5421" i="1"/>
  <c r="AF5420" i="1"/>
  <c r="AD5420" i="1"/>
  <c r="AF5419" i="1"/>
  <c r="AD5419" i="1"/>
  <c r="AF5418" i="1"/>
  <c r="AD5418" i="1"/>
  <c r="AF5417" i="1"/>
  <c r="AD5417" i="1"/>
  <c r="AF5416" i="1"/>
  <c r="AD5416" i="1"/>
  <c r="AF5415" i="1"/>
  <c r="AD5415" i="1"/>
  <c r="AF5414" i="1"/>
  <c r="AD5414" i="1"/>
  <c r="AF5413" i="1"/>
  <c r="AD5413" i="1"/>
  <c r="AF5412" i="1"/>
  <c r="AD5412" i="1"/>
  <c r="AF5411" i="1"/>
  <c r="AD5411" i="1"/>
  <c r="AF5410" i="1"/>
  <c r="AD5410" i="1"/>
  <c r="AF5409" i="1"/>
  <c r="AD5409" i="1"/>
  <c r="AF5408" i="1"/>
  <c r="AD5408" i="1"/>
  <c r="AF5407" i="1"/>
  <c r="AD5407" i="1"/>
  <c r="AF5406" i="1"/>
  <c r="AD5406" i="1"/>
  <c r="AF5405" i="1"/>
  <c r="AD5405" i="1"/>
  <c r="AF5404" i="1"/>
  <c r="AD5404" i="1"/>
  <c r="AF5403" i="1"/>
  <c r="AD5403" i="1"/>
  <c r="AF5402" i="1"/>
  <c r="AD5402" i="1"/>
  <c r="AF5401" i="1"/>
  <c r="AD5401" i="1"/>
  <c r="AF5400" i="1"/>
  <c r="AD5400" i="1"/>
  <c r="AF5399" i="1"/>
  <c r="AD5399" i="1"/>
  <c r="AF5398" i="1"/>
  <c r="AD5398" i="1"/>
  <c r="AF5397" i="1"/>
  <c r="AD5397" i="1"/>
  <c r="AF5396" i="1"/>
  <c r="AD5396" i="1"/>
  <c r="AF5395" i="1"/>
  <c r="AD5395" i="1"/>
  <c r="AF5394" i="1"/>
  <c r="AD5394" i="1"/>
  <c r="AF5393" i="1"/>
  <c r="AD5393" i="1"/>
  <c r="AF5392" i="1"/>
  <c r="AD5392" i="1"/>
  <c r="AF5391" i="1"/>
  <c r="AD5391" i="1"/>
  <c r="AF5390" i="1"/>
  <c r="AD5390" i="1"/>
  <c r="AF5389" i="1"/>
  <c r="AD5389" i="1"/>
  <c r="AF5388" i="1"/>
  <c r="AD5388" i="1"/>
  <c r="AF5387" i="1"/>
  <c r="AD5387" i="1"/>
  <c r="AF5386" i="1"/>
  <c r="AD5386" i="1"/>
  <c r="AF5385" i="1"/>
  <c r="AD5385" i="1"/>
  <c r="AF5384" i="1"/>
  <c r="AD5384" i="1"/>
  <c r="AF5383" i="1"/>
  <c r="AD5383" i="1"/>
  <c r="AF5382" i="1"/>
  <c r="AD5382" i="1"/>
  <c r="AF5381" i="1"/>
  <c r="AD5381" i="1"/>
  <c r="AF5380" i="1"/>
  <c r="AD5380" i="1"/>
  <c r="AF5379" i="1"/>
  <c r="AD5379" i="1"/>
  <c r="AF5378" i="1"/>
  <c r="AD5378" i="1"/>
  <c r="AF5377" i="1"/>
  <c r="AD5377" i="1"/>
  <c r="AF5376" i="1"/>
  <c r="AD5376" i="1"/>
  <c r="AF5375" i="1"/>
  <c r="AD5375" i="1"/>
  <c r="AF5374" i="1"/>
  <c r="AD5374" i="1"/>
  <c r="AF5373" i="1"/>
  <c r="AD5373" i="1"/>
  <c r="AF5372" i="1"/>
  <c r="AD5372" i="1"/>
  <c r="AF5371" i="1"/>
  <c r="AD5371" i="1"/>
  <c r="AF5370" i="1"/>
  <c r="AD5370" i="1"/>
  <c r="AF5369" i="1"/>
  <c r="AD5369" i="1"/>
  <c r="AF5368" i="1"/>
  <c r="AD5368" i="1"/>
  <c r="AF5367" i="1"/>
  <c r="AD5367" i="1"/>
  <c r="AF5366" i="1"/>
  <c r="AD5366" i="1"/>
  <c r="AF5365" i="1"/>
  <c r="AD5365" i="1"/>
  <c r="AF5364" i="1"/>
  <c r="AD5364" i="1"/>
  <c r="AF5363" i="1"/>
  <c r="AD5363" i="1"/>
  <c r="AF5362" i="1"/>
  <c r="AD5362" i="1"/>
  <c r="AF5361" i="1"/>
  <c r="AD5361" i="1"/>
  <c r="AF5360" i="1"/>
  <c r="AD5360" i="1"/>
  <c r="AF5359" i="1"/>
  <c r="AD5359" i="1"/>
  <c r="AF5358" i="1"/>
  <c r="AD5358" i="1"/>
  <c r="AF5357" i="1"/>
  <c r="AD5357" i="1"/>
  <c r="AF5356" i="1"/>
  <c r="AD5356" i="1"/>
  <c r="AF5355" i="1"/>
  <c r="AD5355" i="1"/>
  <c r="AF5354" i="1"/>
  <c r="AD5354" i="1"/>
  <c r="AF5353" i="1"/>
  <c r="AD5353" i="1"/>
  <c r="AF5352" i="1"/>
  <c r="AD5352" i="1"/>
  <c r="AF5351" i="1"/>
  <c r="AD5351" i="1"/>
  <c r="AF5350" i="1"/>
  <c r="AD5350" i="1"/>
  <c r="AF5349" i="1"/>
  <c r="AD5349" i="1"/>
  <c r="AF5348" i="1"/>
  <c r="AD5348" i="1"/>
  <c r="AF5347" i="1"/>
  <c r="AD5347" i="1"/>
  <c r="AF5346" i="1"/>
  <c r="AD5346" i="1"/>
  <c r="AF5345" i="1"/>
  <c r="AD5345" i="1"/>
  <c r="AF5344" i="1"/>
  <c r="AD5344" i="1"/>
  <c r="AF5343" i="1"/>
  <c r="AD5343" i="1"/>
  <c r="AF5342" i="1"/>
  <c r="AD5342" i="1"/>
  <c r="AF5341" i="1"/>
  <c r="AD5341" i="1"/>
  <c r="AF5340" i="1"/>
  <c r="AD5340" i="1"/>
  <c r="AF5339" i="1"/>
  <c r="AD5339" i="1"/>
  <c r="AF5338" i="1"/>
  <c r="AD5338" i="1"/>
  <c r="AF5337" i="1"/>
  <c r="AD5337" i="1"/>
  <c r="AF5336" i="1"/>
  <c r="AD5336" i="1"/>
  <c r="AF5335" i="1"/>
  <c r="AD5335" i="1"/>
  <c r="AF5334" i="1"/>
  <c r="AD5334" i="1"/>
  <c r="AF5333" i="1"/>
  <c r="AD5333" i="1"/>
  <c r="AF5332" i="1"/>
  <c r="AD5332" i="1"/>
  <c r="AF5331" i="1"/>
  <c r="AD5331" i="1"/>
  <c r="AF5330" i="1"/>
  <c r="AD5330" i="1"/>
  <c r="AF5329" i="1"/>
  <c r="AD5329" i="1"/>
  <c r="AF5328" i="1"/>
  <c r="AD5328" i="1"/>
  <c r="AF5327" i="1"/>
  <c r="AD5327" i="1"/>
  <c r="AF5326" i="1"/>
  <c r="AD5326" i="1"/>
  <c r="AF5325" i="1"/>
  <c r="AD5325" i="1"/>
  <c r="AF5324" i="1"/>
  <c r="AD5324" i="1"/>
  <c r="AF5323" i="1"/>
  <c r="AD5323" i="1"/>
  <c r="AF5322" i="1"/>
  <c r="AD5322" i="1"/>
  <c r="AF5321" i="1"/>
  <c r="AD5321" i="1"/>
  <c r="AF5320" i="1"/>
  <c r="AD5320" i="1"/>
  <c r="AF5319" i="1"/>
  <c r="AD5319" i="1"/>
  <c r="AF5318" i="1"/>
  <c r="AD5318" i="1"/>
  <c r="AF5317" i="1"/>
  <c r="AD5317" i="1"/>
  <c r="AF5316" i="1"/>
  <c r="AD5316" i="1"/>
  <c r="AF5315" i="1"/>
  <c r="AD5315" i="1"/>
  <c r="AF5314" i="1"/>
  <c r="AD5314" i="1"/>
  <c r="AF5313" i="1"/>
  <c r="AD5313" i="1"/>
  <c r="AF5312" i="1"/>
  <c r="AD5312" i="1"/>
  <c r="AF5311" i="1"/>
  <c r="AD5311" i="1"/>
  <c r="AF5310" i="1"/>
  <c r="AD5310" i="1"/>
  <c r="AF5309" i="1"/>
  <c r="AD5309" i="1"/>
  <c r="AF5308" i="1"/>
  <c r="AD5308" i="1"/>
  <c r="AF5307" i="1"/>
  <c r="AD5307" i="1"/>
  <c r="AF5306" i="1"/>
  <c r="AD5306" i="1"/>
  <c r="AF5305" i="1"/>
  <c r="AD5305" i="1"/>
  <c r="AF5304" i="1"/>
  <c r="AD5304" i="1"/>
  <c r="AF5303" i="1"/>
  <c r="AD5303" i="1"/>
  <c r="AF5302" i="1"/>
  <c r="AD5302" i="1"/>
  <c r="AF5301" i="1"/>
  <c r="AD5301" i="1"/>
  <c r="AF5300" i="1"/>
  <c r="AD5300" i="1"/>
  <c r="AF5299" i="1"/>
  <c r="AD5299" i="1"/>
  <c r="AF5298" i="1"/>
  <c r="AD5298" i="1"/>
  <c r="AF5297" i="1"/>
  <c r="AD5297" i="1"/>
  <c r="AF5296" i="1"/>
  <c r="AD5296" i="1"/>
  <c r="AF5295" i="1"/>
  <c r="AD5295" i="1"/>
  <c r="AF5294" i="1"/>
  <c r="AD5294" i="1"/>
  <c r="AF5293" i="1"/>
  <c r="AD5293" i="1"/>
  <c r="AF5292" i="1"/>
  <c r="AD5292" i="1"/>
  <c r="AF5291" i="1"/>
  <c r="AD5291" i="1"/>
  <c r="AF5290" i="1"/>
  <c r="AD5290" i="1"/>
  <c r="AF5289" i="1"/>
  <c r="AD5289" i="1"/>
  <c r="AF5288" i="1"/>
  <c r="AD5288" i="1"/>
  <c r="AF5287" i="1"/>
  <c r="AD5287" i="1"/>
  <c r="AF5286" i="1"/>
  <c r="AD5286" i="1"/>
  <c r="AF5285" i="1"/>
  <c r="AD5285" i="1"/>
  <c r="AF5284" i="1"/>
  <c r="AD5284" i="1"/>
  <c r="AF5283" i="1"/>
  <c r="AD5283" i="1"/>
  <c r="AF5282" i="1"/>
  <c r="AD5282" i="1"/>
  <c r="AF5281" i="1"/>
  <c r="AD5281" i="1"/>
  <c r="AF5280" i="1"/>
  <c r="AD5280" i="1"/>
  <c r="AF5279" i="1"/>
  <c r="AD5279" i="1"/>
  <c r="AF5278" i="1"/>
  <c r="AD5278" i="1"/>
  <c r="AF5277" i="1"/>
  <c r="AD5277" i="1"/>
  <c r="AF5276" i="1"/>
  <c r="AD5276" i="1"/>
  <c r="AF5275" i="1"/>
  <c r="AD5275" i="1"/>
  <c r="AF5274" i="1"/>
  <c r="AD5274" i="1"/>
  <c r="AF5273" i="1"/>
  <c r="AD5273" i="1"/>
  <c r="AF5272" i="1"/>
  <c r="AD5272" i="1"/>
  <c r="AF5271" i="1"/>
  <c r="AD5271" i="1"/>
  <c r="AF5270" i="1"/>
  <c r="AD5270" i="1"/>
  <c r="AF5269" i="1"/>
  <c r="AD5269" i="1"/>
  <c r="AF5268" i="1"/>
  <c r="AD5268" i="1"/>
  <c r="AF5267" i="1"/>
  <c r="AD5267" i="1"/>
  <c r="AF5266" i="1"/>
  <c r="AD5266" i="1"/>
  <c r="AF5265" i="1"/>
  <c r="AD5265" i="1"/>
  <c r="AF5264" i="1"/>
  <c r="AD5264" i="1"/>
  <c r="AF5263" i="1"/>
  <c r="AD5263" i="1"/>
  <c r="AF5262" i="1"/>
  <c r="AD5262" i="1"/>
  <c r="AF5261" i="1"/>
  <c r="AD5261" i="1"/>
  <c r="AF5260" i="1"/>
  <c r="AD5260" i="1"/>
  <c r="AF5259" i="1"/>
  <c r="AD5259" i="1"/>
  <c r="AF5258" i="1"/>
  <c r="AD5258" i="1"/>
  <c r="AF5257" i="1"/>
  <c r="AD5257" i="1"/>
  <c r="AF5256" i="1"/>
  <c r="AD5256" i="1"/>
  <c r="AF5255" i="1"/>
  <c r="AD5255" i="1"/>
  <c r="AF5254" i="1"/>
  <c r="AD5254" i="1"/>
  <c r="AF5253" i="1"/>
  <c r="AD5253" i="1"/>
  <c r="AF5252" i="1"/>
  <c r="AD5252" i="1"/>
  <c r="AF5251" i="1"/>
  <c r="AD5251" i="1"/>
  <c r="AF5250" i="1"/>
  <c r="AD5250" i="1"/>
  <c r="AF5249" i="1"/>
  <c r="AD5249" i="1"/>
  <c r="AF5248" i="1"/>
  <c r="AD5248" i="1"/>
  <c r="AF5247" i="1"/>
  <c r="AD5247" i="1"/>
  <c r="AF5246" i="1"/>
  <c r="AD5246" i="1"/>
  <c r="AF5245" i="1"/>
  <c r="AD5245" i="1"/>
  <c r="AF5244" i="1"/>
  <c r="AD5244" i="1"/>
  <c r="AF5243" i="1"/>
  <c r="AD5243" i="1"/>
  <c r="AF5242" i="1"/>
  <c r="AD5242" i="1"/>
  <c r="AF5241" i="1"/>
  <c r="AD5241" i="1"/>
  <c r="AF5240" i="1"/>
  <c r="AD5240" i="1"/>
  <c r="AF5239" i="1"/>
  <c r="AD5239" i="1"/>
  <c r="AF5238" i="1"/>
  <c r="AD5238" i="1"/>
  <c r="AF5237" i="1"/>
  <c r="AD5237" i="1"/>
  <c r="AF5236" i="1"/>
  <c r="AD5236" i="1"/>
  <c r="AF5235" i="1"/>
  <c r="AD5235" i="1"/>
  <c r="AF5234" i="1"/>
  <c r="AD5234" i="1"/>
  <c r="AF5233" i="1"/>
  <c r="AD5233" i="1"/>
  <c r="AF5232" i="1"/>
  <c r="AD5232" i="1"/>
  <c r="AF5231" i="1"/>
  <c r="AD5231" i="1"/>
  <c r="AF5230" i="1"/>
  <c r="AD5230" i="1"/>
  <c r="AF5229" i="1"/>
  <c r="AD5229" i="1"/>
  <c r="AF5228" i="1"/>
  <c r="AD5228" i="1"/>
  <c r="AF5227" i="1"/>
  <c r="AD5227" i="1"/>
  <c r="AF5226" i="1"/>
  <c r="AD5226" i="1"/>
  <c r="AF5225" i="1"/>
  <c r="AD5225" i="1"/>
  <c r="AF5224" i="1"/>
  <c r="AD5224" i="1"/>
  <c r="AF5223" i="1"/>
  <c r="AD5223" i="1"/>
  <c r="AF5222" i="1"/>
  <c r="AD5222" i="1"/>
  <c r="AF5221" i="1"/>
  <c r="AD5221" i="1"/>
  <c r="AF5220" i="1"/>
  <c r="AD5220" i="1"/>
  <c r="AF5219" i="1"/>
  <c r="AD5219" i="1"/>
  <c r="AF5218" i="1"/>
  <c r="AD5218" i="1"/>
  <c r="AF5217" i="1"/>
  <c r="AD5217" i="1"/>
  <c r="AF5216" i="1"/>
  <c r="AD5216" i="1"/>
  <c r="AF5215" i="1"/>
  <c r="AD5215" i="1"/>
  <c r="AF5214" i="1"/>
  <c r="AD5214" i="1"/>
  <c r="AF5213" i="1"/>
  <c r="AD5213" i="1"/>
  <c r="AF5212" i="1"/>
  <c r="AD5212" i="1"/>
  <c r="AF5211" i="1"/>
  <c r="AD5211" i="1"/>
  <c r="AF5210" i="1"/>
  <c r="AD5210" i="1"/>
  <c r="AF5209" i="1"/>
  <c r="AD5209" i="1"/>
  <c r="AF5208" i="1"/>
  <c r="AD5208" i="1"/>
  <c r="AF5207" i="1"/>
  <c r="AD5207" i="1"/>
  <c r="AF5206" i="1"/>
  <c r="AD5206" i="1"/>
  <c r="AF5205" i="1"/>
  <c r="AD5205" i="1"/>
  <c r="AF5204" i="1"/>
  <c r="AD5204" i="1"/>
  <c r="AF5203" i="1"/>
  <c r="AD5203" i="1"/>
  <c r="AF5202" i="1"/>
  <c r="AD5202" i="1"/>
  <c r="AF5201" i="1"/>
  <c r="AD5201" i="1"/>
  <c r="AF5200" i="1"/>
  <c r="AD5200" i="1"/>
  <c r="AF5199" i="1"/>
  <c r="AD5199" i="1"/>
  <c r="AF5198" i="1"/>
  <c r="AD5198" i="1"/>
  <c r="AF5197" i="1"/>
  <c r="AD5197" i="1"/>
  <c r="AF5196" i="1"/>
  <c r="AD5196" i="1"/>
  <c r="AF5195" i="1"/>
  <c r="AD5195" i="1"/>
  <c r="AF5194" i="1"/>
  <c r="AD5194" i="1"/>
  <c r="AF5193" i="1"/>
  <c r="AD5193" i="1"/>
  <c r="AF5192" i="1"/>
  <c r="AD5192" i="1"/>
  <c r="AF5191" i="1"/>
  <c r="AD5191" i="1"/>
  <c r="AF5190" i="1"/>
  <c r="AD5190" i="1"/>
  <c r="AF5189" i="1"/>
  <c r="AD5189" i="1"/>
  <c r="AF5188" i="1"/>
  <c r="AD5188" i="1"/>
  <c r="AF5187" i="1"/>
  <c r="AD5187" i="1"/>
  <c r="AF5186" i="1"/>
  <c r="AD5186" i="1"/>
  <c r="AF5185" i="1"/>
  <c r="AD5185" i="1"/>
  <c r="AF5184" i="1"/>
  <c r="AD5184" i="1"/>
  <c r="AF5183" i="1"/>
  <c r="AD5183" i="1"/>
  <c r="AF5182" i="1"/>
  <c r="AD5182" i="1"/>
  <c r="AF5181" i="1"/>
  <c r="AD5181" i="1"/>
  <c r="AF5180" i="1"/>
  <c r="AD5180" i="1"/>
  <c r="AF5179" i="1"/>
  <c r="AD5179" i="1"/>
  <c r="AF5178" i="1"/>
  <c r="AD5178" i="1"/>
  <c r="AF5177" i="1"/>
  <c r="AD5177" i="1"/>
  <c r="AF5176" i="1"/>
  <c r="AD5176" i="1"/>
  <c r="AF5175" i="1"/>
  <c r="AD5175" i="1"/>
  <c r="AF5174" i="1"/>
  <c r="AD5174" i="1"/>
  <c r="AF5173" i="1"/>
  <c r="AD5173" i="1"/>
  <c r="AF5172" i="1"/>
  <c r="AD5172" i="1"/>
  <c r="AF5171" i="1"/>
  <c r="AD5171" i="1"/>
  <c r="AF5170" i="1"/>
  <c r="AD5170" i="1"/>
  <c r="AF5169" i="1"/>
  <c r="AD5169" i="1"/>
  <c r="AF5168" i="1"/>
  <c r="AD5168" i="1"/>
  <c r="AF5167" i="1"/>
  <c r="AD5167" i="1"/>
  <c r="AF5166" i="1"/>
  <c r="AD5166" i="1"/>
  <c r="AF5165" i="1"/>
  <c r="AD5165" i="1"/>
  <c r="AF5164" i="1"/>
  <c r="AD5164" i="1"/>
  <c r="AF5163" i="1"/>
  <c r="AD5163" i="1"/>
  <c r="AF5162" i="1"/>
  <c r="AD5162" i="1"/>
  <c r="AF5161" i="1"/>
  <c r="AD5161" i="1"/>
  <c r="AF5160" i="1"/>
  <c r="AD5160" i="1"/>
  <c r="AF5159" i="1"/>
  <c r="AD5159" i="1"/>
  <c r="AF5158" i="1"/>
  <c r="AD5158" i="1"/>
  <c r="AF5157" i="1"/>
  <c r="AD5157" i="1"/>
  <c r="AF5156" i="1"/>
  <c r="AD5156" i="1"/>
  <c r="AF5155" i="1"/>
  <c r="AD5155" i="1"/>
  <c r="AF5154" i="1"/>
  <c r="AD5154" i="1"/>
  <c r="AF5153" i="1"/>
  <c r="AD5153" i="1"/>
  <c r="AF5152" i="1"/>
  <c r="AD5152" i="1"/>
  <c r="AF5151" i="1"/>
  <c r="AD5151" i="1"/>
  <c r="AF5150" i="1"/>
  <c r="AD5150" i="1"/>
  <c r="AF5149" i="1"/>
  <c r="AD5149" i="1"/>
  <c r="AF5148" i="1"/>
  <c r="AD5148" i="1"/>
  <c r="AF5147" i="1"/>
  <c r="AD5147" i="1"/>
  <c r="AF5146" i="1"/>
  <c r="AD5146" i="1"/>
  <c r="AF5145" i="1"/>
  <c r="AD5145" i="1"/>
  <c r="AF5144" i="1"/>
  <c r="AD5144" i="1"/>
  <c r="AF5143" i="1"/>
  <c r="AD5143" i="1"/>
  <c r="AF5142" i="1"/>
  <c r="AD5142" i="1"/>
  <c r="AF5141" i="1"/>
  <c r="AD5141" i="1"/>
  <c r="AF5140" i="1"/>
  <c r="AD5140" i="1"/>
  <c r="AF5139" i="1"/>
  <c r="AD5139" i="1"/>
  <c r="AF5138" i="1"/>
  <c r="AD5138" i="1"/>
  <c r="AF5137" i="1"/>
  <c r="AD5137" i="1"/>
  <c r="AF5136" i="1"/>
  <c r="AD5136" i="1"/>
  <c r="AF5135" i="1"/>
  <c r="AD5135" i="1"/>
  <c r="AF5134" i="1"/>
  <c r="AD5134" i="1"/>
  <c r="AF5133" i="1"/>
  <c r="AD5133" i="1"/>
  <c r="AF5132" i="1"/>
  <c r="AD5132" i="1"/>
  <c r="AF5131" i="1"/>
  <c r="AD5131" i="1"/>
  <c r="AF5130" i="1"/>
  <c r="AD5130" i="1"/>
  <c r="AF5129" i="1"/>
  <c r="AD5129" i="1"/>
  <c r="AF5128" i="1"/>
  <c r="AD5128" i="1"/>
  <c r="AF5127" i="1"/>
  <c r="AD5127" i="1"/>
  <c r="AF5126" i="1"/>
  <c r="AD5126" i="1"/>
  <c r="AF5125" i="1"/>
  <c r="AD5125" i="1"/>
  <c r="AF5124" i="1"/>
  <c r="AD5124" i="1"/>
  <c r="AF5123" i="1"/>
  <c r="AD5123" i="1"/>
  <c r="AF5122" i="1"/>
  <c r="AD5122" i="1"/>
  <c r="AF5121" i="1"/>
  <c r="AD5121" i="1"/>
  <c r="AF5120" i="1"/>
  <c r="AD5120" i="1"/>
  <c r="AF5119" i="1"/>
  <c r="AD5119" i="1"/>
  <c r="AF5118" i="1"/>
  <c r="AD5118" i="1"/>
  <c r="AF5117" i="1"/>
  <c r="AD5117" i="1"/>
  <c r="AF5116" i="1"/>
  <c r="AD5116" i="1"/>
  <c r="AF5115" i="1"/>
  <c r="AD5115" i="1"/>
  <c r="AF5114" i="1"/>
  <c r="AD5114" i="1"/>
  <c r="AF5113" i="1"/>
  <c r="AD5113" i="1"/>
  <c r="AF5112" i="1"/>
  <c r="AD5112" i="1"/>
  <c r="AF5111" i="1"/>
  <c r="AD5111" i="1"/>
  <c r="AF5110" i="1"/>
  <c r="AD5110" i="1"/>
  <c r="AF5109" i="1"/>
  <c r="AD5109" i="1"/>
  <c r="AF5108" i="1"/>
  <c r="AD5108" i="1"/>
  <c r="AF5107" i="1"/>
  <c r="AD5107" i="1"/>
  <c r="AF5106" i="1"/>
  <c r="AD5106" i="1"/>
  <c r="AF5105" i="1"/>
  <c r="AD5105" i="1"/>
  <c r="AF5104" i="1"/>
  <c r="AD5104" i="1"/>
  <c r="AF5103" i="1"/>
  <c r="AD5103" i="1"/>
  <c r="AF5102" i="1"/>
  <c r="AD5102" i="1"/>
  <c r="AF5101" i="1"/>
  <c r="AD5101" i="1"/>
  <c r="AF5100" i="1"/>
  <c r="AD5100" i="1"/>
  <c r="AF5099" i="1"/>
  <c r="AD5099" i="1"/>
  <c r="AF5098" i="1"/>
  <c r="AD5098" i="1"/>
  <c r="AF5097" i="1"/>
  <c r="AD5097" i="1"/>
  <c r="AF5096" i="1"/>
  <c r="AD5096" i="1"/>
  <c r="AF5095" i="1"/>
  <c r="AD5095" i="1"/>
  <c r="AF5094" i="1"/>
  <c r="AD5094" i="1"/>
  <c r="AF5093" i="1"/>
  <c r="AD5093" i="1"/>
  <c r="AF5092" i="1"/>
  <c r="AD5092" i="1"/>
  <c r="AF5091" i="1"/>
  <c r="AD5091" i="1"/>
  <c r="AF5090" i="1"/>
  <c r="AD5090" i="1"/>
  <c r="AF5089" i="1"/>
  <c r="AD5089" i="1"/>
  <c r="AF5088" i="1"/>
  <c r="AD5088" i="1"/>
  <c r="AF5087" i="1"/>
  <c r="AD5087" i="1"/>
  <c r="AF5086" i="1"/>
  <c r="AD5086" i="1"/>
  <c r="AF5085" i="1"/>
  <c r="AD5085" i="1"/>
  <c r="AF5084" i="1"/>
  <c r="AD5084" i="1"/>
  <c r="AF5083" i="1"/>
  <c r="AD5083" i="1"/>
  <c r="AF5082" i="1"/>
  <c r="AD5082" i="1"/>
  <c r="AF5081" i="1"/>
  <c r="AD5081" i="1"/>
  <c r="AF5080" i="1"/>
  <c r="AD5080" i="1"/>
  <c r="AF5079" i="1"/>
  <c r="AD5079" i="1"/>
  <c r="AF5078" i="1"/>
  <c r="AD5078" i="1"/>
  <c r="AF5077" i="1"/>
  <c r="AD5077" i="1"/>
  <c r="AF5076" i="1"/>
  <c r="AD5076" i="1"/>
  <c r="AF5075" i="1"/>
  <c r="AD5075" i="1"/>
  <c r="AF5074" i="1"/>
  <c r="AD5074" i="1"/>
  <c r="AF5073" i="1"/>
  <c r="AD5073" i="1"/>
  <c r="AF5072" i="1"/>
  <c r="AD5072" i="1"/>
  <c r="AF5071" i="1"/>
  <c r="AD5071" i="1"/>
  <c r="AF5070" i="1"/>
  <c r="AD5070" i="1"/>
  <c r="AF5069" i="1"/>
  <c r="AD5069" i="1"/>
  <c r="AF5068" i="1"/>
  <c r="AD5068" i="1"/>
  <c r="AF5067" i="1"/>
  <c r="AD5067" i="1"/>
  <c r="AF5066" i="1"/>
  <c r="AD5066" i="1"/>
  <c r="AF5065" i="1"/>
  <c r="AD5065" i="1"/>
  <c r="AF5064" i="1"/>
  <c r="AD5064" i="1"/>
  <c r="AF5063" i="1"/>
  <c r="AD5063" i="1"/>
  <c r="AF5062" i="1"/>
  <c r="AD5062" i="1"/>
  <c r="AF5061" i="1"/>
  <c r="AD5061" i="1"/>
  <c r="AF5060" i="1"/>
  <c r="AD5060" i="1"/>
  <c r="AF5059" i="1"/>
  <c r="AD5059" i="1"/>
  <c r="AF5058" i="1"/>
  <c r="AD5058" i="1"/>
  <c r="AF5057" i="1"/>
  <c r="AD5057" i="1"/>
  <c r="AF5056" i="1"/>
  <c r="AD5056" i="1"/>
  <c r="AF5055" i="1"/>
  <c r="AD5055" i="1"/>
  <c r="AF5054" i="1"/>
  <c r="AD5054" i="1"/>
  <c r="AF5053" i="1"/>
  <c r="AD5053" i="1"/>
  <c r="AF5052" i="1"/>
  <c r="AD5052" i="1"/>
  <c r="AF5051" i="1"/>
  <c r="AD5051" i="1"/>
  <c r="AF5050" i="1"/>
  <c r="AD5050" i="1"/>
  <c r="AF5049" i="1"/>
  <c r="AD5049" i="1"/>
  <c r="AF5048" i="1"/>
  <c r="AD5048" i="1"/>
  <c r="AF5047" i="1"/>
  <c r="AD5047" i="1"/>
  <c r="AF5046" i="1"/>
  <c r="AD5046" i="1"/>
  <c r="AF5045" i="1"/>
  <c r="AD5045" i="1"/>
  <c r="AF5044" i="1"/>
  <c r="AD5044" i="1"/>
  <c r="AF5043" i="1"/>
  <c r="AD5043" i="1"/>
  <c r="AF5042" i="1"/>
  <c r="AD5042" i="1"/>
  <c r="AF5041" i="1"/>
  <c r="AD5041" i="1"/>
  <c r="AF5040" i="1"/>
  <c r="AD5040" i="1"/>
  <c r="AF5039" i="1"/>
  <c r="AD5039" i="1"/>
  <c r="AF5038" i="1"/>
  <c r="AD5038" i="1"/>
  <c r="AF5037" i="1"/>
  <c r="AD5037" i="1"/>
  <c r="AF5036" i="1"/>
  <c r="AD5036" i="1"/>
  <c r="AF5035" i="1"/>
  <c r="AD5035" i="1"/>
  <c r="AF5034" i="1"/>
  <c r="AD5034" i="1"/>
  <c r="AF5033" i="1"/>
  <c r="AD5033" i="1"/>
  <c r="AF5032" i="1"/>
  <c r="AD5032" i="1"/>
  <c r="AF5031" i="1"/>
  <c r="AD5031" i="1"/>
  <c r="AF5030" i="1"/>
  <c r="AD5030" i="1"/>
  <c r="AF5029" i="1"/>
  <c r="AD5029" i="1"/>
  <c r="AF5028" i="1"/>
  <c r="AD5028" i="1"/>
  <c r="AF5027" i="1"/>
  <c r="AD5027" i="1"/>
  <c r="AF5026" i="1"/>
  <c r="AD5026" i="1"/>
  <c r="AF5025" i="1"/>
  <c r="AD5025" i="1"/>
  <c r="AF5024" i="1"/>
  <c r="AD5024" i="1"/>
  <c r="AF5023" i="1"/>
  <c r="AD5023" i="1"/>
  <c r="AF5022" i="1"/>
  <c r="AD5022" i="1"/>
  <c r="AF5021" i="1"/>
  <c r="AD5021" i="1"/>
  <c r="AF5020" i="1"/>
  <c r="AD5020" i="1"/>
  <c r="AF5019" i="1"/>
  <c r="AD5019" i="1"/>
  <c r="AF5018" i="1"/>
  <c r="AD5018" i="1"/>
  <c r="AF5017" i="1"/>
  <c r="AD5017" i="1"/>
  <c r="AF5016" i="1"/>
  <c r="AD5016" i="1"/>
  <c r="AF5015" i="1"/>
  <c r="AD5015" i="1"/>
  <c r="AF5014" i="1"/>
  <c r="AD5014" i="1"/>
  <c r="AF5013" i="1"/>
  <c r="AD5013" i="1"/>
  <c r="AF5012" i="1"/>
  <c r="AD5012" i="1"/>
  <c r="AF5011" i="1"/>
  <c r="AD5011" i="1"/>
  <c r="AF5010" i="1"/>
  <c r="AD5010" i="1"/>
  <c r="AF5009" i="1"/>
  <c r="AD5009" i="1"/>
  <c r="AF5008" i="1"/>
  <c r="AD5008" i="1"/>
  <c r="AF5007" i="1"/>
  <c r="AD5007" i="1"/>
  <c r="AF5006" i="1"/>
  <c r="AD5006" i="1"/>
  <c r="AF5005" i="1"/>
  <c r="AD5005" i="1"/>
  <c r="AF5004" i="1"/>
  <c r="AD5004" i="1"/>
  <c r="AF5003" i="1"/>
  <c r="AD5003" i="1"/>
  <c r="AF5002" i="1"/>
  <c r="AD5002" i="1"/>
  <c r="AF5001" i="1"/>
  <c r="AD5001" i="1"/>
  <c r="AF5000" i="1"/>
  <c r="AD5000" i="1"/>
  <c r="AF4999" i="1"/>
  <c r="AD4999" i="1"/>
  <c r="AF4998" i="1"/>
  <c r="AD4998" i="1"/>
  <c r="AF4997" i="1"/>
  <c r="AD4997" i="1"/>
  <c r="AF4996" i="1"/>
  <c r="AD4996" i="1"/>
  <c r="AF4995" i="1"/>
  <c r="AD4995" i="1"/>
  <c r="AF4994" i="1"/>
  <c r="AD4994" i="1"/>
  <c r="AF4993" i="1"/>
  <c r="AD4993" i="1"/>
  <c r="AF4992" i="1"/>
  <c r="AD4992" i="1"/>
  <c r="AF4991" i="1"/>
  <c r="AD4991" i="1"/>
  <c r="AF4990" i="1"/>
  <c r="AD4990" i="1"/>
  <c r="AF4989" i="1"/>
  <c r="AD4989" i="1"/>
  <c r="AF4988" i="1"/>
  <c r="AD4988" i="1"/>
  <c r="AF4987" i="1"/>
  <c r="AD4987" i="1"/>
  <c r="AF4986" i="1"/>
  <c r="AD4986" i="1"/>
  <c r="AF4985" i="1"/>
  <c r="AD4985" i="1"/>
  <c r="AF4984" i="1"/>
  <c r="AD4984" i="1"/>
  <c r="AF4983" i="1"/>
  <c r="AD4983" i="1"/>
  <c r="AF4982" i="1"/>
  <c r="AD4982" i="1"/>
  <c r="AF4981" i="1"/>
  <c r="AD4981" i="1"/>
  <c r="AF4980" i="1"/>
  <c r="AD4980" i="1"/>
  <c r="AF4979" i="1"/>
  <c r="AD4979" i="1"/>
  <c r="AF4978" i="1"/>
  <c r="AD4978" i="1"/>
  <c r="AF4977" i="1"/>
  <c r="AD4977" i="1"/>
  <c r="AF4976" i="1"/>
  <c r="AD4976" i="1"/>
  <c r="AF4975" i="1"/>
  <c r="AD4975" i="1"/>
  <c r="AF4974" i="1"/>
  <c r="AD4974" i="1"/>
  <c r="AF4973" i="1"/>
  <c r="AD4973" i="1"/>
  <c r="AF4972" i="1"/>
  <c r="AD4972" i="1"/>
  <c r="AF4971" i="1"/>
  <c r="AD4971" i="1"/>
  <c r="AF4970" i="1"/>
  <c r="AD4970" i="1"/>
  <c r="AF4969" i="1"/>
  <c r="AD4969" i="1"/>
  <c r="AF4968" i="1"/>
  <c r="AD4968" i="1"/>
  <c r="AF4967" i="1"/>
  <c r="AD4967" i="1"/>
  <c r="AF4966" i="1"/>
  <c r="AD4966" i="1"/>
  <c r="AF4965" i="1"/>
  <c r="AD4965" i="1"/>
  <c r="AF4964" i="1"/>
  <c r="AD4964" i="1"/>
  <c r="AF4963" i="1"/>
  <c r="AD4963" i="1"/>
  <c r="AF4962" i="1"/>
  <c r="AD4962" i="1"/>
  <c r="AF4961" i="1"/>
  <c r="AD4961" i="1"/>
  <c r="AF4960" i="1"/>
  <c r="AD4960" i="1"/>
  <c r="AF4959" i="1"/>
  <c r="AD4959" i="1"/>
  <c r="AF4958" i="1"/>
  <c r="AD4958" i="1"/>
  <c r="AF4957" i="1"/>
  <c r="AD4957" i="1"/>
  <c r="AF4956" i="1"/>
  <c r="AD4956" i="1"/>
  <c r="AF4955" i="1"/>
  <c r="AD4955" i="1"/>
  <c r="AF4954" i="1"/>
  <c r="AD4954" i="1"/>
  <c r="AF4953" i="1"/>
  <c r="AD4953" i="1"/>
  <c r="AF4952" i="1"/>
  <c r="AD4952" i="1"/>
  <c r="AF4951" i="1"/>
  <c r="AD4951" i="1"/>
  <c r="AF4950" i="1"/>
  <c r="AD4950" i="1"/>
  <c r="AF4949" i="1"/>
  <c r="AD4949" i="1"/>
  <c r="AF4948" i="1"/>
  <c r="AD4948" i="1"/>
  <c r="AF4947" i="1"/>
  <c r="AD4947" i="1"/>
  <c r="AF4946" i="1"/>
  <c r="AD4946" i="1"/>
  <c r="AF4945" i="1"/>
  <c r="AD4945" i="1"/>
  <c r="AF4944" i="1"/>
  <c r="AD4944" i="1"/>
  <c r="AF4943" i="1"/>
  <c r="AD4943" i="1"/>
  <c r="AF4942" i="1"/>
  <c r="AD4942" i="1"/>
  <c r="AF4941" i="1"/>
  <c r="AD4941" i="1"/>
  <c r="AF4940" i="1"/>
  <c r="AD4940" i="1"/>
  <c r="AF4939" i="1"/>
  <c r="AD4939" i="1"/>
  <c r="AF4938" i="1"/>
  <c r="AD4938" i="1"/>
  <c r="AF4937" i="1"/>
  <c r="AD4937" i="1"/>
  <c r="AF4936" i="1"/>
  <c r="AD4936" i="1"/>
  <c r="AF4935" i="1"/>
  <c r="AD4935" i="1"/>
  <c r="AF4934" i="1"/>
  <c r="AD4934" i="1"/>
  <c r="AF4933" i="1"/>
  <c r="AD4933" i="1"/>
  <c r="AF4932" i="1"/>
  <c r="AD4932" i="1"/>
  <c r="AF4931" i="1"/>
  <c r="AD4931" i="1"/>
  <c r="AF4930" i="1"/>
  <c r="AD4930" i="1"/>
  <c r="AF4929" i="1"/>
  <c r="AD4929" i="1"/>
  <c r="AF4928" i="1"/>
  <c r="AD4928" i="1"/>
  <c r="AF4927" i="1"/>
  <c r="AD4927" i="1"/>
  <c r="AF4926" i="1"/>
  <c r="AD4926" i="1"/>
  <c r="AF4925" i="1"/>
  <c r="AD4925" i="1"/>
  <c r="AF4924" i="1"/>
  <c r="AD4924" i="1"/>
  <c r="AF4923" i="1"/>
  <c r="AD4923" i="1"/>
  <c r="AF4922" i="1"/>
  <c r="AD4922" i="1"/>
  <c r="AF4921" i="1"/>
  <c r="AD4921" i="1"/>
  <c r="AF4920" i="1"/>
  <c r="AD4920" i="1"/>
  <c r="AF4919" i="1"/>
  <c r="AD4919" i="1"/>
  <c r="AF4918" i="1"/>
  <c r="AD4918" i="1"/>
  <c r="AF4917" i="1"/>
  <c r="AD4917" i="1"/>
  <c r="AF4916" i="1"/>
  <c r="AD4916" i="1"/>
  <c r="AF4915" i="1"/>
  <c r="AD4915" i="1"/>
  <c r="AF4914" i="1"/>
  <c r="AD4914" i="1"/>
  <c r="AF4913" i="1"/>
  <c r="AD4913" i="1"/>
  <c r="AF4912" i="1"/>
  <c r="AD4912" i="1"/>
  <c r="AF4911" i="1"/>
  <c r="AD4911" i="1"/>
  <c r="AF4910" i="1"/>
  <c r="AD4910" i="1"/>
  <c r="AF4909" i="1"/>
  <c r="AD4909" i="1"/>
  <c r="AF4908" i="1"/>
  <c r="AD4908" i="1"/>
  <c r="AF4907" i="1"/>
  <c r="AD4907" i="1"/>
  <c r="AF4906" i="1"/>
  <c r="AD4906" i="1"/>
  <c r="AF4905" i="1"/>
  <c r="AD4905" i="1"/>
  <c r="AF4904" i="1"/>
  <c r="AD4904" i="1"/>
  <c r="AF4903" i="1"/>
  <c r="AD4903" i="1"/>
  <c r="AF4902" i="1"/>
  <c r="AD4902" i="1"/>
  <c r="AF4901" i="1"/>
  <c r="AD4901" i="1"/>
  <c r="AF4900" i="1"/>
  <c r="AD4900" i="1"/>
  <c r="AF4899" i="1"/>
  <c r="AD4899" i="1"/>
  <c r="AF4898" i="1"/>
  <c r="AD4898" i="1"/>
  <c r="AF4897" i="1"/>
  <c r="AD4897" i="1"/>
  <c r="AF4896" i="1"/>
  <c r="AD4896" i="1"/>
  <c r="AF4895" i="1"/>
  <c r="AD4895" i="1"/>
  <c r="AF4894" i="1"/>
  <c r="AD4894" i="1"/>
  <c r="AF4893" i="1"/>
  <c r="AD4893" i="1"/>
  <c r="AF4892" i="1"/>
  <c r="AD4892" i="1"/>
  <c r="AF4891" i="1"/>
  <c r="AD4891" i="1"/>
  <c r="AF4890" i="1"/>
  <c r="AD4890" i="1"/>
  <c r="AF4889" i="1"/>
  <c r="AD4889" i="1"/>
  <c r="AF4888" i="1"/>
  <c r="AD4888" i="1"/>
  <c r="AF4887" i="1"/>
  <c r="AD4887" i="1"/>
  <c r="AF4886" i="1"/>
  <c r="AD4886" i="1"/>
  <c r="AF4885" i="1"/>
  <c r="AD4885" i="1"/>
  <c r="AF4884" i="1"/>
  <c r="AD4884" i="1"/>
  <c r="AF4883" i="1"/>
  <c r="AD4883" i="1"/>
  <c r="AF4882" i="1"/>
  <c r="AD4882" i="1"/>
  <c r="AF4881" i="1"/>
  <c r="AD4881" i="1"/>
  <c r="AF4880" i="1"/>
  <c r="AD4880" i="1"/>
  <c r="AF4879" i="1"/>
  <c r="AD4879" i="1"/>
  <c r="AF4878" i="1"/>
  <c r="AD4878" i="1"/>
  <c r="AF4877" i="1"/>
  <c r="AD4877" i="1"/>
  <c r="AF4876" i="1"/>
  <c r="AD4876" i="1"/>
  <c r="AF4875" i="1"/>
  <c r="AD4875" i="1"/>
  <c r="AF4874" i="1"/>
  <c r="AD4874" i="1"/>
  <c r="AF4873" i="1"/>
  <c r="AD4873" i="1"/>
  <c r="AF4872" i="1"/>
  <c r="AD4872" i="1"/>
  <c r="AF4871" i="1"/>
  <c r="AD4871" i="1"/>
  <c r="AF4870" i="1"/>
  <c r="AD4870" i="1"/>
  <c r="AF4869" i="1"/>
  <c r="AD4869" i="1"/>
  <c r="AF4868" i="1"/>
  <c r="AD4868" i="1"/>
  <c r="AF4867" i="1"/>
  <c r="AD4867" i="1"/>
  <c r="AF4866" i="1"/>
  <c r="AD4866" i="1"/>
  <c r="AF4865" i="1"/>
  <c r="AD4865" i="1"/>
  <c r="AF4864" i="1"/>
  <c r="AD4864" i="1"/>
  <c r="AF4863" i="1"/>
  <c r="AD4863" i="1"/>
  <c r="AF4862" i="1"/>
  <c r="AD4862" i="1"/>
  <c r="AF4861" i="1"/>
  <c r="AD4861" i="1"/>
  <c r="AF4860" i="1"/>
  <c r="AD4860" i="1"/>
  <c r="AF4859" i="1"/>
  <c r="AD4859" i="1"/>
  <c r="AF4858" i="1"/>
  <c r="AD4858" i="1"/>
  <c r="AF4857" i="1"/>
  <c r="AD4857" i="1"/>
  <c r="AF4856" i="1"/>
  <c r="AD4856" i="1"/>
  <c r="AF4855" i="1"/>
  <c r="AD4855" i="1"/>
  <c r="AF4854" i="1"/>
  <c r="AD4854" i="1"/>
  <c r="AF4853" i="1"/>
  <c r="AD4853" i="1"/>
  <c r="AF4852" i="1"/>
  <c r="AD4852" i="1"/>
  <c r="AF4851" i="1"/>
  <c r="AD4851" i="1"/>
  <c r="AF4850" i="1"/>
  <c r="AD4850" i="1"/>
  <c r="AF4849" i="1"/>
  <c r="AD4849" i="1"/>
  <c r="AF4848" i="1"/>
  <c r="AD4848" i="1"/>
  <c r="AF4847" i="1"/>
  <c r="AD4847" i="1"/>
  <c r="AF4846" i="1"/>
  <c r="AD4846" i="1"/>
  <c r="AF4845" i="1"/>
  <c r="AD4845" i="1"/>
  <c r="AF4844" i="1"/>
  <c r="AD4844" i="1"/>
  <c r="AF4843" i="1"/>
  <c r="AD4843" i="1"/>
  <c r="AF4842" i="1"/>
  <c r="AD4842" i="1"/>
  <c r="AF4841" i="1"/>
  <c r="AD4841" i="1"/>
  <c r="AF4840" i="1"/>
  <c r="AD4840" i="1"/>
  <c r="AF4839" i="1"/>
  <c r="AD4839" i="1"/>
  <c r="AF4838" i="1"/>
  <c r="AD4838" i="1"/>
  <c r="AF4837" i="1"/>
  <c r="AD4837" i="1"/>
  <c r="AF4836" i="1"/>
  <c r="AD4836" i="1"/>
  <c r="AF4835" i="1"/>
  <c r="AD4835" i="1"/>
  <c r="AF4834" i="1"/>
  <c r="AD4834" i="1"/>
  <c r="AF4833" i="1"/>
  <c r="AD4833" i="1"/>
  <c r="AF4832" i="1"/>
  <c r="AD4832" i="1"/>
  <c r="AF4831" i="1"/>
  <c r="AD4831" i="1"/>
  <c r="AF4830" i="1"/>
  <c r="AD4830" i="1"/>
  <c r="AF4829" i="1"/>
  <c r="AD4829" i="1"/>
  <c r="AF4828" i="1"/>
  <c r="AD4828" i="1"/>
  <c r="AF4827" i="1"/>
  <c r="AD4827" i="1"/>
  <c r="AF4826" i="1"/>
  <c r="AD4826" i="1"/>
  <c r="AF4825" i="1"/>
  <c r="AD4825" i="1"/>
  <c r="AF4824" i="1"/>
  <c r="AD4824" i="1"/>
  <c r="AF4823" i="1"/>
  <c r="AD4823" i="1"/>
  <c r="AF4822" i="1"/>
  <c r="AD4822" i="1"/>
  <c r="AF4821" i="1"/>
  <c r="AD4821" i="1"/>
  <c r="AF4820" i="1"/>
  <c r="AD4820" i="1"/>
  <c r="AF4819" i="1"/>
  <c r="AD4819" i="1"/>
  <c r="AF4818" i="1"/>
  <c r="AD4818" i="1"/>
  <c r="AF4817" i="1"/>
  <c r="AD4817" i="1"/>
  <c r="AF4816" i="1"/>
  <c r="AD4816" i="1"/>
  <c r="AF4815" i="1"/>
  <c r="AD4815" i="1"/>
  <c r="AF4814" i="1"/>
  <c r="AD4814" i="1"/>
  <c r="AF4813" i="1"/>
  <c r="AD4813" i="1"/>
  <c r="AF4812" i="1"/>
  <c r="AD4812" i="1"/>
  <c r="AF4811" i="1"/>
  <c r="AD4811" i="1"/>
  <c r="AF4810" i="1"/>
  <c r="AD4810" i="1"/>
  <c r="AF4809" i="1"/>
  <c r="AD4809" i="1"/>
  <c r="AF4808" i="1"/>
  <c r="AD4808" i="1"/>
  <c r="AF4807" i="1"/>
  <c r="AD4807" i="1"/>
  <c r="AF4806" i="1"/>
  <c r="AD4806" i="1"/>
  <c r="AF4805" i="1"/>
  <c r="AD4805" i="1"/>
  <c r="AF4804" i="1"/>
  <c r="AD4804" i="1"/>
  <c r="AF4803" i="1"/>
  <c r="AD4803" i="1"/>
  <c r="AF4802" i="1"/>
  <c r="AD4802" i="1"/>
  <c r="AF4801" i="1"/>
  <c r="AD4801" i="1"/>
  <c r="AF4800" i="1"/>
  <c r="AD4800" i="1"/>
  <c r="AF4799" i="1"/>
  <c r="AD4799" i="1"/>
  <c r="AF4798" i="1"/>
  <c r="AD4798" i="1"/>
  <c r="AF4797" i="1"/>
  <c r="AD4797" i="1"/>
  <c r="AF4796" i="1"/>
  <c r="AD4796" i="1"/>
  <c r="AF4795" i="1"/>
  <c r="AD4795" i="1"/>
  <c r="AF4794" i="1"/>
  <c r="AD4794" i="1"/>
  <c r="AF4793" i="1"/>
  <c r="AD4793" i="1"/>
  <c r="AF4792" i="1"/>
  <c r="AD4792" i="1"/>
  <c r="AF4791" i="1"/>
  <c r="AD4791" i="1"/>
  <c r="AF4790" i="1"/>
  <c r="AD4790" i="1"/>
  <c r="AF4789" i="1"/>
  <c r="AD4789" i="1"/>
  <c r="AF4788" i="1"/>
  <c r="AD4788" i="1"/>
  <c r="AF4787" i="1"/>
  <c r="AD4787" i="1"/>
  <c r="AF4786" i="1"/>
  <c r="AD4786" i="1"/>
  <c r="AF4785" i="1"/>
  <c r="AD4785" i="1"/>
  <c r="AF4784" i="1"/>
  <c r="AD4784" i="1"/>
  <c r="AF4783" i="1"/>
  <c r="AD4783" i="1"/>
  <c r="AF4782" i="1"/>
  <c r="AD4782" i="1"/>
  <c r="AF4781" i="1"/>
  <c r="AD4781" i="1"/>
  <c r="AF4780" i="1"/>
  <c r="AD4780" i="1"/>
  <c r="AF4779" i="1"/>
  <c r="AD4779" i="1"/>
  <c r="AF4778" i="1"/>
  <c r="AD4778" i="1"/>
  <c r="AF4777" i="1"/>
  <c r="AD4777" i="1"/>
  <c r="AF4776" i="1"/>
  <c r="AD4776" i="1"/>
  <c r="AF4775" i="1"/>
  <c r="AD4775" i="1"/>
  <c r="AF4774" i="1"/>
  <c r="AD4774" i="1"/>
  <c r="AF4773" i="1"/>
  <c r="AD4773" i="1"/>
  <c r="AF4772" i="1"/>
  <c r="AD4772" i="1"/>
  <c r="AF4771" i="1"/>
  <c r="AD4771" i="1"/>
  <c r="AF4770" i="1"/>
  <c r="AD4770" i="1"/>
  <c r="AF4769" i="1"/>
  <c r="AD4769" i="1"/>
  <c r="AF4768" i="1"/>
  <c r="AD4768" i="1"/>
  <c r="AF4767" i="1"/>
  <c r="AD4767" i="1"/>
  <c r="AF4766" i="1"/>
  <c r="AD4766" i="1"/>
  <c r="AF4765" i="1"/>
  <c r="AD4765" i="1"/>
  <c r="AF4764" i="1"/>
  <c r="AD4764" i="1"/>
  <c r="AF4763" i="1"/>
  <c r="AD4763" i="1"/>
  <c r="AF4762" i="1"/>
  <c r="AD4762" i="1"/>
  <c r="AF4761" i="1"/>
  <c r="AD4761" i="1"/>
  <c r="AF4760" i="1"/>
  <c r="AD4760" i="1"/>
  <c r="AF4759" i="1"/>
  <c r="AD4759" i="1"/>
  <c r="AF4758" i="1"/>
  <c r="AD4758" i="1"/>
  <c r="AF4757" i="1"/>
  <c r="AD4757" i="1"/>
  <c r="AF4756" i="1"/>
  <c r="AD4756" i="1"/>
  <c r="AF4755" i="1"/>
  <c r="AD4755" i="1"/>
  <c r="AF4754" i="1"/>
  <c r="AD4754" i="1"/>
  <c r="AF4753" i="1"/>
  <c r="AD4753" i="1"/>
  <c r="AF4752" i="1"/>
  <c r="AD4752" i="1"/>
  <c r="AF4751" i="1"/>
  <c r="AD4751" i="1"/>
  <c r="AF4750" i="1"/>
  <c r="AD4750" i="1"/>
  <c r="AF4749" i="1"/>
  <c r="AD4749" i="1"/>
  <c r="AF4748" i="1"/>
  <c r="AD4748" i="1"/>
  <c r="AF4747" i="1"/>
  <c r="AD4747" i="1"/>
  <c r="AF4746" i="1"/>
  <c r="AD4746" i="1"/>
  <c r="AF4745" i="1"/>
  <c r="AD4745" i="1"/>
  <c r="AF4744" i="1"/>
  <c r="AD4744" i="1"/>
  <c r="AF4743" i="1"/>
  <c r="AD4743" i="1"/>
  <c r="AF4742" i="1"/>
  <c r="AD4742" i="1"/>
  <c r="AF4741" i="1"/>
  <c r="AD4741" i="1"/>
  <c r="AF4740" i="1"/>
  <c r="AD4740" i="1"/>
  <c r="AF4739" i="1"/>
  <c r="AD4739" i="1"/>
  <c r="AF4738" i="1"/>
  <c r="AD4738" i="1"/>
  <c r="AF4737" i="1"/>
  <c r="AD4737" i="1"/>
  <c r="AF4736" i="1"/>
  <c r="AD4736" i="1"/>
  <c r="AF4735" i="1"/>
  <c r="AD4735" i="1"/>
  <c r="AF4734" i="1"/>
  <c r="AD4734" i="1"/>
  <c r="AF4733" i="1"/>
  <c r="AD4733" i="1"/>
  <c r="AF4732" i="1"/>
  <c r="AD4732" i="1"/>
  <c r="AF4731" i="1"/>
  <c r="AD4731" i="1"/>
  <c r="AF4730" i="1"/>
  <c r="AD4730" i="1"/>
  <c r="AF4729" i="1"/>
  <c r="AD4729" i="1"/>
  <c r="AF4728" i="1"/>
  <c r="AD4728" i="1"/>
  <c r="AF4727" i="1"/>
  <c r="AD4727" i="1"/>
  <c r="AF4726" i="1"/>
  <c r="AD4726" i="1"/>
  <c r="AF4725" i="1"/>
  <c r="AD4725" i="1"/>
  <c r="AF4724" i="1"/>
  <c r="AD4724" i="1"/>
  <c r="AF4723" i="1"/>
  <c r="AD4723" i="1"/>
  <c r="AF4722" i="1"/>
  <c r="AD4722" i="1"/>
  <c r="AF4721" i="1"/>
  <c r="AD4721" i="1"/>
  <c r="AF4720" i="1"/>
  <c r="AD4720" i="1"/>
  <c r="AF4719" i="1"/>
  <c r="AD4719" i="1"/>
  <c r="AF4718" i="1"/>
  <c r="AD4718" i="1"/>
  <c r="AF4717" i="1"/>
  <c r="AD4717" i="1"/>
  <c r="AF4716" i="1"/>
  <c r="AD4716" i="1"/>
  <c r="AF4715" i="1"/>
  <c r="AD4715" i="1"/>
  <c r="AF4714" i="1"/>
  <c r="AD4714" i="1"/>
  <c r="AF4713" i="1"/>
  <c r="AD4713" i="1"/>
  <c r="AF4712" i="1"/>
  <c r="AD4712" i="1"/>
  <c r="AF4711" i="1"/>
  <c r="AD4711" i="1"/>
  <c r="AF4710" i="1"/>
  <c r="AD4710" i="1"/>
  <c r="AF4709" i="1"/>
  <c r="AD4709" i="1"/>
  <c r="AF4708" i="1"/>
  <c r="AD4708" i="1"/>
  <c r="AF4707" i="1"/>
  <c r="AD4707" i="1"/>
  <c r="AF4706" i="1"/>
  <c r="AD4706" i="1"/>
  <c r="AF4705" i="1"/>
  <c r="AD4705" i="1"/>
  <c r="AF4704" i="1"/>
  <c r="AD4704" i="1"/>
  <c r="AF4703" i="1"/>
  <c r="AD4703" i="1"/>
  <c r="AF4702" i="1"/>
  <c r="AD4702" i="1"/>
  <c r="AF4701" i="1"/>
  <c r="AD4701" i="1"/>
  <c r="AF4700" i="1"/>
  <c r="AD4700" i="1"/>
  <c r="AF4699" i="1"/>
  <c r="AD4699" i="1"/>
  <c r="AF4698" i="1"/>
  <c r="AD4698" i="1"/>
  <c r="AF4697" i="1"/>
  <c r="AD4697" i="1"/>
  <c r="AF4696" i="1"/>
  <c r="AD4696" i="1"/>
  <c r="AF4695" i="1"/>
  <c r="AD4695" i="1"/>
  <c r="AF4694" i="1"/>
  <c r="AD4694" i="1"/>
  <c r="AF4693" i="1"/>
  <c r="AD4693" i="1"/>
  <c r="AF4692" i="1"/>
  <c r="AD4692" i="1"/>
  <c r="AF4691" i="1"/>
  <c r="AD4691" i="1"/>
  <c r="AF4690" i="1"/>
  <c r="AD4690" i="1"/>
  <c r="AF4689" i="1"/>
  <c r="AD4689" i="1"/>
  <c r="AF4688" i="1"/>
  <c r="AD4688" i="1"/>
  <c r="AF4687" i="1"/>
  <c r="AD4687" i="1"/>
  <c r="AF4686" i="1"/>
  <c r="AD4686" i="1"/>
  <c r="AF4685" i="1"/>
  <c r="AD4685" i="1"/>
  <c r="AF4684" i="1"/>
  <c r="AD4684" i="1"/>
  <c r="AF4683" i="1"/>
  <c r="AD4683" i="1"/>
  <c r="AF4682" i="1"/>
  <c r="AD4682" i="1"/>
  <c r="AF4681" i="1"/>
  <c r="AD4681" i="1"/>
  <c r="AF4680" i="1"/>
  <c r="AD4680" i="1"/>
  <c r="AF4679" i="1"/>
  <c r="AD4679" i="1"/>
  <c r="AF4678" i="1"/>
  <c r="AD4678" i="1"/>
  <c r="AF4677" i="1"/>
  <c r="AD4677" i="1"/>
  <c r="AF4676" i="1"/>
  <c r="AD4676" i="1"/>
  <c r="AF4675" i="1"/>
  <c r="AD4675" i="1"/>
  <c r="AF4674" i="1"/>
  <c r="AD4674" i="1"/>
  <c r="AF4673" i="1"/>
  <c r="AD4673" i="1"/>
  <c r="AF4672" i="1"/>
  <c r="AD4672" i="1"/>
  <c r="AF4671" i="1"/>
  <c r="AD4671" i="1"/>
  <c r="AF4670" i="1"/>
  <c r="AD4670" i="1"/>
  <c r="AF4669" i="1"/>
  <c r="AD4669" i="1"/>
  <c r="AF4668" i="1"/>
  <c r="AD4668" i="1"/>
  <c r="AF4667" i="1"/>
  <c r="AD4667" i="1"/>
  <c r="AF4666" i="1"/>
  <c r="AD4666" i="1"/>
  <c r="AF4665" i="1"/>
  <c r="AD4665" i="1"/>
  <c r="AF4664" i="1"/>
  <c r="AD4664" i="1"/>
  <c r="AF4663" i="1"/>
  <c r="AD4663" i="1"/>
  <c r="AF4662" i="1"/>
  <c r="AD4662" i="1"/>
  <c r="AF4661" i="1"/>
  <c r="AD4661" i="1"/>
  <c r="AF4660" i="1"/>
  <c r="AD4660" i="1"/>
  <c r="AF4659" i="1"/>
  <c r="AD4659" i="1"/>
  <c r="AF4658" i="1"/>
  <c r="AD4658" i="1"/>
  <c r="AF4657" i="1"/>
  <c r="AD4657" i="1"/>
  <c r="AF4656" i="1"/>
  <c r="AD4656" i="1"/>
  <c r="AF4655" i="1"/>
  <c r="AD4655" i="1"/>
  <c r="AF4654" i="1"/>
  <c r="AD4654" i="1"/>
  <c r="AF4653" i="1"/>
  <c r="AD4653" i="1"/>
  <c r="AF4652" i="1"/>
  <c r="AD4652" i="1"/>
  <c r="AF4651" i="1"/>
  <c r="AD4651" i="1"/>
  <c r="AF4650" i="1"/>
  <c r="AD4650" i="1"/>
  <c r="AF4649" i="1"/>
  <c r="AD4649" i="1"/>
  <c r="AF4648" i="1"/>
  <c r="AD4648" i="1"/>
  <c r="AF4647" i="1"/>
  <c r="AD4647" i="1"/>
  <c r="AF4646" i="1"/>
  <c r="AD4646" i="1"/>
  <c r="AF4645" i="1"/>
  <c r="AD4645" i="1"/>
  <c r="AF4644" i="1"/>
  <c r="AD4644" i="1"/>
  <c r="AF4643" i="1"/>
  <c r="AD4643" i="1"/>
  <c r="AF4642" i="1"/>
  <c r="AD4642" i="1"/>
  <c r="AF4641" i="1"/>
  <c r="AD4641" i="1"/>
  <c r="AF4640" i="1"/>
  <c r="AD4640" i="1"/>
  <c r="AF4639" i="1"/>
  <c r="AD4639" i="1"/>
  <c r="AF4638" i="1"/>
  <c r="AD4638" i="1"/>
  <c r="AF4637" i="1"/>
  <c r="AD4637" i="1"/>
  <c r="AF4636" i="1"/>
  <c r="AD4636" i="1"/>
  <c r="AF4635" i="1"/>
  <c r="AD4635" i="1"/>
  <c r="AF4634" i="1"/>
  <c r="AD4634" i="1"/>
  <c r="AF4633" i="1"/>
  <c r="AD4633" i="1"/>
  <c r="AF4632" i="1"/>
  <c r="AD4632" i="1"/>
  <c r="AF4631" i="1"/>
  <c r="AD4631" i="1"/>
  <c r="AF4630" i="1"/>
  <c r="AD4630" i="1"/>
  <c r="AF4629" i="1"/>
  <c r="AD4629" i="1"/>
  <c r="AF4628" i="1"/>
  <c r="AD4628" i="1"/>
  <c r="AF4627" i="1"/>
  <c r="AD4627" i="1"/>
  <c r="AF4626" i="1"/>
  <c r="AD4626" i="1"/>
  <c r="AF4625" i="1"/>
  <c r="AD4625" i="1"/>
  <c r="AF4624" i="1"/>
  <c r="AD4624" i="1"/>
  <c r="AF4623" i="1"/>
  <c r="AD4623" i="1"/>
  <c r="AF4622" i="1"/>
  <c r="AD4622" i="1"/>
  <c r="AF4621" i="1"/>
  <c r="AD4621" i="1"/>
  <c r="AF4620" i="1"/>
  <c r="AD4620" i="1"/>
  <c r="AF4619" i="1"/>
  <c r="AD4619" i="1"/>
  <c r="AF4618" i="1"/>
  <c r="AD4618" i="1"/>
  <c r="AF4617" i="1"/>
  <c r="AD4617" i="1"/>
  <c r="AF4616" i="1"/>
  <c r="AD4616" i="1"/>
  <c r="AF4615" i="1"/>
  <c r="AD4615" i="1"/>
  <c r="AF4614" i="1"/>
  <c r="AD4614" i="1"/>
  <c r="AF4613" i="1"/>
  <c r="AD4613" i="1"/>
  <c r="AF4612" i="1"/>
  <c r="AD4612" i="1"/>
  <c r="AF4611" i="1"/>
  <c r="AD4611" i="1"/>
  <c r="AF4610" i="1"/>
  <c r="AD4610" i="1"/>
  <c r="AF4609" i="1"/>
  <c r="AD4609" i="1"/>
  <c r="AF4608" i="1"/>
  <c r="AD4608" i="1"/>
  <c r="AF4607" i="1"/>
  <c r="AD4607" i="1"/>
  <c r="AF4606" i="1"/>
  <c r="AD4606" i="1"/>
  <c r="AF4605" i="1"/>
  <c r="AD4605" i="1"/>
  <c r="AF4604" i="1"/>
  <c r="AD4604" i="1"/>
  <c r="AF4603" i="1"/>
  <c r="AD4603" i="1"/>
  <c r="AF4602" i="1"/>
  <c r="AD4602" i="1"/>
  <c r="AF4601" i="1"/>
  <c r="AD4601" i="1"/>
  <c r="AF4600" i="1"/>
  <c r="AD4600" i="1"/>
  <c r="AF4599" i="1"/>
  <c r="AD4599" i="1"/>
  <c r="AF4598" i="1"/>
  <c r="AD4598" i="1"/>
  <c r="AF4597" i="1"/>
  <c r="AD4597" i="1"/>
  <c r="AF4596" i="1"/>
  <c r="AD4596" i="1"/>
  <c r="AF4595" i="1"/>
  <c r="AD4595" i="1"/>
  <c r="AF4594" i="1"/>
  <c r="AD4594" i="1"/>
  <c r="AF4593" i="1"/>
  <c r="AD4593" i="1"/>
  <c r="AF4592" i="1"/>
  <c r="AD4592" i="1"/>
  <c r="AF4591" i="1"/>
  <c r="AD4591" i="1"/>
  <c r="AF4590" i="1"/>
  <c r="AD4590" i="1"/>
  <c r="AF4589" i="1"/>
  <c r="AD4589" i="1"/>
  <c r="AF4588" i="1"/>
  <c r="AD4588" i="1"/>
  <c r="AF4587" i="1"/>
  <c r="AD4587" i="1"/>
  <c r="AF4586" i="1"/>
  <c r="AD4586" i="1"/>
  <c r="AF4585" i="1"/>
  <c r="AD4585" i="1"/>
  <c r="AF4584" i="1"/>
  <c r="AD4584" i="1"/>
  <c r="AF4583" i="1"/>
  <c r="AD4583" i="1"/>
  <c r="AF4582" i="1"/>
  <c r="AD4582" i="1"/>
  <c r="AF4581" i="1"/>
  <c r="AD4581" i="1"/>
  <c r="AF4580" i="1"/>
  <c r="AD4580" i="1"/>
  <c r="AF4579" i="1"/>
  <c r="AD4579" i="1"/>
  <c r="AF4578" i="1"/>
  <c r="AD4578" i="1"/>
  <c r="AF4577" i="1"/>
  <c r="AD4577" i="1"/>
  <c r="AF4576" i="1"/>
  <c r="AD4576" i="1"/>
  <c r="AF4575" i="1"/>
  <c r="AD4575" i="1"/>
  <c r="AF4574" i="1"/>
  <c r="AD4574" i="1"/>
  <c r="AF4573" i="1"/>
  <c r="AD4573" i="1"/>
  <c r="AF4572" i="1"/>
  <c r="AD4572" i="1"/>
  <c r="AF4571" i="1"/>
  <c r="AD4571" i="1"/>
  <c r="AF4570" i="1"/>
  <c r="AD4570" i="1"/>
  <c r="AF4569" i="1"/>
  <c r="AD4569" i="1"/>
  <c r="AF4568" i="1"/>
  <c r="AD4568" i="1"/>
  <c r="AF4567" i="1"/>
  <c r="AD4567" i="1"/>
  <c r="AF4566" i="1"/>
  <c r="AD4566" i="1"/>
  <c r="AF4565" i="1"/>
  <c r="AD4565" i="1"/>
  <c r="AF4564" i="1"/>
  <c r="AD4564" i="1"/>
  <c r="AF4563" i="1"/>
  <c r="AD4563" i="1"/>
  <c r="AF4562" i="1"/>
  <c r="AD4562" i="1"/>
  <c r="AF4561" i="1"/>
  <c r="AD4561" i="1"/>
  <c r="AF4560" i="1"/>
  <c r="AD4560" i="1"/>
  <c r="AF4559" i="1"/>
  <c r="AD4559" i="1"/>
  <c r="AF4558" i="1"/>
  <c r="AD4558" i="1"/>
  <c r="AF4557" i="1"/>
  <c r="AD4557" i="1"/>
  <c r="AF4556" i="1"/>
  <c r="AD4556" i="1"/>
  <c r="AF4555" i="1"/>
  <c r="AD4555" i="1"/>
  <c r="AF4554" i="1"/>
  <c r="AD4554" i="1"/>
  <c r="AF4553" i="1"/>
  <c r="AD4553" i="1"/>
  <c r="AF4552" i="1"/>
  <c r="AD4552" i="1"/>
  <c r="AF4551" i="1"/>
  <c r="AD4551" i="1"/>
  <c r="AF4550" i="1"/>
  <c r="AD4550" i="1"/>
  <c r="AF4549" i="1"/>
  <c r="AD4549" i="1"/>
  <c r="AF4548" i="1"/>
  <c r="AD4548" i="1"/>
  <c r="AF4547" i="1"/>
  <c r="AD4547" i="1"/>
  <c r="AF4546" i="1"/>
  <c r="AD4546" i="1"/>
  <c r="AF4545" i="1"/>
  <c r="AD4545" i="1"/>
  <c r="AF4544" i="1"/>
  <c r="AD4544" i="1"/>
  <c r="AF4543" i="1"/>
  <c r="AD4543" i="1"/>
  <c r="AF4542" i="1"/>
  <c r="AD4542" i="1"/>
  <c r="AF4541" i="1"/>
  <c r="AD4541" i="1"/>
  <c r="AF4540" i="1"/>
  <c r="AD4540" i="1"/>
  <c r="AF4539" i="1"/>
  <c r="AD4539" i="1"/>
  <c r="AF4538" i="1"/>
  <c r="AD4538" i="1"/>
  <c r="AF4537" i="1"/>
  <c r="AD4537" i="1"/>
  <c r="AF4536" i="1"/>
  <c r="AD4536" i="1"/>
  <c r="AF4535" i="1"/>
  <c r="AD4535" i="1"/>
  <c r="AF4534" i="1"/>
  <c r="AD4534" i="1"/>
  <c r="AF4533" i="1"/>
  <c r="AD4533" i="1"/>
  <c r="AF4532" i="1"/>
  <c r="AD4532" i="1"/>
  <c r="AF4531" i="1"/>
  <c r="AD4531" i="1"/>
  <c r="AF4530" i="1"/>
  <c r="AD4530" i="1"/>
  <c r="AF4529" i="1"/>
  <c r="AD4529" i="1"/>
  <c r="AF4528" i="1"/>
  <c r="AD4528" i="1"/>
  <c r="AF4527" i="1"/>
  <c r="AD4527" i="1"/>
  <c r="AF4526" i="1"/>
  <c r="AD4526" i="1"/>
  <c r="AF4525" i="1"/>
  <c r="AD4525" i="1"/>
  <c r="AF4524" i="1"/>
  <c r="AD4524" i="1"/>
  <c r="AF4523" i="1"/>
  <c r="AD4523" i="1"/>
  <c r="AF4522" i="1"/>
  <c r="AD4522" i="1"/>
  <c r="AF4521" i="1"/>
  <c r="AD4521" i="1"/>
  <c r="AF4520" i="1"/>
  <c r="AD4520" i="1"/>
  <c r="AF4519" i="1"/>
  <c r="AD4519" i="1"/>
  <c r="AF4518" i="1"/>
  <c r="AD4518" i="1"/>
  <c r="AF4517" i="1"/>
  <c r="AD4517" i="1"/>
  <c r="AF4516" i="1"/>
  <c r="AD4516" i="1"/>
  <c r="AF4515" i="1"/>
  <c r="AD4515" i="1"/>
  <c r="AF4514" i="1"/>
  <c r="AD4514" i="1"/>
  <c r="AF4513" i="1"/>
  <c r="AD4513" i="1"/>
  <c r="AF4512" i="1"/>
  <c r="AD4512" i="1"/>
  <c r="AF4511" i="1"/>
  <c r="AD4511" i="1"/>
  <c r="AF4510" i="1"/>
  <c r="AD4510" i="1"/>
  <c r="AF4509" i="1"/>
  <c r="AD4509" i="1"/>
  <c r="AF4508" i="1"/>
  <c r="AD4508" i="1"/>
  <c r="AF4507" i="1"/>
  <c r="AD4507" i="1"/>
  <c r="AF4506" i="1"/>
  <c r="AD4506" i="1"/>
  <c r="AF4505" i="1"/>
  <c r="AD4505" i="1"/>
  <c r="AF4504" i="1"/>
  <c r="AD4504" i="1"/>
  <c r="AF4503" i="1"/>
  <c r="AD4503" i="1"/>
  <c r="AF4502" i="1"/>
  <c r="AD4502" i="1"/>
  <c r="AF4501" i="1"/>
  <c r="AD4501" i="1"/>
  <c r="AF4500" i="1"/>
  <c r="AD4500" i="1"/>
  <c r="AF4499" i="1"/>
  <c r="AD4499" i="1"/>
  <c r="AF4498" i="1"/>
  <c r="AD4498" i="1"/>
  <c r="AF4497" i="1"/>
  <c r="AD4497" i="1"/>
  <c r="AF4496" i="1"/>
  <c r="AD4496" i="1"/>
  <c r="AF4495" i="1"/>
  <c r="AD4495" i="1"/>
  <c r="AF4494" i="1"/>
  <c r="AD4494" i="1"/>
  <c r="AF4493" i="1"/>
  <c r="AD4493" i="1"/>
  <c r="AF4492" i="1"/>
  <c r="AD4492" i="1"/>
  <c r="AF4491" i="1"/>
  <c r="AD4491" i="1"/>
  <c r="AF4490" i="1"/>
  <c r="AD4490" i="1"/>
  <c r="AF4489" i="1"/>
  <c r="AD4489" i="1"/>
  <c r="AF4488" i="1"/>
  <c r="AD4488" i="1"/>
  <c r="AF4487" i="1"/>
  <c r="AD4487" i="1"/>
  <c r="AF4486" i="1"/>
  <c r="AD4486" i="1"/>
  <c r="AF4485" i="1"/>
  <c r="AD4485" i="1"/>
  <c r="AF4484" i="1"/>
  <c r="AD4484" i="1"/>
  <c r="AF4483" i="1"/>
  <c r="AD4483" i="1"/>
  <c r="AF4482" i="1"/>
  <c r="AD4482" i="1"/>
  <c r="AF4481" i="1"/>
  <c r="AD4481" i="1"/>
  <c r="AF4480" i="1"/>
  <c r="AD4480" i="1"/>
  <c r="AF4479" i="1"/>
  <c r="AD4479" i="1"/>
  <c r="AF4478" i="1"/>
  <c r="AD4478" i="1"/>
  <c r="AF4477" i="1"/>
  <c r="AD4477" i="1"/>
  <c r="AF4476" i="1"/>
  <c r="AD4476" i="1"/>
  <c r="AF4475" i="1"/>
  <c r="AD4475" i="1"/>
  <c r="AF4474" i="1"/>
  <c r="AD4474" i="1"/>
  <c r="AF4473" i="1"/>
  <c r="AD4473" i="1"/>
  <c r="AF4472" i="1"/>
  <c r="AD4472" i="1"/>
  <c r="AF4471" i="1"/>
  <c r="AD4471" i="1"/>
  <c r="AF4470" i="1"/>
  <c r="AD4470" i="1"/>
  <c r="AF4469" i="1"/>
  <c r="AD4469" i="1"/>
  <c r="AF4468" i="1"/>
  <c r="AD4468" i="1"/>
  <c r="AF4467" i="1"/>
  <c r="AD4467" i="1"/>
  <c r="AF4466" i="1"/>
  <c r="AD4466" i="1"/>
  <c r="AF4465" i="1"/>
  <c r="AD4465" i="1"/>
  <c r="AF4464" i="1"/>
  <c r="AD4464" i="1"/>
  <c r="AF4463" i="1"/>
  <c r="AD4463" i="1"/>
  <c r="AF4462" i="1"/>
  <c r="AD4462" i="1"/>
  <c r="AF4461" i="1"/>
  <c r="AD4461" i="1"/>
  <c r="AF4460" i="1"/>
  <c r="AD4460" i="1"/>
  <c r="AF4459" i="1"/>
  <c r="AD4459" i="1"/>
  <c r="AF4458" i="1"/>
  <c r="AD4458" i="1"/>
  <c r="AF4457" i="1"/>
  <c r="AD4457" i="1"/>
  <c r="AF4456" i="1"/>
  <c r="AD4456" i="1"/>
  <c r="AF4455" i="1"/>
  <c r="AD4455" i="1"/>
  <c r="AF4454" i="1"/>
  <c r="AD4454" i="1"/>
  <c r="AF4453" i="1"/>
  <c r="AD4453" i="1"/>
  <c r="AF4452" i="1"/>
  <c r="AD4452" i="1"/>
  <c r="AF4451" i="1"/>
  <c r="AD4451" i="1"/>
  <c r="AF4450" i="1"/>
  <c r="AD4450" i="1"/>
  <c r="AF4449" i="1"/>
  <c r="AD4449" i="1"/>
  <c r="AF4448" i="1"/>
  <c r="AD4448" i="1"/>
  <c r="AF4447" i="1"/>
  <c r="AD4447" i="1"/>
  <c r="AF4446" i="1"/>
  <c r="AD4446" i="1"/>
  <c r="AF4445" i="1"/>
  <c r="AD4445" i="1"/>
  <c r="AF4444" i="1"/>
  <c r="AD4444" i="1"/>
  <c r="AF4443" i="1"/>
  <c r="AD4443" i="1"/>
  <c r="AF4442" i="1"/>
  <c r="AD4442" i="1"/>
  <c r="AF4441" i="1"/>
  <c r="AD4441" i="1"/>
  <c r="AF4440" i="1"/>
  <c r="AD4440" i="1"/>
  <c r="AF4439" i="1"/>
  <c r="AD4439" i="1"/>
  <c r="AF4438" i="1"/>
  <c r="AD4438" i="1"/>
  <c r="AF4437" i="1"/>
  <c r="AD4437" i="1"/>
  <c r="AF4436" i="1"/>
  <c r="AD4436" i="1"/>
  <c r="AF4435" i="1"/>
  <c r="AD4435" i="1"/>
  <c r="AF4434" i="1"/>
  <c r="AD4434" i="1"/>
  <c r="AF4433" i="1"/>
  <c r="AD4433" i="1"/>
  <c r="AF4432" i="1"/>
  <c r="AD4432" i="1"/>
  <c r="AF4431" i="1"/>
  <c r="AD4431" i="1"/>
  <c r="AF4430" i="1"/>
  <c r="AD4430" i="1"/>
  <c r="AF4429" i="1"/>
  <c r="AD4429" i="1"/>
  <c r="AF4428" i="1"/>
  <c r="AD4428" i="1"/>
  <c r="AF4427" i="1"/>
  <c r="AD4427" i="1"/>
  <c r="AF4426" i="1"/>
  <c r="AD4426" i="1"/>
  <c r="AF4425" i="1"/>
  <c r="AD4425" i="1"/>
  <c r="AF4424" i="1"/>
  <c r="AD4424" i="1"/>
  <c r="AF4423" i="1"/>
  <c r="AD4423" i="1"/>
  <c r="AF4422" i="1"/>
  <c r="AD4422" i="1"/>
  <c r="AF4421" i="1"/>
  <c r="AD4421" i="1"/>
  <c r="AF4420" i="1"/>
  <c r="AD4420" i="1"/>
  <c r="AF4419" i="1"/>
  <c r="AD4419" i="1"/>
  <c r="AF4418" i="1"/>
  <c r="AD4418" i="1"/>
  <c r="AF4417" i="1"/>
  <c r="AD4417" i="1"/>
  <c r="AF4416" i="1"/>
  <c r="AD4416" i="1"/>
  <c r="AF4415" i="1"/>
  <c r="AD4415" i="1"/>
  <c r="AF4414" i="1"/>
  <c r="AD4414" i="1"/>
  <c r="AF4413" i="1"/>
  <c r="AD4413" i="1"/>
  <c r="AF4412" i="1"/>
  <c r="AD4412" i="1"/>
  <c r="AF4411" i="1"/>
  <c r="AD4411" i="1"/>
  <c r="AF4410" i="1"/>
  <c r="AD4410" i="1"/>
  <c r="AF4409" i="1"/>
  <c r="AD4409" i="1"/>
  <c r="AF4408" i="1"/>
  <c r="AD4408" i="1"/>
  <c r="AF4407" i="1"/>
  <c r="AD4407" i="1"/>
  <c r="AF4406" i="1"/>
  <c r="AD4406" i="1"/>
  <c r="AF4405" i="1"/>
  <c r="AD4405" i="1"/>
  <c r="AF4404" i="1"/>
  <c r="AD4404" i="1"/>
  <c r="AF4403" i="1"/>
  <c r="AD4403" i="1"/>
  <c r="AF4402" i="1"/>
  <c r="AD4402" i="1"/>
  <c r="AF4401" i="1"/>
  <c r="AD4401" i="1"/>
  <c r="AF4400" i="1"/>
  <c r="AD4400" i="1"/>
  <c r="AF4399" i="1"/>
  <c r="AD4399" i="1"/>
  <c r="AF4398" i="1"/>
  <c r="AD4398" i="1"/>
  <c r="AF4397" i="1"/>
  <c r="AD4397" i="1"/>
  <c r="AF4396" i="1"/>
  <c r="AD4396" i="1"/>
  <c r="AF4395" i="1"/>
  <c r="AD4395" i="1"/>
  <c r="AF4394" i="1"/>
  <c r="AD4394" i="1"/>
  <c r="AF4393" i="1"/>
  <c r="AD4393" i="1"/>
  <c r="AF4392" i="1"/>
  <c r="AD4392" i="1"/>
  <c r="AF4391" i="1"/>
  <c r="AD4391" i="1"/>
  <c r="AF4390" i="1"/>
  <c r="AD4390" i="1"/>
  <c r="AF4389" i="1"/>
  <c r="AD4389" i="1"/>
  <c r="AF4388" i="1"/>
  <c r="AD4388" i="1"/>
  <c r="AF4387" i="1"/>
  <c r="AD4387" i="1"/>
  <c r="AF4386" i="1"/>
  <c r="AD4386" i="1"/>
  <c r="AF4385" i="1"/>
  <c r="AD4385" i="1"/>
  <c r="AF4384" i="1"/>
  <c r="AD4384" i="1"/>
  <c r="AF4383" i="1"/>
  <c r="AD4383" i="1"/>
  <c r="AF4382" i="1"/>
  <c r="AD4382" i="1"/>
  <c r="AF4381" i="1"/>
  <c r="AD4381" i="1"/>
  <c r="AF4380" i="1"/>
  <c r="AD4380" i="1"/>
  <c r="AF4379" i="1"/>
  <c r="AD4379" i="1"/>
  <c r="AF4378" i="1"/>
  <c r="AD4378" i="1"/>
  <c r="AF4377" i="1"/>
  <c r="AD4377" i="1"/>
  <c r="AF4376" i="1"/>
  <c r="AD4376" i="1"/>
  <c r="AF4375" i="1"/>
  <c r="AD4375" i="1"/>
  <c r="AF4374" i="1"/>
  <c r="AD4374" i="1"/>
  <c r="AF4373" i="1"/>
  <c r="AD4373" i="1"/>
  <c r="AF4372" i="1"/>
  <c r="AD4372" i="1"/>
  <c r="AF4371" i="1"/>
  <c r="AD4371" i="1"/>
  <c r="AF4370" i="1"/>
  <c r="AD4370" i="1"/>
  <c r="AF4369" i="1"/>
  <c r="AD4369" i="1"/>
  <c r="AF4368" i="1"/>
  <c r="AD4368" i="1"/>
  <c r="AF4367" i="1"/>
  <c r="AD4367" i="1"/>
  <c r="AF4366" i="1"/>
  <c r="AD4366" i="1"/>
  <c r="AF4365" i="1"/>
  <c r="AD4365" i="1"/>
  <c r="AF4364" i="1"/>
  <c r="AD4364" i="1"/>
  <c r="AF4363" i="1"/>
  <c r="AD4363" i="1"/>
  <c r="AF4362" i="1"/>
  <c r="AD4362" i="1"/>
  <c r="AF4361" i="1"/>
  <c r="AD4361" i="1"/>
  <c r="AF4360" i="1"/>
  <c r="AD4360" i="1"/>
  <c r="AF4359" i="1"/>
  <c r="AD4359" i="1"/>
  <c r="AF4358" i="1"/>
  <c r="AD4358" i="1"/>
  <c r="AF4357" i="1"/>
  <c r="AD4357" i="1"/>
  <c r="AF4356" i="1"/>
  <c r="AD4356" i="1"/>
  <c r="AF4355" i="1"/>
  <c r="AD4355" i="1"/>
  <c r="AF4354" i="1"/>
  <c r="AD4354" i="1"/>
  <c r="AF4353" i="1"/>
  <c r="AD4353" i="1"/>
  <c r="AF4352" i="1"/>
  <c r="AD4352" i="1"/>
  <c r="AF4351" i="1"/>
  <c r="AD4351" i="1"/>
  <c r="AF4350" i="1"/>
  <c r="AD4350" i="1"/>
  <c r="AF4349" i="1"/>
  <c r="AD4349" i="1"/>
  <c r="AF4348" i="1"/>
  <c r="AD4348" i="1"/>
  <c r="AF4347" i="1"/>
  <c r="AD4347" i="1"/>
  <c r="AF4346" i="1"/>
  <c r="AD4346" i="1"/>
  <c r="AF4345" i="1"/>
  <c r="AD4345" i="1"/>
  <c r="AF4344" i="1"/>
  <c r="AD4344" i="1"/>
  <c r="AF4343" i="1"/>
  <c r="AD4343" i="1"/>
  <c r="AF4342" i="1"/>
  <c r="AD4342" i="1"/>
  <c r="AF4341" i="1"/>
  <c r="AD4341" i="1"/>
  <c r="AF4340" i="1"/>
  <c r="AD4340" i="1"/>
  <c r="AF4339" i="1"/>
  <c r="AD4339" i="1"/>
  <c r="AF4338" i="1"/>
  <c r="AD4338" i="1"/>
  <c r="AF4337" i="1"/>
  <c r="AD4337" i="1"/>
  <c r="AF4336" i="1"/>
  <c r="AD4336" i="1"/>
  <c r="AF4335" i="1"/>
  <c r="AD4335" i="1"/>
  <c r="AF4334" i="1"/>
  <c r="AD4334" i="1"/>
  <c r="AF4333" i="1"/>
  <c r="AD4333" i="1"/>
  <c r="AF4332" i="1"/>
  <c r="AD4332" i="1"/>
  <c r="AF4331" i="1"/>
  <c r="AD4331" i="1"/>
  <c r="AF4330" i="1"/>
  <c r="AD4330" i="1"/>
  <c r="AF4329" i="1"/>
  <c r="AD4329" i="1"/>
  <c r="AF4328" i="1"/>
  <c r="AD4328" i="1"/>
  <c r="AF4327" i="1"/>
  <c r="AD4327" i="1"/>
  <c r="AF4326" i="1"/>
  <c r="AD4326" i="1"/>
  <c r="AF4325" i="1"/>
  <c r="AD4325" i="1"/>
  <c r="AF4324" i="1"/>
  <c r="AD4324" i="1"/>
  <c r="AF4323" i="1"/>
  <c r="AD4323" i="1"/>
  <c r="AF4322" i="1"/>
  <c r="AD4322" i="1"/>
  <c r="AF4321" i="1"/>
  <c r="AD4321" i="1"/>
  <c r="AF4320" i="1"/>
  <c r="AD4320" i="1"/>
  <c r="AF4319" i="1"/>
  <c r="AD4319" i="1"/>
  <c r="AF4318" i="1"/>
  <c r="AD4318" i="1"/>
  <c r="AF4317" i="1"/>
  <c r="AD4317" i="1"/>
  <c r="AF4316" i="1"/>
  <c r="AD4316" i="1"/>
  <c r="AF4315" i="1"/>
  <c r="AD4315" i="1"/>
  <c r="AF4314" i="1"/>
  <c r="AD4314" i="1"/>
  <c r="AF4313" i="1"/>
  <c r="AD4313" i="1"/>
  <c r="AF4312" i="1"/>
  <c r="AD4312" i="1"/>
  <c r="AF4311" i="1"/>
  <c r="AD4311" i="1"/>
  <c r="AF4310" i="1"/>
  <c r="AD4310" i="1"/>
  <c r="AF4309" i="1"/>
  <c r="AD4309" i="1"/>
  <c r="AF4308" i="1"/>
  <c r="AD4308" i="1"/>
  <c r="AF4307" i="1"/>
  <c r="AD4307" i="1"/>
  <c r="AF4306" i="1"/>
  <c r="AD4306" i="1"/>
  <c r="AF4305" i="1"/>
  <c r="AD4305" i="1"/>
  <c r="AF4304" i="1"/>
  <c r="AD4304" i="1"/>
  <c r="AF4303" i="1"/>
  <c r="AD4303" i="1"/>
  <c r="AF4302" i="1"/>
  <c r="AD4302" i="1"/>
  <c r="AF4301" i="1"/>
  <c r="AD4301" i="1"/>
  <c r="AF4300" i="1"/>
  <c r="AD4300" i="1"/>
  <c r="AF4299" i="1"/>
  <c r="AD4299" i="1"/>
  <c r="AF4298" i="1"/>
  <c r="AD4298" i="1"/>
  <c r="AF4297" i="1"/>
  <c r="AD4297" i="1"/>
  <c r="AF4296" i="1"/>
  <c r="AD4296" i="1"/>
  <c r="AF4295" i="1"/>
  <c r="AD4295" i="1"/>
  <c r="AF4294" i="1"/>
  <c r="AD4294" i="1"/>
  <c r="AF4293" i="1"/>
  <c r="AD4293" i="1"/>
  <c r="AF4292" i="1"/>
  <c r="AD4292" i="1"/>
  <c r="AF4291" i="1"/>
  <c r="AD4291" i="1"/>
  <c r="AF4290" i="1"/>
  <c r="AD4290" i="1"/>
  <c r="AF4289" i="1"/>
  <c r="AD4289" i="1"/>
  <c r="AF4288" i="1"/>
  <c r="AD4288" i="1"/>
  <c r="AF4287" i="1"/>
  <c r="AD4287" i="1"/>
  <c r="AF4286" i="1"/>
  <c r="AD4286" i="1"/>
  <c r="AF4285" i="1"/>
  <c r="AD4285" i="1"/>
  <c r="AF4284" i="1"/>
  <c r="AD4284" i="1"/>
  <c r="AF4283" i="1"/>
  <c r="AD4283" i="1"/>
  <c r="AF4282" i="1"/>
  <c r="AD4282" i="1"/>
  <c r="AF4281" i="1"/>
  <c r="AD4281" i="1"/>
  <c r="AF4280" i="1"/>
  <c r="AD4280" i="1"/>
  <c r="AF4279" i="1"/>
  <c r="AD4279" i="1"/>
  <c r="AF4278" i="1"/>
  <c r="AD4278" i="1"/>
  <c r="AF4277" i="1"/>
  <c r="AD4277" i="1"/>
  <c r="AF4276" i="1"/>
  <c r="AD4276" i="1"/>
  <c r="AF4275" i="1"/>
  <c r="AD4275" i="1"/>
  <c r="AF4274" i="1"/>
  <c r="AD4274" i="1"/>
  <c r="AF4273" i="1"/>
  <c r="AD4273" i="1"/>
  <c r="AF4272" i="1"/>
  <c r="AD4272" i="1"/>
  <c r="AF4271" i="1"/>
  <c r="AD4271" i="1"/>
  <c r="AF4270" i="1"/>
  <c r="AD4270" i="1"/>
  <c r="AF4269" i="1"/>
  <c r="AD4269" i="1"/>
  <c r="AF4268" i="1"/>
  <c r="AD4268" i="1"/>
  <c r="AF4267" i="1"/>
  <c r="AD4267" i="1"/>
  <c r="AF4266" i="1"/>
  <c r="AD4266" i="1"/>
  <c r="AF4265" i="1"/>
  <c r="AD4265" i="1"/>
  <c r="AF4264" i="1"/>
  <c r="AD4264" i="1"/>
  <c r="AF4263" i="1"/>
  <c r="AD4263" i="1"/>
  <c r="AF4262" i="1"/>
  <c r="AD4262" i="1"/>
  <c r="AF4261" i="1"/>
  <c r="AD4261" i="1"/>
  <c r="AF4260" i="1"/>
  <c r="AD4260" i="1"/>
  <c r="AF4259" i="1"/>
  <c r="AD4259" i="1"/>
  <c r="AF4258" i="1"/>
  <c r="AD4258" i="1"/>
  <c r="AF4257" i="1"/>
  <c r="AD4257" i="1"/>
  <c r="AF4256" i="1"/>
  <c r="AD4256" i="1"/>
  <c r="AF4255" i="1"/>
  <c r="AD4255" i="1"/>
  <c r="AF4254" i="1"/>
  <c r="AD4254" i="1"/>
  <c r="AF4253" i="1"/>
  <c r="AD4253" i="1"/>
  <c r="AF4252" i="1"/>
  <c r="AD4252" i="1"/>
  <c r="AF4251" i="1"/>
  <c r="AD4251" i="1"/>
  <c r="AF4250" i="1"/>
  <c r="AD4250" i="1"/>
  <c r="AF4249" i="1"/>
  <c r="AD4249" i="1"/>
  <c r="AF4248" i="1"/>
  <c r="AD4248" i="1"/>
  <c r="AF4247" i="1"/>
  <c r="AD4247" i="1"/>
  <c r="AF4246" i="1"/>
  <c r="AD4246" i="1"/>
  <c r="AF4245" i="1"/>
  <c r="AD4245" i="1"/>
  <c r="AF4244" i="1"/>
  <c r="AD4244" i="1"/>
  <c r="AF4243" i="1"/>
  <c r="AD4243" i="1"/>
  <c r="AF4242" i="1"/>
  <c r="AD4242" i="1"/>
  <c r="AF4241" i="1"/>
  <c r="AD4241" i="1"/>
  <c r="AF4240" i="1"/>
  <c r="AD4240" i="1"/>
  <c r="AF4239" i="1"/>
  <c r="AD4239" i="1"/>
  <c r="AF4238" i="1"/>
  <c r="AD4238" i="1"/>
  <c r="AF4237" i="1"/>
  <c r="AD4237" i="1"/>
  <c r="AF4236" i="1"/>
  <c r="AD4236" i="1"/>
  <c r="AF4235" i="1"/>
  <c r="AD4235" i="1"/>
  <c r="AF4234" i="1"/>
  <c r="AD4234" i="1"/>
  <c r="AF4233" i="1"/>
  <c r="AD4233" i="1"/>
  <c r="AF4232" i="1"/>
  <c r="AD4232" i="1"/>
  <c r="AF4231" i="1"/>
  <c r="AD4231" i="1"/>
  <c r="AF4230" i="1"/>
  <c r="AD4230" i="1"/>
  <c r="AF4229" i="1"/>
  <c r="AD4229" i="1"/>
  <c r="AF4228" i="1"/>
  <c r="AD4228" i="1"/>
  <c r="AF4227" i="1"/>
  <c r="AD4227" i="1"/>
  <c r="AF4226" i="1"/>
  <c r="AD4226" i="1"/>
  <c r="AF4225" i="1"/>
  <c r="AD4225" i="1"/>
  <c r="AF4224" i="1"/>
  <c r="AD4224" i="1"/>
  <c r="AF4223" i="1"/>
  <c r="AD4223" i="1"/>
  <c r="AF4222" i="1"/>
  <c r="AD4222" i="1"/>
  <c r="AF4221" i="1"/>
  <c r="AD4221" i="1"/>
  <c r="AF4220" i="1"/>
  <c r="AD4220" i="1"/>
  <c r="AF4219" i="1"/>
  <c r="AD4219" i="1"/>
  <c r="AF4218" i="1"/>
  <c r="AD4218" i="1"/>
  <c r="AF4217" i="1"/>
  <c r="AD4217" i="1"/>
  <c r="AF4216" i="1"/>
  <c r="AD4216" i="1"/>
  <c r="AF4215" i="1"/>
  <c r="AD4215" i="1"/>
  <c r="AF4214" i="1"/>
  <c r="AD4214" i="1"/>
  <c r="AF4213" i="1"/>
  <c r="AD4213" i="1"/>
  <c r="AF4212" i="1"/>
  <c r="AD4212" i="1"/>
  <c r="AF4211" i="1"/>
  <c r="AD4211" i="1"/>
  <c r="AF4210" i="1"/>
  <c r="AD4210" i="1"/>
  <c r="AF4209" i="1"/>
  <c r="AD4209" i="1"/>
  <c r="AF4208" i="1"/>
  <c r="AD4208" i="1"/>
  <c r="AF4207" i="1"/>
  <c r="AD4207" i="1"/>
  <c r="AF4206" i="1"/>
  <c r="AD4206" i="1"/>
  <c r="AF4205" i="1"/>
  <c r="AD4205" i="1"/>
  <c r="AF4204" i="1"/>
  <c r="AD4204" i="1"/>
  <c r="AF4203" i="1"/>
  <c r="AD4203" i="1"/>
  <c r="AF4202" i="1"/>
  <c r="AD4202" i="1"/>
  <c r="AF4201" i="1"/>
  <c r="AD4201" i="1"/>
  <c r="AF4200" i="1"/>
  <c r="AD4200" i="1"/>
  <c r="AF4199" i="1"/>
  <c r="AD4199" i="1"/>
  <c r="AF4198" i="1"/>
  <c r="AD4198" i="1"/>
  <c r="AF4197" i="1"/>
  <c r="AD4197" i="1"/>
  <c r="AF4196" i="1"/>
  <c r="AD4196" i="1"/>
  <c r="AF4195" i="1"/>
  <c r="AD4195" i="1"/>
  <c r="AF4194" i="1"/>
  <c r="AD4194" i="1"/>
  <c r="AF4193" i="1"/>
  <c r="AD4193" i="1"/>
  <c r="AF4192" i="1"/>
  <c r="AD4192" i="1"/>
  <c r="AF4191" i="1"/>
  <c r="AD4191" i="1"/>
  <c r="AF4190" i="1"/>
  <c r="AD4190" i="1"/>
  <c r="AF4189" i="1"/>
  <c r="AD4189" i="1"/>
  <c r="AF4188" i="1"/>
  <c r="AD4188" i="1"/>
  <c r="AF4187" i="1"/>
  <c r="AD4187" i="1"/>
  <c r="AF4186" i="1"/>
  <c r="AD4186" i="1"/>
  <c r="AF4185" i="1"/>
  <c r="AD4185" i="1"/>
  <c r="AF4184" i="1"/>
  <c r="AD4184" i="1"/>
  <c r="AF4183" i="1"/>
  <c r="AD4183" i="1"/>
  <c r="AF4182" i="1"/>
  <c r="AD4182" i="1"/>
  <c r="AF4181" i="1"/>
  <c r="AD4181" i="1"/>
  <c r="AF4180" i="1"/>
  <c r="AD4180" i="1"/>
  <c r="AF4179" i="1"/>
  <c r="AD4179" i="1"/>
  <c r="AF4178" i="1"/>
  <c r="AD4178" i="1"/>
  <c r="AF4177" i="1"/>
  <c r="AD4177" i="1"/>
  <c r="AF4176" i="1"/>
  <c r="AD4176" i="1"/>
  <c r="AF4175" i="1"/>
  <c r="AD4175" i="1"/>
  <c r="AF4174" i="1"/>
  <c r="AD4174" i="1"/>
  <c r="AF4173" i="1"/>
  <c r="AD4173" i="1"/>
  <c r="AF4172" i="1"/>
  <c r="AD4172" i="1"/>
  <c r="AF4171" i="1"/>
  <c r="AD4171" i="1"/>
  <c r="AF4170" i="1"/>
  <c r="AD4170" i="1"/>
  <c r="AF4169" i="1"/>
  <c r="AD4169" i="1"/>
  <c r="AF4168" i="1"/>
  <c r="AD4168" i="1"/>
  <c r="AF4167" i="1"/>
  <c r="AD4167" i="1"/>
  <c r="AF4166" i="1"/>
  <c r="AD4166" i="1"/>
  <c r="AF4165" i="1"/>
  <c r="AD4165" i="1"/>
  <c r="AF4164" i="1"/>
  <c r="AD4164" i="1"/>
  <c r="AF4163" i="1"/>
  <c r="AD4163" i="1"/>
  <c r="AF4162" i="1"/>
  <c r="AD4162" i="1"/>
  <c r="AF4161" i="1"/>
  <c r="AD4161" i="1"/>
  <c r="AF4160" i="1"/>
  <c r="AD4160" i="1"/>
  <c r="AF4159" i="1"/>
  <c r="AD4159" i="1"/>
  <c r="AF4158" i="1"/>
  <c r="AD4158" i="1"/>
  <c r="AF4157" i="1"/>
  <c r="AD4157" i="1"/>
  <c r="AF4156" i="1"/>
  <c r="AD4156" i="1"/>
  <c r="AF4155" i="1"/>
  <c r="AD4155" i="1"/>
  <c r="AF4154" i="1"/>
  <c r="AD4154" i="1"/>
  <c r="AF4153" i="1"/>
  <c r="AD4153" i="1"/>
  <c r="AF4152" i="1"/>
  <c r="AD4152" i="1"/>
  <c r="AF4151" i="1"/>
  <c r="AD4151" i="1"/>
  <c r="AF4150" i="1"/>
  <c r="AD4150" i="1"/>
  <c r="AF4149" i="1"/>
  <c r="AD4149" i="1"/>
  <c r="AF4148" i="1"/>
  <c r="AD4148" i="1"/>
  <c r="AF4147" i="1"/>
  <c r="AD4147" i="1"/>
  <c r="AF4146" i="1"/>
  <c r="AD4146" i="1"/>
  <c r="AF4145" i="1"/>
  <c r="AD4145" i="1"/>
  <c r="AF4144" i="1"/>
  <c r="AD4144" i="1"/>
  <c r="AF4143" i="1"/>
  <c r="AD4143" i="1"/>
  <c r="AF4142" i="1"/>
  <c r="AD4142" i="1"/>
  <c r="AF4141" i="1"/>
  <c r="AD4141" i="1"/>
  <c r="AF4140" i="1"/>
  <c r="AD4140" i="1"/>
  <c r="AF4139" i="1"/>
  <c r="AD4139" i="1"/>
  <c r="AF4138" i="1"/>
  <c r="AD4138" i="1"/>
  <c r="AF4137" i="1"/>
  <c r="AD4137" i="1"/>
  <c r="AF4136" i="1"/>
  <c r="AD4136" i="1"/>
  <c r="AF4135" i="1"/>
  <c r="AD4135" i="1"/>
  <c r="AF4134" i="1"/>
  <c r="AD4134" i="1"/>
  <c r="AF4133" i="1"/>
  <c r="AD4133" i="1"/>
  <c r="AF4132" i="1"/>
  <c r="AD4132" i="1"/>
  <c r="AF4131" i="1"/>
  <c r="AD4131" i="1"/>
  <c r="AF4130" i="1"/>
  <c r="AD4130" i="1"/>
  <c r="AF4129" i="1"/>
  <c r="AD4129" i="1"/>
  <c r="AF4128" i="1"/>
  <c r="AD4128" i="1"/>
  <c r="AF4127" i="1"/>
  <c r="AD4127" i="1"/>
  <c r="AF4126" i="1"/>
  <c r="AD4126" i="1"/>
  <c r="AF4125" i="1"/>
  <c r="AD4125" i="1"/>
  <c r="AF4124" i="1"/>
  <c r="AD4124" i="1"/>
  <c r="AF4123" i="1"/>
  <c r="AD4123" i="1"/>
  <c r="AF4122" i="1"/>
  <c r="AD4122" i="1"/>
  <c r="AF4121" i="1"/>
  <c r="AD4121" i="1"/>
  <c r="AF4120" i="1"/>
  <c r="AD4120" i="1"/>
  <c r="AF4119" i="1"/>
  <c r="AD4119" i="1"/>
  <c r="AF4118" i="1"/>
  <c r="AD4118" i="1"/>
  <c r="AF4117" i="1"/>
  <c r="AD4117" i="1"/>
  <c r="AF4116" i="1"/>
  <c r="AD4116" i="1"/>
  <c r="AF4115" i="1"/>
  <c r="AD4115" i="1"/>
  <c r="AF4114" i="1"/>
  <c r="AD4114" i="1"/>
  <c r="AF4113" i="1"/>
  <c r="AD4113" i="1"/>
  <c r="AF4112" i="1"/>
  <c r="AD4112" i="1"/>
  <c r="AF4111" i="1"/>
  <c r="AD4111" i="1"/>
  <c r="AF4110" i="1"/>
  <c r="AD4110" i="1"/>
  <c r="AF4109" i="1"/>
  <c r="AD4109" i="1"/>
  <c r="AF4108" i="1"/>
  <c r="AD4108" i="1"/>
  <c r="AF4107" i="1"/>
  <c r="AD4107" i="1"/>
  <c r="AF4106" i="1"/>
  <c r="AD4106" i="1"/>
  <c r="AF4105" i="1"/>
  <c r="AD4105" i="1"/>
  <c r="AF4104" i="1"/>
  <c r="AD4104" i="1"/>
  <c r="AF4103" i="1"/>
  <c r="AD4103" i="1"/>
  <c r="AF4102" i="1"/>
  <c r="AD4102" i="1"/>
  <c r="AF4101" i="1"/>
  <c r="AD4101" i="1"/>
  <c r="AF4100" i="1"/>
  <c r="AD4100" i="1"/>
  <c r="AF4099" i="1"/>
  <c r="AD4099" i="1"/>
  <c r="AF4098" i="1"/>
  <c r="AD4098" i="1"/>
  <c r="AF4097" i="1"/>
  <c r="AD4097" i="1"/>
  <c r="AF4096" i="1"/>
  <c r="AD4096" i="1"/>
  <c r="AF4095" i="1"/>
  <c r="AD4095" i="1"/>
  <c r="AF4094" i="1"/>
  <c r="AD4094" i="1"/>
  <c r="AF4093" i="1"/>
  <c r="AD4093" i="1"/>
  <c r="AF4092" i="1"/>
  <c r="AD4092" i="1"/>
  <c r="AF4091" i="1"/>
  <c r="AD4091" i="1"/>
  <c r="AF4090" i="1"/>
  <c r="AD4090" i="1"/>
  <c r="AF4089" i="1"/>
  <c r="AD4089" i="1"/>
  <c r="AF4088" i="1"/>
  <c r="AD4088" i="1"/>
  <c r="AF4087" i="1"/>
  <c r="AD4087" i="1"/>
  <c r="AF4086" i="1"/>
  <c r="AD4086" i="1"/>
  <c r="AF4085" i="1"/>
  <c r="AD4085" i="1"/>
  <c r="AF4084" i="1"/>
  <c r="AD4084" i="1"/>
  <c r="AF4083" i="1"/>
  <c r="AD4083" i="1"/>
  <c r="AF4082" i="1"/>
  <c r="AD4082" i="1"/>
  <c r="AF4081" i="1"/>
  <c r="AD4081" i="1"/>
  <c r="AF4080" i="1"/>
  <c r="AD4080" i="1"/>
  <c r="AF4079" i="1"/>
  <c r="AD4079" i="1"/>
  <c r="AF4078" i="1"/>
  <c r="AD4078" i="1"/>
  <c r="AF4077" i="1"/>
  <c r="AD4077" i="1"/>
  <c r="AF4076" i="1"/>
  <c r="AD4076" i="1"/>
  <c r="AF4075" i="1"/>
  <c r="AD4075" i="1"/>
  <c r="AF4074" i="1"/>
  <c r="AD4074" i="1"/>
  <c r="AF4073" i="1"/>
  <c r="AD4073" i="1"/>
  <c r="AF4072" i="1"/>
  <c r="AD4072" i="1"/>
  <c r="AF4071" i="1"/>
  <c r="AD4071" i="1"/>
  <c r="AF4070" i="1"/>
  <c r="AD4070" i="1"/>
  <c r="AF4069" i="1"/>
  <c r="AD4069" i="1"/>
  <c r="AF4068" i="1"/>
  <c r="AD4068" i="1"/>
  <c r="AF4067" i="1"/>
  <c r="AD4067" i="1"/>
  <c r="AF4066" i="1"/>
  <c r="AD4066" i="1"/>
  <c r="AF4065" i="1"/>
  <c r="AD4065" i="1"/>
  <c r="AF4064" i="1"/>
  <c r="AD4064" i="1"/>
  <c r="AF4063" i="1"/>
  <c r="AD4063" i="1"/>
  <c r="AF4062" i="1"/>
  <c r="AD4062" i="1"/>
  <c r="AF4061" i="1"/>
  <c r="AD4061" i="1"/>
  <c r="AF4060" i="1"/>
  <c r="AD4060" i="1"/>
  <c r="AF4059" i="1"/>
  <c r="AD4059" i="1"/>
  <c r="AF4058" i="1"/>
  <c r="AD4058" i="1"/>
  <c r="AF4057" i="1"/>
  <c r="AD4057" i="1"/>
  <c r="AF4056" i="1"/>
  <c r="AD4056" i="1"/>
  <c r="AF4055" i="1"/>
  <c r="AD4055" i="1"/>
  <c r="AF4054" i="1"/>
  <c r="AD4054" i="1"/>
  <c r="AF4053" i="1"/>
  <c r="AD4053" i="1"/>
  <c r="AF4052" i="1"/>
  <c r="AD4052" i="1"/>
  <c r="AF4051" i="1"/>
  <c r="AD4051" i="1"/>
  <c r="AF4050" i="1"/>
  <c r="AD4050" i="1"/>
  <c r="AF4049" i="1"/>
  <c r="AD4049" i="1"/>
  <c r="AF4048" i="1"/>
  <c r="AD4048" i="1"/>
  <c r="AF4047" i="1"/>
  <c r="AD4047" i="1"/>
  <c r="AF4046" i="1"/>
  <c r="AD4046" i="1"/>
  <c r="AF4045" i="1"/>
  <c r="AD4045" i="1"/>
  <c r="AF4044" i="1"/>
  <c r="AD4044" i="1"/>
  <c r="AF4043" i="1"/>
  <c r="AD4043" i="1"/>
  <c r="AF4042" i="1"/>
  <c r="AD4042" i="1"/>
  <c r="AF4041" i="1"/>
  <c r="AD4041" i="1"/>
  <c r="AF4040" i="1"/>
  <c r="AD4040" i="1"/>
  <c r="AF4039" i="1"/>
  <c r="AD4039" i="1"/>
  <c r="AF4038" i="1"/>
  <c r="AD4038" i="1"/>
  <c r="AF4037" i="1"/>
  <c r="AD4037" i="1"/>
  <c r="AF4036" i="1"/>
  <c r="AD4036" i="1"/>
  <c r="AF4035" i="1"/>
  <c r="AD4035" i="1"/>
  <c r="AF4034" i="1"/>
  <c r="AD4034" i="1"/>
  <c r="AF4033" i="1"/>
  <c r="AD4033" i="1"/>
  <c r="AF4032" i="1"/>
  <c r="AD4032" i="1"/>
  <c r="AF4031" i="1"/>
  <c r="AD4031" i="1"/>
  <c r="AF4030" i="1"/>
  <c r="AD4030" i="1"/>
  <c r="AF4029" i="1"/>
  <c r="AD4029" i="1"/>
  <c r="AF4028" i="1"/>
  <c r="AD4028" i="1"/>
  <c r="AF4027" i="1"/>
  <c r="AD4027" i="1"/>
  <c r="AF4026" i="1"/>
  <c r="AD4026" i="1"/>
  <c r="AF4025" i="1"/>
  <c r="AD4025" i="1"/>
  <c r="AF4024" i="1"/>
  <c r="AD4024" i="1"/>
  <c r="AF4023" i="1"/>
  <c r="AD4023" i="1"/>
  <c r="AF4022" i="1"/>
  <c r="AD4022" i="1"/>
  <c r="AF4021" i="1"/>
  <c r="AD4021" i="1"/>
  <c r="AF4020" i="1"/>
  <c r="AD4020" i="1"/>
  <c r="AF4019" i="1"/>
  <c r="AD4019" i="1"/>
  <c r="AF4018" i="1"/>
  <c r="AD4018" i="1"/>
  <c r="AF4017" i="1"/>
  <c r="AD4017" i="1"/>
  <c r="AF4016" i="1"/>
  <c r="AD4016" i="1"/>
  <c r="AF4015" i="1"/>
  <c r="AD4015" i="1"/>
  <c r="AF4014" i="1"/>
  <c r="AD4014" i="1"/>
  <c r="AF4013" i="1"/>
  <c r="AD4013" i="1"/>
  <c r="AF4012" i="1"/>
  <c r="AD4012" i="1"/>
  <c r="AF4011" i="1"/>
  <c r="AD4011" i="1"/>
  <c r="AF4010" i="1"/>
  <c r="AD4010" i="1"/>
  <c r="AF4009" i="1"/>
  <c r="AD4009" i="1"/>
  <c r="AF4008" i="1"/>
  <c r="AD4008" i="1"/>
  <c r="AF4007" i="1"/>
  <c r="AD4007" i="1"/>
  <c r="AF4006" i="1"/>
  <c r="AD4006" i="1"/>
  <c r="AF4005" i="1"/>
  <c r="AD4005" i="1"/>
  <c r="AF4004" i="1"/>
  <c r="AD4004" i="1"/>
  <c r="AF4003" i="1"/>
  <c r="AD4003" i="1"/>
  <c r="AF4002" i="1"/>
  <c r="AD4002" i="1"/>
  <c r="AF4001" i="1"/>
  <c r="AD4001" i="1"/>
  <c r="AF4000" i="1"/>
  <c r="AD4000" i="1"/>
  <c r="AF3999" i="1"/>
  <c r="AD3999" i="1"/>
  <c r="AF3998" i="1"/>
  <c r="AD3998" i="1"/>
  <c r="AF3997" i="1"/>
  <c r="AD3997" i="1"/>
  <c r="AF3996" i="1"/>
  <c r="AD3996" i="1"/>
  <c r="AF3995" i="1"/>
  <c r="AD3995" i="1"/>
  <c r="AF3994" i="1"/>
  <c r="AD3994" i="1"/>
  <c r="AF3993" i="1"/>
  <c r="AD3993" i="1"/>
  <c r="AF3992" i="1"/>
  <c r="AD3992" i="1"/>
  <c r="AF3991" i="1"/>
  <c r="AD3991" i="1"/>
  <c r="AF3990" i="1"/>
  <c r="AD3990" i="1"/>
  <c r="AF3989" i="1"/>
  <c r="AD3989" i="1"/>
  <c r="AF3988" i="1"/>
  <c r="AD3988" i="1"/>
  <c r="AF3987" i="1"/>
  <c r="AD3987" i="1"/>
  <c r="AF3986" i="1"/>
  <c r="AD3986" i="1"/>
  <c r="AF3985" i="1"/>
  <c r="AD3985" i="1"/>
  <c r="AF3984" i="1"/>
  <c r="AD3984" i="1"/>
  <c r="AF3983" i="1"/>
  <c r="AD3983" i="1"/>
  <c r="AF3982" i="1"/>
  <c r="AD3982" i="1"/>
  <c r="AF3981" i="1"/>
  <c r="AD3981" i="1"/>
  <c r="AF3980" i="1"/>
  <c r="AD3980" i="1"/>
  <c r="AF3979" i="1"/>
  <c r="AD3979" i="1"/>
  <c r="AF3978" i="1"/>
  <c r="AD3978" i="1"/>
  <c r="AF3977" i="1"/>
  <c r="AD3977" i="1"/>
  <c r="AF3976" i="1"/>
  <c r="AD3976" i="1"/>
  <c r="AF3975" i="1"/>
  <c r="AD3975" i="1"/>
  <c r="AF3974" i="1"/>
  <c r="AD3974" i="1"/>
  <c r="AF3973" i="1"/>
  <c r="AD3973" i="1"/>
  <c r="AF3972" i="1"/>
  <c r="AD3972" i="1"/>
  <c r="AF3971" i="1"/>
  <c r="AD3971" i="1"/>
  <c r="AF3970" i="1"/>
  <c r="AD3970" i="1"/>
  <c r="AF3969" i="1"/>
  <c r="AD3969" i="1"/>
  <c r="AF3968" i="1"/>
  <c r="AD3968" i="1"/>
  <c r="AF3967" i="1"/>
  <c r="AD3967" i="1"/>
  <c r="AF3966" i="1"/>
  <c r="AD3966" i="1"/>
  <c r="AF3965" i="1"/>
  <c r="AD3965" i="1"/>
  <c r="AF3964" i="1"/>
  <c r="AD3964" i="1"/>
  <c r="AF3963" i="1"/>
  <c r="AD3963" i="1"/>
  <c r="AF3962" i="1"/>
  <c r="AD3962" i="1"/>
  <c r="AF3961" i="1"/>
  <c r="AD3961" i="1"/>
  <c r="AF3960" i="1"/>
  <c r="AD3960" i="1"/>
  <c r="AF3959" i="1"/>
  <c r="AD3959" i="1"/>
  <c r="AF3958" i="1"/>
  <c r="AD3958" i="1"/>
  <c r="AF3957" i="1"/>
  <c r="AD3957" i="1"/>
  <c r="AF3956" i="1"/>
  <c r="AD3956" i="1"/>
  <c r="AF3955" i="1"/>
  <c r="AD3955" i="1"/>
  <c r="AF3954" i="1"/>
  <c r="AD3954" i="1"/>
  <c r="AF3953" i="1"/>
  <c r="AD3953" i="1"/>
  <c r="AF3952" i="1"/>
  <c r="AD3952" i="1"/>
  <c r="AF3951" i="1"/>
  <c r="AD3951" i="1"/>
  <c r="AF3950" i="1"/>
  <c r="AD3950" i="1"/>
  <c r="AF3949" i="1"/>
  <c r="AD3949" i="1"/>
  <c r="AF3948" i="1"/>
  <c r="AD3948" i="1"/>
  <c r="AF3947" i="1"/>
  <c r="AD3947" i="1"/>
  <c r="AF3946" i="1"/>
  <c r="AD3946" i="1"/>
  <c r="AF3945" i="1"/>
  <c r="AD3945" i="1"/>
  <c r="AF3944" i="1"/>
  <c r="AD3944" i="1"/>
  <c r="AF3943" i="1"/>
  <c r="AD3943" i="1"/>
  <c r="AF3942" i="1"/>
  <c r="AD3942" i="1"/>
  <c r="AF3941" i="1"/>
  <c r="AD3941" i="1"/>
  <c r="AF3940" i="1"/>
  <c r="AD3940" i="1"/>
  <c r="AF3939" i="1"/>
  <c r="AD3939" i="1"/>
  <c r="AF3938" i="1"/>
  <c r="AD3938" i="1"/>
  <c r="AF3937" i="1"/>
  <c r="AD3937" i="1"/>
  <c r="AF3936" i="1"/>
  <c r="AD3936" i="1"/>
  <c r="AF3935" i="1"/>
  <c r="AD3935" i="1"/>
  <c r="AF3934" i="1"/>
  <c r="AD3934" i="1"/>
  <c r="AF3933" i="1"/>
  <c r="AD3933" i="1"/>
  <c r="AF3932" i="1"/>
  <c r="AD3932" i="1"/>
  <c r="AF3931" i="1"/>
  <c r="AD3931" i="1"/>
  <c r="AF3930" i="1"/>
  <c r="AD3930" i="1"/>
  <c r="AF3929" i="1"/>
  <c r="AD3929" i="1"/>
  <c r="AF3928" i="1"/>
  <c r="AD3928" i="1"/>
  <c r="AF3927" i="1"/>
  <c r="AD3927" i="1"/>
  <c r="AF3926" i="1"/>
  <c r="AD3926" i="1"/>
  <c r="AF3925" i="1"/>
  <c r="AD3925" i="1"/>
  <c r="AF3924" i="1"/>
  <c r="AD3924" i="1"/>
  <c r="AF3923" i="1"/>
  <c r="AD3923" i="1"/>
  <c r="AF3922" i="1"/>
  <c r="AD3922" i="1"/>
  <c r="AF3921" i="1"/>
  <c r="AD3921" i="1"/>
  <c r="AF3920" i="1"/>
  <c r="AD3920" i="1"/>
  <c r="AF3919" i="1"/>
  <c r="AD3919" i="1"/>
  <c r="AF3918" i="1"/>
  <c r="AD3918" i="1"/>
  <c r="AF3917" i="1"/>
  <c r="AD3917" i="1"/>
  <c r="AF3916" i="1"/>
  <c r="AD3916" i="1"/>
  <c r="AF3915" i="1"/>
  <c r="AD3915" i="1"/>
  <c r="AF3914" i="1"/>
  <c r="AD3914" i="1"/>
  <c r="AF3913" i="1"/>
  <c r="AD3913" i="1"/>
  <c r="AF3912" i="1"/>
  <c r="AD3912" i="1"/>
  <c r="AF3911" i="1"/>
  <c r="AD3911" i="1"/>
  <c r="AF3910" i="1"/>
  <c r="AD3910" i="1"/>
  <c r="AF3909" i="1"/>
  <c r="AD3909" i="1"/>
  <c r="AF3908" i="1"/>
  <c r="AD3908" i="1"/>
  <c r="AF3907" i="1"/>
  <c r="AD3907" i="1"/>
  <c r="AF3906" i="1"/>
  <c r="AD3906" i="1"/>
  <c r="AF3905" i="1"/>
  <c r="AD3905" i="1"/>
  <c r="AF3904" i="1"/>
  <c r="AD3904" i="1"/>
  <c r="AF3903" i="1"/>
  <c r="AD3903" i="1"/>
  <c r="AF3902" i="1"/>
  <c r="AD3902" i="1"/>
  <c r="AF3901" i="1"/>
  <c r="AD3901" i="1"/>
  <c r="AF3900" i="1"/>
  <c r="AD3900" i="1"/>
  <c r="AF3899" i="1"/>
  <c r="AD3899" i="1"/>
  <c r="AF3898" i="1"/>
  <c r="AD3898" i="1"/>
  <c r="AF3897" i="1"/>
  <c r="AD3897" i="1"/>
  <c r="AF3896" i="1"/>
  <c r="AD3896" i="1"/>
  <c r="AF3895" i="1"/>
  <c r="AD3895" i="1"/>
  <c r="AF3894" i="1"/>
  <c r="AD3894" i="1"/>
  <c r="AF3893" i="1"/>
  <c r="AD3893" i="1"/>
  <c r="AF3892" i="1"/>
  <c r="AD3892" i="1"/>
  <c r="AF3891" i="1"/>
  <c r="AD3891" i="1"/>
  <c r="AF3890" i="1"/>
  <c r="AD3890" i="1"/>
  <c r="AF3889" i="1"/>
  <c r="AD3889" i="1"/>
  <c r="AF3888" i="1"/>
  <c r="AD3888" i="1"/>
  <c r="AF3887" i="1"/>
  <c r="AD3887" i="1"/>
  <c r="AF3886" i="1"/>
  <c r="AD3886" i="1"/>
  <c r="AF3885" i="1"/>
  <c r="AD3885" i="1"/>
  <c r="AF3884" i="1"/>
  <c r="AD3884" i="1"/>
  <c r="AF3883" i="1"/>
  <c r="AD3883" i="1"/>
  <c r="AF3882" i="1"/>
  <c r="AD3882" i="1"/>
  <c r="AF3881" i="1"/>
  <c r="AD3881" i="1"/>
  <c r="AF3880" i="1"/>
  <c r="AD3880" i="1"/>
  <c r="AF3879" i="1"/>
  <c r="AD3879" i="1"/>
  <c r="AF3878" i="1"/>
  <c r="AD3878" i="1"/>
  <c r="AF3877" i="1"/>
  <c r="AD3877" i="1"/>
  <c r="AF3876" i="1"/>
  <c r="AD3876" i="1"/>
  <c r="AF3875" i="1"/>
  <c r="AD3875" i="1"/>
  <c r="AF3874" i="1"/>
  <c r="AD3874" i="1"/>
  <c r="AF3873" i="1"/>
  <c r="AD3873" i="1"/>
  <c r="AF3872" i="1"/>
  <c r="AD3872" i="1"/>
  <c r="AF3871" i="1"/>
  <c r="AD3871" i="1"/>
  <c r="AF3870" i="1"/>
  <c r="AD3870" i="1"/>
  <c r="AF3869" i="1"/>
  <c r="AD3869" i="1"/>
  <c r="AF3868" i="1"/>
  <c r="AD3868" i="1"/>
  <c r="AF3867" i="1"/>
  <c r="AD3867" i="1"/>
  <c r="AF3866" i="1"/>
  <c r="AD3866" i="1"/>
  <c r="AF3865" i="1"/>
  <c r="AD3865" i="1"/>
  <c r="AF3864" i="1"/>
  <c r="AD3864" i="1"/>
  <c r="AF3863" i="1"/>
  <c r="AD3863" i="1"/>
  <c r="AF3862" i="1"/>
  <c r="AD3862" i="1"/>
  <c r="AF3861" i="1"/>
  <c r="AD3861" i="1"/>
  <c r="AF3860" i="1"/>
  <c r="AD3860" i="1"/>
  <c r="AF3859" i="1"/>
  <c r="AD3859" i="1"/>
  <c r="AF3858" i="1"/>
  <c r="AD3858" i="1"/>
  <c r="AF3857" i="1"/>
  <c r="AD3857" i="1"/>
  <c r="AF3856" i="1"/>
  <c r="AD3856" i="1"/>
  <c r="AF3855" i="1"/>
  <c r="AD3855" i="1"/>
  <c r="AF3854" i="1"/>
  <c r="AD3854" i="1"/>
  <c r="AF3853" i="1"/>
  <c r="AD3853" i="1"/>
  <c r="AF3852" i="1"/>
  <c r="AD3852" i="1"/>
  <c r="AF3851" i="1"/>
  <c r="AD3851" i="1"/>
  <c r="AF3850" i="1"/>
  <c r="AD3850" i="1"/>
  <c r="AF3849" i="1"/>
  <c r="AD3849" i="1"/>
  <c r="AF3848" i="1"/>
  <c r="AD3848" i="1"/>
  <c r="AF3847" i="1"/>
  <c r="AD3847" i="1"/>
  <c r="AF3846" i="1"/>
  <c r="AD3846" i="1"/>
  <c r="AF3845" i="1"/>
  <c r="AD3845" i="1"/>
  <c r="AF3844" i="1"/>
  <c r="AD3844" i="1"/>
  <c r="AF3843" i="1"/>
  <c r="AD3843" i="1"/>
  <c r="AF3842" i="1"/>
  <c r="AD3842" i="1"/>
  <c r="AF3841" i="1"/>
  <c r="AD3841" i="1"/>
  <c r="AF3840" i="1"/>
  <c r="AD3840" i="1"/>
  <c r="AF3839" i="1"/>
  <c r="AD3839" i="1"/>
  <c r="AF3838" i="1"/>
  <c r="AD3838" i="1"/>
  <c r="AF3837" i="1"/>
  <c r="AD3837" i="1"/>
  <c r="AF3836" i="1"/>
  <c r="AD3836" i="1"/>
  <c r="AF3835" i="1"/>
  <c r="AD3835" i="1"/>
  <c r="AF3834" i="1"/>
  <c r="AD3834" i="1"/>
  <c r="AF3833" i="1"/>
  <c r="AD3833" i="1"/>
  <c r="AF3832" i="1"/>
  <c r="AD3832" i="1"/>
  <c r="AF3831" i="1"/>
  <c r="AD3831" i="1"/>
  <c r="AF3830" i="1"/>
  <c r="AD3830" i="1"/>
  <c r="AF3829" i="1"/>
  <c r="AD3829" i="1"/>
  <c r="AF3828" i="1"/>
  <c r="AD3828" i="1"/>
  <c r="AF3827" i="1"/>
  <c r="AD3827" i="1"/>
  <c r="AF3826" i="1"/>
  <c r="AD3826" i="1"/>
  <c r="AF3825" i="1"/>
  <c r="AD3825" i="1"/>
  <c r="AF3824" i="1"/>
  <c r="AD3824" i="1"/>
  <c r="AF3823" i="1"/>
  <c r="AD3823" i="1"/>
  <c r="AF3822" i="1"/>
  <c r="AD3822" i="1"/>
  <c r="AF3821" i="1"/>
  <c r="AD3821" i="1"/>
  <c r="AF3820" i="1"/>
  <c r="AD3820" i="1"/>
  <c r="AF3819" i="1"/>
  <c r="AD3819" i="1"/>
  <c r="AF3818" i="1"/>
  <c r="AD3818" i="1"/>
  <c r="AF3817" i="1"/>
  <c r="AD3817" i="1"/>
  <c r="AF3816" i="1"/>
  <c r="AD3816" i="1"/>
  <c r="AF3815" i="1"/>
  <c r="AD3815" i="1"/>
  <c r="AF3814" i="1"/>
  <c r="AD3814" i="1"/>
  <c r="AF3813" i="1"/>
  <c r="AD3813" i="1"/>
  <c r="AF3812" i="1"/>
  <c r="AD3812" i="1"/>
  <c r="AF3811" i="1"/>
  <c r="AD3811" i="1"/>
  <c r="AF3810" i="1"/>
  <c r="AD3810" i="1"/>
  <c r="AF3809" i="1"/>
  <c r="AD3809" i="1"/>
  <c r="AF3808" i="1"/>
  <c r="AD3808" i="1"/>
  <c r="AF3807" i="1"/>
  <c r="AD3807" i="1"/>
  <c r="AF3806" i="1"/>
  <c r="AD3806" i="1"/>
  <c r="AF3805" i="1"/>
  <c r="AD3805" i="1"/>
  <c r="AF3804" i="1"/>
  <c r="AD3804" i="1"/>
  <c r="AF3803" i="1"/>
  <c r="AD3803" i="1"/>
  <c r="AF3802" i="1"/>
  <c r="AD3802" i="1"/>
  <c r="AF3801" i="1"/>
  <c r="AD3801" i="1"/>
  <c r="AF3800" i="1"/>
  <c r="AD3800" i="1"/>
  <c r="AF3799" i="1"/>
  <c r="AD3799" i="1"/>
  <c r="AF3798" i="1"/>
  <c r="AD3798" i="1"/>
  <c r="AF3797" i="1"/>
  <c r="AD3797" i="1"/>
  <c r="AF3796" i="1"/>
  <c r="AD3796" i="1"/>
  <c r="AF3795" i="1"/>
  <c r="AD3795" i="1"/>
  <c r="AF3794" i="1"/>
  <c r="AD3794" i="1"/>
  <c r="AF3793" i="1"/>
  <c r="AD3793" i="1"/>
  <c r="AF3792" i="1"/>
  <c r="AD3792" i="1"/>
  <c r="AF3791" i="1"/>
  <c r="AD3791" i="1"/>
  <c r="AF3790" i="1"/>
  <c r="AD3790" i="1"/>
  <c r="AF3789" i="1"/>
  <c r="AD3789" i="1"/>
  <c r="AF3788" i="1"/>
  <c r="AD3788" i="1"/>
  <c r="AF3787" i="1"/>
  <c r="AD3787" i="1"/>
  <c r="AF3786" i="1"/>
  <c r="AD3786" i="1"/>
  <c r="AF3785" i="1"/>
  <c r="AD3785" i="1"/>
  <c r="AF3784" i="1"/>
  <c r="AD3784" i="1"/>
  <c r="AF3783" i="1"/>
  <c r="AD3783" i="1"/>
  <c r="AF3782" i="1"/>
  <c r="AD3782" i="1"/>
  <c r="AF3781" i="1"/>
  <c r="AD3781" i="1"/>
  <c r="AF3780" i="1"/>
  <c r="AD3780" i="1"/>
  <c r="AF3779" i="1"/>
  <c r="AD3779" i="1"/>
  <c r="AF3778" i="1"/>
  <c r="AD3778" i="1"/>
  <c r="AF3777" i="1"/>
  <c r="AD3777" i="1"/>
  <c r="AF3776" i="1"/>
  <c r="AD3776" i="1"/>
  <c r="AF3775" i="1"/>
  <c r="AD3775" i="1"/>
  <c r="AF3774" i="1"/>
  <c r="AD3774" i="1"/>
  <c r="AF3773" i="1"/>
  <c r="AD3773" i="1"/>
  <c r="AF3772" i="1"/>
  <c r="AD3772" i="1"/>
  <c r="AF3771" i="1"/>
  <c r="AD3771" i="1"/>
  <c r="AF3770" i="1"/>
  <c r="AD3770" i="1"/>
  <c r="AF3769" i="1"/>
  <c r="AD3769" i="1"/>
  <c r="AF3768" i="1"/>
  <c r="AD3768" i="1"/>
  <c r="AF3767" i="1"/>
  <c r="AD3767" i="1"/>
  <c r="AF3766" i="1"/>
  <c r="AD3766" i="1"/>
  <c r="AF3765" i="1"/>
  <c r="AD3765" i="1"/>
  <c r="AF3764" i="1"/>
  <c r="AD3764" i="1"/>
  <c r="AF3763" i="1"/>
  <c r="AD3763" i="1"/>
  <c r="AF3762" i="1"/>
  <c r="AD3762" i="1"/>
  <c r="AF3761" i="1"/>
  <c r="AD3761" i="1"/>
  <c r="AF3760" i="1"/>
  <c r="AD3760" i="1"/>
  <c r="AF3759" i="1"/>
  <c r="AD3759" i="1"/>
  <c r="AF3758" i="1"/>
  <c r="AD3758" i="1"/>
  <c r="AF3757" i="1"/>
  <c r="AD3757" i="1"/>
  <c r="AF3756" i="1"/>
  <c r="AD3756" i="1"/>
  <c r="AF3755" i="1"/>
  <c r="AD3755" i="1"/>
  <c r="AF3754" i="1"/>
  <c r="AD3754" i="1"/>
  <c r="AF3753" i="1"/>
  <c r="AD3753" i="1"/>
  <c r="AF3752" i="1"/>
  <c r="AD3752" i="1"/>
  <c r="AF3751" i="1"/>
  <c r="AD3751" i="1"/>
  <c r="AF3750" i="1"/>
  <c r="AD3750" i="1"/>
  <c r="AF3749" i="1"/>
  <c r="AD3749" i="1"/>
  <c r="AF3748" i="1"/>
  <c r="AD3748" i="1"/>
  <c r="AF3747" i="1"/>
  <c r="AD3747" i="1"/>
  <c r="AF3746" i="1"/>
  <c r="AD3746" i="1"/>
  <c r="AF3745" i="1"/>
  <c r="AD3745" i="1"/>
  <c r="AF3744" i="1"/>
  <c r="AD3744" i="1"/>
  <c r="AF3743" i="1"/>
  <c r="AD3743" i="1"/>
  <c r="AF3742" i="1"/>
  <c r="AD3742" i="1"/>
  <c r="AF3741" i="1"/>
  <c r="AD3741" i="1"/>
  <c r="AF3740" i="1"/>
  <c r="AD3740" i="1"/>
  <c r="AF3739" i="1"/>
  <c r="AD3739" i="1"/>
  <c r="AF3738" i="1"/>
  <c r="AD3738" i="1"/>
  <c r="AF3737" i="1"/>
  <c r="AD3737" i="1"/>
  <c r="AF3736" i="1"/>
  <c r="AD3736" i="1"/>
  <c r="AF3735" i="1"/>
  <c r="AD3735" i="1"/>
  <c r="AF3734" i="1"/>
  <c r="AD3734" i="1"/>
  <c r="AF3733" i="1"/>
  <c r="AD3733" i="1"/>
  <c r="AF3732" i="1"/>
  <c r="AD3732" i="1"/>
  <c r="AF3731" i="1"/>
  <c r="AD3731" i="1"/>
  <c r="AF3730" i="1"/>
  <c r="AD3730" i="1"/>
  <c r="AF3729" i="1"/>
  <c r="AD3729" i="1"/>
  <c r="AF3728" i="1"/>
  <c r="AD3728" i="1"/>
  <c r="AF3727" i="1"/>
  <c r="AD3727" i="1"/>
  <c r="AF3726" i="1"/>
  <c r="AD3726" i="1"/>
  <c r="AF3725" i="1"/>
  <c r="AD3725" i="1"/>
  <c r="AF3724" i="1"/>
  <c r="AD3724" i="1"/>
  <c r="AF3723" i="1"/>
  <c r="AD3723" i="1"/>
  <c r="AF3722" i="1"/>
  <c r="AD3722" i="1"/>
  <c r="AF3721" i="1"/>
  <c r="AD3721" i="1"/>
  <c r="AF3720" i="1"/>
  <c r="AD3720" i="1"/>
  <c r="AF3719" i="1"/>
  <c r="AD3719" i="1"/>
  <c r="AF3718" i="1"/>
  <c r="AD3718" i="1"/>
  <c r="AF3717" i="1"/>
  <c r="AD3717" i="1"/>
  <c r="AF3716" i="1"/>
  <c r="AD3716" i="1"/>
  <c r="AF3715" i="1"/>
  <c r="AD3715" i="1"/>
  <c r="AF3714" i="1"/>
  <c r="AD3714" i="1"/>
  <c r="AF3713" i="1"/>
  <c r="AD3713" i="1"/>
  <c r="AF3712" i="1"/>
  <c r="AD3712" i="1"/>
  <c r="AF3711" i="1"/>
  <c r="AD3711" i="1"/>
  <c r="AF3710" i="1"/>
  <c r="AD3710" i="1"/>
  <c r="AF3709" i="1"/>
  <c r="AD3709" i="1"/>
  <c r="AF3708" i="1"/>
  <c r="AD3708" i="1"/>
  <c r="AF3707" i="1"/>
  <c r="AD3707" i="1"/>
  <c r="AF3706" i="1"/>
  <c r="AD3706" i="1"/>
  <c r="AF3705" i="1"/>
  <c r="AD3705" i="1"/>
  <c r="AF3704" i="1"/>
  <c r="AD3704" i="1"/>
  <c r="AF3703" i="1"/>
  <c r="AD3703" i="1"/>
  <c r="AF3702" i="1"/>
  <c r="AD3702" i="1"/>
  <c r="AF3701" i="1"/>
  <c r="AD3701" i="1"/>
  <c r="AF3700" i="1"/>
  <c r="AD3700" i="1"/>
  <c r="AF3699" i="1"/>
  <c r="AD3699" i="1"/>
  <c r="AF3698" i="1"/>
  <c r="AD3698" i="1"/>
  <c r="AF3697" i="1"/>
  <c r="AD3697" i="1"/>
  <c r="AF3696" i="1"/>
  <c r="AD3696" i="1"/>
  <c r="AF3695" i="1"/>
  <c r="AD3695" i="1"/>
  <c r="AF3694" i="1"/>
  <c r="AD3694" i="1"/>
  <c r="AF3693" i="1"/>
  <c r="AD3693" i="1"/>
  <c r="AF3692" i="1"/>
  <c r="AD3692" i="1"/>
  <c r="AF3691" i="1"/>
  <c r="AD3691" i="1"/>
  <c r="AF3690" i="1"/>
  <c r="AD3690" i="1"/>
  <c r="AF3689" i="1"/>
  <c r="AD3689" i="1"/>
  <c r="AF3688" i="1"/>
  <c r="AD3688" i="1"/>
  <c r="AF3687" i="1"/>
  <c r="AD3687" i="1"/>
  <c r="AF3686" i="1"/>
  <c r="AD3686" i="1"/>
  <c r="AF3685" i="1"/>
  <c r="AD3685" i="1"/>
  <c r="AF3684" i="1"/>
  <c r="AD3684" i="1"/>
  <c r="AF3683" i="1"/>
  <c r="AD3683" i="1"/>
  <c r="AF3682" i="1"/>
  <c r="AD3682" i="1"/>
  <c r="AF3681" i="1"/>
  <c r="AD3681" i="1"/>
  <c r="AF3680" i="1"/>
  <c r="AD3680" i="1"/>
  <c r="AF3679" i="1"/>
  <c r="AD3679" i="1"/>
  <c r="AF3678" i="1"/>
  <c r="AD3678" i="1"/>
  <c r="AF3677" i="1"/>
  <c r="AD3677" i="1"/>
  <c r="AF3676" i="1"/>
  <c r="AD3676" i="1"/>
  <c r="AF3675" i="1"/>
  <c r="AD3675" i="1"/>
  <c r="AF3674" i="1"/>
  <c r="AD3674" i="1"/>
  <c r="AF3673" i="1"/>
  <c r="AD3673" i="1"/>
  <c r="AF3672" i="1"/>
  <c r="AD3672" i="1"/>
  <c r="AF3671" i="1"/>
  <c r="AD3671" i="1"/>
  <c r="AF3670" i="1"/>
  <c r="AD3670" i="1"/>
  <c r="AF3669" i="1"/>
  <c r="AD3669" i="1"/>
  <c r="AF3668" i="1"/>
  <c r="AD3668" i="1"/>
  <c r="AF3667" i="1"/>
  <c r="AD3667" i="1"/>
  <c r="AF3666" i="1"/>
  <c r="AD3666" i="1"/>
  <c r="AF3665" i="1"/>
  <c r="AD3665" i="1"/>
  <c r="AF3664" i="1"/>
  <c r="AD3664" i="1"/>
  <c r="AF3663" i="1"/>
  <c r="AD3663" i="1"/>
  <c r="AF3662" i="1"/>
  <c r="AD3662" i="1"/>
  <c r="AF3661" i="1"/>
  <c r="AD3661" i="1"/>
  <c r="AF3660" i="1"/>
  <c r="AD3660" i="1"/>
  <c r="AF3659" i="1"/>
  <c r="AD3659" i="1"/>
  <c r="AF3658" i="1"/>
  <c r="AD3658" i="1"/>
  <c r="AF3657" i="1"/>
  <c r="AD3657" i="1"/>
  <c r="AF3656" i="1"/>
  <c r="AD3656" i="1"/>
  <c r="AF3655" i="1"/>
  <c r="AD3655" i="1"/>
  <c r="AF3654" i="1"/>
  <c r="AD3654" i="1"/>
  <c r="AF3653" i="1"/>
  <c r="AD3653" i="1"/>
  <c r="AF3652" i="1"/>
  <c r="AD3652" i="1"/>
  <c r="AF3651" i="1"/>
  <c r="AD3651" i="1"/>
  <c r="AF3650" i="1"/>
  <c r="AD3650" i="1"/>
  <c r="AF3649" i="1"/>
  <c r="AD3649" i="1"/>
  <c r="AF3648" i="1"/>
  <c r="AD3648" i="1"/>
  <c r="AF3647" i="1"/>
  <c r="AD3647" i="1"/>
  <c r="AF3646" i="1"/>
  <c r="AD3646" i="1"/>
  <c r="AF3645" i="1"/>
  <c r="AD3645" i="1"/>
  <c r="AF3644" i="1"/>
  <c r="AD3644" i="1"/>
  <c r="AF3643" i="1"/>
  <c r="AD3643" i="1"/>
  <c r="AF3642" i="1"/>
  <c r="AD3642" i="1"/>
  <c r="AF3641" i="1"/>
  <c r="AD3641" i="1"/>
  <c r="AF3640" i="1"/>
  <c r="AD3640" i="1"/>
  <c r="AF3639" i="1"/>
  <c r="AD3639" i="1"/>
  <c r="AF3638" i="1"/>
  <c r="AD3638" i="1"/>
  <c r="AF3637" i="1"/>
  <c r="AD3637" i="1"/>
  <c r="AF3636" i="1"/>
  <c r="AD3636" i="1"/>
  <c r="AF3635" i="1"/>
  <c r="AD3635" i="1"/>
  <c r="AF3634" i="1"/>
  <c r="AD3634" i="1"/>
  <c r="AF3633" i="1"/>
  <c r="AD3633" i="1"/>
  <c r="AF3632" i="1"/>
  <c r="AD3632" i="1"/>
  <c r="AF3631" i="1"/>
  <c r="AD3631" i="1"/>
  <c r="AF3630" i="1"/>
  <c r="AD3630" i="1"/>
  <c r="AF3629" i="1"/>
  <c r="AD3629" i="1"/>
  <c r="AF3628" i="1"/>
  <c r="AD3628" i="1"/>
  <c r="AF3627" i="1"/>
  <c r="AD3627" i="1"/>
  <c r="AF3626" i="1"/>
  <c r="AD3626" i="1"/>
  <c r="AF3625" i="1"/>
  <c r="AD3625" i="1"/>
  <c r="AF3624" i="1"/>
  <c r="AD3624" i="1"/>
  <c r="AF3623" i="1"/>
  <c r="AD3623" i="1"/>
  <c r="AF3622" i="1"/>
  <c r="AD3622" i="1"/>
  <c r="AF3621" i="1"/>
  <c r="AD3621" i="1"/>
  <c r="AF3620" i="1"/>
  <c r="AD3620" i="1"/>
  <c r="AF3619" i="1"/>
  <c r="AD3619" i="1"/>
  <c r="AF3618" i="1"/>
  <c r="AD3618" i="1"/>
  <c r="AF3617" i="1"/>
  <c r="AD3617" i="1"/>
  <c r="AF3616" i="1"/>
  <c r="AD3616" i="1"/>
  <c r="AF3615" i="1"/>
  <c r="AD3615" i="1"/>
  <c r="AF3614" i="1"/>
  <c r="AD3614" i="1"/>
  <c r="AF3613" i="1"/>
  <c r="AD3613" i="1"/>
  <c r="AF3612" i="1"/>
  <c r="AD3612" i="1"/>
  <c r="AF3611" i="1"/>
  <c r="AD3611" i="1"/>
  <c r="AF3610" i="1"/>
  <c r="AD3610" i="1"/>
  <c r="AF3609" i="1"/>
  <c r="AD3609" i="1"/>
  <c r="AF3608" i="1"/>
  <c r="AD3608" i="1"/>
  <c r="AF3607" i="1"/>
  <c r="AD3607" i="1"/>
  <c r="AF3606" i="1"/>
  <c r="AD3606" i="1"/>
  <c r="AF3605" i="1"/>
  <c r="AD3605" i="1"/>
  <c r="AF3604" i="1"/>
  <c r="AD3604" i="1"/>
  <c r="AF3603" i="1"/>
  <c r="AD3603" i="1"/>
  <c r="AF3602" i="1"/>
  <c r="AD3602" i="1"/>
  <c r="AF3601" i="1"/>
  <c r="AD3601" i="1"/>
  <c r="AF3600" i="1"/>
  <c r="AD3600" i="1"/>
  <c r="AF3599" i="1"/>
  <c r="AD3599" i="1"/>
  <c r="AF3598" i="1"/>
  <c r="AD3598" i="1"/>
  <c r="AF3597" i="1"/>
  <c r="AD3597" i="1"/>
  <c r="AF3596" i="1"/>
  <c r="AD3596" i="1"/>
  <c r="AF3595" i="1"/>
  <c r="AD3595" i="1"/>
  <c r="AF3594" i="1"/>
  <c r="AD3594" i="1"/>
  <c r="AF3593" i="1"/>
  <c r="AD3593" i="1"/>
  <c r="AF3592" i="1"/>
  <c r="AD3592" i="1"/>
  <c r="AF3591" i="1"/>
  <c r="AD3591" i="1"/>
  <c r="AF3590" i="1"/>
  <c r="AD3590" i="1"/>
  <c r="AF3589" i="1"/>
  <c r="AD3589" i="1"/>
  <c r="AF3588" i="1"/>
  <c r="AD3588" i="1"/>
  <c r="AF3587" i="1"/>
  <c r="AD3587" i="1"/>
  <c r="AF3586" i="1"/>
  <c r="AD3586" i="1"/>
  <c r="AF3585" i="1"/>
  <c r="AD3585" i="1"/>
  <c r="AF3584" i="1"/>
  <c r="AD3584" i="1"/>
  <c r="AF3583" i="1"/>
  <c r="AD3583" i="1"/>
  <c r="AF3582" i="1"/>
  <c r="AD3582" i="1"/>
  <c r="AF3581" i="1"/>
  <c r="AD3581" i="1"/>
  <c r="AF3580" i="1"/>
  <c r="AD3580" i="1"/>
  <c r="AF3579" i="1"/>
  <c r="AD3579" i="1"/>
  <c r="AF3578" i="1"/>
  <c r="AD3578" i="1"/>
  <c r="AF3577" i="1"/>
  <c r="AD3577" i="1"/>
  <c r="AF3576" i="1"/>
  <c r="AD3576" i="1"/>
  <c r="AF3575" i="1"/>
  <c r="AD3575" i="1"/>
  <c r="AF3574" i="1"/>
  <c r="AD3574" i="1"/>
  <c r="AF3573" i="1"/>
  <c r="AD3573" i="1"/>
  <c r="AF3572" i="1"/>
  <c r="AD3572" i="1"/>
  <c r="AF3571" i="1"/>
  <c r="AD3571" i="1"/>
  <c r="AF3570" i="1"/>
  <c r="AD3570" i="1"/>
  <c r="AF3569" i="1"/>
  <c r="AD3569" i="1"/>
  <c r="AF3568" i="1"/>
  <c r="AD3568" i="1"/>
  <c r="AF3567" i="1"/>
  <c r="AD3567" i="1"/>
  <c r="AF3566" i="1"/>
  <c r="AD3566" i="1"/>
  <c r="AF3565" i="1"/>
  <c r="AD3565" i="1"/>
  <c r="AF3564" i="1"/>
  <c r="AD3564" i="1"/>
  <c r="AF3563" i="1"/>
  <c r="AD3563" i="1"/>
  <c r="AF3562" i="1"/>
  <c r="AD3562" i="1"/>
  <c r="AF3561" i="1"/>
  <c r="AD3561" i="1"/>
  <c r="AF3560" i="1"/>
  <c r="AD3560" i="1"/>
  <c r="AF3559" i="1"/>
  <c r="AD3559" i="1"/>
  <c r="AF3558" i="1"/>
  <c r="AD3558" i="1"/>
  <c r="AF3557" i="1"/>
  <c r="AD3557" i="1"/>
  <c r="AF3556" i="1"/>
  <c r="AD3556" i="1"/>
  <c r="AF3555" i="1"/>
  <c r="AD3555" i="1"/>
  <c r="AF3554" i="1"/>
  <c r="AD3554" i="1"/>
  <c r="AF3553" i="1"/>
  <c r="AD3553" i="1"/>
  <c r="AF3552" i="1"/>
  <c r="AD3552" i="1"/>
  <c r="AF3551" i="1"/>
  <c r="AD3551" i="1"/>
  <c r="AF3550" i="1"/>
  <c r="AD3550" i="1"/>
  <c r="AF3549" i="1"/>
  <c r="AD3549" i="1"/>
  <c r="AF3548" i="1"/>
  <c r="AD3548" i="1"/>
  <c r="AF3547" i="1"/>
  <c r="AD3547" i="1"/>
  <c r="AF3546" i="1"/>
  <c r="AD3546" i="1"/>
  <c r="AF3545" i="1"/>
  <c r="AD3545" i="1"/>
  <c r="AF3544" i="1"/>
  <c r="AD3544" i="1"/>
  <c r="AF3543" i="1"/>
  <c r="AD3543" i="1"/>
  <c r="AF3542" i="1"/>
  <c r="AD3542" i="1"/>
  <c r="AF3541" i="1"/>
  <c r="AD3541" i="1"/>
  <c r="AF3540" i="1"/>
  <c r="AD3540" i="1"/>
  <c r="AF3539" i="1"/>
  <c r="AD3539" i="1"/>
  <c r="AF3538" i="1"/>
  <c r="AD3538" i="1"/>
  <c r="AF3537" i="1"/>
  <c r="AD3537" i="1"/>
  <c r="AF3536" i="1"/>
  <c r="AD3536" i="1"/>
  <c r="AF3535" i="1"/>
  <c r="AD3535" i="1"/>
  <c r="AF3534" i="1"/>
  <c r="AD3534" i="1"/>
  <c r="AF3533" i="1"/>
  <c r="AD3533" i="1"/>
  <c r="AF3532" i="1"/>
  <c r="AD3532" i="1"/>
  <c r="AF3531" i="1"/>
  <c r="AD3531" i="1"/>
  <c r="AF3530" i="1"/>
  <c r="AD3530" i="1"/>
  <c r="AF3529" i="1"/>
  <c r="AD3529" i="1"/>
  <c r="AF3528" i="1"/>
  <c r="AD3528" i="1"/>
  <c r="AF3527" i="1"/>
  <c r="AD3527" i="1"/>
  <c r="AF3526" i="1"/>
  <c r="AD3526" i="1"/>
  <c r="AF3525" i="1"/>
  <c r="AD3525" i="1"/>
  <c r="AF3524" i="1"/>
  <c r="AD3524" i="1"/>
  <c r="AF3523" i="1"/>
  <c r="AD3523" i="1"/>
  <c r="AF3522" i="1"/>
  <c r="AD3522" i="1"/>
  <c r="AF3521" i="1"/>
  <c r="AD3521" i="1"/>
  <c r="AF3520" i="1"/>
  <c r="AD3520" i="1"/>
  <c r="AF3519" i="1"/>
  <c r="AD3519" i="1"/>
  <c r="AF3518" i="1"/>
  <c r="AD3518" i="1"/>
  <c r="AF3517" i="1"/>
  <c r="AD3517" i="1"/>
  <c r="AF3516" i="1"/>
  <c r="AD3516" i="1"/>
  <c r="AF3515" i="1"/>
  <c r="AD3515" i="1"/>
  <c r="AF3514" i="1"/>
  <c r="AD3514" i="1"/>
  <c r="AF3513" i="1"/>
  <c r="AD3513" i="1"/>
  <c r="AF3512" i="1"/>
  <c r="AD3512" i="1"/>
  <c r="AF3511" i="1"/>
  <c r="AD3511" i="1"/>
  <c r="AF3510" i="1"/>
  <c r="AD3510" i="1"/>
  <c r="AF3509" i="1"/>
  <c r="AD3509" i="1"/>
  <c r="AF3508" i="1"/>
  <c r="AD3508" i="1"/>
  <c r="AF3507" i="1"/>
  <c r="AD3507" i="1"/>
  <c r="AF3506" i="1"/>
  <c r="AD3506" i="1"/>
  <c r="AF3505" i="1"/>
  <c r="AD3505" i="1"/>
  <c r="AF3504" i="1"/>
  <c r="AD3504" i="1"/>
  <c r="AF3503" i="1"/>
  <c r="AD3503" i="1"/>
  <c r="AF3502" i="1"/>
  <c r="AD3502" i="1"/>
  <c r="AF3501" i="1"/>
  <c r="AD3501" i="1"/>
  <c r="AF3500" i="1"/>
  <c r="AD3500" i="1"/>
  <c r="AF3499" i="1"/>
  <c r="AD3499" i="1"/>
  <c r="AF3498" i="1"/>
  <c r="AD3498" i="1"/>
  <c r="AF3497" i="1"/>
  <c r="AD3497" i="1"/>
  <c r="AF3496" i="1"/>
  <c r="AD3496" i="1"/>
  <c r="AF3495" i="1"/>
  <c r="AD3495" i="1"/>
  <c r="AF3494" i="1"/>
  <c r="AD3494" i="1"/>
  <c r="AF3493" i="1"/>
  <c r="AD3493" i="1"/>
  <c r="AF3492" i="1"/>
  <c r="AD3492" i="1"/>
  <c r="AF3491" i="1"/>
  <c r="AD3491" i="1"/>
  <c r="AF3490" i="1"/>
  <c r="AD3490" i="1"/>
  <c r="AF3489" i="1"/>
  <c r="AD3489" i="1"/>
  <c r="AF3488" i="1"/>
  <c r="AD3488" i="1"/>
  <c r="AF3487" i="1"/>
  <c r="AD3487" i="1"/>
  <c r="AF3486" i="1"/>
  <c r="AD3486" i="1"/>
  <c r="AF3485" i="1"/>
  <c r="AD3485" i="1"/>
  <c r="AF3484" i="1"/>
  <c r="AD3484" i="1"/>
  <c r="AF3483" i="1"/>
  <c r="AD3483" i="1"/>
  <c r="AF3482" i="1"/>
  <c r="AD3482" i="1"/>
  <c r="AF3481" i="1"/>
  <c r="AD3481" i="1"/>
  <c r="AF3480" i="1"/>
  <c r="AD3480" i="1"/>
  <c r="AF3479" i="1"/>
  <c r="AD3479" i="1"/>
  <c r="AF3478" i="1"/>
  <c r="AD3478" i="1"/>
  <c r="AF3477" i="1"/>
  <c r="AD3477" i="1"/>
  <c r="AF3476" i="1"/>
  <c r="AD3476" i="1"/>
  <c r="AF3475" i="1"/>
  <c r="AD3475" i="1"/>
  <c r="AF3474" i="1"/>
  <c r="AD3474" i="1"/>
  <c r="AF3473" i="1"/>
  <c r="AD3473" i="1"/>
  <c r="AF3472" i="1"/>
  <c r="AD3472" i="1"/>
  <c r="AF3471" i="1"/>
  <c r="AD3471" i="1"/>
  <c r="AF3470" i="1"/>
  <c r="AD3470" i="1"/>
  <c r="AF3469" i="1"/>
  <c r="AD3469" i="1"/>
  <c r="AF3468" i="1"/>
  <c r="AD3468" i="1"/>
  <c r="AF3467" i="1"/>
  <c r="AD3467" i="1"/>
  <c r="AF3466" i="1"/>
  <c r="AD3466" i="1"/>
  <c r="AF3465" i="1"/>
  <c r="AD3465" i="1"/>
  <c r="AF3464" i="1"/>
  <c r="AD3464" i="1"/>
  <c r="AF3463" i="1"/>
  <c r="AD3463" i="1"/>
  <c r="AF3462" i="1"/>
  <c r="AD3462" i="1"/>
  <c r="AF3461" i="1"/>
  <c r="AD3461" i="1"/>
  <c r="AF3460" i="1"/>
  <c r="AD3460" i="1"/>
  <c r="AF3459" i="1"/>
  <c r="AD3459" i="1"/>
  <c r="AF3458" i="1"/>
  <c r="AD3458" i="1"/>
  <c r="AF3457" i="1"/>
  <c r="AD3457" i="1"/>
  <c r="AF3456" i="1"/>
  <c r="AD3456" i="1"/>
  <c r="AF3455" i="1"/>
  <c r="AD3455" i="1"/>
  <c r="AF3454" i="1"/>
  <c r="AD3454" i="1"/>
  <c r="AF3453" i="1"/>
  <c r="AD3453" i="1"/>
  <c r="AF3452" i="1"/>
  <c r="AD3452" i="1"/>
  <c r="AF3451" i="1"/>
  <c r="AD3451" i="1"/>
  <c r="AF3450" i="1"/>
  <c r="AD3450" i="1"/>
  <c r="AF3449" i="1"/>
  <c r="AD3449" i="1"/>
  <c r="AF3448" i="1"/>
  <c r="AD3448" i="1"/>
  <c r="AF3447" i="1"/>
  <c r="AD3447" i="1"/>
  <c r="AF3446" i="1"/>
  <c r="AD3446" i="1"/>
  <c r="AF3445" i="1"/>
  <c r="AD3445" i="1"/>
  <c r="AF3444" i="1"/>
  <c r="AD3444" i="1"/>
  <c r="AF3443" i="1"/>
  <c r="AD3443" i="1"/>
  <c r="AF3442" i="1"/>
  <c r="AD3442" i="1"/>
  <c r="AF3441" i="1"/>
  <c r="AD3441" i="1"/>
  <c r="AF3440" i="1"/>
  <c r="AD3440" i="1"/>
  <c r="AF3439" i="1"/>
  <c r="AD3439" i="1"/>
  <c r="AF3438" i="1"/>
  <c r="AD3438" i="1"/>
  <c r="AF3437" i="1"/>
  <c r="AD3437" i="1"/>
  <c r="AF3436" i="1"/>
  <c r="AD3436" i="1"/>
  <c r="AF3435" i="1"/>
  <c r="AD3435" i="1"/>
  <c r="AF3434" i="1"/>
  <c r="AD3434" i="1"/>
  <c r="AF3433" i="1"/>
  <c r="AD3433" i="1"/>
  <c r="AF3432" i="1"/>
  <c r="AD3432" i="1"/>
  <c r="AF3431" i="1"/>
  <c r="AD3431" i="1"/>
  <c r="AF3430" i="1"/>
  <c r="AD3430" i="1"/>
  <c r="AF3429" i="1"/>
  <c r="AD3429" i="1"/>
  <c r="AF3428" i="1"/>
  <c r="AD3428" i="1"/>
  <c r="AF3427" i="1"/>
  <c r="AD3427" i="1"/>
  <c r="AF3426" i="1"/>
  <c r="AD3426" i="1"/>
  <c r="AF3425" i="1"/>
  <c r="AD3425" i="1"/>
  <c r="AF3424" i="1"/>
  <c r="AD3424" i="1"/>
  <c r="AF3423" i="1"/>
  <c r="AD3423" i="1"/>
  <c r="AF3422" i="1"/>
  <c r="AD3422" i="1"/>
  <c r="AF3421" i="1"/>
  <c r="AD3421" i="1"/>
  <c r="AF3420" i="1"/>
  <c r="AD3420" i="1"/>
  <c r="AF3419" i="1"/>
  <c r="AD3419" i="1"/>
  <c r="AF3418" i="1"/>
  <c r="AD3418" i="1"/>
  <c r="AF3417" i="1"/>
  <c r="AD3417" i="1"/>
  <c r="AF3416" i="1"/>
  <c r="AD3416" i="1"/>
  <c r="AF3415" i="1"/>
  <c r="AD3415" i="1"/>
  <c r="AF3414" i="1"/>
  <c r="AD3414" i="1"/>
  <c r="AF3413" i="1"/>
  <c r="AD3413" i="1"/>
  <c r="AF3412" i="1"/>
  <c r="AD3412" i="1"/>
  <c r="AF3411" i="1"/>
  <c r="AD3411" i="1"/>
  <c r="AF3410" i="1"/>
  <c r="AD3410" i="1"/>
  <c r="AF3409" i="1"/>
  <c r="AD3409" i="1"/>
  <c r="AF3408" i="1"/>
  <c r="AD3408" i="1"/>
  <c r="AF3407" i="1"/>
  <c r="AD3407" i="1"/>
  <c r="AF3406" i="1"/>
  <c r="AD3406" i="1"/>
  <c r="AF3405" i="1"/>
  <c r="AD3405" i="1"/>
  <c r="AF3404" i="1"/>
  <c r="AD3404" i="1"/>
  <c r="AF3403" i="1"/>
  <c r="AD3403" i="1"/>
  <c r="AF3402" i="1"/>
  <c r="AD3402" i="1"/>
  <c r="AF3401" i="1"/>
  <c r="AD3401" i="1"/>
  <c r="AF3400" i="1"/>
  <c r="AD3400" i="1"/>
  <c r="AF3399" i="1"/>
  <c r="AD3399" i="1"/>
  <c r="AF3398" i="1"/>
  <c r="AD3398" i="1"/>
  <c r="AF3397" i="1"/>
  <c r="AD3397" i="1"/>
  <c r="AF3396" i="1"/>
  <c r="AD3396" i="1"/>
  <c r="AF3395" i="1"/>
  <c r="AD3395" i="1"/>
  <c r="AF3394" i="1"/>
  <c r="AD3394" i="1"/>
  <c r="AF3393" i="1"/>
  <c r="AD3393" i="1"/>
  <c r="AF3392" i="1"/>
  <c r="AD3392" i="1"/>
  <c r="AF3391" i="1"/>
  <c r="AD3391" i="1"/>
  <c r="AF3390" i="1"/>
  <c r="AD3390" i="1"/>
  <c r="AF3389" i="1"/>
  <c r="AD3389" i="1"/>
  <c r="AF3388" i="1"/>
  <c r="AD3388" i="1"/>
  <c r="AF3387" i="1"/>
  <c r="AD3387" i="1"/>
  <c r="AF3386" i="1"/>
  <c r="AD3386" i="1"/>
  <c r="AF3385" i="1"/>
  <c r="AD3385" i="1"/>
  <c r="AF3384" i="1"/>
  <c r="AD3384" i="1"/>
  <c r="AF3383" i="1"/>
  <c r="AD3383" i="1"/>
  <c r="AF3382" i="1"/>
  <c r="AD3382" i="1"/>
  <c r="AF3381" i="1"/>
  <c r="AD3381" i="1"/>
  <c r="AF3380" i="1"/>
  <c r="AD3380" i="1"/>
  <c r="AF3379" i="1"/>
  <c r="AD3379" i="1"/>
  <c r="AF3378" i="1"/>
  <c r="AD3378" i="1"/>
  <c r="AF3377" i="1"/>
  <c r="AD3377" i="1"/>
  <c r="AF3376" i="1"/>
  <c r="AD3376" i="1"/>
  <c r="AF3375" i="1"/>
  <c r="AD3375" i="1"/>
  <c r="AF3374" i="1"/>
  <c r="AD3374" i="1"/>
  <c r="AF3373" i="1"/>
  <c r="AD3373" i="1"/>
  <c r="AF3372" i="1"/>
  <c r="AD3372" i="1"/>
  <c r="AF3371" i="1"/>
  <c r="AD3371" i="1"/>
  <c r="AF3370" i="1"/>
  <c r="AD3370" i="1"/>
  <c r="AF3369" i="1"/>
  <c r="AD3369" i="1"/>
  <c r="AF3368" i="1"/>
  <c r="AD3368" i="1"/>
  <c r="AF3367" i="1"/>
  <c r="AD3367" i="1"/>
  <c r="AF3366" i="1"/>
  <c r="AD3366" i="1"/>
  <c r="AF3365" i="1"/>
  <c r="AD3365" i="1"/>
  <c r="AF3364" i="1"/>
  <c r="AD3364" i="1"/>
  <c r="AF3363" i="1"/>
  <c r="AD3363" i="1"/>
  <c r="AF3362" i="1"/>
  <c r="AD3362" i="1"/>
  <c r="AF3361" i="1"/>
  <c r="AD3361" i="1"/>
  <c r="AF3360" i="1"/>
  <c r="AD3360" i="1"/>
  <c r="AF3359" i="1"/>
  <c r="AD3359" i="1"/>
  <c r="AF3358" i="1"/>
  <c r="AD3358" i="1"/>
  <c r="AF3357" i="1"/>
  <c r="AD3357" i="1"/>
  <c r="AF3356" i="1"/>
  <c r="AD3356" i="1"/>
  <c r="AF3355" i="1"/>
  <c r="AD3355" i="1"/>
  <c r="AF3354" i="1"/>
  <c r="AD3354" i="1"/>
  <c r="AF3353" i="1"/>
  <c r="AD3353" i="1"/>
  <c r="AF3352" i="1"/>
  <c r="AD3352" i="1"/>
  <c r="AF3351" i="1"/>
  <c r="AD3351" i="1"/>
  <c r="AF3350" i="1"/>
  <c r="AD3350" i="1"/>
  <c r="AF3349" i="1"/>
  <c r="AD3349" i="1"/>
  <c r="AF3348" i="1"/>
  <c r="AD3348" i="1"/>
  <c r="AF3347" i="1"/>
  <c r="AD3347" i="1"/>
  <c r="AF3346" i="1"/>
  <c r="AD3346" i="1"/>
  <c r="AF3345" i="1"/>
  <c r="AD3345" i="1"/>
  <c r="AF3344" i="1"/>
  <c r="AD3344" i="1"/>
  <c r="AF3343" i="1"/>
  <c r="AD3343" i="1"/>
  <c r="AF3342" i="1"/>
  <c r="AD3342" i="1"/>
  <c r="AF3341" i="1"/>
  <c r="AD3341" i="1"/>
  <c r="AF3340" i="1"/>
  <c r="AD3340" i="1"/>
  <c r="AF3339" i="1"/>
  <c r="AD3339" i="1"/>
  <c r="AF3338" i="1"/>
  <c r="AD3338" i="1"/>
  <c r="AF3337" i="1"/>
  <c r="AD3337" i="1"/>
  <c r="AF3336" i="1"/>
  <c r="AD3336" i="1"/>
  <c r="AF3335" i="1"/>
  <c r="AD3335" i="1"/>
  <c r="AF3334" i="1"/>
  <c r="AD3334" i="1"/>
  <c r="AF3333" i="1"/>
  <c r="AD3333" i="1"/>
  <c r="AF3332" i="1"/>
  <c r="AD3332" i="1"/>
  <c r="AF3331" i="1"/>
  <c r="AD3331" i="1"/>
  <c r="AF3330" i="1"/>
  <c r="AD3330" i="1"/>
  <c r="AF3329" i="1"/>
  <c r="AD3329" i="1"/>
  <c r="AF3328" i="1"/>
  <c r="AD3328" i="1"/>
  <c r="AF3327" i="1"/>
  <c r="AD3327" i="1"/>
  <c r="AF3326" i="1"/>
  <c r="AD3326" i="1"/>
  <c r="AF3325" i="1"/>
  <c r="AD3325" i="1"/>
  <c r="AF3324" i="1"/>
  <c r="AD3324" i="1"/>
  <c r="AF3323" i="1"/>
  <c r="AD3323" i="1"/>
  <c r="AF3322" i="1"/>
  <c r="AD3322" i="1"/>
  <c r="AF3321" i="1"/>
  <c r="AD3321" i="1"/>
  <c r="AF3320" i="1"/>
  <c r="AD3320" i="1"/>
  <c r="AF3319" i="1"/>
  <c r="AD3319" i="1"/>
  <c r="AF3318" i="1"/>
  <c r="AD3318" i="1"/>
  <c r="AF3317" i="1"/>
  <c r="AD3317" i="1"/>
  <c r="AF3316" i="1"/>
  <c r="AD3316" i="1"/>
  <c r="AF3315" i="1"/>
  <c r="AD3315" i="1"/>
  <c r="AF3314" i="1"/>
  <c r="AD3314" i="1"/>
  <c r="AF3313" i="1"/>
  <c r="AD3313" i="1"/>
  <c r="AF3312" i="1"/>
  <c r="AD3312" i="1"/>
  <c r="AF3311" i="1"/>
  <c r="AD3311" i="1"/>
  <c r="AF3310" i="1"/>
  <c r="AD3310" i="1"/>
  <c r="AF3309" i="1"/>
  <c r="AD3309" i="1"/>
  <c r="AF3308" i="1"/>
  <c r="AD3308" i="1"/>
  <c r="AF3307" i="1"/>
  <c r="AD3307" i="1"/>
  <c r="AF3306" i="1"/>
  <c r="AD3306" i="1"/>
  <c r="AF3305" i="1"/>
  <c r="AD3305" i="1"/>
  <c r="AF3304" i="1"/>
  <c r="AD3304" i="1"/>
  <c r="AF3303" i="1"/>
  <c r="AD3303" i="1"/>
  <c r="AF3302" i="1"/>
  <c r="AD3302" i="1"/>
  <c r="AF3301" i="1"/>
  <c r="AD3301" i="1"/>
  <c r="AF3300" i="1"/>
  <c r="AD3300" i="1"/>
  <c r="AF3299" i="1"/>
  <c r="AD3299" i="1"/>
  <c r="AF3298" i="1"/>
  <c r="AD3298" i="1"/>
  <c r="AF3297" i="1"/>
  <c r="AD3297" i="1"/>
  <c r="AF3296" i="1"/>
  <c r="AD3296" i="1"/>
  <c r="AF3295" i="1"/>
  <c r="AD3295" i="1"/>
  <c r="AF3294" i="1"/>
  <c r="AD3294" i="1"/>
  <c r="AF3293" i="1"/>
  <c r="AD3293" i="1"/>
  <c r="AF3292" i="1"/>
  <c r="AD3292" i="1"/>
  <c r="AF3291" i="1"/>
  <c r="AD3291" i="1"/>
  <c r="AF3290" i="1"/>
  <c r="AD3290" i="1"/>
  <c r="AF3289" i="1"/>
  <c r="AD3289" i="1"/>
  <c r="AF3288" i="1"/>
  <c r="AD3288" i="1"/>
  <c r="AF3287" i="1"/>
  <c r="AD3287" i="1"/>
  <c r="AF3286" i="1"/>
  <c r="AD3286" i="1"/>
  <c r="AF3285" i="1"/>
  <c r="AD3285" i="1"/>
  <c r="AF3284" i="1"/>
  <c r="AD3284" i="1"/>
  <c r="AF3283" i="1"/>
  <c r="AD3283" i="1"/>
  <c r="AF3282" i="1"/>
  <c r="AD3282" i="1"/>
  <c r="AF3281" i="1"/>
  <c r="AD3281" i="1"/>
  <c r="AF3280" i="1"/>
  <c r="AD3280" i="1"/>
  <c r="AF3279" i="1"/>
  <c r="AD3279" i="1"/>
  <c r="AF3278" i="1"/>
  <c r="AD3278" i="1"/>
  <c r="AF3277" i="1"/>
  <c r="AD3277" i="1"/>
  <c r="AF3276" i="1"/>
  <c r="AD3276" i="1"/>
  <c r="AF3275" i="1"/>
  <c r="AD3275" i="1"/>
  <c r="AF3274" i="1"/>
  <c r="AD3274" i="1"/>
  <c r="AF3273" i="1"/>
  <c r="AD3273" i="1"/>
  <c r="AF3272" i="1"/>
  <c r="AD3272" i="1"/>
  <c r="AF3271" i="1"/>
  <c r="AD3271" i="1"/>
  <c r="AF3270" i="1"/>
  <c r="AD3270" i="1"/>
  <c r="AF3269" i="1"/>
  <c r="AD3269" i="1"/>
  <c r="AF3268" i="1"/>
  <c r="AD3268" i="1"/>
  <c r="AF3267" i="1"/>
  <c r="AD3267" i="1"/>
  <c r="AF3266" i="1"/>
  <c r="AD3266" i="1"/>
  <c r="AF3265" i="1"/>
  <c r="AD3265" i="1"/>
  <c r="AF3264" i="1"/>
  <c r="AD3264" i="1"/>
  <c r="AF3263" i="1"/>
  <c r="AD3263" i="1"/>
  <c r="AF3262" i="1"/>
  <c r="AD3262" i="1"/>
  <c r="AF3261" i="1"/>
  <c r="AD3261" i="1"/>
  <c r="AF3260" i="1"/>
  <c r="AD3260" i="1"/>
  <c r="AF3259" i="1"/>
  <c r="AD3259" i="1"/>
  <c r="AF3258" i="1"/>
  <c r="AD3258" i="1"/>
  <c r="AF3257" i="1"/>
  <c r="AD3257" i="1"/>
  <c r="AF3256" i="1"/>
  <c r="AD3256" i="1"/>
  <c r="AF3255" i="1"/>
  <c r="AD3255" i="1"/>
  <c r="AF3254" i="1"/>
  <c r="AD3254" i="1"/>
  <c r="AF3253" i="1"/>
  <c r="AD3253" i="1"/>
  <c r="AF3252" i="1"/>
  <c r="AD3252" i="1"/>
  <c r="AF3251" i="1"/>
  <c r="AD3251" i="1"/>
  <c r="AF3250" i="1"/>
  <c r="AD3250" i="1"/>
  <c r="AF3249" i="1"/>
  <c r="AD3249" i="1"/>
  <c r="AF3248" i="1"/>
  <c r="AD3248" i="1"/>
  <c r="AF3247" i="1"/>
  <c r="AD3247" i="1"/>
  <c r="AF3246" i="1"/>
  <c r="AD3246" i="1"/>
  <c r="AF3245" i="1"/>
  <c r="AD3245" i="1"/>
  <c r="AF3244" i="1"/>
  <c r="AD3244" i="1"/>
  <c r="AF3243" i="1"/>
  <c r="AD3243" i="1"/>
  <c r="AF3242" i="1"/>
  <c r="AD3242" i="1"/>
  <c r="AF3241" i="1"/>
  <c r="AD3241" i="1"/>
  <c r="AF3240" i="1"/>
  <c r="AD3240" i="1"/>
  <c r="AF3239" i="1"/>
  <c r="AD3239" i="1"/>
  <c r="AF3238" i="1"/>
  <c r="AD3238" i="1"/>
  <c r="AF3237" i="1"/>
  <c r="AD3237" i="1"/>
  <c r="AF3236" i="1"/>
  <c r="AD3236" i="1"/>
  <c r="AF3235" i="1"/>
  <c r="AD3235" i="1"/>
  <c r="AF3234" i="1"/>
  <c r="AD3234" i="1"/>
  <c r="AF3233" i="1"/>
  <c r="AD3233" i="1"/>
  <c r="AF3232" i="1"/>
  <c r="AD3232" i="1"/>
  <c r="AF3231" i="1"/>
  <c r="AD3231" i="1"/>
  <c r="AF3230" i="1"/>
  <c r="AD3230" i="1"/>
  <c r="AF3229" i="1"/>
  <c r="AD3229" i="1"/>
  <c r="AF3228" i="1"/>
  <c r="AD3228" i="1"/>
  <c r="AF3227" i="1"/>
  <c r="AD3227" i="1"/>
  <c r="AF3226" i="1"/>
  <c r="AD3226" i="1"/>
  <c r="AF3225" i="1"/>
  <c r="AD3225" i="1"/>
  <c r="AF3224" i="1"/>
  <c r="AD3224" i="1"/>
  <c r="AF3223" i="1"/>
  <c r="AD3223" i="1"/>
  <c r="AF3222" i="1"/>
  <c r="AD3222" i="1"/>
  <c r="AF3221" i="1"/>
  <c r="AD3221" i="1"/>
  <c r="AF3220" i="1"/>
  <c r="AD3220" i="1"/>
  <c r="AF3219" i="1"/>
  <c r="AD3219" i="1"/>
  <c r="AF3218" i="1"/>
  <c r="AD3218" i="1"/>
  <c r="AF3217" i="1"/>
  <c r="AD3217" i="1"/>
  <c r="AF3216" i="1"/>
  <c r="AD3216" i="1"/>
  <c r="AF3215" i="1"/>
  <c r="AD3215" i="1"/>
  <c r="AF3214" i="1"/>
  <c r="AD3214" i="1"/>
  <c r="AF3213" i="1"/>
  <c r="AD3213" i="1"/>
  <c r="AF3212" i="1"/>
  <c r="AD3212" i="1"/>
  <c r="AF3211" i="1"/>
  <c r="AD3211" i="1"/>
  <c r="AF3210" i="1"/>
  <c r="AD3210" i="1"/>
  <c r="AF3209" i="1"/>
  <c r="AD3209" i="1"/>
  <c r="AF3208" i="1"/>
  <c r="AD3208" i="1"/>
  <c r="AF3207" i="1"/>
  <c r="AD3207" i="1"/>
  <c r="AF3206" i="1"/>
  <c r="AD3206" i="1"/>
  <c r="AF3205" i="1"/>
  <c r="AD3205" i="1"/>
  <c r="AF3204" i="1"/>
  <c r="AD3204" i="1"/>
  <c r="AF3203" i="1"/>
  <c r="AD3203" i="1"/>
  <c r="AF3202" i="1"/>
  <c r="AD3202" i="1"/>
  <c r="AF3201" i="1"/>
  <c r="AD3201" i="1"/>
  <c r="AF3200" i="1"/>
  <c r="AD3200" i="1"/>
  <c r="AF3199" i="1"/>
  <c r="AD3199" i="1"/>
  <c r="AF3198" i="1"/>
  <c r="AD3198" i="1"/>
  <c r="AF3197" i="1"/>
  <c r="AD3197" i="1"/>
  <c r="AF3196" i="1"/>
  <c r="AD3196" i="1"/>
  <c r="AF3195" i="1"/>
  <c r="AD3195" i="1"/>
  <c r="AF3194" i="1"/>
  <c r="AD3194" i="1"/>
  <c r="AF3193" i="1"/>
  <c r="AD3193" i="1"/>
  <c r="AF3192" i="1"/>
  <c r="AD3192" i="1"/>
  <c r="AF3191" i="1"/>
  <c r="AD3191" i="1"/>
  <c r="AF3190" i="1"/>
  <c r="AD3190" i="1"/>
  <c r="AF3189" i="1"/>
  <c r="AD3189" i="1"/>
  <c r="AF3188" i="1"/>
  <c r="AD3188" i="1"/>
  <c r="AF3187" i="1"/>
  <c r="AD3187" i="1"/>
  <c r="AF3186" i="1"/>
  <c r="AD3186" i="1"/>
  <c r="AF3185" i="1"/>
  <c r="AD3185" i="1"/>
  <c r="AF3184" i="1"/>
  <c r="AD3184" i="1"/>
  <c r="AF3183" i="1"/>
  <c r="AD3183" i="1"/>
  <c r="AF3182" i="1"/>
  <c r="AD3182" i="1"/>
  <c r="AF3181" i="1"/>
  <c r="AD3181" i="1"/>
  <c r="AF3180" i="1"/>
  <c r="AD3180" i="1"/>
  <c r="AF3179" i="1"/>
  <c r="AD3179" i="1"/>
  <c r="AF3178" i="1"/>
  <c r="AD3178" i="1"/>
  <c r="AF3177" i="1"/>
  <c r="AD3177" i="1"/>
  <c r="AF3176" i="1"/>
  <c r="AD3176" i="1"/>
  <c r="AF3175" i="1"/>
  <c r="AD3175" i="1"/>
  <c r="AF3174" i="1"/>
  <c r="AD3174" i="1"/>
  <c r="AF3173" i="1"/>
  <c r="AD3173" i="1"/>
  <c r="AF3172" i="1"/>
  <c r="AD3172" i="1"/>
  <c r="AF3171" i="1"/>
  <c r="AD3171" i="1"/>
  <c r="AF3170" i="1"/>
  <c r="AD3170" i="1"/>
  <c r="AF3169" i="1"/>
  <c r="AD3169" i="1"/>
  <c r="AF3168" i="1"/>
  <c r="AD3168" i="1"/>
  <c r="AF3167" i="1"/>
  <c r="AD3167" i="1"/>
  <c r="AF3166" i="1"/>
  <c r="AD3166" i="1"/>
  <c r="AF3165" i="1"/>
  <c r="AD3165" i="1"/>
  <c r="AF3164" i="1"/>
  <c r="AD3164" i="1"/>
  <c r="AF3163" i="1"/>
  <c r="AD3163" i="1"/>
  <c r="AF3162" i="1"/>
  <c r="AD3162" i="1"/>
  <c r="AF3161" i="1"/>
  <c r="AD3161" i="1"/>
  <c r="AF3160" i="1"/>
  <c r="AD3160" i="1"/>
  <c r="AF3159" i="1"/>
  <c r="AD3159" i="1"/>
  <c r="AF3158" i="1"/>
  <c r="AD3158" i="1"/>
  <c r="AF3157" i="1"/>
  <c r="AD3157" i="1"/>
  <c r="AF3156" i="1"/>
  <c r="AD3156" i="1"/>
  <c r="AF3155" i="1"/>
  <c r="AD3155" i="1"/>
  <c r="AF3154" i="1"/>
  <c r="AD3154" i="1"/>
  <c r="AF3153" i="1"/>
  <c r="AD3153" i="1"/>
  <c r="AF3152" i="1"/>
  <c r="AD3152" i="1"/>
  <c r="AF3151" i="1"/>
  <c r="AD3151" i="1"/>
  <c r="AF3150" i="1"/>
  <c r="AD3150" i="1"/>
  <c r="AF3149" i="1"/>
  <c r="AD3149" i="1"/>
  <c r="AF3148" i="1"/>
  <c r="AD3148" i="1"/>
  <c r="AF3147" i="1"/>
  <c r="AD3147" i="1"/>
  <c r="AF3146" i="1"/>
  <c r="AD3146" i="1"/>
  <c r="AF3145" i="1"/>
  <c r="AD3145" i="1"/>
  <c r="AF3144" i="1"/>
  <c r="AD3144" i="1"/>
  <c r="AF3143" i="1"/>
  <c r="AD3143" i="1"/>
  <c r="AF3142" i="1"/>
  <c r="AD3142" i="1"/>
  <c r="AF3141" i="1"/>
  <c r="AD3141" i="1"/>
  <c r="AF3140" i="1"/>
  <c r="AD3140" i="1"/>
  <c r="AF3139" i="1"/>
  <c r="AD3139" i="1"/>
  <c r="AF3138" i="1"/>
  <c r="AD3138" i="1"/>
  <c r="AF3137" i="1"/>
  <c r="AD3137" i="1"/>
  <c r="AF3136" i="1"/>
  <c r="AD3136" i="1"/>
  <c r="AF3135" i="1"/>
  <c r="AD3135" i="1"/>
  <c r="AF3134" i="1"/>
  <c r="AD3134" i="1"/>
  <c r="AF3133" i="1"/>
  <c r="AD3133" i="1"/>
  <c r="AF3132" i="1"/>
  <c r="AD3132" i="1"/>
  <c r="AF3131" i="1"/>
  <c r="AD3131" i="1"/>
  <c r="AF3130" i="1"/>
  <c r="AD3130" i="1"/>
  <c r="AF3129" i="1"/>
  <c r="AD3129" i="1"/>
  <c r="AF3128" i="1"/>
  <c r="AD3128" i="1"/>
  <c r="AF3127" i="1"/>
  <c r="AD3127" i="1"/>
  <c r="AF3126" i="1"/>
  <c r="AD3126" i="1"/>
  <c r="AF3125" i="1"/>
  <c r="AD3125" i="1"/>
  <c r="AF3124" i="1"/>
  <c r="AD3124" i="1"/>
  <c r="AF3123" i="1"/>
  <c r="AD3123" i="1"/>
  <c r="AF3122" i="1"/>
  <c r="AD3122" i="1"/>
  <c r="AF3121" i="1"/>
  <c r="AD3121" i="1"/>
  <c r="AF3120" i="1"/>
  <c r="AD3120" i="1"/>
  <c r="AF3119" i="1"/>
  <c r="AD3119" i="1"/>
  <c r="AF3118" i="1"/>
  <c r="AD3118" i="1"/>
  <c r="AF3117" i="1"/>
  <c r="AD3117" i="1"/>
  <c r="AF3116" i="1"/>
  <c r="AD3116" i="1"/>
  <c r="AF3115" i="1"/>
  <c r="AD3115" i="1"/>
  <c r="AF3114" i="1"/>
  <c r="AD3114" i="1"/>
  <c r="AF3113" i="1"/>
  <c r="AD3113" i="1"/>
  <c r="AF3112" i="1"/>
  <c r="AD3112" i="1"/>
  <c r="AF3111" i="1"/>
  <c r="AD3111" i="1"/>
  <c r="AF3110" i="1"/>
  <c r="AD3110" i="1"/>
  <c r="AF3109" i="1"/>
  <c r="AD3109" i="1"/>
  <c r="AF3108" i="1"/>
  <c r="AD3108" i="1"/>
  <c r="AF3107" i="1"/>
  <c r="AD3107" i="1"/>
  <c r="AF3106" i="1"/>
  <c r="AD3106" i="1"/>
  <c r="AF3105" i="1"/>
  <c r="AD3105" i="1"/>
  <c r="AF3104" i="1"/>
  <c r="AD3104" i="1"/>
  <c r="AF3103" i="1"/>
  <c r="AD3103" i="1"/>
  <c r="AF3102" i="1"/>
  <c r="AD3102" i="1"/>
  <c r="AF3101" i="1"/>
  <c r="AD3101" i="1"/>
  <c r="AF3100" i="1"/>
  <c r="AD3100" i="1"/>
  <c r="AF3099" i="1"/>
  <c r="AD3099" i="1"/>
  <c r="AF3098" i="1"/>
  <c r="AD3098" i="1"/>
  <c r="AF3097" i="1"/>
  <c r="AD3097" i="1"/>
  <c r="AF3096" i="1"/>
  <c r="AD3096" i="1"/>
  <c r="AF3095" i="1"/>
  <c r="AD3095" i="1"/>
  <c r="AF3094" i="1"/>
  <c r="AD3094" i="1"/>
  <c r="AF3093" i="1"/>
  <c r="AD3093" i="1"/>
  <c r="AF3092" i="1"/>
  <c r="AD3092" i="1"/>
  <c r="AF3091" i="1"/>
  <c r="AD3091" i="1"/>
  <c r="AF3090" i="1"/>
  <c r="AD3090" i="1"/>
  <c r="AF3089" i="1"/>
  <c r="AD3089" i="1"/>
  <c r="AF3088" i="1"/>
  <c r="AD3088" i="1"/>
  <c r="AF3087" i="1"/>
  <c r="AD3087" i="1"/>
  <c r="AF3086" i="1"/>
  <c r="AD3086" i="1"/>
  <c r="AF3085" i="1"/>
  <c r="AD3085" i="1"/>
  <c r="AF3084" i="1"/>
  <c r="AD3084" i="1"/>
  <c r="AF3083" i="1"/>
  <c r="AD3083" i="1"/>
  <c r="AF3082" i="1"/>
  <c r="AD3082" i="1"/>
  <c r="AF3081" i="1"/>
  <c r="AD3081" i="1"/>
  <c r="AF3080" i="1"/>
  <c r="AD3080" i="1"/>
  <c r="AF3079" i="1"/>
  <c r="AD3079" i="1"/>
  <c r="AF3078" i="1"/>
  <c r="AD3078" i="1"/>
  <c r="AF3077" i="1"/>
  <c r="AD3077" i="1"/>
  <c r="AF3076" i="1"/>
  <c r="AD3076" i="1"/>
  <c r="AF3075" i="1"/>
  <c r="AD3075" i="1"/>
  <c r="AF3074" i="1"/>
  <c r="AD3074" i="1"/>
  <c r="AF3073" i="1"/>
  <c r="AD3073" i="1"/>
  <c r="AF3072" i="1"/>
  <c r="AD3072" i="1"/>
  <c r="AF3071" i="1"/>
  <c r="AD3071" i="1"/>
  <c r="AF3070" i="1"/>
  <c r="AD3070" i="1"/>
  <c r="AF3069" i="1"/>
  <c r="AD3069" i="1"/>
  <c r="AF3068" i="1"/>
  <c r="AD3068" i="1"/>
  <c r="AF3067" i="1"/>
  <c r="AD3067" i="1"/>
  <c r="AF3066" i="1"/>
  <c r="AD3066" i="1"/>
  <c r="AF3065" i="1"/>
  <c r="AD3065" i="1"/>
  <c r="AF3064" i="1"/>
  <c r="AD3064" i="1"/>
  <c r="AF3063" i="1"/>
  <c r="AD3063" i="1"/>
  <c r="AF3062" i="1"/>
  <c r="AD3062" i="1"/>
  <c r="AF3061" i="1"/>
  <c r="AD3061" i="1"/>
  <c r="AF3060" i="1"/>
  <c r="AD3060" i="1"/>
  <c r="AF3059" i="1"/>
  <c r="AD3059" i="1"/>
  <c r="AF3058" i="1"/>
  <c r="AD3058" i="1"/>
  <c r="AF3057" i="1"/>
  <c r="AD3057" i="1"/>
  <c r="AF3056" i="1"/>
  <c r="AD3056" i="1"/>
  <c r="AF3055" i="1"/>
  <c r="AD3055" i="1"/>
  <c r="AF3054" i="1"/>
  <c r="AD3054" i="1"/>
  <c r="AF3053" i="1"/>
  <c r="AD3053" i="1"/>
  <c r="AF3052" i="1"/>
  <c r="AD3052" i="1"/>
  <c r="AF3051" i="1"/>
  <c r="AD3051" i="1"/>
  <c r="AF3050" i="1"/>
  <c r="AD3050" i="1"/>
  <c r="AF3049" i="1"/>
  <c r="AD3049" i="1"/>
  <c r="AF3048" i="1"/>
  <c r="AD3048" i="1"/>
  <c r="AF3047" i="1"/>
  <c r="AD3047" i="1"/>
  <c r="AF3046" i="1"/>
  <c r="AD3046" i="1"/>
  <c r="AF3045" i="1"/>
  <c r="AD3045" i="1"/>
  <c r="AF3044" i="1"/>
  <c r="AD3044" i="1"/>
  <c r="AF3043" i="1"/>
  <c r="AD3043" i="1"/>
  <c r="AF3042" i="1"/>
  <c r="AD3042" i="1"/>
  <c r="AF3041" i="1"/>
  <c r="AD3041" i="1"/>
  <c r="AF3040" i="1"/>
  <c r="AD3040" i="1"/>
  <c r="AF3039" i="1"/>
  <c r="AD3039" i="1"/>
  <c r="AF3038" i="1"/>
  <c r="AD3038" i="1"/>
  <c r="AF3037" i="1"/>
  <c r="AD3037" i="1"/>
  <c r="AF3036" i="1"/>
  <c r="AD3036" i="1"/>
  <c r="AF3035" i="1"/>
  <c r="AD3035" i="1"/>
  <c r="AF3034" i="1"/>
  <c r="AD3034" i="1"/>
  <c r="AF3033" i="1"/>
  <c r="AD3033" i="1"/>
  <c r="AF3032" i="1"/>
  <c r="AD3032" i="1"/>
  <c r="AF3031" i="1"/>
  <c r="AD3031" i="1"/>
  <c r="AF3030" i="1"/>
  <c r="AD3030" i="1"/>
  <c r="AF3029" i="1"/>
  <c r="AD3029" i="1"/>
  <c r="AF3028" i="1"/>
  <c r="AD3028" i="1"/>
  <c r="AF3027" i="1"/>
  <c r="AD3027" i="1"/>
  <c r="AF3026" i="1"/>
  <c r="AD3026" i="1"/>
  <c r="AF3025" i="1"/>
  <c r="AD3025" i="1"/>
  <c r="AF3024" i="1"/>
  <c r="AD3024" i="1"/>
  <c r="AF3023" i="1"/>
  <c r="AD3023" i="1"/>
  <c r="AF3022" i="1"/>
  <c r="AD3022" i="1"/>
  <c r="AF3021" i="1"/>
  <c r="AD3021" i="1"/>
  <c r="AF3020" i="1"/>
  <c r="AD3020" i="1"/>
  <c r="AF3019" i="1"/>
  <c r="AD3019" i="1"/>
  <c r="AF3018" i="1"/>
  <c r="AD3018" i="1"/>
  <c r="AF3017" i="1"/>
  <c r="AD3017" i="1"/>
  <c r="AF3016" i="1"/>
  <c r="AD3016" i="1"/>
  <c r="AF3015" i="1"/>
  <c r="AD3015" i="1"/>
  <c r="AF3014" i="1"/>
  <c r="AD3014" i="1"/>
  <c r="AF3013" i="1"/>
  <c r="AD3013" i="1"/>
  <c r="AF3012" i="1"/>
  <c r="AD3012" i="1"/>
  <c r="AF3011" i="1"/>
  <c r="AD3011" i="1"/>
  <c r="AF3010" i="1"/>
  <c r="AD3010" i="1"/>
  <c r="AF3009" i="1"/>
  <c r="AD3009" i="1"/>
  <c r="AF3008" i="1"/>
  <c r="AD3008" i="1"/>
  <c r="AF3007" i="1"/>
  <c r="AD3007" i="1"/>
  <c r="AF3006" i="1"/>
  <c r="AD3006" i="1"/>
  <c r="AF3005" i="1"/>
  <c r="AD3005" i="1"/>
  <c r="AF3004" i="1"/>
  <c r="AD3004" i="1"/>
  <c r="AF3003" i="1"/>
  <c r="AD3003" i="1"/>
  <c r="AF3002" i="1"/>
  <c r="AD3002" i="1"/>
  <c r="AF3001" i="1"/>
  <c r="AD3001" i="1"/>
  <c r="AF3000" i="1"/>
  <c r="AD3000" i="1"/>
  <c r="AF2999" i="1"/>
  <c r="AD2999" i="1"/>
  <c r="AF2998" i="1"/>
  <c r="AD2998" i="1"/>
  <c r="AF2997" i="1"/>
  <c r="AD2997" i="1"/>
  <c r="AF2996" i="1"/>
  <c r="AD2996" i="1"/>
  <c r="AF2995" i="1"/>
  <c r="AD2995" i="1"/>
  <c r="AF2994" i="1"/>
  <c r="AD2994" i="1"/>
  <c r="AF2993" i="1"/>
  <c r="AD2993" i="1"/>
  <c r="AF2992" i="1"/>
  <c r="AD2992" i="1"/>
  <c r="AF2991" i="1"/>
  <c r="AD2991" i="1"/>
  <c r="AF2990" i="1"/>
  <c r="AD2990" i="1"/>
  <c r="AF2989" i="1"/>
  <c r="AD2989" i="1"/>
  <c r="AF2988" i="1"/>
  <c r="AD2988" i="1"/>
  <c r="AF2987" i="1"/>
  <c r="AD2987" i="1"/>
  <c r="AF2986" i="1"/>
  <c r="AD2986" i="1"/>
  <c r="AF2985" i="1"/>
  <c r="AD2985" i="1"/>
  <c r="AF2984" i="1"/>
  <c r="AD2984" i="1"/>
  <c r="AF2983" i="1"/>
  <c r="AD2983" i="1"/>
  <c r="AF2982" i="1"/>
  <c r="AD2982" i="1"/>
  <c r="AF2981" i="1"/>
  <c r="AD2981" i="1"/>
  <c r="AF2980" i="1"/>
  <c r="AD2980" i="1"/>
  <c r="AF2979" i="1"/>
  <c r="AD2979" i="1"/>
  <c r="AF2978" i="1"/>
  <c r="AD2978" i="1"/>
  <c r="AF2977" i="1"/>
  <c r="AD2977" i="1"/>
  <c r="AF2976" i="1"/>
  <c r="AD2976" i="1"/>
  <c r="AF2975" i="1"/>
  <c r="AD2975" i="1"/>
  <c r="AF2974" i="1"/>
  <c r="AD2974" i="1"/>
  <c r="AF2973" i="1"/>
  <c r="AD2973" i="1"/>
  <c r="AF2972" i="1"/>
  <c r="AD2972" i="1"/>
  <c r="AF2971" i="1"/>
  <c r="AD2971" i="1"/>
  <c r="AF2970" i="1"/>
  <c r="AD2970" i="1"/>
  <c r="AF2969" i="1"/>
  <c r="AD2969" i="1"/>
  <c r="AF2968" i="1"/>
  <c r="AD2968" i="1"/>
  <c r="AF2967" i="1"/>
  <c r="AD2967" i="1"/>
  <c r="AF2966" i="1"/>
  <c r="AD2966" i="1"/>
  <c r="AF2965" i="1"/>
  <c r="AD2965" i="1"/>
  <c r="AF2964" i="1"/>
  <c r="AD2964" i="1"/>
  <c r="AF2963" i="1"/>
  <c r="AD2963" i="1"/>
  <c r="AF2962" i="1"/>
  <c r="AD2962" i="1"/>
  <c r="AF2961" i="1"/>
  <c r="AD2961" i="1"/>
  <c r="AF2960" i="1"/>
  <c r="AD2960" i="1"/>
  <c r="AF2959" i="1"/>
  <c r="AD2959" i="1"/>
  <c r="AF2958" i="1"/>
  <c r="AD2958" i="1"/>
  <c r="AF2957" i="1"/>
  <c r="AD2957" i="1"/>
  <c r="AF2956" i="1"/>
  <c r="AD2956" i="1"/>
  <c r="AF2955" i="1"/>
  <c r="AD2955" i="1"/>
  <c r="AF2954" i="1"/>
  <c r="AD2954" i="1"/>
  <c r="AF2953" i="1"/>
  <c r="AD2953" i="1"/>
  <c r="AF2952" i="1"/>
  <c r="AD2952" i="1"/>
  <c r="AF2951" i="1"/>
  <c r="AD2951" i="1"/>
  <c r="AF2950" i="1"/>
  <c r="AD2950" i="1"/>
  <c r="AF2949" i="1"/>
  <c r="AD2949" i="1"/>
  <c r="AF2948" i="1"/>
  <c r="AD2948" i="1"/>
  <c r="AF2947" i="1"/>
  <c r="AD2947" i="1"/>
  <c r="AF2946" i="1"/>
  <c r="AD2946" i="1"/>
  <c r="AF2945" i="1"/>
  <c r="AD2945" i="1"/>
  <c r="AF2944" i="1"/>
  <c r="AD2944" i="1"/>
  <c r="AF2943" i="1"/>
  <c r="AD2943" i="1"/>
  <c r="AF2942" i="1"/>
  <c r="AD2942" i="1"/>
  <c r="AF2941" i="1"/>
  <c r="AD2941" i="1"/>
  <c r="AF2940" i="1"/>
  <c r="AD2940" i="1"/>
  <c r="AF2939" i="1"/>
  <c r="AD2939" i="1"/>
  <c r="AF2938" i="1"/>
  <c r="AD2938" i="1"/>
  <c r="AF2937" i="1"/>
  <c r="AD2937" i="1"/>
  <c r="AF2936" i="1"/>
  <c r="AD2936" i="1"/>
  <c r="AF2935" i="1"/>
  <c r="AD2935" i="1"/>
  <c r="AF2934" i="1"/>
  <c r="AD2934" i="1"/>
  <c r="AF2933" i="1"/>
  <c r="AD2933" i="1"/>
  <c r="AF2932" i="1"/>
  <c r="AD2932" i="1"/>
  <c r="AF2931" i="1"/>
  <c r="AD2931" i="1"/>
  <c r="AF2930" i="1"/>
  <c r="AD2930" i="1"/>
  <c r="AF2929" i="1"/>
  <c r="AD2929" i="1"/>
  <c r="AF2928" i="1"/>
  <c r="AD2928" i="1"/>
  <c r="AF2927" i="1"/>
  <c r="AD2927" i="1"/>
  <c r="AF2926" i="1"/>
  <c r="AD2926" i="1"/>
  <c r="AF2925" i="1"/>
  <c r="AD2925" i="1"/>
  <c r="AF2924" i="1"/>
  <c r="AD2924" i="1"/>
  <c r="AF2923" i="1"/>
  <c r="AD2923" i="1"/>
  <c r="AF2922" i="1"/>
  <c r="AD2922" i="1"/>
  <c r="AF2921" i="1"/>
  <c r="AD2921" i="1"/>
  <c r="AF2920" i="1"/>
  <c r="AD2920" i="1"/>
  <c r="AF2919" i="1"/>
  <c r="AD2919" i="1"/>
  <c r="AF2918" i="1"/>
  <c r="AD2918" i="1"/>
  <c r="AF2917" i="1"/>
  <c r="AD2917" i="1"/>
  <c r="AF2916" i="1"/>
  <c r="AD2916" i="1"/>
  <c r="AF2915" i="1"/>
  <c r="AD2915" i="1"/>
  <c r="AF2914" i="1"/>
  <c r="AD2914" i="1"/>
  <c r="AF2913" i="1"/>
  <c r="AD2913" i="1"/>
  <c r="AF2912" i="1"/>
  <c r="AD2912" i="1"/>
  <c r="AF2911" i="1"/>
  <c r="AD2911" i="1"/>
  <c r="AF2910" i="1"/>
  <c r="AD2910" i="1"/>
  <c r="AF2909" i="1"/>
  <c r="AD2909" i="1"/>
  <c r="AF2908" i="1"/>
  <c r="AD2908" i="1"/>
  <c r="AF2907" i="1"/>
  <c r="AD2907" i="1"/>
  <c r="AF2906" i="1"/>
  <c r="AD2906" i="1"/>
  <c r="AF2905" i="1"/>
  <c r="AD2905" i="1"/>
  <c r="AF2904" i="1"/>
  <c r="AD2904" i="1"/>
  <c r="AF2903" i="1"/>
  <c r="AD2903" i="1"/>
  <c r="AF2902" i="1"/>
  <c r="AD2902" i="1"/>
  <c r="AF2901" i="1"/>
  <c r="AD2901" i="1"/>
  <c r="AF2900" i="1"/>
  <c r="AD2900" i="1"/>
  <c r="AF2899" i="1"/>
  <c r="AD2899" i="1"/>
  <c r="AF2898" i="1"/>
  <c r="AD2898" i="1"/>
  <c r="AF2897" i="1"/>
  <c r="AD2897" i="1"/>
  <c r="AF2896" i="1"/>
  <c r="AD2896" i="1"/>
  <c r="AF2895" i="1"/>
  <c r="AD2895" i="1"/>
  <c r="AF2894" i="1"/>
  <c r="AD2894" i="1"/>
  <c r="AF2893" i="1"/>
  <c r="AD2893" i="1"/>
  <c r="AF2892" i="1"/>
  <c r="AD2892" i="1"/>
  <c r="AF2891" i="1"/>
  <c r="AD2891" i="1"/>
  <c r="AF2890" i="1"/>
  <c r="AD2890" i="1"/>
  <c r="AF2889" i="1"/>
  <c r="AD2889" i="1"/>
  <c r="AF2888" i="1"/>
  <c r="AD2888" i="1"/>
  <c r="AF2887" i="1"/>
  <c r="AD2887" i="1"/>
  <c r="AF2886" i="1"/>
  <c r="AD2886" i="1"/>
  <c r="AF2885" i="1"/>
  <c r="AD2885" i="1"/>
  <c r="AF2884" i="1"/>
  <c r="AD2884" i="1"/>
  <c r="AF2883" i="1"/>
  <c r="AD2883" i="1"/>
  <c r="AF2882" i="1"/>
  <c r="AD2882" i="1"/>
  <c r="AF2881" i="1"/>
  <c r="AD2881" i="1"/>
  <c r="AF2880" i="1"/>
  <c r="AD2880" i="1"/>
  <c r="AF2879" i="1"/>
  <c r="AD2879" i="1"/>
  <c r="AF2878" i="1"/>
  <c r="AD2878" i="1"/>
  <c r="AF2877" i="1"/>
  <c r="AD2877" i="1"/>
  <c r="AF2876" i="1"/>
  <c r="AD2876" i="1"/>
  <c r="AF2875" i="1"/>
  <c r="AD2875" i="1"/>
  <c r="AF2874" i="1"/>
  <c r="AD2874" i="1"/>
  <c r="AF2873" i="1"/>
  <c r="AD2873" i="1"/>
  <c r="AF2872" i="1"/>
  <c r="AD2872" i="1"/>
  <c r="AF2871" i="1"/>
  <c r="AD2871" i="1"/>
  <c r="AF2870" i="1"/>
  <c r="AD2870" i="1"/>
  <c r="AF2869" i="1"/>
  <c r="AD2869" i="1"/>
  <c r="AF2868" i="1"/>
  <c r="AD2868" i="1"/>
  <c r="AF2867" i="1"/>
  <c r="AD2867" i="1"/>
  <c r="AF2866" i="1"/>
  <c r="AD2866" i="1"/>
  <c r="AF2865" i="1"/>
  <c r="AD2865" i="1"/>
  <c r="AF2864" i="1"/>
  <c r="AD2864" i="1"/>
  <c r="AF2863" i="1"/>
  <c r="AD2863" i="1"/>
  <c r="AF2862" i="1"/>
  <c r="AD2862" i="1"/>
  <c r="AF2861" i="1"/>
  <c r="AD2861" i="1"/>
  <c r="AF2860" i="1"/>
  <c r="AD2860" i="1"/>
  <c r="AF2859" i="1"/>
  <c r="AD2859" i="1"/>
  <c r="AF2858" i="1"/>
  <c r="AD2858" i="1"/>
  <c r="AF2857" i="1"/>
  <c r="AD2857" i="1"/>
  <c r="AF2856" i="1"/>
  <c r="AD2856" i="1"/>
  <c r="AF2855" i="1"/>
  <c r="AD2855" i="1"/>
  <c r="AF2854" i="1"/>
  <c r="AD2854" i="1"/>
  <c r="AF2853" i="1"/>
  <c r="AD2853" i="1"/>
  <c r="AF2852" i="1"/>
  <c r="AD2852" i="1"/>
  <c r="AF2851" i="1"/>
  <c r="AD2851" i="1"/>
  <c r="AF2850" i="1"/>
  <c r="AD2850" i="1"/>
  <c r="AF2849" i="1"/>
  <c r="AD2849" i="1"/>
  <c r="AF2848" i="1"/>
  <c r="AD2848" i="1"/>
  <c r="AF2847" i="1"/>
  <c r="AD2847" i="1"/>
  <c r="AF2846" i="1"/>
  <c r="AD2846" i="1"/>
  <c r="AF2845" i="1"/>
  <c r="AD2845" i="1"/>
  <c r="AF2844" i="1"/>
  <c r="AD2844" i="1"/>
  <c r="AF2843" i="1"/>
  <c r="AD2843" i="1"/>
  <c r="AF2842" i="1"/>
  <c r="AD2842" i="1"/>
  <c r="AF2841" i="1"/>
  <c r="AD2841" i="1"/>
  <c r="AF2840" i="1"/>
  <c r="AD2840" i="1"/>
  <c r="AF2839" i="1"/>
  <c r="AD2839" i="1"/>
  <c r="AF2838" i="1"/>
  <c r="AD2838" i="1"/>
  <c r="AF2837" i="1"/>
  <c r="AD2837" i="1"/>
  <c r="AF2836" i="1"/>
  <c r="AD2836" i="1"/>
  <c r="AF2835" i="1"/>
  <c r="AD2835" i="1"/>
  <c r="AF2834" i="1"/>
  <c r="AD2834" i="1"/>
  <c r="AF2833" i="1"/>
  <c r="AD2833" i="1"/>
  <c r="AF2832" i="1"/>
  <c r="AD2832" i="1"/>
  <c r="AF2831" i="1"/>
  <c r="AD2831" i="1"/>
  <c r="AF2830" i="1"/>
  <c r="AD2830" i="1"/>
  <c r="AF2829" i="1"/>
  <c r="AD2829" i="1"/>
  <c r="AF2828" i="1"/>
  <c r="AD2828" i="1"/>
  <c r="AF2827" i="1"/>
  <c r="AD2827" i="1"/>
  <c r="AF2826" i="1"/>
  <c r="AD2826" i="1"/>
  <c r="AF2825" i="1"/>
  <c r="AD2825" i="1"/>
  <c r="AF2824" i="1"/>
  <c r="AD2824" i="1"/>
  <c r="AF2823" i="1"/>
  <c r="AD2823" i="1"/>
  <c r="AF2822" i="1"/>
  <c r="AD2822" i="1"/>
  <c r="AF2821" i="1"/>
  <c r="AD2821" i="1"/>
  <c r="AF2820" i="1"/>
  <c r="AD2820" i="1"/>
  <c r="AF2819" i="1"/>
  <c r="AD2819" i="1"/>
  <c r="AF2818" i="1"/>
  <c r="AD2818" i="1"/>
  <c r="AF2817" i="1"/>
  <c r="AD2817" i="1"/>
  <c r="AF2816" i="1"/>
  <c r="AD2816" i="1"/>
  <c r="AF2815" i="1"/>
  <c r="AD2815" i="1"/>
  <c r="AF2814" i="1"/>
  <c r="AD2814" i="1"/>
  <c r="AF2813" i="1"/>
  <c r="AD2813" i="1"/>
  <c r="AF2812" i="1"/>
  <c r="AD2812" i="1"/>
  <c r="AF2811" i="1"/>
  <c r="AD2811" i="1"/>
  <c r="AF2810" i="1"/>
  <c r="AD2810" i="1"/>
  <c r="AF2809" i="1"/>
  <c r="AD2809" i="1"/>
  <c r="AF2808" i="1"/>
  <c r="AD2808" i="1"/>
  <c r="AF2807" i="1"/>
  <c r="AD2807" i="1"/>
  <c r="AF2806" i="1"/>
  <c r="AD2806" i="1"/>
  <c r="AF2805" i="1"/>
  <c r="AD2805" i="1"/>
  <c r="AF2804" i="1"/>
  <c r="AD2804" i="1"/>
  <c r="AF2803" i="1"/>
  <c r="AD2803" i="1"/>
  <c r="AF2802" i="1"/>
  <c r="AD2802" i="1"/>
  <c r="AF2801" i="1"/>
  <c r="AD2801" i="1"/>
  <c r="AF2800" i="1"/>
  <c r="AD2800" i="1"/>
  <c r="AF2799" i="1"/>
  <c r="AD2799" i="1"/>
  <c r="AF2798" i="1"/>
  <c r="AD2798" i="1"/>
  <c r="AF2797" i="1"/>
  <c r="AD2797" i="1"/>
  <c r="AF2796" i="1"/>
  <c r="AD2796" i="1"/>
  <c r="AF2795" i="1"/>
  <c r="AD2795" i="1"/>
  <c r="AF2794" i="1"/>
  <c r="AD2794" i="1"/>
  <c r="AF2793" i="1"/>
  <c r="AD2793" i="1"/>
  <c r="AF2792" i="1"/>
  <c r="AD2792" i="1"/>
  <c r="AF2791" i="1"/>
  <c r="AD2791" i="1"/>
  <c r="AF2790" i="1"/>
  <c r="AD2790" i="1"/>
  <c r="AF2789" i="1"/>
  <c r="AD2789" i="1"/>
  <c r="AF2788" i="1"/>
  <c r="AD2788" i="1"/>
  <c r="AF2787" i="1"/>
  <c r="AD2787" i="1"/>
  <c r="AF2786" i="1"/>
  <c r="AD2786" i="1"/>
  <c r="AF2785" i="1"/>
  <c r="AD2785" i="1"/>
  <c r="AF2784" i="1"/>
  <c r="AD2784" i="1"/>
  <c r="AF2783" i="1"/>
  <c r="AD2783" i="1"/>
  <c r="AF2782" i="1"/>
  <c r="AD2782" i="1"/>
  <c r="AF2781" i="1"/>
  <c r="AD2781" i="1"/>
  <c r="AF2780" i="1"/>
  <c r="AD2780" i="1"/>
  <c r="AF2779" i="1"/>
  <c r="AD2779" i="1"/>
  <c r="AF2778" i="1"/>
  <c r="AD2778" i="1"/>
  <c r="AF2777" i="1"/>
  <c r="AD2777" i="1"/>
  <c r="AF2776" i="1"/>
  <c r="AD2776" i="1"/>
  <c r="AF2775" i="1"/>
  <c r="AD2775" i="1"/>
  <c r="AF2774" i="1"/>
  <c r="AD2774" i="1"/>
  <c r="AF2773" i="1"/>
  <c r="AD2773" i="1"/>
  <c r="AF2772" i="1"/>
  <c r="AD2772" i="1"/>
  <c r="AF2771" i="1"/>
  <c r="AD2771" i="1"/>
  <c r="AF2770" i="1"/>
  <c r="AD2770" i="1"/>
  <c r="AF2769" i="1"/>
  <c r="AD2769" i="1"/>
  <c r="AF2768" i="1"/>
  <c r="AD2768" i="1"/>
  <c r="AF2767" i="1"/>
  <c r="AD2767" i="1"/>
  <c r="AF2766" i="1"/>
  <c r="AD2766" i="1"/>
  <c r="AF2765" i="1"/>
  <c r="AD2765" i="1"/>
  <c r="AF2764" i="1"/>
  <c r="AD2764" i="1"/>
  <c r="AF2763" i="1"/>
  <c r="AD2763" i="1"/>
  <c r="AF2762" i="1"/>
  <c r="AD2762" i="1"/>
  <c r="AF2761" i="1"/>
  <c r="AD2761" i="1"/>
  <c r="AF2760" i="1"/>
  <c r="AD2760" i="1"/>
  <c r="AF2759" i="1"/>
  <c r="AD2759" i="1"/>
  <c r="AF2758" i="1"/>
  <c r="AD2758" i="1"/>
  <c r="AF2757" i="1"/>
  <c r="AD2757" i="1"/>
  <c r="AF2756" i="1"/>
  <c r="AD2756" i="1"/>
  <c r="AF2755" i="1"/>
  <c r="AD2755" i="1"/>
  <c r="AF2754" i="1"/>
  <c r="AD2754" i="1"/>
  <c r="AF2753" i="1"/>
  <c r="AD2753" i="1"/>
  <c r="AF2752" i="1"/>
  <c r="AD2752" i="1"/>
  <c r="AF2751" i="1"/>
  <c r="AD2751" i="1"/>
  <c r="AF2750" i="1"/>
  <c r="AD2750" i="1"/>
  <c r="AF2749" i="1"/>
  <c r="AD2749" i="1"/>
  <c r="AF2748" i="1"/>
  <c r="AD2748" i="1"/>
  <c r="AF2747" i="1"/>
  <c r="AD2747" i="1"/>
  <c r="AF2746" i="1"/>
  <c r="AD2746" i="1"/>
  <c r="AF2745" i="1"/>
  <c r="AD2745" i="1"/>
  <c r="AF2744" i="1"/>
  <c r="AD2744" i="1"/>
  <c r="AF2743" i="1"/>
  <c r="AD2743" i="1"/>
  <c r="AF2742" i="1"/>
  <c r="AD2742" i="1"/>
  <c r="AF2741" i="1"/>
  <c r="AD2741" i="1"/>
  <c r="AF2740" i="1"/>
  <c r="AD2740" i="1"/>
  <c r="AF2739" i="1"/>
  <c r="AD2739" i="1"/>
  <c r="AF2738" i="1"/>
  <c r="AD2738" i="1"/>
  <c r="AF2737" i="1"/>
  <c r="AD2737" i="1"/>
  <c r="AF2736" i="1"/>
  <c r="AD2736" i="1"/>
  <c r="AF2735" i="1"/>
  <c r="AD2735" i="1"/>
  <c r="AF2734" i="1"/>
  <c r="AD2734" i="1"/>
  <c r="AF2733" i="1"/>
  <c r="AD2733" i="1"/>
  <c r="AF2732" i="1"/>
  <c r="AD2732" i="1"/>
  <c r="AF2731" i="1"/>
  <c r="AD2731" i="1"/>
  <c r="AF2730" i="1"/>
  <c r="AD2730" i="1"/>
  <c r="AF2729" i="1"/>
  <c r="AD2729" i="1"/>
  <c r="AF2728" i="1"/>
  <c r="AD2728" i="1"/>
  <c r="AF2727" i="1"/>
  <c r="AD2727" i="1"/>
  <c r="AF2726" i="1"/>
  <c r="AD2726" i="1"/>
  <c r="AF2725" i="1"/>
  <c r="AD2725" i="1"/>
  <c r="AF2724" i="1"/>
  <c r="AD2724" i="1"/>
  <c r="AF2723" i="1"/>
  <c r="AD2723" i="1"/>
  <c r="AF2722" i="1"/>
  <c r="AD2722" i="1"/>
  <c r="AF2721" i="1"/>
  <c r="AD2721" i="1"/>
  <c r="AF2720" i="1"/>
  <c r="AD2720" i="1"/>
  <c r="AF2719" i="1"/>
  <c r="AD2719" i="1"/>
  <c r="AF2718" i="1"/>
  <c r="AD2718" i="1"/>
  <c r="AF2717" i="1"/>
  <c r="AD2717" i="1"/>
  <c r="AF2716" i="1"/>
  <c r="AD2716" i="1"/>
  <c r="AF2715" i="1"/>
  <c r="AD2715" i="1"/>
  <c r="AF2714" i="1"/>
  <c r="AD2714" i="1"/>
  <c r="AF2713" i="1"/>
  <c r="AD2713" i="1"/>
  <c r="AF2712" i="1"/>
  <c r="AD2712" i="1"/>
  <c r="AF2711" i="1"/>
  <c r="AD2711" i="1"/>
  <c r="AF2710" i="1"/>
  <c r="AD2710" i="1"/>
  <c r="AF2709" i="1"/>
  <c r="AD2709" i="1"/>
  <c r="AF2708" i="1"/>
  <c r="AD2708" i="1"/>
  <c r="AF2707" i="1"/>
  <c r="AD2707" i="1"/>
  <c r="AF2706" i="1"/>
  <c r="AD2706" i="1"/>
  <c r="AF2705" i="1"/>
  <c r="AD2705" i="1"/>
  <c r="AF2704" i="1"/>
  <c r="AD2704" i="1"/>
  <c r="AF2703" i="1"/>
  <c r="AD2703" i="1"/>
  <c r="AF2702" i="1"/>
  <c r="AD2702" i="1"/>
  <c r="AF2701" i="1"/>
  <c r="AD2701" i="1"/>
  <c r="AF2700" i="1"/>
  <c r="AD2700" i="1"/>
  <c r="AF2699" i="1"/>
  <c r="AD2699" i="1"/>
  <c r="AF2698" i="1"/>
  <c r="AD2698" i="1"/>
  <c r="AF2697" i="1"/>
  <c r="AD2697" i="1"/>
  <c r="AF2696" i="1"/>
  <c r="AD2696" i="1"/>
  <c r="AF2695" i="1"/>
  <c r="AD2695" i="1"/>
  <c r="AF2694" i="1"/>
  <c r="AD2694" i="1"/>
  <c r="AF2693" i="1"/>
  <c r="AD2693" i="1"/>
  <c r="AF2692" i="1"/>
  <c r="AD2692" i="1"/>
  <c r="AF2691" i="1"/>
  <c r="AD2691" i="1"/>
  <c r="AF2690" i="1"/>
  <c r="AD2690" i="1"/>
  <c r="AF2689" i="1"/>
  <c r="AD2689" i="1"/>
  <c r="AF2688" i="1"/>
  <c r="AD2688" i="1"/>
  <c r="AF2687" i="1"/>
  <c r="AD2687" i="1"/>
  <c r="AF2686" i="1"/>
  <c r="AD2686" i="1"/>
  <c r="AF2685" i="1"/>
  <c r="AD2685" i="1"/>
  <c r="AF2684" i="1"/>
  <c r="AD2684" i="1"/>
  <c r="AF2683" i="1"/>
  <c r="AD2683" i="1"/>
  <c r="AF2682" i="1"/>
  <c r="AD2682" i="1"/>
  <c r="AF2681" i="1"/>
  <c r="AD2681" i="1"/>
  <c r="AF2680" i="1"/>
  <c r="AD2680" i="1"/>
  <c r="AF2679" i="1"/>
  <c r="AD2679" i="1"/>
  <c r="AF2678" i="1"/>
  <c r="AD2678" i="1"/>
  <c r="AF2677" i="1"/>
  <c r="AD2677" i="1"/>
  <c r="AF2676" i="1"/>
  <c r="AD2676" i="1"/>
  <c r="AF2675" i="1"/>
  <c r="AD2675" i="1"/>
  <c r="AF2674" i="1"/>
  <c r="AD2674" i="1"/>
  <c r="AF2673" i="1"/>
  <c r="AD2673" i="1"/>
  <c r="AF2672" i="1"/>
  <c r="AD2672" i="1"/>
  <c r="AF2671" i="1"/>
  <c r="AD2671" i="1"/>
  <c r="AF2670" i="1"/>
  <c r="AD2670" i="1"/>
  <c r="AF2669" i="1"/>
  <c r="AD2669" i="1"/>
  <c r="AF2668" i="1"/>
  <c r="AD2668" i="1"/>
  <c r="AF2667" i="1"/>
  <c r="AD2667" i="1"/>
  <c r="AF2666" i="1"/>
  <c r="AD2666" i="1"/>
  <c r="AF2665" i="1"/>
  <c r="AD2665" i="1"/>
  <c r="AF2664" i="1"/>
  <c r="AD2664" i="1"/>
  <c r="AF2663" i="1"/>
  <c r="AD2663" i="1"/>
  <c r="AF2662" i="1"/>
  <c r="AD2662" i="1"/>
  <c r="AF2661" i="1"/>
  <c r="AD2661" i="1"/>
  <c r="AF2660" i="1"/>
  <c r="AD2660" i="1"/>
  <c r="AF2659" i="1"/>
  <c r="AD2659" i="1"/>
  <c r="AF2658" i="1"/>
  <c r="AD2658" i="1"/>
  <c r="AF2657" i="1"/>
  <c r="AD2657" i="1"/>
  <c r="AF2656" i="1"/>
  <c r="AD2656" i="1"/>
  <c r="AF2655" i="1"/>
  <c r="AD2655" i="1"/>
  <c r="AF2654" i="1"/>
  <c r="AD2654" i="1"/>
  <c r="AF2653" i="1"/>
  <c r="AD2653" i="1"/>
  <c r="AF2652" i="1"/>
  <c r="AD2652" i="1"/>
  <c r="AF2651" i="1"/>
  <c r="AD2651" i="1"/>
  <c r="AF2650" i="1"/>
  <c r="AD2650" i="1"/>
  <c r="AF2649" i="1"/>
  <c r="AD2649" i="1"/>
  <c r="AF2648" i="1"/>
  <c r="AD2648" i="1"/>
  <c r="AF2647" i="1"/>
  <c r="AD2647" i="1"/>
  <c r="AF2646" i="1"/>
  <c r="AD2646" i="1"/>
  <c r="AF2645" i="1"/>
  <c r="AD2645" i="1"/>
  <c r="AF2644" i="1"/>
  <c r="AD2644" i="1"/>
  <c r="AF2643" i="1"/>
  <c r="AD2643" i="1"/>
  <c r="AF2642" i="1"/>
  <c r="AD2642" i="1"/>
  <c r="AF2641" i="1"/>
  <c r="AD2641" i="1"/>
  <c r="AF2640" i="1"/>
  <c r="AD2640" i="1"/>
  <c r="AF2639" i="1"/>
  <c r="AD2639" i="1"/>
  <c r="AF2638" i="1"/>
  <c r="AD2638" i="1"/>
  <c r="AF2637" i="1"/>
  <c r="AD2637" i="1"/>
  <c r="AF2636" i="1"/>
  <c r="AD2636" i="1"/>
  <c r="AF2635" i="1"/>
  <c r="AD2635" i="1"/>
  <c r="AF2634" i="1"/>
  <c r="AD2634" i="1"/>
  <c r="AF2633" i="1"/>
  <c r="AD2633" i="1"/>
  <c r="AF2632" i="1"/>
  <c r="AD2632" i="1"/>
  <c r="AF2631" i="1"/>
  <c r="AD2631" i="1"/>
  <c r="AF2630" i="1"/>
  <c r="AD2630" i="1"/>
  <c r="AF2629" i="1"/>
  <c r="AD2629" i="1"/>
  <c r="AF2628" i="1"/>
  <c r="AD2628" i="1"/>
  <c r="AF2627" i="1"/>
  <c r="AD2627" i="1"/>
  <c r="AF2626" i="1"/>
  <c r="AD2626" i="1"/>
  <c r="AF2625" i="1"/>
  <c r="AD2625" i="1"/>
  <c r="AF2624" i="1"/>
  <c r="AD2624" i="1"/>
  <c r="AF2623" i="1"/>
  <c r="AD2623" i="1"/>
  <c r="AF2622" i="1"/>
  <c r="AD2622" i="1"/>
  <c r="AF2621" i="1"/>
  <c r="AD2621" i="1"/>
  <c r="AF2620" i="1"/>
  <c r="AD2620" i="1"/>
  <c r="AF2619" i="1"/>
  <c r="AD2619" i="1"/>
  <c r="AF2618" i="1"/>
  <c r="AD2618" i="1"/>
  <c r="AF2617" i="1"/>
  <c r="AD2617" i="1"/>
  <c r="AF2616" i="1"/>
  <c r="AD2616" i="1"/>
  <c r="AF2615" i="1"/>
  <c r="AD2615" i="1"/>
  <c r="AF2614" i="1"/>
  <c r="AD2614" i="1"/>
  <c r="AF2613" i="1"/>
  <c r="AD2613" i="1"/>
  <c r="AF2612" i="1"/>
  <c r="AD2612" i="1"/>
  <c r="AF2611" i="1"/>
  <c r="AD2611" i="1"/>
  <c r="AF2610" i="1"/>
  <c r="AD2610" i="1"/>
  <c r="AF2609" i="1"/>
  <c r="AD2609" i="1"/>
  <c r="AF2608" i="1"/>
  <c r="AD2608" i="1"/>
  <c r="AF2607" i="1"/>
  <c r="AD2607" i="1"/>
  <c r="AF2606" i="1"/>
  <c r="AD2606" i="1"/>
  <c r="AF2605" i="1"/>
  <c r="AD2605" i="1"/>
  <c r="AF2604" i="1"/>
  <c r="AD2604" i="1"/>
  <c r="AF2603" i="1"/>
  <c r="AD2603" i="1"/>
  <c r="AF2602" i="1"/>
  <c r="AD2602" i="1"/>
  <c r="AF2601" i="1"/>
  <c r="AD2601" i="1"/>
  <c r="AF2600" i="1"/>
  <c r="AD2600" i="1"/>
  <c r="AF2599" i="1"/>
  <c r="AD2599" i="1"/>
  <c r="AF2598" i="1"/>
  <c r="AD2598" i="1"/>
  <c r="AF2597" i="1"/>
  <c r="AD2597" i="1"/>
  <c r="AF2596" i="1"/>
  <c r="AD2596" i="1"/>
  <c r="AF2595" i="1"/>
  <c r="AD2595" i="1"/>
  <c r="AF2594" i="1"/>
  <c r="AD2594" i="1"/>
  <c r="AF2593" i="1"/>
  <c r="AD2593" i="1"/>
  <c r="AF2592" i="1"/>
  <c r="AD2592" i="1"/>
  <c r="AF2591" i="1"/>
  <c r="AD2591" i="1"/>
  <c r="AF2590" i="1"/>
  <c r="AD2590" i="1"/>
  <c r="AF2589" i="1"/>
  <c r="AD2589" i="1"/>
  <c r="AF2588" i="1"/>
  <c r="AD2588" i="1"/>
  <c r="AF2587" i="1"/>
  <c r="AD2587" i="1"/>
  <c r="AF2586" i="1"/>
  <c r="AD2586" i="1"/>
  <c r="AF2585" i="1"/>
  <c r="AD2585" i="1"/>
  <c r="AF2584" i="1"/>
  <c r="AD2584" i="1"/>
  <c r="AF2583" i="1"/>
  <c r="AD2583" i="1"/>
  <c r="AF2582" i="1"/>
  <c r="AD2582" i="1"/>
  <c r="AF2581" i="1"/>
  <c r="AD2581" i="1"/>
  <c r="AF2580" i="1"/>
  <c r="AD2580" i="1"/>
  <c r="AF2579" i="1"/>
  <c r="AD2579" i="1"/>
  <c r="AF2578" i="1"/>
  <c r="AD2578" i="1"/>
  <c r="AF2577" i="1"/>
  <c r="AD2577" i="1"/>
  <c r="AF2576" i="1"/>
  <c r="AD2576" i="1"/>
  <c r="AF2575" i="1"/>
  <c r="AD2575" i="1"/>
  <c r="AF2574" i="1"/>
  <c r="AD2574" i="1"/>
  <c r="AF2573" i="1"/>
  <c r="AD2573" i="1"/>
  <c r="AF2572" i="1"/>
  <c r="AD2572" i="1"/>
  <c r="AF2571" i="1"/>
  <c r="AD2571" i="1"/>
  <c r="AF2570" i="1"/>
  <c r="AD2570" i="1"/>
  <c r="AF2569" i="1"/>
  <c r="AD2569" i="1"/>
  <c r="AF2568" i="1"/>
  <c r="AD2568" i="1"/>
  <c r="AF2567" i="1"/>
  <c r="AD2567" i="1"/>
  <c r="AF2566" i="1"/>
  <c r="AD2566" i="1"/>
  <c r="AF2565" i="1"/>
  <c r="AD2565" i="1"/>
  <c r="AF2564" i="1"/>
  <c r="AD2564" i="1"/>
  <c r="AF2563" i="1"/>
  <c r="AD2563" i="1"/>
  <c r="AF2562" i="1"/>
  <c r="AD2562" i="1"/>
  <c r="AF2561" i="1"/>
  <c r="AD2561" i="1"/>
  <c r="AF2560" i="1"/>
  <c r="AD2560" i="1"/>
  <c r="AF2559" i="1"/>
  <c r="AD2559" i="1"/>
  <c r="AF2558" i="1"/>
  <c r="AD2558" i="1"/>
  <c r="AF2557" i="1"/>
  <c r="AD2557" i="1"/>
  <c r="AF2556" i="1"/>
  <c r="AD2556" i="1"/>
  <c r="AF2555" i="1"/>
  <c r="AD2555" i="1"/>
  <c r="AF2554" i="1"/>
  <c r="AD2554" i="1"/>
  <c r="AF2553" i="1"/>
  <c r="AD2553" i="1"/>
  <c r="AF2552" i="1"/>
  <c r="AD2552" i="1"/>
  <c r="AF2551" i="1"/>
  <c r="AD2551" i="1"/>
  <c r="AF2550" i="1"/>
  <c r="AD2550" i="1"/>
  <c r="AF2549" i="1"/>
  <c r="AD2549" i="1"/>
  <c r="AF2548" i="1"/>
  <c r="AD2548" i="1"/>
  <c r="AF2547" i="1"/>
  <c r="AD2547" i="1"/>
  <c r="AF2546" i="1"/>
  <c r="AD2546" i="1"/>
  <c r="AF2545" i="1"/>
  <c r="AD2545" i="1"/>
  <c r="AF2544" i="1"/>
  <c r="AD2544" i="1"/>
  <c r="AF2543" i="1"/>
  <c r="AD2543" i="1"/>
  <c r="AF2542" i="1"/>
  <c r="AD2542" i="1"/>
  <c r="AF2541" i="1"/>
  <c r="AD2541" i="1"/>
  <c r="AF2540" i="1"/>
  <c r="AD2540" i="1"/>
  <c r="AF2539" i="1"/>
  <c r="AD2539" i="1"/>
  <c r="AF2538" i="1"/>
  <c r="AD2538" i="1"/>
  <c r="AF2537" i="1"/>
  <c r="AD2537" i="1"/>
  <c r="AF2536" i="1"/>
  <c r="AD2536" i="1"/>
  <c r="AF2535" i="1"/>
  <c r="AD2535" i="1"/>
  <c r="AF2534" i="1"/>
  <c r="AD2534" i="1"/>
  <c r="AF2533" i="1"/>
  <c r="AD2533" i="1"/>
  <c r="AF2532" i="1"/>
  <c r="AD2532" i="1"/>
  <c r="AF2531" i="1"/>
  <c r="AD2531" i="1"/>
  <c r="AF2530" i="1"/>
  <c r="AD2530" i="1"/>
  <c r="AF2529" i="1"/>
  <c r="AD2529" i="1"/>
  <c r="AF2528" i="1"/>
  <c r="AD2528" i="1"/>
  <c r="AF2527" i="1"/>
  <c r="AD2527" i="1"/>
  <c r="AF2526" i="1"/>
  <c r="AD2526" i="1"/>
  <c r="AF2525" i="1"/>
  <c r="AD2525" i="1"/>
  <c r="AF2524" i="1"/>
  <c r="AD2524" i="1"/>
  <c r="AF2523" i="1"/>
  <c r="AD2523" i="1"/>
  <c r="AF2522" i="1"/>
  <c r="AD2522" i="1"/>
  <c r="AF2521" i="1"/>
  <c r="AD2521" i="1"/>
  <c r="AF2520" i="1"/>
  <c r="AD2520" i="1"/>
  <c r="AF2519" i="1"/>
  <c r="AD2519" i="1"/>
  <c r="AF2518" i="1"/>
  <c r="AD2518" i="1"/>
  <c r="AF2517" i="1"/>
  <c r="AD2517" i="1"/>
  <c r="AF2516" i="1"/>
  <c r="AD2516" i="1"/>
  <c r="AF2515" i="1"/>
  <c r="AD2515" i="1"/>
  <c r="AF2514" i="1"/>
  <c r="AD2514" i="1"/>
  <c r="AF2513" i="1"/>
  <c r="AD2513" i="1"/>
  <c r="AF2512" i="1"/>
  <c r="AD2512" i="1"/>
  <c r="AF2511" i="1"/>
  <c r="AD2511" i="1"/>
  <c r="AF2510" i="1"/>
  <c r="AD2510" i="1"/>
  <c r="AF2509" i="1"/>
  <c r="AD2509" i="1"/>
  <c r="AF2508" i="1"/>
  <c r="AD2508" i="1"/>
  <c r="AF2507" i="1"/>
  <c r="AD2507" i="1"/>
  <c r="AF2506" i="1"/>
  <c r="AD2506" i="1"/>
  <c r="AF2505" i="1"/>
  <c r="AD2505" i="1"/>
  <c r="AF2504" i="1"/>
  <c r="AD2504" i="1"/>
  <c r="AF2503" i="1"/>
  <c r="AD2503" i="1"/>
  <c r="AF2502" i="1"/>
  <c r="AD2502" i="1"/>
  <c r="AF2501" i="1"/>
  <c r="AD2501" i="1"/>
  <c r="AF2500" i="1"/>
  <c r="AD2500" i="1"/>
  <c r="AF2499" i="1"/>
  <c r="AD2499" i="1"/>
  <c r="AF2498" i="1"/>
  <c r="AD2498" i="1"/>
  <c r="AF2497" i="1"/>
  <c r="AD2497" i="1"/>
  <c r="AF2496" i="1"/>
  <c r="AD2496" i="1"/>
  <c r="AF2495" i="1"/>
  <c r="AD2495" i="1"/>
  <c r="AF2494" i="1"/>
  <c r="AD2494" i="1"/>
  <c r="AF2493" i="1"/>
  <c r="AD2493" i="1"/>
  <c r="AF2492" i="1"/>
  <c r="AD2492" i="1"/>
  <c r="AF2491" i="1"/>
  <c r="AD2491" i="1"/>
  <c r="AF2490" i="1"/>
  <c r="AD2490" i="1"/>
  <c r="AF2489" i="1"/>
  <c r="AD2489" i="1"/>
  <c r="AF2488" i="1"/>
  <c r="AD2488" i="1"/>
  <c r="AF2487" i="1"/>
  <c r="AD2487" i="1"/>
  <c r="AF2486" i="1"/>
  <c r="AD2486" i="1"/>
  <c r="AF2485" i="1"/>
  <c r="AD2485" i="1"/>
  <c r="AF2484" i="1"/>
  <c r="AD2484" i="1"/>
  <c r="AF2483" i="1"/>
  <c r="AD2483" i="1"/>
  <c r="AF2482" i="1"/>
  <c r="AD2482" i="1"/>
  <c r="AF2481" i="1"/>
  <c r="AD2481" i="1"/>
  <c r="AF2480" i="1"/>
  <c r="AD2480" i="1"/>
  <c r="AF2479" i="1"/>
  <c r="AD2479" i="1"/>
  <c r="AF2478" i="1"/>
  <c r="AD2478" i="1"/>
  <c r="AF2477" i="1"/>
  <c r="AD2477" i="1"/>
  <c r="AF2476" i="1"/>
  <c r="AD2476" i="1"/>
  <c r="AF2475" i="1"/>
  <c r="AD2475" i="1"/>
  <c r="AF2474" i="1"/>
  <c r="AD2474" i="1"/>
  <c r="AF2473" i="1"/>
  <c r="AD2473" i="1"/>
  <c r="AF2472" i="1"/>
  <c r="AD2472" i="1"/>
  <c r="AF2471" i="1"/>
  <c r="AD2471" i="1"/>
  <c r="AF2470" i="1"/>
  <c r="AD2470" i="1"/>
  <c r="AF2469" i="1"/>
  <c r="AD2469" i="1"/>
  <c r="AF2468" i="1"/>
  <c r="AD2468" i="1"/>
  <c r="AF2467" i="1"/>
  <c r="AD2467" i="1"/>
  <c r="AF2466" i="1"/>
  <c r="AD2466" i="1"/>
  <c r="AF2465" i="1"/>
  <c r="AD2465" i="1"/>
  <c r="AF2464" i="1"/>
  <c r="AD2464" i="1"/>
  <c r="AF2463" i="1"/>
  <c r="AD2463" i="1"/>
  <c r="AF2462" i="1"/>
  <c r="AD2462" i="1"/>
  <c r="AF2461" i="1"/>
  <c r="AD2461" i="1"/>
  <c r="AF2460" i="1"/>
  <c r="AD2460" i="1"/>
  <c r="AF2459" i="1"/>
  <c r="AD2459" i="1"/>
  <c r="AF2458" i="1"/>
  <c r="AD2458" i="1"/>
  <c r="AF2457" i="1"/>
  <c r="AD2457" i="1"/>
  <c r="AF2456" i="1"/>
  <c r="AD2456" i="1"/>
  <c r="AF2455" i="1"/>
  <c r="AD2455" i="1"/>
  <c r="AF2454" i="1"/>
  <c r="AD2454" i="1"/>
  <c r="AF2453" i="1"/>
  <c r="AD2453" i="1"/>
  <c r="AF2452" i="1"/>
  <c r="AD2452" i="1"/>
  <c r="AF2451" i="1"/>
  <c r="AD2451" i="1"/>
  <c r="AF2450" i="1"/>
  <c r="AD2450" i="1"/>
  <c r="AF2449" i="1"/>
  <c r="AD2449" i="1"/>
  <c r="AF2448" i="1"/>
  <c r="AD2448" i="1"/>
  <c r="AF2447" i="1"/>
  <c r="AD2447" i="1"/>
  <c r="AF2446" i="1"/>
  <c r="AD2446" i="1"/>
  <c r="AF2445" i="1"/>
  <c r="AD2445" i="1"/>
  <c r="AF2444" i="1"/>
  <c r="AD2444" i="1"/>
  <c r="AF2443" i="1"/>
  <c r="AD2443" i="1"/>
  <c r="AF2442" i="1"/>
  <c r="AD2442" i="1"/>
  <c r="AF2441" i="1"/>
  <c r="AD2441" i="1"/>
  <c r="AF2440" i="1"/>
  <c r="AD2440" i="1"/>
  <c r="AF2439" i="1"/>
  <c r="AD2439" i="1"/>
  <c r="AF2438" i="1"/>
  <c r="AD2438" i="1"/>
  <c r="AF2437" i="1"/>
  <c r="AD2437" i="1"/>
  <c r="AF2436" i="1"/>
  <c r="AD2436" i="1"/>
  <c r="AF2435" i="1"/>
  <c r="AD2435" i="1"/>
  <c r="AF2434" i="1"/>
  <c r="AD2434" i="1"/>
  <c r="AF2433" i="1"/>
  <c r="AD2433" i="1"/>
  <c r="AF2432" i="1"/>
  <c r="AD2432" i="1"/>
  <c r="AF2431" i="1"/>
  <c r="AD2431" i="1"/>
  <c r="AF2430" i="1"/>
  <c r="AD2430" i="1"/>
  <c r="AF2429" i="1"/>
  <c r="AD2429" i="1"/>
  <c r="AF2428" i="1"/>
  <c r="AD2428" i="1"/>
  <c r="AF2427" i="1"/>
  <c r="AD2427" i="1"/>
  <c r="AF2426" i="1"/>
  <c r="AD2426" i="1"/>
  <c r="AF2425" i="1"/>
  <c r="AD2425" i="1"/>
  <c r="AF2424" i="1"/>
  <c r="AD2424" i="1"/>
  <c r="AF2423" i="1"/>
  <c r="AD2423" i="1"/>
  <c r="AF2422" i="1"/>
  <c r="AD2422" i="1"/>
  <c r="AF2421" i="1"/>
  <c r="AD2421" i="1"/>
  <c r="AF2420" i="1"/>
  <c r="AD2420" i="1"/>
  <c r="AF2419" i="1"/>
  <c r="AD2419" i="1"/>
  <c r="AF2418" i="1"/>
  <c r="AD2418" i="1"/>
  <c r="AF2417" i="1"/>
  <c r="AD2417" i="1"/>
  <c r="AF2416" i="1"/>
  <c r="AD2416" i="1"/>
  <c r="AF2415" i="1"/>
  <c r="AD2415" i="1"/>
  <c r="AF2414" i="1"/>
  <c r="AD2414" i="1"/>
  <c r="AF2413" i="1"/>
  <c r="AD2413" i="1"/>
  <c r="AF2412" i="1"/>
  <c r="AD2412" i="1"/>
  <c r="AF2411" i="1"/>
  <c r="AD2411" i="1"/>
  <c r="AF2410" i="1"/>
  <c r="AD2410" i="1"/>
  <c r="AF2409" i="1"/>
  <c r="AD2409" i="1"/>
  <c r="AF2408" i="1"/>
  <c r="AD2408" i="1"/>
  <c r="AF2407" i="1"/>
  <c r="AD2407" i="1"/>
  <c r="AF2406" i="1"/>
  <c r="AD2406" i="1"/>
  <c r="AF2405" i="1"/>
  <c r="AD2405" i="1"/>
  <c r="AF2404" i="1"/>
  <c r="AD2404" i="1"/>
  <c r="AF2403" i="1"/>
  <c r="AD2403" i="1"/>
  <c r="AF2402" i="1"/>
  <c r="AD2402" i="1"/>
  <c r="AF2401" i="1"/>
  <c r="AD2401" i="1"/>
  <c r="AF2400" i="1"/>
  <c r="AD2400" i="1"/>
  <c r="AF2399" i="1"/>
  <c r="AD2399" i="1"/>
  <c r="AF2398" i="1"/>
  <c r="AD2398" i="1"/>
  <c r="AF2397" i="1"/>
  <c r="AD2397" i="1"/>
  <c r="AF2396" i="1"/>
  <c r="AD2396" i="1"/>
  <c r="AF2395" i="1"/>
  <c r="AD2395" i="1"/>
  <c r="AF2394" i="1"/>
  <c r="AD2394" i="1"/>
  <c r="AF2393" i="1"/>
  <c r="AD2393" i="1"/>
  <c r="AF2392" i="1"/>
  <c r="AD2392" i="1"/>
  <c r="AF2391" i="1"/>
  <c r="AD2391" i="1"/>
  <c r="AF2390" i="1"/>
  <c r="AD2390" i="1"/>
  <c r="AF2389" i="1"/>
  <c r="AD2389" i="1"/>
  <c r="AF2388" i="1"/>
  <c r="AD2388" i="1"/>
  <c r="AF2387" i="1"/>
  <c r="AD2387" i="1"/>
  <c r="AF2386" i="1"/>
  <c r="AD2386" i="1"/>
  <c r="AF2385" i="1"/>
  <c r="AD2385" i="1"/>
  <c r="AF2384" i="1"/>
  <c r="AD2384" i="1"/>
  <c r="AF2383" i="1"/>
  <c r="AD2383" i="1"/>
  <c r="AF2382" i="1"/>
  <c r="AD2382" i="1"/>
  <c r="AF2381" i="1"/>
  <c r="AD2381" i="1"/>
  <c r="AF2380" i="1"/>
  <c r="AD2380" i="1"/>
  <c r="AF2379" i="1"/>
  <c r="AD2379" i="1"/>
  <c r="AF2378" i="1"/>
  <c r="AD2378" i="1"/>
  <c r="AF2377" i="1"/>
  <c r="AD2377" i="1"/>
  <c r="AF2376" i="1"/>
  <c r="AD2376" i="1"/>
  <c r="AF2375" i="1"/>
  <c r="AD2375" i="1"/>
  <c r="AF2374" i="1"/>
  <c r="AD2374" i="1"/>
  <c r="AF2373" i="1"/>
  <c r="AD2373" i="1"/>
  <c r="AF2372" i="1"/>
  <c r="AD2372" i="1"/>
  <c r="AF2371" i="1"/>
  <c r="AD2371" i="1"/>
  <c r="AF2370" i="1"/>
  <c r="AD2370" i="1"/>
  <c r="AF2369" i="1"/>
  <c r="AD2369" i="1"/>
  <c r="AF2368" i="1"/>
  <c r="AD2368" i="1"/>
  <c r="AF2367" i="1"/>
  <c r="AD2367" i="1"/>
  <c r="AF2366" i="1"/>
  <c r="AD2366" i="1"/>
  <c r="AF2365" i="1"/>
  <c r="AD2365" i="1"/>
  <c r="AF2364" i="1"/>
  <c r="AD2364" i="1"/>
  <c r="AF2363" i="1"/>
  <c r="AD2363" i="1"/>
  <c r="AF2362" i="1"/>
  <c r="AD2362" i="1"/>
  <c r="AF2361" i="1"/>
  <c r="AD2361" i="1"/>
  <c r="AF2360" i="1"/>
  <c r="AD2360" i="1"/>
  <c r="AF2359" i="1"/>
  <c r="AD2359" i="1"/>
  <c r="AF2358" i="1"/>
  <c r="AD2358" i="1"/>
  <c r="AF2357" i="1"/>
  <c r="AD2357" i="1"/>
  <c r="AF2356" i="1"/>
  <c r="AD2356" i="1"/>
  <c r="AF2355" i="1"/>
  <c r="AD2355" i="1"/>
  <c r="AF2354" i="1"/>
  <c r="AD2354" i="1"/>
  <c r="AF2353" i="1"/>
  <c r="AD2353" i="1"/>
  <c r="AF2352" i="1"/>
  <c r="AD2352" i="1"/>
  <c r="AF2351" i="1"/>
  <c r="AD2351" i="1"/>
  <c r="AF2350" i="1"/>
  <c r="AD2350" i="1"/>
  <c r="AF2349" i="1"/>
  <c r="AD2349" i="1"/>
  <c r="AF2348" i="1"/>
  <c r="AD2348" i="1"/>
  <c r="AF2347" i="1"/>
  <c r="AD2347" i="1"/>
  <c r="AF2346" i="1"/>
  <c r="AD2346" i="1"/>
  <c r="AF2345" i="1"/>
  <c r="AD2345" i="1"/>
  <c r="AF2344" i="1"/>
  <c r="AD2344" i="1"/>
  <c r="AF2343" i="1"/>
  <c r="AD2343" i="1"/>
  <c r="AF2342" i="1"/>
  <c r="AD2342" i="1"/>
  <c r="AF2341" i="1"/>
  <c r="AD2341" i="1"/>
  <c r="AF2340" i="1"/>
  <c r="AD2340" i="1"/>
  <c r="AF2339" i="1"/>
  <c r="AD2339" i="1"/>
  <c r="AF2338" i="1"/>
  <c r="AD2338" i="1"/>
  <c r="AF2337" i="1"/>
  <c r="AD2337" i="1"/>
  <c r="AF2336" i="1"/>
  <c r="AD2336" i="1"/>
  <c r="AF2335" i="1"/>
  <c r="AD2335" i="1"/>
  <c r="AF2334" i="1"/>
  <c r="AD2334" i="1"/>
  <c r="AF2333" i="1"/>
  <c r="AD2333" i="1"/>
  <c r="AF2332" i="1"/>
  <c r="AD2332" i="1"/>
  <c r="AF2331" i="1"/>
  <c r="AD2331" i="1"/>
  <c r="AF2330" i="1"/>
  <c r="AD2330" i="1"/>
  <c r="AF2329" i="1"/>
  <c r="AD2329" i="1"/>
  <c r="AF2328" i="1"/>
  <c r="AD2328" i="1"/>
  <c r="AF2327" i="1"/>
  <c r="AD2327" i="1"/>
  <c r="AF2326" i="1"/>
  <c r="AD2326" i="1"/>
  <c r="AF2325" i="1"/>
  <c r="AD2325" i="1"/>
  <c r="AF2324" i="1"/>
  <c r="AD2324" i="1"/>
  <c r="AF2323" i="1"/>
  <c r="AD2323" i="1"/>
  <c r="AF2322" i="1"/>
  <c r="AD2322" i="1"/>
  <c r="AF2321" i="1"/>
  <c r="AD2321" i="1"/>
  <c r="AF2320" i="1"/>
  <c r="AD2320" i="1"/>
  <c r="AF2319" i="1"/>
  <c r="AD2319" i="1"/>
  <c r="AF2318" i="1"/>
  <c r="AD2318" i="1"/>
  <c r="AF2317" i="1"/>
  <c r="AD2317" i="1"/>
  <c r="AF2316" i="1"/>
  <c r="AD2316" i="1"/>
  <c r="AF2315" i="1"/>
  <c r="AD2315" i="1"/>
  <c r="AF2314" i="1"/>
  <c r="AD2314" i="1"/>
  <c r="AF2313" i="1"/>
  <c r="AD2313" i="1"/>
  <c r="AF2312" i="1"/>
  <c r="AD2312" i="1"/>
  <c r="AF2311" i="1"/>
  <c r="AD2311" i="1"/>
  <c r="AF2310" i="1"/>
  <c r="AD2310" i="1"/>
  <c r="AF2309" i="1"/>
  <c r="AD2309" i="1"/>
  <c r="AF2308" i="1"/>
  <c r="AD2308" i="1"/>
  <c r="AF2307" i="1"/>
  <c r="AD2307" i="1"/>
  <c r="AF2306" i="1"/>
  <c r="AD2306" i="1"/>
  <c r="AF2305" i="1"/>
  <c r="AD2305" i="1"/>
  <c r="AF2304" i="1"/>
  <c r="AD2304" i="1"/>
  <c r="AF2303" i="1"/>
  <c r="AD2303" i="1"/>
  <c r="AF2302" i="1"/>
  <c r="AD2302" i="1"/>
  <c r="AF2301" i="1"/>
  <c r="AD2301" i="1"/>
  <c r="AF2300" i="1"/>
  <c r="AD2300" i="1"/>
  <c r="AF2299" i="1"/>
  <c r="AD2299" i="1"/>
  <c r="AF2298" i="1"/>
  <c r="AD2298" i="1"/>
  <c r="AF2297" i="1"/>
  <c r="AD2297" i="1"/>
  <c r="AF2296" i="1"/>
  <c r="AD2296" i="1"/>
  <c r="AF2295" i="1"/>
  <c r="AD2295" i="1"/>
  <c r="AF2294" i="1"/>
  <c r="AD2294" i="1"/>
  <c r="AF2293" i="1"/>
  <c r="AD2293" i="1"/>
  <c r="AF2292" i="1"/>
  <c r="AD2292" i="1"/>
  <c r="AF2291" i="1"/>
  <c r="AD2291" i="1"/>
  <c r="AF2290" i="1"/>
  <c r="AD2290" i="1"/>
  <c r="AF2289" i="1"/>
  <c r="AD2289" i="1"/>
  <c r="AF2288" i="1"/>
  <c r="AD2288" i="1"/>
  <c r="AF2287" i="1"/>
  <c r="AD2287" i="1"/>
  <c r="AF2286" i="1"/>
  <c r="AD2286" i="1"/>
  <c r="AF2285" i="1"/>
  <c r="AD2285" i="1"/>
  <c r="AF2284" i="1"/>
  <c r="AD2284" i="1"/>
  <c r="AF2283" i="1"/>
  <c r="AD2283" i="1"/>
  <c r="AF2282" i="1"/>
  <c r="AD2282" i="1"/>
  <c r="AF2281" i="1"/>
  <c r="AD2281" i="1"/>
  <c r="AF2280" i="1"/>
  <c r="AD2280" i="1"/>
  <c r="AF2279" i="1"/>
  <c r="AD2279" i="1"/>
  <c r="AF2278" i="1"/>
  <c r="AD2278" i="1"/>
  <c r="AF2277" i="1"/>
  <c r="AD2277" i="1"/>
  <c r="AF2276" i="1"/>
  <c r="AD2276" i="1"/>
  <c r="AF2275" i="1"/>
  <c r="AD2275" i="1"/>
  <c r="AF2274" i="1"/>
  <c r="AD2274" i="1"/>
  <c r="AF2273" i="1"/>
  <c r="AD2273" i="1"/>
  <c r="AF2272" i="1"/>
  <c r="AD2272" i="1"/>
  <c r="AF2271" i="1"/>
  <c r="AD2271" i="1"/>
  <c r="AF2270" i="1"/>
  <c r="AD2270" i="1"/>
  <c r="AF2269" i="1"/>
  <c r="AD2269" i="1"/>
  <c r="AF2268" i="1"/>
  <c r="AD2268" i="1"/>
  <c r="AF2267" i="1"/>
  <c r="AD2267" i="1"/>
  <c r="AF2266" i="1"/>
  <c r="AD2266" i="1"/>
  <c r="AF2265" i="1"/>
  <c r="AD2265" i="1"/>
  <c r="AF2264" i="1"/>
  <c r="AD2264" i="1"/>
  <c r="AF2263" i="1"/>
  <c r="AD2263" i="1"/>
  <c r="AF2262" i="1"/>
  <c r="AD2262" i="1"/>
  <c r="AF2261" i="1"/>
  <c r="AD2261" i="1"/>
  <c r="AF2260" i="1"/>
  <c r="AD2260" i="1"/>
  <c r="AF2259" i="1"/>
  <c r="AD2259" i="1"/>
  <c r="AF2258" i="1"/>
  <c r="AD2258" i="1"/>
  <c r="AF2257" i="1"/>
  <c r="AD2257" i="1"/>
  <c r="AF2256" i="1"/>
  <c r="AD2256" i="1"/>
  <c r="AF2255" i="1"/>
  <c r="AD2255" i="1"/>
  <c r="AF2254" i="1"/>
  <c r="AD2254" i="1"/>
  <c r="AF2253" i="1"/>
  <c r="AD2253" i="1"/>
  <c r="AF2252" i="1"/>
  <c r="AD2252" i="1"/>
  <c r="AF2251" i="1"/>
  <c r="AD2251" i="1"/>
  <c r="AF2250" i="1"/>
  <c r="AD2250" i="1"/>
  <c r="AF2249" i="1"/>
  <c r="AD2249" i="1"/>
  <c r="AF2248" i="1"/>
  <c r="AD2248" i="1"/>
  <c r="AF2247" i="1"/>
  <c r="AD2247" i="1"/>
  <c r="AF2246" i="1"/>
  <c r="AD2246" i="1"/>
  <c r="AF2245" i="1"/>
  <c r="AD2245" i="1"/>
  <c r="AF2244" i="1"/>
  <c r="AD2244" i="1"/>
  <c r="AF2243" i="1"/>
  <c r="AD2243" i="1"/>
  <c r="AF2242" i="1"/>
  <c r="AD2242" i="1"/>
  <c r="AF2241" i="1"/>
  <c r="AD2241" i="1"/>
  <c r="AF2240" i="1"/>
  <c r="AD2240" i="1"/>
  <c r="AF2239" i="1"/>
  <c r="AD2239" i="1"/>
  <c r="AF2238" i="1"/>
  <c r="AD2238" i="1"/>
  <c r="AF2237" i="1"/>
  <c r="AD2237" i="1"/>
  <c r="AF2236" i="1"/>
  <c r="AD2236" i="1"/>
  <c r="AF2235" i="1"/>
  <c r="AD2235" i="1"/>
  <c r="AF2234" i="1"/>
  <c r="AD2234" i="1"/>
  <c r="AF2233" i="1"/>
  <c r="AD2233" i="1"/>
  <c r="AF2232" i="1"/>
  <c r="AD2232" i="1"/>
  <c r="AF2231" i="1"/>
  <c r="AD2231" i="1"/>
  <c r="AF2230" i="1"/>
  <c r="AD2230" i="1"/>
  <c r="AF2229" i="1"/>
  <c r="AD2229" i="1"/>
  <c r="AF2228" i="1"/>
  <c r="AD2228" i="1"/>
  <c r="AF2227" i="1"/>
  <c r="AD2227" i="1"/>
  <c r="AF2226" i="1"/>
  <c r="AD2226" i="1"/>
  <c r="AF2225" i="1"/>
  <c r="AD2225" i="1"/>
  <c r="AF2224" i="1"/>
  <c r="AD2224" i="1"/>
  <c r="AF2223" i="1"/>
  <c r="AD2223" i="1"/>
  <c r="AF2222" i="1"/>
  <c r="AD2222" i="1"/>
  <c r="AF2221" i="1"/>
  <c r="AD2221" i="1"/>
  <c r="AF2220" i="1"/>
  <c r="AD2220" i="1"/>
  <c r="AF2219" i="1"/>
  <c r="AD2219" i="1"/>
  <c r="AF2218" i="1"/>
  <c r="AD2218" i="1"/>
  <c r="AF2217" i="1"/>
  <c r="AD2217" i="1"/>
  <c r="AF2216" i="1"/>
  <c r="AD2216" i="1"/>
  <c r="AF2215" i="1"/>
  <c r="AD2215" i="1"/>
  <c r="AF2214" i="1"/>
  <c r="AD2214" i="1"/>
  <c r="AF2213" i="1"/>
  <c r="AD2213" i="1"/>
  <c r="AF2212" i="1"/>
  <c r="AD2212" i="1"/>
  <c r="AF2211" i="1"/>
  <c r="AD2211" i="1"/>
  <c r="AF2210" i="1"/>
  <c r="AD2210" i="1"/>
  <c r="AF2209" i="1"/>
  <c r="AD2209" i="1"/>
  <c r="AF2208" i="1"/>
  <c r="AD2208" i="1"/>
  <c r="AF2207" i="1"/>
  <c r="AD2207" i="1"/>
  <c r="AF2206" i="1"/>
  <c r="AD2206" i="1"/>
  <c r="AF2205" i="1"/>
  <c r="AD2205" i="1"/>
  <c r="AF2204" i="1"/>
  <c r="AD2204" i="1"/>
  <c r="AF2203" i="1"/>
  <c r="AD2203" i="1"/>
  <c r="AF2202" i="1"/>
  <c r="AD2202" i="1"/>
  <c r="AF2201" i="1"/>
  <c r="AD2201" i="1"/>
  <c r="AF2200" i="1"/>
  <c r="AD2200" i="1"/>
  <c r="AF2199" i="1"/>
  <c r="AD2199" i="1"/>
  <c r="AF2198" i="1"/>
  <c r="AD2198" i="1"/>
  <c r="AF2197" i="1"/>
  <c r="AD2197" i="1"/>
  <c r="AF2196" i="1"/>
  <c r="AD2196" i="1"/>
  <c r="AF2195" i="1"/>
  <c r="AD2195" i="1"/>
  <c r="AF2194" i="1"/>
  <c r="AD2194" i="1"/>
  <c r="AF2193" i="1"/>
  <c r="AD2193" i="1"/>
  <c r="AF2192" i="1"/>
  <c r="AD2192" i="1"/>
  <c r="AF2191" i="1"/>
  <c r="AD2191" i="1"/>
  <c r="AF2190" i="1"/>
  <c r="AD2190" i="1"/>
  <c r="AF2189" i="1"/>
  <c r="AD2189" i="1"/>
  <c r="AF2188" i="1"/>
  <c r="AD2188" i="1"/>
  <c r="AF2187" i="1"/>
  <c r="AD2187" i="1"/>
  <c r="AF2186" i="1"/>
  <c r="AD2186" i="1"/>
  <c r="AF2185" i="1"/>
  <c r="AD2185" i="1"/>
  <c r="AF2184" i="1"/>
  <c r="AD2184" i="1"/>
  <c r="AF2183" i="1"/>
  <c r="AD2183" i="1"/>
  <c r="AF2182" i="1"/>
  <c r="AD2182" i="1"/>
  <c r="AF2181" i="1"/>
  <c r="AD2181" i="1"/>
  <c r="AF2180" i="1"/>
  <c r="AD2180" i="1"/>
  <c r="AF2179" i="1"/>
  <c r="AD2179" i="1"/>
  <c r="AF2178" i="1"/>
  <c r="AD2178" i="1"/>
  <c r="AF2177" i="1"/>
  <c r="AD2177" i="1"/>
  <c r="AF2176" i="1"/>
  <c r="AD2176" i="1"/>
  <c r="AF2175" i="1"/>
  <c r="AD2175" i="1"/>
  <c r="AF2174" i="1"/>
  <c r="AD2174" i="1"/>
  <c r="AF2173" i="1"/>
  <c r="AD2173" i="1"/>
  <c r="AF2172" i="1"/>
  <c r="AD2172" i="1"/>
  <c r="AF2171" i="1"/>
  <c r="AD2171" i="1"/>
  <c r="AF2170" i="1"/>
  <c r="AD2170" i="1"/>
  <c r="AF2169" i="1"/>
  <c r="AD2169" i="1"/>
  <c r="AF2168" i="1"/>
  <c r="AD2168" i="1"/>
  <c r="AF2167" i="1"/>
  <c r="AD2167" i="1"/>
  <c r="AF2166" i="1"/>
  <c r="AD2166" i="1"/>
  <c r="AF2165" i="1"/>
  <c r="AD2165" i="1"/>
  <c r="AF2164" i="1"/>
  <c r="AD2164" i="1"/>
  <c r="AF2163" i="1"/>
  <c r="AD2163" i="1"/>
  <c r="AF2162" i="1"/>
  <c r="AD2162" i="1"/>
  <c r="AF2161" i="1"/>
  <c r="AD2161" i="1"/>
  <c r="AF2160" i="1"/>
  <c r="AD2160" i="1"/>
  <c r="AF2159" i="1"/>
  <c r="AD2159" i="1"/>
  <c r="AF2158" i="1"/>
  <c r="AD2158" i="1"/>
  <c r="AF2157" i="1"/>
  <c r="AD2157" i="1"/>
  <c r="AF2156" i="1"/>
  <c r="AD2156" i="1"/>
  <c r="AF2155" i="1"/>
  <c r="AD2155" i="1"/>
  <c r="AF2154" i="1"/>
  <c r="AD2154" i="1"/>
  <c r="AF2153" i="1"/>
  <c r="AD2153" i="1"/>
  <c r="AF2152" i="1"/>
  <c r="AD2152" i="1"/>
  <c r="AF2151" i="1"/>
  <c r="AD2151" i="1"/>
  <c r="AF2150" i="1"/>
  <c r="AD2150" i="1"/>
  <c r="AF2149" i="1"/>
  <c r="AD2149" i="1"/>
  <c r="AF2148" i="1"/>
  <c r="AD2148" i="1"/>
  <c r="AF2147" i="1"/>
  <c r="AD2147" i="1"/>
  <c r="AF2146" i="1"/>
  <c r="AD2146" i="1"/>
  <c r="AF2145" i="1"/>
  <c r="AD2145" i="1"/>
  <c r="AF2144" i="1"/>
  <c r="AD2144" i="1"/>
  <c r="AF2143" i="1"/>
  <c r="AD2143" i="1"/>
  <c r="AF2142" i="1"/>
  <c r="AD2142" i="1"/>
  <c r="AF2141" i="1"/>
  <c r="AD2141" i="1"/>
  <c r="AF2140" i="1"/>
  <c r="AD2140" i="1"/>
  <c r="AF2139" i="1"/>
  <c r="AD2139" i="1"/>
  <c r="AF2138" i="1"/>
  <c r="AD2138" i="1"/>
  <c r="AF2137" i="1"/>
  <c r="AD2137" i="1"/>
  <c r="AF2136" i="1"/>
  <c r="AD2136" i="1"/>
  <c r="AF2135" i="1"/>
  <c r="AD2135" i="1"/>
  <c r="AF2134" i="1"/>
  <c r="AD2134" i="1"/>
  <c r="AF2133" i="1"/>
  <c r="AD2133" i="1"/>
  <c r="AF2132" i="1"/>
  <c r="AD2132" i="1"/>
  <c r="AF2131" i="1"/>
  <c r="AD2131" i="1"/>
  <c r="AF2130" i="1"/>
  <c r="AD2130" i="1"/>
  <c r="AF2129" i="1"/>
  <c r="AD2129" i="1"/>
  <c r="AF2128" i="1"/>
  <c r="AD2128" i="1"/>
  <c r="AF2127" i="1"/>
  <c r="AD2127" i="1"/>
  <c r="AF2126" i="1"/>
  <c r="AD2126" i="1"/>
  <c r="AF2125" i="1"/>
  <c r="AD2125" i="1"/>
  <c r="AF2124" i="1"/>
  <c r="AD2124" i="1"/>
  <c r="AF2123" i="1"/>
  <c r="AD2123" i="1"/>
  <c r="AF2122" i="1"/>
  <c r="AD2122" i="1"/>
  <c r="AF2121" i="1"/>
  <c r="AD2121" i="1"/>
  <c r="AF2120" i="1"/>
  <c r="AD2120" i="1"/>
  <c r="AF2119" i="1"/>
  <c r="AD2119" i="1"/>
  <c r="AF2118" i="1"/>
  <c r="AD2118" i="1"/>
  <c r="AF2117" i="1"/>
  <c r="AD2117" i="1"/>
  <c r="AF2116" i="1"/>
  <c r="AD2116" i="1"/>
  <c r="AF2115" i="1"/>
  <c r="AD2115" i="1"/>
  <c r="AF2114" i="1"/>
  <c r="AD2114" i="1"/>
  <c r="AF2113" i="1"/>
  <c r="AD2113" i="1"/>
  <c r="AF2112" i="1"/>
  <c r="AD2112" i="1"/>
  <c r="AF2111" i="1"/>
  <c r="AD2111" i="1"/>
  <c r="AF2110" i="1"/>
  <c r="AD2110" i="1"/>
  <c r="AF2109" i="1"/>
  <c r="AD2109" i="1"/>
  <c r="AF2108" i="1"/>
  <c r="AD2108" i="1"/>
  <c r="AF2107" i="1"/>
  <c r="AD2107" i="1"/>
  <c r="AF2106" i="1"/>
  <c r="AD2106" i="1"/>
  <c r="AF2105" i="1"/>
  <c r="AD2105" i="1"/>
  <c r="AF2104" i="1"/>
  <c r="AD2104" i="1"/>
  <c r="AF2103" i="1"/>
  <c r="AD2103" i="1"/>
  <c r="AF2102" i="1"/>
  <c r="AD2102" i="1"/>
  <c r="AF2101" i="1"/>
  <c r="AD2101" i="1"/>
  <c r="AF2100" i="1"/>
  <c r="AD2100" i="1"/>
  <c r="AF2099" i="1"/>
  <c r="AD2099" i="1"/>
  <c r="AF2098" i="1"/>
  <c r="AD2098" i="1"/>
  <c r="AF2097" i="1"/>
  <c r="AD2097" i="1"/>
  <c r="AF2096" i="1"/>
  <c r="AD2096" i="1"/>
  <c r="AF2095" i="1"/>
  <c r="AD2095" i="1"/>
  <c r="AF2094" i="1"/>
  <c r="AD2094" i="1"/>
  <c r="AF2093" i="1"/>
  <c r="AD2093" i="1"/>
  <c r="AF2092" i="1"/>
  <c r="AD2092" i="1"/>
  <c r="AF2091" i="1"/>
  <c r="AD2091" i="1"/>
  <c r="AF2090" i="1"/>
  <c r="AD2090" i="1"/>
  <c r="AF2089" i="1"/>
  <c r="AD2089" i="1"/>
  <c r="AF2088" i="1"/>
  <c r="AD2088" i="1"/>
  <c r="AF2087" i="1"/>
  <c r="AD2087" i="1"/>
  <c r="AF2086" i="1"/>
  <c r="AD2086" i="1"/>
  <c r="AF2085" i="1"/>
  <c r="AD2085" i="1"/>
  <c r="AF2084" i="1"/>
  <c r="AD2084" i="1"/>
  <c r="AF2083" i="1"/>
  <c r="AD2083" i="1"/>
  <c r="AF2082" i="1"/>
  <c r="AD2082" i="1"/>
  <c r="AF2081" i="1"/>
  <c r="AD2081" i="1"/>
  <c r="AF2080" i="1"/>
  <c r="AD2080" i="1"/>
  <c r="AF2079" i="1"/>
  <c r="AD2079" i="1"/>
  <c r="AF2078" i="1"/>
  <c r="AD2078" i="1"/>
  <c r="AF2077" i="1"/>
  <c r="AD2077" i="1"/>
  <c r="AF2076" i="1"/>
  <c r="AD2076" i="1"/>
  <c r="AF2075" i="1"/>
  <c r="AD2075" i="1"/>
  <c r="AF2074" i="1"/>
  <c r="AD2074" i="1"/>
  <c r="AF2073" i="1"/>
  <c r="AD2073" i="1"/>
  <c r="AF2072" i="1"/>
  <c r="AD2072" i="1"/>
  <c r="AF2071" i="1"/>
  <c r="AD2071" i="1"/>
  <c r="AF2070" i="1"/>
  <c r="AD2070" i="1"/>
  <c r="AF2069" i="1"/>
  <c r="AD2069" i="1"/>
  <c r="AF2068" i="1"/>
  <c r="AD2068" i="1"/>
  <c r="AF2067" i="1"/>
  <c r="AD2067" i="1"/>
  <c r="AF2066" i="1"/>
  <c r="AD2066" i="1"/>
  <c r="AF2065" i="1"/>
  <c r="AD2065" i="1"/>
  <c r="AF2064" i="1"/>
  <c r="AD2064" i="1"/>
  <c r="AF2063" i="1"/>
  <c r="AD2063" i="1"/>
  <c r="AF2062" i="1"/>
  <c r="AD2062" i="1"/>
  <c r="AF2061" i="1"/>
  <c r="AD2061" i="1"/>
  <c r="AF2060" i="1"/>
  <c r="AD2060" i="1"/>
  <c r="AF2059" i="1"/>
  <c r="AD2059" i="1"/>
  <c r="AF2058" i="1"/>
  <c r="AD2058" i="1"/>
  <c r="AF2057" i="1"/>
  <c r="AD2057" i="1"/>
  <c r="AF2056" i="1"/>
  <c r="AD2056" i="1"/>
  <c r="AF2055" i="1"/>
  <c r="AD2055" i="1"/>
  <c r="AF2054" i="1"/>
  <c r="AD2054" i="1"/>
  <c r="AF2053" i="1"/>
  <c r="AD2053" i="1"/>
  <c r="AF2052" i="1"/>
  <c r="AD2052" i="1"/>
  <c r="AF2051" i="1"/>
  <c r="AD2051" i="1"/>
  <c r="AF2050" i="1"/>
  <c r="AD2050" i="1"/>
  <c r="AF2049" i="1"/>
  <c r="AD2049" i="1"/>
  <c r="AF2048" i="1"/>
  <c r="AD2048" i="1"/>
  <c r="AF2047" i="1"/>
  <c r="AD2047" i="1"/>
  <c r="AF2046" i="1"/>
  <c r="AD2046" i="1"/>
  <c r="AF2045" i="1"/>
  <c r="AD2045" i="1"/>
  <c r="AF2044" i="1"/>
  <c r="AD2044" i="1"/>
  <c r="AF2043" i="1"/>
  <c r="AD2043" i="1"/>
  <c r="AF2042" i="1"/>
  <c r="AD2042" i="1"/>
  <c r="AF2041" i="1"/>
  <c r="AD2041" i="1"/>
  <c r="AF2040" i="1"/>
  <c r="AD2040" i="1"/>
  <c r="AF2039" i="1"/>
  <c r="AD2039" i="1"/>
  <c r="AF2038" i="1"/>
  <c r="AD2038" i="1"/>
  <c r="AF2037" i="1"/>
  <c r="AD2037" i="1"/>
  <c r="AF2036" i="1"/>
  <c r="AD2036" i="1"/>
  <c r="AF2035" i="1"/>
  <c r="AD2035" i="1"/>
  <c r="AF2034" i="1"/>
  <c r="AD2034" i="1"/>
  <c r="AF2033" i="1"/>
  <c r="AD2033" i="1"/>
  <c r="AF2032" i="1"/>
  <c r="AD2032" i="1"/>
  <c r="AF2031" i="1"/>
  <c r="AD2031" i="1"/>
  <c r="AF2030" i="1"/>
  <c r="AD2030" i="1"/>
  <c r="AF2029" i="1"/>
  <c r="AD2029" i="1"/>
  <c r="AF2028" i="1"/>
  <c r="AD2028" i="1"/>
  <c r="AF2027" i="1"/>
  <c r="AD2027" i="1"/>
  <c r="AF2026" i="1"/>
  <c r="AD2026" i="1"/>
  <c r="AF2025" i="1"/>
  <c r="AD2025" i="1"/>
  <c r="AF2024" i="1"/>
  <c r="AD2024" i="1"/>
  <c r="AF2023" i="1"/>
  <c r="AD2023" i="1"/>
  <c r="AF2022" i="1"/>
  <c r="AD2022" i="1"/>
  <c r="AF2021" i="1"/>
  <c r="AD2021" i="1"/>
  <c r="AF2020" i="1"/>
  <c r="AD2020" i="1"/>
  <c r="AF2019" i="1"/>
  <c r="AD2019" i="1"/>
  <c r="AF2018" i="1"/>
  <c r="AD2018" i="1"/>
  <c r="AF2017" i="1"/>
  <c r="AD2017" i="1"/>
  <c r="AF2016" i="1"/>
  <c r="AD2016" i="1"/>
  <c r="AF2015" i="1"/>
  <c r="AD2015" i="1"/>
  <c r="AF2014" i="1"/>
  <c r="AD2014" i="1"/>
  <c r="AF2013" i="1"/>
  <c r="AD2013" i="1"/>
  <c r="AF2012" i="1"/>
  <c r="AD2012" i="1"/>
  <c r="AF2011" i="1"/>
  <c r="AD2011" i="1"/>
  <c r="AF2010" i="1"/>
  <c r="AD2010" i="1"/>
  <c r="AF2009" i="1"/>
  <c r="AD2009" i="1"/>
  <c r="AF2008" i="1"/>
  <c r="AD2008" i="1"/>
  <c r="AF2007" i="1"/>
  <c r="AD2007" i="1"/>
  <c r="AF2006" i="1"/>
  <c r="AD2006" i="1"/>
  <c r="AF2005" i="1"/>
  <c r="AD2005" i="1"/>
  <c r="AF2004" i="1"/>
  <c r="AD2004" i="1"/>
  <c r="AF2003" i="1"/>
  <c r="AD2003" i="1"/>
  <c r="AF2002" i="1"/>
  <c r="AD2002" i="1"/>
  <c r="AF2001" i="1"/>
  <c r="AD2001" i="1"/>
  <c r="AF2000" i="1"/>
  <c r="AD2000" i="1"/>
  <c r="AF1999" i="1"/>
  <c r="AD1999" i="1"/>
  <c r="AF1998" i="1"/>
  <c r="AD1998" i="1"/>
  <c r="AF1997" i="1"/>
  <c r="AD1997" i="1"/>
  <c r="AF1996" i="1"/>
  <c r="AD1996" i="1"/>
  <c r="AF1995" i="1"/>
  <c r="AD1995" i="1"/>
  <c r="AF1994" i="1"/>
  <c r="AD1994" i="1"/>
  <c r="AF1993" i="1"/>
  <c r="AD1993" i="1"/>
  <c r="AF1992" i="1"/>
  <c r="AD1992" i="1"/>
  <c r="AF1991" i="1"/>
  <c r="AD1991" i="1"/>
  <c r="AF1990" i="1"/>
  <c r="AD1990" i="1"/>
  <c r="AF1989" i="1"/>
  <c r="AD1989" i="1"/>
  <c r="AF1988" i="1"/>
  <c r="AD1988" i="1"/>
  <c r="AF1987" i="1"/>
  <c r="AD1987" i="1"/>
  <c r="AF1986" i="1"/>
  <c r="AD1986" i="1"/>
  <c r="AF1985" i="1"/>
  <c r="AD1985" i="1"/>
  <c r="AF1984" i="1"/>
  <c r="AD1984" i="1"/>
  <c r="AF1983" i="1"/>
  <c r="AD1983" i="1"/>
  <c r="AF1982" i="1"/>
  <c r="AD1982" i="1"/>
  <c r="AF1981" i="1"/>
  <c r="AD1981" i="1"/>
  <c r="AF1980" i="1"/>
  <c r="AD1980" i="1"/>
  <c r="AF1979" i="1"/>
  <c r="AD1979" i="1"/>
  <c r="AF1978" i="1"/>
  <c r="AD1978" i="1"/>
  <c r="AF1977" i="1"/>
  <c r="AD1977" i="1"/>
  <c r="AF1976" i="1"/>
  <c r="AD1976" i="1"/>
  <c r="AF1975" i="1"/>
  <c r="AD1975" i="1"/>
  <c r="AF1974" i="1"/>
  <c r="AD1974" i="1"/>
  <c r="AF1973" i="1"/>
  <c r="AD1973" i="1"/>
  <c r="AF1972" i="1"/>
  <c r="AD1972" i="1"/>
  <c r="AF1971" i="1"/>
  <c r="AD1971" i="1"/>
  <c r="AF1970" i="1"/>
  <c r="AD1970" i="1"/>
  <c r="AF1969" i="1"/>
  <c r="AD1969" i="1"/>
  <c r="AF1968" i="1"/>
  <c r="AD1968" i="1"/>
  <c r="AF1967" i="1"/>
  <c r="AD1967" i="1"/>
  <c r="AF1966" i="1"/>
  <c r="AD1966" i="1"/>
  <c r="AF1965" i="1"/>
  <c r="AD1965" i="1"/>
  <c r="AF1964" i="1"/>
  <c r="AD1964" i="1"/>
  <c r="AF1963" i="1"/>
  <c r="AD1963" i="1"/>
  <c r="AF1962" i="1"/>
  <c r="AD1962" i="1"/>
  <c r="AF1961" i="1"/>
  <c r="AD1961" i="1"/>
  <c r="AF1960" i="1"/>
  <c r="AD1960" i="1"/>
  <c r="AF1959" i="1"/>
  <c r="AD1959" i="1"/>
  <c r="AF1958" i="1"/>
  <c r="AD1958" i="1"/>
  <c r="AF1957" i="1"/>
  <c r="AD1957" i="1"/>
  <c r="AF1956" i="1"/>
  <c r="AD1956" i="1"/>
  <c r="AF1955" i="1"/>
  <c r="AD1955" i="1"/>
  <c r="AF1954" i="1"/>
  <c r="AD1954" i="1"/>
  <c r="AF1953" i="1"/>
  <c r="AD1953" i="1"/>
  <c r="AF1952" i="1"/>
  <c r="AD1952" i="1"/>
  <c r="AF1951" i="1"/>
  <c r="AD1951" i="1"/>
  <c r="AF1950" i="1"/>
  <c r="AD1950" i="1"/>
  <c r="AF1949" i="1"/>
  <c r="AD1949" i="1"/>
  <c r="AF1948" i="1"/>
  <c r="AD1948" i="1"/>
  <c r="AF1947" i="1"/>
  <c r="AD1947" i="1"/>
  <c r="AF1946" i="1"/>
  <c r="AD1946" i="1"/>
  <c r="AF1945" i="1"/>
  <c r="AD1945" i="1"/>
  <c r="AF1944" i="1"/>
  <c r="AD1944" i="1"/>
  <c r="AF1943" i="1"/>
  <c r="AD1943" i="1"/>
  <c r="AF1942" i="1"/>
  <c r="AD1942" i="1"/>
  <c r="AF1941" i="1"/>
  <c r="AD1941" i="1"/>
  <c r="AF1940" i="1"/>
  <c r="AD1940" i="1"/>
  <c r="AF1939" i="1"/>
  <c r="AD1939" i="1"/>
  <c r="AF1938" i="1"/>
  <c r="AD1938" i="1"/>
  <c r="AF1937" i="1"/>
  <c r="AD1937" i="1"/>
  <c r="AF1936" i="1"/>
  <c r="AD1936" i="1"/>
  <c r="AF1935" i="1"/>
  <c r="AD1935" i="1"/>
  <c r="AF1934" i="1"/>
  <c r="AD1934" i="1"/>
  <c r="AF1933" i="1"/>
  <c r="AD1933" i="1"/>
  <c r="AF1932" i="1"/>
  <c r="AD1932" i="1"/>
  <c r="AF1931" i="1"/>
  <c r="AD1931" i="1"/>
  <c r="AF1930" i="1"/>
  <c r="AD1930" i="1"/>
  <c r="AF1929" i="1"/>
  <c r="AD1929" i="1"/>
  <c r="AF1928" i="1"/>
  <c r="AD1928" i="1"/>
  <c r="AF1927" i="1"/>
  <c r="AD1927" i="1"/>
  <c r="AF1926" i="1"/>
  <c r="AD1926" i="1"/>
  <c r="AF1925" i="1"/>
  <c r="AD1925" i="1"/>
  <c r="AF1924" i="1"/>
  <c r="AD1924" i="1"/>
  <c r="AF1923" i="1"/>
  <c r="AD1923" i="1"/>
  <c r="AF1922" i="1"/>
  <c r="AD1922" i="1"/>
  <c r="AF1921" i="1"/>
  <c r="AD1921" i="1"/>
  <c r="AF1920" i="1"/>
  <c r="AD1920" i="1"/>
  <c r="AF1919" i="1"/>
  <c r="AD1919" i="1"/>
  <c r="AF1918" i="1"/>
  <c r="AD1918" i="1"/>
  <c r="AF1917" i="1"/>
  <c r="AD1917" i="1"/>
  <c r="AF1916" i="1"/>
  <c r="AD1916" i="1"/>
  <c r="AF1915" i="1"/>
  <c r="AD1915" i="1"/>
  <c r="AF1914" i="1"/>
  <c r="AD1914" i="1"/>
  <c r="AF1913" i="1"/>
  <c r="AD1913" i="1"/>
  <c r="AF1912" i="1"/>
  <c r="AD1912" i="1"/>
  <c r="AF1911" i="1"/>
  <c r="AD1911" i="1"/>
  <c r="AF1910" i="1"/>
  <c r="AD1910" i="1"/>
  <c r="AF1909" i="1"/>
  <c r="AD1909" i="1"/>
  <c r="AF1908" i="1"/>
  <c r="AD1908" i="1"/>
  <c r="AF1907" i="1"/>
  <c r="AD1907" i="1"/>
  <c r="AF1906" i="1"/>
  <c r="AD1906" i="1"/>
  <c r="AF1905" i="1"/>
  <c r="AD1905" i="1"/>
  <c r="AF1904" i="1"/>
  <c r="AD1904" i="1"/>
  <c r="AF1903" i="1"/>
  <c r="AD1903" i="1"/>
  <c r="AF1902" i="1"/>
  <c r="AD1902" i="1"/>
  <c r="AF1901" i="1"/>
  <c r="AD1901" i="1"/>
  <c r="AF1900" i="1"/>
  <c r="AD1900" i="1"/>
  <c r="AF1899" i="1"/>
  <c r="AD1899" i="1"/>
  <c r="AF1898" i="1"/>
  <c r="AD1898" i="1"/>
  <c r="AF1897" i="1"/>
  <c r="AD1897" i="1"/>
  <c r="AF1896" i="1"/>
  <c r="AD1896" i="1"/>
  <c r="AF1895" i="1"/>
  <c r="AD1895" i="1"/>
  <c r="AF1894" i="1"/>
  <c r="AD1894" i="1"/>
  <c r="AF1893" i="1"/>
  <c r="AD1893" i="1"/>
  <c r="AF1892" i="1"/>
  <c r="AD1892" i="1"/>
  <c r="AF1891" i="1"/>
  <c r="AD1891" i="1"/>
  <c r="AF1890" i="1"/>
  <c r="AD1890" i="1"/>
  <c r="AF1889" i="1"/>
  <c r="AD1889" i="1"/>
  <c r="AF1888" i="1"/>
  <c r="AD1888" i="1"/>
  <c r="AF1887" i="1"/>
  <c r="AD1887" i="1"/>
  <c r="AF1886" i="1"/>
  <c r="AD1886" i="1"/>
  <c r="AF1885" i="1"/>
  <c r="AD1885" i="1"/>
  <c r="AF1884" i="1"/>
  <c r="AD1884" i="1"/>
  <c r="AF1883" i="1"/>
  <c r="AD1883" i="1"/>
  <c r="AF1882" i="1"/>
  <c r="AD1882" i="1"/>
  <c r="AF1881" i="1"/>
  <c r="AD1881" i="1"/>
  <c r="AF1880" i="1"/>
  <c r="AD1880" i="1"/>
  <c r="AF1879" i="1"/>
  <c r="AD1879" i="1"/>
  <c r="AF1878" i="1"/>
  <c r="AD1878" i="1"/>
  <c r="AF1877" i="1"/>
  <c r="AD1877" i="1"/>
  <c r="AF1876" i="1"/>
  <c r="AD1876" i="1"/>
  <c r="AF1875" i="1"/>
  <c r="AD1875" i="1"/>
  <c r="AF1874" i="1"/>
  <c r="AD1874" i="1"/>
  <c r="AF1873" i="1"/>
  <c r="AD1873" i="1"/>
  <c r="AF1872" i="1"/>
  <c r="AD1872" i="1"/>
  <c r="AF1871" i="1"/>
  <c r="AD1871" i="1"/>
  <c r="AF1870" i="1"/>
  <c r="AD1870" i="1"/>
  <c r="AF1869" i="1"/>
  <c r="AD1869" i="1"/>
  <c r="AF1868" i="1"/>
  <c r="AD1868" i="1"/>
  <c r="AF1867" i="1"/>
  <c r="AD1867" i="1"/>
  <c r="AF1866" i="1"/>
  <c r="AD1866" i="1"/>
  <c r="AF1865" i="1"/>
  <c r="AD1865" i="1"/>
  <c r="AF1864" i="1"/>
  <c r="AD1864" i="1"/>
  <c r="AF1863" i="1"/>
  <c r="AD1863" i="1"/>
  <c r="AF1862" i="1"/>
  <c r="AD1862" i="1"/>
  <c r="AF1861" i="1"/>
  <c r="AD1861" i="1"/>
  <c r="AF1860" i="1"/>
  <c r="AD1860" i="1"/>
  <c r="AF1859" i="1"/>
  <c r="AD1859" i="1"/>
  <c r="AF1858" i="1"/>
  <c r="AD1858" i="1"/>
  <c r="AF1857" i="1"/>
  <c r="AD1857" i="1"/>
  <c r="AF1856" i="1"/>
  <c r="AD1856" i="1"/>
  <c r="AF1855" i="1"/>
  <c r="AD1855" i="1"/>
  <c r="AF1854" i="1"/>
  <c r="AD1854" i="1"/>
  <c r="AF1853" i="1"/>
  <c r="AD1853" i="1"/>
  <c r="AF1852" i="1"/>
  <c r="AD1852" i="1"/>
  <c r="AF1851" i="1"/>
  <c r="AD1851" i="1"/>
  <c r="AF1850" i="1"/>
  <c r="AD1850" i="1"/>
  <c r="AF1849" i="1"/>
  <c r="AD1849" i="1"/>
  <c r="AF1848" i="1"/>
  <c r="AD1848" i="1"/>
  <c r="AF1847" i="1"/>
  <c r="AD1847" i="1"/>
  <c r="AF1846" i="1"/>
  <c r="AD1846" i="1"/>
  <c r="AF1845" i="1"/>
  <c r="AD1845" i="1"/>
  <c r="AF1844" i="1"/>
  <c r="AD1844" i="1"/>
  <c r="AF1843" i="1"/>
  <c r="AD1843" i="1"/>
  <c r="AF1842" i="1"/>
  <c r="AD1842" i="1"/>
  <c r="AF1841" i="1"/>
  <c r="AD1841" i="1"/>
  <c r="AF1840" i="1"/>
  <c r="AD1840" i="1"/>
  <c r="AF1839" i="1"/>
  <c r="AD1839" i="1"/>
  <c r="AF1838" i="1"/>
  <c r="AD1838" i="1"/>
  <c r="AF1837" i="1"/>
  <c r="AD1837" i="1"/>
  <c r="AF1836" i="1"/>
  <c r="AD1836" i="1"/>
  <c r="AF1835" i="1"/>
  <c r="AD1835" i="1"/>
  <c r="AF1834" i="1"/>
  <c r="AD1834" i="1"/>
  <c r="AF1833" i="1"/>
  <c r="AD1833" i="1"/>
  <c r="AF1832" i="1"/>
  <c r="AD1832" i="1"/>
  <c r="AF1831" i="1"/>
  <c r="AD1831" i="1"/>
  <c r="AF1830" i="1"/>
  <c r="AD1830" i="1"/>
  <c r="AF1829" i="1"/>
  <c r="AD1829" i="1"/>
  <c r="AF1828" i="1"/>
  <c r="AD1828" i="1"/>
  <c r="AF1827" i="1"/>
  <c r="AD1827" i="1"/>
  <c r="AF1826" i="1"/>
  <c r="AD1826" i="1"/>
  <c r="AF1825" i="1"/>
  <c r="AD1825" i="1"/>
  <c r="AF1824" i="1"/>
  <c r="AD1824" i="1"/>
  <c r="AF1823" i="1"/>
  <c r="AD1823" i="1"/>
  <c r="AF1822" i="1"/>
  <c r="AD1822" i="1"/>
  <c r="AF1821" i="1"/>
  <c r="AD1821" i="1"/>
  <c r="AF1820" i="1"/>
  <c r="AD1820" i="1"/>
  <c r="AF1819" i="1"/>
  <c r="AD1819" i="1"/>
  <c r="AF1818" i="1"/>
  <c r="AD1818" i="1"/>
  <c r="AF1817" i="1"/>
  <c r="AD1817" i="1"/>
  <c r="AF1816" i="1"/>
  <c r="AD1816" i="1"/>
  <c r="AF1815" i="1"/>
  <c r="AD1815" i="1"/>
  <c r="AF1814" i="1"/>
  <c r="AD1814" i="1"/>
  <c r="AF1813" i="1"/>
  <c r="AD1813" i="1"/>
  <c r="AF1812" i="1"/>
  <c r="AD1812" i="1"/>
  <c r="AF1811" i="1"/>
  <c r="AD1811" i="1"/>
  <c r="AF1810" i="1"/>
  <c r="AD1810" i="1"/>
  <c r="AF1809" i="1"/>
  <c r="AD1809" i="1"/>
  <c r="AF1808" i="1"/>
  <c r="AD1808" i="1"/>
  <c r="AF1807" i="1"/>
  <c r="AD1807" i="1"/>
  <c r="AF1806" i="1"/>
  <c r="AD1806" i="1"/>
  <c r="AF1805" i="1"/>
  <c r="AD1805" i="1"/>
  <c r="AF1804" i="1"/>
  <c r="AD1804" i="1"/>
  <c r="AF1803" i="1"/>
  <c r="AD1803" i="1"/>
  <c r="AF1802" i="1"/>
  <c r="AD1802" i="1"/>
  <c r="AF1801" i="1"/>
  <c r="AD1801" i="1"/>
  <c r="AF1800" i="1"/>
  <c r="AD1800" i="1"/>
  <c r="AF1799" i="1"/>
  <c r="AD1799" i="1"/>
  <c r="AF1798" i="1"/>
  <c r="AD1798" i="1"/>
  <c r="AF1797" i="1"/>
  <c r="AD1797" i="1"/>
  <c r="AF1796" i="1"/>
  <c r="AD1796" i="1"/>
  <c r="AF1795" i="1"/>
  <c r="AD1795" i="1"/>
  <c r="AF1794" i="1"/>
  <c r="AD1794" i="1"/>
  <c r="AF1793" i="1"/>
  <c r="AD1793" i="1"/>
  <c r="AF1792" i="1"/>
  <c r="AD1792" i="1"/>
  <c r="AF1791" i="1"/>
  <c r="AD1791" i="1"/>
  <c r="AF1790" i="1"/>
  <c r="AD1790" i="1"/>
  <c r="AF1789" i="1"/>
  <c r="AD1789" i="1"/>
  <c r="AF1788" i="1"/>
  <c r="AD1788" i="1"/>
  <c r="AF1787" i="1"/>
  <c r="AD1787" i="1"/>
  <c r="AF1786" i="1"/>
  <c r="AD1786" i="1"/>
  <c r="AF1785" i="1"/>
  <c r="AD1785" i="1"/>
  <c r="AF1784" i="1"/>
  <c r="AD1784" i="1"/>
  <c r="AF1783" i="1"/>
  <c r="AD1783" i="1"/>
  <c r="AF1782" i="1"/>
  <c r="AD1782" i="1"/>
  <c r="AF1781" i="1"/>
  <c r="AD1781" i="1"/>
  <c r="AF1780" i="1"/>
  <c r="AD1780" i="1"/>
  <c r="AF1779" i="1"/>
  <c r="AD1779" i="1"/>
  <c r="AF1778" i="1"/>
  <c r="AD1778" i="1"/>
  <c r="AF1777" i="1"/>
  <c r="AD1777" i="1"/>
  <c r="AF1776" i="1"/>
  <c r="AD1776" i="1"/>
  <c r="AF1775" i="1"/>
  <c r="AD1775" i="1"/>
  <c r="AF1774" i="1"/>
  <c r="AD1774" i="1"/>
  <c r="AF1773" i="1"/>
  <c r="AD1773" i="1"/>
  <c r="AF1772" i="1"/>
  <c r="AD1772" i="1"/>
  <c r="AF1771" i="1"/>
  <c r="AD1771" i="1"/>
  <c r="AF1770" i="1"/>
  <c r="AD1770" i="1"/>
  <c r="AF1769" i="1"/>
  <c r="AD1769" i="1"/>
  <c r="AF1768" i="1"/>
  <c r="AD1768" i="1"/>
  <c r="AF1767" i="1"/>
  <c r="AD1767" i="1"/>
  <c r="AF1766" i="1"/>
  <c r="AD1766" i="1"/>
  <c r="AF1765" i="1"/>
  <c r="AD1765" i="1"/>
  <c r="AF1764" i="1"/>
  <c r="AD1764" i="1"/>
  <c r="AF1763" i="1"/>
  <c r="AD1763" i="1"/>
  <c r="AF1762" i="1"/>
  <c r="AD1762" i="1"/>
  <c r="AF1761" i="1"/>
  <c r="AD1761" i="1"/>
  <c r="AF1760" i="1"/>
  <c r="AD1760" i="1"/>
  <c r="AF1759" i="1"/>
  <c r="AD1759" i="1"/>
  <c r="AF1758" i="1"/>
  <c r="AD1758" i="1"/>
  <c r="AF1757" i="1"/>
  <c r="AD1757" i="1"/>
  <c r="AF1756" i="1"/>
  <c r="AD1756" i="1"/>
  <c r="AF1755" i="1"/>
  <c r="AD1755" i="1"/>
  <c r="AF1754" i="1"/>
  <c r="AD1754" i="1"/>
  <c r="AF1753" i="1"/>
  <c r="AD1753" i="1"/>
  <c r="AF1752" i="1"/>
  <c r="AD1752" i="1"/>
  <c r="AF1751" i="1"/>
  <c r="AD1751" i="1"/>
  <c r="AF1750" i="1"/>
  <c r="AD1750" i="1"/>
  <c r="AF1749" i="1"/>
  <c r="AD1749" i="1"/>
  <c r="AF1748" i="1"/>
  <c r="AD1748" i="1"/>
  <c r="AF1747" i="1"/>
  <c r="AD1747" i="1"/>
  <c r="AF1746" i="1"/>
  <c r="AD1746" i="1"/>
  <c r="AF1745" i="1"/>
  <c r="AD1745" i="1"/>
  <c r="AF1744" i="1"/>
  <c r="AD1744" i="1"/>
  <c r="AF1743" i="1"/>
  <c r="AD1743" i="1"/>
  <c r="AF1742" i="1"/>
  <c r="AD1742" i="1"/>
  <c r="AF1741" i="1"/>
  <c r="AD1741" i="1"/>
  <c r="AF1740" i="1"/>
  <c r="AD1740" i="1"/>
  <c r="AF1739" i="1"/>
  <c r="AD1739" i="1"/>
  <c r="AF1738" i="1"/>
  <c r="AD1738" i="1"/>
  <c r="AF1737" i="1"/>
  <c r="AD1737" i="1"/>
  <c r="AF1736" i="1"/>
  <c r="AD1736" i="1"/>
  <c r="AF1735" i="1"/>
  <c r="AD1735" i="1"/>
  <c r="AF1734" i="1"/>
  <c r="AD1734" i="1"/>
  <c r="AF1733" i="1"/>
  <c r="AD1733" i="1"/>
  <c r="AF1732" i="1"/>
  <c r="AD1732" i="1"/>
  <c r="AF1731" i="1"/>
  <c r="AD1731" i="1"/>
  <c r="AF1730" i="1"/>
  <c r="AD1730" i="1"/>
  <c r="AF1729" i="1"/>
  <c r="AD1729" i="1"/>
  <c r="AF1728" i="1"/>
  <c r="AD1728" i="1"/>
  <c r="AF1727" i="1"/>
  <c r="AD1727" i="1"/>
  <c r="AF1726" i="1"/>
  <c r="AD1726" i="1"/>
  <c r="AF1725" i="1"/>
  <c r="AD1725" i="1"/>
  <c r="AF1724" i="1"/>
  <c r="AD1724" i="1"/>
  <c r="AF1723" i="1"/>
  <c r="AD1723" i="1"/>
  <c r="AF1722" i="1"/>
  <c r="AD1722" i="1"/>
  <c r="AF1721" i="1"/>
  <c r="AD1721" i="1"/>
  <c r="AF1720" i="1"/>
  <c r="AD1720" i="1"/>
  <c r="AF1719" i="1"/>
  <c r="AD1719" i="1"/>
  <c r="AF1718" i="1"/>
  <c r="AD1718" i="1"/>
  <c r="AF1717" i="1"/>
  <c r="AD1717" i="1"/>
  <c r="AF1716" i="1"/>
  <c r="AD1716" i="1"/>
  <c r="AF1715" i="1"/>
  <c r="AD1715" i="1"/>
  <c r="AF1714" i="1"/>
  <c r="AD1714" i="1"/>
  <c r="AF1713" i="1"/>
  <c r="AD1713" i="1"/>
  <c r="AF1712" i="1"/>
  <c r="AD1712" i="1"/>
  <c r="AF1711" i="1"/>
  <c r="AD1711" i="1"/>
  <c r="AF1710" i="1"/>
  <c r="AD1710" i="1"/>
  <c r="AF1709" i="1"/>
  <c r="AD1709" i="1"/>
  <c r="AF1708" i="1"/>
  <c r="AD1708" i="1"/>
  <c r="AF1707" i="1"/>
  <c r="AD1707" i="1"/>
  <c r="AF1706" i="1"/>
  <c r="AD1706" i="1"/>
  <c r="AF1705" i="1"/>
  <c r="AD1705" i="1"/>
  <c r="AF1704" i="1"/>
  <c r="AD1704" i="1"/>
  <c r="AF1703" i="1"/>
  <c r="AD1703" i="1"/>
  <c r="AF1702" i="1"/>
  <c r="AD1702" i="1"/>
  <c r="AF1701" i="1"/>
  <c r="AD1701" i="1"/>
  <c r="AF1700" i="1"/>
  <c r="AD1700" i="1"/>
  <c r="AF1699" i="1"/>
  <c r="AD1699" i="1"/>
  <c r="AF1698" i="1"/>
  <c r="AD1698" i="1"/>
  <c r="AF1697" i="1"/>
  <c r="AD1697" i="1"/>
  <c r="AF1696" i="1"/>
  <c r="AD1696" i="1"/>
  <c r="AF1695" i="1"/>
  <c r="AD1695" i="1"/>
  <c r="AF1694" i="1"/>
  <c r="AD1694" i="1"/>
  <c r="AF1693" i="1"/>
  <c r="AD1693" i="1"/>
  <c r="AF1692" i="1"/>
  <c r="AD1692" i="1"/>
  <c r="AF1691" i="1"/>
  <c r="AD1691" i="1"/>
  <c r="AF1690" i="1"/>
  <c r="AD1690" i="1"/>
  <c r="AF1689" i="1"/>
  <c r="AD1689" i="1"/>
  <c r="AF1688" i="1"/>
  <c r="AD1688" i="1"/>
  <c r="AF1687" i="1"/>
  <c r="AD1687" i="1"/>
  <c r="AF1686" i="1"/>
  <c r="AD1686" i="1"/>
  <c r="AF1685" i="1"/>
  <c r="AD1685" i="1"/>
  <c r="AF1684" i="1"/>
  <c r="AD1684" i="1"/>
  <c r="AF1683" i="1"/>
  <c r="AD1683" i="1"/>
  <c r="AF1682" i="1"/>
  <c r="AD1682" i="1"/>
  <c r="AF1681" i="1"/>
  <c r="AD1681" i="1"/>
  <c r="AF1680" i="1"/>
  <c r="AD1680" i="1"/>
  <c r="AF1679" i="1"/>
  <c r="AD1679" i="1"/>
  <c r="AF1678" i="1"/>
  <c r="AD1678" i="1"/>
  <c r="AF1677" i="1"/>
  <c r="AD1677" i="1"/>
  <c r="AF1676" i="1"/>
  <c r="AD1676" i="1"/>
  <c r="AF1675" i="1"/>
  <c r="AD1675" i="1"/>
  <c r="AF1674" i="1"/>
  <c r="AD1674" i="1"/>
  <c r="AF1673" i="1"/>
  <c r="AD1673" i="1"/>
  <c r="AF1672" i="1"/>
  <c r="AD1672" i="1"/>
  <c r="AF1671" i="1"/>
  <c r="AD1671" i="1"/>
  <c r="AF1670" i="1"/>
  <c r="AD1670" i="1"/>
  <c r="AF1669" i="1"/>
  <c r="AD1669" i="1"/>
  <c r="AF1668" i="1"/>
  <c r="AD1668" i="1"/>
  <c r="AF1667" i="1"/>
  <c r="AD1667" i="1"/>
  <c r="AF1666" i="1"/>
  <c r="AD1666" i="1"/>
  <c r="AF1665" i="1"/>
  <c r="AD1665" i="1"/>
  <c r="AF1664" i="1"/>
  <c r="AD1664" i="1"/>
  <c r="AF1663" i="1"/>
  <c r="AD1663" i="1"/>
  <c r="AF1662" i="1"/>
  <c r="AD1662" i="1"/>
  <c r="AF1661" i="1"/>
  <c r="AD1661" i="1"/>
  <c r="AF1660" i="1"/>
  <c r="AD1660" i="1"/>
  <c r="AF1659" i="1"/>
  <c r="AD1659" i="1"/>
  <c r="AF1658" i="1"/>
  <c r="AD1658" i="1"/>
  <c r="AF1657" i="1"/>
  <c r="AD1657" i="1"/>
  <c r="AF1656" i="1"/>
  <c r="AD1656" i="1"/>
  <c r="AF1655" i="1"/>
  <c r="AD1655" i="1"/>
  <c r="AF1654" i="1"/>
  <c r="AD1654" i="1"/>
  <c r="AF1653" i="1"/>
  <c r="AD1653" i="1"/>
  <c r="AF1652" i="1"/>
  <c r="AD1652" i="1"/>
  <c r="AF1651" i="1"/>
  <c r="AD1651" i="1"/>
  <c r="AF1650" i="1"/>
  <c r="AD1650" i="1"/>
  <c r="AF1649" i="1"/>
  <c r="AD1649" i="1"/>
  <c r="AF1648" i="1"/>
  <c r="AD1648" i="1"/>
  <c r="AF1647" i="1"/>
  <c r="AD1647" i="1"/>
  <c r="AF1646" i="1"/>
  <c r="AD1646" i="1"/>
  <c r="AF1645" i="1"/>
  <c r="AD1645" i="1"/>
  <c r="AF1644" i="1"/>
  <c r="AD1644" i="1"/>
  <c r="AF1643" i="1"/>
  <c r="AD1643" i="1"/>
  <c r="AF1642" i="1"/>
  <c r="AD1642" i="1"/>
  <c r="AF1641" i="1"/>
  <c r="AD1641" i="1"/>
  <c r="AF1640" i="1"/>
  <c r="AD1640" i="1"/>
  <c r="AF1639" i="1"/>
  <c r="AD1639" i="1"/>
  <c r="AF1638" i="1"/>
  <c r="AD1638" i="1"/>
  <c r="AF1637" i="1"/>
  <c r="AD1637" i="1"/>
  <c r="AF1636" i="1"/>
  <c r="AD1636" i="1"/>
  <c r="AF1635" i="1"/>
  <c r="AD1635" i="1"/>
  <c r="AF1634" i="1"/>
  <c r="AD1634" i="1"/>
  <c r="AF1633" i="1"/>
  <c r="AD1633" i="1"/>
  <c r="AF1632" i="1"/>
  <c r="AD1632" i="1"/>
  <c r="AF1631" i="1"/>
  <c r="AD1631" i="1"/>
  <c r="AF1630" i="1"/>
  <c r="AD1630" i="1"/>
  <c r="AF1629" i="1"/>
  <c r="AD1629" i="1"/>
  <c r="AF1628" i="1"/>
  <c r="AD1628" i="1"/>
  <c r="AF1627" i="1"/>
  <c r="AD1627" i="1"/>
  <c r="AF1626" i="1"/>
  <c r="AD1626" i="1"/>
  <c r="AF1625" i="1"/>
  <c r="AD1625" i="1"/>
  <c r="AF1624" i="1"/>
  <c r="AD1624" i="1"/>
  <c r="AF1623" i="1"/>
  <c r="AD1623" i="1"/>
  <c r="AF1622" i="1"/>
  <c r="AD1622" i="1"/>
  <c r="AF1621" i="1"/>
  <c r="AD1621" i="1"/>
  <c r="AF1620" i="1"/>
  <c r="AD1620" i="1"/>
  <c r="AF1619" i="1"/>
  <c r="AD1619" i="1"/>
  <c r="AF1618" i="1"/>
  <c r="AD1618" i="1"/>
  <c r="AF1617" i="1"/>
  <c r="AD1617" i="1"/>
  <c r="AF1616" i="1"/>
  <c r="AD1616" i="1"/>
  <c r="AF1615" i="1"/>
  <c r="AD1615" i="1"/>
  <c r="AF1614" i="1"/>
  <c r="AD1614" i="1"/>
  <c r="AF1613" i="1"/>
  <c r="AD1613" i="1"/>
  <c r="AF1612" i="1"/>
  <c r="AD1612" i="1"/>
  <c r="AF1611" i="1"/>
  <c r="AD1611" i="1"/>
  <c r="AF1610" i="1"/>
  <c r="AD1610" i="1"/>
  <c r="AF1609" i="1"/>
  <c r="AD1609" i="1"/>
  <c r="AF1608" i="1"/>
  <c r="AD1608" i="1"/>
  <c r="AF1607" i="1"/>
  <c r="AD1607" i="1"/>
  <c r="AF1606" i="1"/>
  <c r="AD1606" i="1"/>
  <c r="AF1605" i="1"/>
  <c r="AD1605" i="1"/>
  <c r="AF1604" i="1"/>
  <c r="AD1604" i="1"/>
  <c r="AF1603" i="1"/>
  <c r="AD1603" i="1"/>
  <c r="AF1602" i="1"/>
  <c r="AD1602" i="1"/>
  <c r="AF1601" i="1"/>
  <c r="AD1601" i="1"/>
  <c r="AF1600" i="1"/>
  <c r="AD1600" i="1"/>
  <c r="AF1599" i="1"/>
  <c r="AD1599" i="1"/>
  <c r="AF1598" i="1"/>
  <c r="AD1598" i="1"/>
  <c r="AF1597" i="1"/>
  <c r="AD1597" i="1"/>
  <c r="AF1596" i="1"/>
  <c r="AD1596" i="1"/>
  <c r="AF1595" i="1"/>
  <c r="AD1595" i="1"/>
  <c r="AF1594" i="1"/>
  <c r="AD1594" i="1"/>
  <c r="AF1593" i="1"/>
  <c r="AD1593" i="1"/>
  <c r="AF1592" i="1"/>
  <c r="AD1592" i="1"/>
  <c r="AF1591" i="1"/>
  <c r="AD1591" i="1"/>
  <c r="AF1590" i="1"/>
  <c r="AD1590" i="1"/>
  <c r="AF1589" i="1"/>
  <c r="AD1589" i="1"/>
  <c r="AF1588" i="1"/>
  <c r="AD1588" i="1"/>
  <c r="AF1587" i="1"/>
  <c r="AD1587" i="1"/>
  <c r="AF1586" i="1"/>
  <c r="AD1586" i="1"/>
  <c r="AF1585" i="1"/>
  <c r="AD1585" i="1"/>
  <c r="AF1584" i="1"/>
  <c r="AD1584" i="1"/>
  <c r="AF1583" i="1"/>
  <c r="AD1583" i="1"/>
  <c r="AF1582" i="1"/>
  <c r="AD1582" i="1"/>
  <c r="AF1581" i="1"/>
  <c r="AD1581" i="1"/>
  <c r="AF1580" i="1"/>
  <c r="AD1580" i="1"/>
  <c r="AF1579" i="1"/>
  <c r="AD1579" i="1"/>
  <c r="AF1578" i="1"/>
  <c r="AD1578" i="1"/>
  <c r="AF1577" i="1"/>
  <c r="AD1577" i="1"/>
  <c r="AF1576" i="1"/>
  <c r="AD1576" i="1"/>
  <c r="AF1575" i="1"/>
  <c r="AD1575" i="1"/>
  <c r="AF1574" i="1"/>
  <c r="AD1574" i="1"/>
  <c r="AF1573" i="1"/>
  <c r="AD1573" i="1"/>
  <c r="AF1572" i="1"/>
  <c r="AD1572" i="1"/>
  <c r="AF1571" i="1"/>
  <c r="AD1571" i="1"/>
  <c r="AF1570" i="1"/>
  <c r="AD1570" i="1"/>
  <c r="AF1569" i="1"/>
  <c r="AD1569" i="1"/>
  <c r="AF1568" i="1"/>
  <c r="AD1568" i="1"/>
  <c r="AF1567" i="1"/>
  <c r="AD1567" i="1"/>
  <c r="AF1566" i="1"/>
  <c r="AD1566" i="1"/>
  <c r="AF1565" i="1"/>
  <c r="AD1565" i="1"/>
  <c r="AF1564" i="1"/>
  <c r="AD1564" i="1"/>
  <c r="AF1563" i="1"/>
  <c r="AD1563" i="1"/>
  <c r="AF1562" i="1"/>
  <c r="AD1562" i="1"/>
  <c r="AF1561" i="1"/>
  <c r="AD1561" i="1"/>
  <c r="AF1560" i="1"/>
  <c r="AD1560" i="1"/>
  <c r="AF1559" i="1"/>
  <c r="AD1559" i="1"/>
  <c r="AF1558" i="1"/>
  <c r="AD1558" i="1"/>
  <c r="AF1557" i="1"/>
  <c r="AD1557" i="1"/>
  <c r="AF1556" i="1"/>
  <c r="AD1556" i="1"/>
  <c r="AF1555" i="1"/>
  <c r="AD1555" i="1"/>
  <c r="AF1554" i="1"/>
  <c r="AD1554" i="1"/>
  <c r="AF1553" i="1"/>
  <c r="AD1553" i="1"/>
  <c r="AF1552" i="1"/>
  <c r="AD1552" i="1"/>
  <c r="AF1551" i="1"/>
  <c r="AD1551" i="1"/>
  <c r="AF1550" i="1"/>
  <c r="AD1550" i="1"/>
  <c r="AF1549" i="1"/>
  <c r="AD1549" i="1"/>
  <c r="AF1548" i="1"/>
  <c r="AD1548" i="1"/>
  <c r="AF1547" i="1"/>
  <c r="AD1547" i="1"/>
  <c r="AF1546" i="1"/>
  <c r="AD1546" i="1"/>
  <c r="AF1545" i="1"/>
  <c r="AD1545" i="1"/>
  <c r="AF1544" i="1"/>
  <c r="AD1544" i="1"/>
  <c r="AF1543" i="1"/>
  <c r="AD1543" i="1"/>
  <c r="AF1542" i="1"/>
  <c r="AD1542" i="1"/>
  <c r="AF1541" i="1"/>
  <c r="AD1541" i="1"/>
  <c r="AF1540" i="1"/>
  <c r="AD1540" i="1"/>
  <c r="AF1539" i="1"/>
  <c r="AD1539" i="1"/>
  <c r="AF1538" i="1"/>
  <c r="AD1538" i="1"/>
  <c r="AF1537" i="1"/>
  <c r="AD1537" i="1"/>
  <c r="AF1536" i="1"/>
  <c r="AD1536" i="1"/>
  <c r="AF1535" i="1"/>
  <c r="AD1535" i="1"/>
  <c r="AF1534" i="1"/>
  <c r="AD1534" i="1"/>
  <c r="AF1533" i="1"/>
  <c r="AD1533" i="1"/>
  <c r="AF1532" i="1"/>
  <c r="AD1532" i="1"/>
  <c r="AF1531" i="1"/>
  <c r="AD1531" i="1"/>
  <c r="AF1530" i="1"/>
  <c r="AD1530" i="1"/>
  <c r="AF1529" i="1"/>
  <c r="AD1529" i="1"/>
  <c r="AF1528" i="1"/>
  <c r="AD1528" i="1"/>
  <c r="AF1527" i="1"/>
  <c r="AD1527" i="1"/>
  <c r="AF1526" i="1"/>
  <c r="AD1526" i="1"/>
  <c r="AF1525" i="1"/>
  <c r="AD1525" i="1"/>
  <c r="AF1524" i="1"/>
  <c r="AD1524" i="1"/>
  <c r="AF1523" i="1"/>
  <c r="AD1523" i="1"/>
  <c r="AF1522" i="1"/>
  <c r="AD1522" i="1"/>
  <c r="AF1521" i="1"/>
  <c r="AD1521" i="1"/>
  <c r="AF1520" i="1"/>
  <c r="AD1520" i="1"/>
  <c r="AF1519" i="1"/>
  <c r="AD1519" i="1"/>
  <c r="AF1518" i="1"/>
  <c r="AD1518" i="1"/>
  <c r="AF1517" i="1"/>
  <c r="AD1517" i="1"/>
  <c r="AF1516" i="1"/>
  <c r="AD1516" i="1"/>
  <c r="AF1515" i="1"/>
  <c r="AD1515" i="1"/>
  <c r="AF1514" i="1"/>
  <c r="AD1514" i="1"/>
  <c r="AF1513" i="1"/>
  <c r="AD1513" i="1"/>
  <c r="AF1512" i="1"/>
  <c r="AD1512" i="1"/>
  <c r="AF1511" i="1"/>
  <c r="AD1511" i="1"/>
  <c r="AF1510" i="1"/>
  <c r="AD1510" i="1"/>
  <c r="AF1509" i="1"/>
  <c r="AD1509" i="1"/>
  <c r="AF1508" i="1"/>
  <c r="AD1508" i="1"/>
  <c r="AF1507" i="1"/>
  <c r="AD1507" i="1"/>
  <c r="AF1506" i="1"/>
  <c r="AD1506" i="1"/>
  <c r="AF1505" i="1"/>
  <c r="AD1505" i="1"/>
  <c r="AF1504" i="1"/>
  <c r="AD1504" i="1"/>
  <c r="AF1503" i="1"/>
  <c r="AD1503" i="1"/>
  <c r="AF1502" i="1"/>
  <c r="AD1502" i="1"/>
  <c r="AF1501" i="1"/>
  <c r="AD1501" i="1"/>
  <c r="AF1500" i="1"/>
  <c r="AD1500" i="1"/>
  <c r="AF1499" i="1"/>
  <c r="AD1499" i="1"/>
  <c r="AF1498" i="1"/>
  <c r="AD1498" i="1"/>
  <c r="AF1497" i="1"/>
  <c r="AD1497" i="1"/>
  <c r="AF1496" i="1"/>
  <c r="AD1496" i="1"/>
  <c r="AF1495" i="1"/>
  <c r="AD1495" i="1"/>
  <c r="AF1494" i="1"/>
  <c r="AD1494" i="1"/>
  <c r="AF1493" i="1"/>
  <c r="AD1493" i="1"/>
  <c r="AF1492" i="1"/>
  <c r="AD1492" i="1"/>
  <c r="AF1491" i="1"/>
  <c r="AD1491" i="1"/>
  <c r="AF1490" i="1"/>
  <c r="AD1490" i="1"/>
  <c r="AF1489" i="1"/>
  <c r="AD1489" i="1"/>
  <c r="AF1488" i="1"/>
  <c r="AD1488" i="1"/>
  <c r="AF1487" i="1"/>
  <c r="AD1487" i="1"/>
  <c r="AF1486" i="1"/>
  <c r="AD1486" i="1"/>
  <c r="AF1485" i="1"/>
  <c r="AD1485" i="1"/>
  <c r="AF1484" i="1"/>
  <c r="AD1484" i="1"/>
  <c r="AF1483" i="1"/>
  <c r="AD1483" i="1"/>
  <c r="AF1482" i="1"/>
  <c r="AD1482" i="1"/>
  <c r="AF1481" i="1"/>
  <c r="AD1481" i="1"/>
  <c r="AF1480" i="1"/>
  <c r="AD1480" i="1"/>
  <c r="AF1479" i="1"/>
  <c r="AD1479" i="1"/>
  <c r="AF1478" i="1"/>
  <c r="AD1478" i="1"/>
  <c r="AF1477" i="1"/>
  <c r="AD1477" i="1"/>
  <c r="AF1476" i="1"/>
  <c r="AD1476" i="1"/>
  <c r="AF1475" i="1"/>
  <c r="AD1475" i="1"/>
  <c r="AF1474" i="1"/>
  <c r="AD1474" i="1"/>
  <c r="AF1473" i="1"/>
  <c r="AD1473" i="1"/>
  <c r="AF1472" i="1"/>
  <c r="AD1472" i="1"/>
  <c r="AF1471" i="1"/>
  <c r="AD1471" i="1"/>
  <c r="AF1470" i="1"/>
  <c r="AD1470" i="1"/>
  <c r="AF1469" i="1"/>
  <c r="AD1469" i="1"/>
  <c r="AF1468" i="1"/>
  <c r="AD1468" i="1"/>
  <c r="AF1467" i="1"/>
  <c r="AD1467" i="1"/>
  <c r="AF1466" i="1"/>
  <c r="AD1466" i="1"/>
  <c r="AF1465" i="1"/>
  <c r="AD1465" i="1"/>
  <c r="AF1464" i="1"/>
  <c r="AD1464" i="1"/>
  <c r="AF1463" i="1"/>
  <c r="AD1463" i="1"/>
  <c r="AF1462" i="1"/>
  <c r="AD1462" i="1"/>
  <c r="AF1461" i="1"/>
  <c r="AD1461" i="1"/>
  <c r="AF1460" i="1"/>
  <c r="AD1460" i="1"/>
  <c r="AF1459" i="1"/>
  <c r="AD1459" i="1"/>
  <c r="AF1458" i="1"/>
  <c r="AD1458" i="1"/>
  <c r="AF1457" i="1"/>
  <c r="AD1457" i="1"/>
  <c r="AF1456" i="1"/>
  <c r="AD1456" i="1"/>
  <c r="AF1455" i="1"/>
  <c r="AD1455" i="1"/>
  <c r="AF1454" i="1"/>
  <c r="AD1454" i="1"/>
  <c r="AF1453" i="1"/>
  <c r="AD1453" i="1"/>
  <c r="AF1452" i="1"/>
  <c r="AD1452" i="1"/>
  <c r="AF1451" i="1"/>
  <c r="AD1451" i="1"/>
  <c r="AF1450" i="1"/>
  <c r="AD1450" i="1"/>
  <c r="AF1449" i="1"/>
  <c r="AD1449" i="1"/>
  <c r="AF1448" i="1"/>
  <c r="AD1448" i="1"/>
  <c r="AF1447" i="1"/>
  <c r="AD1447" i="1"/>
  <c r="AF1446" i="1"/>
  <c r="AD1446" i="1"/>
  <c r="AF1445" i="1"/>
  <c r="AD1445" i="1"/>
  <c r="AF1444" i="1"/>
  <c r="AD1444" i="1"/>
  <c r="AF1443" i="1"/>
  <c r="AD1443" i="1"/>
  <c r="AF1442" i="1"/>
  <c r="AD1442" i="1"/>
  <c r="AF1441" i="1"/>
  <c r="AD1441" i="1"/>
  <c r="AF1440" i="1"/>
  <c r="AD1440" i="1"/>
  <c r="AF1439" i="1"/>
  <c r="AD1439" i="1"/>
  <c r="AF1438" i="1"/>
  <c r="AD1438" i="1"/>
  <c r="AF1437" i="1"/>
  <c r="AD1437" i="1"/>
  <c r="AF1436" i="1"/>
  <c r="AD1436" i="1"/>
  <c r="AF1435" i="1"/>
  <c r="AD1435" i="1"/>
  <c r="AF1434" i="1"/>
  <c r="AD1434" i="1"/>
  <c r="AF1433" i="1"/>
  <c r="AD1433" i="1"/>
  <c r="AF1432" i="1"/>
  <c r="AD1432" i="1"/>
  <c r="AF1431" i="1"/>
  <c r="AD1431" i="1"/>
  <c r="AF1430" i="1"/>
  <c r="AD1430" i="1"/>
  <c r="AF1429" i="1"/>
  <c r="AD1429" i="1"/>
  <c r="AF1428" i="1"/>
  <c r="AD1428" i="1"/>
  <c r="AF1427" i="1"/>
  <c r="AD1427" i="1"/>
  <c r="AF1426" i="1"/>
  <c r="AD1426" i="1"/>
  <c r="AF1425" i="1"/>
  <c r="AD1425" i="1"/>
  <c r="AF1424" i="1"/>
  <c r="AD1424" i="1"/>
  <c r="AF1423" i="1"/>
  <c r="AD1423" i="1"/>
  <c r="AF1422" i="1"/>
  <c r="AD1422" i="1"/>
  <c r="AF1421" i="1"/>
  <c r="AD1421" i="1"/>
  <c r="AF1420" i="1"/>
  <c r="AD1420" i="1"/>
  <c r="AF1419" i="1"/>
  <c r="AD1419" i="1"/>
  <c r="AF1418" i="1"/>
  <c r="AD1418" i="1"/>
  <c r="AF1417" i="1"/>
  <c r="AD1417" i="1"/>
  <c r="AF1416" i="1"/>
  <c r="AD1416" i="1"/>
  <c r="AF1415" i="1"/>
  <c r="AD1415" i="1"/>
  <c r="AF1414" i="1"/>
  <c r="AD1414" i="1"/>
  <c r="AF1413" i="1"/>
  <c r="AD1413" i="1"/>
  <c r="AF1412" i="1"/>
  <c r="AD1412" i="1"/>
  <c r="AF1411" i="1"/>
  <c r="AD1411" i="1"/>
  <c r="AF1410" i="1"/>
  <c r="AD1410" i="1"/>
  <c r="AF1409" i="1"/>
  <c r="AD1409" i="1"/>
  <c r="AF1408" i="1"/>
  <c r="AD1408" i="1"/>
  <c r="AF1407" i="1"/>
  <c r="AD1407" i="1"/>
  <c r="AF1406" i="1"/>
  <c r="AD1406" i="1"/>
  <c r="AF1405" i="1"/>
  <c r="AD1405" i="1"/>
  <c r="AF1404" i="1"/>
  <c r="AD1404" i="1"/>
  <c r="AF1403" i="1"/>
  <c r="AD1403" i="1"/>
  <c r="AF1402" i="1"/>
  <c r="AD1402" i="1"/>
  <c r="AF1401" i="1"/>
  <c r="AD1401" i="1"/>
  <c r="AF1400" i="1"/>
  <c r="AD1400" i="1"/>
  <c r="AF1399" i="1"/>
  <c r="AD1399" i="1"/>
  <c r="AF1398" i="1"/>
  <c r="AD1398" i="1"/>
  <c r="AF1397" i="1"/>
  <c r="AD1397" i="1"/>
  <c r="AF1396" i="1"/>
  <c r="AD1396" i="1"/>
  <c r="AF1395" i="1"/>
  <c r="AD1395" i="1"/>
  <c r="AF1394" i="1"/>
  <c r="AD1394" i="1"/>
  <c r="AF1393" i="1"/>
  <c r="AD1393" i="1"/>
  <c r="AF1392" i="1"/>
  <c r="AD1392" i="1"/>
  <c r="AF1391" i="1"/>
  <c r="AD1391" i="1"/>
  <c r="AF1390" i="1"/>
  <c r="AD1390" i="1"/>
  <c r="AF1389" i="1"/>
  <c r="AD1389" i="1"/>
  <c r="AF1388" i="1"/>
  <c r="AD1388" i="1"/>
  <c r="AF1387" i="1"/>
  <c r="AD1387" i="1"/>
  <c r="AF1386" i="1"/>
  <c r="AD1386" i="1"/>
  <c r="AF1385" i="1"/>
  <c r="AD1385" i="1"/>
  <c r="AF1384" i="1"/>
  <c r="AD1384" i="1"/>
  <c r="AF1383" i="1"/>
  <c r="AD1383" i="1"/>
  <c r="AF1382" i="1"/>
  <c r="AD1382" i="1"/>
  <c r="AF1381" i="1"/>
  <c r="AD1381" i="1"/>
  <c r="AF1380" i="1"/>
  <c r="AD1380" i="1"/>
  <c r="AF1379" i="1"/>
  <c r="AD1379" i="1"/>
  <c r="AF1378" i="1"/>
  <c r="AD1378" i="1"/>
  <c r="AF1377" i="1"/>
  <c r="AD1377" i="1"/>
  <c r="AF1376" i="1"/>
  <c r="AD1376" i="1"/>
  <c r="AF1375" i="1"/>
  <c r="AD1375" i="1"/>
  <c r="AF1374" i="1"/>
  <c r="AD1374" i="1"/>
  <c r="AF1373" i="1"/>
  <c r="AD1373" i="1"/>
  <c r="AF1372" i="1"/>
  <c r="AD1372" i="1"/>
  <c r="AF1371" i="1"/>
  <c r="AD1371" i="1"/>
  <c r="AF1370" i="1"/>
  <c r="AD1370" i="1"/>
  <c r="AF1369" i="1"/>
  <c r="AD1369" i="1"/>
  <c r="AF1368" i="1"/>
  <c r="AD1368" i="1"/>
  <c r="AF1367" i="1"/>
  <c r="AD1367" i="1"/>
  <c r="AF1366" i="1"/>
  <c r="AD1366" i="1"/>
  <c r="AF1365" i="1"/>
  <c r="AD1365" i="1"/>
  <c r="AF1364" i="1"/>
  <c r="AD1364" i="1"/>
  <c r="AF1363" i="1"/>
  <c r="AD1363" i="1"/>
  <c r="AF1362" i="1"/>
  <c r="AD1362" i="1"/>
  <c r="AF1361" i="1"/>
  <c r="AD1361" i="1"/>
  <c r="AF1360" i="1"/>
  <c r="AD1360" i="1"/>
  <c r="AF1359" i="1"/>
  <c r="AD1359" i="1"/>
  <c r="AF1358" i="1"/>
  <c r="AD1358" i="1"/>
  <c r="AF1357" i="1"/>
  <c r="AD1357" i="1"/>
  <c r="AF1356" i="1"/>
  <c r="AD1356" i="1"/>
  <c r="AF1355" i="1"/>
  <c r="AD1355" i="1"/>
  <c r="AF1354" i="1"/>
  <c r="AD1354" i="1"/>
  <c r="AF1353" i="1"/>
  <c r="AD1353" i="1"/>
  <c r="AF1352" i="1"/>
  <c r="AD1352" i="1"/>
  <c r="AF1351" i="1"/>
  <c r="AD1351" i="1"/>
  <c r="AF1350" i="1"/>
  <c r="AD1350" i="1"/>
  <c r="AF1349" i="1"/>
  <c r="AD1349" i="1"/>
  <c r="AF1348" i="1"/>
  <c r="AD1348" i="1"/>
  <c r="AF1347" i="1"/>
  <c r="AD1347" i="1"/>
  <c r="AF1346" i="1"/>
  <c r="AD1346" i="1"/>
  <c r="AF1345" i="1"/>
  <c r="AD1345" i="1"/>
  <c r="AF1344" i="1"/>
  <c r="AD1344" i="1"/>
  <c r="AF1343" i="1"/>
  <c r="AD1343" i="1"/>
  <c r="AF1342" i="1"/>
  <c r="AD1342" i="1"/>
  <c r="AF1341" i="1"/>
  <c r="AD1341" i="1"/>
  <c r="AF1340" i="1"/>
  <c r="AD1340" i="1"/>
  <c r="AF1339" i="1"/>
  <c r="AD1339" i="1"/>
  <c r="AF1338" i="1"/>
  <c r="AD1338" i="1"/>
  <c r="AF1337" i="1"/>
  <c r="AD1337" i="1"/>
  <c r="AF1336" i="1"/>
  <c r="AD1336" i="1"/>
  <c r="AF1335" i="1"/>
  <c r="AD1335" i="1"/>
  <c r="AF1334" i="1"/>
  <c r="AD1334" i="1"/>
  <c r="AF1333" i="1"/>
  <c r="AD1333" i="1"/>
  <c r="AF1332" i="1"/>
  <c r="AD1332" i="1"/>
  <c r="AF1331" i="1"/>
  <c r="AD1331" i="1"/>
  <c r="AF1330" i="1"/>
  <c r="AD1330" i="1"/>
  <c r="AF1329" i="1"/>
  <c r="AD1329" i="1"/>
  <c r="AF1328" i="1"/>
  <c r="AD1328" i="1"/>
  <c r="AF1327" i="1"/>
  <c r="AD1327" i="1"/>
  <c r="AF1326" i="1"/>
  <c r="AD1326" i="1"/>
  <c r="AF1325" i="1"/>
  <c r="AD1325" i="1"/>
  <c r="AF1324" i="1"/>
  <c r="AD1324" i="1"/>
  <c r="AF1323" i="1"/>
  <c r="AD1323" i="1"/>
  <c r="AF1322" i="1"/>
  <c r="AD1322" i="1"/>
  <c r="AF1321" i="1"/>
  <c r="AD1321" i="1"/>
  <c r="AF1320" i="1"/>
  <c r="AD1320" i="1"/>
  <c r="AF1319" i="1"/>
  <c r="AD1319" i="1"/>
  <c r="AF1318" i="1"/>
  <c r="AD1318" i="1"/>
  <c r="AF1317" i="1"/>
  <c r="AD1317" i="1"/>
  <c r="AF1316" i="1"/>
  <c r="AD1316" i="1"/>
  <c r="AF1315" i="1"/>
  <c r="AD1315" i="1"/>
  <c r="AF1314" i="1"/>
  <c r="AD1314" i="1"/>
  <c r="AF1313" i="1"/>
  <c r="AD1313" i="1"/>
  <c r="AF1312" i="1"/>
  <c r="AD1312" i="1"/>
  <c r="AF1311" i="1"/>
  <c r="AD1311" i="1"/>
  <c r="AF1310" i="1"/>
  <c r="AD1310" i="1"/>
  <c r="AF1309" i="1"/>
  <c r="AD1309" i="1"/>
  <c r="AF1308" i="1"/>
  <c r="AD1308" i="1"/>
  <c r="AF1307" i="1"/>
  <c r="AD1307" i="1"/>
  <c r="AF1306" i="1"/>
  <c r="AD1306" i="1"/>
  <c r="AF1305" i="1"/>
  <c r="AD1305" i="1"/>
  <c r="AF1304" i="1"/>
  <c r="AD1304" i="1"/>
  <c r="AF1303" i="1"/>
  <c r="AD1303" i="1"/>
  <c r="AF1302" i="1"/>
  <c r="AD1302" i="1"/>
  <c r="AF1301" i="1"/>
  <c r="AD1301" i="1"/>
  <c r="AF1300" i="1"/>
  <c r="AD1300" i="1"/>
  <c r="AF1299" i="1"/>
  <c r="AD1299" i="1"/>
  <c r="AF1298" i="1"/>
  <c r="AD1298" i="1"/>
  <c r="AF1297" i="1"/>
  <c r="AD1297" i="1"/>
  <c r="AF1296" i="1"/>
  <c r="AD1296" i="1"/>
  <c r="AF1295" i="1"/>
  <c r="AD1295" i="1"/>
  <c r="AF1294" i="1"/>
  <c r="AD1294" i="1"/>
  <c r="AF1293" i="1"/>
  <c r="AD1293" i="1"/>
  <c r="AF1292" i="1"/>
  <c r="AD1292" i="1"/>
  <c r="AF1291" i="1"/>
  <c r="AD1291" i="1"/>
  <c r="AF1290" i="1"/>
  <c r="AD1290" i="1"/>
  <c r="AF1289" i="1"/>
  <c r="AD1289" i="1"/>
  <c r="AF1288" i="1"/>
  <c r="AD1288" i="1"/>
  <c r="AF1287" i="1"/>
  <c r="AD1287" i="1"/>
  <c r="AF1286" i="1"/>
  <c r="AD1286" i="1"/>
  <c r="AF1285" i="1"/>
  <c r="AD1285" i="1"/>
  <c r="AF1284" i="1"/>
  <c r="AD1284" i="1"/>
  <c r="AF1283" i="1"/>
  <c r="AD1283" i="1"/>
  <c r="AF1282" i="1"/>
  <c r="AD1282" i="1"/>
  <c r="AF1281" i="1"/>
  <c r="AD1281" i="1"/>
  <c r="AF1280" i="1"/>
  <c r="AD1280" i="1"/>
  <c r="AF1279" i="1"/>
  <c r="AD1279" i="1"/>
  <c r="AF1278" i="1"/>
  <c r="AD1278" i="1"/>
  <c r="AF1277" i="1"/>
  <c r="AD1277" i="1"/>
  <c r="AF1276" i="1"/>
  <c r="AD1276" i="1"/>
  <c r="AF1275" i="1"/>
  <c r="AD1275" i="1"/>
  <c r="AF1274" i="1"/>
  <c r="AD1274" i="1"/>
  <c r="AF1273" i="1"/>
  <c r="AD1273" i="1"/>
  <c r="AF1272" i="1"/>
  <c r="AD1272" i="1"/>
  <c r="AF1271" i="1"/>
  <c r="AD1271" i="1"/>
  <c r="AF1270" i="1"/>
  <c r="AD1270" i="1"/>
  <c r="AF1269" i="1"/>
  <c r="AD1269" i="1"/>
  <c r="AF1268" i="1"/>
  <c r="AD1268" i="1"/>
  <c r="AF1267" i="1"/>
  <c r="AD1267" i="1"/>
  <c r="AF1266" i="1"/>
  <c r="AD1266" i="1"/>
  <c r="AF1265" i="1"/>
  <c r="AD1265" i="1"/>
  <c r="AF1264" i="1"/>
  <c r="AD1264" i="1"/>
  <c r="AF1263" i="1"/>
  <c r="AD1263" i="1"/>
  <c r="AF1262" i="1"/>
  <c r="AD1262" i="1"/>
  <c r="AF1261" i="1"/>
  <c r="AD1261" i="1"/>
  <c r="AF1260" i="1"/>
  <c r="AD1260" i="1"/>
  <c r="AF1259" i="1"/>
  <c r="AD1259" i="1"/>
  <c r="AF1258" i="1"/>
  <c r="AD1258" i="1"/>
  <c r="AF1257" i="1"/>
  <c r="AD1257" i="1"/>
  <c r="AF1256" i="1"/>
  <c r="AD1256" i="1"/>
  <c r="AF1255" i="1"/>
  <c r="AD1255" i="1"/>
  <c r="AF1254" i="1"/>
  <c r="AD1254" i="1"/>
  <c r="AF1253" i="1"/>
  <c r="AD1253" i="1"/>
  <c r="AF1252" i="1"/>
  <c r="AD1252" i="1"/>
  <c r="AF1251" i="1"/>
  <c r="AD1251" i="1"/>
  <c r="AF1250" i="1"/>
  <c r="AD1250" i="1"/>
  <c r="AF1249" i="1"/>
  <c r="AD1249" i="1"/>
  <c r="AF1248" i="1"/>
  <c r="AD1248" i="1"/>
  <c r="AF1247" i="1"/>
  <c r="AD1247" i="1"/>
  <c r="AF1246" i="1"/>
  <c r="AD1246" i="1"/>
  <c r="AF1245" i="1"/>
  <c r="AD1245" i="1"/>
  <c r="AF1244" i="1"/>
  <c r="AD1244" i="1"/>
  <c r="AF1243" i="1"/>
  <c r="AD1243" i="1"/>
  <c r="AF1242" i="1"/>
  <c r="AD1242" i="1"/>
  <c r="AF1241" i="1"/>
  <c r="AD1241" i="1"/>
  <c r="AF1240" i="1"/>
  <c r="AD1240" i="1"/>
  <c r="AF1239" i="1"/>
  <c r="AD1239" i="1"/>
  <c r="AF1238" i="1"/>
  <c r="AD1238" i="1"/>
  <c r="AF1237" i="1"/>
  <c r="AD1237" i="1"/>
  <c r="AF1236" i="1"/>
  <c r="AD1236" i="1"/>
  <c r="AF1235" i="1"/>
  <c r="AD1235" i="1"/>
  <c r="AF1234" i="1"/>
  <c r="AD1234" i="1"/>
  <c r="AF1233" i="1"/>
  <c r="AD1233" i="1"/>
  <c r="AF1232" i="1"/>
  <c r="AD1232" i="1"/>
  <c r="AF1231" i="1"/>
  <c r="AD1231" i="1"/>
  <c r="AF1230" i="1"/>
  <c r="AD1230" i="1"/>
  <c r="AF1229" i="1"/>
  <c r="AD1229" i="1"/>
  <c r="AF1228" i="1"/>
  <c r="AD1228" i="1"/>
  <c r="AF1227" i="1"/>
  <c r="AD1227" i="1"/>
  <c r="AF1226" i="1"/>
  <c r="AD1226" i="1"/>
  <c r="AF1225" i="1"/>
  <c r="AD1225" i="1"/>
  <c r="AF1224" i="1"/>
  <c r="AD1224" i="1"/>
  <c r="AF1223" i="1"/>
  <c r="AD1223" i="1"/>
  <c r="AF1222" i="1"/>
  <c r="AD1222" i="1"/>
  <c r="AF1221" i="1"/>
  <c r="AD1221" i="1"/>
  <c r="AF1220" i="1"/>
  <c r="AD1220" i="1"/>
  <c r="AF1219" i="1"/>
  <c r="AD1219" i="1"/>
  <c r="AF1218" i="1"/>
  <c r="AD1218" i="1"/>
  <c r="AF1217" i="1"/>
  <c r="AD1217" i="1"/>
  <c r="AF1216" i="1"/>
  <c r="AD1216" i="1"/>
  <c r="AF1215" i="1"/>
  <c r="AD1215" i="1"/>
  <c r="AF1214" i="1"/>
  <c r="AD1214" i="1"/>
  <c r="AF1213" i="1"/>
  <c r="AD1213" i="1"/>
  <c r="AF1212" i="1"/>
  <c r="AD1212" i="1"/>
  <c r="AF1211" i="1"/>
  <c r="AD1211" i="1"/>
  <c r="AF1210" i="1"/>
  <c r="AD1210" i="1"/>
  <c r="AF1209" i="1"/>
  <c r="AD1209" i="1"/>
  <c r="AF1208" i="1"/>
  <c r="AD1208" i="1"/>
  <c r="AF1207" i="1"/>
  <c r="AD1207" i="1"/>
  <c r="AF1206" i="1"/>
  <c r="AD1206" i="1"/>
  <c r="AF1205" i="1"/>
  <c r="AD1205" i="1"/>
  <c r="AF1204" i="1"/>
  <c r="AD1204" i="1"/>
  <c r="AF1203" i="1"/>
  <c r="AD1203" i="1"/>
  <c r="AF1202" i="1"/>
  <c r="AD1202" i="1"/>
  <c r="AF1201" i="1"/>
  <c r="AD1201" i="1"/>
  <c r="AF1200" i="1"/>
  <c r="AD1200" i="1"/>
  <c r="AF1199" i="1"/>
  <c r="AD1199" i="1"/>
  <c r="AF1198" i="1"/>
  <c r="AD1198" i="1"/>
  <c r="AF1197" i="1"/>
  <c r="AD1197" i="1"/>
  <c r="AF1196" i="1"/>
  <c r="AD1196" i="1"/>
  <c r="AF1195" i="1"/>
  <c r="AD1195" i="1"/>
  <c r="AF1194" i="1"/>
  <c r="AD1194" i="1"/>
  <c r="AF1193" i="1"/>
  <c r="AD1193" i="1"/>
  <c r="AF1192" i="1"/>
  <c r="AD1192" i="1"/>
  <c r="AF1191" i="1"/>
  <c r="AD1191" i="1"/>
  <c r="AF1190" i="1"/>
  <c r="AD1190" i="1"/>
  <c r="AF1189" i="1"/>
  <c r="AD1189" i="1"/>
  <c r="AF1188" i="1"/>
  <c r="AD1188" i="1"/>
  <c r="AF1187" i="1"/>
  <c r="AD1187" i="1"/>
  <c r="AF1186" i="1"/>
  <c r="AD1186" i="1"/>
  <c r="AF1185" i="1"/>
  <c r="AD1185" i="1"/>
  <c r="AF1184" i="1"/>
  <c r="AD1184" i="1"/>
  <c r="AF1183" i="1"/>
  <c r="AD1183" i="1"/>
  <c r="AF1182" i="1"/>
  <c r="AD1182" i="1"/>
  <c r="AF1181" i="1"/>
  <c r="AD1181" i="1"/>
  <c r="AF1180" i="1"/>
  <c r="AD1180" i="1"/>
  <c r="AF1179" i="1"/>
  <c r="AD1179" i="1"/>
  <c r="AF1178" i="1"/>
  <c r="AD1178" i="1"/>
  <c r="AF1177" i="1"/>
  <c r="AD1177" i="1"/>
  <c r="AF1176" i="1"/>
  <c r="AD1176" i="1"/>
  <c r="AF1175" i="1"/>
  <c r="AD1175" i="1"/>
  <c r="AF1174" i="1"/>
  <c r="AD1174" i="1"/>
  <c r="AF1173" i="1"/>
  <c r="AD1173" i="1"/>
  <c r="AF1172" i="1"/>
  <c r="AD1172" i="1"/>
  <c r="AF1171" i="1"/>
  <c r="AD1171" i="1"/>
  <c r="AF1170" i="1"/>
  <c r="AD1170" i="1"/>
  <c r="AF1169" i="1"/>
  <c r="AD1169" i="1"/>
  <c r="AF1168" i="1"/>
  <c r="AD1168" i="1"/>
  <c r="AF1167" i="1"/>
  <c r="AD1167" i="1"/>
  <c r="AF1166" i="1"/>
  <c r="AD1166" i="1"/>
  <c r="AF1165" i="1"/>
  <c r="AD1165" i="1"/>
  <c r="AF1164" i="1"/>
  <c r="AD1164" i="1"/>
  <c r="AF1163" i="1"/>
  <c r="AD1163" i="1"/>
  <c r="AF1162" i="1"/>
  <c r="AD1162" i="1"/>
  <c r="AF1161" i="1"/>
  <c r="AD1161" i="1"/>
  <c r="AF1160" i="1"/>
  <c r="AD1160" i="1"/>
  <c r="AF1159" i="1"/>
  <c r="AD1159" i="1"/>
  <c r="AF1158" i="1"/>
  <c r="AD1158" i="1"/>
  <c r="AF1157" i="1"/>
  <c r="AD1157" i="1"/>
  <c r="AF1156" i="1"/>
  <c r="AD1156" i="1"/>
  <c r="AF1155" i="1"/>
  <c r="AD1155" i="1"/>
  <c r="AF1154" i="1"/>
  <c r="AD1154" i="1"/>
  <c r="AF1153" i="1"/>
  <c r="AD1153" i="1"/>
  <c r="AF1152" i="1"/>
  <c r="AD1152" i="1"/>
  <c r="AF1151" i="1"/>
  <c r="AD1151" i="1"/>
  <c r="AF1150" i="1"/>
  <c r="AD1150" i="1"/>
  <c r="AF1149" i="1"/>
  <c r="AD1149" i="1"/>
  <c r="AF1148" i="1"/>
  <c r="AD1148" i="1"/>
  <c r="AF1147" i="1"/>
  <c r="AD1147" i="1"/>
  <c r="AF1146" i="1"/>
  <c r="AD1146" i="1"/>
  <c r="AF1145" i="1"/>
  <c r="AD1145" i="1"/>
  <c r="AF1144" i="1"/>
  <c r="AD1144" i="1"/>
  <c r="AF1143" i="1"/>
  <c r="AD1143" i="1"/>
  <c r="AF1142" i="1"/>
  <c r="AD1142" i="1"/>
  <c r="AF1141" i="1"/>
  <c r="AD1141" i="1"/>
  <c r="AF1140" i="1"/>
  <c r="AD1140" i="1"/>
  <c r="AF1139" i="1"/>
  <c r="AD1139" i="1"/>
  <c r="AF1138" i="1"/>
  <c r="AD1138" i="1"/>
  <c r="AF1137" i="1"/>
  <c r="AD1137" i="1"/>
  <c r="AF1136" i="1"/>
  <c r="AD1136" i="1"/>
  <c r="AF1135" i="1"/>
  <c r="AD1135" i="1"/>
  <c r="AF1134" i="1"/>
  <c r="AD1134" i="1"/>
  <c r="AF1133" i="1"/>
  <c r="AD1133" i="1"/>
  <c r="AF1132" i="1"/>
  <c r="AD1132" i="1"/>
  <c r="AF1131" i="1"/>
  <c r="AD1131" i="1"/>
  <c r="AF1130" i="1"/>
  <c r="AD1130" i="1"/>
  <c r="AF1129" i="1"/>
  <c r="AD1129" i="1"/>
  <c r="AF1128" i="1"/>
  <c r="AD1128" i="1"/>
  <c r="AF1127" i="1"/>
  <c r="AD1127" i="1"/>
  <c r="AF1126" i="1"/>
  <c r="AD1126" i="1"/>
  <c r="AF1125" i="1"/>
  <c r="AD1125" i="1"/>
  <c r="AF1124" i="1"/>
  <c r="AD1124" i="1"/>
  <c r="AF1123" i="1"/>
  <c r="AD1123" i="1"/>
  <c r="AF1122" i="1"/>
  <c r="AD1122" i="1"/>
  <c r="AF1121" i="1"/>
  <c r="AD1121" i="1"/>
  <c r="AF1120" i="1"/>
  <c r="AD1120" i="1"/>
  <c r="AF1119" i="1"/>
  <c r="AD1119" i="1"/>
  <c r="AF1118" i="1"/>
  <c r="AD1118" i="1"/>
  <c r="AF1117" i="1"/>
  <c r="AD1117" i="1"/>
  <c r="AF1116" i="1"/>
  <c r="AD1116" i="1"/>
  <c r="AF1115" i="1"/>
  <c r="AD1115" i="1"/>
  <c r="AF1114" i="1"/>
  <c r="AD1114" i="1"/>
  <c r="AF1113" i="1"/>
  <c r="AD1113" i="1"/>
  <c r="AF1112" i="1"/>
  <c r="AD1112" i="1"/>
  <c r="AF1111" i="1"/>
  <c r="AD1111" i="1"/>
  <c r="AF1110" i="1"/>
  <c r="AD1110" i="1"/>
  <c r="AF1109" i="1"/>
  <c r="AD1109" i="1"/>
  <c r="AF1108" i="1"/>
  <c r="AD1108" i="1"/>
  <c r="AF1107" i="1"/>
  <c r="AD1107" i="1"/>
  <c r="AF1106" i="1"/>
  <c r="AD1106" i="1"/>
  <c r="AF1105" i="1"/>
  <c r="AD1105" i="1"/>
  <c r="AF1104" i="1"/>
  <c r="AD1104" i="1"/>
  <c r="AF1103" i="1"/>
  <c r="AD1103" i="1"/>
  <c r="AF1102" i="1"/>
  <c r="AD1102" i="1"/>
  <c r="AF1101" i="1"/>
  <c r="AD1101" i="1"/>
  <c r="AF1100" i="1"/>
  <c r="AD1100" i="1"/>
  <c r="AF1099" i="1"/>
  <c r="AD1099" i="1"/>
  <c r="AF1098" i="1"/>
  <c r="AD1098" i="1"/>
  <c r="AF1097" i="1"/>
  <c r="AD1097" i="1"/>
  <c r="AF1096" i="1"/>
  <c r="AD1096" i="1"/>
  <c r="AF1095" i="1"/>
  <c r="AD1095" i="1"/>
  <c r="AF1094" i="1"/>
  <c r="AD1094" i="1"/>
  <c r="AF1093" i="1"/>
  <c r="AD1093" i="1"/>
  <c r="AF1092" i="1"/>
  <c r="AD1092" i="1"/>
  <c r="AF1091" i="1"/>
  <c r="AD1091" i="1"/>
  <c r="AF1090" i="1"/>
  <c r="AD1090" i="1"/>
  <c r="AF1089" i="1"/>
  <c r="AD1089" i="1"/>
  <c r="AF1088" i="1"/>
  <c r="AD1088" i="1"/>
  <c r="AF1087" i="1"/>
  <c r="AD1087" i="1"/>
  <c r="AF1086" i="1"/>
  <c r="AD1086" i="1"/>
  <c r="AF1085" i="1"/>
  <c r="AD1085" i="1"/>
  <c r="AF1084" i="1"/>
  <c r="AD1084" i="1"/>
  <c r="AF1083" i="1"/>
  <c r="AD1083" i="1"/>
  <c r="AF1082" i="1"/>
  <c r="AD1082" i="1"/>
  <c r="AF1081" i="1"/>
  <c r="AD1081" i="1"/>
  <c r="AF1080" i="1"/>
  <c r="AD1080" i="1"/>
  <c r="AF1079" i="1"/>
  <c r="AD1079" i="1"/>
  <c r="AF1078" i="1"/>
  <c r="AD1078" i="1"/>
  <c r="AF1077" i="1"/>
  <c r="AD1077" i="1"/>
  <c r="AF1076" i="1"/>
  <c r="AD1076" i="1"/>
  <c r="AF1075" i="1"/>
  <c r="AD1075" i="1"/>
  <c r="AF1074" i="1"/>
  <c r="AD1074" i="1"/>
  <c r="AF1073" i="1"/>
  <c r="AD1073" i="1"/>
  <c r="AF1072" i="1"/>
  <c r="AD1072" i="1"/>
  <c r="AF1071" i="1"/>
  <c r="AD1071" i="1"/>
  <c r="AF1070" i="1"/>
  <c r="AD1070" i="1"/>
  <c r="AF1069" i="1"/>
  <c r="AD1069" i="1"/>
  <c r="AF1068" i="1"/>
  <c r="AD1068" i="1"/>
  <c r="AF1067" i="1"/>
  <c r="AD1067" i="1"/>
  <c r="AF1066" i="1"/>
  <c r="AD1066" i="1"/>
  <c r="AF1065" i="1"/>
  <c r="AD1065" i="1"/>
  <c r="AF1064" i="1"/>
  <c r="AD1064" i="1"/>
  <c r="AF1063" i="1"/>
  <c r="AD1063" i="1"/>
  <c r="AF1062" i="1"/>
  <c r="AD1062" i="1"/>
  <c r="AF1061" i="1"/>
  <c r="AD1061" i="1"/>
  <c r="AF1060" i="1"/>
  <c r="AD1060" i="1"/>
  <c r="AF1059" i="1"/>
  <c r="AD1059" i="1"/>
  <c r="AF1058" i="1"/>
  <c r="AD1058" i="1"/>
  <c r="AF1057" i="1"/>
  <c r="AD1057" i="1"/>
  <c r="AF1056" i="1"/>
  <c r="AD1056" i="1"/>
  <c r="AF1055" i="1"/>
  <c r="AD1055" i="1"/>
  <c r="AF1054" i="1"/>
  <c r="AD1054" i="1"/>
  <c r="AF1053" i="1"/>
  <c r="AD1053" i="1"/>
  <c r="AF1052" i="1"/>
  <c r="AD1052" i="1"/>
  <c r="AF1051" i="1"/>
  <c r="AD1051" i="1"/>
  <c r="AF1050" i="1"/>
  <c r="AD1050" i="1"/>
  <c r="AF1049" i="1"/>
  <c r="AD1049" i="1"/>
  <c r="AF1048" i="1"/>
  <c r="AD1048" i="1"/>
  <c r="AF1047" i="1"/>
  <c r="AD1047" i="1"/>
  <c r="AF1046" i="1"/>
  <c r="AD1046" i="1"/>
  <c r="AF1045" i="1"/>
  <c r="AD1045" i="1"/>
  <c r="AF1044" i="1"/>
  <c r="AD1044" i="1"/>
  <c r="AF1043" i="1"/>
  <c r="AD1043" i="1"/>
  <c r="AF1042" i="1"/>
  <c r="AD1042" i="1"/>
  <c r="AF1041" i="1"/>
  <c r="AD1041" i="1"/>
  <c r="AF1040" i="1"/>
  <c r="AD1040" i="1"/>
  <c r="AF1039" i="1"/>
  <c r="AD1039" i="1"/>
  <c r="AF1038" i="1"/>
  <c r="AD1038" i="1"/>
  <c r="AF1037" i="1"/>
  <c r="AD1037" i="1"/>
  <c r="AF1036" i="1"/>
  <c r="AD1036" i="1"/>
  <c r="AF1035" i="1"/>
  <c r="AD1035" i="1"/>
  <c r="AF1034" i="1"/>
  <c r="AD1034" i="1"/>
  <c r="AF1033" i="1"/>
  <c r="AD1033" i="1"/>
  <c r="AF1032" i="1"/>
  <c r="AD1032" i="1"/>
  <c r="AF1031" i="1"/>
  <c r="AD1031" i="1"/>
  <c r="AF1030" i="1"/>
  <c r="AD1030" i="1"/>
  <c r="AF1029" i="1"/>
  <c r="AD1029" i="1"/>
  <c r="AF1028" i="1"/>
  <c r="AD1028" i="1"/>
  <c r="AF1027" i="1"/>
  <c r="AD1027" i="1"/>
  <c r="AF1026" i="1"/>
  <c r="AD1026" i="1"/>
  <c r="AF1025" i="1"/>
  <c r="AD1025" i="1"/>
  <c r="AF1024" i="1"/>
  <c r="AD1024" i="1"/>
  <c r="AF1023" i="1"/>
  <c r="AD1023" i="1"/>
  <c r="AF1022" i="1"/>
  <c r="AD1022" i="1"/>
  <c r="AF1021" i="1"/>
  <c r="AD1021" i="1"/>
  <c r="AF1020" i="1"/>
  <c r="AD1020" i="1"/>
  <c r="AF1019" i="1"/>
  <c r="AD1019" i="1"/>
  <c r="AF1018" i="1"/>
  <c r="AD1018" i="1"/>
  <c r="AF1017" i="1"/>
  <c r="AD1017" i="1"/>
  <c r="AF1016" i="1"/>
  <c r="AD1016" i="1"/>
  <c r="AF1015" i="1"/>
  <c r="AD1015" i="1"/>
  <c r="AF1014" i="1"/>
  <c r="AD1014" i="1"/>
  <c r="AF1013" i="1"/>
  <c r="AD1013" i="1"/>
  <c r="AF1012" i="1"/>
  <c r="AD1012" i="1"/>
  <c r="AF1011" i="1"/>
  <c r="AD1011" i="1"/>
  <c r="AF1010" i="1"/>
  <c r="AD1010" i="1"/>
  <c r="AF1009" i="1"/>
  <c r="AD1009" i="1"/>
  <c r="AF1008" i="1"/>
  <c r="AD1008" i="1"/>
  <c r="AF1007" i="1"/>
  <c r="AD1007" i="1"/>
  <c r="AF1006" i="1"/>
  <c r="AD1006" i="1"/>
  <c r="AF1005" i="1"/>
  <c r="AD1005" i="1"/>
  <c r="AF1004" i="1"/>
  <c r="AD1004" i="1"/>
  <c r="AF1003" i="1"/>
  <c r="AD1003" i="1"/>
  <c r="AF1002" i="1"/>
  <c r="AD1002" i="1"/>
  <c r="AF1001" i="1"/>
  <c r="AD1001" i="1"/>
  <c r="AF1000" i="1"/>
  <c r="AD1000" i="1"/>
  <c r="AF999" i="1"/>
  <c r="AD999" i="1"/>
  <c r="AF998" i="1"/>
  <c r="AD998" i="1"/>
  <c r="AF997" i="1"/>
  <c r="AD997" i="1"/>
  <c r="AF996" i="1"/>
  <c r="AD996" i="1"/>
  <c r="AF995" i="1"/>
  <c r="AD995" i="1"/>
  <c r="AF994" i="1"/>
  <c r="AD994" i="1"/>
  <c r="AF993" i="1"/>
  <c r="AD993" i="1"/>
  <c r="AF992" i="1"/>
  <c r="AD992" i="1"/>
  <c r="AF991" i="1"/>
  <c r="AD991" i="1"/>
  <c r="AF990" i="1"/>
  <c r="AD990" i="1"/>
  <c r="AF989" i="1"/>
  <c r="AD989" i="1"/>
  <c r="AF988" i="1"/>
  <c r="AD988" i="1"/>
  <c r="AF987" i="1"/>
  <c r="AD987" i="1"/>
  <c r="AF986" i="1"/>
  <c r="AD986" i="1"/>
  <c r="AF985" i="1"/>
  <c r="AD985" i="1"/>
  <c r="AF984" i="1"/>
  <c r="AD984" i="1"/>
  <c r="AF983" i="1"/>
  <c r="AD983" i="1"/>
  <c r="AF982" i="1"/>
  <c r="AD982" i="1"/>
  <c r="AF981" i="1"/>
  <c r="AD981" i="1"/>
  <c r="AF980" i="1"/>
  <c r="AD980" i="1"/>
  <c r="AF979" i="1"/>
  <c r="AD979" i="1"/>
  <c r="AF978" i="1"/>
  <c r="AD978" i="1"/>
  <c r="AF977" i="1"/>
  <c r="AD977" i="1"/>
  <c r="AF976" i="1"/>
  <c r="AD976" i="1"/>
  <c r="AF975" i="1"/>
  <c r="AD975" i="1"/>
  <c r="AF974" i="1"/>
  <c r="AD974" i="1"/>
  <c r="AF973" i="1"/>
  <c r="AD973" i="1"/>
  <c r="AF972" i="1"/>
  <c r="AD972" i="1"/>
  <c r="AF971" i="1"/>
  <c r="AD971" i="1"/>
  <c r="AF970" i="1"/>
  <c r="AD970" i="1"/>
  <c r="AF969" i="1"/>
  <c r="AD969" i="1"/>
  <c r="AF968" i="1"/>
  <c r="AD968" i="1"/>
  <c r="AF967" i="1"/>
  <c r="AD967" i="1"/>
  <c r="AF966" i="1"/>
  <c r="AD966" i="1"/>
  <c r="AF965" i="1"/>
  <c r="AD965" i="1"/>
  <c r="AF964" i="1"/>
  <c r="AD964" i="1"/>
  <c r="AF963" i="1"/>
  <c r="AD963" i="1"/>
  <c r="AF962" i="1"/>
  <c r="AD962" i="1"/>
  <c r="AF961" i="1"/>
  <c r="AD961" i="1"/>
  <c r="AF960" i="1"/>
  <c r="AD960" i="1"/>
  <c r="AF959" i="1"/>
  <c r="AD959" i="1"/>
  <c r="AF958" i="1"/>
  <c r="AD958" i="1"/>
  <c r="AF957" i="1"/>
  <c r="AD957" i="1"/>
  <c r="AF956" i="1"/>
  <c r="AD956" i="1"/>
  <c r="AF955" i="1"/>
  <c r="AD955" i="1"/>
  <c r="AF954" i="1"/>
  <c r="AD954" i="1"/>
  <c r="AF953" i="1"/>
  <c r="AD953" i="1"/>
  <c r="AF952" i="1"/>
  <c r="AD952" i="1"/>
  <c r="AF951" i="1"/>
  <c r="AD951" i="1"/>
  <c r="AF950" i="1"/>
  <c r="AD950" i="1"/>
  <c r="AF949" i="1"/>
  <c r="AD949" i="1"/>
  <c r="AF948" i="1"/>
  <c r="AD948" i="1"/>
  <c r="AF947" i="1"/>
  <c r="AD947" i="1"/>
  <c r="AF946" i="1"/>
  <c r="AD946" i="1"/>
  <c r="AF945" i="1"/>
  <c r="AD945" i="1"/>
  <c r="AF944" i="1"/>
  <c r="AD944" i="1"/>
  <c r="AF943" i="1"/>
  <c r="AD943" i="1"/>
  <c r="AF942" i="1"/>
  <c r="AD942" i="1"/>
  <c r="AF941" i="1"/>
  <c r="AD941" i="1"/>
  <c r="AF940" i="1"/>
  <c r="AD940" i="1"/>
  <c r="AF939" i="1"/>
  <c r="AD939" i="1"/>
  <c r="AF938" i="1"/>
  <c r="AD938" i="1"/>
  <c r="AF937" i="1"/>
  <c r="AD937" i="1"/>
  <c r="AF936" i="1"/>
  <c r="AD936" i="1"/>
  <c r="AF935" i="1"/>
  <c r="AD935" i="1"/>
  <c r="AF934" i="1"/>
  <c r="AD934" i="1"/>
  <c r="AF933" i="1"/>
  <c r="AD933" i="1"/>
  <c r="AF932" i="1"/>
  <c r="AD932" i="1"/>
  <c r="AF931" i="1"/>
  <c r="AD931" i="1"/>
  <c r="AF930" i="1"/>
  <c r="AD930" i="1"/>
  <c r="AF929" i="1"/>
  <c r="AD929" i="1"/>
  <c r="AF928" i="1"/>
  <c r="AD928" i="1"/>
  <c r="AF927" i="1"/>
  <c r="AD927" i="1"/>
  <c r="AF926" i="1"/>
  <c r="AD926" i="1"/>
  <c r="AF925" i="1"/>
  <c r="AD925" i="1"/>
  <c r="AF924" i="1"/>
  <c r="AD924" i="1"/>
  <c r="AF923" i="1"/>
  <c r="AD923" i="1"/>
  <c r="AF922" i="1"/>
  <c r="AD922" i="1"/>
  <c r="AF921" i="1"/>
  <c r="AD921" i="1"/>
  <c r="AF920" i="1"/>
  <c r="AD920" i="1"/>
  <c r="AF919" i="1"/>
  <c r="AD919" i="1"/>
  <c r="AF918" i="1"/>
  <c r="AD918" i="1"/>
  <c r="AF917" i="1"/>
  <c r="AD917" i="1"/>
  <c r="AF916" i="1"/>
  <c r="AD916" i="1"/>
  <c r="AF915" i="1"/>
  <c r="AD915" i="1"/>
  <c r="AF914" i="1"/>
  <c r="AD914" i="1"/>
  <c r="AF913" i="1"/>
  <c r="AD913" i="1"/>
  <c r="AF912" i="1"/>
  <c r="AD912" i="1"/>
  <c r="AF911" i="1"/>
  <c r="AD911" i="1"/>
  <c r="AF910" i="1"/>
  <c r="AD910" i="1"/>
  <c r="AF909" i="1"/>
  <c r="AD909" i="1"/>
  <c r="AF908" i="1"/>
  <c r="AD908" i="1"/>
  <c r="AF907" i="1"/>
  <c r="AD907" i="1"/>
  <c r="AF906" i="1"/>
  <c r="AD906" i="1"/>
  <c r="AF905" i="1"/>
  <c r="AD905" i="1"/>
  <c r="AF904" i="1"/>
  <c r="AD904" i="1"/>
  <c r="AF903" i="1"/>
  <c r="AD903" i="1"/>
  <c r="AF902" i="1"/>
  <c r="AD902" i="1"/>
  <c r="AF901" i="1"/>
  <c r="AD901" i="1"/>
  <c r="AF900" i="1"/>
  <c r="AD900" i="1"/>
  <c r="AF899" i="1"/>
  <c r="AD899" i="1"/>
  <c r="AF898" i="1"/>
  <c r="AD898" i="1"/>
  <c r="AF897" i="1"/>
  <c r="AD897" i="1"/>
  <c r="AF896" i="1"/>
  <c r="AD896" i="1"/>
  <c r="AF895" i="1"/>
  <c r="AD895" i="1"/>
  <c r="AF894" i="1"/>
  <c r="AD894" i="1"/>
  <c r="AF893" i="1"/>
  <c r="AD893" i="1"/>
  <c r="AF892" i="1"/>
  <c r="AD892" i="1"/>
  <c r="AF891" i="1"/>
  <c r="AD891" i="1"/>
  <c r="AF890" i="1"/>
  <c r="AD890" i="1"/>
  <c r="AF889" i="1"/>
  <c r="AD889" i="1"/>
  <c r="AF888" i="1"/>
  <c r="AD888" i="1"/>
  <c r="AF887" i="1"/>
  <c r="AD887" i="1"/>
  <c r="AF886" i="1"/>
  <c r="AD886" i="1"/>
  <c r="AF885" i="1"/>
  <c r="AD885" i="1"/>
  <c r="AF884" i="1"/>
  <c r="AD884" i="1"/>
  <c r="AF883" i="1"/>
  <c r="AD883" i="1"/>
  <c r="AF882" i="1"/>
  <c r="AD882" i="1"/>
  <c r="AF881" i="1"/>
  <c r="AD881" i="1"/>
  <c r="AF880" i="1"/>
  <c r="AD880" i="1"/>
  <c r="AF879" i="1"/>
  <c r="AD879" i="1"/>
  <c r="AF878" i="1"/>
  <c r="AD878" i="1"/>
  <c r="AF877" i="1"/>
  <c r="AD877" i="1"/>
  <c r="AF876" i="1"/>
  <c r="AD876" i="1"/>
  <c r="AF875" i="1"/>
  <c r="AD875" i="1"/>
  <c r="AF874" i="1"/>
  <c r="AD874" i="1"/>
  <c r="AF873" i="1"/>
  <c r="AD873" i="1"/>
  <c r="AF872" i="1"/>
  <c r="AD872" i="1"/>
  <c r="AF871" i="1"/>
  <c r="AD871" i="1"/>
  <c r="AF870" i="1"/>
  <c r="AD870" i="1"/>
  <c r="AF869" i="1"/>
  <c r="AD869" i="1"/>
  <c r="AF868" i="1"/>
  <c r="AD868" i="1"/>
  <c r="AF867" i="1"/>
  <c r="AD867" i="1"/>
  <c r="AF866" i="1"/>
  <c r="AD866" i="1"/>
  <c r="AF865" i="1"/>
  <c r="AD865" i="1"/>
  <c r="AF864" i="1"/>
  <c r="AD864" i="1"/>
  <c r="AF863" i="1"/>
  <c r="AD863" i="1"/>
  <c r="AF862" i="1"/>
  <c r="AD862" i="1"/>
  <c r="AF861" i="1"/>
  <c r="AD861" i="1"/>
  <c r="AF860" i="1"/>
  <c r="AD860" i="1"/>
  <c r="AF859" i="1"/>
  <c r="AD859" i="1"/>
  <c r="AF858" i="1"/>
  <c r="AD858" i="1"/>
  <c r="AF857" i="1"/>
  <c r="AD857" i="1"/>
  <c r="AF856" i="1"/>
  <c r="AD856" i="1"/>
  <c r="AF855" i="1"/>
  <c r="AD855" i="1"/>
  <c r="AF854" i="1"/>
  <c r="AD854" i="1"/>
  <c r="AF853" i="1"/>
  <c r="AD853" i="1"/>
  <c r="AF852" i="1"/>
  <c r="AD852" i="1"/>
  <c r="AF851" i="1"/>
  <c r="AD851" i="1"/>
  <c r="AF850" i="1"/>
  <c r="AD850" i="1"/>
  <c r="AF849" i="1"/>
  <c r="AD849" i="1"/>
  <c r="AF848" i="1"/>
  <c r="AD848" i="1"/>
  <c r="AF847" i="1"/>
  <c r="AD847" i="1"/>
  <c r="AF846" i="1"/>
  <c r="AD846" i="1"/>
  <c r="AF845" i="1"/>
  <c r="AD845" i="1"/>
  <c r="AF844" i="1"/>
  <c r="AD844" i="1"/>
  <c r="AF843" i="1"/>
  <c r="AD843" i="1"/>
  <c r="AF842" i="1"/>
  <c r="AD842" i="1"/>
  <c r="AF841" i="1"/>
  <c r="AD841" i="1"/>
  <c r="AF840" i="1"/>
  <c r="AD840" i="1"/>
  <c r="AF839" i="1"/>
  <c r="AD839" i="1"/>
  <c r="AF838" i="1"/>
  <c r="AD838" i="1"/>
  <c r="AF837" i="1"/>
  <c r="AD837" i="1"/>
  <c r="AF836" i="1"/>
  <c r="AD836" i="1"/>
  <c r="AF835" i="1"/>
  <c r="AD835" i="1"/>
  <c r="AF834" i="1"/>
  <c r="AD834" i="1"/>
  <c r="AF833" i="1"/>
  <c r="AD833" i="1"/>
  <c r="AF832" i="1"/>
  <c r="AD832" i="1"/>
  <c r="AF831" i="1"/>
  <c r="AD831" i="1"/>
  <c r="AF830" i="1"/>
  <c r="AD830" i="1"/>
  <c r="AF829" i="1"/>
  <c r="AD829" i="1"/>
  <c r="AF828" i="1"/>
  <c r="AD828" i="1"/>
  <c r="AF827" i="1"/>
  <c r="AD827" i="1"/>
  <c r="AF826" i="1"/>
  <c r="AD826" i="1"/>
  <c r="AF825" i="1"/>
  <c r="AD825" i="1"/>
  <c r="AF824" i="1"/>
  <c r="AD824" i="1"/>
  <c r="AF823" i="1"/>
  <c r="AD823" i="1"/>
  <c r="AF822" i="1"/>
  <c r="AD822" i="1"/>
  <c r="AF821" i="1"/>
  <c r="AD821" i="1"/>
  <c r="AF820" i="1"/>
  <c r="AD820" i="1"/>
  <c r="AF819" i="1"/>
  <c r="AD819" i="1"/>
  <c r="AF818" i="1"/>
  <c r="AD818" i="1"/>
  <c r="AF817" i="1"/>
  <c r="AD817" i="1"/>
  <c r="AF816" i="1"/>
  <c r="AD816" i="1"/>
  <c r="AF815" i="1"/>
  <c r="AD815" i="1"/>
  <c r="AF814" i="1"/>
  <c r="AD814" i="1"/>
  <c r="AF813" i="1"/>
  <c r="AD813" i="1"/>
  <c r="AF812" i="1"/>
  <c r="AD812" i="1"/>
  <c r="AF811" i="1"/>
  <c r="AD811" i="1"/>
  <c r="AF810" i="1"/>
  <c r="AD810" i="1"/>
  <c r="AF809" i="1"/>
  <c r="AD809" i="1"/>
  <c r="AF808" i="1"/>
  <c r="AD808" i="1"/>
  <c r="AF807" i="1"/>
  <c r="AD807" i="1"/>
  <c r="AF806" i="1"/>
  <c r="AD806" i="1"/>
  <c r="AF805" i="1"/>
  <c r="AD805" i="1"/>
  <c r="AF804" i="1"/>
  <c r="AD804" i="1"/>
  <c r="AF803" i="1"/>
  <c r="AD803" i="1"/>
  <c r="AF802" i="1"/>
  <c r="AD802" i="1"/>
  <c r="AF801" i="1"/>
  <c r="AD801" i="1"/>
  <c r="AF800" i="1"/>
  <c r="AD800" i="1"/>
  <c r="AF799" i="1"/>
  <c r="AD799" i="1"/>
  <c r="AF798" i="1"/>
  <c r="AD798" i="1"/>
  <c r="AF797" i="1"/>
  <c r="AD797" i="1"/>
  <c r="AF796" i="1"/>
  <c r="AD796" i="1"/>
  <c r="AF795" i="1"/>
  <c r="AD795" i="1"/>
  <c r="AF794" i="1"/>
  <c r="AD794" i="1"/>
  <c r="AF793" i="1"/>
  <c r="AD793" i="1"/>
  <c r="AF792" i="1"/>
  <c r="AD792" i="1"/>
  <c r="AF791" i="1"/>
  <c r="AD791" i="1"/>
  <c r="AF790" i="1"/>
  <c r="AD790" i="1"/>
  <c r="AF789" i="1"/>
  <c r="AD789" i="1"/>
  <c r="AF788" i="1"/>
  <c r="AD788" i="1"/>
  <c r="AF787" i="1"/>
  <c r="AD787" i="1"/>
  <c r="AF786" i="1"/>
  <c r="AD786" i="1"/>
  <c r="AF785" i="1"/>
  <c r="AD785" i="1"/>
  <c r="AF784" i="1"/>
  <c r="AD784" i="1"/>
  <c r="AF783" i="1"/>
  <c r="AD783" i="1"/>
  <c r="AF782" i="1"/>
  <c r="AD782" i="1"/>
  <c r="AF781" i="1"/>
  <c r="AD781" i="1"/>
  <c r="AF780" i="1"/>
  <c r="AD780" i="1"/>
  <c r="AF779" i="1"/>
  <c r="AD779" i="1"/>
  <c r="AF778" i="1"/>
  <c r="AD778" i="1"/>
  <c r="AF777" i="1"/>
  <c r="AD777" i="1"/>
  <c r="AF776" i="1"/>
  <c r="AD776" i="1"/>
  <c r="AF775" i="1"/>
  <c r="AD775" i="1"/>
  <c r="AF774" i="1"/>
  <c r="AD774" i="1"/>
  <c r="AF773" i="1"/>
  <c r="AD773" i="1"/>
  <c r="AF772" i="1"/>
  <c r="AD772" i="1"/>
  <c r="AF771" i="1"/>
  <c r="AD771" i="1"/>
  <c r="AF770" i="1"/>
  <c r="AD770" i="1"/>
  <c r="AF769" i="1"/>
  <c r="AD769" i="1"/>
  <c r="AF768" i="1"/>
  <c r="AD768" i="1"/>
  <c r="AF767" i="1"/>
  <c r="AD767" i="1"/>
  <c r="AF766" i="1"/>
  <c r="AD766" i="1"/>
  <c r="AF765" i="1"/>
  <c r="AD765" i="1"/>
  <c r="AF764" i="1"/>
  <c r="AD764" i="1"/>
  <c r="AF763" i="1"/>
  <c r="AD763" i="1"/>
  <c r="AF762" i="1"/>
  <c r="AD762" i="1"/>
  <c r="AF761" i="1"/>
  <c r="AD761" i="1"/>
  <c r="AF760" i="1"/>
  <c r="AD760" i="1"/>
  <c r="AF759" i="1"/>
  <c r="AD759" i="1"/>
  <c r="AF758" i="1"/>
  <c r="AD758" i="1"/>
  <c r="AF757" i="1"/>
  <c r="AD757" i="1"/>
  <c r="AF756" i="1"/>
  <c r="AD756" i="1"/>
  <c r="AF755" i="1"/>
  <c r="AD755" i="1"/>
  <c r="AF754" i="1"/>
  <c r="AD754" i="1"/>
  <c r="AF753" i="1"/>
  <c r="AD753" i="1"/>
  <c r="AF752" i="1"/>
  <c r="AD752" i="1"/>
  <c r="AF751" i="1"/>
  <c r="AD751" i="1"/>
  <c r="AF750" i="1"/>
  <c r="AD750" i="1"/>
  <c r="AF749" i="1"/>
  <c r="AD749" i="1"/>
  <c r="AF748" i="1"/>
  <c r="AD748" i="1"/>
  <c r="AF747" i="1"/>
  <c r="AD747" i="1"/>
  <c r="AF746" i="1"/>
  <c r="AD746" i="1"/>
  <c r="AF745" i="1"/>
  <c r="AD745" i="1"/>
  <c r="AF744" i="1"/>
  <c r="AD744" i="1"/>
  <c r="AF743" i="1"/>
  <c r="AD743" i="1"/>
  <c r="AF742" i="1"/>
  <c r="AD742" i="1"/>
  <c r="AF741" i="1"/>
  <c r="AD741" i="1"/>
  <c r="AF740" i="1"/>
  <c r="AD740" i="1"/>
  <c r="AF739" i="1"/>
  <c r="AD739" i="1"/>
  <c r="AF738" i="1"/>
  <c r="AD738" i="1"/>
  <c r="AF737" i="1"/>
  <c r="AD737" i="1"/>
  <c r="AF736" i="1"/>
  <c r="AD736" i="1"/>
  <c r="AF735" i="1"/>
  <c r="AD735" i="1"/>
  <c r="AF734" i="1"/>
  <c r="AD734" i="1"/>
  <c r="AF733" i="1"/>
  <c r="AD733" i="1"/>
  <c r="AF732" i="1"/>
  <c r="AD732" i="1"/>
  <c r="AF731" i="1"/>
  <c r="AD731" i="1"/>
  <c r="AF730" i="1"/>
  <c r="AD730" i="1"/>
  <c r="AF729" i="1"/>
  <c r="AD729" i="1"/>
  <c r="AF728" i="1"/>
  <c r="AD728" i="1"/>
  <c r="AF727" i="1"/>
  <c r="AD727" i="1"/>
  <c r="AF726" i="1"/>
  <c r="AD726" i="1"/>
  <c r="AF725" i="1"/>
  <c r="AD725" i="1"/>
  <c r="AF724" i="1"/>
  <c r="AD724" i="1"/>
  <c r="AF723" i="1"/>
  <c r="AD723" i="1"/>
  <c r="AF722" i="1"/>
  <c r="AD722" i="1"/>
  <c r="AF721" i="1"/>
  <c r="AD721" i="1"/>
  <c r="AF720" i="1"/>
  <c r="AD720" i="1"/>
  <c r="AF719" i="1"/>
  <c r="AD719" i="1"/>
  <c r="AF718" i="1"/>
  <c r="AD718" i="1"/>
  <c r="AF717" i="1"/>
  <c r="AD717" i="1"/>
  <c r="AF716" i="1"/>
  <c r="AD716" i="1"/>
  <c r="AF715" i="1"/>
  <c r="AD715" i="1"/>
  <c r="AF714" i="1"/>
  <c r="AD714" i="1"/>
  <c r="AF713" i="1"/>
  <c r="AD713" i="1"/>
  <c r="AF712" i="1"/>
  <c r="AD712" i="1"/>
  <c r="AF711" i="1"/>
  <c r="AD711" i="1"/>
  <c r="AF710" i="1"/>
  <c r="AD710" i="1"/>
  <c r="AF709" i="1"/>
  <c r="AD709" i="1"/>
  <c r="AF708" i="1"/>
  <c r="AD708" i="1"/>
  <c r="AF707" i="1"/>
  <c r="AD707" i="1"/>
  <c r="AF706" i="1"/>
  <c r="AD706" i="1"/>
  <c r="AF705" i="1"/>
  <c r="AD705" i="1"/>
  <c r="AF704" i="1"/>
  <c r="AD704" i="1"/>
  <c r="AF703" i="1"/>
  <c r="AD703" i="1"/>
  <c r="AF702" i="1"/>
  <c r="AD702" i="1"/>
  <c r="AF701" i="1"/>
  <c r="AD701" i="1"/>
  <c r="AF700" i="1"/>
  <c r="AD700" i="1"/>
  <c r="AF699" i="1"/>
  <c r="AD699" i="1"/>
  <c r="AF698" i="1"/>
  <c r="AD698" i="1"/>
  <c r="AF697" i="1"/>
  <c r="AD697" i="1"/>
  <c r="AF696" i="1"/>
  <c r="AD696" i="1"/>
  <c r="AF695" i="1"/>
  <c r="AD695" i="1"/>
  <c r="AF694" i="1"/>
  <c r="AD694" i="1"/>
  <c r="AF693" i="1"/>
  <c r="AD693" i="1"/>
  <c r="AF692" i="1"/>
  <c r="AD692" i="1"/>
  <c r="AF691" i="1"/>
  <c r="AD691" i="1"/>
  <c r="AF690" i="1"/>
  <c r="AD690" i="1"/>
  <c r="AF689" i="1"/>
  <c r="AD689" i="1"/>
  <c r="AF688" i="1"/>
  <c r="AD688" i="1"/>
  <c r="AF687" i="1"/>
  <c r="AD687" i="1"/>
  <c r="AF686" i="1"/>
  <c r="AD686" i="1"/>
  <c r="AF685" i="1"/>
  <c r="AD685" i="1"/>
  <c r="AF684" i="1"/>
  <c r="AD684" i="1"/>
  <c r="AF683" i="1"/>
  <c r="AD683" i="1"/>
  <c r="AF682" i="1"/>
  <c r="AD682" i="1"/>
  <c r="AF681" i="1"/>
  <c r="AD681" i="1"/>
  <c r="AF680" i="1"/>
  <c r="AD680" i="1"/>
  <c r="AF679" i="1"/>
  <c r="AD679" i="1"/>
  <c r="AF678" i="1"/>
  <c r="AD678" i="1"/>
  <c r="AF677" i="1"/>
  <c r="AD677" i="1"/>
  <c r="AF676" i="1"/>
  <c r="AD676" i="1"/>
  <c r="AF675" i="1"/>
  <c r="AD675" i="1"/>
  <c r="AF674" i="1"/>
  <c r="AD674" i="1"/>
  <c r="AF673" i="1"/>
  <c r="AD673" i="1"/>
  <c r="AF672" i="1"/>
  <c r="AD672" i="1"/>
  <c r="AF671" i="1"/>
  <c r="AD671" i="1"/>
  <c r="AF670" i="1"/>
  <c r="AD670" i="1"/>
  <c r="AF669" i="1"/>
  <c r="AD669" i="1"/>
  <c r="AF668" i="1"/>
  <c r="AD668" i="1"/>
  <c r="AF667" i="1"/>
  <c r="AD667" i="1"/>
  <c r="AF666" i="1"/>
  <c r="AD666" i="1"/>
  <c r="AF665" i="1"/>
  <c r="AD665" i="1"/>
  <c r="AF664" i="1"/>
  <c r="AD664" i="1"/>
  <c r="AF663" i="1"/>
  <c r="AD663" i="1"/>
  <c r="AF662" i="1"/>
  <c r="AD662" i="1"/>
  <c r="AF661" i="1"/>
  <c r="AD661" i="1"/>
  <c r="AF660" i="1"/>
  <c r="AD660" i="1"/>
  <c r="AF659" i="1"/>
  <c r="AD659" i="1"/>
  <c r="AF658" i="1"/>
  <c r="AD658" i="1"/>
  <c r="AF657" i="1"/>
  <c r="AD657" i="1"/>
  <c r="AF656" i="1"/>
  <c r="AD656" i="1"/>
  <c r="AF655" i="1"/>
  <c r="AD655" i="1"/>
  <c r="AF654" i="1"/>
  <c r="AD654" i="1"/>
  <c r="AF653" i="1"/>
  <c r="AD653" i="1"/>
  <c r="AF652" i="1"/>
  <c r="AD652" i="1"/>
  <c r="AF651" i="1"/>
  <c r="AD651" i="1"/>
  <c r="AF650" i="1"/>
  <c r="AD650" i="1"/>
  <c r="AF649" i="1"/>
  <c r="AD649" i="1"/>
  <c r="AF648" i="1"/>
  <c r="AD648" i="1"/>
  <c r="AF647" i="1"/>
  <c r="AD647" i="1"/>
  <c r="AF646" i="1"/>
  <c r="AD646" i="1"/>
  <c r="AF645" i="1"/>
  <c r="AD645" i="1"/>
  <c r="AF644" i="1"/>
  <c r="AD644" i="1"/>
  <c r="AF643" i="1"/>
  <c r="AD643" i="1"/>
  <c r="AF642" i="1"/>
  <c r="AD642" i="1"/>
  <c r="AF641" i="1"/>
  <c r="AD641" i="1"/>
  <c r="AF640" i="1"/>
  <c r="AD640" i="1"/>
  <c r="AF639" i="1"/>
  <c r="AD639" i="1"/>
  <c r="AF638" i="1"/>
  <c r="AD638" i="1"/>
  <c r="AF637" i="1"/>
  <c r="AD637" i="1"/>
  <c r="AF636" i="1"/>
  <c r="AD636" i="1"/>
  <c r="AF635" i="1"/>
  <c r="AD635" i="1"/>
  <c r="AF634" i="1"/>
  <c r="AD634" i="1"/>
  <c r="AF633" i="1"/>
  <c r="AD633" i="1"/>
  <c r="AF632" i="1"/>
  <c r="AD632" i="1"/>
  <c r="AF631" i="1"/>
  <c r="AD631" i="1"/>
  <c r="AF630" i="1"/>
  <c r="AD630" i="1"/>
  <c r="AF629" i="1"/>
  <c r="AD629" i="1"/>
  <c r="AF628" i="1"/>
  <c r="AD628" i="1"/>
  <c r="AF627" i="1"/>
  <c r="AD627" i="1"/>
  <c r="AF626" i="1"/>
  <c r="AD626" i="1"/>
  <c r="AF625" i="1"/>
  <c r="AD625" i="1"/>
  <c r="AF624" i="1"/>
  <c r="AD624" i="1"/>
  <c r="AF623" i="1"/>
  <c r="AD623" i="1"/>
  <c r="AF622" i="1"/>
  <c r="AD622" i="1"/>
  <c r="AF621" i="1"/>
  <c r="AD621" i="1"/>
  <c r="AF620" i="1"/>
  <c r="AD620" i="1"/>
  <c r="AF619" i="1"/>
  <c r="AD619" i="1"/>
  <c r="AF618" i="1"/>
  <c r="AD618" i="1"/>
  <c r="AF617" i="1"/>
  <c r="AD617" i="1"/>
  <c r="AF616" i="1"/>
  <c r="AD616" i="1"/>
  <c r="AF615" i="1"/>
  <c r="AD615" i="1"/>
  <c r="AF614" i="1"/>
  <c r="AD614" i="1"/>
  <c r="AF613" i="1"/>
  <c r="AD613" i="1"/>
  <c r="AF612" i="1"/>
  <c r="AD612" i="1"/>
  <c r="AF611" i="1"/>
  <c r="AD611" i="1"/>
  <c r="AF610" i="1"/>
  <c r="AD610" i="1"/>
  <c r="AF609" i="1"/>
  <c r="AD609" i="1"/>
  <c r="AF608" i="1"/>
  <c r="AD608" i="1"/>
  <c r="AF607" i="1"/>
  <c r="AD607" i="1"/>
  <c r="AF606" i="1"/>
  <c r="AD606" i="1"/>
  <c r="AF605" i="1"/>
  <c r="AD605" i="1"/>
  <c r="AF604" i="1"/>
  <c r="AD604" i="1"/>
  <c r="AF603" i="1"/>
  <c r="AD603" i="1"/>
  <c r="AF602" i="1"/>
  <c r="AD602" i="1"/>
  <c r="AF601" i="1"/>
  <c r="AD601" i="1"/>
  <c r="AF600" i="1"/>
  <c r="AD600" i="1"/>
  <c r="AF599" i="1"/>
  <c r="AD599" i="1"/>
  <c r="AF598" i="1"/>
  <c r="AD598" i="1"/>
  <c r="AF597" i="1"/>
  <c r="AD597" i="1"/>
  <c r="AF596" i="1"/>
  <c r="AD596" i="1"/>
  <c r="AF595" i="1"/>
  <c r="AD595" i="1"/>
  <c r="AF594" i="1"/>
  <c r="AD594" i="1"/>
  <c r="AF593" i="1"/>
  <c r="AD593" i="1"/>
  <c r="AF592" i="1"/>
  <c r="AD592" i="1"/>
  <c r="AF591" i="1"/>
  <c r="AD591" i="1"/>
  <c r="AF590" i="1"/>
  <c r="AD590" i="1"/>
  <c r="AF589" i="1"/>
  <c r="AD589" i="1"/>
  <c r="AF588" i="1"/>
  <c r="AD588" i="1"/>
  <c r="AF587" i="1"/>
  <c r="AD587" i="1"/>
  <c r="AF586" i="1"/>
  <c r="AD586" i="1"/>
  <c r="AF585" i="1"/>
  <c r="AD585" i="1"/>
  <c r="AF584" i="1"/>
  <c r="AD584" i="1"/>
  <c r="AF583" i="1"/>
  <c r="AD583" i="1"/>
  <c r="AF582" i="1"/>
  <c r="AD582" i="1"/>
  <c r="AF581" i="1"/>
  <c r="AD581" i="1"/>
  <c r="AF580" i="1"/>
  <c r="AD580" i="1"/>
  <c r="AF579" i="1"/>
  <c r="AD579" i="1"/>
  <c r="AF578" i="1"/>
  <c r="AD578" i="1"/>
  <c r="AF577" i="1"/>
  <c r="AD577" i="1"/>
  <c r="AF576" i="1"/>
  <c r="AD576" i="1"/>
  <c r="AF575" i="1"/>
  <c r="AD575" i="1"/>
  <c r="AF574" i="1"/>
  <c r="AD574" i="1"/>
  <c r="AF573" i="1"/>
  <c r="AD573" i="1"/>
  <c r="AF572" i="1"/>
  <c r="AD572" i="1"/>
  <c r="AF571" i="1"/>
  <c r="AD571" i="1"/>
  <c r="AF570" i="1"/>
  <c r="AD570" i="1"/>
  <c r="AF569" i="1"/>
  <c r="AD569" i="1"/>
  <c r="AF568" i="1"/>
  <c r="AD568" i="1"/>
  <c r="AF567" i="1"/>
  <c r="AD567" i="1"/>
  <c r="AF566" i="1"/>
  <c r="AD566" i="1"/>
  <c r="AF565" i="1"/>
  <c r="AD565" i="1"/>
  <c r="AF564" i="1"/>
  <c r="AD564" i="1"/>
  <c r="AF563" i="1"/>
  <c r="AD563" i="1"/>
  <c r="AF562" i="1"/>
  <c r="AD562" i="1"/>
  <c r="AF561" i="1"/>
  <c r="AD561" i="1"/>
  <c r="AF560" i="1"/>
  <c r="AD560" i="1"/>
  <c r="AF559" i="1"/>
  <c r="AD559" i="1"/>
  <c r="AF558" i="1"/>
  <c r="AD558" i="1"/>
  <c r="AF557" i="1"/>
  <c r="AD557" i="1"/>
  <c r="AF556" i="1"/>
  <c r="AD556" i="1"/>
  <c r="AF555" i="1"/>
  <c r="AD555" i="1"/>
  <c r="AF554" i="1"/>
  <c r="AD554" i="1"/>
  <c r="AF553" i="1"/>
  <c r="AD553" i="1"/>
  <c r="AF552" i="1"/>
  <c r="AD552" i="1"/>
  <c r="AF551" i="1"/>
  <c r="AD551" i="1"/>
  <c r="AF550" i="1"/>
  <c r="AD550" i="1"/>
  <c r="AF549" i="1"/>
  <c r="AD549" i="1"/>
  <c r="AF548" i="1"/>
  <c r="AD548" i="1"/>
  <c r="AF547" i="1"/>
  <c r="AD547" i="1"/>
  <c r="AF546" i="1"/>
  <c r="AD546" i="1"/>
  <c r="AF545" i="1"/>
  <c r="AD545" i="1"/>
  <c r="AF544" i="1"/>
  <c r="AD544" i="1"/>
  <c r="AF543" i="1"/>
  <c r="AD543" i="1"/>
  <c r="AF542" i="1"/>
  <c r="AD542" i="1"/>
  <c r="AF541" i="1"/>
  <c r="AD541" i="1"/>
  <c r="AF540" i="1"/>
  <c r="AD540" i="1"/>
  <c r="AF539" i="1"/>
  <c r="AD539" i="1"/>
  <c r="AF538" i="1"/>
  <c r="AD538" i="1"/>
  <c r="AF537" i="1"/>
  <c r="AD537" i="1"/>
  <c r="AF536" i="1"/>
  <c r="AD536" i="1"/>
  <c r="AF535" i="1"/>
  <c r="AD535" i="1"/>
  <c r="AF534" i="1"/>
  <c r="AD534" i="1"/>
  <c r="AF533" i="1"/>
  <c r="AD533" i="1"/>
  <c r="AF532" i="1"/>
  <c r="AD532" i="1"/>
  <c r="AF531" i="1"/>
  <c r="AD531" i="1"/>
  <c r="AF530" i="1"/>
  <c r="AD530" i="1"/>
  <c r="AF529" i="1"/>
  <c r="AD529" i="1"/>
  <c r="AF528" i="1"/>
  <c r="AD528" i="1"/>
  <c r="AF527" i="1"/>
  <c r="AD527" i="1"/>
  <c r="AF526" i="1"/>
  <c r="AD526" i="1"/>
  <c r="AF525" i="1"/>
  <c r="AD525" i="1"/>
  <c r="AF524" i="1"/>
  <c r="AD524" i="1"/>
  <c r="AF523" i="1"/>
  <c r="AD523" i="1"/>
  <c r="AF522" i="1"/>
  <c r="AD522" i="1"/>
  <c r="AF521" i="1"/>
  <c r="AD521" i="1"/>
  <c r="AF520" i="1"/>
  <c r="AD520" i="1"/>
  <c r="AF519" i="1"/>
  <c r="AD519" i="1"/>
  <c r="AF518" i="1"/>
  <c r="AD518" i="1"/>
  <c r="AF517" i="1"/>
  <c r="AD517" i="1"/>
  <c r="AF516" i="1"/>
  <c r="AD516" i="1"/>
  <c r="AF515" i="1"/>
  <c r="AD515" i="1"/>
  <c r="AF514" i="1"/>
  <c r="AD514" i="1"/>
  <c r="AF513" i="1"/>
  <c r="AD513" i="1"/>
  <c r="AF512" i="1"/>
  <c r="AD512" i="1"/>
  <c r="AF511" i="1"/>
  <c r="AD511" i="1"/>
  <c r="AF510" i="1"/>
  <c r="AD510" i="1"/>
  <c r="AF509" i="1"/>
  <c r="AD509" i="1"/>
  <c r="AF508" i="1"/>
  <c r="AD508" i="1"/>
  <c r="AF507" i="1"/>
  <c r="AD507" i="1"/>
  <c r="AF506" i="1"/>
  <c r="AD506" i="1"/>
  <c r="AF505" i="1"/>
  <c r="AD505" i="1"/>
  <c r="AF504" i="1"/>
  <c r="AD504" i="1"/>
  <c r="AF503" i="1"/>
  <c r="AD503" i="1"/>
  <c r="AF502" i="1"/>
  <c r="AD502" i="1"/>
  <c r="AF501" i="1"/>
  <c r="AD501" i="1"/>
  <c r="AF500" i="1"/>
  <c r="AD500" i="1"/>
  <c r="AF499" i="1"/>
  <c r="AD499" i="1"/>
  <c r="AF498" i="1"/>
  <c r="AD498" i="1"/>
  <c r="AF497" i="1"/>
  <c r="AD497" i="1"/>
  <c r="AF496" i="1"/>
  <c r="AD496" i="1"/>
  <c r="AF495" i="1"/>
  <c r="AD495" i="1"/>
  <c r="AF494" i="1"/>
  <c r="AD494" i="1"/>
  <c r="AF493" i="1"/>
  <c r="AD493" i="1"/>
  <c r="AF492" i="1"/>
  <c r="AD492" i="1"/>
  <c r="AF491" i="1"/>
  <c r="AD491" i="1"/>
  <c r="AF490" i="1"/>
  <c r="AD490" i="1"/>
  <c r="AF489" i="1"/>
  <c r="AD489" i="1"/>
  <c r="AF488" i="1"/>
  <c r="AD488" i="1"/>
  <c r="AF487" i="1"/>
  <c r="AD487" i="1"/>
  <c r="AF486" i="1"/>
  <c r="AD486" i="1"/>
  <c r="AF485" i="1"/>
  <c r="AD485" i="1"/>
  <c r="AF484" i="1"/>
  <c r="AD484" i="1"/>
  <c r="AF483" i="1"/>
  <c r="AD483" i="1"/>
  <c r="AF482" i="1"/>
  <c r="AD482" i="1"/>
  <c r="AF481" i="1"/>
  <c r="AD481" i="1"/>
  <c r="AF480" i="1"/>
  <c r="AD480" i="1"/>
  <c r="AF479" i="1"/>
  <c r="AD479" i="1"/>
  <c r="AF478" i="1"/>
  <c r="AD478" i="1"/>
  <c r="AF477" i="1"/>
  <c r="AD477" i="1"/>
  <c r="AF476" i="1"/>
  <c r="AD476" i="1"/>
  <c r="AF475" i="1"/>
  <c r="AD475" i="1"/>
  <c r="AF474" i="1"/>
  <c r="AD474" i="1"/>
  <c r="AF473" i="1"/>
  <c r="AD473" i="1"/>
  <c r="AF472" i="1"/>
  <c r="AD472" i="1"/>
  <c r="AF471" i="1"/>
  <c r="AD471" i="1"/>
  <c r="AF470" i="1"/>
  <c r="AD470" i="1"/>
  <c r="AF469" i="1"/>
  <c r="AD469" i="1"/>
  <c r="AF468" i="1"/>
  <c r="AD468" i="1"/>
  <c r="AF467" i="1"/>
  <c r="AD467" i="1"/>
  <c r="AF466" i="1"/>
  <c r="AD466" i="1"/>
  <c r="AF465" i="1"/>
  <c r="AD465" i="1"/>
  <c r="AF464" i="1"/>
  <c r="AD464" i="1"/>
  <c r="AF463" i="1"/>
  <c r="AD463" i="1"/>
  <c r="AF462" i="1"/>
  <c r="AD462" i="1"/>
  <c r="AF461" i="1"/>
  <c r="AD461" i="1"/>
  <c r="AF460" i="1"/>
  <c r="AD460" i="1"/>
  <c r="AF459" i="1"/>
  <c r="AD459" i="1"/>
  <c r="AF458" i="1"/>
  <c r="AD458" i="1"/>
  <c r="AF457" i="1"/>
  <c r="AD457" i="1"/>
  <c r="AF456" i="1"/>
  <c r="AD456" i="1"/>
  <c r="AF455" i="1"/>
  <c r="AD455" i="1"/>
  <c r="AF454" i="1"/>
  <c r="AD454" i="1"/>
  <c r="AF453" i="1"/>
  <c r="AD453" i="1"/>
  <c r="AF452" i="1"/>
  <c r="AD452" i="1"/>
  <c r="AF451" i="1"/>
  <c r="AD451" i="1"/>
  <c r="AF450" i="1"/>
  <c r="AD450" i="1"/>
  <c r="AF449" i="1"/>
  <c r="AD449" i="1"/>
  <c r="AF448" i="1"/>
  <c r="AD448" i="1"/>
  <c r="AF447" i="1"/>
  <c r="AD447" i="1"/>
  <c r="AF446" i="1"/>
  <c r="AD446" i="1"/>
  <c r="AF445" i="1"/>
  <c r="AD445" i="1"/>
  <c r="AF444" i="1"/>
  <c r="AD444" i="1"/>
  <c r="AF443" i="1"/>
  <c r="AD443" i="1"/>
  <c r="AF442" i="1"/>
  <c r="AD442" i="1"/>
  <c r="AF441" i="1"/>
  <c r="AD441" i="1"/>
  <c r="AF440" i="1"/>
  <c r="AD440" i="1"/>
  <c r="AF439" i="1"/>
  <c r="AD439" i="1"/>
  <c r="AF438" i="1"/>
  <c r="AD438" i="1"/>
  <c r="AF437" i="1"/>
  <c r="AD437" i="1"/>
  <c r="AF436" i="1"/>
  <c r="AD436" i="1"/>
  <c r="AF435" i="1"/>
  <c r="AD435" i="1"/>
  <c r="AF434" i="1"/>
  <c r="AD434" i="1"/>
  <c r="AF433" i="1"/>
  <c r="AD433" i="1"/>
  <c r="AF432" i="1"/>
  <c r="AD432" i="1"/>
  <c r="AF431" i="1"/>
  <c r="AD431" i="1"/>
  <c r="AF430" i="1"/>
  <c r="AD430" i="1"/>
  <c r="AF429" i="1"/>
  <c r="AD429" i="1"/>
  <c r="AF428" i="1"/>
  <c r="AD428" i="1"/>
  <c r="AF427" i="1"/>
  <c r="AD427" i="1"/>
  <c r="AF426" i="1"/>
  <c r="AD426" i="1"/>
  <c r="AF425" i="1"/>
  <c r="AD425" i="1"/>
  <c r="AF424" i="1"/>
  <c r="AD424" i="1"/>
  <c r="AF423" i="1"/>
  <c r="AD423" i="1"/>
  <c r="AF422" i="1"/>
  <c r="AD422" i="1"/>
  <c r="AF421" i="1"/>
  <c r="AD421" i="1"/>
  <c r="AF420" i="1"/>
  <c r="AD420" i="1"/>
  <c r="AF419" i="1"/>
  <c r="AD419" i="1"/>
  <c r="AF418" i="1"/>
  <c r="AD418" i="1"/>
  <c r="AF417" i="1"/>
  <c r="AD417" i="1"/>
  <c r="AF416" i="1"/>
  <c r="AD416" i="1"/>
  <c r="AF415" i="1"/>
  <c r="AD415" i="1"/>
  <c r="AF414" i="1"/>
  <c r="AD414" i="1"/>
  <c r="AF413" i="1"/>
  <c r="AD413" i="1"/>
  <c r="AF412" i="1"/>
  <c r="AD412" i="1"/>
  <c r="AF411" i="1"/>
  <c r="AD411" i="1"/>
  <c r="AF410" i="1"/>
  <c r="AD410" i="1"/>
  <c r="AF409" i="1"/>
  <c r="AD409" i="1"/>
  <c r="AF408" i="1"/>
  <c r="AD408" i="1"/>
  <c r="AF407" i="1"/>
  <c r="AD407" i="1"/>
  <c r="AF406" i="1"/>
  <c r="AD406" i="1"/>
  <c r="AF405" i="1"/>
  <c r="AD405" i="1"/>
  <c r="AF404" i="1"/>
  <c r="AD404" i="1"/>
  <c r="AF403" i="1"/>
  <c r="AD403" i="1"/>
  <c r="AF402" i="1"/>
  <c r="AD402" i="1"/>
  <c r="AF401" i="1"/>
  <c r="AD401" i="1"/>
  <c r="AF400" i="1"/>
  <c r="AD400" i="1"/>
  <c r="AF399" i="1"/>
  <c r="AD399" i="1"/>
  <c r="AF398" i="1"/>
  <c r="AD398" i="1"/>
  <c r="AF397" i="1"/>
  <c r="AD397" i="1"/>
  <c r="AF396" i="1"/>
  <c r="AD396" i="1"/>
  <c r="AF395" i="1"/>
  <c r="AD395" i="1"/>
  <c r="AF394" i="1"/>
  <c r="AD394" i="1"/>
  <c r="AF393" i="1"/>
  <c r="AD393" i="1"/>
  <c r="AF392" i="1"/>
  <c r="AD392" i="1"/>
  <c r="AF391" i="1"/>
  <c r="AD391" i="1"/>
  <c r="AF390" i="1"/>
  <c r="AD390" i="1"/>
  <c r="AF389" i="1"/>
  <c r="AD389" i="1"/>
  <c r="AF388" i="1"/>
  <c r="AD388" i="1"/>
  <c r="AF387" i="1"/>
  <c r="AD387" i="1"/>
  <c r="AF386" i="1"/>
  <c r="AD386" i="1"/>
  <c r="AF385" i="1"/>
  <c r="AD385" i="1"/>
  <c r="AF384" i="1"/>
  <c r="AD384" i="1"/>
  <c r="AF383" i="1"/>
  <c r="AD383" i="1"/>
  <c r="AF382" i="1"/>
  <c r="AD382" i="1"/>
  <c r="AF381" i="1"/>
  <c r="AD381" i="1"/>
  <c r="AF380" i="1"/>
  <c r="AD380" i="1"/>
  <c r="AF379" i="1"/>
  <c r="AD379" i="1"/>
  <c r="AF378" i="1"/>
  <c r="AD378" i="1"/>
  <c r="AF377" i="1"/>
  <c r="AD377" i="1"/>
  <c r="AF376" i="1"/>
  <c r="AD376" i="1"/>
  <c r="AF375" i="1"/>
  <c r="AD375" i="1"/>
  <c r="AF374" i="1"/>
  <c r="AD374" i="1"/>
  <c r="AF373" i="1"/>
  <c r="AD373" i="1"/>
  <c r="AF372" i="1"/>
  <c r="AD372" i="1"/>
  <c r="AF371" i="1"/>
  <c r="AD371" i="1"/>
  <c r="AF370" i="1"/>
  <c r="AD370" i="1"/>
  <c r="AF369" i="1"/>
  <c r="AD369" i="1"/>
  <c r="AF368" i="1"/>
  <c r="AD368" i="1"/>
  <c r="AF367" i="1"/>
  <c r="AD367" i="1"/>
  <c r="AF366" i="1"/>
  <c r="AD366" i="1"/>
  <c r="AF365" i="1"/>
  <c r="AD365" i="1"/>
  <c r="AF364" i="1"/>
  <c r="AD364" i="1"/>
  <c r="AF363" i="1"/>
  <c r="AD363" i="1"/>
  <c r="AF362" i="1"/>
  <c r="AD362" i="1"/>
  <c r="AF361" i="1"/>
  <c r="AD361" i="1"/>
  <c r="AF360" i="1"/>
  <c r="AD360" i="1"/>
  <c r="AF359" i="1"/>
  <c r="AD359" i="1"/>
  <c r="AF358" i="1"/>
  <c r="AD358" i="1"/>
  <c r="AF357" i="1"/>
  <c r="AD357" i="1"/>
  <c r="AF356" i="1"/>
  <c r="AD356" i="1"/>
  <c r="AF355" i="1"/>
  <c r="AD355" i="1"/>
  <c r="AF354" i="1"/>
  <c r="AD354" i="1"/>
  <c r="AF353" i="1"/>
  <c r="AD353" i="1"/>
  <c r="AF352" i="1"/>
  <c r="AD352" i="1"/>
  <c r="AF351" i="1"/>
  <c r="AD351" i="1"/>
  <c r="AF350" i="1"/>
  <c r="AD350" i="1"/>
  <c r="AF349" i="1"/>
  <c r="AD349" i="1"/>
  <c r="AF348" i="1"/>
  <c r="AD348" i="1"/>
  <c r="AF347" i="1"/>
  <c r="AD347" i="1"/>
  <c r="AF346" i="1"/>
  <c r="AD346" i="1"/>
  <c r="AF345" i="1"/>
  <c r="AD345" i="1"/>
  <c r="AF344" i="1"/>
  <c r="AD344" i="1"/>
  <c r="AF343" i="1"/>
  <c r="AD343" i="1"/>
  <c r="AF342" i="1"/>
  <c r="AD342" i="1"/>
  <c r="AF341" i="1"/>
  <c r="AD341" i="1"/>
  <c r="AF340" i="1"/>
  <c r="AD340" i="1"/>
  <c r="AF339" i="1"/>
  <c r="AD339" i="1"/>
  <c r="AF338" i="1"/>
  <c r="AD338" i="1"/>
  <c r="AF337" i="1"/>
  <c r="AD337" i="1"/>
  <c r="AF336" i="1"/>
  <c r="AD336" i="1"/>
  <c r="AF335" i="1"/>
  <c r="AD335" i="1"/>
  <c r="AF334" i="1"/>
  <c r="AD334" i="1"/>
  <c r="AF333" i="1"/>
  <c r="AD333" i="1"/>
  <c r="AF332" i="1"/>
  <c r="AD332" i="1"/>
  <c r="AF331" i="1"/>
  <c r="AD331" i="1"/>
  <c r="AF330" i="1"/>
  <c r="AD330" i="1"/>
  <c r="AF329" i="1"/>
  <c r="AD329" i="1"/>
  <c r="AF328" i="1"/>
  <c r="AD328" i="1"/>
  <c r="AF327" i="1"/>
  <c r="AD327" i="1"/>
  <c r="AF326" i="1"/>
  <c r="AD326" i="1"/>
  <c r="AF325" i="1"/>
  <c r="AD325" i="1"/>
  <c r="AF324" i="1"/>
  <c r="AD324" i="1"/>
  <c r="AF323" i="1"/>
  <c r="AD323" i="1"/>
  <c r="AF322" i="1"/>
  <c r="AD322" i="1"/>
  <c r="AF321" i="1"/>
  <c r="AD321" i="1"/>
  <c r="AF320" i="1"/>
  <c r="AD320" i="1"/>
  <c r="AF319" i="1"/>
  <c r="AD319" i="1"/>
  <c r="AF318" i="1"/>
  <c r="AD318" i="1"/>
  <c r="AF317" i="1"/>
  <c r="AD317" i="1"/>
  <c r="AF316" i="1"/>
  <c r="AD316" i="1"/>
  <c r="AF315" i="1"/>
  <c r="AD315" i="1"/>
  <c r="AF314" i="1"/>
  <c r="AD314" i="1"/>
  <c r="AF313" i="1"/>
  <c r="AD313" i="1"/>
  <c r="AF312" i="1"/>
  <c r="AD312" i="1"/>
  <c r="AF311" i="1"/>
  <c r="AD311" i="1"/>
  <c r="AF310" i="1"/>
  <c r="AD310" i="1"/>
  <c r="AF309" i="1"/>
  <c r="AD309" i="1"/>
  <c r="AF308" i="1"/>
  <c r="AD308" i="1"/>
  <c r="AF307" i="1"/>
  <c r="AD307" i="1"/>
  <c r="AF306" i="1"/>
  <c r="AD306" i="1"/>
  <c r="AF305" i="1"/>
  <c r="AD305" i="1"/>
  <c r="AF304" i="1"/>
  <c r="AD304" i="1"/>
  <c r="AF303" i="1"/>
  <c r="AD303" i="1"/>
  <c r="AF302" i="1"/>
  <c r="AD302" i="1"/>
  <c r="AF301" i="1"/>
  <c r="AD301" i="1"/>
  <c r="AF300" i="1"/>
  <c r="AD300" i="1"/>
  <c r="AF299" i="1"/>
  <c r="AD299" i="1"/>
  <c r="AF298" i="1"/>
  <c r="AD298" i="1"/>
  <c r="AF297" i="1"/>
  <c r="AD297" i="1"/>
  <c r="AF296" i="1"/>
  <c r="AD296" i="1"/>
  <c r="AF295" i="1"/>
  <c r="AD295" i="1"/>
  <c r="AF294" i="1"/>
  <c r="AD294" i="1"/>
  <c r="AF293" i="1"/>
  <c r="AD293" i="1"/>
  <c r="AF292" i="1"/>
  <c r="AD292" i="1"/>
  <c r="AF291" i="1"/>
  <c r="AD291" i="1"/>
  <c r="AF290" i="1"/>
  <c r="AD290" i="1"/>
  <c r="AF289" i="1"/>
  <c r="AD289" i="1"/>
  <c r="AF288" i="1"/>
  <c r="AD288" i="1"/>
  <c r="AF287" i="1"/>
  <c r="AD287" i="1"/>
  <c r="AF286" i="1"/>
  <c r="AD286" i="1"/>
  <c r="AF285" i="1"/>
  <c r="AD285" i="1"/>
  <c r="AF284" i="1"/>
  <c r="AD284" i="1"/>
  <c r="AF283" i="1"/>
  <c r="AD283" i="1"/>
  <c r="AF282" i="1"/>
  <c r="AD282" i="1"/>
  <c r="AF281" i="1"/>
  <c r="AD281" i="1"/>
  <c r="AF280" i="1"/>
  <c r="AD280" i="1"/>
  <c r="AF279" i="1"/>
  <c r="AD279" i="1"/>
  <c r="AF278" i="1"/>
  <c r="AD278" i="1"/>
  <c r="AF277" i="1"/>
  <c r="AD277" i="1"/>
  <c r="AF276" i="1"/>
  <c r="AD276" i="1"/>
  <c r="AF275" i="1"/>
  <c r="AD275" i="1"/>
  <c r="AF274" i="1"/>
  <c r="AD274" i="1"/>
  <c r="AF273" i="1"/>
  <c r="AD273" i="1"/>
  <c r="AF272" i="1"/>
  <c r="AD272" i="1"/>
  <c r="AF271" i="1"/>
  <c r="AD271" i="1"/>
  <c r="AF270" i="1"/>
  <c r="AD270" i="1"/>
  <c r="AF269" i="1"/>
  <c r="AD269" i="1"/>
  <c r="AF268" i="1"/>
  <c r="AD268" i="1"/>
  <c r="AF267" i="1"/>
  <c r="AD267" i="1"/>
  <c r="AF266" i="1"/>
  <c r="AD266" i="1"/>
  <c r="AF265" i="1"/>
  <c r="AD265" i="1"/>
  <c r="AF264" i="1"/>
  <c r="AD264" i="1"/>
  <c r="AF263" i="1"/>
  <c r="AD263" i="1"/>
  <c r="AF262" i="1"/>
  <c r="AD262" i="1"/>
  <c r="AF261" i="1"/>
  <c r="AD261" i="1"/>
  <c r="AF260" i="1"/>
  <c r="AD260" i="1"/>
  <c r="AF259" i="1"/>
  <c r="AD259" i="1"/>
  <c r="AF258" i="1"/>
  <c r="AD258" i="1"/>
  <c r="AF257" i="1"/>
  <c r="AD257" i="1"/>
  <c r="AF256" i="1"/>
  <c r="AD256" i="1"/>
  <c r="AF255" i="1"/>
  <c r="AD255" i="1"/>
  <c r="AF254" i="1"/>
  <c r="AD254" i="1"/>
  <c r="AF253" i="1"/>
  <c r="AD253" i="1"/>
  <c r="AF252" i="1"/>
  <c r="AD252" i="1"/>
  <c r="AF251" i="1"/>
  <c r="AD251" i="1"/>
  <c r="AF250" i="1"/>
  <c r="AD250" i="1"/>
  <c r="AF249" i="1"/>
  <c r="AD249" i="1"/>
  <c r="AF248" i="1"/>
  <c r="AD248" i="1"/>
  <c r="AF247" i="1"/>
  <c r="AD247" i="1"/>
  <c r="AF246" i="1"/>
  <c r="AD246" i="1"/>
  <c r="AF245" i="1"/>
  <c r="AD245" i="1"/>
  <c r="AF244" i="1"/>
  <c r="AD244" i="1"/>
  <c r="AF243" i="1"/>
  <c r="AD243" i="1"/>
  <c r="AF242" i="1"/>
  <c r="AD242" i="1"/>
  <c r="AF241" i="1"/>
  <c r="AD241" i="1"/>
  <c r="AF240" i="1"/>
  <c r="AD240" i="1"/>
  <c r="AF239" i="1"/>
  <c r="AD239" i="1"/>
  <c r="AF238" i="1"/>
  <c r="AD238" i="1"/>
  <c r="AF237" i="1"/>
  <c r="AD237" i="1"/>
  <c r="AF236" i="1"/>
  <c r="AD236" i="1"/>
  <c r="AF235" i="1"/>
  <c r="AD235" i="1"/>
  <c r="AF234" i="1"/>
  <c r="AD234" i="1"/>
  <c r="AF233" i="1"/>
  <c r="AD233" i="1"/>
  <c r="AF232" i="1"/>
  <c r="AD232" i="1"/>
  <c r="AF231" i="1"/>
  <c r="AD231" i="1"/>
  <c r="AF230" i="1"/>
  <c r="AD230" i="1"/>
  <c r="AF229" i="1"/>
  <c r="AD229" i="1"/>
  <c r="AF228" i="1"/>
  <c r="AD228" i="1"/>
  <c r="AF227" i="1"/>
  <c r="AD227" i="1"/>
  <c r="AF226" i="1"/>
  <c r="AD226" i="1"/>
  <c r="AF225" i="1"/>
  <c r="AD225" i="1"/>
  <c r="AF224" i="1"/>
  <c r="AD224" i="1"/>
  <c r="AF223" i="1"/>
  <c r="AD223" i="1"/>
  <c r="AF222" i="1"/>
  <c r="AD222" i="1"/>
  <c r="AF221" i="1"/>
  <c r="AD221" i="1"/>
  <c r="AF220" i="1"/>
  <c r="AD220" i="1"/>
  <c r="AF219" i="1"/>
  <c r="AD219" i="1"/>
  <c r="AF218" i="1"/>
  <c r="AD218" i="1"/>
  <c r="AF217" i="1"/>
  <c r="AD217" i="1"/>
  <c r="AF216" i="1"/>
  <c r="AD216" i="1"/>
  <c r="AF215" i="1"/>
  <c r="AD215" i="1"/>
  <c r="AF214" i="1"/>
  <c r="AD214" i="1"/>
  <c r="AF213" i="1"/>
  <c r="AD213" i="1"/>
  <c r="AF212" i="1"/>
  <c r="AD212" i="1"/>
  <c r="AF211" i="1"/>
  <c r="AD211" i="1"/>
  <c r="AF210" i="1"/>
  <c r="AD210" i="1"/>
  <c r="AF209" i="1"/>
  <c r="AD209" i="1"/>
  <c r="AF208" i="1"/>
  <c r="AD208" i="1"/>
  <c r="AF207" i="1"/>
  <c r="AD207" i="1"/>
  <c r="AF206" i="1"/>
  <c r="AD206" i="1"/>
  <c r="AF205" i="1"/>
  <c r="AD205" i="1"/>
  <c r="AF204" i="1"/>
  <c r="AD204" i="1"/>
  <c r="AF203" i="1"/>
  <c r="AD203" i="1"/>
  <c r="AF202" i="1"/>
  <c r="AD202" i="1"/>
  <c r="AF201" i="1"/>
  <c r="AD201" i="1"/>
  <c r="AF200" i="1"/>
  <c r="AD200" i="1"/>
  <c r="AF199" i="1"/>
  <c r="AD199" i="1"/>
  <c r="AF198" i="1"/>
  <c r="AD198" i="1"/>
  <c r="AF197" i="1"/>
  <c r="AD197" i="1"/>
  <c r="AF196" i="1"/>
  <c r="AD196" i="1"/>
  <c r="AF195" i="1"/>
  <c r="AD195" i="1"/>
  <c r="AF194" i="1"/>
  <c r="AD194" i="1"/>
  <c r="AF193" i="1"/>
  <c r="AD193" i="1"/>
  <c r="AF192" i="1"/>
  <c r="AD192" i="1"/>
  <c r="AF191" i="1"/>
  <c r="AD191" i="1"/>
  <c r="AF190" i="1"/>
  <c r="AD190" i="1"/>
  <c r="AF189" i="1"/>
  <c r="AD189" i="1"/>
  <c r="AF188" i="1"/>
  <c r="AD188" i="1"/>
  <c r="AF187" i="1"/>
  <c r="AD187" i="1"/>
  <c r="AF186" i="1"/>
  <c r="AD186" i="1"/>
  <c r="AF185" i="1"/>
  <c r="AD185" i="1"/>
  <c r="AF184" i="1"/>
  <c r="AD184" i="1"/>
  <c r="AF183" i="1"/>
  <c r="AD183" i="1"/>
  <c r="AF182" i="1"/>
  <c r="AD182" i="1"/>
  <c r="AF181" i="1"/>
  <c r="AD181" i="1"/>
  <c r="AF180" i="1"/>
  <c r="AD180" i="1"/>
  <c r="AF179" i="1"/>
  <c r="AD179" i="1"/>
  <c r="AF178" i="1"/>
  <c r="AD178" i="1"/>
  <c r="AF177" i="1"/>
  <c r="AD177" i="1"/>
  <c r="AF176" i="1"/>
  <c r="AD176" i="1"/>
  <c r="AF175" i="1"/>
  <c r="AD175" i="1"/>
  <c r="AF174" i="1"/>
  <c r="AD174" i="1"/>
  <c r="AF173" i="1"/>
  <c r="AD173" i="1"/>
  <c r="AF172" i="1"/>
  <c r="AD172" i="1"/>
  <c r="AF171" i="1"/>
  <c r="AD171" i="1"/>
  <c r="AF170" i="1"/>
  <c r="AD170" i="1"/>
  <c r="AF169" i="1"/>
  <c r="AD169" i="1"/>
  <c r="AF168" i="1"/>
  <c r="AD168" i="1"/>
  <c r="AF167" i="1"/>
  <c r="AD167" i="1"/>
  <c r="AF166" i="1"/>
  <c r="AD166" i="1"/>
  <c r="AF165" i="1"/>
  <c r="AD165" i="1"/>
  <c r="AF164" i="1"/>
  <c r="AD164" i="1"/>
  <c r="AF163" i="1"/>
  <c r="AD163" i="1"/>
  <c r="AF162" i="1"/>
  <c r="AD162" i="1"/>
  <c r="AF161" i="1"/>
  <c r="AD161" i="1"/>
  <c r="AF160" i="1"/>
  <c r="AD160" i="1"/>
  <c r="AF159" i="1"/>
  <c r="AD159" i="1"/>
  <c r="AF158" i="1"/>
  <c r="AD158" i="1"/>
  <c r="AF157" i="1"/>
  <c r="AD157" i="1"/>
  <c r="AF156" i="1"/>
  <c r="AD156" i="1"/>
  <c r="AF155" i="1"/>
  <c r="AD155" i="1"/>
  <c r="AF154" i="1"/>
  <c r="AD154" i="1"/>
  <c r="AF153" i="1"/>
  <c r="AD153" i="1"/>
  <c r="AF152" i="1"/>
  <c r="AD152" i="1"/>
  <c r="AF151" i="1"/>
  <c r="AD151" i="1"/>
  <c r="AF150" i="1"/>
  <c r="AD150" i="1"/>
  <c r="AF149" i="1"/>
  <c r="AD149" i="1"/>
  <c r="AF148" i="1"/>
  <c r="AD148" i="1"/>
  <c r="AF147" i="1"/>
  <c r="AD147" i="1"/>
  <c r="AF146" i="1"/>
  <c r="AD146" i="1"/>
  <c r="AF145" i="1"/>
  <c r="AD145" i="1"/>
  <c r="AF144" i="1"/>
  <c r="AD144" i="1"/>
  <c r="AF143" i="1"/>
  <c r="AD143" i="1"/>
  <c r="AF142" i="1"/>
  <c r="AD142" i="1"/>
  <c r="AF141" i="1"/>
  <c r="AD141" i="1"/>
  <c r="AF140" i="1"/>
  <c r="AD140" i="1"/>
  <c r="AF139" i="1"/>
  <c r="AD139" i="1"/>
  <c r="AF138" i="1"/>
  <c r="AD138" i="1"/>
  <c r="AF137" i="1"/>
  <c r="AD137" i="1"/>
  <c r="AF136" i="1"/>
  <c r="AD136" i="1"/>
  <c r="AF135" i="1"/>
  <c r="AD135" i="1"/>
  <c r="AF134" i="1"/>
  <c r="AD134" i="1"/>
  <c r="AF133" i="1"/>
  <c r="AD133" i="1"/>
  <c r="AF132" i="1"/>
  <c r="AD132" i="1"/>
  <c r="AF131" i="1"/>
  <c r="AD131" i="1"/>
  <c r="AF130" i="1"/>
  <c r="AD130" i="1"/>
  <c r="AF129" i="1"/>
  <c r="AD129" i="1"/>
  <c r="AF128" i="1"/>
  <c r="AD128" i="1"/>
  <c r="AF127" i="1"/>
  <c r="AD127" i="1"/>
  <c r="AF126" i="1"/>
  <c r="AD126" i="1"/>
  <c r="AF125" i="1"/>
  <c r="AD125" i="1"/>
  <c r="AF124" i="1"/>
  <c r="AD124" i="1"/>
  <c r="AF123" i="1"/>
  <c r="AD123" i="1"/>
  <c r="AF122" i="1"/>
  <c r="AD122" i="1"/>
  <c r="AF121" i="1"/>
  <c r="AD121" i="1"/>
  <c r="AF120" i="1"/>
  <c r="AD120" i="1"/>
  <c r="AF119" i="1"/>
  <c r="AD119" i="1"/>
  <c r="AF118" i="1"/>
  <c r="AD118" i="1"/>
  <c r="AF117" i="1"/>
  <c r="AD117" i="1"/>
  <c r="AF116" i="1"/>
  <c r="AD116" i="1"/>
  <c r="AF115" i="1"/>
  <c r="AD115" i="1"/>
  <c r="AF114" i="1"/>
  <c r="AD114" i="1"/>
  <c r="AF113" i="1"/>
  <c r="AD113" i="1"/>
  <c r="AF112" i="1"/>
  <c r="AD112" i="1"/>
  <c r="AF111" i="1"/>
  <c r="AD111" i="1"/>
  <c r="AF110" i="1"/>
  <c r="AD110" i="1"/>
  <c r="AF109" i="1"/>
  <c r="AD109" i="1"/>
  <c r="AF108" i="1"/>
  <c r="AD108" i="1"/>
  <c r="AF107" i="1"/>
  <c r="AD107" i="1"/>
  <c r="AF106" i="1"/>
  <c r="AD106" i="1"/>
  <c r="AF105" i="1"/>
  <c r="AD105" i="1"/>
  <c r="AF104" i="1"/>
  <c r="AD104" i="1"/>
  <c r="AF103" i="1"/>
  <c r="AD103" i="1"/>
  <c r="AF102" i="1"/>
  <c r="AD102" i="1"/>
  <c r="AF101" i="1"/>
  <c r="AD101" i="1"/>
  <c r="AF100" i="1"/>
  <c r="AD100" i="1"/>
  <c r="AF99" i="1"/>
  <c r="AD99" i="1"/>
  <c r="AF98" i="1"/>
  <c r="AD98" i="1"/>
  <c r="AF97" i="1"/>
  <c r="AD97" i="1"/>
  <c r="AF96" i="1"/>
  <c r="AD96" i="1"/>
  <c r="AF95" i="1"/>
  <c r="AD95" i="1"/>
  <c r="AF94" i="1"/>
  <c r="AD94" i="1"/>
  <c r="AF93" i="1"/>
  <c r="AD93" i="1"/>
  <c r="AF92" i="1"/>
  <c r="AD92" i="1"/>
  <c r="AF91" i="1"/>
  <c r="AD91" i="1"/>
  <c r="AF90" i="1"/>
  <c r="AD90" i="1"/>
  <c r="AF89" i="1"/>
  <c r="AD89" i="1"/>
  <c r="AF88" i="1"/>
  <c r="AD88" i="1"/>
  <c r="AF87" i="1"/>
  <c r="AD87" i="1"/>
  <c r="AF86" i="1"/>
  <c r="AD86" i="1"/>
  <c r="AF85" i="1"/>
  <c r="AD85" i="1"/>
  <c r="AF84" i="1"/>
  <c r="AD84" i="1"/>
  <c r="AF83" i="1"/>
  <c r="AD83" i="1"/>
  <c r="AF82" i="1"/>
  <c r="AD82" i="1"/>
  <c r="AF81" i="1"/>
  <c r="AD81" i="1"/>
  <c r="AF80" i="1"/>
  <c r="AD80" i="1"/>
  <c r="AF79" i="1"/>
  <c r="AD79" i="1"/>
  <c r="AF78" i="1"/>
  <c r="AD78" i="1"/>
  <c r="AF77" i="1"/>
  <c r="AD77" i="1"/>
  <c r="AF76" i="1"/>
  <c r="AD76" i="1"/>
  <c r="AF75" i="1"/>
  <c r="AD75" i="1"/>
  <c r="AF74" i="1"/>
  <c r="AD74" i="1"/>
  <c r="AF73" i="1"/>
  <c r="AD73" i="1"/>
  <c r="AF72" i="1"/>
  <c r="AD72" i="1"/>
  <c r="AF71" i="1"/>
  <c r="AD71" i="1"/>
  <c r="AF70" i="1"/>
  <c r="AD70" i="1"/>
  <c r="AF69" i="1"/>
  <c r="AD69" i="1"/>
  <c r="AF68" i="1"/>
  <c r="AD68" i="1"/>
  <c r="AF67" i="1"/>
  <c r="AD67" i="1"/>
  <c r="AF66" i="1"/>
  <c r="AD66" i="1"/>
  <c r="AF65" i="1"/>
  <c r="AD65" i="1"/>
  <c r="AF64" i="1"/>
  <c r="AD64" i="1"/>
  <c r="AF63" i="1"/>
  <c r="AD63" i="1"/>
  <c r="AF62" i="1"/>
  <c r="AD62" i="1"/>
  <c r="AF61" i="1"/>
  <c r="AD61" i="1"/>
  <c r="AF60" i="1"/>
  <c r="AD60" i="1"/>
  <c r="AF59" i="1"/>
  <c r="AD59" i="1"/>
  <c r="AF58" i="1"/>
  <c r="AD58" i="1"/>
  <c r="AF57" i="1"/>
  <c r="AD57" i="1"/>
  <c r="AF56" i="1"/>
  <c r="AD56" i="1"/>
  <c r="AF55" i="1"/>
  <c r="AD55" i="1"/>
  <c r="AF54" i="1"/>
  <c r="AD54" i="1"/>
  <c r="AF53" i="1"/>
  <c r="AD53" i="1"/>
  <c r="AF52" i="1"/>
  <c r="AD52" i="1"/>
  <c r="AF51" i="1"/>
  <c r="AD51" i="1"/>
  <c r="AF50" i="1"/>
  <c r="AD50" i="1"/>
  <c r="AF49" i="1"/>
  <c r="AD49" i="1"/>
  <c r="AF48" i="1"/>
  <c r="AD48" i="1"/>
  <c r="AF47" i="1"/>
  <c r="AD47" i="1"/>
  <c r="AF46" i="1"/>
  <c r="AD46" i="1"/>
  <c r="AF45" i="1"/>
  <c r="AD45" i="1"/>
  <c r="AF44" i="1"/>
  <c r="AD44" i="1"/>
  <c r="AF43" i="1"/>
  <c r="AD43" i="1"/>
  <c r="AF42" i="1"/>
  <c r="AD42" i="1"/>
  <c r="AF41" i="1"/>
  <c r="AD41" i="1"/>
  <c r="AF40" i="1"/>
  <c r="AD40" i="1"/>
  <c r="AF39" i="1"/>
  <c r="AD39" i="1"/>
  <c r="AF38" i="1"/>
  <c r="AD38" i="1"/>
  <c r="AF37" i="1"/>
  <c r="AD37" i="1"/>
  <c r="AF36" i="1"/>
  <c r="AD36" i="1"/>
  <c r="AF35" i="1"/>
  <c r="AD35" i="1"/>
  <c r="AF34" i="1"/>
  <c r="AD34" i="1"/>
  <c r="AF33" i="1"/>
  <c r="AD33" i="1"/>
  <c r="AF32" i="1"/>
  <c r="AD32" i="1"/>
  <c r="AF31" i="1"/>
  <c r="AD31" i="1"/>
  <c r="AF30" i="1"/>
  <c r="AD30" i="1"/>
  <c r="AF29" i="1"/>
  <c r="AD29" i="1"/>
  <c r="AF28" i="1"/>
  <c r="AD28" i="1"/>
  <c r="AF27" i="1"/>
  <c r="AD27" i="1"/>
  <c r="AF26" i="1"/>
  <c r="AD26" i="1"/>
  <c r="AF25" i="1"/>
  <c r="AD25" i="1"/>
  <c r="AF24" i="1"/>
  <c r="AD24" i="1"/>
  <c r="AF23" i="1"/>
  <c r="AD23" i="1"/>
  <c r="AF22" i="1"/>
  <c r="AD22" i="1"/>
  <c r="AF21" i="1"/>
  <c r="AD21" i="1"/>
  <c r="AF20" i="1"/>
  <c r="AD20" i="1"/>
  <c r="AF19" i="1"/>
  <c r="AD19" i="1"/>
  <c r="AF18" i="1"/>
  <c r="AD18" i="1"/>
  <c r="AF17" i="1"/>
  <c r="AD17" i="1"/>
  <c r="AF16" i="1"/>
  <c r="AD16" i="1"/>
  <c r="AF15" i="1"/>
  <c r="AD15" i="1"/>
  <c r="AF14" i="1"/>
  <c r="AD14" i="1"/>
  <c r="AF13" i="1"/>
  <c r="AD13" i="1"/>
  <c r="AF12" i="1"/>
  <c r="AD12" i="1"/>
  <c r="AF11" i="1"/>
  <c r="AD11" i="1"/>
  <c r="AF10" i="1"/>
  <c r="AD10" i="1"/>
  <c r="AF9" i="1"/>
  <c r="AD9" i="1"/>
  <c r="AF8" i="1"/>
  <c r="AD8" i="1"/>
  <c r="AF7" i="1"/>
  <c r="AD7" i="1"/>
  <c r="AF6" i="1"/>
  <c r="AD6" i="1"/>
  <c r="AF5" i="1"/>
  <c r="AD5" i="1"/>
  <c r="AF4" i="1"/>
  <c r="AD4" i="1"/>
  <c r="AF3" i="1"/>
  <c r="AD3" i="1"/>
  <c r="AF2" i="1"/>
  <c r="AD2" i="1"/>
  <c r="L24" i="1"/>
  <c r="AE24" i="1" s="1"/>
  <c r="N24" i="1"/>
  <c r="Q24" i="1"/>
  <c r="D24" i="1"/>
  <c r="Q44" i="1"/>
  <c r="N44" i="1"/>
  <c r="L44" i="1"/>
  <c r="AE44" i="1" s="1"/>
  <c r="D44" i="1"/>
  <c r="U9" i="7" l="1"/>
  <c r="U8" i="7"/>
  <c r="U7" i="7"/>
  <c r="U6" i="7"/>
  <c r="U5" i="7"/>
  <c r="U4" i="7"/>
  <c r="AI9" i="7"/>
  <c r="AH9" i="7"/>
  <c r="AG9" i="7"/>
  <c r="AE9" i="7"/>
  <c r="AI8" i="7"/>
  <c r="AH8" i="7"/>
  <c r="AG8" i="7"/>
  <c r="AE8" i="7"/>
  <c r="AI7" i="7"/>
  <c r="AH7" i="7"/>
  <c r="AG7" i="7"/>
  <c r="AE7" i="7"/>
  <c r="AI6" i="7"/>
  <c r="AH6" i="7"/>
  <c r="AG6" i="7"/>
  <c r="AE6" i="7"/>
  <c r="AI5" i="7"/>
  <c r="AH5" i="7"/>
  <c r="AG5" i="7"/>
  <c r="AE5" i="7"/>
  <c r="AI4" i="7"/>
  <c r="AH4" i="7"/>
  <c r="AG4" i="7"/>
  <c r="AE4" i="7"/>
  <c r="D9" i="7"/>
  <c r="D8" i="7"/>
  <c r="D7" i="7"/>
  <c r="D6" i="7"/>
  <c r="D5" i="7"/>
  <c r="D4" i="7"/>
  <c r="AI19" i="7"/>
  <c r="AH19" i="7"/>
  <c r="AG19" i="7"/>
  <c r="AE19" i="7"/>
  <c r="AC19" i="7"/>
  <c r="U19" i="7"/>
  <c r="B19" i="7"/>
  <c r="AI18" i="7"/>
  <c r="AH18" i="7"/>
  <c r="AG18" i="7"/>
  <c r="AE18" i="7"/>
  <c r="AC18" i="7"/>
  <c r="U18" i="7"/>
  <c r="D18" i="7"/>
  <c r="B18" i="7"/>
  <c r="AA5089" i="1"/>
  <c r="X5089" i="1"/>
  <c r="Q5089" i="1"/>
  <c r="N5089" i="1"/>
  <c r="L5089" i="1"/>
  <c r="AE5089" i="1" s="1"/>
  <c r="D5089" i="1"/>
  <c r="X5449" i="1"/>
  <c r="AA5449" i="1"/>
  <c r="X5450" i="1"/>
  <c r="AA5450" i="1"/>
  <c r="X5451" i="1"/>
  <c r="AA5451" i="1"/>
  <c r="X5452" i="1"/>
  <c r="AA5452" i="1"/>
  <c r="X5453" i="1"/>
  <c r="AA5453" i="1"/>
  <c r="X5454" i="1"/>
  <c r="AA5454" i="1"/>
  <c r="X5455" i="1"/>
  <c r="AA5455" i="1"/>
  <c r="X5456" i="1"/>
  <c r="AA5456" i="1"/>
  <c r="X5457" i="1"/>
  <c r="AA5457" i="1"/>
  <c r="X5458" i="1"/>
  <c r="AA5458" i="1"/>
  <c r="X5459" i="1"/>
  <c r="AA5459" i="1"/>
  <c r="X5460" i="1"/>
  <c r="AA5460" i="1"/>
  <c r="X5461" i="1"/>
  <c r="AA5461" i="1"/>
  <c r="X5462" i="1"/>
  <c r="AA5462" i="1"/>
  <c r="X5463" i="1"/>
  <c r="AA5463" i="1"/>
  <c r="X5464" i="1"/>
  <c r="AA5464" i="1"/>
  <c r="X5465" i="1"/>
  <c r="AA5465" i="1"/>
  <c r="X5466" i="1"/>
  <c r="AA5466" i="1"/>
  <c r="X5467" i="1"/>
  <c r="AA5467" i="1"/>
  <c r="X5468" i="1"/>
  <c r="AA5468" i="1"/>
  <c r="X5469" i="1"/>
  <c r="AA5469" i="1"/>
  <c r="X5470" i="1"/>
  <c r="AA5470" i="1"/>
  <c r="X5471" i="1"/>
  <c r="AA5471" i="1"/>
  <c r="X5472" i="1"/>
  <c r="AA5472" i="1"/>
  <c r="X5473" i="1"/>
  <c r="AA5473" i="1"/>
  <c r="X5474" i="1"/>
  <c r="AA5474" i="1"/>
  <c r="X5475" i="1"/>
  <c r="AA5475" i="1"/>
  <c r="X5476" i="1"/>
  <c r="AA5476" i="1"/>
  <c r="X5477" i="1"/>
  <c r="AA5477" i="1"/>
  <c r="X5478" i="1"/>
  <c r="AA5478" i="1"/>
  <c r="X5479" i="1"/>
  <c r="AA5479" i="1"/>
  <c r="X5480" i="1"/>
  <c r="AA5480" i="1"/>
  <c r="X5481" i="1"/>
  <c r="AA5481" i="1"/>
  <c r="X5482" i="1"/>
  <c r="AA5482" i="1"/>
  <c r="X5483" i="1"/>
  <c r="AA5483" i="1"/>
  <c r="X5484" i="1"/>
  <c r="AA5484" i="1"/>
  <c r="X5485" i="1"/>
  <c r="AA5485" i="1"/>
  <c r="X5486" i="1"/>
  <c r="AA5486" i="1"/>
  <c r="X5487" i="1"/>
  <c r="AA5487" i="1"/>
  <c r="X5488" i="1"/>
  <c r="AA5488" i="1"/>
  <c r="X5489" i="1"/>
  <c r="AA5489" i="1"/>
  <c r="X5490" i="1"/>
  <c r="AA5490" i="1"/>
  <c r="X5491" i="1"/>
  <c r="AA5491" i="1"/>
  <c r="X5492" i="1"/>
  <c r="AA5492" i="1"/>
  <c r="X5493" i="1"/>
  <c r="AA5493" i="1"/>
  <c r="X5494" i="1"/>
  <c r="AA5494" i="1"/>
  <c r="X5495" i="1"/>
  <c r="AA5495" i="1"/>
  <c r="X5496" i="1"/>
  <c r="AA5496" i="1"/>
  <c r="X5497" i="1"/>
  <c r="AA5497" i="1"/>
  <c r="X5498" i="1"/>
  <c r="AA5498" i="1"/>
  <c r="X5499" i="1"/>
  <c r="AA5499" i="1"/>
  <c r="X5500" i="1"/>
  <c r="AA5500" i="1"/>
  <c r="X5501" i="1"/>
  <c r="AA5501" i="1"/>
  <c r="X5502" i="1"/>
  <c r="AA5502" i="1"/>
  <c r="X5503" i="1"/>
  <c r="AA5503" i="1"/>
  <c r="X5504" i="1"/>
  <c r="AA5504" i="1"/>
  <c r="X5505" i="1"/>
  <c r="AA5505" i="1"/>
  <c r="X5506" i="1"/>
  <c r="AA5506" i="1"/>
  <c r="X5507" i="1"/>
  <c r="AA5507" i="1"/>
  <c r="X5508" i="1"/>
  <c r="AA5508" i="1"/>
  <c r="X5509" i="1"/>
  <c r="AA5509" i="1"/>
  <c r="X5510" i="1"/>
  <c r="AA5510" i="1"/>
  <c r="X5511" i="1"/>
  <c r="AA5511" i="1"/>
  <c r="X5512" i="1"/>
  <c r="AA5512" i="1"/>
  <c r="X5513" i="1"/>
  <c r="AA5513" i="1"/>
  <c r="X5514" i="1"/>
  <c r="AA5514" i="1"/>
  <c r="X5515" i="1"/>
  <c r="AA5515" i="1"/>
  <c r="X5516" i="1"/>
  <c r="AA5516" i="1"/>
  <c r="X5517" i="1"/>
  <c r="AA5517" i="1"/>
  <c r="X5518" i="1"/>
  <c r="AA5518" i="1"/>
  <c r="X5519" i="1"/>
  <c r="AA5519" i="1"/>
  <c r="X5520" i="1"/>
  <c r="AA5520" i="1"/>
  <c r="X5521" i="1"/>
  <c r="AA5521" i="1"/>
  <c r="X5522" i="1"/>
  <c r="AA5522" i="1"/>
  <c r="X5523" i="1"/>
  <c r="AA5523" i="1"/>
  <c r="X5524" i="1"/>
  <c r="AA5524" i="1"/>
  <c r="X5525" i="1"/>
  <c r="AA5525" i="1"/>
  <c r="X5526" i="1"/>
  <c r="AA5526" i="1"/>
  <c r="X5527" i="1"/>
  <c r="AA5527" i="1"/>
  <c r="X5528" i="1"/>
  <c r="AA5528" i="1"/>
  <c r="X5529" i="1"/>
  <c r="AA5529" i="1"/>
  <c r="X5530" i="1"/>
  <c r="AA5530" i="1"/>
  <c r="X5531" i="1"/>
  <c r="AA5531" i="1"/>
  <c r="X5532" i="1"/>
  <c r="AA5532" i="1"/>
  <c r="X5533" i="1"/>
  <c r="AA5533" i="1"/>
  <c r="X5534" i="1"/>
  <c r="AA5534" i="1"/>
  <c r="X5535" i="1"/>
  <c r="AA5535" i="1"/>
  <c r="X5536" i="1"/>
  <c r="AA5536" i="1"/>
  <c r="X5537" i="1"/>
  <c r="AA5537" i="1"/>
  <c r="X5538" i="1"/>
  <c r="AA5538" i="1"/>
  <c r="X5539" i="1"/>
  <c r="AA5539" i="1"/>
  <c r="X5540" i="1"/>
  <c r="AA5540" i="1"/>
  <c r="X5541" i="1"/>
  <c r="AA5541" i="1"/>
  <c r="X5542" i="1"/>
  <c r="AA5542" i="1"/>
  <c r="X5543" i="1"/>
  <c r="AA5543" i="1"/>
  <c r="X5544" i="1"/>
  <c r="AA5544" i="1"/>
  <c r="X5545" i="1"/>
  <c r="AA5545" i="1"/>
  <c r="X5546" i="1"/>
  <c r="AA5546" i="1"/>
  <c r="X5547" i="1"/>
  <c r="AA5547" i="1"/>
  <c r="X5548" i="1"/>
  <c r="AA5548" i="1"/>
  <c r="X5549" i="1"/>
  <c r="AA5549" i="1"/>
  <c r="X5550" i="1"/>
  <c r="AA5550" i="1"/>
  <c r="X5551" i="1"/>
  <c r="AA5551" i="1"/>
  <c r="X5552" i="1"/>
  <c r="AA5552" i="1"/>
  <c r="X5553" i="1"/>
  <c r="AA5553" i="1"/>
  <c r="X5554" i="1"/>
  <c r="AA5554" i="1"/>
  <c r="X5555" i="1"/>
  <c r="AA5555" i="1"/>
  <c r="X5556" i="1"/>
  <c r="AA5556" i="1"/>
  <c r="X5557" i="1"/>
  <c r="AA5557" i="1"/>
  <c r="X5558" i="1"/>
  <c r="AA5558" i="1"/>
  <c r="X5559" i="1"/>
  <c r="AA5559" i="1"/>
  <c r="X5560" i="1"/>
  <c r="AA5560" i="1"/>
  <c r="X5561" i="1"/>
  <c r="AA5561" i="1"/>
  <c r="X5562" i="1"/>
  <c r="AA5562" i="1"/>
  <c r="X5563" i="1"/>
  <c r="AA5563" i="1"/>
  <c r="X5564" i="1"/>
  <c r="AA5564" i="1"/>
  <c r="X5565" i="1"/>
  <c r="AA5565" i="1"/>
  <c r="X5566" i="1"/>
  <c r="AA5566" i="1"/>
  <c r="X5567" i="1"/>
  <c r="AA5567" i="1"/>
  <c r="X5568" i="1"/>
  <c r="AA5568" i="1"/>
  <c r="X5569" i="1"/>
  <c r="AA5569" i="1"/>
  <c r="X5570" i="1"/>
  <c r="AA5570" i="1"/>
  <c r="X5571" i="1"/>
  <c r="AA5571" i="1"/>
  <c r="X5572" i="1"/>
  <c r="AA5572" i="1"/>
  <c r="X5573" i="1"/>
  <c r="AA5573" i="1"/>
  <c r="X5574" i="1"/>
  <c r="AA5574" i="1"/>
  <c r="X5575" i="1"/>
  <c r="AA5575" i="1"/>
  <c r="X5576" i="1"/>
  <c r="AA5576" i="1"/>
  <c r="X5577" i="1"/>
  <c r="AA5577" i="1"/>
  <c r="X5578" i="1"/>
  <c r="AA5578" i="1"/>
  <c r="X5579" i="1"/>
  <c r="AA5579" i="1"/>
  <c r="X5580" i="1"/>
  <c r="AA5580" i="1"/>
  <c r="X5581" i="1"/>
  <c r="AA5581" i="1"/>
  <c r="X5582" i="1"/>
  <c r="AA5582" i="1"/>
  <c r="X5583" i="1"/>
  <c r="AA5583" i="1"/>
  <c r="X5584" i="1"/>
  <c r="AA5584" i="1"/>
  <c r="X5585" i="1"/>
  <c r="AA5585" i="1"/>
  <c r="X5586" i="1"/>
  <c r="AA5586" i="1"/>
  <c r="X5587" i="1"/>
  <c r="AA5587" i="1"/>
  <c r="X5588" i="1"/>
  <c r="AA5588" i="1"/>
  <c r="X5589" i="1"/>
  <c r="AA5589" i="1"/>
  <c r="X5590" i="1"/>
  <c r="AA5590" i="1"/>
  <c r="X5591" i="1"/>
  <c r="AA5591" i="1"/>
  <c r="X5592" i="1"/>
  <c r="AA5592" i="1"/>
  <c r="X5593" i="1"/>
  <c r="AA5593" i="1"/>
  <c r="X5594" i="1"/>
  <c r="AA5594" i="1"/>
  <c r="X5595" i="1"/>
  <c r="AA5595" i="1"/>
  <c r="X5596" i="1"/>
  <c r="AA5596" i="1"/>
  <c r="X5597" i="1"/>
  <c r="AA5597" i="1"/>
  <c r="X5598" i="1"/>
  <c r="AA5598" i="1"/>
  <c r="X5599" i="1"/>
  <c r="AA5599" i="1"/>
  <c r="X5600" i="1"/>
  <c r="AA5600" i="1"/>
  <c r="X5601" i="1"/>
  <c r="AA5601" i="1"/>
  <c r="X5602" i="1"/>
  <c r="AA5602" i="1"/>
  <c r="X5603" i="1"/>
  <c r="AA5603" i="1"/>
  <c r="X5604" i="1"/>
  <c r="AA5604" i="1"/>
  <c r="X5605" i="1"/>
  <c r="AA5605" i="1"/>
  <c r="X5606" i="1"/>
  <c r="AA5606" i="1"/>
  <c r="X5607" i="1"/>
  <c r="AA5607" i="1"/>
  <c r="X5608" i="1"/>
  <c r="AA5608" i="1"/>
  <c r="X5609" i="1"/>
  <c r="AA5609" i="1"/>
  <c r="X5610" i="1"/>
  <c r="AA5610" i="1"/>
  <c r="X5611" i="1"/>
  <c r="AA5611" i="1"/>
  <c r="X5612" i="1"/>
  <c r="AA5612" i="1"/>
  <c r="X5613" i="1"/>
  <c r="AA5613" i="1"/>
  <c r="X5614" i="1"/>
  <c r="AA5614" i="1"/>
  <c r="X5615" i="1"/>
  <c r="AA5615" i="1"/>
  <c r="X5616" i="1"/>
  <c r="AA5616" i="1"/>
  <c r="X5617" i="1"/>
  <c r="AA5617" i="1"/>
  <c r="X5618" i="1"/>
  <c r="AA5618" i="1"/>
  <c r="X5619" i="1"/>
  <c r="AA5619" i="1"/>
  <c r="X5620" i="1"/>
  <c r="AA5620" i="1"/>
  <c r="X5621" i="1"/>
  <c r="AA5621" i="1"/>
  <c r="X5622" i="1"/>
  <c r="AA5622" i="1"/>
  <c r="X5623" i="1"/>
  <c r="AA5623" i="1"/>
  <c r="X5624" i="1"/>
  <c r="AA5624" i="1"/>
  <c r="X5625" i="1"/>
  <c r="AA5625" i="1"/>
  <c r="X5626" i="1"/>
  <c r="AA5626" i="1"/>
  <c r="X5627" i="1"/>
  <c r="AA5627" i="1"/>
  <c r="X5628" i="1"/>
  <c r="AA5628" i="1"/>
  <c r="X5629" i="1"/>
  <c r="AA5629" i="1"/>
  <c r="X5630" i="1"/>
  <c r="AA5630" i="1"/>
  <c r="X5631" i="1"/>
  <c r="AA5631" i="1"/>
  <c r="X5632" i="1"/>
  <c r="AA5632" i="1"/>
  <c r="X5633" i="1"/>
  <c r="AA5633" i="1"/>
  <c r="X5634" i="1"/>
  <c r="AA5634" i="1"/>
  <c r="X5635" i="1"/>
  <c r="AA5635" i="1"/>
  <c r="X5636" i="1"/>
  <c r="AA5636" i="1"/>
  <c r="X5637" i="1"/>
  <c r="AA5637" i="1"/>
  <c r="X5638" i="1"/>
  <c r="AA5638" i="1"/>
  <c r="X5639" i="1"/>
  <c r="AA5639" i="1"/>
  <c r="X5640" i="1"/>
  <c r="AA5640" i="1"/>
  <c r="X5641" i="1"/>
  <c r="AA5641" i="1"/>
  <c r="X5642" i="1"/>
  <c r="AA5642" i="1"/>
  <c r="X5643" i="1"/>
  <c r="AA5643" i="1"/>
  <c r="X5644" i="1"/>
  <c r="AA5644" i="1"/>
  <c r="X5645" i="1"/>
  <c r="AA5645" i="1"/>
  <c r="X5646" i="1"/>
  <c r="AA5646" i="1"/>
  <c r="X5647" i="1"/>
  <c r="AA5647" i="1"/>
  <c r="X5648" i="1"/>
  <c r="AA5648" i="1"/>
  <c r="X5649" i="1"/>
  <c r="AA5649" i="1"/>
  <c r="X5650" i="1"/>
  <c r="AA5650" i="1"/>
  <c r="X5651" i="1"/>
  <c r="AA5651" i="1"/>
  <c r="X5652" i="1"/>
  <c r="AA5652" i="1"/>
  <c r="X5653" i="1"/>
  <c r="AA5653" i="1"/>
  <c r="X5654" i="1"/>
  <c r="AA5654" i="1"/>
  <c r="X5655" i="1"/>
  <c r="AA5655" i="1"/>
  <c r="X5656" i="1"/>
  <c r="AA5656" i="1"/>
  <c r="X5657" i="1"/>
  <c r="AA5657" i="1"/>
  <c r="X5658" i="1"/>
  <c r="AA5658" i="1"/>
  <c r="X5659" i="1"/>
  <c r="AA5659" i="1"/>
  <c r="X5660" i="1"/>
  <c r="AA5660" i="1"/>
  <c r="X5661" i="1"/>
  <c r="AA5661" i="1"/>
  <c r="X5662" i="1"/>
  <c r="AA5662" i="1"/>
  <c r="X5663" i="1"/>
  <c r="AA5663" i="1"/>
  <c r="X5664" i="1"/>
  <c r="AA5664" i="1"/>
  <c r="X5665" i="1"/>
  <c r="AA5665" i="1"/>
  <c r="X5666" i="1"/>
  <c r="AA5666" i="1"/>
  <c r="X5667" i="1"/>
  <c r="AA5667" i="1"/>
  <c r="X5668" i="1"/>
  <c r="AA5668" i="1"/>
  <c r="X5669" i="1"/>
  <c r="AA5669" i="1"/>
  <c r="X5670" i="1"/>
  <c r="AA5670" i="1"/>
  <c r="X5671" i="1"/>
  <c r="AA5671" i="1"/>
  <c r="X5672" i="1"/>
  <c r="AA5672" i="1"/>
  <c r="X5673" i="1"/>
  <c r="AA5673" i="1"/>
  <c r="X5674" i="1"/>
  <c r="AA5674" i="1"/>
  <c r="X5675" i="1"/>
  <c r="AA5675" i="1"/>
  <c r="X5676" i="1"/>
  <c r="AA5676" i="1"/>
  <c r="X5677" i="1"/>
  <c r="AA5677" i="1"/>
  <c r="X5678" i="1"/>
  <c r="AA5678" i="1"/>
  <c r="X5679" i="1"/>
  <c r="AA5679" i="1"/>
  <c r="X5680" i="1"/>
  <c r="AA5680" i="1"/>
  <c r="X5681" i="1"/>
  <c r="AA5681" i="1"/>
  <c r="X5682" i="1"/>
  <c r="AA5682" i="1"/>
  <c r="X5683" i="1"/>
  <c r="AA5683" i="1"/>
  <c r="X5684" i="1"/>
  <c r="AA5684" i="1"/>
  <c r="X5685" i="1"/>
  <c r="AA5685" i="1"/>
  <c r="X5686" i="1"/>
  <c r="AA5686" i="1"/>
  <c r="X5687" i="1"/>
  <c r="AA5687" i="1"/>
  <c r="X5688" i="1"/>
  <c r="AA5688" i="1"/>
  <c r="X5689" i="1"/>
  <c r="AA5689" i="1"/>
  <c r="X5690" i="1"/>
  <c r="AA5690" i="1"/>
  <c r="X5691" i="1"/>
  <c r="AA5691" i="1"/>
  <c r="X5692" i="1"/>
  <c r="AA5692" i="1"/>
  <c r="X5693" i="1"/>
  <c r="AA5693" i="1"/>
  <c r="X5694" i="1"/>
  <c r="AA5694" i="1"/>
  <c r="X5695" i="1"/>
  <c r="AA5695" i="1"/>
  <c r="X5696" i="1"/>
  <c r="AA5696" i="1"/>
  <c r="X5697" i="1"/>
  <c r="AA5697" i="1"/>
  <c r="X5698" i="1"/>
  <c r="AA5698" i="1"/>
  <c r="X5699" i="1"/>
  <c r="AA5699" i="1"/>
  <c r="X5700" i="1"/>
  <c r="AA5700" i="1"/>
  <c r="X5701" i="1"/>
  <c r="AA5701" i="1"/>
  <c r="X5702" i="1"/>
  <c r="AA5702" i="1"/>
  <c r="X5703" i="1"/>
  <c r="AA5703" i="1"/>
  <c r="X5704" i="1"/>
  <c r="AA5704" i="1"/>
  <c r="X5705" i="1"/>
  <c r="AA5705" i="1"/>
  <c r="X5706" i="1"/>
  <c r="AA5706" i="1"/>
  <c r="X5707" i="1"/>
  <c r="AA5707" i="1"/>
  <c r="X5708" i="1"/>
  <c r="AA5708" i="1"/>
  <c r="X5709" i="1"/>
  <c r="AA5709" i="1"/>
  <c r="X5710" i="1"/>
  <c r="AA5710" i="1"/>
  <c r="X5711" i="1"/>
  <c r="AA5711" i="1"/>
  <c r="X5712" i="1"/>
  <c r="AA5712" i="1"/>
  <c r="X5713" i="1"/>
  <c r="AA5713" i="1"/>
  <c r="X5714" i="1"/>
  <c r="AA5714" i="1"/>
  <c r="X5715" i="1"/>
  <c r="AA5715" i="1"/>
  <c r="X5716" i="1"/>
  <c r="AA5716" i="1"/>
  <c r="X5717" i="1"/>
  <c r="AA5717" i="1"/>
  <c r="X5718" i="1"/>
  <c r="AA5718" i="1"/>
  <c r="X5719" i="1"/>
  <c r="AA5719" i="1"/>
  <c r="X5720" i="1"/>
  <c r="AA5720" i="1"/>
  <c r="X5721" i="1"/>
  <c r="AA5721" i="1"/>
  <c r="X5722" i="1"/>
  <c r="AA5722" i="1"/>
  <c r="X5723" i="1"/>
  <c r="AA5723" i="1"/>
  <c r="X5724" i="1"/>
  <c r="AA5724" i="1"/>
  <c r="X5725" i="1"/>
  <c r="AA5725" i="1"/>
  <c r="X5726" i="1"/>
  <c r="AA5726" i="1"/>
  <c r="X5727" i="1"/>
  <c r="AA5727" i="1"/>
  <c r="X5728" i="1"/>
  <c r="AA5728" i="1"/>
  <c r="X5729" i="1"/>
  <c r="AA5729" i="1"/>
  <c r="X5730" i="1"/>
  <c r="AA5730" i="1"/>
  <c r="X5731" i="1"/>
  <c r="AA5731" i="1"/>
  <c r="L5460" i="1"/>
  <c r="AE5460" i="1" s="1"/>
  <c r="N5460" i="1"/>
  <c r="Q5460" i="1"/>
  <c r="L5461" i="1"/>
  <c r="AE5461" i="1" s="1"/>
  <c r="N5461" i="1"/>
  <c r="Q5461" i="1"/>
  <c r="L5462" i="1"/>
  <c r="AE5462" i="1" s="1"/>
  <c r="N5462" i="1"/>
  <c r="Q5462" i="1"/>
  <c r="L5463" i="1"/>
  <c r="AE5463" i="1" s="1"/>
  <c r="N5463" i="1"/>
  <c r="Q5463" i="1"/>
  <c r="L5464" i="1"/>
  <c r="AE5464" i="1" s="1"/>
  <c r="N5464" i="1"/>
  <c r="Q5464" i="1"/>
  <c r="L5465" i="1"/>
  <c r="AE5465" i="1" s="1"/>
  <c r="N5465" i="1"/>
  <c r="Q5465" i="1"/>
  <c r="L5466" i="1"/>
  <c r="AE5466" i="1" s="1"/>
  <c r="N5466" i="1"/>
  <c r="Q5466" i="1"/>
  <c r="L5467" i="1"/>
  <c r="AE5467" i="1" s="1"/>
  <c r="N5467" i="1"/>
  <c r="Q5467" i="1"/>
  <c r="L5468" i="1"/>
  <c r="AE5468" i="1" s="1"/>
  <c r="N5468" i="1"/>
  <c r="Q5468" i="1"/>
  <c r="L5469" i="1"/>
  <c r="AE5469" i="1" s="1"/>
  <c r="N5469" i="1"/>
  <c r="Q5469" i="1"/>
  <c r="L5470" i="1"/>
  <c r="AE5470" i="1" s="1"/>
  <c r="N5470" i="1"/>
  <c r="Q5470" i="1"/>
  <c r="L5471" i="1"/>
  <c r="AE5471" i="1" s="1"/>
  <c r="N5471" i="1"/>
  <c r="Q5471" i="1"/>
  <c r="L5472" i="1"/>
  <c r="AE5472" i="1" s="1"/>
  <c r="N5472" i="1"/>
  <c r="Q5472" i="1"/>
  <c r="L5473" i="1"/>
  <c r="AE5473" i="1" s="1"/>
  <c r="N5473" i="1"/>
  <c r="Q5473" i="1"/>
  <c r="L5474" i="1"/>
  <c r="AE5474" i="1" s="1"/>
  <c r="N5474" i="1"/>
  <c r="Q5474" i="1"/>
  <c r="L5475" i="1"/>
  <c r="AE5475" i="1" s="1"/>
  <c r="N5475" i="1"/>
  <c r="Q5475" i="1"/>
  <c r="L5476" i="1"/>
  <c r="AE5476" i="1" s="1"/>
  <c r="N5476" i="1"/>
  <c r="Q5476" i="1"/>
  <c r="L5477" i="1"/>
  <c r="AE5477" i="1" s="1"/>
  <c r="N5477" i="1"/>
  <c r="Q5477" i="1"/>
  <c r="L5478" i="1"/>
  <c r="AE5478" i="1" s="1"/>
  <c r="N5478" i="1"/>
  <c r="Q5478" i="1"/>
  <c r="L5479" i="1"/>
  <c r="AE5479" i="1" s="1"/>
  <c r="N5479" i="1"/>
  <c r="Q5479" i="1"/>
  <c r="L5480" i="1"/>
  <c r="AE5480" i="1" s="1"/>
  <c r="N5480" i="1"/>
  <c r="Q5480" i="1"/>
  <c r="L5481" i="1"/>
  <c r="AE5481" i="1" s="1"/>
  <c r="N5481" i="1"/>
  <c r="Q5481" i="1"/>
  <c r="L5482" i="1"/>
  <c r="AE5482" i="1" s="1"/>
  <c r="N5482" i="1"/>
  <c r="Q5482" i="1"/>
  <c r="L5483" i="1"/>
  <c r="AE5483" i="1" s="1"/>
  <c r="N5483" i="1"/>
  <c r="Q5483" i="1"/>
  <c r="L5484" i="1"/>
  <c r="AE5484" i="1" s="1"/>
  <c r="N5484" i="1"/>
  <c r="Q5484" i="1"/>
  <c r="L5485" i="1"/>
  <c r="AE5485" i="1" s="1"/>
  <c r="N5485" i="1"/>
  <c r="Q5485" i="1"/>
  <c r="L5486" i="1"/>
  <c r="AE5486" i="1" s="1"/>
  <c r="N5486" i="1"/>
  <c r="Q5486" i="1"/>
  <c r="L5487" i="1"/>
  <c r="AE5487" i="1" s="1"/>
  <c r="N5487" i="1"/>
  <c r="Q5487" i="1"/>
  <c r="L5488" i="1"/>
  <c r="AE5488" i="1" s="1"/>
  <c r="N5488" i="1"/>
  <c r="Q5488" i="1"/>
  <c r="L5489" i="1"/>
  <c r="AE5489" i="1" s="1"/>
  <c r="N5489" i="1"/>
  <c r="Q5489" i="1"/>
  <c r="L5490" i="1"/>
  <c r="AE5490" i="1" s="1"/>
  <c r="N5490" i="1"/>
  <c r="Q5490" i="1"/>
  <c r="L5491" i="1"/>
  <c r="AE5491" i="1" s="1"/>
  <c r="N5491" i="1"/>
  <c r="Q5491" i="1"/>
  <c r="L5492" i="1"/>
  <c r="AE5492" i="1" s="1"/>
  <c r="N5492" i="1"/>
  <c r="Q5492" i="1"/>
  <c r="L5493" i="1"/>
  <c r="AE5493" i="1" s="1"/>
  <c r="N5493" i="1"/>
  <c r="Q5493" i="1"/>
  <c r="L5494" i="1"/>
  <c r="AE5494" i="1" s="1"/>
  <c r="N5494" i="1"/>
  <c r="Q5494" i="1"/>
  <c r="L5495" i="1"/>
  <c r="AE5495" i="1" s="1"/>
  <c r="N5495" i="1"/>
  <c r="Q5495" i="1"/>
  <c r="L5496" i="1"/>
  <c r="AE5496" i="1" s="1"/>
  <c r="N5496" i="1"/>
  <c r="Q5496" i="1"/>
  <c r="L5497" i="1"/>
  <c r="AE5497" i="1" s="1"/>
  <c r="N5497" i="1"/>
  <c r="Q5497" i="1"/>
  <c r="L5498" i="1"/>
  <c r="AE5498" i="1" s="1"/>
  <c r="N5498" i="1"/>
  <c r="Q5498" i="1"/>
  <c r="L5499" i="1"/>
  <c r="AE5499" i="1" s="1"/>
  <c r="N5499" i="1"/>
  <c r="Q5499" i="1"/>
  <c r="L5500" i="1"/>
  <c r="AE5500" i="1" s="1"/>
  <c r="N5500" i="1"/>
  <c r="Q5500" i="1"/>
  <c r="L5501" i="1"/>
  <c r="AE5501" i="1" s="1"/>
  <c r="N5501" i="1"/>
  <c r="Q5501" i="1"/>
  <c r="L5502" i="1"/>
  <c r="AE5502" i="1" s="1"/>
  <c r="N5502" i="1"/>
  <c r="Q5502" i="1"/>
  <c r="L5503" i="1"/>
  <c r="AE5503" i="1" s="1"/>
  <c r="N5503" i="1"/>
  <c r="Q5503" i="1"/>
  <c r="L5504" i="1"/>
  <c r="AE5504" i="1" s="1"/>
  <c r="N5504" i="1"/>
  <c r="Q5504" i="1"/>
  <c r="L5505" i="1"/>
  <c r="AE5505" i="1" s="1"/>
  <c r="N5505" i="1"/>
  <c r="Q5505" i="1"/>
  <c r="L5506" i="1"/>
  <c r="AE5506" i="1" s="1"/>
  <c r="N5506" i="1"/>
  <c r="Q5506" i="1"/>
  <c r="L5507" i="1"/>
  <c r="AE5507" i="1" s="1"/>
  <c r="N5507" i="1"/>
  <c r="Q5507" i="1"/>
  <c r="L5508" i="1"/>
  <c r="AE5508" i="1" s="1"/>
  <c r="N5508" i="1"/>
  <c r="Q5508" i="1"/>
  <c r="L5509" i="1"/>
  <c r="AE5509" i="1" s="1"/>
  <c r="N5509" i="1"/>
  <c r="Q5509" i="1"/>
  <c r="L5510" i="1"/>
  <c r="AE5510" i="1" s="1"/>
  <c r="N5510" i="1"/>
  <c r="Q5510" i="1"/>
  <c r="L5511" i="1"/>
  <c r="AE5511" i="1" s="1"/>
  <c r="N5511" i="1"/>
  <c r="Q5511" i="1"/>
  <c r="L5512" i="1"/>
  <c r="AE5512" i="1" s="1"/>
  <c r="N5512" i="1"/>
  <c r="Q5512" i="1"/>
  <c r="L5513" i="1"/>
  <c r="AE5513" i="1" s="1"/>
  <c r="N5513" i="1"/>
  <c r="Q5513" i="1"/>
  <c r="L5514" i="1"/>
  <c r="AE5514" i="1" s="1"/>
  <c r="N5514" i="1"/>
  <c r="Q5514" i="1"/>
  <c r="L5515" i="1"/>
  <c r="AE5515" i="1" s="1"/>
  <c r="N5515" i="1"/>
  <c r="Q5515" i="1"/>
  <c r="L5516" i="1"/>
  <c r="AE5516" i="1" s="1"/>
  <c r="N5516" i="1"/>
  <c r="Q5516" i="1"/>
  <c r="L5517" i="1"/>
  <c r="AE5517" i="1" s="1"/>
  <c r="N5517" i="1"/>
  <c r="Q5517" i="1"/>
  <c r="L5518" i="1"/>
  <c r="AE5518" i="1" s="1"/>
  <c r="N5518" i="1"/>
  <c r="Q5518" i="1"/>
  <c r="L5519" i="1"/>
  <c r="AE5519" i="1" s="1"/>
  <c r="N5519" i="1"/>
  <c r="Q5519" i="1"/>
  <c r="L5520" i="1"/>
  <c r="AE5520" i="1" s="1"/>
  <c r="N5520" i="1"/>
  <c r="Q5520" i="1"/>
  <c r="L5521" i="1"/>
  <c r="AE5521" i="1" s="1"/>
  <c r="N5521" i="1"/>
  <c r="Q5521" i="1"/>
  <c r="L5522" i="1"/>
  <c r="AE5522" i="1" s="1"/>
  <c r="N5522" i="1"/>
  <c r="Q5522" i="1"/>
  <c r="L5523" i="1"/>
  <c r="AE5523" i="1" s="1"/>
  <c r="N5523" i="1"/>
  <c r="Q5523" i="1"/>
  <c r="L5524" i="1"/>
  <c r="AE5524" i="1" s="1"/>
  <c r="N5524" i="1"/>
  <c r="Q5524" i="1"/>
  <c r="L5525" i="1"/>
  <c r="AE5525" i="1" s="1"/>
  <c r="N5525" i="1"/>
  <c r="Q5525" i="1"/>
  <c r="L5526" i="1"/>
  <c r="AE5526" i="1" s="1"/>
  <c r="N5526" i="1"/>
  <c r="Q5526" i="1"/>
  <c r="L5527" i="1"/>
  <c r="AE5527" i="1" s="1"/>
  <c r="N5527" i="1"/>
  <c r="Q5527" i="1"/>
  <c r="L5528" i="1"/>
  <c r="AE5528" i="1" s="1"/>
  <c r="N5528" i="1"/>
  <c r="Q5528" i="1"/>
  <c r="L5529" i="1"/>
  <c r="AE5529" i="1" s="1"/>
  <c r="N5529" i="1"/>
  <c r="Q5529" i="1"/>
  <c r="L5530" i="1"/>
  <c r="AE5530" i="1" s="1"/>
  <c r="N5530" i="1"/>
  <c r="Q5530" i="1"/>
  <c r="L5531" i="1"/>
  <c r="AE5531" i="1" s="1"/>
  <c r="N5531" i="1"/>
  <c r="Q5531" i="1"/>
  <c r="L5532" i="1"/>
  <c r="AE5532" i="1" s="1"/>
  <c r="N5532" i="1"/>
  <c r="Q5532" i="1"/>
  <c r="L5533" i="1"/>
  <c r="AE5533" i="1" s="1"/>
  <c r="N5533" i="1"/>
  <c r="Q5533" i="1"/>
  <c r="L5534" i="1"/>
  <c r="AE5534" i="1" s="1"/>
  <c r="N5534" i="1"/>
  <c r="Q5534" i="1"/>
  <c r="L5535" i="1"/>
  <c r="AE5535" i="1" s="1"/>
  <c r="N5535" i="1"/>
  <c r="Q5535" i="1"/>
  <c r="L5536" i="1"/>
  <c r="AE5536" i="1" s="1"/>
  <c r="N5536" i="1"/>
  <c r="Q5536" i="1"/>
  <c r="L5537" i="1"/>
  <c r="AE5537" i="1" s="1"/>
  <c r="N5537" i="1"/>
  <c r="Q5537" i="1"/>
  <c r="L5538" i="1"/>
  <c r="AE5538" i="1" s="1"/>
  <c r="N5538" i="1"/>
  <c r="Q5538" i="1"/>
  <c r="L5539" i="1"/>
  <c r="AE5539" i="1" s="1"/>
  <c r="N5539" i="1"/>
  <c r="Q5539" i="1"/>
  <c r="L5540" i="1"/>
  <c r="AE5540" i="1" s="1"/>
  <c r="N5540" i="1"/>
  <c r="Q5540" i="1"/>
  <c r="L5541" i="1"/>
  <c r="AE5541" i="1" s="1"/>
  <c r="N5541" i="1"/>
  <c r="Q5541" i="1"/>
  <c r="L5542" i="1"/>
  <c r="AE5542" i="1" s="1"/>
  <c r="N5542" i="1"/>
  <c r="Q5542" i="1"/>
  <c r="L5543" i="1"/>
  <c r="AE5543" i="1" s="1"/>
  <c r="N5543" i="1"/>
  <c r="Q5543" i="1"/>
  <c r="L5544" i="1"/>
  <c r="AE5544" i="1" s="1"/>
  <c r="N5544" i="1"/>
  <c r="Q5544" i="1"/>
  <c r="L5545" i="1"/>
  <c r="AE5545" i="1" s="1"/>
  <c r="N5545" i="1"/>
  <c r="Q5545" i="1"/>
  <c r="L5546" i="1"/>
  <c r="AE5546" i="1" s="1"/>
  <c r="N5546" i="1"/>
  <c r="Q5546" i="1"/>
  <c r="L5547" i="1"/>
  <c r="AE5547" i="1" s="1"/>
  <c r="N5547" i="1"/>
  <c r="Q5547" i="1"/>
  <c r="L5548" i="1"/>
  <c r="AE5548" i="1" s="1"/>
  <c r="N5548" i="1"/>
  <c r="Q5548" i="1"/>
  <c r="L5549" i="1"/>
  <c r="AE5549" i="1" s="1"/>
  <c r="N5549" i="1"/>
  <c r="Q5549" i="1"/>
  <c r="L5550" i="1"/>
  <c r="AE5550" i="1" s="1"/>
  <c r="N5550" i="1"/>
  <c r="Q5550" i="1"/>
  <c r="L5551" i="1"/>
  <c r="AE5551" i="1" s="1"/>
  <c r="N5551" i="1"/>
  <c r="Q5551" i="1"/>
  <c r="L5552" i="1"/>
  <c r="AE5552" i="1" s="1"/>
  <c r="N5552" i="1"/>
  <c r="Q5552" i="1"/>
  <c r="L5553" i="1"/>
  <c r="AE5553" i="1" s="1"/>
  <c r="N5553" i="1"/>
  <c r="Q5553" i="1"/>
  <c r="L5554" i="1"/>
  <c r="AE5554" i="1" s="1"/>
  <c r="N5554" i="1"/>
  <c r="Q5554" i="1"/>
  <c r="L5555" i="1"/>
  <c r="AE5555" i="1" s="1"/>
  <c r="N5555" i="1"/>
  <c r="Q5555" i="1"/>
  <c r="L5556" i="1"/>
  <c r="AE5556" i="1" s="1"/>
  <c r="N5556" i="1"/>
  <c r="Q5556" i="1"/>
  <c r="L5557" i="1"/>
  <c r="AE5557" i="1" s="1"/>
  <c r="N5557" i="1"/>
  <c r="Q5557" i="1"/>
  <c r="L5558" i="1"/>
  <c r="AE5558" i="1" s="1"/>
  <c r="N5558" i="1"/>
  <c r="Q5558" i="1"/>
  <c r="L5559" i="1"/>
  <c r="AE5559" i="1" s="1"/>
  <c r="N5559" i="1"/>
  <c r="Q5559" i="1"/>
  <c r="L5560" i="1"/>
  <c r="AE5560" i="1" s="1"/>
  <c r="N5560" i="1"/>
  <c r="Q5560" i="1"/>
  <c r="L5561" i="1"/>
  <c r="AE5561" i="1" s="1"/>
  <c r="N5561" i="1"/>
  <c r="Q5561" i="1"/>
  <c r="L5562" i="1"/>
  <c r="AE5562" i="1" s="1"/>
  <c r="N5562" i="1"/>
  <c r="Q5562" i="1"/>
  <c r="L5563" i="1"/>
  <c r="AE5563" i="1" s="1"/>
  <c r="N5563" i="1"/>
  <c r="Q5563" i="1"/>
  <c r="L5564" i="1"/>
  <c r="AE5564" i="1" s="1"/>
  <c r="N5564" i="1"/>
  <c r="Q5564" i="1"/>
  <c r="L5565" i="1"/>
  <c r="AE5565" i="1" s="1"/>
  <c r="N5565" i="1"/>
  <c r="Q5565" i="1"/>
  <c r="L5566" i="1"/>
  <c r="AE5566" i="1" s="1"/>
  <c r="N5566" i="1"/>
  <c r="Q5566" i="1"/>
  <c r="L5567" i="1"/>
  <c r="AE5567" i="1" s="1"/>
  <c r="N5567" i="1"/>
  <c r="Q5567" i="1"/>
  <c r="L5568" i="1"/>
  <c r="AE5568" i="1" s="1"/>
  <c r="N5568" i="1"/>
  <c r="Q5568" i="1"/>
  <c r="L5569" i="1"/>
  <c r="AE5569" i="1" s="1"/>
  <c r="N5569" i="1"/>
  <c r="Q5569" i="1"/>
  <c r="L5570" i="1"/>
  <c r="AE5570" i="1" s="1"/>
  <c r="N5570" i="1"/>
  <c r="Q5570" i="1"/>
  <c r="L5571" i="1"/>
  <c r="AE5571" i="1" s="1"/>
  <c r="N5571" i="1"/>
  <c r="Q5571" i="1"/>
  <c r="L5572" i="1"/>
  <c r="AE5572" i="1" s="1"/>
  <c r="N5572" i="1"/>
  <c r="Q5572" i="1"/>
  <c r="L5573" i="1"/>
  <c r="AE5573" i="1" s="1"/>
  <c r="N5573" i="1"/>
  <c r="Q5573" i="1"/>
  <c r="L5574" i="1"/>
  <c r="AE5574" i="1" s="1"/>
  <c r="N5574" i="1"/>
  <c r="Q5574" i="1"/>
  <c r="L5575" i="1"/>
  <c r="AE5575" i="1" s="1"/>
  <c r="N5575" i="1"/>
  <c r="Q5575" i="1"/>
  <c r="L5576" i="1"/>
  <c r="AE5576" i="1" s="1"/>
  <c r="N5576" i="1"/>
  <c r="Q5576" i="1"/>
  <c r="L5577" i="1"/>
  <c r="AE5577" i="1" s="1"/>
  <c r="N5577" i="1"/>
  <c r="Q5577" i="1"/>
  <c r="L5578" i="1"/>
  <c r="AE5578" i="1" s="1"/>
  <c r="N5578" i="1"/>
  <c r="Q5578" i="1"/>
  <c r="L5579" i="1"/>
  <c r="AE5579" i="1" s="1"/>
  <c r="N5579" i="1"/>
  <c r="Q5579" i="1"/>
  <c r="L5580" i="1"/>
  <c r="AE5580" i="1" s="1"/>
  <c r="N5580" i="1"/>
  <c r="Q5580" i="1"/>
  <c r="L5581" i="1"/>
  <c r="AE5581" i="1" s="1"/>
  <c r="N5581" i="1"/>
  <c r="Q5581" i="1"/>
  <c r="L5582" i="1"/>
  <c r="AE5582" i="1" s="1"/>
  <c r="N5582" i="1"/>
  <c r="Q5582" i="1"/>
  <c r="L5583" i="1"/>
  <c r="AE5583" i="1" s="1"/>
  <c r="N5583" i="1"/>
  <c r="Q5583" i="1"/>
  <c r="L5584" i="1"/>
  <c r="AE5584" i="1" s="1"/>
  <c r="N5584" i="1"/>
  <c r="Q5584" i="1"/>
  <c r="L5585" i="1"/>
  <c r="AE5585" i="1" s="1"/>
  <c r="N5585" i="1"/>
  <c r="Q5585" i="1"/>
  <c r="L5586" i="1"/>
  <c r="AE5586" i="1" s="1"/>
  <c r="N5586" i="1"/>
  <c r="Q5586" i="1"/>
  <c r="L5587" i="1"/>
  <c r="AE5587" i="1" s="1"/>
  <c r="N5587" i="1"/>
  <c r="Q5587" i="1"/>
  <c r="L5588" i="1"/>
  <c r="AE5588" i="1" s="1"/>
  <c r="N5588" i="1"/>
  <c r="Q5588" i="1"/>
  <c r="L5589" i="1"/>
  <c r="AE5589" i="1" s="1"/>
  <c r="N5589" i="1"/>
  <c r="Q5589" i="1"/>
  <c r="L5590" i="1"/>
  <c r="AE5590" i="1" s="1"/>
  <c r="N5590" i="1"/>
  <c r="Q5590" i="1"/>
  <c r="L5591" i="1"/>
  <c r="AE5591" i="1" s="1"/>
  <c r="N5591" i="1"/>
  <c r="Q5591" i="1"/>
  <c r="L5592" i="1"/>
  <c r="AE5592" i="1" s="1"/>
  <c r="N5592" i="1"/>
  <c r="Q5592" i="1"/>
  <c r="L5593" i="1"/>
  <c r="AE5593" i="1" s="1"/>
  <c r="N5593" i="1"/>
  <c r="Q5593" i="1"/>
  <c r="L5594" i="1"/>
  <c r="AE5594" i="1" s="1"/>
  <c r="N5594" i="1"/>
  <c r="Q5594" i="1"/>
  <c r="L5595" i="1"/>
  <c r="AE5595" i="1" s="1"/>
  <c r="N5595" i="1"/>
  <c r="Q5595" i="1"/>
  <c r="L5596" i="1"/>
  <c r="AE5596" i="1" s="1"/>
  <c r="N5596" i="1"/>
  <c r="Q5596" i="1"/>
  <c r="L5597" i="1"/>
  <c r="AE5597" i="1" s="1"/>
  <c r="N5597" i="1"/>
  <c r="Q5597" i="1"/>
  <c r="L5598" i="1"/>
  <c r="AE5598" i="1" s="1"/>
  <c r="N5598" i="1"/>
  <c r="Q5598" i="1"/>
  <c r="L5599" i="1"/>
  <c r="AE5599" i="1" s="1"/>
  <c r="N5599" i="1"/>
  <c r="Q5599" i="1"/>
  <c r="L5600" i="1"/>
  <c r="AE5600" i="1" s="1"/>
  <c r="N5600" i="1"/>
  <c r="Q5600" i="1"/>
  <c r="L5601" i="1"/>
  <c r="AE5601" i="1" s="1"/>
  <c r="N5601" i="1"/>
  <c r="Q5601" i="1"/>
  <c r="L5602" i="1"/>
  <c r="AE5602" i="1" s="1"/>
  <c r="N5602" i="1"/>
  <c r="Q5602" i="1"/>
  <c r="L5603" i="1"/>
  <c r="AE5603" i="1" s="1"/>
  <c r="N5603" i="1"/>
  <c r="Q5603" i="1"/>
  <c r="L5604" i="1"/>
  <c r="AE5604" i="1" s="1"/>
  <c r="N5604" i="1"/>
  <c r="Q5604" i="1"/>
  <c r="L5605" i="1"/>
  <c r="AE5605" i="1" s="1"/>
  <c r="N5605" i="1"/>
  <c r="Q5605" i="1"/>
  <c r="L5606" i="1"/>
  <c r="AE5606" i="1" s="1"/>
  <c r="N5606" i="1"/>
  <c r="Q5606" i="1"/>
  <c r="L5607" i="1"/>
  <c r="AE5607" i="1" s="1"/>
  <c r="N5607" i="1"/>
  <c r="Q5607" i="1"/>
  <c r="L5608" i="1"/>
  <c r="AE5608" i="1" s="1"/>
  <c r="N5608" i="1"/>
  <c r="Q5608" i="1"/>
  <c r="L5609" i="1"/>
  <c r="AE5609" i="1" s="1"/>
  <c r="N5609" i="1"/>
  <c r="Q5609" i="1"/>
  <c r="L5610" i="1"/>
  <c r="AE5610" i="1" s="1"/>
  <c r="N5610" i="1"/>
  <c r="Q5610" i="1"/>
  <c r="L5611" i="1"/>
  <c r="AE5611" i="1" s="1"/>
  <c r="N5611" i="1"/>
  <c r="Q5611" i="1"/>
  <c r="L5612" i="1"/>
  <c r="AE5612" i="1" s="1"/>
  <c r="N5612" i="1"/>
  <c r="Q5612" i="1"/>
  <c r="L5613" i="1"/>
  <c r="AE5613" i="1" s="1"/>
  <c r="N5613" i="1"/>
  <c r="Q5613" i="1"/>
  <c r="L5614" i="1"/>
  <c r="AE5614" i="1" s="1"/>
  <c r="N5614" i="1"/>
  <c r="Q5614" i="1"/>
  <c r="L5615" i="1"/>
  <c r="AE5615" i="1" s="1"/>
  <c r="N5615" i="1"/>
  <c r="Q5615" i="1"/>
  <c r="L5616" i="1"/>
  <c r="AE5616" i="1" s="1"/>
  <c r="N5616" i="1"/>
  <c r="Q5616" i="1"/>
  <c r="L5617" i="1"/>
  <c r="AE5617" i="1" s="1"/>
  <c r="N5617" i="1"/>
  <c r="Q5617" i="1"/>
  <c r="L5618" i="1"/>
  <c r="AE5618" i="1" s="1"/>
  <c r="N5618" i="1"/>
  <c r="Q5618" i="1"/>
  <c r="L5619" i="1"/>
  <c r="AE5619" i="1" s="1"/>
  <c r="N5619" i="1"/>
  <c r="Q5619" i="1"/>
  <c r="L5620" i="1"/>
  <c r="AE5620" i="1" s="1"/>
  <c r="N5620" i="1"/>
  <c r="Q5620" i="1"/>
  <c r="L5621" i="1"/>
  <c r="AE5621" i="1" s="1"/>
  <c r="N5621" i="1"/>
  <c r="Q5621" i="1"/>
  <c r="L5622" i="1"/>
  <c r="AE5622" i="1" s="1"/>
  <c r="N5622" i="1"/>
  <c r="Q5622" i="1"/>
  <c r="L5623" i="1"/>
  <c r="AE5623" i="1" s="1"/>
  <c r="N5623" i="1"/>
  <c r="Q5623" i="1"/>
  <c r="L5624" i="1"/>
  <c r="AE5624" i="1" s="1"/>
  <c r="N5624" i="1"/>
  <c r="Q5624" i="1"/>
  <c r="L5625" i="1"/>
  <c r="AE5625" i="1" s="1"/>
  <c r="N5625" i="1"/>
  <c r="Q5625" i="1"/>
  <c r="L5626" i="1"/>
  <c r="AE5626" i="1" s="1"/>
  <c r="N5626" i="1"/>
  <c r="Q5626" i="1"/>
  <c r="L5627" i="1"/>
  <c r="AE5627" i="1" s="1"/>
  <c r="N5627" i="1"/>
  <c r="Q5627" i="1"/>
  <c r="L5628" i="1"/>
  <c r="AE5628" i="1" s="1"/>
  <c r="N5628" i="1"/>
  <c r="Q5628" i="1"/>
  <c r="L5629" i="1"/>
  <c r="AE5629" i="1" s="1"/>
  <c r="N5629" i="1"/>
  <c r="Q5629" i="1"/>
  <c r="L5630" i="1"/>
  <c r="AE5630" i="1" s="1"/>
  <c r="N5630" i="1"/>
  <c r="Q5630" i="1"/>
  <c r="L5631" i="1"/>
  <c r="AE5631" i="1" s="1"/>
  <c r="N5631" i="1"/>
  <c r="Q5631" i="1"/>
  <c r="L5632" i="1"/>
  <c r="AE5632" i="1" s="1"/>
  <c r="N5632" i="1"/>
  <c r="Q5632" i="1"/>
  <c r="L5633" i="1"/>
  <c r="AE5633" i="1" s="1"/>
  <c r="N5633" i="1"/>
  <c r="Q5633" i="1"/>
  <c r="L5634" i="1"/>
  <c r="AE5634" i="1" s="1"/>
  <c r="N5634" i="1"/>
  <c r="Q5634" i="1"/>
  <c r="L5635" i="1"/>
  <c r="AE5635" i="1" s="1"/>
  <c r="N5635" i="1"/>
  <c r="Q5635" i="1"/>
  <c r="L5636" i="1"/>
  <c r="AE5636" i="1" s="1"/>
  <c r="N5636" i="1"/>
  <c r="Q5636" i="1"/>
  <c r="L5637" i="1"/>
  <c r="AE5637" i="1" s="1"/>
  <c r="N5637" i="1"/>
  <c r="Q5637" i="1"/>
  <c r="L5638" i="1"/>
  <c r="AE5638" i="1" s="1"/>
  <c r="N5638" i="1"/>
  <c r="Q5638" i="1"/>
  <c r="L5639" i="1"/>
  <c r="AE5639" i="1" s="1"/>
  <c r="N5639" i="1"/>
  <c r="Q5639" i="1"/>
  <c r="L5640" i="1"/>
  <c r="AE5640" i="1" s="1"/>
  <c r="N5640" i="1"/>
  <c r="Q5640" i="1"/>
  <c r="L5641" i="1"/>
  <c r="AE5641" i="1" s="1"/>
  <c r="N5641" i="1"/>
  <c r="Q5641" i="1"/>
  <c r="L5642" i="1"/>
  <c r="AE5642" i="1" s="1"/>
  <c r="N5642" i="1"/>
  <c r="Q5642" i="1"/>
  <c r="L5643" i="1"/>
  <c r="AE5643" i="1" s="1"/>
  <c r="N5643" i="1"/>
  <c r="Q5643" i="1"/>
  <c r="L5644" i="1"/>
  <c r="AE5644" i="1" s="1"/>
  <c r="N5644" i="1"/>
  <c r="Q5644" i="1"/>
  <c r="L5645" i="1"/>
  <c r="AE5645" i="1" s="1"/>
  <c r="N5645" i="1"/>
  <c r="Q5645" i="1"/>
  <c r="L5646" i="1"/>
  <c r="AE5646" i="1" s="1"/>
  <c r="N5646" i="1"/>
  <c r="Q5646" i="1"/>
  <c r="L5647" i="1"/>
  <c r="AE5647" i="1" s="1"/>
  <c r="N5647" i="1"/>
  <c r="Q5647" i="1"/>
  <c r="L5648" i="1"/>
  <c r="AE5648" i="1" s="1"/>
  <c r="N5648" i="1"/>
  <c r="Q5648" i="1"/>
  <c r="L5649" i="1"/>
  <c r="AE5649" i="1" s="1"/>
  <c r="N5649" i="1"/>
  <c r="Q5649" i="1"/>
  <c r="L5650" i="1"/>
  <c r="AE5650" i="1" s="1"/>
  <c r="N5650" i="1"/>
  <c r="Q5650" i="1"/>
  <c r="L5651" i="1"/>
  <c r="AE5651" i="1" s="1"/>
  <c r="N5651" i="1"/>
  <c r="Q5651" i="1"/>
  <c r="L5652" i="1"/>
  <c r="AE5652" i="1" s="1"/>
  <c r="N5652" i="1"/>
  <c r="Q5652" i="1"/>
  <c r="L5653" i="1"/>
  <c r="AE5653" i="1" s="1"/>
  <c r="N5653" i="1"/>
  <c r="Q5653" i="1"/>
  <c r="L5654" i="1"/>
  <c r="AE5654" i="1" s="1"/>
  <c r="N5654" i="1"/>
  <c r="Q5654" i="1"/>
  <c r="L5655" i="1"/>
  <c r="AE5655" i="1" s="1"/>
  <c r="N5655" i="1"/>
  <c r="Q5655" i="1"/>
  <c r="L5656" i="1"/>
  <c r="AE5656" i="1" s="1"/>
  <c r="N5656" i="1"/>
  <c r="Q5656" i="1"/>
  <c r="L5657" i="1"/>
  <c r="AE5657" i="1" s="1"/>
  <c r="N5657" i="1"/>
  <c r="Q5657" i="1"/>
  <c r="L5658" i="1"/>
  <c r="AE5658" i="1" s="1"/>
  <c r="N5658" i="1"/>
  <c r="Q5658" i="1"/>
  <c r="L5659" i="1"/>
  <c r="AE5659" i="1" s="1"/>
  <c r="N5659" i="1"/>
  <c r="Q5659" i="1"/>
  <c r="L5660" i="1"/>
  <c r="AE5660" i="1" s="1"/>
  <c r="N5660" i="1"/>
  <c r="Q5660" i="1"/>
  <c r="L5661" i="1"/>
  <c r="AE5661" i="1" s="1"/>
  <c r="N5661" i="1"/>
  <c r="Q5661" i="1"/>
  <c r="L5662" i="1"/>
  <c r="AE5662" i="1" s="1"/>
  <c r="N5662" i="1"/>
  <c r="Q5662" i="1"/>
  <c r="L5663" i="1"/>
  <c r="AE5663" i="1" s="1"/>
  <c r="N5663" i="1"/>
  <c r="Q5663" i="1"/>
  <c r="L5664" i="1"/>
  <c r="AE5664" i="1" s="1"/>
  <c r="N5664" i="1"/>
  <c r="Q5664" i="1"/>
  <c r="L5665" i="1"/>
  <c r="AE5665" i="1" s="1"/>
  <c r="N5665" i="1"/>
  <c r="Q5665" i="1"/>
  <c r="L5666" i="1"/>
  <c r="AE5666" i="1" s="1"/>
  <c r="N5666" i="1"/>
  <c r="Q5666" i="1"/>
  <c r="L5667" i="1"/>
  <c r="AE5667" i="1" s="1"/>
  <c r="N5667" i="1"/>
  <c r="Q5667" i="1"/>
  <c r="L5668" i="1"/>
  <c r="AE5668" i="1" s="1"/>
  <c r="N5668" i="1"/>
  <c r="Q5668" i="1"/>
  <c r="L5669" i="1"/>
  <c r="AE5669" i="1" s="1"/>
  <c r="N5669" i="1"/>
  <c r="Q5669" i="1"/>
  <c r="L5670" i="1"/>
  <c r="AE5670" i="1" s="1"/>
  <c r="N5670" i="1"/>
  <c r="Q5670" i="1"/>
  <c r="L5671" i="1"/>
  <c r="AE5671" i="1" s="1"/>
  <c r="N5671" i="1"/>
  <c r="Q5671" i="1"/>
  <c r="L5672" i="1"/>
  <c r="AE5672" i="1" s="1"/>
  <c r="N5672" i="1"/>
  <c r="Q5672" i="1"/>
  <c r="L5673" i="1"/>
  <c r="AE5673" i="1" s="1"/>
  <c r="N5673" i="1"/>
  <c r="Q5673" i="1"/>
  <c r="L5674" i="1"/>
  <c r="AE5674" i="1" s="1"/>
  <c r="N5674" i="1"/>
  <c r="Q5674" i="1"/>
  <c r="L5675" i="1"/>
  <c r="AE5675" i="1" s="1"/>
  <c r="N5675" i="1"/>
  <c r="Q5675" i="1"/>
  <c r="L5676" i="1"/>
  <c r="AE5676" i="1" s="1"/>
  <c r="N5676" i="1"/>
  <c r="Q5676" i="1"/>
  <c r="L5677" i="1"/>
  <c r="AE5677" i="1" s="1"/>
  <c r="N5677" i="1"/>
  <c r="Q5677" i="1"/>
  <c r="L5678" i="1"/>
  <c r="AE5678" i="1" s="1"/>
  <c r="N5678" i="1"/>
  <c r="Q5678" i="1"/>
  <c r="L5679" i="1"/>
  <c r="AE5679" i="1" s="1"/>
  <c r="N5679" i="1"/>
  <c r="Q5679" i="1"/>
  <c r="L5680" i="1"/>
  <c r="AE5680" i="1" s="1"/>
  <c r="N5680" i="1"/>
  <c r="Q5680" i="1"/>
  <c r="L5681" i="1"/>
  <c r="AE5681" i="1" s="1"/>
  <c r="N5681" i="1"/>
  <c r="Q5681" i="1"/>
  <c r="L5682" i="1"/>
  <c r="AE5682" i="1" s="1"/>
  <c r="N5682" i="1"/>
  <c r="Q5682" i="1"/>
  <c r="L5683" i="1"/>
  <c r="AE5683" i="1" s="1"/>
  <c r="N5683" i="1"/>
  <c r="Q5683" i="1"/>
  <c r="L5684" i="1"/>
  <c r="AE5684" i="1" s="1"/>
  <c r="N5684" i="1"/>
  <c r="Q5684" i="1"/>
  <c r="L5685" i="1"/>
  <c r="AE5685" i="1" s="1"/>
  <c r="N5685" i="1"/>
  <c r="Q5685" i="1"/>
  <c r="L5686" i="1"/>
  <c r="AE5686" i="1" s="1"/>
  <c r="N5686" i="1"/>
  <c r="Q5686" i="1"/>
  <c r="L5687" i="1"/>
  <c r="AE5687" i="1" s="1"/>
  <c r="N5687" i="1"/>
  <c r="Q5687" i="1"/>
  <c r="L5688" i="1"/>
  <c r="AE5688" i="1" s="1"/>
  <c r="N5688" i="1"/>
  <c r="Q5688" i="1"/>
  <c r="L5689" i="1"/>
  <c r="AE5689" i="1" s="1"/>
  <c r="N5689" i="1"/>
  <c r="Q5689" i="1"/>
  <c r="L5690" i="1"/>
  <c r="AE5690" i="1" s="1"/>
  <c r="N5690" i="1"/>
  <c r="Q5690" i="1"/>
  <c r="L5691" i="1"/>
  <c r="AE5691" i="1" s="1"/>
  <c r="N5691" i="1"/>
  <c r="Q5691" i="1"/>
  <c r="L5692" i="1"/>
  <c r="AE5692" i="1" s="1"/>
  <c r="N5692" i="1"/>
  <c r="Q5692" i="1"/>
  <c r="L5693" i="1"/>
  <c r="AE5693" i="1" s="1"/>
  <c r="N5693" i="1"/>
  <c r="Q5693" i="1"/>
  <c r="L5694" i="1"/>
  <c r="AE5694" i="1" s="1"/>
  <c r="N5694" i="1"/>
  <c r="Q5694" i="1"/>
  <c r="L5695" i="1"/>
  <c r="AE5695" i="1" s="1"/>
  <c r="N5695" i="1"/>
  <c r="Q5695" i="1"/>
  <c r="L5696" i="1"/>
  <c r="AE5696" i="1" s="1"/>
  <c r="N5696" i="1"/>
  <c r="Q5696" i="1"/>
  <c r="L5697" i="1"/>
  <c r="AE5697" i="1" s="1"/>
  <c r="N5697" i="1"/>
  <c r="Q5697" i="1"/>
  <c r="L5698" i="1"/>
  <c r="AE5698" i="1" s="1"/>
  <c r="N5698" i="1"/>
  <c r="Q5698" i="1"/>
  <c r="L5699" i="1"/>
  <c r="AE5699" i="1" s="1"/>
  <c r="N5699" i="1"/>
  <c r="Q5699" i="1"/>
  <c r="L5700" i="1"/>
  <c r="AE5700" i="1" s="1"/>
  <c r="N5700" i="1"/>
  <c r="Q5700" i="1"/>
  <c r="L5701" i="1"/>
  <c r="AE5701" i="1" s="1"/>
  <c r="N5701" i="1"/>
  <c r="Q5701" i="1"/>
  <c r="L5702" i="1"/>
  <c r="AE5702" i="1" s="1"/>
  <c r="N5702" i="1"/>
  <c r="Q5702" i="1"/>
  <c r="L5703" i="1"/>
  <c r="AE5703" i="1" s="1"/>
  <c r="N5703" i="1"/>
  <c r="Q5703" i="1"/>
  <c r="L5704" i="1"/>
  <c r="AE5704" i="1" s="1"/>
  <c r="N5704" i="1"/>
  <c r="Q5704" i="1"/>
  <c r="L5705" i="1"/>
  <c r="AE5705" i="1" s="1"/>
  <c r="N5705" i="1"/>
  <c r="Q5705" i="1"/>
  <c r="L5706" i="1"/>
  <c r="AE5706" i="1" s="1"/>
  <c r="N5706" i="1"/>
  <c r="Q5706" i="1"/>
  <c r="L5707" i="1"/>
  <c r="AE5707" i="1" s="1"/>
  <c r="N5707" i="1"/>
  <c r="Q5707" i="1"/>
  <c r="L5708" i="1"/>
  <c r="AE5708" i="1" s="1"/>
  <c r="N5708" i="1"/>
  <c r="Q5708" i="1"/>
  <c r="L5709" i="1"/>
  <c r="AE5709" i="1" s="1"/>
  <c r="N5709" i="1"/>
  <c r="Q5709" i="1"/>
  <c r="L5710" i="1"/>
  <c r="AE5710" i="1" s="1"/>
  <c r="N5710" i="1"/>
  <c r="Q5710" i="1"/>
  <c r="L5711" i="1"/>
  <c r="AE5711" i="1" s="1"/>
  <c r="N5711" i="1"/>
  <c r="Q5711" i="1"/>
  <c r="L5712" i="1"/>
  <c r="AE5712" i="1" s="1"/>
  <c r="N5712" i="1"/>
  <c r="Q5712" i="1"/>
  <c r="L5713" i="1"/>
  <c r="AE5713" i="1" s="1"/>
  <c r="N5713" i="1"/>
  <c r="Q5713" i="1"/>
  <c r="L5714" i="1"/>
  <c r="AE5714" i="1" s="1"/>
  <c r="N5714" i="1"/>
  <c r="Q5714" i="1"/>
  <c r="L5715" i="1"/>
  <c r="AE5715" i="1" s="1"/>
  <c r="N5715" i="1"/>
  <c r="Q5715" i="1"/>
  <c r="L5716" i="1"/>
  <c r="AE5716" i="1" s="1"/>
  <c r="N5716" i="1"/>
  <c r="Q5716" i="1"/>
  <c r="L5717" i="1"/>
  <c r="AE5717" i="1" s="1"/>
  <c r="N5717" i="1"/>
  <c r="Q5717" i="1"/>
  <c r="L5718" i="1"/>
  <c r="AE5718" i="1" s="1"/>
  <c r="N5718" i="1"/>
  <c r="Q5718" i="1"/>
  <c r="L5719" i="1"/>
  <c r="AE5719" i="1" s="1"/>
  <c r="N5719" i="1"/>
  <c r="Q5719" i="1"/>
  <c r="L5720" i="1"/>
  <c r="AE5720" i="1" s="1"/>
  <c r="N5720" i="1"/>
  <c r="Q5720" i="1"/>
  <c r="L5721" i="1"/>
  <c r="AE5721" i="1" s="1"/>
  <c r="N5721" i="1"/>
  <c r="Q5721" i="1"/>
  <c r="L5722" i="1"/>
  <c r="AE5722" i="1" s="1"/>
  <c r="N5722" i="1"/>
  <c r="Q5722" i="1"/>
  <c r="L5723" i="1"/>
  <c r="AE5723" i="1" s="1"/>
  <c r="N5723" i="1"/>
  <c r="Q5723" i="1"/>
  <c r="L5724" i="1"/>
  <c r="AE5724" i="1" s="1"/>
  <c r="N5724" i="1"/>
  <c r="Q5724" i="1"/>
  <c r="L5725" i="1"/>
  <c r="AE5725" i="1" s="1"/>
  <c r="N5725" i="1"/>
  <c r="Q5725" i="1"/>
  <c r="L5726" i="1"/>
  <c r="AE5726" i="1" s="1"/>
  <c r="N5726" i="1"/>
  <c r="Q5726" i="1"/>
  <c r="L5727" i="1"/>
  <c r="AE5727" i="1" s="1"/>
  <c r="N5727" i="1"/>
  <c r="Q5727" i="1"/>
  <c r="L5728" i="1"/>
  <c r="AE5728" i="1" s="1"/>
  <c r="N5728" i="1"/>
  <c r="Q5728" i="1"/>
  <c r="L5729" i="1"/>
  <c r="AE5729" i="1" s="1"/>
  <c r="N5729" i="1"/>
  <c r="Q5729" i="1"/>
  <c r="L5730" i="1"/>
  <c r="AE5730" i="1" s="1"/>
  <c r="N5730" i="1"/>
  <c r="Q5730" i="1"/>
  <c r="L5731" i="1"/>
  <c r="AE5731" i="1" s="1"/>
  <c r="N5731" i="1"/>
  <c r="Q5731" i="1"/>
  <c r="L5439" i="1" l="1"/>
  <c r="AE5439" i="1" s="1"/>
  <c r="N5439" i="1"/>
  <c r="Q5439" i="1"/>
  <c r="L5440" i="1"/>
  <c r="AE5440" i="1" s="1"/>
  <c r="N5440" i="1"/>
  <c r="Q5440" i="1"/>
  <c r="L5441" i="1"/>
  <c r="AE5441" i="1" s="1"/>
  <c r="N5441" i="1"/>
  <c r="Q5441" i="1"/>
  <c r="L5442" i="1"/>
  <c r="AE5442" i="1" s="1"/>
  <c r="N5442" i="1"/>
  <c r="Q5442" i="1"/>
  <c r="L5443" i="1"/>
  <c r="AE5443" i="1" s="1"/>
  <c r="N5443" i="1"/>
  <c r="Q5443" i="1"/>
  <c r="L5444" i="1"/>
  <c r="AE5444" i="1" s="1"/>
  <c r="N5444" i="1"/>
  <c r="Q5444" i="1"/>
  <c r="L5445" i="1"/>
  <c r="AE5445" i="1" s="1"/>
  <c r="N5445" i="1"/>
  <c r="Q5445" i="1"/>
  <c r="L5446" i="1"/>
  <c r="AE5446" i="1" s="1"/>
  <c r="N5446" i="1"/>
  <c r="Q5446" i="1"/>
  <c r="L5447" i="1"/>
  <c r="AE5447" i="1" s="1"/>
  <c r="N5447" i="1"/>
  <c r="Q5447" i="1"/>
  <c r="L5448" i="1"/>
  <c r="AE5448" i="1" s="1"/>
  <c r="N5448" i="1"/>
  <c r="Q5448" i="1"/>
  <c r="L5449" i="1"/>
  <c r="AE5449" i="1" s="1"/>
  <c r="N5449" i="1"/>
  <c r="Q5449" i="1"/>
  <c r="L5450" i="1"/>
  <c r="AE5450" i="1" s="1"/>
  <c r="N5450" i="1"/>
  <c r="Q5450" i="1"/>
  <c r="L5451" i="1"/>
  <c r="AE5451" i="1" s="1"/>
  <c r="N5451" i="1"/>
  <c r="Q5451" i="1"/>
  <c r="L5452" i="1"/>
  <c r="AE5452" i="1" s="1"/>
  <c r="N5452" i="1"/>
  <c r="Q5452" i="1"/>
  <c r="L5453" i="1"/>
  <c r="AE5453" i="1" s="1"/>
  <c r="N5453" i="1"/>
  <c r="Q5453" i="1"/>
  <c r="L5454" i="1"/>
  <c r="AE5454" i="1" s="1"/>
  <c r="N5454" i="1"/>
  <c r="Q5454" i="1"/>
  <c r="L5455" i="1"/>
  <c r="AE5455" i="1" s="1"/>
  <c r="N5455" i="1"/>
  <c r="Q5455" i="1"/>
  <c r="L5456" i="1"/>
  <c r="AE5456" i="1" s="1"/>
  <c r="N5456" i="1"/>
  <c r="Q5456" i="1"/>
  <c r="L5457" i="1"/>
  <c r="AE5457" i="1" s="1"/>
  <c r="N5457" i="1"/>
  <c r="Q5457" i="1"/>
  <c r="L5458" i="1"/>
  <c r="AE5458" i="1" s="1"/>
  <c r="N5458" i="1"/>
  <c r="Q5458" i="1"/>
  <c r="L5459" i="1"/>
  <c r="AE5459" i="1" s="1"/>
  <c r="N5459" i="1"/>
  <c r="Q5459" i="1"/>
  <c r="L5402" i="1"/>
  <c r="AE5402" i="1" s="1"/>
  <c r="N5402" i="1"/>
  <c r="Q5402" i="1"/>
  <c r="L5403" i="1"/>
  <c r="AE5403" i="1" s="1"/>
  <c r="N5403" i="1"/>
  <c r="Q5403" i="1"/>
  <c r="L5404" i="1"/>
  <c r="AE5404" i="1" s="1"/>
  <c r="N5404" i="1"/>
  <c r="Q5404" i="1"/>
  <c r="L5405" i="1"/>
  <c r="AE5405" i="1" s="1"/>
  <c r="N5405" i="1"/>
  <c r="Q5405" i="1"/>
  <c r="L5406" i="1"/>
  <c r="AE5406" i="1" s="1"/>
  <c r="N5406" i="1"/>
  <c r="Q5406" i="1"/>
  <c r="L5407" i="1"/>
  <c r="AE5407" i="1" s="1"/>
  <c r="N5407" i="1"/>
  <c r="Q5407" i="1"/>
  <c r="L5408" i="1"/>
  <c r="AE5408" i="1" s="1"/>
  <c r="N5408" i="1"/>
  <c r="Q5408" i="1"/>
  <c r="L5409" i="1"/>
  <c r="AE5409" i="1" s="1"/>
  <c r="N5409" i="1"/>
  <c r="Q5409" i="1"/>
  <c r="L5410" i="1"/>
  <c r="AE5410" i="1" s="1"/>
  <c r="N5410" i="1"/>
  <c r="Q5410" i="1"/>
  <c r="L5411" i="1"/>
  <c r="AE5411" i="1" s="1"/>
  <c r="N5411" i="1"/>
  <c r="Q5411" i="1"/>
  <c r="L5412" i="1"/>
  <c r="AE5412" i="1" s="1"/>
  <c r="N5412" i="1"/>
  <c r="Q5412" i="1"/>
  <c r="L5413" i="1"/>
  <c r="AE5413" i="1" s="1"/>
  <c r="N5413" i="1"/>
  <c r="Q5413" i="1"/>
  <c r="L5414" i="1"/>
  <c r="AE5414" i="1" s="1"/>
  <c r="N5414" i="1"/>
  <c r="Q5414" i="1"/>
  <c r="L5415" i="1"/>
  <c r="AE5415" i="1" s="1"/>
  <c r="N5415" i="1"/>
  <c r="Q5415" i="1"/>
  <c r="L5416" i="1"/>
  <c r="AE5416" i="1" s="1"/>
  <c r="N5416" i="1"/>
  <c r="Q5416" i="1"/>
  <c r="L5417" i="1"/>
  <c r="AE5417" i="1" s="1"/>
  <c r="N5417" i="1"/>
  <c r="Q5417" i="1"/>
  <c r="L5418" i="1"/>
  <c r="AE5418" i="1" s="1"/>
  <c r="N5418" i="1"/>
  <c r="Q5418" i="1"/>
  <c r="L5419" i="1"/>
  <c r="AE5419" i="1" s="1"/>
  <c r="N5419" i="1"/>
  <c r="Q5419" i="1"/>
  <c r="L5420" i="1"/>
  <c r="AE5420" i="1" s="1"/>
  <c r="N5420" i="1"/>
  <c r="Q5420" i="1"/>
  <c r="L5421" i="1"/>
  <c r="AE5421" i="1" s="1"/>
  <c r="N5421" i="1"/>
  <c r="Q5421" i="1"/>
  <c r="L5422" i="1"/>
  <c r="AE5422" i="1" s="1"/>
  <c r="N5422" i="1"/>
  <c r="Q5422" i="1"/>
  <c r="L5423" i="1"/>
  <c r="AE5423" i="1" s="1"/>
  <c r="N5423" i="1"/>
  <c r="Q5423" i="1"/>
  <c r="L5424" i="1"/>
  <c r="AE5424" i="1" s="1"/>
  <c r="N5424" i="1"/>
  <c r="Q5424" i="1"/>
  <c r="L5425" i="1"/>
  <c r="AE5425" i="1" s="1"/>
  <c r="N5425" i="1"/>
  <c r="Q5425" i="1"/>
  <c r="L5426" i="1"/>
  <c r="AE5426" i="1" s="1"/>
  <c r="N5426" i="1"/>
  <c r="Q5426" i="1"/>
  <c r="L5427" i="1"/>
  <c r="AE5427" i="1" s="1"/>
  <c r="N5427" i="1"/>
  <c r="Q5427" i="1"/>
  <c r="L5428" i="1"/>
  <c r="AE5428" i="1" s="1"/>
  <c r="N5428" i="1"/>
  <c r="Q5428" i="1"/>
  <c r="L5429" i="1"/>
  <c r="AE5429" i="1" s="1"/>
  <c r="N5429" i="1"/>
  <c r="Q5429" i="1"/>
  <c r="L5430" i="1"/>
  <c r="AE5430" i="1" s="1"/>
  <c r="N5430" i="1"/>
  <c r="Q5430" i="1"/>
  <c r="L5431" i="1"/>
  <c r="AE5431" i="1" s="1"/>
  <c r="N5431" i="1"/>
  <c r="Q5431" i="1"/>
  <c r="L5432" i="1"/>
  <c r="AE5432" i="1" s="1"/>
  <c r="N5432" i="1"/>
  <c r="Q5432" i="1"/>
  <c r="L5433" i="1"/>
  <c r="AE5433" i="1" s="1"/>
  <c r="N5433" i="1"/>
  <c r="Q5433" i="1"/>
  <c r="L5434" i="1"/>
  <c r="AE5434" i="1" s="1"/>
  <c r="N5434" i="1"/>
  <c r="Q5434" i="1"/>
  <c r="L5435" i="1"/>
  <c r="AE5435" i="1" s="1"/>
  <c r="N5435" i="1"/>
  <c r="Q5435" i="1"/>
  <c r="L5436" i="1"/>
  <c r="AE5436" i="1" s="1"/>
  <c r="N5436" i="1"/>
  <c r="Q5436" i="1"/>
  <c r="L5437" i="1"/>
  <c r="AE5437" i="1" s="1"/>
  <c r="N5437" i="1"/>
  <c r="Q5437" i="1"/>
  <c r="L5438" i="1"/>
  <c r="AE5438" i="1" s="1"/>
  <c r="N5438" i="1"/>
  <c r="Q5438" i="1"/>
  <c r="L5390" i="1"/>
  <c r="AE5390" i="1" s="1"/>
  <c r="N5390" i="1"/>
  <c r="Q5390" i="1"/>
  <c r="L5391" i="1"/>
  <c r="AE5391" i="1" s="1"/>
  <c r="N5391" i="1"/>
  <c r="Q5391" i="1"/>
  <c r="L5392" i="1"/>
  <c r="AE5392" i="1" s="1"/>
  <c r="N5392" i="1"/>
  <c r="Q5392" i="1"/>
  <c r="L5393" i="1"/>
  <c r="AE5393" i="1" s="1"/>
  <c r="N5393" i="1"/>
  <c r="Q5393" i="1"/>
  <c r="L5394" i="1"/>
  <c r="AE5394" i="1" s="1"/>
  <c r="N5394" i="1"/>
  <c r="Q5394" i="1"/>
  <c r="L5395" i="1"/>
  <c r="AE5395" i="1" s="1"/>
  <c r="N5395" i="1"/>
  <c r="Q5395" i="1"/>
  <c r="L5396" i="1"/>
  <c r="AE5396" i="1" s="1"/>
  <c r="N5396" i="1"/>
  <c r="Q5396" i="1"/>
  <c r="L5397" i="1"/>
  <c r="AE5397" i="1" s="1"/>
  <c r="N5397" i="1"/>
  <c r="Q5397" i="1"/>
  <c r="L5398" i="1"/>
  <c r="AE5398" i="1" s="1"/>
  <c r="N5398" i="1"/>
  <c r="Q5398" i="1"/>
  <c r="L5399" i="1"/>
  <c r="AE5399" i="1" s="1"/>
  <c r="N5399" i="1"/>
  <c r="Q5399" i="1"/>
  <c r="L5400" i="1"/>
  <c r="AE5400" i="1" s="1"/>
  <c r="N5400" i="1"/>
  <c r="Q5400" i="1"/>
  <c r="L5401" i="1"/>
  <c r="AE5401" i="1" s="1"/>
  <c r="N5401" i="1"/>
  <c r="Q5401" i="1"/>
  <c r="X5113" i="1"/>
  <c r="AA5113" i="1"/>
  <c r="L5113" i="1"/>
  <c r="AE5113" i="1" s="1"/>
  <c r="N5113" i="1"/>
  <c r="Q5113" i="1"/>
  <c r="L5114" i="1"/>
  <c r="AE5114" i="1" s="1"/>
  <c r="N5114" i="1"/>
  <c r="Q5114" i="1"/>
  <c r="X5376" i="1" l="1"/>
  <c r="AA5376" i="1"/>
  <c r="X5377" i="1"/>
  <c r="AA5377" i="1"/>
  <c r="X5378" i="1"/>
  <c r="AA5378" i="1"/>
  <c r="X5379" i="1"/>
  <c r="AA5379" i="1"/>
  <c r="X5380" i="1"/>
  <c r="AA5380" i="1"/>
  <c r="X5381" i="1"/>
  <c r="AA5381" i="1"/>
  <c r="X5382" i="1"/>
  <c r="AA5382" i="1"/>
  <c r="X5383" i="1"/>
  <c r="AA5383" i="1"/>
  <c r="X5384" i="1"/>
  <c r="AA5384" i="1"/>
  <c r="X5385" i="1"/>
  <c r="AA5385" i="1"/>
  <c r="X5386" i="1"/>
  <c r="AA5386" i="1"/>
  <c r="X5387" i="1"/>
  <c r="AA5387" i="1"/>
  <c r="X5388" i="1"/>
  <c r="AA5388" i="1"/>
  <c r="X5389" i="1"/>
  <c r="AA5389" i="1"/>
  <c r="X5390" i="1"/>
  <c r="AA5390" i="1"/>
  <c r="X5391" i="1"/>
  <c r="AA5391" i="1"/>
  <c r="X5392" i="1"/>
  <c r="AA5392" i="1"/>
  <c r="X5393" i="1"/>
  <c r="AA5393" i="1"/>
  <c r="X5394" i="1"/>
  <c r="AA5394" i="1"/>
  <c r="X5395" i="1"/>
  <c r="AA5395" i="1"/>
  <c r="X5396" i="1"/>
  <c r="AA5396" i="1"/>
  <c r="X5397" i="1"/>
  <c r="AA5397" i="1"/>
  <c r="X5398" i="1"/>
  <c r="AA5398" i="1"/>
  <c r="X5399" i="1"/>
  <c r="AA5399" i="1"/>
  <c r="X5400" i="1"/>
  <c r="AA5400" i="1"/>
  <c r="X5401" i="1"/>
  <c r="AA5401" i="1"/>
  <c r="X5402" i="1"/>
  <c r="AA5402" i="1"/>
  <c r="X5403" i="1"/>
  <c r="AA5403" i="1"/>
  <c r="X5404" i="1"/>
  <c r="AA5404" i="1"/>
  <c r="X5405" i="1"/>
  <c r="AA5405" i="1"/>
  <c r="X5406" i="1"/>
  <c r="AA5406" i="1"/>
  <c r="X5407" i="1"/>
  <c r="AA5407" i="1"/>
  <c r="X5408" i="1"/>
  <c r="AA5408" i="1"/>
  <c r="X5409" i="1"/>
  <c r="AA5409" i="1"/>
  <c r="X5410" i="1"/>
  <c r="AA5410" i="1"/>
  <c r="X5411" i="1"/>
  <c r="AA5411" i="1"/>
  <c r="X5412" i="1"/>
  <c r="AA5412" i="1"/>
  <c r="X5413" i="1"/>
  <c r="AA5413" i="1"/>
  <c r="X5414" i="1"/>
  <c r="AA5414" i="1"/>
  <c r="X5415" i="1"/>
  <c r="AA5415" i="1"/>
  <c r="X5416" i="1"/>
  <c r="AA5416" i="1"/>
  <c r="X5417" i="1"/>
  <c r="AA5417" i="1"/>
  <c r="X5418" i="1"/>
  <c r="AA5418" i="1"/>
  <c r="X5419" i="1"/>
  <c r="AA5419" i="1"/>
  <c r="X5420" i="1"/>
  <c r="AA5420" i="1"/>
  <c r="X5421" i="1"/>
  <c r="AA5421" i="1"/>
  <c r="X5422" i="1"/>
  <c r="AA5422" i="1"/>
  <c r="X5423" i="1"/>
  <c r="AA5423" i="1"/>
  <c r="X5424" i="1"/>
  <c r="AA5424" i="1"/>
  <c r="X5425" i="1"/>
  <c r="AA5425" i="1"/>
  <c r="X5426" i="1"/>
  <c r="AA5426" i="1"/>
  <c r="X5427" i="1"/>
  <c r="AA5427" i="1"/>
  <c r="X5428" i="1"/>
  <c r="AA5428" i="1"/>
  <c r="X5429" i="1"/>
  <c r="AA5429" i="1"/>
  <c r="X5430" i="1"/>
  <c r="AA5430" i="1"/>
  <c r="X5431" i="1"/>
  <c r="AA5431" i="1"/>
  <c r="X5432" i="1"/>
  <c r="AA5432" i="1"/>
  <c r="X5433" i="1"/>
  <c r="AA5433" i="1"/>
  <c r="X5434" i="1"/>
  <c r="AA5434" i="1"/>
  <c r="X5435" i="1"/>
  <c r="AA5435" i="1"/>
  <c r="X5436" i="1"/>
  <c r="AA5436" i="1"/>
  <c r="X5437" i="1"/>
  <c r="AA5437" i="1"/>
  <c r="X5438" i="1"/>
  <c r="AA5438" i="1"/>
  <c r="X5439" i="1"/>
  <c r="AA5439" i="1"/>
  <c r="X5440" i="1"/>
  <c r="AA5440" i="1"/>
  <c r="X5441" i="1"/>
  <c r="AA5441" i="1"/>
  <c r="X5442" i="1"/>
  <c r="AA5442" i="1"/>
  <c r="X5443" i="1"/>
  <c r="AA5443" i="1"/>
  <c r="X5444" i="1"/>
  <c r="AA5444" i="1"/>
  <c r="X5445" i="1"/>
  <c r="AA5445" i="1"/>
  <c r="X5446" i="1"/>
  <c r="AA5446" i="1"/>
  <c r="X5447" i="1"/>
  <c r="AA5447" i="1"/>
  <c r="X5448" i="1"/>
  <c r="AA5448"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L5374" i="1"/>
  <c r="AE5374" i="1" s="1"/>
  <c r="N5374" i="1"/>
  <c r="Q5374" i="1"/>
  <c r="L5375" i="1"/>
  <c r="AE5375" i="1" s="1"/>
  <c r="N5375" i="1"/>
  <c r="Q5375" i="1"/>
  <c r="L5376" i="1"/>
  <c r="AE5376" i="1" s="1"/>
  <c r="N5376" i="1"/>
  <c r="Q5376" i="1"/>
  <c r="L5377" i="1"/>
  <c r="AE5377" i="1" s="1"/>
  <c r="N5377" i="1"/>
  <c r="Q5377" i="1"/>
  <c r="L5378" i="1"/>
  <c r="AE5378" i="1" s="1"/>
  <c r="N5378" i="1"/>
  <c r="Q5378" i="1"/>
  <c r="L5379" i="1"/>
  <c r="AE5379" i="1" s="1"/>
  <c r="N5379" i="1"/>
  <c r="Q5379" i="1"/>
  <c r="L5380" i="1"/>
  <c r="AE5380" i="1" s="1"/>
  <c r="N5380" i="1"/>
  <c r="Q5380" i="1"/>
  <c r="L5381" i="1"/>
  <c r="AE5381" i="1" s="1"/>
  <c r="N5381" i="1"/>
  <c r="Q5381" i="1"/>
  <c r="L5382" i="1"/>
  <c r="AE5382" i="1" s="1"/>
  <c r="N5382" i="1"/>
  <c r="Q5382" i="1"/>
  <c r="L5383" i="1"/>
  <c r="AE5383" i="1" s="1"/>
  <c r="N5383" i="1"/>
  <c r="Q5383" i="1"/>
  <c r="L5384" i="1"/>
  <c r="AE5384" i="1" s="1"/>
  <c r="N5384" i="1"/>
  <c r="Q5384" i="1"/>
  <c r="L5385" i="1"/>
  <c r="AE5385" i="1" s="1"/>
  <c r="N5385" i="1"/>
  <c r="Q5385" i="1"/>
  <c r="L5386" i="1"/>
  <c r="AE5386" i="1" s="1"/>
  <c r="N5386" i="1"/>
  <c r="Q5386" i="1"/>
  <c r="L5387" i="1"/>
  <c r="AE5387" i="1" s="1"/>
  <c r="N5387" i="1"/>
  <c r="Q5387" i="1"/>
  <c r="L5388" i="1"/>
  <c r="AE5388" i="1" s="1"/>
  <c r="N5388" i="1"/>
  <c r="Q5388" i="1"/>
  <c r="L5389" i="1"/>
  <c r="AE5389" i="1" s="1"/>
  <c r="N5389" i="1"/>
  <c r="Q5389" i="1"/>
  <c r="L5277" i="1"/>
  <c r="AE5277" i="1" s="1"/>
  <c r="N5277" i="1"/>
  <c r="Q5277" i="1"/>
  <c r="L5278" i="1"/>
  <c r="AE5278" i="1" s="1"/>
  <c r="N5278" i="1"/>
  <c r="Q5278" i="1"/>
  <c r="L5279" i="1"/>
  <c r="AE5279" i="1" s="1"/>
  <c r="N5279" i="1"/>
  <c r="Q5279" i="1"/>
  <c r="L5280" i="1"/>
  <c r="AE5280" i="1" s="1"/>
  <c r="N5280" i="1"/>
  <c r="Q5280" i="1"/>
  <c r="L5281" i="1"/>
  <c r="AE5281" i="1" s="1"/>
  <c r="N5281" i="1"/>
  <c r="Q5281" i="1"/>
  <c r="L5282" i="1"/>
  <c r="AE5282" i="1" s="1"/>
  <c r="N5282" i="1"/>
  <c r="Q5282" i="1"/>
  <c r="L5283" i="1"/>
  <c r="AE5283" i="1" s="1"/>
  <c r="N5283" i="1"/>
  <c r="Q5283" i="1"/>
  <c r="L5284" i="1"/>
  <c r="AE5284" i="1" s="1"/>
  <c r="N5284" i="1"/>
  <c r="Q5284" i="1"/>
  <c r="L5285" i="1"/>
  <c r="AE5285" i="1" s="1"/>
  <c r="N5285" i="1"/>
  <c r="Q5285" i="1"/>
  <c r="L5286" i="1"/>
  <c r="AE5286" i="1" s="1"/>
  <c r="N5286" i="1"/>
  <c r="Q5286" i="1"/>
  <c r="L5287" i="1"/>
  <c r="AE5287" i="1" s="1"/>
  <c r="N5287" i="1"/>
  <c r="Q5287" i="1"/>
  <c r="L5288" i="1"/>
  <c r="AE5288" i="1" s="1"/>
  <c r="N5288" i="1"/>
  <c r="Q5288" i="1"/>
  <c r="L5289" i="1"/>
  <c r="AE5289" i="1" s="1"/>
  <c r="N5289" i="1"/>
  <c r="Q5289" i="1"/>
  <c r="L5290" i="1"/>
  <c r="AE5290" i="1" s="1"/>
  <c r="N5290" i="1"/>
  <c r="Q5290" i="1"/>
  <c r="L5291" i="1"/>
  <c r="AE5291" i="1" s="1"/>
  <c r="N5291" i="1"/>
  <c r="Q5291" i="1"/>
  <c r="L5292" i="1"/>
  <c r="AE5292" i="1" s="1"/>
  <c r="N5292" i="1"/>
  <c r="Q5292" i="1"/>
  <c r="L5293" i="1"/>
  <c r="AE5293" i="1" s="1"/>
  <c r="N5293" i="1"/>
  <c r="Q5293" i="1"/>
  <c r="L5294" i="1"/>
  <c r="AE5294" i="1" s="1"/>
  <c r="N5294" i="1"/>
  <c r="Q5294" i="1"/>
  <c r="L5295" i="1"/>
  <c r="AE5295" i="1" s="1"/>
  <c r="N5295" i="1"/>
  <c r="Q5295" i="1"/>
  <c r="L5296" i="1"/>
  <c r="AE5296" i="1" s="1"/>
  <c r="N5296" i="1"/>
  <c r="Q5296" i="1"/>
  <c r="L5297" i="1"/>
  <c r="AE5297" i="1" s="1"/>
  <c r="N5297" i="1"/>
  <c r="Q5297" i="1"/>
  <c r="L5298" i="1"/>
  <c r="AE5298" i="1" s="1"/>
  <c r="N5298" i="1"/>
  <c r="Q5298" i="1"/>
  <c r="L5299" i="1"/>
  <c r="AE5299" i="1" s="1"/>
  <c r="N5299" i="1"/>
  <c r="Q5299" i="1"/>
  <c r="L5300" i="1"/>
  <c r="AE5300" i="1" s="1"/>
  <c r="N5300" i="1"/>
  <c r="Q5300" i="1"/>
  <c r="L5301" i="1"/>
  <c r="AE5301" i="1" s="1"/>
  <c r="N5301" i="1"/>
  <c r="Q5301" i="1"/>
  <c r="L5302" i="1"/>
  <c r="AE5302" i="1" s="1"/>
  <c r="N5302" i="1"/>
  <c r="Q5302" i="1"/>
  <c r="L5303" i="1"/>
  <c r="AE5303" i="1" s="1"/>
  <c r="N5303" i="1"/>
  <c r="Q5303" i="1"/>
  <c r="L5304" i="1"/>
  <c r="AE5304" i="1" s="1"/>
  <c r="N5304" i="1"/>
  <c r="Q5304" i="1"/>
  <c r="L5305" i="1"/>
  <c r="AE5305" i="1" s="1"/>
  <c r="N5305" i="1"/>
  <c r="Q5305" i="1"/>
  <c r="L5306" i="1"/>
  <c r="AE5306" i="1" s="1"/>
  <c r="N5306" i="1"/>
  <c r="Q5306" i="1"/>
  <c r="L5307" i="1"/>
  <c r="AE5307" i="1" s="1"/>
  <c r="N5307" i="1"/>
  <c r="Q5307" i="1"/>
  <c r="L5308" i="1"/>
  <c r="AE5308" i="1" s="1"/>
  <c r="N5308" i="1"/>
  <c r="Q5308" i="1"/>
  <c r="L5309" i="1"/>
  <c r="AE5309" i="1" s="1"/>
  <c r="N5309" i="1"/>
  <c r="Q5309" i="1"/>
  <c r="L5310" i="1"/>
  <c r="AE5310" i="1" s="1"/>
  <c r="N5310" i="1"/>
  <c r="Q5310" i="1"/>
  <c r="L5311" i="1"/>
  <c r="AE5311" i="1" s="1"/>
  <c r="N5311" i="1"/>
  <c r="Q5311" i="1"/>
  <c r="L5312" i="1"/>
  <c r="AE5312" i="1" s="1"/>
  <c r="N5312" i="1"/>
  <c r="Q5312" i="1"/>
  <c r="L5313" i="1"/>
  <c r="AE5313" i="1" s="1"/>
  <c r="N5313" i="1"/>
  <c r="Q5313" i="1"/>
  <c r="L5314" i="1"/>
  <c r="AE5314" i="1" s="1"/>
  <c r="N5314" i="1"/>
  <c r="Q5314" i="1"/>
  <c r="L5315" i="1"/>
  <c r="AE5315" i="1" s="1"/>
  <c r="N5315" i="1"/>
  <c r="Q5315" i="1"/>
  <c r="L5316" i="1"/>
  <c r="AE5316" i="1" s="1"/>
  <c r="N5316" i="1"/>
  <c r="Q5316" i="1"/>
  <c r="L5317" i="1"/>
  <c r="AE5317" i="1" s="1"/>
  <c r="N5317" i="1"/>
  <c r="Q5317" i="1"/>
  <c r="L5318" i="1"/>
  <c r="AE5318" i="1" s="1"/>
  <c r="N5318" i="1"/>
  <c r="Q5318" i="1"/>
  <c r="L5319" i="1"/>
  <c r="AE5319" i="1" s="1"/>
  <c r="N5319" i="1"/>
  <c r="Q5319" i="1"/>
  <c r="L5320" i="1"/>
  <c r="AE5320" i="1" s="1"/>
  <c r="N5320" i="1"/>
  <c r="Q5320" i="1"/>
  <c r="L5321" i="1"/>
  <c r="AE5321" i="1" s="1"/>
  <c r="N5321" i="1"/>
  <c r="Q5321" i="1"/>
  <c r="L5322" i="1"/>
  <c r="AE5322" i="1" s="1"/>
  <c r="N5322" i="1"/>
  <c r="Q5322" i="1"/>
  <c r="L5323" i="1"/>
  <c r="AE5323" i="1" s="1"/>
  <c r="N5323" i="1"/>
  <c r="Q5323" i="1"/>
  <c r="L5324" i="1"/>
  <c r="AE5324" i="1" s="1"/>
  <c r="N5324" i="1"/>
  <c r="Q5324" i="1"/>
  <c r="L5325" i="1"/>
  <c r="AE5325" i="1" s="1"/>
  <c r="N5325" i="1"/>
  <c r="Q5325" i="1"/>
  <c r="L5326" i="1"/>
  <c r="AE5326" i="1" s="1"/>
  <c r="N5326" i="1"/>
  <c r="Q5326" i="1"/>
  <c r="L5327" i="1"/>
  <c r="AE5327" i="1" s="1"/>
  <c r="N5327" i="1"/>
  <c r="Q5327" i="1"/>
  <c r="L5328" i="1"/>
  <c r="AE5328" i="1" s="1"/>
  <c r="N5328" i="1"/>
  <c r="Q5328" i="1"/>
  <c r="L5329" i="1"/>
  <c r="AE5329" i="1" s="1"/>
  <c r="N5329" i="1"/>
  <c r="Q5329" i="1"/>
  <c r="L5330" i="1"/>
  <c r="AE5330" i="1" s="1"/>
  <c r="N5330" i="1"/>
  <c r="Q5330" i="1"/>
  <c r="L5331" i="1"/>
  <c r="AE5331" i="1" s="1"/>
  <c r="N5331" i="1"/>
  <c r="Q5331" i="1"/>
  <c r="L5332" i="1"/>
  <c r="AE5332" i="1" s="1"/>
  <c r="N5332" i="1"/>
  <c r="Q5332" i="1"/>
  <c r="L5333" i="1"/>
  <c r="AE5333" i="1" s="1"/>
  <c r="N5333" i="1"/>
  <c r="Q5333" i="1"/>
  <c r="L5334" i="1"/>
  <c r="AE5334" i="1" s="1"/>
  <c r="N5334" i="1"/>
  <c r="Q5334" i="1"/>
  <c r="L5335" i="1"/>
  <c r="AE5335" i="1" s="1"/>
  <c r="N5335" i="1"/>
  <c r="Q5335" i="1"/>
  <c r="L5336" i="1"/>
  <c r="AE5336" i="1" s="1"/>
  <c r="N5336" i="1"/>
  <c r="Q5336" i="1"/>
  <c r="L5337" i="1"/>
  <c r="AE5337" i="1" s="1"/>
  <c r="N5337" i="1"/>
  <c r="Q5337" i="1"/>
  <c r="L5338" i="1"/>
  <c r="AE5338" i="1" s="1"/>
  <c r="N5338" i="1"/>
  <c r="Q5338" i="1"/>
  <c r="L5339" i="1"/>
  <c r="AE5339" i="1" s="1"/>
  <c r="N5339" i="1"/>
  <c r="Q5339" i="1"/>
  <c r="L5340" i="1"/>
  <c r="AE5340" i="1" s="1"/>
  <c r="N5340" i="1"/>
  <c r="Q5340" i="1"/>
  <c r="L5341" i="1"/>
  <c r="AE5341" i="1" s="1"/>
  <c r="N5341" i="1"/>
  <c r="Q5341" i="1"/>
  <c r="L5342" i="1"/>
  <c r="AE5342" i="1" s="1"/>
  <c r="N5342" i="1"/>
  <c r="Q5342" i="1"/>
  <c r="L5343" i="1"/>
  <c r="AE5343" i="1" s="1"/>
  <c r="N5343" i="1"/>
  <c r="Q5343" i="1"/>
  <c r="L5344" i="1"/>
  <c r="AE5344" i="1" s="1"/>
  <c r="N5344" i="1"/>
  <c r="Q5344" i="1"/>
  <c r="L5345" i="1"/>
  <c r="AE5345" i="1" s="1"/>
  <c r="N5345" i="1"/>
  <c r="Q5345" i="1"/>
  <c r="L5346" i="1"/>
  <c r="AE5346" i="1" s="1"/>
  <c r="N5346" i="1"/>
  <c r="Q5346" i="1"/>
  <c r="L5347" i="1"/>
  <c r="AE5347" i="1" s="1"/>
  <c r="N5347" i="1"/>
  <c r="Q5347" i="1"/>
  <c r="L5348" i="1"/>
  <c r="AE5348" i="1" s="1"/>
  <c r="N5348" i="1"/>
  <c r="Q5348" i="1"/>
  <c r="L5349" i="1"/>
  <c r="AE5349" i="1" s="1"/>
  <c r="N5349" i="1"/>
  <c r="Q5349" i="1"/>
  <c r="L5350" i="1"/>
  <c r="AE5350" i="1" s="1"/>
  <c r="N5350" i="1"/>
  <c r="Q5350" i="1"/>
  <c r="L5351" i="1"/>
  <c r="AE5351" i="1" s="1"/>
  <c r="N5351" i="1"/>
  <c r="Q5351" i="1"/>
  <c r="L5352" i="1"/>
  <c r="AE5352" i="1" s="1"/>
  <c r="N5352" i="1"/>
  <c r="Q5352" i="1"/>
  <c r="L5353" i="1"/>
  <c r="AE5353" i="1" s="1"/>
  <c r="N5353" i="1"/>
  <c r="Q5353" i="1"/>
  <c r="L5354" i="1"/>
  <c r="AE5354" i="1" s="1"/>
  <c r="N5354" i="1"/>
  <c r="Q5354" i="1"/>
  <c r="L5355" i="1"/>
  <c r="AE5355" i="1" s="1"/>
  <c r="N5355" i="1"/>
  <c r="Q5355" i="1"/>
  <c r="L5356" i="1"/>
  <c r="AE5356" i="1" s="1"/>
  <c r="N5356" i="1"/>
  <c r="Q5356" i="1"/>
  <c r="L5357" i="1"/>
  <c r="AE5357" i="1" s="1"/>
  <c r="N5357" i="1"/>
  <c r="Q5357" i="1"/>
  <c r="L5358" i="1"/>
  <c r="AE5358" i="1" s="1"/>
  <c r="N5358" i="1"/>
  <c r="Q5358" i="1"/>
  <c r="L5359" i="1"/>
  <c r="AE5359" i="1" s="1"/>
  <c r="N5359" i="1"/>
  <c r="Q5359" i="1"/>
  <c r="L5360" i="1"/>
  <c r="AE5360" i="1" s="1"/>
  <c r="N5360" i="1"/>
  <c r="Q5360" i="1"/>
  <c r="L5361" i="1"/>
  <c r="AE5361" i="1" s="1"/>
  <c r="N5361" i="1"/>
  <c r="Q5361" i="1"/>
  <c r="L5362" i="1"/>
  <c r="AE5362" i="1" s="1"/>
  <c r="N5362" i="1"/>
  <c r="Q5362" i="1"/>
  <c r="L5363" i="1"/>
  <c r="AE5363" i="1" s="1"/>
  <c r="N5363" i="1"/>
  <c r="Q5363" i="1"/>
  <c r="L5364" i="1"/>
  <c r="AE5364" i="1" s="1"/>
  <c r="N5364" i="1"/>
  <c r="Q5364" i="1"/>
  <c r="L5365" i="1"/>
  <c r="AE5365" i="1" s="1"/>
  <c r="N5365" i="1"/>
  <c r="Q5365" i="1"/>
  <c r="L5366" i="1"/>
  <c r="AE5366" i="1" s="1"/>
  <c r="N5366" i="1"/>
  <c r="Q5366" i="1"/>
  <c r="L5367" i="1"/>
  <c r="AE5367" i="1" s="1"/>
  <c r="N5367" i="1"/>
  <c r="Q5367" i="1"/>
  <c r="L5368" i="1"/>
  <c r="AE5368" i="1" s="1"/>
  <c r="N5368" i="1"/>
  <c r="Q5368" i="1"/>
  <c r="L5369" i="1"/>
  <c r="AE5369" i="1" s="1"/>
  <c r="N5369" i="1"/>
  <c r="Q5369" i="1"/>
  <c r="L5370" i="1"/>
  <c r="AE5370" i="1" s="1"/>
  <c r="N5370" i="1"/>
  <c r="Q5370" i="1"/>
  <c r="L5371" i="1"/>
  <c r="AE5371" i="1" s="1"/>
  <c r="N5371" i="1"/>
  <c r="Q5371" i="1"/>
  <c r="L5372" i="1"/>
  <c r="AE5372" i="1" s="1"/>
  <c r="N5372" i="1"/>
  <c r="Q5372" i="1"/>
  <c r="L5373" i="1"/>
  <c r="AE5373" i="1" s="1"/>
  <c r="N5373" i="1"/>
  <c r="Q5373" i="1"/>
  <c r="X5101" i="1"/>
  <c r="AA5101" i="1"/>
  <c r="X5102" i="1"/>
  <c r="AA5102" i="1"/>
  <c r="X5103" i="1"/>
  <c r="AA5103" i="1"/>
  <c r="X5104" i="1"/>
  <c r="AA5104" i="1"/>
  <c r="X5105" i="1"/>
  <c r="AA5105" i="1"/>
  <c r="X5106" i="1"/>
  <c r="AA5106" i="1"/>
  <c r="X5107" i="1"/>
  <c r="AA5107" i="1"/>
  <c r="X5108" i="1"/>
  <c r="AA5108" i="1"/>
  <c r="X5109" i="1"/>
  <c r="AA5109" i="1"/>
  <c r="X5110" i="1"/>
  <c r="AA5110" i="1"/>
  <c r="X5111" i="1"/>
  <c r="AA5111" i="1"/>
  <c r="X5112" i="1"/>
  <c r="AA5112" i="1"/>
  <c r="X5114" i="1"/>
  <c r="AA5114" i="1"/>
  <c r="X5115" i="1"/>
  <c r="AA5115" i="1"/>
  <c r="X5116" i="1"/>
  <c r="AA5116" i="1"/>
  <c r="X5117" i="1"/>
  <c r="AA5117" i="1"/>
  <c r="X5118" i="1"/>
  <c r="AA5118" i="1"/>
  <c r="X5119" i="1"/>
  <c r="AA5119" i="1"/>
  <c r="X5120" i="1"/>
  <c r="AA5120" i="1"/>
  <c r="X5121" i="1"/>
  <c r="AA5121" i="1"/>
  <c r="X5122" i="1"/>
  <c r="AA5122" i="1"/>
  <c r="X5123" i="1"/>
  <c r="AA5123" i="1"/>
  <c r="X5124" i="1"/>
  <c r="AA5124" i="1"/>
  <c r="X5125" i="1"/>
  <c r="AA5125" i="1"/>
  <c r="X5126" i="1"/>
  <c r="AA5126" i="1"/>
  <c r="X5127" i="1"/>
  <c r="AA5127" i="1"/>
  <c r="X5128" i="1"/>
  <c r="AA5128" i="1"/>
  <c r="X5129" i="1"/>
  <c r="AA5129" i="1"/>
  <c r="X5130" i="1"/>
  <c r="AA5130" i="1"/>
  <c r="X5131" i="1"/>
  <c r="AA5131" i="1"/>
  <c r="X5132" i="1"/>
  <c r="AA5132" i="1"/>
  <c r="X5133" i="1"/>
  <c r="AA5133" i="1"/>
  <c r="X5134" i="1"/>
  <c r="AA5134" i="1"/>
  <c r="X5135" i="1"/>
  <c r="AA5135" i="1"/>
  <c r="X5136" i="1"/>
  <c r="AA5136" i="1"/>
  <c r="X5137" i="1"/>
  <c r="AA5137" i="1"/>
  <c r="X5138" i="1"/>
  <c r="AA5138" i="1"/>
  <c r="X5139" i="1"/>
  <c r="AA5139" i="1"/>
  <c r="X5140" i="1"/>
  <c r="AA5140" i="1"/>
  <c r="X5141" i="1"/>
  <c r="AA5141" i="1"/>
  <c r="X5142" i="1"/>
  <c r="AA5142" i="1"/>
  <c r="X5143" i="1"/>
  <c r="AA5143" i="1"/>
  <c r="X5144" i="1"/>
  <c r="AA5144" i="1"/>
  <c r="X5145" i="1"/>
  <c r="AA5145" i="1"/>
  <c r="X5146" i="1"/>
  <c r="AA5146" i="1"/>
  <c r="X5147" i="1"/>
  <c r="AA5147" i="1"/>
  <c r="X5148" i="1"/>
  <c r="AA5148" i="1"/>
  <c r="X5149" i="1"/>
  <c r="AA5149" i="1"/>
  <c r="X5150" i="1"/>
  <c r="AA5150" i="1"/>
  <c r="X5151" i="1"/>
  <c r="AA5151" i="1"/>
  <c r="X5152" i="1"/>
  <c r="AA5152" i="1"/>
  <c r="X5153" i="1"/>
  <c r="AA5153" i="1"/>
  <c r="X5154" i="1"/>
  <c r="AA5154" i="1"/>
  <c r="X5155" i="1"/>
  <c r="AA5155" i="1"/>
  <c r="X5156" i="1"/>
  <c r="AA5156" i="1"/>
  <c r="X5157" i="1"/>
  <c r="AA5157" i="1"/>
  <c r="X5158" i="1"/>
  <c r="AA5158" i="1"/>
  <c r="X5159" i="1"/>
  <c r="AA5159" i="1"/>
  <c r="X5160" i="1"/>
  <c r="AA5160" i="1"/>
  <c r="X5161" i="1"/>
  <c r="AA5161" i="1"/>
  <c r="X5162" i="1"/>
  <c r="AA5162" i="1"/>
  <c r="X5163" i="1"/>
  <c r="AA5163" i="1"/>
  <c r="X5164" i="1"/>
  <c r="AA5164" i="1"/>
  <c r="X5165" i="1"/>
  <c r="AA5165" i="1"/>
  <c r="X5166" i="1"/>
  <c r="AA5166" i="1"/>
  <c r="X5167" i="1"/>
  <c r="AA5167" i="1"/>
  <c r="X5168" i="1"/>
  <c r="AA5168" i="1"/>
  <c r="X5169" i="1"/>
  <c r="AA5169" i="1"/>
  <c r="X5170" i="1"/>
  <c r="AA5170" i="1"/>
  <c r="X5171" i="1"/>
  <c r="AA5171" i="1"/>
  <c r="X5172" i="1"/>
  <c r="AA5172" i="1"/>
  <c r="X5173" i="1"/>
  <c r="AA5173" i="1"/>
  <c r="X5174" i="1"/>
  <c r="AA5174" i="1"/>
  <c r="X5175" i="1"/>
  <c r="AA5175" i="1"/>
  <c r="X5176" i="1"/>
  <c r="AA5176" i="1"/>
  <c r="X5177" i="1"/>
  <c r="AA5177" i="1"/>
  <c r="X5178" i="1"/>
  <c r="AA5178" i="1"/>
  <c r="X5179" i="1"/>
  <c r="AA5179" i="1"/>
  <c r="X5180" i="1"/>
  <c r="AA5180" i="1"/>
  <c r="X5181" i="1"/>
  <c r="AA5181" i="1"/>
  <c r="X5182" i="1"/>
  <c r="AA5182" i="1"/>
  <c r="X5183" i="1"/>
  <c r="AA5183" i="1"/>
  <c r="X5184" i="1"/>
  <c r="AA5184" i="1"/>
  <c r="X5185" i="1"/>
  <c r="AA5185" i="1"/>
  <c r="X5186" i="1"/>
  <c r="AA5186" i="1"/>
  <c r="X5187" i="1"/>
  <c r="AA5187" i="1"/>
  <c r="X5188" i="1"/>
  <c r="AA5188" i="1"/>
  <c r="X5189" i="1"/>
  <c r="AA5189" i="1"/>
  <c r="X5190" i="1"/>
  <c r="AA5190" i="1"/>
  <c r="X5191" i="1"/>
  <c r="AA5191" i="1"/>
  <c r="X5192" i="1"/>
  <c r="AA5192" i="1"/>
  <c r="X5193" i="1"/>
  <c r="AA5193" i="1"/>
  <c r="X5194" i="1"/>
  <c r="AA5194" i="1"/>
  <c r="X5195" i="1"/>
  <c r="AA5195" i="1"/>
  <c r="X5196" i="1"/>
  <c r="AA5196" i="1"/>
  <c r="X5197" i="1"/>
  <c r="AA5197" i="1"/>
  <c r="X5198" i="1"/>
  <c r="AA5198" i="1"/>
  <c r="X5199" i="1"/>
  <c r="AA5199" i="1"/>
  <c r="X5200" i="1"/>
  <c r="AA5200" i="1"/>
  <c r="X5201" i="1"/>
  <c r="AA5201" i="1"/>
  <c r="X5202" i="1"/>
  <c r="AA5202" i="1"/>
  <c r="X5203" i="1"/>
  <c r="AA5203" i="1"/>
  <c r="X5204" i="1"/>
  <c r="AA5204" i="1"/>
  <c r="X5205" i="1"/>
  <c r="AA5205" i="1"/>
  <c r="X5206" i="1"/>
  <c r="AA5206" i="1"/>
  <c r="X5207" i="1"/>
  <c r="AA5207" i="1"/>
  <c r="X5208" i="1"/>
  <c r="AA5208" i="1"/>
  <c r="X5209" i="1"/>
  <c r="AA5209" i="1"/>
  <c r="X5210" i="1"/>
  <c r="AA5210" i="1"/>
  <c r="X5211" i="1"/>
  <c r="AA5211" i="1"/>
  <c r="X5212" i="1"/>
  <c r="AA5212" i="1"/>
  <c r="X5213" i="1"/>
  <c r="AA5213" i="1"/>
  <c r="X5214" i="1"/>
  <c r="AA5214" i="1"/>
  <c r="X5215" i="1"/>
  <c r="AA5215" i="1"/>
  <c r="X5216" i="1"/>
  <c r="AA5216" i="1"/>
  <c r="X5217" i="1"/>
  <c r="AA5217" i="1"/>
  <c r="X5218" i="1"/>
  <c r="AA5218" i="1"/>
  <c r="X5219" i="1"/>
  <c r="AA5219" i="1"/>
  <c r="X5220" i="1"/>
  <c r="AA5220" i="1"/>
  <c r="X5221" i="1"/>
  <c r="AA5221" i="1"/>
  <c r="X5222" i="1"/>
  <c r="AA5222" i="1"/>
  <c r="X5223" i="1"/>
  <c r="AA5223" i="1"/>
  <c r="X5224" i="1"/>
  <c r="AA5224" i="1"/>
  <c r="X5225" i="1"/>
  <c r="AA5225" i="1"/>
  <c r="X5226" i="1"/>
  <c r="AA5226" i="1"/>
  <c r="X5227" i="1"/>
  <c r="AA5227" i="1"/>
  <c r="X5228" i="1"/>
  <c r="AA5228" i="1"/>
  <c r="X5229" i="1"/>
  <c r="AA5229" i="1"/>
  <c r="X5230" i="1"/>
  <c r="AA5230" i="1"/>
  <c r="X5231" i="1"/>
  <c r="AA5231" i="1"/>
  <c r="X5232" i="1"/>
  <c r="AA5232" i="1"/>
  <c r="X5233" i="1"/>
  <c r="AA5233" i="1"/>
  <c r="X5234" i="1"/>
  <c r="AA5234" i="1"/>
  <c r="X5235" i="1"/>
  <c r="AA5235" i="1"/>
  <c r="X5236" i="1"/>
  <c r="AA5236" i="1"/>
  <c r="X5237" i="1"/>
  <c r="AA5237" i="1"/>
  <c r="X5238" i="1"/>
  <c r="AA5238" i="1"/>
  <c r="X5239" i="1"/>
  <c r="AA5239" i="1"/>
  <c r="X5240" i="1"/>
  <c r="AA5240" i="1"/>
  <c r="X5241" i="1"/>
  <c r="AA5241" i="1"/>
  <c r="X5242" i="1"/>
  <c r="AA5242" i="1"/>
  <c r="X5243" i="1"/>
  <c r="AA5243" i="1"/>
  <c r="X5244" i="1"/>
  <c r="AA5244" i="1"/>
  <c r="X5245" i="1"/>
  <c r="AA5245" i="1"/>
  <c r="X5246" i="1"/>
  <c r="AA5246" i="1"/>
  <c r="X5247" i="1"/>
  <c r="AA5247" i="1"/>
  <c r="X5248" i="1"/>
  <c r="AA5248" i="1"/>
  <c r="X5249" i="1"/>
  <c r="AA5249" i="1"/>
  <c r="X5250" i="1"/>
  <c r="AA5250" i="1"/>
  <c r="X5251" i="1"/>
  <c r="AA5251" i="1"/>
  <c r="X5252" i="1"/>
  <c r="AA5252" i="1"/>
  <c r="X5253" i="1"/>
  <c r="AA5253" i="1"/>
  <c r="X5254" i="1"/>
  <c r="AA5254" i="1"/>
  <c r="X5255" i="1"/>
  <c r="AA5255" i="1"/>
  <c r="X5256" i="1"/>
  <c r="AA5256" i="1"/>
  <c r="X5257" i="1"/>
  <c r="AA5257" i="1"/>
  <c r="X5258" i="1"/>
  <c r="AA5258" i="1"/>
  <c r="X5259" i="1"/>
  <c r="AA5259" i="1"/>
  <c r="X5260" i="1"/>
  <c r="AA5260" i="1"/>
  <c r="X5261" i="1"/>
  <c r="AA5261" i="1"/>
  <c r="X5262" i="1"/>
  <c r="AA5262" i="1"/>
  <c r="X5263" i="1"/>
  <c r="AA5263" i="1"/>
  <c r="X5264" i="1"/>
  <c r="AA5264" i="1"/>
  <c r="X5265" i="1"/>
  <c r="AA5265" i="1"/>
  <c r="X5266" i="1"/>
  <c r="AA5266" i="1"/>
  <c r="X5267" i="1"/>
  <c r="AA5267" i="1"/>
  <c r="X5268" i="1"/>
  <c r="AA5268" i="1"/>
  <c r="X5269" i="1"/>
  <c r="AA5269" i="1"/>
  <c r="X5270" i="1"/>
  <c r="AA5270" i="1"/>
  <c r="X5271" i="1"/>
  <c r="AA5271" i="1"/>
  <c r="X5272" i="1"/>
  <c r="AA5272" i="1"/>
  <c r="X5273" i="1"/>
  <c r="AA5273" i="1"/>
  <c r="X5274" i="1"/>
  <c r="AA5274" i="1"/>
  <c r="X5275" i="1"/>
  <c r="AA5275" i="1"/>
  <c r="X5276" i="1"/>
  <c r="AA5276" i="1"/>
  <c r="X5277" i="1"/>
  <c r="AA5277" i="1"/>
  <c r="X5278" i="1"/>
  <c r="AA5278" i="1"/>
  <c r="X5279" i="1"/>
  <c r="AA5279" i="1"/>
  <c r="X5280" i="1"/>
  <c r="AA5280" i="1"/>
  <c r="X5281" i="1"/>
  <c r="AA5281" i="1"/>
  <c r="X5282" i="1"/>
  <c r="AA5282" i="1"/>
  <c r="X5283" i="1"/>
  <c r="AA5283" i="1"/>
  <c r="X5284" i="1"/>
  <c r="AA5284" i="1"/>
  <c r="X5285" i="1"/>
  <c r="AA5285" i="1"/>
  <c r="X5286" i="1"/>
  <c r="AA5286" i="1"/>
  <c r="X5287" i="1"/>
  <c r="AA5287" i="1"/>
  <c r="X5288" i="1"/>
  <c r="AA5288" i="1"/>
  <c r="X5289" i="1"/>
  <c r="AA5289" i="1"/>
  <c r="X5290" i="1"/>
  <c r="AA5290" i="1"/>
  <c r="X5291" i="1"/>
  <c r="AA5291" i="1"/>
  <c r="X5292" i="1"/>
  <c r="AA5292" i="1"/>
  <c r="X5293" i="1"/>
  <c r="AA5293" i="1"/>
  <c r="X5294" i="1"/>
  <c r="AA5294" i="1"/>
  <c r="X5295" i="1"/>
  <c r="AA5295" i="1"/>
  <c r="X5296" i="1"/>
  <c r="AA5296" i="1"/>
  <c r="X5297" i="1"/>
  <c r="AA5297" i="1"/>
  <c r="X5298" i="1"/>
  <c r="AA5298" i="1"/>
  <c r="X5299" i="1"/>
  <c r="AA5299" i="1"/>
  <c r="X5300" i="1"/>
  <c r="AA5300" i="1"/>
  <c r="X5301" i="1"/>
  <c r="AA5301" i="1"/>
  <c r="X5302" i="1"/>
  <c r="AA5302" i="1"/>
  <c r="X5303" i="1"/>
  <c r="AA5303" i="1"/>
  <c r="X5304" i="1"/>
  <c r="AA5304" i="1"/>
  <c r="X5305" i="1"/>
  <c r="AA5305" i="1"/>
  <c r="X5306" i="1"/>
  <c r="AA5306" i="1"/>
  <c r="X5307" i="1"/>
  <c r="AA5307" i="1"/>
  <c r="X5308" i="1"/>
  <c r="AA5308" i="1"/>
  <c r="X5309" i="1"/>
  <c r="AA5309" i="1"/>
  <c r="X5310" i="1"/>
  <c r="AA5310" i="1"/>
  <c r="X5311" i="1"/>
  <c r="AA5311" i="1"/>
  <c r="X5312" i="1"/>
  <c r="AA5312" i="1"/>
  <c r="X5313" i="1"/>
  <c r="AA5313" i="1"/>
  <c r="X5314" i="1"/>
  <c r="AA5314" i="1"/>
  <c r="X5315" i="1"/>
  <c r="AA5315" i="1"/>
  <c r="X5316" i="1"/>
  <c r="AA5316" i="1"/>
  <c r="X5317" i="1"/>
  <c r="AA5317" i="1"/>
  <c r="X5318" i="1"/>
  <c r="AA5318" i="1"/>
  <c r="X5319" i="1"/>
  <c r="AA5319" i="1"/>
  <c r="X5320" i="1"/>
  <c r="AA5320" i="1"/>
  <c r="X5321" i="1"/>
  <c r="AA5321" i="1"/>
  <c r="X5322" i="1"/>
  <c r="AA5322" i="1"/>
  <c r="X5323" i="1"/>
  <c r="AA5323" i="1"/>
  <c r="X5324" i="1"/>
  <c r="AA5324" i="1"/>
  <c r="X5325" i="1"/>
  <c r="AA5325" i="1"/>
  <c r="X5326" i="1"/>
  <c r="AA5326" i="1"/>
  <c r="X5327" i="1"/>
  <c r="AA5327" i="1"/>
  <c r="X5328" i="1"/>
  <c r="AA5328" i="1"/>
  <c r="X5329" i="1"/>
  <c r="AA5329" i="1"/>
  <c r="X5330" i="1"/>
  <c r="AA5330" i="1"/>
  <c r="X5331" i="1"/>
  <c r="AA5331" i="1"/>
  <c r="X5332" i="1"/>
  <c r="AA5332" i="1"/>
  <c r="X5333" i="1"/>
  <c r="AA5333" i="1"/>
  <c r="X5334" i="1"/>
  <c r="AA5334" i="1"/>
  <c r="X5335" i="1"/>
  <c r="AA5335" i="1"/>
  <c r="X5336" i="1"/>
  <c r="AA5336" i="1"/>
  <c r="X5337" i="1"/>
  <c r="AA5337" i="1"/>
  <c r="X5338" i="1"/>
  <c r="AA5338" i="1"/>
  <c r="X5339" i="1"/>
  <c r="AA5339" i="1"/>
  <c r="X5340" i="1"/>
  <c r="AA5340" i="1"/>
  <c r="X5341" i="1"/>
  <c r="AA5341" i="1"/>
  <c r="X5342" i="1"/>
  <c r="AA5342" i="1"/>
  <c r="X5343" i="1"/>
  <c r="AA5343" i="1"/>
  <c r="X5344" i="1"/>
  <c r="AA5344" i="1"/>
  <c r="X5345" i="1"/>
  <c r="AA5345" i="1"/>
  <c r="X5346" i="1"/>
  <c r="AA5346" i="1"/>
  <c r="X5347" i="1"/>
  <c r="AA5347" i="1"/>
  <c r="X5348" i="1"/>
  <c r="AA5348" i="1"/>
  <c r="X5349" i="1"/>
  <c r="AA5349" i="1"/>
  <c r="X5350" i="1"/>
  <c r="AA5350" i="1"/>
  <c r="X5351" i="1"/>
  <c r="AA5351" i="1"/>
  <c r="X5352" i="1"/>
  <c r="AA5352" i="1"/>
  <c r="X5353" i="1"/>
  <c r="AA5353" i="1"/>
  <c r="X5354" i="1"/>
  <c r="AA5354" i="1"/>
  <c r="X5355" i="1"/>
  <c r="AA5355" i="1"/>
  <c r="X5356" i="1"/>
  <c r="AA5356" i="1"/>
  <c r="X5357" i="1"/>
  <c r="AA5357" i="1"/>
  <c r="X5358" i="1"/>
  <c r="AA5358" i="1"/>
  <c r="X5359" i="1"/>
  <c r="AA5359" i="1"/>
  <c r="X5360" i="1"/>
  <c r="AA5360" i="1"/>
  <c r="X5361" i="1"/>
  <c r="AA5361" i="1"/>
  <c r="X5362" i="1"/>
  <c r="AA5362" i="1"/>
  <c r="X5363" i="1"/>
  <c r="AA5363" i="1"/>
  <c r="X5364" i="1"/>
  <c r="AA5364" i="1"/>
  <c r="X5365" i="1"/>
  <c r="AA5365" i="1"/>
  <c r="X5366" i="1"/>
  <c r="AA5366" i="1"/>
  <c r="X5367" i="1"/>
  <c r="AA5367" i="1"/>
  <c r="X5368" i="1"/>
  <c r="AA5368" i="1"/>
  <c r="X5369" i="1"/>
  <c r="AA5369" i="1"/>
  <c r="X5370" i="1"/>
  <c r="AA5370" i="1"/>
  <c r="X5371" i="1"/>
  <c r="AA5371" i="1"/>
  <c r="X5372" i="1"/>
  <c r="AA5372" i="1"/>
  <c r="X5373" i="1"/>
  <c r="AA5373" i="1"/>
  <c r="X5374" i="1"/>
  <c r="AA5374" i="1"/>
  <c r="X5375" i="1"/>
  <c r="AA5375" i="1"/>
  <c r="L5102" i="1"/>
  <c r="AE5102" i="1" s="1"/>
  <c r="N5102" i="1"/>
  <c r="Q5102" i="1"/>
  <c r="L5103" i="1"/>
  <c r="AE5103" i="1" s="1"/>
  <c r="N5103" i="1"/>
  <c r="Q5103" i="1"/>
  <c r="L5104" i="1"/>
  <c r="AE5104" i="1" s="1"/>
  <c r="N5104" i="1"/>
  <c r="Q5104" i="1"/>
  <c r="L5105" i="1"/>
  <c r="AE5105" i="1" s="1"/>
  <c r="N5105" i="1"/>
  <c r="Q5105" i="1"/>
  <c r="L5106" i="1"/>
  <c r="AE5106" i="1" s="1"/>
  <c r="N5106" i="1"/>
  <c r="Q5106" i="1"/>
  <c r="L5107" i="1"/>
  <c r="AE5107" i="1" s="1"/>
  <c r="N5107" i="1"/>
  <c r="Q5107" i="1"/>
  <c r="L5108" i="1"/>
  <c r="AE5108" i="1" s="1"/>
  <c r="N5108" i="1"/>
  <c r="Q5108" i="1"/>
  <c r="L5109" i="1"/>
  <c r="AE5109" i="1" s="1"/>
  <c r="N5109" i="1"/>
  <c r="Q5109" i="1"/>
  <c r="L5110" i="1"/>
  <c r="AE5110" i="1" s="1"/>
  <c r="N5110" i="1"/>
  <c r="Q5110" i="1"/>
  <c r="L5111" i="1"/>
  <c r="AE5111" i="1" s="1"/>
  <c r="N5111" i="1"/>
  <c r="Q5111" i="1"/>
  <c r="L5112" i="1"/>
  <c r="AE5112" i="1" s="1"/>
  <c r="N5112" i="1"/>
  <c r="Q5112" i="1"/>
  <c r="L5115" i="1"/>
  <c r="AE5115" i="1" s="1"/>
  <c r="N5115" i="1"/>
  <c r="Q5115" i="1"/>
  <c r="L5116" i="1"/>
  <c r="AE5116" i="1" s="1"/>
  <c r="N5116" i="1"/>
  <c r="Q5116" i="1"/>
  <c r="L5117" i="1"/>
  <c r="AE5117" i="1" s="1"/>
  <c r="N5117" i="1"/>
  <c r="Q5117" i="1"/>
  <c r="L5118" i="1"/>
  <c r="AE5118" i="1" s="1"/>
  <c r="N5118" i="1"/>
  <c r="Q5118" i="1"/>
  <c r="L5119" i="1"/>
  <c r="AE5119" i="1" s="1"/>
  <c r="N5119" i="1"/>
  <c r="Q5119" i="1"/>
  <c r="L5120" i="1"/>
  <c r="AE5120" i="1" s="1"/>
  <c r="N5120" i="1"/>
  <c r="Q5120" i="1"/>
  <c r="L5121" i="1"/>
  <c r="AE5121" i="1" s="1"/>
  <c r="N5121" i="1"/>
  <c r="Q5121" i="1"/>
  <c r="L5122" i="1"/>
  <c r="AE5122" i="1" s="1"/>
  <c r="N5122" i="1"/>
  <c r="Q5122" i="1"/>
  <c r="L5123" i="1"/>
  <c r="AE5123" i="1" s="1"/>
  <c r="N5123" i="1"/>
  <c r="Q5123" i="1"/>
  <c r="L5124" i="1"/>
  <c r="AE5124" i="1" s="1"/>
  <c r="N5124" i="1"/>
  <c r="Q5124" i="1"/>
  <c r="L5125" i="1"/>
  <c r="AE5125" i="1" s="1"/>
  <c r="N5125" i="1"/>
  <c r="Q5125" i="1"/>
  <c r="L5126" i="1"/>
  <c r="AE5126" i="1" s="1"/>
  <c r="N5126" i="1"/>
  <c r="Q5126" i="1"/>
  <c r="L5127" i="1"/>
  <c r="AE5127" i="1" s="1"/>
  <c r="N5127" i="1"/>
  <c r="Q5127" i="1"/>
  <c r="L5128" i="1"/>
  <c r="AE5128" i="1" s="1"/>
  <c r="N5128" i="1"/>
  <c r="Q5128" i="1"/>
  <c r="L5129" i="1"/>
  <c r="AE5129" i="1" s="1"/>
  <c r="N5129" i="1"/>
  <c r="Q5129" i="1"/>
  <c r="L5130" i="1"/>
  <c r="AE5130" i="1" s="1"/>
  <c r="N5130" i="1"/>
  <c r="Q5130" i="1"/>
  <c r="L5131" i="1"/>
  <c r="AE5131" i="1" s="1"/>
  <c r="N5131" i="1"/>
  <c r="Q5131" i="1"/>
  <c r="L5132" i="1"/>
  <c r="AE5132" i="1" s="1"/>
  <c r="N5132" i="1"/>
  <c r="Q5132" i="1"/>
  <c r="L5133" i="1"/>
  <c r="AE5133" i="1" s="1"/>
  <c r="N5133" i="1"/>
  <c r="Q5133" i="1"/>
  <c r="L5134" i="1"/>
  <c r="AE5134" i="1" s="1"/>
  <c r="N5134" i="1"/>
  <c r="Q5134" i="1"/>
  <c r="L5135" i="1"/>
  <c r="AE5135" i="1" s="1"/>
  <c r="N5135" i="1"/>
  <c r="Q5135" i="1"/>
  <c r="L5136" i="1"/>
  <c r="AE5136" i="1" s="1"/>
  <c r="N5136" i="1"/>
  <c r="Q5136" i="1"/>
  <c r="L5137" i="1"/>
  <c r="AE5137" i="1" s="1"/>
  <c r="N5137" i="1"/>
  <c r="Q5137" i="1"/>
  <c r="L5138" i="1"/>
  <c r="AE5138" i="1" s="1"/>
  <c r="N5138" i="1"/>
  <c r="Q5138" i="1"/>
  <c r="L5139" i="1"/>
  <c r="AE5139" i="1" s="1"/>
  <c r="N5139" i="1"/>
  <c r="Q5139" i="1"/>
  <c r="L5140" i="1"/>
  <c r="AE5140" i="1" s="1"/>
  <c r="N5140" i="1"/>
  <c r="Q5140" i="1"/>
  <c r="L5141" i="1"/>
  <c r="AE5141" i="1" s="1"/>
  <c r="N5141" i="1"/>
  <c r="Q5141" i="1"/>
  <c r="L5142" i="1"/>
  <c r="AE5142" i="1" s="1"/>
  <c r="N5142" i="1"/>
  <c r="Q5142" i="1"/>
  <c r="L5143" i="1"/>
  <c r="AE5143" i="1" s="1"/>
  <c r="N5143" i="1"/>
  <c r="Q5143" i="1"/>
  <c r="L5144" i="1"/>
  <c r="AE5144" i="1" s="1"/>
  <c r="N5144" i="1"/>
  <c r="Q5144" i="1"/>
  <c r="L5145" i="1"/>
  <c r="AE5145" i="1" s="1"/>
  <c r="N5145" i="1"/>
  <c r="Q5145" i="1"/>
  <c r="L5146" i="1"/>
  <c r="AE5146" i="1" s="1"/>
  <c r="N5146" i="1"/>
  <c r="Q5146" i="1"/>
  <c r="L5147" i="1"/>
  <c r="AE5147" i="1" s="1"/>
  <c r="N5147" i="1"/>
  <c r="Q5147" i="1"/>
  <c r="L5148" i="1"/>
  <c r="AE5148" i="1" s="1"/>
  <c r="N5148" i="1"/>
  <c r="Q5148" i="1"/>
  <c r="L5149" i="1"/>
  <c r="AE5149" i="1" s="1"/>
  <c r="N5149" i="1"/>
  <c r="Q5149" i="1"/>
  <c r="L5150" i="1"/>
  <c r="AE5150" i="1" s="1"/>
  <c r="N5150" i="1"/>
  <c r="Q5150" i="1"/>
  <c r="L5151" i="1"/>
  <c r="AE5151" i="1" s="1"/>
  <c r="N5151" i="1"/>
  <c r="Q5151" i="1"/>
  <c r="L5152" i="1"/>
  <c r="AE5152" i="1" s="1"/>
  <c r="N5152" i="1"/>
  <c r="Q5152" i="1"/>
  <c r="L5153" i="1"/>
  <c r="AE5153" i="1" s="1"/>
  <c r="N5153" i="1"/>
  <c r="Q5153" i="1"/>
  <c r="L5154" i="1"/>
  <c r="AE5154" i="1" s="1"/>
  <c r="N5154" i="1"/>
  <c r="Q5154" i="1"/>
  <c r="L5155" i="1"/>
  <c r="AE5155" i="1" s="1"/>
  <c r="N5155" i="1"/>
  <c r="Q5155" i="1"/>
  <c r="L5156" i="1"/>
  <c r="AE5156" i="1" s="1"/>
  <c r="N5156" i="1"/>
  <c r="Q5156" i="1"/>
  <c r="L5157" i="1"/>
  <c r="AE5157" i="1" s="1"/>
  <c r="N5157" i="1"/>
  <c r="Q5157" i="1"/>
  <c r="L5158" i="1"/>
  <c r="AE5158" i="1" s="1"/>
  <c r="N5158" i="1"/>
  <c r="Q5158" i="1"/>
  <c r="L5159" i="1"/>
  <c r="AE5159" i="1" s="1"/>
  <c r="N5159" i="1"/>
  <c r="Q5159" i="1"/>
  <c r="L5160" i="1"/>
  <c r="AE5160" i="1" s="1"/>
  <c r="N5160" i="1"/>
  <c r="Q5160" i="1"/>
  <c r="L5161" i="1"/>
  <c r="AE5161" i="1" s="1"/>
  <c r="N5161" i="1"/>
  <c r="Q5161" i="1"/>
  <c r="L5162" i="1"/>
  <c r="AE5162" i="1" s="1"/>
  <c r="N5162" i="1"/>
  <c r="Q5162" i="1"/>
  <c r="L5163" i="1"/>
  <c r="AE5163" i="1" s="1"/>
  <c r="N5163" i="1"/>
  <c r="Q5163" i="1"/>
  <c r="L5164" i="1"/>
  <c r="AE5164" i="1" s="1"/>
  <c r="N5164" i="1"/>
  <c r="Q5164" i="1"/>
  <c r="L5165" i="1"/>
  <c r="AE5165" i="1" s="1"/>
  <c r="N5165" i="1"/>
  <c r="Q5165" i="1"/>
  <c r="L5166" i="1"/>
  <c r="AE5166" i="1" s="1"/>
  <c r="N5166" i="1"/>
  <c r="Q5166" i="1"/>
  <c r="L5167" i="1"/>
  <c r="AE5167" i="1" s="1"/>
  <c r="N5167" i="1"/>
  <c r="Q5167" i="1"/>
  <c r="L5168" i="1"/>
  <c r="AE5168" i="1" s="1"/>
  <c r="N5168" i="1"/>
  <c r="Q5168" i="1"/>
  <c r="L5169" i="1"/>
  <c r="AE5169" i="1" s="1"/>
  <c r="N5169" i="1"/>
  <c r="Q5169" i="1"/>
  <c r="L5170" i="1"/>
  <c r="AE5170" i="1" s="1"/>
  <c r="N5170" i="1"/>
  <c r="Q5170" i="1"/>
  <c r="L5171" i="1"/>
  <c r="AE5171" i="1" s="1"/>
  <c r="N5171" i="1"/>
  <c r="Q5171" i="1"/>
  <c r="L5172" i="1"/>
  <c r="AE5172" i="1" s="1"/>
  <c r="N5172" i="1"/>
  <c r="Q5172" i="1"/>
  <c r="L5173" i="1"/>
  <c r="AE5173" i="1" s="1"/>
  <c r="N5173" i="1"/>
  <c r="Q5173" i="1"/>
  <c r="L5174" i="1"/>
  <c r="AE5174" i="1" s="1"/>
  <c r="N5174" i="1"/>
  <c r="Q5174" i="1"/>
  <c r="L5175" i="1"/>
  <c r="AE5175" i="1" s="1"/>
  <c r="N5175" i="1"/>
  <c r="Q5175" i="1"/>
  <c r="L5176" i="1"/>
  <c r="AE5176" i="1" s="1"/>
  <c r="N5176" i="1"/>
  <c r="Q5176" i="1"/>
  <c r="L5177" i="1"/>
  <c r="AE5177" i="1" s="1"/>
  <c r="N5177" i="1"/>
  <c r="Q5177" i="1"/>
  <c r="L5178" i="1"/>
  <c r="AE5178" i="1" s="1"/>
  <c r="N5178" i="1"/>
  <c r="Q5178" i="1"/>
  <c r="L5179" i="1"/>
  <c r="AE5179" i="1" s="1"/>
  <c r="N5179" i="1"/>
  <c r="Q5179" i="1"/>
  <c r="L5180" i="1"/>
  <c r="AE5180" i="1" s="1"/>
  <c r="N5180" i="1"/>
  <c r="Q5180" i="1"/>
  <c r="L5181" i="1"/>
  <c r="AE5181" i="1" s="1"/>
  <c r="N5181" i="1"/>
  <c r="Q5181" i="1"/>
  <c r="L5182" i="1"/>
  <c r="AE5182" i="1" s="1"/>
  <c r="N5182" i="1"/>
  <c r="Q5182" i="1"/>
  <c r="L5183" i="1"/>
  <c r="AE5183" i="1" s="1"/>
  <c r="N5183" i="1"/>
  <c r="Q5183" i="1"/>
  <c r="L5184" i="1"/>
  <c r="AE5184" i="1" s="1"/>
  <c r="N5184" i="1"/>
  <c r="Q5184" i="1"/>
  <c r="L5185" i="1"/>
  <c r="AE5185" i="1" s="1"/>
  <c r="N5185" i="1"/>
  <c r="Q5185" i="1"/>
  <c r="L5186" i="1"/>
  <c r="AE5186" i="1" s="1"/>
  <c r="N5186" i="1"/>
  <c r="Q5186" i="1"/>
  <c r="L5187" i="1"/>
  <c r="AE5187" i="1" s="1"/>
  <c r="N5187" i="1"/>
  <c r="Q5187" i="1"/>
  <c r="L5188" i="1"/>
  <c r="AE5188" i="1" s="1"/>
  <c r="N5188" i="1"/>
  <c r="Q5188" i="1"/>
  <c r="L5189" i="1"/>
  <c r="AE5189" i="1" s="1"/>
  <c r="N5189" i="1"/>
  <c r="Q5189" i="1"/>
  <c r="L5190" i="1"/>
  <c r="AE5190" i="1" s="1"/>
  <c r="N5190" i="1"/>
  <c r="Q5190" i="1"/>
  <c r="L5191" i="1"/>
  <c r="AE5191" i="1" s="1"/>
  <c r="N5191" i="1"/>
  <c r="Q5191" i="1"/>
  <c r="L5192" i="1"/>
  <c r="AE5192" i="1" s="1"/>
  <c r="N5192" i="1"/>
  <c r="Q5192" i="1"/>
  <c r="L5193" i="1"/>
  <c r="AE5193" i="1" s="1"/>
  <c r="N5193" i="1"/>
  <c r="Q5193" i="1"/>
  <c r="L5194" i="1"/>
  <c r="AE5194" i="1" s="1"/>
  <c r="N5194" i="1"/>
  <c r="Q5194" i="1"/>
  <c r="L5195" i="1"/>
  <c r="AE5195" i="1" s="1"/>
  <c r="N5195" i="1"/>
  <c r="Q5195" i="1"/>
  <c r="L5196" i="1"/>
  <c r="AE5196" i="1" s="1"/>
  <c r="N5196" i="1"/>
  <c r="Q5196" i="1"/>
  <c r="L5197" i="1"/>
  <c r="AE5197" i="1" s="1"/>
  <c r="N5197" i="1"/>
  <c r="Q5197" i="1"/>
  <c r="L5198" i="1"/>
  <c r="AE5198" i="1" s="1"/>
  <c r="N5198" i="1"/>
  <c r="Q5198" i="1"/>
  <c r="L5199" i="1"/>
  <c r="AE5199" i="1" s="1"/>
  <c r="N5199" i="1"/>
  <c r="Q5199" i="1"/>
  <c r="L5200" i="1"/>
  <c r="AE5200" i="1" s="1"/>
  <c r="N5200" i="1"/>
  <c r="Q5200" i="1"/>
  <c r="L5201" i="1"/>
  <c r="AE5201" i="1" s="1"/>
  <c r="N5201" i="1"/>
  <c r="Q5201" i="1"/>
  <c r="L5202" i="1"/>
  <c r="AE5202" i="1" s="1"/>
  <c r="N5202" i="1"/>
  <c r="Q5202" i="1"/>
  <c r="L5203" i="1"/>
  <c r="AE5203" i="1" s="1"/>
  <c r="N5203" i="1"/>
  <c r="Q5203" i="1"/>
  <c r="L5204" i="1"/>
  <c r="AE5204" i="1" s="1"/>
  <c r="N5204" i="1"/>
  <c r="Q5204" i="1"/>
  <c r="L5205" i="1"/>
  <c r="AE5205" i="1" s="1"/>
  <c r="N5205" i="1"/>
  <c r="Q5205" i="1"/>
  <c r="L5206" i="1"/>
  <c r="AE5206" i="1" s="1"/>
  <c r="N5206" i="1"/>
  <c r="Q5206" i="1"/>
  <c r="L5207" i="1"/>
  <c r="AE5207" i="1" s="1"/>
  <c r="N5207" i="1"/>
  <c r="Q5207" i="1"/>
  <c r="L5208" i="1"/>
  <c r="AE5208" i="1" s="1"/>
  <c r="N5208" i="1"/>
  <c r="Q5208" i="1"/>
  <c r="L5209" i="1"/>
  <c r="AE5209" i="1" s="1"/>
  <c r="N5209" i="1"/>
  <c r="Q5209" i="1"/>
  <c r="L5210" i="1"/>
  <c r="AE5210" i="1" s="1"/>
  <c r="N5210" i="1"/>
  <c r="Q5210" i="1"/>
  <c r="L5211" i="1"/>
  <c r="AE5211" i="1" s="1"/>
  <c r="N5211" i="1"/>
  <c r="Q5211" i="1"/>
  <c r="L5212" i="1"/>
  <c r="AE5212" i="1" s="1"/>
  <c r="N5212" i="1"/>
  <c r="Q5212" i="1"/>
  <c r="L5213" i="1"/>
  <c r="AE5213" i="1" s="1"/>
  <c r="N5213" i="1"/>
  <c r="Q5213" i="1"/>
  <c r="L5214" i="1"/>
  <c r="AE5214" i="1" s="1"/>
  <c r="N5214" i="1"/>
  <c r="Q5214" i="1"/>
  <c r="L5215" i="1"/>
  <c r="AE5215" i="1" s="1"/>
  <c r="N5215" i="1"/>
  <c r="Q5215" i="1"/>
  <c r="L5216" i="1"/>
  <c r="AE5216" i="1" s="1"/>
  <c r="N5216" i="1"/>
  <c r="Q5216" i="1"/>
  <c r="L5217" i="1"/>
  <c r="AE5217" i="1" s="1"/>
  <c r="N5217" i="1"/>
  <c r="Q5217" i="1"/>
  <c r="L5218" i="1"/>
  <c r="AE5218" i="1" s="1"/>
  <c r="N5218" i="1"/>
  <c r="Q5218" i="1"/>
  <c r="L5219" i="1"/>
  <c r="AE5219" i="1" s="1"/>
  <c r="N5219" i="1"/>
  <c r="Q5219" i="1"/>
  <c r="L5220" i="1"/>
  <c r="AE5220" i="1" s="1"/>
  <c r="N5220" i="1"/>
  <c r="Q5220" i="1"/>
  <c r="L5221" i="1"/>
  <c r="AE5221" i="1" s="1"/>
  <c r="N5221" i="1"/>
  <c r="Q5221" i="1"/>
  <c r="L5222" i="1"/>
  <c r="AE5222" i="1" s="1"/>
  <c r="N5222" i="1"/>
  <c r="Q5222" i="1"/>
  <c r="L5223" i="1"/>
  <c r="AE5223" i="1" s="1"/>
  <c r="N5223" i="1"/>
  <c r="Q5223" i="1"/>
  <c r="L5224" i="1"/>
  <c r="AE5224" i="1" s="1"/>
  <c r="N5224" i="1"/>
  <c r="Q5224" i="1"/>
  <c r="L5225" i="1"/>
  <c r="AE5225" i="1" s="1"/>
  <c r="N5225" i="1"/>
  <c r="Q5225" i="1"/>
  <c r="L5226" i="1"/>
  <c r="AE5226" i="1" s="1"/>
  <c r="N5226" i="1"/>
  <c r="Q5226" i="1"/>
  <c r="L5227" i="1"/>
  <c r="AE5227" i="1" s="1"/>
  <c r="N5227" i="1"/>
  <c r="Q5227" i="1"/>
  <c r="L5228" i="1"/>
  <c r="AE5228" i="1" s="1"/>
  <c r="N5228" i="1"/>
  <c r="Q5228" i="1"/>
  <c r="L5229" i="1"/>
  <c r="AE5229" i="1" s="1"/>
  <c r="N5229" i="1"/>
  <c r="Q5229" i="1"/>
  <c r="L5230" i="1"/>
  <c r="AE5230" i="1" s="1"/>
  <c r="N5230" i="1"/>
  <c r="Q5230" i="1"/>
  <c r="L5231" i="1"/>
  <c r="AE5231" i="1" s="1"/>
  <c r="N5231" i="1"/>
  <c r="Q5231" i="1"/>
  <c r="L5232" i="1"/>
  <c r="AE5232" i="1" s="1"/>
  <c r="N5232" i="1"/>
  <c r="Q5232" i="1"/>
  <c r="L5233" i="1"/>
  <c r="AE5233" i="1" s="1"/>
  <c r="N5233" i="1"/>
  <c r="Q5233" i="1"/>
  <c r="L5234" i="1"/>
  <c r="AE5234" i="1" s="1"/>
  <c r="N5234" i="1"/>
  <c r="Q5234" i="1"/>
  <c r="L5235" i="1"/>
  <c r="AE5235" i="1" s="1"/>
  <c r="N5235" i="1"/>
  <c r="Q5235" i="1"/>
  <c r="L5236" i="1"/>
  <c r="AE5236" i="1" s="1"/>
  <c r="N5236" i="1"/>
  <c r="Q5236" i="1"/>
  <c r="L5237" i="1"/>
  <c r="AE5237" i="1" s="1"/>
  <c r="N5237" i="1"/>
  <c r="Q5237" i="1"/>
  <c r="L5238" i="1"/>
  <c r="AE5238" i="1" s="1"/>
  <c r="N5238" i="1"/>
  <c r="Q5238" i="1"/>
  <c r="L5239" i="1"/>
  <c r="AE5239" i="1" s="1"/>
  <c r="N5239" i="1"/>
  <c r="Q5239" i="1"/>
  <c r="L5240" i="1"/>
  <c r="AE5240" i="1" s="1"/>
  <c r="N5240" i="1"/>
  <c r="Q5240" i="1"/>
  <c r="L5241" i="1"/>
  <c r="AE5241" i="1" s="1"/>
  <c r="N5241" i="1"/>
  <c r="Q5241" i="1"/>
  <c r="L5242" i="1"/>
  <c r="AE5242" i="1" s="1"/>
  <c r="N5242" i="1"/>
  <c r="Q5242" i="1"/>
  <c r="L5243" i="1"/>
  <c r="AE5243" i="1" s="1"/>
  <c r="N5243" i="1"/>
  <c r="Q5243" i="1"/>
  <c r="L5244" i="1"/>
  <c r="AE5244" i="1" s="1"/>
  <c r="N5244" i="1"/>
  <c r="Q5244" i="1"/>
  <c r="L5245" i="1"/>
  <c r="AE5245" i="1" s="1"/>
  <c r="N5245" i="1"/>
  <c r="Q5245" i="1"/>
  <c r="L5246" i="1"/>
  <c r="AE5246" i="1" s="1"/>
  <c r="N5246" i="1"/>
  <c r="Q5246" i="1"/>
  <c r="L5247" i="1"/>
  <c r="AE5247" i="1" s="1"/>
  <c r="N5247" i="1"/>
  <c r="Q5247" i="1"/>
  <c r="L5248" i="1"/>
  <c r="AE5248" i="1" s="1"/>
  <c r="N5248" i="1"/>
  <c r="Q5248" i="1"/>
  <c r="L5249" i="1"/>
  <c r="AE5249" i="1" s="1"/>
  <c r="N5249" i="1"/>
  <c r="Q5249" i="1"/>
  <c r="L5250" i="1"/>
  <c r="AE5250" i="1" s="1"/>
  <c r="N5250" i="1"/>
  <c r="Q5250" i="1"/>
  <c r="L5251" i="1"/>
  <c r="AE5251" i="1" s="1"/>
  <c r="N5251" i="1"/>
  <c r="Q5251" i="1"/>
  <c r="L5252" i="1"/>
  <c r="AE5252" i="1" s="1"/>
  <c r="N5252" i="1"/>
  <c r="Q5252" i="1"/>
  <c r="L5253" i="1"/>
  <c r="AE5253" i="1" s="1"/>
  <c r="N5253" i="1"/>
  <c r="Q5253" i="1"/>
  <c r="L5254" i="1"/>
  <c r="AE5254" i="1" s="1"/>
  <c r="N5254" i="1"/>
  <c r="Q5254" i="1"/>
  <c r="L5255" i="1"/>
  <c r="AE5255" i="1" s="1"/>
  <c r="N5255" i="1"/>
  <c r="Q5255" i="1"/>
  <c r="L5256" i="1"/>
  <c r="AE5256" i="1" s="1"/>
  <c r="N5256" i="1"/>
  <c r="Q5256" i="1"/>
  <c r="L5257" i="1"/>
  <c r="AE5257" i="1" s="1"/>
  <c r="N5257" i="1"/>
  <c r="Q5257" i="1"/>
  <c r="L5258" i="1"/>
  <c r="AE5258" i="1" s="1"/>
  <c r="N5258" i="1"/>
  <c r="Q5258" i="1"/>
  <c r="L5259" i="1"/>
  <c r="AE5259" i="1" s="1"/>
  <c r="N5259" i="1"/>
  <c r="Q5259" i="1"/>
  <c r="L5260" i="1"/>
  <c r="AE5260" i="1" s="1"/>
  <c r="N5260" i="1"/>
  <c r="Q5260" i="1"/>
  <c r="L5261" i="1"/>
  <c r="AE5261" i="1" s="1"/>
  <c r="N5261" i="1"/>
  <c r="Q5261" i="1"/>
  <c r="L5262" i="1"/>
  <c r="AE5262" i="1" s="1"/>
  <c r="N5262" i="1"/>
  <c r="Q5262" i="1"/>
  <c r="L5263" i="1"/>
  <c r="AE5263" i="1" s="1"/>
  <c r="N5263" i="1"/>
  <c r="Q5263" i="1"/>
  <c r="L5264" i="1"/>
  <c r="AE5264" i="1" s="1"/>
  <c r="N5264" i="1"/>
  <c r="Q5264" i="1"/>
  <c r="L5265" i="1"/>
  <c r="AE5265" i="1" s="1"/>
  <c r="N5265" i="1"/>
  <c r="Q5265" i="1"/>
  <c r="L5266" i="1"/>
  <c r="AE5266" i="1" s="1"/>
  <c r="N5266" i="1"/>
  <c r="Q5266" i="1"/>
  <c r="L5267" i="1"/>
  <c r="AE5267" i="1" s="1"/>
  <c r="N5267" i="1"/>
  <c r="Q5267" i="1"/>
  <c r="L5268" i="1"/>
  <c r="AE5268" i="1" s="1"/>
  <c r="N5268" i="1"/>
  <c r="Q5268" i="1"/>
  <c r="L5269" i="1"/>
  <c r="AE5269" i="1" s="1"/>
  <c r="N5269" i="1"/>
  <c r="Q5269" i="1"/>
  <c r="L5270" i="1"/>
  <c r="AE5270" i="1" s="1"/>
  <c r="N5270" i="1"/>
  <c r="Q5270" i="1"/>
  <c r="L5271" i="1"/>
  <c r="AE5271" i="1" s="1"/>
  <c r="N5271" i="1"/>
  <c r="Q5271" i="1"/>
  <c r="L5272" i="1"/>
  <c r="AE5272" i="1" s="1"/>
  <c r="N5272" i="1"/>
  <c r="Q5272" i="1"/>
  <c r="L5273" i="1"/>
  <c r="AE5273" i="1" s="1"/>
  <c r="N5273" i="1"/>
  <c r="Q5273" i="1"/>
  <c r="L5274" i="1"/>
  <c r="AE5274" i="1" s="1"/>
  <c r="N5274" i="1"/>
  <c r="Q5274" i="1"/>
  <c r="L5275" i="1"/>
  <c r="AE5275" i="1" s="1"/>
  <c r="N5275" i="1"/>
  <c r="Q5275" i="1"/>
  <c r="L5276" i="1"/>
  <c r="AE5276" i="1" s="1"/>
  <c r="N5276" i="1"/>
  <c r="Q5276" i="1"/>
  <c r="X5076" i="1" l="1"/>
  <c r="AA5076" i="1"/>
  <c r="X5077" i="1"/>
  <c r="AA5077" i="1"/>
  <c r="X5078" i="1"/>
  <c r="AA5078" i="1"/>
  <c r="X5079" i="1"/>
  <c r="AA5079" i="1"/>
  <c r="X5080" i="1"/>
  <c r="AA5080" i="1"/>
  <c r="X5081" i="1"/>
  <c r="AA5081" i="1"/>
  <c r="X5082" i="1"/>
  <c r="AA5082" i="1"/>
  <c r="X5083" i="1"/>
  <c r="AA5083" i="1"/>
  <c r="X5084" i="1"/>
  <c r="AA5084" i="1"/>
  <c r="X5085" i="1"/>
  <c r="AA5085" i="1"/>
  <c r="X5086" i="1"/>
  <c r="AA5086" i="1"/>
  <c r="X5087" i="1"/>
  <c r="AA5087" i="1"/>
  <c r="X5088" i="1"/>
  <c r="AA5088" i="1"/>
  <c r="X5090" i="1"/>
  <c r="AA5090" i="1"/>
  <c r="X5091" i="1"/>
  <c r="AA5091" i="1"/>
  <c r="X5092" i="1"/>
  <c r="AA5092" i="1"/>
  <c r="X5093" i="1"/>
  <c r="AA5093" i="1"/>
  <c r="X5094" i="1"/>
  <c r="AA5094" i="1"/>
  <c r="X5095" i="1"/>
  <c r="AA5095" i="1"/>
  <c r="X5096" i="1"/>
  <c r="AA5096" i="1"/>
  <c r="X5097" i="1"/>
  <c r="AA5097" i="1"/>
  <c r="X5098" i="1"/>
  <c r="AA5098" i="1"/>
  <c r="X5099" i="1"/>
  <c r="AA5099" i="1"/>
  <c r="X5100" i="1"/>
  <c r="AA5100" i="1"/>
  <c r="L5074" i="1"/>
  <c r="AE5074" i="1" s="1"/>
  <c r="N5074" i="1"/>
  <c r="Q5074" i="1"/>
  <c r="L5075" i="1"/>
  <c r="AE5075" i="1" s="1"/>
  <c r="N5075" i="1"/>
  <c r="Q5075" i="1"/>
  <c r="L5076" i="1"/>
  <c r="AE5076" i="1" s="1"/>
  <c r="N5076" i="1"/>
  <c r="Q5076" i="1"/>
  <c r="L5077" i="1"/>
  <c r="AE5077" i="1" s="1"/>
  <c r="N5077" i="1"/>
  <c r="Q5077" i="1"/>
  <c r="L5078" i="1"/>
  <c r="AE5078" i="1" s="1"/>
  <c r="N5078" i="1"/>
  <c r="Q5078" i="1"/>
  <c r="L5079" i="1"/>
  <c r="AE5079" i="1" s="1"/>
  <c r="N5079" i="1"/>
  <c r="Q5079" i="1"/>
  <c r="L5080" i="1"/>
  <c r="AE5080" i="1" s="1"/>
  <c r="N5080" i="1"/>
  <c r="Q5080" i="1"/>
  <c r="L5081" i="1"/>
  <c r="AE5081" i="1" s="1"/>
  <c r="N5081" i="1"/>
  <c r="Q5081" i="1"/>
  <c r="L5082" i="1"/>
  <c r="AE5082" i="1" s="1"/>
  <c r="N5082" i="1"/>
  <c r="Q5082" i="1"/>
  <c r="L5083" i="1"/>
  <c r="AE5083" i="1" s="1"/>
  <c r="N5083" i="1"/>
  <c r="Q5083" i="1"/>
  <c r="L5084" i="1"/>
  <c r="AE5084" i="1" s="1"/>
  <c r="N5084" i="1"/>
  <c r="Q5084" i="1"/>
  <c r="L5085" i="1"/>
  <c r="AE5085" i="1" s="1"/>
  <c r="N5085" i="1"/>
  <c r="Q5085" i="1"/>
  <c r="L5086" i="1"/>
  <c r="AE5086" i="1" s="1"/>
  <c r="N5086" i="1"/>
  <c r="Q5086" i="1"/>
  <c r="L5087" i="1"/>
  <c r="AE5087" i="1" s="1"/>
  <c r="N5087" i="1"/>
  <c r="Q5087" i="1"/>
  <c r="L5088" i="1"/>
  <c r="AE5088" i="1" s="1"/>
  <c r="N5088" i="1"/>
  <c r="Q5088" i="1"/>
  <c r="L5090" i="1"/>
  <c r="AE5090" i="1" s="1"/>
  <c r="N5090" i="1"/>
  <c r="Q5090" i="1"/>
  <c r="L5091" i="1"/>
  <c r="AE5091" i="1" s="1"/>
  <c r="N5091" i="1"/>
  <c r="Q5091" i="1"/>
  <c r="L5092" i="1"/>
  <c r="AE5092" i="1" s="1"/>
  <c r="N5092" i="1"/>
  <c r="Q5092" i="1"/>
  <c r="L5093" i="1"/>
  <c r="AE5093" i="1" s="1"/>
  <c r="N5093" i="1"/>
  <c r="Q5093" i="1"/>
  <c r="L5094" i="1"/>
  <c r="AE5094" i="1" s="1"/>
  <c r="N5094" i="1"/>
  <c r="Q5094" i="1"/>
  <c r="L5095" i="1"/>
  <c r="AE5095" i="1" s="1"/>
  <c r="N5095" i="1"/>
  <c r="Q5095" i="1"/>
  <c r="L5096" i="1"/>
  <c r="AE5096" i="1" s="1"/>
  <c r="N5096" i="1"/>
  <c r="Q5096" i="1"/>
  <c r="L5097" i="1"/>
  <c r="AE5097" i="1" s="1"/>
  <c r="N5097" i="1"/>
  <c r="Q5097" i="1"/>
  <c r="L5098" i="1"/>
  <c r="AE5098" i="1" s="1"/>
  <c r="N5098" i="1"/>
  <c r="Q5098" i="1"/>
  <c r="L5099" i="1"/>
  <c r="AE5099" i="1" s="1"/>
  <c r="N5099" i="1"/>
  <c r="Q5099" i="1"/>
  <c r="L5100" i="1"/>
  <c r="AE5100" i="1" s="1"/>
  <c r="N5100" i="1"/>
  <c r="Q5100" i="1"/>
  <c r="L5101" i="1"/>
  <c r="AE5101" i="1" s="1"/>
  <c r="N5101" i="1"/>
  <c r="Q5101" i="1"/>
  <c r="X5047" i="1"/>
  <c r="AA5047" i="1"/>
  <c r="X5048" i="1"/>
  <c r="AA5048" i="1"/>
  <c r="X5049" i="1"/>
  <c r="AA5049" i="1"/>
  <c r="X5050" i="1"/>
  <c r="AA5050" i="1"/>
  <c r="X5051" i="1"/>
  <c r="AA5051" i="1"/>
  <c r="X5052" i="1"/>
  <c r="AA5052" i="1"/>
  <c r="X5053" i="1"/>
  <c r="AA5053" i="1"/>
  <c r="X5054" i="1"/>
  <c r="AA5054" i="1"/>
  <c r="X5055" i="1"/>
  <c r="AA5055" i="1"/>
  <c r="X5056" i="1"/>
  <c r="AA5056" i="1"/>
  <c r="X5057" i="1"/>
  <c r="AA5057" i="1"/>
  <c r="X5058" i="1"/>
  <c r="AA5058" i="1"/>
  <c r="X5059" i="1"/>
  <c r="AA5059" i="1"/>
  <c r="X5060" i="1"/>
  <c r="AA5060" i="1"/>
  <c r="X5061" i="1"/>
  <c r="AA5061" i="1"/>
  <c r="X5062" i="1"/>
  <c r="AA5062" i="1"/>
  <c r="X5063" i="1"/>
  <c r="AA5063" i="1"/>
  <c r="X5064" i="1"/>
  <c r="AA5064" i="1"/>
  <c r="X5065" i="1"/>
  <c r="AA5065" i="1"/>
  <c r="X5066" i="1"/>
  <c r="AA5066" i="1"/>
  <c r="X5067" i="1"/>
  <c r="AA5067" i="1"/>
  <c r="X5068" i="1"/>
  <c r="AA5068" i="1"/>
  <c r="X5069" i="1"/>
  <c r="AA5069" i="1"/>
  <c r="X5070" i="1"/>
  <c r="AA5070" i="1"/>
  <c r="X5071" i="1"/>
  <c r="AA5071" i="1"/>
  <c r="X5072" i="1"/>
  <c r="AA5072" i="1"/>
  <c r="X5073" i="1"/>
  <c r="AA5073" i="1"/>
  <c r="X5074" i="1"/>
  <c r="AA5074" i="1"/>
  <c r="X5075" i="1"/>
  <c r="AA5075" i="1"/>
  <c r="L5047" i="1"/>
  <c r="AE5047" i="1" s="1"/>
  <c r="N5047" i="1"/>
  <c r="Q5047" i="1"/>
  <c r="L5048" i="1"/>
  <c r="AE5048" i="1" s="1"/>
  <c r="N5048" i="1"/>
  <c r="Q5048" i="1"/>
  <c r="L5049" i="1"/>
  <c r="AE5049" i="1" s="1"/>
  <c r="N5049" i="1"/>
  <c r="Q5049" i="1"/>
  <c r="L5050" i="1"/>
  <c r="AE5050" i="1" s="1"/>
  <c r="N5050" i="1"/>
  <c r="Q5050" i="1"/>
  <c r="L5051" i="1"/>
  <c r="AE5051" i="1" s="1"/>
  <c r="N5051" i="1"/>
  <c r="Q5051" i="1"/>
  <c r="L5052" i="1"/>
  <c r="AE5052" i="1" s="1"/>
  <c r="N5052" i="1"/>
  <c r="Q5052" i="1"/>
  <c r="L5053" i="1"/>
  <c r="AE5053" i="1" s="1"/>
  <c r="N5053" i="1"/>
  <c r="Q5053" i="1"/>
  <c r="L5054" i="1"/>
  <c r="AE5054" i="1" s="1"/>
  <c r="N5054" i="1"/>
  <c r="Q5054" i="1"/>
  <c r="L5055" i="1"/>
  <c r="AE5055" i="1" s="1"/>
  <c r="N5055" i="1"/>
  <c r="Q5055" i="1"/>
  <c r="L5056" i="1"/>
  <c r="AE5056" i="1" s="1"/>
  <c r="N5056" i="1"/>
  <c r="Q5056" i="1"/>
  <c r="L5057" i="1"/>
  <c r="AE5057" i="1" s="1"/>
  <c r="N5057" i="1"/>
  <c r="Q5057" i="1"/>
  <c r="L5058" i="1"/>
  <c r="AE5058" i="1" s="1"/>
  <c r="N5058" i="1"/>
  <c r="Q5058" i="1"/>
  <c r="L5059" i="1"/>
  <c r="AE5059" i="1" s="1"/>
  <c r="N5059" i="1"/>
  <c r="Q5059" i="1"/>
  <c r="L5060" i="1"/>
  <c r="AE5060" i="1" s="1"/>
  <c r="N5060" i="1"/>
  <c r="Q5060" i="1"/>
  <c r="L5061" i="1"/>
  <c r="AE5061" i="1" s="1"/>
  <c r="N5061" i="1"/>
  <c r="Q5061" i="1"/>
  <c r="L5062" i="1"/>
  <c r="AE5062" i="1" s="1"/>
  <c r="N5062" i="1"/>
  <c r="Q5062" i="1"/>
  <c r="L5063" i="1"/>
  <c r="AE5063" i="1" s="1"/>
  <c r="N5063" i="1"/>
  <c r="Q5063" i="1"/>
  <c r="L5064" i="1"/>
  <c r="AE5064" i="1" s="1"/>
  <c r="N5064" i="1"/>
  <c r="Q5064" i="1"/>
  <c r="L5065" i="1"/>
  <c r="AE5065" i="1" s="1"/>
  <c r="N5065" i="1"/>
  <c r="Q5065" i="1"/>
  <c r="L5066" i="1"/>
  <c r="AE5066" i="1" s="1"/>
  <c r="N5066" i="1"/>
  <c r="Q5066" i="1"/>
  <c r="L5067" i="1"/>
  <c r="AE5067" i="1" s="1"/>
  <c r="N5067" i="1"/>
  <c r="Q5067" i="1"/>
  <c r="L5068" i="1"/>
  <c r="AE5068" i="1" s="1"/>
  <c r="N5068" i="1"/>
  <c r="Q5068" i="1"/>
  <c r="L5069" i="1"/>
  <c r="AE5069" i="1" s="1"/>
  <c r="N5069" i="1"/>
  <c r="Q5069" i="1"/>
  <c r="L5070" i="1"/>
  <c r="AE5070" i="1" s="1"/>
  <c r="N5070" i="1"/>
  <c r="Q5070" i="1"/>
  <c r="L5071" i="1"/>
  <c r="AE5071" i="1" s="1"/>
  <c r="N5071" i="1"/>
  <c r="Q5071" i="1"/>
  <c r="L5072" i="1"/>
  <c r="AE5072" i="1" s="1"/>
  <c r="N5072" i="1"/>
  <c r="Q5072" i="1"/>
  <c r="L5073" i="1"/>
  <c r="AE5073" i="1" s="1"/>
  <c r="N5073" i="1"/>
  <c r="Q5073" i="1"/>
  <c r="X5010" i="1"/>
  <c r="AA5010" i="1"/>
  <c r="N5010" i="1"/>
  <c r="N5011" i="1"/>
  <c r="N5012" i="1"/>
  <c r="L4946" i="1"/>
  <c r="AE4946" i="1" s="1"/>
  <c r="N4946" i="1"/>
  <c r="Q4946" i="1"/>
  <c r="L4947" i="1"/>
  <c r="AE4947" i="1" s="1"/>
  <c r="N4947" i="1"/>
  <c r="Q4947" i="1"/>
  <c r="L4948" i="1"/>
  <c r="AE4948" i="1" s="1"/>
  <c r="N4948" i="1"/>
  <c r="Q4948" i="1"/>
  <c r="L4949" i="1"/>
  <c r="AE4949" i="1" s="1"/>
  <c r="N4949" i="1"/>
  <c r="Q4949" i="1"/>
  <c r="L4950" i="1"/>
  <c r="AE4950" i="1" s="1"/>
  <c r="N4950" i="1"/>
  <c r="Q4950" i="1"/>
  <c r="L4951" i="1"/>
  <c r="AE4951" i="1" s="1"/>
  <c r="N4951" i="1"/>
  <c r="Q4951" i="1"/>
  <c r="L4952" i="1"/>
  <c r="AE4952" i="1" s="1"/>
  <c r="N4952" i="1"/>
  <c r="Q4952" i="1"/>
  <c r="L4953" i="1"/>
  <c r="AE4953" i="1" s="1"/>
  <c r="N4953" i="1"/>
  <c r="Q4953" i="1"/>
  <c r="L4954" i="1"/>
  <c r="AE4954" i="1" s="1"/>
  <c r="N4954" i="1"/>
  <c r="Q4954" i="1"/>
  <c r="L4955" i="1"/>
  <c r="AE4955" i="1" s="1"/>
  <c r="N4955" i="1"/>
  <c r="Q4955" i="1"/>
  <c r="L4956" i="1"/>
  <c r="AE4956" i="1" s="1"/>
  <c r="N4956" i="1"/>
  <c r="Q4956" i="1"/>
  <c r="L4957" i="1"/>
  <c r="AE4957" i="1" s="1"/>
  <c r="N4957" i="1"/>
  <c r="Q4957" i="1"/>
  <c r="L4958" i="1"/>
  <c r="AE4958" i="1" s="1"/>
  <c r="N4958" i="1"/>
  <c r="Q4958" i="1"/>
  <c r="L4959" i="1"/>
  <c r="AE4959" i="1" s="1"/>
  <c r="N4959" i="1"/>
  <c r="Q4959" i="1"/>
  <c r="L4960" i="1"/>
  <c r="AE4960" i="1" s="1"/>
  <c r="N4960" i="1"/>
  <c r="Q4960" i="1"/>
  <c r="L4961" i="1"/>
  <c r="AE4961" i="1" s="1"/>
  <c r="N4961" i="1"/>
  <c r="Q4961" i="1"/>
  <c r="L4962" i="1"/>
  <c r="AE4962" i="1" s="1"/>
  <c r="N4962" i="1"/>
  <c r="Q4962" i="1"/>
  <c r="L4963" i="1"/>
  <c r="AE4963" i="1" s="1"/>
  <c r="N4963" i="1"/>
  <c r="Q4963" i="1"/>
  <c r="L4964" i="1"/>
  <c r="AE4964" i="1" s="1"/>
  <c r="N4964" i="1"/>
  <c r="Q4964" i="1"/>
  <c r="L4965" i="1"/>
  <c r="AE4965" i="1" s="1"/>
  <c r="N4965" i="1"/>
  <c r="Q4965" i="1"/>
  <c r="L4966" i="1"/>
  <c r="AE4966" i="1" s="1"/>
  <c r="N4966" i="1"/>
  <c r="Q4966" i="1"/>
  <c r="L4967" i="1"/>
  <c r="AE4967" i="1" s="1"/>
  <c r="N4967" i="1"/>
  <c r="Q4967" i="1"/>
  <c r="L4968" i="1"/>
  <c r="AE4968" i="1" s="1"/>
  <c r="N4968" i="1"/>
  <c r="Q4968" i="1"/>
  <c r="L4969" i="1"/>
  <c r="AE4969" i="1" s="1"/>
  <c r="N4969" i="1"/>
  <c r="Q4969" i="1"/>
  <c r="L4970" i="1"/>
  <c r="AE4970" i="1" s="1"/>
  <c r="N4970" i="1"/>
  <c r="Q4970" i="1"/>
  <c r="L4971" i="1"/>
  <c r="AE4971" i="1" s="1"/>
  <c r="N4971" i="1"/>
  <c r="Q4971" i="1"/>
  <c r="L4972" i="1"/>
  <c r="AE4972" i="1" s="1"/>
  <c r="N4972" i="1"/>
  <c r="Q4972" i="1"/>
  <c r="L4973" i="1"/>
  <c r="AE4973" i="1" s="1"/>
  <c r="N4973" i="1"/>
  <c r="Q4973" i="1"/>
  <c r="L4974" i="1"/>
  <c r="AE4974" i="1" s="1"/>
  <c r="N4974" i="1"/>
  <c r="Q4974" i="1"/>
  <c r="L4975" i="1"/>
  <c r="AE4975" i="1" s="1"/>
  <c r="N4975" i="1"/>
  <c r="Q4975" i="1"/>
  <c r="L4976" i="1"/>
  <c r="AE4976" i="1" s="1"/>
  <c r="N4976" i="1"/>
  <c r="Q4976" i="1"/>
  <c r="L4977" i="1"/>
  <c r="AE4977" i="1" s="1"/>
  <c r="N4977" i="1"/>
  <c r="Q4977" i="1"/>
  <c r="L4978" i="1"/>
  <c r="AE4978" i="1" s="1"/>
  <c r="N4978" i="1"/>
  <c r="Q4978" i="1"/>
  <c r="L4979" i="1"/>
  <c r="AE4979" i="1" s="1"/>
  <c r="N4979" i="1"/>
  <c r="Q4979" i="1"/>
  <c r="L4980" i="1"/>
  <c r="AE4980" i="1" s="1"/>
  <c r="N4980" i="1"/>
  <c r="Q4980" i="1"/>
  <c r="L4981" i="1"/>
  <c r="AE4981" i="1" s="1"/>
  <c r="N4981" i="1"/>
  <c r="Q4981" i="1"/>
  <c r="L4982" i="1"/>
  <c r="AE4982" i="1" s="1"/>
  <c r="N4982" i="1"/>
  <c r="Q4982" i="1"/>
  <c r="L4983" i="1"/>
  <c r="AE4983" i="1" s="1"/>
  <c r="N4983" i="1"/>
  <c r="Q4983" i="1"/>
  <c r="L4984" i="1"/>
  <c r="AE4984" i="1" s="1"/>
  <c r="N4984" i="1"/>
  <c r="Q4984" i="1"/>
  <c r="L4985" i="1"/>
  <c r="AE4985" i="1" s="1"/>
  <c r="N4985" i="1"/>
  <c r="Q4985" i="1"/>
  <c r="L4986" i="1"/>
  <c r="AE4986" i="1" s="1"/>
  <c r="N4986" i="1"/>
  <c r="Q4986" i="1"/>
  <c r="L4987" i="1"/>
  <c r="AE4987" i="1" s="1"/>
  <c r="N4987" i="1"/>
  <c r="Q4987" i="1"/>
  <c r="L4988" i="1"/>
  <c r="AE4988" i="1" s="1"/>
  <c r="N4988" i="1"/>
  <c r="Q4988" i="1"/>
  <c r="L4989" i="1"/>
  <c r="AE4989" i="1" s="1"/>
  <c r="N4989" i="1"/>
  <c r="Q4989" i="1"/>
  <c r="L4990" i="1"/>
  <c r="AE4990" i="1" s="1"/>
  <c r="N4990" i="1"/>
  <c r="Q4990" i="1"/>
  <c r="L4991" i="1"/>
  <c r="AE4991" i="1" s="1"/>
  <c r="N4991" i="1"/>
  <c r="Q4991" i="1"/>
  <c r="L4992" i="1"/>
  <c r="AE4992" i="1" s="1"/>
  <c r="N4992" i="1"/>
  <c r="Q4992" i="1"/>
  <c r="L4993" i="1"/>
  <c r="AE4993" i="1" s="1"/>
  <c r="N4993" i="1"/>
  <c r="Q4993" i="1"/>
  <c r="L4994" i="1"/>
  <c r="AE4994" i="1" s="1"/>
  <c r="N4994" i="1"/>
  <c r="Q4994" i="1"/>
  <c r="L4995" i="1"/>
  <c r="AE4995" i="1" s="1"/>
  <c r="N4995" i="1"/>
  <c r="Q4995" i="1"/>
  <c r="L4996" i="1"/>
  <c r="AE4996" i="1" s="1"/>
  <c r="N4996" i="1"/>
  <c r="Q4996" i="1"/>
  <c r="L4997" i="1"/>
  <c r="AE4997" i="1" s="1"/>
  <c r="N4997" i="1"/>
  <c r="Q4997" i="1"/>
  <c r="L4998" i="1"/>
  <c r="AE4998" i="1" s="1"/>
  <c r="N4998" i="1"/>
  <c r="Q4998" i="1"/>
  <c r="L4999" i="1"/>
  <c r="AE4999" i="1" s="1"/>
  <c r="N4999" i="1"/>
  <c r="Q4999" i="1"/>
  <c r="L5000" i="1"/>
  <c r="AE5000" i="1" s="1"/>
  <c r="N5000" i="1"/>
  <c r="Q5000" i="1"/>
  <c r="L5001" i="1"/>
  <c r="AE5001" i="1" s="1"/>
  <c r="N5001" i="1"/>
  <c r="Q5001" i="1"/>
  <c r="L5002" i="1"/>
  <c r="AE5002" i="1" s="1"/>
  <c r="N5002" i="1"/>
  <c r="Q5002" i="1"/>
  <c r="L5003" i="1"/>
  <c r="AE5003" i="1" s="1"/>
  <c r="N5003" i="1"/>
  <c r="Q5003" i="1"/>
  <c r="L5004" i="1"/>
  <c r="AE5004" i="1" s="1"/>
  <c r="N5004" i="1"/>
  <c r="Q5004" i="1"/>
  <c r="L5005" i="1"/>
  <c r="AE5005" i="1" s="1"/>
  <c r="N5005" i="1"/>
  <c r="Q5005" i="1"/>
  <c r="L5006" i="1"/>
  <c r="AE5006" i="1" s="1"/>
  <c r="N5006" i="1"/>
  <c r="Q5006" i="1"/>
  <c r="L5007" i="1"/>
  <c r="AE5007" i="1" s="1"/>
  <c r="N5007" i="1"/>
  <c r="Q5007" i="1"/>
  <c r="L5008" i="1"/>
  <c r="AE5008" i="1" s="1"/>
  <c r="N5008" i="1"/>
  <c r="Q5008" i="1"/>
  <c r="L5009" i="1"/>
  <c r="AE5009" i="1" s="1"/>
  <c r="N5009" i="1"/>
  <c r="Q5009" i="1"/>
  <c r="L5010" i="1"/>
  <c r="AE5010" i="1" s="1"/>
  <c r="Q5010" i="1"/>
  <c r="L5011" i="1"/>
  <c r="AE5011" i="1" s="1"/>
  <c r="Q5011" i="1"/>
  <c r="L5012" i="1"/>
  <c r="AE5012" i="1" s="1"/>
  <c r="Q5012" i="1"/>
  <c r="L5013" i="1"/>
  <c r="AE5013" i="1" s="1"/>
  <c r="N5013" i="1"/>
  <c r="Q5013" i="1"/>
  <c r="L5014" i="1"/>
  <c r="AE5014" i="1" s="1"/>
  <c r="N5014" i="1"/>
  <c r="Q5014" i="1"/>
  <c r="L5015" i="1"/>
  <c r="AE5015" i="1" s="1"/>
  <c r="N5015" i="1"/>
  <c r="Q5015" i="1"/>
  <c r="L5016" i="1"/>
  <c r="AE5016" i="1" s="1"/>
  <c r="N5016" i="1"/>
  <c r="Q5016" i="1"/>
  <c r="L5017" i="1"/>
  <c r="AE5017" i="1" s="1"/>
  <c r="N5017" i="1"/>
  <c r="Q5017" i="1"/>
  <c r="L5018" i="1"/>
  <c r="AE5018" i="1" s="1"/>
  <c r="N5018" i="1"/>
  <c r="Q5018" i="1"/>
  <c r="L5019" i="1"/>
  <c r="AE5019" i="1" s="1"/>
  <c r="N5019" i="1"/>
  <c r="Q5019" i="1"/>
  <c r="L5020" i="1"/>
  <c r="AE5020" i="1" s="1"/>
  <c r="N5020" i="1"/>
  <c r="Q5020" i="1"/>
  <c r="L5021" i="1"/>
  <c r="AE5021" i="1" s="1"/>
  <c r="N5021" i="1"/>
  <c r="Q5021" i="1"/>
  <c r="L5022" i="1"/>
  <c r="AE5022" i="1" s="1"/>
  <c r="N5022" i="1"/>
  <c r="Q5022" i="1"/>
  <c r="L5023" i="1"/>
  <c r="AE5023" i="1" s="1"/>
  <c r="N5023" i="1"/>
  <c r="Q5023" i="1"/>
  <c r="L5024" i="1"/>
  <c r="AE5024" i="1" s="1"/>
  <c r="N5024" i="1"/>
  <c r="Q5024" i="1"/>
  <c r="L5025" i="1"/>
  <c r="AE5025" i="1" s="1"/>
  <c r="N5025" i="1"/>
  <c r="Q5025" i="1"/>
  <c r="L5026" i="1"/>
  <c r="AE5026" i="1" s="1"/>
  <c r="N5026" i="1"/>
  <c r="Q5026" i="1"/>
  <c r="L5027" i="1"/>
  <c r="AE5027" i="1" s="1"/>
  <c r="N5027" i="1"/>
  <c r="Q5027" i="1"/>
  <c r="L5028" i="1"/>
  <c r="AE5028" i="1" s="1"/>
  <c r="N5028" i="1"/>
  <c r="Q5028" i="1"/>
  <c r="L5029" i="1"/>
  <c r="AE5029" i="1" s="1"/>
  <c r="N5029" i="1"/>
  <c r="Q5029" i="1"/>
  <c r="L5030" i="1"/>
  <c r="AE5030" i="1" s="1"/>
  <c r="N5030" i="1"/>
  <c r="Q5030" i="1"/>
  <c r="L5031" i="1"/>
  <c r="AE5031" i="1" s="1"/>
  <c r="N5031" i="1"/>
  <c r="Q5031" i="1"/>
  <c r="L5032" i="1"/>
  <c r="AE5032" i="1" s="1"/>
  <c r="N5032" i="1"/>
  <c r="Q5032" i="1"/>
  <c r="L5033" i="1"/>
  <c r="AE5033" i="1" s="1"/>
  <c r="N5033" i="1"/>
  <c r="Q5033" i="1"/>
  <c r="L5034" i="1"/>
  <c r="AE5034" i="1" s="1"/>
  <c r="N5034" i="1"/>
  <c r="Q5034" i="1"/>
  <c r="L5035" i="1"/>
  <c r="AE5035" i="1" s="1"/>
  <c r="N5035" i="1"/>
  <c r="Q5035" i="1"/>
  <c r="L5036" i="1"/>
  <c r="AE5036" i="1" s="1"/>
  <c r="N5036" i="1"/>
  <c r="Q5036" i="1"/>
  <c r="L5037" i="1"/>
  <c r="AE5037" i="1" s="1"/>
  <c r="N5037" i="1"/>
  <c r="Q5037" i="1"/>
  <c r="L5038" i="1"/>
  <c r="AE5038" i="1" s="1"/>
  <c r="N5038" i="1"/>
  <c r="Q5038" i="1"/>
  <c r="L5039" i="1"/>
  <c r="AE5039" i="1" s="1"/>
  <c r="N5039" i="1"/>
  <c r="Q5039" i="1"/>
  <c r="L5040" i="1"/>
  <c r="AE5040" i="1" s="1"/>
  <c r="N5040" i="1"/>
  <c r="Q5040" i="1"/>
  <c r="L5041" i="1"/>
  <c r="AE5041" i="1" s="1"/>
  <c r="N5041" i="1"/>
  <c r="Q5041" i="1"/>
  <c r="L5042" i="1"/>
  <c r="AE5042" i="1" s="1"/>
  <c r="N5042" i="1"/>
  <c r="Q5042" i="1"/>
  <c r="L5043" i="1"/>
  <c r="AE5043" i="1" s="1"/>
  <c r="N5043" i="1"/>
  <c r="Q5043" i="1"/>
  <c r="L5044" i="1"/>
  <c r="AE5044" i="1" s="1"/>
  <c r="N5044" i="1"/>
  <c r="Q5044" i="1"/>
  <c r="L5045" i="1"/>
  <c r="AE5045" i="1" s="1"/>
  <c r="N5045" i="1"/>
  <c r="Q5045" i="1"/>
  <c r="L5046" i="1"/>
  <c r="AE5046" i="1" s="1"/>
  <c r="N5046" i="1"/>
  <c r="Q5046" i="1"/>
  <c r="L4942" i="1"/>
  <c r="AE4942" i="1" s="1"/>
  <c r="N4942" i="1"/>
  <c r="Q4942" i="1"/>
  <c r="L4943" i="1"/>
  <c r="AE4943" i="1" s="1"/>
  <c r="N4943" i="1"/>
  <c r="Q4943" i="1"/>
  <c r="L4944" i="1"/>
  <c r="AE4944" i="1" s="1"/>
  <c r="N4944" i="1"/>
  <c r="Q4944" i="1"/>
  <c r="L4945" i="1"/>
  <c r="AE4945" i="1" s="1"/>
  <c r="N4945" i="1"/>
  <c r="Q4945" i="1"/>
  <c r="X4937" i="1"/>
  <c r="AA4937" i="1"/>
  <c r="X4938" i="1"/>
  <c r="AA4938" i="1"/>
  <c r="X4939" i="1"/>
  <c r="AA4939" i="1"/>
  <c r="X4940" i="1"/>
  <c r="AA4940" i="1"/>
  <c r="X4941" i="1"/>
  <c r="AA4941" i="1"/>
  <c r="X4942" i="1"/>
  <c r="AA4942" i="1"/>
  <c r="X4943" i="1"/>
  <c r="AA4943" i="1"/>
  <c r="X4944" i="1"/>
  <c r="AA4944" i="1"/>
  <c r="X4945" i="1"/>
  <c r="AA4945" i="1"/>
  <c r="X4946" i="1"/>
  <c r="AA4946" i="1"/>
  <c r="X4947" i="1"/>
  <c r="AA4947" i="1"/>
  <c r="X4948" i="1"/>
  <c r="AA4948" i="1"/>
  <c r="X4949" i="1"/>
  <c r="AA4949" i="1"/>
  <c r="X4950" i="1"/>
  <c r="AA4950" i="1"/>
  <c r="X4951" i="1"/>
  <c r="AA4951" i="1"/>
  <c r="X4952" i="1"/>
  <c r="AA4952" i="1"/>
  <c r="X4953" i="1"/>
  <c r="AA4953" i="1"/>
  <c r="X4954" i="1"/>
  <c r="AA4954" i="1"/>
  <c r="X4955" i="1"/>
  <c r="AA4955" i="1"/>
  <c r="X4956" i="1"/>
  <c r="AA4956" i="1"/>
  <c r="X4957" i="1"/>
  <c r="AA4957" i="1"/>
  <c r="X4958" i="1"/>
  <c r="AA4958" i="1"/>
  <c r="X4959" i="1"/>
  <c r="AA4959" i="1"/>
  <c r="X4960" i="1"/>
  <c r="AA4960" i="1"/>
  <c r="X4961" i="1"/>
  <c r="AA4961" i="1"/>
  <c r="X4962" i="1"/>
  <c r="AA4962" i="1"/>
  <c r="X4963" i="1"/>
  <c r="AA4963" i="1"/>
  <c r="X4964" i="1"/>
  <c r="AA4964" i="1"/>
  <c r="X4965" i="1"/>
  <c r="AA4965" i="1"/>
  <c r="X4966" i="1"/>
  <c r="AA4966" i="1"/>
  <c r="X4967" i="1"/>
  <c r="AA4967" i="1"/>
  <c r="X4968" i="1"/>
  <c r="AA4968" i="1"/>
  <c r="X4969" i="1"/>
  <c r="AA4969" i="1"/>
  <c r="X4970" i="1"/>
  <c r="AA4970" i="1"/>
  <c r="X4971" i="1"/>
  <c r="AA4971" i="1"/>
  <c r="X4972" i="1"/>
  <c r="AA4972" i="1"/>
  <c r="X4973" i="1"/>
  <c r="AA4973" i="1"/>
  <c r="X4974" i="1"/>
  <c r="AA4974" i="1"/>
  <c r="X4975" i="1"/>
  <c r="AA4975" i="1"/>
  <c r="X4976" i="1"/>
  <c r="AA4976" i="1"/>
  <c r="X4977" i="1"/>
  <c r="AA4977" i="1"/>
  <c r="X4978" i="1"/>
  <c r="AA4978" i="1"/>
  <c r="X4979" i="1"/>
  <c r="AA4979" i="1"/>
  <c r="X4980" i="1"/>
  <c r="AA4980" i="1"/>
  <c r="X4981" i="1"/>
  <c r="AA4981" i="1"/>
  <c r="X4982" i="1"/>
  <c r="AA4982" i="1"/>
  <c r="X4983" i="1"/>
  <c r="AA4983" i="1"/>
  <c r="X4984" i="1"/>
  <c r="AA4984" i="1"/>
  <c r="X4985" i="1"/>
  <c r="AA4985" i="1"/>
  <c r="X4986" i="1"/>
  <c r="AA4986" i="1"/>
  <c r="X4987" i="1"/>
  <c r="AA4987" i="1"/>
  <c r="X4988" i="1"/>
  <c r="AA4988" i="1"/>
  <c r="X4989" i="1"/>
  <c r="AA4989" i="1"/>
  <c r="X4990" i="1"/>
  <c r="AA4990" i="1"/>
  <c r="X4991" i="1"/>
  <c r="AA4991" i="1"/>
  <c r="X4992" i="1"/>
  <c r="AA4992" i="1"/>
  <c r="X4993" i="1"/>
  <c r="AA4993" i="1"/>
  <c r="X4994" i="1"/>
  <c r="AA4994" i="1"/>
  <c r="X4995" i="1"/>
  <c r="AA4995" i="1"/>
  <c r="X4996" i="1"/>
  <c r="AA4996" i="1"/>
  <c r="X4997" i="1"/>
  <c r="AA4997" i="1"/>
  <c r="X4998" i="1"/>
  <c r="AA4998" i="1"/>
  <c r="X4999" i="1"/>
  <c r="AA4999" i="1"/>
  <c r="X5000" i="1"/>
  <c r="AA5000" i="1"/>
  <c r="X5001" i="1"/>
  <c r="AA5001" i="1"/>
  <c r="X5002" i="1"/>
  <c r="AA5002" i="1"/>
  <c r="X5003" i="1"/>
  <c r="AA5003" i="1"/>
  <c r="X5004" i="1"/>
  <c r="AA5004" i="1"/>
  <c r="X5005" i="1"/>
  <c r="AA5005" i="1"/>
  <c r="X5006" i="1"/>
  <c r="AA5006" i="1"/>
  <c r="X5007" i="1"/>
  <c r="AA5007" i="1"/>
  <c r="X5008" i="1"/>
  <c r="AA5008" i="1"/>
  <c r="X5009" i="1"/>
  <c r="AA5009" i="1"/>
  <c r="X5011" i="1"/>
  <c r="AA5011" i="1"/>
  <c r="X5012" i="1"/>
  <c r="AA5012" i="1"/>
  <c r="X5013" i="1"/>
  <c r="AA5013" i="1"/>
  <c r="X5014" i="1"/>
  <c r="AA5014" i="1"/>
  <c r="X5015" i="1"/>
  <c r="AA5015" i="1"/>
  <c r="X5016" i="1"/>
  <c r="AA5016" i="1"/>
  <c r="X5017" i="1"/>
  <c r="AA5017" i="1"/>
  <c r="X5018" i="1"/>
  <c r="AA5018" i="1"/>
  <c r="X5019" i="1"/>
  <c r="AA5019" i="1"/>
  <c r="X5020" i="1"/>
  <c r="AA5020" i="1"/>
  <c r="X5021" i="1"/>
  <c r="AA5021" i="1"/>
  <c r="X5022" i="1"/>
  <c r="AA5022" i="1"/>
  <c r="X5023" i="1"/>
  <c r="AA5023" i="1"/>
  <c r="X5024" i="1"/>
  <c r="AA5024" i="1"/>
  <c r="X5025" i="1"/>
  <c r="AA5025" i="1"/>
  <c r="X5026" i="1"/>
  <c r="AA5026" i="1"/>
  <c r="X5027" i="1"/>
  <c r="AA5027" i="1"/>
  <c r="X5028" i="1"/>
  <c r="AA5028" i="1"/>
  <c r="X5029" i="1"/>
  <c r="AA5029" i="1"/>
  <c r="X5030" i="1"/>
  <c r="AA5030" i="1"/>
  <c r="X5031" i="1"/>
  <c r="AA5031" i="1"/>
  <c r="X5032" i="1"/>
  <c r="AA5032" i="1"/>
  <c r="X5033" i="1"/>
  <c r="AA5033" i="1"/>
  <c r="X5034" i="1"/>
  <c r="AA5034" i="1"/>
  <c r="X5035" i="1"/>
  <c r="AA5035" i="1"/>
  <c r="X5036" i="1"/>
  <c r="AA5036" i="1"/>
  <c r="X5037" i="1"/>
  <c r="AA5037" i="1"/>
  <c r="X5038" i="1"/>
  <c r="AA5038" i="1"/>
  <c r="X5039" i="1"/>
  <c r="AA5039" i="1"/>
  <c r="X5040" i="1"/>
  <c r="AA5040" i="1"/>
  <c r="X5041" i="1"/>
  <c r="AA5041" i="1"/>
  <c r="X5042" i="1"/>
  <c r="AA5042" i="1"/>
  <c r="X5043" i="1"/>
  <c r="AA5043" i="1"/>
  <c r="X5044" i="1"/>
  <c r="AA5044" i="1"/>
  <c r="X5045" i="1"/>
  <c r="AA5045" i="1"/>
  <c r="X5046" i="1"/>
  <c r="AA5046" i="1"/>
  <c r="D4941" i="1"/>
  <c r="D4940" i="1"/>
  <c r="D4939" i="1"/>
  <c r="D4938" i="1"/>
  <c r="D4937" i="1"/>
  <c r="L4937" i="1"/>
  <c r="AE4937" i="1" s="1"/>
  <c r="N4937" i="1"/>
  <c r="Q4937" i="1"/>
  <c r="L4938" i="1"/>
  <c r="AE4938" i="1" s="1"/>
  <c r="N4938" i="1"/>
  <c r="Q4938" i="1"/>
  <c r="L4939" i="1"/>
  <c r="AE4939" i="1" s="1"/>
  <c r="N4939" i="1"/>
  <c r="Q4939" i="1"/>
  <c r="L4940" i="1"/>
  <c r="AE4940" i="1" s="1"/>
  <c r="N4940" i="1"/>
  <c r="Q4940" i="1"/>
  <c r="L4941" i="1"/>
  <c r="AE4941" i="1" s="1"/>
  <c r="N4941" i="1"/>
  <c r="Q4941" i="1"/>
  <c r="D4668" i="1" l="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X4768" i="1"/>
  <c r="AA4768" i="1"/>
  <c r="X4769" i="1"/>
  <c r="AA4769" i="1"/>
  <c r="X4770" i="1"/>
  <c r="AA4770" i="1"/>
  <c r="X4771" i="1"/>
  <c r="AA4771" i="1"/>
  <c r="X4772" i="1"/>
  <c r="AA4772" i="1"/>
  <c r="X4773" i="1"/>
  <c r="AA4773" i="1"/>
  <c r="X4774" i="1"/>
  <c r="AA4774" i="1"/>
  <c r="X4775" i="1"/>
  <c r="AA4775" i="1"/>
  <c r="X4776" i="1"/>
  <c r="AA4776" i="1"/>
  <c r="X4777" i="1"/>
  <c r="AA4777" i="1"/>
  <c r="X4778" i="1"/>
  <c r="AA4778" i="1"/>
  <c r="X4779" i="1"/>
  <c r="AA4779" i="1"/>
  <c r="X4780" i="1"/>
  <c r="AA4780" i="1"/>
  <c r="X4781" i="1"/>
  <c r="AA4781" i="1"/>
  <c r="X4782" i="1"/>
  <c r="AA4782" i="1"/>
  <c r="X4783" i="1"/>
  <c r="AA4783" i="1"/>
  <c r="X4784" i="1"/>
  <c r="AA4784" i="1"/>
  <c r="X4785" i="1"/>
  <c r="AA4785" i="1"/>
  <c r="X4786" i="1"/>
  <c r="AA4786" i="1"/>
  <c r="X4787" i="1"/>
  <c r="AA4787" i="1"/>
  <c r="X4788" i="1"/>
  <c r="AA4788" i="1"/>
  <c r="X4789" i="1"/>
  <c r="AA4789" i="1"/>
  <c r="X4790" i="1"/>
  <c r="AA4790" i="1"/>
  <c r="X4791" i="1"/>
  <c r="AA4791" i="1"/>
  <c r="X4792" i="1"/>
  <c r="AA4792" i="1"/>
  <c r="X4793" i="1"/>
  <c r="AA4793" i="1"/>
  <c r="X4794" i="1"/>
  <c r="AA4794" i="1"/>
  <c r="X4795" i="1"/>
  <c r="AA4795" i="1"/>
  <c r="X4796" i="1"/>
  <c r="AA4796" i="1"/>
  <c r="X4797" i="1"/>
  <c r="AA4797" i="1"/>
  <c r="X4798" i="1"/>
  <c r="AA4798" i="1"/>
  <c r="X4799" i="1"/>
  <c r="AA4799" i="1"/>
  <c r="X4800" i="1"/>
  <c r="AA4800" i="1"/>
  <c r="X4801" i="1"/>
  <c r="AA4801" i="1"/>
  <c r="X4802" i="1"/>
  <c r="AA4802" i="1"/>
  <c r="X4803" i="1"/>
  <c r="AA4803" i="1"/>
  <c r="X4804" i="1"/>
  <c r="AA4804" i="1"/>
  <c r="X4805" i="1"/>
  <c r="AA4805" i="1"/>
  <c r="X4806" i="1"/>
  <c r="AA4806" i="1"/>
  <c r="X4807" i="1"/>
  <c r="AA4807" i="1"/>
  <c r="X4808" i="1"/>
  <c r="AA4808" i="1"/>
  <c r="X4809" i="1"/>
  <c r="AA4809" i="1"/>
  <c r="X4810" i="1"/>
  <c r="AA4810" i="1"/>
  <c r="X4811" i="1"/>
  <c r="AA4811" i="1"/>
  <c r="X4812" i="1"/>
  <c r="AA4812" i="1"/>
  <c r="X4813" i="1"/>
  <c r="AA4813" i="1"/>
  <c r="X4814" i="1"/>
  <c r="AA4814" i="1"/>
  <c r="X4815" i="1"/>
  <c r="AA4815" i="1"/>
  <c r="X4816" i="1"/>
  <c r="AA4816" i="1"/>
  <c r="X4817" i="1"/>
  <c r="AA4817" i="1"/>
  <c r="X4818" i="1"/>
  <c r="AA4818" i="1"/>
  <c r="X4819" i="1"/>
  <c r="AA4819" i="1"/>
  <c r="X4820" i="1"/>
  <c r="AA4820" i="1"/>
  <c r="X4821" i="1"/>
  <c r="AA4821" i="1"/>
  <c r="X4822" i="1"/>
  <c r="AA4822" i="1"/>
  <c r="X4823" i="1"/>
  <c r="AA4823" i="1"/>
  <c r="X4824" i="1"/>
  <c r="AA4824" i="1"/>
  <c r="X4825" i="1"/>
  <c r="AA4825" i="1"/>
  <c r="X4826" i="1"/>
  <c r="AA4826" i="1"/>
  <c r="X4827" i="1"/>
  <c r="AA4827" i="1"/>
  <c r="X4828" i="1"/>
  <c r="AA4828" i="1"/>
  <c r="X4829" i="1"/>
  <c r="AA4829" i="1"/>
  <c r="X4830" i="1"/>
  <c r="AA4830" i="1"/>
  <c r="X4831" i="1"/>
  <c r="AA4831" i="1"/>
  <c r="X4832" i="1"/>
  <c r="AA4832" i="1"/>
  <c r="X4833" i="1"/>
  <c r="AA4833" i="1"/>
  <c r="X4834" i="1"/>
  <c r="AA4834" i="1"/>
  <c r="X4835" i="1"/>
  <c r="AA4835" i="1"/>
  <c r="X4836" i="1"/>
  <c r="AA4836" i="1"/>
  <c r="X4837" i="1"/>
  <c r="AA4837" i="1"/>
  <c r="X4838" i="1"/>
  <c r="AA4838" i="1"/>
  <c r="X4839" i="1"/>
  <c r="AA4839" i="1"/>
  <c r="X4840" i="1"/>
  <c r="AA4840" i="1"/>
  <c r="X4841" i="1"/>
  <c r="AA4841" i="1"/>
  <c r="X4842" i="1"/>
  <c r="AA4842" i="1"/>
  <c r="X4843" i="1"/>
  <c r="AA4843" i="1"/>
  <c r="X4844" i="1"/>
  <c r="AA4844" i="1"/>
  <c r="X4845" i="1"/>
  <c r="AA4845" i="1"/>
  <c r="X4846" i="1"/>
  <c r="AA4846" i="1"/>
  <c r="X4847" i="1"/>
  <c r="AA4847" i="1"/>
  <c r="X4848" i="1"/>
  <c r="AA4848" i="1"/>
  <c r="X4849" i="1"/>
  <c r="AA4849" i="1"/>
  <c r="X4850" i="1"/>
  <c r="AA4850" i="1"/>
  <c r="X4851" i="1"/>
  <c r="AA4851" i="1"/>
  <c r="X4852" i="1"/>
  <c r="AA4852" i="1"/>
  <c r="X4853" i="1"/>
  <c r="AA4853" i="1"/>
  <c r="X4854" i="1"/>
  <c r="AA4854" i="1"/>
  <c r="X4855" i="1"/>
  <c r="AA4855" i="1"/>
  <c r="X4856" i="1"/>
  <c r="AA4856" i="1"/>
  <c r="X4857" i="1"/>
  <c r="AA4857" i="1"/>
  <c r="X4858" i="1"/>
  <c r="AA4858" i="1"/>
  <c r="X4859" i="1"/>
  <c r="AA4859" i="1"/>
  <c r="X4860" i="1"/>
  <c r="AA4860" i="1"/>
  <c r="X4861" i="1"/>
  <c r="AA4861" i="1"/>
  <c r="X4862" i="1"/>
  <c r="AA4862" i="1"/>
  <c r="X4863" i="1"/>
  <c r="AA4863" i="1"/>
  <c r="X4864" i="1"/>
  <c r="AA4864" i="1"/>
  <c r="X4865" i="1"/>
  <c r="AA4865" i="1"/>
  <c r="X4866" i="1"/>
  <c r="AA4866" i="1"/>
  <c r="X4867" i="1"/>
  <c r="AA4867" i="1"/>
  <c r="X4868" i="1"/>
  <c r="AA4868" i="1"/>
  <c r="X4869" i="1"/>
  <c r="AA4869" i="1"/>
  <c r="X4870" i="1"/>
  <c r="AA4870" i="1"/>
  <c r="X4871" i="1"/>
  <c r="AA4871" i="1"/>
  <c r="X4872" i="1"/>
  <c r="AA4872" i="1"/>
  <c r="X4873" i="1"/>
  <c r="AA4873" i="1"/>
  <c r="X4874" i="1"/>
  <c r="AA4874" i="1"/>
  <c r="X4875" i="1"/>
  <c r="AA4875" i="1"/>
  <c r="X4876" i="1"/>
  <c r="AA4876" i="1"/>
  <c r="X4877" i="1"/>
  <c r="AA4877" i="1"/>
  <c r="X4878" i="1"/>
  <c r="AA4878" i="1"/>
  <c r="X4879" i="1"/>
  <c r="AA4879" i="1"/>
  <c r="X4880" i="1"/>
  <c r="AA4880" i="1"/>
  <c r="X4881" i="1"/>
  <c r="AA4881" i="1"/>
  <c r="X4882" i="1"/>
  <c r="AA4882" i="1"/>
  <c r="X4883" i="1"/>
  <c r="AA4883" i="1"/>
  <c r="X4884" i="1"/>
  <c r="AA4884" i="1"/>
  <c r="X4885" i="1"/>
  <c r="AA4885" i="1"/>
  <c r="X4886" i="1"/>
  <c r="AA4886" i="1"/>
  <c r="X4887" i="1"/>
  <c r="AA4887" i="1"/>
  <c r="X4888" i="1"/>
  <c r="AA4888" i="1"/>
  <c r="X4889" i="1"/>
  <c r="AA4889" i="1"/>
  <c r="X4890" i="1"/>
  <c r="AA4890" i="1"/>
  <c r="X4891" i="1"/>
  <c r="AA4891" i="1"/>
  <c r="X4892" i="1"/>
  <c r="AA4892" i="1"/>
  <c r="X4893" i="1"/>
  <c r="AA4893" i="1"/>
  <c r="X4894" i="1"/>
  <c r="AA4894" i="1"/>
  <c r="X4895" i="1"/>
  <c r="AA4895" i="1"/>
  <c r="X4896" i="1"/>
  <c r="AA4896" i="1"/>
  <c r="X4897" i="1"/>
  <c r="AA4897" i="1"/>
  <c r="X4898" i="1"/>
  <c r="AA4898" i="1"/>
  <c r="X4899" i="1"/>
  <c r="AA4899" i="1"/>
  <c r="X4900" i="1"/>
  <c r="AA4900" i="1"/>
  <c r="X4901" i="1"/>
  <c r="AA4901" i="1"/>
  <c r="X4902" i="1"/>
  <c r="AA4902" i="1"/>
  <c r="X4903" i="1"/>
  <c r="AA4903" i="1"/>
  <c r="X4904" i="1"/>
  <c r="AA4904" i="1"/>
  <c r="X4905" i="1"/>
  <c r="AA4905" i="1"/>
  <c r="X4906" i="1"/>
  <c r="AA4906" i="1"/>
  <c r="X4907" i="1"/>
  <c r="AA4907" i="1"/>
  <c r="X4908" i="1"/>
  <c r="AA4908" i="1"/>
  <c r="X4909" i="1"/>
  <c r="AA4909" i="1"/>
  <c r="X4910" i="1"/>
  <c r="AA4910" i="1"/>
  <c r="X4911" i="1"/>
  <c r="AA4911" i="1"/>
  <c r="X4912" i="1"/>
  <c r="AA4912" i="1"/>
  <c r="X4913" i="1"/>
  <c r="AA4913" i="1"/>
  <c r="X4914" i="1"/>
  <c r="AA4914" i="1"/>
  <c r="X4915" i="1"/>
  <c r="AA4915" i="1"/>
  <c r="X4916" i="1"/>
  <c r="AA4916" i="1"/>
  <c r="X4917" i="1"/>
  <c r="AA4917" i="1"/>
  <c r="X4918" i="1"/>
  <c r="AA4918" i="1"/>
  <c r="X4919" i="1"/>
  <c r="AA4919" i="1"/>
  <c r="X4920" i="1"/>
  <c r="AA4920" i="1"/>
  <c r="X4921" i="1"/>
  <c r="AA4921" i="1"/>
  <c r="X4922" i="1"/>
  <c r="AA4922" i="1"/>
  <c r="X4923" i="1"/>
  <c r="AA4923" i="1"/>
  <c r="X4924" i="1"/>
  <c r="AA4924" i="1"/>
  <c r="X4925" i="1"/>
  <c r="AA4925" i="1"/>
  <c r="X4926" i="1"/>
  <c r="AA4926" i="1"/>
  <c r="X4927" i="1"/>
  <c r="AA4927" i="1"/>
  <c r="X4928" i="1"/>
  <c r="AA4928" i="1"/>
  <c r="X4929" i="1"/>
  <c r="AA4929" i="1"/>
  <c r="X4930" i="1"/>
  <c r="AA4930" i="1"/>
  <c r="X4931" i="1"/>
  <c r="AA4931" i="1"/>
  <c r="X4932" i="1"/>
  <c r="AA4932" i="1"/>
  <c r="X4933" i="1"/>
  <c r="AA4933" i="1"/>
  <c r="X4934" i="1"/>
  <c r="AA4934" i="1"/>
  <c r="X4935" i="1"/>
  <c r="AA4935" i="1"/>
  <c r="X4936" i="1"/>
  <c r="AA4936" i="1"/>
  <c r="L4610" i="1"/>
  <c r="AE4610" i="1" s="1"/>
  <c r="N4610" i="1"/>
  <c r="Q4610" i="1"/>
  <c r="L4611" i="1"/>
  <c r="AE4611" i="1" s="1"/>
  <c r="N4611" i="1"/>
  <c r="Q4611" i="1"/>
  <c r="L4612" i="1"/>
  <c r="AE4612" i="1" s="1"/>
  <c r="N4612" i="1"/>
  <c r="Q4612" i="1"/>
  <c r="L4613" i="1"/>
  <c r="AE4613" i="1" s="1"/>
  <c r="N4613" i="1"/>
  <c r="Q4613" i="1"/>
  <c r="L4614" i="1"/>
  <c r="AE4614" i="1" s="1"/>
  <c r="N4614" i="1"/>
  <c r="Q4614" i="1"/>
  <c r="L4615" i="1"/>
  <c r="AE4615" i="1" s="1"/>
  <c r="N4615" i="1"/>
  <c r="Q4615" i="1"/>
  <c r="L4616" i="1"/>
  <c r="AE4616" i="1" s="1"/>
  <c r="N4616" i="1"/>
  <c r="Q4616" i="1"/>
  <c r="L4617" i="1"/>
  <c r="AE4617" i="1" s="1"/>
  <c r="N4617" i="1"/>
  <c r="Q4617" i="1"/>
  <c r="L4618" i="1"/>
  <c r="AE4618" i="1" s="1"/>
  <c r="N4618" i="1"/>
  <c r="Q4618" i="1"/>
  <c r="L4619" i="1"/>
  <c r="AE4619" i="1" s="1"/>
  <c r="N4619" i="1"/>
  <c r="Q4619" i="1"/>
  <c r="L4620" i="1"/>
  <c r="AE4620" i="1" s="1"/>
  <c r="N4620" i="1"/>
  <c r="Q4620" i="1"/>
  <c r="L4621" i="1"/>
  <c r="AE4621" i="1" s="1"/>
  <c r="N4621" i="1"/>
  <c r="Q4621" i="1"/>
  <c r="L4622" i="1"/>
  <c r="AE4622" i="1" s="1"/>
  <c r="N4622" i="1"/>
  <c r="Q4622" i="1"/>
  <c r="L4623" i="1"/>
  <c r="AE4623" i="1" s="1"/>
  <c r="N4623" i="1"/>
  <c r="Q4623" i="1"/>
  <c r="L4624" i="1"/>
  <c r="AE4624" i="1" s="1"/>
  <c r="N4624" i="1"/>
  <c r="Q4624" i="1"/>
  <c r="L4625" i="1"/>
  <c r="AE4625" i="1" s="1"/>
  <c r="N4625" i="1"/>
  <c r="Q4625" i="1"/>
  <c r="L4626" i="1"/>
  <c r="AE4626" i="1" s="1"/>
  <c r="N4626" i="1"/>
  <c r="Q4626" i="1"/>
  <c r="L4627" i="1"/>
  <c r="AE4627" i="1" s="1"/>
  <c r="N4627" i="1"/>
  <c r="Q4627" i="1"/>
  <c r="L4628" i="1"/>
  <c r="AE4628" i="1" s="1"/>
  <c r="N4628" i="1"/>
  <c r="Q4628" i="1"/>
  <c r="L4629" i="1"/>
  <c r="AE4629" i="1" s="1"/>
  <c r="N4629" i="1"/>
  <c r="Q4629" i="1"/>
  <c r="L4630" i="1"/>
  <c r="AE4630" i="1" s="1"/>
  <c r="N4630" i="1"/>
  <c r="Q4630" i="1"/>
  <c r="L4631" i="1"/>
  <c r="AE4631" i="1" s="1"/>
  <c r="N4631" i="1"/>
  <c r="Q4631" i="1"/>
  <c r="L4632" i="1"/>
  <c r="AE4632" i="1" s="1"/>
  <c r="N4632" i="1"/>
  <c r="Q4632" i="1"/>
  <c r="L4633" i="1"/>
  <c r="AE4633" i="1" s="1"/>
  <c r="N4633" i="1"/>
  <c r="Q4633" i="1"/>
  <c r="L4634" i="1"/>
  <c r="AE4634" i="1" s="1"/>
  <c r="N4634" i="1"/>
  <c r="Q4634" i="1"/>
  <c r="L4635" i="1"/>
  <c r="AE4635" i="1" s="1"/>
  <c r="N4635" i="1"/>
  <c r="Q4635" i="1"/>
  <c r="L4636" i="1"/>
  <c r="AE4636" i="1" s="1"/>
  <c r="N4636" i="1"/>
  <c r="Q4636" i="1"/>
  <c r="L4637" i="1"/>
  <c r="AE4637" i="1" s="1"/>
  <c r="N4637" i="1"/>
  <c r="Q4637" i="1"/>
  <c r="L4638" i="1"/>
  <c r="AE4638" i="1" s="1"/>
  <c r="N4638" i="1"/>
  <c r="Q4638" i="1"/>
  <c r="L4639" i="1"/>
  <c r="AE4639" i="1" s="1"/>
  <c r="N4639" i="1"/>
  <c r="Q4639" i="1"/>
  <c r="L4640" i="1"/>
  <c r="AE4640" i="1" s="1"/>
  <c r="N4640" i="1"/>
  <c r="Q4640" i="1"/>
  <c r="L4641" i="1"/>
  <c r="AE4641" i="1" s="1"/>
  <c r="N4641" i="1"/>
  <c r="Q4641" i="1"/>
  <c r="L4642" i="1"/>
  <c r="AE4642" i="1" s="1"/>
  <c r="N4642" i="1"/>
  <c r="Q4642" i="1"/>
  <c r="L4643" i="1"/>
  <c r="AE4643" i="1" s="1"/>
  <c r="N4643" i="1"/>
  <c r="Q4643" i="1"/>
  <c r="L4644" i="1"/>
  <c r="AE4644" i="1" s="1"/>
  <c r="N4644" i="1"/>
  <c r="Q4644" i="1"/>
  <c r="L4645" i="1"/>
  <c r="AE4645" i="1" s="1"/>
  <c r="N4645" i="1"/>
  <c r="Q4645" i="1"/>
  <c r="L4646" i="1"/>
  <c r="AE4646" i="1" s="1"/>
  <c r="N4646" i="1"/>
  <c r="Q4646" i="1"/>
  <c r="L4647" i="1"/>
  <c r="AE4647" i="1" s="1"/>
  <c r="N4647" i="1"/>
  <c r="Q4647" i="1"/>
  <c r="L4648" i="1"/>
  <c r="AE4648" i="1" s="1"/>
  <c r="N4648" i="1"/>
  <c r="Q4648" i="1"/>
  <c r="L4649" i="1"/>
  <c r="AE4649" i="1" s="1"/>
  <c r="N4649" i="1"/>
  <c r="Q4649" i="1"/>
  <c r="L4650" i="1"/>
  <c r="AE4650" i="1" s="1"/>
  <c r="N4650" i="1"/>
  <c r="Q4650" i="1"/>
  <c r="L4651" i="1"/>
  <c r="AE4651" i="1" s="1"/>
  <c r="N4651" i="1"/>
  <c r="Q4651" i="1"/>
  <c r="L4652" i="1"/>
  <c r="AE4652" i="1" s="1"/>
  <c r="N4652" i="1"/>
  <c r="Q4652" i="1"/>
  <c r="L4653" i="1"/>
  <c r="AE4653" i="1" s="1"/>
  <c r="N4653" i="1"/>
  <c r="Q4653" i="1"/>
  <c r="L4654" i="1"/>
  <c r="AE4654" i="1" s="1"/>
  <c r="N4654" i="1"/>
  <c r="Q4654" i="1"/>
  <c r="L4655" i="1"/>
  <c r="AE4655" i="1" s="1"/>
  <c r="N4655" i="1"/>
  <c r="Q4655" i="1"/>
  <c r="L4656" i="1"/>
  <c r="AE4656" i="1" s="1"/>
  <c r="N4656" i="1"/>
  <c r="Q4656" i="1"/>
  <c r="L4657" i="1"/>
  <c r="AE4657" i="1" s="1"/>
  <c r="N4657" i="1"/>
  <c r="Q4657" i="1"/>
  <c r="L4658" i="1"/>
  <c r="AE4658" i="1" s="1"/>
  <c r="N4658" i="1"/>
  <c r="Q4658" i="1"/>
  <c r="L4659" i="1"/>
  <c r="AE4659" i="1" s="1"/>
  <c r="N4659" i="1"/>
  <c r="Q4659" i="1"/>
  <c r="L4660" i="1"/>
  <c r="AE4660" i="1" s="1"/>
  <c r="N4660" i="1"/>
  <c r="Q4660" i="1"/>
  <c r="L4661" i="1"/>
  <c r="AE4661" i="1" s="1"/>
  <c r="N4661" i="1"/>
  <c r="Q4661" i="1"/>
  <c r="L4662" i="1"/>
  <c r="AE4662" i="1" s="1"/>
  <c r="N4662" i="1"/>
  <c r="Q4662" i="1"/>
  <c r="L4663" i="1"/>
  <c r="AE4663" i="1" s="1"/>
  <c r="N4663" i="1"/>
  <c r="Q4663" i="1"/>
  <c r="L4664" i="1"/>
  <c r="AE4664" i="1" s="1"/>
  <c r="N4664" i="1"/>
  <c r="Q4664" i="1"/>
  <c r="L4665" i="1"/>
  <c r="AE4665" i="1" s="1"/>
  <c r="N4665" i="1"/>
  <c r="Q4665" i="1"/>
  <c r="L4666" i="1"/>
  <c r="AE4666" i="1" s="1"/>
  <c r="N4666" i="1"/>
  <c r="Q4666" i="1"/>
  <c r="L4667" i="1"/>
  <c r="AE4667" i="1" s="1"/>
  <c r="N4667" i="1"/>
  <c r="Q4667" i="1"/>
  <c r="L4668" i="1"/>
  <c r="AE4668" i="1" s="1"/>
  <c r="N4668" i="1"/>
  <c r="Q4668" i="1"/>
  <c r="L4669" i="1"/>
  <c r="AE4669" i="1" s="1"/>
  <c r="N4669" i="1"/>
  <c r="Q4669" i="1"/>
  <c r="L4670" i="1"/>
  <c r="AE4670" i="1" s="1"/>
  <c r="N4670" i="1"/>
  <c r="Q4670" i="1"/>
  <c r="L4671" i="1"/>
  <c r="AE4671" i="1" s="1"/>
  <c r="N4671" i="1"/>
  <c r="Q4671" i="1"/>
  <c r="L4672" i="1"/>
  <c r="AE4672" i="1" s="1"/>
  <c r="N4672" i="1"/>
  <c r="Q4672" i="1"/>
  <c r="L4673" i="1"/>
  <c r="AE4673" i="1" s="1"/>
  <c r="N4673" i="1"/>
  <c r="Q4673" i="1"/>
  <c r="L4674" i="1"/>
  <c r="AE4674" i="1" s="1"/>
  <c r="N4674" i="1"/>
  <c r="Q4674" i="1"/>
  <c r="L4675" i="1"/>
  <c r="AE4675" i="1" s="1"/>
  <c r="N4675" i="1"/>
  <c r="Q4675" i="1"/>
  <c r="L4676" i="1"/>
  <c r="AE4676" i="1" s="1"/>
  <c r="N4676" i="1"/>
  <c r="Q4676" i="1"/>
  <c r="L4677" i="1"/>
  <c r="AE4677" i="1" s="1"/>
  <c r="N4677" i="1"/>
  <c r="Q4677" i="1"/>
  <c r="L4678" i="1"/>
  <c r="AE4678" i="1" s="1"/>
  <c r="N4678" i="1"/>
  <c r="Q4678" i="1"/>
  <c r="L4679" i="1"/>
  <c r="AE4679" i="1" s="1"/>
  <c r="N4679" i="1"/>
  <c r="Q4679" i="1"/>
  <c r="L4680" i="1"/>
  <c r="AE4680" i="1" s="1"/>
  <c r="N4680" i="1"/>
  <c r="Q4680" i="1"/>
  <c r="L4681" i="1"/>
  <c r="AE4681" i="1" s="1"/>
  <c r="N4681" i="1"/>
  <c r="Q4681" i="1"/>
  <c r="L4682" i="1"/>
  <c r="AE4682" i="1" s="1"/>
  <c r="N4682" i="1"/>
  <c r="Q4682" i="1"/>
  <c r="L4683" i="1"/>
  <c r="AE4683" i="1" s="1"/>
  <c r="N4683" i="1"/>
  <c r="Q4683" i="1"/>
  <c r="L4684" i="1"/>
  <c r="AE4684" i="1" s="1"/>
  <c r="N4684" i="1"/>
  <c r="Q4684" i="1"/>
  <c r="L4685" i="1"/>
  <c r="AE4685" i="1" s="1"/>
  <c r="N4685" i="1"/>
  <c r="Q4685" i="1"/>
  <c r="L4686" i="1"/>
  <c r="AE4686" i="1" s="1"/>
  <c r="N4686" i="1"/>
  <c r="Q4686" i="1"/>
  <c r="L4687" i="1"/>
  <c r="AE4687" i="1" s="1"/>
  <c r="N4687" i="1"/>
  <c r="Q4687" i="1"/>
  <c r="L4688" i="1"/>
  <c r="AE4688" i="1" s="1"/>
  <c r="N4688" i="1"/>
  <c r="Q4688" i="1"/>
  <c r="L4689" i="1"/>
  <c r="AE4689" i="1" s="1"/>
  <c r="N4689" i="1"/>
  <c r="Q4689" i="1"/>
  <c r="L4690" i="1"/>
  <c r="AE4690" i="1" s="1"/>
  <c r="N4690" i="1"/>
  <c r="Q4690" i="1"/>
  <c r="L4691" i="1"/>
  <c r="AE4691" i="1" s="1"/>
  <c r="N4691" i="1"/>
  <c r="Q4691" i="1"/>
  <c r="L4692" i="1"/>
  <c r="AE4692" i="1" s="1"/>
  <c r="N4692" i="1"/>
  <c r="Q4692" i="1"/>
  <c r="L4693" i="1"/>
  <c r="AE4693" i="1" s="1"/>
  <c r="N4693" i="1"/>
  <c r="Q4693" i="1"/>
  <c r="L4694" i="1"/>
  <c r="AE4694" i="1" s="1"/>
  <c r="N4694" i="1"/>
  <c r="Q4694" i="1"/>
  <c r="L4695" i="1"/>
  <c r="AE4695" i="1" s="1"/>
  <c r="N4695" i="1"/>
  <c r="Q4695" i="1"/>
  <c r="L4696" i="1"/>
  <c r="AE4696" i="1" s="1"/>
  <c r="N4696" i="1"/>
  <c r="Q4696" i="1"/>
  <c r="L4697" i="1"/>
  <c r="AE4697" i="1" s="1"/>
  <c r="N4697" i="1"/>
  <c r="Q4697" i="1"/>
  <c r="L4698" i="1"/>
  <c r="AE4698" i="1" s="1"/>
  <c r="N4698" i="1"/>
  <c r="Q4698" i="1"/>
  <c r="L4699" i="1"/>
  <c r="AE4699" i="1" s="1"/>
  <c r="N4699" i="1"/>
  <c r="Q4699" i="1"/>
  <c r="L4700" i="1"/>
  <c r="AE4700" i="1" s="1"/>
  <c r="N4700" i="1"/>
  <c r="Q4700" i="1"/>
  <c r="L4701" i="1"/>
  <c r="AE4701" i="1" s="1"/>
  <c r="N4701" i="1"/>
  <c r="Q4701" i="1"/>
  <c r="L4702" i="1"/>
  <c r="AE4702" i="1" s="1"/>
  <c r="N4702" i="1"/>
  <c r="Q4702" i="1"/>
  <c r="L4703" i="1"/>
  <c r="AE4703" i="1" s="1"/>
  <c r="N4703" i="1"/>
  <c r="Q4703" i="1"/>
  <c r="L4704" i="1"/>
  <c r="AE4704" i="1" s="1"/>
  <c r="N4704" i="1"/>
  <c r="Q4704" i="1"/>
  <c r="L4705" i="1"/>
  <c r="AE4705" i="1" s="1"/>
  <c r="N4705" i="1"/>
  <c r="Q4705" i="1"/>
  <c r="L4706" i="1"/>
  <c r="AE4706" i="1" s="1"/>
  <c r="N4706" i="1"/>
  <c r="Q4706" i="1"/>
  <c r="L4707" i="1"/>
  <c r="AE4707" i="1" s="1"/>
  <c r="N4707" i="1"/>
  <c r="Q4707" i="1"/>
  <c r="L4708" i="1"/>
  <c r="AE4708" i="1" s="1"/>
  <c r="N4708" i="1"/>
  <c r="Q4708" i="1"/>
  <c r="L4709" i="1"/>
  <c r="AE4709" i="1" s="1"/>
  <c r="N4709" i="1"/>
  <c r="Q4709" i="1"/>
  <c r="L4710" i="1"/>
  <c r="AE4710" i="1" s="1"/>
  <c r="N4710" i="1"/>
  <c r="Q4710" i="1"/>
  <c r="L4711" i="1"/>
  <c r="AE4711" i="1" s="1"/>
  <c r="N4711" i="1"/>
  <c r="Q4711" i="1"/>
  <c r="L4712" i="1"/>
  <c r="AE4712" i="1" s="1"/>
  <c r="N4712" i="1"/>
  <c r="Q4712" i="1"/>
  <c r="L4713" i="1"/>
  <c r="AE4713" i="1" s="1"/>
  <c r="N4713" i="1"/>
  <c r="Q4713" i="1"/>
  <c r="L4714" i="1"/>
  <c r="AE4714" i="1" s="1"/>
  <c r="N4714" i="1"/>
  <c r="Q4714" i="1"/>
  <c r="L4715" i="1"/>
  <c r="AE4715" i="1" s="1"/>
  <c r="N4715" i="1"/>
  <c r="Q4715" i="1"/>
  <c r="L4716" i="1"/>
  <c r="AE4716" i="1" s="1"/>
  <c r="N4716" i="1"/>
  <c r="Q4716" i="1"/>
  <c r="L4717" i="1"/>
  <c r="AE4717" i="1" s="1"/>
  <c r="N4717" i="1"/>
  <c r="Q4717" i="1"/>
  <c r="L4718" i="1"/>
  <c r="AE4718" i="1" s="1"/>
  <c r="N4718" i="1"/>
  <c r="Q4718" i="1"/>
  <c r="L4719" i="1"/>
  <c r="AE4719" i="1" s="1"/>
  <c r="N4719" i="1"/>
  <c r="Q4719" i="1"/>
  <c r="L4720" i="1"/>
  <c r="AE4720" i="1" s="1"/>
  <c r="N4720" i="1"/>
  <c r="Q4720" i="1"/>
  <c r="L4721" i="1"/>
  <c r="AE4721" i="1" s="1"/>
  <c r="N4721" i="1"/>
  <c r="Q4721" i="1"/>
  <c r="L4722" i="1"/>
  <c r="AE4722" i="1" s="1"/>
  <c r="N4722" i="1"/>
  <c r="Q4722" i="1"/>
  <c r="L4723" i="1"/>
  <c r="AE4723" i="1" s="1"/>
  <c r="N4723" i="1"/>
  <c r="Q4723" i="1"/>
  <c r="L4724" i="1"/>
  <c r="AE4724" i="1" s="1"/>
  <c r="N4724" i="1"/>
  <c r="Q4724" i="1"/>
  <c r="L4725" i="1"/>
  <c r="AE4725" i="1" s="1"/>
  <c r="N4725" i="1"/>
  <c r="Q4725" i="1"/>
  <c r="L4726" i="1"/>
  <c r="AE4726" i="1" s="1"/>
  <c r="N4726" i="1"/>
  <c r="Q4726" i="1"/>
  <c r="L4727" i="1"/>
  <c r="AE4727" i="1" s="1"/>
  <c r="N4727" i="1"/>
  <c r="Q4727" i="1"/>
  <c r="L4728" i="1"/>
  <c r="AE4728" i="1" s="1"/>
  <c r="N4728" i="1"/>
  <c r="Q4728" i="1"/>
  <c r="L4729" i="1"/>
  <c r="AE4729" i="1" s="1"/>
  <c r="N4729" i="1"/>
  <c r="Q4729" i="1"/>
  <c r="L4730" i="1"/>
  <c r="AE4730" i="1" s="1"/>
  <c r="N4730" i="1"/>
  <c r="Q4730" i="1"/>
  <c r="L4731" i="1"/>
  <c r="AE4731" i="1" s="1"/>
  <c r="N4731" i="1"/>
  <c r="Q4731" i="1"/>
  <c r="L4732" i="1"/>
  <c r="AE4732" i="1" s="1"/>
  <c r="N4732" i="1"/>
  <c r="Q4732" i="1"/>
  <c r="L4733" i="1"/>
  <c r="AE4733" i="1" s="1"/>
  <c r="N4733" i="1"/>
  <c r="Q4733" i="1"/>
  <c r="L4734" i="1"/>
  <c r="AE4734" i="1" s="1"/>
  <c r="N4734" i="1"/>
  <c r="Q4734" i="1"/>
  <c r="L4735" i="1"/>
  <c r="AE4735" i="1" s="1"/>
  <c r="N4735" i="1"/>
  <c r="Q4735" i="1"/>
  <c r="L4736" i="1"/>
  <c r="AE4736" i="1" s="1"/>
  <c r="N4736" i="1"/>
  <c r="Q4736" i="1"/>
  <c r="L4737" i="1"/>
  <c r="AE4737" i="1" s="1"/>
  <c r="N4737" i="1"/>
  <c r="Q4737" i="1"/>
  <c r="L4738" i="1"/>
  <c r="AE4738" i="1" s="1"/>
  <c r="N4738" i="1"/>
  <c r="Q4738" i="1"/>
  <c r="L4739" i="1"/>
  <c r="AE4739" i="1" s="1"/>
  <c r="N4739" i="1"/>
  <c r="Q4739" i="1"/>
  <c r="L4740" i="1"/>
  <c r="AE4740" i="1" s="1"/>
  <c r="N4740" i="1"/>
  <c r="Q4740" i="1"/>
  <c r="L4741" i="1"/>
  <c r="AE4741" i="1" s="1"/>
  <c r="N4741" i="1"/>
  <c r="Q4741" i="1"/>
  <c r="L4742" i="1"/>
  <c r="AE4742" i="1" s="1"/>
  <c r="N4742" i="1"/>
  <c r="Q4742" i="1"/>
  <c r="L4743" i="1"/>
  <c r="AE4743" i="1" s="1"/>
  <c r="N4743" i="1"/>
  <c r="Q4743" i="1"/>
  <c r="L4744" i="1"/>
  <c r="AE4744" i="1" s="1"/>
  <c r="N4744" i="1"/>
  <c r="Q4744" i="1"/>
  <c r="L4745" i="1"/>
  <c r="AE4745" i="1" s="1"/>
  <c r="N4745" i="1"/>
  <c r="Q4745" i="1"/>
  <c r="L4746" i="1"/>
  <c r="AE4746" i="1" s="1"/>
  <c r="N4746" i="1"/>
  <c r="Q4746" i="1"/>
  <c r="L4747" i="1"/>
  <c r="AE4747" i="1" s="1"/>
  <c r="N4747" i="1"/>
  <c r="Q4747" i="1"/>
  <c r="L4748" i="1"/>
  <c r="AE4748" i="1" s="1"/>
  <c r="N4748" i="1"/>
  <c r="Q4748" i="1"/>
  <c r="L4749" i="1"/>
  <c r="AE4749" i="1" s="1"/>
  <c r="N4749" i="1"/>
  <c r="Q4749" i="1"/>
  <c r="L4750" i="1"/>
  <c r="AE4750" i="1" s="1"/>
  <c r="N4750" i="1"/>
  <c r="Q4750" i="1"/>
  <c r="L4751" i="1"/>
  <c r="AE4751" i="1" s="1"/>
  <c r="N4751" i="1"/>
  <c r="Q4751" i="1"/>
  <c r="L4752" i="1"/>
  <c r="AE4752" i="1" s="1"/>
  <c r="N4752" i="1"/>
  <c r="Q4752" i="1"/>
  <c r="L4753" i="1"/>
  <c r="AE4753" i="1" s="1"/>
  <c r="N4753" i="1"/>
  <c r="Q4753" i="1"/>
  <c r="L4754" i="1"/>
  <c r="AE4754" i="1" s="1"/>
  <c r="N4754" i="1"/>
  <c r="Q4754" i="1"/>
  <c r="L4755" i="1"/>
  <c r="AE4755" i="1" s="1"/>
  <c r="N4755" i="1"/>
  <c r="Q4755" i="1"/>
  <c r="L4756" i="1"/>
  <c r="AE4756" i="1" s="1"/>
  <c r="N4756" i="1"/>
  <c r="Q4756" i="1"/>
  <c r="L4757" i="1"/>
  <c r="AE4757" i="1" s="1"/>
  <c r="N4757" i="1"/>
  <c r="Q4757" i="1"/>
  <c r="L4758" i="1"/>
  <c r="AE4758" i="1" s="1"/>
  <c r="N4758" i="1"/>
  <c r="Q4758" i="1"/>
  <c r="L4759" i="1"/>
  <c r="AE4759" i="1" s="1"/>
  <c r="N4759" i="1"/>
  <c r="Q4759" i="1"/>
  <c r="L4760" i="1"/>
  <c r="AE4760" i="1" s="1"/>
  <c r="N4760" i="1"/>
  <c r="Q4760" i="1"/>
  <c r="L4761" i="1"/>
  <c r="AE4761" i="1" s="1"/>
  <c r="N4761" i="1"/>
  <c r="Q4761" i="1"/>
  <c r="L4762" i="1"/>
  <c r="AE4762" i="1" s="1"/>
  <c r="N4762" i="1"/>
  <c r="Q4762" i="1"/>
  <c r="L4763" i="1"/>
  <c r="AE4763" i="1" s="1"/>
  <c r="N4763" i="1"/>
  <c r="Q4763" i="1"/>
  <c r="L4764" i="1"/>
  <c r="AE4764" i="1" s="1"/>
  <c r="N4764" i="1"/>
  <c r="Q4764" i="1"/>
  <c r="L4765" i="1"/>
  <c r="AE4765" i="1" s="1"/>
  <c r="N4765" i="1"/>
  <c r="Q4765" i="1"/>
  <c r="L4766" i="1"/>
  <c r="AE4766" i="1" s="1"/>
  <c r="N4766" i="1"/>
  <c r="Q4766" i="1"/>
  <c r="L4767" i="1"/>
  <c r="AE4767" i="1" s="1"/>
  <c r="N4767" i="1"/>
  <c r="Q4767" i="1"/>
  <c r="L4768" i="1"/>
  <c r="AE4768" i="1" s="1"/>
  <c r="N4768" i="1"/>
  <c r="Q4768" i="1"/>
  <c r="L4769" i="1"/>
  <c r="AE4769" i="1" s="1"/>
  <c r="N4769" i="1"/>
  <c r="Q4769" i="1"/>
  <c r="L4770" i="1"/>
  <c r="AE4770" i="1" s="1"/>
  <c r="N4770" i="1"/>
  <c r="Q4770" i="1"/>
  <c r="L4771" i="1"/>
  <c r="AE4771" i="1" s="1"/>
  <c r="N4771" i="1"/>
  <c r="Q4771" i="1"/>
  <c r="L4772" i="1"/>
  <c r="AE4772" i="1" s="1"/>
  <c r="N4772" i="1"/>
  <c r="Q4772" i="1"/>
  <c r="L4773" i="1"/>
  <c r="AE4773" i="1" s="1"/>
  <c r="N4773" i="1"/>
  <c r="Q4773" i="1"/>
  <c r="L4774" i="1"/>
  <c r="AE4774" i="1" s="1"/>
  <c r="N4774" i="1"/>
  <c r="Q4774" i="1"/>
  <c r="L4775" i="1"/>
  <c r="AE4775" i="1" s="1"/>
  <c r="N4775" i="1"/>
  <c r="Q4775" i="1"/>
  <c r="L4776" i="1"/>
  <c r="AE4776" i="1" s="1"/>
  <c r="N4776" i="1"/>
  <c r="Q4776" i="1"/>
  <c r="L4777" i="1"/>
  <c r="AE4777" i="1" s="1"/>
  <c r="N4777" i="1"/>
  <c r="Q4777" i="1"/>
  <c r="L4778" i="1"/>
  <c r="AE4778" i="1" s="1"/>
  <c r="N4778" i="1"/>
  <c r="Q4778" i="1"/>
  <c r="L4779" i="1"/>
  <c r="AE4779" i="1" s="1"/>
  <c r="N4779" i="1"/>
  <c r="Q4779" i="1"/>
  <c r="L4780" i="1"/>
  <c r="AE4780" i="1" s="1"/>
  <c r="N4780" i="1"/>
  <c r="Q4780" i="1"/>
  <c r="L4781" i="1"/>
  <c r="AE4781" i="1" s="1"/>
  <c r="N4781" i="1"/>
  <c r="Q4781" i="1"/>
  <c r="L4782" i="1"/>
  <c r="AE4782" i="1" s="1"/>
  <c r="N4782" i="1"/>
  <c r="Q4782" i="1"/>
  <c r="L4783" i="1"/>
  <c r="AE4783" i="1" s="1"/>
  <c r="N4783" i="1"/>
  <c r="Q4783" i="1"/>
  <c r="L4784" i="1"/>
  <c r="AE4784" i="1" s="1"/>
  <c r="N4784" i="1"/>
  <c r="Q4784" i="1"/>
  <c r="L4785" i="1"/>
  <c r="AE4785" i="1" s="1"/>
  <c r="N4785" i="1"/>
  <c r="Q4785" i="1"/>
  <c r="L4786" i="1"/>
  <c r="AE4786" i="1" s="1"/>
  <c r="N4786" i="1"/>
  <c r="Q4786" i="1"/>
  <c r="L4787" i="1"/>
  <c r="AE4787" i="1" s="1"/>
  <c r="N4787" i="1"/>
  <c r="Q4787" i="1"/>
  <c r="L4788" i="1"/>
  <c r="AE4788" i="1" s="1"/>
  <c r="N4788" i="1"/>
  <c r="Q4788" i="1"/>
  <c r="L4789" i="1"/>
  <c r="AE4789" i="1" s="1"/>
  <c r="N4789" i="1"/>
  <c r="Q4789" i="1"/>
  <c r="L4790" i="1"/>
  <c r="AE4790" i="1" s="1"/>
  <c r="N4790" i="1"/>
  <c r="Q4790" i="1"/>
  <c r="L4791" i="1"/>
  <c r="AE4791" i="1" s="1"/>
  <c r="N4791" i="1"/>
  <c r="Q4791" i="1"/>
  <c r="L4792" i="1"/>
  <c r="AE4792" i="1" s="1"/>
  <c r="N4792" i="1"/>
  <c r="Q4792" i="1"/>
  <c r="L4793" i="1"/>
  <c r="AE4793" i="1" s="1"/>
  <c r="N4793" i="1"/>
  <c r="Q4793" i="1"/>
  <c r="L4794" i="1"/>
  <c r="AE4794" i="1" s="1"/>
  <c r="N4794" i="1"/>
  <c r="Q4794" i="1"/>
  <c r="L4795" i="1"/>
  <c r="AE4795" i="1" s="1"/>
  <c r="N4795" i="1"/>
  <c r="Q4795" i="1"/>
  <c r="L4796" i="1"/>
  <c r="AE4796" i="1" s="1"/>
  <c r="N4796" i="1"/>
  <c r="Q4796" i="1"/>
  <c r="L4797" i="1"/>
  <c r="AE4797" i="1" s="1"/>
  <c r="N4797" i="1"/>
  <c r="Q4797" i="1"/>
  <c r="L4798" i="1"/>
  <c r="AE4798" i="1" s="1"/>
  <c r="N4798" i="1"/>
  <c r="Q4798" i="1"/>
  <c r="L4799" i="1"/>
  <c r="AE4799" i="1" s="1"/>
  <c r="N4799" i="1"/>
  <c r="Q4799" i="1"/>
  <c r="L4800" i="1"/>
  <c r="AE4800" i="1" s="1"/>
  <c r="N4800" i="1"/>
  <c r="Q4800" i="1"/>
  <c r="L4801" i="1"/>
  <c r="AE4801" i="1" s="1"/>
  <c r="N4801" i="1"/>
  <c r="Q4801" i="1"/>
  <c r="L4802" i="1"/>
  <c r="AE4802" i="1" s="1"/>
  <c r="N4802" i="1"/>
  <c r="Q4802" i="1"/>
  <c r="L4803" i="1"/>
  <c r="AE4803" i="1" s="1"/>
  <c r="N4803" i="1"/>
  <c r="Q4803" i="1"/>
  <c r="L4804" i="1"/>
  <c r="AE4804" i="1" s="1"/>
  <c r="N4804" i="1"/>
  <c r="Q4804" i="1"/>
  <c r="L4805" i="1"/>
  <c r="AE4805" i="1" s="1"/>
  <c r="N4805" i="1"/>
  <c r="Q4805" i="1"/>
  <c r="L4806" i="1"/>
  <c r="AE4806" i="1" s="1"/>
  <c r="N4806" i="1"/>
  <c r="Q4806" i="1"/>
  <c r="L4807" i="1"/>
  <c r="AE4807" i="1" s="1"/>
  <c r="N4807" i="1"/>
  <c r="Q4807" i="1"/>
  <c r="L4808" i="1"/>
  <c r="AE4808" i="1" s="1"/>
  <c r="N4808" i="1"/>
  <c r="Q4808" i="1"/>
  <c r="L4809" i="1"/>
  <c r="AE4809" i="1" s="1"/>
  <c r="N4809" i="1"/>
  <c r="Q4809" i="1"/>
  <c r="L4810" i="1"/>
  <c r="AE4810" i="1" s="1"/>
  <c r="N4810" i="1"/>
  <c r="Q4810" i="1"/>
  <c r="L4811" i="1"/>
  <c r="AE4811" i="1" s="1"/>
  <c r="N4811" i="1"/>
  <c r="Q4811" i="1"/>
  <c r="L4812" i="1"/>
  <c r="AE4812" i="1" s="1"/>
  <c r="N4812" i="1"/>
  <c r="Q4812" i="1"/>
  <c r="L4813" i="1"/>
  <c r="AE4813" i="1" s="1"/>
  <c r="N4813" i="1"/>
  <c r="Q4813" i="1"/>
  <c r="L4814" i="1"/>
  <c r="AE4814" i="1" s="1"/>
  <c r="N4814" i="1"/>
  <c r="Q4814" i="1"/>
  <c r="L4815" i="1"/>
  <c r="AE4815" i="1" s="1"/>
  <c r="N4815" i="1"/>
  <c r="Q4815" i="1"/>
  <c r="L4816" i="1"/>
  <c r="AE4816" i="1" s="1"/>
  <c r="N4816" i="1"/>
  <c r="Q4816" i="1"/>
  <c r="L4817" i="1"/>
  <c r="AE4817" i="1" s="1"/>
  <c r="N4817" i="1"/>
  <c r="Q4817" i="1"/>
  <c r="L4818" i="1"/>
  <c r="AE4818" i="1" s="1"/>
  <c r="N4818" i="1"/>
  <c r="Q4818" i="1"/>
  <c r="L4819" i="1"/>
  <c r="AE4819" i="1" s="1"/>
  <c r="N4819" i="1"/>
  <c r="Q4819" i="1"/>
  <c r="L4820" i="1"/>
  <c r="AE4820" i="1" s="1"/>
  <c r="N4820" i="1"/>
  <c r="Q4820" i="1"/>
  <c r="L4821" i="1"/>
  <c r="AE4821" i="1" s="1"/>
  <c r="N4821" i="1"/>
  <c r="Q4821" i="1"/>
  <c r="L4822" i="1"/>
  <c r="AE4822" i="1" s="1"/>
  <c r="N4822" i="1"/>
  <c r="Q4822" i="1"/>
  <c r="L4823" i="1"/>
  <c r="AE4823" i="1" s="1"/>
  <c r="N4823" i="1"/>
  <c r="Q4823" i="1"/>
  <c r="L4824" i="1"/>
  <c r="AE4824" i="1" s="1"/>
  <c r="N4824" i="1"/>
  <c r="Q4824" i="1"/>
  <c r="L4825" i="1"/>
  <c r="AE4825" i="1" s="1"/>
  <c r="N4825" i="1"/>
  <c r="Q4825" i="1"/>
  <c r="L4826" i="1"/>
  <c r="AE4826" i="1" s="1"/>
  <c r="N4826" i="1"/>
  <c r="Q4826" i="1"/>
  <c r="L4827" i="1"/>
  <c r="AE4827" i="1" s="1"/>
  <c r="N4827" i="1"/>
  <c r="Q4827" i="1"/>
  <c r="L4828" i="1"/>
  <c r="AE4828" i="1" s="1"/>
  <c r="N4828" i="1"/>
  <c r="Q4828" i="1"/>
  <c r="L4829" i="1"/>
  <c r="AE4829" i="1" s="1"/>
  <c r="N4829" i="1"/>
  <c r="Q4829" i="1"/>
  <c r="L4830" i="1"/>
  <c r="AE4830" i="1" s="1"/>
  <c r="N4830" i="1"/>
  <c r="Q4830" i="1"/>
  <c r="L4831" i="1"/>
  <c r="AE4831" i="1" s="1"/>
  <c r="N4831" i="1"/>
  <c r="Q4831" i="1"/>
  <c r="L4832" i="1"/>
  <c r="AE4832" i="1" s="1"/>
  <c r="N4832" i="1"/>
  <c r="Q4832" i="1"/>
  <c r="L4833" i="1"/>
  <c r="AE4833" i="1" s="1"/>
  <c r="N4833" i="1"/>
  <c r="Q4833" i="1"/>
  <c r="L4834" i="1"/>
  <c r="AE4834" i="1" s="1"/>
  <c r="N4834" i="1"/>
  <c r="Q4834" i="1"/>
  <c r="L4835" i="1"/>
  <c r="AE4835" i="1" s="1"/>
  <c r="N4835" i="1"/>
  <c r="Q4835" i="1"/>
  <c r="L4836" i="1"/>
  <c r="AE4836" i="1" s="1"/>
  <c r="N4836" i="1"/>
  <c r="Q4836" i="1"/>
  <c r="L4837" i="1"/>
  <c r="AE4837" i="1" s="1"/>
  <c r="N4837" i="1"/>
  <c r="Q4837" i="1"/>
  <c r="L4838" i="1"/>
  <c r="AE4838" i="1" s="1"/>
  <c r="N4838" i="1"/>
  <c r="Q4838" i="1"/>
  <c r="L4839" i="1"/>
  <c r="AE4839" i="1" s="1"/>
  <c r="N4839" i="1"/>
  <c r="Q4839" i="1"/>
  <c r="L4840" i="1"/>
  <c r="AE4840" i="1" s="1"/>
  <c r="N4840" i="1"/>
  <c r="Q4840" i="1"/>
  <c r="L4841" i="1"/>
  <c r="AE4841" i="1" s="1"/>
  <c r="N4841" i="1"/>
  <c r="Q4841" i="1"/>
  <c r="L4842" i="1"/>
  <c r="AE4842" i="1" s="1"/>
  <c r="N4842" i="1"/>
  <c r="Q4842" i="1"/>
  <c r="L4843" i="1"/>
  <c r="AE4843" i="1" s="1"/>
  <c r="N4843" i="1"/>
  <c r="Q4843" i="1"/>
  <c r="L4844" i="1"/>
  <c r="AE4844" i="1" s="1"/>
  <c r="N4844" i="1"/>
  <c r="Q4844" i="1"/>
  <c r="L4845" i="1"/>
  <c r="AE4845" i="1" s="1"/>
  <c r="N4845" i="1"/>
  <c r="Q4845" i="1"/>
  <c r="L4846" i="1"/>
  <c r="AE4846" i="1" s="1"/>
  <c r="N4846" i="1"/>
  <c r="Q4846" i="1"/>
  <c r="L4847" i="1"/>
  <c r="AE4847" i="1" s="1"/>
  <c r="N4847" i="1"/>
  <c r="Q4847" i="1"/>
  <c r="L4848" i="1"/>
  <c r="AE4848" i="1" s="1"/>
  <c r="N4848" i="1"/>
  <c r="Q4848" i="1"/>
  <c r="L4849" i="1"/>
  <c r="AE4849" i="1" s="1"/>
  <c r="N4849" i="1"/>
  <c r="Q4849" i="1"/>
  <c r="L4850" i="1"/>
  <c r="AE4850" i="1" s="1"/>
  <c r="N4850" i="1"/>
  <c r="Q4850" i="1"/>
  <c r="L4851" i="1"/>
  <c r="AE4851" i="1" s="1"/>
  <c r="N4851" i="1"/>
  <c r="Q4851" i="1"/>
  <c r="L4852" i="1"/>
  <c r="AE4852" i="1" s="1"/>
  <c r="N4852" i="1"/>
  <c r="Q4852" i="1"/>
  <c r="L4853" i="1"/>
  <c r="AE4853" i="1" s="1"/>
  <c r="N4853" i="1"/>
  <c r="Q4853" i="1"/>
  <c r="L4854" i="1"/>
  <c r="AE4854" i="1" s="1"/>
  <c r="N4854" i="1"/>
  <c r="Q4854" i="1"/>
  <c r="L4855" i="1"/>
  <c r="AE4855" i="1" s="1"/>
  <c r="N4855" i="1"/>
  <c r="Q4855" i="1"/>
  <c r="L4856" i="1"/>
  <c r="AE4856" i="1" s="1"/>
  <c r="N4856" i="1"/>
  <c r="Q4856" i="1"/>
  <c r="L4857" i="1"/>
  <c r="AE4857" i="1" s="1"/>
  <c r="N4857" i="1"/>
  <c r="Q4857" i="1"/>
  <c r="L4858" i="1"/>
  <c r="AE4858" i="1" s="1"/>
  <c r="N4858" i="1"/>
  <c r="Q4858" i="1"/>
  <c r="L4859" i="1"/>
  <c r="AE4859" i="1" s="1"/>
  <c r="N4859" i="1"/>
  <c r="Q4859" i="1"/>
  <c r="L4860" i="1"/>
  <c r="AE4860" i="1" s="1"/>
  <c r="N4860" i="1"/>
  <c r="Q4860" i="1"/>
  <c r="L4861" i="1"/>
  <c r="AE4861" i="1" s="1"/>
  <c r="N4861" i="1"/>
  <c r="Q4861" i="1"/>
  <c r="L4862" i="1"/>
  <c r="AE4862" i="1" s="1"/>
  <c r="N4862" i="1"/>
  <c r="Q4862" i="1"/>
  <c r="L4863" i="1"/>
  <c r="AE4863" i="1" s="1"/>
  <c r="N4863" i="1"/>
  <c r="Q4863" i="1"/>
  <c r="L4864" i="1"/>
  <c r="AE4864" i="1" s="1"/>
  <c r="N4864" i="1"/>
  <c r="Q4864" i="1"/>
  <c r="L4865" i="1"/>
  <c r="AE4865" i="1" s="1"/>
  <c r="N4865" i="1"/>
  <c r="Q4865" i="1"/>
  <c r="L4866" i="1"/>
  <c r="AE4866" i="1" s="1"/>
  <c r="N4866" i="1"/>
  <c r="Q4866" i="1"/>
  <c r="L4867" i="1"/>
  <c r="AE4867" i="1" s="1"/>
  <c r="N4867" i="1"/>
  <c r="Q4867" i="1"/>
  <c r="L4868" i="1"/>
  <c r="AE4868" i="1" s="1"/>
  <c r="N4868" i="1"/>
  <c r="Q4868" i="1"/>
  <c r="L4869" i="1"/>
  <c r="AE4869" i="1" s="1"/>
  <c r="N4869" i="1"/>
  <c r="Q4869" i="1"/>
  <c r="L4870" i="1"/>
  <c r="AE4870" i="1" s="1"/>
  <c r="N4870" i="1"/>
  <c r="Q4870" i="1"/>
  <c r="L4871" i="1"/>
  <c r="AE4871" i="1" s="1"/>
  <c r="N4871" i="1"/>
  <c r="Q4871" i="1"/>
  <c r="L4872" i="1"/>
  <c r="AE4872" i="1" s="1"/>
  <c r="N4872" i="1"/>
  <c r="Q4872" i="1"/>
  <c r="L4873" i="1"/>
  <c r="AE4873" i="1" s="1"/>
  <c r="N4873" i="1"/>
  <c r="Q4873" i="1"/>
  <c r="L4874" i="1"/>
  <c r="AE4874" i="1" s="1"/>
  <c r="N4874" i="1"/>
  <c r="Q4874" i="1"/>
  <c r="L4875" i="1"/>
  <c r="AE4875" i="1" s="1"/>
  <c r="N4875" i="1"/>
  <c r="Q4875" i="1"/>
  <c r="L4876" i="1"/>
  <c r="AE4876" i="1" s="1"/>
  <c r="N4876" i="1"/>
  <c r="Q4876" i="1"/>
  <c r="L4877" i="1"/>
  <c r="AE4877" i="1" s="1"/>
  <c r="N4877" i="1"/>
  <c r="Q4877" i="1"/>
  <c r="L4878" i="1"/>
  <c r="AE4878" i="1" s="1"/>
  <c r="N4878" i="1"/>
  <c r="Q4878" i="1"/>
  <c r="L4879" i="1"/>
  <c r="AE4879" i="1" s="1"/>
  <c r="N4879" i="1"/>
  <c r="Q4879" i="1"/>
  <c r="L4880" i="1"/>
  <c r="AE4880" i="1" s="1"/>
  <c r="N4880" i="1"/>
  <c r="Q4880" i="1"/>
  <c r="L4881" i="1"/>
  <c r="AE4881" i="1" s="1"/>
  <c r="N4881" i="1"/>
  <c r="Q4881" i="1"/>
  <c r="L4882" i="1"/>
  <c r="AE4882" i="1" s="1"/>
  <c r="N4882" i="1"/>
  <c r="Q4882" i="1"/>
  <c r="L4883" i="1"/>
  <c r="AE4883" i="1" s="1"/>
  <c r="N4883" i="1"/>
  <c r="Q4883" i="1"/>
  <c r="L4884" i="1"/>
  <c r="AE4884" i="1" s="1"/>
  <c r="N4884" i="1"/>
  <c r="Q4884" i="1"/>
  <c r="L4885" i="1"/>
  <c r="AE4885" i="1" s="1"/>
  <c r="N4885" i="1"/>
  <c r="Q4885" i="1"/>
  <c r="L4886" i="1"/>
  <c r="AE4886" i="1" s="1"/>
  <c r="N4886" i="1"/>
  <c r="Q4886" i="1"/>
  <c r="L4887" i="1"/>
  <c r="AE4887" i="1" s="1"/>
  <c r="N4887" i="1"/>
  <c r="Q4887" i="1"/>
  <c r="L4888" i="1"/>
  <c r="AE4888" i="1" s="1"/>
  <c r="N4888" i="1"/>
  <c r="Q4888" i="1"/>
  <c r="L4889" i="1"/>
  <c r="AE4889" i="1" s="1"/>
  <c r="N4889" i="1"/>
  <c r="Q4889" i="1"/>
  <c r="L4890" i="1"/>
  <c r="AE4890" i="1" s="1"/>
  <c r="N4890" i="1"/>
  <c r="Q4890" i="1"/>
  <c r="L4891" i="1"/>
  <c r="AE4891" i="1" s="1"/>
  <c r="N4891" i="1"/>
  <c r="Q4891" i="1"/>
  <c r="L4892" i="1"/>
  <c r="AE4892" i="1" s="1"/>
  <c r="N4892" i="1"/>
  <c r="Q4892" i="1"/>
  <c r="L4893" i="1"/>
  <c r="AE4893" i="1" s="1"/>
  <c r="N4893" i="1"/>
  <c r="Q4893" i="1"/>
  <c r="L4894" i="1"/>
  <c r="AE4894" i="1" s="1"/>
  <c r="N4894" i="1"/>
  <c r="Q4894" i="1"/>
  <c r="L4895" i="1"/>
  <c r="AE4895" i="1" s="1"/>
  <c r="N4895" i="1"/>
  <c r="Q4895" i="1"/>
  <c r="L4896" i="1"/>
  <c r="AE4896" i="1" s="1"/>
  <c r="N4896" i="1"/>
  <c r="Q4896" i="1"/>
  <c r="L4897" i="1"/>
  <c r="AE4897" i="1" s="1"/>
  <c r="N4897" i="1"/>
  <c r="Q4897" i="1"/>
  <c r="L4898" i="1"/>
  <c r="AE4898" i="1" s="1"/>
  <c r="N4898" i="1"/>
  <c r="Q4898" i="1"/>
  <c r="L4899" i="1"/>
  <c r="AE4899" i="1" s="1"/>
  <c r="N4899" i="1"/>
  <c r="Q4899" i="1"/>
  <c r="L4900" i="1"/>
  <c r="AE4900" i="1" s="1"/>
  <c r="N4900" i="1"/>
  <c r="Q4900" i="1"/>
  <c r="L4901" i="1"/>
  <c r="AE4901" i="1" s="1"/>
  <c r="N4901" i="1"/>
  <c r="Q4901" i="1"/>
  <c r="L4902" i="1"/>
  <c r="AE4902" i="1" s="1"/>
  <c r="N4902" i="1"/>
  <c r="Q4902" i="1"/>
  <c r="L4903" i="1"/>
  <c r="AE4903" i="1" s="1"/>
  <c r="N4903" i="1"/>
  <c r="Q4903" i="1"/>
  <c r="L4904" i="1"/>
  <c r="AE4904" i="1" s="1"/>
  <c r="N4904" i="1"/>
  <c r="Q4904" i="1"/>
  <c r="L4905" i="1"/>
  <c r="AE4905" i="1" s="1"/>
  <c r="N4905" i="1"/>
  <c r="Q4905" i="1"/>
  <c r="L4906" i="1"/>
  <c r="AE4906" i="1" s="1"/>
  <c r="N4906" i="1"/>
  <c r="Q4906" i="1"/>
  <c r="L4907" i="1"/>
  <c r="AE4907" i="1" s="1"/>
  <c r="N4907" i="1"/>
  <c r="Q4907" i="1"/>
  <c r="L4908" i="1"/>
  <c r="AE4908" i="1" s="1"/>
  <c r="N4908" i="1"/>
  <c r="Q4908" i="1"/>
  <c r="L4909" i="1"/>
  <c r="AE4909" i="1" s="1"/>
  <c r="N4909" i="1"/>
  <c r="Q4909" i="1"/>
  <c r="L4910" i="1"/>
  <c r="AE4910" i="1" s="1"/>
  <c r="N4910" i="1"/>
  <c r="Q4910" i="1"/>
  <c r="L4911" i="1"/>
  <c r="AE4911" i="1" s="1"/>
  <c r="N4911" i="1"/>
  <c r="Q4911" i="1"/>
  <c r="L4912" i="1"/>
  <c r="AE4912" i="1" s="1"/>
  <c r="N4912" i="1"/>
  <c r="Q4912" i="1"/>
  <c r="L4913" i="1"/>
  <c r="AE4913" i="1" s="1"/>
  <c r="N4913" i="1"/>
  <c r="Q4913" i="1"/>
  <c r="L4914" i="1"/>
  <c r="AE4914" i="1" s="1"/>
  <c r="N4914" i="1"/>
  <c r="Q4914" i="1"/>
  <c r="L4915" i="1"/>
  <c r="AE4915" i="1" s="1"/>
  <c r="N4915" i="1"/>
  <c r="Q4915" i="1"/>
  <c r="L4916" i="1"/>
  <c r="AE4916" i="1" s="1"/>
  <c r="N4916" i="1"/>
  <c r="Q4916" i="1"/>
  <c r="L4917" i="1"/>
  <c r="AE4917" i="1" s="1"/>
  <c r="N4917" i="1"/>
  <c r="Q4917" i="1"/>
  <c r="L4918" i="1"/>
  <c r="AE4918" i="1" s="1"/>
  <c r="N4918" i="1"/>
  <c r="Q4918" i="1"/>
  <c r="L4919" i="1"/>
  <c r="AE4919" i="1" s="1"/>
  <c r="N4919" i="1"/>
  <c r="Q4919" i="1"/>
  <c r="L4920" i="1"/>
  <c r="AE4920" i="1" s="1"/>
  <c r="N4920" i="1"/>
  <c r="Q4920" i="1"/>
  <c r="L4921" i="1"/>
  <c r="AE4921" i="1" s="1"/>
  <c r="N4921" i="1"/>
  <c r="Q4921" i="1"/>
  <c r="L4922" i="1"/>
  <c r="AE4922" i="1" s="1"/>
  <c r="N4922" i="1"/>
  <c r="Q4922" i="1"/>
  <c r="L4923" i="1"/>
  <c r="AE4923" i="1" s="1"/>
  <c r="N4923" i="1"/>
  <c r="Q4923" i="1"/>
  <c r="L4924" i="1"/>
  <c r="AE4924" i="1" s="1"/>
  <c r="N4924" i="1"/>
  <c r="Q4924" i="1"/>
  <c r="L4925" i="1"/>
  <c r="AE4925" i="1" s="1"/>
  <c r="N4925" i="1"/>
  <c r="Q4925" i="1"/>
  <c r="L4926" i="1"/>
  <c r="AE4926" i="1" s="1"/>
  <c r="N4926" i="1"/>
  <c r="Q4926" i="1"/>
  <c r="L4927" i="1"/>
  <c r="AE4927" i="1" s="1"/>
  <c r="N4927" i="1"/>
  <c r="Q4927" i="1"/>
  <c r="L4928" i="1"/>
  <c r="AE4928" i="1" s="1"/>
  <c r="N4928" i="1"/>
  <c r="Q4928" i="1"/>
  <c r="L4929" i="1"/>
  <c r="AE4929" i="1" s="1"/>
  <c r="N4929" i="1"/>
  <c r="Q4929" i="1"/>
  <c r="L4930" i="1"/>
  <c r="AE4930" i="1" s="1"/>
  <c r="N4930" i="1"/>
  <c r="Q4930" i="1"/>
  <c r="L4931" i="1"/>
  <c r="AE4931" i="1" s="1"/>
  <c r="N4931" i="1"/>
  <c r="Q4931" i="1"/>
  <c r="L4932" i="1"/>
  <c r="AE4932" i="1" s="1"/>
  <c r="N4932" i="1"/>
  <c r="Q4932" i="1"/>
  <c r="L4933" i="1"/>
  <c r="AE4933" i="1" s="1"/>
  <c r="N4933" i="1"/>
  <c r="Q4933" i="1"/>
  <c r="L4934" i="1"/>
  <c r="AE4934" i="1" s="1"/>
  <c r="N4934" i="1"/>
  <c r="Q4934" i="1"/>
  <c r="L4935" i="1"/>
  <c r="AE4935" i="1" s="1"/>
  <c r="N4935" i="1"/>
  <c r="Q4935" i="1"/>
  <c r="L4936" i="1"/>
  <c r="AE4936" i="1" s="1"/>
  <c r="N4936" i="1"/>
  <c r="Q4936"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403" i="1"/>
  <c r="D4404" i="1"/>
  <c r="D4405" i="1"/>
  <c r="D4406" i="1"/>
  <c r="D4383" i="1"/>
  <c r="N3067"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3" i="1"/>
  <c r="Q42" i="1"/>
  <c r="Q41" i="1"/>
  <c r="Q40" i="1"/>
  <c r="Q39" i="1"/>
  <c r="Q38" i="1"/>
  <c r="Q37" i="1"/>
  <c r="Q36" i="1"/>
  <c r="Q35" i="1"/>
  <c r="Q34" i="1"/>
  <c r="Q33" i="1"/>
  <c r="Q32" i="1"/>
  <c r="Q31" i="1"/>
  <c r="Q30" i="1"/>
  <c r="Q29" i="1"/>
  <c r="Q28" i="1"/>
  <c r="Q27" i="1"/>
  <c r="Q26" i="1"/>
  <c r="Q25" i="1"/>
  <c r="Q23" i="1"/>
  <c r="Q22" i="1"/>
  <c r="Q21" i="1"/>
  <c r="Q20" i="1"/>
  <c r="Q19" i="1"/>
  <c r="Q18" i="1"/>
  <c r="Q17" i="1"/>
  <c r="Q16" i="1"/>
  <c r="Q15" i="1"/>
  <c r="Q14" i="1"/>
  <c r="Q13" i="1"/>
  <c r="Q12" i="1"/>
  <c r="Q11" i="1"/>
  <c r="Q10" i="1"/>
  <c r="Q9" i="1"/>
  <c r="Q8" i="1"/>
  <c r="Q7" i="1"/>
  <c r="Q6" i="1"/>
  <c r="Q2" i="1"/>
  <c r="Q3" i="1"/>
  <c r="Q4" i="1"/>
  <c r="Q5" i="1"/>
  <c r="A818" i="2"/>
  <c r="A694" i="2"/>
  <c r="A695" i="2"/>
  <c r="A827" i="2"/>
  <c r="A828" i="2"/>
  <c r="X4416" i="1"/>
  <c r="AA4416" i="1"/>
  <c r="X4417" i="1"/>
  <c r="AA4417" i="1"/>
  <c r="X4418" i="1"/>
  <c r="AA4418" i="1"/>
  <c r="X4419" i="1"/>
  <c r="AA4419" i="1"/>
  <c r="X4420" i="1"/>
  <c r="AA4420" i="1"/>
  <c r="X4421" i="1"/>
  <c r="AA4421" i="1"/>
  <c r="X4422" i="1"/>
  <c r="AA4422" i="1"/>
  <c r="X4423" i="1"/>
  <c r="AA4423" i="1"/>
  <c r="X4424" i="1"/>
  <c r="AA4424" i="1"/>
  <c r="X4425" i="1"/>
  <c r="AA4425" i="1"/>
  <c r="X4426" i="1"/>
  <c r="AA4426" i="1"/>
  <c r="X4427" i="1"/>
  <c r="AA4427" i="1"/>
  <c r="X4428" i="1"/>
  <c r="AA4428" i="1"/>
  <c r="X4429" i="1"/>
  <c r="AA4429" i="1"/>
  <c r="X4430" i="1"/>
  <c r="AA4430" i="1"/>
  <c r="X4431" i="1"/>
  <c r="AA4431" i="1"/>
  <c r="X4432" i="1"/>
  <c r="AA4432" i="1"/>
  <c r="X4433" i="1"/>
  <c r="AA4433" i="1"/>
  <c r="X4434" i="1"/>
  <c r="AA4434" i="1"/>
  <c r="X4435" i="1"/>
  <c r="AA4435" i="1"/>
  <c r="X4436" i="1"/>
  <c r="AA4436" i="1"/>
  <c r="X4437" i="1"/>
  <c r="AA4437" i="1"/>
  <c r="X4438" i="1"/>
  <c r="AA4438" i="1"/>
  <c r="X4439" i="1"/>
  <c r="AA4439" i="1"/>
  <c r="X4440" i="1"/>
  <c r="AA4440" i="1"/>
  <c r="X4441" i="1"/>
  <c r="AA4441" i="1"/>
  <c r="X4442" i="1"/>
  <c r="AA4442" i="1"/>
  <c r="X4443" i="1"/>
  <c r="AA4443" i="1"/>
  <c r="X4444" i="1"/>
  <c r="AA4444" i="1"/>
  <c r="X4445" i="1"/>
  <c r="AA4445" i="1"/>
  <c r="X4446" i="1"/>
  <c r="AA4446" i="1"/>
  <c r="X4447" i="1"/>
  <c r="AA4447" i="1"/>
  <c r="X4448" i="1"/>
  <c r="AA4448" i="1"/>
  <c r="X4449" i="1"/>
  <c r="AA4449" i="1"/>
  <c r="X4450" i="1"/>
  <c r="AA4450" i="1"/>
  <c r="X4451" i="1"/>
  <c r="AA4451" i="1"/>
  <c r="X4452" i="1"/>
  <c r="AA4452" i="1"/>
  <c r="X4453" i="1"/>
  <c r="AA4453" i="1"/>
  <c r="X4454" i="1"/>
  <c r="AA4454" i="1"/>
  <c r="X4455" i="1"/>
  <c r="AA4455" i="1"/>
  <c r="X4456" i="1"/>
  <c r="AA4456" i="1"/>
  <c r="X4457" i="1"/>
  <c r="AA4457" i="1"/>
  <c r="X4458" i="1"/>
  <c r="AA4458" i="1"/>
  <c r="X4459" i="1"/>
  <c r="AA4459" i="1"/>
  <c r="X4460" i="1"/>
  <c r="AA4460" i="1"/>
  <c r="X4461" i="1"/>
  <c r="AA4461" i="1"/>
  <c r="X4462" i="1"/>
  <c r="AA4462" i="1"/>
  <c r="X4463" i="1"/>
  <c r="AA4463" i="1"/>
  <c r="X4464" i="1"/>
  <c r="AA4464" i="1"/>
  <c r="X4465" i="1"/>
  <c r="AA4465" i="1"/>
  <c r="X4466" i="1"/>
  <c r="AA4466" i="1"/>
  <c r="X4467" i="1"/>
  <c r="AA4467" i="1"/>
  <c r="X4468" i="1"/>
  <c r="AA4468" i="1"/>
  <c r="X4469" i="1"/>
  <c r="AA4469" i="1"/>
  <c r="X4470" i="1"/>
  <c r="AA4470" i="1"/>
  <c r="X4471" i="1"/>
  <c r="AA4471" i="1"/>
  <c r="X4472" i="1"/>
  <c r="AA4472" i="1"/>
  <c r="X4473" i="1"/>
  <c r="AA4473" i="1"/>
  <c r="X4474" i="1"/>
  <c r="AA4474" i="1"/>
  <c r="X4475" i="1"/>
  <c r="AA4475" i="1"/>
  <c r="X4476" i="1"/>
  <c r="AA4476" i="1"/>
  <c r="X4477" i="1"/>
  <c r="AA4477" i="1"/>
  <c r="X4478" i="1"/>
  <c r="AA4478" i="1"/>
  <c r="X4479" i="1"/>
  <c r="AA4479" i="1"/>
  <c r="X4480" i="1"/>
  <c r="AA4480" i="1"/>
  <c r="X4481" i="1"/>
  <c r="AA4481" i="1"/>
  <c r="X4482" i="1"/>
  <c r="AA4482" i="1"/>
  <c r="X4483" i="1"/>
  <c r="AA4483" i="1"/>
  <c r="X4484" i="1"/>
  <c r="AA4484" i="1"/>
  <c r="X4485" i="1"/>
  <c r="AA4485" i="1"/>
  <c r="X4486" i="1"/>
  <c r="AA4486" i="1"/>
  <c r="X4487" i="1"/>
  <c r="AA4487" i="1"/>
  <c r="X4488" i="1"/>
  <c r="AA4488" i="1"/>
  <c r="X4489" i="1"/>
  <c r="AA4489" i="1"/>
  <c r="X4490" i="1"/>
  <c r="AA4490" i="1"/>
  <c r="X4491" i="1"/>
  <c r="AA4491" i="1"/>
  <c r="X4492" i="1"/>
  <c r="AA4492" i="1"/>
  <c r="X4493" i="1"/>
  <c r="AA4493" i="1"/>
  <c r="X4494" i="1"/>
  <c r="AA4494" i="1"/>
  <c r="X4495" i="1"/>
  <c r="AA4495" i="1"/>
  <c r="X4496" i="1"/>
  <c r="AA4496" i="1"/>
  <c r="X4497" i="1"/>
  <c r="AA4497" i="1"/>
  <c r="X4498" i="1"/>
  <c r="AA4498" i="1"/>
  <c r="X4499" i="1"/>
  <c r="AA4499" i="1"/>
  <c r="X4500" i="1"/>
  <c r="AA4500" i="1"/>
  <c r="X4501" i="1"/>
  <c r="AA4501" i="1"/>
  <c r="X4502" i="1"/>
  <c r="AA4502" i="1"/>
  <c r="X4503" i="1"/>
  <c r="AA4503" i="1"/>
  <c r="X4504" i="1"/>
  <c r="AA4504" i="1"/>
  <c r="X4505" i="1"/>
  <c r="AA4505" i="1"/>
  <c r="X4506" i="1"/>
  <c r="AA4506" i="1"/>
  <c r="X4507" i="1"/>
  <c r="AA4507" i="1"/>
  <c r="X4508" i="1"/>
  <c r="AA4508" i="1"/>
  <c r="X4509" i="1"/>
  <c r="AA4509" i="1"/>
  <c r="X4510" i="1"/>
  <c r="AA4510" i="1"/>
  <c r="X4511" i="1"/>
  <c r="AA4511" i="1"/>
  <c r="X4512" i="1"/>
  <c r="AA4512" i="1"/>
  <c r="X4513" i="1"/>
  <c r="AA4513" i="1"/>
  <c r="X4514" i="1"/>
  <c r="AA4514" i="1"/>
  <c r="X4515" i="1"/>
  <c r="AA4515" i="1"/>
  <c r="X4516" i="1"/>
  <c r="AA4516" i="1"/>
  <c r="X4517" i="1"/>
  <c r="AA4517" i="1"/>
  <c r="X4518" i="1"/>
  <c r="AA4518" i="1"/>
  <c r="X4519" i="1"/>
  <c r="AA4519" i="1"/>
  <c r="X4520" i="1"/>
  <c r="AA4520" i="1"/>
  <c r="X4521" i="1"/>
  <c r="AA4521" i="1"/>
  <c r="X4522" i="1"/>
  <c r="AA4522" i="1"/>
  <c r="X4523" i="1"/>
  <c r="AA4523" i="1"/>
  <c r="X4524" i="1"/>
  <c r="AA4524" i="1"/>
  <c r="X4525" i="1"/>
  <c r="AA4525" i="1"/>
  <c r="X4526" i="1"/>
  <c r="AA4526" i="1"/>
  <c r="X4527" i="1"/>
  <c r="AA4527" i="1"/>
  <c r="X4528" i="1"/>
  <c r="AA4528" i="1"/>
  <c r="X4529" i="1"/>
  <c r="AA4529" i="1"/>
  <c r="X4530" i="1"/>
  <c r="AA4530" i="1"/>
  <c r="X4531" i="1"/>
  <c r="AA4531" i="1"/>
  <c r="X4532" i="1"/>
  <c r="AA4532" i="1"/>
  <c r="X4533" i="1"/>
  <c r="AA4533" i="1"/>
  <c r="X4534" i="1"/>
  <c r="AA4534" i="1"/>
  <c r="X4535" i="1"/>
  <c r="AA4535" i="1"/>
  <c r="X4536" i="1"/>
  <c r="AA4536" i="1"/>
  <c r="X4537" i="1"/>
  <c r="AA4537" i="1"/>
  <c r="X4538" i="1"/>
  <c r="AA4538" i="1"/>
  <c r="X4539" i="1"/>
  <c r="AA4539" i="1"/>
  <c r="X4540" i="1"/>
  <c r="AA4540" i="1"/>
  <c r="X4541" i="1"/>
  <c r="AA4541" i="1"/>
  <c r="X4542" i="1"/>
  <c r="AA4542" i="1"/>
  <c r="X4543" i="1"/>
  <c r="AA4543" i="1"/>
  <c r="X4544" i="1"/>
  <c r="AA4544" i="1"/>
  <c r="X4545" i="1"/>
  <c r="AA4545" i="1"/>
  <c r="X4546" i="1"/>
  <c r="AA4546" i="1"/>
  <c r="X4547" i="1"/>
  <c r="AA4547" i="1"/>
  <c r="X4548" i="1"/>
  <c r="AA4548" i="1"/>
  <c r="X4549" i="1"/>
  <c r="AA4549" i="1"/>
  <c r="X4550" i="1"/>
  <c r="AA4550" i="1"/>
  <c r="X4551" i="1"/>
  <c r="AA4551" i="1"/>
  <c r="X4552" i="1"/>
  <c r="AA4552" i="1"/>
  <c r="X4553" i="1"/>
  <c r="AA4553" i="1"/>
  <c r="X4554" i="1"/>
  <c r="AA4554" i="1"/>
  <c r="X4555" i="1"/>
  <c r="AA4555" i="1"/>
  <c r="X4556" i="1"/>
  <c r="AA4556" i="1"/>
  <c r="X4557" i="1"/>
  <c r="AA4557" i="1"/>
  <c r="X4558" i="1"/>
  <c r="AA4558" i="1"/>
  <c r="X4559" i="1"/>
  <c r="AA4559" i="1"/>
  <c r="X4560" i="1"/>
  <c r="AA4560" i="1"/>
  <c r="X4561" i="1"/>
  <c r="AA4561" i="1"/>
  <c r="X4562" i="1"/>
  <c r="AA4562" i="1"/>
  <c r="X4563" i="1"/>
  <c r="AA4563" i="1"/>
  <c r="X4564" i="1"/>
  <c r="AA4564" i="1"/>
  <c r="X4565" i="1"/>
  <c r="AA4565" i="1"/>
  <c r="X4566" i="1"/>
  <c r="AA4566" i="1"/>
  <c r="X4567" i="1"/>
  <c r="AA4567" i="1"/>
  <c r="X4568" i="1"/>
  <c r="AA4568" i="1"/>
  <c r="X4569" i="1"/>
  <c r="AA4569" i="1"/>
  <c r="X4570" i="1"/>
  <c r="AA4570" i="1"/>
  <c r="X4571" i="1"/>
  <c r="AA4571" i="1"/>
  <c r="X4572" i="1"/>
  <c r="AA4572" i="1"/>
  <c r="X4573" i="1"/>
  <c r="AA4573" i="1"/>
  <c r="X4574" i="1"/>
  <c r="AA4574" i="1"/>
  <c r="X4575" i="1"/>
  <c r="AA4575" i="1"/>
  <c r="X4576" i="1"/>
  <c r="AA4576" i="1"/>
  <c r="X4577" i="1"/>
  <c r="AA4577" i="1"/>
  <c r="X4578" i="1"/>
  <c r="AA4578" i="1"/>
  <c r="X4579" i="1"/>
  <c r="AA4579" i="1"/>
  <c r="X4580" i="1"/>
  <c r="AA4580" i="1"/>
  <c r="X4581" i="1"/>
  <c r="AA4581" i="1"/>
  <c r="X4582" i="1"/>
  <c r="AA4582" i="1"/>
  <c r="X4583" i="1"/>
  <c r="AA4583" i="1"/>
  <c r="X4584" i="1"/>
  <c r="AA4584" i="1"/>
  <c r="X4585" i="1"/>
  <c r="AA4585" i="1"/>
  <c r="X4586" i="1"/>
  <c r="AA4586" i="1"/>
  <c r="X4587" i="1"/>
  <c r="AA4587" i="1"/>
  <c r="X4588" i="1"/>
  <c r="AA4588" i="1"/>
  <c r="X4589" i="1"/>
  <c r="AA4589" i="1"/>
  <c r="X4590" i="1"/>
  <c r="AA4590" i="1"/>
  <c r="X4591" i="1"/>
  <c r="AA4591" i="1"/>
  <c r="X4592" i="1"/>
  <c r="AA4592" i="1"/>
  <c r="X4593" i="1"/>
  <c r="AA4593" i="1"/>
  <c r="X4594" i="1"/>
  <c r="AA4594" i="1"/>
  <c r="X4595" i="1"/>
  <c r="AA4595" i="1"/>
  <c r="X4596" i="1"/>
  <c r="AA4596" i="1"/>
  <c r="X4597" i="1"/>
  <c r="AA4597" i="1"/>
  <c r="X4598" i="1"/>
  <c r="AA4598" i="1"/>
  <c r="X4599" i="1"/>
  <c r="AA4599" i="1"/>
  <c r="X4600" i="1"/>
  <c r="AA4600" i="1"/>
  <c r="X4601" i="1"/>
  <c r="AA4601" i="1"/>
  <c r="X4602" i="1"/>
  <c r="AA4602" i="1"/>
  <c r="X4603" i="1"/>
  <c r="AA4603" i="1"/>
  <c r="X4604" i="1"/>
  <c r="AA4604" i="1"/>
  <c r="X4605" i="1"/>
  <c r="AA4605" i="1"/>
  <c r="X4606" i="1"/>
  <c r="AA4606" i="1"/>
  <c r="X4607" i="1"/>
  <c r="AA4607" i="1"/>
  <c r="X4608" i="1"/>
  <c r="AA4608" i="1"/>
  <c r="X4609" i="1"/>
  <c r="AA4609" i="1"/>
  <c r="X4610" i="1"/>
  <c r="AA4610" i="1"/>
  <c r="X4611" i="1"/>
  <c r="AA4611" i="1"/>
  <c r="X4612" i="1"/>
  <c r="AA4612" i="1"/>
  <c r="X4613" i="1"/>
  <c r="AA4613" i="1"/>
  <c r="X4614" i="1"/>
  <c r="AA4614" i="1"/>
  <c r="X4615" i="1"/>
  <c r="AA4615" i="1"/>
  <c r="X4616" i="1"/>
  <c r="AA4616" i="1"/>
  <c r="X4617" i="1"/>
  <c r="AA4617" i="1"/>
  <c r="X4618" i="1"/>
  <c r="AA4618" i="1"/>
  <c r="X4619" i="1"/>
  <c r="AA4619" i="1"/>
  <c r="X4620" i="1"/>
  <c r="AA4620" i="1"/>
  <c r="X4621" i="1"/>
  <c r="AA4621" i="1"/>
  <c r="X4622" i="1"/>
  <c r="AA4622" i="1"/>
  <c r="X4623" i="1"/>
  <c r="AA4623" i="1"/>
  <c r="X4624" i="1"/>
  <c r="AA4624" i="1"/>
  <c r="X4625" i="1"/>
  <c r="AA4625" i="1"/>
  <c r="X4626" i="1"/>
  <c r="AA4626" i="1"/>
  <c r="X4627" i="1"/>
  <c r="AA4627" i="1"/>
  <c r="X4628" i="1"/>
  <c r="AA4628" i="1"/>
  <c r="X4629" i="1"/>
  <c r="AA4629" i="1"/>
  <c r="X4630" i="1"/>
  <c r="AA4630" i="1"/>
  <c r="X4631" i="1"/>
  <c r="AA4631" i="1"/>
  <c r="X4632" i="1"/>
  <c r="AA4632" i="1"/>
  <c r="X4633" i="1"/>
  <c r="AA4633" i="1"/>
  <c r="X4634" i="1"/>
  <c r="AA4634" i="1"/>
  <c r="X4635" i="1"/>
  <c r="AA4635" i="1"/>
  <c r="X4636" i="1"/>
  <c r="AA4636" i="1"/>
  <c r="X4637" i="1"/>
  <c r="AA4637" i="1"/>
  <c r="X4638" i="1"/>
  <c r="AA4638" i="1"/>
  <c r="X4639" i="1"/>
  <c r="AA4639" i="1"/>
  <c r="X4640" i="1"/>
  <c r="AA4640" i="1"/>
  <c r="X4641" i="1"/>
  <c r="AA4641" i="1"/>
  <c r="X4642" i="1"/>
  <c r="AA4642" i="1"/>
  <c r="X4643" i="1"/>
  <c r="AA4643" i="1"/>
  <c r="X4644" i="1"/>
  <c r="AA4644" i="1"/>
  <c r="X4645" i="1"/>
  <c r="AA4645" i="1"/>
  <c r="X4646" i="1"/>
  <c r="AA4646" i="1"/>
  <c r="X4647" i="1"/>
  <c r="AA4647" i="1"/>
  <c r="X4648" i="1"/>
  <c r="AA4648" i="1"/>
  <c r="X4649" i="1"/>
  <c r="AA4649" i="1"/>
  <c r="X4650" i="1"/>
  <c r="AA4650" i="1"/>
  <c r="X4651" i="1"/>
  <c r="AA4651" i="1"/>
  <c r="X4652" i="1"/>
  <c r="AA4652" i="1"/>
  <c r="X4653" i="1"/>
  <c r="AA4653" i="1"/>
  <c r="X4654" i="1"/>
  <c r="AA4654" i="1"/>
  <c r="X4655" i="1"/>
  <c r="AA4655" i="1"/>
  <c r="X4656" i="1"/>
  <c r="AA4656" i="1"/>
  <c r="X4657" i="1"/>
  <c r="AA4657" i="1"/>
  <c r="X4658" i="1"/>
  <c r="AA4658" i="1"/>
  <c r="X4659" i="1"/>
  <c r="AA4659" i="1"/>
  <c r="X4660" i="1"/>
  <c r="AA4660" i="1"/>
  <c r="X4661" i="1"/>
  <c r="AA4661" i="1"/>
  <c r="X4662" i="1"/>
  <c r="AA4662" i="1"/>
  <c r="X4663" i="1"/>
  <c r="AA4663" i="1"/>
  <c r="X4664" i="1"/>
  <c r="AA4664" i="1"/>
  <c r="X4665" i="1"/>
  <c r="AA4665" i="1"/>
  <c r="X4666" i="1"/>
  <c r="AA4666" i="1"/>
  <c r="X4667" i="1"/>
  <c r="AA4667" i="1"/>
  <c r="X4668" i="1"/>
  <c r="AA4668" i="1"/>
  <c r="X4669" i="1"/>
  <c r="AA4669" i="1"/>
  <c r="X4670" i="1"/>
  <c r="AA4670" i="1"/>
  <c r="X4671" i="1"/>
  <c r="AA4671" i="1"/>
  <c r="X4672" i="1"/>
  <c r="AA4672" i="1"/>
  <c r="X4673" i="1"/>
  <c r="AA4673" i="1"/>
  <c r="X4674" i="1"/>
  <c r="AA4674" i="1"/>
  <c r="X4675" i="1"/>
  <c r="AA4675" i="1"/>
  <c r="X4676" i="1"/>
  <c r="AA4676" i="1"/>
  <c r="X4677" i="1"/>
  <c r="AA4677" i="1"/>
  <c r="X4678" i="1"/>
  <c r="AA4678" i="1"/>
  <c r="X4679" i="1"/>
  <c r="AA4679" i="1"/>
  <c r="X4680" i="1"/>
  <c r="AA4680" i="1"/>
  <c r="X4681" i="1"/>
  <c r="AA4681" i="1"/>
  <c r="X4682" i="1"/>
  <c r="AA4682" i="1"/>
  <c r="X4683" i="1"/>
  <c r="AA4683" i="1"/>
  <c r="X4684" i="1"/>
  <c r="AA4684" i="1"/>
  <c r="X4685" i="1"/>
  <c r="AA4685" i="1"/>
  <c r="X4686" i="1"/>
  <c r="AA4686" i="1"/>
  <c r="X4687" i="1"/>
  <c r="AA4687" i="1"/>
  <c r="X4688" i="1"/>
  <c r="AA4688" i="1"/>
  <c r="X4689" i="1"/>
  <c r="AA4689" i="1"/>
  <c r="X4690" i="1"/>
  <c r="AA4690" i="1"/>
  <c r="X4691" i="1"/>
  <c r="AA4691" i="1"/>
  <c r="X4692" i="1"/>
  <c r="AA4692" i="1"/>
  <c r="X4693" i="1"/>
  <c r="AA4693" i="1"/>
  <c r="X4694" i="1"/>
  <c r="AA4694" i="1"/>
  <c r="X4695" i="1"/>
  <c r="AA4695" i="1"/>
  <c r="X4696" i="1"/>
  <c r="AA4696" i="1"/>
  <c r="X4697" i="1"/>
  <c r="AA4697" i="1"/>
  <c r="X4698" i="1"/>
  <c r="AA4698" i="1"/>
  <c r="X4699" i="1"/>
  <c r="AA4699" i="1"/>
  <c r="X4700" i="1"/>
  <c r="AA4700" i="1"/>
  <c r="X4701" i="1"/>
  <c r="AA4701" i="1"/>
  <c r="X4702" i="1"/>
  <c r="AA4702" i="1"/>
  <c r="X4703" i="1"/>
  <c r="AA4703" i="1"/>
  <c r="X4704" i="1"/>
  <c r="AA4704" i="1"/>
  <c r="X4705" i="1"/>
  <c r="AA4705" i="1"/>
  <c r="X4706" i="1"/>
  <c r="AA4706" i="1"/>
  <c r="X4707" i="1"/>
  <c r="AA4707" i="1"/>
  <c r="X4708" i="1"/>
  <c r="AA4708" i="1"/>
  <c r="X4709" i="1"/>
  <c r="AA4709" i="1"/>
  <c r="X4710" i="1"/>
  <c r="AA4710" i="1"/>
  <c r="X4711" i="1"/>
  <c r="AA4711" i="1"/>
  <c r="X4712" i="1"/>
  <c r="AA4712" i="1"/>
  <c r="X4713" i="1"/>
  <c r="AA4713" i="1"/>
  <c r="X4714" i="1"/>
  <c r="AA4714" i="1"/>
  <c r="X4715" i="1"/>
  <c r="AA4715" i="1"/>
  <c r="X4716" i="1"/>
  <c r="AA4716" i="1"/>
  <c r="X4717" i="1"/>
  <c r="AA4717" i="1"/>
  <c r="X4718" i="1"/>
  <c r="AA4718" i="1"/>
  <c r="X4719" i="1"/>
  <c r="AA4719" i="1"/>
  <c r="X4720" i="1"/>
  <c r="AA4720" i="1"/>
  <c r="X4721" i="1"/>
  <c r="AA4721" i="1"/>
  <c r="X4722" i="1"/>
  <c r="AA4722" i="1"/>
  <c r="X4723" i="1"/>
  <c r="AA4723" i="1"/>
  <c r="X4724" i="1"/>
  <c r="AA4724" i="1"/>
  <c r="X4725" i="1"/>
  <c r="AA4725" i="1"/>
  <c r="X4726" i="1"/>
  <c r="AA4726" i="1"/>
  <c r="X4727" i="1"/>
  <c r="AA4727" i="1"/>
  <c r="X4728" i="1"/>
  <c r="AA4728" i="1"/>
  <c r="X4729" i="1"/>
  <c r="AA4729" i="1"/>
  <c r="X4730" i="1"/>
  <c r="AA4730" i="1"/>
  <c r="X4731" i="1"/>
  <c r="AA4731" i="1"/>
  <c r="X4732" i="1"/>
  <c r="AA4732" i="1"/>
  <c r="X4733" i="1"/>
  <c r="AA4733" i="1"/>
  <c r="X4734" i="1"/>
  <c r="AA4734" i="1"/>
  <c r="X4735" i="1"/>
  <c r="AA4735" i="1"/>
  <c r="X4736" i="1"/>
  <c r="AA4736" i="1"/>
  <c r="X4737" i="1"/>
  <c r="AA4737" i="1"/>
  <c r="X4738" i="1"/>
  <c r="AA4738" i="1"/>
  <c r="X4739" i="1"/>
  <c r="AA4739" i="1"/>
  <c r="X4740" i="1"/>
  <c r="AA4740" i="1"/>
  <c r="X4741" i="1"/>
  <c r="AA4741" i="1"/>
  <c r="X4742" i="1"/>
  <c r="AA4742" i="1"/>
  <c r="X4743" i="1"/>
  <c r="AA4743" i="1"/>
  <c r="X4744" i="1"/>
  <c r="AA4744" i="1"/>
  <c r="X4745" i="1"/>
  <c r="AA4745" i="1"/>
  <c r="X4746" i="1"/>
  <c r="AA4746" i="1"/>
  <c r="X4747" i="1"/>
  <c r="AA4747" i="1"/>
  <c r="X4748" i="1"/>
  <c r="AA4748" i="1"/>
  <c r="X4749" i="1"/>
  <c r="AA4749" i="1"/>
  <c r="X4750" i="1"/>
  <c r="AA4750" i="1"/>
  <c r="X4751" i="1"/>
  <c r="AA4751" i="1"/>
  <c r="X4752" i="1"/>
  <c r="AA4752" i="1"/>
  <c r="X4753" i="1"/>
  <c r="AA4753" i="1"/>
  <c r="X4754" i="1"/>
  <c r="AA4754" i="1"/>
  <c r="X4755" i="1"/>
  <c r="AA4755" i="1"/>
  <c r="X4756" i="1"/>
  <c r="AA4756" i="1"/>
  <c r="X4757" i="1"/>
  <c r="AA4757" i="1"/>
  <c r="X4758" i="1"/>
  <c r="AA4758" i="1"/>
  <c r="X4759" i="1"/>
  <c r="AA4759" i="1"/>
  <c r="X4760" i="1"/>
  <c r="AA4760" i="1"/>
  <c r="X4761" i="1"/>
  <c r="AA4761" i="1"/>
  <c r="X4762" i="1"/>
  <c r="AA4762" i="1"/>
  <c r="X4763" i="1"/>
  <c r="AA4763" i="1"/>
  <c r="X4764" i="1"/>
  <c r="AA4764" i="1"/>
  <c r="X4765" i="1"/>
  <c r="AA4765" i="1"/>
  <c r="X4766" i="1"/>
  <c r="AA4766" i="1"/>
  <c r="X4767" i="1"/>
  <c r="AA4767" i="1"/>
  <c r="L4546" i="1"/>
  <c r="AE4546" i="1" s="1"/>
  <c r="N4546" i="1"/>
  <c r="L4547" i="1"/>
  <c r="AE4547" i="1" s="1"/>
  <c r="N4547" i="1"/>
  <c r="L4548" i="1"/>
  <c r="AE4548" i="1" s="1"/>
  <c r="N4548" i="1"/>
  <c r="L4549" i="1"/>
  <c r="AE4549" i="1" s="1"/>
  <c r="N4549" i="1"/>
  <c r="L4550" i="1"/>
  <c r="AE4550" i="1" s="1"/>
  <c r="N4550" i="1"/>
  <c r="L4551" i="1"/>
  <c r="AE4551" i="1" s="1"/>
  <c r="N4551" i="1"/>
  <c r="L4552" i="1"/>
  <c r="AE4552" i="1" s="1"/>
  <c r="N4552" i="1"/>
  <c r="L4553" i="1"/>
  <c r="AE4553" i="1" s="1"/>
  <c r="N4553" i="1"/>
  <c r="L4554" i="1"/>
  <c r="AE4554" i="1" s="1"/>
  <c r="N4554" i="1"/>
  <c r="L4555" i="1"/>
  <c r="AE4555" i="1" s="1"/>
  <c r="N4555" i="1"/>
  <c r="L4556" i="1"/>
  <c r="AE4556" i="1" s="1"/>
  <c r="N4556" i="1"/>
  <c r="L4557" i="1"/>
  <c r="AE4557" i="1" s="1"/>
  <c r="N4557" i="1"/>
  <c r="L4558" i="1"/>
  <c r="AE4558" i="1" s="1"/>
  <c r="N4558" i="1"/>
  <c r="L4559" i="1"/>
  <c r="AE4559" i="1" s="1"/>
  <c r="N4559" i="1"/>
  <c r="L4560" i="1"/>
  <c r="AE4560" i="1" s="1"/>
  <c r="N4560" i="1"/>
  <c r="L4561" i="1"/>
  <c r="AE4561" i="1" s="1"/>
  <c r="N4561" i="1"/>
  <c r="L4562" i="1"/>
  <c r="AE4562" i="1" s="1"/>
  <c r="N4562" i="1"/>
  <c r="L4563" i="1"/>
  <c r="AE4563" i="1" s="1"/>
  <c r="N4563" i="1"/>
  <c r="L4564" i="1"/>
  <c r="AE4564" i="1" s="1"/>
  <c r="N4564" i="1"/>
  <c r="L4565" i="1"/>
  <c r="AE4565" i="1" s="1"/>
  <c r="N4565" i="1"/>
  <c r="L4566" i="1"/>
  <c r="AE4566" i="1" s="1"/>
  <c r="N4566" i="1"/>
  <c r="L4567" i="1"/>
  <c r="AE4567" i="1" s="1"/>
  <c r="N4567" i="1"/>
  <c r="L4568" i="1"/>
  <c r="AE4568" i="1" s="1"/>
  <c r="N4568" i="1"/>
  <c r="L4569" i="1"/>
  <c r="AE4569" i="1" s="1"/>
  <c r="N4569" i="1"/>
  <c r="L4570" i="1"/>
  <c r="AE4570" i="1" s="1"/>
  <c r="N4570" i="1"/>
  <c r="L4571" i="1"/>
  <c r="AE4571" i="1" s="1"/>
  <c r="N4571" i="1"/>
  <c r="L4572" i="1"/>
  <c r="AE4572" i="1" s="1"/>
  <c r="N4572" i="1"/>
  <c r="L4573" i="1"/>
  <c r="AE4573" i="1" s="1"/>
  <c r="N4573" i="1"/>
  <c r="L4574" i="1"/>
  <c r="AE4574" i="1" s="1"/>
  <c r="N4574" i="1"/>
  <c r="L4575" i="1"/>
  <c r="AE4575" i="1" s="1"/>
  <c r="N4575" i="1"/>
  <c r="L4576" i="1"/>
  <c r="AE4576" i="1" s="1"/>
  <c r="N4576" i="1"/>
  <c r="L4577" i="1"/>
  <c r="AE4577" i="1" s="1"/>
  <c r="N4577" i="1"/>
  <c r="L4578" i="1"/>
  <c r="AE4578" i="1" s="1"/>
  <c r="N4578" i="1"/>
  <c r="L4579" i="1"/>
  <c r="AE4579" i="1" s="1"/>
  <c r="N4579" i="1"/>
  <c r="L4580" i="1"/>
  <c r="AE4580" i="1" s="1"/>
  <c r="N4580" i="1"/>
  <c r="L4581" i="1"/>
  <c r="AE4581" i="1" s="1"/>
  <c r="N4581" i="1"/>
  <c r="L4582" i="1"/>
  <c r="AE4582" i="1" s="1"/>
  <c r="N4582" i="1"/>
  <c r="L4583" i="1"/>
  <c r="AE4583" i="1" s="1"/>
  <c r="N4583" i="1"/>
  <c r="L4584" i="1"/>
  <c r="AE4584" i="1" s="1"/>
  <c r="N4584" i="1"/>
  <c r="L4585" i="1"/>
  <c r="AE4585" i="1" s="1"/>
  <c r="N4585" i="1"/>
  <c r="L4586" i="1"/>
  <c r="AE4586" i="1" s="1"/>
  <c r="N4586" i="1"/>
  <c r="L4587" i="1"/>
  <c r="AE4587" i="1" s="1"/>
  <c r="N4587" i="1"/>
  <c r="L4588" i="1"/>
  <c r="AE4588" i="1" s="1"/>
  <c r="N4588" i="1"/>
  <c r="L4589" i="1"/>
  <c r="AE4589" i="1" s="1"/>
  <c r="N4589" i="1"/>
  <c r="L4590" i="1"/>
  <c r="AE4590" i="1" s="1"/>
  <c r="N4590" i="1"/>
  <c r="L4591" i="1"/>
  <c r="AE4591" i="1" s="1"/>
  <c r="N4591" i="1"/>
  <c r="L4592" i="1"/>
  <c r="AE4592" i="1" s="1"/>
  <c r="N4592" i="1"/>
  <c r="L4593" i="1"/>
  <c r="AE4593" i="1" s="1"/>
  <c r="N4593" i="1"/>
  <c r="L4594" i="1"/>
  <c r="AE4594" i="1" s="1"/>
  <c r="N4594" i="1"/>
  <c r="L4595" i="1"/>
  <c r="AE4595" i="1" s="1"/>
  <c r="N4595" i="1"/>
  <c r="L4596" i="1"/>
  <c r="AE4596" i="1" s="1"/>
  <c r="N4596" i="1"/>
  <c r="L4597" i="1"/>
  <c r="AE4597" i="1" s="1"/>
  <c r="N4597" i="1"/>
  <c r="L4598" i="1"/>
  <c r="AE4598" i="1" s="1"/>
  <c r="N4598" i="1"/>
  <c r="L4599" i="1"/>
  <c r="AE4599" i="1" s="1"/>
  <c r="N4599" i="1"/>
  <c r="L4600" i="1"/>
  <c r="AE4600" i="1" s="1"/>
  <c r="N4600" i="1"/>
  <c r="L4601" i="1"/>
  <c r="AE4601" i="1" s="1"/>
  <c r="N4601" i="1"/>
  <c r="L4602" i="1"/>
  <c r="AE4602" i="1" s="1"/>
  <c r="N4602" i="1"/>
  <c r="L4603" i="1"/>
  <c r="AE4603" i="1" s="1"/>
  <c r="N4603" i="1"/>
  <c r="L4604" i="1"/>
  <c r="AE4604" i="1" s="1"/>
  <c r="N4604" i="1"/>
  <c r="L4605" i="1"/>
  <c r="AE4605" i="1" s="1"/>
  <c r="N4605" i="1"/>
  <c r="L4606" i="1"/>
  <c r="AE4606" i="1" s="1"/>
  <c r="N4606" i="1"/>
  <c r="L4607" i="1"/>
  <c r="AE4607" i="1" s="1"/>
  <c r="N4607" i="1"/>
  <c r="L4608" i="1"/>
  <c r="AE4608" i="1" s="1"/>
  <c r="N4608" i="1"/>
  <c r="L4609" i="1"/>
  <c r="AE4609" i="1" s="1"/>
  <c r="N4609" i="1"/>
  <c r="L4518" i="1"/>
  <c r="AE4518" i="1" s="1"/>
  <c r="N4518" i="1"/>
  <c r="L4519" i="1"/>
  <c r="AE4519" i="1" s="1"/>
  <c r="N4519" i="1"/>
  <c r="L4520" i="1"/>
  <c r="AE4520" i="1" s="1"/>
  <c r="N4520" i="1"/>
  <c r="L4521" i="1"/>
  <c r="AE4521" i="1" s="1"/>
  <c r="N4521" i="1"/>
  <c r="L4522" i="1"/>
  <c r="AE4522" i="1" s="1"/>
  <c r="N4522" i="1"/>
  <c r="L4523" i="1"/>
  <c r="AE4523" i="1" s="1"/>
  <c r="N4523" i="1"/>
  <c r="L4524" i="1"/>
  <c r="AE4524" i="1" s="1"/>
  <c r="N4524" i="1"/>
  <c r="L4525" i="1"/>
  <c r="AE4525" i="1" s="1"/>
  <c r="N4525" i="1"/>
  <c r="L4526" i="1"/>
  <c r="AE4526" i="1" s="1"/>
  <c r="N4526" i="1"/>
  <c r="L4527" i="1"/>
  <c r="AE4527" i="1" s="1"/>
  <c r="N4527" i="1"/>
  <c r="L4528" i="1"/>
  <c r="AE4528" i="1" s="1"/>
  <c r="N4528" i="1"/>
  <c r="L4529" i="1"/>
  <c r="AE4529" i="1" s="1"/>
  <c r="N4529" i="1"/>
  <c r="L4530" i="1"/>
  <c r="AE4530" i="1" s="1"/>
  <c r="N4530" i="1"/>
  <c r="L4531" i="1"/>
  <c r="AE4531" i="1" s="1"/>
  <c r="N4531" i="1"/>
  <c r="L4532" i="1"/>
  <c r="AE4532" i="1" s="1"/>
  <c r="N4532" i="1"/>
  <c r="L4533" i="1"/>
  <c r="AE4533" i="1" s="1"/>
  <c r="N4533" i="1"/>
  <c r="L4534" i="1"/>
  <c r="AE4534" i="1" s="1"/>
  <c r="N4534" i="1"/>
  <c r="L4535" i="1"/>
  <c r="AE4535" i="1" s="1"/>
  <c r="N4535" i="1"/>
  <c r="L4536" i="1"/>
  <c r="AE4536" i="1" s="1"/>
  <c r="N4536" i="1"/>
  <c r="L4537" i="1"/>
  <c r="AE4537" i="1" s="1"/>
  <c r="N4537" i="1"/>
  <c r="L4538" i="1"/>
  <c r="AE4538" i="1" s="1"/>
  <c r="N4538" i="1"/>
  <c r="L4539" i="1"/>
  <c r="AE4539" i="1" s="1"/>
  <c r="N4539" i="1"/>
  <c r="L4540" i="1"/>
  <c r="AE4540" i="1" s="1"/>
  <c r="N4540" i="1"/>
  <c r="L4541" i="1"/>
  <c r="AE4541" i="1" s="1"/>
  <c r="N4541" i="1"/>
  <c r="L4542" i="1"/>
  <c r="AE4542" i="1" s="1"/>
  <c r="N4542" i="1"/>
  <c r="L4543" i="1"/>
  <c r="AE4543" i="1" s="1"/>
  <c r="N4543" i="1"/>
  <c r="L4544" i="1"/>
  <c r="AE4544" i="1" s="1"/>
  <c r="N4544" i="1"/>
  <c r="L4545" i="1"/>
  <c r="AE4545" i="1" s="1"/>
  <c r="N4545" i="1"/>
  <c r="L4471" i="1"/>
  <c r="AE4471" i="1" s="1"/>
  <c r="N4471" i="1"/>
  <c r="L4472" i="1"/>
  <c r="AE4472" i="1" s="1"/>
  <c r="N4472" i="1"/>
  <c r="L4473" i="1"/>
  <c r="AE4473" i="1" s="1"/>
  <c r="N4473" i="1"/>
  <c r="L4474" i="1"/>
  <c r="AE4474" i="1" s="1"/>
  <c r="N4474" i="1"/>
  <c r="L4475" i="1"/>
  <c r="AE4475" i="1" s="1"/>
  <c r="N4475" i="1"/>
  <c r="L4476" i="1"/>
  <c r="AE4476" i="1" s="1"/>
  <c r="N4476" i="1"/>
  <c r="L4477" i="1"/>
  <c r="AE4477" i="1" s="1"/>
  <c r="N4477" i="1"/>
  <c r="L4478" i="1"/>
  <c r="AE4478" i="1" s="1"/>
  <c r="N4478" i="1"/>
  <c r="L4479" i="1"/>
  <c r="AE4479" i="1" s="1"/>
  <c r="N4479" i="1"/>
  <c r="L4480" i="1"/>
  <c r="AE4480" i="1" s="1"/>
  <c r="N4480" i="1"/>
  <c r="L4481" i="1"/>
  <c r="AE4481" i="1" s="1"/>
  <c r="N4481" i="1"/>
  <c r="L4482" i="1"/>
  <c r="AE4482" i="1" s="1"/>
  <c r="N4482" i="1"/>
  <c r="L4483" i="1"/>
  <c r="AE4483" i="1" s="1"/>
  <c r="N4483" i="1"/>
  <c r="L4484" i="1"/>
  <c r="AE4484" i="1" s="1"/>
  <c r="N4484" i="1"/>
  <c r="L4485" i="1"/>
  <c r="AE4485" i="1" s="1"/>
  <c r="N4485" i="1"/>
  <c r="L4486" i="1"/>
  <c r="AE4486" i="1" s="1"/>
  <c r="N4486" i="1"/>
  <c r="L4487" i="1"/>
  <c r="AE4487" i="1" s="1"/>
  <c r="N4487" i="1"/>
  <c r="L4488" i="1"/>
  <c r="AE4488" i="1" s="1"/>
  <c r="N4488" i="1"/>
  <c r="L4489" i="1"/>
  <c r="AE4489" i="1" s="1"/>
  <c r="N4489" i="1"/>
  <c r="L4490" i="1"/>
  <c r="AE4490" i="1" s="1"/>
  <c r="N4490" i="1"/>
  <c r="L4491" i="1"/>
  <c r="AE4491" i="1" s="1"/>
  <c r="N4491" i="1"/>
  <c r="L4492" i="1"/>
  <c r="AE4492" i="1" s="1"/>
  <c r="N4492" i="1"/>
  <c r="L4493" i="1"/>
  <c r="AE4493" i="1" s="1"/>
  <c r="N4493" i="1"/>
  <c r="L4494" i="1"/>
  <c r="AE4494" i="1" s="1"/>
  <c r="N4494" i="1"/>
  <c r="L4495" i="1"/>
  <c r="AE4495" i="1" s="1"/>
  <c r="N4495" i="1"/>
  <c r="L4496" i="1"/>
  <c r="AE4496" i="1" s="1"/>
  <c r="N4496" i="1"/>
  <c r="L4497" i="1"/>
  <c r="AE4497" i="1" s="1"/>
  <c r="N4497" i="1"/>
  <c r="L4498" i="1"/>
  <c r="AE4498" i="1" s="1"/>
  <c r="N4498" i="1"/>
  <c r="L4499" i="1"/>
  <c r="AE4499" i="1" s="1"/>
  <c r="N4499" i="1"/>
  <c r="L4500" i="1"/>
  <c r="AE4500" i="1" s="1"/>
  <c r="N4500" i="1"/>
  <c r="L4501" i="1"/>
  <c r="AE4501" i="1" s="1"/>
  <c r="N4501" i="1"/>
  <c r="L4502" i="1"/>
  <c r="AE4502" i="1" s="1"/>
  <c r="N4502" i="1"/>
  <c r="L4503" i="1"/>
  <c r="AE4503" i="1" s="1"/>
  <c r="N4503" i="1"/>
  <c r="L4504" i="1"/>
  <c r="AE4504" i="1" s="1"/>
  <c r="N4504" i="1"/>
  <c r="L4505" i="1"/>
  <c r="AE4505" i="1" s="1"/>
  <c r="N4505" i="1"/>
  <c r="L4506" i="1"/>
  <c r="AE4506" i="1" s="1"/>
  <c r="N4506" i="1"/>
  <c r="L4507" i="1"/>
  <c r="AE4507" i="1" s="1"/>
  <c r="N4507" i="1"/>
  <c r="L4508" i="1"/>
  <c r="AE4508" i="1" s="1"/>
  <c r="N4508" i="1"/>
  <c r="L4509" i="1"/>
  <c r="AE4509" i="1" s="1"/>
  <c r="N4509" i="1"/>
  <c r="L4510" i="1"/>
  <c r="AE4510" i="1" s="1"/>
  <c r="N4510" i="1"/>
  <c r="L4511" i="1"/>
  <c r="AE4511" i="1" s="1"/>
  <c r="N4511" i="1"/>
  <c r="L4512" i="1"/>
  <c r="AE4512" i="1" s="1"/>
  <c r="N4512" i="1"/>
  <c r="L4513" i="1"/>
  <c r="AE4513" i="1" s="1"/>
  <c r="N4513" i="1"/>
  <c r="L4514" i="1"/>
  <c r="AE4514" i="1" s="1"/>
  <c r="N4514" i="1"/>
  <c r="L4515" i="1"/>
  <c r="AE4515" i="1" s="1"/>
  <c r="N4515" i="1"/>
  <c r="L4516" i="1"/>
  <c r="AE4516" i="1" s="1"/>
  <c r="N4516" i="1"/>
  <c r="L4517" i="1"/>
  <c r="AE4517" i="1" s="1"/>
  <c r="N4517" i="1"/>
  <c r="L4436" i="1"/>
  <c r="AE4436" i="1" s="1"/>
  <c r="N4436" i="1"/>
  <c r="L4437" i="1"/>
  <c r="AE4437" i="1" s="1"/>
  <c r="N4437" i="1"/>
  <c r="L4438" i="1"/>
  <c r="AE4438" i="1" s="1"/>
  <c r="N4438" i="1"/>
  <c r="L4439" i="1"/>
  <c r="AE4439" i="1" s="1"/>
  <c r="N4439" i="1"/>
  <c r="L4440" i="1"/>
  <c r="AE4440" i="1" s="1"/>
  <c r="N4440" i="1"/>
  <c r="L4441" i="1"/>
  <c r="AE4441" i="1" s="1"/>
  <c r="N4441" i="1"/>
  <c r="L4442" i="1"/>
  <c r="AE4442" i="1" s="1"/>
  <c r="N4442" i="1"/>
  <c r="L4443" i="1"/>
  <c r="AE4443" i="1" s="1"/>
  <c r="N4443" i="1"/>
  <c r="L4444" i="1"/>
  <c r="AE4444" i="1" s="1"/>
  <c r="N4444" i="1"/>
  <c r="L4445" i="1"/>
  <c r="AE4445" i="1" s="1"/>
  <c r="N4445" i="1"/>
  <c r="L4446" i="1"/>
  <c r="AE4446" i="1" s="1"/>
  <c r="N4446" i="1"/>
  <c r="L4447" i="1"/>
  <c r="AE4447" i="1" s="1"/>
  <c r="N4447" i="1"/>
  <c r="L4448" i="1"/>
  <c r="AE4448" i="1" s="1"/>
  <c r="N4448" i="1"/>
  <c r="L4449" i="1"/>
  <c r="AE4449" i="1" s="1"/>
  <c r="N4449" i="1"/>
  <c r="L4450" i="1"/>
  <c r="AE4450" i="1" s="1"/>
  <c r="N4450" i="1"/>
  <c r="L4451" i="1"/>
  <c r="AE4451" i="1" s="1"/>
  <c r="N4451" i="1"/>
  <c r="L4452" i="1"/>
  <c r="AE4452" i="1" s="1"/>
  <c r="N4452" i="1"/>
  <c r="L4453" i="1"/>
  <c r="AE4453" i="1" s="1"/>
  <c r="N4453" i="1"/>
  <c r="L4454" i="1"/>
  <c r="AE4454" i="1" s="1"/>
  <c r="N4454" i="1"/>
  <c r="L4455" i="1"/>
  <c r="AE4455" i="1" s="1"/>
  <c r="N4455" i="1"/>
  <c r="L4456" i="1"/>
  <c r="AE4456" i="1" s="1"/>
  <c r="N4456" i="1"/>
  <c r="L4457" i="1"/>
  <c r="AE4457" i="1" s="1"/>
  <c r="N4457" i="1"/>
  <c r="L4458" i="1"/>
  <c r="AE4458" i="1" s="1"/>
  <c r="N4458" i="1"/>
  <c r="L4459" i="1"/>
  <c r="AE4459" i="1" s="1"/>
  <c r="N4459" i="1"/>
  <c r="L4460" i="1"/>
  <c r="AE4460" i="1" s="1"/>
  <c r="N4460" i="1"/>
  <c r="L4461" i="1"/>
  <c r="AE4461" i="1" s="1"/>
  <c r="N4461" i="1"/>
  <c r="L4462" i="1"/>
  <c r="AE4462" i="1" s="1"/>
  <c r="N4462" i="1"/>
  <c r="L4463" i="1"/>
  <c r="AE4463" i="1" s="1"/>
  <c r="N4463" i="1"/>
  <c r="L4464" i="1"/>
  <c r="AE4464" i="1" s="1"/>
  <c r="N4464" i="1"/>
  <c r="L4465" i="1"/>
  <c r="AE4465" i="1" s="1"/>
  <c r="N4465" i="1"/>
  <c r="L4466" i="1"/>
  <c r="AE4466" i="1" s="1"/>
  <c r="N4466" i="1"/>
  <c r="L4467" i="1"/>
  <c r="AE4467" i="1" s="1"/>
  <c r="N4467" i="1"/>
  <c r="L4468" i="1"/>
  <c r="AE4468" i="1" s="1"/>
  <c r="N4468" i="1"/>
  <c r="L4469" i="1"/>
  <c r="AE4469" i="1" s="1"/>
  <c r="N4469" i="1"/>
  <c r="L4470" i="1"/>
  <c r="AE4470" i="1" s="1"/>
  <c r="N4470" i="1"/>
  <c r="L4415" i="1"/>
  <c r="AE4415" i="1" s="1"/>
  <c r="N4415" i="1"/>
  <c r="L4416" i="1"/>
  <c r="AE4416" i="1" s="1"/>
  <c r="N4416" i="1"/>
  <c r="L4417" i="1"/>
  <c r="AE4417" i="1" s="1"/>
  <c r="N4417" i="1"/>
  <c r="L4418" i="1"/>
  <c r="AE4418" i="1" s="1"/>
  <c r="N4418" i="1"/>
  <c r="L4419" i="1"/>
  <c r="AE4419" i="1" s="1"/>
  <c r="N4419" i="1"/>
  <c r="L4420" i="1"/>
  <c r="AE4420" i="1" s="1"/>
  <c r="N4420" i="1"/>
  <c r="L4421" i="1"/>
  <c r="AE4421" i="1" s="1"/>
  <c r="N4421" i="1"/>
  <c r="L4422" i="1"/>
  <c r="AE4422" i="1" s="1"/>
  <c r="N4422" i="1"/>
  <c r="L4423" i="1"/>
  <c r="AE4423" i="1" s="1"/>
  <c r="N4423" i="1"/>
  <c r="L4424" i="1"/>
  <c r="AE4424" i="1" s="1"/>
  <c r="N4424" i="1"/>
  <c r="L4425" i="1"/>
  <c r="AE4425" i="1" s="1"/>
  <c r="N4425" i="1"/>
  <c r="L4426" i="1"/>
  <c r="AE4426" i="1" s="1"/>
  <c r="N4426" i="1"/>
  <c r="L4427" i="1"/>
  <c r="AE4427" i="1" s="1"/>
  <c r="N4427" i="1"/>
  <c r="L4428" i="1"/>
  <c r="AE4428" i="1" s="1"/>
  <c r="N4428" i="1"/>
  <c r="L4429" i="1"/>
  <c r="AE4429" i="1" s="1"/>
  <c r="N4429" i="1"/>
  <c r="L4430" i="1"/>
  <c r="AE4430" i="1" s="1"/>
  <c r="N4430" i="1"/>
  <c r="L4431" i="1"/>
  <c r="AE4431" i="1" s="1"/>
  <c r="N4431" i="1"/>
  <c r="L4432" i="1"/>
  <c r="AE4432" i="1" s="1"/>
  <c r="N4432" i="1"/>
  <c r="L4433" i="1"/>
  <c r="AE4433" i="1" s="1"/>
  <c r="N4433" i="1"/>
  <c r="L4434" i="1"/>
  <c r="AE4434" i="1" s="1"/>
  <c r="N4434" i="1"/>
  <c r="L4435" i="1"/>
  <c r="AE4435" i="1" s="1"/>
  <c r="N4435" i="1"/>
  <c r="D4414" i="1"/>
  <c r="D4413" i="1"/>
  <c r="D4412" i="1"/>
  <c r="D4411" i="1"/>
  <c r="D4410" i="1"/>
  <c r="D4402" i="1" l="1"/>
  <c r="D4401" i="1"/>
  <c r="D4400" i="1"/>
  <c r="D4398" i="1"/>
  <c r="D4397" i="1"/>
  <c r="D4395" i="1"/>
  <c r="D4394" i="1"/>
  <c r="D4392" i="1"/>
  <c r="D4391" i="1"/>
  <c r="D4390" i="1"/>
  <c r="D4389" i="1"/>
  <c r="D4388" i="1"/>
  <c r="D4382" i="1"/>
  <c r="D4381" i="1"/>
  <c r="D4380" i="1"/>
  <c r="D4378" i="1"/>
  <c r="D4377" i="1"/>
  <c r="D4376" i="1"/>
  <c r="D4374" i="1"/>
  <c r="D4373" i="1"/>
  <c r="D4372" i="1"/>
  <c r="D4370" i="1"/>
  <c r="D4369" i="1"/>
  <c r="D4368" i="1"/>
  <c r="D4366" i="1"/>
  <c r="D4365" i="1"/>
  <c r="D4352" i="1"/>
  <c r="D4350" i="1"/>
  <c r="D4349" i="1"/>
  <c r="D4347" i="1"/>
  <c r="D4346" i="1"/>
  <c r="D4344" i="1"/>
  <c r="D4343" i="1"/>
  <c r="D4341" i="1"/>
  <c r="D4339" i="1"/>
  <c r="D4337" i="1"/>
  <c r="D4336" i="1"/>
  <c r="D4335" i="1"/>
  <c r="D4333" i="1"/>
  <c r="D4332" i="1"/>
  <c r="D4330" i="1"/>
  <c r="D4328" i="1"/>
  <c r="D4326" i="1"/>
  <c r="D4325" i="1"/>
  <c r="D4323" i="1"/>
  <c r="D4322" i="1"/>
  <c r="D4321" i="1"/>
  <c r="D4319" i="1" l="1"/>
  <c r="D4318" i="1"/>
  <c r="D4317" i="1"/>
  <c r="D4316" i="1"/>
  <c r="D4315" i="1"/>
  <c r="D4313" i="1"/>
  <c r="D4312" i="1"/>
  <c r="D4310" i="1"/>
  <c r="D3827" i="1"/>
  <c r="D3828" i="1"/>
  <c r="D3829" i="1"/>
  <c r="D3830" i="1"/>
  <c r="D3831" i="1"/>
  <c r="D3832" i="1"/>
  <c r="D3833" i="1"/>
  <c r="D3834" i="1"/>
  <c r="D3835" i="1"/>
  <c r="D3836" i="1"/>
  <c r="D3837" i="1"/>
  <c r="D3838" i="1"/>
  <c r="X3827" i="1"/>
  <c r="AA3827" i="1"/>
  <c r="X3828" i="1"/>
  <c r="AA3828" i="1"/>
  <c r="X3829" i="1"/>
  <c r="AA3829" i="1"/>
  <c r="X3830" i="1"/>
  <c r="AA3830" i="1"/>
  <c r="X3831" i="1"/>
  <c r="AA3831" i="1"/>
  <c r="X3832" i="1"/>
  <c r="AA3832" i="1"/>
  <c r="X3833" i="1"/>
  <c r="AA3833" i="1"/>
  <c r="X3834" i="1"/>
  <c r="AA3834" i="1"/>
  <c r="X3835" i="1"/>
  <c r="AA3835" i="1"/>
  <c r="X3836" i="1"/>
  <c r="AA3836" i="1"/>
  <c r="X3837" i="1"/>
  <c r="AA3837" i="1"/>
  <c r="X3838" i="1"/>
  <c r="AA3838" i="1"/>
  <c r="L3837" i="1"/>
  <c r="AE3837" i="1" s="1"/>
  <c r="N3837" i="1"/>
  <c r="L3838" i="1"/>
  <c r="AE3838" i="1" s="1"/>
  <c r="N3838" i="1"/>
  <c r="L3827" i="1"/>
  <c r="AE3827" i="1" s="1"/>
  <c r="N3827" i="1"/>
  <c r="L3828" i="1"/>
  <c r="AE3828" i="1" s="1"/>
  <c r="N3828" i="1"/>
  <c r="L3829" i="1"/>
  <c r="AE3829" i="1" s="1"/>
  <c r="N3829" i="1"/>
  <c r="L3830" i="1"/>
  <c r="AE3830" i="1" s="1"/>
  <c r="N3830" i="1"/>
  <c r="L3831" i="1"/>
  <c r="AE3831" i="1" s="1"/>
  <c r="N3831" i="1"/>
  <c r="L3832" i="1"/>
  <c r="AE3832" i="1" s="1"/>
  <c r="N3832" i="1"/>
  <c r="L3833" i="1"/>
  <c r="AE3833" i="1" s="1"/>
  <c r="N3833" i="1"/>
  <c r="L3834" i="1"/>
  <c r="AE3834" i="1" s="1"/>
  <c r="N3834" i="1"/>
  <c r="L3835" i="1"/>
  <c r="AE3835" i="1" s="1"/>
  <c r="N3835" i="1"/>
  <c r="L3836" i="1"/>
  <c r="AE3836" i="1" s="1"/>
  <c r="N3836" i="1"/>
  <c r="A535" i="2"/>
  <c r="X3804" i="1"/>
  <c r="AA3804" i="1"/>
  <c r="X3805" i="1"/>
  <c r="AA3805" i="1"/>
  <c r="X3806" i="1"/>
  <c r="AA3806" i="1"/>
  <c r="X3807" i="1"/>
  <c r="AA3807" i="1"/>
  <c r="X3808" i="1"/>
  <c r="AA3808" i="1"/>
  <c r="X3809" i="1"/>
  <c r="AA3809" i="1"/>
  <c r="X3810" i="1"/>
  <c r="AA3810" i="1"/>
  <c r="X3811" i="1"/>
  <c r="AA3811" i="1"/>
  <c r="X3812" i="1"/>
  <c r="AA3812" i="1"/>
  <c r="X3813" i="1"/>
  <c r="AA3813" i="1"/>
  <c r="X3814" i="1"/>
  <c r="AA3814" i="1"/>
  <c r="X3815" i="1"/>
  <c r="AA3815" i="1"/>
  <c r="X3816" i="1"/>
  <c r="AA3816" i="1"/>
  <c r="X3817" i="1"/>
  <c r="AA3817" i="1"/>
  <c r="X3818" i="1"/>
  <c r="AA3818" i="1"/>
  <c r="X3819" i="1"/>
  <c r="AA3819" i="1"/>
  <c r="X3820" i="1"/>
  <c r="AA3820" i="1"/>
  <c r="X3821" i="1"/>
  <c r="AA3821" i="1"/>
  <c r="X3822" i="1"/>
  <c r="AA3822" i="1"/>
  <c r="X3823" i="1"/>
  <c r="AA3823" i="1"/>
  <c r="X3824" i="1"/>
  <c r="AA3824" i="1"/>
  <c r="X3825" i="1"/>
  <c r="AA3825" i="1"/>
  <c r="X3826" i="1"/>
  <c r="AA3826"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39" i="1"/>
  <c r="D3840" i="1"/>
  <c r="L3822" i="1"/>
  <c r="AE3822" i="1" s="1"/>
  <c r="N3822" i="1"/>
  <c r="L3823" i="1"/>
  <c r="AE3823" i="1" s="1"/>
  <c r="N3823" i="1"/>
  <c r="L3824" i="1"/>
  <c r="AE3824" i="1" s="1"/>
  <c r="N3824" i="1"/>
  <c r="L3804" i="1"/>
  <c r="AE3804" i="1" s="1"/>
  <c r="N3804" i="1"/>
  <c r="L3805" i="1"/>
  <c r="AE3805" i="1" s="1"/>
  <c r="N3805" i="1"/>
  <c r="L3806" i="1"/>
  <c r="AE3806" i="1" s="1"/>
  <c r="N3806" i="1"/>
  <c r="L3807" i="1"/>
  <c r="AE3807" i="1" s="1"/>
  <c r="N3807" i="1"/>
  <c r="L3808" i="1"/>
  <c r="AE3808" i="1" s="1"/>
  <c r="N3808" i="1"/>
  <c r="L3809" i="1"/>
  <c r="AE3809" i="1" s="1"/>
  <c r="N3809" i="1"/>
  <c r="L3810" i="1"/>
  <c r="AE3810" i="1" s="1"/>
  <c r="N3810" i="1"/>
  <c r="L3811" i="1"/>
  <c r="AE3811" i="1" s="1"/>
  <c r="N3811" i="1"/>
  <c r="L3812" i="1"/>
  <c r="AE3812" i="1" s="1"/>
  <c r="N3812" i="1"/>
  <c r="L3813" i="1"/>
  <c r="AE3813" i="1" s="1"/>
  <c r="N3813" i="1"/>
  <c r="L3814" i="1"/>
  <c r="AE3814" i="1" s="1"/>
  <c r="N3814" i="1"/>
  <c r="L3815" i="1"/>
  <c r="AE3815" i="1" s="1"/>
  <c r="N3815" i="1"/>
  <c r="L3816" i="1"/>
  <c r="AE3816" i="1" s="1"/>
  <c r="N3816" i="1"/>
  <c r="L3817" i="1"/>
  <c r="AE3817" i="1" s="1"/>
  <c r="N3817" i="1"/>
  <c r="L3818" i="1"/>
  <c r="AE3818" i="1" s="1"/>
  <c r="N3818" i="1"/>
  <c r="L3819" i="1"/>
  <c r="AE3819" i="1" s="1"/>
  <c r="N3819" i="1"/>
  <c r="L3820" i="1"/>
  <c r="AE3820" i="1" s="1"/>
  <c r="N3820" i="1"/>
  <c r="L3821" i="1"/>
  <c r="AE3821" i="1" s="1"/>
  <c r="N3821" i="1"/>
  <c r="L3825" i="1"/>
  <c r="AE3825" i="1" s="1"/>
  <c r="N3825" i="1"/>
  <c r="L3826" i="1"/>
  <c r="AE3826" i="1" s="1"/>
  <c r="N3826" i="1"/>
  <c r="L3839" i="1"/>
  <c r="AE3839" i="1" s="1"/>
  <c r="N3839" i="1"/>
  <c r="L3840" i="1"/>
  <c r="AE3840" i="1" s="1"/>
  <c r="N3840" i="1"/>
  <c r="L3841" i="1"/>
  <c r="AE3841" i="1" s="1"/>
  <c r="N3841" i="1"/>
  <c r="L3842" i="1"/>
  <c r="AE3842" i="1" s="1"/>
  <c r="N3842" i="1"/>
  <c r="L3843" i="1"/>
  <c r="AE3843" i="1" s="1"/>
  <c r="N3843" i="1"/>
  <c r="L3844" i="1"/>
  <c r="AE3844" i="1" s="1"/>
  <c r="N3844" i="1"/>
  <c r="L3845" i="1"/>
  <c r="AE3845" i="1" s="1"/>
  <c r="N3845" i="1"/>
  <c r="L3846" i="1"/>
  <c r="AE3846" i="1" s="1"/>
  <c r="N3846" i="1"/>
  <c r="D3946" i="1" l="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1" i="1"/>
  <c r="D4314" i="1"/>
  <c r="D4320" i="1"/>
  <c r="D4324" i="1"/>
  <c r="D4327" i="1"/>
  <c r="D4329" i="1"/>
  <c r="D4331" i="1"/>
  <c r="D4334" i="1"/>
  <c r="D4338" i="1"/>
  <c r="D4340" i="1"/>
  <c r="D4342" i="1"/>
  <c r="D4345" i="1"/>
  <c r="D4348" i="1"/>
  <c r="D4351" i="1"/>
  <c r="D4353" i="1"/>
  <c r="D4354" i="1"/>
  <c r="D4355" i="1"/>
  <c r="D4356" i="1"/>
  <c r="D4357" i="1"/>
  <c r="D4358" i="1"/>
  <c r="D4359" i="1"/>
  <c r="D4360" i="1"/>
  <c r="D4361" i="1"/>
  <c r="D4362" i="1"/>
  <c r="D4363" i="1"/>
  <c r="D4364" i="1"/>
  <c r="D4367" i="1"/>
  <c r="D4371" i="1"/>
  <c r="D4375" i="1"/>
  <c r="D4379" i="1"/>
  <c r="D4384" i="1"/>
  <c r="D4385" i="1"/>
  <c r="D4386" i="1"/>
  <c r="D4387" i="1"/>
  <c r="D4393" i="1"/>
  <c r="D4396" i="1"/>
  <c r="D4399" i="1"/>
  <c r="D4407" i="1"/>
  <c r="D4408" i="1"/>
  <c r="D4409" i="1"/>
  <c r="D3932" i="1"/>
  <c r="D3883" i="1"/>
  <c r="D3884" i="1"/>
  <c r="D3885" i="1"/>
  <c r="D3886" i="1"/>
  <c r="D3887" i="1"/>
  <c r="D3888" i="1"/>
  <c r="D3889" i="1"/>
  <c r="X4031" i="1"/>
  <c r="AA4031" i="1"/>
  <c r="X4032" i="1"/>
  <c r="AA4032" i="1"/>
  <c r="X4033" i="1"/>
  <c r="AA4033" i="1"/>
  <c r="X4034" i="1"/>
  <c r="AA4034" i="1"/>
  <c r="X4035" i="1"/>
  <c r="AA4035" i="1"/>
  <c r="X4036" i="1"/>
  <c r="AA4036" i="1"/>
  <c r="X4037" i="1"/>
  <c r="AA4037" i="1"/>
  <c r="X4038" i="1"/>
  <c r="AA4038" i="1"/>
  <c r="X4039" i="1"/>
  <c r="AA4039" i="1"/>
  <c r="X4040" i="1"/>
  <c r="AA4040" i="1"/>
  <c r="X4041" i="1"/>
  <c r="AA4041" i="1"/>
  <c r="X4042" i="1"/>
  <c r="AA4042" i="1"/>
  <c r="X4043" i="1"/>
  <c r="AA4043" i="1"/>
  <c r="X4044" i="1"/>
  <c r="AA4044" i="1"/>
  <c r="X4045" i="1"/>
  <c r="AA4045" i="1"/>
  <c r="X4046" i="1"/>
  <c r="AA4046" i="1"/>
  <c r="X4047" i="1"/>
  <c r="AA4047" i="1"/>
  <c r="X4048" i="1"/>
  <c r="AA4048" i="1"/>
  <c r="X4049" i="1"/>
  <c r="AA4049" i="1"/>
  <c r="X4050" i="1"/>
  <c r="AA4050" i="1"/>
  <c r="X4051" i="1"/>
  <c r="AA4051" i="1"/>
  <c r="X4052" i="1"/>
  <c r="AA4052" i="1"/>
  <c r="X4053" i="1"/>
  <c r="AA4053" i="1"/>
  <c r="X4054" i="1"/>
  <c r="AA4054" i="1"/>
  <c r="X4055" i="1"/>
  <c r="AA4055" i="1"/>
  <c r="X4056" i="1"/>
  <c r="AA4056" i="1"/>
  <c r="X4057" i="1"/>
  <c r="AA4057" i="1"/>
  <c r="X4058" i="1"/>
  <c r="AA4058" i="1"/>
  <c r="X4059" i="1"/>
  <c r="AA4059" i="1"/>
  <c r="X4060" i="1"/>
  <c r="AA4060" i="1"/>
  <c r="X4061" i="1"/>
  <c r="AA4061" i="1"/>
  <c r="X4062" i="1"/>
  <c r="AA4062" i="1"/>
  <c r="X4063" i="1"/>
  <c r="AA4063" i="1"/>
  <c r="X4064" i="1"/>
  <c r="AA4064" i="1"/>
  <c r="X4065" i="1"/>
  <c r="AA4065" i="1"/>
  <c r="X4066" i="1"/>
  <c r="AA4066" i="1"/>
  <c r="X4067" i="1"/>
  <c r="AA4067" i="1"/>
  <c r="X4068" i="1"/>
  <c r="AA4068" i="1"/>
  <c r="X4069" i="1"/>
  <c r="AA4069" i="1"/>
  <c r="X4070" i="1"/>
  <c r="AA4070" i="1"/>
  <c r="X4071" i="1"/>
  <c r="AA4071" i="1"/>
  <c r="X4072" i="1"/>
  <c r="AA4072" i="1"/>
  <c r="X4073" i="1"/>
  <c r="AA4073" i="1"/>
  <c r="X4074" i="1"/>
  <c r="AA4074" i="1"/>
  <c r="X4075" i="1"/>
  <c r="AA4075" i="1"/>
  <c r="X4076" i="1"/>
  <c r="AA4076" i="1"/>
  <c r="X4077" i="1"/>
  <c r="AA4077" i="1"/>
  <c r="X4078" i="1"/>
  <c r="AA4078" i="1"/>
  <c r="X4079" i="1"/>
  <c r="AA4079" i="1"/>
  <c r="X4080" i="1"/>
  <c r="AA4080" i="1"/>
  <c r="X4081" i="1"/>
  <c r="AA4081" i="1"/>
  <c r="X4082" i="1"/>
  <c r="AA4082" i="1"/>
  <c r="X4083" i="1"/>
  <c r="AA4083" i="1"/>
  <c r="X4084" i="1"/>
  <c r="AA4084" i="1"/>
  <c r="X4085" i="1"/>
  <c r="AA4085" i="1"/>
  <c r="X4086" i="1"/>
  <c r="AA4086" i="1"/>
  <c r="X4087" i="1"/>
  <c r="AA4087" i="1"/>
  <c r="X4088" i="1"/>
  <c r="AA4088" i="1"/>
  <c r="X4089" i="1"/>
  <c r="AA4089" i="1"/>
  <c r="X4090" i="1"/>
  <c r="AA4090" i="1"/>
  <c r="X4091" i="1"/>
  <c r="AA4091" i="1"/>
  <c r="X4092" i="1"/>
  <c r="AA4092" i="1"/>
  <c r="X4093" i="1"/>
  <c r="AA4093" i="1"/>
  <c r="X4094" i="1"/>
  <c r="AA4094" i="1"/>
  <c r="X4095" i="1"/>
  <c r="AA4095" i="1"/>
  <c r="X4096" i="1"/>
  <c r="AA4096" i="1"/>
  <c r="X4097" i="1"/>
  <c r="AA4097" i="1"/>
  <c r="X4098" i="1"/>
  <c r="AA4098" i="1"/>
  <c r="X4099" i="1"/>
  <c r="AA4099" i="1"/>
  <c r="X4100" i="1"/>
  <c r="AA4100" i="1"/>
  <c r="X4101" i="1"/>
  <c r="AA4101" i="1"/>
  <c r="X4102" i="1"/>
  <c r="AA4102" i="1"/>
  <c r="X4103" i="1"/>
  <c r="AA4103" i="1"/>
  <c r="X4104" i="1"/>
  <c r="AA4104" i="1"/>
  <c r="X4105" i="1"/>
  <c r="AA4105" i="1"/>
  <c r="X4106" i="1"/>
  <c r="AA4106" i="1"/>
  <c r="X4107" i="1"/>
  <c r="AA4107" i="1"/>
  <c r="X4108" i="1"/>
  <c r="AA4108" i="1"/>
  <c r="X4109" i="1"/>
  <c r="AA4109" i="1"/>
  <c r="X4110" i="1"/>
  <c r="AA4110" i="1"/>
  <c r="X4111" i="1"/>
  <c r="AA4111" i="1"/>
  <c r="X4112" i="1"/>
  <c r="AA4112" i="1"/>
  <c r="X4113" i="1"/>
  <c r="AA4113" i="1"/>
  <c r="X4114" i="1"/>
  <c r="AA4114" i="1"/>
  <c r="X4115" i="1"/>
  <c r="AA4115" i="1"/>
  <c r="X4116" i="1"/>
  <c r="AA4116" i="1"/>
  <c r="X4117" i="1"/>
  <c r="AA4117" i="1"/>
  <c r="X4118" i="1"/>
  <c r="AA4118" i="1"/>
  <c r="X4119" i="1"/>
  <c r="AA4119" i="1"/>
  <c r="X4120" i="1"/>
  <c r="AA4120" i="1"/>
  <c r="X4121" i="1"/>
  <c r="AA4121" i="1"/>
  <c r="X4122" i="1"/>
  <c r="AA4122" i="1"/>
  <c r="X4123" i="1"/>
  <c r="AA4123" i="1"/>
  <c r="X4124" i="1"/>
  <c r="AA4124" i="1"/>
  <c r="X4125" i="1"/>
  <c r="AA4125" i="1"/>
  <c r="X4126" i="1"/>
  <c r="AA4126" i="1"/>
  <c r="X4127" i="1"/>
  <c r="AA4127" i="1"/>
  <c r="X4128" i="1"/>
  <c r="AA4128" i="1"/>
  <c r="X4129" i="1"/>
  <c r="AA4129" i="1"/>
  <c r="X4130" i="1"/>
  <c r="AA4130" i="1"/>
  <c r="X4131" i="1"/>
  <c r="AA4131" i="1"/>
  <c r="X4132" i="1"/>
  <c r="AA4132" i="1"/>
  <c r="X4133" i="1"/>
  <c r="AA4133" i="1"/>
  <c r="X4134" i="1"/>
  <c r="AA4134" i="1"/>
  <c r="X4135" i="1"/>
  <c r="AA4135" i="1"/>
  <c r="X4136" i="1"/>
  <c r="AA4136" i="1"/>
  <c r="X4137" i="1"/>
  <c r="AA4137" i="1"/>
  <c r="X4138" i="1"/>
  <c r="AA4138" i="1"/>
  <c r="X4139" i="1"/>
  <c r="AA4139" i="1"/>
  <c r="X4140" i="1"/>
  <c r="AA4140" i="1"/>
  <c r="X4141" i="1"/>
  <c r="AA4141" i="1"/>
  <c r="X4142" i="1"/>
  <c r="AA4142" i="1"/>
  <c r="X4143" i="1"/>
  <c r="AA4143" i="1"/>
  <c r="X4144" i="1"/>
  <c r="AA4144" i="1"/>
  <c r="X4145" i="1"/>
  <c r="AA4145" i="1"/>
  <c r="X4146" i="1"/>
  <c r="AA4146" i="1"/>
  <c r="X4147" i="1"/>
  <c r="AA4147" i="1"/>
  <c r="X4148" i="1"/>
  <c r="AA4148" i="1"/>
  <c r="X4149" i="1"/>
  <c r="AA4149" i="1"/>
  <c r="X4150" i="1"/>
  <c r="AA4150" i="1"/>
  <c r="X4151" i="1"/>
  <c r="AA4151" i="1"/>
  <c r="X4152" i="1"/>
  <c r="AA4152" i="1"/>
  <c r="X4153" i="1"/>
  <c r="AA4153" i="1"/>
  <c r="X4154" i="1"/>
  <c r="AA4154" i="1"/>
  <c r="X4155" i="1"/>
  <c r="AA4155" i="1"/>
  <c r="X4156" i="1"/>
  <c r="AA4156" i="1"/>
  <c r="X4157" i="1"/>
  <c r="AA4157" i="1"/>
  <c r="X4158" i="1"/>
  <c r="AA4158" i="1"/>
  <c r="X4159" i="1"/>
  <c r="AA4159" i="1"/>
  <c r="X4160" i="1"/>
  <c r="AA4160" i="1"/>
  <c r="X4161" i="1"/>
  <c r="AA4161" i="1"/>
  <c r="X4162" i="1"/>
  <c r="AA4162" i="1"/>
  <c r="X4163" i="1"/>
  <c r="AA4163" i="1"/>
  <c r="X4164" i="1"/>
  <c r="AA4164" i="1"/>
  <c r="X4165" i="1"/>
  <c r="AA4165" i="1"/>
  <c r="X4166" i="1"/>
  <c r="AA4166" i="1"/>
  <c r="X4167" i="1"/>
  <c r="AA4167" i="1"/>
  <c r="X4168" i="1"/>
  <c r="AA4168" i="1"/>
  <c r="X4169" i="1"/>
  <c r="AA4169" i="1"/>
  <c r="X4170" i="1"/>
  <c r="AA4170" i="1"/>
  <c r="X4171" i="1"/>
  <c r="AA4171" i="1"/>
  <c r="X4172" i="1"/>
  <c r="AA4172" i="1"/>
  <c r="X4173" i="1"/>
  <c r="AA4173" i="1"/>
  <c r="X4174" i="1"/>
  <c r="AA4174" i="1"/>
  <c r="X4175" i="1"/>
  <c r="AA4175" i="1"/>
  <c r="X4176" i="1"/>
  <c r="AA4176" i="1"/>
  <c r="X4177" i="1"/>
  <c r="AA4177" i="1"/>
  <c r="X4178" i="1"/>
  <c r="AA4178" i="1"/>
  <c r="X4179" i="1"/>
  <c r="AA4179" i="1"/>
  <c r="X4180" i="1"/>
  <c r="AA4180" i="1"/>
  <c r="X4181" i="1"/>
  <c r="AA4181" i="1"/>
  <c r="X4182" i="1"/>
  <c r="AA4182" i="1"/>
  <c r="X4183" i="1"/>
  <c r="AA4183" i="1"/>
  <c r="X4184" i="1"/>
  <c r="AA4184" i="1"/>
  <c r="X4185" i="1"/>
  <c r="AA4185" i="1"/>
  <c r="X4186" i="1"/>
  <c r="AA4186" i="1"/>
  <c r="X4187" i="1"/>
  <c r="AA4187" i="1"/>
  <c r="X4188" i="1"/>
  <c r="AA4188" i="1"/>
  <c r="X4189" i="1"/>
  <c r="AA4189" i="1"/>
  <c r="X4190" i="1"/>
  <c r="AA4190" i="1"/>
  <c r="X4191" i="1"/>
  <c r="AA4191" i="1"/>
  <c r="X4192" i="1"/>
  <c r="AA4192" i="1"/>
  <c r="X4193" i="1"/>
  <c r="AA4193" i="1"/>
  <c r="X4194" i="1"/>
  <c r="AA4194" i="1"/>
  <c r="X4195" i="1"/>
  <c r="AA4195" i="1"/>
  <c r="X4196" i="1"/>
  <c r="AA4196" i="1"/>
  <c r="X4197" i="1"/>
  <c r="AA4197" i="1"/>
  <c r="X4198" i="1"/>
  <c r="AA4198" i="1"/>
  <c r="X4199" i="1"/>
  <c r="AA4199" i="1"/>
  <c r="X4200" i="1"/>
  <c r="AA4200" i="1"/>
  <c r="X4201" i="1"/>
  <c r="AA4201" i="1"/>
  <c r="X4202" i="1"/>
  <c r="AA4202" i="1"/>
  <c r="X4203" i="1"/>
  <c r="AA4203" i="1"/>
  <c r="X4204" i="1"/>
  <c r="AA4204" i="1"/>
  <c r="X4205" i="1"/>
  <c r="AA4205" i="1"/>
  <c r="X4206" i="1"/>
  <c r="AA4206" i="1"/>
  <c r="X4207" i="1"/>
  <c r="AA4207" i="1"/>
  <c r="X4208" i="1"/>
  <c r="AA4208" i="1"/>
  <c r="X4209" i="1"/>
  <c r="AA4209" i="1"/>
  <c r="X4210" i="1"/>
  <c r="AA4210" i="1"/>
  <c r="X4211" i="1"/>
  <c r="AA4211" i="1"/>
  <c r="X4212" i="1"/>
  <c r="AA4212" i="1"/>
  <c r="X4213" i="1"/>
  <c r="AA4213" i="1"/>
  <c r="X4214" i="1"/>
  <c r="AA4214" i="1"/>
  <c r="X4215" i="1"/>
  <c r="AA4215" i="1"/>
  <c r="X4216" i="1"/>
  <c r="AA4216" i="1"/>
  <c r="X4217" i="1"/>
  <c r="AA4217" i="1"/>
  <c r="X4218" i="1"/>
  <c r="AA4218" i="1"/>
  <c r="X4219" i="1"/>
  <c r="AA4219" i="1"/>
  <c r="X4220" i="1"/>
  <c r="AA4220" i="1"/>
  <c r="X4221" i="1"/>
  <c r="AA4221" i="1"/>
  <c r="X4222" i="1"/>
  <c r="AA4222" i="1"/>
  <c r="X4223" i="1"/>
  <c r="AA4223" i="1"/>
  <c r="X4224" i="1"/>
  <c r="AA4224" i="1"/>
  <c r="X4225" i="1"/>
  <c r="AA4225" i="1"/>
  <c r="X4226" i="1"/>
  <c r="AA4226" i="1"/>
  <c r="X4227" i="1"/>
  <c r="AA4227" i="1"/>
  <c r="X4228" i="1"/>
  <c r="AA4228" i="1"/>
  <c r="X4229" i="1"/>
  <c r="AA4229" i="1"/>
  <c r="X4230" i="1"/>
  <c r="AA4230" i="1"/>
  <c r="X4231" i="1"/>
  <c r="AA4231" i="1"/>
  <c r="X4232" i="1"/>
  <c r="AA4232" i="1"/>
  <c r="X4233" i="1"/>
  <c r="AA4233" i="1"/>
  <c r="X4234" i="1"/>
  <c r="AA4234" i="1"/>
  <c r="X4235" i="1"/>
  <c r="AA4235" i="1"/>
  <c r="X4236" i="1"/>
  <c r="AA4236" i="1"/>
  <c r="X4237" i="1"/>
  <c r="AA4237" i="1"/>
  <c r="X4238" i="1"/>
  <c r="AA4238" i="1"/>
  <c r="X4239" i="1"/>
  <c r="AA4239" i="1"/>
  <c r="X4240" i="1"/>
  <c r="AA4240" i="1"/>
  <c r="X4241" i="1"/>
  <c r="AA4241" i="1"/>
  <c r="X4242" i="1"/>
  <c r="AA4242" i="1"/>
  <c r="X4243" i="1"/>
  <c r="AA4243" i="1"/>
  <c r="X4244" i="1"/>
  <c r="AA4244" i="1"/>
  <c r="X4245" i="1"/>
  <c r="AA4245" i="1"/>
  <c r="X4246" i="1"/>
  <c r="AA4246" i="1"/>
  <c r="X4247" i="1"/>
  <c r="AA4247" i="1"/>
  <c r="X4248" i="1"/>
  <c r="AA4248" i="1"/>
  <c r="X4249" i="1"/>
  <c r="AA4249" i="1"/>
  <c r="X4250" i="1"/>
  <c r="AA4250" i="1"/>
  <c r="X4251" i="1"/>
  <c r="AA4251" i="1"/>
  <c r="X4252" i="1"/>
  <c r="AA4252" i="1"/>
  <c r="X4253" i="1"/>
  <c r="AA4253" i="1"/>
  <c r="X4254" i="1"/>
  <c r="AA4254" i="1"/>
  <c r="X4255" i="1"/>
  <c r="AA4255" i="1"/>
  <c r="X4256" i="1"/>
  <c r="AA4256" i="1"/>
  <c r="X4257" i="1"/>
  <c r="AA4257" i="1"/>
  <c r="X4258" i="1"/>
  <c r="AA4258" i="1"/>
  <c r="X4259" i="1"/>
  <c r="AA4259" i="1"/>
  <c r="X4260" i="1"/>
  <c r="AA4260" i="1"/>
  <c r="X4261" i="1"/>
  <c r="AA4261" i="1"/>
  <c r="X4262" i="1"/>
  <c r="AA4262" i="1"/>
  <c r="X4263" i="1"/>
  <c r="AA4263" i="1"/>
  <c r="X4264" i="1"/>
  <c r="AA4264" i="1"/>
  <c r="X4265" i="1"/>
  <c r="AA4265" i="1"/>
  <c r="X4266" i="1"/>
  <c r="AA4266" i="1"/>
  <c r="X4267" i="1"/>
  <c r="AA4267" i="1"/>
  <c r="X4268" i="1"/>
  <c r="AA4268" i="1"/>
  <c r="X4269" i="1"/>
  <c r="AA4269" i="1"/>
  <c r="X4270" i="1"/>
  <c r="AA4270" i="1"/>
  <c r="X4271" i="1"/>
  <c r="AA4271" i="1"/>
  <c r="X4272" i="1"/>
  <c r="AA4272" i="1"/>
  <c r="X4273" i="1"/>
  <c r="AA4273" i="1"/>
  <c r="X4274" i="1"/>
  <c r="AA4274" i="1"/>
  <c r="X4275" i="1"/>
  <c r="AA4275" i="1"/>
  <c r="X4276" i="1"/>
  <c r="AA4276" i="1"/>
  <c r="X4277" i="1"/>
  <c r="AA4277" i="1"/>
  <c r="X4278" i="1"/>
  <c r="AA4278" i="1"/>
  <c r="X4279" i="1"/>
  <c r="AA4279" i="1"/>
  <c r="X4280" i="1"/>
  <c r="AA4280" i="1"/>
  <c r="X4281" i="1"/>
  <c r="AA4281" i="1"/>
  <c r="X4282" i="1"/>
  <c r="AA4282" i="1"/>
  <c r="X4283" i="1"/>
  <c r="AA4283" i="1"/>
  <c r="X4284" i="1"/>
  <c r="AA4284" i="1"/>
  <c r="X4285" i="1"/>
  <c r="AA4285" i="1"/>
  <c r="X4286" i="1"/>
  <c r="AA4286" i="1"/>
  <c r="X4287" i="1"/>
  <c r="AA4287" i="1"/>
  <c r="X4288" i="1"/>
  <c r="AA4288" i="1"/>
  <c r="X4289" i="1"/>
  <c r="AA4289" i="1"/>
  <c r="X4290" i="1"/>
  <c r="AA4290" i="1"/>
  <c r="X4291" i="1"/>
  <c r="AA4291" i="1"/>
  <c r="X4292" i="1"/>
  <c r="AA4292" i="1"/>
  <c r="X4293" i="1"/>
  <c r="AA4293" i="1"/>
  <c r="X4294" i="1"/>
  <c r="AA4294" i="1"/>
  <c r="X4295" i="1"/>
  <c r="AA4295" i="1"/>
  <c r="X4296" i="1"/>
  <c r="AA4296" i="1"/>
  <c r="X4297" i="1"/>
  <c r="AA4297" i="1"/>
  <c r="X4298" i="1"/>
  <c r="AA4298" i="1"/>
  <c r="X4299" i="1"/>
  <c r="AA4299" i="1"/>
  <c r="X4300" i="1"/>
  <c r="AA4300" i="1"/>
  <c r="X4301" i="1"/>
  <c r="AA4301" i="1"/>
  <c r="X4302" i="1"/>
  <c r="AA4302" i="1"/>
  <c r="X4303" i="1"/>
  <c r="AA4303" i="1"/>
  <c r="X4304" i="1"/>
  <c r="AA4304" i="1"/>
  <c r="X4305" i="1"/>
  <c r="AA4305" i="1"/>
  <c r="X4306" i="1"/>
  <c r="AA4306" i="1"/>
  <c r="X4307" i="1"/>
  <c r="AA4307" i="1"/>
  <c r="X4308" i="1"/>
  <c r="AA4308" i="1"/>
  <c r="T4309" i="1"/>
  <c r="U4309" i="1" s="1"/>
  <c r="X4309" i="1"/>
  <c r="AA4309" i="1"/>
  <c r="T4310" i="1"/>
  <c r="U4310" i="1" s="1"/>
  <c r="X4310" i="1"/>
  <c r="AA4310" i="1"/>
  <c r="X4311" i="1"/>
  <c r="AA4311" i="1"/>
  <c r="X4312" i="1"/>
  <c r="AA4312" i="1"/>
  <c r="X4313" i="1"/>
  <c r="AA4313" i="1"/>
  <c r="X4314" i="1"/>
  <c r="AA4314" i="1"/>
  <c r="X4315" i="1"/>
  <c r="AA4315" i="1"/>
  <c r="X4316" i="1"/>
  <c r="AA4316" i="1"/>
  <c r="X4317" i="1"/>
  <c r="AA4317" i="1"/>
  <c r="X4318" i="1"/>
  <c r="AA4318" i="1"/>
  <c r="X4319" i="1"/>
  <c r="AA4319" i="1"/>
  <c r="X4320" i="1"/>
  <c r="AA4320" i="1"/>
  <c r="X4321" i="1"/>
  <c r="AA4321" i="1"/>
  <c r="X4322" i="1"/>
  <c r="AA4322" i="1"/>
  <c r="X4323" i="1"/>
  <c r="AA4323" i="1"/>
  <c r="X4324" i="1"/>
  <c r="AA4324" i="1"/>
  <c r="X4325" i="1"/>
  <c r="AA4325" i="1"/>
  <c r="X4326" i="1"/>
  <c r="AA4326" i="1"/>
  <c r="X4327" i="1"/>
  <c r="AA4327" i="1"/>
  <c r="X4328" i="1"/>
  <c r="AA4328" i="1"/>
  <c r="X4329" i="1"/>
  <c r="AA4329" i="1"/>
  <c r="X4330" i="1"/>
  <c r="AA4330" i="1"/>
  <c r="X4331" i="1"/>
  <c r="AA4331" i="1"/>
  <c r="X4332" i="1"/>
  <c r="AA4332" i="1"/>
  <c r="X4333" i="1"/>
  <c r="AA4333" i="1"/>
  <c r="X4334" i="1"/>
  <c r="AA4334" i="1"/>
  <c r="X4335" i="1"/>
  <c r="AA4335" i="1"/>
  <c r="X4336" i="1"/>
  <c r="AA4336" i="1"/>
  <c r="X4337" i="1"/>
  <c r="AA4337" i="1"/>
  <c r="X4338" i="1"/>
  <c r="AA4338" i="1"/>
  <c r="X4339" i="1"/>
  <c r="AA4339" i="1"/>
  <c r="X4340" i="1"/>
  <c r="AA4340" i="1"/>
  <c r="X4341" i="1"/>
  <c r="AA4341" i="1"/>
  <c r="X4342" i="1"/>
  <c r="AA4342" i="1"/>
  <c r="X4343" i="1"/>
  <c r="AA4343" i="1"/>
  <c r="X4344" i="1"/>
  <c r="AA4344" i="1"/>
  <c r="X4345" i="1"/>
  <c r="AA4345" i="1"/>
  <c r="X4346" i="1"/>
  <c r="AA4346" i="1"/>
  <c r="X4347" i="1"/>
  <c r="AA4347" i="1"/>
  <c r="X4348" i="1"/>
  <c r="AA4348" i="1"/>
  <c r="X4349" i="1"/>
  <c r="AA4349" i="1"/>
  <c r="X4350" i="1"/>
  <c r="AA4350" i="1"/>
  <c r="X4351" i="1"/>
  <c r="AA4351" i="1"/>
  <c r="X4352" i="1"/>
  <c r="AA4352" i="1"/>
  <c r="X4353" i="1"/>
  <c r="AA4353" i="1"/>
  <c r="X4354" i="1"/>
  <c r="AA4354" i="1"/>
  <c r="X4355" i="1"/>
  <c r="AA4355" i="1"/>
  <c r="X4356" i="1"/>
  <c r="AA4356" i="1"/>
  <c r="X4357" i="1"/>
  <c r="AA4357" i="1"/>
  <c r="X4358" i="1"/>
  <c r="AA4358" i="1"/>
  <c r="X4359" i="1"/>
  <c r="AA4359" i="1"/>
  <c r="X4360" i="1"/>
  <c r="AA4360" i="1"/>
  <c r="X4361" i="1"/>
  <c r="AA4361" i="1"/>
  <c r="X4362" i="1"/>
  <c r="AA4362" i="1"/>
  <c r="X4363" i="1"/>
  <c r="AA4363" i="1"/>
  <c r="X4364" i="1"/>
  <c r="AA4364" i="1"/>
  <c r="X4365" i="1"/>
  <c r="AA4365" i="1"/>
  <c r="X4366" i="1"/>
  <c r="AA4366" i="1"/>
  <c r="X4367" i="1"/>
  <c r="AA4367" i="1"/>
  <c r="X4368" i="1"/>
  <c r="AA4368" i="1"/>
  <c r="X4369" i="1"/>
  <c r="AA4369" i="1"/>
  <c r="X4370" i="1"/>
  <c r="AA4370" i="1"/>
  <c r="X4371" i="1"/>
  <c r="AA4371" i="1"/>
  <c r="X4372" i="1"/>
  <c r="AA4372" i="1"/>
  <c r="X4373" i="1"/>
  <c r="AA4373" i="1"/>
  <c r="X4374" i="1"/>
  <c r="AA4374" i="1"/>
  <c r="X4375" i="1"/>
  <c r="AA4375" i="1"/>
  <c r="X4376" i="1"/>
  <c r="AA4376" i="1"/>
  <c r="X4377" i="1"/>
  <c r="AA4377" i="1"/>
  <c r="X4378" i="1"/>
  <c r="AA4378" i="1"/>
  <c r="X4379" i="1"/>
  <c r="AA4379" i="1"/>
  <c r="X4380" i="1"/>
  <c r="AA4380" i="1"/>
  <c r="X4381" i="1"/>
  <c r="AA4381" i="1"/>
  <c r="X4382" i="1"/>
  <c r="AA4382" i="1"/>
  <c r="X4383" i="1"/>
  <c r="AA4383" i="1"/>
  <c r="X4384" i="1"/>
  <c r="AA4384" i="1"/>
  <c r="X4385" i="1"/>
  <c r="AA4385" i="1"/>
  <c r="X4386" i="1"/>
  <c r="AA4386" i="1"/>
  <c r="X4387" i="1"/>
  <c r="AA4387" i="1"/>
  <c r="X4388" i="1"/>
  <c r="AA4388" i="1"/>
  <c r="X4389" i="1"/>
  <c r="AA4389" i="1"/>
  <c r="X4390" i="1"/>
  <c r="AA4390" i="1"/>
  <c r="X4391" i="1"/>
  <c r="AA4391" i="1"/>
  <c r="X4392" i="1"/>
  <c r="AA4392" i="1"/>
  <c r="X4393" i="1"/>
  <c r="AA4393" i="1"/>
  <c r="X4394" i="1"/>
  <c r="AA4394" i="1"/>
  <c r="X4395" i="1"/>
  <c r="AA4395" i="1"/>
  <c r="X4396" i="1"/>
  <c r="AA4396" i="1"/>
  <c r="X4397" i="1"/>
  <c r="AA4397" i="1"/>
  <c r="X4398" i="1"/>
  <c r="AA4398" i="1"/>
  <c r="X4399" i="1"/>
  <c r="AA4399" i="1"/>
  <c r="X4400" i="1"/>
  <c r="AA4400" i="1"/>
  <c r="X4401" i="1"/>
  <c r="AA4401" i="1"/>
  <c r="X4402" i="1"/>
  <c r="AA4402" i="1"/>
  <c r="X4403" i="1"/>
  <c r="AA4403" i="1"/>
  <c r="X4404" i="1"/>
  <c r="AA4404" i="1"/>
  <c r="X4405" i="1"/>
  <c r="AA4405" i="1"/>
  <c r="X4406" i="1"/>
  <c r="AA4406" i="1"/>
  <c r="X4407" i="1"/>
  <c r="AA4407" i="1"/>
  <c r="X4408" i="1"/>
  <c r="AA4408" i="1"/>
  <c r="X4409" i="1"/>
  <c r="AA4409" i="1"/>
  <c r="X4410" i="1"/>
  <c r="AA4410" i="1"/>
  <c r="X4411" i="1"/>
  <c r="AA4411" i="1"/>
  <c r="X4412" i="1"/>
  <c r="AA4412" i="1"/>
  <c r="X4413" i="1"/>
  <c r="AA4413" i="1"/>
  <c r="X4414" i="1"/>
  <c r="AA4414" i="1"/>
  <c r="X4415" i="1"/>
  <c r="AA4415" i="1"/>
  <c r="L4031" i="1"/>
  <c r="AE4031" i="1" s="1"/>
  <c r="N4031" i="1"/>
  <c r="L4032" i="1"/>
  <c r="AE4032" i="1" s="1"/>
  <c r="N4032" i="1"/>
  <c r="L4033" i="1"/>
  <c r="AE4033" i="1" s="1"/>
  <c r="N4033" i="1"/>
  <c r="L4034" i="1"/>
  <c r="AE4034" i="1" s="1"/>
  <c r="N4034" i="1"/>
  <c r="L4035" i="1"/>
  <c r="AE4035" i="1" s="1"/>
  <c r="N4035" i="1"/>
  <c r="L4036" i="1"/>
  <c r="AE4036" i="1" s="1"/>
  <c r="N4036" i="1"/>
  <c r="L4037" i="1"/>
  <c r="AE4037" i="1" s="1"/>
  <c r="N4037" i="1"/>
  <c r="L4038" i="1"/>
  <c r="AE4038" i="1" s="1"/>
  <c r="N4038" i="1"/>
  <c r="L4039" i="1"/>
  <c r="AE4039" i="1" s="1"/>
  <c r="N4039" i="1"/>
  <c r="L4040" i="1"/>
  <c r="AE4040" i="1" s="1"/>
  <c r="N4040" i="1"/>
  <c r="L4041" i="1"/>
  <c r="AE4041" i="1" s="1"/>
  <c r="N4041" i="1"/>
  <c r="L4042" i="1"/>
  <c r="AE4042" i="1" s="1"/>
  <c r="N4042" i="1"/>
  <c r="L4043" i="1"/>
  <c r="AE4043" i="1" s="1"/>
  <c r="N4043" i="1"/>
  <c r="L4044" i="1"/>
  <c r="AE4044" i="1" s="1"/>
  <c r="N4044" i="1"/>
  <c r="L4045" i="1"/>
  <c r="AE4045" i="1" s="1"/>
  <c r="N4045" i="1"/>
  <c r="L4046" i="1"/>
  <c r="AE4046" i="1" s="1"/>
  <c r="N4046" i="1"/>
  <c r="L4047" i="1"/>
  <c r="AE4047" i="1" s="1"/>
  <c r="N4047" i="1"/>
  <c r="L4048" i="1"/>
  <c r="AE4048" i="1" s="1"/>
  <c r="N4048" i="1"/>
  <c r="L4049" i="1"/>
  <c r="AE4049" i="1" s="1"/>
  <c r="N4049" i="1"/>
  <c r="L4050" i="1"/>
  <c r="AE4050" i="1" s="1"/>
  <c r="N4050" i="1"/>
  <c r="L4051" i="1"/>
  <c r="AE4051" i="1" s="1"/>
  <c r="N4051" i="1"/>
  <c r="L4052" i="1"/>
  <c r="AE4052" i="1" s="1"/>
  <c r="N4052" i="1"/>
  <c r="L4053" i="1"/>
  <c r="AE4053" i="1" s="1"/>
  <c r="N4053" i="1"/>
  <c r="L4054" i="1"/>
  <c r="AE4054" i="1" s="1"/>
  <c r="N4054" i="1"/>
  <c r="L4055" i="1"/>
  <c r="AE4055" i="1" s="1"/>
  <c r="N4055" i="1"/>
  <c r="L4056" i="1"/>
  <c r="AE4056" i="1" s="1"/>
  <c r="N4056" i="1"/>
  <c r="L4057" i="1"/>
  <c r="AE4057" i="1" s="1"/>
  <c r="N4057" i="1"/>
  <c r="L4058" i="1"/>
  <c r="AE4058" i="1" s="1"/>
  <c r="N4058" i="1"/>
  <c r="L4059" i="1"/>
  <c r="AE4059" i="1" s="1"/>
  <c r="N4059" i="1"/>
  <c r="L4060" i="1"/>
  <c r="AE4060" i="1" s="1"/>
  <c r="N4060" i="1"/>
  <c r="L4061" i="1"/>
  <c r="AE4061" i="1" s="1"/>
  <c r="N4061" i="1"/>
  <c r="L4062" i="1"/>
  <c r="AE4062" i="1" s="1"/>
  <c r="N4062" i="1"/>
  <c r="L4063" i="1"/>
  <c r="AE4063" i="1" s="1"/>
  <c r="N4063" i="1"/>
  <c r="L4064" i="1"/>
  <c r="AE4064" i="1" s="1"/>
  <c r="N4064" i="1"/>
  <c r="L4065" i="1"/>
  <c r="AE4065" i="1" s="1"/>
  <c r="N4065" i="1"/>
  <c r="L4066" i="1"/>
  <c r="AE4066" i="1" s="1"/>
  <c r="N4066" i="1"/>
  <c r="L4067" i="1"/>
  <c r="AE4067" i="1" s="1"/>
  <c r="N4067" i="1"/>
  <c r="L4068" i="1"/>
  <c r="AE4068" i="1" s="1"/>
  <c r="N4068" i="1"/>
  <c r="L4069" i="1"/>
  <c r="AE4069" i="1" s="1"/>
  <c r="N4069" i="1"/>
  <c r="L4070" i="1"/>
  <c r="AE4070" i="1" s="1"/>
  <c r="N4070" i="1"/>
  <c r="L4071" i="1"/>
  <c r="AE4071" i="1" s="1"/>
  <c r="N4071" i="1"/>
  <c r="L4072" i="1"/>
  <c r="AE4072" i="1" s="1"/>
  <c r="N4072" i="1"/>
  <c r="L4073" i="1"/>
  <c r="AE4073" i="1" s="1"/>
  <c r="N4073" i="1"/>
  <c r="L4074" i="1"/>
  <c r="AE4074" i="1" s="1"/>
  <c r="N4074" i="1"/>
  <c r="L4075" i="1"/>
  <c r="AE4075" i="1" s="1"/>
  <c r="N4075" i="1"/>
  <c r="L4076" i="1"/>
  <c r="AE4076" i="1" s="1"/>
  <c r="N4076" i="1"/>
  <c r="L4077" i="1"/>
  <c r="AE4077" i="1" s="1"/>
  <c r="N4077" i="1"/>
  <c r="L4078" i="1"/>
  <c r="AE4078" i="1" s="1"/>
  <c r="N4078" i="1"/>
  <c r="L4079" i="1"/>
  <c r="AE4079" i="1" s="1"/>
  <c r="N4079" i="1"/>
  <c r="L4080" i="1"/>
  <c r="AE4080" i="1" s="1"/>
  <c r="N4080" i="1"/>
  <c r="L4081" i="1"/>
  <c r="AE4081" i="1" s="1"/>
  <c r="N4081" i="1"/>
  <c r="L4082" i="1"/>
  <c r="AE4082" i="1" s="1"/>
  <c r="N4082" i="1"/>
  <c r="L4083" i="1"/>
  <c r="AE4083" i="1" s="1"/>
  <c r="N4083" i="1"/>
  <c r="L4084" i="1"/>
  <c r="AE4084" i="1" s="1"/>
  <c r="N4084" i="1"/>
  <c r="L4085" i="1"/>
  <c r="AE4085" i="1" s="1"/>
  <c r="N4085" i="1"/>
  <c r="L4086" i="1"/>
  <c r="AE4086" i="1" s="1"/>
  <c r="N4086" i="1"/>
  <c r="L4087" i="1"/>
  <c r="AE4087" i="1" s="1"/>
  <c r="N4087" i="1"/>
  <c r="L4088" i="1"/>
  <c r="AE4088" i="1" s="1"/>
  <c r="N4088" i="1"/>
  <c r="L4089" i="1"/>
  <c r="AE4089" i="1" s="1"/>
  <c r="N4089" i="1"/>
  <c r="L4090" i="1"/>
  <c r="AE4090" i="1" s="1"/>
  <c r="N4090" i="1"/>
  <c r="L4091" i="1"/>
  <c r="AE4091" i="1" s="1"/>
  <c r="N4091" i="1"/>
  <c r="L4092" i="1"/>
  <c r="AE4092" i="1" s="1"/>
  <c r="N4092" i="1"/>
  <c r="L4093" i="1"/>
  <c r="AE4093" i="1" s="1"/>
  <c r="N4093" i="1"/>
  <c r="L4094" i="1"/>
  <c r="AE4094" i="1" s="1"/>
  <c r="N4094" i="1"/>
  <c r="L4095" i="1"/>
  <c r="AE4095" i="1" s="1"/>
  <c r="N4095" i="1"/>
  <c r="L4096" i="1"/>
  <c r="AE4096" i="1" s="1"/>
  <c r="N4096" i="1"/>
  <c r="L4097" i="1"/>
  <c r="AE4097" i="1" s="1"/>
  <c r="N4097" i="1"/>
  <c r="L4098" i="1"/>
  <c r="AE4098" i="1" s="1"/>
  <c r="N4098" i="1"/>
  <c r="L4099" i="1"/>
  <c r="AE4099" i="1" s="1"/>
  <c r="N4099" i="1"/>
  <c r="L4100" i="1"/>
  <c r="AE4100" i="1" s="1"/>
  <c r="N4100" i="1"/>
  <c r="L4101" i="1"/>
  <c r="AE4101" i="1" s="1"/>
  <c r="N4101" i="1"/>
  <c r="L4102" i="1"/>
  <c r="AE4102" i="1" s="1"/>
  <c r="N4102" i="1"/>
  <c r="L4103" i="1"/>
  <c r="AE4103" i="1" s="1"/>
  <c r="N4103" i="1"/>
  <c r="L4104" i="1"/>
  <c r="AE4104" i="1" s="1"/>
  <c r="N4104" i="1"/>
  <c r="L4105" i="1"/>
  <c r="AE4105" i="1" s="1"/>
  <c r="N4105" i="1"/>
  <c r="L4106" i="1"/>
  <c r="AE4106" i="1" s="1"/>
  <c r="N4106" i="1"/>
  <c r="L4107" i="1"/>
  <c r="AE4107" i="1" s="1"/>
  <c r="N4107" i="1"/>
  <c r="L4108" i="1"/>
  <c r="AE4108" i="1" s="1"/>
  <c r="N4108" i="1"/>
  <c r="L4109" i="1"/>
  <c r="AE4109" i="1" s="1"/>
  <c r="N4109" i="1"/>
  <c r="L4110" i="1"/>
  <c r="AE4110" i="1" s="1"/>
  <c r="N4110" i="1"/>
  <c r="L4111" i="1"/>
  <c r="AE4111" i="1" s="1"/>
  <c r="N4111" i="1"/>
  <c r="L4112" i="1"/>
  <c r="AE4112" i="1" s="1"/>
  <c r="N4112" i="1"/>
  <c r="L4113" i="1"/>
  <c r="AE4113" i="1" s="1"/>
  <c r="N4113" i="1"/>
  <c r="L4114" i="1"/>
  <c r="AE4114" i="1" s="1"/>
  <c r="N4114" i="1"/>
  <c r="L4115" i="1"/>
  <c r="AE4115" i="1" s="1"/>
  <c r="N4115" i="1"/>
  <c r="L4116" i="1"/>
  <c r="AE4116" i="1" s="1"/>
  <c r="N4116" i="1"/>
  <c r="L4117" i="1"/>
  <c r="AE4117" i="1" s="1"/>
  <c r="N4117" i="1"/>
  <c r="L4118" i="1"/>
  <c r="AE4118" i="1" s="1"/>
  <c r="N4118" i="1"/>
  <c r="L4119" i="1"/>
  <c r="AE4119" i="1" s="1"/>
  <c r="N4119" i="1"/>
  <c r="L4120" i="1"/>
  <c r="AE4120" i="1" s="1"/>
  <c r="N4120" i="1"/>
  <c r="L4121" i="1"/>
  <c r="AE4121" i="1" s="1"/>
  <c r="N4121" i="1"/>
  <c r="L4122" i="1"/>
  <c r="AE4122" i="1" s="1"/>
  <c r="N4122" i="1"/>
  <c r="L4123" i="1"/>
  <c r="AE4123" i="1" s="1"/>
  <c r="N4123" i="1"/>
  <c r="L4124" i="1"/>
  <c r="AE4124" i="1" s="1"/>
  <c r="N4124" i="1"/>
  <c r="L4125" i="1"/>
  <c r="AE4125" i="1" s="1"/>
  <c r="N4125" i="1"/>
  <c r="L4126" i="1"/>
  <c r="AE4126" i="1" s="1"/>
  <c r="N4126" i="1"/>
  <c r="L4127" i="1"/>
  <c r="AE4127" i="1" s="1"/>
  <c r="N4127" i="1"/>
  <c r="L4128" i="1"/>
  <c r="AE4128" i="1" s="1"/>
  <c r="N4128" i="1"/>
  <c r="L4129" i="1"/>
  <c r="AE4129" i="1" s="1"/>
  <c r="N4129" i="1"/>
  <c r="L4130" i="1"/>
  <c r="AE4130" i="1" s="1"/>
  <c r="N4130" i="1"/>
  <c r="L4131" i="1"/>
  <c r="AE4131" i="1" s="1"/>
  <c r="N4131" i="1"/>
  <c r="L4132" i="1"/>
  <c r="AE4132" i="1" s="1"/>
  <c r="N4132" i="1"/>
  <c r="L4133" i="1"/>
  <c r="AE4133" i="1" s="1"/>
  <c r="N4133" i="1"/>
  <c r="L4134" i="1"/>
  <c r="AE4134" i="1" s="1"/>
  <c r="N4134" i="1"/>
  <c r="L4135" i="1"/>
  <c r="AE4135" i="1" s="1"/>
  <c r="N4135" i="1"/>
  <c r="L4136" i="1"/>
  <c r="AE4136" i="1" s="1"/>
  <c r="N4136" i="1"/>
  <c r="L4137" i="1"/>
  <c r="AE4137" i="1" s="1"/>
  <c r="N4137" i="1"/>
  <c r="L4138" i="1"/>
  <c r="AE4138" i="1" s="1"/>
  <c r="N4138" i="1"/>
  <c r="L4139" i="1"/>
  <c r="AE4139" i="1" s="1"/>
  <c r="N4139" i="1"/>
  <c r="L4140" i="1"/>
  <c r="AE4140" i="1" s="1"/>
  <c r="N4140" i="1"/>
  <c r="L4141" i="1"/>
  <c r="AE4141" i="1" s="1"/>
  <c r="N4141" i="1"/>
  <c r="L4142" i="1"/>
  <c r="AE4142" i="1" s="1"/>
  <c r="N4142" i="1"/>
  <c r="L4143" i="1"/>
  <c r="AE4143" i="1" s="1"/>
  <c r="N4143" i="1"/>
  <c r="L4144" i="1"/>
  <c r="AE4144" i="1" s="1"/>
  <c r="N4144" i="1"/>
  <c r="L4145" i="1"/>
  <c r="AE4145" i="1" s="1"/>
  <c r="N4145" i="1"/>
  <c r="L4146" i="1"/>
  <c r="AE4146" i="1" s="1"/>
  <c r="N4146" i="1"/>
  <c r="L4147" i="1"/>
  <c r="AE4147" i="1" s="1"/>
  <c r="N4147" i="1"/>
  <c r="L4148" i="1"/>
  <c r="AE4148" i="1" s="1"/>
  <c r="N4148" i="1"/>
  <c r="L4149" i="1"/>
  <c r="AE4149" i="1" s="1"/>
  <c r="N4149" i="1"/>
  <c r="L4150" i="1"/>
  <c r="AE4150" i="1" s="1"/>
  <c r="N4150" i="1"/>
  <c r="L4151" i="1"/>
  <c r="AE4151" i="1" s="1"/>
  <c r="N4151" i="1"/>
  <c r="L4152" i="1"/>
  <c r="AE4152" i="1" s="1"/>
  <c r="N4152" i="1"/>
  <c r="L4153" i="1"/>
  <c r="AE4153" i="1" s="1"/>
  <c r="N4153" i="1"/>
  <c r="L4154" i="1"/>
  <c r="AE4154" i="1" s="1"/>
  <c r="N4154" i="1"/>
  <c r="L4155" i="1"/>
  <c r="AE4155" i="1" s="1"/>
  <c r="N4155" i="1"/>
  <c r="L4156" i="1"/>
  <c r="AE4156" i="1" s="1"/>
  <c r="N4156" i="1"/>
  <c r="L4157" i="1"/>
  <c r="AE4157" i="1" s="1"/>
  <c r="N4157" i="1"/>
  <c r="L4158" i="1"/>
  <c r="AE4158" i="1" s="1"/>
  <c r="N4158" i="1"/>
  <c r="L4159" i="1"/>
  <c r="AE4159" i="1" s="1"/>
  <c r="N4159" i="1"/>
  <c r="L4160" i="1"/>
  <c r="AE4160" i="1" s="1"/>
  <c r="N4160" i="1"/>
  <c r="L4161" i="1"/>
  <c r="AE4161" i="1" s="1"/>
  <c r="N4161" i="1"/>
  <c r="L4162" i="1"/>
  <c r="AE4162" i="1" s="1"/>
  <c r="N4162" i="1"/>
  <c r="L4163" i="1"/>
  <c r="AE4163" i="1" s="1"/>
  <c r="N4163" i="1"/>
  <c r="L4164" i="1"/>
  <c r="AE4164" i="1" s="1"/>
  <c r="N4164" i="1"/>
  <c r="L4165" i="1"/>
  <c r="AE4165" i="1" s="1"/>
  <c r="N4165" i="1"/>
  <c r="L4166" i="1"/>
  <c r="AE4166" i="1" s="1"/>
  <c r="N4166" i="1"/>
  <c r="L4167" i="1"/>
  <c r="AE4167" i="1" s="1"/>
  <c r="N4167" i="1"/>
  <c r="L4168" i="1"/>
  <c r="AE4168" i="1" s="1"/>
  <c r="N4168" i="1"/>
  <c r="L4169" i="1"/>
  <c r="AE4169" i="1" s="1"/>
  <c r="N4169" i="1"/>
  <c r="L4170" i="1"/>
  <c r="AE4170" i="1" s="1"/>
  <c r="N4170" i="1"/>
  <c r="L4171" i="1"/>
  <c r="AE4171" i="1" s="1"/>
  <c r="N4171" i="1"/>
  <c r="L4172" i="1"/>
  <c r="AE4172" i="1" s="1"/>
  <c r="N4172" i="1"/>
  <c r="L4173" i="1"/>
  <c r="AE4173" i="1" s="1"/>
  <c r="N4173" i="1"/>
  <c r="L4174" i="1"/>
  <c r="AE4174" i="1" s="1"/>
  <c r="N4174" i="1"/>
  <c r="L4175" i="1"/>
  <c r="AE4175" i="1" s="1"/>
  <c r="N4175" i="1"/>
  <c r="L4176" i="1"/>
  <c r="AE4176" i="1" s="1"/>
  <c r="N4176" i="1"/>
  <c r="L4177" i="1"/>
  <c r="AE4177" i="1" s="1"/>
  <c r="N4177" i="1"/>
  <c r="L4178" i="1"/>
  <c r="AE4178" i="1" s="1"/>
  <c r="N4178" i="1"/>
  <c r="L4179" i="1"/>
  <c r="AE4179" i="1" s="1"/>
  <c r="N4179" i="1"/>
  <c r="L4180" i="1"/>
  <c r="AE4180" i="1" s="1"/>
  <c r="N4180" i="1"/>
  <c r="L4181" i="1"/>
  <c r="AE4181" i="1" s="1"/>
  <c r="N4181" i="1"/>
  <c r="L4182" i="1"/>
  <c r="AE4182" i="1" s="1"/>
  <c r="N4182" i="1"/>
  <c r="L4183" i="1"/>
  <c r="AE4183" i="1" s="1"/>
  <c r="N4183" i="1"/>
  <c r="L4184" i="1"/>
  <c r="AE4184" i="1" s="1"/>
  <c r="N4184" i="1"/>
  <c r="L4185" i="1"/>
  <c r="AE4185" i="1" s="1"/>
  <c r="N4185" i="1"/>
  <c r="L4186" i="1"/>
  <c r="AE4186" i="1" s="1"/>
  <c r="N4186" i="1"/>
  <c r="L4187" i="1"/>
  <c r="AE4187" i="1" s="1"/>
  <c r="N4187" i="1"/>
  <c r="L4188" i="1"/>
  <c r="AE4188" i="1" s="1"/>
  <c r="N4188" i="1"/>
  <c r="L4189" i="1"/>
  <c r="AE4189" i="1" s="1"/>
  <c r="N4189" i="1"/>
  <c r="L4190" i="1"/>
  <c r="AE4190" i="1" s="1"/>
  <c r="N4190" i="1"/>
  <c r="L4191" i="1"/>
  <c r="AE4191" i="1" s="1"/>
  <c r="N4191" i="1"/>
  <c r="L4192" i="1"/>
  <c r="AE4192" i="1" s="1"/>
  <c r="N4192" i="1"/>
  <c r="L4193" i="1"/>
  <c r="AE4193" i="1" s="1"/>
  <c r="N4193" i="1"/>
  <c r="L4194" i="1"/>
  <c r="AE4194" i="1" s="1"/>
  <c r="N4194" i="1"/>
  <c r="L4195" i="1"/>
  <c r="AE4195" i="1" s="1"/>
  <c r="N4195" i="1"/>
  <c r="L4196" i="1"/>
  <c r="AE4196" i="1" s="1"/>
  <c r="N4196" i="1"/>
  <c r="L4197" i="1"/>
  <c r="AE4197" i="1" s="1"/>
  <c r="N4197" i="1"/>
  <c r="L4198" i="1"/>
  <c r="AE4198" i="1" s="1"/>
  <c r="N4198" i="1"/>
  <c r="L4199" i="1"/>
  <c r="AE4199" i="1" s="1"/>
  <c r="N4199" i="1"/>
  <c r="L4200" i="1"/>
  <c r="AE4200" i="1" s="1"/>
  <c r="N4200" i="1"/>
  <c r="L4201" i="1"/>
  <c r="AE4201" i="1" s="1"/>
  <c r="N4201" i="1"/>
  <c r="L4202" i="1"/>
  <c r="AE4202" i="1" s="1"/>
  <c r="N4202" i="1"/>
  <c r="L4203" i="1"/>
  <c r="AE4203" i="1" s="1"/>
  <c r="N4203" i="1"/>
  <c r="L4204" i="1"/>
  <c r="AE4204" i="1" s="1"/>
  <c r="N4204" i="1"/>
  <c r="L4205" i="1"/>
  <c r="AE4205" i="1" s="1"/>
  <c r="N4205" i="1"/>
  <c r="L4206" i="1"/>
  <c r="AE4206" i="1" s="1"/>
  <c r="N4206" i="1"/>
  <c r="L4207" i="1"/>
  <c r="AE4207" i="1" s="1"/>
  <c r="N4207" i="1"/>
  <c r="L4208" i="1"/>
  <c r="AE4208" i="1" s="1"/>
  <c r="N4208" i="1"/>
  <c r="L4209" i="1"/>
  <c r="AE4209" i="1" s="1"/>
  <c r="N4209" i="1"/>
  <c r="L4210" i="1"/>
  <c r="AE4210" i="1" s="1"/>
  <c r="N4210" i="1"/>
  <c r="L4211" i="1"/>
  <c r="AE4211" i="1" s="1"/>
  <c r="N4211" i="1"/>
  <c r="L4212" i="1"/>
  <c r="AE4212" i="1" s="1"/>
  <c r="N4212" i="1"/>
  <c r="L4213" i="1"/>
  <c r="AE4213" i="1" s="1"/>
  <c r="N4213" i="1"/>
  <c r="L4214" i="1"/>
  <c r="AE4214" i="1" s="1"/>
  <c r="N4214" i="1"/>
  <c r="L4215" i="1"/>
  <c r="AE4215" i="1" s="1"/>
  <c r="N4215" i="1"/>
  <c r="L4216" i="1"/>
  <c r="AE4216" i="1" s="1"/>
  <c r="N4216" i="1"/>
  <c r="L4217" i="1"/>
  <c r="AE4217" i="1" s="1"/>
  <c r="N4217" i="1"/>
  <c r="L4218" i="1"/>
  <c r="AE4218" i="1" s="1"/>
  <c r="N4218" i="1"/>
  <c r="L4219" i="1"/>
  <c r="AE4219" i="1" s="1"/>
  <c r="N4219" i="1"/>
  <c r="L4220" i="1"/>
  <c r="AE4220" i="1" s="1"/>
  <c r="N4220" i="1"/>
  <c r="L4221" i="1"/>
  <c r="AE4221" i="1" s="1"/>
  <c r="N4221" i="1"/>
  <c r="L4222" i="1"/>
  <c r="AE4222" i="1" s="1"/>
  <c r="N4222" i="1"/>
  <c r="L4223" i="1"/>
  <c r="AE4223" i="1" s="1"/>
  <c r="N4223" i="1"/>
  <c r="L4224" i="1"/>
  <c r="AE4224" i="1" s="1"/>
  <c r="N4224" i="1"/>
  <c r="L4225" i="1"/>
  <c r="AE4225" i="1" s="1"/>
  <c r="N4225" i="1"/>
  <c r="L4226" i="1"/>
  <c r="AE4226" i="1" s="1"/>
  <c r="N4226" i="1"/>
  <c r="L4227" i="1"/>
  <c r="AE4227" i="1" s="1"/>
  <c r="N4227" i="1"/>
  <c r="L4228" i="1"/>
  <c r="AE4228" i="1" s="1"/>
  <c r="N4228" i="1"/>
  <c r="L4229" i="1"/>
  <c r="AE4229" i="1" s="1"/>
  <c r="N4229" i="1"/>
  <c r="L4230" i="1"/>
  <c r="AE4230" i="1" s="1"/>
  <c r="N4230" i="1"/>
  <c r="L4231" i="1"/>
  <c r="AE4231" i="1" s="1"/>
  <c r="N4231" i="1"/>
  <c r="L4232" i="1"/>
  <c r="AE4232" i="1" s="1"/>
  <c r="N4232" i="1"/>
  <c r="L4233" i="1"/>
  <c r="AE4233" i="1" s="1"/>
  <c r="N4233" i="1"/>
  <c r="L4234" i="1"/>
  <c r="AE4234" i="1" s="1"/>
  <c r="N4234" i="1"/>
  <c r="L4235" i="1"/>
  <c r="AE4235" i="1" s="1"/>
  <c r="N4235" i="1"/>
  <c r="L4236" i="1"/>
  <c r="AE4236" i="1" s="1"/>
  <c r="N4236" i="1"/>
  <c r="L4237" i="1"/>
  <c r="AE4237" i="1" s="1"/>
  <c r="N4237" i="1"/>
  <c r="L4238" i="1"/>
  <c r="AE4238" i="1" s="1"/>
  <c r="N4238" i="1"/>
  <c r="L4239" i="1"/>
  <c r="AE4239" i="1" s="1"/>
  <c r="N4239" i="1"/>
  <c r="L4240" i="1"/>
  <c r="AE4240" i="1" s="1"/>
  <c r="N4240" i="1"/>
  <c r="L4241" i="1"/>
  <c r="AE4241" i="1" s="1"/>
  <c r="N4241" i="1"/>
  <c r="L4242" i="1"/>
  <c r="AE4242" i="1" s="1"/>
  <c r="N4242" i="1"/>
  <c r="L4243" i="1"/>
  <c r="AE4243" i="1" s="1"/>
  <c r="N4243" i="1"/>
  <c r="L4244" i="1"/>
  <c r="AE4244" i="1" s="1"/>
  <c r="N4244" i="1"/>
  <c r="L4245" i="1"/>
  <c r="AE4245" i="1" s="1"/>
  <c r="N4245" i="1"/>
  <c r="L4246" i="1"/>
  <c r="AE4246" i="1" s="1"/>
  <c r="N4246" i="1"/>
  <c r="L4247" i="1"/>
  <c r="AE4247" i="1" s="1"/>
  <c r="N4247" i="1"/>
  <c r="L4248" i="1"/>
  <c r="AE4248" i="1" s="1"/>
  <c r="N4248" i="1"/>
  <c r="L4249" i="1"/>
  <c r="AE4249" i="1" s="1"/>
  <c r="N4249" i="1"/>
  <c r="L4250" i="1"/>
  <c r="AE4250" i="1" s="1"/>
  <c r="N4250" i="1"/>
  <c r="L4251" i="1"/>
  <c r="AE4251" i="1" s="1"/>
  <c r="N4251" i="1"/>
  <c r="L4252" i="1"/>
  <c r="AE4252" i="1" s="1"/>
  <c r="N4252" i="1"/>
  <c r="L4253" i="1"/>
  <c r="AE4253" i="1" s="1"/>
  <c r="N4253" i="1"/>
  <c r="L4254" i="1"/>
  <c r="AE4254" i="1" s="1"/>
  <c r="N4254" i="1"/>
  <c r="L4255" i="1"/>
  <c r="AE4255" i="1" s="1"/>
  <c r="N4255" i="1"/>
  <c r="L4256" i="1"/>
  <c r="AE4256" i="1" s="1"/>
  <c r="N4256" i="1"/>
  <c r="L4257" i="1"/>
  <c r="AE4257" i="1" s="1"/>
  <c r="N4257" i="1"/>
  <c r="L4258" i="1"/>
  <c r="AE4258" i="1" s="1"/>
  <c r="N4258" i="1"/>
  <c r="L4259" i="1"/>
  <c r="AE4259" i="1" s="1"/>
  <c r="N4259" i="1"/>
  <c r="L4260" i="1"/>
  <c r="AE4260" i="1" s="1"/>
  <c r="N4260" i="1"/>
  <c r="L4261" i="1"/>
  <c r="AE4261" i="1" s="1"/>
  <c r="N4261" i="1"/>
  <c r="L4262" i="1"/>
  <c r="AE4262" i="1" s="1"/>
  <c r="N4262" i="1"/>
  <c r="L4263" i="1"/>
  <c r="AE4263" i="1" s="1"/>
  <c r="N4263" i="1"/>
  <c r="L4264" i="1"/>
  <c r="AE4264" i="1" s="1"/>
  <c r="N4264" i="1"/>
  <c r="L4265" i="1"/>
  <c r="AE4265" i="1" s="1"/>
  <c r="N4265" i="1"/>
  <c r="L4266" i="1"/>
  <c r="AE4266" i="1" s="1"/>
  <c r="N4266" i="1"/>
  <c r="L4267" i="1"/>
  <c r="AE4267" i="1" s="1"/>
  <c r="N4267" i="1"/>
  <c r="L4268" i="1"/>
  <c r="AE4268" i="1" s="1"/>
  <c r="N4268" i="1"/>
  <c r="L4269" i="1"/>
  <c r="AE4269" i="1" s="1"/>
  <c r="N4269" i="1"/>
  <c r="L4270" i="1"/>
  <c r="AE4270" i="1" s="1"/>
  <c r="N4270" i="1"/>
  <c r="L4271" i="1"/>
  <c r="AE4271" i="1" s="1"/>
  <c r="N4271" i="1"/>
  <c r="L4272" i="1"/>
  <c r="AE4272" i="1" s="1"/>
  <c r="N4272" i="1"/>
  <c r="L4273" i="1"/>
  <c r="AE4273" i="1" s="1"/>
  <c r="N4273" i="1"/>
  <c r="L4274" i="1"/>
  <c r="AE4274" i="1" s="1"/>
  <c r="N4274" i="1"/>
  <c r="L4275" i="1"/>
  <c r="AE4275" i="1" s="1"/>
  <c r="N4275" i="1"/>
  <c r="L4276" i="1"/>
  <c r="AE4276" i="1" s="1"/>
  <c r="N4276" i="1"/>
  <c r="L4277" i="1"/>
  <c r="AE4277" i="1" s="1"/>
  <c r="N4277" i="1"/>
  <c r="L4278" i="1"/>
  <c r="AE4278" i="1" s="1"/>
  <c r="N4278" i="1"/>
  <c r="L4279" i="1"/>
  <c r="AE4279" i="1" s="1"/>
  <c r="N4279" i="1"/>
  <c r="L4280" i="1"/>
  <c r="AE4280" i="1" s="1"/>
  <c r="N4280" i="1"/>
  <c r="L4281" i="1"/>
  <c r="AE4281" i="1" s="1"/>
  <c r="N4281" i="1"/>
  <c r="L4282" i="1"/>
  <c r="AE4282" i="1" s="1"/>
  <c r="N4282" i="1"/>
  <c r="L4283" i="1"/>
  <c r="AE4283" i="1" s="1"/>
  <c r="N4283" i="1"/>
  <c r="L4284" i="1"/>
  <c r="AE4284" i="1" s="1"/>
  <c r="N4284" i="1"/>
  <c r="L4285" i="1"/>
  <c r="AE4285" i="1" s="1"/>
  <c r="N4285" i="1"/>
  <c r="L4286" i="1"/>
  <c r="AE4286" i="1" s="1"/>
  <c r="N4286" i="1"/>
  <c r="L4287" i="1"/>
  <c r="AE4287" i="1" s="1"/>
  <c r="N4287" i="1"/>
  <c r="L4288" i="1"/>
  <c r="AE4288" i="1" s="1"/>
  <c r="N4288" i="1"/>
  <c r="L4289" i="1"/>
  <c r="AE4289" i="1" s="1"/>
  <c r="N4289" i="1"/>
  <c r="L4290" i="1"/>
  <c r="AE4290" i="1" s="1"/>
  <c r="N4290" i="1"/>
  <c r="L4291" i="1"/>
  <c r="AE4291" i="1" s="1"/>
  <c r="N4291" i="1"/>
  <c r="L4292" i="1"/>
  <c r="AE4292" i="1" s="1"/>
  <c r="N4292" i="1"/>
  <c r="L4293" i="1"/>
  <c r="AE4293" i="1" s="1"/>
  <c r="N4293" i="1"/>
  <c r="L4294" i="1"/>
  <c r="AE4294" i="1" s="1"/>
  <c r="N4294" i="1"/>
  <c r="L4295" i="1"/>
  <c r="AE4295" i="1" s="1"/>
  <c r="N4295" i="1"/>
  <c r="L4296" i="1"/>
  <c r="AE4296" i="1" s="1"/>
  <c r="N4296" i="1"/>
  <c r="L4297" i="1"/>
  <c r="AE4297" i="1" s="1"/>
  <c r="N4297" i="1"/>
  <c r="L4298" i="1"/>
  <c r="AE4298" i="1" s="1"/>
  <c r="N4298" i="1"/>
  <c r="L4299" i="1"/>
  <c r="AE4299" i="1" s="1"/>
  <c r="N4299" i="1"/>
  <c r="L4300" i="1"/>
  <c r="AE4300" i="1" s="1"/>
  <c r="N4300" i="1"/>
  <c r="L4301" i="1"/>
  <c r="AE4301" i="1" s="1"/>
  <c r="N4301" i="1"/>
  <c r="L4302" i="1"/>
  <c r="AE4302" i="1" s="1"/>
  <c r="N4302" i="1"/>
  <c r="L4303" i="1"/>
  <c r="AE4303" i="1" s="1"/>
  <c r="N4303" i="1"/>
  <c r="L4304" i="1"/>
  <c r="AE4304" i="1" s="1"/>
  <c r="N4304" i="1"/>
  <c r="L4305" i="1"/>
  <c r="AE4305" i="1" s="1"/>
  <c r="N4305" i="1"/>
  <c r="L4306" i="1"/>
  <c r="AE4306" i="1" s="1"/>
  <c r="N4306" i="1"/>
  <c r="L4307" i="1"/>
  <c r="AE4307" i="1" s="1"/>
  <c r="N4307" i="1"/>
  <c r="L4308" i="1"/>
  <c r="AE4308" i="1" s="1"/>
  <c r="N4308" i="1"/>
  <c r="L4309" i="1"/>
  <c r="AE4309" i="1" s="1"/>
  <c r="N4309" i="1"/>
  <c r="L4310" i="1"/>
  <c r="AE4310" i="1" s="1"/>
  <c r="N4310" i="1"/>
  <c r="L4311" i="1"/>
  <c r="AE4311" i="1" s="1"/>
  <c r="N4311" i="1"/>
  <c r="L4312" i="1"/>
  <c r="AE4312" i="1" s="1"/>
  <c r="N4312" i="1"/>
  <c r="L4313" i="1"/>
  <c r="AE4313" i="1" s="1"/>
  <c r="N4313" i="1"/>
  <c r="L4314" i="1"/>
  <c r="AE4314" i="1" s="1"/>
  <c r="N4314" i="1"/>
  <c r="L4315" i="1"/>
  <c r="AE4315" i="1" s="1"/>
  <c r="N4315" i="1"/>
  <c r="L4316" i="1"/>
  <c r="AE4316" i="1" s="1"/>
  <c r="N4316" i="1"/>
  <c r="L4317" i="1"/>
  <c r="AE4317" i="1" s="1"/>
  <c r="N4317" i="1"/>
  <c r="L4318" i="1"/>
  <c r="AE4318" i="1" s="1"/>
  <c r="N4318" i="1"/>
  <c r="L4319" i="1"/>
  <c r="AE4319" i="1" s="1"/>
  <c r="N4319" i="1"/>
  <c r="L4320" i="1"/>
  <c r="AE4320" i="1" s="1"/>
  <c r="N4320" i="1"/>
  <c r="L4321" i="1"/>
  <c r="AE4321" i="1" s="1"/>
  <c r="N4321" i="1"/>
  <c r="L4322" i="1"/>
  <c r="AE4322" i="1" s="1"/>
  <c r="N4322" i="1"/>
  <c r="L4323" i="1"/>
  <c r="AE4323" i="1" s="1"/>
  <c r="N4323" i="1"/>
  <c r="L4324" i="1"/>
  <c r="AE4324" i="1" s="1"/>
  <c r="N4324" i="1"/>
  <c r="L4325" i="1"/>
  <c r="AE4325" i="1" s="1"/>
  <c r="N4325" i="1"/>
  <c r="L4326" i="1"/>
  <c r="AE4326" i="1" s="1"/>
  <c r="N4326" i="1"/>
  <c r="L4327" i="1"/>
  <c r="AE4327" i="1" s="1"/>
  <c r="N4327" i="1"/>
  <c r="L4328" i="1"/>
  <c r="AE4328" i="1" s="1"/>
  <c r="N4328" i="1"/>
  <c r="L4329" i="1"/>
  <c r="AE4329" i="1" s="1"/>
  <c r="N4329" i="1"/>
  <c r="L4330" i="1"/>
  <c r="AE4330" i="1" s="1"/>
  <c r="N4330" i="1"/>
  <c r="L4331" i="1"/>
  <c r="AE4331" i="1" s="1"/>
  <c r="N4331" i="1"/>
  <c r="L4332" i="1"/>
  <c r="AE4332" i="1" s="1"/>
  <c r="N4332" i="1"/>
  <c r="L4333" i="1"/>
  <c r="AE4333" i="1" s="1"/>
  <c r="N4333" i="1"/>
  <c r="L4334" i="1"/>
  <c r="AE4334" i="1" s="1"/>
  <c r="N4334" i="1"/>
  <c r="L4335" i="1"/>
  <c r="AE4335" i="1" s="1"/>
  <c r="N4335" i="1"/>
  <c r="L4336" i="1"/>
  <c r="AE4336" i="1" s="1"/>
  <c r="N4336" i="1"/>
  <c r="L4337" i="1"/>
  <c r="AE4337" i="1" s="1"/>
  <c r="N4337" i="1"/>
  <c r="L4338" i="1"/>
  <c r="AE4338" i="1" s="1"/>
  <c r="N4338" i="1"/>
  <c r="L4339" i="1"/>
  <c r="AE4339" i="1" s="1"/>
  <c r="N4339" i="1"/>
  <c r="L4340" i="1"/>
  <c r="AE4340" i="1" s="1"/>
  <c r="N4340" i="1"/>
  <c r="L4341" i="1"/>
  <c r="AE4341" i="1" s="1"/>
  <c r="N4341" i="1"/>
  <c r="L4342" i="1"/>
  <c r="AE4342" i="1" s="1"/>
  <c r="N4342" i="1"/>
  <c r="L4343" i="1"/>
  <c r="AE4343" i="1" s="1"/>
  <c r="N4343" i="1"/>
  <c r="L4344" i="1"/>
  <c r="AE4344" i="1" s="1"/>
  <c r="N4344" i="1"/>
  <c r="L4345" i="1"/>
  <c r="AE4345" i="1" s="1"/>
  <c r="N4345" i="1"/>
  <c r="L4346" i="1"/>
  <c r="AE4346" i="1" s="1"/>
  <c r="N4346" i="1"/>
  <c r="L4347" i="1"/>
  <c r="AE4347" i="1" s="1"/>
  <c r="N4347" i="1"/>
  <c r="L4348" i="1"/>
  <c r="AE4348" i="1" s="1"/>
  <c r="N4348" i="1"/>
  <c r="L4349" i="1"/>
  <c r="AE4349" i="1" s="1"/>
  <c r="N4349" i="1"/>
  <c r="L4350" i="1"/>
  <c r="AE4350" i="1" s="1"/>
  <c r="N4350" i="1"/>
  <c r="L4351" i="1"/>
  <c r="AE4351" i="1" s="1"/>
  <c r="N4351" i="1"/>
  <c r="L4352" i="1"/>
  <c r="AE4352" i="1" s="1"/>
  <c r="N4352" i="1"/>
  <c r="L4353" i="1"/>
  <c r="AE4353" i="1" s="1"/>
  <c r="N4353" i="1"/>
  <c r="L4354" i="1"/>
  <c r="AE4354" i="1" s="1"/>
  <c r="N4354" i="1"/>
  <c r="L4355" i="1"/>
  <c r="AE4355" i="1" s="1"/>
  <c r="N4355" i="1"/>
  <c r="L4356" i="1"/>
  <c r="AE4356" i="1" s="1"/>
  <c r="N4356" i="1"/>
  <c r="L4357" i="1"/>
  <c r="AE4357" i="1" s="1"/>
  <c r="N4357" i="1"/>
  <c r="L4358" i="1"/>
  <c r="AE4358" i="1" s="1"/>
  <c r="N4358" i="1"/>
  <c r="L4359" i="1"/>
  <c r="AE4359" i="1" s="1"/>
  <c r="N4359" i="1"/>
  <c r="L4360" i="1"/>
  <c r="AE4360" i="1" s="1"/>
  <c r="N4360" i="1"/>
  <c r="L4361" i="1"/>
  <c r="AE4361" i="1" s="1"/>
  <c r="N4361" i="1"/>
  <c r="L4362" i="1"/>
  <c r="AE4362" i="1" s="1"/>
  <c r="N4362" i="1"/>
  <c r="L4363" i="1"/>
  <c r="AE4363" i="1" s="1"/>
  <c r="N4363" i="1"/>
  <c r="L4364" i="1"/>
  <c r="AE4364" i="1" s="1"/>
  <c r="N4364" i="1"/>
  <c r="L4365" i="1"/>
  <c r="AE4365" i="1" s="1"/>
  <c r="N4365" i="1"/>
  <c r="L4366" i="1"/>
  <c r="AE4366" i="1" s="1"/>
  <c r="N4366" i="1"/>
  <c r="L4367" i="1"/>
  <c r="AE4367" i="1" s="1"/>
  <c r="N4367" i="1"/>
  <c r="L4368" i="1"/>
  <c r="AE4368" i="1" s="1"/>
  <c r="N4368" i="1"/>
  <c r="L4369" i="1"/>
  <c r="AE4369" i="1" s="1"/>
  <c r="N4369" i="1"/>
  <c r="L4370" i="1"/>
  <c r="AE4370" i="1" s="1"/>
  <c r="N4370" i="1"/>
  <c r="L4371" i="1"/>
  <c r="AE4371" i="1" s="1"/>
  <c r="N4371" i="1"/>
  <c r="L4372" i="1"/>
  <c r="AE4372" i="1" s="1"/>
  <c r="N4372" i="1"/>
  <c r="L4373" i="1"/>
  <c r="AE4373" i="1" s="1"/>
  <c r="N4373" i="1"/>
  <c r="L4374" i="1"/>
  <c r="AE4374" i="1" s="1"/>
  <c r="N4374" i="1"/>
  <c r="L4375" i="1"/>
  <c r="AE4375" i="1" s="1"/>
  <c r="N4375" i="1"/>
  <c r="L4376" i="1"/>
  <c r="AE4376" i="1" s="1"/>
  <c r="N4376" i="1"/>
  <c r="L4377" i="1"/>
  <c r="AE4377" i="1" s="1"/>
  <c r="N4377" i="1"/>
  <c r="L4378" i="1"/>
  <c r="AE4378" i="1" s="1"/>
  <c r="N4378" i="1"/>
  <c r="L4379" i="1"/>
  <c r="AE4379" i="1" s="1"/>
  <c r="N4379" i="1"/>
  <c r="L4380" i="1"/>
  <c r="AE4380" i="1" s="1"/>
  <c r="N4380" i="1"/>
  <c r="L4381" i="1"/>
  <c r="AE4381" i="1" s="1"/>
  <c r="N4381" i="1"/>
  <c r="L4382" i="1"/>
  <c r="AE4382" i="1" s="1"/>
  <c r="N4382" i="1"/>
  <c r="L4383" i="1"/>
  <c r="AE4383" i="1" s="1"/>
  <c r="N4383" i="1"/>
  <c r="L4384" i="1"/>
  <c r="AE4384" i="1" s="1"/>
  <c r="N4384" i="1"/>
  <c r="L4385" i="1"/>
  <c r="AE4385" i="1" s="1"/>
  <c r="N4385" i="1"/>
  <c r="L4386" i="1"/>
  <c r="AE4386" i="1" s="1"/>
  <c r="N4386" i="1"/>
  <c r="L4387" i="1"/>
  <c r="AE4387" i="1" s="1"/>
  <c r="N4387" i="1"/>
  <c r="L4388" i="1"/>
  <c r="AE4388" i="1" s="1"/>
  <c r="N4388" i="1"/>
  <c r="L4389" i="1"/>
  <c r="AE4389" i="1" s="1"/>
  <c r="N4389" i="1"/>
  <c r="L4390" i="1"/>
  <c r="AE4390" i="1" s="1"/>
  <c r="N4390" i="1"/>
  <c r="L4391" i="1"/>
  <c r="AE4391" i="1" s="1"/>
  <c r="N4391" i="1"/>
  <c r="L4392" i="1"/>
  <c r="AE4392" i="1" s="1"/>
  <c r="N4392" i="1"/>
  <c r="L4393" i="1"/>
  <c r="AE4393" i="1" s="1"/>
  <c r="N4393" i="1"/>
  <c r="L4394" i="1"/>
  <c r="AE4394" i="1" s="1"/>
  <c r="N4394" i="1"/>
  <c r="L4395" i="1"/>
  <c r="AE4395" i="1" s="1"/>
  <c r="N4395" i="1"/>
  <c r="L4396" i="1"/>
  <c r="AE4396" i="1" s="1"/>
  <c r="N4396" i="1"/>
  <c r="L4397" i="1"/>
  <c r="AE4397" i="1" s="1"/>
  <c r="N4397" i="1"/>
  <c r="L4398" i="1"/>
  <c r="AE4398" i="1" s="1"/>
  <c r="N4398" i="1"/>
  <c r="L4399" i="1"/>
  <c r="AE4399" i="1" s="1"/>
  <c r="N4399" i="1"/>
  <c r="L4400" i="1"/>
  <c r="AE4400" i="1" s="1"/>
  <c r="N4400" i="1"/>
  <c r="L4401" i="1"/>
  <c r="AE4401" i="1" s="1"/>
  <c r="N4401" i="1"/>
  <c r="L4402" i="1"/>
  <c r="AE4402" i="1" s="1"/>
  <c r="N4402" i="1"/>
  <c r="L4403" i="1"/>
  <c r="AE4403" i="1" s="1"/>
  <c r="N4403" i="1"/>
  <c r="L4404" i="1"/>
  <c r="AE4404" i="1" s="1"/>
  <c r="N4404" i="1"/>
  <c r="L4405" i="1"/>
  <c r="AE4405" i="1" s="1"/>
  <c r="N4405" i="1"/>
  <c r="L4406" i="1"/>
  <c r="AE4406" i="1" s="1"/>
  <c r="N4406" i="1"/>
  <c r="L4407" i="1"/>
  <c r="AE4407" i="1" s="1"/>
  <c r="N4407" i="1"/>
  <c r="L4408" i="1"/>
  <c r="AE4408" i="1" s="1"/>
  <c r="N4408" i="1"/>
  <c r="L4409" i="1"/>
  <c r="AE4409" i="1" s="1"/>
  <c r="N4409" i="1"/>
  <c r="L4410" i="1"/>
  <c r="AE4410" i="1" s="1"/>
  <c r="N4410" i="1"/>
  <c r="L4411" i="1"/>
  <c r="AE4411" i="1" s="1"/>
  <c r="N4411" i="1"/>
  <c r="L4412" i="1"/>
  <c r="AE4412" i="1" s="1"/>
  <c r="N4412" i="1"/>
  <c r="L4413" i="1"/>
  <c r="AE4413" i="1" s="1"/>
  <c r="N4413" i="1"/>
  <c r="L4414" i="1"/>
  <c r="AE4414" i="1" s="1"/>
  <c r="N4414" i="1"/>
  <c r="X3950" i="1"/>
  <c r="AA3950" i="1"/>
  <c r="X3951" i="1"/>
  <c r="AA3951" i="1"/>
  <c r="X3952" i="1"/>
  <c r="AA3952" i="1"/>
  <c r="X3953" i="1"/>
  <c r="AA3953" i="1"/>
  <c r="X3954" i="1"/>
  <c r="AA3954" i="1"/>
  <c r="X3955" i="1"/>
  <c r="AA3955" i="1"/>
  <c r="X3956" i="1"/>
  <c r="AA3956" i="1"/>
  <c r="X3957" i="1"/>
  <c r="AA3957" i="1"/>
  <c r="X3958" i="1"/>
  <c r="AA3958" i="1"/>
  <c r="X3959" i="1"/>
  <c r="AA3959" i="1"/>
  <c r="X3960" i="1"/>
  <c r="AA3960" i="1"/>
  <c r="X3961" i="1"/>
  <c r="AA3961" i="1"/>
  <c r="X3962" i="1"/>
  <c r="AA3962" i="1"/>
  <c r="X3963" i="1"/>
  <c r="AA3963" i="1"/>
  <c r="X3964" i="1"/>
  <c r="AA3964" i="1"/>
  <c r="X3965" i="1"/>
  <c r="AA3965" i="1"/>
  <c r="X3966" i="1"/>
  <c r="AA3966" i="1"/>
  <c r="X3967" i="1"/>
  <c r="AA3967" i="1"/>
  <c r="X3968" i="1"/>
  <c r="AA3968" i="1"/>
  <c r="X3969" i="1"/>
  <c r="AA3969" i="1"/>
  <c r="X3970" i="1"/>
  <c r="AA3970" i="1"/>
  <c r="X3971" i="1"/>
  <c r="AA3971" i="1"/>
  <c r="X3972" i="1"/>
  <c r="AA3972" i="1"/>
  <c r="X3973" i="1"/>
  <c r="AA3973" i="1"/>
  <c r="X3974" i="1"/>
  <c r="AA3974" i="1"/>
  <c r="X3975" i="1"/>
  <c r="AA3975" i="1"/>
  <c r="X3976" i="1"/>
  <c r="AA3976" i="1"/>
  <c r="X3977" i="1"/>
  <c r="AA3977" i="1"/>
  <c r="X3978" i="1"/>
  <c r="AA3978" i="1"/>
  <c r="X3979" i="1"/>
  <c r="AA3979" i="1"/>
  <c r="X3980" i="1"/>
  <c r="AA3980" i="1"/>
  <c r="X3981" i="1"/>
  <c r="AA3981" i="1"/>
  <c r="X3982" i="1"/>
  <c r="AA3982" i="1"/>
  <c r="X3983" i="1"/>
  <c r="AA3983" i="1"/>
  <c r="X3984" i="1"/>
  <c r="AA3984" i="1"/>
  <c r="X3985" i="1"/>
  <c r="AA3985" i="1"/>
  <c r="X3986" i="1"/>
  <c r="AA3986" i="1"/>
  <c r="X3987" i="1"/>
  <c r="AA3987" i="1"/>
  <c r="X3988" i="1"/>
  <c r="AA3988" i="1"/>
  <c r="X3989" i="1"/>
  <c r="AA3989" i="1"/>
  <c r="X3990" i="1"/>
  <c r="AA3990" i="1"/>
  <c r="X3991" i="1"/>
  <c r="AA3991" i="1"/>
  <c r="X3992" i="1"/>
  <c r="AA3992" i="1"/>
  <c r="X3993" i="1"/>
  <c r="AA3993" i="1"/>
  <c r="X3994" i="1"/>
  <c r="AA3994" i="1"/>
  <c r="X3995" i="1"/>
  <c r="AA3995" i="1"/>
  <c r="X3996" i="1"/>
  <c r="AA3996" i="1"/>
  <c r="X3997" i="1"/>
  <c r="AA3997" i="1"/>
  <c r="X3998" i="1"/>
  <c r="AA3998" i="1"/>
  <c r="X3999" i="1"/>
  <c r="AA3999" i="1"/>
  <c r="X4000" i="1"/>
  <c r="AA4000" i="1"/>
  <c r="X4001" i="1"/>
  <c r="AA4001" i="1"/>
  <c r="X4002" i="1"/>
  <c r="AA4002" i="1"/>
  <c r="X4003" i="1"/>
  <c r="AA4003" i="1"/>
  <c r="X4004" i="1"/>
  <c r="AA4004" i="1"/>
  <c r="X4005" i="1"/>
  <c r="AA4005" i="1"/>
  <c r="X4006" i="1"/>
  <c r="AA4006" i="1"/>
  <c r="X4007" i="1"/>
  <c r="AA4007" i="1"/>
  <c r="X4008" i="1"/>
  <c r="AA4008" i="1"/>
  <c r="X4009" i="1"/>
  <c r="AA4009" i="1"/>
  <c r="X4010" i="1"/>
  <c r="AA4010" i="1"/>
  <c r="X4011" i="1"/>
  <c r="AA4011" i="1"/>
  <c r="X4012" i="1"/>
  <c r="AA4012" i="1"/>
  <c r="X4013" i="1"/>
  <c r="AA4013" i="1"/>
  <c r="X4014" i="1"/>
  <c r="AA4014" i="1"/>
  <c r="X4015" i="1"/>
  <c r="AA4015" i="1"/>
  <c r="X4016" i="1"/>
  <c r="AA4016" i="1"/>
  <c r="X4017" i="1"/>
  <c r="AA4017" i="1"/>
  <c r="X4018" i="1"/>
  <c r="AA4018" i="1"/>
  <c r="X4019" i="1"/>
  <c r="AA4019" i="1"/>
  <c r="X4020" i="1"/>
  <c r="AA4020" i="1"/>
  <c r="X4021" i="1"/>
  <c r="AA4021" i="1"/>
  <c r="X4022" i="1"/>
  <c r="AA4022" i="1"/>
  <c r="X4023" i="1"/>
  <c r="AA4023" i="1"/>
  <c r="X4024" i="1"/>
  <c r="AA4024" i="1"/>
  <c r="X4025" i="1"/>
  <c r="AA4025" i="1"/>
  <c r="X4026" i="1"/>
  <c r="AA4026" i="1"/>
  <c r="X4027" i="1"/>
  <c r="AA4027" i="1"/>
  <c r="X4028" i="1"/>
  <c r="AA4028" i="1"/>
  <c r="X4029" i="1"/>
  <c r="AA4029" i="1"/>
  <c r="X4030" i="1"/>
  <c r="AA4030" i="1"/>
  <c r="L3954" i="1"/>
  <c r="AE3954" i="1" s="1"/>
  <c r="N3954" i="1"/>
  <c r="L3955" i="1"/>
  <c r="AE3955" i="1" s="1"/>
  <c r="N3955" i="1"/>
  <c r="L3956" i="1"/>
  <c r="AE3956" i="1" s="1"/>
  <c r="N3956" i="1"/>
  <c r="L3957" i="1"/>
  <c r="AE3957" i="1" s="1"/>
  <c r="N3957" i="1"/>
  <c r="L3958" i="1"/>
  <c r="AE3958" i="1" s="1"/>
  <c r="N3958" i="1"/>
  <c r="L3959" i="1"/>
  <c r="AE3959" i="1" s="1"/>
  <c r="N3959" i="1"/>
  <c r="L3960" i="1"/>
  <c r="AE3960" i="1" s="1"/>
  <c r="N3960" i="1"/>
  <c r="L3961" i="1"/>
  <c r="AE3961" i="1" s="1"/>
  <c r="N3961" i="1"/>
  <c r="L3962" i="1"/>
  <c r="AE3962" i="1" s="1"/>
  <c r="N3962" i="1"/>
  <c r="L3963" i="1"/>
  <c r="AE3963" i="1" s="1"/>
  <c r="N3963" i="1"/>
  <c r="L3964" i="1"/>
  <c r="AE3964" i="1" s="1"/>
  <c r="N3964" i="1"/>
  <c r="L3965" i="1"/>
  <c r="AE3965" i="1" s="1"/>
  <c r="N3965" i="1"/>
  <c r="L3966" i="1"/>
  <c r="AE3966" i="1" s="1"/>
  <c r="N3966" i="1"/>
  <c r="L3967" i="1"/>
  <c r="AE3967" i="1" s="1"/>
  <c r="N3967" i="1"/>
  <c r="L3968" i="1"/>
  <c r="AE3968" i="1" s="1"/>
  <c r="N3968" i="1"/>
  <c r="L3969" i="1"/>
  <c r="AE3969" i="1" s="1"/>
  <c r="N3969" i="1"/>
  <c r="L3970" i="1"/>
  <c r="AE3970" i="1" s="1"/>
  <c r="N3970" i="1"/>
  <c r="L3971" i="1"/>
  <c r="AE3971" i="1" s="1"/>
  <c r="N3971" i="1"/>
  <c r="L3972" i="1"/>
  <c r="AE3972" i="1" s="1"/>
  <c r="N3972" i="1"/>
  <c r="L3973" i="1"/>
  <c r="AE3973" i="1" s="1"/>
  <c r="N3973" i="1"/>
  <c r="L3974" i="1"/>
  <c r="AE3974" i="1" s="1"/>
  <c r="N3974" i="1"/>
  <c r="L3975" i="1"/>
  <c r="AE3975" i="1" s="1"/>
  <c r="N3975" i="1"/>
  <c r="L3976" i="1"/>
  <c r="AE3976" i="1" s="1"/>
  <c r="N3976" i="1"/>
  <c r="L3977" i="1"/>
  <c r="AE3977" i="1" s="1"/>
  <c r="N3977" i="1"/>
  <c r="L3978" i="1"/>
  <c r="AE3978" i="1" s="1"/>
  <c r="N3978" i="1"/>
  <c r="L3979" i="1"/>
  <c r="AE3979" i="1" s="1"/>
  <c r="N3979" i="1"/>
  <c r="L3980" i="1"/>
  <c r="AE3980" i="1" s="1"/>
  <c r="N3980" i="1"/>
  <c r="L3981" i="1"/>
  <c r="AE3981" i="1" s="1"/>
  <c r="N3981" i="1"/>
  <c r="L3982" i="1"/>
  <c r="AE3982" i="1" s="1"/>
  <c r="N3982" i="1"/>
  <c r="L3983" i="1"/>
  <c r="AE3983" i="1" s="1"/>
  <c r="N3983" i="1"/>
  <c r="L3984" i="1"/>
  <c r="AE3984" i="1" s="1"/>
  <c r="N3984" i="1"/>
  <c r="L3985" i="1"/>
  <c r="AE3985" i="1" s="1"/>
  <c r="N3985" i="1"/>
  <c r="L3986" i="1"/>
  <c r="AE3986" i="1" s="1"/>
  <c r="N3986" i="1"/>
  <c r="L3987" i="1"/>
  <c r="AE3987" i="1" s="1"/>
  <c r="N3987" i="1"/>
  <c r="L3988" i="1"/>
  <c r="AE3988" i="1" s="1"/>
  <c r="N3988" i="1"/>
  <c r="L3989" i="1"/>
  <c r="AE3989" i="1" s="1"/>
  <c r="N3989" i="1"/>
  <c r="L3990" i="1"/>
  <c r="AE3990" i="1" s="1"/>
  <c r="N3990" i="1"/>
  <c r="L3991" i="1"/>
  <c r="AE3991" i="1" s="1"/>
  <c r="N3991" i="1"/>
  <c r="L3992" i="1"/>
  <c r="AE3992" i="1" s="1"/>
  <c r="N3992" i="1"/>
  <c r="L3993" i="1"/>
  <c r="AE3993" i="1" s="1"/>
  <c r="N3993" i="1"/>
  <c r="L3994" i="1"/>
  <c r="AE3994" i="1" s="1"/>
  <c r="N3994" i="1"/>
  <c r="L3995" i="1"/>
  <c r="AE3995" i="1" s="1"/>
  <c r="N3995" i="1"/>
  <c r="L3996" i="1"/>
  <c r="AE3996" i="1" s="1"/>
  <c r="N3996" i="1"/>
  <c r="L3997" i="1"/>
  <c r="AE3997" i="1" s="1"/>
  <c r="N3997" i="1"/>
  <c r="L3998" i="1"/>
  <c r="AE3998" i="1" s="1"/>
  <c r="N3998" i="1"/>
  <c r="L3999" i="1"/>
  <c r="AE3999" i="1" s="1"/>
  <c r="N3999" i="1"/>
  <c r="L4000" i="1"/>
  <c r="AE4000" i="1" s="1"/>
  <c r="N4000" i="1"/>
  <c r="L4001" i="1"/>
  <c r="AE4001" i="1" s="1"/>
  <c r="N4001" i="1"/>
  <c r="L4002" i="1"/>
  <c r="AE4002" i="1" s="1"/>
  <c r="N4002" i="1"/>
  <c r="L4003" i="1"/>
  <c r="AE4003" i="1" s="1"/>
  <c r="N4003" i="1"/>
  <c r="L4004" i="1"/>
  <c r="AE4004" i="1" s="1"/>
  <c r="N4004" i="1"/>
  <c r="L4005" i="1"/>
  <c r="AE4005" i="1" s="1"/>
  <c r="N4005" i="1"/>
  <c r="L4006" i="1"/>
  <c r="AE4006" i="1" s="1"/>
  <c r="N4006" i="1"/>
  <c r="L4007" i="1"/>
  <c r="AE4007" i="1" s="1"/>
  <c r="N4007" i="1"/>
  <c r="L4008" i="1"/>
  <c r="AE4008" i="1" s="1"/>
  <c r="N4008" i="1"/>
  <c r="L4009" i="1"/>
  <c r="AE4009" i="1" s="1"/>
  <c r="N4009" i="1"/>
  <c r="L4010" i="1"/>
  <c r="AE4010" i="1" s="1"/>
  <c r="N4010" i="1"/>
  <c r="L4011" i="1"/>
  <c r="AE4011" i="1" s="1"/>
  <c r="N4011" i="1"/>
  <c r="L4012" i="1"/>
  <c r="AE4012" i="1" s="1"/>
  <c r="N4012" i="1"/>
  <c r="L4013" i="1"/>
  <c r="AE4013" i="1" s="1"/>
  <c r="N4013" i="1"/>
  <c r="L4014" i="1"/>
  <c r="AE4014" i="1" s="1"/>
  <c r="N4014" i="1"/>
  <c r="L4015" i="1"/>
  <c r="AE4015" i="1" s="1"/>
  <c r="N4015" i="1"/>
  <c r="L4016" i="1"/>
  <c r="AE4016" i="1" s="1"/>
  <c r="N4016" i="1"/>
  <c r="L4017" i="1"/>
  <c r="AE4017" i="1" s="1"/>
  <c r="N4017" i="1"/>
  <c r="L4018" i="1"/>
  <c r="AE4018" i="1" s="1"/>
  <c r="N4018" i="1"/>
  <c r="L4019" i="1"/>
  <c r="AE4019" i="1" s="1"/>
  <c r="N4019" i="1"/>
  <c r="L4020" i="1"/>
  <c r="AE4020" i="1" s="1"/>
  <c r="N4020" i="1"/>
  <c r="L4021" i="1"/>
  <c r="AE4021" i="1" s="1"/>
  <c r="N4021" i="1"/>
  <c r="L4022" i="1"/>
  <c r="AE4022" i="1" s="1"/>
  <c r="N4022" i="1"/>
  <c r="L4023" i="1"/>
  <c r="AE4023" i="1" s="1"/>
  <c r="N4023" i="1"/>
  <c r="L4024" i="1"/>
  <c r="AE4024" i="1" s="1"/>
  <c r="N4024" i="1"/>
  <c r="L4025" i="1"/>
  <c r="AE4025" i="1" s="1"/>
  <c r="N4025" i="1"/>
  <c r="L4026" i="1"/>
  <c r="AE4026" i="1" s="1"/>
  <c r="N4026" i="1"/>
  <c r="L4027" i="1"/>
  <c r="AE4027" i="1" s="1"/>
  <c r="N4027" i="1"/>
  <c r="L4028" i="1"/>
  <c r="AE4028" i="1" s="1"/>
  <c r="N4028" i="1"/>
  <c r="L4029" i="1"/>
  <c r="AE4029" i="1" s="1"/>
  <c r="N4029" i="1"/>
  <c r="L4030" i="1"/>
  <c r="AE4030" i="1" s="1"/>
  <c r="N4030" i="1"/>
  <c r="N3952" i="1"/>
  <c r="N3953" i="1"/>
  <c r="D3945" i="1"/>
  <c r="D3943" i="1"/>
  <c r="D3942" i="1"/>
  <c r="D3941" i="1"/>
  <c r="D3938" i="1"/>
  <c r="D3937" i="1"/>
  <c r="D3936" i="1"/>
  <c r="D3934" i="1"/>
  <c r="D3931" i="1"/>
  <c r="D3930" i="1"/>
  <c r="D3929" i="1"/>
  <c r="D3927" i="1"/>
  <c r="D3926" i="1"/>
  <c r="D3925" i="1"/>
  <c r="D3923" i="1"/>
  <c r="D3922" i="1"/>
  <c r="D3921" i="1"/>
  <c r="D3920" i="1"/>
  <c r="D3919" i="1"/>
  <c r="D3918" i="1"/>
  <c r="D3916" i="1"/>
  <c r="D3915" i="1"/>
  <c r="D3914" i="1"/>
  <c r="D3912" i="1"/>
  <c r="D3911" i="1"/>
  <c r="D3910" i="1"/>
  <c r="D3909" i="1"/>
  <c r="D3908" i="1"/>
  <c r="D3907" i="1"/>
  <c r="D3906" i="1"/>
  <c r="D3904" i="1"/>
  <c r="D3903" i="1"/>
  <c r="D3902" i="1"/>
  <c r="D3900" i="1"/>
  <c r="D3899" i="1"/>
  <c r="D3898" i="1"/>
  <c r="D3897" i="1"/>
  <c r="D3896" i="1"/>
  <c r="D3894" i="1"/>
  <c r="D3893" i="1"/>
  <c r="D3892" i="1"/>
  <c r="D3891" i="1"/>
  <c r="D3882" i="1"/>
  <c r="D3881" i="1"/>
  <c r="D3880" i="1"/>
  <c r="D3878" i="1"/>
  <c r="D3877" i="1"/>
  <c r="D3876" i="1"/>
  <c r="D3875" i="1"/>
  <c r="D3873" i="1"/>
  <c r="D3872" i="1"/>
  <c r="D3871" i="1"/>
  <c r="D3869" i="1"/>
  <c r="D3868" i="1"/>
  <c r="D3867" i="1"/>
  <c r="Z4309" i="1" l="1"/>
  <c r="Z4310" i="1"/>
  <c r="W4310" i="1"/>
  <c r="W4309" i="1"/>
  <c r="D3865" i="1"/>
  <c r="D3864" i="1"/>
  <c r="D3863" i="1"/>
  <c r="D3862" i="1"/>
  <c r="D3860" i="1"/>
  <c r="D3859" i="1"/>
  <c r="D3857" i="1"/>
  <c r="D3855" i="1"/>
  <c r="D3854" i="1"/>
  <c r="D3853" i="1"/>
  <c r="D3851" i="1"/>
  <c r="D3850" i="1"/>
  <c r="D3849" i="1"/>
  <c r="D3848" i="1"/>
  <c r="D3846" i="1"/>
  <c r="D3845" i="1"/>
  <c r="D3844" i="1"/>
  <c r="D3843" i="1"/>
  <c r="D3841" i="1"/>
  <c r="D3707" i="1" l="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42" i="1"/>
  <c r="D3847" i="1"/>
  <c r="D3852" i="1"/>
  <c r="D3856" i="1"/>
  <c r="D3858" i="1"/>
  <c r="D3861" i="1"/>
  <c r="D3866" i="1"/>
  <c r="D3870" i="1"/>
  <c r="D3874" i="1"/>
  <c r="D3879" i="1"/>
  <c r="D3890" i="1"/>
  <c r="D3895" i="1"/>
  <c r="D3901" i="1"/>
  <c r="D3905" i="1"/>
  <c r="D3913" i="1"/>
  <c r="D3917" i="1"/>
  <c r="D3924" i="1"/>
  <c r="D3928" i="1"/>
  <c r="D3933" i="1"/>
  <c r="D3935" i="1"/>
  <c r="D3939" i="1"/>
  <c r="D3940" i="1"/>
  <c r="D3944" i="1"/>
  <c r="X3738" i="1"/>
  <c r="AA3738" i="1"/>
  <c r="X3739" i="1"/>
  <c r="AA3739" i="1"/>
  <c r="X3740" i="1"/>
  <c r="AA3740" i="1"/>
  <c r="X3741" i="1"/>
  <c r="AA3741" i="1"/>
  <c r="X3742" i="1"/>
  <c r="AA3742" i="1"/>
  <c r="X3743" i="1"/>
  <c r="AA3743" i="1"/>
  <c r="X3744" i="1"/>
  <c r="AA3744" i="1"/>
  <c r="X3745" i="1"/>
  <c r="AA3745" i="1"/>
  <c r="X3746" i="1"/>
  <c r="AA3746" i="1"/>
  <c r="X3747" i="1"/>
  <c r="AA3747" i="1"/>
  <c r="X3748" i="1"/>
  <c r="AA3748" i="1"/>
  <c r="X3749" i="1"/>
  <c r="AA3749" i="1"/>
  <c r="X3750" i="1"/>
  <c r="AA3750" i="1"/>
  <c r="X3751" i="1"/>
  <c r="AA3751" i="1"/>
  <c r="X3752" i="1"/>
  <c r="AA3752" i="1"/>
  <c r="X3753" i="1"/>
  <c r="AA3753" i="1"/>
  <c r="X3754" i="1"/>
  <c r="AA3754" i="1"/>
  <c r="X3755" i="1"/>
  <c r="AA3755" i="1"/>
  <c r="X3756" i="1"/>
  <c r="AA3756" i="1"/>
  <c r="X3757" i="1"/>
  <c r="AA3757" i="1"/>
  <c r="X3758" i="1"/>
  <c r="AA3758" i="1"/>
  <c r="X3759" i="1"/>
  <c r="AA3759" i="1"/>
  <c r="X3760" i="1"/>
  <c r="AA3760" i="1"/>
  <c r="X3761" i="1"/>
  <c r="AA3761" i="1"/>
  <c r="X3762" i="1"/>
  <c r="AA3762" i="1"/>
  <c r="X3763" i="1"/>
  <c r="AA3763" i="1"/>
  <c r="X3764" i="1"/>
  <c r="AA3764" i="1"/>
  <c r="X3765" i="1"/>
  <c r="AA3765" i="1"/>
  <c r="X3766" i="1"/>
  <c r="AA3766" i="1"/>
  <c r="X3767" i="1"/>
  <c r="AA3767" i="1"/>
  <c r="X3768" i="1"/>
  <c r="AA3768" i="1"/>
  <c r="X3769" i="1"/>
  <c r="AA3769" i="1"/>
  <c r="X3770" i="1"/>
  <c r="AA3770" i="1"/>
  <c r="X3771" i="1"/>
  <c r="AA3771" i="1"/>
  <c r="X3772" i="1"/>
  <c r="AA3772" i="1"/>
  <c r="X3773" i="1"/>
  <c r="AA3773" i="1"/>
  <c r="X3774" i="1"/>
  <c r="AA3774" i="1"/>
  <c r="X3775" i="1"/>
  <c r="AA3775" i="1"/>
  <c r="X3776" i="1"/>
  <c r="AA3776" i="1"/>
  <c r="X3777" i="1"/>
  <c r="AA3777" i="1"/>
  <c r="X3778" i="1"/>
  <c r="AA3778" i="1"/>
  <c r="X3779" i="1"/>
  <c r="AA3779" i="1"/>
  <c r="X3780" i="1"/>
  <c r="AA3780" i="1"/>
  <c r="X3781" i="1"/>
  <c r="AA3781" i="1"/>
  <c r="X3782" i="1"/>
  <c r="AA3782" i="1"/>
  <c r="X3783" i="1"/>
  <c r="AA3783" i="1"/>
  <c r="X3784" i="1"/>
  <c r="AA3784" i="1"/>
  <c r="X3785" i="1"/>
  <c r="AA3785" i="1"/>
  <c r="X3786" i="1"/>
  <c r="AA3786" i="1"/>
  <c r="X3787" i="1"/>
  <c r="AA3787" i="1"/>
  <c r="X3788" i="1"/>
  <c r="AA3788" i="1"/>
  <c r="X3789" i="1"/>
  <c r="AA3789" i="1"/>
  <c r="X3790" i="1"/>
  <c r="AA3790" i="1"/>
  <c r="X3791" i="1"/>
  <c r="AA3791" i="1"/>
  <c r="X3792" i="1"/>
  <c r="AA3792" i="1"/>
  <c r="X3793" i="1"/>
  <c r="AA3793" i="1"/>
  <c r="X3794" i="1"/>
  <c r="AA3794" i="1"/>
  <c r="X3795" i="1"/>
  <c r="AA3795" i="1"/>
  <c r="X3796" i="1"/>
  <c r="AA3796" i="1"/>
  <c r="X3797" i="1"/>
  <c r="AA3797" i="1"/>
  <c r="X3798" i="1"/>
  <c r="AA3798" i="1"/>
  <c r="X3799" i="1"/>
  <c r="AA3799" i="1"/>
  <c r="X3800" i="1"/>
  <c r="AA3800" i="1"/>
  <c r="X3801" i="1"/>
  <c r="AA3801" i="1"/>
  <c r="X3802" i="1"/>
  <c r="AA3802" i="1"/>
  <c r="X3803" i="1"/>
  <c r="AA3803" i="1"/>
  <c r="X3839" i="1"/>
  <c r="AA3839" i="1"/>
  <c r="X3840" i="1"/>
  <c r="AA3840" i="1"/>
  <c r="X3841" i="1"/>
  <c r="AA3841" i="1"/>
  <c r="X3842" i="1"/>
  <c r="AA3842" i="1"/>
  <c r="X3843" i="1"/>
  <c r="AA3843" i="1"/>
  <c r="X3844" i="1"/>
  <c r="AA3844" i="1"/>
  <c r="X3845" i="1"/>
  <c r="AA3845" i="1"/>
  <c r="X3846" i="1"/>
  <c r="AA3846" i="1"/>
  <c r="X3847" i="1"/>
  <c r="AA3847" i="1"/>
  <c r="X3848" i="1"/>
  <c r="AA3848" i="1"/>
  <c r="X3849" i="1"/>
  <c r="AA3849" i="1"/>
  <c r="X3850" i="1"/>
  <c r="AA3850" i="1"/>
  <c r="X3851" i="1"/>
  <c r="AA3851" i="1"/>
  <c r="X3852" i="1"/>
  <c r="AA3852" i="1"/>
  <c r="X3853" i="1"/>
  <c r="AA3853" i="1"/>
  <c r="X3854" i="1"/>
  <c r="AA3854" i="1"/>
  <c r="X3855" i="1"/>
  <c r="AA3855" i="1"/>
  <c r="X3856" i="1"/>
  <c r="AA3856" i="1"/>
  <c r="X3857" i="1"/>
  <c r="AA3857" i="1"/>
  <c r="X3858" i="1"/>
  <c r="AA3858" i="1"/>
  <c r="X3859" i="1"/>
  <c r="AA3859" i="1"/>
  <c r="X3860" i="1"/>
  <c r="AA3860" i="1"/>
  <c r="X3861" i="1"/>
  <c r="AA3861" i="1"/>
  <c r="X3862" i="1"/>
  <c r="AA3862" i="1"/>
  <c r="X3863" i="1"/>
  <c r="AA3863" i="1"/>
  <c r="X3864" i="1"/>
  <c r="AA3864" i="1"/>
  <c r="X3865" i="1"/>
  <c r="AA3865" i="1"/>
  <c r="X3866" i="1"/>
  <c r="AA3866" i="1"/>
  <c r="X3867" i="1"/>
  <c r="AA3867" i="1"/>
  <c r="X3868" i="1"/>
  <c r="AA3868" i="1"/>
  <c r="X3869" i="1"/>
  <c r="AA3869" i="1"/>
  <c r="X3870" i="1"/>
  <c r="AA3870" i="1"/>
  <c r="X3871" i="1"/>
  <c r="AA3871" i="1"/>
  <c r="X3872" i="1"/>
  <c r="AA3872" i="1"/>
  <c r="X3873" i="1"/>
  <c r="AA3873" i="1"/>
  <c r="X3874" i="1"/>
  <c r="AA3874" i="1"/>
  <c r="X3875" i="1"/>
  <c r="AA3875" i="1"/>
  <c r="X3876" i="1"/>
  <c r="AA3876" i="1"/>
  <c r="X3877" i="1"/>
  <c r="AA3877" i="1"/>
  <c r="X3878" i="1"/>
  <c r="AA3878" i="1"/>
  <c r="X3879" i="1"/>
  <c r="AA3879" i="1"/>
  <c r="X3880" i="1"/>
  <c r="AA3880" i="1"/>
  <c r="X3881" i="1"/>
  <c r="AA3881" i="1"/>
  <c r="X3882" i="1"/>
  <c r="AA3882" i="1"/>
  <c r="X3883" i="1"/>
  <c r="AA3883" i="1"/>
  <c r="X3884" i="1"/>
  <c r="AA3884" i="1"/>
  <c r="X3885" i="1"/>
  <c r="AA3885" i="1"/>
  <c r="X3886" i="1"/>
  <c r="AA3886" i="1"/>
  <c r="X3887" i="1"/>
  <c r="AA3887" i="1"/>
  <c r="X3888" i="1"/>
  <c r="AA3888" i="1"/>
  <c r="X3889" i="1"/>
  <c r="AA3889" i="1"/>
  <c r="X3890" i="1"/>
  <c r="AA3890" i="1"/>
  <c r="X3891" i="1"/>
  <c r="AA3891" i="1"/>
  <c r="X3892" i="1"/>
  <c r="AA3892" i="1"/>
  <c r="X3893" i="1"/>
  <c r="AA3893" i="1"/>
  <c r="X3894" i="1"/>
  <c r="AA3894" i="1"/>
  <c r="X3895" i="1"/>
  <c r="AA3895" i="1"/>
  <c r="X3896" i="1"/>
  <c r="AA3896" i="1"/>
  <c r="X3897" i="1"/>
  <c r="AA3897" i="1"/>
  <c r="X3898" i="1"/>
  <c r="AA3898" i="1"/>
  <c r="X3899" i="1"/>
  <c r="AA3899" i="1"/>
  <c r="X3900" i="1"/>
  <c r="AA3900" i="1"/>
  <c r="X3901" i="1"/>
  <c r="AA3901" i="1"/>
  <c r="X3902" i="1"/>
  <c r="AA3902" i="1"/>
  <c r="X3903" i="1"/>
  <c r="AA3903" i="1"/>
  <c r="X3904" i="1"/>
  <c r="AA3904" i="1"/>
  <c r="X3905" i="1"/>
  <c r="AA3905" i="1"/>
  <c r="X3906" i="1"/>
  <c r="AA3906" i="1"/>
  <c r="X3907" i="1"/>
  <c r="AA3907" i="1"/>
  <c r="X3908" i="1"/>
  <c r="AA3908" i="1"/>
  <c r="X3909" i="1"/>
  <c r="AA3909" i="1"/>
  <c r="X3910" i="1"/>
  <c r="AA3910" i="1"/>
  <c r="X3911" i="1"/>
  <c r="AA3911" i="1"/>
  <c r="X3912" i="1"/>
  <c r="AA3912" i="1"/>
  <c r="X3913" i="1"/>
  <c r="AA3913" i="1"/>
  <c r="X3914" i="1"/>
  <c r="AA3914" i="1"/>
  <c r="X3915" i="1"/>
  <c r="AA3915" i="1"/>
  <c r="X3916" i="1"/>
  <c r="AA3916" i="1"/>
  <c r="X3917" i="1"/>
  <c r="AA3917" i="1"/>
  <c r="X3918" i="1"/>
  <c r="AA3918" i="1"/>
  <c r="X3919" i="1"/>
  <c r="AA3919" i="1"/>
  <c r="X3920" i="1"/>
  <c r="AA3920" i="1"/>
  <c r="X3921" i="1"/>
  <c r="AA3921" i="1"/>
  <c r="X3922" i="1"/>
  <c r="AA3922" i="1"/>
  <c r="X3923" i="1"/>
  <c r="AA3923" i="1"/>
  <c r="X3924" i="1"/>
  <c r="AA3924" i="1"/>
  <c r="X3925" i="1"/>
  <c r="AA3925" i="1"/>
  <c r="X3926" i="1"/>
  <c r="AA3926" i="1"/>
  <c r="X3927" i="1"/>
  <c r="AA3927" i="1"/>
  <c r="X3928" i="1"/>
  <c r="AA3928" i="1"/>
  <c r="X3929" i="1"/>
  <c r="AA3929" i="1"/>
  <c r="X3930" i="1"/>
  <c r="AA3930" i="1"/>
  <c r="X3931" i="1"/>
  <c r="AA3931" i="1"/>
  <c r="X3932" i="1"/>
  <c r="AA3932" i="1"/>
  <c r="X3933" i="1"/>
  <c r="AA3933" i="1"/>
  <c r="X3934" i="1"/>
  <c r="AA3934" i="1"/>
  <c r="X3935" i="1"/>
  <c r="AA3935" i="1"/>
  <c r="X3936" i="1"/>
  <c r="AA3936" i="1"/>
  <c r="X3937" i="1"/>
  <c r="AA3937" i="1"/>
  <c r="X3938" i="1"/>
  <c r="AA3938" i="1"/>
  <c r="X3939" i="1"/>
  <c r="AA3939" i="1"/>
  <c r="X3940" i="1"/>
  <c r="AA3940" i="1"/>
  <c r="X3941" i="1"/>
  <c r="AA3941" i="1"/>
  <c r="X3942" i="1"/>
  <c r="AA3942" i="1"/>
  <c r="X3943" i="1"/>
  <c r="AA3943" i="1"/>
  <c r="X3944" i="1"/>
  <c r="AA3944" i="1"/>
  <c r="X3945" i="1"/>
  <c r="AA3945" i="1"/>
  <c r="X3946" i="1"/>
  <c r="AA3946" i="1"/>
  <c r="X3947" i="1"/>
  <c r="AA3947" i="1"/>
  <c r="X3948" i="1"/>
  <c r="AA3948" i="1"/>
  <c r="X3949" i="1"/>
  <c r="AA3949" i="1"/>
  <c r="L3789" i="1"/>
  <c r="AE3789" i="1" s="1"/>
  <c r="N3789" i="1"/>
  <c r="L3790" i="1"/>
  <c r="AE3790" i="1" s="1"/>
  <c r="N3790" i="1"/>
  <c r="L3791" i="1"/>
  <c r="AE3791" i="1" s="1"/>
  <c r="N3791" i="1"/>
  <c r="L3792" i="1"/>
  <c r="AE3792" i="1" s="1"/>
  <c r="N3792" i="1"/>
  <c r="L3793" i="1"/>
  <c r="AE3793" i="1" s="1"/>
  <c r="N3793" i="1"/>
  <c r="L3794" i="1"/>
  <c r="AE3794" i="1" s="1"/>
  <c r="N3794" i="1"/>
  <c r="L3795" i="1"/>
  <c r="AE3795" i="1" s="1"/>
  <c r="N3795" i="1"/>
  <c r="L3796" i="1"/>
  <c r="AE3796" i="1" s="1"/>
  <c r="N3796" i="1"/>
  <c r="L3797" i="1"/>
  <c r="AE3797" i="1" s="1"/>
  <c r="N3797" i="1"/>
  <c r="L3798" i="1"/>
  <c r="AE3798" i="1" s="1"/>
  <c r="N3798" i="1"/>
  <c r="L3799" i="1"/>
  <c r="AE3799" i="1" s="1"/>
  <c r="N3799" i="1"/>
  <c r="L3800" i="1"/>
  <c r="AE3800" i="1" s="1"/>
  <c r="N3800" i="1"/>
  <c r="L3801" i="1"/>
  <c r="AE3801" i="1" s="1"/>
  <c r="N3801" i="1"/>
  <c r="L3802" i="1"/>
  <c r="AE3802" i="1" s="1"/>
  <c r="N3802" i="1"/>
  <c r="L3803" i="1"/>
  <c r="AE3803" i="1" s="1"/>
  <c r="N3803" i="1"/>
  <c r="L3847" i="1"/>
  <c r="AE3847" i="1" s="1"/>
  <c r="N3847" i="1"/>
  <c r="L3848" i="1"/>
  <c r="AE3848" i="1" s="1"/>
  <c r="N3848" i="1"/>
  <c r="L3849" i="1"/>
  <c r="AE3849" i="1" s="1"/>
  <c r="N3849" i="1"/>
  <c r="L3850" i="1"/>
  <c r="AE3850" i="1" s="1"/>
  <c r="N3850" i="1"/>
  <c r="L3851" i="1"/>
  <c r="AE3851" i="1" s="1"/>
  <c r="N3851" i="1"/>
  <c r="L3852" i="1"/>
  <c r="AE3852" i="1" s="1"/>
  <c r="N3852" i="1"/>
  <c r="L3853" i="1"/>
  <c r="AE3853" i="1" s="1"/>
  <c r="N3853" i="1"/>
  <c r="L3854" i="1"/>
  <c r="AE3854" i="1" s="1"/>
  <c r="N3854" i="1"/>
  <c r="L3855" i="1"/>
  <c r="AE3855" i="1" s="1"/>
  <c r="N3855" i="1"/>
  <c r="L3856" i="1"/>
  <c r="AE3856" i="1" s="1"/>
  <c r="N3856" i="1"/>
  <c r="L3857" i="1"/>
  <c r="AE3857" i="1" s="1"/>
  <c r="N3857" i="1"/>
  <c r="L3858" i="1"/>
  <c r="AE3858" i="1" s="1"/>
  <c r="N3858" i="1"/>
  <c r="L3859" i="1"/>
  <c r="AE3859" i="1" s="1"/>
  <c r="N3859" i="1"/>
  <c r="L3860" i="1"/>
  <c r="AE3860" i="1" s="1"/>
  <c r="N3860" i="1"/>
  <c r="L3861" i="1"/>
  <c r="AE3861" i="1" s="1"/>
  <c r="N3861" i="1"/>
  <c r="L3862" i="1"/>
  <c r="AE3862" i="1" s="1"/>
  <c r="N3862" i="1"/>
  <c r="L3863" i="1"/>
  <c r="AE3863" i="1" s="1"/>
  <c r="N3863" i="1"/>
  <c r="L3864" i="1"/>
  <c r="AE3864" i="1" s="1"/>
  <c r="N3864" i="1"/>
  <c r="L3865" i="1"/>
  <c r="AE3865" i="1" s="1"/>
  <c r="N3865" i="1"/>
  <c r="L3866" i="1"/>
  <c r="AE3866" i="1" s="1"/>
  <c r="N3866" i="1"/>
  <c r="L3867" i="1"/>
  <c r="AE3867" i="1" s="1"/>
  <c r="N3867" i="1"/>
  <c r="L3868" i="1"/>
  <c r="AE3868" i="1" s="1"/>
  <c r="N3868" i="1"/>
  <c r="L3869" i="1"/>
  <c r="AE3869" i="1" s="1"/>
  <c r="N3869" i="1"/>
  <c r="L3870" i="1"/>
  <c r="AE3870" i="1" s="1"/>
  <c r="N3870" i="1"/>
  <c r="L3871" i="1"/>
  <c r="AE3871" i="1" s="1"/>
  <c r="N3871" i="1"/>
  <c r="L3872" i="1"/>
  <c r="AE3872" i="1" s="1"/>
  <c r="N3872" i="1"/>
  <c r="L3873" i="1"/>
  <c r="AE3873" i="1" s="1"/>
  <c r="N3873" i="1"/>
  <c r="L3874" i="1"/>
  <c r="AE3874" i="1" s="1"/>
  <c r="N3874" i="1"/>
  <c r="L3875" i="1"/>
  <c r="AE3875" i="1" s="1"/>
  <c r="N3875" i="1"/>
  <c r="L3876" i="1"/>
  <c r="AE3876" i="1" s="1"/>
  <c r="N3876" i="1"/>
  <c r="L3877" i="1"/>
  <c r="AE3877" i="1" s="1"/>
  <c r="N3877" i="1"/>
  <c r="L3878" i="1"/>
  <c r="AE3878" i="1" s="1"/>
  <c r="N3878" i="1"/>
  <c r="L3879" i="1"/>
  <c r="AE3879" i="1" s="1"/>
  <c r="N3879" i="1"/>
  <c r="L3880" i="1"/>
  <c r="AE3880" i="1" s="1"/>
  <c r="N3880" i="1"/>
  <c r="L3881" i="1"/>
  <c r="AE3881" i="1" s="1"/>
  <c r="N3881" i="1"/>
  <c r="L3882" i="1"/>
  <c r="AE3882" i="1" s="1"/>
  <c r="N3882" i="1"/>
  <c r="L3883" i="1"/>
  <c r="AE3883" i="1" s="1"/>
  <c r="N3883" i="1"/>
  <c r="L3884" i="1"/>
  <c r="AE3884" i="1" s="1"/>
  <c r="N3884" i="1"/>
  <c r="L3885" i="1"/>
  <c r="AE3885" i="1" s="1"/>
  <c r="N3885" i="1"/>
  <c r="L3886" i="1"/>
  <c r="AE3886" i="1" s="1"/>
  <c r="N3886" i="1"/>
  <c r="L3887" i="1"/>
  <c r="AE3887" i="1" s="1"/>
  <c r="N3887" i="1"/>
  <c r="L3888" i="1"/>
  <c r="AE3888" i="1" s="1"/>
  <c r="N3888" i="1"/>
  <c r="L3889" i="1"/>
  <c r="AE3889" i="1" s="1"/>
  <c r="N3889" i="1"/>
  <c r="L3890" i="1"/>
  <c r="AE3890" i="1" s="1"/>
  <c r="N3890" i="1"/>
  <c r="L3891" i="1"/>
  <c r="AE3891" i="1" s="1"/>
  <c r="N3891" i="1"/>
  <c r="L3892" i="1"/>
  <c r="AE3892" i="1" s="1"/>
  <c r="N3892" i="1"/>
  <c r="L3893" i="1"/>
  <c r="AE3893" i="1" s="1"/>
  <c r="N3893" i="1"/>
  <c r="L3894" i="1"/>
  <c r="AE3894" i="1" s="1"/>
  <c r="N3894" i="1"/>
  <c r="L3895" i="1"/>
  <c r="AE3895" i="1" s="1"/>
  <c r="N3895" i="1"/>
  <c r="L3896" i="1"/>
  <c r="AE3896" i="1" s="1"/>
  <c r="N3896" i="1"/>
  <c r="L3897" i="1"/>
  <c r="AE3897" i="1" s="1"/>
  <c r="N3897" i="1"/>
  <c r="L3898" i="1"/>
  <c r="AE3898" i="1" s="1"/>
  <c r="N3898" i="1"/>
  <c r="L3899" i="1"/>
  <c r="AE3899" i="1" s="1"/>
  <c r="N3899" i="1"/>
  <c r="L3900" i="1"/>
  <c r="AE3900" i="1" s="1"/>
  <c r="N3900" i="1"/>
  <c r="L3901" i="1"/>
  <c r="AE3901" i="1" s="1"/>
  <c r="N3901" i="1"/>
  <c r="L3902" i="1"/>
  <c r="AE3902" i="1" s="1"/>
  <c r="N3902" i="1"/>
  <c r="L3903" i="1"/>
  <c r="AE3903" i="1" s="1"/>
  <c r="N3903" i="1"/>
  <c r="L3904" i="1"/>
  <c r="AE3904" i="1" s="1"/>
  <c r="N3904" i="1"/>
  <c r="L3905" i="1"/>
  <c r="AE3905" i="1" s="1"/>
  <c r="N3905" i="1"/>
  <c r="L3906" i="1"/>
  <c r="AE3906" i="1" s="1"/>
  <c r="N3906" i="1"/>
  <c r="L3907" i="1"/>
  <c r="AE3907" i="1" s="1"/>
  <c r="N3907" i="1"/>
  <c r="L3908" i="1"/>
  <c r="AE3908" i="1" s="1"/>
  <c r="N3908" i="1"/>
  <c r="L3909" i="1"/>
  <c r="AE3909" i="1" s="1"/>
  <c r="N3909" i="1"/>
  <c r="L3910" i="1"/>
  <c r="AE3910" i="1" s="1"/>
  <c r="N3910" i="1"/>
  <c r="L3911" i="1"/>
  <c r="AE3911" i="1" s="1"/>
  <c r="N3911" i="1"/>
  <c r="L3912" i="1"/>
  <c r="AE3912" i="1" s="1"/>
  <c r="N3912" i="1"/>
  <c r="L3913" i="1"/>
  <c r="AE3913" i="1" s="1"/>
  <c r="N3913" i="1"/>
  <c r="L3914" i="1"/>
  <c r="AE3914" i="1" s="1"/>
  <c r="N3914" i="1"/>
  <c r="L3915" i="1"/>
  <c r="AE3915" i="1" s="1"/>
  <c r="N3915" i="1"/>
  <c r="L3916" i="1"/>
  <c r="AE3916" i="1" s="1"/>
  <c r="N3916" i="1"/>
  <c r="L3917" i="1"/>
  <c r="AE3917" i="1" s="1"/>
  <c r="N3917" i="1"/>
  <c r="L3918" i="1"/>
  <c r="AE3918" i="1" s="1"/>
  <c r="N3918" i="1"/>
  <c r="L3919" i="1"/>
  <c r="AE3919" i="1" s="1"/>
  <c r="N3919" i="1"/>
  <c r="L3920" i="1"/>
  <c r="AE3920" i="1" s="1"/>
  <c r="N3920" i="1"/>
  <c r="L3921" i="1"/>
  <c r="AE3921" i="1" s="1"/>
  <c r="N3921" i="1"/>
  <c r="L3922" i="1"/>
  <c r="AE3922" i="1" s="1"/>
  <c r="N3922" i="1"/>
  <c r="L3923" i="1"/>
  <c r="AE3923" i="1" s="1"/>
  <c r="N3923" i="1"/>
  <c r="L3924" i="1"/>
  <c r="AE3924" i="1" s="1"/>
  <c r="N3924" i="1"/>
  <c r="L3925" i="1"/>
  <c r="AE3925" i="1" s="1"/>
  <c r="N3925" i="1"/>
  <c r="L3926" i="1"/>
  <c r="AE3926" i="1" s="1"/>
  <c r="N3926" i="1"/>
  <c r="L3927" i="1"/>
  <c r="AE3927" i="1" s="1"/>
  <c r="N3927" i="1"/>
  <c r="L3928" i="1"/>
  <c r="AE3928" i="1" s="1"/>
  <c r="N3928" i="1"/>
  <c r="L3929" i="1"/>
  <c r="AE3929" i="1" s="1"/>
  <c r="N3929" i="1"/>
  <c r="L3930" i="1"/>
  <c r="AE3930" i="1" s="1"/>
  <c r="N3930" i="1"/>
  <c r="L3931" i="1"/>
  <c r="AE3931" i="1" s="1"/>
  <c r="N3931" i="1"/>
  <c r="L3932" i="1"/>
  <c r="AE3932" i="1" s="1"/>
  <c r="N3932" i="1"/>
  <c r="L3933" i="1"/>
  <c r="AE3933" i="1" s="1"/>
  <c r="N3933" i="1"/>
  <c r="L3934" i="1"/>
  <c r="AE3934" i="1" s="1"/>
  <c r="N3934" i="1"/>
  <c r="L3935" i="1"/>
  <c r="AE3935" i="1" s="1"/>
  <c r="N3935" i="1"/>
  <c r="L3936" i="1"/>
  <c r="AE3936" i="1" s="1"/>
  <c r="N3936" i="1"/>
  <c r="L3937" i="1"/>
  <c r="AE3937" i="1" s="1"/>
  <c r="N3937" i="1"/>
  <c r="L3938" i="1"/>
  <c r="AE3938" i="1" s="1"/>
  <c r="N3938" i="1"/>
  <c r="L3939" i="1"/>
  <c r="AE3939" i="1" s="1"/>
  <c r="N3939" i="1"/>
  <c r="L3940" i="1"/>
  <c r="AE3940" i="1" s="1"/>
  <c r="N3940" i="1"/>
  <c r="L3941" i="1"/>
  <c r="AE3941" i="1" s="1"/>
  <c r="N3941" i="1"/>
  <c r="L3942" i="1"/>
  <c r="AE3942" i="1" s="1"/>
  <c r="N3942" i="1"/>
  <c r="L3943" i="1"/>
  <c r="AE3943" i="1" s="1"/>
  <c r="N3943" i="1"/>
  <c r="L3944" i="1"/>
  <c r="AE3944" i="1" s="1"/>
  <c r="N3944" i="1"/>
  <c r="L3945" i="1"/>
  <c r="AE3945" i="1" s="1"/>
  <c r="N3945" i="1"/>
  <c r="L3946" i="1"/>
  <c r="AE3946" i="1" s="1"/>
  <c r="N3946" i="1"/>
  <c r="L3947" i="1"/>
  <c r="AE3947" i="1" s="1"/>
  <c r="N3947" i="1"/>
  <c r="L3948" i="1"/>
  <c r="AE3948" i="1" s="1"/>
  <c r="N3948" i="1"/>
  <c r="L3949" i="1"/>
  <c r="AE3949" i="1" s="1"/>
  <c r="N3949" i="1"/>
  <c r="L3950" i="1"/>
  <c r="AE3950" i="1" s="1"/>
  <c r="N3950" i="1"/>
  <c r="L3951" i="1"/>
  <c r="AE3951" i="1" s="1"/>
  <c r="N3951" i="1"/>
  <c r="L3952" i="1"/>
  <c r="AE3952" i="1" s="1"/>
  <c r="L3953" i="1"/>
  <c r="AE3953" i="1" s="1"/>
  <c r="L3767" i="1"/>
  <c r="AE3767" i="1" s="1"/>
  <c r="N3767" i="1"/>
  <c r="L3768" i="1"/>
  <c r="AE3768" i="1" s="1"/>
  <c r="N3768" i="1"/>
  <c r="L3769" i="1"/>
  <c r="AE3769" i="1" s="1"/>
  <c r="N3769" i="1"/>
  <c r="L3770" i="1"/>
  <c r="AE3770" i="1" s="1"/>
  <c r="N3770" i="1"/>
  <c r="L3771" i="1"/>
  <c r="AE3771" i="1" s="1"/>
  <c r="N3771" i="1"/>
  <c r="L3772" i="1"/>
  <c r="AE3772" i="1" s="1"/>
  <c r="N3772" i="1"/>
  <c r="L3773" i="1"/>
  <c r="AE3773" i="1" s="1"/>
  <c r="N3773" i="1"/>
  <c r="L3774" i="1"/>
  <c r="AE3774" i="1" s="1"/>
  <c r="N3774" i="1"/>
  <c r="L3775" i="1"/>
  <c r="AE3775" i="1" s="1"/>
  <c r="N3775" i="1"/>
  <c r="L3776" i="1"/>
  <c r="AE3776" i="1" s="1"/>
  <c r="N3776" i="1"/>
  <c r="L3777" i="1"/>
  <c r="AE3777" i="1" s="1"/>
  <c r="N3777" i="1"/>
  <c r="L3778" i="1"/>
  <c r="AE3778" i="1" s="1"/>
  <c r="N3778" i="1"/>
  <c r="L3779" i="1"/>
  <c r="AE3779" i="1" s="1"/>
  <c r="N3779" i="1"/>
  <c r="L3780" i="1"/>
  <c r="AE3780" i="1" s="1"/>
  <c r="N3780" i="1"/>
  <c r="L3781" i="1"/>
  <c r="AE3781" i="1" s="1"/>
  <c r="N3781" i="1"/>
  <c r="L3782" i="1"/>
  <c r="AE3782" i="1" s="1"/>
  <c r="N3782" i="1"/>
  <c r="L3783" i="1"/>
  <c r="AE3783" i="1" s="1"/>
  <c r="N3783" i="1"/>
  <c r="L3784" i="1"/>
  <c r="AE3784" i="1" s="1"/>
  <c r="N3784" i="1"/>
  <c r="L3785" i="1"/>
  <c r="AE3785" i="1" s="1"/>
  <c r="N3785" i="1"/>
  <c r="L3786" i="1"/>
  <c r="AE3786" i="1" s="1"/>
  <c r="N3786" i="1"/>
  <c r="L3787" i="1"/>
  <c r="AE3787" i="1" s="1"/>
  <c r="N3787" i="1"/>
  <c r="L3788" i="1"/>
  <c r="AE3788" i="1" s="1"/>
  <c r="N3788" i="1"/>
  <c r="N3761" i="1"/>
  <c r="N3762" i="1"/>
  <c r="N3763" i="1"/>
  <c r="N3764" i="1"/>
  <c r="N3765" i="1"/>
  <c r="N3766" i="1"/>
  <c r="L3730" i="1"/>
  <c r="AE3730" i="1" s="1"/>
  <c r="N3730" i="1"/>
  <c r="L3731" i="1"/>
  <c r="AE3731" i="1" s="1"/>
  <c r="N3731" i="1"/>
  <c r="L3732" i="1"/>
  <c r="AE3732" i="1" s="1"/>
  <c r="N3732" i="1"/>
  <c r="L3733" i="1"/>
  <c r="AE3733" i="1" s="1"/>
  <c r="N3733" i="1"/>
  <c r="L3734" i="1"/>
  <c r="AE3734" i="1" s="1"/>
  <c r="N3734" i="1"/>
  <c r="L3735" i="1"/>
  <c r="AE3735" i="1" s="1"/>
  <c r="N3735" i="1"/>
  <c r="L3736" i="1"/>
  <c r="AE3736" i="1" s="1"/>
  <c r="N3736" i="1"/>
  <c r="L3737" i="1"/>
  <c r="AE3737" i="1" s="1"/>
  <c r="N3737" i="1"/>
  <c r="L3738" i="1"/>
  <c r="AE3738" i="1" s="1"/>
  <c r="N3738" i="1"/>
  <c r="L3739" i="1"/>
  <c r="AE3739" i="1" s="1"/>
  <c r="N3739" i="1"/>
  <c r="L3740" i="1"/>
  <c r="AE3740" i="1" s="1"/>
  <c r="N3740" i="1"/>
  <c r="L3741" i="1"/>
  <c r="AE3741" i="1" s="1"/>
  <c r="N3741" i="1"/>
  <c r="L3742" i="1"/>
  <c r="AE3742" i="1" s="1"/>
  <c r="N3742" i="1"/>
  <c r="L3743" i="1"/>
  <c r="AE3743" i="1" s="1"/>
  <c r="N3743" i="1"/>
  <c r="L3744" i="1"/>
  <c r="AE3744" i="1" s="1"/>
  <c r="N3744" i="1"/>
  <c r="L3745" i="1"/>
  <c r="AE3745" i="1" s="1"/>
  <c r="N3745" i="1"/>
  <c r="L3746" i="1"/>
  <c r="AE3746" i="1" s="1"/>
  <c r="N3746" i="1"/>
  <c r="L3747" i="1"/>
  <c r="AE3747" i="1" s="1"/>
  <c r="N3747" i="1"/>
  <c r="L3748" i="1"/>
  <c r="AE3748" i="1" s="1"/>
  <c r="N3748" i="1"/>
  <c r="L3749" i="1"/>
  <c r="AE3749" i="1" s="1"/>
  <c r="N3749" i="1"/>
  <c r="L3750" i="1"/>
  <c r="AE3750" i="1" s="1"/>
  <c r="N3750" i="1"/>
  <c r="L3751" i="1"/>
  <c r="AE3751" i="1" s="1"/>
  <c r="N3751" i="1"/>
  <c r="L3752" i="1"/>
  <c r="AE3752" i="1" s="1"/>
  <c r="N3752" i="1"/>
  <c r="L3753" i="1"/>
  <c r="AE3753" i="1" s="1"/>
  <c r="N3753" i="1"/>
  <c r="L3754" i="1"/>
  <c r="AE3754" i="1" s="1"/>
  <c r="N3754" i="1"/>
  <c r="L3755" i="1"/>
  <c r="AE3755" i="1" s="1"/>
  <c r="N3755" i="1"/>
  <c r="L3756" i="1"/>
  <c r="AE3756" i="1" s="1"/>
  <c r="N3756" i="1"/>
  <c r="L3757" i="1"/>
  <c r="AE3757" i="1" s="1"/>
  <c r="N3757" i="1"/>
  <c r="L3758" i="1"/>
  <c r="AE3758" i="1" s="1"/>
  <c r="N3758" i="1"/>
  <c r="L3759" i="1"/>
  <c r="AE3759" i="1" s="1"/>
  <c r="N3759" i="1"/>
  <c r="L3760" i="1"/>
  <c r="AE3760" i="1" s="1"/>
  <c r="N3760" i="1"/>
  <c r="L3761" i="1"/>
  <c r="AE3761" i="1" s="1"/>
  <c r="L3762" i="1"/>
  <c r="AE3762" i="1" s="1"/>
  <c r="L3763" i="1"/>
  <c r="AE3763" i="1" s="1"/>
  <c r="L3764" i="1"/>
  <c r="AE3764" i="1" s="1"/>
  <c r="L3765" i="1"/>
  <c r="AE3765" i="1" s="1"/>
  <c r="L3766" i="1"/>
  <c r="AE3766" i="1" s="1"/>
  <c r="X3708" i="1"/>
  <c r="AA3708" i="1"/>
  <c r="X3709" i="1"/>
  <c r="AA3709" i="1"/>
  <c r="X3710" i="1"/>
  <c r="AA3710" i="1"/>
  <c r="X3711" i="1"/>
  <c r="AA3711" i="1"/>
  <c r="X3712" i="1"/>
  <c r="AA3712" i="1"/>
  <c r="X3713" i="1"/>
  <c r="AA3713" i="1"/>
  <c r="X3714" i="1"/>
  <c r="AA3714" i="1"/>
  <c r="X3715" i="1"/>
  <c r="AA3715" i="1"/>
  <c r="X3716" i="1"/>
  <c r="AA3716" i="1"/>
  <c r="X3717" i="1"/>
  <c r="AA3717" i="1"/>
  <c r="X3718" i="1"/>
  <c r="AA3718" i="1"/>
  <c r="X3719" i="1"/>
  <c r="AA3719" i="1"/>
  <c r="X3720" i="1"/>
  <c r="AA3720" i="1"/>
  <c r="X3721" i="1"/>
  <c r="AA3721" i="1"/>
  <c r="X3722" i="1"/>
  <c r="AA3722" i="1"/>
  <c r="X3723" i="1"/>
  <c r="AA3723" i="1"/>
  <c r="X3724" i="1"/>
  <c r="AA3724" i="1"/>
  <c r="X3725" i="1"/>
  <c r="AA3725" i="1"/>
  <c r="X3726" i="1"/>
  <c r="AA3726" i="1"/>
  <c r="X3727" i="1"/>
  <c r="AA3727" i="1"/>
  <c r="X3728" i="1"/>
  <c r="AA3728" i="1"/>
  <c r="X3729" i="1"/>
  <c r="AA3729" i="1"/>
  <c r="X3730" i="1"/>
  <c r="AA3730" i="1"/>
  <c r="X3731" i="1"/>
  <c r="AA3731" i="1"/>
  <c r="X3732" i="1"/>
  <c r="AA3732" i="1"/>
  <c r="X3733" i="1"/>
  <c r="AA3733" i="1"/>
  <c r="X3734" i="1"/>
  <c r="AA3734" i="1"/>
  <c r="X3735" i="1"/>
  <c r="AA3735" i="1"/>
  <c r="X3736" i="1"/>
  <c r="AA3736" i="1"/>
  <c r="X3737" i="1"/>
  <c r="AA3737" i="1"/>
  <c r="L3708" i="1"/>
  <c r="AE3708" i="1" s="1"/>
  <c r="N3708" i="1"/>
  <c r="L3709" i="1"/>
  <c r="AE3709" i="1" s="1"/>
  <c r="N3709" i="1"/>
  <c r="L3710" i="1"/>
  <c r="AE3710" i="1" s="1"/>
  <c r="N3710" i="1"/>
  <c r="L3711" i="1"/>
  <c r="AE3711" i="1" s="1"/>
  <c r="N3711" i="1"/>
  <c r="L3712" i="1"/>
  <c r="AE3712" i="1" s="1"/>
  <c r="N3712" i="1"/>
  <c r="L3713" i="1"/>
  <c r="AE3713" i="1" s="1"/>
  <c r="N3713" i="1"/>
  <c r="L3714" i="1"/>
  <c r="AE3714" i="1" s="1"/>
  <c r="N3714" i="1"/>
  <c r="L3715" i="1"/>
  <c r="AE3715" i="1" s="1"/>
  <c r="N3715" i="1"/>
  <c r="L3716" i="1"/>
  <c r="AE3716" i="1" s="1"/>
  <c r="N3716" i="1"/>
  <c r="L3717" i="1"/>
  <c r="AE3717" i="1" s="1"/>
  <c r="N3717" i="1"/>
  <c r="L3718" i="1"/>
  <c r="AE3718" i="1" s="1"/>
  <c r="N3718" i="1"/>
  <c r="L3719" i="1"/>
  <c r="AE3719" i="1" s="1"/>
  <c r="N3719" i="1"/>
  <c r="L3720" i="1"/>
  <c r="AE3720" i="1" s="1"/>
  <c r="N3720" i="1"/>
  <c r="L3721" i="1"/>
  <c r="AE3721" i="1" s="1"/>
  <c r="N3721" i="1"/>
  <c r="L3722" i="1"/>
  <c r="AE3722" i="1" s="1"/>
  <c r="N3722" i="1"/>
  <c r="L3723" i="1"/>
  <c r="AE3723" i="1" s="1"/>
  <c r="N3723" i="1"/>
  <c r="L3724" i="1"/>
  <c r="AE3724" i="1" s="1"/>
  <c r="N3724" i="1"/>
  <c r="L3725" i="1"/>
  <c r="AE3725" i="1" s="1"/>
  <c r="N3725" i="1"/>
  <c r="L3726" i="1"/>
  <c r="AE3726" i="1" s="1"/>
  <c r="N3726" i="1"/>
  <c r="L3727" i="1"/>
  <c r="AE3727" i="1" s="1"/>
  <c r="N3727" i="1"/>
  <c r="L3728" i="1"/>
  <c r="AE3728" i="1" s="1"/>
  <c r="N3728" i="1"/>
  <c r="L3729" i="1"/>
  <c r="AE3729" i="1" s="1"/>
  <c r="N3729" i="1"/>
  <c r="D3706" i="1"/>
  <c r="D3705" i="1"/>
  <c r="D3704" i="1"/>
  <c r="D3701" i="1"/>
  <c r="D3700" i="1"/>
  <c r="D3699" i="1"/>
  <c r="D3698" i="1"/>
  <c r="D3697" i="1"/>
  <c r="D3696" i="1"/>
  <c r="D3695" i="1"/>
  <c r="X3655" i="1"/>
  <c r="AA3655" i="1"/>
  <c r="X3656" i="1"/>
  <c r="AA3656" i="1"/>
  <c r="X3657" i="1"/>
  <c r="AA3657" i="1"/>
  <c r="X3658" i="1"/>
  <c r="AA3658" i="1"/>
  <c r="X3659" i="1"/>
  <c r="AA3659" i="1"/>
  <c r="X3660" i="1"/>
  <c r="AA3660" i="1"/>
  <c r="X3661" i="1"/>
  <c r="AA3661" i="1"/>
  <c r="X3662" i="1"/>
  <c r="AA3662" i="1"/>
  <c r="X3663" i="1"/>
  <c r="AA3663" i="1"/>
  <c r="X3664" i="1"/>
  <c r="AA3664" i="1"/>
  <c r="X3665" i="1"/>
  <c r="AA3665" i="1"/>
  <c r="X3666" i="1"/>
  <c r="AA3666" i="1"/>
  <c r="X3667" i="1"/>
  <c r="AA3667" i="1"/>
  <c r="X3668" i="1"/>
  <c r="AA3668" i="1"/>
  <c r="X3669" i="1"/>
  <c r="AA3669" i="1"/>
  <c r="X3670" i="1"/>
  <c r="AA3670" i="1"/>
  <c r="X3671" i="1"/>
  <c r="AA3671" i="1"/>
  <c r="X3672" i="1"/>
  <c r="AA3672" i="1"/>
  <c r="X3673" i="1"/>
  <c r="AA3673" i="1"/>
  <c r="X3674" i="1"/>
  <c r="AA3674" i="1"/>
  <c r="X3675" i="1"/>
  <c r="AA3675" i="1"/>
  <c r="X3676" i="1"/>
  <c r="AA3676" i="1"/>
  <c r="X3677" i="1"/>
  <c r="AA3677" i="1"/>
  <c r="X3678" i="1"/>
  <c r="AA3678" i="1"/>
  <c r="X3679" i="1"/>
  <c r="AA3679" i="1"/>
  <c r="X3680" i="1"/>
  <c r="AA3680" i="1"/>
  <c r="X3681" i="1"/>
  <c r="AA3681" i="1"/>
  <c r="X3682" i="1"/>
  <c r="AA3682" i="1"/>
  <c r="X3683" i="1"/>
  <c r="AA3683" i="1"/>
  <c r="X3684" i="1"/>
  <c r="AA3684" i="1"/>
  <c r="X3685" i="1"/>
  <c r="AA3685" i="1"/>
  <c r="X3686" i="1"/>
  <c r="AA3686" i="1"/>
  <c r="X3687" i="1"/>
  <c r="AA3687" i="1"/>
  <c r="X3688" i="1"/>
  <c r="AA3688" i="1"/>
  <c r="X3689" i="1"/>
  <c r="AA3689" i="1"/>
  <c r="X3690" i="1"/>
  <c r="AA3690" i="1"/>
  <c r="X3691" i="1"/>
  <c r="AA3691" i="1"/>
  <c r="X3692" i="1"/>
  <c r="AA3692" i="1"/>
  <c r="X3693" i="1"/>
  <c r="AA3693" i="1"/>
  <c r="X3694" i="1"/>
  <c r="AA3694" i="1"/>
  <c r="X3695" i="1"/>
  <c r="AA3695" i="1"/>
  <c r="X3696" i="1"/>
  <c r="AA3696" i="1"/>
  <c r="X3697" i="1"/>
  <c r="AA3697" i="1"/>
  <c r="X3698" i="1"/>
  <c r="AA3698" i="1"/>
  <c r="X3699" i="1"/>
  <c r="AA3699" i="1"/>
  <c r="X3700" i="1"/>
  <c r="AA3700" i="1"/>
  <c r="X3701" i="1"/>
  <c r="AA3701" i="1"/>
  <c r="X3702" i="1"/>
  <c r="AA3702" i="1"/>
  <c r="X3703" i="1"/>
  <c r="AA3703" i="1"/>
  <c r="X3704" i="1"/>
  <c r="AA3704" i="1"/>
  <c r="X3705" i="1"/>
  <c r="AA3705" i="1"/>
  <c r="X3706" i="1"/>
  <c r="AA3706" i="1"/>
  <c r="X3707" i="1"/>
  <c r="AA3707"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702" i="1"/>
  <c r="D3703" i="1"/>
  <c r="L3690" i="1" l="1"/>
  <c r="AE3690" i="1" s="1"/>
  <c r="N3690" i="1"/>
  <c r="L3691" i="1"/>
  <c r="AE3691" i="1" s="1"/>
  <c r="N3691" i="1"/>
  <c r="L3692" i="1"/>
  <c r="AE3692" i="1" s="1"/>
  <c r="N3692" i="1"/>
  <c r="L3693" i="1"/>
  <c r="AE3693" i="1" s="1"/>
  <c r="N3693" i="1"/>
  <c r="L3694" i="1"/>
  <c r="AE3694" i="1" s="1"/>
  <c r="N3694" i="1"/>
  <c r="L3695" i="1"/>
  <c r="AE3695" i="1" s="1"/>
  <c r="N3695" i="1"/>
  <c r="L3696" i="1"/>
  <c r="AE3696" i="1" s="1"/>
  <c r="N3696" i="1"/>
  <c r="L3697" i="1"/>
  <c r="AE3697" i="1" s="1"/>
  <c r="N3697" i="1"/>
  <c r="L3698" i="1"/>
  <c r="AE3698" i="1" s="1"/>
  <c r="N3698" i="1"/>
  <c r="L3699" i="1"/>
  <c r="AE3699" i="1" s="1"/>
  <c r="N3699" i="1"/>
  <c r="L3700" i="1"/>
  <c r="AE3700" i="1" s="1"/>
  <c r="N3700" i="1"/>
  <c r="L3701" i="1"/>
  <c r="AE3701" i="1" s="1"/>
  <c r="N3701" i="1"/>
  <c r="L3702" i="1"/>
  <c r="AE3702" i="1" s="1"/>
  <c r="N3702" i="1"/>
  <c r="L3703" i="1"/>
  <c r="AE3703" i="1" s="1"/>
  <c r="N3703" i="1"/>
  <c r="L3704" i="1"/>
  <c r="AE3704" i="1" s="1"/>
  <c r="N3704" i="1"/>
  <c r="L3705" i="1"/>
  <c r="AE3705" i="1" s="1"/>
  <c r="N3705" i="1"/>
  <c r="L3706" i="1"/>
  <c r="AE3706" i="1" s="1"/>
  <c r="N3706" i="1"/>
  <c r="L3707" i="1"/>
  <c r="AE3707" i="1" s="1"/>
  <c r="N3707" i="1"/>
  <c r="N3677" i="1"/>
  <c r="N3678" i="1"/>
  <c r="N3679" i="1"/>
  <c r="N3680" i="1"/>
  <c r="N3681" i="1"/>
  <c r="N3682" i="1"/>
  <c r="N3683" i="1"/>
  <c r="N3684" i="1"/>
  <c r="N3685" i="1"/>
  <c r="N3686" i="1"/>
  <c r="N3687" i="1"/>
  <c r="N3688" i="1"/>
  <c r="L3678" i="1"/>
  <c r="AE3678" i="1" s="1"/>
  <c r="L3661" i="1"/>
  <c r="AE3661" i="1" s="1"/>
  <c r="N3661" i="1"/>
  <c r="L3662" i="1"/>
  <c r="AE3662" i="1" s="1"/>
  <c r="N3662" i="1"/>
  <c r="L3663" i="1"/>
  <c r="AE3663" i="1" s="1"/>
  <c r="N3663" i="1"/>
  <c r="L3664" i="1"/>
  <c r="AE3664" i="1" s="1"/>
  <c r="N3664" i="1"/>
  <c r="L3665" i="1"/>
  <c r="AE3665" i="1" s="1"/>
  <c r="N3665" i="1"/>
  <c r="L3666" i="1"/>
  <c r="AE3666" i="1" s="1"/>
  <c r="N3666" i="1"/>
  <c r="L3667" i="1"/>
  <c r="AE3667" i="1" s="1"/>
  <c r="N3667" i="1"/>
  <c r="L3668" i="1"/>
  <c r="AE3668" i="1" s="1"/>
  <c r="N3668" i="1"/>
  <c r="L3669" i="1"/>
  <c r="AE3669" i="1" s="1"/>
  <c r="N3669" i="1"/>
  <c r="L3670" i="1"/>
  <c r="AE3670" i="1" s="1"/>
  <c r="N3670" i="1"/>
  <c r="L3671" i="1"/>
  <c r="AE3671" i="1" s="1"/>
  <c r="N3671" i="1"/>
  <c r="L3672" i="1"/>
  <c r="AE3672" i="1" s="1"/>
  <c r="N3672" i="1"/>
  <c r="L3673" i="1"/>
  <c r="AE3673" i="1" s="1"/>
  <c r="N3673" i="1"/>
  <c r="L3674" i="1"/>
  <c r="AE3674" i="1" s="1"/>
  <c r="N3674" i="1"/>
  <c r="L3675" i="1"/>
  <c r="AE3675" i="1" s="1"/>
  <c r="N3675" i="1"/>
  <c r="L3676" i="1"/>
  <c r="AE3676" i="1" s="1"/>
  <c r="N3676" i="1"/>
  <c r="L3677" i="1"/>
  <c r="AE3677" i="1" s="1"/>
  <c r="L3679" i="1"/>
  <c r="AE3679" i="1" s="1"/>
  <c r="L3680" i="1"/>
  <c r="AE3680" i="1" s="1"/>
  <c r="L3681" i="1"/>
  <c r="AE3681" i="1" s="1"/>
  <c r="L3682" i="1"/>
  <c r="AE3682" i="1" s="1"/>
  <c r="L3683" i="1"/>
  <c r="AE3683" i="1" s="1"/>
  <c r="L3684" i="1"/>
  <c r="AE3684" i="1" s="1"/>
  <c r="L3685" i="1"/>
  <c r="AE3685" i="1" s="1"/>
  <c r="L3686" i="1"/>
  <c r="AE3686" i="1" s="1"/>
  <c r="L3687" i="1"/>
  <c r="AE3687" i="1" s="1"/>
  <c r="L3688" i="1"/>
  <c r="AE3688" i="1" s="1"/>
  <c r="L3689" i="1"/>
  <c r="AE3689" i="1" s="1"/>
  <c r="N3689" i="1"/>
  <c r="X3502" i="1" l="1"/>
  <c r="AA3502" i="1"/>
  <c r="X3503" i="1"/>
  <c r="AA3503" i="1"/>
  <c r="X3504" i="1"/>
  <c r="AA3504" i="1"/>
  <c r="X3505" i="1"/>
  <c r="AA3505" i="1"/>
  <c r="X3506" i="1"/>
  <c r="AA3506" i="1"/>
  <c r="X3507" i="1"/>
  <c r="AA3507" i="1"/>
  <c r="X3508" i="1"/>
  <c r="AA3508" i="1"/>
  <c r="X3509" i="1"/>
  <c r="AA3509" i="1"/>
  <c r="X3510" i="1"/>
  <c r="AA3510" i="1"/>
  <c r="X3511" i="1"/>
  <c r="AA3511" i="1"/>
  <c r="X3512" i="1"/>
  <c r="AA3512" i="1"/>
  <c r="X3513" i="1"/>
  <c r="AA3513" i="1"/>
  <c r="X3514" i="1"/>
  <c r="AA3514" i="1"/>
  <c r="X3515" i="1"/>
  <c r="AA3515" i="1"/>
  <c r="X3516" i="1"/>
  <c r="AA3516" i="1"/>
  <c r="X3517" i="1"/>
  <c r="AA3517" i="1"/>
  <c r="X3518" i="1"/>
  <c r="AA3518" i="1"/>
  <c r="X3519" i="1"/>
  <c r="AA3519" i="1"/>
  <c r="X3520" i="1"/>
  <c r="AA3520" i="1"/>
  <c r="X3521" i="1"/>
  <c r="AA3521" i="1"/>
  <c r="X3522" i="1"/>
  <c r="AA3522" i="1"/>
  <c r="X3523" i="1"/>
  <c r="AA3523" i="1"/>
  <c r="X3524" i="1"/>
  <c r="AA3524" i="1"/>
  <c r="X3525" i="1"/>
  <c r="AA3525" i="1"/>
  <c r="X3526" i="1"/>
  <c r="AA3526" i="1"/>
  <c r="X3527" i="1"/>
  <c r="AA3527" i="1"/>
  <c r="X3528" i="1"/>
  <c r="AA3528" i="1"/>
  <c r="X3529" i="1"/>
  <c r="AA3529" i="1"/>
  <c r="X3530" i="1"/>
  <c r="AA3530" i="1"/>
  <c r="X3531" i="1"/>
  <c r="AA3531" i="1"/>
  <c r="X3532" i="1"/>
  <c r="AA3532" i="1"/>
  <c r="X3533" i="1"/>
  <c r="AA3533" i="1"/>
  <c r="X3534" i="1"/>
  <c r="AA3534" i="1"/>
  <c r="X3535" i="1"/>
  <c r="AA3535" i="1"/>
  <c r="X3536" i="1"/>
  <c r="AA3536" i="1"/>
  <c r="X3537" i="1"/>
  <c r="AA3537" i="1"/>
  <c r="X3538" i="1"/>
  <c r="AA3538" i="1"/>
  <c r="X3539" i="1"/>
  <c r="AA3539" i="1"/>
  <c r="X3540" i="1"/>
  <c r="AA3540" i="1"/>
  <c r="X3541" i="1"/>
  <c r="AA3541" i="1"/>
  <c r="X3542" i="1"/>
  <c r="AA3542" i="1"/>
  <c r="X3543" i="1"/>
  <c r="AA3543" i="1"/>
  <c r="X3544" i="1"/>
  <c r="AA3544" i="1"/>
  <c r="X3545" i="1"/>
  <c r="AA3545" i="1"/>
  <c r="X3546" i="1"/>
  <c r="AA3546" i="1"/>
  <c r="X3547" i="1"/>
  <c r="AA3547" i="1"/>
  <c r="X3548" i="1"/>
  <c r="AA3548" i="1"/>
  <c r="X3549" i="1"/>
  <c r="AA3549" i="1"/>
  <c r="X3550" i="1"/>
  <c r="AA3550" i="1"/>
  <c r="X3551" i="1"/>
  <c r="AA3551" i="1"/>
  <c r="X3552" i="1"/>
  <c r="AA3552" i="1"/>
  <c r="X3553" i="1"/>
  <c r="AA3553" i="1"/>
  <c r="X3554" i="1"/>
  <c r="AA3554" i="1"/>
  <c r="X3555" i="1"/>
  <c r="AA3555" i="1"/>
  <c r="X3556" i="1"/>
  <c r="AA3556" i="1"/>
  <c r="X3557" i="1"/>
  <c r="AA3557" i="1"/>
  <c r="X3558" i="1"/>
  <c r="AA3558" i="1"/>
  <c r="X3559" i="1"/>
  <c r="AA3559" i="1"/>
  <c r="X3560" i="1"/>
  <c r="AA3560" i="1"/>
  <c r="X3561" i="1"/>
  <c r="AA3561" i="1"/>
  <c r="X3562" i="1"/>
  <c r="AA3562" i="1"/>
  <c r="X3563" i="1"/>
  <c r="AA3563" i="1"/>
  <c r="X3564" i="1"/>
  <c r="AA3564" i="1"/>
  <c r="X3565" i="1"/>
  <c r="AA3565" i="1"/>
  <c r="X3566" i="1"/>
  <c r="AA3566" i="1"/>
  <c r="X3567" i="1"/>
  <c r="AA3567" i="1"/>
  <c r="X3568" i="1"/>
  <c r="AA3568" i="1"/>
  <c r="X3569" i="1"/>
  <c r="AA3569" i="1"/>
  <c r="X3570" i="1"/>
  <c r="AA3570" i="1"/>
  <c r="X3571" i="1"/>
  <c r="AA3571" i="1"/>
  <c r="X3572" i="1"/>
  <c r="AA3572" i="1"/>
  <c r="X3573" i="1"/>
  <c r="AA3573" i="1"/>
  <c r="X3574" i="1"/>
  <c r="AA3574" i="1"/>
  <c r="X3575" i="1"/>
  <c r="AA3575" i="1"/>
  <c r="X3576" i="1"/>
  <c r="AA3576" i="1"/>
  <c r="X3577" i="1"/>
  <c r="AA3577" i="1"/>
  <c r="X3578" i="1"/>
  <c r="AA3578" i="1"/>
  <c r="X3579" i="1"/>
  <c r="AA3579" i="1"/>
  <c r="X3580" i="1"/>
  <c r="AA3580" i="1"/>
  <c r="X3581" i="1"/>
  <c r="AA3581" i="1"/>
  <c r="X3582" i="1"/>
  <c r="AA3582" i="1"/>
  <c r="X3583" i="1"/>
  <c r="AA3583" i="1"/>
  <c r="X3584" i="1"/>
  <c r="AA3584" i="1"/>
  <c r="X3585" i="1"/>
  <c r="AA3585" i="1"/>
  <c r="X3586" i="1"/>
  <c r="AA3586" i="1"/>
  <c r="X3587" i="1"/>
  <c r="AA3587" i="1"/>
  <c r="X3588" i="1"/>
  <c r="AA3588" i="1"/>
  <c r="X3589" i="1"/>
  <c r="AA3589" i="1"/>
  <c r="X3590" i="1"/>
  <c r="AA3590" i="1"/>
  <c r="X3591" i="1"/>
  <c r="AA3591" i="1"/>
  <c r="X3592" i="1"/>
  <c r="AA3592" i="1"/>
  <c r="X3593" i="1"/>
  <c r="AA3593" i="1"/>
  <c r="X3594" i="1"/>
  <c r="AA3594" i="1"/>
  <c r="X3595" i="1"/>
  <c r="AA3595" i="1"/>
  <c r="X3596" i="1"/>
  <c r="AA3596" i="1"/>
  <c r="X3597" i="1"/>
  <c r="AA3597" i="1"/>
  <c r="X3598" i="1"/>
  <c r="AA3598" i="1"/>
  <c r="X3599" i="1"/>
  <c r="AA3599" i="1"/>
  <c r="X3600" i="1"/>
  <c r="AA3600" i="1"/>
  <c r="X3601" i="1"/>
  <c r="AA3601" i="1"/>
  <c r="X3602" i="1"/>
  <c r="AA3602" i="1"/>
  <c r="X3603" i="1"/>
  <c r="AA3603" i="1"/>
  <c r="X3604" i="1"/>
  <c r="AA3604" i="1"/>
  <c r="X3605" i="1"/>
  <c r="AA3605" i="1"/>
  <c r="X3606" i="1"/>
  <c r="AA3606" i="1"/>
  <c r="X3607" i="1"/>
  <c r="AA3607" i="1"/>
  <c r="X3608" i="1"/>
  <c r="AA3608" i="1"/>
  <c r="X3609" i="1"/>
  <c r="AA3609" i="1"/>
  <c r="X3610" i="1"/>
  <c r="AA3610" i="1"/>
  <c r="X3611" i="1"/>
  <c r="AA3611" i="1"/>
  <c r="X3612" i="1"/>
  <c r="AA3612" i="1"/>
  <c r="X3613" i="1"/>
  <c r="AA3613" i="1"/>
  <c r="X3614" i="1"/>
  <c r="AA3614" i="1"/>
  <c r="X3615" i="1"/>
  <c r="AA3615" i="1"/>
  <c r="X3616" i="1"/>
  <c r="AA3616" i="1"/>
  <c r="X3617" i="1"/>
  <c r="AA3617" i="1"/>
  <c r="X3618" i="1"/>
  <c r="AA3618" i="1"/>
  <c r="X3619" i="1"/>
  <c r="AA3619" i="1"/>
  <c r="X3620" i="1"/>
  <c r="AA3620" i="1"/>
  <c r="X3621" i="1"/>
  <c r="AA3621" i="1"/>
  <c r="X3622" i="1"/>
  <c r="AA3622" i="1"/>
  <c r="X3623" i="1"/>
  <c r="AA3623" i="1"/>
  <c r="X3624" i="1"/>
  <c r="AA3624" i="1"/>
  <c r="X3625" i="1"/>
  <c r="AA3625" i="1"/>
  <c r="X3626" i="1"/>
  <c r="AA3626" i="1"/>
  <c r="X3627" i="1"/>
  <c r="AA3627" i="1"/>
  <c r="X3628" i="1"/>
  <c r="AA3628" i="1"/>
  <c r="X3629" i="1"/>
  <c r="AA3629" i="1"/>
  <c r="X3630" i="1"/>
  <c r="AA3630" i="1"/>
  <c r="X3631" i="1"/>
  <c r="AA3631" i="1"/>
  <c r="X3632" i="1"/>
  <c r="AA3632" i="1"/>
  <c r="X3633" i="1"/>
  <c r="AA3633" i="1"/>
  <c r="X3634" i="1"/>
  <c r="AA3634" i="1"/>
  <c r="X3635" i="1"/>
  <c r="AA3635" i="1"/>
  <c r="X3636" i="1"/>
  <c r="AA3636" i="1"/>
  <c r="X3637" i="1"/>
  <c r="AA3637" i="1"/>
  <c r="X3638" i="1"/>
  <c r="AA3638" i="1"/>
  <c r="X3639" i="1"/>
  <c r="AA3639" i="1"/>
  <c r="X3640" i="1"/>
  <c r="AA3640" i="1"/>
  <c r="X3641" i="1"/>
  <c r="AA3641" i="1"/>
  <c r="X3642" i="1"/>
  <c r="AA3642" i="1"/>
  <c r="X3643" i="1"/>
  <c r="AA3643" i="1"/>
  <c r="X3644" i="1"/>
  <c r="AA3644" i="1"/>
  <c r="X3645" i="1"/>
  <c r="AA3645" i="1"/>
  <c r="X3646" i="1"/>
  <c r="AA3646" i="1"/>
  <c r="X3647" i="1"/>
  <c r="AA3647" i="1"/>
  <c r="X3648" i="1"/>
  <c r="AA3648" i="1"/>
  <c r="X3649" i="1"/>
  <c r="AA3649" i="1"/>
  <c r="X3650" i="1"/>
  <c r="AA3650" i="1"/>
  <c r="X3651" i="1"/>
  <c r="AA3651" i="1"/>
  <c r="X3652" i="1"/>
  <c r="AA3652" i="1"/>
  <c r="X3653" i="1"/>
  <c r="AA3653" i="1"/>
  <c r="X3654" i="1"/>
  <c r="AA3654" i="1"/>
  <c r="L3505" i="1"/>
  <c r="AE3505" i="1" s="1"/>
  <c r="N3505" i="1"/>
  <c r="L3506" i="1"/>
  <c r="AE3506" i="1" s="1"/>
  <c r="N3506" i="1"/>
  <c r="L3507" i="1"/>
  <c r="AE3507" i="1" s="1"/>
  <c r="N3507" i="1"/>
  <c r="L3508" i="1"/>
  <c r="AE3508" i="1" s="1"/>
  <c r="N3508" i="1"/>
  <c r="L3509" i="1"/>
  <c r="AE3509" i="1" s="1"/>
  <c r="N3509" i="1"/>
  <c r="L3510" i="1"/>
  <c r="AE3510" i="1" s="1"/>
  <c r="N3510" i="1"/>
  <c r="L3511" i="1"/>
  <c r="AE3511" i="1" s="1"/>
  <c r="N3511" i="1"/>
  <c r="L3512" i="1"/>
  <c r="AE3512" i="1" s="1"/>
  <c r="N3512" i="1"/>
  <c r="L3513" i="1"/>
  <c r="AE3513" i="1" s="1"/>
  <c r="N3513" i="1"/>
  <c r="L3514" i="1"/>
  <c r="AE3514" i="1" s="1"/>
  <c r="N3514" i="1"/>
  <c r="L3515" i="1"/>
  <c r="AE3515" i="1" s="1"/>
  <c r="N3515" i="1"/>
  <c r="L3516" i="1"/>
  <c r="AE3516" i="1" s="1"/>
  <c r="N3516" i="1"/>
  <c r="L3517" i="1"/>
  <c r="AE3517" i="1" s="1"/>
  <c r="N3517" i="1"/>
  <c r="L3518" i="1"/>
  <c r="AE3518" i="1" s="1"/>
  <c r="N3518" i="1"/>
  <c r="L3519" i="1"/>
  <c r="AE3519" i="1" s="1"/>
  <c r="N3519" i="1"/>
  <c r="L3520" i="1"/>
  <c r="AE3520" i="1" s="1"/>
  <c r="N3520" i="1"/>
  <c r="L3521" i="1"/>
  <c r="AE3521" i="1" s="1"/>
  <c r="N3521" i="1"/>
  <c r="L3522" i="1"/>
  <c r="AE3522" i="1" s="1"/>
  <c r="N3522" i="1"/>
  <c r="L3523" i="1"/>
  <c r="AE3523" i="1" s="1"/>
  <c r="N3523" i="1"/>
  <c r="L3524" i="1"/>
  <c r="AE3524" i="1" s="1"/>
  <c r="N3524" i="1"/>
  <c r="L3525" i="1"/>
  <c r="AE3525" i="1" s="1"/>
  <c r="N3525" i="1"/>
  <c r="L3526" i="1"/>
  <c r="AE3526" i="1" s="1"/>
  <c r="N3526" i="1"/>
  <c r="L3527" i="1"/>
  <c r="AE3527" i="1" s="1"/>
  <c r="N3527" i="1"/>
  <c r="L3528" i="1"/>
  <c r="AE3528" i="1" s="1"/>
  <c r="N3528" i="1"/>
  <c r="L3529" i="1"/>
  <c r="AE3529" i="1" s="1"/>
  <c r="N3529" i="1"/>
  <c r="L3530" i="1"/>
  <c r="AE3530" i="1" s="1"/>
  <c r="N3530" i="1"/>
  <c r="L3531" i="1"/>
  <c r="AE3531" i="1" s="1"/>
  <c r="N3531" i="1"/>
  <c r="L3532" i="1"/>
  <c r="AE3532" i="1" s="1"/>
  <c r="N3532" i="1"/>
  <c r="L3533" i="1"/>
  <c r="AE3533" i="1" s="1"/>
  <c r="N3533" i="1"/>
  <c r="L3534" i="1"/>
  <c r="AE3534" i="1" s="1"/>
  <c r="N3534" i="1"/>
  <c r="L3535" i="1"/>
  <c r="AE3535" i="1" s="1"/>
  <c r="N3535" i="1"/>
  <c r="L3536" i="1"/>
  <c r="AE3536" i="1" s="1"/>
  <c r="N3536" i="1"/>
  <c r="L3537" i="1"/>
  <c r="AE3537" i="1" s="1"/>
  <c r="N3537" i="1"/>
  <c r="L3538" i="1"/>
  <c r="AE3538" i="1" s="1"/>
  <c r="N3538" i="1"/>
  <c r="L3539" i="1"/>
  <c r="AE3539" i="1" s="1"/>
  <c r="N3539" i="1"/>
  <c r="L3540" i="1"/>
  <c r="AE3540" i="1" s="1"/>
  <c r="N3540" i="1"/>
  <c r="L3541" i="1"/>
  <c r="AE3541" i="1" s="1"/>
  <c r="N3541" i="1"/>
  <c r="L3542" i="1"/>
  <c r="AE3542" i="1" s="1"/>
  <c r="N3542" i="1"/>
  <c r="L3543" i="1"/>
  <c r="AE3543" i="1" s="1"/>
  <c r="N3543" i="1"/>
  <c r="L3544" i="1"/>
  <c r="AE3544" i="1" s="1"/>
  <c r="N3544" i="1"/>
  <c r="L3545" i="1"/>
  <c r="AE3545" i="1" s="1"/>
  <c r="N3545" i="1"/>
  <c r="L3546" i="1"/>
  <c r="AE3546" i="1" s="1"/>
  <c r="N3546" i="1"/>
  <c r="L3547" i="1"/>
  <c r="AE3547" i="1" s="1"/>
  <c r="N3547" i="1"/>
  <c r="L3548" i="1"/>
  <c r="AE3548" i="1" s="1"/>
  <c r="N3548" i="1"/>
  <c r="L3549" i="1"/>
  <c r="AE3549" i="1" s="1"/>
  <c r="N3549" i="1"/>
  <c r="L3550" i="1"/>
  <c r="AE3550" i="1" s="1"/>
  <c r="N3550" i="1"/>
  <c r="L3551" i="1"/>
  <c r="AE3551" i="1" s="1"/>
  <c r="N3551" i="1"/>
  <c r="L3552" i="1"/>
  <c r="AE3552" i="1" s="1"/>
  <c r="N3552" i="1"/>
  <c r="L3553" i="1"/>
  <c r="AE3553" i="1" s="1"/>
  <c r="N3553" i="1"/>
  <c r="L3554" i="1"/>
  <c r="AE3554" i="1" s="1"/>
  <c r="N3554" i="1"/>
  <c r="L3555" i="1"/>
  <c r="AE3555" i="1" s="1"/>
  <c r="N3555" i="1"/>
  <c r="L3556" i="1"/>
  <c r="AE3556" i="1" s="1"/>
  <c r="N3556" i="1"/>
  <c r="L3557" i="1"/>
  <c r="AE3557" i="1" s="1"/>
  <c r="N3557" i="1"/>
  <c r="L3558" i="1"/>
  <c r="AE3558" i="1" s="1"/>
  <c r="N3558" i="1"/>
  <c r="L3559" i="1"/>
  <c r="AE3559" i="1" s="1"/>
  <c r="N3559" i="1"/>
  <c r="L3560" i="1"/>
  <c r="AE3560" i="1" s="1"/>
  <c r="N3560" i="1"/>
  <c r="L3561" i="1"/>
  <c r="AE3561" i="1" s="1"/>
  <c r="N3561" i="1"/>
  <c r="L3562" i="1"/>
  <c r="AE3562" i="1" s="1"/>
  <c r="N3562" i="1"/>
  <c r="L3563" i="1"/>
  <c r="AE3563" i="1" s="1"/>
  <c r="N3563" i="1"/>
  <c r="L3564" i="1"/>
  <c r="AE3564" i="1" s="1"/>
  <c r="N3564" i="1"/>
  <c r="L3565" i="1"/>
  <c r="AE3565" i="1" s="1"/>
  <c r="N3565" i="1"/>
  <c r="L3566" i="1"/>
  <c r="AE3566" i="1" s="1"/>
  <c r="N3566" i="1"/>
  <c r="L3567" i="1"/>
  <c r="AE3567" i="1" s="1"/>
  <c r="N3567" i="1"/>
  <c r="L3568" i="1"/>
  <c r="AE3568" i="1" s="1"/>
  <c r="N3568" i="1"/>
  <c r="L3569" i="1"/>
  <c r="AE3569" i="1" s="1"/>
  <c r="N3569" i="1"/>
  <c r="L3570" i="1"/>
  <c r="AE3570" i="1" s="1"/>
  <c r="N3570" i="1"/>
  <c r="L3571" i="1"/>
  <c r="AE3571" i="1" s="1"/>
  <c r="N3571" i="1"/>
  <c r="L3572" i="1"/>
  <c r="AE3572" i="1" s="1"/>
  <c r="N3572" i="1"/>
  <c r="L3573" i="1"/>
  <c r="AE3573" i="1" s="1"/>
  <c r="N3573" i="1"/>
  <c r="L3574" i="1"/>
  <c r="AE3574" i="1" s="1"/>
  <c r="N3574" i="1"/>
  <c r="L3575" i="1"/>
  <c r="AE3575" i="1" s="1"/>
  <c r="N3575" i="1"/>
  <c r="L3576" i="1"/>
  <c r="AE3576" i="1" s="1"/>
  <c r="N3576" i="1"/>
  <c r="L3577" i="1"/>
  <c r="AE3577" i="1" s="1"/>
  <c r="N3577" i="1"/>
  <c r="L3578" i="1"/>
  <c r="AE3578" i="1" s="1"/>
  <c r="N3578" i="1"/>
  <c r="L3579" i="1"/>
  <c r="AE3579" i="1" s="1"/>
  <c r="N3579" i="1"/>
  <c r="L3580" i="1"/>
  <c r="AE3580" i="1" s="1"/>
  <c r="N3580" i="1"/>
  <c r="L3581" i="1"/>
  <c r="AE3581" i="1" s="1"/>
  <c r="N3581" i="1"/>
  <c r="L3582" i="1"/>
  <c r="AE3582" i="1" s="1"/>
  <c r="N3582" i="1"/>
  <c r="L3583" i="1"/>
  <c r="AE3583" i="1" s="1"/>
  <c r="N3583" i="1"/>
  <c r="L3584" i="1"/>
  <c r="AE3584" i="1" s="1"/>
  <c r="N3584" i="1"/>
  <c r="L3585" i="1"/>
  <c r="AE3585" i="1" s="1"/>
  <c r="N3585" i="1"/>
  <c r="L3586" i="1"/>
  <c r="AE3586" i="1" s="1"/>
  <c r="N3586" i="1"/>
  <c r="L3587" i="1"/>
  <c r="AE3587" i="1" s="1"/>
  <c r="N3587" i="1"/>
  <c r="L3588" i="1"/>
  <c r="AE3588" i="1" s="1"/>
  <c r="N3588" i="1"/>
  <c r="L3589" i="1"/>
  <c r="AE3589" i="1" s="1"/>
  <c r="N3589" i="1"/>
  <c r="L3590" i="1"/>
  <c r="AE3590" i="1" s="1"/>
  <c r="N3590" i="1"/>
  <c r="L3591" i="1"/>
  <c r="AE3591" i="1" s="1"/>
  <c r="N3591" i="1"/>
  <c r="L3592" i="1"/>
  <c r="AE3592" i="1" s="1"/>
  <c r="N3592" i="1"/>
  <c r="L3593" i="1"/>
  <c r="AE3593" i="1" s="1"/>
  <c r="N3593" i="1"/>
  <c r="L3594" i="1"/>
  <c r="AE3594" i="1" s="1"/>
  <c r="N3594" i="1"/>
  <c r="L3595" i="1"/>
  <c r="AE3595" i="1" s="1"/>
  <c r="N3595" i="1"/>
  <c r="L3596" i="1"/>
  <c r="AE3596" i="1" s="1"/>
  <c r="N3596" i="1"/>
  <c r="L3597" i="1"/>
  <c r="AE3597" i="1" s="1"/>
  <c r="N3597" i="1"/>
  <c r="L3598" i="1"/>
  <c r="AE3598" i="1" s="1"/>
  <c r="N3598" i="1"/>
  <c r="L3599" i="1"/>
  <c r="AE3599" i="1" s="1"/>
  <c r="N3599" i="1"/>
  <c r="L3600" i="1"/>
  <c r="AE3600" i="1" s="1"/>
  <c r="N3600" i="1"/>
  <c r="L3601" i="1"/>
  <c r="AE3601" i="1" s="1"/>
  <c r="N3601" i="1"/>
  <c r="L3602" i="1"/>
  <c r="AE3602" i="1" s="1"/>
  <c r="N3602" i="1"/>
  <c r="L3603" i="1"/>
  <c r="AE3603" i="1" s="1"/>
  <c r="N3603" i="1"/>
  <c r="L3604" i="1"/>
  <c r="AE3604" i="1" s="1"/>
  <c r="N3604" i="1"/>
  <c r="L3605" i="1"/>
  <c r="AE3605" i="1" s="1"/>
  <c r="N3605" i="1"/>
  <c r="L3606" i="1"/>
  <c r="AE3606" i="1" s="1"/>
  <c r="N3606" i="1"/>
  <c r="L3607" i="1"/>
  <c r="AE3607" i="1" s="1"/>
  <c r="N3607" i="1"/>
  <c r="L3608" i="1"/>
  <c r="AE3608" i="1" s="1"/>
  <c r="N3608" i="1"/>
  <c r="L3609" i="1"/>
  <c r="AE3609" i="1" s="1"/>
  <c r="N3609" i="1"/>
  <c r="L3610" i="1"/>
  <c r="AE3610" i="1" s="1"/>
  <c r="N3610" i="1"/>
  <c r="L3611" i="1"/>
  <c r="AE3611" i="1" s="1"/>
  <c r="N3611" i="1"/>
  <c r="L3612" i="1"/>
  <c r="AE3612" i="1" s="1"/>
  <c r="N3612" i="1"/>
  <c r="L3613" i="1"/>
  <c r="AE3613" i="1" s="1"/>
  <c r="N3613" i="1"/>
  <c r="L3614" i="1"/>
  <c r="AE3614" i="1" s="1"/>
  <c r="N3614" i="1"/>
  <c r="L3615" i="1"/>
  <c r="AE3615" i="1" s="1"/>
  <c r="N3615" i="1"/>
  <c r="L3616" i="1"/>
  <c r="AE3616" i="1" s="1"/>
  <c r="N3616" i="1"/>
  <c r="L3617" i="1"/>
  <c r="AE3617" i="1" s="1"/>
  <c r="N3617" i="1"/>
  <c r="L3618" i="1"/>
  <c r="AE3618" i="1" s="1"/>
  <c r="N3618" i="1"/>
  <c r="L3619" i="1"/>
  <c r="AE3619" i="1" s="1"/>
  <c r="N3619" i="1"/>
  <c r="L3620" i="1"/>
  <c r="AE3620" i="1" s="1"/>
  <c r="N3620" i="1"/>
  <c r="L3621" i="1"/>
  <c r="AE3621" i="1" s="1"/>
  <c r="N3621" i="1"/>
  <c r="L3622" i="1"/>
  <c r="AE3622" i="1" s="1"/>
  <c r="N3622" i="1"/>
  <c r="L3623" i="1"/>
  <c r="AE3623" i="1" s="1"/>
  <c r="N3623" i="1"/>
  <c r="L3624" i="1"/>
  <c r="AE3624" i="1" s="1"/>
  <c r="N3624" i="1"/>
  <c r="L3625" i="1"/>
  <c r="AE3625" i="1" s="1"/>
  <c r="N3625" i="1"/>
  <c r="L3626" i="1"/>
  <c r="AE3626" i="1" s="1"/>
  <c r="N3626" i="1"/>
  <c r="L3627" i="1"/>
  <c r="AE3627" i="1" s="1"/>
  <c r="N3627" i="1"/>
  <c r="L3628" i="1"/>
  <c r="AE3628" i="1" s="1"/>
  <c r="N3628" i="1"/>
  <c r="L3629" i="1"/>
  <c r="AE3629" i="1" s="1"/>
  <c r="N3629" i="1"/>
  <c r="L3630" i="1"/>
  <c r="AE3630" i="1" s="1"/>
  <c r="N3630" i="1"/>
  <c r="L3631" i="1"/>
  <c r="AE3631" i="1" s="1"/>
  <c r="N3631" i="1"/>
  <c r="L3632" i="1"/>
  <c r="AE3632" i="1" s="1"/>
  <c r="N3632" i="1"/>
  <c r="L3633" i="1"/>
  <c r="AE3633" i="1" s="1"/>
  <c r="N3633" i="1"/>
  <c r="L3634" i="1"/>
  <c r="AE3634" i="1" s="1"/>
  <c r="N3634" i="1"/>
  <c r="L3635" i="1"/>
  <c r="AE3635" i="1" s="1"/>
  <c r="N3635" i="1"/>
  <c r="L3636" i="1"/>
  <c r="AE3636" i="1" s="1"/>
  <c r="N3636" i="1"/>
  <c r="L3637" i="1"/>
  <c r="AE3637" i="1" s="1"/>
  <c r="N3637" i="1"/>
  <c r="L3638" i="1"/>
  <c r="AE3638" i="1" s="1"/>
  <c r="N3638" i="1"/>
  <c r="L3639" i="1"/>
  <c r="AE3639" i="1" s="1"/>
  <c r="N3639" i="1"/>
  <c r="L3640" i="1"/>
  <c r="AE3640" i="1" s="1"/>
  <c r="N3640" i="1"/>
  <c r="L3641" i="1"/>
  <c r="AE3641" i="1" s="1"/>
  <c r="N3641" i="1"/>
  <c r="L3642" i="1"/>
  <c r="AE3642" i="1" s="1"/>
  <c r="N3642" i="1"/>
  <c r="L3643" i="1"/>
  <c r="AE3643" i="1" s="1"/>
  <c r="N3643" i="1"/>
  <c r="L3644" i="1"/>
  <c r="AE3644" i="1" s="1"/>
  <c r="N3644" i="1"/>
  <c r="L3645" i="1"/>
  <c r="AE3645" i="1" s="1"/>
  <c r="N3645" i="1"/>
  <c r="L3646" i="1"/>
  <c r="AE3646" i="1" s="1"/>
  <c r="N3646" i="1"/>
  <c r="L3647" i="1"/>
  <c r="AE3647" i="1" s="1"/>
  <c r="N3647" i="1"/>
  <c r="L3648" i="1"/>
  <c r="AE3648" i="1" s="1"/>
  <c r="N3648" i="1"/>
  <c r="L3649" i="1"/>
  <c r="AE3649" i="1" s="1"/>
  <c r="N3649" i="1"/>
  <c r="L3650" i="1"/>
  <c r="AE3650" i="1" s="1"/>
  <c r="N3650" i="1"/>
  <c r="L3651" i="1"/>
  <c r="AE3651" i="1" s="1"/>
  <c r="N3651" i="1"/>
  <c r="L3652" i="1"/>
  <c r="AE3652" i="1" s="1"/>
  <c r="N3652" i="1"/>
  <c r="L3653" i="1"/>
  <c r="AE3653" i="1" s="1"/>
  <c r="N3653" i="1"/>
  <c r="L3654" i="1"/>
  <c r="AE3654" i="1" s="1"/>
  <c r="N3654" i="1"/>
  <c r="L3655" i="1"/>
  <c r="AE3655" i="1" s="1"/>
  <c r="N3655" i="1"/>
  <c r="L3656" i="1"/>
  <c r="AE3656" i="1" s="1"/>
  <c r="N3656" i="1"/>
  <c r="L3657" i="1"/>
  <c r="AE3657" i="1" s="1"/>
  <c r="N3657" i="1"/>
  <c r="L3658" i="1"/>
  <c r="AE3658" i="1" s="1"/>
  <c r="N3658" i="1"/>
  <c r="L3659" i="1"/>
  <c r="AE3659" i="1" s="1"/>
  <c r="N3659" i="1"/>
  <c r="L3660" i="1"/>
  <c r="AE3660" i="1" s="1"/>
  <c r="N3660" i="1"/>
  <c r="L3502" i="1"/>
  <c r="AE3502" i="1" s="1"/>
  <c r="N3502" i="1"/>
  <c r="L3503" i="1"/>
  <c r="AE3503" i="1" s="1"/>
  <c r="N3503" i="1"/>
  <c r="L3504" i="1"/>
  <c r="AE3504" i="1" s="1"/>
  <c r="N3504" i="1"/>
  <c r="A633" i="2" l="1"/>
  <c r="H633" i="2"/>
  <c r="A634" i="2"/>
  <c r="H634" i="2"/>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X3471" i="1"/>
  <c r="AA3471" i="1"/>
  <c r="X3472" i="1"/>
  <c r="AA3472" i="1"/>
  <c r="X3473" i="1"/>
  <c r="AA3473" i="1"/>
  <c r="X3474" i="1"/>
  <c r="AA3474" i="1"/>
  <c r="X3475" i="1"/>
  <c r="AA3475" i="1"/>
  <c r="X3476" i="1"/>
  <c r="AA3476" i="1"/>
  <c r="X3477" i="1"/>
  <c r="AA3477" i="1"/>
  <c r="X3478" i="1"/>
  <c r="AA3478" i="1"/>
  <c r="X3479" i="1"/>
  <c r="AA3479" i="1"/>
  <c r="X3480" i="1"/>
  <c r="AA3480" i="1"/>
  <c r="X3481" i="1"/>
  <c r="AA3481" i="1"/>
  <c r="X3482" i="1"/>
  <c r="AA3482" i="1"/>
  <c r="X3483" i="1"/>
  <c r="AA3483" i="1"/>
  <c r="X3484" i="1"/>
  <c r="AA3484" i="1"/>
  <c r="X3485" i="1"/>
  <c r="AA3485" i="1"/>
  <c r="X3486" i="1"/>
  <c r="AA3486" i="1"/>
  <c r="X3487" i="1"/>
  <c r="AA3487" i="1"/>
  <c r="X3488" i="1"/>
  <c r="AA3488" i="1"/>
  <c r="X3489" i="1"/>
  <c r="AA3489" i="1"/>
  <c r="X3490" i="1"/>
  <c r="AA3490" i="1"/>
  <c r="X3491" i="1"/>
  <c r="AA3491" i="1"/>
  <c r="X3492" i="1"/>
  <c r="AA3492" i="1"/>
  <c r="X3493" i="1"/>
  <c r="AA3493" i="1"/>
  <c r="X3494" i="1"/>
  <c r="AA3494" i="1"/>
  <c r="X3495" i="1"/>
  <c r="AA3495" i="1"/>
  <c r="X3496" i="1"/>
  <c r="AA3496" i="1"/>
  <c r="X3497" i="1"/>
  <c r="AA3497" i="1"/>
  <c r="X3498" i="1"/>
  <c r="AA3498" i="1"/>
  <c r="X3499" i="1"/>
  <c r="AA3499" i="1"/>
  <c r="X3500" i="1"/>
  <c r="AA3500" i="1"/>
  <c r="X3501" i="1"/>
  <c r="AA3501" i="1"/>
  <c r="L3334" i="1"/>
  <c r="AE3334" i="1" s="1"/>
  <c r="L3335" i="1"/>
  <c r="AE3335" i="1" s="1"/>
  <c r="L3336" i="1"/>
  <c r="AE3336" i="1" s="1"/>
  <c r="L3337" i="1"/>
  <c r="AE3337" i="1" s="1"/>
  <c r="L3338" i="1"/>
  <c r="AE3338" i="1" s="1"/>
  <c r="L3339" i="1"/>
  <c r="AE3339" i="1" s="1"/>
  <c r="L3340" i="1"/>
  <c r="AE3340" i="1" s="1"/>
  <c r="L3341" i="1"/>
  <c r="AE3341" i="1" s="1"/>
  <c r="L3342" i="1"/>
  <c r="AE3342" i="1" s="1"/>
  <c r="L3343" i="1"/>
  <c r="AE3343" i="1" s="1"/>
  <c r="L3344" i="1"/>
  <c r="AE3344" i="1" s="1"/>
  <c r="L3345" i="1"/>
  <c r="AE3345" i="1" s="1"/>
  <c r="L3346" i="1"/>
  <c r="AE3346" i="1" s="1"/>
  <c r="L3347" i="1"/>
  <c r="AE3347" i="1" s="1"/>
  <c r="L3348" i="1"/>
  <c r="AE3348" i="1" s="1"/>
  <c r="L3349" i="1"/>
  <c r="AE3349" i="1" s="1"/>
  <c r="L3350" i="1"/>
  <c r="AE3350" i="1" s="1"/>
  <c r="L3351" i="1"/>
  <c r="AE3351" i="1" s="1"/>
  <c r="L3352" i="1"/>
  <c r="AE3352" i="1" s="1"/>
  <c r="L3353" i="1"/>
  <c r="AE3353" i="1" s="1"/>
  <c r="L3354" i="1"/>
  <c r="AE3354" i="1" s="1"/>
  <c r="L3355" i="1"/>
  <c r="AE3355" i="1" s="1"/>
  <c r="L3356" i="1"/>
  <c r="AE3356" i="1" s="1"/>
  <c r="L3357" i="1"/>
  <c r="AE3357" i="1" s="1"/>
  <c r="L3358" i="1"/>
  <c r="AE3358" i="1" s="1"/>
  <c r="L3359" i="1"/>
  <c r="AE3359" i="1" s="1"/>
  <c r="L3360" i="1"/>
  <c r="AE3360" i="1" s="1"/>
  <c r="L3361" i="1"/>
  <c r="AE3361" i="1" s="1"/>
  <c r="L3362" i="1"/>
  <c r="AE3362" i="1" s="1"/>
  <c r="L3363" i="1"/>
  <c r="AE3363" i="1" s="1"/>
  <c r="L3364" i="1"/>
  <c r="AE3364" i="1" s="1"/>
  <c r="L3365" i="1"/>
  <c r="AE3365" i="1" s="1"/>
  <c r="L3366" i="1"/>
  <c r="AE3366" i="1" s="1"/>
  <c r="L3367" i="1"/>
  <c r="AE3367" i="1" s="1"/>
  <c r="L3368" i="1"/>
  <c r="AE3368" i="1" s="1"/>
  <c r="L3369" i="1"/>
  <c r="AE3369" i="1" s="1"/>
  <c r="L3370" i="1"/>
  <c r="AE3370" i="1" s="1"/>
  <c r="L3371" i="1"/>
  <c r="AE3371" i="1" s="1"/>
  <c r="L3372" i="1"/>
  <c r="AE3372" i="1" s="1"/>
  <c r="L3373" i="1"/>
  <c r="AE3373" i="1" s="1"/>
  <c r="L3374" i="1"/>
  <c r="AE3374" i="1" s="1"/>
  <c r="L3375" i="1"/>
  <c r="AE3375" i="1" s="1"/>
  <c r="L3376" i="1"/>
  <c r="AE3376" i="1" s="1"/>
  <c r="L3377" i="1"/>
  <c r="AE3377" i="1" s="1"/>
  <c r="L3378" i="1"/>
  <c r="AE3378" i="1" s="1"/>
  <c r="L3379" i="1"/>
  <c r="AE3379" i="1" s="1"/>
  <c r="L3380" i="1"/>
  <c r="AE3380" i="1" s="1"/>
  <c r="L3381" i="1"/>
  <c r="AE3381" i="1" s="1"/>
  <c r="L3382" i="1"/>
  <c r="AE3382" i="1" s="1"/>
  <c r="L3383" i="1"/>
  <c r="AE3383" i="1" s="1"/>
  <c r="L3384" i="1"/>
  <c r="AE3384" i="1" s="1"/>
  <c r="L3385" i="1"/>
  <c r="AE3385" i="1" s="1"/>
  <c r="L3386" i="1"/>
  <c r="AE3386" i="1" s="1"/>
  <c r="L3387" i="1"/>
  <c r="AE3387" i="1" s="1"/>
  <c r="L3388" i="1"/>
  <c r="AE3388" i="1" s="1"/>
  <c r="L3389" i="1"/>
  <c r="AE3389" i="1" s="1"/>
  <c r="L3390" i="1"/>
  <c r="AE3390" i="1" s="1"/>
  <c r="L3391" i="1"/>
  <c r="AE3391" i="1" s="1"/>
  <c r="L3392" i="1"/>
  <c r="AE3392" i="1" s="1"/>
  <c r="L3393" i="1"/>
  <c r="AE3393" i="1" s="1"/>
  <c r="L3394" i="1"/>
  <c r="AE3394" i="1" s="1"/>
  <c r="L3395" i="1"/>
  <c r="AE3395" i="1" s="1"/>
  <c r="L3396" i="1"/>
  <c r="AE3396" i="1" s="1"/>
  <c r="L3397" i="1"/>
  <c r="AE3397" i="1" s="1"/>
  <c r="L3398" i="1"/>
  <c r="AE3398" i="1" s="1"/>
  <c r="L3399" i="1"/>
  <c r="AE3399" i="1" s="1"/>
  <c r="L3400" i="1"/>
  <c r="AE3400" i="1" s="1"/>
  <c r="L3401" i="1"/>
  <c r="AE3401" i="1" s="1"/>
  <c r="L3402" i="1"/>
  <c r="AE3402" i="1" s="1"/>
  <c r="L3403" i="1"/>
  <c r="AE3403" i="1" s="1"/>
  <c r="L3404" i="1"/>
  <c r="AE3404" i="1" s="1"/>
  <c r="L3405" i="1"/>
  <c r="AE3405" i="1" s="1"/>
  <c r="L3406" i="1"/>
  <c r="AE3406" i="1" s="1"/>
  <c r="L3407" i="1"/>
  <c r="AE3407" i="1" s="1"/>
  <c r="L3408" i="1"/>
  <c r="AE3408" i="1" s="1"/>
  <c r="L3409" i="1"/>
  <c r="AE3409" i="1" s="1"/>
  <c r="L3410" i="1"/>
  <c r="AE3410" i="1" s="1"/>
  <c r="L3411" i="1"/>
  <c r="AE3411" i="1" s="1"/>
  <c r="L3412" i="1"/>
  <c r="AE3412" i="1" s="1"/>
  <c r="L3413" i="1"/>
  <c r="AE3413" i="1" s="1"/>
  <c r="L3414" i="1"/>
  <c r="AE3414" i="1" s="1"/>
  <c r="L3415" i="1"/>
  <c r="AE3415" i="1" s="1"/>
  <c r="L3416" i="1"/>
  <c r="AE3416" i="1" s="1"/>
  <c r="L3417" i="1"/>
  <c r="AE3417" i="1" s="1"/>
  <c r="L3418" i="1"/>
  <c r="AE3418" i="1" s="1"/>
  <c r="L3419" i="1"/>
  <c r="AE3419" i="1" s="1"/>
  <c r="L3420" i="1"/>
  <c r="AE3420" i="1" s="1"/>
  <c r="L3421" i="1"/>
  <c r="AE3421" i="1" s="1"/>
  <c r="L3422" i="1"/>
  <c r="AE3422" i="1" s="1"/>
  <c r="L3423" i="1"/>
  <c r="AE3423" i="1" s="1"/>
  <c r="L3424" i="1"/>
  <c r="AE3424" i="1" s="1"/>
  <c r="L3425" i="1"/>
  <c r="AE3425" i="1" s="1"/>
  <c r="L3426" i="1"/>
  <c r="AE3426" i="1" s="1"/>
  <c r="L3427" i="1"/>
  <c r="AE3427" i="1" s="1"/>
  <c r="L3428" i="1"/>
  <c r="AE3428" i="1" s="1"/>
  <c r="L3429" i="1"/>
  <c r="AE3429" i="1" s="1"/>
  <c r="L3430" i="1"/>
  <c r="AE3430" i="1" s="1"/>
  <c r="L3431" i="1"/>
  <c r="AE3431" i="1" s="1"/>
  <c r="L3432" i="1"/>
  <c r="AE3432" i="1" s="1"/>
  <c r="L3433" i="1"/>
  <c r="AE3433" i="1" s="1"/>
  <c r="L3434" i="1"/>
  <c r="AE3434" i="1" s="1"/>
  <c r="L3435" i="1"/>
  <c r="AE3435" i="1" s="1"/>
  <c r="L3436" i="1"/>
  <c r="AE3436" i="1" s="1"/>
  <c r="L3437" i="1"/>
  <c r="AE3437" i="1" s="1"/>
  <c r="L3438" i="1"/>
  <c r="AE3438" i="1" s="1"/>
  <c r="L3439" i="1"/>
  <c r="AE3439" i="1" s="1"/>
  <c r="L3440" i="1"/>
  <c r="AE3440" i="1" s="1"/>
  <c r="L3441" i="1"/>
  <c r="AE3441" i="1" s="1"/>
  <c r="L3442" i="1"/>
  <c r="AE3442" i="1" s="1"/>
  <c r="L3443" i="1"/>
  <c r="AE3443" i="1" s="1"/>
  <c r="L3444" i="1"/>
  <c r="AE3444" i="1" s="1"/>
  <c r="L3445" i="1"/>
  <c r="AE3445" i="1" s="1"/>
  <c r="L3446" i="1"/>
  <c r="AE3446" i="1" s="1"/>
  <c r="L3447" i="1"/>
  <c r="AE3447" i="1" s="1"/>
  <c r="L3448" i="1"/>
  <c r="AE3448" i="1" s="1"/>
  <c r="L3449" i="1"/>
  <c r="AE3449" i="1" s="1"/>
  <c r="L3450" i="1"/>
  <c r="AE3450" i="1" s="1"/>
  <c r="L3451" i="1"/>
  <c r="AE3451" i="1" s="1"/>
  <c r="L3452" i="1"/>
  <c r="AE3452" i="1" s="1"/>
  <c r="L3453" i="1"/>
  <c r="AE3453" i="1" s="1"/>
  <c r="L3454" i="1"/>
  <c r="AE3454" i="1" s="1"/>
  <c r="L3455" i="1"/>
  <c r="AE3455" i="1" s="1"/>
  <c r="L3456" i="1"/>
  <c r="AE3456" i="1" s="1"/>
  <c r="L3457" i="1"/>
  <c r="AE3457" i="1" s="1"/>
  <c r="L3458" i="1"/>
  <c r="AE3458" i="1" s="1"/>
  <c r="L3459" i="1"/>
  <c r="AE3459" i="1" s="1"/>
  <c r="L3460" i="1"/>
  <c r="AE3460" i="1" s="1"/>
  <c r="L3461" i="1"/>
  <c r="AE3461" i="1" s="1"/>
  <c r="L3462" i="1"/>
  <c r="AE3462" i="1" s="1"/>
  <c r="L3463" i="1"/>
  <c r="AE3463" i="1" s="1"/>
  <c r="L3464" i="1"/>
  <c r="AE3464" i="1" s="1"/>
  <c r="L3465" i="1"/>
  <c r="AE3465" i="1" s="1"/>
  <c r="L3466" i="1"/>
  <c r="AE3466" i="1" s="1"/>
  <c r="L3467" i="1"/>
  <c r="AE3467" i="1" s="1"/>
  <c r="L3468" i="1"/>
  <c r="AE3468" i="1" s="1"/>
  <c r="L3469" i="1"/>
  <c r="AE3469" i="1" s="1"/>
  <c r="L3470" i="1"/>
  <c r="AE3470" i="1" s="1"/>
  <c r="L3471" i="1"/>
  <c r="AE3471" i="1" s="1"/>
  <c r="L3472" i="1"/>
  <c r="AE3472" i="1" s="1"/>
  <c r="L3473" i="1"/>
  <c r="AE3473" i="1" s="1"/>
  <c r="L3474" i="1"/>
  <c r="AE3474" i="1" s="1"/>
  <c r="L3475" i="1"/>
  <c r="AE3475" i="1" s="1"/>
  <c r="L3476" i="1"/>
  <c r="AE3476" i="1" s="1"/>
  <c r="L3477" i="1"/>
  <c r="AE3477" i="1" s="1"/>
  <c r="L3478" i="1"/>
  <c r="AE3478" i="1" s="1"/>
  <c r="L3479" i="1"/>
  <c r="AE3479" i="1" s="1"/>
  <c r="L3480" i="1"/>
  <c r="AE3480" i="1" s="1"/>
  <c r="L3481" i="1"/>
  <c r="AE3481" i="1" s="1"/>
  <c r="L3482" i="1"/>
  <c r="AE3482" i="1" s="1"/>
  <c r="L3483" i="1"/>
  <c r="AE3483" i="1" s="1"/>
  <c r="L3484" i="1"/>
  <c r="AE3484" i="1" s="1"/>
  <c r="L3485" i="1"/>
  <c r="AE3485" i="1" s="1"/>
  <c r="L3486" i="1"/>
  <c r="AE3486" i="1" s="1"/>
  <c r="L3487" i="1"/>
  <c r="AE3487" i="1" s="1"/>
  <c r="L3488" i="1"/>
  <c r="AE3488" i="1" s="1"/>
  <c r="L3489" i="1"/>
  <c r="AE3489" i="1" s="1"/>
  <c r="L3490" i="1"/>
  <c r="AE3490" i="1" s="1"/>
  <c r="L3491" i="1"/>
  <c r="AE3491" i="1" s="1"/>
  <c r="L3492" i="1"/>
  <c r="AE3492" i="1" s="1"/>
  <c r="L3493" i="1"/>
  <c r="AE3493" i="1" s="1"/>
  <c r="L3494" i="1"/>
  <c r="AE3494" i="1" s="1"/>
  <c r="L3495" i="1"/>
  <c r="AE3495" i="1" s="1"/>
  <c r="L3496" i="1"/>
  <c r="AE3496" i="1" s="1"/>
  <c r="L3497" i="1"/>
  <c r="AE3497" i="1" s="1"/>
  <c r="L3498" i="1"/>
  <c r="AE3498" i="1" s="1"/>
  <c r="L3499" i="1"/>
  <c r="AE3499" i="1" s="1"/>
  <c r="L3500" i="1"/>
  <c r="AE3500" i="1" s="1"/>
  <c r="L3501" i="1"/>
  <c r="AE3501" i="1" s="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D3462" i="1"/>
  <c r="N3461" i="1"/>
  <c r="D3461" i="1"/>
  <c r="N3460" i="1"/>
  <c r="D3460" i="1"/>
  <c r="N3459" i="1"/>
  <c r="D3459" i="1"/>
  <c r="N3458" i="1"/>
  <c r="D3458" i="1"/>
  <c r="N3457" i="1"/>
  <c r="D3457" i="1"/>
  <c r="N3456" i="1"/>
  <c r="D3456" i="1"/>
  <c r="N3455" i="1"/>
  <c r="D3455" i="1"/>
  <c r="N3454" i="1"/>
  <c r="D3454" i="1"/>
  <c r="N3453" i="1"/>
  <c r="D3453" i="1"/>
  <c r="N3452" i="1"/>
  <c r="D3452" i="1"/>
  <c r="N3451" i="1"/>
  <c r="D3451" i="1"/>
  <c r="N3450" i="1"/>
  <c r="D3450" i="1"/>
  <c r="N3449" i="1"/>
  <c r="D3449" i="1"/>
  <c r="N3448" i="1"/>
  <c r="D3448" i="1"/>
  <c r="N3447" i="1"/>
  <c r="D3447" i="1"/>
  <c r="N3446" i="1"/>
  <c r="D3446" i="1"/>
  <c r="N3445" i="1"/>
  <c r="D3445" i="1"/>
  <c r="N3444" i="1"/>
  <c r="D3444" i="1"/>
  <c r="N3443" i="1"/>
  <c r="D3443" i="1"/>
  <c r="N3442" i="1"/>
  <c r="D3442" i="1"/>
  <c r="N3441" i="1"/>
  <c r="D3441" i="1"/>
  <c r="N3440" i="1"/>
  <c r="D3440" i="1"/>
  <c r="N3439" i="1"/>
  <c r="D3439" i="1"/>
  <c r="N3438" i="1"/>
  <c r="D3438" i="1"/>
  <c r="N3437" i="1"/>
  <c r="D3437" i="1"/>
  <c r="N3436" i="1"/>
  <c r="D3436" i="1"/>
  <c r="N3435" i="1"/>
  <c r="D3435" i="1"/>
  <c r="N3434" i="1"/>
  <c r="D3434" i="1"/>
  <c r="N3433" i="1"/>
  <c r="D3433" i="1"/>
  <c r="N3432" i="1"/>
  <c r="D3432" i="1"/>
  <c r="N3431" i="1"/>
  <c r="D3431" i="1"/>
  <c r="N3430" i="1"/>
  <c r="D3430" i="1"/>
  <c r="N3429" i="1"/>
  <c r="D3429" i="1"/>
  <c r="N3428" i="1"/>
  <c r="D3428" i="1"/>
  <c r="N3427" i="1"/>
  <c r="D3427" i="1"/>
  <c r="N3426" i="1"/>
  <c r="D3426" i="1"/>
  <c r="N3425" i="1"/>
  <c r="D3425" i="1"/>
  <c r="N3424" i="1"/>
  <c r="D3424" i="1"/>
  <c r="N3423" i="1"/>
  <c r="D3423" i="1"/>
  <c r="N3422" i="1"/>
  <c r="D3422" i="1"/>
  <c r="N3421" i="1"/>
  <c r="D3421" i="1"/>
  <c r="N3420" i="1"/>
  <c r="D3420" i="1"/>
  <c r="N3419" i="1"/>
  <c r="D3419" i="1"/>
  <c r="N3418" i="1"/>
  <c r="D3418" i="1"/>
  <c r="N3417" i="1"/>
  <c r="D3417" i="1"/>
  <c r="N3416" i="1"/>
  <c r="D3416" i="1"/>
  <c r="N3415" i="1"/>
  <c r="D3415" i="1"/>
  <c r="N3414" i="1"/>
  <c r="D3414" i="1"/>
  <c r="N3413" i="1"/>
  <c r="D3413" i="1"/>
  <c r="N3412" i="1"/>
  <c r="D3412" i="1"/>
  <c r="N3411" i="1"/>
  <c r="D3411" i="1"/>
  <c r="N3410" i="1"/>
  <c r="D3410" i="1"/>
  <c r="N3409" i="1"/>
  <c r="D3409" i="1"/>
  <c r="N3408" i="1"/>
  <c r="D3408" i="1"/>
  <c r="N3407" i="1"/>
  <c r="D3407" i="1"/>
  <c r="N3406" i="1"/>
  <c r="D3406" i="1"/>
  <c r="N3405" i="1"/>
  <c r="D3405" i="1"/>
  <c r="N3404" i="1"/>
  <c r="D3404" i="1"/>
  <c r="N3403" i="1"/>
  <c r="D3403" i="1"/>
  <c r="N3402" i="1"/>
  <c r="D3402" i="1"/>
  <c r="N3401" i="1"/>
  <c r="D3401" i="1"/>
  <c r="N3400" i="1"/>
  <c r="D3400" i="1"/>
  <c r="N3399" i="1"/>
  <c r="D3399" i="1"/>
  <c r="N3398" i="1"/>
  <c r="D3398" i="1"/>
  <c r="N3397" i="1"/>
  <c r="D3397" i="1"/>
  <c r="N3396" i="1"/>
  <c r="D3396" i="1"/>
  <c r="N3395" i="1"/>
  <c r="D3395" i="1"/>
  <c r="N3394" i="1"/>
  <c r="D3394" i="1"/>
  <c r="N3393" i="1"/>
  <c r="D3393" i="1"/>
  <c r="N3392" i="1"/>
  <c r="D3392" i="1"/>
  <c r="N3391" i="1"/>
  <c r="D3391" i="1"/>
  <c r="N3390" i="1"/>
  <c r="D3390" i="1"/>
  <c r="N3389" i="1"/>
  <c r="D3389" i="1"/>
  <c r="N3388" i="1"/>
  <c r="D3388" i="1"/>
  <c r="N3387" i="1"/>
  <c r="D3387" i="1"/>
  <c r="N3386" i="1"/>
  <c r="D3386" i="1"/>
  <c r="N3385" i="1"/>
  <c r="D3385" i="1"/>
  <c r="N3384" i="1"/>
  <c r="D3384" i="1"/>
  <c r="N3383" i="1"/>
  <c r="D3383" i="1"/>
  <c r="N3382" i="1"/>
  <c r="D3382" i="1"/>
  <c r="N3381" i="1"/>
  <c r="D3381" i="1"/>
  <c r="N3380" i="1"/>
  <c r="D3380" i="1"/>
  <c r="N3379" i="1"/>
  <c r="D3379" i="1"/>
  <c r="N3378" i="1"/>
  <c r="D3378" i="1"/>
  <c r="N3377" i="1"/>
  <c r="D3377" i="1"/>
  <c r="N3376" i="1"/>
  <c r="D3376" i="1"/>
  <c r="N3375" i="1"/>
  <c r="D3375" i="1"/>
  <c r="N3374" i="1"/>
  <c r="D3374" i="1"/>
  <c r="N3373" i="1"/>
  <c r="D3373" i="1"/>
  <c r="N3372" i="1"/>
  <c r="D3372" i="1"/>
  <c r="N3371" i="1"/>
  <c r="D3371" i="1"/>
  <c r="N3370" i="1"/>
  <c r="D3370" i="1"/>
  <c r="N3369" i="1"/>
  <c r="D3369" i="1"/>
  <c r="N3368" i="1"/>
  <c r="D3368" i="1"/>
  <c r="N3367" i="1"/>
  <c r="D3367" i="1"/>
  <c r="N3366" i="1"/>
  <c r="D3366" i="1"/>
  <c r="N3365" i="1"/>
  <c r="D3365" i="1"/>
  <c r="N3364" i="1"/>
  <c r="D3364" i="1"/>
  <c r="N3363" i="1"/>
  <c r="D3363" i="1"/>
  <c r="N3362" i="1"/>
  <c r="D3362" i="1"/>
  <c r="N3361" i="1"/>
  <c r="D3361" i="1"/>
  <c r="N3360" i="1"/>
  <c r="D3360" i="1"/>
  <c r="N3359" i="1"/>
  <c r="D3359" i="1"/>
  <c r="N3358" i="1"/>
  <c r="D3358" i="1"/>
  <c r="N3357" i="1"/>
  <c r="D3357" i="1"/>
  <c r="N3356" i="1"/>
  <c r="D3356" i="1"/>
  <c r="N3355" i="1"/>
  <c r="D3355" i="1"/>
  <c r="N3354" i="1"/>
  <c r="D3354" i="1"/>
  <c r="N3353" i="1"/>
  <c r="D3353" i="1"/>
  <c r="N3352" i="1"/>
  <c r="D3352" i="1"/>
  <c r="N3351" i="1"/>
  <c r="D3351" i="1"/>
  <c r="N3350" i="1"/>
  <c r="D3350" i="1"/>
  <c r="N3349" i="1"/>
  <c r="D3349" i="1"/>
  <c r="N3348" i="1"/>
  <c r="D3348" i="1"/>
  <c r="N3347" i="1"/>
  <c r="D3347" i="1"/>
  <c r="N3346" i="1"/>
  <c r="D3346" i="1"/>
  <c r="N3345" i="1"/>
  <c r="D3345" i="1"/>
  <c r="N3344" i="1"/>
  <c r="D3344" i="1"/>
  <c r="N3343" i="1"/>
  <c r="D3343" i="1"/>
  <c r="N3342" i="1"/>
  <c r="D3342" i="1"/>
  <c r="N3341" i="1"/>
  <c r="D3341" i="1"/>
  <c r="N3340" i="1"/>
  <c r="D3340" i="1"/>
  <c r="N3339" i="1"/>
  <c r="D3339" i="1"/>
  <c r="N3338" i="1"/>
  <c r="D3338" i="1"/>
  <c r="N3337" i="1"/>
  <c r="D3337" i="1"/>
  <c r="N3336" i="1"/>
  <c r="D3336" i="1"/>
  <c r="N3335" i="1"/>
  <c r="D3335" i="1"/>
  <c r="A524" i="2"/>
  <c r="H524" i="2"/>
  <c r="A525" i="2"/>
  <c r="A949" i="2"/>
  <c r="A950" i="2"/>
  <c r="A951" i="2"/>
  <c r="A952" i="2"/>
  <c r="A953" i="2"/>
  <c r="A954" i="2"/>
  <c r="A955" i="2"/>
  <c r="A946" i="2"/>
  <c r="A947" i="2"/>
  <c r="A948" i="2"/>
  <c r="A956" i="2"/>
  <c r="A957" i="2"/>
  <c r="A958" i="2"/>
  <c r="A959" i="2"/>
  <c r="A960" i="2"/>
  <c r="A961" i="2"/>
  <c r="A962" i="2"/>
  <c r="A963" i="2"/>
  <c r="A964" i="2"/>
  <c r="A680" i="2"/>
  <c r="H680" i="2"/>
  <c r="A600" i="2" l="1"/>
  <c r="H600" i="2"/>
  <c r="F3" i="4"/>
  <c r="F4" i="4"/>
  <c r="F5" i="4"/>
  <c r="F6" i="4"/>
  <c r="F67" i="4"/>
  <c r="F2" i="4"/>
  <c r="G1" i="4"/>
  <c r="A99" i="2"/>
  <c r="H99" i="2"/>
  <c r="A100"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6" i="2"/>
  <c r="H527" i="2"/>
  <c r="H528" i="2"/>
  <c r="H529" i="2"/>
  <c r="H530" i="2"/>
  <c r="H531" i="2"/>
  <c r="H532" i="2"/>
  <c r="H533" i="2"/>
  <c r="H534"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1" i="2"/>
  <c r="H682" i="2"/>
  <c r="H683" i="2"/>
  <c r="H684" i="2"/>
  <c r="H685" i="2"/>
  <c r="H686" i="2"/>
  <c r="H687" i="2"/>
  <c r="H688" i="2"/>
  <c r="H689" i="2"/>
  <c r="H690" i="2"/>
  <c r="H691" i="2"/>
  <c r="H692" i="2"/>
  <c r="H693"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9" i="2"/>
  <c r="H820" i="2"/>
  <c r="H821" i="2"/>
  <c r="H822" i="2"/>
  <c r="H823" i="2"/>
  <c r="H824" i="2"/>
  <c r="H825" i="2"/>
  <c r="H826"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5" i="2"/>
  <c r="J5" i="2" s="1"/>
  <c r="A250" i="2"/>
  <c r="A249" i="2"/>
  <c r="A248" i="2"/>
  <c r="A98"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A3" i="1"/>
  <c r="AA4" i="1"/>
  <c r="AA5" i="1"/>
  <c r="AA6" i="1"/>
  <c r="AA7" i="1"/>
  <c r="AA8" i="1"/>
  <c r="AA9" i="1"/>
  <c r="AA10" i="1"/>
  <c r="AA11" i="1"/>
  <c r="AA12" i="1"/>
  <c r="AA13" i="1"/>
  <c r="AA14" i="1"/>
  <c r="AA15" i="1"/>
  <c r="AA16" i="1"/>
  <c r="AA17" i="1"/>
  <c r="AA18" i="1"/>
  <c r="AA19" i="1"/>
  <c r="AA20" i="1"/>
  <c r="AA21" i="1"/>
  <c r="AA22" i="1"/>
  <c r="AA23" i="1"/>
  <c r="AA25" i="1"/>
  <c r="AA26" i="1"/>
  <c r="AA27" i="1"/>
  <c r="AA28" i="1"/>
  <c r="AA29" i="1"/>
  <c r="AA30" i="1"/>
  <c r="AA31" i="1"/>
  <c r="AA32" i="1"/>
  <c r="AA33" i="1"/>
  <c r="AA34" i="1"/>
  <c r="AA35" i="1"/>
  <c r="AA36" i="1"/>
  <c r="AA37" i="1"/>
  <c r="AA38" i="1"/>
  <c r="AA39" i="1"/>
  <c r="AA40" i="1"/>
  <c r="AA41" i="1"/>
  <c r="AA42" i="1"/>
  <c r="AA43"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2" i="1"/>
  <c r="G67" i="4" l="1"/>
  <c r="G2" i="4"/>
  <c r="G4" i="4"/>
  <c r="G6" i="4"/>
  <c r="G3" i="4"/>
  <c r="G5" i="4"/>
  <c r="H1" i="4"/>
  <c r="I1" i="4" l="1"/>
  <c r="H5" i="4"/>
  <c r="H2" i="4"/>
  <c r="H4" i="4"/>
  <c r="H6" i="4"/>
  <c r="H3" i="4"/>
  <c r="H67" i="4"/>
  <c r="L3329" i="1"/>
  <c r="AE3329" i="1" s="1"/>
  <c r="N3329" i="1"/>
  <c r="L3330" i="1"/>
  <c r="AE3330" i="1" s="1"/>
  <c r="N3330" i="1"/>
  <c r="L3331" i="1"/>
  <c r="AE3331" i="1" s="1"/>
  <c r="N3331" i="1"/>
  <c r="L3332" i="1"/>
  <c r="AE3332" i="1" s="1"/>
  <c r="N3332" i="1"/>
  <c r="L3333" i="1"/>
  <c r="AE3333" i="1" s="1"/>
  <c r="N3333" i="1"/>
  <c r="N3334"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L3302" i="1"/>
  <c r="AE3302" i="1" s="1"/>
  <c r="N3302" i="1"/>
  <c r="L3303" i="1"/>
  <c r="AE3303" i="1" s="1"/>
  <c r="N3303" i="1"/>
  <c r="L3304" i="1"/>
  <c r="AE3304" i="1" s="1"/>
  <c r="N3304" i="1"/>
  <c r="L3305" i="1"/>
  <c r="AE3305" i="1" s="1"/>
  <c r="N3305" i="1"/>
  <c r="L3306" i="1"/>
  <c r="AE3306" i="1" s="1"/>
  <c r="N3306" i="1"/>
  <c r="L3307" i="1"/>
  <c r="AE3307" i="1" s="1"/>
  <c r="N3307" i="1"/>
  <c r="L3308" i="1"/>
  <c r="AE3308" i="1" s="1"/>
  <c r="N3308" i="1"/>
  <c r="L3309" i="1"/>
  <c r="AE3309" i="1" s="1"/>
  <c r="N3309" i="1"/>
  <c r="L3310" i="1"/>
  <c r="AE3310" i="1" s="1"/>
  <c r="N3310" i="1"/>
  <c r="L3311" i="1"/>
  <c r="AE3311" i="1" s="1"/>
  <c r="N3311" i="1"/>
  <c r="L3312" i="1"/>
  <c r="AE3312" i="1" s="1"/>
  <c r="N3312" i="1"/>
  <c r="L3313" i="1"/>
  <c r="AE3313" i="1" s="1"/>
  <c r="N3313" i="1"/>
  <c r="L3314" i="1"/>
  <c r="AE3314" i="1" s="1"/>
  <c r="N3314" i="1"/>
  <c r="L3315" i="1"/>
  <c r="AE3315" i="1" s="1"/>
  <c r="N3315" i="1"/>
  <c r="L3316" i="1"/>
  <c r="AE3316" i="1" s="1"/>
  <c r="N3316" i="1"/>
  <c r="L3317" i="1"/>
  <c r="AE3317" i="1" s="1"/>
  <c r="N3317" i="1"/>
  <c r="L3318" i="1"/>
  <c r="AE3318" i="1" s="1"/>
  <c r="N3318" i="1"/>
  <c r="L3319" i="1"/>
  <c r="AE3319" i="1" s="1"/>
  <c r="N3319" i="1"/>
  <c r="L3320" i="1"/>
  <c r="AE3320" i="1" s="1"/>
  <c r="N3320" i="1"/>
  <c r="L3321" i="1"/>
  <c r="AE3321" i="1" s="1"/>
  <c r="N3321" i="1"/>
  <c r="L3322" i="1"/>
  <c r="AE3322" i="1" s="1"/>
  <c r="N3322" i="1"/>
  <c r="L3323" i="1"/>
  <c r="AE3323" i="1" s="1"/>
  <c r="N3323" i="1"/>
  <c r="L3324" i="1"/>
  <c r="AE3324" i="1" s="1"/>
  <c r="N3324" i="1"/>
  <c r="L3325" i="1"/>
  <c r="AE3325" i="1" s="1"/>
  <c r="N3325" i="1"/>
  <c r="L3326" i="1"/>
  <c r="AE3326" i="1" s="1"/>
  <c r="N3326" i="1"/>
  <c r="L3327" i="1"/>
  <c r="AE3327" i="1" s="1"/>
  <c r="N3327" i="1"/>
  <c r="L3328" i="1"/>
  <c r="AE3328" i="1" s="1"/>
  <c r="N3328" i="1"/>
  <c r="L3280" i="1"/>
  <c r="AE3280" i="1" s="1"/>
  <c r="N3280" i="1"/>
  <c r="L3281" i="1"/>
  <c r="AE3281" i="1" s="1"/>
  <c r="N3281" i="1"/>
  <c r="L3282" i="1"/>
  <c r="AE3282" i="1" s="1"/>
  <c r="N3282" i="1"/>
  <c r="L3283" i="1"/>
  <c r="AE3283" i="1" s="1"/>
  <c r="N3283" i="1"/>
  <c r="L3284" i="1"/>
  <c r="AE3284" i="1" s="1"/>
  <c r="N3284" i="1"/>
  <c r="L3285" i="1"/>
  <c r="AE3285" i="1" s="1"/>
  <c r="N3285" i="1"/>
  <c r="L3286" i="1"/>
  <c r="AE3286" i="1" s="1"/>
  <c r="N3286" i="1"/>
  <c r="L3287" i="1"/>
  <c r="AE3287" i="1" s="1"/>
  <c r="N3287" i="1"/>
  <c r="L3288" i="1"/>
  <c r="AE3288" i="1" s="1"/>
  <c r="N3288" i="1"/>
  <c r="L3289" i="1"/>
  <c r="AE3289" i="1" s="1"/>
  <c r="N3289" i="1"/>
  <c r="L3290" i="1"/>
  <c r="AE3290" i="1" s="1"/>
  <c r="N3290" i="1"/>
  <c r="L3291" i="1"/>
  <c r="AE3291" i="1" s="1"/>
  <c r="N3291" i="1"/>
  <c r="L3292" i="1"/>
  <c r="AE3292" i="1" s="1"/>
  <c r="N3292" i="1"/>
  <c r="L3293" i="1"/>
  <c r="AE3293" i="1" s="1"/>
  <c r="N3293" i="1"/>
  <c r="L3294" i="1"/>
  <c r="AE3294" i="1" s="1"/>
  <c r="N3294" i="1"/>
  <c r="L3295" i="1"/>
  <c r="AE3295" i="1" s="1"/>
  <c r="N3295" i="1"/>
  <c r="L3296" i="1"/>
  <c r="AE3296" i="1" s="1"/>
  <c r="N3296" i="1"/>
  <c r="L3297" i="1"/>
  <c r="AE3297" i="1" s="1"/>
  <c r="N3297" i="1"/>
  <c r="L3298" i="1"/>
  <c r="AE3298" i="1" s="1"/>
  <c r="N3298" i="1"/>
  <c r="L3299" i="1"/>
  <c r="AE3299" i="1" s="1"/>
  <c r="N3299" i="1"/>
  <c r="L3300" i="1"/>
  <c r="AE3300" i="1" s="1"/>
  <c r="N3300" i="1"/>
  <c r="L3301" i="1"/>
  <c r="AE3301" i="1" s="1"/>
  <c r="N3301" i="1"/>
  <c r="L3248" i="1"/>
  <c r="AE3248" i="1" s="1"/>
  <c r="N3248" i="1"/>
  <c r="L3249" i="1"/>
  <c r="AE3249" i="1" s="1"/>
  <c r="N3249" i="1"/>
  <c r="L3250" i="1"/>
  <c r="AE3250" i="1" s="1"/>
  <c r="N3250" i="1"/>
  <c r="L3251" i="1"/>
  <c r="AE3251" i="1" s="1"/>
  <c r="N3251" i="1"/>
  <c r="L3252" i="1"/>
  <c r="AE3252" i="1" s="1"/>
  <c r="N3252" i="1"/>
  <c r="L3253" i="1"/>
  <c r="AE3253" i="1" s="1"/>
  <c r="N3253" i="1"/>
  <c r="L3254" i="1"/>
  <c r="AE3254" i="1" s="1"/>
  <c r="N3254" i="1"/>
  <c r="L3255" i="1"/>
  <c r="AE3255" i="1" s="1"/>
  <c r="N3255" i="1"/>
  <c r="L3256" i="1"/>
  <c r="AE3256" i="1" s="1"/>
  <c r="N3256" i="1"/>
  <c r="L3257" i="1"/>
  <c r="AE3257" i="1" s="1"/>
  <c r="N3257" i="1"/>
  <c r="L3258" i="1"/>
  <c r="AE3258" i="1" s="1"/>
  <c r="N3258" i="1"/>
  <c r="L3259" i="1"/>
  <c r="AE3259" i="1" s="1"/>
  <c r="N3259" i="1"/>
  <c r="L3260" i="1"/>
  <c r="AE3260" i="1" s="1"/>
  <c r="N3260" i="1"/>
  <c r="L3261" i="1"/>
  <c r="AE3261" i="1" s="1"/>
  <c r="N3261" i="1"/>
  <c r="L3262" i="1"/>
  <c r="AE3262" i="1" s="1"/>
  <c r="N3262" i="1"/>
  <c r="L3263" i="1"/>
  <c r="AE3263" i="1" s="1"/>
  <c r="N3263" i="1"/>
  <c r="L3264" i="1"/>
  <c r="AE3264" i="1" s="1"/>
  <c r="N3264" i="1"/>
  <c r="L3265" i="1"/>
  <c r="AE3265" i="1" s="1"/>
  <c r="N3265" i="1"/>
  <c r="L3266" i="1"/>
  <c r="AE3266" i="1" s="1"/>
  <c r="N3266" i="1"/>
  <c r="L3267" i="1"/>
  <c r="AE3267" i="1" s="1"/>
  <c r="N3267" i="1"/>
  <c r="L3268" i="1"/>
  <c r="AE3268" i="1" s="1"/>
  <c r="N3268" i="1"/>
  <c r="L3269" i="1"/>
  <c r="AE3269" i="1" s="1"/>
  <c r="N3269" i="1"/>
  <c r="L3270" i="1"/>
  <c r="AE3270" i="1" s="1"/>
  <c r="N3270" i="1"/>
  <c r="L3271" i="1"/>
  <c r="AE3271" i="1" s="1"/>
  <c r="N3271" i="1"/>
  <c r="L3272" i="1"/>
  <c r="AE3272" i="1" s="1"/>
  <c r="N3272" i="1"/>
  <c r="L3273" i="1"/>
  <c r="AE3273" i="1" s="1"/>
  <c r="N3273" i="1"/>
  <c r="L3274" i="1"/>
  <c r="AE3274" i="1" s="1"/>
  <c r="N3274" i="1"/>
  <c r="L3275" i="1"/>
  <c r="AE3275" i="1" s="1"/>
  <c r="N3275" i="1"/>
  <c r="L3276" i="1"/>
  <c r="AE3276" i="1" s="1"/>
  <c r="N3276" i="1"/>
  <c r="L3277" i="1"/>
  <c r="AE3277" i="1" s="1"/>
  <c r="N3277" i="1"/>
  <c r="L3278" i="1"/>
  <c r="AE3278" i="1" s="1"/>
  <c r="N3278" i="1"/>
  <c r="L3279" i="1"/>
  <c r="AE3279" i="1" s="1"/>
  <c r="N3279" i="1"/>
  <c r="L3199" i="1"/>
  <c r="AE3199" i="1" s="1"/>
  <c r="N3199" i="1"/>
  <c r="L3200" i="1"/>
  <c r="AE3200" i="1" s="1"/>
  <c r="N3200" i="1"/>
  <c r="L3201" i="1"/>
  <c r="AE3201" i="1" s="1"/>
  <c r="N3201" i="1"/>
  <c r="L3202" i="1"/>
  <c r="AE3202" i="1" s="1"/>
  <c r="N3202" i="1"/>
  <c r="L3203" i="1"/>
  <c r="AE3203" i="1" s="1"/>
  <c r="N3203" i="1"/>
  <c r="L3204" i="1"/>
  <c r="AE3204" i="1" s="1"/>
  <c r="N3204" i="1"/>
  <c r="L3205" i="1"/>
  <c r="AE3205" i="1" s="1"/>
  <c r="N3205" i="1"/>
  <c r="L3206" i="1"/>
  <c r="AE3206" i="1" s="1"/>
  <c r="N3206" i="1"/>
  <c r="L3207" i="1"/>
  <c r="AE3207" i="1" s="1"/>
  <c r="N3207" i="1"/>
  <c r="L3208" i="1"/>
  <c r="AE3208" i="1" s="1"/>
  <c r="N3208" i="1"/>
  <c r="L3209" i="1"/>
  <c r="AE3209" i="1" s="1"/>
  <c r="N3209" i="1"/>
  <c r="L3210" i="1"/>
  <c r="AE3210" i="1" s="1"/>
  <c r="N3210" i="1"/>
  <c r="L3211" i="1"/>
  <c r="AE3211" i="1" s="1"/>
  <c r="N3211" i="1"/>
  <c r="L3212" i="1"/>
  <c r="AE3212" i="1" s="1"/>
  <c r="N3212" i="1"/>
  <c r="L3213" i="1"/>
  <c r="AE3213" i="1" s="1"/>
  <c r="N3213" i="1"/>
  <c r="L3214" i="1"/>
  <c r="AE3214" i="1" s="1"/>
  <c r="N3214" i="1"/>
  <c r="L3215" i="1"/>
  <c r="AE3215" i="1" s="1"/>
  <c r="N3215" i="1"/>
  <c r="L3216" i="1"/>
  <c r="AE3216" i="1" s="1"/>
  <c r="N3216" i="1"/>
  <c r="L3217" i="1"/>
  <c r="AE3217" i="1" s="1"/>
  <c r="N3217" i="1"/>
  <c r="L3218" i="1"/>
  <c r="AE3218" i="1" s="1"/>
  <c r="N3218" i="1"/>
  <c r="L3219" i="1"/>
  <c r="AE3219" i="1" s="1"/>
  <c r="N3219" i="1"/>
  <c r="L3220" i="1"/>
  <c r="AE3220" i="1" s="1"/>
  <c r="N3220" i="1"/>
  <c r="L3221" i="1"/>
  <c r="AE3221" i="1" s="1"/>
  <c r="N3221" i="1"/>
  <c r="L3222" i="1"/>
  <c r="AE3222" i="1" s="1"/>
  <c r="N3222" i="1"/>
  <c r="L3223" i="1"/>
  <c r="AE3223" i="1" s="1"/>
  <c r="N3223" i="1"/>
  <c r="L3224" i="1"/>
  <c r="AE3224" i="1" s="1"/>
  <c r="N3224" i="1"/>
  <c r="L3225" i="1"/>
  <c r="AE3225" i="1" s="1"/>
  <c r="N3225" i="1"/>
  <c r="L3226" i="1"/>
  <c r="AE3226" i="1" s="1"/>
  <c r="N3226" i="1"/>
  <c r="L3227" i="1"/>
  <c r="AE3227" i="1" s="1"/>
  <c r="N3227" i="1"/>
  <c r="L3228" i="1"/>
  <c r="AE3228" i="1" s="1"/>
  <c r="N3228" i="1"/>
  <c r="L3229" i="1"/>
  <c r="AE3229" i="1" s="1"/>
  <c r="N3229" i="1"/>
  <c r="L3230" i="1"/>
  <c r="AE3230" i="1" s="1"/>
  <c r="N3230" i="1"/>
  <c r="L3231" i="1"/>
  <c r="AE3231" i="1" s="1"/>
  <c r="N3231" i="1"/>
  <c r="L3232" i="1"/>
  <c r="AE3232" i="1" s="1"/>
  <c r="N3232" i="1"/>
  <c r="L3233" i="1"/>
  <c r="AE3233" i="1" s="1"/>
  <c r="N3233" i="1"/>
  <c r="L3234" i="1"/>
  <c r="AE3234" i="1" s="1"/>
  <c r="N3234" i="1"/>
  <c r="L3235" i="1"/>
  <c r="AE3235" i="1" s="1"/>
  <c r="N3235" i="1"/>
  <c r="L3236" i="1"/>
  <c r="AE3236" i="1" s="1"/>
  <c r="N3236" i="1"/>
  <c r="L3237" i="1"/>
  <c r="AE3237" i="1" s="1"/>
  <c r="N3237" i="1"/>
  <c r="L3238" i="1"/>
  <c r="AE3238" i="1" s="1"/>
  <c r="N3238" i="1"/>
  <c r="L3239" i="1"/>
  <c r="AE3239" i="1" s="1"/>
  <c r="N3239" i="1"/>
  <c r="L3240" i="1"/>
  <c r="AE3240" i="1" s="1"/>
  <c r="N3240" i="1"/>
  <c r="L3241" i="1"/>
  <c r="AE3241" i="1" s="1"/>
  <c r="N3241" i="1"/>
  <c r="L3242" i="1"/>
  <c r="AE3242" i="1" s="1"/>
  <c r="N3242" i="1"/>
  <c r="L3243" i="1"/>
  <c r="AE3243" i="1" s="1"/>
  <c r="N3243" i="1"/>
  <c r="L3244" i="1"/>
  <c r="AE3244" i="1" s="1"/>
  <c r="N3244" i="1"/>
  <c r="L3245" i="1"/>
  <c r="AE3245" i="1" s="1"/>
  <c r="N3245" i="1"/>
  <c r="L3246" i="1"/>
  <c r="AE3246" i="1" s="1"/>
  <c r="N3246" i="1"/>
  <c r="L3247" i="1"/>
  <c r="AE3247" i="1" s="1"/>
  <c r="N3247" i="1"/>
  <c r="N3196" i="1"/>
  <c r="N3197" i="1"/>
  <c r="N3198" i="1"/>
  <c r="L3153" i="1"/>
  <c r="AE3153" i="1" s="1"/>
  <c r="N3153" i="1"/>
  <c r="L3154" i="1"/>
  <c r="AE3154" i="1" s="1"/>
  <c r="N3154" i="1"/>
  <c r="L3155" i="1"/>
  <c r="AE3155" i="1" s="1"/>
  <c r="N3155" i="1"/>
  <c r="L3156" i="1"/>
  <c r="AE3156" i="1" s="1"/>
  <c r="N3156" i="1"/>
  <c r="L3157" i="1"/>
  <c r="AE3157" i="1" s="1"/>
  <c r="N3157" i="1"/>
  <c r="L3158" i="1"/>
  <c r="AE3158" i="1" s="1"/>
  <c r="N3158" i="1"/>
  <c r="L3159" i="1"/>
  <c r="AE3159" i="1" s="1"/>
  <c r="N3159" i="1"/>
  <c r="L3160" i="1"/>
  <c r="AE3160" i="1" s="1"/>
  <c r="N3160" i="1"/>
  <c r="L3161" i="1"/>
  <c r="AE3161" i="1" s="1"/>
  <c r="N3161" i="1"/>
  <c r="L3162" i="1"/>
  <c r="AE3162" i="1" s="1"/>
  <c r="N3162" i="1"/>
  <c r="L3163" i="1"/>
  <c r="AE3163" i="1" s="1"/>
  <c r="N3163" i="1"/>
  <c r="L3164" i="1"/>
  <c r="AE3164" i="1" s="1"/>
  <c r="N3164" i="1"/>
  <c r="L3165" i="1"/>
  <c r="AE3165" i="1" s="1"/>
  <c r="N3165" i="1"/>
  <c r="L3166" i="1"/>
  <c r="AE3166" i="1" s="1"/>
  <c r="N3166" i="1"/>
  <c r="L3167" i="1"/>
  <c r="AE3167" i="1" s="1"/>
  <c r="N3167" i="1"/>
  <c r="L3168" i="1"/>
  <c r="AE3168" i="1" s="1"/>
  <c r="N3168" i="1"/>
  <c r="L3169" i="1"/>
  <c r="AE3169" i="1" s="1"/>
  <c r="N3169" i="1"/>
  <c r="L3170" i="1"/>
  <c r="AE3170" i="1" s="1"/>
  <c r="N3170" i="1"/>
  <c r="L3171" i="1"/>
  <c r="AE3171" i="1" s="1"/>
  <c r="N3171" i="1"/>
  <c r="L3172" i="1"/>
  <c r="AE3172" i="1" s="1"/>
  <c r="N3172" i="1"/>
  <c r="L3173" i="1"/>
  <c r="AE3173" i="1" s="1"/>
  <c r="N3173" i="1"/>
  <c r="L3174" i="1"/>
  <c r="AE3174" i="1" s="1"/>
  <c r="N3174" i="1"/>
  <c r="L3175" i="1"/>
  <c r="AE3175" i="1" s="1"/>
  <c r="N3175" i="1"/>
  <c r="L3176" i="1"/>
  <c r="AE3176" i="1" s="1"/>
  <c r="N3176" i="1"/>
  <c r="L3177" i="1"/>
  <c r="AE3177" i="1" s="1"/>
  <c r="N3177" i="1"/>
  <c r="L3178" i="1"/>
  <c r="AE3178" i="1" s="1"/>
  <c r="N3178" i="1"/>
  <c r="L3179" i="1"/>
  <c r="AE3179" i="1" s="1"/>
  <c r="N3179" i="1"/>
  <c r="L3180" i="1"/>
  <c r="AE3180" i="1" s="1"/>
  <c r="N3180" i="1"/>
  <c r="L3181" i="1"/>
  <c r="AE3181" i="1" s="1"/>
  <c r="N3181" i="1"/>
  <c r="L3182" i="1"/>
  <c r="AE3182" i="1" s="1"/>
  <c r="N3182" i="1"/>
  <c r="L3183" i="1"/>
  <c r="AE3183" i="1" s="1"/>
  <c r="N3183" i="1"/>
  <c r="L3184" i="1"/>
  <c r="AE3184" i="1" s="1"/>
  <c r="N3184" i="1"/>
  <c r="L3185" i="1"/>
  <c r="AE3185" i="1" s="1"/>
  <c r="N3185" i="1"/>
  <c r="L3186" i="1"/>
  <c r="AE3186" i="1" s="1"/>
  <c r="N3186" i="1"/>
  <c r="L3187" i="1"/>
  <c r="AE3187" i="1" s="1"/>
  <c r="N3187" i="1"/>
  <c r="L3188" i="1"/>
  <c r="AE3188" i="1" s="1"/>
  <c r="N3188" i="1"/>
  <c r="L3189" i="1"/>
  <c r="AE3189" i="1" s="1"/>
  <c r="N3189" i="1"/>
  <c r="L3190" i="1"/>
  <c r="AE3190" i="1" s="1"/>
  <c r="N3190" i="1"/>
  <c r="L3191" i="1"/>
  <c r="AE3191" i="1" s="1"/>
  <c r="N3191" i="1"/>
  <c r="L3192" i="1"/>
  <c r="AE3192" i="1" s="1"/>
  <c r="N3192" i="1"/>
  <c r="L3193" i="1"/>
  <c r="AE3193" i="1" s="1"/>
  <c r="N3193" i="1"/>
  <c r="L3194" i="1"/>
  <c r="AE3194" i="1" s="1"/>
  <c r="N3194" i="1"/>
  <c r="L3195" i="1"/>
  <c r="AE3195" i="1" s="1"/>
  <c r="N3195" i="1"/>
  <c r="L3196" i="1"/>
  <c r="AE3196" i="1" s="1"/>
  <c r="L3197" i="1"/>
  <c r="AE3197" i="1" s="1"/>
  <c r="L3198" i="1"/>
  <c r="AE3198" i="1" s="1"/>
  <c r="L3097" i="1"/>
  <c r="AE3097" i="1" s="1"/>
  <c r="N3097" i="1"/>
  <c r="L3098" i="1"/>
  <c r="AE3098" i="1" s="1"/>
  <c r="N3098" i="1"/>
  <c r="L3099" i="1"/>
  <c r="AE3099" i="1" s="1"/>
  <c r="N3099" i="1"/>
  <c r="L3100" i="1"/>
  <c r="AE3100" i="1" s="1"/>
  <c r="N3100" i="1"/>
  <c r="L3101" i="1"/>
  <c r="AE3101" i="1" s="1"/>
  <c r="N3101" i="1"/>
  <c r="L3102" i="1"/>
  <c r="AE3102" i="1" s="1"/>
  <c r="N3102" i="1"/>
  <c r="L3103" i="1"/>
  <c r="AE3103" i="1" s="1"/>
  <c r="N3103" i="1"/>
  <c r="L3104" i="1"/>
  <c r="AE3104" i="1" s="1"/>
  <c r="N3104" i="1"/>
  <c r="L3105" i="1"/>
  <c r="AE3105" i="1" s="1"/>
  <c r="N3105" i="1"/>
  <c r="L3106" i="1"/>
  <c r="AE3106" i="1" s="1"/>
  <c r="N3106" i="1"/>
  <c r="L3107" i="1"/>
  <c r="AE3107" i="1" s="1"/>
  <c r="N3107" i="1"/>
  <c r="L3108" i="1"/>
  <c r="AE3108" i="1" s="1"/>
  <c r="N3108" i="1"/>
  <c r="L3109" i="1"/>
  <c r="AE3109" i="1" s="1"/>
  <c r="N3109" i="1"/>
  <c r="L3110" i="1"/>
  <c r="AE3110" i="1" s="1"/>
  <c r="N3110" i="1"/>
  <c r="L3111" i="1"/>
  <c r="AE3111" i="1" s="1"/>
  <c r="N3111" i="1"/>
  <c r="L3112" i="1"/>
  <c r="AE3112" i="1" s="1"/>
  <c r="N3112" i="1"/>
  <c r="L3113" i="1"/>
  <c r="AE3113" i="1" s="1"/>
  <c r="N3113" i="1"/>
  <c r="L3114" i="1"/>
  <c r="AE3114" i="1" s="1"/>
  <c r="N3114" i="1"/>
  <c r="L3115" i="1"/>
  <c r="AE3115" i="1" s="1"/>
  <c r="N3115" i="1"/>
  <c r="L3116" i="1"/>
  <c r="AE3116" i="1" s="1"/>
  <c r="N3116" i="1"/>
  <c r="L3117" i="1"/>
  <c r="AE3117" i="1" s="1"/>
  <c r="N3117" i="1"/>
  <c r="L3118" i="1"/>
  <c r="AE3118" i="1" s="1"/>
  <c r="N3118" i="1"/>
  <c r="L3119" i="1"/>
  <c r="AE3119" i="1" s="1"/>
  <c r="N3119" i="1"/>
  <c r="L3120" i="1"/>
  <c r="AE3120" i="1" s="1"/>
  <c r="N3120" i="1"/>
  <c r="L3121" i="1"/>
  <c r="AE3121" i="1" s="1"/>
  <c r="N3121" i="1"/>
  <c r="L3122" i="1"/>
  <c r="AE3122" i="1" s="1"/>
  <c r="N3122" i="1"/>
  <c r="L3123" i="1"/>
  <c r="AE3123" i="1" s="1"/>
  <c r="N3123" i="1"/>
  <c r="L3124" i="1"/>
  <c r="AE3124" i="1" s="1"/>
  <c r="N3124" i="1"/>
  <c r="L3125" i="1"/>
  <c r="AE3125" i="1" s="1"/>
  <c r="N3125" i="1"/>
  <c r="L3126" i="1"/>
  <c r="AE3126" i="1" s="1"/>
  <c r="N3126" i="1"/>
  <c r="L3127" i="1"/>
  <c r="AE3127" i="1" s="1"/>
  <c r="N3127" i="1"/>
  <c r="L3128" i="1"/>
  <c r="AE3128" i="1" s="1"/>
  <c r="N3128" i="1"/>
  <c r="L3129" i="1"/>
  <c r="AE3129" i="1" s="1"/>
  <c r="N3129" i="1"/>
  <c r="L3130" i="1"/>
  <c r="AE3130" i="1" s="1"/>
  <c r="N3130" i="1"/>
  <c r="L3131" i="1"/>
  <c r="AE3131" i="1" s="1"/>
  <c r="N3131" i="1"/>
  <c r="L3132" i="1"/>
  <c r="AE3132" i="1" s="1"/>
  <c r="N3132" i="1"/>
  <c r="L3133" i="1"/>
  <c r="AE3133" i="1" s="1"/>
  <c r="N3133" i="1"/>
  <c r="L3134" i="1"/>
  <c r="AE3134" i="1" s="1"/>
  <c r="N3134" i="1"/>
  <c r="L3135" i="1"/>
  <c r="AE3135" i="1" s="1"/>
  <c r="N3135" i="1"/>
  <c r="L3136" i="1"/>
  <c r="AE3136" i="1" s="1"/>
  <c r="N3136" i="1"/>
  <c r="L3137" i="1"/>
  <c r="AE3137" i="1" s="1"/>
  <c r="N3137" i="1"/>
  <c r="L3138" i="1"/>
  <c r="AE3138" i="1" s="1"/>
  <c r="N3138" i="1"/>
  <c r="L3139" i="1"/>
  <c r="AE3139" i="1" s="1"/>
  <c r="N3139" i="1"/>
  <c r="L3140" i="1"/>
  <c r="AE3140" i="1" s="1"/>
  <c r="N3140" i="1"/>
  <c r="L3141" i="1"/>
  <c r="AE3141" i="1" s="1"/>
  <c r="N3141" i="1"/>
  <c r="L3142" i="1"/>
  <c r="AE3142" i="1" s="1"/>
  <c r="N3142" i="1"/>
  <c r="L3143" i="1"/>
  <c r="AE3143" i="1" s="1"/>
  <c r="N3143" i="1"/>
  <c r="L3144" i="1"/>
  <c r="AE3144" i="1" s="1"/>
  <c r="N3144" i="1"/>
  <c r="L3145" i="1"/>
  <c r="AE3145" i="1" s="1"/>
  <c r="N3145" i="1"/>
  <c r="L3146" i="1"/>
  <c r="AE3146" i="1" s="1"/>
  <c r="N3146" i="1"/>
  <c r="L3147" i="1"/>
  <c r="AE3147" i="1" s="1"/>
  <c r="N3147" i="1"/>
  <c r="L3148" i="1"/>
  <c r="AE3148" i="1" s="1"/>
  <c r="N3148" i="1"/>
  <c r="L3149" i="1"/>
  <c r="AE3149" i="1" s="1"/>
  <c r="N3149" i="1"/>
  <c r="L3150" i="1"/>
  <c r="AE3150" i="1" s="1"/>
  <c r="N3150" i="1"/>
  <c r="L3151" i="1"/>
  <c r="AE3151" i="1" s="1"/>
  <c r="N3151" i="1"/>
  <c r="L3152" i="1"/>
  <c r="AE3152" i="1" s="1"/>
  <c r="N3152" i="1"/>
  <c r="L3067" i="1"/>
  <c r="AE3067" i="1" s="1"/>
  <c r="L3068" i="1"/>
  <c r="AE3068" i="1" s="1"/>
  <c r="L3032" i="1"/>
  <c r="AE3032" i="1" s="1"/>
  <c r="N3032" i="1"/>
  <c r="L3033" i="1"/>
  <c r="AE3033" i="1" s="1"/>
  <c r="N3033" i="1"/>
  <c r="L3034" i="1"/>
  <c r="AE3034" i="1" s="1"/>
  <c r="N3034" i="1"/>
  <c r="L3035" i="1"/>
  <c r="AE3035" i="1" s="1"/>
  <c r="N3035" i="1"/>
  <c r="L3036" i="1"/>
  <c r="AE3036" i="1" s="1"/>
  <c r="N3036" i="1"/>
  <c r="L3037" i="1"/>
  <c r="AE3037" i="1" s="1"/>
  <c r="N3037" i="1"/>
  <c r="L3038" i="1"/>
  <c r="AE3038" i="1" s="1"/>
  <c r="N3038" i="1"/>
  <c r="L3039" i="1"/>
  <c r="AE3039" i="1" s="1"/>
  <c r="N3039" i="1"/>
  <c r="L3040" i="1"/>
  <c r="AE3040" i="1" s="1"/>
  <c r="N3040" i="1"/>
  <c r="L3041" i="1"/>
  <c r="AE3041" i="1" s="1"/>
  <c r="N3041" i="1"/>
  <c r="L3042" i="1"/>
  <c r="AE3042" i="1" s="1"/>
  <c r="N3042" i="1"/>
  <c r="L3043" i="1"/>
  <c r="AE3043" i="1" s="1"/>
  <c r="N3043" i="1"/>
  <c r="L3044" i="1"/>
  <c r="AE3044" i="1" s="1"/>
  <c r="N3044" i="1"/>
  <c r="L3045" i="1"/>
  <c r="AE3045" i="1" s="1"/>
  <c r="N3045" i="1"/>
  <c r="L3046" i="1"/>
  <c r="AE3046" i="1" s="1"/>
  <c r="N3046" i="1"/>
  <c r="L3047" i="1"/>
  <c r="AE3047" i="1" s="1"/>
  <c r="N3047" i="1"/>
  <c r="L3048" i="1"/>
  <c r="AE3048" i="1" s="1"/>
  <c r="N3048" i="1"/>
  <c r="L3049" i="1"/>
  <c r="AE3049" i="1" s="1"/>
  <c r="N3049" i="1"/>
  <c r="L3050" i="1"/>
  <c r="AE3050" i="1" s="1"/>
  <c r="N3050" i="1"/>
  <c r="L3051" i="1"/>
  <c r="AE3051" i="1" s="1"/>
  <c r="N3051" i="1"/>
  <c r="L3052" i="1"/>
  <c r="AE3052" i="1" s="1"/>
  <c r="N3052" i="1"/>
  <c r="L3053" i="1"/>
  <c r="AE3053" i="1" s="1"/>
  <c r="N3053" i="1"/>
  <c r="L3054" i="1"/>
  <c r="AE3054" i="1" s="1"/>
  <c r="N3054" i="1"/>
  <c r="L3055" i="1"/>
  <c r="AE3055" i="1" s="1"/>
  <c r="N3055" i="1"/>
  <c r="L3056" i="1"/>
  <c r="AE3056" i="1" s="1"/>
  <c r="N3056" i="1"/>
  <c r="L3057" i="1"/>
  <c r="AE3057" i="1" s="1"/>
  <c r="N3057" i="1"/>
  <c r="L3058" i="1"/>
  <c r="AE3058" i="1" s="1"/>
  <c r="N3058" i="1"/>
  <c r="L3059" i="1"/>
  <c r="AE3059" i="1" s="1"/>
  <c r="N3059" i="1"/>
  <c r="L3060" i="1"/>
  <c r="AE3060" i="1" s="1"/>
  <c r="N3060" i="1"/>
  <c r="L3061" i="1"/>
  <c r="AE3061" i="1" s="1"/>
  <c r="N3061" i="1"/>
  <c r="L3062" i="1"/>
  <c r="AE3062" i="1" s="1"/>
  <c r="N3062" i="1"/>
  <c r="L3063" i="1"/>
  <c r="AE3063" i="1" s="1"/>
  <c r="N3063" i="1"/>
  <c r="L3064" i="1"/>
  <c r="AE3064" i="1" s="1"/>
  <c r="N3064" i="1"/>
  <c r="L3065" i="1"/>
  <c r="AE3065" i="1" s="1"/>
  <c r="N3065" i="1"/>
  <c r="L3066" i="1"/>
  <c r="AE3066" i="1" s="1"/>
  <c r="N3066" i="1"/>
  <c r="N3068" i="1"/>
  <c r="L3069" i="1"/>
  <c r="AE3069" i="1" s="1"/>
  <c r="N3069" i="1"/>
  <c r="L3070" i="1"/>
  <c r="AE3070" i="1" s="1"/>
  <c r="N3070" i="1"/>
  <c r="L3071" i="1"/>
  <c r="AE3071" i="1" s="1"/>
  <c r="N3071" i="1"/>
  <c r="L3072" i="1"/>
  <c r="AE3072" i="1" s="1"/>
  <c r="N3072" i="1"/>
  <c r="L3073" i="1"/>
  <c r="AE3073" i="1" s="1"/>
  <c r="N3073" i="1"/>
  <c r="L3074" i="1"/>
  <c r="AE3074" i="1" s="1"/>
  <c r="N3074" i="1"/>
  <c r="L3075" i="1"/>
  <c r="AE3075" i="1" s="1"/>
  <c r="N3075" i="1"/>
  <c r="L3076" i="1"/>
  <c r="AE3076" i="1" s="1"/>
  <c r="N3076" i="1"/>
  <c r="L3077" i="1"/>
  <c r="AE3077" i="1" s="1"/>
  <c r="N3077" i="1"/>
  <c r="L3078" i="1"/>
  <c r="AE3078" i="1" s="1"/>
  <c r="N3078" i="1"/>
  <c r="L3079" i="1"/>
  <c r="AE3079" i="1" s="1"/>
  <c r="N3079" i="1"/>
  <c r="L3080" i="1"/>
  <c r="AE3080" i="1" s="1"/>
  <c r="N3080" i="1"/>
  <c r="L3081" i="1"/>
  <c r="AE3081" i="1" s="1"/>
  <c r="N3081" i="1"/>
  <c r="L3082" i="1"/>
  <c r="AE3082" i="1" s="1"/>
  <c r="N3082" i="1"/>
  <c r="L3083" i="1"/>
  <c r="AE3083" i="1" s="1"/>
  <c r="N3083" i="1"/>
  <c r="L3084" i="1"/>
  <c r="AE3084" i="1" s="1"/>
  <c r="N3084" i="1"/>
  <c r="L3085" i="1"/>
  <c r="AE3085" i="1" s="1"/>
  <c r="N3085" i="1"/>
  <c r="L3086" i="1"/>
  <c r="AE3086" i="1" s="1"/>
  <c r="N3086" i="1"/>
  <c r="L3087" i="1"/>
  <c r="AE3087" i="1" s="1"/>
  <c r="N3087" i="1"/>
  <c r="L3088" i="1"/>
  <c r="AE3088" i="1" s="1"/>
  <c r="N3088" i="1"/>
  <c r="L3089" i="1"/>
  <c r="AE3089" i="1" s="1"/>
  <c r="N3089" i="1"/>
  <c r="L3090" i="1"/>
  <c r="AE3090" i="1" s="1"/>
  <c r="N3090" i="1"/>
  <c r="L3091" i="1"/>
  <c r="AE3091" i="1" s="1"/>
  <c r="N3091" i="1"/>
  <c r="L3092" i="1"/>
  <c r="AE3092" i="1" s="1"/>
  <c r="N3092" i="1"/>
  <c r="L3093" i="1"/>
  <c r="AE3093" i="1" s="1"/>
  <c r="N3093" i="1"/>
  <c r="L3094" i="1"/>
  <c r="AE3094" i="1" s="1"/>
  <c r="N3094" i="1"/>
  <c r="L3095" i="1"/>
  <c r="AE3095" i="1" s="1"/>
  <c r="N3095" i="1"/>
  <c r="L3096" i="1"/>
  <c r="AE3096" i="1" s="1"/>
  <c r="N3096" i="1"/>
  <c r="L2829" i="1"/>
  <c r="AE2829" i="1" s="1"/>
  <c r="N2829" i="1"/>
  <c r="L2830" i="1"/>
  <c r="AE2830" i="1" s="1"/>
  <c r="N2830" i="1"/>
  <c r="L2831" i="1"/>
  <c r="AE2831" i="1" s="1"/>
  <c r="N2831" i="1"/>
  <c r="L2832" i="1"/>
  <c r="AE2832" i="1" s="1"/>
  <c r="N2832" i="1"/>
  <c r="L2833" i="1"/>
  <c r="AE2833" i="1" s="1"/>
  <c r="N2833" i="1"/>
  <c r="L2834" i="1"/>
  <c r="AE2834" i="1" s="1"/>
  <c r="N2834" i="1"/>
  <c r="L2835" i="1"/>
  <c r="AE2835" i="1" s="1"/>
  <c r="N2835" i="1"/>
  <c r="L2836" i="1"/>
  <c r="AE2836" i="1" s="1"/>
  <c r="N2836" i="1"/>
  <c r="L2837" i="1"/>
  <c r="AE2837" i="1" s="1"/>
  <c r="N2837" i="1"/>
  <c r="L2838" i="1"/>
  <c r="AE2838" i="1" s="1"/>
  <c r="N2838" i="1"/>
  <c r="L2839" i="1"/>
  <c r="AE2839" i="1" s="1"/>
  <c r="N2839" i="1"/>
  <c r="L2840" i="1"/>
  <c r="AE2840" i="1" s="1"/>
  <c r="N2840" i="1"/>
  <c r="L2841" i="1"/>
  <c r="AE2841" i="1" s="1"/>
  <c r="N2841" i="1"/>
  <c r="L2842" i="1"/>
  <c r="AE2842" i="1" s="1"/>
  <c r="N2842" i="1"/>
  <c r="L2843" i="1"/>
  <c r="AE2843" i="1" s="1"/>
  <c r="N2843" i="1"/>
  <c r="L2844" i="1"/>
  <c r="AE2844" i="1" s="1"/>
  <c r="N2844" i="1"/>
  <c r="L2845" i="1"/>
  <c r="AE2845" i="1" s="1"/>
  <c r="N2845" i="1"/>
  <c r="L2846" i="1"/>
  <c r="AE2846" i="1" s="1"/>
  <c r="N2846" i="1"/>
  <c r="L2847" i="1"/>
  <c r="AE2847" i="1" s="1"/>
  <c r="N2847" i="1"/>
  <c r="L2848" i="1"/>
  <c r="AE2848" i="1" s="1"/>
  <c r="N2848" i="1"/>
  <c r="L2849" i="1"/>
  <c r="AE2849" i="1" s="1"/>
  <c r="N2849" i="1"/>
  <c r="L2850" i="1"/>
  <c r="AE2850" i="1" s="1"/>
  <c r="N2850" i="1"/>
  <c r="L2851" i="1"/>
  <c r="AE2851" i="1" s="1"/>
  <c r="N2851" i="1"/>
  <c r="L2852" i="1"/>
  <c r="AE2852" i="1" s="1"/>
  <c r="N2852" i="1"/>
  <c r="L2853" i="1"/>
  <c r="AE2853" i="1" s="1"/>
  <c r="N2853" i="1"/>
  <c r="L2854" i="1"/>
  <c r="AE2854" i="1" s="1"/>
  <c r="N2854" i="1"/>
  <c r="L2855" i="1"/>
  <c r="AE2855" i="1" s="1"/>
  <c r="N2855" i="1"/>
  <c r="L2856" i="1"/>
  <c r="AE2856" i="1" s="1"/>
  <c r="N2856" i="1"/>
  <c r="L2857" i="1"/>
  <c r="AE2857" i="1" s="1"/>
  <c r="N2857" i="1"/>
  <c r="L2858" i="1"/>
  <c r="AE2858" i="1" s="1"/>
  <c r="N2858" i="1"/>
  <c r="L2859" i="1"/>
  <c r="AE2859" i="1" s="1"/>
  <c r="N2859" i="1"/>
  <c r="L2860" i="1"/>
  <c r="AE2860" i="1" s="1"/>
  <c r="N2860" i="1"/>
  <c r="L2861" i="1"/>
  <c r="AE2861" i="1" s="1"/>
  <c r="N2861" i="1"/>
  <c r="L2862" i="1"/>
  <c r="AE2862" i="1" s="1"/>
  <c r="N2862" i="1"/>
  <c r="L2863" i="1"/>
  <c r="AE2863" i="1" s="1"/>
  <c r="N2863" i="1"/>
  <c r="L2864" i="1"/>
  <c r="AE2864" i="1" s="1"/>
  <c r="N2864" i="1"/>
  <c r="L2865" i="1"/>
  <c r="AE2865" i="1" s="1"/>
  <c r="N2865" i="1"/>
  <c r="L2866" i="1"/>
  <c r="AE2866" i="1" s="1"/>
  <c r="N2866" i="1"/>
  <c r="L2867" i="1"/>
  <c r="AE2867" i="1" s="1"/>
  <c r="N2867" i="1"/>
  <c r="L2868" i="1"/>
  <c r="AE2868" i="1" s="1"/>
  <c r="N2868" i="1"/>
  <c r="L2869" i="1"/>
  <c r="AE2869" i="1" s="1"/>
  <c r="N2869" i="1"/>
  <c r="L2870" i="1"/>
  <c r="AE2870" i="1" s="1"/>
  <c r="N2870" i="1"/>
  <c r="L2871" i="1"/>
  <c r="AE2871" i="1" s="1"/>
  <c r="N2871" i="1"/>
  <c r="L2872" i="1"/>
  <c r="AE2872" i="1" s="1"/>
  <c r="N2872" i="1"/>
  <c r="L2873" i="1"/>
  <c r="AE2873" i="1" s="1"/>
  <c r="N2873" i="1"/>
  <c r="L2874" i="1"/>
  <c r="AE2874" i="1" s="1"/>
  <c r="N2874" i="1"/>
  <c r="L2875" i="1"/>
  <c r="AE2875" i="1" s="1"/>
  <c r="N2875" i="1"/>
  <c r="L2876" i="1"/>
  <c r="AE2876" i="1" s="1"/>
  <c r="N2876" i="1"/>
  <c r="L2877" i="1"/>
  <c r="AE2877" i="1" s="1"/>
  <c r="N2877" i="1"/>
  <c r="L2878" i="1"/>
  <c r="AE2878" i="1" s="1"/>
  <c r="N2878" i="1"/>
  <c r="L2879" i="1"/>
  <c r="AE2879" i="1" s="1"/>
  <c r="N2879" i="1"/>
  <c r="L2880" i="1"/>
  <c r="AE2880" i="1" s="1"/>
  <c r="N2880" i="1"/>
  <c r="L2881" i="1"/>
  <c r="AE2881" i="1" s="1"/>
  <c r="N2881" i="1"/>
  <c r="L2882" i="1"/>
  <c r="AE2882" i="1" s="1"/>
  <c r="N2882" i="1"/>
  <c r="L2883" i="1"/>
  <c r="AE2883" i="1" s="1"/>
  <c r="N2883" i="1"/>
  <c r="L2884" i="1"/>
  <c r="AE2884" i="1" s="1"/>
  <c r="N2884" i="1"/>
  <c r="L2885" i="1"/>
  <c r="AE2885" i="1" s="1"/>
  <c r="N2885" i="1"/>
  <c r="L2886" i="1"/>
  <c r="AE2886" i="1" s="1"/>
  <c r="N2886" i="1"/>
  <c r="L2887" i="1"/>
  <c r="AE2887" i="1" s="1"/>
  <c r="N2887" i="1"/>
  <c r="L2888" i="1"/>
  <c r="AE2888" i="1" s="1"/>
  <c r="N2888" i="1"/>
  <c r="L2889" i="1"/>
  <c r="AE2889" i="1" s="1"/>
  <c r="N2889" i="1"/>
  <c r="L2890" i="1"/>
  <c r="AE2890" i="1" s="1"/>
  <c r="N2890" i="1"/>
  <c r="L2891" i="1"/>
  <c r="AE2891" i="1" s="1"/>
  <c r="N2891" i="1"/>
  <c r="L2892" i="1"/>
  <c r="AE2892" i="1" s="1"/>
  <c r="N2892" i="1"/>
  <c r="L2893" i="1"/>
  <c r="AE2893" i="1" s="1"/>
  <c r="N2893" i="1"/>
  <c r="L2894" i="1"/>
  <c r="AE2894" i="1" s="1"/>
  <c r="N2894" i="1"/>
  <c r="L2895" i="1"/>
  <c r="AE2895" i="1" s="1"/>
  <c r="N2895" i="1"/>
  <c r="L2896" i="1"/>
  <c r="AE2896" i="1" s="1"/>
  <c r="N2896" i="1"/>
  <c r="L2897" i="1"/>
  <c r="AE2897" i="1" s="1"/>
  <c r="N2897" i="1"/>
  <c r="L2898" i="1"/>
  <c r="AE2898" i="1" s="1"/>
  <c r="N2898" i="1"/>
  <c r="L2899" i="1"/>
  <c r="AE2899" i="1" s="1"/>
  <c r="N2899" i="1"/>
  <c r="L2900" i="1"/>
  <c r="AE2900" i="1" s="1"/>
  <c r="N2900" i="1"/>
  <c r="L2901" i="1"/>
  <c r="AE2901" i="1" s="1"/>
  <c r="N2901" i="1"/>
  <c r="L2902" i="1"/>
  <c r="AE2902" i="1" s="1"/>
  <c r="N2902" i="1"/>
  <c r="L2903" i="1"/>
  <c r="AE2903" i="1" s="1"/>
  <c r="N2903" i="1"/>
  <c r="L2904" i="1"/>
  <c r="AE2904" i="1" s="1"/>
  <c r="N2904" i="1"/>
  <c r="L2905" i="1"/>
  <c r="AE2905" i="1" s="1"/>
  <c r="N2905" i="1"/>
  <c r="L2906" i="1"/>
  <c r="AE2906" i="1" s="1"/>
  <c r="N2906" i="1"/>
  <c r="L2907" i="1"/>
  <c r="AE2907" i="1" s="1"/>
  <c r="N2907" i="1"/>
  <c r="L2908" i="1"/>
  <c r="AE2908" i="1" s="1"/>
  <c r="N2908" i="1"/>
  <c r="L2909" i="1"/>
  <c r="AE2909" i="1" s="1"/>
  <c r="N2909" i="1"/>
  <c r="L2910" i="1"/>
  <c r="AE2910" i="1" s="1"/>
  <c r="N2910" i="1"/>
  <c r="L2911" i="1"/>
  <c r="AE2911" i="1" s="1"/>
  <c r="N2911" i="1"/>
  <c r="L2912" i="1"/>
  <c r="AE2912" i="1" s="1"/>
  <c r="N2912" i="1"/>
  <c r="L2913" i="1"/>
  <c r="AE2913" i="1" s="1"/>
  <c r="N2913" i="1"/>
  <c r="L2914" i="1"/>
  <c r="AE2914" i="1" s="1"/>
  <c r="N2914" i="1"/>
  <c r="L2915" i="1"/>
  <c r="AE2915" i="1" s="1"/>
  <c r="N2915" i="1"/>
  <c r="L2916" i="1"/>
  <c r="AE2916" i="1" s="1"/>
  <c r="N2916" i="1"/>
  <c r="L2917" i="1"/>
  <c r="AE2917" i="1" s="1"/>
  <c r="N2917" i="1"/>
  <c r="L2918" i="1"/>
  <c r="AE2918" i="1" s="1"/>
  <c r="N2918" i="1"/>
  <c r="L2919" i="1"/>
  <c r="AE2919" i="1" s="1"/>
  <c r="N2919" i="1"/>
  <c r="L2920" i="1"/>
  <c r="AE2920" i="1" s="1"/>
  <c r="N2920" i="1"/>
  <c r="L2921" i="1"/>
  <c r="AE2921" i="1" s="1"/>
  <c r="N2921" i="1"/>
  <c r="L2922" i="1"/>
  <c r="AE2922" i="1" s="1"/>
  <c r="N2922" i="1"/>
  <c r="L2923" i="1"/>
  <c r="AE2923" i="1" s="1"/>
  <c r="N2923" i="1"/>
  <c r="L2924" i="1"/>
  <c r="AE2924" i="1" s="1"/>
  <c r="N2924" i="1"/>
  <c r="L2925" i="1"/>
  <c r="AE2925" i="1" s="1"/>
  <c r="N2925" i="1"/>
  <c r="L2926" i="1"/>
  <c r="AE2926" i="1" s="1"/>
  <c r="N2926" i="1"/>
  <c r="L2927" i="1"/>
  <c r="AE2927" i="1" s="1"/>
  <c r="N2927" i="1"/>
  <c r="L2928" i="1"/>
  <c r="AE2928" i="1" s="1"/>
  <c r="N2928" i="1"/>
  <c r="L2929" i="1"/>
  <c r="AE2929" i="1" s="1"/>
  <c r="N2929" i="1"/>
  <c r="L2930" i="1"/>
  <c r="AE2930" i="1" s="1"/>
  <c r="N2930" i="1"/>
  <c r="L2931" i="1"/>
  <c r="AE2931" i="1" s="1"/>
  <c r="N2931" i="1"/>
  <c r="L2932" i="1"/>
  <c r="AE2932" i="1" s="1"/>
  <c r="N2932" i="1"/>
  <c r="L2933" i="1"/>
  <c r="AE2933" i="1" s="1"/>
  <c r="N2933" i="1"/>
  <c r="L2934" i="1"/>
  <c r="AE2934" i="1" s="1"/>
  <c r="N2934" i="1"/>
  <c r="L2935" i="1"/>
  <c r="AE2935" i="1" s="1"/>
  <c r="N2935" i="1"/>
  <c r="L2936" i="1"/>
  <c r="AE2936" i="1" s="1"/>
  <c r="N2936" i="1"/>
  <c r="L2937" i="1"/>
  <c r="AE2937" i="1" s="1"/>
  <c r="N2937" i="1"/>
  <c r="L2938" i="1"/>
  <c r="AE2938" i="1" s="1"/>
  <c r="N2938" i="1"/>
  <c r="L2939" i="1"/>
  <c r="AE2939" i="1" s="1"/>
  <c r="N2939" i="1"/>
  <c r="L2940" i="1"/>
  <c r="AE2940" i="1" s="1"/>
  <c r="N2940" i="1"/>
  <c r="L2941" i="1"/>
  <c r="AE2941" i="1" s="1"/>
  <c r="N2941" i="1"/>
  <c r="L2942" i="1"/>
  <c r="AE2942" i="1" s="1"/>
  <c r="N2942" i="1"/>
  <c r="L2943" i="1"/>
  <c r="AE2943" i="1" s="1"/>
  <c r="N2943" i="1"/>
  <c r="L2944" i="1"/>
  <c r="AE2944" i="1" s="1"/>
  <c r="N2944" i="1"/>
  <c r="L2945" i="1"/>
  <c r="AE2945" i="1" s="1"/>
  <c r="N2945" i="1"/>
  <c r="L2946" i="1"/>
  <c r="AE2946" i="1" s="1"/>
  <c r="N2946" i="1"/>
  <c r="L2947" i="1"/>
  <c r="AE2947" i="1" s="1"/>
  <c r="N2947" i="1"/>
  <c r="L2948" i="1"/>
  <c r="AE2948" i="1" s="1"/>
  <c r="N2948" i="1"/>
  <c r="L2949" i="1"/>
  <c r="AE2949" i="1" s="1"/>
  <c r="N2949" i="1"/>
  <c r="L2950" i="1"/>
  <c r="AE2950" i="1" s="1"/>
  <c r="N2950" i="1"/>
  <c r="L2951" i="1"/>
  <c r="AE2951" i="1" s="1"/>
  <c r="N2951" i="1"/>
  <c r="L2952" i="1"/>
  <c r="AE2952" i="1" s="1"/>
  <c r="N2952" i="1"/>
  <c r="L2953" i="1"/>
  <c r="AE2953" i="1" s="1"/>
  <c r="N2953" i="1"/>
  <c r="L2954" i="1"/>
  <c r="AE2954" i="1" s="1"/>
  <c r="N2954" i="1"/>
  <c r="L2955" i="1"/>
  <c r="AE2955" i="1" s="1"/>
  <c r="N2955" i="1"/>
  <c r="L2956" i="1"/>
  <c r="AE2956" i="1" s="1"/>
  <c r="N2956" i="1"/>
  <c r="L2957" i="1"/>
  <c r="AE2957" i="1" s="1"/>
  <c r="N2957" i="1"/>
  <c r="L2958" i="1"/>
  <c r="AE2958" i="1" s="1"/>
  <c r="N2958" i="1"/>
  <c r="L2959" i="1"/>
  <c r="AE2959" i="1" s="1"/>
  <c r="N2959" i="1"/>
  <c r="L2960" i="1"/>
  <c r="AE2960" i="1" s="1"/>
  <c r="N2960" i="1"/>
  <c r="L2961" i="1"/>
  <c r="AE2961" i="1" s="1"/>
  <c r="N2961" i="1"/>
  <c r="L2962" i="1"/>
  <c r="AE2962" i="1" s="1"/>
  <c r="N2962" i="1"/>
  <c r="L2963" i="1"/>
  <c r="AE2963" i="1" s="1"/>
  <c r="N2963" i="1"/>
  <c r="L2964" i="1"/>
  <c r="AE2964" i="1" s="1"/>
  <c r="N2964" i="1"/>
  <c r="L2965" i="1"/>
  <c r="AE2965" i="1" s="1"/>
  <c r="N2965" i="1"/>
  <c r="L2966" i="1"/>
  <c r="AE2966" i="1" s="1"/>
  <c r="N2966" i="1"/>
  <c r="L2967" i="1"/>
  <c r="AE2967" i="1" s="1"/>
  <c r="N2967" i="1"/>
  <c r="L2968" i="1"/>
  <c r="AE2968" i="1" s="1"/>
  <c r="N2968" i="1"/>
  <c r="L2969" i="1"/>
  <c r="AE2969" i="1" s="1"/>
  <c r="N2969" i="1"/>
  <c r="L2970" i="1"/>
  <c r="AE2970" i="1" s="1"/>
  <c r="N2970" i="1"/>
  <c r="L2971" i="1"/>
  <c r="AE2971" i="1" s="1"/>
  <c r="N2971" i="1"/>
  <c r="L2972" i="1"/>
  <c r="AE2972" i="1" s="1"/>
  <c r="N2972" i="1"/>
  <c r="L2973" i="1"/>
  <c r="AE2973" i="1" s="1"/>
  <c r="N2973" i="1"/>
  <c r="L2974" i="1"/>
  <c r="AE2974" i="1" s="1"/>
  <c r="N2974" i="1"/>
  <c r="L2975" i="1"/>
  <c r="AE2975" i="1" s="1"/>
  <c r="N2975" i="1"/>
  <c r="L2976" i="1"/>
  <c r="AE2976" i="1" s="1"/>
  <c r="N2976" i="1"/>
  <c r="L2977" i="1"/>
  <c r="AE2977" i="1" s="1"/>
  <c r="N2977" i="1"/>
  <c r="L2978" i="1"/>
  <c r="AE2978" i="1" s="1"/>
  <c r="N2978" i="1"/>
  <c r="L2979" i="1"/>
  <c r="AE2979" i="1" s="1"/>
  <c r="N2979" i="1"/>
  <c r="L2980" i="1"/>
  <c r="AE2980" i="1" s="1"/>
  <c r="N2980" i="1"/>
  <c r="L2981" i="1"/>
  <c r="AE2981" i="1" s="1"/>
  <c r="N2981" i="1"/>
  <c r="L2982" i="1"/>
  <c r="AE2982" i="1" s="1"/>
  <c r="N2982" i="1"/>
  <c r="L2983" i="1"/>
  <c r="AE2983" i="1" s="1"/>
  <c r="N2983" i="1"/>
  <c r="L2984" i="1"/>
  <c r="AE2984" i="1" s="1"/>
  <c r="N2984" i="1"/>
  <c r="L2985" i="1"/>
  <c r="AE2985" i="1" s="1"/>
  <c r="N2985" i="1"/>
  <c r="L2986" i="1"/>
  <c r="AE2986" i="1" s="1"/>
  <c r="N2986" i="1"/>
  <c r="L2987" i="1"/>
  <c r="AE2987" i="1" s="1"/>
  <c r="N2987" i="1"/>
  <c r="L2988" i="1"/>
  <c r="AE2988" i="1" s="1"/>
  <c r="N2988" i="1"/>
  <c r="L2989" i="1"/>
  <c r="AE2989" i="1" s="1"/>
  <c r="N2989" i="1"/>
  <c r="L2990" i="1"/>
  <c r="AE2990" i="1" s="1"/>
  <c r="N2990" i="1"/>
  <c r="L2991" i="1"/>
  <c r="AE2991" i="1" s="1"/>
  <c r="N2991" i="1"/>
  <c r="L2992" i="1"/>
  <c r="AE2992" i="1" s="1"/>
  <c r="N2992" i="1"/>
  <c r="L2993" i="1"/>
  <c r="AE2993" i="1" s="1"/>
  <c r="N2993" i="1"/>
  <c r="L2994" i="1"/>
  <c r="AE2994" i="1" s="1"/>
  <c r="N2994" i="1"/>
  <c r="L2995" i="1"/>
  <c r="AE2995" i="1" s="1"/>
  <c r="N2995" i="1"/>
  <c r="L2996" i="1"/>
  <c r="AE2996" i="1" s="1"/>
  <c r="N2996" i="1"/>
  <c r="L2997" i="1"/>
  <c r="AE2997" i="1" s="1"/>
  <c r="N2997" i="1"/>
  <c r="L2998" i="1"/>
  <c r="AE2998" i="1" s="1"/>
  <c r="N2998" i="1"/>
  <c r="L2999" i="1"/>
  <c r="AE2999" i="1" s="1"/>
  <c r="N2999" i="1"/>
  <c r="L3000" i="1"/>
  <c r="AE3000" i="1" s="1"/>
  <c r="N3000" i="1"/>
  <c r="L3001" i="1"/>
  <c r="AE3001" i="1" s="1"/>
  <c r="N3001" i="1"/>
  <c r="L3002" i="1"/>
  <c r="AE3002" i="1" s="1"/>
  <c r="N3002" i="1"/>
  <c r="L3003" i="1"/>
  <c r="AE3003" i="1" s="1"/>
  <c r="N3003" i="1"/>
  <c r="L3004" i="1"/>
  <c r="AE3004" i="1" s="1"/>
  <c r="N3004" i="1"/>
  <c r="L3005" i="1"/>
  <c r="AE3005" i="1" s="1"/>
  <c r="N3005" i="1"/>
  <c r="L3006" i="1"/>
  <c r="AE3006" i="1" s="1"/>
  <c r="N3006" i="1"/>
  <c r="L3007" i="1"/>
  <c r="AE3007" i="1" s="1"/>
  <c r="N3007" i="1"/>
  <c r="L3008" i="1"/>
  <c r="AE3008" i="1" s="1"/>
  <c r="N3008" i="1"/>
  <c r="L3009" i="1"/>
  <c r="AE3009" i="1" s="1"/>
  <c r="N3009" i="1"/>
  <c r="L3010" i="1"/>
  <c r="AE3010" i="1" s="1"/>
  <c r="N3010" i="1"/>
  <c r="L3011" i="1"/>
  <c r="AE3011" i="1" s="1"/>
  <c r="N3011" i="1"/>
  <c r="L3012" i="1"/>
  <c r="AE3012" i="1" s="1"/>
  <c r="N3012" i="1"/>
  <c r="L3013" i="1"/>
  <c r="AE3013" i="1" s="1"/>
  <c r="N3013" i="1"/>
  <c r="L3014" i="1"/>
  <c r="AE3014" i="1" s="1"/>
  <c r="N3014" i="1"/>
  <c r="L3015" i="1"/>
  <c r="AE3015" i="1" s="1"/>
  <c r="N3015" i="1"/>
  <c r="L3016" i="1"/>
  <c r="AE3016" i="1" s="1"/>
  <c r="N3016" i="1"/>
  <c r="L3017" i="1"/>
  <c r="AE3017" i="1" s="1"/>
  <c r="N3017" i="1"/>
  <c r="L3018" i="1"/>
  <c r="AE3018" i="1" s="1"/>
  <c r="N3018" i="1"/>
  <c r="L3019" i="1"/>
  <c r="AE3019" i="1" s="1"/>
  <c r="N3019" i="1"/>
  <c r="L3020" i="1"/>
  <c r="AE3020" i="1" s="1"/>
  <c r="N3020" i="1"/>
  <c r="L3021" i="1"/>
  <c r="AE3021" i="1" s="1"/>
  <c r="N3021" i="1"/>
  <c r="L3022" i="1"/>
  <c r="AE3022" i="1" s="1"/>
  <c r="N3022" i="1"/>
  <c r="L3023" i="1"/>
  <c r="AE3023" i="1" s="1"/>
  <c r="N3023" i="1"/>
  <c r="L3024" i="1"/>
  <c r="AE3024" i="1" s="1"/>
  <c r="N3024" i="1"/>
  <c r="L3025" i="1"/>
  <c r="AE3025" i="1" s="1"/>
  <c r="N3025" i="1"/>
  <c r="L3026" i="1"/>
  <c r="AE3026" i="1" s="1"/>
  <c r="N3026" i="1"/>
  <c r="L3027" i="1"/>
  <c r="AE3027" i="1" s="1"/>
  <c r="N3027" i="1"/>
  <c r="L3028" i="1"/>
  <c r="AE3028" i="1" s="1"/>
  <c r="N3028" i="1"/>
  <c r="L3029" i="1"/>
  <c r="AE3029" i="1" s="1"/>
  <c r="N3029" i="1"/>
  <c r="L3030" i="1"/>
  <c r="AE3030" i="1" s="1"/>
  <c r="N3030" i="1"/>
  <c r="L3031" i="1"/>
  <c r="AE3031" i="1" s="1"/>
  <c r="N3031" i="1"/>
  <c r="L2795" i="1"/>
  <c r="AE2795" i="1" s="1"/>
  <c r="N2795" i="1"/>
  <c r="L2796" i="1"/>
  <c r="AE2796" i="1" s="1"/>
  <c r="N2796" i="1"/>
  <c r="L2797" i="1"/>
  <c r="AE2797" i="1" s="1"/>
  <c r="N2797" i="1"/>
  <c r="L2798" i="1"/>
  <c r="AE2798" i="1" s="1"/>
  <c r="N2798" i="1"/>
  <c r="L2799" i="1"/>
  <c r="AE2799" i="1" s="1"/>
  <c r="N2799" i="1"/>
  <c r="L2800" i="1"/>
  <c r="AE2800" i="1" s="1"/>
  <c r="N2800" i="1"/>
  <c r="L2801" i="1"/>
  <c r="AE2801" i="1" s="1"/>
  <c r="N2801" i="1"/>
  <c r="L2802" i="1"/>
  <c r="AE2802" i="1" s="1"/>
  <c r="N2802" i="1"/>
  <c r="L2803" i="1"/>
  <c r="AE2803" i="1" s="1"/>
  <c r="N2803" i="1"/>
  <c r="L2804" i="1"/>
  <c r="AE2804" i="1" s="1"/>
  <c r="N2804" i="1"/>
  <c r="L2805" i="1"/>
  <c r="AE2805" i="1" s="1"/>
  <c r="N2805" i="1"/>
  <c r="L2806" i="1"/>
  <c r="AE2806" i="1" s="1"/>
  <c r="N2806" i="1"/>
  <c r="L2807" i="1"/>
  <c r="AE2807" i="1" s="1"/>
  <c r="N2807" i="1"/>
  <c r="L2808" i="1"/>
  <c r="AE2808" i="1" s="1"/>
  <c r="N2808" i="1"/>
  <c r="L2809" i="1"/>
  <c r="AE2809" i="1" s="1"/>
  <c r="N2809" i="1"/>
  <c r="L2810" i="1"/>
  <c r="AE2810" i="1" s="1"/>
  <c r="N2810" i="1"/>
  <c r="L2811" i="1"/>
  <c r="AE2811" i="1" s="1"/>
  <c r="N2811" i="1"/>
  <c r="L2812" i="1"/>
  <c r="AE2812" i="1" s="1"/>
  <c r="N2812" i="1"/>
  <c r="L2813" i="1"/>
  <c r="AE2813" i="1" s="1"/>
  <c r="N2813" i="1"/>
  <c r="L2814" i="1"/>
  <c r="AE2814" i="1" s="1"/>
  <c r="N2814" i="1"/>
  <c r="L2815" i="1"/>
  <c r="AE2815" i="1" s="1"/>
  <c r="N2815" i="1"/>
  <c r="L2816" i="1"/>
  <c r="AE2816" i="1" s="1"/>
  <c r="N2816" i="1"/>
  <c r="L2817" i="1"/>
  <c r="AE2817" i="1" s="1"/>
  <c r="N2817" i="1"/>
  <c r="L2818" i="1"/>
  <c r="AE2818" i="1" s="1"/>
  <c r="N2818" i="1"/>
  <c r="L2819" i="1"/>
  <c r="AE2819" i="1" s="1"/>
  <c r="N2819" i="1"/>
  <c r="L2820" i="1"/>
  <c r="AE2820" i="1" s="1"/>
  <c r="N2820" i="1"/>
  <c r="L2821" i="1"/>
  <c r="AE2821" i="1" s="1"/>
  <c r="N2821" i="1"/>
  <c r="L2822" i="1"/>
  <c r="AE2822" i="1" s="1"/>
  <c r="N2822" i="1"/>
  <c r="L2823" i="1"/>
  <c r="AE2823" i="1" s="1"/>
  <c r="N2823" i="1"/>
  <c r="L2824" i="1"/>
  <c r="AE2824" i="1" s="1"/>
  <c r="N2824" i="1"/>
  <c r="L2825" i="1"/>
  <c r="AE2825" i="1" s="1"/>
  <c r="N2825" i="1"/>
  <c r="L2826" i="1"/>
  <c r="AE2826" i="1" s="1"/>
  <c r="N2826" i="1"/>
  <c r="L2827" i="1"/>
  <c r="AE2827" i="1" s="1"/>
  <c r="N2827" i="1"/>
  <c r="L2828" i="1"/>
  <c r="AE2828" i="1" s="1"/>
  <c r="N2828" i="1"/>
  <c r="L2768" i="1"/>
  <c r="AE2768" i="1" s="1"/>
  <c r="L2769" i="1"/>
  <c r="AE2769" i="1" s="1"/>
  <c r="L2770" i="1"/>
  <c r="AE2770" i="1" s="1"/>
  <c r="L2771" i="1"/>
  <c r="AE2771" i="1" s="1"/>
  <c r="L2772" i="1"/>
  <c r="AE2772" i="1" s="1"/>
  <c r="L2773" i="1"/>
  <c r="AE2773" i="1" s="1"/>
  <c r="L2774" i="1"/>
  <c r="AE2774" i="1" s="1"/>
  <c r="L2775" i="1"/>
  <c r="AE2775" i="1" s="1"/>
  <c r="L2776" i="1"/>
  <c r="AE2776" i="1" s="1"/>
  <c r="L2777" i="1"/>
  <c r="AE2777" i="1" s="1"/>
  <c r="L2778" i="1"/>
  <c r="AE2778" i="1" s="1"/>
  <c r="L2779" i="1"/>
  <c r="AE2779" i="1" s="1"/>
  <c r="L2780" i="1"/>
  <c r="AE2780" i="1" s="1"/>
  <c r="L2781" i="1"/>
  <c r="AE2781" i="1" s="1"/>
  <c r="L2782" i="1"/>
  <c r="AE2782" i="1" s="1"/>
  <c r="L2783" i="1"/>
  <c r="AE2783" i="1" s="1"/>
  <c r="L2784" i="1"/>
  <c r="AE2784" i="1" s="1"/>
  <c r="L2785" i="1"/>
  <c r="AE2785" i="1" s="1"/>
  <c r="L2786" i="1"/>
  <c r="AE2786" i="1" s="1"/>
  <c r="L2787" i="1"/>
  <c r="AE2787" i="1" s="1"/>
  <c r="L2788" i="1"/>
  <c r="AE2788" i="1" s="1"/>
  <c r="L2789" i="1"/>
  <c r="AE2789" i="1" s="1"/>
  <c r="L2790" i="1"/>
  <c r="AE2790" i="1" s="1"/>
  <c r="L2791" i="1"/>
  <c r="AE2791" i="1" s="1"/>
  <c r="L2792" i="1"/>
  <c r="AE2792" i="1" s="1"/>
  <c r="L2793" i="1"/>
  <c r="AE2793" i="1" s="1"/>
  <c r="L2794" i="1"/>
  <c r="AE2794" i="1" s="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L145" i="1"/>
  <c r="AE145" i="1" s="1"/>
  <c r="N145" i="1"/>
  <c r="L146" i="1"/>
  <c r="AE146" i="1" s="1"/>
  <c r="N146" i="1"/>
  <c r="L147" i="1"/>
  <c r="AE147" i="1" s="1"/>
  <c r="N147" i="1"/>
  <c r="L148" i="1"/>
  <c r="AE148" i="1" s="1"/>
  <c r="N148" i="1"/>
  <c r="L149" i="1"/>
  <c r="AE149" i="1" s="1"/>
  <c r="N149" i="1"/>
  <c r="L150" i="1"/>
  <c r="AE150" i="1" s="1"/>
  <c r="N150" i="1"/>
  <c r="L151" i="1"/>
  <c r="AE151" i="1" s="1"/>
  <c r="N151" i="1"/>
  <c r="L152" i="1"/>
  <c r="AE152" i="1" s="1"/>
  <c r="N152" i="1"/>
  <c r="L153" i="1"/>
  <c r="AE153" i="1" s="1"/>
  <c r="N153" i="1"/>
  <c r="L154" i="1"/>
  <c r="AE154" i="1" s="1"/>
  <c r="N154" i="1"/>
  <c r="L155" i="1"/>
  <c r="AE155" i="1" s="1"/>
  <c r="N155" i="1"/>
  <c r="L156" i="1"/>
  <c r="AE156" i="1" s="1"/>
  <c r="N156" i="1"/>
  <c r="L157" i="1"/>
  <c r="AE157" i="1" s="1"/>
  <c r="N157" i="1"/>
  <c r="L158" i="1"/>
  <c r="AE158" i="1" s="1"/>
  <c r="N158" i="1"/>
  <c r="L159" i="1"/>
  <c r="AE159" i="1" s="1"/>
  <c r="N159" i="1"/>
  <c r="L160" i="1"/>
  <c r="AE160" i="1" s="1"/>
  <c r="N160" i="1"/>
  <c r="L161" i="1"/>
  <c r="AE161" i="1" s="1"/>
  <c r="N161" i="1"/>
  <c r="L162" i="1"/>
  <c r="AE162" i="1" s="1"/>
  <c r="N162" i="1"/>
  <c r="L163" i="1"/>
  <c r="AE163" i="1" s="1"/>
  <c r="N163" i="1"/>
  <c r="L164" i="1"/>
  <c r="AE164" i="1" s="1"/>
  <c r="N164" i="1"/>
  <c r="L165" i="1"/>
  <c r="AE165" i="1" s="1"/>
  <c r="N165" i="1"/>
  <c r="L166" i="1"/>
  <c r="AE166" i="1" s="1"/>
  <c r="N166" i="1"/>
  <c r="L167" i="1"/>
  <c r="AE167" i="1" s="1"/>
  <c r="N167" i="1"/>
  <c r="L168" i="1"/>
  <c r="AE168" i="1" s="1"/>
  <c r="N168" i="1"/>
  <c r="L169" i="1"/>
  <c r="AE169" i="1" s="1"/>
  <c r="N169" i="1"/>
  <c r="L170" i="1"/>
  <c r="AE170" i="1" s="1"/>
  <c r="N170" i="1"/>
  <c r="L171" i="1"/>
  <c r="AE171" i="1" s="1"/>
  <c r="N171" i="1"/>
  <c r="L172" i="1"/>
  <c r="AE172" i="1" s="1"/>
  <c r="N172" i="1"/>
  <c r="L173" i="1"/>
  <c r="AE173" i="1" s="1"/>
  <c r="N173" i="1"/>
  <c r="L174" i="1"/>
  <c r="AE174" i="1" s="1"/>
  <c r="N174" i="1"/>
  <c r="L175" i="1"/>
  <c r="AE175" i="1" s="1"/>
  <c r="N175" i="1"/>
  <c r="L176" i="1"/>
  <c r="AE176" i="1" s="1"/>
  <c r="N176" i="1"/>
  <c r="L177" i="1"/>
  <c r="AE177" i="1" s="1"/>
  <c r="N177" i="1"/>
  <c r="L178" i="1"/>
  <c r="AE178" i="1" s="1"/>
  <c r="N178" i="1"/>
  <c r="L179" i="1"/>
  <c r="AE179" i="1" s="1"/>
  <c r="N179" i="1"/>
  <c r="L180" i="1"/>
  <c r="AE180" i="1" s="1"/>
  <c r="N180" i="1"/>
  <c r="L181" i="1"/>
  <c r="AE181" i="1" s="1"/>
  <c r="N181" i="1"/>
  <c r="L182" i="1"/>
  <c r="AE182" i="1" s="1"/>
  <c r="N182" i="1"/>
  <c r="L183" i="1"/>
  <c r="AE183" i="1" s="1"/>
  <c r="N183" i="1"/>
  <c r="L184" i="1"/>
  <c r="AE184" i="1" s="1"/>
  <c r="N184" i="1"/>
  <c r="L185" i="1"/>
  <c r="AE185" i="1" s="1"/>
  <c r="N185" i="1"/>
  <c r="L186" i="1"/>
  <c r="AE186" i="1" s="1"/>
  <c r="N186" i="1"/>
  <c r="L187" i="1"/>
  <c r="AE187" i="1" s="1"/>
  <c r="N187" i="1"/>
  <c r="L188" i="1"/>
  <c r="AE188" i="1" s="1"/>
  <c r="N188" i="1"/>
  <c r="L189" i="1"/>
  <c r="AE189" i="1" s="1"/>
  <c r="N189" i="1"/>
  <c r="L190" i="1"/>
  <c r="AE190" i="1" s="1"/>
  <c r="N190" i="1"/>
  <c r="L191" i="1"/>
  <c r="AE191" i="1" s="1"/>
  <c r="N191" i="1"/>
  <c r="L192" i="1"/>
  <c r="AE192" i="1" s="1"/>
  <c r="N192" i="1"/>
  <c r="L193" i="1"/>
  <c r="AE193" i="1" s="1"/>
  <c r="N193" i="1"/>
  <c r="L194" i="1"/>
  <c r="AE194" i="1" s="1"/>
  <c r="N194" i="1"/>
  <c r="L195" i="1"/>
  <c r="AE195" i="1" s="1"/>
  <c r="N195" i="1"/>
  <c r="L196" i="1"/>
  <c r="AE196" i="1" s="1"/>
  <c r="N196" i="1"/>
  <c r="L197" i="1"/>
  <c r="AE197" i="1" s="1"/>
  <c r="N197" i="1"/>
  <c r="L198" i="1"/>
  <c r="AE198" i="1" s="1"/>
  <c r="N198" i="1"/>
  <c r="L199" i="1"/>
  <c r="AE199" i="1" s="1"/>
  <c r="N199" i="1"/>
  <c r="L200" i="1"/>
  <c r="AE200" i="1" s="1"/>
  <c r="N200" i="1"/>
  <c r="L201" i="1"/>
  <c r="AE201" i="1" s="1"/>
  <c r="N201" i="1"/>
  <c r="L202" i="1"/>
  <c r="AE202" i="1" s="1"/>
  <c r="N202" i="1"/>
  <c r="L203" i="1"/>
  <c r="AE203" i="1" s="1"/>
  <c r="N203" i="1"/>
  <c r="L204" i="1"/>
  <c r="AE204" i="1" s="1"/>
  <c r="N204" i="1"/>
  <c r="L205" i="1"/>
  <c r="AE205" i="1" s="1"/>
  <c r="N205" i="1"/>
  <c r="L206" i="1"/>
  <c r="AE206" i="1" s="1"/>
  <c r="N206" i="1"/>
  <c r="L207" i="1"/>
  <c r="AE207" i="1" s="1"/>
  <c r="N207" i="1"/>
  <c r="L208" i="1"/>
  <c r="AE208" i="1" s="1"/>
  <c r="N208" i="1"/>
  <c r="L209" i="1"/>
  <c r="AE209" i="1" s="1"/>
  <c r="N209" i="1"/>
  <c r="L210" i="1"/>
  <c r="AE210" i="1" s="1"/>
  <c r="N210" i="1"/>
  <c r="L211" i="1"/>
  <c r="AE211" i="1" s="1"/>
  <c r="N211" i="1"/>
  <c r="L212" i="1"/>
  <c r="AE212" i="1" s="1"/>
  <c r="N212" i="1"/>
  <c r="L213" i="1"/>
  <c r="AE213" i="1" s="1"/>
  <c r="N213" i="1"/>
  <c r="L214" i="1"/>
  <c r="AE214" i="1" s="1"/>
  <c r="N214" i="1"/>
  <c r="L215" i="1"/>
  <c r="AE215" i="1" s="1"/>
  <c r="N215" i="1"/>
  <c r="L216" i="1"/>
  <c r="AE216" i="1" s="1"/>
  <c r="N216" i="1"/>
  <c r="L217" i="1"/>
  <c r="AE217" i="1" s="1"/>
  <c r="N217" i="1"/>
  <c r="L218" i="1"/>
  <c r="AE218" i="1" s="1"/>
  <c r="N218" i="1"/>
  <c r="L219" i="1"/>
  <c r="AE219" i="1" s="1"/>
  <c r="N219" i="1"/>
  <c r="L220" i="1"/>
  <c r="AE220" i="1" s="1"/>
  <c r="N220" i="1"/>
  <c r="L221" i="1"/>
  <c r="AE221" i="1" s="1"/>
  <c r="N221" i="1"/>
  <c r="L222" i="1"/>
  <c r="AE222" i="1" s="1"/>
  <c r="N222" i="1"/>
  <c r="L223" i="1"/>
  <c r="AE223" i="1" s="1"/>
  <c r="N223" i="1"/>
  <c r="L224" i="1"/>
  <c r="AE224" i="1" s="1"/>
  <c r="N224" i="1"/>
  <c r="L225" i="1"/>
  <c r="AE225" i="1" s="1"/>
  <c r="N225" i="1"/>
  <c r="L226" i="1"/>
  <c r="AE226" i="1" s="1"/>
  <c r="N226" i="1"/>
  <c r="L227" i="1"/>
  <c r="AE227" i="1" s="1"/>
  <c r="N227" i="1"/>
  <c r="L228" i="1"/>
  <c r="AE228" i="1" s="1"/>
  <c r="N228" i="1"/>
  <c r="L229" i="1"/>
  <c r="AE229" i="1" s="1"/>
  <c r="N229" i="1"/>
  <c r="L230" i="1"/>
  <c r="AE230" i="1" s="1"/>
  <c r="N230" i="1"/>
  <c r="L231" i="1"/>
  <c r="AE231" i="1" s="1"/>
  <c r="N231" i="1"/>
  <c r="L232" i="1"/>
  <c r="AE232" i="1" s="1"/>
  <c r="N232" i="1"/>
  <c r="L233" i="1"/>
  <c r="AE233" i="1" s="1"/>
  <c r="N233" i="1"/>
  <c r="L234" i="1"/>
  <c r="AE234" i="1" s="1"/>
  <c r="N234" i="1"/>
  <c r="L235" i="1"/>
  <c r="AE235" i="1" s="1"/>
  <c r="N235" i="1"/>
  <c r="L236" i="1"/>
  <c r="AE236" i="1" s="1"/>
  <c r="N236" i="1"/>
  <c r="L237" i="1"/>
  <c r="AE237" i="1" s="1"/>
  <c r="N237" i="1"/>
  <c r="L238" i="1"/>
  <c r="AE238" i="1" s="1"/>
  <c r="N238" i="1"/>
  <c r="L239" i="1"/>
  <c r="AE239" i="1" s="1"/>
  <c r="N239" i="1"/>
  <c r="L240" i="1"/>
  <c r="AE240" i="1" s="1"/>
  <c r="N240" i="1"/>
  <c r="L241" i="1"/>
  <c r="AE241" i="1" s="1"/>
  <c r="N241" i="1"/>
  <c r="L242" i="1"/>
  <c r="AE242" i="1" s="1"/>
  <c r="N242" i="1"/>
  <c r="L243" i="1"/>
  <c r="AE243" i="1" s="1"/>
  <c r="N243" i="1"/>
  <c r="L244" i="1"/>
  <c r="AE244" i="1" s="1"/>
  <c r="N244" i="1"/>
  <c r="L245" i="1"/>
  <c r="AE245" i="1" s="1"/>
  <c r="N245" i="1"/>
  <c r="L246" i="1"/>
  <c r="AE246" i="1" s="1"/>
  <c r="N246" i="1"/>
  <c r="L247" i="1"/>
  <c r="AE247" i="1" s="1"/>
  <c r="N247" i="1"/>
  <c r="L248" i="1"/>
  <c r="AE248" i="1" s="1"/>
  <c r="N248" i="1"/>
  <c r="L249" i="1"/>
  <c r="AE249" i="1" s="1"/>
  <c r="N249" i="1"/>
  <c r="L250" i="1"/>
  <c r="AE250" i="1" s="1"/>
  <c r="N250" i="1"/>
  <c r="L251" i="1"/>
  <c r="AE251" i="1" s="1"/>
  <c r="N251" i="1"/>
  <c r="L252" i="1"/>
  <c r="AE252" i="1" s="1"/>
  <c r="N252" i="1"/>
  <c r="L253" i="1"/>
  <c r="AE253" i="1" s="1"/>
  <c r="N253" i="1"/>
  <c r="L254" i="1"/>
  <c r="AE254" i="1" s="1"/>
  <c r="N254" i="1"/>
  <c r="L255" i="1"/>
  <c r="AE255" i="1" s="1"/>
  <c r="N255" i="1"/>
  <c r="L256" i="1"/>
  <c r="AE256" i="1" s="1"/>
  <c r="N256" i="1"/>
  <c r="L257" i="1"/>
  <c r="AE257" i="1" s="1"/>
  <c r="N257" i="1"/>
  <c r="L258" i="1"/>
  <c r="AE258" i="1" s="1"/>
  <c r="N258" i="1"/>
  <c r="L259" i="1"/>
  <c r="AE259" i="1" s="1"/>
  <c r="N259" i="1"/>
  <c r="L260" i="1"/>
  <c r="AE260" i="1" s="1"/>
  <c r="N260" i="1"/>
  <c r="L261" i="1"/>
  <c r="AE261" i="1" s="1"/>
  <c r="N261" i="1"/>
  <c r="L262" i="1"/>
  <c r="AE262" i="1" s="1"/>
  <c r="N262" i="1"/>
  <c r="L263" i="1"/>
  <c r="AE263" i="1" s="1"/>
  <c r="N263" i="1"/>
  <c r="L264" i="1"/>
  <c r="AE264" i="1" s="1"/>
  <c r="N264" i="1"/>
  <c r="L265" i="1"/>
  <c r="AE265" i="1" s="1"/>
  <c r="N265" i="1"/>
  <c r="L266" i="1"/>
  <c r="AE266" i="1" s="1"/>
  <c r="N266" i="1"/>
  <c r="L267" i="1"/>
  <c r="AE267" i="1" s="1"/>
  <c r="N267" i="1"/>
  <c r="L268" i="1"/>
  <c r="AE268" i="1" s="1"/>
  <c r="N268" i="1"/>
  <c r="L269" i="1"/>
  <c r="AE269" i="1" s="1"/>
  <c r="N269" i="1"/>
  <c r="L270" i="1"/>
  <c r="AE270" i="1" s="1"/>
  <c r="N270" i="1"/>
  <c r="L271" i="1"/>
  <c r="AE271" i="1" s="1"/>
  <c r="N271" i="1"/>
  <c r="L272" i="1"/>
  <c r="AE272" i="1" s="1"/>
  <c r="N272" i="1"/>
  <c r="L273" i="1"/>
  <c r="AE273" i="1" s="1"/>
  <c r="N273" i="1"/>
  <c r="L274" i="1"/>
  <c r="AE274" i="1" s="1"/>
  <c r="N274" i="1"/>
  <c r="L275" i="1"/>
  <c r="AE275" i="1" s="1"/>
  <c r="N275" i="1"/>
  <c r="L276" i="1"/>
  <c r="AE276" i="1" s="1"/>
  <c r="N276" i="1"/>
  <c r="L277" i="1"/>
  <c r="AE277" i="1" s="1"/>
  <c r="N277" i="1"/>
  <c r="L278" i="1"/>
  <c r="AE278" i="1" s="1"/>
  <c r="N278" i="1"/>
  <c r="L279" i="1"/>
  <c r="AE279" i="1" s="1"/>
  <c r="N279" i="1"/>
  <c r="L280" i="1"/>
  <c r="AE280" i="1" s="1"/>
  <c r="N280" i="1"/>
  <c r="L281" i="1"/>
  <c r="AE281" i="1" s="1"/>
  <c r="N281" i="1"/>
  <c r="L282" i="1"/>
  <c r="AE282" i="1" s="1"/>
  <c r="N282" i="1"/>
  <c r="L283" i="1"/>
  <c r="AE283" i="1" s="1"/>
  <c r="N283" i="1"/>
  <c r="L284" i="1"/>
  <c r="AE284" i="1" s="1"/>
  <c r="N284" i="1"/>
  <c r="L285" i="1"/>
  <c r="AE285" i="1" s="1"/>
  <c r="N285" i="1"/>
  <c r="L286" i="1"/>
  <c r="AE286" i="1" s="1"/>
  <c r="N286" i="1"/>
  <c r="L287" i="1"/>
  <c r="AE287" i="1" s="1"/>
  <c r="N287" i="1"/>
  <c r="L288" i="1"/>
  <c r="AE288" i="1" s="1"/>
  <c r="N288" i="1"/>
  <c r="L289" i="1"/>
  <c r="AE289" i="1" s="1"/>
  <c r="N289" i="1"/>
  <c r="L290" i="1"/>
  <c r="AE290" i="1" s="1"/>
  <c r="N290" i="1"/>
  <c r="L291" i="1"/>
  <c r="AE291" i="1" s="1"/>
  <c r="N291" i="1"/>
  <c r="L292" i="1"/>
  <c r="AE292" i="1" s="1"/>
  <c r="N292" i="1"/>
  <c r="L293" i="1"/>
  <c r="AE293" i="1" s="1"/>
  <c r="N293" i="1"/>
  <c r="L294" i="1"/>
  <c r="AE294" i="1" s="1"/>
  <c r="N294" i="1"/>
  <c r="L295" i="1"/>
  <c r="AE295" i="1" s="1"/>
  <c r="N295" i="1"/>
  <c r="L296" i="1"/>
  <c r="AE296" i="1" s="1"/>
  <c r="N296" i="1"/>
  <c r="L297" i="1"/>
  <c r="AE297" i="1" s="1"/>
  <c r="N297" i="1"/>
  <c r="L298" i="1"/>
  <c r="AE298" i="1" s="1"/>
  <c r="N298" i="1"/>
  <c r="L299" i="1"/>
  <c r="AE299" i="1" s="1"/>
  <c r="N299" i="1"/>
  <c r="L300" i="1"/>
  <c r="AE300" i="1" s="1"/>
  <c r="N300" i="1"/>
  <c r="L301" i="1"/>
  <c r="AE301" i="1" s="1"/>
  <c r="N301" i="1"/>
  <c r="L302" i="1"/>
  <c r="AE302" i="1" s="1"/>
  <c r="N302" i="1"/>
  <c r="L303" i="1"/>
  <c r="AE303" i="1" s="1"/>
  <c r="N303" i="1"/>
  <c r="L304" i="1"/>
  <c r="AE304" i="1" s="1"/>
  <c r="N304" i="1"/>
  <c r="L305" i="1"/>
  <c r="AE305" i="1" s="1"/>
  <c r="N305" i="1"/>
  <c r="L306" i="1"/>
  <c r="AE306" i="1" s="1"/>
  <c r="N306" i="1"/>
  <c r="L307" i="1"/>
  <c r="AE307" i="1" s="1"/>
  <c r="N307" i="1"/>
  <c r="L308" i="1"/>
  <c r="AE308" i="1" s="1"/>
  <c r="N308" i="1"/>
  <c r="L309" i="1"/>
  <c r="AE309" i="1" s="1"/>
  <c r="N309" i="1"/>
  <c r="L310" i="1"/>
  <c r="AE310" i="1" s="1"/>
  <c r="N310" i="1"/>
  <c r="L311" i="1"/>
  <c r="AE311" i="1" s="1"/>
  <c r="N311" i="1"/>
  <c r="L312" i="1"/>
  <c r="AE312" i="1" s="1"/>
  <c r="N312" i="1"/>
  <c r="L313" i="1"/>
  <c r="AE313" i="1" s="1"/>
  <c r="N313" i="1"/>
  <c r="L314" i="1"/>
  <c r="AE314" i="1" s="1"/>
  <c r="N314" i="1"/>
  <c r="L315" i="1"/>
  <c r="AE315" i="1" s="1"/>
  <c r="N315" i="1"/>
  <c r="L316" i="1"/>
  <c r="AE316" i="1" s="1"/>
  <c r="N316" i="1"/>
  <c r="L317" i="1"/>
  <c r="AE317" i="1" s="1"/>
  <c r="N317" i="1"/>
  <c r="L318" i="1"/>
  <c r="AE318" i="1" s="1"/>
  <c r="N318" i="1"/>
  <c r="L319" i="1"/>
  <c r="AE319" i="1" s="1"/>
  <c r="N319" i="1"/>
  <c r="L320" i="1"/>
  <c r="AE320" i="1" s="1"/>
  <c r="N320" i="1"/>
  <c r="L321" i="1"/>
  <c r="AE321" i="1" s="1"/>
  <c r="N321" i="1"/>
  <c r="L322" i="1"/>
  <c r="AE322" i="1" s="1"/>
  <c r="N322" i="1"/>
  <c r="L323" i="1"/>
  <c r="AE323" i="1" s="1"/>
  <c r="N323" i="1"/>
  <c r="L324" i="1"/>
  <c r="AE324" i="1" s="1"/>
  <c r="N324" i="1"/>
  <c r="L325" i="1"/>
  <c r="AE325" i="1" s="1"/>
  <c r="N325" i="1"/>
  <c r="L326" i="1"/>
  <c r="AE326" i="1" s="1"/>
  <c r="N326" i="1"/>
  <c r="L327" i="1"/>
  <c r="AE327" i="1" s="1"/>
  <c r="N327" i="1"/>
  <c r="L328" i="1"/>
  <c r="AE328" i="1" s="1"/>
  <c r="N328" i="1"/>
  <c r="L329" i="1"/>
  <c r="AE329" i="1" s="1"/>
  <c r="N329" i="1"/>
  <c r="L330" i="1"/>
  <c r="AE330" i="1" s="1"/>
  <c r="N330" i="1"/>
  <c r="L331" i="1"/>
  <c r="AE331" i="1" s="1"/>
  <c r="N331" i="1"/>
  <c r="L332" i="1"/>
  <c r="AE332" i="1" s="1"/>
  <c r="N332" i="1"/>
  <c r="L333" i="1"/>
  <c r="AE333" i="1" s="1"/>
  <c r="N333" i="1"/>
  <c r="L334" i="1"/>
  <c r="AE334" i="1" s="1"/>
  <c r="N334" i="1"/>
  <c r="L335" i="1"/>
  <c r="AE335" i="1" s="1"/>
  <c r="N335" i="1"/>
  <c r="L336" i="1"/>
  <c r="AE336" i="1" s="1"/>
  <c r="N336" i="1"/>
  <c r="L337" i="1"/>
  <c r="AE337" i="1" s="1"/>
  <c r="N337" i="1"/>
  <c r="L338" i="1"/>
  <c r="AE338" i="1" s="1"/>
  <c r="N338" i="1"/>
  <c r="L339" i="1"/>
  <c r="AE339" i="1" s="1"/>
  <c r="N339" i="1"/>
  <c r="L340" i="1"/>
  <c r="AE340" i="1" s="1"/>
  <c r="N340" i="1"/>
  <c r="L341" i="1"/>
  <c r="AE341" i="1" s="1"/>
  <c r="N341" i="1"/>
  <c r="L342" i="1"/>
  <c r="AE342" i="1" s="1"/>
  <c r="N342" i="1"/>
  <c r="L343" i="1"/>
  <c r="AE343" i="1" s="1"/>
  <c r="N343" i="1"/>
  <c r="L344" i="1"/>
  <c r="AE344" i="1" s="1"/>
  <c r="N344" i="1"/>
  <c r="L345" i="1"/>
  <c r="AE345" i="1" s="1"/>
  <c r="N345" i="1"/>
  <c r="L346" i="1"/>
  <c r="AE346" i="1" s="1"/>
  <c r="N346" i="1"/>
  <c r="L347" i="1"/>
  <c r="AE347" i="1" s="1"/>
  <c r="N347" i="1"/>
  <c r="L348" i="1"/>
  <c r="AE348" i="1" s="1"/>
  <c r="N348" i="1"/>
  <c r="L349" i="1"/>
  <c r="AE349" i="1" s="1"/>
  <c r="N349" i="1"/>
  <c r="L350" i="1"/>
  <c r="AE350" i="1" s="1"/>
  <c r="N350" i="1"/>
  <c r="L351" i="1"/>
  <c r="AE351" i="1" s="1"/>
  <c r="N351" i="1"/>
  <c r="L352" i="1"/>
  <c r="AE352" i="1" s="1"/>
  <c r="N352" i="1"/>
  <c r="L353" i="1"/>
  <c r="AE353" i="1" s="1"/>
  <c r="N353" i="1"/>
  <c r="L354" i="1"/>
  <c r="AE354" i="1" s="1"/>
  <c r="N354" i="1"/>
  <c r="L355" i="1"/>
  <c r="AE355" i="1" s="1"/>
  <c r="N355" i="1"/>
  <c r="L356" i="1"/>
  <c r="AE356" i="1" s="1"/>
  <c r="N356" i="1"/>
  <c r="L357" i="1"/>
  <c r="AE357" i="1" s="1"/>
  <c r="N357" i="1"/>
  <c r="L358" i="1"/>
  <c r="AE358" i="1" s="1"/>
  <c r="N358" i="1"/>
  <c r="L359" i="1"/>
  <c r="AE359" i="1" s="1"/>
  <c r="N359" i="1"/>
  <c r="L360" i="1"/>
  <c r="AE360" i="1" s="1"/>
  <c r="N360" i="1"/>
  <c r="L361" i="1"/>
  <c r="AE361" i="1" s="1"/>
  <c r="N361" i="1"/>
  <c r="L362" i="1"/>
  <c r="AE362" i="1" s="1"/>
  <c r="N362" i="1"/>
  <c r="L363" i="1"/>
  <c r="AE363" i="1" s="1"/>
  <c r="N363" i="1"/>
  <c r="L364" i="1"/>
  <c r="AE364" i="1" s="1"/>
  <c r="N364" i="1"/>
  <c r="L365" i="1"/>
  <c r="AE365" i="1" s="1"/>
  <c r="N365" i="1"/>
  <c r="L366" i="1"/>
  <c r="AE366" i="1" s="1"/>
  <c r="N366" i="1"/>
  <c r="L367" i="1"/>
  <c r="AE367" i="1" s="1"/>
  <c r="N367" i="1"/>
  <c r="L368" i="1"/>
  <c r="AE368" i="1" s="1"/>
  <c r="N368" i="1"/>
  <c r="L369" i="1"/>
  <c r="AE369" i="1" s="1"/>
  <c r="N369" i="1"/>
  <c r="L370" i="1"/>
  <c r="AE370" i="1" s="1"/>
  <c r="N370" i="1"/>
  <c r="L371" i="1"/>
  <c r="AE371" i="1" s="1"/>
  <c r="N371" i="1"/>
  <c r="L372" i="1"/>
  <c r="AE372" i="1" s="1"/>
  <c r="N372" i="1"/>
  <c r="L373" i="1"/>
  <c r="AE373" i="1" s="1"/>
  <c r="N373" i="1"/>
  <c r="L374" i="1"/>
  <c r="AE374" i="1" s="1"/>
  <c r="N374" i="1"/>
  <c r="L375" i="1"/>
  <c r="AE375" i="1" s="1"/>
  <c r="N375" i="1"/>
  <c r="L376" i="1"/>
  <c r="AE376" i="1" s="1"/>
  <c r="N376" i="1"/>
  <c r="L377" i="1"/>
  <c r="AE377" i="1" s="1"/>
  <c r="N377" i="1"/>
  <c r="L378" i="1"/>
  <c r="AE378" i="1" s="1"/>
  <c r="N378" i="1"/>
  <c r="L379" i="1"/>
  <c r="AE379" i="1" s="1"/>
  <c r="N379" i="1"/>
  <c r="L380" i="1"/>
  <c r="AE380" i="1" s="1"/>
  <c r="N380" i="1"/>
  <c r="L381" i="1"/>
  <c r="AE381" i="1" s="1"/>
  <c r="N381" i="1"/>
  <c r="L382" i="1"/>
  <c r="AE382" i="1" s="1"/>
  <c r="N382" i="1"/>
  <c r="L383" i="1"/>
  <c r="AE383" i="1" s="1"/>
  <c r="N383" i="1"/>
  <c r="L384" i="1"/>
  <c r="AE384" i="1" s="1"/>
  <c r="N384" i="1"/>
  <c r="L385" i="1"/>
  <c r="AE385" i="1" s="1"/>
  <c r="N385" i="1"/>
  <c r="L386" i="1"/>
  <c r="AE386" i="1" s="1"/>
  <c r="N386" i="1"/>
  <c r="L387" i="1"/>
  <c r="AE387" i="1" s="1"/>
  <c r="N387" i="1"/>
  <c r="L388" i="1"/>
  <c r="AE388" i="1" s="1"/>
  <c r="N388" i="1"/>
  <c r="L389" i="1"/>
  <c r="AE389" i="1" s="1"/>
  <c r="N389" i="1"/>
  <c r="L390" i="1"/>
  <c r="AE390" i="1" s="1"/>
  <c r="N390" i="1"/>
  <c r="L391" i="1"/>
  <c r="AE391" i="1" s="1"/>
  <c r="N391" i="1"/>
  <c r="L392" i="1"/>
  <c r="AE392" i="1" s="1"/>
  <c r="N392" i="1"/>
  <c r="L393" i="1"/>
  <c r="AE393" i="1" s="1"/>
  <c r="N393" i="1"/>
  <c r="L394" i="1"/>
  <c r="AE394" i="1" s="1"/>
  <c r="N394" i="1"/>
  <c r="L395" i="1"/>
  <c r="AE395" i="1" s="1"/>
  <c r="N395" i="1"/>
  <c r="L396" i="1"/>
  <c r="AE396" i="1" s="1"/>
  <c r="N396" i="1"/>
  <c r="L397" i="1"/>
  <c r="AE397" i="1" s="1"/>
  <c r="N397" i="1"/>
  <c r="L398" i="1"/>
  <c r="AE398" i="1" s="1"/>
  <c r="N398" i="1"/>
  <c r="L399" i="1"/>
  <c r="AE399" i="1" s="1"/>
  <c r="N399" i="1"/>
  <c r="L400" i="1"/>
  <c r="AE400" i="1" s="1"/>
  <c r="N400" i="1"/>
  <c r="L401" i="1"/>
  <c r="AE401" i="1" s="1"/>
  <c r="N401" i="1"/>
  <c r="L402" i="1"/>
  <c r="AE402" i="1" s="1"/>
  <c r="N402" i="1"/>
  <c r="L403" i="1"/>
  <c r="AE403" i="1" s="1"/>
  <c r="N403" i="1"/>
  <c r="L404" i="1"/>
  <c r="AE404" i="1" s="1"/>
  <c r="N404" i="1"/>
  <c r="L405" i="1"/>
  <c r="AE405" i="1" s="1"/>
  <c r="N405" i="1"/>
  <c r="L406" i="1"/>
  <c r="AE406" i="1" s="1"/>
  <c r="N406" i="1"/>
  <c r="L407" i="1"/>
  <c r="AE407" i="1" s="1"/>
  <c r="N407" i="1"/>
  <c r="L408" i="1"/>
  <c r="AE408" i="1" s="1"/>
  <c r="N408" i="1"/>
  <c r="L409" i="1"/>
  <c r="AE409" i="1" s="1"/>
  <c r="N409" i="1"/>
  <c r="L410" i="1"/>
  <c r="AE410" i="1" s="1"/>
  <c r="N410" i="1"/>
  <c r="L411" i="1"/>
  <c r="AE411" i="1" s="1"/>
  <c r="N411" i="1"/>
  <c r="L412" i="1"/>
  <c r="AE412" i="1" s="1"/>
  <c r="N412" i="1"/>
  <c r="L413" i="1"/>
  <c r="AE413" i="1" s="1"/>
  <c r="N413" i="1"/>
  <c r="L414" i="1"/>
  <c r="AE414" i="1" s="1"/>
  <c r="N414" i="1"/>
  <c r="L415" i="1"/>
  <c r="AE415" i="1" s="1"/>
  <c r="N415" i="1"/>
  <c r="L416" i="1"/>
  <c r="AE416" i="1" s="1"/>
  <c r="N416" i="1"/>
  <c r="L417" i="1"/>
  <c r="AE417" i="1" s="1"/>
  <c r="N417" i="1"/>
  <c r="L418" i="1"/>
  <c r="AE418" i="1" s="1"/>
  <c r="N418" i="1"/>
  <c r="L419" i="1"/>
  <c r="AE419" i="1" s="1"/>
  <c r="N419" i="1"/>
  <c r="L420" i="1"/>
  <c r="AE420" i="1" s="1"/>
  <c r="N420" i="1"/>
  <c r="L421" i="1"/>
  <c r="AE421" i="1" s="1"/>
  <c r="N421" i="1"/>
  <c r="L422" i="1"/>
  <c r="AE422" i="1" s="1"/>
  <c r="N422" i="1"/>
  <c r="L423" i="1"/>
  <c r="AE423" i="1" s="1"/>
  <c r="N423" i="1"/>
  <c r="L424" i="1"/>
  <c r="AE424" i="1" s="1"/>
  <c r="N424" i="1"/>
  <c r="L425" i="1"/>
  <c r="AE425" i="1" s="1"/>
  <c r="N425" i="1"/>
  <c r="L426" i="1"/>
  <c r="AE426" i="1" s="1"/>
  <c r="N426" i="1"/>
  <c r="L427" i="1"/>
  <c r="AE427" i="1" s="1"/>
  <c r="N427" i="1"/>
  <c r="L428" i="1"/>
  <c r="AE428" i="1" s="1"/>
  <c r="N428" i="1"/>
  <c r="L429" i="1"/>
  <c r="AE429" i="1" s="1"/>
  <c r="N429" i="1"/>
  <c r="L430" i="1"/>
  <c r="AE430" i="1" s="1"/>
  <c r="N430" i="1"/>
  <c r="L431" i="1"/>
  <c r="AE431" i="1" s="1"/>
  <c r="N431" i="1"/>
  <c r="L432" i="1"/>
  <c r="AE432" i="1" s="1"/>
  <c r="N432" i="1"/>
  <c r="L433" i="1"/>
  <c r="AE433" i="1" s="1"/>
  <c r="N433" i="1"/>
  <c r="L434" i="1"/>
  <c r="AE434" i="1" s="1"/>
  <c r="N434" i="1"/>
  <c r="L435" i="1"/>
  <c r="AE435" i="1" s="1"/>
  <c r="N435" i="1"/>
  <c r="L436" i="1"/>
  <c r="AE436" i="1" s="1"/>
  <c r="N436" i="1"/>
  <c r="L437" i="1"/>
  <c r="AE437" i="1" s="1"/>
  <c r="N437" i="1"/>
  <c r="L438" i="1"/>
  <c r="AE438" i="1" s="1"/>
  <c r="N438" i="1"/>
  <c r="L439" i="1"/>
  <c r="AE439" i="1" s="1"/>
  <c r="N439" i="1"/>
  <c r="L440" i="1"/>
  <c r="AE440" i="1" s="1"/>
  <c r="N440" i="1"/>
  <c r="L441" i="1"/>
  <c r="AE441" i="1" s="1"/>
  <c r="N441" i="1"/>
  <c r="L442" i="1"/>
  <c r="AE442" i="1" s="1"/>
  <c r="N442" i="1"/>
  <c r="L443" i="1"/>
  <c r="AE443" i="1" s="1"/>
  <c r="N443" i="1"/>
  <c r="L444" i="1"/>
  <c r="AE444" i="1" s="1"/>
  <c r="N444" i="1"/>
  <c r="L445" i="1"/>
  <c r="AE445" i="1" s="1"/>
  <c r="N445" i="1"/>
  <c r="L446" i="1"/>
  <c r="AE446" i="1" s="1"/>
  <c r="N446" i="1"/>
  <c r="L447" i="1"/>
  <c r="AE447" i="1" s="1"/>
  <c r="N447" i="1"/>
  <c r="L448" i="1"/>
  <c r="AE448" i="1" s="1"/>
  <c r="N448" i="1"/>
  <c r="L449" i="1"/>
  <c r="AE449" i="1" s="1"/>
  <c r="N449" i="1"/>
  <c r="L450" i="1"/>
  <c r="AE450" i="1" s="1"/>
  <c r="N450" i="1"/>
  <c r="L451" i="1"/>
  <c r="AE451" i="1" s="1"/>
  <c r="N451" i="1"/>
  <c r="L452" i="1"/>
  <c r="AE452" i="1" s="1"/>
  <c r="N452" i="1"/>
  <c r="L453" i="1"/>
  <c r="AE453" i="1" s="1"/>
  <c r="N453" i="1"/>
  <c r="L454" i="1"/>
  <c r="AE454" i="1" s="1"/>
  <c r="N454" i="1"/>
  <c r="L455" i="1"/>
  <c r="AE455" i="1" s="1"/>
  <c r="N455" i="1"/>
  <c r="L456" i="1"/>
  <c r="AE456" i="1" s="1"/>
  <c r="N456" i="1"/>
  <c r="L457" i="1"/>
  <c r="AE457" i="1" s="1"/>
  <c r="N457" i="1"/>
  <c r="L458" i="1"/>
  <c r="AE458" i="1" s="1"/>
  <c r="N458" i="1"/>
  <c r="L459" i="1"/>
  <c r="AE459" i="1" s="1"/>
  <c r="N459" i="1"/>
  <c r="L460" i="1"/>
  <c r="AE460" i="1" s="1"/>
  <c r="N460" i="1"/>
  <c r="L461" i="1"/>
  <c r="AE461" i="1" s="1"/>
  <c r="N461" i="1"/>
  <c r="L462" i="1"/>
  <c r="AE462" i="1" s="1"/>
  <c r="N462" i="1"/>
  <c r="L463" i="1"/>
  <c r="AE463" i="1" s="1"/>
  <c r="N463" i="1"/>
  <c r="L464" i="1"/>
  <c r="AE464" i="1" s="1"/>
  <c r="N464" i="1"/>
  <c r="L465" i="1"/>
  <c r="AE465" i="1" s="1"/>
  <c r="N465" i="1"/>
  <c r="L466" i="1"/>
  <c r="AE466" i="1" s="1"/>
  <c r="N466" i="1"/>
  <c r="L467" i="1"/>
  <c r="AE467" i="1" s="1"/>
  <c r="N467" i="1"/>
  <c r="L468" i="1"/>
  <c r="AE468" i="1" s="1"/>
  <c r="N468" i="1"/>
  <c r="L469" i="1"/>
  <c r="AE469" i="1" s="1"/>
  <c r="N469" i="1"/>
  <c r="L470" i="1"/>
  <c r="AE470" i="1" s="1"/>
  <c r="N470" i="1"/>
  <c r="L471" i="1"/>
  <c r="AE471" i="1" s="1"/>
  <c r="N471" i="1"/>
  <c r="L472" i="1"/>
  <c r="AE472" i="1" s="1"/>
  <c r="N472" i="1"/>
  <c r="L473" i="1"/>
  <c r="AE473" i="1" s="1"/>
  <c r="N473" i="1"/>
  <c r="L474" i="1"/>
  <c r="AE474" i="1" s="1"/>
  <c r="N474" i="1"/>
  <c r="L475" i="1"/>
  <c r="AE475" i="1" s="1"/>
  <c r="N475" i="1"/>
  <c r="L476" i="1"/>
  <c r="AE476" i="1" s="1"/>
  <c r="N476" i="1"/>
  <c r="L477" i="1"/>
  <c r="AE477" i="1" s="1"/>
  <c r="N477" i="1"/>
  <c r="L478" i="1"/>
  <c r="AE478" i="1" s="1"/>
  <c r="N478" i="1"/>
  <c r="L479" i="1"/>
  <c r="AE479" i="1" s="1"/>
  <c r="N479" i="1"/>
  <c r="L480" i="1"/>
  <c r="AE480" i="1" s="1"/>
  <c r="N480" i="1"/>
  <c r="L481" i="1"/>
  <c r="AE481" i="1" s="1"/>
  <c r="N481" i="1"/>
  <c r="L482" i="1"/>
  <c r="AE482" i="1" s="1"/>
  <c r="N482" i="1"/>
  <c r="L483" i="1"/>
  <c r="AE483" i="1" s="1"/>
  <c r="N483" i="1"/>
  <c r="L484" i="1"/>
  <c r="AE484" i="1" s="1"/>
  <c r="N484" i="1"/>
  <c r="L485" i="1"/>
  <c r="AE485" i="1" s="1"/>
  <c r="N485" i="1"/>
  <c r="L486" i="1"/>
  <c r="AE486" i="1" s="1"/>
  <c r="N486" i="1"/>
  <c r="L487" i="1"/>
  <c r="AE487" i="1" s="1"/>
  <c r="N487" i="1"/>
  <c r="L488" i="1"/>
  <c r="AE488" i="1" s="1"/>
  <c r="N488" i="1"/>
  <c r="L489" i="1"/>
  <c r="AE489" i="1" s="1"/>
  <c r="N489" i="1"/>
  <c r="L490" i="1"/>
  <c r="AE490" i="1" s="1"/>
  <c r="N490" i="1"/>
  <c r="L491" i="1"/>
  <c r="AE491" i="1" s="1"/>
  <c r="N491" i="1"/>
  <c r="L492" i="1"/>
  <c r="AE492" i="1" s="1"/>
  <c r="N492" i="1"/>
  <c r="L493" i="1"/>
  <c r="AE493" i="1" s="1"/>
  <c r="N493" i="1"/>
  <c r="L494" i="1"/>
  <c r="AE494" i="1" s="1"/>
  <c r="N494" i="1"/>
  <c r="L495" i="1"/>
  <c r="AE495" i="1" s="1"/>
  <c r="N495" i="1"/>
  <c r="L496" i="1"/>
  <c r="AE496" i="1" s="1"/>
  <c r="N496" i="1"/>
  <c r="L497" i="1"/>
  <c r="AE497" i="1" s="1"/>
  <c r="N497" i="1"/>
  <c r="L498" i="1"/>
  <c r="AE498" i="1" s="1"/>
  <c r="N498" i="1"/>
  <c r="L499" i="1"/>
  <c r="AE499" i="1" s="1"/>
  <c r="N499" i="1"/>
  <c r="L500" i="1"/>
  <c r="AE500" i="1" s="1"/>
  <c r="N500" i="1"/>
  <c r="L501" i="1"/>
  <c r="AE501" i="1" s="1"/>
  <c r="N501" i="1"/>
  <c r="L502" i="1"/>
  <c r="AE502" i="1" s="1"/>
  <c r="N502" i="1"/>
  <c r="L503" i="1"/>
  <c r="AE503" i="1" s="1"/>
  <c r="N503" i="1"/>
  <c r="L504" i="1"/>
  <c r="AE504" i="1" s="1"/>
  <c r="N504" i="1"/>
  <c r="L505" i="1"/>
  <c r="AE505" i="1" s="1"/>
  <c r="N505" i="1"/>
  <c r="L506" i="1"/>
  <c r="AE506" i="1" s="1"/>
  <c r="N506" i="1"/>
  <c r="L507" i="1"/>
  <c r="AE507" i="1" s="1"/>
  <c r="N507" i="1"/>
  <c r="L508" i="1"/>
  <c r="AE508" i="1" s="1"/>
  <c r="N508" i="1"/>
  <c r="L509" i="1"/>
  <c r="AE509" i="1" s="1"/>
  <c r="N509" i="1"/>
  <c r="L510" i="1"/>
  <c r="AE510" i="1" s="1"/>
  <c r="N510" i="1"/>
  <c r="L511" i="1"/>
  <c r="AE511" i="1" s="1"/>
  <c r="N511" i="1"/>
  <c r="L512" i="1"/>
  <c r="AE512" i="1" s="1"/>
  <c r="N512" i="1"/>
  <c r="L513" i="1"/>
  <c r="AE513" i="1" s="1"/>
  <c r="N513" i="1"/>
  <c r="L514" i="1"/>
  <c r="AE514" i="1" s="1"/>
  <c r="N514" i="1"/>
  <c r="L515" i="1"/>
  <c r="AE515" i="1" s="1"/>
  <c r="N515" i="1"/>
  <c r="L516" i="1"/>
  <c r="AE516" i="1" s="1"/>
  <c r="N516" i="1"/>
  <c r="L517" i="1"/>
  <c r="AE517" i="1" s="1"/>
  <c r="N517" i="1"/>
  <c r="L518" i="1"/>
  <c r="AE518" i="1" s="1"/>
  <c r="N518" i="1"/>
  <c r="L519" i="1"/>
  <c r="AE519" i="1" s="1"/>
  <c r="N519" i="1"/>
  <c r="L520" i="1"/>
  <c r="AE520" i="1" s="1"/>
  <c r="N520" i="1"/>
  <c r="L521" i="1"/>
  <c r="AE521" i="1" s="1"/>
  <c r="N521" i="1"/>
  <c r="L522" i="1"/>
  <c r="AE522" i="1" s="1"/>
  <c r="N522" i="1"/>
  <c r="L523" i="1"/>
  <c r="AE523" i="1" s="1"/>
  <c r="N523" i="1"/>
  <c r="L524" i="1"/>
  <c r="AE524" i="1" s="1"/>
  <c r="N524" i="1"/>
  <c r="L525" i="1"/>
  <c r="AE525" i="1" s="1"/>
  <c r="N525" i="1"/>
  <c r="L526" i="1"/>
  <c r="AE526" i="1" s="1"/>
  <c r="N526" i="1"/>
  <c r="L527" i="1"/>
  <c r="AE527" i="1" s="1"/>
  <c r="N527" i="1"/>
  <c r="L528" i="1"/>
  <c r="AE528" i="1" s="1"/>
  <c r="N528" i="1"/>
  <c r="L529" i="1"/>
  <c r="AE529" i="1" s="1"/>
  <c r="N529" i="1"/>
  <c r="L530" i="1"/>
  <c r="AE530" i="1" s="1"/>
  <c r="N530" i="1"/>
  <c r="L531" i="1"/>
  <c r="AE531" i="1" s="1"/>
  <c r="N531" i="1"/>
  <c r="L532" i="1"/>
  <c r="AE532" i="1" s="1"/>
  <c r="N532" i="1"/>
  <c r="L533" i="1"/>
  <c r="AE533" i="1" s="1"/>
  <c r="N533" i="1"/>
  <c r="L534" i="1"/>
  <c r="AE534" i="1" s="1"/>
  <c r="N534" i="1"/>
  <c r="L535" i="1"/>
  <c r="AE535" i="1" s="1"/>
  <c r="N535" i="1"/>
  <c r="L536" i="1"/>
  <c r="AE536" i="1" s="1"/>
  <c r="N536" i="1"/>
  <c r="L537" i="1"/>
  <c r="AE537" i="1" s="1"/>
  <c r="N537" i="1"/>
  <c r="L538" i="1"/>
  <c r="AE538" i="1" s="1"/>
  <c r="N538" i="1"/>
  <c r="L539" i="1"/>
  <c r="AE539" i="1" s="1"/>
  <c r="N539" i="1"/>
  <c r="L540" i="1"/>
  <c r="AE540" i="1" s="1"/>
  <c r="N540" i="1"/>
  <c r="L541" i="1"/>
  <c r="AE541" i="1" s="1"/>
  <c r="N541" i="1"/>
  <c r="L542" i="1"/>
  <c r="AE542" i="1" s="1"/>
  <c r="N542" i="1"/>
  <c r="L543" i="1"/>
  <c r="AE543" i="1" s="1"/>
  <c r="N543" i="1"/>
  <c r="L544" i="1"/>
  <c r="AE544" i="1" s="1"/>
  <c r="N544" i="1"/>
  <c r="L545" i="1"/>
  <c r="AE545" i="1" s="1"/>
  <c r="N545" i="1"/>
  <c r="L546" i="1"/>
  <c r="AE546" i="1" s="1"/>
  <c r="N546" i="1"/>
  <c r="L547" i="1"/>
  <c r="AE547" i="1" s="1"/>
  <c r="N547" i="1"/>
  <c r="L548" i="1"/>
  <c r="AE548" i="1" s="1"/>
  <c r="N548" i="1"/>
  <c r="L549" i="1"/>
  <c r="AE549" i="1" s="1"/>
  <c r="N549" i="1"/>
  <c r="L550" i="1"/>
  <c r="AE550" i="1" s="1"/>
  <c r="N550" i="1"/>
  <c r="L551" i="1"/>
  <c r="AE551" i="1" s="1"/>
  <c r="N551" i="1"/>
  <c r="L552" i="1"/>
  <c r="AE552" i="1" s="1"/>
  <c r="N552" i="1"/>
  <c r="L553" i="1"/>
  <c r="AE553" i="1" s="1"/>
  <c r="N553" i="1"/>
  <c r="L554" i="1"/>
  <c r="AE554" i="1" s="1"/>
  <c r="N554" i="1"/>
  <c r="L555" i="1"/>
  <c r="AE555" i="1" s="1"/>
  <c r="N555" i="1"/>
  <c r="L556" i="1"/>
  <c r="AE556" i="1" s="1"/>
  <c r="N556" i="1"/>
  <c r="L557" i="1"/>
  <c r="AE557" i="1" s="1"/>
  <c r="N557" i="1"/>
  <c r="L558" i="1"/>
  <c r="AE558" i="1" s="1"/>
  <c r="N558" i="1"/>
  <c r="L559" i="1"/>
  <c r="AE559" i="1" s="1"/>
  <c r="N559" i="1"/>
  <c r="L560" i="1"/>
  <c r="AE560" i="1" s="1"/>
  <c r="N560" i="1"/>
  <c r="L561" i="1"/>
  <c r="AE561" i="1" s="1"/>
  <c r="N561" i="1"/>
  <c r="L562" i="1"/>
  <c r="AE562" i="1" s="1"/>
  <c r="N562" i="1"/>
  <c r="L563" i="1"/>
  <c r="AE563" i="1" s="1"/>
  <c r="N563" i="1"/>
  <c r="L564" i="1"/>
  <c r="AE564" i="1" s="1"/>
  <c r="N564" i="1"/>
  <c r="L565" i="1"/>
  <c r="AE565" i="1" s="1"/>
  <c r="N565" i="1"/>
  <c r="L566" i="1"/>
  <c r="AE566" i="1" s="1"/>
  <c r="N566" i="1"/>
  <c r="L567" i="1"/>
  <c r="AE567" i="1" s="1"/>
  <c r="N567" i="1"/>
  <c r="L568" i="1"/>
  <c r="AE568" i="1" s="1"/>
  <c r="N568" i="1"/>
  <c r="L569" i="1"/>
  <c r="AE569" i="1" s="1"/>
  <c r="N569" i="1"/>
  <c r="L570" i="1"/>
  <c r="AE570" i="1" s="1"/>
  <c r="N570" i="1"/>
  <c r="L571" i="1"/>
  <c r="AE571" i="1" s="1"/>
  <c r="N571" i="1"/>
  <c r="L572" i="1"/>
  <c r="AE572" i="1" s="1"/>
  <c r="N572" i="1"/>
  <c r="L573" i="1"/>
  <c r="AE573" i="1" s="1"/>
  <c r="N573" i="1"/>
  <c r="L574" i="1"/>
  <c r="AE574" i="1" s="1"/>
  <c r="N574" i="1"/>
  <c r="L575" i="1"/>
  <c r="AE575" i="1" s="1"/>
  <c r="N575" i="1"/>
  <c r="L576" i="1"/>
  <c r="AE576" i="1" s="1"/>
  <c r="N576" i="1"/>
  <c r="L577" i="1"/>
  <c r="AE577" i="1" s="1"/>
  <c r="N577" i="1"/>
  <c r="L578" i="1"/>
  <c r="AE578" i="1" s="1"/>
  <c r="N578" i="1"/>
  <c r="L579" i="1"/>
  <c r="AE579" i="1" s="1"/>
  <c r="N579" i="1"/>
  <c r="L580" i="1"/>
  <c r="AE580" i="1" s="1"/>
  <c r="N580" i="1"/>
  <c r="L581" i="1"/>
  <c r="AE581" i="1" s="1"/>
  <c r="N581" i="1"/>
  <c r="L582" i="1"/>
  <c r="AE582" i="1" s="1"/>
  <c r="N582" i="1"/>
  <c r="L583" i="1"/>
  <c r="AE583" i="1" s="1"/>
  <c r="N583" i="1"/>
  <c r="L584" i="1"/>
  <c r="AE584" i="1" s="1"/>
  <c r="N584" i="1"/>
  <c r="L585" i="1"/>
  <c r="AE585" i="1" s="1"/>
  <c r="N585" i="1"/>
  <c r="L586" i="1"/>
  <c r="AE586" i="1" s="1"/>
  <c r="N586" i="1"/>
  <c r="L587" i="1"/>
  <c r="AE587" i="1" s="1"/>
  <c r="N587" i="1"/>
  <c r="L588" i="1"/>
  <c r="AE588" i="1" s="1"/>
  <c r="N588" i="1"/>
  <c r="L589" i="1"/>
  <c r="AE589" i="1" s="1"/>
  <c r="N589" i="1"/>
  <c r="L590" i="1"/>
  <c r="AE590" i="1" s="1"/>
  <c r="N590" i="1"/>
  <c r="L591" i="1"/>
  <c r="AE591" i="1" s="1"/>
  <c r="N591" i="1"/>
  <c r="L592" i="1"/>
  <c r="AE592" i="1" s="1"/>
  <c r="N592" i="1"/>
  <c r="L593" i="1"/>
  <c r="AE593" i="1" s="1"/>
  <c r="N593" i="1"/>
  <c r="L594" i="1"/>
  <c r="AE594" i="1" s="1"/>
  <c r="N594" i="1"/>
  <c r="L595" i="1"/>
  <c r="AE595" i="1" s="1"/>
  <c r="N595" i="1"/>
  <c r="L596" i="1"/>
  <c r="AE596" i="1" s="1"/>
  <c r="N596" i="1"/>
  <c r="L597" i="1"/>
  <c r="AE597" i="1" s="1"/>
  <c r="N597" i="1"/>
  <c r="L598" i="1"/>
  <c r="AE598" i="1" s="1"/>
  <c r="N598" i="1"/>
  <c r="L599" i="1"/>
  <c r="AE599" i="1" s="1"/>
  <c r="N599" i="1"/>
  <c r="L600" i="1"/>
  <c r="AE600" i="1" s="1"/>
  <c r="N600" i="1"/>
  <c r="L601" i="1"/>
  <c r="AE601" i="1" s="1"/>
  <c r="N601" i="1"/>
  <c r="L602" i="1"/>
  <c r="AE602" i="1" s="1"/>
  <c r="N602" i="1"/>
  <c r="L603" i="1"/>
  <c r="AE603" i="1" s="1"/>
  <c r="N603" i="1"/>
  <c r="L604" i="1"/>
  <c r="AE604" i="1" s="1"/>
  <c r="N604" i="1"/>
  <c r="L605" i="1"/>
  <c r="AE605" i="1" s="1"/>
  <c r="N605" i="1"/>
  <c r="L606" i="1"/>
  <c r="AE606" i="1" s="1"/>
  <c r="N606" i="1"/>
  <c r="L607" i="1"/>
  <c r="AE607" i="1" s="1"/>
  <c r="N607" i="1"/>
  <c r="L608" i="1"/>
  <c r="AE608" i="1" s="1"/>
  <c r="N608" i="1"/>
  <c r="L609" i="1"/>
  <c r="AE609" i="1" s="1"/>
  <c r="N609" i="1"/>
  <c r="L610" i="1"/>
  <c r="AE610" i="1" s="1"/>
  <c r="N610" i="1"/>
  <c r="L611" i="1"/>
  <c r="AE611" i="1" s="1"/>
  <c r="N611" i="1"/>
  <c r="L612" i="1"/>
  <c r="AE612" i="1" s="1"/>
  <c r="N612" i="1"/>
  <c r="L613" i="1"/>
  <c r="AE613" i="1" s="1"/>
  <c r="N613" i="1"/>
  <c r="L614" i="1"/>
  <c r="AE614" i="1" s="1"/>
  <c r="N614" i="1"/>
  <c r="L615" i="1"/>
  <c r="AE615" i="1" s="1"/>
  <c r="N615" i="1"/>
  <c r="L616" i="1"/>
  <c r="AE616" i="1" s="1"/>
  <c r="N616" i="1"/>
  <c r="L617" i="1"/>
  <c r="AE617" i="1" s="1"/>
  <c r="N617" i="1"/>
  <c r="L618" i="1"/>
  <c r="AE618" i="1" s="1"/>
  <c r="N618" i="1"/>
  <c r="L619" i="1"/>
  <c r="AE619" i="1" s="1"/>
  <c r="N619" i="1"/>
  <c r="L620" i="1"/>
  <c r="AE620" i="1" s="1"/>
  <c r="N620" i="1"/>
  <c r="L621" i="1"/>
  <c r="AE621" i="1" s="1"/>
  <c r="N621" i="1"/>
  <c r="L622" i="1"/>
  <c r="AE622" i="1" s="1"/>
  <c r="N622" i="1"/>
  <c r="L623" i="1"/>
  <c r="AE623" i="1" s="1"/>
  <c r="N623" i="1"/>
  <c r="L624" i="1"/>
  <c r="AE624" i="1" s="1"/>
  <c r="N624" i="1"/>
  <c r="L625" i="1"/>
  <c r="AE625" i="1" s="1"/>
  <c r="N625" i="1"/>
  <c r="L626" i="1"/>
  <c r="AE626" i="1" s="1"/>
  <c r="N626" i="1"/>
  <c r="L627" i="1"/>
  <c r="AE627" i="1" s="1"/>
  <c r="N627" i="1"/>
  <c r="L628" i="1"/>
  <c r="AE628" i="1" s="1"/>
  <c r="N628" i="1"/>
  <c r="L629" i="1"/>
  <c r="AE629" i="1" s="1"/>
  <c r="N629" i="1"/>
  <c r="L630" i="1"/>
  <c r="AE630" i="1" s="1"/>
  <c r="N630" i="1"/>
  <c r="L631" i="1"/>
  <c r="AE631" i="1" s="1"/>
  <c r="N631" i="1"/>
  <c r="L632" i="1"/>
  <c r="AE632" i="1" s="1"/>
  <c r="N632" i="1"/>
  <c r="L633" i="1"/>
  <c r="AE633" i="1" s="1"/>
  <c r="N633" i="1"/>
  <c r="L634" i="1"/>
  <c r="AE634" i="1" s="1"/>
  <c r="N634" i="1"/>
  <c r="L635" i="1"/>
  <c r="AE635" i="1" s="1"/>
  <c r="N635" i="1"/>
  <c r="L636" i="1"/>
  <c r="AE636" i="1" s="1"/>
  <c r="N636" i="1"/>
  <c r="L637" i="1"/>
  <c r="AE637" i="1" s="1"/>
  <c r="N637" i="1"/>
  <c r="L638" i="1"/>
  <c r="AE638" i="1" s="1"/>
  <c r="N638" i="1"/>
  <c r="L639" i="1"/>
  <c r="AE639" i="1" s="1"/>
  <c r="N639" i="1"/>
  <c r="L640" i="1"/>
  <c r="AE640" i="1" s="1"/>
  <c r="N640" i="1"/>
  <c r="L641" i="1"/>
  <c r="AE641" i="1" s="1"/>
  <c r="N641" i="1"/>
  <c r="L642" i="1"/>
  <c r="AE642" i="1" s="1"/>
  <c r="N642" i="1"/>
  <c r="L643" i="1"/>
  <c r="AE643" i="1" s="1"/>
  <c r="N643" i="1"/>
  <c r="L644" i="1"/>
  <c r="AE644" i="1" s="1"/>
  <c r="N644" i="1"/>
  <c r="L645" i="1"/>
  <c r="AE645" i="1" s="1"/>
  <c r="N645" i="1"/>
  <c r="L646" i="1"/>
  <c r="AE646" i="1" s="1"/>
  <c r="N646" i="1"/>
  <c r="L647" i="1"/>
  <c r="AE647" i="1" s="1"/>
  <c r="N647" i="1"/>
  <c r="L648" i="1"/>
  <c r="AE648" i="1" s="1"/>
  <c r="N648" i="1"/>
  <c r="L649" i="1"/>
  <c r="AE649" i="1" s="1"/>
  <c r="N649" i="1"/>
  <c r="L650" i="1"/>
  <c r="AE650" i="1" s="1"/>
  <c r="N650" i="1"/>
  <c r="L651" i="1"/>
  <c r="AE651" i="1" s="1"/>
  <c r="N651" i="1"/>
  <c r="L652" i="1"/>
  <c r="AE652" i="1" s="1"/>
  <c r="N652" i="1"/>
  <c r="L653" i="1"/>
  <c r="AE653" i="1" s="1"/>
  <c r="N653" i="1"/>
  <c r="L654" i="1"/>
  <c r="AE654" i="1" s="1"/>
  <c r="N654" i="1"/>
  <c r="L655" i="1"/>
  <c r="AE655" i="1" s="1"/>
  <c r="N655" i="1"/>
  <c r="L656" i="1"/>
  <c r="AE656" i="1" s="1"/>
  <c r="N656" i="1"/>
  <c r="L657" i="1"/>
  <c r="AE657" i="1" s="1"/>
  <c r="N657" i="1"/>
  <c r="L658" i="1"/>
  <c r="AE658" i="1" s="1"/>
  <c r="N658" i="1"/>
  <c r="L659" i="1"/>
  <c r="AE659" i="1" s="1"/>
  <c r="N659" i="1"/>
  <c r="L660" i="1"/>
  <c r="AE660" i="1" s="1"/>
  <c r="N660" i="1"/>
  <c r="L661" i="1"/>
  <c r="AE661" i="1" s="1"/>
  <c r="N661" i="1"/>
  <c r="L662" i="1"/>
  <c r="AE662" i="1" s="1"/>
  <c r="N662" i="1"/>
  <c r="L663" i="1"/>
  <c r="AE663" i="1" s="1"/>
  <c r="N663" i="1"/>
  <c r="L664" i="1"/>
  <c r="AE664" i="1" s="1"/>
  <c r="N664" i="1"/>
  <c r="L665" i="1"/>
  <c r="AE665" i="1" s="1"/>
  <c r="N665" i="1"/>
  <c r="L666" i="1"/>
  <c r="AE666" i="1" s="1"/>
  <c r="N666" i="1"/>
  <c r="L667" i="1"/>
  <c r="AE667" i="1" s="1"/>
  <c r="N667" i="1"/>
  <c r="L668" i="1"/>
  <c r="AE668" i="1" s="1"/>
  <c r="N668" i="1"/>
  <c r="L669" i="1"/>
  <c r="AE669" i="1" s="1"/>
  <c r="N669" i="1"/>
  <c r="L670" i="1"/>
  <c r="AE670" i="1" s="1"/>
  <c r="N670" i="1"/>
  <c r="L671" i="1"/>
  <c r="AE671" i="1" s="1"/>
  <c r="N671" i="1"/>
  <c r="L672" i="1"/>
  <c r="AE672" i="1" s="1"/>
  <c r="N672" i="1"/>
  <c r="L673" i="1"/>
  <c r="AE673" i="1" s="1"/>
  <c r="N673" i="1"/>
  <c r="L674" i="1"/>
  <c r="AE674" i="1" s="1"/>
  <c r="N674" i="1"/>
  <c r="L675" i="1"/>
  <c r="AE675" i="1" s="1"/>
  <c r="N675" i="1"/>
  <c r="L676" i="1"/>
  <c r="AE676" i="1" s="1"/>
  <c r="N676" i="1"/>
  <c r="L677" i="1"/>
  <c r="AE677" i="1" s="1"/>
  <c r="N677" i="1"/>
  <c r="L678" i="1"/>
  <c r="AE678" i="1" s="1"/>
  <c r="N678" i="1"/>
  <c r="L679" i="1"/>
  <c r="AE679" i="1" s="1"/>
  <c r="N679" i="1"/>
  <c r="L680" i="1"/>
  <c r="AE680" i="1" s="1"/>
  <c r="N680" i="1"/>
  <c r="L681" i="1"/>
  <c r="AE681" i="1" s="1"/>
  <c r="N681" i="1"/>
  <c r="L682" i="1"/>
  <c r="AE682" i="1" s="1"/>
  <c r="N682" i="1"/>
  <c r="L683" i="1"/>
  <c r="AE683" i="1" s="1"/>
  <c r="N683" i="1"/>
  <c r="L684" i="1"/>
  <c r="AE684" i="1" s="1"/>
  <c r="N684" i="1"/>
  <c r="L685" i="1"/>
  <c r="AE685" i="1" s="1"/>
  <c r="N685" i="1"/>
  <c r="L686" i="1"/>
  <c r="AE686" i="1" s="1"/>
  <c r="N686" i="1"/>
  <c r="L687" i="1"/>
  <c r="AE687" i="1" s="1"/>
  <c r="N687" i="1"/>
  <c r="L688" i="1"/>
  <c r="AE688" i="1" s="1"/>
  <c r="N688" i="1"/>
  <c r="L689" i="1"/>
  <c r="AE689" i="1" s="1"/>
  <c r="N689" i="1"/>
  <c r="L690" i="1"/>
  <c r="AE690" i="1" s="1"/>
  <c r="N690" i="1"/>
  <c r="L691" i="1"/>
  <c r="AE691" i="1" s="1"/>
  <c r="N691" i="1"/>
  <c r="L692" i="1"/>
  <c r="AE692" i="1" s="1"/>
  <c r="N692" i="1"/>
  <c r="L693" i="1"/>
  <c r="AE693" i="1" s="1"/>
  <c r="N693" i="1"/>
  <c r="L694" i="1"/>
  <c r="AE694" i="1" s="1"/>
  <c r="N694" i="1"/>
  <c r="L695" i="1"/>
  <c r="AE695" i="1" s="1"/>
  <c r="N695" i="1"/>
  <c r="L696" i="1"/>
  <c r="AE696" i="1" s="1"/>
  <c r="N696" i="1"/>
  <c r="L697" i="1"/>
  <c r="AE697" i="1" s="1"/>
  <c r="N697" i="1"/>
  <c r="L698" i="1"/>
  <c r="AE698" i="1" s="1"/>
  <c r="N698" i="1"/>
  <c r="L699" i="1"/>
  <c r="AE699" i="1" s="1"/>
  <c r="N699" i="1"/>
  <c r="L700" i="1"/>
  <c r="AE700" i="1" s="1"/>
  <c r="N700" i="1"/>
  <c r="L701" i="1"/>
  <c r="AE701" i="1" s="1"/>
  <c r="N701" i="1"/>
  <c r="L702" i="1"/>
  <c r="AE702" i="1" s="1"/>
  <c r="N702" i="1"/>
  <c r="L703" i="1"/>
  <c r="AE703" i="1" s="1"/>
  <c r="N703" i="1"/>
  <c r="L704" i="1"/>
  <c r="AE704" i="1" s="1"/>
  <c r="N704" i="1"/>
  <c r="L705" i="1"/>
  <c r="AE705" i="1" s="1"/>
  <c r="N705" i="1"/>
  <c r="L706" i="1"/>
  <c r="AE706" i="1" s="1"/>
  <c r="N706" i="1"/>
  <c r="L707" i="1"/>
  <c r="AE707" i="1" s="1"/>
  <c r="N707" i="1"/>
  <c r="L708" i="1"/>
  <c r="AE708" i="1" s="1"/>
  <c r="N708" i="1"/>
  <c r="L709" i="1"/>
  <c r="AE709" i="1" s="1"/>
  <c r="N709" i="1"/>
  <c r="L710" i="1"/>
  <c r="AE710" i="1" s="1"/>
  <c r="N710" i="1"/>
  <c r="L711" i="1"/>
  <c r="AE711" i="1" s="1"/>
  <c r="N711" i="1"/>
  <c r="L712" i="1"/>
  <c r="AE712" i="1" s="1"/>
  <c r="N712" i="1"/>
  <c r="L713" i="1"/>
  <c r="AE713" i="1" s="1"/>
  <c r="N713" i="1"/>
  <c r="L714" i="1"/>
  <c r="AE714" i="1" s="1"/>
  <c r="N714" i="1"/>
  <c r="L715" i="1"/>
  <c r="AE715" i="1" s="1"/>
  <c r="N715" i="1"/>
  <c r="L716" i="1"/>
  <c r="AE716" i="1" s="1"/>
  <c r="N716" i="1"/>
  <c r="L717" i="1"/>
  <c r="AE717" i="1" s="1"/>
  <c r="N717" i="1"/>
  <c r="L718" i="1"/>
  <c r="AE718" i="1" s="1"/>
  <c r="N718" i="1"/>
  <c r="L719" i="1"/>
  <c r="AE719" i="1" s="1"/>
  <c r="N719" i="1"/>
  <c r="L720" i="1"/>
  <c r="AE720" i="1" s="1"/>
  <c r="N720" i="1"/>
  <c r="L721" i="1"/>
  <c r="AE721" i="1" s="1"/>
  <c r="N721" i="1"/>
  <c r="L722" i="1"/>
  <c r="AE722" i="1" s="1"/>
  <c r="N722" i="1"/>
  <c r="L723" i="1"/>
  <c r="AE723" i="1" s="1"/>
  <c r="N723" i="1"/>
  <c r="L724" i="1"/>
  <c r="AE724" i="1" s="1"/>
  <c r="N724" i="1"/>
  <c r="L725" i="1"/>
  <c r="AE725" i="1" s="1"/>
  <c r="N725" i="1"/>
  <c r="L726" i="1"/>
  <c r="AE726" i="1" s="1"/>
  <c r="N726" i="1"/>
  <c r="L727" i="1"/>
  <c r="AE727" i="1" s="1"/>
  <c r="N727" i="1"/>
  <c r="L728" i="1"/>
  <c r="AE728" i="1" s="1"/>
  <c r="N728" i="1"/>
  <c r="L729" i="1"/>
  <c r="AE729" i="1" s="1"/>
  <c r="N729" i="1"/>
  <c r="L730" i="1"/>
  <c r="AE730" i="1" s="1"/>
  <c r="N730" i="1"/>
  <c r="L731" i="1"/>
  <c r="AE731" i="1" s="1"/>
  <c r="N731" i="1"/>
  <c r="L732" i="1"/>
  <c r="AE732" i="1" s="1"/>
  <c r="N732" i="1"/>
  <c r="L733" i="1"/>
  <c r="AE733" i="1" s="1"/>
  <c r="N733" i="1"/>
  <c r="L734" i="1"/>
  <c r="AE734" i="1" s="1"/>
  <c r="N734" i="1"/>
  <c r="L735" i="1"/>
  <c r="AE735" i="1" s="1"/>
  <c r="N735" i="1"/>
  <c r="L736" i="1"/>
  <c r="AE736" i="1" s="1"/>
  <c r="N736" i="1"/>
  <c r="L737" i="1"/>
  <c r="AE737" i="1" s="1"/>
  <c r="N737" i="1"/>
  <c r="L738" i="1"/>
  <c r="AE738" i="1" s="1"/>
  <c r="N738" i="1"/>
  <c r="L739" i="1"/>
  <c r="AE739" i="1" s="1"/>
  <c r="N739" i="1"/>
  <c r="L740" i="1"/>
  <c r="AE740" i="1" s="1"/>
  <c r="N740" i="1"/>
  <c r="L741" i="1"/>
  <c r="AE741" i="1" s="1"/>
  <c r="N741" i="1"/>
  <c r="L742" i="1"/>
  <c r="AE742" i="1" s="1"/>
  <c r="N742" i="1"/>
  <c r="L743" i="1"/>
  <c r="AE743" i="1" s="1"/>
  <c r="N743" i="1"/>
  <c r="L744" i="1"/>
  <c r="AE744" i="1" s="1"/>
  <c r="N744" i="1"/>
  <c r="L745" i="1"/>
  <c r="AE745" i="1" s="1"/>
  <c r="N745" i="1"/>
  <c r="L746" i="1"/>
  <c r="AE746" i="1" s="1"/>
  <c r="N746" i="1"/>
  <c r="L747" i="1"/>
  <c r="AE747" i="1" s="1"/>
  <c r="N747" i="1"/>
  <c r="L748" i="1"/>
  <c r="AE748" i="1" s="1"/>
  <c r="N748" i="1"/>
  <c r="L749" i="1"/>
  <c r="AE749" i="1" s="1"/>
  <c r="N749" i="1"/>
  <c r="L750" i="1"/>
  <c r="AE750" i="1" s="1"/>
  <c r="N750" i="1"/>
  <c r="L751" i="1"/>
  <c r="AE751" i="1" s="1"/>
  <c r="N751" i="1"/>
  <c r="L752" i="1"/>
  <c r="AE752" i="1" s="1"/>
  <c r="N752" i="1"/>
  <c r="L753" i="1"/>
  <c r="AE753" i="1" s="1"/>
  <c r="N753" i="1"/>
  <c r="L754" i="1"/>
  <c r="AE754" i="1" s="1"/>
  <c r="N754" i="1"/>
  <c r="L755" i="1"/>
  <c r="AE755" i="1" s="1"/>
  <c r="N755" i="1"/>
  <c r="L756" i="1"/>
  <c r="AE756" i="1" s="1"/>
  <c r="N756" i="1"/>
  <c r="L757" i="1"/>
  <c r="AE757" i="1" s="1"/>
  <c r="N757" i="1"/>
  <c r="L758" i="1"/>
  <c r="AE758" i="1" s="1"/>
  <c r="N758" i="1"/>
  <c r="L759" i="1"/>
  <c r="AE759" i="1" s="1"/>
  <c r="N759" i="1"/>
  <c r="L760" i="1"/>
  <c r="AE760" i="1" s="1"/>
  <c r="N760" i="1"/>
  <c r="L761" i="1"/>
  <c r="AE761" i="1" s="1"/>
  <c r="N761" i="1"/>
  <c r="L762" i="1"/>
  <c r="AE762" i="1" s="1"/>
  <c r="N762" i="1"/>
  <c r="L763" i="1"/>
  <c r="AE763" i="1" s="1"/>
  <c r="N763" i="1"/>
  <c r="L764" i="1"/>
  <c r="AE764" i="1" s="1"/>
  <c r="N764" i="1"/>
  <c r="L765" i="1"/>
  <c r="AE765" i="1" s="1"/>
  <c r="N765" i="1"/>
  <c r="L766" i="1"/>
  <c r="AE766" i="1" s="1"/>
  <c r="N766" i="1"/>
  <c r="L767" i="1"/>
  <c r="AE767" i="1" s="1"/>
  <c r="N767" i="1"/>
  <c r="L768" i="1"/>
  <c r="AE768" i="1" s="1"/>
  <c r="N768" i="1"/>
  <c r="L769" i="1"/>
  <c r="AE769" i="1" s="1"/>
  <c r="N769" i="1"/>
  <c r="L770" i="1"/>
  <c r="AE770" i="1" s="1"/>
  <c r="N770" i="1"/>
  <c r="L771" i="1"/>
  <c r="AE771" i="1" s="1"/>
  <c r="N771" i="1"/>
  <c r="L772" i="1"/>
  <c r="AE772" i="1" s="1"/>
  <c r="N772" i="1"/>
  <c r="L773" i="1"/>
  <c r="AE773" i="1" s="1"/>
  <c r="N773" i="1"/>
  <c r="L774" i="1"/>
  <c r="AE774" i="1" s="1"/>
  <c r="N774" i="1"/>
  <c r="L775" i="1"/>
  <c r="AE775" i="1" s="1"/>
  <c r="N775" i="1"/>
  <c r="L776" i="1"/>
  <c r="AE776" i="1" s="1"/>
  <c r="N776" i="1"/>
  <c r="L777" i="1"/>
  <c r="AE777" i="1" s="1"/>
  <c r="N777" i="1"/>
  <c r="L778" i="1"/>
  <c r="AE778" i="1" s="1"/>
  <c r="N778" i="1"/>
  <c r="L779" i="1"/>
  <c r="AE779" i="1" s="1"/>
  <c r="N779" i="1"/>
  <c r="L780" i="1"/>
  <c r="AE780" i="1" s="1"/>
  <c r="N780" i="1"/>
  <c r="L781" i="1"/>
  <c r="AE781" i="1" s="1"/>
  <c r="N781" i="1"/>
  <c r="L782" i="1"/>
  <c r="AE782" i="1" s="1"/>
  <c r="N782" i="1"/>
  <c r="L783" i="1"/>
  <c r="AE783" i="1" s="1"/>
  <c r="N783" i="1"/>
  <c r="L784" i="1"/>
  <c r="AE784" i="1" s="1"/>
  <c r="N784" i="1"/>
  <c r="L785" i="1"/>
  <c r="AE785" i="1" s="1"/>
  <c r="N785" i="1"/>
  <c r="L786" i="1"/>
  <c r="AE786" i="1" s="1"/>
  <c r="N786" i="1"/>
  <c r="L787" i="1"/>
  <c r="AE787" i="1" s="1"/>
  <c r="N787" i="1"/>
  <c r="L788" i="1"/>
  <c r="AE788" i="1" s="1"/>
  <c r="N788" i="1"/>
  <c r="L789" i="1"/>
  <c r="AE789" i="1" s="1"/>
  <c r="N789" i="1"/>
  <c r="L790" i="1"/>
  <c r="AE790" i="1" s="1"/>
  <c r="N790" i="1"/>
  <c r="L791" i="1"/>
  <c r="AE791" i="1" s="1"/>
  <c r="N791" i="1"/>
  <c r="L792" i="1"/>
  <c r="AE792" i="1" s="1"/>
  <c r="N792" i="1"/>
  <c r="L793" i="1"/>
  <c r="AE793" i="1" s="1"/>
  <c r="N793" i="1"/>
  <c r="L794" i="1"/>
  <c r="AE794" i="1" s="1"/>
  <c r="N794" i="1"/>
  <c r="L795" i="1"/>
  <c r="AE795" i="1" s="1"/>
  <c r="N795" i="1"/>
  <c r="L796" i="1"/>
  <c r="AE796" i="1" s="1"/>
  <c r="N796" i="1"/>
  <c r="L797" i="1"/>
  <c r="AE797" i="1" s="1"/>
  <c r="N797" i="1"/>
  <c r="L798" i="1"/>
  <c r="AE798" i="1" s="1"/>
  <c r="N798" i="1"/>
  <c r="L799" i="1"/>
  <c r="AE799" i="1" s="1"/>
  <c r="N799" i="1"/>
  <c r="L800" i="1"/>
  <c r="AE800" i="1" s="1"/>
  <c r="N800" i="1"/>
  <c r="L801" i="1"/>
  <c r="AE801" i="1" s="1"/>
  <c r="N801" i="1"/>
  <c r="L802" i="1"/>
  <c r="AE802" i="1" s="1"/>
  <c r="N802" i="1"/>
  <c r="L803" i="1"/>
  <c r="AE803" i="1" s="1"/>
  <c r="N803" i="1"/>
  <c r="L804" i="1"/>
  <c r="AE804" i="1" s="1"/>
  <c r="N804" i="1"/>
  <c r="L805" i="1"/>
  <c r="AE805" i="1" s="1"/>
  <c r="N805" i="1"/>
  <c r="L806" i="1"/>
  <c r="AE806" i="1" s="1"/>
  <c r="N806" i="1"/>
  <c r="L807" i="1"/>
  <c r="AE807" i="1" s="1"/>
  <c r="N807" i="1"/>
  <c r="L808" i="1"/>
  <c r="AE808" i="1" s="1"/>
  <c r="N808" i="1"/>
  <c r="L809" i="1"/>
  <c r="AE809" i="1" s="1"/>
  <c r="N809" i="1"/>
  <c r="L810" i="1"/>
  <c r="AE810" i="1" s="1"/>
  <c r="N810" i="1"/>
  <c r="L811" i="1"/>
  <c r="AE811" i="1" s="1"/>
  <c r="N811" i="1"/>
  <c r="L812" i="1"/>
  <c r="AE812" i="1" s="1"/>
  <c r="N812" i="1"/>
  <c r="L813" i="1"/>
  <c r="AE813" i="1" s="1"/>
  <c r="N813" i="1"/>
  <c r="L814" i="1"/>
  <c r="AE814" i="1" s="1"/>
  <c r="N814" i="1"/>
  <c r="L815" i="1"/>
  <c r="AE815" i="1" s="1"/>
  <c r="N815" i="1"/>
  <c r="L816" i="1"/>
  <c r="AE816" i="1" s="1"/>
  <c r="N816" i="1"/>
  <c r="L817" i="1"/>
  <c r="AE817" i="1" s="1"/>
  <c r="N817" i="1"/>
  <c r="L818" i="1"/>
  <c r="AE818" i="1" s="1"/>
  <c r="N818" i="1"/>
  <c r="L819" i="1"/>
  <c r="AE819" i="1" s="1"/>
  <c r="N819" i="1"/>
  <c r="L820" i="1"/>
  <c r="AE820" i="1" s="1"/>
  <c r="N820" i="1"/>
  <c r="L821" i="1"/>
  <c r="AE821" i="1" s="1"/>
  <c r="N821" i="1"/>
  <c r="L822" i="1"/>
  <c r="AE822" i="1" s="1"/>
  <c r="N822" i="1"/>
  <c r="L823" i="1"/>
  <c r="AE823" i="1" s="1"/>
  <c r="N823" i="1"/>
  <c r="L824" i="1"/>
  <c r="AE824" i="1" s="1"/>
  <c r="N824" i="1"/>
  <c r="L825" i="1"/>
  <c r="AE825" i="1" s="1"/>
  <c r="N825" i="1"/>
  <c r="L826" i="1"/>
  <c r="AE826" i="1" s="1"/>
  <c r="N826" i="1"/>
  <c r="L827" i="1"/>
  <c r="AE827" i="1" s="1"/>
  <c r="N827" i="1"/>
  <c r="L828" i="1"/>
  <c r="AE828" i="1" s="1"/>
  <c r="N828" i="1"/>
  <c r="L829" i="1"/>
  <c r="AE829" i="1" s="1"/>
  <c r="N829" i="1"/>
  <c r="L830" i="1"/>
  <c r="AE830" i="1" s="1"/>
  <c r="N830" i="1"/>
  <c r="L831" i="1"/>
  <c r="AE831" i="1" s="1"/>
  <c r="N831" i="1"/>
  <c r="L832" i="1"/>
  <c r="AE832" i="1" s="1"/>
  <c r="N832" i="1"/>
  <c r="L833" i="1"/>
  <c r="AE833" i="1" s="1"/>
  <c r="N833" i="1"/>
  <c r="L834" i="1"/>
  <c r="AE834" i="1" s="1"/>
  <c r="N834" i="1"/>
  <c r="L835" i="1"/>
  <c r="AE835" i="1" s="1"/>
  <c r="N835" i="1"/>
  <c r="L836" i="1"/>
  <c r="AE836" i="1" s="1"/>
  <c r="N836" i="1"/>
  <c r="L837" i="1"/>
  <c r="AE837" i="1" s="1"/>
  <c r="N837" i="1"/>
  <c r="L838" i="1"/>
  <c r="AE838" i="1" s="1"/>
  <c r="N838" i="1"/>
  <c r="L839" i="1"/>
  <c r="AE839" i="1" s="1"/>
  <c r="N839" i="1"/>
  <c r="L840" i="1"/>
  <c r="AE840" i="1" s="1"/>
  <c r="N840" i="1"/>
  <c r="L841" i="1"/>
  <c r="AE841" i="1" s="1"/>
  <c r="N841" i="1"/>
  <c r="L842" i="1"/>
  <c r="AE842" i="1" s="1"/>
  <c r="N842" i="1"/>
  <c r="L843" i="1"/>
  <c r="AE843" i="1" s="1"/>
  <c r="N843" i="1"/>
  <c r="L844" i="1"/>
  <c r="AE844" i="1" s="1"/>
  <c r="N844" i="1"/>
  <c r="L845" i="1"/>
  <c r="AE845" i="1" s="1"/>
  <c r="N845" i="1"/>
  <c r="L846" i="1"/>
  <c r="AE846" i="1" s="1"/>
  <c r="N846" i="1"/>
  <c r="L847" i="1"/>
  <c r="AE847" i="1" s="1"/>
  <c r="N847" i="1"/>
  <c r="L848" i="1"/>
  <c r="AE848" i="1" s="1"/>
  <c r="N848" i="1"/>
  <c r="L849" i="1"/>
  <c r="AE849" i="1" s="1"/>
  <c r="N849" i="1"/>
  <c r="L850" i="1"/>
  <c r="AE850" i="1" s="1"/>
  <c r="N850" i="1"/>
  <c r="L851" i="1"/>
  <c r="AE851" i="1" s="1"/>
  <c r="N851" i="1"/>
  <c r="L852" i="1"/>
  <c r="AE852" i="1" s="1"/>
  <c r="N852" i="1"/>
  <c r="L853" i="1"/>
  <c r="AE853" i="1" s="1"/>
  <c r="N853" i="1"/>
  <c r="L854" i="1"/>
  <c r="AE854" i="1" s="1"/>
  <c r="N854" i="1"/>
  <c r="L855" i="1"/>
  <c r="AE855" i="1" s="1"/>
  <c r="N855" i="1"/>
  <c r="L856" i="1"/>
  <c r="AE856" i="1" s="1"/>
  <c r="N856" i="1"/>
  <c r="L857" i="1"/>
  <c r="AE857" i="1" s="1"/>
  <c r="N857" i="1"/>
  <c r="L858" i="1"/>
  <c r="AE858" i="1" s="1"/>
  <c r="N858" i="1"/>
  <c r="L859" i="1"/>
  <c r="AE859" i="1" s="1"/>
  <c r="N859" i="1"/>
  <c r="L860" i="1"/>
  <c r="AE860" i="1" s="1"/>
  <c r="N860" i="1"/>
  <c r="L861" i="1"/>
  <c r="AE861" i="1" s="1"/>
  <c r="N861" i="1"/>
  <c r="L862" i="1"/>
  <c r="AE862" i="1" s="1"/>
  <c r="N862" i="1"/>
  <c r="L863" i="1"/>
  <c r="AE863" i="1" s="1"/>
  <c r="N863" i="1"/>
  <c r="L864" i="1"/>
  <c r="AE864" i="1" s="1"/>
  <c r="N864" i="1"/>
  <c r="L865" i="1"/>
  <c r="AE865" i="1" s="1"/>
  <c r="N865" i="1"/>
  <c r="L866" i="1"/>
  <c r="AE866" i="1" s="1"/>
  <c r="N866" i="1"/>
  <c r="L867" i="1"/>
  <c r="AE867" i="1" s="1"/>
  <c r="N867" i="1"/>
  <c r="L868" i="1"/>
  <c r="AE868" i="1" s="1"/>
  <c r="N868" i="1"/>
  <c r="L869" i="1"/>
  <c r="AE869" i="1" s="1"/>
  <c r="N869" i="1"/>
  <c r="L870" i="1"/>
  <c r="AE870" i="1" s="1"/>
  <c r="N870" i="1"/>
  <c r="L871" i="1"/>
  <c r="AE871" i="1" s="1"/>
  <c r="N871" i="1"/>
  <c r="L872" i="1"/>
  <c r="AE872" i="1" s="1"/>
  <c r="N872" i="1"/>
  <c r="L873" i="1"/>
  <c r="AE873" i="1" s="1"/>
  <c r="N873" i="1"/>
  <c r="L874" i="1"/>
  <c r="AE874" i="1" s="1"/>
  <c r="N874" i="1"/>
  <c r="L875" i="1"/>
  <c r="AE875" i="1" s="1"/>
  <c r="N875" i="1"/>
  <c r="L876" i="1"/>
  <c r="AE876" i="1" s="1"/>
  <c r="N876" i="1"/>
  <c r="L877" i="1"/>
  <c r="AE877" i="1" s="1"/>
  <c r="N877" i="1"/>
  <c r="L878" i="1"/>
  <c r="AE878" i="1" s="1"/>
  <c r="N878" i="1"/>
  <c r="L879" i="1"/>
  <c r="AE879" i="1" s="1"/>
  <c r="N879" i="1"/>
  <c r="L880" i="1"/>
  <c r="AE880" i="1" s="1"/>
  <c r="N880" i="1"/>
  <c r="L881" i="1"/>
  <c r="AE881" i="1" s="1"/>
  <c r="N881" i="1"/>
  <c r="L882" i="1"/>
  <c r="AE882" i="1" s="1"/>
  <c r="N882" i="1"/>
  <c r="L883" i="1"/>
  <c r="AE883" i="1" s="1"/>
  <c r="N883" i="1"/>
  <c r="L884" i="1"/>
  <c r="AE884" i="1" s="1"/>
  <c r="N884" i="1"/>
  <c r="L885" i="1"/>
  <c r="AE885" i="1" s="1"/>
  <c r="N885" i="1"/>
  <c r="L886" i="1"/>
  <c r="AE886" i="1" s="1"/>
  <c r="N886" i="1"/>
  <c r="L887" i="1"/>
  <c r="AE887" i="1" s="1"/>
  <c r="N887" i="1"/>
  <c r="L888" i="1"/>
  <c r="AE888" i="1" s="1"/>
  <c r="N888" i="1"/>
  <c r="L889" i="1"/>
  <c r="AE889" i="1" s="1"/>
  <c r="N889" i="1"/>
  <c r="L890" i="1"/>
  <c r="AE890" i="1" s="1"/>
  <c r="N890" i="1"/>
  <c r="L891" i="1"/>
  <c r="AE891" i="1" s="1"/>
  <c r="N891" i="1"/>
  <c r="L892" i="1"/>
  <c r="AE892" i="1" s="1"/>
  <c r="N892" i="1"/>
  <c r="L893" i="1"/>
  <c r="AE893" i="1" s="1"/>
  <c r="N893" i="1"/>
  <c r="L894" i="1"/>
  <c r="AE894" i="1" s="1"/>
  <c r="N894" i="1"/>
  <c r="L895" i="1"/>
  <c r="AE895" i="1" s="1"/>
  <c r="N895" i="1"/>
  <c r="L896" i="1"/>
  <c r="AE896" i="1" s="1"/>
  <c r="N896" i="1"/>
  <c r="L897" i="1"/>
  <c r="AE897" i="1" s="1"/>
  <c r="N897" i="1"/>
  <c r="L898" i="1"/>
  <c r="AE898" i="1" s="1"/>
  <c r="N898" i="1"/>
  <c r="L899" i="1"/>
  <c r="AE899" i="1" s="1"/>
  <c r="N899" i="1"/>
  <c r="L900" i="1"/>
  <c r="AE900" i="1" s="1"/>
  <c r="N900" i="1"/>
  <c r="L901" i="1"/>
  <c r="AE901" i="1" s="1"/>
  <c r="N901" i="1"/>
  <c r="L902" i="1"/>
  <c r="AE902" i="1" s="1"/>
  <c r="N902" i="1"/>
  <c r="L903" i="1"/>
  <c r="AE903" i="1" s="1"/>
  <c r="N903" i="1"/>
  <c r="L904" i="1"/>
  <c r="AE904" i="1" s="1"/>
  <c r="N904" i="1"/>
  <c r="L905" i="1"/>
  <c r="AE905" i="1" s="1"/>
  <c r="N905" i="1"/>
  <c r="L906" i="1"/>
  <c r="AE906" i="1" s="1"/>
  <c r="N906" i="1"/>
  <c r="L907" i="1"/>
  <c r="AE907" i="1" s="1"/>
  <c r="N907" i="1"/>
  <c r="L908" i="1"/>
  <c r="AE908" i="1" s="1"/>
  <c r="N908" i="1"/>
  <c r="L909" i="1"/>
  <c r="AE909" i="1" s="1"/>
  <c r="N909" i="1"/>
  <c r="L910" i="1"/>
  <c r="AE910" i="1" s="1"/>
  <c r="N910" i="1"/>
  <c r="L911" i="1"/>
  <c r="AE911" i="1" s="1"/>
  <c r="N911" i="1"/>
  <c r="L912" i="1"/>
  <c r="AE912" i="1" s="1"/>
  <c r="N912" i="1"/>
  <c r="L913" i="1"/>
  <c r="AE913" i="1" s="1"/>
  <c r="N913" i="1"/>
  <c r="L914" i="1"/>
  <c r="AE914" i="1" s="1"/>
  <c r="N914" i="1"/>
  <c r="L915" i="1"/>
  <c r="AE915" i="1" s="1"/>
  <c r="N915" i="1"/>
  <c r="L916" i="1"/>
  <c r="AE916" i="1" s="1"/>
  <c r="N916" i="1"/>
  <c r="L917" i="1"/>
  <c r="AE917" i="1" s="1"/>
  <c r="N917" i="1"/>
  <c r="L918" i="1"/>
  <c r="AE918" i="1" s="1"/>
  <c r="N918" i="1"/>
  <c r="L919" i="1"/>
  <c r="AE919" i="1" s="1"/>
  <c r="N919" i="1"/>
  <c r="L920" i="1"/>
  <c r="AE920" i="1" s="1"/>
  <c r="N920" i="1"/>
  <c r="L921" i="1"/>
  <c r="AE921" i="1" s="1"/>
  <c r="N921" i="1"/>
  <c r="L922" i="1"/>
  <c r="AE922" i="1" s="1"/>
  <c r="N922" i="1"/>
  <c r="L923" i="1"/>
  <c r="AE923" i="1" s="1"/>
  <c r="N923" i="1"/>
  <c r="L924" i="1"/>
  <c r="AE924" i="1" s="1"/>
  <c r="N924" i="1"/>
  <c r="L925" i="1"/>
  <c r="AE925" i="1" s="1"/>
  <c r="N925" i="1"/>
  <c r="L926" i="1"/>
  <c r="AE926" i="1" s="1"/>
  <c r="N926" i="1"/>
  <c r="L927" i="1"/>
  <c r="AE927" i="1" s="1"/>
  <c r="N927" i="1"/>
  <c r="L928" i="1"/>
  <c r="AE928" i="1" s="1"/>
  <c r="N928" i="1"/>
  <c r="L929" i="1"/>
  <c r="AE929" i="1" s="1"/>
  <c r="N929" i="1"/>
  <c r="L930" i="1"/>
  <c r="AE930" i="1" s="1"/>
  <c r="N930" i="1"/>
  <c r="L931" i="1"/>
  <c r="AE931" i="1" s="1"/>
  <c r="N931" i="1"/>
  <c r="L932" i="1"/>
  <c r="AE932" i="1" s="1"/>
  <c r="N932" i="1"/>
  <c r="L933" i="1"/>
  <c r="AE933" i="1" s="1"/>
  <c r="N933" i="1"/>
  <c r="L934" i="1"/>
  <c r="AE934" i="1" s="1"/>
  <c r="N934" i="1"/>
  <c r="L935" i="1"/>
  <c r="AE935" i="1" s="1"/>
  <c r="N935" i="1"/>
  <c r="L936" i="1"/>
  <c r="AE936" i="1" s="1"/>
  <c r="N936" i="1"/>
  <c r="L937" i="1"/>
  <c r="AE937" i="1" s="1"/>
  <c r="N937" i="1"/>
  <c r="L938" i="1"/>
  <c r="AE938" i="1" s="1"/>
  <c r="N938" i="1"/>
  <c r="L939" i="1"/>
  <c r="AE939" i="1" s="1"/>
  <c r="N939" i="1"/>
  <c r="L940" i="1"/>
  <c r="AE940" i="1" s="1"/>
  <c r="N940" i="1"/>
  <c r="L941" i="1"/>
  <c r="AE941" i="1" s="1"/>
  <c r="N941" i="1"/>
  <c r="L942" i="1"/>
  <c r="AE942" i="1" s="1"/>
  <c r="N942" i="1"/>
  <c r="L943" i="1"/>
  <c r="AE943" i="1" s="1"/>
  <c r="N943" i="1"/>
  <c r="L944" i="1"/>
  <c r="AE944" i="1" s="1"/>
  <c r="N944" i="1"/>
  <c r="L945" i="1"/>
  <c r="AE945" i="1" s="1"/>
  <c r="N945" i="1"/>
  <c r="L946" i="1"/>
  <c r="AE946" i="1" s="1"/>
  <c r="N946" i="1"/>
  <c r="L947" i="1"/>
  <c r="AE947" i="1" s="1"/>
  <c r="N947" i="1"/>
  <c r="L948" i="1"/>
  <c r="AE948" i="1" s="1"/>
  <c r="N948" i="1"/>
  <c r="L949" i="1"/>
  <c r="AE949" i="1" s="1"/>
  <c r="N949" i="1"/>
  <c r="L950" i="1"/>
  <c r="AE950" i="1" s="1"/>
  <c r="N950" i="1"/>
  <c r="L951" i="1"/>
  <c r="AE951" i="1" s="1"/>
  <c r="N951" i="1"/>
  <c r="L952" i="1"/>
  <c r="AE952" i="1" s="1"/>
  <c r="N952" i="1"/>
  <c r="L953" i="1"/>
  <c r="AE953" i="1" s="1"/>
  <c r="N953" i="1"/>
  <c r="L954" i="1"/>
  <c r="AE954" i="1" s="1"/>
  <c r="N954" i="1"/>
  <c r="L955" i="1"/>
  <c r="AE955" i="1" s="1"/>
  <c r="N955" i="1"/>
  <c r="L956" i="1"/>
  <c r="AE956" i="1" s="1"/>
  <c r="N956" i="1"/>
  <c r="L957" i="1"/>
  <c r="AE957" i="1" s="1"/>
  <c r="N957" i="1"/>
  <c r="L958" i="1"/>
  <c r="AE958" i="1" s="1"/>
  <c r="N958" i="1"/>
  <c r="L959" i="1"/>
  <c r="AE959" i="1" s="1"/>
  <c r="N959" i="1"/>
  <c r="L960" i="1"/>
  <c r="AE960" i="1" s="1"/>
  <c r="N960" i="1"/>
  <c r="L961" i="1"/>
  <c r="AE961" i="1" s="1"/>
  <c r="N961" i="1"/>
  <c r="L962" i="1"/>
  <c r="AE962" i="1" s="1"/>
  <c r="N962" i="1"/>
  <c r="L963" i="1"/>
  <c r="AE963" i="1" s="1"/>
  <c r="N963" i="1"/>
  <c r="L964" i="1"/>
  <c r="AE964" i="1" s="1"/>
  <c r="N964" i="1"/>
  <c r="L965" i="1"/>
  <c r="AE965" i="1" s="1"/>
  <c r="N965" i="1"/>
  <c r="L966" i="1"/>
  <c r="AE966" i="1" s="1"/>
  <c r="N966" i="1"/>
  <c r="L967" i="1"/>
  <c r="AE967" i="1" s="1"/>
  <c r="N967" i="1"/>
  <c r="L968" i="1"/>
  <c r="AE968" i="1" s="1"/>
  <c r="N968" i="1"/>
  <c r="L969" i="1"/>
  <c r="AE969" i="1" s="1"/>
  <c r="N969" i="1"/>
  <c r="L970" i="1"/>
  <c r="AE970" i="1" s="1"/>
  <c r="N970" i="1"/>
  <c r="L971" i="1"/>
  <c r="AE971" i="1" s="1"/>
  <c r="N971" i="1"/>
  <c r="L972" i="1"/>
  <c r="AE972" i="1" s="1"/>
  <c r="N972" i="1"/>
  <c r="L973" i="1"/>
  <c r="AE973" i="1" s="1"/>
  <c r="N973" i="1"/>
  <c r="L974" i="1"/>
  <c r="AE974" i="1" s="1"/>
  <c r="N974" i="1"/>
  <c r="L975" i="1"/>
  <c r="AE975" i="1" s="1"/>
  <c r="N975" i="1"/>
  <c r="L976" i="1"/>
  <c r="AE976" i="1" s="1"/>
  <c r="N976" i="1"/>
  <c r="L977" i="1"/>
  <c r="AE977" i="1" s="1"/>
  <c r="N977" i="1"/>
  <c r="L978" i="1"/>
  <c r="AE978" i="1" s="1"/>
  <c r="N978" i="1"/>
  <c r="L979" i="1"/>
  <c r="AE979" i="1" s="1"/>
  <c r="N979" i="1"/>
  <c r="L980" i="1"/>
  <c r="AE980" i="1" s="1"/>
  <c r="N980" i="1"/>
  <c r="L981" i="1"/>
  <c r="AE981" i="1" s="1"/>
  <c r="N981" i="1"/>
  <c r="L982" i="1"/>
  <c r="AE982" i="1" s="1"/>
  <c r="N982" i="1"/>
  <c r="L983" i="1"/>
  <c r="AE983" i="1" s="1"/>
  <c r="N983" i="1"/>
  <c r="L984" i="1"/>
  <c r="AE984" i="1" s="1"/>
  <c r="N984" i="1"/>
  <c r="L985" i="1"/>
  <c r="AE985" i="1" s="1"/>
  <c r="N985" i="1"/>
  <c r="L986" i="1"/>
  <c r="AE986" i="1" s="1"/>
  <c r="N986" i="1"/>
  <c r="L987" i="1"/>
  <c r="AE987" i="1" s="1"/>
  <c r="N987" i="1"/>
  <c r="L988" i="1"/>
  <c r="AE988" i="1" s="1"/>
  <c r="N988" i="1"/>
  <c r="L989" i="1"/>
  <c r="AE989" i="1" s="1"/>
  <c r="N989" i="1"/>
  <c r="L990" i="1"/>
  <c r="AE990" i="1" s="1"/>
  <c r="N990" i="1"/>
  <c r="L991" i="1"/>
  <c r="AE991" i="1" s="1"/>
  <c r="N991" i="1"/>
  <c r="L992" i="1"/>
  <c r="AE992" i="1" s="1"/>
  <c r="N992" i="1"/>
  <c r="L993" i="1"/>
  <c r="AE993" i="1" s="1"/>
  <c r="N993" i="1"/>
  <c r="L994" i="1"/>
  <c r="AE994" i="1" s="1"/>
  <c r="N994" i="1"/>
  <c r="L995" i="1"/>
  <c r="AE995" i="1" s="1"/>
  <c r="N995" i="1"/>
  <c r="L996" i="1"/>
  <c r="AE996" i="1" s="1"/>
  <c r="N996" i="1"/>
  <c r="L997" i="1"/>
  <c r="AE997" i="1" s="1"/>
  <c r="N997" i="1"/>
  <c r="L998" i="1"/>
  <c r="AE998" i="1" s="1"/>
  <c r="N998" i="1"/>
  <c r="L999" i="1"/>
  <c r="AE999" i="1" s="1"/>
  <c r="N999" i="1"/>
  <c r="L1000" i="1"/>
  <c r="AE1000" i="1" s="1"/>
  <c r="N1000" i="1"/>
  <c r="L1001" i="1"/>
  <c r="AE1001" i="1" s="1"/>
  <c r="N1001" i="1"/>
  <c r="L1002" i="1"/>
  <c r="AE1002" i="1" s="1"/>
  <c r="N1002" i="1"/>
  <c r="L1003" i="1"/>
  <c r="AE1003" i="1" s="1"/>
  <c r="N1003" i="1"/>
  <c r="L1004" i="1"/>
  <c r="AE1004" i="1" s="1"/>
  <c r="N1004" i="1"/>
  <c r="L1005" i="1"/>
  <c r="AE1005" i="1" s="1"/>
  <c r="N1005" i="1"/>
  <c r="L1006" i="1"/>
  <c r="AE1006" i="1" s="1"/>
  <c r="N1006" i="1"/>
  <c r="L1007" i="1"/>
  <c r="AE1007" i="1" s="1"/>
  <c r="N1007" i="1"/>
  <c r="L1008" i="1"/>
  <c r="AE1008" i="1" s="1"/>
  <c r="N1008" i="1"/>
  <c r="L1009" i="1"/>
  <c r="AE1009" i="1" s="1"/>
  <c r="N1009" i="1"/>
  <c r="L1010" i="1"/>
  <c r="AE1010" i="1" s="1"/>
  <c r="N1010" i="1"/>
  <c r="L1011" i="1"/>
  <c r="AE1011" i="1" s="1"/>
  <c r="N1011" i="1"/>
  <c r="L1012" i="1"/>
  <c r="AE1012" i="1" s="1"/>
  <c r="N1012" i="1"/>
  <c r="L1013" i="1"/>
  <c r="AE1013" i="1" s="1"/>
  <c r="N1013" i="1"/>
  <c r="L1014" i="1"/>
  <c r="AE1014" i="1" s="1"/>
  <c r="N1014" i="1"/>
  <c r="L1015" i="1"/>
  <c r="AE1015" i="1" s="1"/>
  <c r="N1015" i="1"/>
  <c r="L1016" i="1"/>
  <c r="AE1016" i="1" s="1"/>
  <c r="N1016" i="1"/>
  <c r="L1017" i="1"/>
  <c r="AE1017" i="1" s="1"/>
  <c r="N1017" i="1"/>
  <c r="L1018" i="1"/>
  <c r="AE1018" i="1" s="1"/>
  <c r="N1018" i="1"/>
  <c r="L1019" i="1"/>
  <c r="AE1019" i="1" s="1"/>
  <c r="N1019" i="1"/>
  <c r="L1020" i="1"/>
  <c r="AE1020" i="1" s="1"/>
  <c r="N1020" i="1"/>
  <c r="L1021" i="1"/>
  <c r="AE1021" i="1" s="1"/>
  <c r="N1021" i="1"/>
  <c r="L1022" i="1"/>
  <c r="AE1022" i="1" s="1"/>
  <c r="N1022" i="1"/>
  <c r="L1023" i="1"/>
  <c r="AE1023" i="1" s="1"/>
  <c r="N1023" i="1"/>
  <c r="L1024" i="1"/>
  <c r="AE1024" i="1" s="1"/>
  <c r="N1024" i="1"/>
  <c r="L1025" i="1"/>
  <c r="AE1025" i="1" s="1"/>
  <c r="N1025" i="1"/>
  <c r="L1026" i="1"/>
  <c r="AE1026" i="1" s="1"/>
  <c r="N1026" i="1"/>
  <c r="L1027" i="1"/>
  <c r="AE1027" i="1" s="1"/>
  <c r="N1027" i="1"/>
  <c r="L1028" i="1"/>
  <c r="AE1028" i="1" s="1"/>
  <c r="N1028" i="1"/>
  <c r="L1029" i="1"/>
  <c r="AE1029" i="1" s="1"/>
  <c r="N1029" i="1"/>
  <c r="L1030" i="1"/>
  <c r="AE1030" i="1" s="1"/>
  <c r="N1030" i="1"/>
  <c r="L1031" i="1"/>
  <c r="AE1031" i="1" s="1"/>
  <c r="N1031" i="1"/>
  <c r="L1032" i="1"/>
  <c r="AE1032" i="1" s="1"/>
  <c r="N1032" i="1"/>
  <c r="L1033" i="1"/>
  <c r="AE1033" i="1" s="1"/>
  <c r="N1033" i="1"/>
  <c r="L1034" i="1"/>
  <c r="AE1034" i="1" s="1"/>
  <c r="N1034" i="1"/>
  <c r="L1035" i="1"/>
  <c r="AE1035" i="1" s="1"/>
  <c r="N1035" i="1"/>
  <c r="L1036" i="1"/>
  <c r="AE1036" i="1" s="1"/>
  <c r="N1036" i="1"/>
  <c r="L1037" i="1"/>
  <c r="AE1037" i="1" s="1"/>
  <c r="N1037" i="1"/>
  <c r="L1038" i="1"/>
  <c r="AE1038" i="1" s="1"/>
  <c r="N1038" i="1"/>
  <c r="L1039" i="1"/>
  <c r="AE1039" i="1" s="1"/>
  <c r="N1039" i="1"/>
  <c r="L1040" i="1"/>
  <c r="AE1040" i="1" s="1"/>
  <c r="N1040" i="1"/>
  <c r="L1041" i="1"/>
  <c r="AE1041" i="1" s="1"/>
  <c r="N1041" i="1"/>
  <c r="L1042" i="1"/>
  <c r="AE1042" i="1" s="1"/>
  <c r="N1042" i="1"/>
  <c r="L1043" i="1"/>
  <c r="AE1043" i="1" s="1"/>
  <c r="N1043" i="1"/>
  <c r="L1044" i="1"/>
  <c r="AE1044" i="1" s="1"/>
  <c r="N1044" i="1"/>
  <c r="L1045" i="1"/>
  <c r="AE1045" i="1" s="1"/>
  <c r="N1045" i="1"/>
  <c r="L1046" i="1"/>
  <c r="AE1046" i="1" s="1"/>
  <c r="N1046" i="1"/>
  <c r="L1047" i="1"/>
  <c r="AE1047" i="1" s="1"/>
  <c r="N1047" i="1"/>
  <c r="L1048" i="1"/>
  <c r="AE1048" i="1" s="1"/>
  <c r="N1048" i="1"/>
  <c r="L1049" i="1"/>
  <c r="AE1049" i="1" s="1"/>
  <c r="N1049" i="1"/>
  <c r="L1050" i="1"/>
  <c r="AE1050" i="1" s="1"/>
  <c r="N1050" i="1"/>
  <c r="L1051" i="1"/>
  <c r="AE1051" i="1" s="1"/>
  <c r="N1051" i="1"/>
  <c r="L1052" i="1"/>
  <c r="AE1052" i="1" s="1"/>
  <c r="N1052" i="1"/>
  <c r="L1053" i="1"/>
  <c r="AE1053" i="1" s="1"/>
  <c r="N1053" i="1"/>
  <c r="L1054" i="1"/>
  <c r="AE1054" i="1" s="1"/>
  <c r="N1054" i="1"/>
  <c r="L1055" i="1"/>
  <c r="AE1055" i="1" s="1"/>
  <c r="N1055" i="1"/>
  <c r="L1056" i="1"/>
  <c r="AE1056" i="1" s="1"/>
  <c r="N1056" i="1"/>
  <c r="L1057" i="1"/>
  <c r="AE1057" i="1" s="1"/>
  <c r="N1057" i="1"/>
  <c r="L1058" i="1"/>
  <c r="AE1058" i="1" s="1"/>
  <c r="N1058" i="1"/>
  <c r="L1059" i="1"/>
  <c r="AE1059" i="1" s="1"/>
  <c r="N1059" i="1"/>
  <c r="L1060" i="1"/>
  <c r="AE1060" i="1" s="1"/>
  <c r="N1060" i="1"/>
  <c r="L1061" i="1"/>
  <c r="AE1061" i="1" s="1"/>
  <c r="N1061" i="1"/>
  <c r="L1062" i="1"/>
  <c r="AE1062" i="1" s="1"/>
  <c r="N1062" i="1"/>
  <c r="L1063" i="1"/>
  <c r="AE1063" i="1" s="1"/>
  <c r="N1063" i="1"/>
  <c r="L1064" i="1"/>
  <c r="AE1064" i="1" s="1"/>
  <c r="N1064" i="1"/>
  <c r="L1065" i="1"/>
  <c r="AE1065" i="1" s="1"/>
  <c r="N1065" i="1"/>
  <c r="L1066" i="1"/>
  <c r="AE1066" i="1" s="1"/>
  <c r="N1066" i="1"/>
  <c r="L1067" i="1"/>
  <c r="AE1067" i="1" s="1"/>
  <c r="N1067" i="1"/>
  <c r="L1068" i="1"/>
  <c r="AE1068" i="1" s="1"/>
  <c r="N1068" i="1"/>
  <c r="L1069" i="1"/>
  <c r="AE1069" i="1" s="1"/>
  <c r="N1069" i="1"/>
  <c r="L1070" i="1"/>
  <c r="AE1070" i="1" s="1"/>
  <c r="N1070" i="1"/>
  <c r="L1071" i="1"/>
  <c r="AE1071" i="1" s="1"/>
  <c r="N1071" i="1"/>
  <c r="L1072" i="1"/>
  <c r="AE1072" i="1" s="1"/>
  <c r="N1072" i="1"/>
  <c r="L1073" i="1"/>
  <c r="AE1073" i="1" s="1"/>
  <c r="N1073" i="1"/>
  <c r="L1074" i="1"/>
  <c r="AE1074" i="1" s="1"/>
  <c r="N1074" i="1"/>
  <c r="L1075" i="1"/>
  <c r="AE1075" i="1" s="1"/>
  <c r="N1075" i="1"/>
  <c r="L1076" i="1"/>
  <c r="AE1076" i="1" s="1"/>
  <c r="N1076" i="1"/>
  <c r="L1077" i="1"/>
  <c r="AE1077" i="1" s="1"/>
  <c r="N1077" i="1"/>
  <c r="L1078" i="1"/>
  <c r="AE1078" i="1" s="1"/>
  <c r="N1078" i="1"/>
  <c r="L1079" i="1"/>
  <c r="AE1079" i="1" s="1"/>
  <c r="N1079" i="1"/>
  <c r="L1080" i="1"/>
  <c r="AE1080" i="1" s="1"/>
  <c r="N1080" i="1"/>
  <c r="L1081" i="1"/>
  <c r="AE1081" i="1" s="1"/>
  <c r="N1081" i="1"/>
  <c r="L1082" i="1"/>
  <c r="AE1082" i="1" s="1"/>
  <c r="N1082" i="1"/>
  <c r="L1083" i="1"/>
  <c r="AE1083" i="1" s="1"/>
  <c r="N1083" i="1"/>
  <c r="L1084" i="1"/>
  <c r="AE1084" i="1" s="1"/>
  <c r="N1084" i="1"/>
  <c r="L1085" i="1"/>
  <c r="AE1085" i="1" s="1"/>
  <c r="N1085" i="1"/>
  <c r="L1086" i="1"/>
  <c r="AE1086" i="1" s="1"/>
  <c r="N1086" i="1"/>
  <c r="L1087" i="1"/>
  <c r="AE1087" i="1" s="1"/>
  <c r="N1087" i="1"/>
  <c r="L1088" i="1"/>
  <c r="AE1088" i="1" s="1"/>
  <c r="N1088" i="1"/>
  <c r="L1089" i="1"/>
  <c r="AE1089" i="1" s="1"/>
  <c r="N1089" i="1"/>
  <c r="L1090" i="1"/>
  <c r="AE1090" i="1" s="1"/>
  <c r="N1090" i="1"/>
  <c r="L1091" i="1"/>
  <c r="AE1091" i="1" s="1"/>
  <c r="N1091" i="1"/>
  <c r="L1092" i="1"/>
  <c r="AE1092" i="1" s="1"/>
  <c r="N1092" i="1"/>
  <c r="L1093" i="1"/>
  <c r="AE1093" i="1" s="1"/>
  <c r="N1093" i="1"/>
  <c r="L1094" i="1"/>
  <c r="AE1094" i="1" s="1"/>
  <c r="N1094" i="1"/>
  <c r="L1095" i="1"/>
  <c r="AE1095" i="1" s="1"/>
  <c r="N1095" i="1"/>
  <c r="L1096" i="1"/>
  <c r="AE1096" i="1" s="1"/>
  <c r="N1096" i="1"/>
  <c r="L1097" i="1"/>
  <c r="AE1097" i="1" s="1"/>
  <c r="N1097" i="1"/>
  <c r="L1098" i="1"/>
  <c r="AE1098" i="1" s="1"/>
  <c r="N1098" i="1"/>
  <c r="L1099" i="1"/>
  <c r="AE1099" i="1" s="1"/>
  <c r="N1099" i="1"/>
  <c r="L1100" i="1"/>
  <c r="AE1100" i="1" s="1"/>
  <c r="N1100" i="1"/>
  <c r="L1101" i="1"/>
  <c r="AE1101" i="1" s="1"/>
  <c r="N1101" i="1"/>
  <c r="L1102" i="1"/>
  <c r="AE1102" i="1" s="1"/>
  <c r="N1102" i="1"/>
  <c r="L1103" i="1"/>
  <c r="AE1103" i="1" s="1"/>
  <c r="N1103" i="1"/>
  <c r="L1104" i="1"/>
  <c r="AE1104" i="1" s="1"/>
  <c r="N1104" i="1"/>
  <c r="L1105" i="1"/>
  <c r="AE1105" i="1" s="1"/>
  <c r="N1105" i="1"/>
  <c r="L1106" i="1"/>
  <c r="AE1106" i="1" s="1"/>
  <c r="N1106" i="1"/>
  <c r="L1107" i="1"/>
  <c r="AE1107" i="1" s="1"/>
  <c r="N1107" i="1"/>
  <c r="L1108" i="1"/>
  <c r="AE1108" i="1" s="1"/>
  <c r="N1108" i="1"/>
  <c r="L1109" i="1"/>
  <c r="AE1109" i="1" s="1"/>
  <c r="N1109" i="1"/>
  <c r="L1110" i="1"/>
  <c r="AE1110" i="1" s="1"/>
  <c r="N1110" i="1"/>
  <c r="L1111" i="1"/>
  <c r="AE1111" i="1" s="1"/>
  <c r="N1111" i="1"/>
  <c r="L1112" i="1"/>
  <c r="AE1112" i="1" s="1"/>
  <c r="N1112" i="1"/>
  <c r="L1113" i="1"/>
  <c r="AE1113" i="1" s="1"/>
  <c r="N1113" i="1"/>
  <c r="L1114" i="1"/>
  <c r="AE1114" i="1" s="1"/>
  <c r="N1114" i="1"/>
  <c r="L1115" i="1"/>
  <c r="AE1115" i="1" s="1"/>
  <c r="N1115" i="1"/>
  <c r="L1116" i="1"/>
  <c r="AE1116" i="1" s="1"/>
  <c r="N1116" i="1"/>
  <c r="L1117" i="1"/>
  <c r="AE1117" i="1" s="1"/>
  <c r="N1117" i="1"/>
  <c r="L1118" i="1"/>
  <c r="AE1118" i="1" s="1"/>
  <c r="N1118" i="1"/>
  <c r="L1119" i="1"/>
  <c r="AE1119" i="1" s="1"/>
  <c r="N1119" i="1"/>
  <c r="L1120" i="1"/>
  <c r="AE1120" i="1" s="1"/>
  <c r="N1120" i="1"/>
  <c r="L1121" i="1"/>
  <c r="AE1121" i="1" s="1"/>
  <c r="N1121" i="1"/>
  <c r="L1122" i="1"/>
  <c r="AE1122" i="1" s="1"/>
  <c r="N1122" i="1"/>
  <c r="L1123" i="1"/>
  <c r="AE1123" i="1" s="1"/>
  <c r="N1123" i="1"/>
  <c r="L1124" i="1"/>
  <c r="AE1124" i="1" s="1"/>
  <c r="N1124" i="1"/>
  <c r="L1125" i="1"/>
  <c r="AE1125" i="1" s="1"/>
  <c r="N1125" i="1"/>
  <c r="L1126" i="1"/>
  <c r="AE1126" i="1" s="1"/>
  <c r="N1126" i="1"/>
  <c r="L1127" i="1"/>
  <c r="AE1127" i="1" s="1"/>
  <c r="N1127" i="1"/>
  <c r="L1128" i="1"/>
  <c r="AE1128" i="1" s="1"/>
  <c r="N1128" i="1"/>
  <c r="L1129" i="1"/>
  <c r="AE1129" i="1" s="1"/>
  <c r="N1129" i="1"/>
  <c r="L1130" i="1"/>
  <c r="AE1130" i="1" s="1"/>
  <c r="N1130" i="1"/>
  <c r="L1131" i="1"/>
  <c r="AE1131" i="1" s="1"/>
  <c r="N1131" i="1"/>
  <c r="L1132" i="1"/>
  <c r="AE1132" i="1" s="1"/>
  <c r="N1132" i="1"/>
  <c r="L1133" i="1"/>
  <c r="AE1133" i="1" s="1"/>
  <c r="N1133" i="1"/>
  <c r="L1134" i="1"/>
  <c r="AE1134" i="1" s="1"/>
  <c r="N1134" i="1"/>
  <c r="L1135" i="1"/>
  <c r="AE1135" i="1" s="1"/>
  <c r="N1135" i="1"/>
  <c r="L1136" i="1"/>
  <c r="AE1136" i="1" s="1"/>
  <c r="N1136" i="1"/>
  <c r="L1137" i="1"/>
  <c r="AE1137" i="1" s="1"/>
  <c r="N1137" i="1"/>
  <c r="L1138" i="1"/>
  <c r="AE1138" i="1" s="1"/>
  <c r="N1138" i="1"/>
  <c r="L1139" i="1"/>
  <c r="AE1139" i="1" s="1"/>
  <c r="N1139" i="1"/>
  <c r="L1140" i="1"/>
  <c r="AE1140" i="1" s="1"/>
  <c r="N1140" i="1"/>
  <c r="L1141" i="1"/>
  <c r="AE1141" i="1" s="1"/>
  <c r="N1141" i="1"/>
  <c r="L1142" i="1"/>
  <c r="AE1142" i="1" s="1"/>
  <c r="N1142" i="1"/>
  <c r="L1143" i="1"/>
  <c r="AE1143" i="1" s="1"/>
  <c r="N1143" i="1"/>
  <c r="L1144" i="1"/>
  <c r="AE1144" i="1" s="1"/>
  <c r="N1144" i="1"/>
  <c r="L1145" i="1"/>
  <c r="AE1145" i="1" s="1"/>
  <c r="N1145" i="1"/>
  <c r="L1146" i="1"/>
  <c r="AE1146" i="1" s="1"/>
  <c r="N1146" i="1"/>
  <c r="L1147" i="1"/>
  <c r="AE1147" i="1" s="1"/>
  <c r="N1147" i="1"/>
  <c r="L1148" i="1"/>
  <c r="AE1148" i="1" s="1"/>
  <c r="N1148" i="1"/>
  <c r="L1149" i="1"/>
  <c r="AE1149" i="1" s="1"/>
  <c r="N1149" i="1"/>
  <c r="L1150" i="1"/>
  <c r="AE1150" i="1" s="1"/>
  <c r="N1150" i="1"/>
  <c r="L1151" i="1"/>
  <c r="AE1151" i="1" s="1"/>
  <c r="N1151" i="1"/>
  <c r="L1152" i="1"/>
  <c r="AE1152" i="1" s="1"/>
  <c r="N1152" i="1"/>
  <c r="L1153" i="1"/>
  <c r="AE1153" i="1" s="1"/>
  <c r="N1153" i="1"/>
  <c r="L1154" i="1"/>
  <c r="AE1154" i="1" s="1"/>
  <c r="N1154" i="1"/>
  <c r="L1155" i="1"/>
  <c r="AE1155" i="1" s="1"/>
  <c r="N1155" i="1"/>
  <c r="L1156" i="1"/>
  <c r="AE1156" i="1" s="1"/>
  <c r="N1156" i="1"/>
  <c r="L1157" i="1"/>
  <c r="AE1157" i="1" s="1"/>
  <c r="N1157" i="1"/>
  <c r="L1158" i="1"/>
  <c r="AE1158" i="1" s="1"/>
  <c r="N1158" i="1"/>
  <c r="L1159" i="1"/>
  <c r="AE1159" i="1" s="1"/>
  <c r="N1159" i="1"/>
  <c r="L1160" i="1"/>
  <c r="AE1160" i="1" s="1"/>
  <c r="N1160" i="1"/>
  <c r="L1161" i="1"/>
  <c r="AE1161" i="1" s="1"/>
  <c r="N1161" i="1"/>
  <c r="L1162" i="1"/>
  <c r="AE1162" i="1" s="1"/>
  <c r="N1162" i="1"/>
  <c r="L1163" i="1"/>
  <c r="AE1163" i="1" s="1"/>
  <c r="N1163" i="1"/>
  <c r="L1164" i="1"/>
  <c r="AE1164" i="1" s="1"/>
  <c r="N1164" i="1"/>
  <c r="L1165" i="1"/>
  <c r="AE1165" i="1" s="1"/>
  <c r="N1165" i="1"/>
  <c r="L1166" i="1"/>
  <c r="AE1166" i="1" s="1"/>
  <c r="N1166" i="1"/>
  <c r="L1167" i="1"/>
  <c r="AE1167" i="1" s="1"/>
  <c r="N1167" i="1"/>
  <c r="L1168" i="1"/>
  <c r="AE1168" i="1" s="1"/>
  <c r="N1168" i="1"/>
  <c r="L1169" i="1"/>
  <c r="AE1169" i="1" s="1"/>
  <c r="N1169" i="1"/>
  <c r="L1170" i="1"/>
  <c r="AE1170" i="1" s="1"/>
  <c r="N1170" i="1"/>
  <c r="L1171" i="1"/>
  <c r="AE1171" i="1" s="1"/>
  <c r="N1171" i="1"/>
  <c r="L1172" i="1"/>
  <c r="AE1172" i="1" s="1"/>
  <c r="N1172" i="1"/>
  <c r="L1173" i="1"/>
  <c r="AE1173" i="1" s="1"/>
  <c r="N1173" i="1"/>
  <c r="L1174" i="1"/>
  <c r="AE1174" i="1" s="1"/>
  <c r="N1174" i="1"/>
  <c r="L1175" i="1"/>
  <c r="AE1175" i="1" s="1"/>
  <c r="N1175" i="1"/>
  <c r="L1176" i="1"/>
  <c r="AE1176" i="1" s="1"/>
  <c r="N1176" i="1"/>
  <c r="L1177" i="1"/>
  <c r="AE1177" i="1" s="1"/>
  <c r="N1177" i="1"/>
  <c r="L1178" i="1"/>
  <c r="AE1178" i="1" s="1"/>
  <c r="N1178" i="1"/>
  <c r="L1179" i="1"/>
  <c r="AE1179" i="1" s="1"/>
  <c r="N1179" i="1"/>
  <c r="L1180" i="1"/>
  <c r="AE1180" i="1" s="1"/>
  <c r="N1180" i="1"/>
  <c r="L1181" i="1"/>
  <c r="AE1181" i="1" s="1"/>
  <c r="N1181" i="1"/>
  <c r="L1182" i="1"/>
  <c r="AE1182" i="1" s="1"/>
  <c r="N1182" i="1"/>
  <c r="L1183" i="1"/>
  <c r="AE1183" i="1" s="1"/>
  <c r="N1183" i="1"/>
  <c r="L1184" i="1"/>
  <c r="AE1184" i="1" s="1"/>
  <c r="N1184" i="1"/>
  <c r="L1185" i="1"/>
  <c r="AE1185" i="1" s="1"/>
  <c r="N1185" i="1"/>
  <c r="L1186" i="1"/>
  <c r="AE1186" i="1" s="1"/>
  <c r="N1186" i="1"/>
  <c r="L1187" i="1"/>
  <c r="AE1187" i="1" s="1"/>
  <c r="N1187" i="1"/>
  <c r="L1188" i="1"/>
  <c r="AE1188" i="1" s="1"/>
  <c r="N1188" i="1"/>
  <c r="L1189" i="1"/>
  <c r="AE1189" i="1" s="1"/>
  <c r="N1189" i="1"/>
  <c r="L1190" i="1"/>
  <c r="AE1190" i="1" s="1"/>
  <c r="N1190" i="1"/>
  <c r="L1191" i="1"/>
  <c r="AE1191" i="1" s="1"/>
  <c r="N1191" i="1"/>
  <c r="L1192" i="1"/>
  <c r="AE1192" i="1" s="1"/>
  <c r="N1192" i="1"/>
  <c r="L1193" i="1"/>
  <c r="AE1193" i="1" s="1"/>
  <c r="N1193" i="1"/>
  <c r="L1194" i="1"/>
  <c r="AE1194" i="1" s="1"/>
  <c r="N1194" i="1"/>
  <c r="L1195" i="1"/>
  <c r="AE1195" i="1" s="1"/>
  <c r="N1195" i="1"/>
  <c r="L1196" i="1"/>
  <c r="AE1196" i="1" s="1"/>
  <c r="N1196" i="1"/>
  <c r="L1197" i="1"/>
  <c r="AE1197" i="1" s="1"/>
  <c r="N1197" i="1"/>
  <c r="L1198" i="1"/>
  <c r="AE1198" i="1" s="1"/>
  <c r="N1198" i="1"/>
  <c r="L1199" i="1"/>
  <c r="AE1199" i="1" s="1"/>
  <c r="N1199" i="1"/>
  <c r="L1200" i="1"/>
  <c r="AE1200" i="1" s="1"/>
  <c r="N1200" i="1"/>
  <c r="L1201" i="1"/>
  <c r="AE1201" i="1" s="1"/>
  <c r="N1201" i="1"/>
  <c r="L1202" i="1"/>
  <c r="AE1202" i="1" s="1"/>
  <c r="N1202" i="1"/>
  <c r="L1203" i="1"/>
  <c r="AE1203" i="1" s="1"/>
  <c r="N1203" i="1"/>
  <c r="L1204" i="1"/>
  <c r="AE1204" i="1" s="1"/>
  <c r="N1204" i="1"/>
  <c r="L1205" i="1"/>
  <c r="AE1205" i="1" s="1"/>
  <c r="N1205" i="1"/>
  <c r="L1206" i="1"/>
  <c r="AE1206" i="1" s="1"/>
  <c r="N1206" i="1"/>
  <c r="L1207" i="1"/>
  <c r="AE1207" i="1" s="1"/>
  <c r="N1207" i="1"/>
  <c r="L1208" i="1"/>
  <c r="AE1208" i="1" s="1"/>
  <c r="N1208" i="1"/>
  <c r="L1209" i="1"/>
  <c r="AE1209" i="1" s="1"/>
  <c r="N1209" i="1"/>
  <c r="L1210" i="1"/>
  <c r="AE1210" i="1" s="1"/>
  <c r="N1210" i="1"/>
  <c r="L1211" i="1"/>
  <c r="AE1211" i="1" s="1"/>
  <c r="N1211" i="1"/>
  <c r="L1212" i="1"/>
  <c r="AE1212" i="1" s="1"/>
  <c r="N1212" i="1"/>
  <c r="L1213" i="1"/>
  <c r="AE1213" i="1" s="1"/>
  <c r="N1213" i="1"/>
  <c r="L1214" i="1"/>
  <c r="AE1214" i="1" s="1"/>
  <c r="N1214" i="1"/>
  <c r="L1215" i="1"/>
  <c r="AE1215" i="1" s="1"/>
  <c r="N1215" i="1"/>
  <c r="L1216" i="1"/>
  <c r="AE1216" i="1" s="1"/>
  <c r="N1216" i="1"/>
  <c r="L1217" i="1"/>
  <c r="AE1217" i="1" s="1"/>
  <c r="N1217" i="1"/>
  <c r="L1218" i="1"/>
  <c r="AE1218" i="1" s="1"/>
  <c r="N1218" i="1"/>
  <c r="L1219" i="1"/>
  <c r="AE1219" i="1" s="1"/>
  <c r="N1219" i="1"/>
  <c r="L1220" i="1"/>
  <c r="AE1220" i="1" s="1"/>
  <c r="N1220" i="1"/>
  <c r="L1221" i="1"/>
  <c r="AE1221" i="1" s="1"/>
  <c r="N1221" i="1"/>
  <c r="L1222" i="1"/>
  <c r="AE1222" i="1" s="1"/>
  <c r="N1222" i="1"/>
  <c r="L1223" i="1"/>
  <c r="AE1223" i="1" s="1"/>
  <c r="N1223" i="1"/>
  <c r="L1224" i="1"/>
  <c r="AE1224" i="1" s="1"/>
  <c r="N1224" i="1"/>
  <c r="L1225" i="1"/>
  <c r="AE1225" i="1" s="1"/>
  <c r="N1225" i="1"/>
  <c r="L1226" i="1"/>
  <c r="AE1226" i="1" s="1"/>
  <c r="N1226" i="1"/>
  <c r="L1227" i="1"/>
  <c r="AE1227" i="1" s="1"/>
  <c r="N1227" i="1"/>
  <c r="L1228" i="1"/>
  <c r="AE1228" i="1" s="1"/>
  <c r="N1228" i="1"/>
  <c r="L1229" i="1"/>
  <c r="AE1229" i="1" s="1"/>
  <c r="N1229" i="1"/>
  <c r="L1230" i="1"/>
  <c r="AE1230" i="1" s="1"/>
  <c r="N1230" i="1"/>
  <c r="L1231" i="1"/>
  <c r="AE1231" i="1" s="1"/>
  <c r="N1231" i="1"/>
  <c r="L1232" i="1"/>
  <c r="AE1232" i="1" s="1"/>
  <c r="N1232" i="1"/>
  <c r="L1233" i="1"/>
  <c r="AE1233" i="1" s="1"/>
  <c r="N1233" i="1"/>
  <c r="L1234" i="1"/>
  <c r="AE1234" i="1" s="1"/>
  <c r="N1234" i="1"/>
  <c r="L1235" i="1"/>
  <c r="AE1235" i="1" s="1"/>
  <c r="N1235" i="1"/>
  <c r="L1236" i="1"/>
  <c r="AE1236" i="1" s="1"/>
  <c r="N1236" i="1"/>
  <c r="L1237" i="1"/>
  <c r="AE1237" i="1" s="1"/>
  <c r="N1237" i="1"/>
  <c r="L1238" i="1"/>
  <c r="AE1238" i="1" s="1"/>
  <c r="N1238" i="1"/>
  <c r="L1239" i="1"/>
  <c r="AE1239" i="1" s="1"/>
  <c r="N1239" i="1"/>
  <c r="L1240" i="1"/>
  <c r="AE1240" i="1" s="1"/>
  <c r="N1240" i="1"/>
  <c r="L1241" i="1"/>
  <c r="AE1241" i="1" s="1"/>
  <c r="N1241" i="1"/>
  <c r="L1242" i="1"/>
  <c r="AE1242" i="1" s="1"/>
  <c r="N1242" i="1"/>
  <c r="L1243" i="1"/>
  <c r="AE1243" i="1" s="1"/>
  <c r="N1243" i="1"/>
  <c r="L1244" i="1"/>
  <c r="AE1244" i="1" s="1"/>
  <c r="N1244" i="1"/>
  <c r="L1245" i="1"/>
  <c r="AE1245" i="1" s="1"/>
  <c r="N1245" i="1"/>
  <c r="L1246" i="1"/>
  <c r="AE1246" i="1" s="1"/>
  <c r="N1246" i="1"/>
  <c r="L1247" i="1"/>
  <c r="AE1247" i="1" s="1"/>
  <c r="N1247" i="1"/>
  <c r="L1248" i="1"/>
  <c r="AE1248" i="1" s="1"/>
  <c r="N1248" i="1"/>
  <c r="L1249" i="1"/>
  <c r="AE1249" i="1" s="1"/>
  <c r="N1249" i="1"/>
  <c r="L1250" i="1"/>
  <c r="AE1250" i="1" s="1"/>
  <c r="N1250" i="1"/>
  <c r="L1251" i="1"/>
  <c r="AE1251" i="1" s="1"/>
  <c r="N1251" i="1"/>
  <c r="L1252" i="1"/>
  <c r="AE1252" i="1" s="1"/>
  <c r="N1252" i="1"/>
  <c r="L1253" i="1"/>
  <c r="AE1253" i="1" s="1"/>
  <c r="N1253" i="1"/>
  <c r="L1254" i="1"/>
  <c r="AE1254" i="1" s="1"/>
  <c r="N1254" i="1"/>
  <c r="L1255" i="1"/>
  <c r="AE1255" i="1" s="1"/>
  <c r="N1255" i="1"/>
  <c r="L1256" i="1"/>
  <c r="AE1256" i="1" s="1"/>
  <c r="N1256" i="1"/>
  <c r="L1257" i="1"/>
  <c r="AE1257" i="1" s="1"/>
  <c r="N1257" i="1"/>
  <c r="L1258" i="1"/>
  <c r="AE1258" i="1" s="1"/>
  <c r="N1258" i="1"/>
  <c r="L1259" i="1"/>
  <c r="AE1259" i="1" s="1"/>
  <c r="N1259" i="1"/>
  <c r="L1260" i="1"/>
  <c r="AE1260" i="1" s="1"/>
  <c r="N1260" i="1"/>
  <c r="L1261" i="1"/>
  <c r="AE1261" i="1" s="1"/>
  <c r="N1261" i="1"/>
  <c r="L1262" i="1"/>
  <c r="AE1262" i="1" s="1"/>
  <c r="N1262" i="1"/>
  <c r="L1263" i="1"/>
  <c r="AE1263" i="1" s="1"/>
  <c r="N1263" i="1"/>
  <c r="L1264" i="1"/>
  <c r="AE1264" i="1" s="1"/>
  <c r="N1264" i="1"/>
  <c r="L1265" i="1"/>
  <c r="AE1265" i="1" s="1"/>
  <c r="N1265" i="1"/>
  <c r="L1266" i="1"/>
  <c r="AE1266" i="1" s="1"/>
  <c r="N1266" i="1"/>
  <c r="L1267" i="1"/>
  <c r="AE1267" i="1" s="1"/>
  <c r="N1267" i="1"/>
  <c r="L1268" i="1"/>
  <c r="AE1268" i="1" s="1"/>
  <c r="N1268" i="1"/>
  <c r="L1269" i="1"/>
  <c r="AE1269" i="1" s="1"/>
  <c r="N1269" i="1"/>
  <c r="L1270" i="1"/>
  <c r="AE1270" i="1" s="1"/>
  <c r="N1270" i="1"/>
  <c r="L1271" i="1"/>
  <c r="AE1271" i="1" s="1"/>
  <c r="N1271" i="1"/>
  <c r="L1272" i="1"/>
  <c r="AE1272" i="1" s="1"/>
  <c r="N1272" i="1"/>
  <c r="L1273" i="1"/>
  <c r="AE1273" i="1" s="1"/>
  <c r="N1273" i="1"/>
  <c r="L1274" i="1"/>
  <c r="AE1274" i="1" s="1"/>
  <c r="N1274" i="1"/>
  <c r="L1275" i="1"/>
  <c r="AE1275" i="1" s="1"/>
  <c r="N1275" i="1"/>
  <c r="L1276" i="1"/>
  <c r="AE1276" i="1" s="1"/>
  <c r="N1276" i="1"/>
  <c r="L1277" i="1"/>
  <c r="AE1277" i="1" s="1"/>
  <c r="N1277" i="1"/>
  <c r="L1278" i="1"/>
  <c r="AE1278" i="1" s="1"/>
  <c r="N1278" i="1"/>
  <c r="L1279" i="1"/>
  <c r="AE1279" i="1" s="1"/>
  <c r="N1279" i="1"/>
  <c r="L1280" i="1"/>
  <c r="AE1280" i="1" s="1"/>
  <c r="N1280" i="1"/>
  <c r="L1281" i="1"/>
  <c r="AE1281" i="1" s="1"/>
  <c r="N1281" i="1"/>
  <c r="L1282" i="1"/>
  <c r="AE1282" i="1" s="1"/>
  <c r="N1282" i="1"/>
  <c r="L1283" i="1"/>
  <c r="AE1283" i="1" s="1"/>
  <c r="N1283" i="1"/>
  <c r="L1284" i="1"/>
  <c r="AE1284" i="1" s="1"/>
  <c r="N1284" i="1"/>
  <c r="L1285" i="1"/>
  <c r="AE1285" i="1" s="1"/>
  <c r="N1285" i="1"/>
  <c r="L1286" i="1"/>
  <c r="AE1286" i="1" s="1"/>
  <c r="N1286" i="1"/>
  <c r="L1287" i="1"/>
  <c r="AE1287" i="1" s="1"/>
  <c r="N1287" i="1"/>
  <c r="L1288" i="1"/>
  <c r="AE1288" i="1" s="1"/>
  <c r="N1288" i="1"/>
  <c r="L1289" i="1"/>
  <c r="AE1289" i="1" s="1"/>
  <c r="N1289" i="1"/>
  <c r="L1290" i="1"/>
  <c r="AE1290" i="1" s="1"/>
  <c r="N1290" i="1"/>
  <c r="L1291" i="1"/>
  <c r="AE1291" i="1" s="1"/>
  <c r="N1291" i="1"/>
  <c r="L1292" i="1"/>
  <c r="AE1292" i="1" s="1"/>
  <c r="N1292" i="1"/>
  <c r="L1293" i="1"/>
  <c r="AE1293" i="1" s="1"/>
  <c r="N1293" i="1"/>
  <c r="L1294" i="1"/>
  <c r="AE1294" i="1" s="1"/>
  <c r="N1294" i="1"/>
  <c r="L1295" i="1"/>
  <c r="AE1295" i="1" s="1"/>
  <c r="N1295" i="1"/>
  <c r="L1296" i="1"/>
  <c r="AE1296" i="1" s="1"/>
  <c r="N1296" i="1"/>
  <c r="L1297" i="1"/>
  <c r="AE1297" i="1" s="1"/>
  <c r="N1297" i="1"/>
  <c r="L1298" i="1"/>
  <c r="AE1298" i="1" s="1"/>
  <c r="N1298" i="1"/>
  <c r="L1299" i="1"/>
  <c r="AE1299" i="1" s="1"/>
  <c r="N1299" i="1"/>
  <c r="L1300" i="1"/>
  <c r="AE1300" i="1" s="1"/>
  <c r="N1300" i="1"/>
  <c r="L1301" i="1"/>
  <c r="AE1301" i="1" s="1"/>
  <c r="N1301" i="1"/>
  <c r="L1302" i="1"/>
  <c r="AE1302" i="1" s="1"/>
  <c r="N1302" i="1"/>
  <c r="L1303" i="1"/>
  <c r="AE1303" i="1" s="1"/>
  <c r="N1303" i="1"/>
  <c r="L1304" i="1"/>
  <c r="AE1304" i="1" s="1"/>
  <c r="N1304" i="1"/>
  <c r="L1305" i="1"/>
  <c r="AE1305" i="1" s="1"/>
  <c r="N1305" i="1"/>
  <c r="L1306" i="1"/>
  <c r="AE1306" i="1" s="1"/>
  <c r="N1306" i="1"/>
  <c r="L1307" i="1"/>
  <c r="AE1307" i="1" s="1"/>
  <c r="N1307" i="1"/>
  <c r="L1308" i="1"/>
  <c r="AE1308" i="1" s="1"/>
  <c r="N1308" i="1"/>
  <c r="L1309" i="1"/>
  <c r="AE1309" i="1" s="1"/>
  <c r="N1309" i="1"/>
  <c r="L1310" i="1"/>
  <c r="AE1310" i="1" s="1"/>
  <c r="N1310" i="1"/>
  <c r="L1311" i="1"/>
  <c r="AE1311" i="1" s="1"/>
  <c r="N1311" i="1"/>
  <c r="L1312" i="1"/>
  <c r="AE1312" i="1" s="1"/>
  <c r="N1312" i="1"/>
  <c r="L1313" i="1"/>
  <c r="AE1313" i="1" s="1"/>
  <c r="N1313" i="1"/>
  <c r="L1314" i="1"/>
  <c r="AE1314" i="1" s="1"/>
  <c r="N1314" i="1"/>
  <c r="L1315" i="1"/>
  <c r="AE1315" i="1" s="1"/>
  <c r="N1315" i="1"/>
  <c r="L1316" i="1"/>
  <c r="AE1316" i="1" s="1"/>
  <c r="N1316" i="1"/>
  <c r="L1317" i="1"/>
  <c r="AE1317" i="1" s="1"/>
  <c r="N1317" i="1"/>
  <c r="L1318" i="1"/>
  <c r="AE1318" i="1" s="1"/>
  <c r="N1318" i="1"/>
  <c r="L1319" i="1"/>
  <c r="AE1319" i="1" s="1"/>
  <c r="N1319" i="1"/>
  <c r="L1320" i="1"/>
  <c r="AE1320" i="1" s="1"/>
  <c r="N1320" i="1"/>
  <c r="L1321" i="1"/>
  <c r="AE1321" i="1" s="1"/>
  <c r="N1321" i="1"/>
  <c r="L1322" i="1"/>
  <c r="AE1322" i="1" s="1"/>
  <c r="N1322" i="1"/>
  <c r="L1323" i="1"/>
  <c r="AE1323" i="1" s="1"/>
  <c r="N1323" i="1"/>
  <c r="L1324" i="1"/>
  <c r="AE1324" i="1" s="1"/>
  <c r="N1324" i="1"/>
  <c r="L1325" i="1"/>
  <c r="AE1325" i="1" s="1"/>
  <c r="N1325" i="1"/>
  <c r="L1326" i="1"/>
  <c r="AE1326" i="1" s="1"/>
  <c r="N1326" i="1"/>
  <c r="L1327" i="1"/>
  <c r="AE1327" i="1" s="1"/>
  <c r="N1327" i="1"/>
  <c r="L1328" i="1"/>
  <c r="AE1328" i="1" s="1"/>
  <c r="N1328" i="1"/>
  <c r="L1329" i="1"/>
  <c r="AE1329" i="1" s="1"/>
  <c r="N1329" i="1"/>
  <c r="L1330" i="1"/>
  <c r="AE1330" i="1" s="1"/>
  <c r="N1330" i="1"/>
  <c r="L1331" i="1"/>
  <c r="AE1331" i="1" s="1"/>
  <c r="N1331" i="1"/>
  <c r="L1332" i="1"/>
  <c r="AE1332" i="1" s="1"/>
  <c r="N1332" i="1"/>
  <c r="L1333" i="1"/>
  <c r="AE1333" i="1" s="1"/>
  <c r="N1333" i="1"/>
  <c r="L1334" i="1"/>
  <c r="AE1334" i="1" s="1"/>
  <c r="N1334" i="1"/>
  <c r="L1335" i="1"/>
  <c r="AE1335" i="1" s="1"/>
  <c r="N1335" i="1"/>
  <c r="L1336" i="1"/>
  <c r="AE1336" i="1" s="1"/>
  <c r="N1336" i="1"/>
  <c r="L1337" i="1"/>
  <c r="AE1337" i="1" s="1"/>
  <c r="N1337" i="1"/>
  <c r="L1338" i="1"/>
  <c r="AE1338" i="1" s="1"/>
  <c r="N1338" i="1"/>
  <c r="L1339" i="1"/>
  <c r="AE1339" i="1" s="1"/>
  <c r="N1339" i="1"/>
  <c r="L1340" i="1"/>
  <c r="AE1340" i="1" s="1"/>
  <c r="N1340" i="1"/>
  <c r="L1341" i="1"/>
  <c r="AE1341" i="1" s="1"/>
  <c r="N1341" i="1"/>
  <c r="L1342" i="1"/>
  <c r="AE1342" i="1" s="1"/>
  <c r="N1342" i="1"/>
  <c r="L1343" i="1"/>
  <c r="AE1343" i="1" s="1"/>
  <c r="N1343" i="1"/>
  <c r="L1344" i="1"/>
  <c r="AE1344" i="1" s="1"/>
  <c r="N1344" i="1"/>
  <c r="L1345" i="1"/>
  <c r="AE1345" i="1" s="1"/>
  <c r="N1345" i="1"/>
  <c r="L1346" i="1"/>
  <c r="AE1346" i="1" s="1"/>
  <c r="N1346" i="1"/>
  <c r="L1347" i="1"/>
  <c r="AE1347" i="1" s="1"/>
  <c r="N1347" i="1"/>
  <c r="L1348" i="1"/>
  <c r="AE1348" i="1" s="1"/>
  <c r="N1348" i="1"/>
  <c r="L1349" i="1"/>
  <c r="AE1349" i="1" s="1"/>
  <c r="N1349" i="1"/>
  <c r="L1350" i="1"/>
  <c r="AE1350" i="1" s="1"/>
  <c r="N1350" i="1"/>
  <c r="L1351" i="1"/>
  <c r="AE1351" i="1" s="1"/>
  <c r="N1351" i="1"/>
  <c r="L1352" i="1"/>
  <c r="AE1352" i="1" s="1"/>
  <c r="N1352" i="1"/>
  <c r="L1353" i="1"/>
  <c r="AE1353" i="1" s="1"/>
  <c r="N1353" i="1"/>
  <c r="L1354" i="1"/>
  <c r="AE1354" i="1" s="1"/>
  <c r="N1354" i="1"/>
  <c r="L1355" i="1"/>
  <c r="AE1355" i="1" s="1"/>
  <c r="N1355" i="1"/>
  <c r="L1356" i="1"/>
  <c r="AE1356" i="1" s="1"/>
  <c r="N1356" i="1"/>
  <c r="L1357" i="1"/>
  <c r="AE1357" i="1" s="1"/>
  <c r="N1357" i="1"/>
  <c r="L1358" i="1"/>
  <c r="AE1358" i="1" s="1"/>
  <c r="N1358" i="1"/>
  <c r="L1359" i="1"/>
  <c r="AE1359" i="1" s="1"/>
  <c r="N1359" i="1"/>
  <c r="L1360" i="1"/>
  <c r="AE1360" i="1" s="1"/>
  <c r="N1360" i="1"/>
  <c r="L1361" i="1"/>
  <c r="AE1361" i="1" s="1"/>
  <c r="N1361" i="1"/>
  <c r="L1362" i="1"/>
  <c r="AE1362" i="1" s="1"/>
  <c r="N1362" i="1"/>
  <c r="L1363" i="1"/>
  <c r="AE1363" i="1" s="1"/>
  <c r="N1363" i="1"/>
  <c r="L1364" i="1"/>
  <c r="AE1364" i="1" s="1"/>
  <c r="N1364" i="1"/>
  <c r="L1365" i="1"/>
  <c r="AE1365" i="1" s="1"/>
  <c r="N1365" i="1"/>
  <c r="L1366" i="1"/>
  <c r="AE1366" i="1" s="1"/>
  <c r="N1366" i="1"/>
  <c r="L1367" i="1"/>
  <c r="AE1367" i="1" s="1"/>
  <c r="N1367" i="1"/>
  <c r="L1368" i="1"/>
  <c r="AE1368" i="1" s="1"/>
  <c r="N1368" i="1"/>
  <c r="L1369" i="1"/>
  <c r="AE1369" i="1" s="1"/>
  <c r="N1369" i="1"/>
  <c r="L1370" i="1"/>
  <c r="AE1370" i="1" s="1"/>
  <c r="N1370" i="1"/>
  <c r="L1371" i="1"/>
  <c r="AE1371" i="1" s="1"/>
  <c r="N1371" i="1"/>
  <c r="L1372" i="1"/>
  <c r="AE1372" i="1" s="1"/>
  <c r="N1372" i="1"/>
  <c r="L1373" i="1"/>
  <c r="AE1373" i="1" s="1"/>
  <c r="N1373" i="1"/>
  <c r="L1374" i="1"/>
  <c r="AE1374" i="1" s="1"/>
  <c r="N1374" i="1"/>
  <c r="L1375" i="1"/>
  <c r="AE1375" i="1" s="1"/>
  <c r="N1375" i="1"/>
  <c r="L1376" i="1"/>
  <c r="AE1376" i="1" s="1"/>
  <c r="N1376" i="1"/>
  <c r="L1377" i="1"/>
  <c r="AE1377" i="1" s="1"/>
  <c r="N1377" i="1"/>
  <c r="L1378" i="1"/>
  <c r="AE1378" i="1" s="1"/>
  <c r="N1378" i="1"/>
  <c r="L1379" i="1"/>
  <c r="AE1379" i="1" s="1"/>
  <c r="N1379" i="1"/>
  <c r="L1380" i="1"/>
  <c r="AE1380" i="1" s="1"/>
  <c r="N1380" i="1"/>
  <c r="L1381" i="1"/>
  <c r="AE1381" i="1" s="1"/>
  <c r="N1381" i="1"/>
  <c r="L1382" i="1"/>
  <c r="AE1382" i="1" s="1"/>
  <c r="N1382" i="1"/>
  <c r="L1383" i="1"/>
  <c r="AE1383" i="1" s="1"/>
  <c r="N1383" i="1"/>
  <c r="L1384" i="1"/>
  <c r="AE1384" i="1" s="1"/>
  <c r="N1384" i="1"/>
  <c r="L1385" i="1"/>
  <c r="AE1385" i="1" s="1"/>
  <c r="N1385" i="1"/>
  <c r="L1386" i="1"/>
  <c r="AE1386" i="1" s="1"/>
  <c r="N1386" i="1"/>
  <c r="L1387" i="1"/>
  <c r="AE1387" i="1" s="1"/>
  <c r="N1387" i="1"/>
  <c r="L1388" i="1"/>
  <c r="AE1388" i="1" s="1"/>
  <c r="N1388" i="1"/>
  <c r="L1389" i="1"/>
  <c r="AE1389" i="1" s="1"/>
  <c r="N1389" i="1"/>
  <c r="L1390" i="1"/>
  <c r="AE1390" i="1" s="1"/>
  <c r="N1390" i="1"/>
  <c r="L1391" i="1"/>
  <c r="AE1391" i="1" s="1"/>
  <c r="N1391" i="1"/>
  <c r="L1392" i="1"/>
  <c r="AE1392" i="1" s="1"/>
  <c r="N1392" i="1"/>
  <c r="L1393" i="1"/>
  <c r="AE1393" i="1" s="1"/>
  <c r="N1393" i="1"/>
  <c r="L1394" i="1"/>
  <c r="AE1394" i="1" s="1"/>
  <c r="N1394" i="1"/>
  <c r="L1395" i="1"/>
  <c r="AE1395" i="1" s="1"/>
  <c r="N1395" i="1"/>
  <c r="L1396" i="1"/>
  <c r="AE1396" i="1" s="1"/>
  <c r="N1396" i="1"/>
  <c r="L1397" i="1"/>
  <c r="AE1397" i="1" s="1"/>
  <c r="N1397" i="1"/>
  <c r="L1398" i="1"/>
  <c r="AE1398" i="1" s="1"/>
  <c r="N1398" i="1"/>
  <c r="L1399" i="1"/>
  <c r="AE1399" i="1" s="1"/>
  <c r="N1399" i="1"/>
  <c r="L1400" i="1"/>
  <c r="AE1400" i="1" s="1"/>
  <c r="N1400" i="1"/>
  <c r="L1401" i="1"/>
  <c r="AE1401" i="1" s="1"/>
  <c r="N1401" i="1"/>
  <c r="L1402" i="1"/>
  <c r="AE1402" i="1" s="1"/>
  <c r="N1402" i="1"/>
  <c r="L1403" i="1"/>
  <c r="AE1403" i="1" s="1"/>
  <c r="N1403" i="1"/>
  <c r="L1404" i="1"/>
  <c r="AE1404" i="1" s="1"/>
  <c r="N1404" i="1"/>
  <c r="L1405" i="1"/>
  <c r="AE1405" i="1" s="1"/>
  <c r="N1405" i="1"/>
  <c r="L1406" i="1"/>
  <c r="AE1406" i="1" s="1"/>
  <c r="N1406" i="1"/>
  <c r="L1407" i="1"/>
  <c r="AE1407" i="1" s="1"/>
  <c r="N1407" i="1"/>
  <c r="L1408" i="1"/>
  <c r="AE1408" i="1" s="1"/>
  <c r="N1408" i="1"/>
  <c r="L1409" i="1"/>
  <c r="AE1409" i="1" s="1"/>
  <c r="N1409" i="1"/>
  <c r="L1410" i="1"/>
  <c r="AE1410" i="1" s="1"/>
  <c r="N1410" i="1"/>
  <c r="L1411" i="1"/>
  <c r="AE1411" i="1" s="1"/>
  <c r="N1411" i="1"/>
  <c r="L1412" i="1"/>
  <c r="AE1412" i="1" s="1"/>
  <c r="N1412" i="1"/>
  <c r="L1413" i="1"/>
  <c r="AE1413" i="1" s="1"/>
  <c r="N1413" i="1"/>
  <c r="L1414" i="1"/>
  <c r="AE1414" i="1" s="1"/>
  <c r="N1414" i="1"/>
  <c r="L1415" i="1"/>
  <c r="AE1415" i="1" s="1"/>
  <c r="N1415" i="1"/>
  <c r="L1416" i="1"/>
  <c r="AE1416" i="1" s="1"/>
  <c r="N1416" i="1"/>
  <c r="L1417" i="1"/>
  <c r="AE1417" i="1" s="1"/>
  <c r="N1417" i="1"/>
  <c r="L1418" i="1"/>
  <c r="AE1418" i="1" s="1"/>
  <c r="N1418" i="1"/>
  <c r="L1419" i="1"/>
  <c r="AE1419" i="1" s="1"/>
  <c r="N1419" i="1"/>
  <c r="L1420" i="1"/>
  <c r="AE1420" i="1" s="1"/>
  <c r="N1420" i="1"/>
  <c r="L1421" i="1"/>
  <c r="AE1421" i="1" s="1"/>
  <c r="N1421" i="1"/>
  <c r="L1422" i="1"/>
  <c r="AE1422" i="1" s="1"/>
  <c r="N1422" i="1"/>
  <c r="L1423" i="1"/>
  <c r="AE1423" i="1" s="1"/>
  <c r="N1423" i="1"/>
  <c r="L1424" i="1"/>
  <c r="AE1424" i="1" s="1"/>
  <c r="N1424" i="1"/>
  <c r="L1425" i="1"/>
  <c r="AE1425" i="1" s="1"/>
  <c r="N1425" i="1"/>
  <c r="L1426" i="1"/>
  <c r="AE1426" i="1" s="1"/>
  <c r="N1426" i="1"/>
  <c r="L1427" i="1"/>
  <c r="AE1427" i="1" s="1"/>
  <c r="N1427" i="1"/>
  <c r="L1428" i="1"/>
  <c r="AE1428" i="1" s="1"/>
  <c r="N1428" i="1"/>
  <c r="L1429" i="1"/>
  <c r="AE1429" i="1" s="1"/>
  <c r="N1429" i="1"/>
  <c r="L1430" i="1"/>
  <c r="AE1430" i="1" s="1"/>
  <c r="N1430" i="1"/>
  <c r="L1431" i="1"/>
  <c r="AE1431" i="1" s="1"/>
  <c r="N1431" i="1"/>
  <c r="L1432" i="1"/>
  <c r="AE1432" i="1" s="1"/>
  <c r="N1432" i="1"/>
  <c r="L1433" i="1"/>
  <c r="AE1433" i="1" s="1"/>
  <c r="N1433" i="1"/>
  <c r="L1434" i="1"/>
  <c r="AE1434" i="1" s="1"/>
  <c r="N1434" i="1"/>
  <c r="L1435" i="1"/>
  <c r="AE1435" i="1" s="1"/>
  <c r="N1435" i="1"/>
  <c r="L1436" i="1"/>
  <c r="AE1436" i="1" s="1"/>
  <c r="N1436" i="1"/>
  <c r="L1437" i="1"/>
  <c r="AE1437" i="1" s="1"/>
  <c r="N1437" i="1"/>
  <c r="L1438" i="1"/>
  <c r="AE1438" i="1" s="1"/>
  <c r="N1438" i="1"/>
  <c r="L1439" i="1"/>
  <c r="AE1439" i="1" s="1"/>
  <c r="N1439" i="1"/>
  <c r="L1440" i="1"/>
  <c r="AE1440" i="1" s="1"/>
  <c r="N1440" i="1"/>
  <c r="L1441" i="1"/>
  <c r="AE1441" i="1" s="1"/>
  <c r="N1441" i="1"/>
  <c r="L1442" i="1"/>
  <c r="AE1442" i="1" s="1"/>
  <c r="N1442" i="1"/>
  <c r="L1443" i="1"/>
  <c r="AE1443" i="1" s="1"/>
  <c r="N1443" i="1"/>
  <c r="L1444" i="1"/>
  <c r="AE1444" i="1" s="1"/>
  <c r="N1444" i="1"/>
  <c r="L1445" i="1"/>
  <c r="AE1445" i="1" s="1"/>
  <c r="N1445" i="1"/>
  <c r="L1446" i="1"/>
  <c r="AE1446" i="1" s="1"/>
  <c r="N1446" i="1"/>
  <c r="L1447" i="1"/>
  <c r="AE1447" i="1" s="1"/>
  <c r="N1447" i="1"/>
  <c r="L1448" i="1"/>
  <c r="AE1448" i="1" s="1"/>
  <c r="N1448" i="1"/>
  <c r="L1449" i="1"/>
  <c r="AE1449" i="1" s="1"/>
  <c r="N1449" i="1"/>
  <c r="L1450" i="1"/>
  <c r="AE1450" i="1" s="1"/>
  <c r="N1450" i="1"/>
  <c r="L1451" i="1"/>
  <c r="AE1451" i="1" s="1"/>
  <c r="N1451" i="1"/>
  <c r="L1452" i="1"/>
  <c r="AE1452" i="1" s="1"/>
  <c r="N1452" i="1"/>
  <c r="L1453" i="1"/>
  <c r="AE1453" i="1" s="1"/>
  <c r="N1453" i="1"/>
  <c r="L1454" i="1"/>
  <c r="AE1454" i="1" s="1"/>
  <c r="N1454" i="1"/>
  <c r="L1455" i="1"/>
  <c r="AE1455" i="1" s="1"/>
  <c r="N1455" i="1"/>
  <c r="L1456" i="1"/>
  <c r="AE1456" i="1" s="1"/>
  <c r="N1456" i="1"/>
  <c r="L1457" i="1"/>
  <c r="AE1457" i="1" s="1"/>
  <c r="N1457" i="1"/>
  <c r="L1458" i="1"/>
  <c r="AE1458" i="1" s="1"/>
  <c r="N1458" i="1"/>
  <c r="L1459" i="1"/>
  <c r="AE1459" i="1" s="1"/>
  <c r="N1459" i="1"/>
  <c r="L1460" i="1"/>
  <c r="AE1460" i="1" s="1"/>
  <c r="N1460" i="1"/>
  <c r="L1461" i="1"/>
  <c r="AE1461" i="1" s="1"/>
  <c r="N1461" i="1"/>
  <c r="L1462" i="1"/>
  <c r="AE1462" i="1" s="1"/>
  <c r="N1462" i="1"/>
  <c r="L1463" i="1"/>
  <c r="AE1463" i="1" s="1"/>
  <c r="N1463" i="1"/>
  <c r="L1464" i="1"/>
  <c r="AE1464" i="1" s="1"/>
  <c r="N1464" i="1"/>
  <c r="L1465" i="1"/>
  <c r="AE1465" i="1" s="1"/>
  <c r="N1465" i="1"/>
  <c r="L1466" i="1"/>
  <c r="AE1466" i="1" s="1"/>
  <c r="N1466" i="1"/>
  <c r="L1467" i="1"/>
  <c r="AE1467" i="1" s="1"/>
  <c r="N1467" i="1"/>
  <c r="L1468" i="1"/>
  <c r="AE1468" i="1" s="1"/>
  <c r="N1468" i="1"/>
  <c r="L1469" i="1"/>
  <c r="AE1469" i="1" s="1"/>
  <c r="N1469" i="1"/>
  <c r="L1470" i="1"/>
  <c r="AE1470" i="1" s="1"/>
  <c r="N1470" i="1"/>
  <c r="L1471" i="1"/>
  <c r="AE1471" i="1" s="1"/>
  <c r="N1471" i="1"/>
  <c r="L1472" i="1"/>
  <c r="AE1472" i="1" s="1"/>
  <c r="N1472" i="1"/>
  <c r="L1473" i="1"/>
  <c r="AE1473" i="1" s="1"/>
  <c r="N1473" i="1"/>
  <c r="L1474" i="1"/>
  <c r="AE1474" i="1" s="1"/>
  <c r="N1474" i="1"/>
  <c r="L1475" i="1"/>
  <c r="AE1475" i="1" s="1"/>
  <c r="N1475" i="1"/>
  <c r="L1476" i="1"/>
  <c r="AE1476" i="1" s="1"/>
  <c r="N1476" i="1"/>
  <c r="L1477" i="1"/>
  <c r="AE1477" i="1" s="1"/>
  <c r="N1477" i="1"/>
  <c r="L1478" i="1"/>
  <c r="AE1478" i="1" s="1"/>
  <c r="N1478" i="1"/>
  <c r="L1479" i="1"/>
  <c r="AE1479" i="1" s="1"/>
  <c r="N1479" i="1"/>
  <c r="L1480" i="1"/>
  <c r="AE1480" i="1" s="1"/>
  <c r="N1480" i="1"/>
  <c r="L1481" i="1"/>
  <c r="AE1481" i="1" s="1"/>
  <c r="N1481" i="1"/>
  <c r="L1482" i="1"/>
  <c r="AE1482" i="1" s="1"/>
  <c r="N1482" i="1"/>
  <c r="L1483" i="1"/>
  <c r="AE1483" i="1" s="1"/>
  <c r="N1483" i="1"/>
  <c r="L1484" i="1"/>
  <c r="AE1484" i="1" s="1"/>
  <c r="N1484" i="1"/>
  <c r="L1485" i="1"/>
  <c r="AE1485" i="1" s="1"/>
  <c r="N1485" i="1"/>
  <c r="L1486" i="1"/>
  <c r="AE1486" i="1" s="1"/>
  <c r="N1486" i="1"/>
  <c r="L1487" i="1"/>
  <c r="AE1487" i="1" s="1"/>
  <c r="N1487" i="1"/>
  <c r="L1488" i="1"/>
  <c r="AE1488" i="1" s="1"/>
  <c r="N1488" i="1"/>
  <c r="L1489" i="1"/>
  <c r="AE1489" i="1" s="1"/>
  <c r="N1489" i="1"/>
  <c r="L1490" i="1"/>
  <c r="AE1490" i="1" s="1"/>
  <c r="N1490" i="1"/>
  <c r="L1491" i="1"/>
  <c r="AE1491" i="1" s="1"/>
  <c r="N1491" i="1"/>
  <c r="L1492" i="1"/>
  <c r="AE1492" i="1" s="1"/>
  <c r="N1492" i="1"/>
  <c r="L1493" i="1"/>
  <c r="AE1493" i="1" s="1"/>
  <c r="N1493" i="1"/>
  <c r="L1494" i="1"/>
  <c r="AE1494" i="1" s="1"/>
  <c r="N1494" i="1"/>
  <c r="L1495" i="1"/>
  <c r="AE1495" i="1" s="1"/>
  <c r="N1495" i="1"/>
  <c r="L1496" i="1"/>
  <c r="AE1496" i="1" s="1"/>
  <c r="N1496" i="1"/>
  <c r="L1497" i="1"/>
  <c r="AE1497" i="1" s="1"/>
  <c r="N1497" i="1"/>
  <c r="L1498" i="1"/>
  <c r="AE1498" i="1" s="1"/>
  <c r="N1498" i="1"/>
  <c r="L1499" i="1"/>
  <c r="AE1499" i="1" s="1"/>
  <c r="N1499" i="1"/>
  <c r="L1500" i="1"/>
  <c r="AE1500" i="1" s="1"/>
  <c r="N1500" i="1"/>
  <c r="L1501" i="1"/>
  <c r="AE1501" i="1" s="1"/>
  <c r="N1501" i="1"/>
  <c r="L1502" i="1"/>
  <c r="AE1502" i="1" s="1"/>
  <c r="N1502" i="1"/>
  <c r="L1503" i="1"/>
  <c r="AE1503" i="1" s="1"/>
  <c r="N1503" i="1"/>
  <c r="L1504" i="1"/>
  <c r="AE1504" i="1" s="1"/>
  <c r="N1504" i="1"/>
  <c r="L1505" i="1"/>
  <c r="AE1505" i="1" s="1"/>
  <c r="N1505" i="1"/>
  <c r="L1506" i="1"/>
  <c r="AE1506" i="1" s="1"/>
  <c r="N1506" i="1"/>
  <c r="L1507" i="1"/>
  <c r="AE1507" i="1" s="1"/>
  <c r="N1507" i="1"/>
  <c r="L1508" i="1"/>
  <c r="AE1508" i="1" s="1"/>
  <c r="N1508" i="1"/>
  <c r="L1509" i="1"/>
  <c r="AE1509" i="1" s="1"/>
  <c r="N1509" i="1"/>
  <c r="L1510" i="1"/>
  <c r="AE1510" i="1" s="1"/>
  <c r="N1510" i="1"/>
  <c r="L1511" i="1"/>
  <c r="AE1511" i="1" s="1"/>
  <c r="N1511" i="1"/>
  <c r="L1512" i="1"/>
  <c r="AE1512" i="1" s="1"/>
  <c r="N1512" i="1"/>
  <c r="L1513" i="1"/>
  <c r="AE1513" i="1" s="1"/>
  <c r="N1513" i="1"/>
  <c r="L1514" i="1"/>
  <c r="AE1514" i="1" s="1"/>
  <c r="N1514" i="1"/>
  <c r="L1515" i="1"/>
  <c r="AE1515" i="1" s="1"/>
  <c r="N1515" i="1"/>
  <c r="L1516" i="1"/>
  <c r="AE1516" i="1" s="1"/>
  <c r="N1516" i="1"/>
  <c r="L1517" i="1"/>
  <c r="AE1517" i="1" s="1"/>
  <c r="N1517" i="1"/>
  <c r="L1518" i="1"/>
  <c r="AE1518" i="1" s="1"/>
  <c r="N1518" i="1"/>
  <c r="L1519" i="1"/>
  <c r="AE1519" i="1" s="1"/>
  <c r="N1519" i="1"/>
  <c r="L1520" i="1"/>
  <c r="AE1520" i="1" s="1"/>
  <c r="N1520" i="1"/>
  <c r="L1521" i="1"/>
  <c r="AE1521" i="1" s="1"/>
  <c r="N1521" i="1"/>
  <c r="L1522" i="1"/>
  <c r="AE1522" i="1" s="1"/>
  <c r="N1522" i="1"/>
  <c r="L1523" i="1"/>
  <c r="AE1523" i="1" s="1"/>
  <c r="N1523" i="1"/>
  <c r="L1524" i="1"/>
  <c r="AE1524" i="1" s="1"/>
  <c r="N1524" i="1"/>
  <c r="L1525" i="1"/>
  <c r="AE1525" i="1" s="1"/>
  <c r="N1525" i="1"/>
  <c r="L1526" i="1"/>
  <c r="AE1526" i="1" s="1"/>
  <c r="N1526" i="1"/>
  <c r="L1527" i="1"/>
  <c r="AE1527" i="1" s="1"/>
  <c r="N1527" i="1"/>
  <c r="L1528" i="1"/>
  <c r="AE1528" i="1" s="1"/>
  <c r="N1528" i="1"/>
  <c r="L1529" i="1"/>
  <c r="AE1529" i="1" s="1"/>
  <c r="N1529" i="1"/>
  <c r="L1530" i="1"/>
  <c r="AE1530" i="1" s="1"/>
  <c r="N1530" i="1"/>
  <c r="L1531" i="1"/>
  <c r="AE1531" i="1" s="1"/>
  <c r="N1531" i="1"/>
  <c r="L1532" i="1"/>
  <c r="AE1532" i="1" s="1"/>
  <c r="N1532" i="1"/>
  <c r="L1533" i="1"/>
  <c r="AE1533" i="1" s="1"/>
  <c r="N1533" i="1"/>
  <c r="L1534" i="1"/>
  <c r="AE1534" i="1" s="1"/>
  <c r="N1534" i="1"/>
  <c r="L1535" i="1"/>
  <c r="AE1535" i="1" s="1"/>
  <c r="N1535" i="1"/>
  <c r="L1536" i="1"/>
  <c r="AE1536" i="1" s="1"/>
  <c r="N1536" i="1"/>
  <c r="L1537" i="1"/>
  <c r="AE1537" i="1" s="1"/>
  <c r="N1537" i="1"/>
  <c r="L1538" i="1"/>
  <c r="AE1538" i="1" s="1"/>
  <c r="N1538" i="1"/>
  <c r="L1539" i="1"/>
  <c r="AE1539" i="1" s="1"/>
  <c r="N1539" i="1"/>
  <c r="L1540" i="1"/>
  <c r="AE1540" i="1" s="1"/>
  <c r="N1540" i="1"/>
  <c r="L1541" i="1"/>
  <c r="AE1541" i="1" s="1"/>
  <c r="N1541" i="1"/>
  <c r="L1542" i="1"/>
  <c r="AE1542" i="1" s="1"/>
  <c r="N1542" i="1"/>
  <c r="L1543" i="1"/>
  <c r="AE1543" i="1" s="1"/>
  <c r="N1543" i="1"/>
  <c r="L1544" i="1"/>
  <c r="AE1544" i="1" s="1"/>
  <c r="N1544" i="1"/>
  <c r="L1545" i="1"/>
  <c r="AE1545" i="1" s="1"/>
  <c r="N1545" i="1"/>
  <c r="L1546" i="1"/>
  <c r="AE1546" i="1" s="1"/>
  <c r="N1546" i="1"/>
  <c r="L1547" i="1"/>
  <c r="AE1547" i="1" s="1"/>
  <c r="N1547" i="1"/>
  <c r="L1548" i="1"/>
  <c r="AE1548" i="1" s="1"/>
  <c r="N1548" i="1"/>
  <c r="L1549" i="1"/>
  <c r="AE1549" i="1" s="1"/>
  <c r="N1549" i="1"/>
  <c r="L1550" i="1"/>
  <c r="AE1550" i="1" s="1"/>
  <c r="N1550" i="1"/>
  <c r="L1551" i="1"/>
  <c r="AE1551" i="1" s="1"/>
  <c r="N1551" i="1"/>
  <c r="L1552" i="1"/>
  <c r="AE1552" i="1" s="1"/>
  <c r="N1552" i="1"/>
  <c r="L1553" i="1"/>
  <c r="AE1553" i="1" s="1"/>
  <c r="N1553" i="1"/>
  <c r="L1554" i="1"/>
  <c r="AE1554" i="1" s="1"/>
  <c r="N1554" i="1"/>
  <c r="L1555" i="1"/>
  <c r="AE1555" i="1" s="1"/>
  <c r="N1555" i="1"/>
  <c r="L1556" i="1"/>
  <c r="AE1556" i="1" s="1"/>
  <c r="N1556" i="1"/>
  <c r="L1557" i="1"/>
  <c r="AE1557" i="1" s="1"/>
  <c r="N1557" i="1"/>
  <c r="L1558" i="1"/>
  <c r="AE1558" i="1" s="1"/>
  <c r="N1558" i="1"/>
  <c r="L1559" i="1"/>
  <c r="AE1559" i="1" s="1"/>
  <c r="N1559" i="1"/>
  <c r="L1560" i="1"/>
  <c r="AE1560" i="1" s="1"/>
  <c r="N1560" i="1"/>
  <c r="L1561" i="1"/>
  <c r="AE1561" i="1" s="1"/>
  <c r="N1561" i="1"/>
  <c r="L1562" i="1"/>
  <c r="AE1562" i="1" s="1"/>
  <c r="N1562" i="1"/>
  <c r="L1563" i="1"/>
  <c r="AE1563" i="1" s="1"/>
  <c r="N1563" i="1"/>
  <c r="L1564" i="1"/>
  <c r="AE1564" i="1" s="1"/>
  <c r="N1564" i="1"/>
  <c r="L1565" i="1"/>
  <c r="AE1565" i="1" s="1"/>
  <c r="N1565" i="1"/>
  <c r="L1566" i="1"/>
  <c r="AE1566" i="1" s="1"/>
  <c r="N1566" i="1"/>
  <c r="L1567" i="1"/>
  <c r="AE1567" i="1" s="1"/>
  <c r="N1567" i="1"/>
  <c r="L1568" i="1"/>
  <c r="AE1568" i="1" s="1"/>
  <c r="N1568" i="1"/>
  <c r="L1569" i="1"/>
  <c r="AE1569" i="1" s="1"/>
  <c r="N1569" i="1"/>
  <c r="L1570" i="1"/>
  <c r="AE1570" i="1" s="1"/>
  <c r="N1570" i="1"/>
  <c r="L1571" i="1"/>
  <c r="AE1571" i="1" s="1"/>
  <c r="N1571" i="1"/>
  <c r="L1572" i="1"/>
  <c r="AE1572" i="1" s="1"/>
  <c r="N1572" i="1"/>
  <c r="L1573" i="1"/>
  <c r="AE1573" i="1" s="1"/>
  <c r="N1573" i="1"/>
  <c r="L1574" i="1"/>
  <c r="AE1574" i="1" s="1"/>
  <c r="N1574" i="1"/>
  <c r="L1575" i="1"/>
  <c r="AE1575" i="1" s="1"/>
  <c r="N1575" i="1"/>
  <c r="L1576" i="1"/>
  <c r="AE1576" i="1" s="1"/>
  <c r="N1576" i="1"/>
  <c r="L1577" i="1"/>
  <c r="AE1577" i="1" s="1"/>
  <c r="N1577" i="1"/>
  <c r="L1578" i="1"/>
  <c r="AE1578" i="1" s="1"/>
  <c r="N1578" i="1"/>
  <c r="L1579" i="1"/>
  <c r="AE1579" i="1" s="1"/>
  <c r="N1579" i="1"/>
  <c r="L1580" i="1"/>
  <c r="AE1580" i="1" s="1"/>
  <c r="N1580" i="1"/>
  <c r="L1581" i="1"/>
  <c r="AE1581" i="1" s="1"/>
  <c r="N1581" i="1"/>
  <c r="L1582" i="1"/>
  <c r="AE1582" i="1" s="1"/>
  <c r="N1582" i="1"/>
  <c r="L1583" i="1"/>
  <c r="AE1583" i="1" s="1"/>
  <c r="N1583" i="1"/>
  <c r="L1584" i="1"/>
  <c r="AE1584" i="1" s="1"/>
  <c r="N1584" i="1"/>
  <c r="L1585" i="1"/>
  <c r="AE1585" i="1" s="1"/>
  <c r="N1585" i="1"/>
  <c r="L1586" i="1"/>
  <c r="AE1586" i="1" s="1"/>
  <c r="N1586" i="1"/>
  <c r="L1587" i="1"/>
  <c r="AE1587" i="1" s="1"/>
  <c r="N1587" i="1"/>
  <c r="L1588" i="1"/>
  <c r="AE1588" i="1" s="1"/>
  <c r="N1588" i="1"/>
  <c r="L1589" i="1"/>
  <c r="AE1589" i="1" s="1"/>
  <c r="N1589" i="1"/>
  <c r="L1590" i="1"/>
  <c r="AE1590" i="1" s="1"/>
  <c r="N1590" i="1"/>
  <c r="L1591" i="1"/>
  <c r="AE1591" i="1" s="1"/>
  <c r="N1591" i="1"/>
  <c r="L1592" i="1"/>
  <c r="AE1592" i="1" s="1"/>
  <c r="N1592" i="1"/>
  <c r="L1593" i="1"/>
  <c r="AE1593" i="1" s="1"/>
  <c r="N1593" i="1"/>
  <c r="L1594" i="1"/>
  <c r="AE1594" i="1" s="1"/>
  <c r="N1594" i="1"/>
  <c r="L1595" i="1"/>
  <c r="AE1595" i="1" s="1"/>
  <c r="N1595" i="1"/>
  <c r="L1596" i="1"/>
  <c r="AE1596" i="1" s="1"/>
  <c r="N1596" i="1"/>
  <c r="L1597" i="1"/>
  <c r="AE1597" i="1" s="1"/>
  <c r="N1597" i="1"/>
  <c r="L1598" i="1"/>
  <c r="AE1598" i="1" s="1"/>
  <c r="N1598" i="1"/>
  <c r="L1599" i="1"/>
  <c r="AE1599" i="1" s="1"/>
  <c r="N1599" i="1"/>
  <c r="L1600" i="1"/>
  <c r="AE1600" i="1" s="1"/>
  <c r="N1600" i="1"/>
  <c r="L1601" i="1"/>
  <c r="AE1601" i="1" s="1"/>
  <c r="N1601" i="1"/>
  <c r="L1602" i="1"/>
  <c r="AE1602" i="1" s="1"/>
  <c r="N1602" i="1"/>
  <c r="L1603" i="1"/>
  <c r="AE1603" i="1" s="1"/>
  <c r="N1603" i="1"/>
  <c r="L1604" i="1"/>
  <c r="AE1604" i="1" s="1"/>
  <c r="N1604" i="1"/>
  <c r="L1605" i="1"/>
  <c r="AE1605" i="1" s="1"/>
  <c r="N1605" i="1"/>
  <c r="L1606" i="1"/>
  <c r="AE1606" i="1" s="1"/>
  <c r="N1606" i="1"/>
  <c r="L1607" i="1"/>
  <c r="AE1607" i="1" s="1"/>
  <c r="N1607" i="1"/>
  <c r="L1608" i="1"/>
  <c r="AE1608" i="1" s="1"/>
  <c r="N1608" i="1"/>
  <c r="L1609" i="1"/>
  <c r="AE1609" i="1" s="1"/>
  <c r="N1609" i="1"/>
  <c r="L1610" i="1"/>
  <c r="AE1610" i="1" s="1"/>
  <c r="N1610" i="1"/>
  <c r="L1611" i="1"/>
  <c r="AE1611" i="1" s="1"/>
  <c r="N1611" i="1"/>
  <c r="L1612" i="1"/>
  <c r="AE1612" i="1" s="1"/>
  <c r="N1612" i="1"/>
  <c r="L1613" i="1"/>
  <c r="AE1613" i="1" s="1"/>
  <c r="N1613" i="1"/>
  <c r="L1614" i="1"/>
  <c r="AE1614" i="1" s="1"/>
  <c r="N1614" i="1"/>
  <c r="L1615" i="1"/>
  <c r="AE1615" i="1" s="1"/>
  <c r="N1615" i="1"/>
  <c r="L1616" i="1"/>
  <c r="AE1616" i="1" s="1"/>
  <c r="N1616" i="1"/>
  <c r="L1617" i="1"/>
  <c r="AE1617" i="1" s="1"/>
  <c r="N1617" i="1"/>
  <c r="L1618" i="1"/>
  <c r="AE1618" i="1" s="1"/>
  <c r="N1618" i="1"/>
  <c r="L1619" i="1"/>
  <c r="AE1619" i="1" s="1"/>
  <c r="N1619" i="1"/>
  <c r="L1620" i="1"/>
  <c r="AE1620" i="1" s="1"/>
  <c r="N1620" i="1"/>
  <c r="L1621" i="1"/>
  <c r="AE1621" i="1" s="1"/>
  <c r="N1621" i="1"/>
  <c r="L1622" i="1"/>
  <c r="AE1622" i="1" s="1"/>
  <c r="N1622" i="1"/>
  <c r="L1623" i="1"/>
  <c r="AE1623" i="1" s="1"/>
  <c r="N1623" i="1"/>
  <c r="L1624" i="1"/>
  <c r="AE1624" i="1" s="1"/>
  <c r="N1624" i="1"/>
  <c r="L1625" i="1"/>
  <c r="AE1625" i="1" s="1"/>
  <c r="N1625" i="1"/>
  <c r="L1626" i="1"/>
  <c r="AE1626" i="1" s="1"/>
  <c r="N1626" i="1"/>
  <c r="L1627" i="1"/>
  <c r="AE1627" i="1" s="1"/>
  <c r="N1627" i="1"/>
  <c r="L1628" i="1"/>
  <c r="AE1628" i="1" s="1"/>
  <c r="N1628" i="1"/>
  <c r="L1629" i="1"/>
  <c r="AE1629" i="1" s="1"/>
  <c r="N1629" i="1"/>
  <c r="L1630" i="1"/>
  <c r="AE1630" i="1" s="1"/>
  <c r="N1630" i="1"/>
  <c r="L1631" i="1"/>
  <c r="AE1631" i="1" s="1"/>
  <c r="N1631" i="1"/>
  <c r="L1632" i="1"/>
  <c r="AE1632" i="1" s="1"/>
  <c r="N1632" i="1"/>
  <c r="L1633" i="1"/>
  <c r="AE1633" i="1" s="1"/>
  <c r="N1633" i="1"/>
  <c r="L1634" i="1"/>
  <c r="AE1634" i="1" s="1"/>
  <c r="N1634" i="1"/>
  <c r="L1635" i="1"/>
  <c r="AE1635" i="1" s="1"/>
  <c r="N1635" i="1"/>
  <c r="L1636" i="1"/>
  <c r="AE1636" i="1" s="1"/>
  <c r="N1636" i="1"/>
  <c r="L1637" i="1"/>
  <c r="AE1637" i="1" s="1"/>
  <c r="N1637" i="1"/>
  <c r="L1638" i="1"/>
  <c r="AE1638" i="1" s="1"/>
  <c r="N1638" i="1"/>
  <c r="L1639" i="1"/>
  <c r="AE1639" i="1" s="1"/>
  <c r="N1639" i="1"/>
  <c r="L1640" i="1"/>
  <c r="AE1640" i="1" s="1"/>
  <c r="N1640" i="1"/>
  <c r="L1641" i="1"/>
  <c r="AE1641" i="1" s="1"/>
  <c r="N1641" i="1"/>
  <c r="L1642" i="1"/>
  <c r="AE1642" i="1" s="1"/>
  <c r="N1642" i="1"/>
  <c r="L1643" i="1"/>
  <c r="AE1643" i="1" s="1"/>
  <c r="N1643" i="1"/>
  <c r="L1644" i="1"/>
  <c r="AE1644" i="1" s="1"/>
  <c r="N1644" i="1"/>
  <c r="L1645" i="1"/>
  <c r="AE1645" i="1" s="1"/>
  <c r="N1645" i="1"/>
  <c r="L1646" i="1"/>
  <c r="AE1646" i="1" s="1"/>
  <c r="N1646" i="1"/>
  <c r="L1647" i="1"/>
  <c r="AE1647" i="1" s="1"/>
  <c r="N1647" i="1"/>
  <c r="L1648" i="1"/>
  <c r="AE1648" i="1" s="1"/>
  <c r="N1648" i="1"/>
  <c r="L1649" i="1"/>
  <c r="AE1649" i="1" s="1"/>
  <c r="N1649" i="1"/>
  <c r="L1650" i="1"/>
  <c r="AE1650" i="1" s="1"/>
  <c r="N1650" i="1"/>
  <c r="L1651" i="1"/>
  <c r="AE1651" i="1" s="1"/>
  <c r="N1651" i="1"/>
  <c r="L1652" i="1"/>
  <c r="AE1652" i="1" s="1"/>
  <c r="N1652" i="1"/>
  <c r="L1653" i="1"/>
  <c r="AE1653" i="1" s="1"/>
  <c r="N1653" i="1"/>
  <c r="L1654" i="1"/>
  <c r="AE1654" i="1" s="1"/>
  <c r="N1654" i="1"/>
  <c r="L1655" i="1"/>
  <c r="AE1655" i="1" s="1"/>
  <c r="N1655" i="1"/>
  <c r="L1656" i="1"/>
  <c r="AE1656" i="1" s="1"/>
  <c r="N1656" i="1"/>
  <c r="L1657" i="1"/>
  <c r="AE1657" i="1" s="1"/>
  <c r="N1657" i="1"/>
  <c r="L1658" i="1"/>
  <c r="AE1658" i="1" s="1"/>
  <c r="N1658" i="1"/>
  <c r="L1659" i="1"/>
  <c r="AE1659" i="1" s="1"/>
  <c r="N1659" i="1"/>
  <c r="L1660" i="1"/>
  <c r="AE1660" i="1" s="1"/>
  <c r="N1660" i="1"/>
  <c r="L1661" i="1"/>
  <c r="AE1661" i="1" s="1"/>
  <c r="N1661" i="1"/>
  <c r="L1662" i="1"/>
  <c r="AE1662" i="1" s="1"/>
  <c r="N1662" i="1"/>
  <c r="L1663" i="1"/>
  <c r="AE1663" i="1" s="1"/>
  <c r="N1663" i="1"/>
  <c r="L1664" i="1"/>
  <c r="AE1664" i="1" s="1"/>
  <c r="N1664" i="1"/>
  <c r="L1665" i="1"/>
  <c r="AE1665" i="1" s="1"/>
  <c r="N1665" i="1"/>
  <c r="L1666" i="1"/>
  <c r="AE1666" i="1" s="1"/>
  <c r="N1666" i="1"/>
  <c r="L1667" i="1"/>
  <c r="AE1667" i="1" s="1"/>
  <c r="N1667" i="1"/>
  <c r="L1668" i="1"/>
  <c r="AE1668" i="1" s="1"/>
  <c r="N1668" i="1"/>
  <c r="L1669" i="1"/>
  <c r="AE1669" i="1" s="1"/>
  <c r="N1669" i="1"/>
  <c r="L1670" i="1"/>
  <c r="AE1670" i="1" s="1"/>
  <c r="N1670" i="1"/>
  <c r="L1671" i="1"/>
  <c r="AE1671" i="1" s="1"/>
  <c r="N1671" i="1"/>
  <c r="L1672" i="1"/>
  <c r="AE1672" i="1" s="1"/>
  <c r="N1672" i="1"/>
  <c r="L1673" i="1"/>
  <c r="AE1673" i="1" s="1"/>
  <c r="N1673" i="1"/>
  <c r="L1674" i="1"/>
  <c r="AE1674" i="1" s="1"/>
  <c r="N1674" i="1"/>
  <c r="L1675" i="1"/>
  <c r="AE1675" i="1" s="1"/>
  <c r="N1675" i="1"/>
  <c r="L1676" i="1"/>
  <c r="AE1676" i="1" s="1"/>
  <c r="N1676" i="1"/>
  <c r="L1677" i="1"/>
  <c r="AE1677" i="1" s="1"/>
  <c r="N1677" i="1"/>
  <c r="L1678" i="1"/>
  <c r="AE1678" i="1" s="1"/>
  <c r="N1678" i="1"/>
  <c r="L1679" i="1"/>
  <c r="AE1679" i="1" s="1"/>
  <c r="N1679" i="1"/>
  <c r="L1680" i="1"/>
  <c r="AE1680" i="1" s="1"/>
  <c r="N1680" i="1"/>
  <c r="L1681" i="1"/>
  <c r="AE1681" i="1" s="1"/>
  <c r="N1681" i="1"/>
  <c r="L1682" i="1"/>
  <c r="AE1682" i="1" s="1"/>
  <c r="N1682" i="1"/>
  <c r="L1683" i="1"/>
  <c r="AE1683" i="1" s="1"/>
  <c r="N1683" i="1"/>
  <c r="L1684" i="1"/>
  <c r="AE1684" i="1" s="1"/>
  <c r="N1684" i="1"/>
  <c r="L1685" i="1"/>
  <c r="AE1685" i="1" s="1"/>
  <c r="N1685" i="1"/>
  <c r="L1686" i="1"/>
  <c r="AE1686" i="1" s="1"/>
  <c r="N1686" i="1"/>
  <c r="L1687" i="1"/>
  <c r="AE1687" i="1" s="1"/>
  <c r="N1687" i="1"/>
  <c r="L1688" i="1"/>
  <c r="AE1688" i="1" s="1"/>
  <c r="N1688" i="1"/>
  <c r="L1689" i="1"/>
  <c r="AE1689" i="1" s="1"/>
  <c r="N1689" i="1"/>
  <c r="L1690" i="1"/>
  <c r="AE1690" i="1" s="1"/>
  <c r="N1690" i="1"/>
  <c r="L1691" i="1"/>
  <c r="AE1691" i="1" s="1"/>
  <c r="N1691" i="1"/>
  <c r="L1692" i="1"/>
  <c r="AE1692" i="1" s="1"/>
  <c r="N1692" i="1"/>
  <c r="L1693" i="1"/>
  <c r="AE1693" i="1" s="1"/>
  <c r="N1693" i="1"/>
  <c r="L1694" i="1"/>
  <c r="AE1694" i="1" s="1"/>
  <c r="N1694" i="1"/>
  <c r="L1695" i="1"/>
  <c r="AE1695" i="1" s="1"/>
  <c r="N1695" i="1"/>
  <c r="L1696" i="1"/>
  <c r="AE1696" i="1" s="1"/>
  <c r="N1696" i="1"/>
  <c r="L1697" i="1"/>
  <c r="AE1697" i="1" s="1"/>
  <c r="N1697" i="1"/>
  <c r="L1698" i="1"/>
  <c r="AE1698" i="1" s="1"/>
  <c r="N1698" i="1"/>
  <c r="L1699" i="1"/>
  <c r="AE1699" i="1" s="1"/>
  <c r="N1699" i="1"/>
  <c r="L1700" i="1"/>
  <c r="AE1700" i="1" s="1"/>
  <c r="N1700" i="1"/>
  <c r="L1701" i="1"/>
  <c r="AE1701" i="1" s="1"/>
  <c r="N1701" i="1"/>
  <c r="L1702" i="1"/>
  <c r="AE1702" i="1" s="1"/>
  <c r="N1702" i="1"/>
  <c r="L1703" i="1"/>
  <c r="AE1703" i="1" s="1"/>
  <c r="N1703" i="1"/>
  <c r="L1704" i="1"/>
  <c r="AE1704" i="1" s="1"/>
  <c r="N1704" i="1"/>
  <c r="L1705" i="1"/>
  <c r="AE1705" i="1" s="1"/>
  <c r="N1705" i="1"/>
  <c r="L1706" i="1"/>
  <c r="AE1706" i="1" s="1"/>
  <c r="N1706" i="1"/>
  <c r="L1707" i="1"/>
  <c r="AE1707" i="1" s="1"/>
  <c r="N1707" i="1"/>
  <c r="L1708" i="1"/>
  <c r="AE1708" i="1" s="1"/>
  <c r="N1708" i="1"/>
  <c r="L1709" i="1"/>
  <c r="AE1709" i="1" s="1"/>
  <c r="N1709" i="1"/>
  <c r="L1710" i="1"/>
  <c r="AE1710" i="1" s="1"/>
  <c r="N1710" i="1"/>
  <c r="L1711" i="1"/>
  <c r="AE1711" i="1" s="1"/>
  <c r="N1711" i="1"/>
  <c r="L1712" i="1"/>
  <c r="AE1712" i="1" s="1"/>
  <c r="N1712" i="1"/>
  <c r="L1713" i="1"/>
  <c r="AE1713" i="1" s="1"/>
  <c r="N1713" i="1"/>
  <c r="L1714" i="1"/>
  <c r="AE1714" i="1" s="1"/>
  <c r="N1714" i="1"/>
  <c r="L1715" i="1"/>
  <c r="AE1715" i="1" s="1"/>
  <c r="N1715" i="1"/>
  <c r="L1716" i="1"/>
  <c r="AE1716" i="1" s="1"/>
  <c r="N1716" i="1"/>
  <c r="L1717" i="1"/>
  <c r="AE1717" i="1" s="1"/>
  <c r="N1717" i="1"/>
  <c r="L1718" i="1"/>
  <c r="AE1718" i="1" s="1"/>
  <c r="N1718" i="1"/>
  <c r="L1719" i="1"/>
  <c r="AE1719" i="1" s="1"/>
  <c r="N1719" i="1"/>
  <c r="L1720" i="1"/>
  <c r="AE1720" i="1" s="1"/>
  <c r="N1720" i="1"/>
  <c r="L1721" i="1"/>
  <c r="AE1721" i="1" s="1"/>
  <c r="N1721" i="1"/>
  <c r="L1722" i="1"/>
  <c r="AE1722" i="1" s="1"/>
  <c r="N1722" i="1"/>
  <c r="L1723" i="1"/>
  <c r="AE1723" i="1" s="1"/>
  <c r="N1723" i="1"/>
  <c r="L1724" i="1"/>
  <c r="AE1724" i="1" s="1"/>
  <c r="N1724" i="1"/>
  <c r="L1725" i="1"/>
  <c r="AE1725" i="1" s="1"/>
  <c r="N1725" i="1"/>
  <c r="L1726" i="1"/>
  <c r="AE1726" i="1" s="1"/>
  <c r="N1726" i="1"/>
  <c r="L1727" i="1"/>
  <c r="AE1727" i="1" s="1"/>
  <c r="N1727" i="1"/>
  <c r="L1728" i="1"/>
  <c r="AE1728" i="1" s="1"/>
  <c r="N1728" i="1"/>
  <c r="L1729" i="1"/>
  <c r="AE1729" i="1" s="1"/>
  <c r="N1729" i="1"/>
  <c r="L1730" i="1"/>
  <c r="AE1730" i="1" s="1"/>
  <c r="N1730" i="1"/>
  <c r="L1731" i="1"/>
  <c r="AE1731" i="1" s="1"/>
  <c r="N1731" i="1"/>
  <c r="L1732" i="1"/>
  <c r="AE1732" i="1" s="1"/>
  <c r="N1732" i="1"/>
  <c r="L1733" i="1"/>
  <c r="AE1733" i="1" s="1"/>
  <c r="N1733" i="1"/>
  <c r="L1734" i="1"/>
  <c r="AE1734" i="1" s="1"/>
  <c r="N1734" i="1"/>
  <c r="L1735" i="1"/>
  <c r="AE1735" i="1" s="1"/>
  <c r="N1735" i="1"/>
  <c r="L1736" i="1"/>
  <c r="AE1736" i="1" s="1"/>
  <c r="N1736" i="1"/>
  <c r="L1737" i="1"/>
  <c r="AE1737" i="1" s="1"/>
  <c r="N1737" i="1"/>
  <c r="L1738" i="1"/>
  <c r="AE1738" i="1" s="1"/>
  <c r="N1738" i="1"/>
  <c r="L1739" i="1"/>
  <c r="AE1739" i="1" s="1"/>
  <c r="N1739" i="1"/>
  <c r="L1740" i="1"/>
  <c r="AE1740" i="1" s="1"/>
  <c r="N1740" i="1"/>
  <c r="L1741" i="1"/>
  <c r="AE1741" i="1" s="1"/>
  <c r="N1741" i="1"/>
  <c r="L1742" i="1"/>
  <c r="AE1742" i="1" s="1"/>
  <c r="N1742" i="1"/>
  <c r="L1743" i="1"/>
  <c r="AE1743" i="1" s="1"/>
  <c r="N1743" i="1"/>
  <c r="L1744" i="1"/>
  <c r="AE1744" i="1" s="1"/>
  <c r="N1744" i="1"/>
  <c r="L1745" i="1"/>
  <c r="AE1745" i="1" s="1"/>
  <c r="N1745" i="1"/>
  <c r="L1746" i="1"/>
  <c r="AE1746" i="1" s="1"/>
  <c r="N1746" i="1"/>
  <c r="L1747" i="1"/>
  <c r="AE1747" i="1" s="1"/>
  <c r="N1747" i="1"/>
  <c r="L1748" i="1"/>
  <c r="AE1748" i="1" s="1"/>
  <c r="N1748" i="1"/>
  <c r="L1749" i="1"/>
  <c r="AE1749" i="1" s="1"/>
  <c r="N1749" i="1"/>
  <c r="L1750" i="1"/>
  <c r="AE1750" i="1" s="1"/>
  <c r="N1750" i="1"/>
  <c r="L1751" i="1"/>
  <c r="AE1751" i="1" s="1"/>
  <c r="N1751" i="1"/>
  <c r="L1752" i="1"/>
  <c r="AE1752" i="1" s="1"/>
  <c r="N1752" i="1"/>
  <c r="L1753" i="1"/>
  <c r="AE1753" i="1" s="1"/>
  <c r="N1753" i="1"/>
  <c r="L1754" i="1"/>
  <c r="AE1754" i="1" s="1"/>
  <c r="N1754" i="1"/>
  <c r="L1755" i="1"/>
  <c r="AE1755" i="1" s="1"/>
  <c r="N1755" i="1"/>
  <c r="L1756" i="1"/>
  <c r="AE1756" i="1" s="1"/>
  <c r="N1756" i="1"/>
  <c r="L1757" i="1"/>
  <c r="AE1757" i="1" s="1"/>
  <c r="N1757" i="1"/>
  <c r="L1758" i="1"/>
  <c r="AE1758" i="1" s="1"/>
  <c r="N1758" i="1"/>
  <c r="L1759" i="1"/>
  <c r="AE1759" i="1" s="1"/>
  <c r="N1759" i="1"/>
  <c r="L1760" i="1"/>
  <c r="AE1760" i="1" s="1"/>
  <c r="N1760" i="1"/>
  <c r="L1761" i="1"/>
  <c r="AE1761" i="1" s="1"/>
  <c r="N1761" i="1"/>
  <c r="L1762" i="1"/>
  <c r="AE1762" i="1" s="1"/>
  <c r="N1762" i="1"/>
  <c r="L1763" i="1"/>
  <c r="AE1763" i="1" s="1"/>
  <c r="N1763" i="1"/>
  <c r="L1764" i="1"/>
  <c r="AE1764" i="1" s="1"/>
  <c r="N1764" i="1"/>
  <c r="L1765" i="1"/>
  <c r="AE1765" i="1" s="1"/>
  <c r="N1765" i="1"/>
  <c r="L1766" i="1"/>
  <c r="AE1766" i="1" s="1"/>
  <c r="N1766" i="1"/>
  <c r="L1767" i="1"/>
  <c r="AE1767" i="1" s="1"/>
  <c r="N1767" i="1"/>
  <c r="L1768" i="1"/>
  <c r="AE1768" i="1" s="1"/>
  <c r="N1768" i="1"/>
  <c r="L1769" i="1"/>
  <c r="AE1769" i="1" s="1"/>
  <c r="N1769" i="1"/>
  <c r="L1770" i="1"/>
  <c r="AE1770" i="1" s="1"/>
  <c r="N1770" i="1"/>
  <c r="L1771" i="1"/>
  <c r="AE1771" i="1" s="1"/>
  <c r="N1771" i="1"/>
  <c r="L1772" i="1"/>
  <c r="AE1772" i="1" s="1"/>
  <c r="N1772" i="1"/>
  <c r="L1773" i="1"/>
  <c r="AE1773" i="1" s="1"/>
  <c r="N1773" i="1"/>
  <c r="L1774" i="1"/>
  <c r="AE1774" i="1" s="1"/>
  <c r="N1774" i="1"/>
  <c r="L1775" i="1"/>
  <c r="AE1775" i="1" s="1"/>
  <c r="N1775" i="1"/>
  <c r="L1776" i="1"/>
  <c r="AE1776" i="1" s="1"/>
  <c r="N1776" i="1"/>
  <c r="L1777" i="1"/>
  <c r="AE1777" i="1" s="1"/>
  <c r="N1777" i="1"/>
  <c r="L1778" i="1"/>
  <c r="AE1778" i="1" s="1"/>
  <c r="N1778" i="1"/>
  <c r="L1779" i="1"/>
  <c r="AE1779" i="1" s="1"/>
  <c r="N1779" i="1"/>
  <c r="L1780" i="1"/>
  <c r="AE1780" i="1" s="1"/>
  <c r="N1780" i="1"/>
  <c r="L1781" i="1"/>
  <c r="AE1781" i="1" s="1"/>
  <c r="N1781" i="1"/>
  <c r="L1782" i="1"/>
  <c r="AE1782" i="1" s="1"/>
  <c r="N1782" i="1"/>
  <c r="L1783" i="1"/>
  <c r="AE1783" i="1" s="1"/>
  <c r="N1783" i="1"/>
  <c r="L1784" i="1"/>
  <c r="AE1784" i="1" s="1"/>
  <c r="N1784" i="1"/>
  <c r="L1785" i="1"/>
  <c r="AE1785" i="1" s="1"/>
  <c r="N1785" i="1"/>
  <c r="L1786" i="1"/>
  <c r="AE1786" i="1" s="1"/>
  <c r="N1786" i="1"/>
  <c r="L1787" i="1"/>
  <c r="AE1787" i="1" s="1"/>
  <c r="N1787" i="1"/>
  <c r="L1788" i="1"/>
  <c r="AE1788" i="1" s="1"/>
  <c r="N1788" i="1"/>
  <c r="L1789" i="1"/>
  <c r="AE1789" i="1" s="1"/>
  <c r="N1789" i="1"/>
  <c r="L1790" i="1"/>
  <c r="AE1790" i="1" s="1"/>
  <c r="N1790" i="1"/>
  <c r="L1791" i="1"/>
  <c r="AE1791" i="1" s="1"/>
  <c r="N1791" i="1"/>
  <c r="L1792" i="1"/>
  <c r="AE1792" i="1" s="1"/>
  <c r="N1792" i="1"/>
  <c r="L1793" i="1"/>
  <c r="AE1793" i="1" s="1"/>
  <c r="N1793" i="1"/>
  <c r="L1794" i="1"/>
  <c r="AE1794" i="1" s="1"/>
  <c r="N1794" i="1"/>
  <c r="L1795" i="1"/>
  <c r="AE1795" i="1" s="1"/>
  <c r="N1795" i="1"/>
  <c r="L1796" i="1"/>
  <c r="AE1796" i="1" s="1"/>
  <c r="N1796" i="1"/>
  <c r="L1797" i="1"/>
  <c r="AE1797" i="1" s="1"/>
  <c r="N1797" i="1"/>
  <c r="L1798" i="1"/>
  <c r="AE1798" i="1" s="1"/>
  <c r="N1798" i="1"/>
  <c r="L1799" i="1"/>
  <c r="AE1799" i="1" s="1"/>
  <c r="N1799" i="1"/>
  <c r="L1800" i="1"/>
  <c r="AE1800" i="1" s="1"/>
  <c r="N1800" i="1"/>
  <c r="L1801" i="1"/>
  <c r="AE1801" i="1" s="1"/>
  <c r="N1801" i="1"/>
  <c r="L1802" i="1"/>
  <c r="AE1802" i="1" s="1"/>
  <c r="N1802" i="1"/>
  <c r="L1803" i="1"/>
  <c r="AE1803" i="1" s="1"/>
  <c r="N1803" i="1"/>
  <c r="L1804" i="1"/>
  <c r="AE1804" i="1" s="1"/>
  <c r="N1804" i="1"/>
  <c r="L1805" i="1"/>
  <c r="AE1805" i="1" s="1"/>
  <c r="N1805" i="1"/>
  <c r="L1806" i="1"/>
  <c r="AE1806" i="1" s="1"/>
  <c r="N1806" i="1"/>
  <c r="L1807" i="1"/>
  <c r="AE1807" i="1" s="1"/>
  <c r="N1807" i="1"/>
  <c r="L1808" i="1"/>
  <c r="AE1808" i="1" s="1"/>
  <c r="N1808" i="1"/>
  <c r="L1809" i="1"/>
  <c r="AE1809" i="1" s="1"/>
  <c r="N1809" i="1"/>
  <c r="L1810" i="1"/>
  <c r="AE1810" i="1" s="1"/>
  <c r="N1810" i="1"/>
  <c r="L1811" i="1"/>
  <c r="AE1811" i="1" s="1"/>
  <c r="N1811" i="1"/>
  <c r="L1812" i="1"/>
  <c r="AE1812" i="1" s="1"/>
  <c r="N1812" i="1"/>
  <c r="L1813" i="1"/>
  <c r="AE1813" i="1" s="1"/>
  <c r="N1813" i="1"/>
  <c r="L1814" i="1"/>
  <c r="AE1814" i="1" s="1"/>
  <c r="N1814" i="1"/>
  <c r="L1815" i="1"/>
  <c r="AE1815" i="1" s="1"/>
  <c r="N1815" i="1"/>
  <c r="L1816" i="1"/>
  <c r="AE1816" i="1" s="1"/>
  <c r="N1816" i="1"/>
  <c r="L1817" i="1"/>
  <c r="AE1817" i="1" s="1"/>
  <c r="N1817" i="1"/>
  <c r="L1818" i="1"/>
  <c r="AE1818" i="1" s="1"/>
  <c r="N1818" i="1"/>
  <c r="L1819" i="1"/>
  <c r="AE1819" i="1" s="1"/>
  <c r="N1819" i="1"/>
  <c r="L1820" i="1"/>
  <c r="AE1820" i="1" s="1"/>
  <c r="N1820" i="1"/>
  <c r="L1821" i="1"/>
  <c r="AE1821" i="1" s="1"/>
  <c r="N1821" i="1"/>
  <c r="L1822" i="1"/>
  <c r="AE1822" i="1" s="1"/>
  <c r="N1822" i="1"/>
  <c r="L1823" i="1"/>
  <c r="AE1823" i="1" s="1"/>
  <c r="N1823" i="1"/>
  <c r="L1824" i="1"/>
  <c r="AE1824" i="1" s="1"/>
  <c r="N1824" i="1"/>
  <c r="L1825" i="1"/>
  <c r="AE1825" i="1" s="1"/>
  <c r="N1825" i="1"/>
  <c r="L1826" i="1"/>
  <c r="AE1826" i="1" s="1"/>
  <c r="N1826" i="1"/>
  <c r="L1827" i="1"/>
  <c r="AE1827" i="1" s="1"/>
  <c r="N1827" i="1"/>
  <c r="L1828" i="1"/>
  <c r="AE1828" i="1" s="1"/>
  <c r="N1828" i="1"/>
  <c r="L1829" i="1"/>
  <c r="AE1829" i="1" s="1"/>
  <c r="N1829" i="1"/>
  <c r="L1830" i="1"/>
  <c r="AE1830" i="1" s="1"/>
  <c r="N1830" i="1"/>
  <c r="L1831" i="1"/>
  <c r="AE1831" i="1" s="1"/>
  <c r="N1831" i="1"/>
  <c r="L1832" i="1"/>
  <c r="AE1832" i="1" s="1"/>
  <c r="N1832" i="1"/>
  <c r="L1833" i="1"/>
  <c r="AE1833" i="1" s="1"/>
  <c r="N1833" i="1"/>
  <c r="L1834" i="1"/>
  <c r="AE1834" i="1" s="1"/>
  <c r="N1834" i="1"/>
  <c r="L1835" i="1"/>
  <c r="AE1835" i="1" s="1"/>
  <c r="N1835" i="1"/>
  <c r="L1836" i="1"/>
  <c r="AE1836" i="1" s="1"/>
  <c r="N1836" i="1"/>
  <c r="L1837" i="1"/>
  <c r="AE1837" i="1" s="1"/>
  <c r="N1837" i="1"/>
  <c r="L1838" i="1"/>
  <c r="AE1838" i="1" s="1"/>
  <c r="N1838" i="1"/>
  <c r="L1839" i="1"/>
  <c r="AE1839" i="1" s="1"/>
  <c r="N1839" i="1"/>
  <c r="L1840" i="1"/>
  <c r="AE1840" i="1" s="1"/>
  <c r="N1840" i="1"/>
  <c r="L1841" i="1"/>
  <c r="AE1841" i="1" s="1"/>
  <c r="N1841" i="1"/>
  <c r="L1842" i="1"/>
  <c r="AE1842" i="1" s="1"/>
  <c r="N1842" i="1"/>
  <c r="L1843" i="1"/>
  <c r="AE1843" i="1" s="1"/>
  <c r="N1843" i="1"/>
  <c r="L1844" i="1"/>
  <c r="AE1844" i="1" s="1"/>
  <c r="N1844" i="1"/>
  <c r="L1845" i="1"/>
  <c r="AE1845" i="1" s="1"/>
  <c r="N1845" i="1"/>
  <c r="L1846" i="1"/>
  <c r="AE1846" i="1" s="1"/>
  <c r="N1846" i="1"/>
  <c r="L1847" i="1"/>
  <c r="AE1847" i="1" s="1"/>
  <c r="N1847" i="1"/>
  <c r="L1848" i="1"/>
  <c r="AE1848" i="1" s="1"/>
  <c r="N1848" i="1"/>
  <c r="L1849" i="1"/>
  <c r="AE1849" i="1" s="1"/>
  <c r="N1849" i="1"/>
  <c r="L1850" i="1"/>
  <c r="AE1850" i="1" s="1"/>
  <c r="N1850" i="1"/>
  <c r="L1851" i="1"/>
  <c r="AE1851" i="1" s="1"/>
  <c r="N1851" i="1"/>
  <c r="L1852" i="1"/>
  <c r="AE1852" i="1" s="1"/>
  <c r="N1852" i="1"/>
  <c r="L1853" i="1"/>
  <c r="AE1853" i="1" s="1"/>
  <c r="N1853" i="1"/>
  <c r="L1854" i="1"/>
  <c r="AE1854" i="1" s="1"/>
  <c r="N1854" i="1"/>
  <c r="L1855" i="1"/>
  <c r="AE1855" i="1" s="1"/>
  <c r="N1855" i="1"/>
  <c r="L1856" i="1"/>
  <c r="AE1856" i="1" s="1"/>
  <c r="N1856" i="1"/>
  <c r="L1857" i="1"/>
  <c r="AE1857" i="1" s="1"/>
  <c r="N1857" i="1"/>
  <c r="L1858" i="1"/>
  <c r="AE1858" i="1" s="1"/>
  <c r="N1858" i="1"/>
  <c r="L1859" i="1"/>
  <c r="AE1859" i="1" s="1"/>
  <c r="N1859" i="1"/>
  <c r="L1860" i="1"/>
  <c r="AE1860" i="1" s="1"/>
  <c r="N1860" i="1"/>
  <c r="L1861" i="1"/>
  <c r="AE1861" i="1" s="1"/>
  <c r="N1861" i="1"/>
  <c r="L1862" i="1"/>
  <c r="AE1862" i="1" s="1"/>
  <c r="N1862" i="1"/>
  <c r="L1863" i="1"/>
  <c r="AE1863" i="1" s="1"/>
  <c r="N1863" i="1"/>
  <c r="L1864" i="1"/>
  <c r="AE1864" i="1" s="1"/>
  <c r="N1864" i="1"/>
  <c r="L1865" i="1"/>
  <c r="AE1865" i="1" s="1"/>
  <c r="N1865" i="1"/>
  <c r="L1866" i="1"/>
  <c r="AE1866" i="1" s="1"/>
  <c r="N1866" i="1"/>
  <c r="L1867" i="1"/>
  <c r="AE1867" i="1" s="1"/>
  <c r="N1867" i="1"/>
  <c r="L1868" i="1"/>
  <c r="AE1868" i="1" s="1"/>
  <c r="N1868" i="1"/>
  <c r="L1869" i="1"/>
  <c r="AE1869" i="1" s="1"/>
  <c r="N1869" i="1"/>
  <c r="L1870" i="1"/>
  <c r="AE1870" i="1" s="1"/>
  <c r="N1870" i="1"/>
  <c r="L1871" i="1"/>
  <c r="AE1871" i="1" s="1"/>
  <c r="N1871" i="1"/>
  <c r="L1872" i="1"/>
  <c r="AE1872" i="1" s="1"/>
  <c r="N1872" i="1"/>
  <c r="L1873" i="1"/>
  <c r="AE1873" i="1" s="1"/>
  <c r="N1873" i="1"/>
  <c r="L1874" i="1"/>
  <c r="AE1874" i="1" s="1"/>
  <c r="N1874" i="1"/>
  <c r="L1875" i="1"/>
  <c r="AE1875" i="1" s="1"/>
  <c r="N1875" i="1"/>
  <c r="L1876" i="1"/>
  <c r="AE1876" i="1" s="1"/>
  <c r="N1876" i="1"/>
  <c r="L1877" i="1"/>
  <c r="AE1877" i="1" s="1"/>
  <c r="N1877" i="1"/>
  <c r="L1878" i="1"/>
  <c r="AE1878" i="1" s="1"/>
  <c r="N1878" i="1"/>
  <c r="L1879" i="1"/>
  <c r="AE1879" i="1" s="1"/>
  <c r="N1879" i="1"/>
  <c r="L1880" i="1"/>
  <c r="AE1880" i="1" s="1"/>
  <c r="N1880" i="1"/>
  <c r="L1881" i="1"/>
  <c r="AE1881" i="1" s="1"/>
  <c r="N1881" i="1"/>
  <c r="L1882" i="1"/>
  <c r="AE1882" i="1" s="1"/>
  <c r="N1882" i="1"/>
  <c r="L1883" i="1"/>
  <c r="AE1883" i="1" s="1"/>
  <c r="N1883" i="1"/>
  <c r="L1884" i="1"/>
  <c r="AE1884" i="1" s="1"/>
  <c r="N1884" i="1"/>
  <c r="L1885" i="1"/>
  <c r="AE1885" i="1" s="1"/>
  <c r="N1885" i="1"/>
  <c r="L1886" i="1"/>
  <c r="AE1886" i="1" s="1"/>
  <c r="N1886" i="1"/>
  <c r="L1887" i="1"/>
  <c r="AE1887" i="1" s="1"/>
  <c r="N1887" i="1"/>
  <c r="L1888" i="1"/>
  <c r="AE1888" i="1" s="1"/>
  <c r="N1888" i="1"/>
  <c r="L1889" i="1"/>
  <c r="AE1889" i="1" s="1"/>
  <c r="N1889" i="1"/>
  <c r="L1890" i="1"/>
  <c r="AE1890" i="1" s="1"/>
  <c r="N1890" i="1"/>
  <c r="L1891" i="1"/>
  <c r="AE1891" i="1" s="1"/>
  <c r="N1891" i="1"/>
  <c r="L1892" i="1"/>
  <c r="AE1892" i="1" s="1"/>
  <c r="N1892" i="1"/>
  <c r="L1893" i="1"/>
  <c r="AE1893" i="1" s="1"/>
  <c r="N1893" i="1"/>
  <c r="L1894" i="1"/>
  <c r="AE1894" i="1" s="1"/>
  <c r="N1894" i="1"/>
  <c r="L1895" i="1"/>
  <c r="AE1895" i="1" s="1"/>
  <c r="N1895" i="1"/>
  <c r="L1896" i="1"/>
  <c r="AE1896" i="1" s="1"/>
  <c r="N1896" i="1"/>
  <c r="L1897" i="1"/>
  <c r="AE1897" i="1" s="1"/>
  <c r="N1897" i="1"/>
  <c r="L1898" i="1"/>
  <c r="AE1898" i="1" s="1"/>
  <c r="N1898" i="1"/>
  <c r="L1899" i="1"/>
  <c r="AE1899" i="1" s="1"/>
  <c r="N1899" i="1"/>
  <c r="L1900" i="1"/>
  <c r="AE1900" i="1" s="1"/>
  <c r="N1900" i="1"/>
  <c r="L1901" i="1"/>
  <c r="AE1901" i="1" s="1"/>
  <c r="N1901" i="1"/>
  <c r="L1902" i="1"/>
  <c r="AE1902" i="1" s="1"/>
  <c r="N1902" i="1"/>
  <c r="L1903" i="1"/>
  <c r="AE1903" i="1" s="1"/>
  <c r="N1903" i="1"/>
  <c r="L1904" i="1"/>
  <c r="AE1904" i="1" s="1"/>
  <c r="N1904" i="1"/>
  <c r="L1905" i="1"/>
  <c r="AE1905" i="1" s="1"/>
  <c r="N1905" i="1"/>
  <c r="L1906" i="1"/>
  <c r="AE1906" i="1" s="1"/>
  <c r="N1906" i="1"/>
  <c r="L1907" i="1"/>
  <c r="AE1907" i="1" s="1"/>
  <c r="N1907" i="1"/>
  <c r="L1908" i="1"/>
  <c r="AE1908" i="1" s="1"/>
  <c r="N1908" i="1"/>
  <c r="L1909" i="1"/>
  <c r="AE1909" i="1" s="1"/>
  <c r="N1909" i="1"/>
  <c r="L1910" i="1"/>
  <c r="AE1910" i="1" s="1"/>
  <c r="N1910" i="1"/>
  <c r="L1911" i="1"/>
  <c r="AE1911" i="1" s="1"/>
  <c r="N1911" i="1"/>
  <c r="L1912" i="1"/>
  <c r="AE1912" i="1" s="1"/>
  <c r="N1912" i="1"/>
  <c r="L1913" i="1"/>
  <c r="AE1913" i="1" s="1"/>
  <c r="N1913" i="1"/>
  <c r="L1914" i="1"/>
  <c r="AE1914" i="1" s="1"/>
  <c r="N1914" i="1"/>
  <c r="L1915" i="1"/>
  <c r="AE1915" i="1" s="1"/>
  <c r="N1915" i="1"/>
  <c r="L1916" i="1"/>
  <c r="AE1916" i="1" s="1"/>
  <c r="N1916" i="1"/>
  <c r="L1917" i="1"/>
  <c r="AE1917" i="1" s="1"/>
  <c r="N1917" i="1"/>
  <c r="L1918" i="1"/>
  <c r="AE1918" i="1" s="1"/>
  <c r="N1918" i="1"/>
  <c r="L1919" i="1"/>
  <c r="AE1919" i="1" s="1"/>
  <c r="N1919" i="1"/>
  <c r="L1920" i="1"/>
  <c r="AE1920" i="1" s="1"/>
  <c r="N1920" i="1"/>
  <c r="L1921" i="1"/>
  <c r="AE1921" i="1" s="1"/>
  <c r="N1921" i="1"/>
  <c r="L1922" i="1"/>
  <c r="AE1922" i="1" s="1"/>
  <c r="N1922" i="1"/>
  <c r="L1923" i="1"/>
  <c r="AE1923" i="1" s="1"/>
  <c r="N1923" i="1"/>
  <c r="L1924" i="1"/>
  <c r="AE1924" i="1" s="1"/>
  <c r="N1924" i="1"/>
  <c r="L1925" i="1"/>
  <c r="AE1925" i="1" s="1"/>
  <c r="N1925" i="1"/>
  <c r="L1926" i="1"/>
  <c r="AE1926" i="1" s="1"/>
  <c r="N1926" i="1"/>
  <c r="L1927" i="1"/>
  <c r="AE1927" i="1" s="1"/>
  <c r="N1927" i="1"/>
  <c r="L1928" i="1"/>
  <c r="AE1928" i="1" s="1"/>
  <c r="N1928" i="1"/>
  <c r="L1929" i="1"/>
  <c r="AE1929" i="1" s="1"/>
  <c r="N1929" i="1"/>
  <c r="L1930" i="1"/>
  <c r="AE1930" i="1" s="1"/>
  <c r="N1930" i="1"/>
  <c r="L1931" i="1"/>
  <c r="AE1931" i="1" s="1"/>
  <c r="N1931" i="1"/>
  <c r="L1932" i="1"/>
  <c r="AE1932" i="1" s="1"/>
  <c r="N1932" i="1"/>
  <c r="L1933" i="1"/>
  <c r="AE1933" i="1" s="1"/>
  <c r="N1933" i="1"/>
  <c r="L1934" i="1"/>
  <c r="AE1934" i="1" s="1"/>
  <c r="N1934" i="1"/>
  <c r="L1935" i="1"/>
  <c r="AE1935" i="1" s="1"/>
  <c r="N1935" i="1"/>
  <c r="L1936" i="1"/>
  <c r="AE1936" i="1" s="1"/>
  <c r="N1936" i="1"/>
  <c r="L1937" i="1"/>
  <c r="AE1937" i="1" s="1"/>
  <c r="N1937" i="1"/>
  <c r="L1938" i="1"/>
  <c r="AE1938" i="1" s="1"/>
  <c r="N1938" i="1"/>
  <c r="L1939" i="1"/>
  <c r="AE1939" i="1" s="1"/>
  <c r="N1939" i="1"/>
  <c r="L1940" i="1"/>
  <c r="AE1940" i="1" s="1"/>
  <c r="N1940" i="1"/>
  <c r="L1941" i="1"/>
  <c r="AE1941" i="1" s="1"/>
  <c r="N1941" i="1"/>
  <c r="L1942" i="1"/>
  <c r="AE1942" i="1" s="1"/>
  <c r="N1942" i="1"/>
  <c r="L1943" i="1"/>
  <c r="AE1943" i="1" s="1"/>
  <c r="N1943" i="1"/>
  <c r="L1944" i="1"/>
  <c r="AE1944" i="1" s="1"/>
  <c r="N1944" i="1"/>
  <c r="L1945" i="1"/>
  <c r="AE1945" i="1" s="1"/>
  <c r="N1945" i="1"/>
  <c r="L1946" i="1"/>
  <c r="AE1946" i="1" s="1"/>
  <c r="N1946" i="1"/>
  <c r="L1947" i="1"/>
  <c r="AE1947" i="1" s="1"/>
  <c r="N1947" i="1"/>
  <c r="L1948" i="1"/>
  <c r="AE1948" i="1" s="1"/>
  <c r="N1948" i="1"/>
  <c r="L1949" i="1"/>
  <c r="AE1949" i="1" s="1"/>
  <c r="N1949" i="1"/>
  <c r="L1950" i="1"/>
  <c r="AE1950" i="1" s="1"/>
  <c r="N1950" i="1"/>
  <c r="L1951" i="1"/>
  <c r="AE1951" i="1" s="1"/>
  <c r="N1951" i="1"/>
  <c r="L1952" i="1"/>
  <c r="AE1952" i="1" s="1"/>
  <c r="N1952" i="1"/>
  <c r="L1953" i="1"/>
  <c r="AE1953" i="1" s="1"/>
  <c r="N1953" i="1"/>
  <c r="L1954" i="1"/>
  <c r="AE1954" i="1" s="1"/>
  <c r="N1954" i="1"/>
  <c r="L1955" i="1"/>
  <c r="AE1955" i="1" s="1"/>
  <c r="N1955" i="1"/>
  <c r="L1956" i="1"/>
  <c r="AE1956" i="1" s="1"/>
  <c r="N1956" i="1"/>
  <c r="L1957" i="1"/>
  <c r="AE1957" i="1" s="1"/>
  <c r="N1957" i="1"/>
  <c r="L1958" i="1"/>
  <c r="AE1958" i="1" s="1"/>
  <c r="N1958" i="1"/>
  <c r="L1959" i="1"/>
  <c r="AE1959" i="1" s="1"/>
  <c r="N1959" i="1"/>
  <c r="L1960" i="1"/>
  <c r="AE1960" i="1" s="1"/>
  <c r="N1960" i="1"/>
  <c r="L1961" i="1"/>
  <c r="AE1961" i="1" s="1"/>
  <c r="N1961" i="1"/>
  <c r="L1962" i="1"/>
  <c r="AE1962" i="1" s="1"/>
  <c r="N1962" i="1"/>
  <c r="L1963" i="1"/>
  <c r="AE1963" i="1" s="1"/>
  <c r="N1963" i="1"/>
  <c r="L1964" i="1"/>
  <c r="AE1964" i="1" s="1"/>
  <c r="N1964" i="1"/>
  <c r="L1965" i="1"/>
  <c r="AE1965" i="1" s="1"/>
  <c r="N1965" i="1"/>
  <c r="L1966" i="1"/>
  <c r="AE1966" i="1" s="1"/>
  <c r="N1966" i="1"/>
  <c r="L1967" i="1"/>
  <c r="AE1967" i="1" s="1"/>
  <c r="N1967" i="1"/>
  <c r="L1968" i="1"/>
  <c r="AE1968" i="1" s="1"/>
  <c r="N1968" i="1"/>
  <c r="L1969" i="1"/>
  <c r="AE1969" i="1" s="1"/>
  <c r="N1969" i="1"/>
  <c r="L1970" i="1"/>
  <c r="AE1970" i="1" s="1"/>
  <c r="N1970" i="1"/>
  <c r="L1971" i="1"/>
  <c r="AE1971" i="1" s="1"/>
  <c r="N1971" i="1"/>
  <c r="L1972" i="1"/>
  <c r="AE1972" i="1" s="1"/>
  <c r="N1972" i="1"/>
  <c r="L1973" i="1"/>
  <c r="AE1973" i="1" s="1"/>
  <c r="N1973" i="1"/>
  <c r="L1974" i="1"/>
  <c r="AE1974" i="1" s="1"/>
  <c r="N1974" i="1"/>
  <c r="L1975" i="1"/>
  <c r="AE1975" i="1" s="1"/>
  <c r="N1975" i="1"/>
  <c r="L1976" i="1"/>
  <c r="AE1976" i="1" s="1"/>
  <c r="N1976" i="1"/>
  <c r="L1977" i="1"/>
  <c r="AE1977" i="1" s="1"/>
  <c r="N1977" i="1"/>
  <c r="L1978" i="1"/>
  <c r="AE1978" i="1" s="1"/>
  <c r="N1978" i="1"/>
  <c r="L1979" i="1"/>
  <c r="AE1979" i="1" s="1"/>
  <c r="N1979" i="1"/>
  <c r="L1980" i="1"/>
  <c r="AE1980" i="1" s="1"/>
  <c r="N1980" i="1"/>
  <c r="L1981" i="1"/>
  <c r="AE1981" i="1" s="1"/>
  <c r="N1981" i="1"/>
  <c r="L1982" i="1"/>
  <c r="AE1982" i="1" s="1"/>
  <c r="N1982" i="1"/>
  <c r="L1983" i="1"/>
  <c r="AE1983" i="1" s="1"/>
  <c r="N1983" i="1"/>
  <c r="L1984" i="1"/>
  <c r="AE1984" i="1" s="1"/>
  <c r="N1984" i="1"/>
  <c r="L1985" i="1"/>
  <c r="AE1985" i="1" s="1"/>
  <c r="N1985" i="1"/>
  <c r="L1986" i="1"/>
  <c r="AE1986" i="1" s="1"/>
  <c r="N1986" i="1"/>
  <c r="L1987" i="1"/>
  <c r="AE1987" i="1" s="1"/>
  <c r="N1987" i="1"/>
  <c r="L1988" i="1"/>
  <c r="AE1988" i="1" s="1"/>
  <c r="N1988" i="1"/>
  <c r="L1989" i="1"/>
  <c r="AE1989" i="1" s="1"/>
  <c r="N1989" i="1"/>
  <c r="L1990" i="1"/>
  <c r="AE1990" i="1" s="1"/>
  <c r="N1990" i="1"/>
  <c r="L1991" i="1"/>
  <c r="AE1991" i="1" s="1"/>
  <c r="N1991" i="1"/>
  <c r="L1992" i="1"/>
  <c r="AE1992" i="1" s="1"/>
  <c r="N1992" i="1"/>
  <c r="L1993" i="1"/>
  <c r="AE1993" i="1" s="1"/>
  <c r="N1993" i="1"/>
  <c r="L1994" i="1"/>
  <c r="AE1994" i="1" s="1"/>
  <c r="N1994" i="1"/>
  <c r="L1995" i="1"/>
  <c r="AE1995" i="1" s="1"/>
  <c r="N1995" i="1"/>
  <c r="L1996" i="1"/>
  <c r="AE1996" i="1" s="1"/>
  <c r="N1996" i="1"/>
  <c r="L1997" i="1"/>
  <c r="AE1997" i="1" s="1"/>
  <c r="N1997" i="1"/>
  <c r="L1998" i="1"/>
  <c r="AE1998" i="1" s="1"/>
  <c r="N1998" i="1"/>
  <c r="L1999" i="1"/>
  <c r="AE1999" i="1" s="1"/>
  <c r="N1999" i="1"/>
  <c r="L2000" i="1"/>
  <c r="AE2000" i="1" s="1"/>
  <c r="N2000" i="1"/>
  <c r="L2001" i="1"/>
  <c r="AE2001" i="1" s="1"/>
  <c r="N2001" i="1"/>
  <c r="L2002" i="1"/>
  <c r="AE2002" i="1" s="1"/>
  <c r="N2002" i="1"/>
  <c r="L2003" i="1"/>
  <c r="AE2003" i="1" s="1"/>
  <c r="N2003" i="1"/>
  <c r="L2004" i="1"/>
  <c r="AE2004" i="1" s="1"/>
  <c r="N2004" i="1"/>
  <c r="L2005" i="1"/>
  <c r="AE2005" i="1" s="1"/>
  <c r="N2005" i="1"/>
  <c r="L2006" i="1"/>
  <c r="AE2006" i="1" s="1"/>
  <c r="N2006" i="1"/>
  <c r="L2007" i="1"/>
  <c r="AE2007" i="1" s="1"/>
  <c r="N2007" i="1"/>
  <c r="L2008" i="1"/>
  <c r="AE2008" i="1" s="1"/>
  <c r="N2008" i="1"/>
  <c r="L2009" i="1"/>
  <c r="AE2009" i="1" s="1"/>
  <c r="N2009" i="1"/>
  <c r="L2010" i="1"/>
  <c r="AE2010" i="1" s="1"/>
  <c r="N2010" i="1"/>
  <c r="L2011" i="1"/>
  <c r="AE2011" i="1" s="1"/>
  <c r="N2011" i="1"/>
  <c r="L2012" i="1"/>
  <c r="AE2012" i="1" s="1"/>
  <c r="N2012" i="1"/>
  <c r="L2013" i="1"/>
  <c r="AE2013" i="1" s="1"/>
  <c r="N2013" i="1"/>
  <c r="L2014" i="1"/>
  <c r="AE2014" i="1" s="1"/>
  <c r="N2014" i="1"/>
  <c r="L2015" i="1"/>
  <c r="AE2015" i="1" s="1"/>
  <c r="N2015" i="1"/>
  <c r="L2016" i="1"/>
  <c r="AE2016" i="1" s="1"/>
  <c r="N2016" i="1"/>
  <c r="L2017" i="1"/>
  <c r="AE2017" i="1" s="1"/>
  <c r="N2017" i="1"/>
  <c r="L2018" i="1"/>
  <c r="AE2018" i="1" s="1"/>
  <c r="N2018" i="1"/>
  <c r="L2019" i="1"/>
  <c r="AE2019" i="1" s="1"/>
  <c r="N2019" i="1"/>
  <c r="L2020" i="1"/>
  <c r="AE2020" i="1" s="1"/>
  <c r="N2020" i="1"/>
  <c r="L2021" i="1"/>
  <c r="AE2021" i="1" s="1"/>
  <c r="N2021" i="1"/>
  <c r="L2022" i="1"/>
  <c r="AE2022" i="1" s="1"/>
  <c r="N2022" i="1"/>
  <c r="L2023" i="1"/>
  <c r="AE2023" i="1" s="1"/>
  <c r="N2023" i="1"/>
  <c r="L2024" i="1"/>
  <c r="AE2024" i="1" s="1"/>
  <c r="N2024" i="1"/>
  <c r="L2025" i="1"/>
  <c r="AE2025" i="1" s="1"/>
  <c r="N2025" i="1"/>
  <c r="L2026" i="1"/>
  <c r="AE2026" i="1" s="1"/>
  <c r="N2026" i="1"/>
  <c r="L2027" i="1"/>
  <c r="AE2027" i="1" s="1"/>
  <c r="N2027" i="1"/>
  <c r="L2028" i="1"/>
  <c r="AE2028" i="1" s="1"/>
  <c r="N2028" i="1"/>
  <c r="L2029" i="1"/>
  <c r="AE2029" i="1" s="1"/>
  <c r="N2029" i="1"/>
  <c r="L2030" i="1"/>
  <c r="AE2030" i="1" s="1"/>
  <c r="N2030" i="1"/>
  <c r="L2031" i="1"/>
  <c r="AE2031" i="1" s="1"/>
  <c r="N2031" i="1"/>
  <c r="L2032" i="1"/>
  <c r="AE2032" i="1" s="1"/>
  <c r="N2032" i="1"/>
  <c r="L2033" i="1"/>
  <c r="AE2033" i="1" s="1"/>
  <c r="N2033" i="1"/>
  <c r="L2034" i="1"/>
  <c r="AE2034" i="1" s="1"/>
  <c r="N2034" i="1"/>
  <c r="L2035" i="1"/>
  <c r="AE2035" i="1" s="1"/>
  <c r="N2035" i="1"/>
  <c r="L2036" i="1"/>
  <c r="AE2036" i="1" s="1"/>
  <c r="N2036" i="1"/>
  <c r="L2037" i="1"/>
  <c r="AE2037" i="1" s="1"/>
  <c r="N2037" i="1"/>
  <c r="L2038" i="1"/>
  <c r="AE2038" i="1" s="1"/>
  <c r="N2038" i="1"/>
  <c r="L2039" i="1"/>
  <c r="AE2039" i="1" s="1"/>
  <c r="N2039" i="1"/>
  <c r="L2040" i="1"/>
  <c r="AE2040" i="1" s="1"/>
  <c r="N2040" i="1"/>
  <c r="L2041" i="1"/>
  <c r="AE2041" i="1" s="1"/>
  <c r="N2041" i="1"/>
  <c r="L2042" i="1"/>
  <c r="AE2042" i="1" s="1"/>
  <c r="N2042" i="1"/>
  <c r="L2043" i="1"/>
  <c r="AE2043" i="1" s="1"/>
  <c r="N2043" i="1"/>
  <c r="L2044" i="1"/>
  <c r="AE2044" i="1" s="1"/>
  <c r="N2044" i="1"/>
  <c r="L2045" i="1"/>
  <c r="AE2045" i="1" s="1"/>
  <c r="N2045" i="1"/>
  <c r="L2046" i="1"/>
  <c r="AE2046" i="1" s="1"/>
  <c r="N2046" i="1"/>
  <c r="L2047" i="1"/>
  <c r="AE2047" i="1" s="1"/>
  <c r="N2047" i="1"/>
  <c r="L2048" i="1"/>
  <c r="AE2048" i="1" s="1"/>
  <c r="N2048" i="1"/>
  <c r="L2049" i="1"/>
  <c r="AE2049" i="1" s="1"/>
  <c r="N2049" i="1"/>
  <c r="L2050" i="1"/>
  <c r="AE2050" i="1" s="1"/>
  <c r="N2050" i="1"/>
  <c r="L2051" i="1"/>
  <c r="AE2051" i="1" s="1"/>
  <c r="N2051" i="1"/>
  <c r="L2052" i="1"/>
  <c r="AE2052" i="1" s="1"/>
  <c r="N2052" i="1"/>
  <c r="L2053" i="1"/>
  <c r="AE2053" i="1" s="1"/>
  <c r="N2053" i="1"/>
  <c r="L2054" i="1"/>
  <c r="AE2054" i="1" s="1"/>
  <c r="N2054" i="1"/>
  <c r="L2055" i="1"/>
  <c r="AE2055" i="1" s="1"/>
  <c r="N2055" i="1"/>
  <c r="L2056" i="1"/>
  <c r="AE2056" i="1" s="1"/>
  <c r="N2056" i="1"/>
  <c r="L2057" i="1"/>
  <c r="AE2057" i="1" s="1"/>
  <c r="N2057" i="1"/>
  <c r="L2058" i="1"/>
  <c r="AE2058" i="1" s="1"/>
  <c r="N2058" i="1"/>
  <c r="L2059" i="1"/>
  <c r="AE2059" i="1" s="1"/>
  <c r="N2059" i="1"/>
  <c r="L2060" i="1"/>
  <c r="AE2060" i="1" s="1"/>
  <c r="N2060" i="1"/>
  <c r="L2061" i="1"/>
  <c r="AE2061" i="1" s="1"/>
  <c r="N2061" i="1"/>
  <c r="L2062" i="1"/>
  <c r="AE2062" i="1" s="1"/>
  <c r="N2062" i="1"/>
  <c r="L2063" i="1"/>
  <c r="AE2063" i="1" s="1"/>
  <c r="N2063" i="1"/>
  <c r="L2064" i="1"/>
  <c r="AE2064" i="1" s="1"/>
  <c r="N2064" i="1"/>
  <c r="L2065" i="1"/>
  <c r="AE2065" i="1" s="1"/>
  <c r="N2065" i="1"/>
  <c r="L2066" i="1"/>
  <c r="AE2066" i="1" s="1"/>
  <c r="N2066" i="1"/>
  <c r="L2067" i="1"/>
  <c r="AE2067" i="1" s="1"/>
  <c r="N2067" i="1"/>
  <c r="L2068" i="1"/>
  <c r="AE2068" i="1" s="1"/>
  <c r="N2068" i="1"/>
  <c r="L2069" i="1"/>
  <c r="AE2069" i="1" s="1"/>
  <c r="N2069" i="1"/>
  <c r="L2070" i="1"/>
  <c r="AE2070" i="1" s="1"/>
  <c r="N2070" i="1"/>
  <c r="L2071" i="1"/>
  <c r="AE2071" i="1" s="1"/>
  <c r="N2071" i="1"/>
  <c r="L2072" i="1"/>
  <c r="AE2072" i="1" s="1"/>
  <c r="N2072" i="1"/>
  <c r="L2073" i="1"/>
  <c r="AE2073" i="1" s="1"/>
  <c r="N2073" i="1"/>
  <c r="L2074" i="1"/>
  <c r="AE2074" i="1" s="1"/>
  <c r="N2074" i="1"/>
  <c r="L2075" i="1"/>
  <c r="AE2075" i="1" s="1"/>
  <c r="N2075" i="1"/>
  <c r="L2076" i="1"/>
  <c r="AE2076" i="1" s="1"/>
  <c r="N2076" i="1"/>
  <c r="L2077" i="1"/>
  <c r="AE2077" i="1" s="1"/>
  <c r="N2077" i="1"/>
  <c r="L2078" i="1"/>
  <c r="AE2078" i="1" s="1"/>
  <c r="N2078" i="1"/>
  <c r="L2079" i="1"/>
  <c r="AE2079" i="1" s="1"/>
  <c r="N2079" i="1"/>
  <c r="L2080" i="1"/>
  <c r="AE2080" i="1" s="1"/>
  <c r="N2080" i="1"/>
  <c r="L2081" i="1"/>
  <c r="AE2081" i="1" s="1"/>
  <c r="N2081" i="1"/>
  <c r="L2082" i="1"/>
  <c r="AE2082" i="1" s="1"/>
  <c r="N2082" i="1"/>
  <c r="L2083" i="1"/>
  <c r="AE2083" i="1" s="1"/>
  <c r="N2083" i="1"/>
  <c r="L2084" i="1"/>
  <c r="AE2084" i="1" s="1"/>
  <c r="N2084" i="1"/>
  <c r="L2085" i="1"/>
  <c r="AE2085" i="1" s="1"/>
  <c r="N2085" i="1"/>
  <c r="L2086" i="1"/>
  <c r="AE2086" i="1" s="1"/>
  <c r="N2086" i="1"/>
  <c r="L2087" i="1"/>
  <c r="AE2087" i="1" s="1"/>
  <c r="N2087" i="1"/>
  <c r="L2088" i="1"/>
  <c r="AE2088" i="1" s="1"/>
  <c r="N2088" i="1"/>
  <c r="L2089" i="1"/>
  <c r="AE2089" i="1" s="1"/>
  <c r="N2089" i="1"/>
  <c r="L2090" i="1"/>
  <c r="AE2090" i="1" s="1"/>
  <c r="N2090" i="1"/>
  <c r="L2091" i="1"/>
  <c r="AE2091" i="1" s="1"/>
  <c r="N2091" i="1"/>
  <c r="L2092" i="1"/>
  <c r="AE2092" i="1" s="1"/>
  <c r="N2092" i="1"/>
  <c r="L2093" i="1"/>
  <c r="AE2093" i="1" s="1"/>
  <c r="N2093" i="1"/>
  <c r="L2094" i="1"/>
  <c r="AE2094" i="1" s="1"/>
  <c r="N2094" i="1"/>
  <c r="L2095" i="1"/>
  <c r="AE2095" i="1" s="1"/>
  <c r="N2095" i="1"/>
  <c r="L2096" i="1"/>
  <c r="AE2096" i="1" s="1"/>
  <c r="N2096" i="1"/>
  <c r="L2097" i="1"/>
  <c r="AE2097" i="1" s="1"/>
  <c r="N2097" i="1"/>
  <c r="L2098" i="1"/>
  <c r="AE2098" i="1" s="1"/>
  <c r="N2098" i="1"/>
  <c r="L2099" i="1"/>
  <c r="AE2099" i="1" s="1"/>
  <c r="N2099" i="1"/>
  <c r="L2100" i="1"/>
  <c r="AE2100" i="1" s="1"/>
  <c r="N2100" i="1"/>
  <c r="L2101" i="1"/>
  <c r="AE2101" i="1" s="1"/>
  <c r="N2101" i="1"/>
  <c r="L2102" i="1"/>
  <c r="AE2102" i="1" s="1"/>
  <c r="N2102" i="1"/>
  <c r="L2103" i="1"/>
  <c r="AE2103" i="1" s="1"/>
  <c r="N2103" i="1"/>
  <c r="L2104" i="1"/>
  <c r="AE2104" i="1" s="1"/>
  <c r="N2104" i="1"/>
  <c r="L2105" i="1"/>
  <c r="AE2105" i="1" s="1"/>
  <c r="N2105" i="1"/>
  <c r="L2106" i="1"/>
  <c r="AE2106" i="1" s="1"/>
  <c r="N2106" i="1"/>
  <c r="L2107" i="1"/>
  <c r="AE2107" i="1" s="1"/>
  <c r="N2107" i="1"/>
  <c r="L2108" i="1"/>
  <c r="AE2108" i="1" s="1"/>
  <c r="N2108" i="1"/>
  <c r="L2109" i="1"/>
  <c r="AE2109" i="1" s="1"/>
  <c r="N2109" i="1"/>
  <c r="L2110" i="1"/>
  <c r="AE2110" i="1" s="1"/>
  <c r="N2110" i="1"/>
  <c r="L2111" i="1"/>
  <c r="AE2111" i="1" s="1"/>
  <c r="N2111" i="1"/>
  <c r="L2112" i="1"/>
  <c r="AE2112" i="1" s="1"/>
  <c r="N2112" i="1"/>
  <c r="L2113" i="1"/>
  <c r="AE2113" i="1" s="1"/>
  <c r="N2113" i="1"/>
  <c r="L2114" i="1"/>
  <c r="AE2114" i="1" s="1"/>
  <c r="N2114" i="1"/>
  <c r="L2115" i="1"/>
  <c r="AE2115" i="1" s="1"/>
  <c r="N2115" i="1"/>
  <c r="L2116" i="1"/>
  <c r="AE2116" i="1" s="1"/>
  <c r="N2116" i="1"/>
  <c r="L2117" i="1"/>
  <c r="AE2117" i="1" s="1"/>
  <c r="N2117" i="1"/>
  <c r="L2118" i="1"/>
  <c r="AE2118" i="1" s="1"/>
  <c r="N2118" i="1"/>
  <c r="L2119" i="1"/>
  <c r="AE2119" i="1" s="1"/>
  <c r="N2119" i="1"/>
  <c r="L2120" i="1"/>
  <c r="AE2120" i="1" s="1"/>
  <c r="N2120" i="1"/>
  <c r="L2121" i="1"/>
  <c r="AE2121" i="1" s="1"/>
  <c r="N2121" i="1"/>
  <c r="L2122" i="1"/>
  <c r="AE2122" i="1" s="1"/>
  <c r="N2122" i="1"/>
  <c r="L2123" i="1"/>
  <c r="AE2123" i="1" s="1"/>
  <c r="N2123" i="1"/>
  <c r="L2124" i="1"/>
  <c r="AE2124" i="1" s="1"/>
  <c r="N2124" i="1"/>
  <c r="L2125" i="1"/>
  <c r="AE2125" i="1" s="1"/>
  <c r="N2125" i="1"/>
  <c r="L2126" i="1"/>
  <c r="AE2126" i="1" s="1"/>
  <c r="N2126" i="1"/>
  <c r="L2127" i="1"/>
  <c r="AE2127" i="1" s="1"/>
  <c r="N2127" i="1"/>
  <c r="L2128" i="1"/>
  <c r="AE2128" i="1" s="1"/>
  <c r="N2128" i="1"/>
  <c r="L2129" i="1"/>
  <c r="AE2129" i="1" s="1"/>
  <c r="N2129" i="1"/>
  <c r="L2130" i="1"/>
  <c r="AE2130" i="1" s="1"/>
  <c r="N2130" i="1"/>
  <c r="L2131" i="1"/>
  <c r="AE2131" i="1" s="1"/>
  <c r="N2131" i="1"/>
  <c r="L2132" i="1"/>
  <c r="AE2132" i="1" s="1"/>
  <c r="N2132" i="1"/>
  <c r="L2133" i="1"/>
  <c r="AE2133" i="1" s="1"/>
  <c r="N2133" i="1"/>
  <c r="L2134" i="1"/>
  <c r="AE2134" i="1" s="1"/>
  <c r="N2134" i="1"/>
  <c r="L2135" i="1"/>
  <c r="AE2135" i="1" s="1"/>
  <c r="N2135" i="1"/>
  <c r="L2136" i="1"/>
  <c r="AE2136" i="1" s="1"/>
  <c r="N2136" i="1"/>
  <c r="L2137" i="1"/>
  <c r="AE2137" i="1" s="1"/>
  <c r="N2137" i="1"/>
  <c r="L2138" i="1"/>
  <c r="AE2138" i="1" s="1"/>
  <c r="N2138" i="1"/>
  <c r="L2139" i="1"/>
  <c r="AE2139" i="1" s="1"/>
  <c r="N2139" i="1"/>
  <c r="L2140" i="1"/>
  <c r="AE2140" i="1" s="1"/>
  <c r="N2140" i="1"/>
  <c r="L2141" i="1"/>
  <c r="AE2141" i="1" s="1"/>
  <c r="N2141" i="1"/>
  <c r="L2142" i="1"/>
  <c r="AE2142" i="1" s="1"/>
  <c r="N2142" i="1"/>
  <c r="L2143" i="1"/>
  <c r="AE2143" i="1" s="1"/>
  <c r="N2143" i="1"/>
  <c r="L2144" i="1"/>
  <c r="AE2144" i="1" s="1"/>
  <c r="N2144" i="1"/>
  <c r="L2145" i="1"/>
  <c r="AE2145" i="1" s="1"/>
  <c r="N2145" i="1"/>
  <c r="L2146" i="1"/>
  <c r="AE2146" i="1" s="1"/>
  <c r="N2146" i="1"/>
  <c r="L2147" i="1"/>
  <c r="AE2147" i="1" s="1"/>
  <c r="N2147" i="1"/>
  <c r="L2148" i="1"/>
  <c r="AE2148" i="1" s="1"/>
  <c r="N2148" i="1"/>
  <c r="L2149" i="1"/>
  <c r="AE2149" i="1" s="1"/>
  <c r="N2149" i="1"/>
  <c r="L2150" i="1"/>
  <c r="AE2150" i="1" s="1"/>
  <c r="N2150" i="1"/>
  <c r="L2151" i="1"/>
  <c r="AE2151" i="1" s="1"/>
  <c r="N2151" i="1"/>
  <c r="L2152" i="1"/>
  <c r="AE2152" i="1" s="1"/>
  <c r="N2152" i="1"/>
  <c r="L2153" i="1"/>
  <c r="AE2153" i="1" s="1"/>
  <c r="N2153" i="1"/>
  <c r="L2154" i="1"/>
  <c r="AE2154" i="1" s="1"/>
  <c r="N2154" i="1"/>
  <c r="L2155" i="1"/>
  <c r="AE2155" i="1" s="1"/>
  <c r="N2155" i="1"/>
  <c r="L2156" i="1"/>
  <c r="AE2156" i="1" s="1"/>
  <c r="N2156" i="1"/>
  <c r="L2157" i="1"/>
  <c r="AE2157" i="1" s="1"/>
  <c r="N2157" i="1"/>
  <c r="L2158" i="1"/>
  <c r="AE2158" i="1" s="1"/>
  <c r="N2158" i="1"/>
  <c r="L2159" i="1"/>
  <c r="AE2159" i="1" s="1"/>
  <c r="N2159" i="1"/>
  <c r="L2160" i="1"/>
  <c r="AE2160" i="1" s="1"/>
  <c r="N2160" i="1"/>
  <c r="L2161" i="1"/>
  <c r="AE2161" i="1" s="1"/>
  <c r="N2161" i="1"/>
  <c r="L2162" i="1"/>
  <c r="AE2162" i="1" s="1"/>
  <c r="N2162" i="1"/>
  <c r="L2163" i="1"/>
  <c r="AE2163" i="1" s="1"/>
  <c r="N2163" i="1"/>
  <c r="L2164" i="1"/>
  <c r="AE2164" i="1" s="1"/>
  <c r="N2164" i="1"/>
  <c r="L2165" i="1"/>
  <c r="AE2165" i="1" s="1"/>
  <c r="N2165" i="1"/>
  <c r="L2166" i="1"/>
  <c r="AE2166" i="1" s="1"/>
  <c r="N2166" i="1"/>
  <c r="L2167" i="1"/>
  <c r="AE2167" i="1" s="1"/>
  <c r="N2167" i="1"/>
  <c r="L2168" i="1"/>
  <c r="AE2168" i="1" s="1"/>
  <c r="N2168" i="1"/>
  <c r="L2169" i="1"/>
  <c r="AE2169" i="1" s="1"/>
  <c r="N2169" i="1"/>
  <c r="L2170" i="1"/>
  <c r="AE2170" i="1" s="1"/>
  <c r="N2170" i="1"/>
  <c r="L2171" i="1"/>
  <c r="AE2171" i="1" s="1"/>
  <c r="N2171" i="1"/>
  <c r="L2172" i="1"/>
  <c r="AE2172" i="1" s="1"/>
  <c r="N2172" i="1"/>
  <c r="L2173" i="1"/>
  <c r="AE2173" i="1" s="1"/>
  <c r="N2173" i="1"/>
  <c r="L2174" i="1"/>
  <c r="AE2174" i="1" s="1"/>
  <c r="N2174" i="1"/>
  <c r="L2175" i="1"/>
  <c r="AE2175" i="1" s="1"/>
  <c r="N2175" i="1"/>
  <c r="L2176" i="1"/>
  <c r="AE2176" i="1" s="1"/>
  <c r="N2176" i="1"/>
  <c r="L2177" i="1"/>
  <c r="AE2177" i="1" s="1"/>
  <c r="N2177" i="1"/>
  <c r="L2178" i="1"/>
  <c r="AE2178" i="1" s="1"/>
  <c r="N2178" i="1"/>
  <c r="L2179" i="1"/>
  <c r="AE2179" i="1" s="1"/>
  <c r="N2179" i="1"/>
  <c r="L2180" i="1"/>
  <c r="AE2180" i="1" s="1"/>
  <c r="N2180" i="1"/>
  <c r="L2181" i="1"/>
  <c r="AE2181" i="1" s="1"/>
  <c r="N2181" i="1"/>
  <c r="L2182" i="1"/>
  <c r="AE2182" i="1" s="1"/>
  <c r="N2182" i="1"/>
  <c r="L2183" i="1"/>
  <c r="AE2183" i="1" s="1"/>
  <c r="N2183" i="1"/>
  <c r="L2184" i="1"/>
  <c r="AE2184" i="1" s="1"/>
  <c r="N2184" i="1"/>
  <c r="L2185" i="1"/>
  <c r="AE2185" i="1" s="1"/>
  <c r="N2185" i="1"/>
  <c r="L2186" i="1"/>
  <c r="AE2186" i="1" s="1"/>
  <c r="N2186" i="1"/>
  <c r="L2187" i="1"/>
  <c r="AE2187" i="1" s="1"/>
  <c r="N2187" i="1"/>
  <c r="L2188" i="1"/>
  <c r="AE2188" i="1" s="1"/>
  <c r="N2188" i="1"/>
  <c r="L2189" i="1"/>
  <c r="AE2189" i="1" s="1"/>
  <c r="N2189" i="1"/>
  <c r="L2190" i="1"/>
  <c r="AE2190" i="1" s="1"/>
  <c r="N2190" i="1"/>
  <c r="L2191" i="1"/>
  <c r="AE2191" i="1" s="1"/>
  <c r="N2191" i="1"/>
  <c r="L2192" i="1"/>
  <c r="AE2192" i="1" s="1"/>
  <c r="N2192" i="1"/>
  <c r="L2193" i="1"/>
  <c r="AE2193" i="1" s="1"/>
  <c r="N2193" i="1"/>
  <c r="L2194" i="1"/>
  <c r="AE2194" i="1" s="1"/>
  <c r="N2194" i="1"/>
  <c r="L2195" i="1"/>
  <c r="AE2195" i="1" s="1"/>
  <c r="N2195" i="1"/>
  <c r="L2196" i="1"/>
  <c r="AE2196" i="1" s="1"/>
  <c r="N2196" i="1"/>
  <c r="L2197" i="1"/>
  <c r="AE2197" i="1" s="1"/>
  <c r="N2197" i="1"/>
  <c r="L2198" i="1"/>
  <c r="AE2198" i="1" s="1"/>
  <c r="N2198" i="1"/>
  <c r="L2199" i="1"/>
  <c r="AE2199" i="1" s="1"/>
  <c r="N2199" i="1"/>
  <c r="L2200" i="1"/>
  <c r="AE2200" i="1" s="1"/>
  <c r="N2200" i="1"/>
  <c r="L2201" i="1"/>
  <c r="AE2201" i="1" s="1"/>
  <c r="N2201" i="1"/>
  <c r="L2202" i="1"/>
  <c r="AE2202" i="1" s="1"/>
  <c r="N2202" i="1"/>
  <c r="L2203" i="1"/>
  <c r="AE2203" i="1" s="1"/>
  <c r="N2203" i="1"/>
  <c r="L2204" i="1"/>
  <c r="AE2204" i="1" s="1"/>
  <c r="N2204" i="1"/>
  <c r="L2205" i="1"/>
  <c r="AE2205" i="1" s="1"/>
  <c r="N2205" i="1"/>
  <c r="L2206" i="1"/>
  <c r="AE2206" i="1" s="1"/>
  <c r="N2206" i="1"/>
  <c r="L2207" i="1"/>
  <c r="AE2207" i="1" s="1"/>
  <c r="N2207" i="1"/>
  <c r="L2208" i="1"/>
  <c r="AE2208" i="1" s="1"/>
  <c r="N2208" i="1"/>
  <c r="L2209" i="1"/>
  <c r="AE2209" i="1" s="1"/>
  <c r="N2209" i="1"/>
  <c r="L2210" i="1"/>
  <c r="AE2210" i="1" s="1"/>
  <c r="N2210" i="1"/>
  <c r="L2211" i="1"/>
  <c r="AE2211" i="1" s="1"/>
  <c r="N2211" i="1"/>
  <c r="L2212" i="1"/>
  <c r="AE2212" i="1" s="1"/>
  <c r="N2212" i="1"/>
  <c r="L2213" i="1"/>
  <c r="AE2213" i="1" s="1"/>
  <c r="N2213" i="1"/>
  <c r="L2214" i="1"/>
  <c r="AE2214" i="1" s="1"/>
  <c r="N2214" i="1"/>
  <c r="L2215" i="1"/>
  <c r="AE2215" i="1" s="1"/>
  <c r="N2215" i="1"/>
  <c r="L2216" i="1"/>
  <c r="AE2216" i="1" s="1"/>
  <c r="N2216" i="1"/>
  <c r="L2217" i="1"/>
  <c r="AE2217" i="1" s="1"/>
  <c r="N2217" i="1"/>
  <c r="L2218" i="1"/>
  <c r="AE2218" i="1" s="1"/>
  <c r="N2218" i="1"/>
  <c r="L2219" i="1"/>
  <c r="AE2219" i="1" s="1"/>
  <c r="N2219" i="1"/>
  <c r="L2220" i="1"/>
  <c r="AE2220" i="1" s="1"/>
  <c r="N2220" i="1"/>
  <c r="L2221" i="1"/>
  <c r="AE2221" i="1" s="1"/>
  <c r="N2221" i="1"/>
  <c r="L2222" i="1"/>
  <c r="AE2222" i="1" s="1"/>
  <c r="N2222" i="1"/>
  <c r="L2223" i="1"/>
  <c r="AE2223" i="1" s="1"/>
  <c r="N2223" i="1"/>
  <c r="L2224" i="1"/>
  <c r="AE2224" i="1" s="1"/>
  <c r="N2224" i="1"/>
  <c r="L2225" i="1"/>
  <c r="AE2225" i="1" s="1"/>
  <c r="N2225" i="1"/>
  <c r="L2226" i="1"/>
  <c r="AE2226" i="1" s="1"/>
  <c r="N2226" i="1"/>
  <c r="L2227" i="1"/>
  <c r="AE2227" i="1" s="1"/>
  <c r="N2227" i="1"/>
  <c r="L2228" i="1"/>
  <c r="AE2228" i="1" s="1"/>
  <c r="N2228" i="1"/>
  <c r="L2229" i="1"/>
  <c r="AE2229" i="1" s="1"/>
  <c r="N2229" i="1"/>
  <c r="L2230" i="1"/>
  <c r="AE2230" i="1" s="1"/>
  <c r="N2230" i="1"/>
  <c r="L2231" i="1"/>
  <c r="AE2231" i="1" s="1"/>
  <c r="N2231" i="1"/>
  <c r="L2232" i="1"/>
  <c r="AE2232" i="1" s="1"/>
  <c r="N2232" i="1"/>
  <c r="L2233" i="1"/>
  <c r="AE2233" i="1" s="1"/>
  <c r="N2233" i="1"/>
  <c r="L2234" i="1"/>
  <c r="AE2234" i="1" s="1"/>
  <c r="N2234" i="1"/>
  <c r="L2235" i="1"/>
  <c r="AE2235" i="1" s="1"/>
  <c r="N2235" i="1"/>
  <c r="L2236" i="1"/>
  <c r="AE2236" i="1" s="1"/>
  <c r="N2236" i="1"/>
  <c r="L2237" i="1"/>
  <c r="AE2237" i="1" s="1"/>
  <c r="N2237" i="1"/>
  <c r="L2238" i="1"/>
  <c r="AE2238" i="1" s="1"/>
  <c r="N2238" i="1"/>
  <c r="L2239" i="1"/>
  <c r="AE2239" i="1" s="1"/>
  <c r="N2239" i="1"/>
  <c r="L2240" i="1"/>
  <c r="AE2240" i="1" s="1"/>
  <c r="N2240" i="1"/>
  <c r="L2241" i="1"/>
  <c r="AE2241" i="1" s="1"/>
  <c r="N2241" i="1"/>
  <c r="L2242" i="1"/>
  <c r="AE2242" i="1" s="1"/>
  <c r="N2242" i="1"/>
  <c r="L2243" i="1"/>
  <c r="AE2243" i="1" s="1"/>
  <c r="N2243" i="1"/>
  <c r="L2244" i="1"/>
  <c r="AE2244" i="1" s="1"/>
  <c r="N2244" i="1"/>
  <c r="L2245" i="1"/>
  <c r="AE2245" i="1" s="1"/>
  <c r="N2245" i="1"/>
  <c r="L2246" i="1"/>
  <c r="AE2246" i="1" s="1"/>
  <c r="N2246" i="1"/>
  <c r="L2247" i="1"/>
  <c r="AE2247" i="1" s="1"/>
  <c r="N2247" i="1"/>
  <c r="L2248" i="1"/>
  <c r="AE2248" i="1" s="1"/>
  <c r="N2248" i="1"/>
  <c r="L2249" i="1"/>
  <c r="AE2249" i="1" s="1"/>
  <c r="N2249" i="1"/>
  <c r="L2250" i="1"/>
  <c r="AE2250" i="1" s="1"/>
  <c r="N2250" i="1"/>
  <c r="L2251" i="1"/>
  <c r="AE2251" i="1" s="1"/>
  <c r="N2251" i="1"/>
  <c r="L2252" i="1"/>
  <c r="AE2252" i="1" s="1"/>
  <c r="N2252" i="1"/>
  <c r="L2253" i="1"/>
  <c r="AE2253" i="1" s="1"/>
  <c r="N2253" i="1"/>
  <c r="L2254" i="1"/>
  <c r="AE2254" i="1" s="1"/>
  <c r="N2254" i="1"/>
  <c r="L2255" i="1"/>
  <c r="AE2255" i="1" s="1"/>
  <c r="N2255" i="1"/>
  <c r="L2256" i="1"/>
  <c r="AE2256" i="1" s="1"/>
  <c r="N2256" i="1"/>
  <c r="L2257" i="1"/>
  <c r="AE2257" i="1" s="1"/>
  <c r="N2257" i="1"/>
  <c r="L2258" i="1"/>
  <c r="AE2258" i="1" s="1"/>
  <c r="N2258" i="1"/>
  <c r="L2259" i="1"/>
  <c r="AE2259" i="1" s="1"/>
  <c r="N2259" i="1"/>
  <c r="L2260" i="1"/>
  <c r="AE2260" i="1" s="1"/>
  <c r="N2260" i="1"/>
  <c r="L2261" i="1"/>
  <c r="AE2261" i="1" s="1"/>
  <c r="N2261" i="1"/>
  <c r="L2262" i="1"/>
  <c r="AE2262" i="1" s="1"/>
  <c r="N2262" i="1"/>
  <c r="L2263" i="1"/>
  <c r="AE2263" i="1" s="1"/>
  <c r="N2263" i="1"/>
  <c r="L2264" i="1"/>
  <c r="AE2264" i="1" s="1"/>
  <c r="N2264" i="1"/>
  <c r="L2265" i="1"/>
  <c r="AE2265" i="1" s="1"/>
  <c r="N2265" i="1"/>
  <c r="L2266" i="1"/>
  <c r="AE2266" i="1" s="1"/>
  <c r="N2266" i="1"/>
  <c r="L2267" i="1"/>
  <c r="AE2267" i="1" s="1"/>
  <c r="N2267" i="1"/>
  <c r="L2268" i="1"/>
  <c r="AE2268" i="1" s="1"/>
  <c r="N2268" i="1"/>
  <c r="L2269" i="1"/>
  <c r="AE2269" i="1" s="1"/>
  <c r="N2269" i="1"/>
  <c r="L2270" i="1"/>
  <c r="AE2270" i="1" s="1"/>
  <c r="N2270" i="1"/>
  <c r="L2271" i="1"/>
  <c r="AE2271" i="1" s="1"/>
  <c r="N2271" i="1"/>
  <c r="L2272" i="1"/>
  <c r="AE2272" i="1" s="1"/>
  <c r="N2272" i="1"/>
  <c r="L2273" i="1"/>
  <c r="AE2273" i="1" s="1"/>
  <c r="N2273" i="1"/>
  <c r="L2274" i="1"/>
  <c r="AE2274" i="1" s="1"/>
  <c r="N2274" i="1"/>
  <c r="L2275" i="1"/>
  <c r="AE2275" i="1" s="1"/>
  <c r="N2275" i="1"/>
  <c r="L2276" i="1"/>
  <c r="AE2276" i="1" s="1"/>
  <c r="N2276" i="1"/>
  <c r="L2277" i="1"/>
  <c r="AE2277" i="1" s="1"/>
  <c r="N2277" i="1"/>
  <c r="L2278" i="1"/>
  <c r="AE2278" i="1" s="1"/>
  <c r="N2278" i="1"/>
  <c r="L2279" i="1"/>
  <c r="AE2279" i="1" s="1"/>
  <c r="N2279" i="1"/>
  <c r="L2280" i="1"/>
  <c r="AE2280" i="1" s="1"/>
  <c r="N2280" i="1"/>
  <c r="L2281" i="1"/>
  <c r="AE2281" i="1" s="1"/>
  <c r="N2281" i="1"/>
  <c r="L2282" i="1"/>
  <c r="AE2282" i="1" s="1"/>
  <c r="N2282" i="1"/>
  <c r="L2283" i="1"/>
  <c r="AE2283" i="1" s="1"/>
  <c r="N2283" i="1"/>
  <c r="L2284" i="1"/>
  <c r="AE2284" i="1" s="1"/>
  <c r="N2284" i="1"/>
  <c r="L2285" i="1"/>
  <c r="AE2285" i="1" s="1"/>
  <c r="N2285" i="1"/>
  <c r="L2286" i="1"/>
  <c r="AE2286" i="1" s="1"/>
  <c r="N2286" i="1"/>
  <c r="L2287" i="1"/>
  <c r="AE2287" i="1" s="1"/>
  <c r="N2287" i="1"/>
  <c r="L2288" i="1"/>
  <c r="AE2288" i="1" s="1"/>
  <c r="N2288" i="1"/>
  <c r="L2289" i="1"/>
  <c r="AE2289" i="1" s="1"/>
  <c r="N2289" i="1"/>
  <c r="L2290" i="1"/>
  <c r="AE2290" i="1" s="1"/>
  <c r="N2290" i="1"/>
  <c r="L2291" i="1"/>
  <c r="AE2291" i="1" s="1"/>
  <c r="N2291" i="1"/>
  <c r="L2292" i="1"/>
  <c r="AE2292" i="1" s="1"/>
  <c r="N2292" i="1"/>
  <c r="L2293" i="1"/>
  <c r="AE2293" i="1" s="1"/>
  <c r="N2293" i="1"/>
  <c r="L2294" i="1"/>
  <c r="AE2294" i="1" s="1"/>
  <c r="N2294" i="1"/>
  <c r="L2295" i="1"/>
  <c r="AE2295" i="1" s="1"/>
  <c r="N2295" i="1"/>
  <c r="L2296" i="1"/>
  <c r="AE2296" i="1" s="1"/>
  <c r="N2296" i="1"/>
  <c r="L2297" i="1"/>
  <c r="AE2297" i="1" s="1"/>
  <c r="N2297" i="1"/>
  <c r="L2298" i="1"/>
  <c r="AE2298" i="1" s="1"/>
  <c r="N2298" i="1"/>
  <c r="L2299" i="1"/>
  <c r="AE2299" i="1" s="1"/>
  <c r="N2299" i="1"/>
  <c r="L2300" i="1"/>
  <c r="AE2300" i="1" s="1"/>
  <c r="N2300" i="1"/>
  <c r="L2301" i="1"/>
  <c r="AE2301" i="1" s="1"/>
  <c r="N2301" i="1"/>
  <c r="L2302" i="1"/>
  <c r="AE2302" i="1" s="1"/>
  <c r="N2302" i="1"/>
  <c r="L2303" i="1"/>
  <c r="AE2303" i="1" s="1"/>
  <c r="N2303" i="1"/>
  <c r="L2304" i="1"/>
  <c r="AE2304" i="1" s="1"/>
  <c r="N2304" i="1"/>
  <c r="L2305" i="1"/>
  <c r="AE2305" i="1" s="1"/>
  <c r="N2305" i="1"/>
  <c r="L2306" i="1"/>
  <c r="AE2306" i="1" s="1"/>
  <c r="N2306" i="1"/>
  <c r="L2307" i="1"/>
  <c r="AE2307" i="1" s="1"/>
  <c r="N2307" i="1"/>
  <c r="L2308" i="1"/>
  <c r="AE2308" i="1" s="1"/>
  <c r="N2308" i="1"/>
  <c r="L2309" i="1"/>
  <c r="AE2309" i="1" s="1"/>
  <c r="N2309" i="1"/>
  <c r="L2310" i="1"/>
  <c r="AE2310" i="1" s="1"/>
  <c r="N2310" i="1"/>
  <c r="L2311" i="1"/>
  <c r="AE2311" i="1" s="1"/>
  <c r="N2311" i="1"/>
  <c r="L2312" i="1"/>
  <c r="AE2312" i="1" s="1"/>
  <c r="N2312" i="1"/>
  <c r="L2313" i="1"/>
  <c r="AE2313" i="1" s="1"/>
  <c r="N2313" i="1"/>
  <c r="L2314" i="1"/>
  <c r="AE2314" i="1" s="1"/>
  <c r="N2314" i="1"/>
  <c r="L2315" i="1"/>
  <c r="AE2315" i="1" s="1"/>
  <c r="N2315" i="1"/>
  <c r="L2316" i="1"/>
  <c r="AE2316" i="1" s="1"/>
  <c r="N2316" i="1"/>
  <c r="L2317" i="1"/>
  <c r="AE2317" i="1" s="1"/>
  <c r="N2317" i="1"/>
  <c r="L2318" i="1"/>
  <c r="AE2318" i="1" s="1"/>
  <c r="N2318" i="1"/>
  <c r="L2319" i="1"/>
  <c r="AE2319" i="1" s="1"/>
  <c r="N2319" i="1"/>
  <c r="L2320" i="1"/>
  <c r="AE2320" i="1" s="1"/>
  <c r="N2320" i="1"/>
  <c r="L2321" i="1"/>
  <c r="AE2321" i="1" s="1"/>
  <c r="N2321" i="1"/>
  <c r="L2322" i="1"/>
  <c r="AE2322" i="1" s="1"/>
  <c r="N2322" i="1"/>
  <c r="L2323" i="1"/>
  <c r="AE2323" i="1" s="1"/>
  <c r="N2323" i="1"/>
  <c r="L2324" i="1"/>
  <c r="AE2324" i="1" s="1"/>
  <c r="N2324" i="1"/>
  <c r="L2325" i="1"/>
  <c r="AE2325" i="1" s="1"/>
  <c r="N2325" i="1"/>
  <c r="L2326" i="1"/>
  <c r="AE2326" i="1" s="1"/>
  <c r="N2326" i="1"/>
  <c r="L2327" i="1"/>
  <c r="AE2327" i="1" s="1"/>
  <c r="N2327" i="1"/>
  <c r="L2328" i="1"/>
  <c r="AE2328" i="1" s="1"/>
  <c r="N2328" i="1"/>
  <c r="L2329" i="1"/>
  <c r="AE2329" i="1" s="1"/>
  <c r="N2329" i="1"/>
  <c r="L2330" i="1"/>
  <c r="AE2330" i="1" s="1"/>
  <c r="N2330" i="1"/>
  <c r="L2331" i="1"/>
  <c r="AE2331" i="1" s="1"/>
  <c r="N2331" i="1"/>
  <c r="L2332" i="1"/>
  <c r="AE2332" i="1" s="1"/>
  <c r="N2332" i="1"/>
  <c r="L2333" i="1"/>
  <c r="AE2333" i="1" s="1"/>
  <c r="N2333" i="1"/>
  <c r="L2334" i="1"/>
  <c r="AE2334" i="1" s="1"/>
  <c r="N2334" i="1"/>
  <c r="L2335" i="1"/>
  <c r="AE2335" i="1" s="1"/>
  <c r="N2335" i="1"/>
  <c r="L2336" i="1"/>
  <c r="AE2336" i="1" s="1"/>
  <c r="N2336" i="1"/>
  <c r="L2337" i="1"/>
  <c r="AE2337" i="1" s="1"/>
  <c r="N2337" i="1"/>
  <c r="L2338" i="1"/>
  <c r="AE2338" i="1" s="1"/>
  <c r="N2338" i="1"/>
  <c r="L2339" i="1"/>
  <c r="AE2339" i="1" s="1"/>
  <c r="N2339" i="1"/>
  <c r="L2340" i="1"/>
  <c r="AE2340" i="1" s="1"/>
  <c r="N2340" i="1"/>
  <c r="L2341" i="1"/>
  <c r="AE2341" i="1" s="1"/>
  <c r="N2341" i="1"/>
  <c r="L2342" i="1"/>
  <c r="AE2342" i="1" s="1"/>
  <c r="N2342" i="1"/>
  <c r="L2343" i="1"/>
  <c r="AE2343" i="1" s="1"/>
  <c r="N2343" i="1"/>
  <c r="L2344" i="1"/>
  <c r="AE2344" i="1" s="1"/>
  <c r="N2344" i="1"/>
  <c r="L2345" i="1"/>
  <c r="AE2345" i="1" s="1"/>
  <c r="N2345" i="1"/>
  <c r="L2346" i="1"/>
  <c r="AE2346" i="1" s="1"/>
  <c r="N2346" i="1"/>
  <c r="L2347" i="1"/>
  <c r="AE2347" i="1" s="1"/>
  <c r="N2347" i="1"/>
  <c r="L2348" i="1"/>
  <c r="AE2348" i="1" s="1"/>
  <c r="N2348" i="1"/>
  <c r="L2349" i="1"/>
  <c r="AE2349" i="1" s="1"/>
  <c r="N2349" i="1"/>
  <c r="L2350" i="1"/>
  <c r="AE2350" i="1" s="1"/>
  <c r="N2350" i="1"/>
  <c r="L2351" i="1"/>
  <c r="AE2351" i="1" s="1"/>
  <c r="N2351" i="1"/>
  <c r="L2352" i="1"/>
  <c r="AE2352" i="1" s="1"/>
  <c r="N2352" i="1"/>
  <c r="L2353" i="1"/>
  <c r="AE2353" i="1" s="1"/>
  <c r="N2353" i="1"/>
  <c r="L2354" i="1"/>
  <c r="AE2354" i="1" s="1"/>
  <c r="N2354" i="1"/>
  <c r="L2355" i="1"/>
  <c r="AE2355" i="1" s="1"/>
  <c r="N2355" i="1"/>
  <c r="L2356" i="1"/>
  <c r="AE2356" i="1" s="1"/>
  <c r="N2356" i="1"/>
  <c r="L2357" i="1"/>
  <c r="AE2357" i="1" s="1"/>
  <c r="N2357" i="1"/>
  <c r="L2358" i="1"/>
  <c r="AE2358" i="1" s="1"/>
  <c r="N2358" i="1"/>
  <c r="L2359" i="1"/>
  <c r="AE2359" i="1" s="1"/>
  <c r="N2359" i="1"/>
  <c r="L2360" i="1"/>
  <c r="AE2360" i="1" s="1"/>
  <c r="N2360" i="1"/>
  <c r="L2361" i="1"/>
  <c r="AE2361" i="1" s="1"/>
  <c r="N2361" i="1"/>
  <c r="L2362" i="1"/>
  <c r="AE2362" i="1" s="1"/>
  <c r="N2362" i="1"/>
  <c r="L2363" i="1"/>
  <c r="AE2363" i="1" s="1"/>
  <c r="N2363" i="1"/>
  <c r="L2364" i="1"/>
  <c r="AE2364" i="1" s="1"/>
  <c r="N2364" i="1"/>
  <c r="L2365" i="1"/>
  <c r="AE2365" i="1" s="1"/>
  <c r="N2365" i="1"/>
  <c r="L2366" i="1"/>
  <c r="AE2366" i="1" s="1"/>
  <c r="N2366" i="1"/>
  <c r="L2367" i="1"/>
  <c r="AE2367" i="1" s="1"/>
  <c r="N2367" i="1"/>
  <c r="L2368" i="1"/>
  <c r="AE2368" i="1" s="1"/>
  <c r="N2368" i="1"/>
  <c r="L2369" i="1"/>
  <c r="AE2369" i="1" s="1"/>
  <c r="N2369" i="1"/>
  <c r="L2370" i="1"/>
  <c r="AE2370" i="1" s="1"/>
  <c r="N2370" i="1"/>
  <c r="L2371" i="1"/>
  <c r="AE2371" i="1" s="1"/>
  <c r="N2371" i="1"/>
  <c r="L2372" i="1"/>
  <c r="AE2372" i="1" s="1"/>
  <c r="N2372" i="1"/>
  <c r="L2373" i="1"/>
  <c r="AE2373" i="1" s="1"/>
  <c r="N2373" i="1"/>
  <c r="L2374" i="1"/>
  <c r="AE2374" i="1" s="1"/>
  <c r="N2374" i="1"/>
  <c r="L2375" i="1"/>
  <c r="AE2375" i="1" s="1"/>
  <c r="N2375" i="1"/>
  <c r="L2376" i="1"/>
  <c r="AE2376" i="1" s="1"/>
  <c r="N2376" i="1"/>
  <c r="L2377" i="1"/>
  <c r="AE2377" i="1" s="1"/>
  <c r="N2377" i="1"/>
  <c r="L2378" i="1"/>
  <c r="AE2378" i="1" s="1"/>
  <c r="N2378" i="1"/>
  <c r="L2379" i="1"/>
  <c r="AE2379" i="1" s="1"/>
  <c r="N2379" i="1"/>
  <c r="L2380" i="1"/>
  <c r="AE2380" i="1" s="1"/>
  <c r="N2380" i="1"/>
  <c r="L2381" i="1"/>
  <c r="AE2381" i="1" s="1"/>
  <c r="N2381" i="1"/>
  <c r="L2382" i="1"/>
  <c r="AE2382" i="1" s="1"/>
  <c r="N2382" i="1"/>
  <c r="L2383" i="1"/>
  <c r="AE2383" i="1" s="1"/>
  <c r="N2383" i="1"/>
  <c r="L2384" i="1"/>
  <c r="AE2384" i="1" s="1"/>
  <c r="N2384" i="1"/>
  <c r="L2385" i="1"/>
  <c r="AE2385" i="1" s="1"/>
  <c r="N2385" i="1"/>
  <c r="L2386" i="1"/>
  <c r="AE2386" i="1" s="1"/>
  <c r="N2386" i="1"/>
  <c r="L2387" i="1"/>
  <c r="AE2387" i="1" s="1"/>
  <c r="N2387" i="1"/>
  <c r="L2388" i="1"/>
  <c r="AE2388" i="1" s="1"/>
  <c r="N2388" i="1"/>
  <c r="L2389" i="1"/>
  <c r="AE2389" i="1" s="1"/>
  <c r="N2389" i="1"/>
  <c r="L2390" i="1"/>
  <c r="AE2390" i="1" s="1"/>
  <c r="N2390" i="1"/>
  <c r="L2391" i="1"/>
  <c r="AE2391" i="1" s="1"/>
  <c r="N2391" i="1"/>
  <c r="L2392" i="1"/>
  <c r="AE2392" i="1" s="1"/>
  <c r="N2392" i="1"/>
  <c r="L2393" i="1"/>
  <c r="AE2393" i="1" s="1"/>
  <c r="N2393" i="1"/>
  <c r="L2394" i="1"/>
  <c r="AE2394" i="1" s="1"/>
  <c r="N2394" i="1"/>
  <c r="L2395" i="1"/>
  <c r="AE2395" i="1" s="1"/>
  <c r="N2395" i="1"/>
  <c r="L2396" i="1"/>
  <c r="AE2396" i="1" s="1"/>
  <c r="N2396" i="1"/>
  <c r="L2397" i="1"/>
  <c r="AE2397" i="1" s="1"/>
  <c r="N2397" i="1"/>
  <c r="L2398" i="1"/>
  <c r="AE2398" i="1" s="1"/>
  <c r="N2398" i="1"/>
  <c r="L2399" i="1"/>
  <c r="AE2399" i="1" s="1"/>
  <c r="N2399" i="1"/>
  <c r="L2400" i="1"/>
  <c r="AE2400" i="1" s="1"/>
  <c r="N2400" i="1"/>
  <c r="L2401" i="1"/>
  <c r="AE2401" i="1" s="1"/>
  <c r="N2401" i="1"/>
  <c r="L2402" i="1"/>
  <c r="AE2402" i="1" s="1"/>
  <c r="N2402" i="1"/>
  <c r="L2403" i="1"/>
  <c r="AE2403" i="1" s="1"/>
  <c r="N2403" i="1"/>
  <c r="L2404" i="1"/>
  <c r="AE2404" i="1" s="1"/>
  <c r="N2404" i="1"/>
  <c r="L2405" i="1"/>
  <c r="AE2405" i="1" s="1"/>
  <c r="N2405" i="1"/>
  <c r="L2406" i="1"/>
  <c r="AE2406" i="1" s="1"/>
  <c r="N2406" i="1"/>
  <c r="L2407" i="1"/>
  <c r="AE2407" i="1" s="1"/>
  <c r="N2407" i="1"/>
  <c r="L2408" i="1"/>
  <c r="AE2408" i="1" s="1"/>
  <c r="N2408" i="1"/>
  <c r="L2409" i="1"/>
  <c r="AE2409" i="1" s="1"/>
  <c r="N2409" i="1"/>
  <c r="L2410" i="1"/>
  <c r="AE2410" i="1" s="1"/>
  <c r="N2410" i="1"/>
  <c r="L2411" i="1"/>
  <c r="AE2411" i="1" s="1"/>
  <c r="N2411" i="1"/>
  <c r="L2412" i="1"/>
  <c r="AE2412" i="1" s="1"/>
  <c r="N2412" i="1"/>
  <c r="L2413" i="1"/>
  <c r="AE2413" i="1" s="1"/>
  <c r="N2413" i="1"/>
  <c r="L2414" i="1"/>
  <c r="AE2414" i="1" s="1"/>
  <c r="N2414" i="1"/>
  <c r="L2415" i="1"/>
  <c r="AE2415" i="1" s="1"/>
  <c r="N2415" i="1"/>
  <c r="L2416" i="1"/>
  <c r="AE2416" i="1" s="1"/>
  <c r="N2416" i="1"/>
  <c r="L2417" i="1"/>
  <c r="AE2417" i="1" s="1"/>
  <c r="N2417" i="1"/>
  <c r="L2418" i="1"/>
  <c r="AE2418" i="1" s="1"/>
  <c r="N2418" i="1"/>
  <c r="L2419" i="1"/>
  <c r="AE2419" i="1" s="1"/>
  <c r="N2419" i="1"/>
  <c r="L2420" i="1"/>
  <c r="AE2420" i="1" s="1"/>
  <c r="N2420" i="1"/>
  <c r="L2421" i="1"/>
  <c r="AE2421" i="1" s="1"/>
  <c r="N2421" i="1"/>
  <c r="L2422" i="1"/>
  <c r="AE2422" i="1" s="1"/>
  <c r="N2422" i="1"/>
  <c r="L2423" i="1"/>
  <c r="AE2423" i="1" s="1"/>
  <c r="N2423" i="1"/>
  <c r="L2424" i="1"/>
  <c r="AE2424" i="1" s="1"/>
  <c r="N2424" i="1"/>
  <c r="L2425" i="1"/>
  <c r="AE2425" i="1" s="1"/>
  <c r="N2425" i="1"/>
  <c r="L2426" i="1"/>
  <c r="AE2426" i="1" s="1"/>
  <c r="N2426" i="1"/>
  <c r="L2427" i="1"/>
  <c r="AE2427" i="1" s="1"/>
  <c r="N2427" i="1"/>
  <c r="L2428" i="1"/>
  <c r="AE2428" i="1" s="1"/>
  <c r="N2428" i="1"/>
  <c r="L2429" i="1"/>
  <c r="AE2429" i="1" s="1"/>
  <c r="N2429" i="1"/>
  <c r="L2430" i="1"/>
  <c r="AE2430" i="1" s="1"/>
  <c r="N2430" i="1"/>
  <c r="L2431" i="1"/>
  <c r="AE2431" i="1" s="1"/>
  <c r="N2431" i="1"/>
  <c r="L2432" i="1"/>
  <c r="AE2432" i="1" s="1"/>
  <c r="N2432" i="1"/>
  <c r="L2433" i="1"/>
  <c r="AE2433" i="1" s="1"/>
  <c r="N2433" i="1"/>
  <c r="L2434" i="1"/>
  <c r="AE2434" i="1" s="1"/>
  <c r="N2434" i="1"/>
  <c r="L2435" i="1"/>
  <c r="AE2435" i="1" s="1"/>
  <c r="N2435" i="1"/>
  <c r="L2436" i="1"/>
  <c r="AE2436" i="1" s="1"/>
  <c r="N2436" i="1"/>
  <c r="L2437" i="1"/>
  <c r="AE2437" i="1" s="1"/>
  <c r="N2437" i="1"/>
  <c r="L2438" i="1"/>
  <c r="AE2438" i="1" s="1"/>
  <c r="N2438" i="1"/>
  <c r="L2439" i="1"/>
  <c r="AE2439" i="1" s="1"/>
  <c r="N2439" i="1"/>
  <c r="L2440" i="1"/>
  <c r="AE2440" i="1" s="1"/>
  <c r="N2440" i="1"/>
  <c r="L2441" i="1"/>
  <c r="AE2441" i="1" s="1"/>
  <c r="N2441" i="1"/>
  <c r="L2442" i="1"/>
  <c r="AE2442" i="1" s="1"/>
  <c r="N2442" i="1"/>
  <c r="L2443" i="1"/>
  <c r="AE2443" i="1" s="1"/>
  <c r="N2443" i="1"/>
  <c r="L2444" i="1"/>
  <c r="AE2444" i="1" s="1"/>
  <c r="N2444" i="1"/>
  <c r="L2445" i="1"/>
  <c r="AE2445" i="1" s="1"/>
  <c r="N2445" i="1"/>
  <c r="L2446" i="1"/>
  <c r="AE2446" i="1" s="1"/>
  <c r="N2446" i="1"/>
  <c r="L2447" i="1"/>
  <c r="AE2447" i="1" s="1"/>
  <c r="N2447" i="1"/>
  <c r="L2448" i="1"/>
  <c r="AE2448" i="1" s="1"/>
  <c r="N2448" i="1"/>
  <c r="L2449" i="1"/>
  <c r="AE2449" i="1" s="1"/>
  <c r="N2449" i="1"/>
  <c r="L2450" i="1"/>
  <c r="AE2450" i="1" s="1"/>
  <c r="N2450" i="1"/>
  <c r="L2451" i="1"/>
  <c r="AE2451" i="1" s="1"/>
  <c r="N2451" i="1"/>
  <c r="L2452" i="1"/>
  <c r="AE2452" i="1" s="1"/>
  <c r="N2452" i="1"/>
  <c r="L2453" i="1"/>
  <c r="AE2453" i="1" s="1"/>
  <c r="N2453" i="1"/>
  <c r="L2454" i="1"/>
  <c r="AE2454" i="1" s="1"/>
  <c r="N2454" i="1"/>
  <c r="L2455" i="1"/>
  <c r="AE2455" i="1" s="1"/>
  <c r="N2455" i="1"/>
  <c r="L2456" i="1"/>
  <c r="AE2456" i="1" s="1"/>
  <c r="N2456" i="1"/>
  <c r="L2457" i="1"/>
  <c r="AE2457" i="1" s="1"/>
  <c r="N2457" i="1"/>
  <c r="L2458" i="1"/>
  <c r="AE2458" i="1" s="1"/>
  <c r="N2458" i="1"/>
  <c r="L2459" i="1"/>
  <c r="AE2459" i="1" s="1"/>
  <c r="N2459" i="1"/>
  <c r="L2460" i="1"/>
  <c r="AE2460" i="1" s="1"/>
  <c r="N2460" i="1"/>
  <c r="L2461" i="1"/>
  <c r="AE2461" i="1" s="1"/>
  <c r="N2461" i="1"/>
  <c r="L2462" i="1"/>
  <c r="AE2462" i="1" s="1"/>
  <c r="N2462" i="1"/>
  <c r="L2463" i="1"/>
  <c r="AE2463" i="1" s="1"/>
  <c r="N2463" i="1"/>
  <c r="L2464" i="1"/>
  <c r="AE2464" i="1" s="1"/>
  <c r="N2464" i="1"/>
  <c r="L2465" i="1"/>
  <c r="AE2465" i="1" s="1"/>
  <c r="N2465" i="1"/>
  <c r="L2466" i="1"/>
  <c r="AE2466" i="1" s="1"/>
  <c r="N2466" i="1"/>
  <c r="L2467" i="1"/>
  <c r="AE2467" i="1" s="1"/>
  <c r="N2467" i="1"/>
  <c r="L2468" i="1"/>
  <c r="AE2468" i="1" s="1"/>
  <c r="N2468" i="1"/>
  <c r="L2469" i="1"/>
  <c r="AE2469" i="1" s="1"/>
  <c r="N2469" i="1"/>
  <c r="L2470" i="1"/>
  <c r="AE2470" i="1" s="1"/>
  <c r="N2470" i="1"/>
  <c r="L2471" i="1"/>
  <c r="AE2471" i="1" s="1"/>
  <c r="N2471" i="1"/>
  <c r="L2472" i="1"/>
  <c r="AE2472" i="1" s="1"/>
  <c r="N2472" i="1"/>
  <c r="L2473" i="1"/>
  <c r="AE2473" i="1" s="1"/>
  <c r="N2473" i="1"/>
  <c r="L2474" i="1"/>
  <c r="AE2474" i="1" s="1"/>
  <c r="N2474" i="1"/>
  <c r="L2475" i="1"/>
  <c r="AE2475" i="1" s="1"/>
  <c r="N2475" i="1"/>
  <c r="L2476" i="1"/>
  <c r="AE2476" i="1" s="1"/>
  <c r="N2476" i="1"/>
  <c r="L2477" i="1"/>
  <c r="AE2477" i="1" s="1"/>
  <c r="N2477" i="1"/>
  <c r="L2478" i="1"/>
  <c r="AE2478" i="1" s="1"/>
  <c r="N2478" i="1"/>
  <c r="L2479" i="1"/>
  <c r="AE2479" i="1" s="1"/>
  <c r="N2479" i="1"/>
  <c r="L2480" i="1"/>
  <c r="AE2480" i="1" s="1"/>
  <c r="N2480" i="1"/>
  <c r="L2481" i="1"/>
  <c r="AE2481" i="1" s="1"/>
  <c r="N2481" i="1"/>
  <c r="L2482" i="1"/>
  <c r="AE2482" i="1" s="1"/>
  <c r="N2482" i="1"/>
  <c r="L2483" i="1"/>
  <c r="AE2483" i="1" s="1"/>
  <c r="N2483" i="1"/>
  <c r="L2484" i="1"/>
  <c r="AE2484" i="1" s="1"/>
  <c r="N2484" i="1"/>
  <c r="L2485" i="1"/>
  <c r="AE2485" i="1" s="1"/>
  <c r="N2485" i="1"/>
  <c r="L2486" i="1"/>
  <c r="AE2486" i="1" s="1"/>
  <c r="N2486" i="1"/>
  <c r="L2487" i="1"/>
  <c r="AE2487" i="1" s="1"/>
  <c r="N2487" i="1"/>
  <c r="L2488" i="1"/>
  <c r="AE2488" i="1" s="1"/>
  <c r="N2488" i="1"/>
  <c r="L2489" i="1"/>
  <c r="AE2489" i="1" s="1"/>
  <c r="N2489" i="1"/>
  <c r="L2490" i="1"/>
  <c r="AE2490" i="1" s="1"/>
  <c r="N2490" i="1"/>
  <c r="L2491" i="1"/>
  <c r="AE2491" i="1" s="1"/>
  <c r="N2491" i="1"/>
  <c r="L2492" i="1"/>
  <c r="AE2492" i="1" s="1"/>
  <c r="N2492" i="1"/>
  <c r="L2493" i="1"/>
  <c r="AE2493" i="1" s="1"/>
  <c r="N2493" i="1"/>
  <c r="L2494" i="1"/>
  <c r="AE2494" i="1" s="1"/>
  <c r="N2494" i="1"/>
  <c r="L2495" i="1"/>
  <c r="AE2495" i="1" s="1"/>
  <c r="N2495" i="1"/>
  <c r="L2496" i="1"/>
  <c r="AE2496" i="1" s="1"/>
  <c r="N2496" i="1"/>
  <c r="L2497" i="1"/>
  <c r="AE2497" i="1" s="1"/>
  <c r="N2497" i="1"/>
  <c r="L2498" i="1"/>
  <c r="AE2498" i="1" s="1"/>
  <c r="N2498" i="1"/>
  <c r="L2499" i="1"/>
  <c r="AE2499" i="1" s="1"/>
  <c r="N2499" i="1"/>
  <c r="L2500" i="1"/>
  <c r="AE2500" i="1" s="1"/>
  <c r="N2500" i="1"/>
  <c r="L2501" i="1"/>
  <c r="AE2501" i="1" s="1"/>
  <c r="N2501" i="1"/>
  <c r="L2502" i="1"/>
  <c r="AE2502" i="1" s="1"/>
  <c r="N2502" i="1"/>
  <c r="L2503" i="1"/>
  <c r="AE2503" i="1" s="1"/>
  <c r="N2503" i="1"/>
  <c r="L2504" i="1"/>
  <c r="AE2504" i="1" s="1"/>
  <c r="N2504" i="1"/>
  <c r="L2505" i="1"/>
  <c r="AE2505" i="1" s="1"/>
  <c r="N2505" i="1"/>
  <c r="L2506" i="1"/>
  <c r="AE2506" i="1" s="1"/>
  <c r="N2506" i="1"/>
  <c r="L2507" i="1"/>
  <c r="AE2507" i="1" s="1"/>
  <c r="N2507" i="1"/>
  <c r="L2508" i="1"/>
  <c r="AE2508" i="1" s="1"/>
  <c r="N2508" i="1"/>
  <c r="L2509" i="1"/>
  <c r="AE2509" i="1" s="1"/>
  <c r="N2509" i="1"/>
  <c r="L2510" i="1"/>
  <c r="AE2510" i="1" s="1"/>
  <c r="N2510" i="1"/>
  <c r="L2511" i="1"/>
  <c r="AE2511" i="1" s="1"/>
  <c r="N2511" i="1"/>
  <c r="L2512" i="1"/>
  <c r="AE2512" i="1" s="1"/>
  <c r="N2512" i="1"/>
  <c r="L2513" i="1"/>
  <c r="AE2513" i="1" s="1"/>
  <c r="N2513" i="1"/>
  <c r="L2514" i="1"/>
  <c r="AE2514" i="1" s="1"/>
  <c r="N2514" i="1"/>
  <c r="L2515" i="1"/>
  <c r="AE2515" i="1" s="1"/>
  <c r="N2515" i="1"/>
  <c r="L2516" i="1"/>
  <c r="AE2516" i="1" s="1"/>
  <c r="N2516" i="1"/>
  <c r="L2517" i="1"/>
  <c r="AE2517" i="1" s="1"/>
  <c r="N2517" i="1"/>
  <c r="L2518" i="1"/>
  <c r="AE2518" i="1" s="1"/>
  <c r="N2518" i="1"/>
  <c r="L2519" i="1"/>
  <c r="AE2519" i="1" s="1"/>
  <c r="N2519" i="1"/>
  <c r="L2520" i="1"/>
  <c r="AE2520" i="1" s="1"/>
  <c r="N2520" i="1"/>
  <c r="L2521" i="1"/>
  <c r="AE2521" i="1" s="1"/>
  <c r="N2521" i="1"/>
  <c r="L2522" i="1"/>
  <c r="AE2522" i="1" s="1"/>
  <c r="N2522" i="1"/>
  <c r="L2523" i="1"/>
  <c r="AE2523" i="1" s="1"/>
  <c r="N2523" i="1"/>
  <c r="L2524" i="1"/>
  <c r="AE2524" i="1" s="1"/>
  <c r="N2524" i="1"/>
  <c r="L2525" i="1"/>
  <c r="AE2525" i="1" s="1"/>
  <c r="N2525" i="1"/>
  <c r="L2526" i="1"/>
  <c r="AE2526" i="1" s="1"/>
  <c r="N2526" i="1"/>
  <c r="L2527" i="1"/>
  <c r="AE2527" i="1" s="1"/>
  <c r="N2527" i="1"/>
  <c r="L2528" i="1"/>
  <c r="AE2528" i="1" s="1"/>
  <c r="N2528" i="1"/>
  <c r="L2529" i="1"/>
  <c r="AE2529" i="1" s="1"/>
  <c r="N2529" i="1"/>
  <c r="L2530" i="1"/>
  <c r="AE2530" i="1" s="1"/>
  <c r="N2530" i="1"/>
  <c r="L2531" i="1"/>
  <c r="AE2531" i="1" s="1"/>
  <c r="N2531" i="1"/>
  <c r="L2532" i="1"/>
  <c r="AE2532" i="1" s="1"/>
  <c r="N2532" i="1"/>
  <c r="L2533" i="1"/>
  <c r="AE2533" i="1" s="1"/>
  <c r="N2533" i="1"/>
  <c r="L2534" i="1"/>
  <c r="AE2534" i="1" s="1"/>
  <c r="N2534" i="1"/>
  <c r="L2535" i="1"/>
  <c r="AE2535" i="1" s="1"/>
  <c r="N2535" i="1"/>
  <c r="L2536" i="1"/>
  <c r="AE2536" i="1" s="1"/>
  <c r="N2536" i="1"/>
  <c r="L2537" i="1"/>
  <c r="AE2537" i="1" s="1"/>
  <c r="N2537" i="1"/>
  <c r="L2538" i="1"/>
  <c r="AE2538" i="1" s="1"/>
  <c r="N2538" i="1"/>
  <c r="L2539" i="1"/>
  <c r="AE2539" i="1" s="1"/>
  <c r="N2539" i="1"/>
  <c r="L2540" i="1"/>
  <c r="AE2540" i="1" s="1"/>
  <c r="N2540" i="1"/>
  <c r="L2541" i="1"/>
  <c r="AE2541" i="1" s="1"/>
  <c r="N2541" i="1"/>
  <c r="L2542" i="1"/>
  <c r="AE2542" i="1" s="1"/>
  <c r="N2542" i="1"/>
  <c r="L2543" i="1"/>
  <c r="AE2543" i="1" s="1"/>
  <c r="N2543" i="1"/>
  <c r="L2544" i="1"/>
  <c r="AE2544" i="1" s="1"/>
  <c r="N2544" i="1"/>
  <c r="L2545" i="1"/>
  <c r="AE2545" i="1" s="1"/>
  <c r="N2545" i="1"/>
  <c r="L2546" i="1"/>
  <c r="AE2546" i="1" s="1"/>
  <c r="N2546" i="1"/>
  <c r="L2547" i="1"/>
  <c r="AE2547" i="1" s="1"/>
  <c r="N2547" i="1"/>
  <c r="L2548" i="1"/>
  <c r="AE2548" i="1" s="1"/>
  <c r="N2548" i="1"/>
  <c r="L2549" i="1"/>
  <c r="AE2549" i="1" s="1"/>
  <c r="N2549" i="1"/>
  <c r="L2550" i="1"/>
  <c r="AE2550" i="1" s="1"/>
  <c r="N2550" i="1"/>
  <c r="L2551" i="1"/>
  <c r="AE2551" i="1" s="1"/>
  <c r="N2551" i="1"/>
  <c r="L2552" i="1"/>
  <c r="AE2552" i="1" s="1"/>
  <c r="N2552" i="1"/>
  <c r="L2553" i="1"/>
  <c r="AE2553" i="1" s="1"/>
  <c r="N2553" i="1"/>
  <c r="L2554" i="1"/>
  <c r="AE2554" i="1" s="1"/>
  <c r="N2554" i="1"/>
  <c r="L2555" i="1"/>
  <c r="AE2555" i="1" s="1"/>
  <c r="N2555" i="1"/>
  <c r="L2556" i="1"/>
  <c r="AE2556" i="1" s="1"/>
  <c r="N2556" i="1"/>
  <c r="L2557" i="1"/>
  <c r="AE2557" i="1" s="1"/>
  <c r="N2557" i="1"/>
  <c r="L2558" i="1"/>
  <c r="AE2558" i="1" s="1"/>
  <c r="N2558" i="1"/>
  <c r="L2559" i="1"/>
  <c r="AE2559" i="1" s="1"/>
  <c r="N2559" i="1"/>
  <c r="L2560" i="1"/>
  <c r="AE2560" i="1" s="1"/>
  <c r="N2560" i="1"/>
  <c r="L2561" i="1"/>
  <c r="AE2561" i="1" s="1"/>
  <c r="N2561" i="1"/>
  <c r="L2562" i="1"/>
  <c r="AE2562" i="1" s="1"/>
  <c r="N2562" i="1"/>
  <c r="L2563" i="1"/>
  <c r="AE2563" i="1" s="1"/>
  <c r="N2563" i="1"/>
  <c r="L2564" i="1"/>
  <c r="AE2564" i="1" s="1"/>
  <c r="N2564" i="1"/>
  <c r="L2565" i="1"/>
  <c r="AE2565" i="1" s="1"/>
  <c r="N2565" i="1"/>
  <c r="L2566" i="1"/>
  <c r="AE2566" i="1" s="1"/>
  <c r="N2566" i="1"/>
  <c r="L2567" i="1"/>
  <c r="AE2567" i="1" s="1"/>
  <c r="N2567" i="1"/>
  <c r="L2568" i="1"/>
  <c r="AE2568" i="1" s="1"/>
  <c r="N2568" i="1"/>
  <c r="L2569" i="1"/>
  <c r="AE2569" i="1" s="1"/>
  <c r="N2569" i="1"/>
  <c r="L2570" i="1"/>
  <c r="AE2570" i="1" s="1"/>
  <c r="N2570" i="1"/>
  <c r="L2571" i="1"/>
  <c r="AE2571" i="1" s="1"/>
  <c r="N2571" i="1"/>
  <c r="L2572" i="1"/>
  <c r="AE2572" i="1" s="1"/>
  <c r="N2572" i="1"/>
  <c r="L2573" i="1"/>
  <c r="AE2573" i="1" s="1"/>
  <c r="N2573" i="1"/>
  <c r="L2574" i="1"/>
  <c r="AE2574" i="1" s="1"/>
  <c r="N2574" i="1"/>
  <c r="L2575" i="1"/>
  <c r="AE2575" i="1" s="1"/>
  <c r="N2575" i="1"/>
  <c r="L2576" i="1"/>
  <c r="AE2576" i="1" s="1"/>
  <c r="N2576" i="1"/>
  <c r="L2577" i="1"/>
  <c r="AE2577" i="1" s="1"/>
  <c r="N2577" i="1"/>
  <c r="L2578" i="1"/>
  <c r="AE2578" i="1" s="1"/>
  <c r="N2578" i="1"/>
  <c r="L2579" i="1"/>
  <c r="AE2579" i="1" s="1"/>
  <c r="N2579" i="1"/>
  <c r="L2580" i="1"/>
  <c r="AE2580" i="1" s="1"/>
  <c r="N2580" i="1"/>
  <c r="L2581" i="1"/>
  <c r="AE2581" i="1" s="1"/>
  <c r="N2581" i="1"/>
  <c r="L2582" i="1"/>
  <c r="AE2582" i="1" s="1"/>
  <c r="N2582" i="1"/>
  <c r="L2583" i="1"/>
  <c r="AE2583" i="1" s="1"/>
  <c r="N2583" i="1"/>
  <c r="L2584" i="1"/>
  <c r="AE2584" i="1" s="1"/>
  <c r="N2584" i="1"/>
  <c r="L2585" i="1"/>
  <c r="AE2585" i="1" s="1"/>
  <c r="N2585" i="1"/>
  <c r="L2586" i="1"/>
  <c r="AE2586" i="1" s="1"/>
  <c r="N2586" i="1"/>
  <c r="L2587" i="1"/>
  <c r="AE2587" i="1" s="1"/>
  <c r="N2587" i="1"/>
  <c r="L2588" i="1"/>
  <c r="AE2588" i="1" s="1"/>
  <c r="N2588" i="1"/>
  <c r="L2589" i="1"/>
  <c r="AE2589" i="1" s="1"/>
  <c r="N2589" i="1"/>
  <c r="L2590" i="1"/>
  <c r="AE2590" i="1" s="1"/>
  <c r="N2590" i="1"/>
  <c r="L2591" i="1"/>
  <c r="AE2591" i="1" s="1"/>
  <c r="N2591" i="1"/>
  <c r="L2592" i="1"/>
  <c r="AE2592" i="1" s="1"/>
  <c r="N2592" i="1"/>
  <c r="L2593" i="1"/>
  <c r="AE2593" i="1" s="1"/>
  <c r="N2593" i="1"/>
  <c r="L2594" i="1"/>
  <c r="AE2594" i="1" s="1"/>
  <c r="N2594" i="1"/>
  <c r="L2595" i="1"/>
  <c r="AE2595" i="1" s="1"/>
  <c r="N2595" i="1"/>
  <c r="L2596" i="1"/>
  <c r="AE2596" i="1" s="1"/>
  <c r="N2596" i="1"/>
  <c r="L2597" i="1"/>
  <c r="AE2597" i="1" s="1"/>
  <c r="N2597" i="1"/>
  <c r="L2598" i="1"/>
  <c r="AE2598" i="1" s="1"/>
  <c r="N2598" i="1"/>
  <c r="L2599" i="1"/>
  <c r="AE2599" i="1" s="1"/>
  <c r="N2599" i="1"/>
  <c r="L2600" i="1"/>
  <c r="AE2600" i="1" s="1"/>
  <c r="N2600" i="1"/>
  <c r="L2601" i="1"/>
  <c r="AE2601" i="1" s="1"/>
  <c r="N2601" i="1"/>
  <c r="L2602" i="1"/>
  <c r="AE2602" i="1" s="1"/>
  <c r="N2602" i="1"/>
  <c r="L2603" i="1"/>
  <c r="AE2603" i="1" s="1"/>
  <c r="N2603" i="1"/>
  <c r="L2604" i="1"/>
  <c r="AE2604" i="1" s="1"/>
  <c r="N2604" i="1"/>
  <c r="L2605" i="1"/>
  <c r="AE2605" i="1" s="1"/>
  <c r="N2605" i="1"/>
  <c r="L2606" i="1"/>
  <c r="AE2606" i="1" s="1"/>
  <c r="N2606" i="1"/>
  <c r="L2607" i="1"/>
  <c r="AE2607" i="1" s="1"/>
  <c r="N2607" i="1"/>
  <c r="L2608" i="1"/>
  <c r="AE2608" i="1" s="1"/>
  <c r="N2608" i="1"/>
  <c r="L2609" i="1"/>
  <c r="AE2609" i="1" s="1"/>
  <c r="N2609" i="1"/>
  <c r="L2610" i="1"/>
  <c r="AE2610" i="1" s="1"/>
  <c r="N2610" i="1"/>
  <c r="L2611" i="1"/>
  <c r="AE2611" i="1" s="1"/>
  <c r="N2611" i="1"/>
  <c r="L2612" i="1"/>
  <c r="AE2612" i="1" s="1"/>
  <c r="N2612" i="1"/>
  <c r="L2613" i="1"/>
  <c r="AE2613" i="1" s="1"/>
  <c r="N2613" i="1"/>
  <c r="L2614" i="1"/>
  <c r="AE2614" i="1" s="1"/>
  <c r="N2614" i="1"/>
  <c r="L2615" i="1"/>
  <c r="AE2615" i="1" s="1"/>
  <c r="N2615" i="1"/>
  <c r="L2616" i="1"/>
  <c r="AE2616" i="1" s="1"/>
  <c r="N2616" i="1"/>
  <c r="L2617" i="1"/>
  <c r="AE2617" i="1" s="1"/>
  <c r="N2617" i="1"/>
  <c r="L2618" i="1"/>
  <c r="AE2618" i="1" s="1"/>
  <c r="N2618" i="1"/>
  <c r="L2619" i="1"/>
  <c r="AE2619" i="1" s="1"/>
  <c r="N2619" i="1"/>
  <c r="L2620" i="1"/>
  <c r="AE2620" i="1" s="1"/>
  <c r="N2620" i="1"/>
  <c r="L2621" i="1"/>
  <c r="AE2621" i="1" s="1"/>
  <c r="N2621" i="1"/>
  <c r="L2622" i="1"/>
  <c r="AE2622" i="1" s="1"/>
  <c r="N2622" i="1"/>
  <c r="L2623" i="1"/>
  <c r="AE2623" i="1" s="1"/>
  <c r="N2623" i="1"/>
  <c r="L2624" i="1"/>
  <c r="AE2624" i="1" s="1"/>
  <c r="N2624" i="1"/>
  <c r="L2625" i="1"/>
  <c r="AE2625" i="1" s="1"/>
  <c r="N2625" i="1"/>
  <c r="L2626" i="1"/>
  <c r="AE2626" i="1" s="1"/>
  <c r="N2626" i="1"/>
  <c r="L2627" i="1"/>
  <c r="AE2627" i="1" s="1"/>
  <c r="N2627" i="1"/>
  <c r="L2628" i="1"/>
  <c r="AE2628" i="1" s="1"/>
  <c r="N2628" i="1"/>
  <c r="L2629" i="1"/>
  <c r="AE2629" i="1" s="1"/>
  <c r="N2629" i="1"/>
  <c r="L2630" i="1"/>
  <c r="AE2630" i="1" s="1"/>
  <c r="N2630" i="1"/>
  <c r="L2631" i="1"/>
  <c r="AE2631" i="1" s="1"/>
  <c r="N2631" i="1"/>
  <c r="L2632" i="1"/>
  <c r="AE2632" i="1" s="1"/>
  <c r="N2632" i="1"/>
  <c r="L2633" i="1"/>
  <c r="AE2633" i="1" s="1"/>
  <c r="N2633" i="1"/>
  <c r="L2634" i="1"/>
  <c r="AE2634" i="1" s="1"/>
  <c r="N2634" i="1"/>
  <c r="L2635" i="1"/>
  <c r="AE2635" i="1" s="1"/>
  <c r="N2635" i="1"/>
  <c r="L2636" i="1"/>
  <c r="AE2636" i="1" s="1"/>
  <c r="N2636" i="1"/>
  <c r="L2637" i="1"/>
  <c r="AE2637" i="1" s="1"/>
  <c r="N2637" i="1"/>
  <c r="L2638" i="1"/>
  <c r="AE2638" i="1" s="1"/>
  <c r="N2638" i="1"/>
  <c r="L2639" i="1"/>
  <c r="AE2639" i="1" s="1"/>
  <c r="N2639" i="1"/>
  <c r="L2640" i="1"/>
  <c r="AE2640" i="1" s="1"/>
  <c r="N2640" i="1"/>
  <c r="L2641" i="1"/>
  <c r="AE2641" i="1" s="1"/>
  <c r="N2641" i="1"/>
  <c r="L2642" i="1"/>
  <c r="AE2642" i="1" s="1"/>
  <c r="N2642" i="1"/>
  <c r="L2643" i="1"/>
  <c r="AE2643" i="1" s="1"/>
  <c r="N2643" i="1"/>
  <c r="L2644" i="1"/>
  <c r="AE2644" i="1" s="1"/>
  <c r="N2644" i="1"/>
  <c r="L2645" i="1"/>
  <c r="AE2645" i="1" s="1"/>
  <c r="N2645" i="1"/>
  <c r="L2646" i="1"/>
  <c r="AE2646" i="1" s="1"/>
  <c r="N2646" i="1"/>
  <c r="L2647" i="1"/>
  <c r="AE2647" i="1" s="1"/>
  <c r="N2647" i="1"/>
  <c r="L2648" i="1"/>
  <c r="AE2648" i="1" s="1"/>
  <c r="N2648" i="1"/>
  <c r="L2649" i="1"/>
  <c r="AE2649" i="1" s="1"/>
  <c r="N2649" i="1"/>
  <c r="L2650" i="1"/>
  <c r="AE2650" i="1" s="1"/>
  <c r="N2650" i="1"/>
  <c r="L2651" i="1"/>
  <c r="AE2651" i="1" s="1"/>
  <c r="N2651" i="1"/>
  <c r="L2652" i="1"/>
  <c r="AE2652" i="1" s="1"/>
  <c r="N2652" i="1"/>
  <c r="L2653" i="1"/>
  <c r="AE2653" i="1" s="1"/>
  <c r="N2653" i="1"/>
  <c r="L2654" i="1"/>
  <c r="AE2654" i="1" s="1"/>
  <c r="N2654" i="1"/>
  <c r="L2655" i="1"/>
  <c r="AE2655" i="1" s="1"/>
  <c r="N2655" i="1"/>
  <c r="L2656" i="1"/>
  <c r="AE2656" i="1" s="1"/>
  <c r="N2656" i="1"/>
  <c r="L2657" i="1"/>
  <c r="AE2657" i="1" s="1"/>
  <c r="N2657" i="1"/>
  <c r="L2658" i="1"/>
  <c r="AE2658" i="1" s="1"/>
  <c r="N2658" i="1"/>
  <c r="L2659" i="1"/>
  <c r="AE2659" i="1" s="1"/>
  <c r="N2659" i="1"/>
  <c r="L2660" i="1"/>
  <c r="AE2660" i="1" s="1"/>
  <c r="N2660" i="1"/>
  <c r="L2661" i="1"/>
  <c r="AE2661" i="1" s="1"/>
  <c r="N2661" i="1"/>
  <c r="L2662" i="1"/>
  <c r="AE2662" i="1" s="1"/>
  <c r="N2662" i="1"/>
  <c r="L2663" i="1"/>
  <c r="AE2663" i="1" s="1"/>
  <c r="N2663" i="1"/>
  <c r="L2664" i="1"/>
  <c r="AE2664" i="1" s="1"/>
  <c r="N2664" i="1"/>
  <c r="L2665" i="1"/>
  <c r="AE2665" i="1" s="1"/>
  <c r="N2665" i="1"/>
  <c r="L2666" i="1"/>
  <c r="AE2666" i="1" s="1"/>
  <c r="N2666" i="1"/>
  <c r="L2667" i="1"/>
  <c r="AE2667" i="1" s="1"/>
  <c r="N2667" i="1"/>
  <c r="L2668" i="1"/>
  <c r="AE2668" i="1" s="1"/>
  <c r="N2668" i="1"/>
  <c r="L2669" i="1"/>
  <c r="AE2669" i="1" s="1"/>
  <c r="N2669" i="1"/>
  <c r="L2670" i="1"/>
  <c r="AE2670" i="1" s="1"/>
  <c r="N2670" i="1"/>
  <c r="L2671" i="1"/>
  <c r="AE2671" i="1" s="1"/>
  <c r="N2671" i="1"/>
  <c r="L2672" i="1"/>
  <c r="AE2672" i="1" s="1"/>
  <c r="N2672" i="1"/>
  <c r="L2673" i="1"/>
  <c r="AE2673" i="1" s="1"/>
  <c r="N2673" i="1"/>
  <c r="L2674" i="1"/>
  <c r="AE2674" i="1" s="1"/>
  <c r="N2674" i="1"/>
  <c r="L2675" i="1"/>
  <c r="AE2675" i="1" s="1"/>
  <c r="N2675" i="1"/>
  <c r="L2676" i="1"/>
  <c r="AE2676" i="1" s="1"/>
  <c r="N2676" i="1"/>
  <c r="L2677" i="1"/>
  <c r="AE2677" i="1" s="1"/>
  <c r="N2677" i="1"/>
  <c r="L2678" i="1"/>
  <c r="AE2678" i="1" s="1"/>
  <c r="N2678" i="1"/>
  <c r="L2679" i="1"/>
  <c r="AE2679" i="1" s="1"/>
  <c r="N2679" i="1"/>
  <c r="L2680" i="1"/>
  <c r="AE2680" i="1" s="1"/>
  <c r="N2680" i="1"/>
  <c r="L2681" i="1"/>
  <c r="AE2681" i="1" s="1"/>
  <c r="N2681" i="1"/>
  <c r="L2682" i="1"/>
  <c r="AE2682" i="1" s="1"/>
  <c r="N2682" i="1"/>
  <c r="L2683" i="1"/>
  <c r="AE2683" i="1" s="1"/>
  <c r="N2683" i="1"/>
  <c r="L2684" i="1"/>
  <c r="AE2684" i="1" s="1"/>
  <c r="N2684" i="1"/>
  <c r="L2685" i="1"/>
  <c r="AE2685" i="1" s="1"/>
  <c r="N2685" i="1"/>
  <c r="L2686" i="1"/>
  <c r="AE2686" i="1" s="1"/>
  <c r="N2686" i="1"/>
  <c r="L2687" i="1"/>
  <c r="AE2687" i="1" s="1"/>
  <c r="N2687" i="1"/>
  <c r="L2688" i="1"/>
  <c r="AE2688" i="1" s="1"/>
  <c r="N2688" i="1"/>
  <c r="L2689" i="1"/>
  <c r="AE2689" i="1" s="1"/>
  <c r="N2689" i="1"/>
  <c r="L2690" i="1"/>
  <c r="AE2690" i="1" s="1"/>
  <c r="N2690" i="1"/>
  <c r="L2691" i="1"/>
  <c r="AE2691" i="1" s="1"/>
  <c r="N2691" i="1"/>
  <c r="L2692" i="1"/>
  <c r="AE2692" i="1" s="1"/>
  <c r="N2692" i="1"/>
  <c r="L2693" i="1"/>
  <c r="AE2693" i="1" s="1"/>
  <c r="N2693" i="1"/>
  <c r="L2694" i="1"/>
  <c r="AE2694" i="1" s="1"/>
  <c r="N2694" i="1"/>
  <c r="L2695" i="1"/>
  <c r="AE2695" i="1" s="1"/>
  <c r="N2695" i="1"/>
  <c r="L2696" i="1"/>
  <c r="AE2696" i="1" s="1"/>
  <c r="N2696" i="1"/>
  <c r="L2697" i="1"/>
  <c r="AE2697" i="1" s="1"/>
  <c r="N2697" i="1"/>
  <c r="L2698" i="1"/>
  <c r="AE2698" i="1" s="1"/>
  <c r="N2698" i="1"/>
  <c r="L2699" i="1"/>
  <c r="AE2699" i="1" s="1"/>
  <c r="N2699" i="1"/>
  <c r="L2700" i="1"/>
  <c r="AE2700" i="1" s="1"/>
  <c r="N2700" i="1"/>
  <c r="L2701" i="1"/>
  <c r="AE2701" i="1" s="1"/>
  <c r="N2701" i="1"/>
  <c r="L2702" i="1"/>
  <c r="AE2702" i="1" s="1"/>
  <c r="N2702" i="1"/>
  <c r="L2703" i="1"/>
  <c r="AE2703" i="1" s="1"/>
  <c r="N2703" i="1"/>
  <c r="L2704" i="1"/>
  <c r="AE2704" i="1" s="1"/>
  <c r="N2704" i="1"/>
  <c r="L2705" i="1"/>
  <c r="AE2705" i="1" s="1"/>
  <c r="N2705" i="1"/>
  <c r="L2706" i="1"/>
  <c r="AE2706" i="1" s="1"/>
  <c r="N2706" i="1"/>
  <c r="L2707" i="1"/>
  <c r="AE2707" i="1" s="1"/>
  <c r="N2707" i="1"/>
  <c r="L2708" i="1"/>
  <c r="AE2708" i="1" s="1"/>
  <c r="N2708" i="1"/>
  <c r="L2709" i="1"/>
  <c r="AE2709" i="1" s="1"/>
  <c r="N2709" i="1"/>
  <c r="L2710" i="1"/>
  <c r="AE2710" i="1" s="1"/>
  <c r="N2710" i="1"/>
  <c r="L2711" i="1"/>
  <c r="AE2711" i="1" s="1"/>
  <c r="N2711" i="1"/>
  <c r="L2712" i="1"/>
  <c r="AE2712" i="1" s="1"/>
  <c r="N2712" i="1"/>
  <c r="L2713" i="1"/>
  <c r="AE2713" i="1" s="1"/>
  <c r="N2713" i="1"/>
  <c r="L2714" i="1"/>
  <c r="AE2714" i="1" s="1"/>
  <c r="N2714" i="1"/>
  <c r="L2715" i="1"/>
  <c r="AE2715" i="1" s="1"/>
  <c r="N2715" i="1"/>
  <c r="L2716" i="1"/>
  <c r="AE2716" i="1" s="1"/>
  <c r="N2716" i="1"/>
  <c r="L2717" i="1"/>
  <c r="AE2717" i="1" s="1"/>
  <c r="N2717" i="1"/>
  <c r="L2718" i="1"/>
  <c r="AE2718" i="1" s="1"/>
  <c r="N2718" i="1"/>
  <c r="L2719" i="1"/>
  <c r="AE2719" i="1" s="1"/>
  <c r="N2719" i="1"/>
  <c r="L2720" i="1"/>
  <c r="AE2720" i="1" s="1"/>
  <c r="N2720" i="1"/>
  <c r="L2721" i="1"/>
  <c r="AE2721" i="1" s="1"/>
  <c r="N2721" i="1"/>
  <c r="L2722" i="1"/>
  <c r="AE2722" i="1" s="1"/>
  <c r="N2722" i="1"/>
  <c r="L2723" i="1"/>
  <c r="AE2723" i="1" s="1"/>
  <c r="N2723" i="1"/>
  <c r="L2724" i="1"/>
  <c r="AE2724" i="1" s="1"/>
  <c r="N2724" i="1"/>
  <c r="L2725" i="1"/>
  <c r="AE2725" i="1" s="1"/>
  <c r="N2725" i="1"/>
  <c r="L2726" i="1"/>
  <c r="AE2726" i="1" s="1"/>
  <c r="N2726" i="1"/>
  <c r="L2727" i="1"/>
  <c r="AE2727" i="1" s="1"/>
  <c r="N2727" i="1"/>
  <c r="L2728" i="1"/>
  <c r="AE2728" i="1" s="1"/>
  <c r="N2728" i="1"/>
  <c r="L2729" i="1"/>
  <c r="AE2729" i="1" s="1"/>
  <c r="N2729" i="1"/>
  <c r="L2730" i="1"/>
  <c r="AE2730" i="1" s="1"/>
  <c r="N2730" i="1"/>
  <c r="L2731" i="1"/>
  <c r="AE2731" i="1" s="1"/>
  <c r="N2731" i="1"/>
  <c r="L2732" i="1"/>
  <c r="AE2732" i="1" s="1"/>
  <c r="N2732" i="1"/>
  <c r="L2733" i="1"/>
  <c r="AE2733" i="1" s="1"/>
  <c r="N2733" i="1"/>
  <c r="L2734" i="1"/>
  <c r="AE2734" i="1" s="1"/>
  <c r="N2734" i="1"/>
  <c r="L2735" i="1"/>
  <c r="AE2735" i="1" s="1"/>
  <c r="N2735" i="1"/>
  <c r="L2736" i="1"/>
  <c r="AE2736" i="1" s="1"/>
  <c r="N2736" i="1"/>
  <c r="L2737" i="1"/>
  <c r="AE2737" i="1" s="1"/>
  <c r="N2737" i="1"/>
  <c r="L2738" i="1"/>
  <c r="AE2738" i="1" s="1"/>
  <c r="N2738" i="1"/>
  <c r="L2739" i="1"/>
  <c r="AE2739" i="1" s="1"/>
  <c r="N2739" i="1"/>
  <c r="L2740" i="1"/>
  <c r="AE2740" i="1" s="1"/>
  <c r="N2740" i="1"/>
  <c r="L2741" i="1"/>
  <c r="AE2741" i="1" s="1"/>
  <c r="N2741" i="1"/>
  <c r="L2742" i="1"/>
  <c r="AE2742" i="1" s="1"/>
  <c r="N2742" i="1"/>
  <c r="L2743" i="1"/>
  <c r="AE2743" i="1" s="1"/>
  <c r="N2743" i="1"/>
  <c r="L2744" i="1"/>
  <c r="AE2744" i="1" s="1"/>
  <c r="N2744" i="1"/>
  <c r="L2745" i="1"/>
  <c r="AE2745" i="1" s="1"/>
  <c r="N2745" i="1"/>
  <c r="L2746" i="1"/>
  <c r="AE2746" i="1" s="1"/>
  <c r="N2746" i="1"/>
  <c r="L2747" i="1"/>
  <c r="AE2747" i="1" s="1"/>
  <c r="N2747" i="1"/>
  <c r="L2748" i="1"/>
  <c r="AE2748" i="1" s="1"/>
  <c r="N2748" i="1"/>
  <c r="L2749" i="1"/>
  <c r="AE2749" i="1" s="1"/>
  <c r="N2749" i="1"/>
  <c r="L2750" i="1"/>
  <c r="AE2750" i="1" s="1"/>
  <c r="N2750" i="1"/>
  <c r="L2751" i="1"/>
  <c r="AE2751" i="1" s="1"/>
  <c r="N2751" i="1"/>
  <c r="L2752" i="1"/>
  <c r="AE2752" i="1" s="1"/>
  <c r="N2752" i="1"/>
  <c r="L2753" i="1"/>
  <c r="AE2753" i="1" s="1"/>
  <c r="N2753" i="1"/>
  <c r="L2754" i="1"/>
  <c r="AE2754" i="1" s="1"/>
  <c r="N2754" i="1"/>
  <c r="L2755" i="1"/>
  <c r="AE2755" i="1" s="1"/>
  <c r="N2755" i="1"/>
  <c r="L2756" i="1"/>
  <c r="AE2756" i="1" s="1"/>
  <c r="N2756" i="1"/>
  <c r="L2757" i="1"/>
  <c r="AE2757" i="1" s="1"/>
  <c r="N2757" i="1"/>
  <c r="L2758" i="1"/>
  <c r="AE2758" i="1" s="1"/>
  <c r="N2758" i="1"/>
  <c r="L2759" i="1"/>
  <c r="AE2759" i="1" s="1"/>
  <c r="N2759" i="1"/>
  <c r="L2760" i="1"/>
  <c r="AE2760" i="1" s="1"/>
  <c r="N2760" i="1"/>
  <c r="L2761" i="1"/>
  <c r="AE2761" i="1" s="1"/>
  <c r="N2761" i="1"/>
  <c r="L2762" i="1"/>
  <c r="AE2762" i="1" s="1"/>
  <c r="N2762" i="1"/>
  <c r="L2763" i="1"/>
  <c r="AE2763" i="1" s="1"/>
  <c r="N2763" i="1"/>
  <c r="L2764" i="1"/>
  <c r="AE2764" i="1" s="1"/>
  <c r="N2764" i="1"/>
  <c r="L2765" i="1"/>
  <c r="AE2765" i="1" s="1"/>
  <c r="N2765" i="1"/>
  <c r="L2766" i="1"/>
  <c r="AE2766" i="1" s="1"/>
  <c r="N2766" i="1"/>
  <c r="L2767" i="1"/>
  <c r="AE2767" i="1" s="1"/>
  <c r="L142" i="1"/>
  <c r="AE142" i="1" s="1"/>
  <c r="N142" i="1"/>
  <c r="L143" i="1"/>
  <c r="AE143" i="1" s="1"/>
  <c r="N143" i="1"/>
  <c r="L144" i="1"/>
  <c r="AE144" i="1" s="1"/>
  <c r="N144"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142" i="1"/>
  <c r="D143" i="1"/>
  <c r="D144" i="1"/>
  <c r="D145" i="1"/>
  <c r="U3" i="7"/>
  <c r="U2" i="7"/>
  <c r="AE3" i="7"/>
  <c r="AE2" i="7"/>
  <c r="N3" i="1"/>
  <c r="N4" i="1"/>
  <c r="N5" i="1"/>
  <c r="N6" i="1"/>
  <c r="N7" i="1"/>
  <c r="N8" i="1"/>
  <c r="N9" i="1"/>
  <c r="N10" i="1"/>
  <c r="N11" i="1"/>
  <c r="N12" i="1"/>
  <c r="N13" i="1"/>
  <c r="N14" i="1"/>
  <c r="N15" i="1"/>
  <c r="N16" i="1"/>
  <c r="N17" i="1"/>
  <c r="N18" i="1"/>
  <c r="N19" i="1"/>
  <c r="N20" i="1"/>
  <c r="N21" i="1"/>
  <c r="N22" i="1"/>
  <c r="N23" i="1"/>
  <c r="N25" i="1"/>
  <c r="N26" i="1"/>
  <c r="N27" i="1"/>
  <c r="N28" i="1"/>
  <c r="N29" i="1"/>
  <c r="N30" i="1"/>
  <c r="N31" i="1"/>
  <c r="N32" i="1"/>
  <c r="N33" i="1"/>
  <c r="N34" i="1"/>
  <c r="N35" i="1"/>
  <c r="N36" i="1"/>
  <c r="N37" i="1"/>
  <c r="N38" i="1"/>
  <c r="N39" i="1"/>
  <c r="N40" i="1"/>
  <c r="N41" i="1"/>
  <c r="N42" i="1"/>
  <c r="N43"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2" i="1"/>
  <c r="L3" i="1"/>
  <c r="AE3" i="1" s="1"/>
  <c r="L4" i="1"/>
  <c r="AE4" i="1" s="1"/>
  <c r="L5" i="1"/>
  <c r="AE5" i="1" s="1"/>
  <c r="L6" i="1"/>
  <c r="AE6" i="1" s="1"/>
  <c r="L7" i="1"/>
  <c r="AE7" i="1" s="1"/>
  <c r="L8" i="1"/>
  <c r="AE8" i="1" s="1"/>
  <c r="L9" i="1"/>
  <c r="AE9" i="1" s="1"/>
  <c r="L10" i="1"/>
  <c r="AE10" i="1" s="1"/>
  <c r="L11" i="1"/>
  <c r="AE11" i="1" s="1"/>
  <c r="L12" i="1"/>
  <c r="AE12" i="1" s="1"/>
  <c r="L13" i="1"/>
  <c r="AE13" i="1" s="1"/>
  <c r="L14" i="1"/>
  <c r="AE14" i="1" s="1"/>
  <c r="L15" i="1"/>
  <c r="AE15" i="1" s="1"/>
  <c r="L16" i="1"/>
  <c r="AE16" i="1" s="1"/>
  <c r="L17" i="1"/>
  <c r="AE17" i="1" s="1"/>
  <c r="L18" i="1"/>
  <c r="AE18" i="1" s="1"/>
  <c r="L19" i="1"/>
  <c r="AE19" i="1" s="1"/>
  <c r="L20" i="1"/>
  <c r="AE20" i="1" s="1"/>
  <c r="L21" i="1"/>
  <c r="AE21" i="1" s="1"/>
  <c r="L22" i="1"/>
  <c r="AE22" i="1" s="1"/>
  <c r="L23" i="1"/>
  <c r="AE23" i="1" s="1"/>
  <c r="L25" i="1"/>
  <c r="AE25" i="1" s="1"/>
  <c r="L26" i="1"/>
  <c r="AE26" i="1" s="1"/>
  <c r="L27" i="1"/>
  <c r="AE27" i="1" s="1"/>
  <c r="L28" i="1"/>
  <c r="AE28" i="1" s="1"/>
  <c r="L29" i="1"/>
  <c r="AE29" i="1" s="1"/>
  <c r="L30" i="1"/>
  <c r="AE30" i="1" s="1"/>
  <c r="L31" i="1"/>
  <c r="AE31" i="1" s="1"/>
  <c r="L32" i="1"/>
  <c r="AE32" i="1" s="1"/>
  <c r="L33" i="1"/>
  <c r="AE33" i="1" s="1"/>
  <c r="L34" i="1"/>
  <c r="AE34" i="1" s="1"/>
  <c r="L35" i="1"/>
  <c r="AE35" i="1" s="1"/>
  <c r="L36" i="1"/>
  <c r="AE36" i="1" s="1"/>
  <c r="L37" i="1"/>
  <c r="AE37" i="1" s="1"/>
  <c r="L38" i="1"/>
  <c r="AE38" i="1" s="1"/>
  <c r="L39" i="1"/>
  <c r="AE39" i="1" s="1"/>
  <c r="L40" i="1"/>
  <c r="AE40" i="1" s="1"/>
  <c r="L41" i="1"/>
  <c r="AE41" i="1" s="1"/>
  <c r="L42" i="1"/>
  <c r="AE42" i="1" s="1"/>
  <c r="L43" i="1"/>
  <c r="AE43" i="1" s="1"/>
  <c r="L45" i="1"/>
  <c r="AE45" i="1" s="1"/>
  <c r="L46" i="1"/>
  <c r="AE46" i="1" s="1"/>
  <c r="L47" i="1"/>
  <c r="AE47" i="1" s="1"/>
  <c r="L48" i="1"/>
  <c r="AE48" i="1" s="1"/>
  <c r="L49" i="1"/>
  <c r="AE49" i="1" s="1"/>
  <c r="L50" i="1"/>
  <c r="AE50" i="1" s="1"/>
  <c r="L51" i="1"/>
  <c r="AE51" i="1" s="1"/>
  <c r="L52" i="1"/>
  <c r="AE52" i="1" s="1"/>
  <c r="L53" i="1"/>
  <c r="AE53" i="1" s="1"/>
  <c r="L54" i="1"/>
  <c r="AE54" i="1" s="1"/>
  <c r="L55" i="1"/>
  <c r="AE55" i="1" s="1"/>
  <c r="L56" i="1"/>
  <c r="AE56" i="1" s="1"/>
  <c r="L57" i="1"/>
  <c r="AE57" i="1" s="1"/>
  <c r="L58" i="1"/>
  <c r="AE58" i="1" s="1"/>
  <c r="L59" i="1"/>
  <c r="AE59" i="1" s="1"/>
  <c r="L60" i="1"/>
  <c r="AE60" i="1" s="1"/>
  <c r="L61" i="1"/>
  <c r="AE61" i="1" s="1"/>
  <c r="L62" i="1"/>
  <c r="AE62" i="1" s="1"/>
  <c r="L63" i="1"/>
  <c r="AE63" i="1" s="1"/>
  <c r="L64" i="1"/>
  <c r="AE64" i="1" s="1"/>
  <c r="L65" i="1"/>
  <c r="AE65" i="1" s="1"/>
  <c r="L66" i="1"/>
  <c r="AE66" i="1" s="1"/>
  <c r="L67" i="1"/>
  <c r="AE67" i="1" s="1"/>
  <c r="L68" i="1"/>
  <c r="AE68" i="1" s="1"/>
  <c r="L69" i="1"/>
  <c r="AE69" i="1" s="1"/>
  <c r="L70" i="1"/>
  <c r="AE70" i="1" s="1"/>
  <c r="L71" i="1"/>
  <c r="AE71" i="1" s="1"/>
  <c r="L72" i="1"/>
  <c r="AE72" i="1" s="1"/>
  <c r="L73" i="1"/>
  <c r="AE73" i="1" s="1"/>
  <c r="L74" i="1"/>
  <c r="AE74" i="1" s="1"/>
  <c r="L75" i="1"/>
  <c r="AE75" i="1" s="1"/>
  <c r="L76" i="1"/>
  <c r="AE76" i="1" s="1"/>
  <c r="L77" i="1"/>
  <c r="AE77" i="1" s="1"/>
  <c r="L78" i="1"/>
  <c r="AE78" i="1" s="1"/>
  <c r="L79" i="1"/>
  <c r="AE79" i="1" s="1"/>
  <c r="L80" i="1"/>
  <c r="AE80" i="1" s="1"/>
  <c r="L81" i="1"/>
  <c r="AE81" i="1" s="1"/>
  <c r="L82" i="1"/>
  <c r="AE82" i="1" s="1"/>
  <c r="L83" i="1"/>
  <c r="AE83" i="1" s="1"/>
  <c r="L84" i="1"/>
  <c r="AE84" i="1" s="1"/>
  <c r="L85" i="1"/>
  <c r="AE85" i="1" s="1"/>
  <c r="L86" i="1"/>
  <c r="AE86" i="1" s="1"/>
  <c r="L87" i="1"/>
  <c r="AE87" i="1" s="1"/>
  <c r="L88" i="1"/>
  <c r="AE88" i="1" s="1"/>
  <c r="L89" i="1"/>
  <c r="AE89" i="1" s="1"/>
  <c r="L90" i="1"/>
  <c r="AE90" i="1" s="1"/>
  <c r="L91" i="1"/>
  <c r="AE91" i="1" s="1"/>
  <c r="L92" i="1"/>
  <c r="AE92" i="1" s="1"/>
  <c r="L93" i="1"/>
  <c r="AE93" i="1" s="1"/>
  <c r="L94" i="1"/>
  <c r="AE94" i="1" s="1"/>
  <c r="L95" i="1"/>
  <c r="AE95" i="1" s="1"/>
  <c r="L96" i="1"/>
  <c r="AE96" i="1" s="1"/>
  <c r="L97" i="1"/>
  <c r="AE97" i="1" s="1"/>
  <c r="L98" i="1"/>
  <c r="AE98" i="1" s="1"/>
  <c r="L99" i="1"/>
  <c r="AE99" i="1" s="1"/>
  <c r="L100" i="1"/>
  <c r="AE100" i="1" s="1"/>
  <c r="L101" i="1"/>
  <c r="AE101" i="1" s="1"/>
  <c r="L102" i="1"/>
  <c r="AE102" i="1" s="1"/>
  <c r="L103" i="1"/>
  <c r="AE103" i="1" s="1"/>
  <c r="L104" i="1"/>
  <c r="AE104" i="1" s="1"/>
  <c r="L105" i="1"/>
  <c r="AE105" i="1" s="1"/>
  <c r="L106" i="1"/>
  <c r="AE106" i="1" s="1"/>
  <c r="L107" i="1"/>
  <c r="AE107" i="1" s="1"/>
  <c r="L108" i="1"/>
  <c r="AE108" i="1" s="1"/>
  <c r="L109" i="1"/>
  <c r="AE109" i="1" s="1"/>
  <c r="L110" i="1"/>
  <c r="AE110" i="1" s="1"/>
  <c r="L111" i="1"/>
  <c r="AE111" i="1" s="1"/>
  <c r="L112" i="1"/>
  <c r="AE112" i="1" s="1"/>
  <c r="L113" i="1"/>
  <c r="AE113" i="1" s="1"/>
  <c r="L114" i="1"/>
  <c r="AE114" i="1" s="1"/>
  <c r="L115" i="1"/>
  <c r="AE115" i="1" s="1"/>
  <c r="L116" i="1"/>
  <c r="AE116" i="1" s="1"/>
  <c r="L117" i="1"/>
  <c r="AE117" i="1" s="1"/>
  <c r="L118" i="1"/>
  <c r="AE118" i="1" s="1"/>
  <c r="L119" i="1"/>
  <c r="AE119" i="1" s="1"/>
  <c r="L120" i="1"/>
  <c r="AE120" i="1" s="1"/>
  <c r="L121" i="1"/>
  <c r="AE121" i="1" s="1"/>
  <c r="L122" i="1"/>
  <c r="AE122" i="1" s="1"/>
  <c r="L123" i="1"/>
  <c r="AE123" i="1" s="1"/>
  <c r="L124" i="1"/>
  <c r="AE124" i="1" s="1"/>
  <c r="L125" i="1"/>
  <c r="AE125" i="1" s="1"/>
  <c r="L126" i="1"/>
  <c r="AE126" i="1" s="1"/>
  <c r="L127" i="1"/>
  <c r="AE127" i="1" s="1"/>
  <c r="L128" i="1"/>
  <c r="AE128" i="1" s="1"/>
  <c r="L129" i="1"/>
  <c r="AE129" i="1" s="1"/>
  <c r="L130" i="1"/>
  <c r="AE130" i="1" s="1"/>
  <c r="L131" i="1"/>
  <c r="AE131" i="1" s="1"/>
  <c r="L132" i="1"/>
  <c r="AE132" i="1" s="1"/>
  <c r="L133" i="1"/>
  <c r="AE133" i="1" s="1"/>
  <c r="L134" i="1"/>
  <c r="AE134" i="1" s="1"/>
  <c r="L135" i="1"/>
  <c r="AE135" i="1" s="1"/>
  <c r="L136" i="1"/>
  <c r="AE136" i="1" s="1"/>
  <c r="L137" i="1"/>
  <c r="AE137" i="1" s="1"/>
  <c r="L138" i="1"/>
  <c r="AE138" i="1" s="1"/>
  <c r="L139" i="1"/>
  <c r="AE139" i="1" s="1"/>
  <c r="L140" i="1"/>
  <c r="AE140" i="1" s="1"/>
  <c r="L141" i="1"/>
  <c r="AE141" i="1" s="1"/>
  <c r="M2" i="1"/>
  <c r="L2" i="1"/>
  <c r="AE2" i="1" s="1"/>
  <c r="X141" i="1"/>
  <c r="D141" i="1"/>
  <c r="X140" i="1"/>
  <c r="D140" i="1"/>
  <c r="X139" i="1"/>
  <c r="D139" i="1"/>
  <c r="X138" i="1"/>
  <c r="D138" i="1"/>
  <c r="X137" i="1"/>
  <c r="D137" i="1"/>
  <c r="X136" i="1"/>
  <c r="D136" i="1"/>
  <c r="X135" i="1"/>
  <c r="D135" i="1"/>
  <c r="X134" i="1"/>
  <c r="D134" i="1"/>
  <c r="X133" i="1"/>
  <c r="D133" i="1"/>
  <c r="X132" i="1"/>
  <c r="D132" i="1"/>
  <c r="X131" i="1"/>
  <c r="D131" i="1"/>
  <c r="X130" i="1"/>
  <c r="D130" i="1"/>
  <c r="X129" i="1"/>
  <c r="D129" i="1"/>
  <c r="X128" i="1"/>
  <c r="D128" i="1"/>
  <c r="X127" i="1"/>
  <c r="D127" i="1"/>
  <c r="X126" i="1"/>
  <c r="D126" i="1"/>
  <c r="X125" i="1"/>
  <c r="D125" i="1"/>
  <c r="X124" i="1"/>
  <c r="D124" i="1"/>
  <c r="X123" i="1"/>
  <c r="D123" i="1"/>
  <c r="X122" i="1"/>
  <c r="D122" i="1"/>
  <c r="X121" i="1"/>
  <c r="D121" i="1"/>
  <c r="X120" i="1"/>
  <c r="D120" i="1"/>
  <c r="X119" i="1"/>
  <c r="D119" i="1"/>
  <c r="X118" i="1"/>
  <c r="D118" i="1"/>
  <c r="X117" i="1"/>
  <c r="D117" i="1"/>
  <c r="X116" i="1"/>
  <c r="D116" i="1"/>
  <c r="X115" i="1"/>
  <c r="D115" i="1"/>
  <c r="X114" i="1"/>
  <c r="D114" i="1"/>
  <c r="X113" i="1"/>
  <c r="D113" i="1"/>
  <c r="X112" i="1"/>
  <c r="D112" i="1"/>
  <c r="X111" i="1"/>
  <c r="D111" i="1"/>
  <c r="X110" i="1"/>
  <c r="D110" i="1"/>
  <c r="X109" i="1"/>
  <c r="D109" i="1"/>
  <c r="X108" i="1"/>
  <c r="D108" i="1"/>
  <c r="X107" i="1"/>
  <c r="D107" i="1"/>
  <c r="X106" i="1"/>
  <c r="D106" i="1"/>
  <c r="X105" i="1"/>
  <c r="D105" i="1"/>
  <c r="X104" i="1"/>
  <c r="D104" i="1"/>
  <c r="X103" i="1"/>
  <c r="D103" i="1"/>
  <c r="X102" i="1"/>
  <c r="D102" i="1"/>
  <c r="X101" i="1"/>
  <c r="D101" i="1"/>
  <c r="X100" i="1"/>
  <c r="D100" i="1"/>
  <c r="X99" i="1"/>
  <c r="D99" i="1"/>
  <c r="X98" i="1"/>
  <c r="D98" i="1"/>
  <c r="X97" i="1"/>
  <c r="D97" i="1"/>
  <c r="X96" i="1"/>
  <c r="D96" i="1"/>
  <c r="X95" i="1"/>
  <c r="D95" i="1"/>
  <c r="X94" i="1"/>
  <c r="D94" i="1"/>
  <c r="X93" i="1"/>
  <c r="D93" i="1"/>
  <c r="X92" i="1"/>
  <c r="D92" i="1"/>
  <c r="X91" i="1"/>
  <c r="D91" i="1"/>
  <c r="X90" i="1"/>
  <c r="D90" i="1"/>
  <c r="X89" i="1"/>
  <c r="D89" i="1"/>
  <c r="X88" i="1"/>
  <c r="D88" i="1"/>
  <c r="X87" i="1"/>
  <c r="D87" i="1"/>
  <c r="X86" i="1"/>
  <c r="D86" i="1"/>
  <c r="X85" i="1"/>
  <c r="D85" i="1"/>
  <c r="X84" i="1"/>
  <c r="D84" i="1"/>
  <c r="X83" i="1"/>
  <c r="D83" i="1"/>
  <c r="X82" i="1"/>
  <c r="D82" i="1"/>
  <c r="X81" i="1"/>
  <c r="D81" i="1"/>
  <c r="X80" i="1"/>
  <c r="D80" i="1"/>
  <c r="X79" i="1"/>
  <c r="D79" i="1"/>
  <c r="X78" i="1"/>
  <c r="D78" i="1"/>
  <c r="X77" i="1"/>
  <c r="D77" i="1"/>
  <c r="X76" i="1"/>
  <c r="D76" i="1"/>
  <c r="X75" i="1"/>
  <c r="D75" i="1"/>
  <c r="X74" i="1"/>
  <c r="D74" i="1"/>
  <c r="X73" i="1"/>
  <c r="D73" i="1"/>
  <c r="X72" i="1"/>
  <c r="D72" i="1"/>
  <c r="X71" i="1"/>
  <c r="D71" i="1"/>
  <c r="X70" i="1"/>
  <c r="D70" i="1"/>
  <c r="X69" i="1"/>
  <c r="D69" i="1"/>
  <c r="X68" i="1"/>
  <c r="D68" i="1"/>
  <c r="X67" i="1"/>
  <c r="D67" i="1"/>
  <c r="X66" i="1"/>
  <c r="D66" i="1"/>
  <c r="X65" i="1"/>
  <c r="D65" i="1"/>
  <c r="X64" i="1"/>
  <c r="D64" i="1"/>
  <c r="X63" i="1"/>
  <c r="D63" i="1"/>
  <c r="X62" i="1"/>
  <c r="D62" i="1"/>
  <c r="X61" i="1"/>
  <c r="D61" i="1"/>
  <c r="X60" i="1"/>
  <c r="D60" i="1"/>
  <c r="X59" i="1"/>
  <c r="D59" i="1"/>
  <c r="X58" i="1"/>
  <c r="D58" i="1"/>
  <c r="X57" i="1"/>
  <c r="D57" i="1"/>
  <c r="X56" i="1"/>
  <c r="D56" i="1"/>
  <c r="X55" i="1"/>
  <c r="D55" i="1"/>
  <c r="X54" i="1"/>
  <c r="D54" i="1"/>
  <c r="X53" i="1"/>
  <c r="D53" i="1"/>
  <c r="X52" i="1"/>
  <c r="D52" i="1"/>
  <c r="X51" i="1"/>
  <c r="D51" i="1"/>
  <c r="X50" i="1"/>
  <c r="D50" i="1"/>
  <c r="X49" i="1"/>
  <c r="D49" i="1"/>
  <c r="X48" i="1"/>
  <c r="D48" i="1"/>
  <c r="X47" i="1"/>
  <c r="D47" i="1"/>
  <c r="X46" i="1"/>
  <c r="D46" i="1"/>
  <c r="X45" i="1"/>
  <c r="D45" i="1"/>
  <c r="X43" i="1"/>
  <c r="D43" i="1"/>
  <c r="X42" i="1"/>
  <c r="D42" i="1"/>
  <c r="X41" i="1"/>
  <c r="D41" i="1"/>
  <c r="X40" i="1"/>
  <c r="D40" i="1"/>
  <c r="X39" i="1"/>
  <c r="D39" i="1"/>
  <c r="X38" i="1"/>
  <c r="D38" i="1"/>
  <c r="X37" i="1"/>
  <c r="D37" i="1"/>
  <c r="X36" i="1"/>
  <c r="D36" i="1"/>
  <c r="X35" i="1"/>
  <c r="D35" i="1"/>
  <c r="X34" i="1"/>
  <c r="D34" i="1"/>
  <c r="X33" i="1"/>
  <c r="D33" i="1"/>
  <c r="X32" i="1"/>
  <c r="D32" i="1"/>
  <c r="X31" i="1"/>
  <c r="D31" i="1"/>
  <c r="X30" i="1"/>
  <c r="D30" i="1"/>
  <c r="X29" i="1"/>
  <c r="D29" i="1"/>
  <c r="X28" i="1"/>
  <c r="D28" i="1"/>
  <c r="X27" i="1"/>
  <c r="D27" i="1"/>
  <c r="X26" i="1"/>
  <c r="D26" i="1"/>
  <c r="X25" i="1"/>
  <c r="D25" i="1"/>
  <c r="X23" i="1"/>
  <c r="D23" i="1"/>
  <c r="X22" i="1"/>
  <c r="D22" i="1"/>
  <c r="X21" i="1"/>
  <c r="D21" i="1"/>
  <c r="X20" i="1"/>
  <c r="D20" i="1"/>
  <c r="X19" i="1"/>
  <c r="D19" i="1"/>
  <c r="X18" i="1"/>
  <c r="D18" i="1"/>
  <c r="X17" i="1"/>
  <c r="D17" i="1"/>
  <c r="X16" i="1"/>
  <c r="D16" i="1"/>
  <c r="X15" i="1"/>
  <c r="D15" i="1"/>
  <c r="X14" i="1"/>
  <c r="D14" i="1"/>
  <c r="X13" i="1"/>
  <c r="D13" i="1"/>
  <c r="X12" i="1"/>
  <c r="D12" i="1"/>
  <c r="X11" i="1"/>
  <c r="D11" i="1"/>
  <c r="X10" i="1"/>
  <c r="D10" i="1"/>
  <c r="X9" i="1"/>
  <c r="D9" i="1"/>
  <c r="X8" i="1"/>
  <c r="D8" i="1"/>
  <c r="X7" i="1"/>
  <c r="D7" i="1"/>
  <c r="X6" i="1"/>
  <c r="D6" i="1"/>
  <c r="X5" i="1"/>
  <c r="D5" i="1"/>
  <c r="X4" i="1"/>
  <c r="D4" i="1"/>
  <c r="X3" i="1"/>
  <c r="D3" i="1"/>
  <c r="X2" i="1"/>
  <c r="D2" i="1"/>
  <c r="B3" i="7"/>
  <c r="B2" i="7"/>
  <c r="AH3" i="7"/>
  <c r="AG3" i="7"/>
  <c r="AH2" i="7"/>
  <c r="AG2" i="7"/>
  <c r="AI3" i="7"/>
  <c r="AI2" i="7"/>
  <c r="AC3" i="7"/>
  <c r="AC2" i="7"/>
  <c r="D3" i="7"/>
  <c r="D2" i="7"/>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507" i="2"/>
  <c r="A508" i="2"/>
  <c r="A509" i="2"/>
  <c r="A510" i="2"/>
  <c r="A511" i="2"/>
  <c r="A512" i="2"/>
  <c r="A513" i="2"/>
  <c r="A514" i="2"/>
  <c r="A515" i="2"/>
  <c r="A516" i="2"/>
  <c r="A517" i="2"/>
  <c r="A518" i="2"/>
  <c r="A519" i="2"/>
  <c r="A520" i="2"/>
  <c r="A521" i="2"/>
  <c r="A522" i="2"/>
  <c r="A523" i="2"/>
  <c r="A526" i="2"/>
  <c r="A527" i="2"/>
  <c r="A528" i="2"/>
  <c r="A529" i="2"/>
  <c r="A530" i="2"/>
  <c r="A531" i="2"/>
  <c r="A532" i="2"/>
  <c r="A533" i="2"/>
  <c r="A534"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1" i="2"/>
  <c r="A682" i="2"/>
  <c r="A683" i="2"/>
  <c r="A684" i="2"/>
  <c r="A685" i="2"/>
  <c r="A686" i="2"/>
  <c r="A687" i="2"/>
  <c r="A688" i="2"/>
  <c r="A689" i="2"/>
  <c r="A690" i="2"/>
  <c r="A691" i="2"/>
  <c r="A692" i="2"/>
  <c r="A693"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9" i="2"/>
  <c r="A820" i="2"/>
  <c r="A821" i="2"/>
  <c r="A822" i="2"/>
  <c r="A823" i="2"/>
  <c r="A824" i="2"/>
  <c r="A825" i="2"/>
  <c r="A826"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5" i="2"/>
  <c r="H3" i="13" l="1"/>
  <c r="H17" i="13"/>
  <c r="I17" i="13" s="1"/>
  <c r="H13" i="13"/>
  <c r="I13" i="13" s="1"/>
  <c r="H9" i="13"/>
  <c r="I9" i="13" s="1"/>
  <c r="H5" i="13"/>
  <c r="I5" i="13" s="1"/>
  <c r="H12" i="13"/>
  <c r="I12" i="13" s="1"/>
  <c r="H20" i="13"/>
  <c r="I20" i="13" s="1"/>
  <c r="H16" i="13"/>
  <c r="I16" i="13" s="1"/>
  <c r="H8" i="13"/>
  <c r="I8" i="13" s="1"/>
  <c r="H4" i="13"/>
  <c r="I4" i="13" s="1"/>
  <c r="H19" i="13"/>
  <c r="I19" i="13" s="1"/>
  <c r="H15" i="13"/>
  <c r="I15" i="13" s="1"/>
  <c r="H11" i="13"/>
  <c r="I11" i="13" s="1"/>
  <c r="H7" i="13"/>
  <c r="I7" i="13" s="1"/>
  <c r="H18" i="13"/>
  <c r="I18" i="13" s="1"/>
  <c r="H14" i="13"/>
  <c r="I14" i="13" s="1"/>
  <c r="H10" i="13"/>
  <c r="I10" i="13" s="1"/>
  <c r="H6" i="13"/>
  <c r="I6" i="13" s="1"/>
  <c r="L4" i="13"/>
  <c r="M4" i="13" s="1"/>
  <c r="L12" i="13"/>
  <c r="M12" i="13" s="1"/>
  <c r="L8" i="13"/>
  <c r="M8" i="13" s="1"/>
  <c r="L19" i="13"/>
  <c r="M19" i="13" s="1"/>
  <c r="L15" i="13"/>
  <c r="M15" i="13" s="1"/>
  <c r="L11" i="13"/>
  <c r="M11" i="13" s="1"/>
  <c r="L7" i="13"/>
  <c r="M7" i="13" s="1"/>
  <c r="L18" i="13"/>
  <c r="M18" i="13" s="1"/>
  <c r="L14" i="13"/>
  <c r="M14" i="13" s="1"/>
  <c r="L10" i="13"/>
  <c r="M10" i="13" s="1"/>
  <c r="L6" i="13"/>
  <c r="M6" i="13" s="1"/>
  <c r="L3" i="13"/>
  <c r="L17" i="13"/>
  <c r="M17" i="13" s="1"/>
  <c r="L13" i="13"/>
  <c r="M13" i="13" s="1"/>
  <c r="L9" i="13"/>
  <c r="M9" i="13" s="1"/>
  <c r="L5" i="13"/>
  <c r="M5" i="13" s="1"/>
  <c r="L20" i="13"/>
  <c r="M20" i="13" s="1"/>
  <c r="L16" i="13"/>
  <c r="M16" i="13" s="1"/>
  <c r="T44" i="1"/>
  <c r="U44" i="1" s="1"/>
  <c r="T4990" i="1"/>
  <c r="U4990" i="1" s="1"/>
  <c r="T4991" i="1"/>
  <c r="U4991" i="1" s="1"/>
  <c r="T24" i="1"/>
  <c r="U24" i="1" s="1"/>
  <c r="T5449" i="1"/>
  <c r="U5449" i="1" s="1"/>
  <c r="T5453" i="1"/>
  <c r="U5453" i="1" s="1"/>
  <c r="T5457" i="1"/>
  <c r="U5457" i="1" s="1"/>
  <c r="T5461" i="1"/>
  <c r="U5461" i="1" s="1"/>
  <c r="T5465" i="1"/>
  <c r="U5465" i="1" s="1"/>
  <c r="T5469" i="1"/>
  <c r="U5469" i="1" s="1"/>
  <c r="T5473" i="1"/>
  <c r="U5473" i="1" s="1"/>
  <c r="T5477" i="1"/>
  <c r="U5477" i="1" s="1"/>
  <c r="T5481" i="1"/>
  <c r="U5481" i="1" s="1"/>
  <c r="T5485" i="1"/>
  <c r="U5485" i="1" s="1"/>
  <c r="T5489" i="1"/>
  <c r="U5489" i="1" s="1"/>
  <c r="T5493" i="1"/>
  <c r="U5493" i="1" s="1"/>
  <c r="T5497" i="1"/>
  <c r="U5497" i="1" s="1"/>
  <c r="T5501" i="1"/>
  <c r="U5501" i="1" s="1"/>
  <c r="T5450" i="1"/>
  <c r="U5450" i="1" s="1"/>
  <c r="T5454" i="1"/>
  <c r="U5454" i="1" s="1"/>
  <c r="T5458" i="1"/>
  <c r="U5458" i="1" s="1"/>
  <c r="T5462" i="1"/>
  <c r="U5462" i="1" s="1"/>
  <c r="T5466" i="1"/>
  <c r="U5466" i="1" s="1"/>
  <c r="T5470" i="1"/>
  <c r="U5470" i="1" s="1"/>
  <c r="T5474" i="1"/>
  <c r="U5474" i="1" s="1"/>
  <c r="T5478" i="1"/>
  <c r="U5478" i="1" s="1"/>
  <c r="T5482" i="1"/>
  <c r="U5482" i="1" s="1"/>
  <c r="T5486" i="1"/>
  <c r="U5486" i="1" s="1"/>
  <c r="T5490" i="1"/>
  <c r="U5490" i="1" s="1"/>
  <c r="T5494" i="1"/>
  <c r="U5494" i="1" s="1"/>
  <c r="T5498" i="1"/>
  <c r="U5498" i="1" s="1"/>
  <c r="T5502" i="1"/>
  <c r="U5502" i="1" s="1"/>
  <c r="T5506" i="1"/>
  <c r="U5506" i="1" s="1"/>
  <c r="T5510" i="1"/>
  <c r="U5510" i="1" s="1"/>
  <c r="T5514" i="1"/>
  <c r="U5514" i="1" s="1"/>
  <c r="T5518" i="1"/>
  <c r="U5518" i="1" s="1"/>
  <c r="T5522" i="1"/>
  <c r="U5522" i="1" s="1"/>
  <c r="T5451" i="1"/>
  <c r="U5451" i="1" s="1"/>
  <c r="T5455" i="1"/>
  <c r="U5455" i="1" s="1"/>
  <c r="T5459" i="1"/>
  <c r="U5459" i="1" s="1"/>
  <c r="T5463" i="1"/>
  <c r="U5463" i="1" s="1"/>
  <c r="T5467" i="1"/>
  <c r="U5467" i="1" s="1"/>
  <c r="T5471" i="1"/>
  <c r="U5471" i="1" s="1"/>
  <c r="T5475" i="1"/>
  <c r="U5475" i="1" s="1"/>
  <c r="T5479" i="1"/>
  <c r="U5479" i="1" s="1"/>
  <c r="T5483" i="1"/>
  <c r="U5483" i="1" s="1"/>
  <c r="T5487" i="1"/>
  <c r="U5487" i="1" s="1"/>
  <c r="T5491" i="1"/>
  <c r="U5491" i="1" s="1"/>
  <c r="T5495" i="1"/>
  <c r="U5495" i="1" s="1"/>
  <c r="T5499" i="1"/>
  <c r="U5499" i="1" s="1"/>
  <c r="T5503" i="1"/>
  <c r="U5503" i="1" s="1"/>
  <c r="T5507" i="1"/>
  <c r="U5507" i="1" s="1"/>
  <c r="T5511" i="1"/>
  <c r="U5511" i="1" s="1"/>
  <c r="T5089" i="1"/>
  <c r="U5089" i="1" s="1"/>
  <c r="T5513" i="1"/>
  <c r="U5513" i="1" s="1"/>
  <c r="T5526" i="1"/>
  <c r="U5526" i="1" s="1"/>
  <c r="T5530" i="1"/>
  <c r="U5530" i="1" s="1"/>
  <c r="T5534" i="1"/>
  <c r="U5534" i="1" s="1"/>
  <c r="T5538" i="1"/>
  <c r="U5538" i="1" s="1"/>
  <c r="T5542" i="1"/>
  <c r="U5542" i="1" s="1"/>
  <c r="T5546" i="1"/>
  <c r="U5546" i="1" s="1"/>
  <c r="T5550" i="1"/>
  <c r="U5550" i="1" s="1"/>
  <c r="T5554" i="1"/>
  <c r="U5554" i="1" s="1"/>
  <c r="T5558" i="1"/>
  <c r="U5558" i="1" s="1"/>
  <c r="T5562" i="1"/>
  <c r="U5562" i="1" s="1"/>
  <c r="T5566" i="1"/>
  <c r="U5566" i="1" s="1"/>
  <c r="T5570" i="1"/>
  <c r="U5570" i="1" s="1"/>
  <c r="T5574" i="1"/>
  <c r="U5574" i="1" s="1"/>
  <c r="T5578" i="1"/>
  <c r="U5578" i="1" s="1"/>
  <c r="T5582" i="1"/>
  <c r="U5582" i="1" s="1"/>
  <c r="T5586" i="1"/>
  <c r="U5586" i="1" s="1"/>
  <c r="T5590" i="1"/>
  <c r="U5590" i="1" s="1"/>
  <c r="T5594" i="1"/>
  <c r="U5594" i="1" s="1"/>
  <c r="T5598" i="1"/>
  <c r="U5598" i="1" s="1"/>
  <c r="T5602" i="1"/>
  <c r="U5602" i="1" s="1"/>
  <c r="T5606" i="1"/>
  <c r="U5606" i="1" s="1"/>
  <c r="T5610" i="1"/>
  <c r="U5610" i="1" s="1"/>
  <c r="T5614" i="1"/>
  <c r="U5614" i="1" s="1"/>
  <c r="T5618" i="1"/>
  <c r="U5618" i="1" s="1"/>
  <c r="T5622" i="1"/>
  <c r="U5622" i="1" s="1"/>
  <c r="T5626" i="1"/>
  <c r="U5626" i="1" s="1"/>
  <c r="T5630" i="1"/>
  <c r="U5630" i="1" s="1"/>
  <c r="T5634" i="1"/>
  <c r="U5634" i="1" s="1"/>
  <c r="T5638" i="1"/>
  <c r="U5638" i="1" s="1"/>
  <c r="T5642" i="1"/>
  <c r="U5642" i="1" s="1"/>
  <c r="T5646" i="1"/>
  <c r="U5646" i="1" s="1"/>
  <c r="T5650" i="1"/>
  <c r="U5650" i="1" s="1"/>
  <c r="T5654" i="1"/>
  <c r="U5654" i="1" s="1"/>
  <c r="T5658" i="1"/>
  <c r="U5658" i="1" s="1"/>
  <c r="T5662" i="1"/>
  <c r="U5662" i="1" s="1"/>
  <c r="T5666" i="1"/>
  <c r="U5666" i="1" s="1"/>
  <c r="T5670" i="1"/>
  <c r="U5670" i="1" s="1"/>
  <c r="T5674" i="1"/>
  <c r="U5674" i="1" s="1"/>
  <c r="T5678" i="1"/>
  <c r="U5678" i="1" s="1"/>
  <c r="T5682" i="1"/>
  <c r="U5682" i="1" s="1"/>
  <c r="T5686" i="1"/>
  <c r="U5686" i="1" s="1"/>
  <c r="T5690" i="1"/>
  <c r="U5690" i="1" s="1"/>
  <c r="T5694" i="1"/>
  <c r="U5694" i="1" s="1"/>
  <c r="T5698" i="1"/>
  <c r="U5698" i="1" s="1"/>
  <c r="T5702" i="1"/>
  <c r="U5702" i="1" s="1"/>
  <c r="T5706" i="1"/>
  <c r="U5706" i="1" s="1"/>
  <c r="T5710" i="1"/>
  <c r="U5710" i="1" s="1"/>
  <c r="T5714" i="1"/>
  <c r="U5714" i="1" s="1"/>
  <c r="T5718" i="1"/>
  <c r="U5718" i="1" s="1"/>
  <c r="T5722" i="1"/>
  <c r="U5722" i="1" s="1"/>
  <c r="T5726" i="1"/>
  <c r="U5726" i="1" s="1"/>
  <c r="T5730" i="1"/>
  <c r="U5730" i="1" s="1"/>
  <c r="T5456" i="1"/>
  <c r="U5456" i="1" s="1"/>
  <c r="T5472" i="1"/>
  <c r="U5472" i="1" s="1"/>
  <c r="T5488" i="1"/>
  <c r="U5488" i="1" s="1"/>
  <c r="T5504" i="1"/>
  <c r="U5504" i="1" s="1"/>
  <c r="T5619" i="1"/>
  <c r="U5619" i="1" s="1"/>
  <c r="T5635" i="1"/>
  <c r="U5635" i="1" s="1"/>
  <c r="T5647" i="1"/>
  <c r="U5647" i="1" s="1"/>
  <c r="T5663" i="1"/>
  <c r="U5663" i="1" s="1"/>
  <c r="T5675" i="1"/>
  <c r="U5675" i="1" s="1"/>
  <c r="T5687" i="1"/>
  <c r="U5687" i="1" s="1"/>
  <c r="T5695" i="1"/>
  <c r="U5695" i="1" s="1"/>
  <c r="T5703" i="1"/>
  <c r="U5703" i="1" s="1"/>
  <c r="T5711" i="1"/>
  <c r="U5711" i="1" s="1"/>
  <c r="T5719" i="1"/>
  <c r="U5719" i="1" s="1"/>
  <c r="T5727" i="1"/>
  <c r="U5727" i="1" s="1"/>
  <c r="T5509" i="1"/>
  <c r="U5509" i="1" s="1"/>
  <c r="T5607" i="1"/>
  <c r="U5607" i="1" s="1"/>
  <c r="T5627" i="1"/>
  <c r="U5627" i="1" s="1"/>
  <c r="T5639" i="1"/>
  <c r="U5639" i="1" s="1"/>
  <c r="T5651" i="1"/>
  <c r="U5651" i="1" s="1"/>
  <c r="T5659" i="1"/>
  <c r="U5659" i="1" s="1"/>
  <c r="T5671" i="1"/>
  <c r="U5671" i="1" s="1"/>
  <c r="T5683" i="1"/>
  <c r="U5683" i="1" s="1"/>
  <c r="T5691" i="1"/>
  <c r="U5691" i="1" s="1"/>
  <c r="T5699" i="1"/>
  <c r="U5699" i="1" s="1"/>
  <c r="T5707" i="1"/>
  <c r="U5707" i="1" s="1"/>
  <c r="T5715" i="1"/>
  <c r="U5715" i="1" s="1"/>
  <c r="T5723" i="1"/>
  <c r="U5723" i="1" s="1"/>
  <c r="T5731" i="1"/>
  <c r="U5731" i="1" s="1"/>
  <c r="T5523" i="1"/>
  <c r="U5523" i="1" s="1"/>
  <c r="T5527" i="1"/>
  <c r="U5527" i="1" s="1"/>
  <c r="T5531" i="1"/>
  <c r="U5531" i="1" s="1"/>
  <c r="T5535" i="1"/>
  <c r="U5535" i="1" s="1"/>
  <c r="T5539" i="1"/>
  <c r="U5539" i="1" s="1"/>
  <c r="T5543" i="1"/>
  <c r="U5543" i="1" s="1"/>
  <c r="T5547" i="1"/>
  <c r="U5547" i="1" s="1"/>
  <c r="T5551" i="1"/>
  <c r="U5551" i="1" s="1"/>
  <c r="T5555" i="1"/>
  <c r="U5555" i="1" s="1"/>
  <c r="T5559" i="1"/>
  <c r="U5559" i="1" s="1"/>
  <c r="T5563" i="1"/>
  <c r="U5563" i="1" s="1"/>
  <c r="T5567" i="1"/>
  <c r="U5567" i="1" s="1"/>
  <c r="T5571" i="1"/>
  <c r="U5571" i="1" s="1"/>
  <c r="T5575" i="1"/>
  <c r="U5575" i="1" s="1"/>
  <c r="T5579" i="1"/>
  <c r="U5579" i="1" s="1"/>
  <c r="T5583" i="1"/>
  <c r="U5583" i="1" s="1"/>
  <c r="T5587" i="1"/>
  <c r="U5587" i="1" s="1"/>
  <c r="T5591" i="1"/>
  <c r="U5591" i="1" s="1"/>
  <c r="T5595" i="1"/>
  <c r="U5595" i="1" s="1"/>
  <c r="T5599" i="1"/>
  <c r="U5599" i="1" s="1"/>
  <c r="T5603" i="1"/>
  <c r="U5603" i="1" s="1"/>
  <c r="T5611" i="1"/>
  <c r="U5611" i="1" s="1"/>
  <c r="T5615" i="1"/>
  <c r="U5615" i="1" s="1"/>
  <c r="T5623" i="1"/>
  <c r="U5623" i="1" s="1"/>
  <c r="T5631" i="1"/>
  <c r="U5631" i="1" s="1"/>
  <c r="T5643" i="1"/>
  <c r="U5643" i="1" s="1"/>
  <c r="T5655" i="1"/>
  <c r="U5655" i="1" s="1"/>
  <c r="T5667" i="1"/>
  <c r="U5667" i="1" s="1"/>
  <c r="T5679" i="1"/>
  <c r="U5679" i="1" s="1"/>
  <c r="T5452" i="1"/>
  <c r="U5452" i="1" s="1"/>
  <c r="T5468" i="1"/>
  <c r="U5468" i="1" s="1"/>
  <c r="T5484" i="1"/>
  <c r="U5484" i="1" s="1"/>
  <c r="T5500" i="1"/>
  <c r="U5500" i="1" s="1"/>
  <c r="T5505" i="1"/>
  <c r="U5505" i="1" s="1"/>
  <c r="T5519" i="1"/>
  <c r="U5519" i="1" s="1"/>
  <c r="T5515" i="1"/>
  <c r="U5515" i="1" s="1"/>
  <c r="T5524" i="1"/>
  <c r="U5524" i="1" s="1"/>
  <c r="T5528" i="1"/>
  <c r="U5528" i="1" s="1"/>
  <c r="T5532" i="1"/>
  <c r="U5532" i="1" s="1"/>
  <c r="T5536" i="1"/>
  <c r="U5536" i="1" s="1"/>
  <c r="T5540" i="1"/>
  <c r="U5540" i="1" s="1"/>
  <c r="T5544" i="1"/>
  <c r="U5544" i="1" s="1"/>
  <c r="T5548" i="1"/>
  <c r="U5548" i="1" s="1"/>
  <c r="T5552" i="1"/>
  <c r="U5552" i="1" s="1"/>
  <c r="T5556" i="1"/>
  <c r="U5556" i="1" s="1"/>
  <c r="T5560" i="1"/>
  <c r="U5560" i="1" s="1"/>
  <c r="T5564" i="1"/>
  <c r="U5564" i="1" s="1"/>
  <c r="T5568" i="1"/>
  <c r="U5568" i="1" s="1"/>
  <c r="T5572" i="1"/>
  <c r="U5572" i="1" s="1"/>
  <c r="T5576" i="1"/>
  <c r="U5576" i="1" s="1"/>
  <c r="T5580" i="1"/>
  <c r="U5580" i="1" s="1"/>
  <c r="T5584" i="1"/>
  <c r="U5584" i="1" s="1"/>
  <c r="T5588" i="1"/>
  <c r="U5588" i="1" s="1"/>
  <c r="T5592" i="1"/>
  <c r="U5592" i="1" s="1"/>
  <c r="T5596" i="1"/>
  <c r="U5596" i="1" s="1"/>
  <c r="T5600" i="1"/>
  <c r="U5600" i="1" s="1"/>
  <c r="T5604" i="1"/>
  <c r="U5604" i="1" s="1"/>
  <c r="T5608" i="1"/>
  <c r="U5608" i="1" s="1"/>
  <c r="T5612" i="1"/>
  <c r="U5612" i="1" s="1"/>
  <c r="T5616" i="1"/>
  <c r="U5616" i="1" s="1"/>
  <c r="T5620" i="1"/>
  <c r="U5620" i="1" s="1"/>
  <c r="T5624" i="1"/>
  <c r="U5624" i="1" s="1"/>
  <c r="T5628" i="1"/>
  <c r="U5628" i="1" s="1"/>
  <c r="T5632" i="1"/>
  <c r="U5632" i="1" s="1"/>
  <c r="T5636" i="1"/>
  <c r="U5636" i="1" s="1"/>
  <c r="T5640" i="1"/>
  <c r="U5640" i="1" s="1"/>
  <c r="T5644" i="1"/>
  <c r="U5644" i="1" s="1"/>
  <c r="T5648" i="1"/>
  <c r="U5648" i="1" s="1"/>
  <c r="T5652" i="1"/>
  <c r="U5652" i="1" s="1"/>
  <c r="T5656" i="1"/>
  <c r="U5656" i="1" s="1"/>
  <c r="T5660" i="1"/>
  <c r="U5660" i="1" s="1"/>
  <c r="T5664" i="1"/>
  <c r="U5664" i="1" s="1"/>
  <c r="T5668" i="1"/>
  <c r="U5668" i="1" s="1"/>
  <c r="T5672" i="1"/>
  <c r="U5672" i="1" s="1"/>
  <c r="T5676" i="1"/>
  <c r="U5676" i="1" s="1"/>
  <c r="T5680" i="1"/>
  <c r="U5680" i="1" s="1"/>
  <c r="T5684" i="1"/>
  <c r="U5684" i="1" s="1"/>
  <c r="T5688" i="1"/>
  <c r="U5688" i="1" s="1"/>
  <c r="T5692" i="1"/>
  <c r="U5692" i="1" s="1"/>
  <c r="T5696" i="1"/>
  <c r="U5696" i="1" s="1"/>
  <c r="T5700" i="1"/>
  <c r="U5700" i="1" s="1"/>
  <c r="T5704" i="1"/>
  <c r="U5704" i="1" s="1"/>
  <c r="T5708" i="1"/>
  <c r="U5708" i="1" s="1"/>
  <c r="T5712" i="1"/>
  <c r="U5712" i="1" s="1"/>
  <c r="T5716" i="1"/>
  <c r="U5716" i="1" s="1"/>
  <c r="T5720" i="1"/>
  <c r="U5720" i="1" s="1"/>
  <c r="T5724" i="1"/>
  <c r="U5724" i="1" s="1"/>
  <c r="T5728" i="1"/>
  <c r="U5728" i="1" s="1"/>
  <c r="T5464" i="1"/>
  <c r="U5464" i="1" s="1"/>
  <c r="T5480" i="1"/>
  <c r="U5480" i="1" s="1"/>
  <c r="T5496" i="1"/>
  <c r="U5496" i="1" s="1"/>
  <c r="T5520" i="1"/>
  <c r="U5520" i="1" s="1"/>
  <c r="T5516" i="1"/>
  <c r="U5516" i="1" s="1"/>
  <c r="T5512" i="1"/>
  <c r="U5512" i="1" s="1"/>
  <c r="T5525" i="1"/>
  <c r="U5525" i="1" s="1"/>
  <c r="T5529" i="1"/>
  <c r="U5529" i="1" s="1"/>
  <c r="T5533" i="1"/>
  <c r="U5533" i="1" s="1"/>
  <c r="T5537" i="1"/>
  <c r="U5537" i="1" s="1"/>
  <c r="T5541" i="1"/>
  <c r="U5541" i="1" s="1"/>
  <c r="T5545" i="1"/>
  <c r="U5545" i="1" s="1"/>
  <c r="T5549" i="1"/>
  <c r="U5549" i="1" s="1"/>
  <c r="T5553" i="1"/>
  <c r="U5553" i="1" s="1"/>
  <c r="T5557" i="1"/>
  <c r="U5557" i="1" s="1"/>
  <c r="T5561" i="1"/>
  <c r="U5561" i="1" s="1"/>
  <c r="T5565" i="1"/>
  <c r="U5565" i="1" s="1"/>
  <c r="T5569" i="1"/>
  <c r="U5569" i="1" s="1"/>
  <c r="T5573" i="1"/>
  <c r="U5573" i="1" s="1"/>
  <c r="T5577" i="1"/>
  <c r="U5577" i="1" s="1"/>
  <c r="T5581" i="1"/>
  <c r="U5581" i="1" s="1"/>
  <c r="T5585" i="1"/>
  <c r="U5585" i="1" s="1"/>
  <c r="T5589" i="1"/>
  <c r="U5589" i="1" s="1"/>
  <c r="T5593" i="1"/>
  <c r="U5593" i="1" s="1"/>
  <c r="T5597" i="1"/>
  <c r="U5597" i="1" s="1"/>
  <c r="T5601" i="1"/>
  <c r="U5601" i="1" s="1"/>
  <c r="T5605" i="1"/>
  <c r="U5605" i="1" s="1"/>
  <c r="T5609" i="1"/>
  <c r="U5609" i="1" s="1"/>
  <c r="T5613" i="1"/>
  <c r="U5613" i="1" s="1"/>
  <c r="T5617" i="1"/>
  <c r="U5617" i="1" s="1"/>
  <c r="T5621" i="1"/>
  <c r="U5621" i="1" s="1"/>
  <c r="T5625" i="1"/>
  <c r="U5625" i="1" s="1"/>
  <c r="T5629" i="1"/>
  <c r="U5629" i="1" s="1"/>
  <c r="T5633" i="1"/>
  <c r="U5633" i="1" s="1"/>
  <c r="T5637" i="1"/>
  <c r="U5637" i="1" s="1"/>
  <c r="T5641" i="1"/>
  <c r="U5641" i="1" s="1"/>
  <c r="T5645" i="1"/>
  <c r="U5645" i="1" s="1"/>
  <c r="T5649" i="1"/>
  <c r="U5649" i="1" s="1"/>
  <c r="T5653" i="1"/>
  <c r="U5653" i="1" s="1"/>
  <c r="T5657" i="1"/>
  <c r="U5657" i="1" s="1"/>
  <c r="T5661" i="1"/>
  <c r="U5661" i="1" s="1"/>
  <c r="T5665" i="1"/>
  <c r="U5665" i="1" s="1"/>
  <c r="T5669" i="1"/>
  <c r="U5669" i="1" s="1"/>
  <c r="T5673" i="1"/>
  <c r="U5673" i="1" s="1"/>
  <c r="T5677" i="1"/>
  <c r="U5677" i="1" s="1"/>
  <c r="T5681" i="1"/>
  <c r="U5681" i="1" s="1"/>
  <c r="T5685" i="1"/>
  <c r="U5685" i="1" s="1"/>
  <c r="T5689" i="1"/>
  <c r="U5689" i="1" s="1"/>
  <c r="T5693" i="1"/>
  <c r="U5693" i="1" s="1"/>
  <c r="T5697" i="1"/>
  <c r="U5697" i="1" s="1"/>
  <c r="T5701" i="1"/>
  <c r="U5701" i="1" s="1"/>
  <c r="T5705" i="1"/>
  <c r="U5705" i="1" s="1"/>
  <c r="T5709" i="1"/>
  <c r="U5709" i="1" s="1"/>
  <c r="T5713" i="1"/>
  <c r="U5713" i="1" s="1"/>
  <c r="T5717" i="1"/>
  <c r="U5717" i="1" s="1"/>
  <c r="T5721" i="1"/>
  <c r="U5721" i="1" s="1"/>
  <c r="T5725" i="1"/>
  <c r="U5725" i="1" s="1"/>
  <c r="T5729" i="1"/>
  <c r="U5729" i="1" s="1"/>
  <c r="T5460" i="1"/>
  <c r="U5460" i="1" s="1"/>
  <c r="T5476" i="1"/>
  <c r="U5476" i="1" s="1"/>
  <c r="T5492" i="1"/>
  <c r="U5492" i="1" s="1"/>
  <c r="T5521" i="1"/>
  <c r="U5521" i="1" s="1"/>
  <c r="T5508" i="1"/>
  <c r="U5508" i="1" s="1"/>
  <c r="T5517" i="1"/>
  <c r="U5517" i="1" s="1"/>
  <c r="T5423" i="1"/>
  <c r="U5423" i="1" s="1"/>
  <c r="T5427" i="1"/>
  <c r="U5427" i="1" s="1"/>
  <c r="T5431" i="1"/>
  <c r="U5431" i="1" s="1"/>
  <c r="T5435" i="1"/>
  <c r="U5435" i="1" s="1"/>
  <c r="T5439" i="1"/>
  <c r="U5439" i="1" s="1"/>
  <c r="T5443" i="1"/>
  <c r="U5443" i="1" s="1"/>
  <c r="T5447" i="1"/>
  <c r="U5447" i="1" s="1"/>
  <c r="T5424" i="1"/>
  <c r="U5424" i="1" s="1"/>
  <c r="T5428" i="1"/>
  <c r="U5428" i="1" s="1"/>
  <c r="T5432" i="1"/>
  <c r="U5432" i="1" s="1"/>
  <c r="T5436" i="1"/>
  <c r="U5436" i="1" s="1"/>
  <c r="T5440" i="1"/>
  <c r="U5440" i="1" s="1"/>
  <c r="T5444" i="1"/>
  <c r="U5444" i="1" s="1"/>
  <c r="T5448" i="1"/>
  <c r="U5448" i="1" s="1"/>
  <c r="T5421" i="1"/>
  <c r="U5421" i="1" s="1"/>
  <c r="T5425" i="1"/>
  <c r="U5425" i="1" s="1"/>
  <c r="T5429" i="1"/>
  <c r="U5429" i="1" s="1"/>
  <c r="T5433" i="1"/>
  <c r="U5433" i="1" s="1"/>
  <c r="T5437" i="1"/>
  <c r="U5437" i="1" s="1"/>
  <c r="T5441" i="1"/>
  <c r="U5441" i="1" s="1"/>
  <c r="T5445" i="1"/>
  <c r="U5445" i="1" s="1"/>
  <c r="T5422" i="1"/>
  <c r="U5422" i="1" s="1"/>
  <c r="T5426" i="1"/>
  <c r="U5426" i="1" s="1"/>
  <c r="T5430" i="1"/>
  <c r="U5430" i="1" s="1"/>
  <c r="T5434" i="1"/>
  <c r="U5434" i="1" s="1"/>
  <c r="T5438" i="1"/>
  <c r="U5438" i="1" s="1"/>
  <c r="T5442" i="1"/>
  <c r="U5442" i="1" s="1"/>
  <c r="T5446" i="1"/>
  <c r="U5446" i="1" s="1"/>
  <c r="F8" i="4"/>
  <c r="H9" i="4"/>
  <c r="F10" i="4"/>
  <c r="H11" i="4"/>
  <c r="F12" i="4"/>
  <c r="H13" i="4"/>
  <c r="F14" i="4"/>
  <c r="H15" i="4"/>
  <c r="F16" i="4"/>
  <c r="H17" i="4"/>
  <c r="F18" i="4"/>
  <c r="H19" i="4"/>
  <c r="G8" i="4"/>
  <c r="H8" i="4"/>
  <c r="F9" i="4"/>
  <c r="H10" i="4"/>
  <c r="F11" i="4"/>
  <c r="H12" i="4"/>
  <c r="F13" i="4"/>
  <c r="H14" i="4"/>
  <c r="F15" i="4"/>
  <c r="H16" i="4"/>
  <c r="F17" i="4"/>
  <c r="H18" i="4"/>
  <c r="F19" i="4"/>
  <c r="I8" i="4"/>
  <c r="G9" i="4"/>
  <c r="I10" i="4"/>
  <c r="G11" i="4"/>
  <c r="I12" i="4"/>
  <c r="G13" i="4"/>
  <c r="I14" i="4"/>
  <c r="G15" i="4"/>
  <c r="I16" i="4"/>
  <c r="G17" i="4"/>
  <c r="I18" i="4"/>
  <c r="G19" i="4"/>
  <c r="G14" i="4"/>
  <c r="I15" i="4"/>
  <c r="F20" i="4"/>
  <c r="H21" i="4"/>
  <c r="F22" i="4"/>
  <c r="H23" i="4"/>
  <c r="F24" i="4"/>
  <c r="H25" i="4"/>
  <c r="F26" i="4"/>
  <c r="H27" i="4"/>
  <c r="G12" i="4"/>
  <c r="I13" i="4"/>
  <c r="G20" i="4"/>
  <c r="I21" i="4"/>
  <c r="G22" i="4"/>
  <c r="I23" i="4"/>
  <c r="G24" i="4"/>
  <c r="I25" i="4"/>
  <c r="G26" i="4"/>
  <c r="I27" i="4"/>
  <c r="G10" i="4"/>
  <c r="I11" i="4"/>
  <c r="G18" i="4"/>
  <c r="I19" i="4"/>
  <c r="H20" i="4"/>
  <c r="F21" i="4"/>
  <c r="H22" i="4"/>
  <c r="F23" i="4"/>
  <c r="H24" i="4"/>
  <c r="F25" i="4"/>
  <c r="H26" i="4"/>
  <c r="F27" i="4"/>
  <c r="I9" i="4"/>
  <c r="G16" i="4"/>
  <c r="I17" i="4"/>
  <c r="I20" i="4"/>
  <c r="G21" i="4"/>
  <c r="I22" i="4"/>
  <c r="G23" i="4"/>
  <c r="I24" i="4"/>
  <c r="G25" i="4"/>
  <c r="I26" i="4"/>
  <c r="G27" i="4"/>
  <c r="G28" i="4"/>
  <c r="I29" i="4"/>
  <c r="G30" i="4"/>
  <c r="I31" i="4"/>
  <c r="G32" i="4"/>
  <c r="I33" i="4"/>
  <c r="G34" i="4"/>
  <c r="I35" i="4"/>
  <c r="G36" i="4"/>
  <c r="I37" i="4"/>
  <c r="G38" i="4"/>
  <c r="I39" i="4"/>
  <c r="H28" i="4"/>
  <c r="F29" i="4"/>
  <c r="H30" i="4"/>
  <c r="F31" i="4"/>
  <c r="H32" i="4"/>
  <c r="F33" i="4"/>
  <c r="H34" i="4"/>
  <c r="F35" i="4"/>
  <c r="H36" i="4"/>
  <c r="F37" i="4"/>
  <c r="H38" i="4"/>
  <c r="I28" i="4"/>
  <c r="G29" i="4"/>
  <c r="I30" i="4"/>
  <c r="G31" i="4"/>
  <c r="I32" i="4"/>
  <c r="G33" i="4"/>
  <c r="I34" i="4"/>
  <c r="G35" i="4"/>
  <c r="I36" i="4"/>
  <c r="G37" i="4"/>
  <c r="I38" i="4"/>
  <c r="G39" i="4"/>
  <c r="F28" i="4"/>
  <c r="H29" i="4"/>
  <c r="F30" i="4"/>
  <c r="H31" i="4"/>
  <c r="F32" i="4"/>
  <c r="H33" i="4"/>
  <c r="F34" i="4"/>
  <c r="H35" i="4"/>
  <c r="F36" i="4"/>
  <c r="H37" i="4"/>
  <c r="F38" i="4"/>
  <c r="F40" i="4"/>
  <c r="H41" i="4"/>
  <c r="F42" i="4"/>
  <c r="H43" i="4"/>
  <c r="F44" i="4"/>
  <c r="H45" i="4"/>
  <c r="F46" i="4"/>
  <c r="H47" i="4"/>
  <c r="F48" i="4"/>
  <c r="H49" i="4"/>
  <c r="F50" i="4"/>
  <c r="H51" i="4"/>
  <c r="F52" i="4"/>
  <c r="H53" i="4"/>
  <c r="F54" i="4"/>
  <c r="H55" i="4"/>
  <c r="F56" i="4"/>
  <c r="H57" i="4"/>
  <c r="F58" i="4"/>
  <c r="H59" i="4"/>
  <c r="F60" i="4"/>
  <c r="H61" i="4"/>
  <c r="G40" i="4"/>
  <c r="I41" i="4"/>
  <c r="G42" i="4"/>
  <c r="I43" i="4"/>
  <c r="G44" i="4"/>
  <c r="I45" i="4"/>
  <c r="G46" i="4"/>
  <c r="I47" i="4"/>
  <c r="G48" i="4"/>
  <c r="I49" i="4"/>
  <c r="G50" i="4"/>
  <c r="I51" i="4"/>
  <c r="G52" i="4"/>
  <c r="I53" i="4"/>
  <c r="G54" i="4"/>
  <c r="I55" i="4"/>
  <c r="G56" i="4"/>
  <c r="I57" i="4"/>
  <c r="G58" i="4"/>
  <c r="I59" i="4"/>
  <c r="G60" i="4"/>
  <c r="I61" i="4"/>
  <c r="F39" i="4"/>
  <c r="H40" i="4"/>
  <c r="F41" i="4"/>
  <c r="H42" i="4"/>
  <c r="F43" i="4"/>
  <c r="H44" i="4"/>
  <c r="F45" i="4"/>
  <c r="H46" i="4"/>
  <c r="F47" i="4"/>
  <c r="H48" i="4"/>
  <c r="F49" i="4"/>
  <c r="H50" i="4"/>
  <c r="F51" i="4"/>
  <c r="H52" i="4"/>
  <c r="F53" i="4"/>
  <c r="H54" i="4"/>
  <c r="F55" i="4"/>
  <c r="H56" i="4"/>
  <c r="F57" i="4"/>
  <c r="H58" i="4"/>
  <c r="F59" i="4"/>
  <c r="H60" i="4"/>
  <c r="F61" i="4"/>
  <c r="H39" i="4"/>
  <c r="I40" i="4"/>
  <c r="G41" i="4"/>
  <c r="I42" i="4"/>
  <c r="G43" i="4"/>
  <c r="I44" i="4"/>
  <c r="G45" i="4"/>
  <c r="I46" i="4"/>
  <c r="G47" i="4"/>
  <c r="I48" i="4"/>
  <c r="G49" i="4"/>
  <c r="I50" i="4"/>
  <c r="G51" i="4"/>
  <c r="I52" i="4"/>
  <c r="G53" i="4"/>
  <c r="I54" i="4"/>
  <c r="G55" i="4"/>
  <c r="I56" i="4"/>
  <c r="G57" i="4"/>
  <c r="I58" i="4"/>
  <c r="G59" i="4"/>
  <c r="I60" i="4"/>
  <c r="G61" i="4"/>
  <c r="F62" i="4"/>
  <c r="H63" i="4"/>
  <c r="F64" i="4"/>
  <c r="H65" i="4"/>
  <c r="F66" i="4"/>
  <c r="G62" i="4"/>
  <c r="I63" i="4"/>
  <c r="G64" i="4"/>
  <c r="I65" i="4"/>
  <c r="G66" i="4"/>
  <c r="F7" i="4"/>
  <c r="H62" i="4"/>
  <c r="F63" i="4"/>
  <c r="H64" i="4"/>
  <c r="F65" i="4"/>
  <c r="H66" i="4"/>
  <c r="I7" i="4"/>
  <c r="G7" i="4"/>
  <c r="I62" i="4"/>
  <c r="G63" i="4"/>
  <c r="I64" i="4"/>
  <c r="G65" i="4"/>
  <c r="I66" i="4"/>
  <c r="H7" i="4"/>
  <c r="T5113" i="1"/>
  <c r="U5113" i="1" s="1"/>
  <c r="T5376" i="1"/>
  <c r="U5376" i="1" s="1"/>
  <c r="T5380" i="1"/>
  <c r="U5380" i="1" s="1"/>
  <c r="T5384" i="1"/>
  <c r="U5384" i="1" s="1"/>
  <c r="T5388" i="1"/>
  <c r="U5388" i="1" s="1"/>
  <c r="T5392" i="1"/>
  <c r="U5392" i="1" s="1"/>
  <c r="T5396" i="1"/>
  <c r="U5396" i="1" s="1"/>
  <c r="T5400" i="1"/>
  <c r="U5400" i="1" s="1"/>
  <c r="T5404" i="1"/>
  <c r="U5404" i="1" s="1"/>
  <c r="T5408" i="1"/>
  <c r="U5408" i="1" s="1"/>
  <c r="T5412" i="1"/>
  <c r="U5412" i="1" s="1"/>
  <c r="T5416" i="1"/>
  <c r="U5416" i="1" s="1"/>
  <c r="T5420" i="1"/>
  <c r="U5420" i="1" s="1"/>
  <c r="T5219" i="1"/>
  <c r="U5219" i="1" s="1"/>
  <c r="T5238" i="1"/>
  <c r="U5238" i="1" s="1"/>
  <c r="T5253" i="1"/>
  <c r="U5253" i="1" s="1"/>
  <c r="T5275" i="1"/>
  <c r="U5275" i="1" s="1"/>
  <c r="T5279" i="1"/>
  <c r="U5279" i="1" s="1"/>
  <c r="T5283" i="1"/>
  <c r="U5283" i="1" s="1"/>
  <c r="T5287" i="1"/>
  <c r="U5287" i="1" s="1"/>
  <c r="T5291" i="1"/>
  <c r="U5291" i="1" s="1"/>
  <c r="T5295" i="1"/>
  <c r="U5295" i="1" s="1"/>
  <c r="T5299" i="1"/>
  <c r="U5299" i="1" s="1"/>
  <c r="T5303" i="1"/>
  <c r="U5303" i="1" s="1"/>
  <c r="T5307" i="1"/>
  <c r="U5307" i="1" s="1"/>
  <c r="T5311" i="1"/>
  <c r="U5311" i="1" s="1"/>
  <c r="T5315" i="1"/>
  <c r="U5315" i="1" s="1"/>
  <c r="T5319" i="1"/>
  <c r="U5319" i="1" s="1"/>
  <c r="T5323" i="1"/>
  <c r="U5323" i="1" s="1"/>
  <c r="T5327" i="1"/>
  <c r="U5327" i="1" s="1"/>
  <c r="T5331" i="1"/>
  <c r="U5331" i="1" s="1"/>
  <c r="T5335" i="1"/>
  <c r="U5335" i="1" s="1"/>
  <c r="T5339" i="1"/>
  <c r="U5339" i="1" s="1"/>
  <c r="T5343" i="1"/>
  <c r="U5343" i="1" s="1"/>
  <c r="T5347" i="1"/>
  <c r="U5347" i="1" s="1"/>
  <c r="T5351" i="1"/>
  <c r="U5351" i="1" s="1"/>
  <c r="T5355" i="1"/>
  <c r="U5355" i="1" s="1"/>
  <c r="T5359" i="1"/>
  <c r="U5359" i="1" s="1"/>
  <c r="T5363" i="1"/>
  <c r="U5363" i="1" s="1"/>
  <c r="T5367" i="1"/>
  <c r="U5367" i="1" s="1"/>
  <c r="T5371" i="1"/>
  <c r="U5371" i="1" s="1"/>
  <c r="T5375" i="1"/>
  <c r="U5375" i="1" s="1"/>
  <c r="T5132" i="1"/>
  <c r="U5132" i="1" s="1"/>
  <c r="T5136" i="1"/>
  <c r="U5136" i="1" s="1"/>
  <c r="T5140" i="1"/>
  <c r="U5140" i="1" s="1"/>
  <c r="T5144" i="1"/>
  <c r="U5144" i="1" s="1"/>
  <c r="T5148" i="1"/>
  <c r="U5148" i="1" s="1"/>
  <c r="T5152" i="1"/>
  <c r="U5152" i="1" s="1"/>
  <c r="T5156" i="1"/>
  <c r="U5156" i="1" s="1"/>
  <c r="T5160" i="1"/>
  <c r="U5160" i="1" s="1"/>
  <c r="T5164" i="1"/>
  <c r="U5164" i="1" s="1"/>
  <c r="T5168" i="1"/>
  <c r="U5168" i="1" s="1"/>
  <c r="T5172" i="1"/>
  <c r="U5172" i="1" s="1"/>
  <c r="T5176" i="1"/>
  <c r="U5176" i="1" s="1"/>
  <c r="T5180" i="1"/>
  <c r="U5180" i="1" s="1"/>
  <c r="T5184" i="1"/>
  <c r="U5184" i="1" s="1"/>
  <c r="T5188" i="1"/>
  <c r="U5188" i="1" s="1"/>
  <c r="T5192" i="1"/>
  <c r="U5192" i="1" s="1"/>
  <c r="T5196" i="1"/>
  <c r="U5196" i="1" s="1"/>
  <c r="T5200" i="1"/>
  <c r="U5200" i="1" s="1"/>
  <c r="T5204" i="1"/>
  <c r="U5204" i="1" s="1"/>
  <c r="T5208" i="1"/>
  <c r="U5208" i="1" s="1"/>
  <c r="T5212" i="1"/>
  <c r="U5212" i="1" s="1"/>
  <c r="T5216" i="1"/>
  <c r="U5216" i="1" s="1"/>
  <c r="T5235" i="1"/>
  <c r="U5235" i="1" s="1"/>
  <c r="T5261" i="1"/>
  <c r="U5261" i="1" s="1"/>
  <c r="T5102" i="1"/>
  <c r="U5102" i="1" s="1"/>
  <c r="T5106" i="1"/>
  <c r="U5106" i="1" s="1"/>
  <c r="T5110" i="1"/>
  <c r="U5110" i="1" s="1"/>
  <c r="T5115" i="1"/>
  <c r="U5115" i="1" s="1"/>
  <c r="T5119" i="1"/>
  <c r="U5119" i="1" s="1"/>
  <c r="T5123" i="1"/>
  <c r="U5123" i="1" s="1"/>
  <c r="T5127" i="1"/>
  <c r="U5127" i="1" s="1"/>
  <c r="T5131" i="1"/>
  <c r="U5131" i="1" s="1"/>
  <c r="T5135" i="1"/>
  <c r="U5135" i="1" s="1"/>
  <c r="T5139" i="1"/>
  <c r="U5139" i="1" s="1"/>
  <c r="T5143" i="1"/>
  <c r="U5143" i="1" s="1"/>
  <c r="T5147" i="1"/>
  <c r="U5147" i="1" s="1"/>
  <c r="T5151" i="1"/>
  <c r="U5151" i="1" s="1"/>
  <c r="T5155" i="1"/>
  <c r="U5155" i="1" s="1"/>
  <c r="T5159" i="1"/>
  <c r="U5159" i="1" s="1"/>
  <c r="T5163" i="1"/>
  <c r="U5163" i="1" s="1"/>
  <c r="T5167" i="1"/>
  <c r="U5167" i="1" s="1"/>
  <c r="T5171" i="1"/>
  <c r="U5171" i="1" s="1"/>
  <c r="T5175" i="1"/>
  <c r="U5175" i="1" s="1"/>
  <c r="T5179" i="1"/>
  <c r="U5179" i="1" s="1"/>
  <c r="T5183" i="1"/>
  <c r="U5183" i="1" s="1"/>
  <c r="T5187" i="1"/>
  <c r="U5187" i="1" s="1"/>
  <c r="T5191" i="1"/>
  <c r="U5191" i="1" s="1"/>
  <c r="T5195" i="1"/>
  <c r="U5195" i="1" s="1"/>
  <c r="T5199" i="1"/>
  <c r="U5199" i="1" s="1"/>
  <c r="T5203" i="1"/>
  <c r="U5203" i="1" s="1"/>
  <c r="T5223" i="1"/>
  <c r="U5223" i="1" s="1"/>
  <c r="T5227" i="1"/>
  <c r="U5227" i="1" s="1"/>
  <c r="T5231" i="1"/>
  <c r="U5231" i="1" s="1"/>
  <c r="T5242" i="1"/>
  <c r="U5242" i="1" s="1"/>
  <c r="T5246" i="1"/>
  <c r="U5246" i="1" s="1"/>
  <c r="T5257" i="1"/>
  <c r="U5257" i="1" s="1"/>
  <c r="T5268" i="1"/>
  <c r="U5268" i="1" s="1"/>
  <c r="T5405" i="1"/>
  <c r="U5405" i="1" s="1"/>
  <c r="T5107" i="1"/>
  <c r="U5107" i="1" s="1"/>
  <c r="T5116" i="1"/>
  <c r="U5116" i="1" s="1"/>
  <c r="T5124" i="1"/>
  <c r="U5124" i="1" s="1"/>
  <c r="T5128" i="1"/>
  <c r="U5128" i="1" s="1"/>
  <c r="T5377" i="1"/>
  <c r="U5377" i="1" s="1"/>
  <c r="T5381" i="1"/>
  <c r="U5381" i="1" s="1"/>
  <c r="T5385" i="1"/>
  <c r="U5385" i="1" s="1"/>
  <c r="T5389" i="1"/>
  <c r="U5389" i="1" s="1"/>
  <c r="T5393" i="1"/>
  <c r="U5393" i="1" s="1"/>
  <c r="T5397" i="1"/>
  <c r="U5397" i="1" s="1"/>
  <c r="T5401" i="1"/>
  <c r="U5401" i="1" s="1"/>
  <c r="T5409" i="1"/>
  <c r="U5409" i="1" s="1"/>
  <c r="T5413" i="1"/>
  <c r="U5413" i="1" s="1"/>
  <c r="T5417" i="1"/>
  <c r="U5417" i="1" s="1"/>
  <c r="T5103" i="1"/>
  <c r="U5103" i="1" s="1"/>
  <c r="T5111" i="1"/>
  <c r="U5111" i="1" s="1"/>
  <c r="T5120" i="1"/>
  <c r="U5120" i="1" s="1"/>
  <c r="T5220" i="1"/>
  <c r="U5220" i="1" s="1"/>
  <c r="T5239" i="1"/>
  <c r="U5239" i="1" s="1"/>
  <c r="T5250" i="1"/>
  <c r="U5250" i="1" s="1"/>
  <c r="T5254" i="1"/>
  <c r="U5254" i="1" s="1"/>
  <c r="T5265" i="1"/>
  <c r="U5265" i="1" s="1"/>
  <c r="T5272" i="1"/>
  <c r="U5272" i="1" s="1"/>
  <c r="T5276" i="1"/>
  <c r="U5276" i="1" s="1"/>
  <c r="T5280" i="1"/>
  <c r="U5280" i="1" s="1"/>
  <c r="T5284" i="1"/>
  <c r="U5284" i="1" s="1"/>
  <c r="T5288" i="1"/>
  <c r="U5288" i="1" s="1"/>
  <c r="T5292" i="1"/>
  <c r="U5292" i="1" s="1"/>
  <c r="T5296" i="1"/>
  <c r="U5296" i="1" s="1"/>
  <c r="T5300" i="1"/>
  <c r="U5300" i="1" s="1"/>
  <c r="T5304" i="1"/>
  <c r="U5304" i="1" s="1"/>
  <c r="T5308" i="1"/>
  <c r="U5308" i="1" s="1"/>
  <c r="T5312" i="1"/>
  <c r="U5312" i="1" s="1"/>
  <c r="T5316" i="1"/>
  <c r="U5316" i="1" s="1"/>
  <c r="T5320" i="1"/>
  <c r="U5320" i="1" s="1"/>
  <c r="T5324" i="1"/>
  <c r="U5324" i="1" s="1"/>
  <c r="T5328" i="1"/>
  <c r="U5328" i="1" s="1"/>
  <c r="T5332" i="1"/>
  <c r="U5332" i="1" s="1"/>
  <c r="T5336" i="1"/>
  <c r="U5336" i="1" s="1"/>
  <c r="T5340" i="1"/>
  <c r="U5340" i="1" s="1"/>
  <c r="T5344" i="1"/>
  <c r="U5344" i="1" s="1"/>
  <c r="T5348" i="1"/>
  <c r="U5348" i="1" s="1"/>
  <c r="T5352" i="1"/>
  <c r="U5352" i="1" s="1"/>
  <c r="T5356" i="1"/>
  <c r="U5356" i="1" s="1"/>
  <c r="T5360" i="1"/>
  <c r="U5360" i="1" s="1"/>
  <c r="T5364" i="1"/>
  <c r="U5364" i="1" s="1"/>
  <c r="T5368" i="1"/>
  <c r="U5368" i="1" s="1"/>
  <c r="T5372" i="1"/>
  <c r="U5372" i="1" s="1"/>
  <c r="T5145" i="1"/>
  <c r="U5145" i="1" s="1"/>
  <c r="T5149" i="1"/>
  <c r="U5149" i="1" s="1"/>
  <c r="T5153" i="1"/>
  <c r="U5153" i="1" s="1"/>
  <c r="T5157" i="1"/>
  <c r="U5157" i="1" s="1"/>
  <c r="T5161" i="1"/>
  <c r="U5161" i="1" s="1"/>
  <c r="T5165" i="1"/>
  <c r="U5165" i="1" s="1"/>
  <c r="T5169" i="1"/>
  <c r="U5169" i="1" s="1"/>
  <c r="T5173" i="1"/>
  <c r="U5173" i="1" s="1"/>
  <c r="T5177" i="1"/>
  <c r="U5177" i="1" s="1"/>
  <c r="T5181" i="1"/>
  <c r="U5181" i="1" s="1"/>
  <c r="T5185" i="1"/>
  <c r="U5185" i="1" s="1"/>
  <c r="T5189" i="1"/>
  <c r="U5189" i="1" s="1"/>
  <c r="T5193" i="1"/>
  <c r="U5193" i="1" s="1"/>
  <c r="T5197" i="1"/>
  <c r="U5197" i="1" s="1"/>
  <c r="T5201" i="1"/>
  <c r="U5201" i="1" s="1"/>
  <c r="T5205" i="1"/>
  <c r="U5205" i="1" s="1"/>
  <c r="T5209" i="1"/>
  <c r="U5209" i="1" s="1"/>
  <c r="T5213" i="1"/>
  <c r="U5213" i="1" s="1"/>
  <c r="T5217" i="1"/>
  <c r="U5217" i="1" s="1"/>
  <c r="T5232" i="1"/>
  <c r="U5232" i="1" s="1"/>
  <c r="T5236" i="1"/>
  <c r="U5236" i="1" s="1"/>
  <c r="T5247" i="1"/>
  <c r="U5247" i="1" s="1"/>
  <c r="T5262" i="1"/>
  <c r="U5262" i="1" s="1"/>
  <c r="T5269" i="1"/>
  <c r="U5269" i="1" s="1"/>
  <c r="T5224" i="1"/>
  <c r="U5224" i="1" s="1"/>
  <c r="T5228" i="1"/>
  <c r="U5228" i="1" s="1"/>
  <c r="T5243" i="1"/>
  <c r="U5243" i="1" s="1"/>
  <c r="T5258" i="1"/>
  <c r="U5258" i="1" s="1"/>
  <c r="T5398" i="1"/>
  <c r="U5398" i="1" s="1"/>
  <c r="T5406" i="1"/>
  <c r="U5406" i="1" s="1"/>
  <c r="T5410" i="1"/>
  <c r="U5410" i="1" s="1"/>
  <c r="T5414" i="1"/>
  <c r="U5414" i="1" s="1"/>
  <c r="T5418" i="1"/>
  <c r="U5418" i="1" s="1"/>
  <c r="T5108" i="1"/>
  <c r="U5108" i="1" s="1"/>
  <c r="T5117" i="1"/>
  <c r="U5117" i="1" s="1"/>
  <c r="T5125" i="1"/>
  <c r="U5125" i="1" s="1"/>
  <c r="T5378" i="1"/>
  <c r="U5378" i="1" s="1"/>
  <c r="T5382" i="1"/>
  <c r="U5382" i="1" s="1"/>
  <c r="T5386" i="1"/>
  <c r="U5386" i="1" s="1"/>
  <c r="T5390" i="1"/>
  <c r="U5390" i="1" s="1"/>
  <c r="T5394" i="1"/>
  <c r="U5394" i="1" s="1"/>
  <c r="T5402" i="1"/>
  <c r="U5402" i="1" s="1"/>
  <c r="T5104" i="1"/>
  <c r="U5104" i="1" s="1"/>
  <c r="T5112" i="1"/>
  <c r="U5112" i="1" s="1"/>
  <c r="T5121" i="1"/>
  <c r="U5121" i="1" s="1"/>
  <c r="T5129" i="1"/>
  <c r="U5129" i="1" s="1"/>
  <c r="T5133" i="1"/>
  <c r="U5133" i="1" s="1"/>
  <c r="T5137" i="1"/>
  <c r="U5137" i="1" s="1"/>
  <c r="T5141" i="1"/>
  <c r="U5141" i="1" s="1"/>
  <c r="T5221" i="1"/>
  <c r="U5221" i="1" s="1"/>
  <c r="T5240" i="1"/>
  <c r="U5240" i="1" s="1"/>
  <c r="T5251" i="1"/>
  <c r="U5251" i="1" s="1"/>
  <c r="T5255" i="1"/>
  <c r="U5255" i="1" s="1"/>
  <c r="T5266" i="1"/>
  <c r="U5266" i="1" s="1"/>
  <c r="T5273" i="1"/>
  <c r="U5273" i="1" s="1"/>
  <c r="T5277" i="1"/>
  <c r="U5277" i="1" s="1"/>
  <c r="T5281" i="1"/>
  <c r="U5281" i="1" s="1"/>
  <c r="T5285" i="1"/>
  <c r="U5285" i="1" s="1"/>
  <c r="T5289" i="1"/>
  <c r="U5289" i="1" s="1"/>
  <c r="T5293" i="1"/>
  <c r="U5293" i="1" s="1"/>
  <c r="T5297" i="1"/>
  <c r="U5297" i="1" s="1"/>
  <c r="T5301" i="1"/>
  <c r="U5301" i="1" s="1"/>
  <c r="T5305" i="1"/>
  <c r="U5305" i="1" s="1"/>
  <c r="T5309" i="1"/>
  <c r="U5309" i="1" s="1"/>
  <c r="T5313" i="1"/>
  <c r="U5313" i="1" s="1"/>
  <c r="T5317" i="1"/>
  <c r="U5317" i="1" s="1"/>
  <c r="T5321" i="1"/>
  <c r="U5321" i="1" s="1"/>
  <c r="T5325" i="1"/>
  <c r="U5325" i="1" s="1"/>
  <c r="T5329" i="1"/>
  <c r="U5329" i="1" s="1"/>
  <c r="T5333" i="1"/>
  <c r="U5333" i="1" s="1"/>
  <c r="T5337" i="1"/>
  <c r="U5337" i="1" s="1"/>
  <c r="T5341" i="1"/>
  <c r="U5341" i="1" s="1"/>
  <c r="T5345" i="1"/>
  <c r="U5345" i="1" s="1"/>
  <c r="T5349" i="1"/>
  <c r="U5349" i="1" s="1"/>
  <c r="T5353" i="1"/>
  <c r="U5353" i="1" s="1"/>
  <c r="T5357" i="1"/>
  <c r="U5357" i="1" s="1"/>
  <c r="T5361" i="1"/>
  <c r="U5361" i="1" s="1"/>
  <c r="T5365" i="1"/>
  <c r="U5365" i="1" s="1"/>
  <c r="T5369" i="1"/>
  <c r="U5369" i="1" s="1"/>
  <c r="T5373" i="1"/>
  <c r="U5373" i="1" s="1"/>
  <c r="T5142" i="1"/>
  <c r="U5142" i="1" s="1"/>
  <c r="T5146" i="1"/>
  <c r="U5146" i="1" s="1"/>
  <c r="T5150" i="1"/>
  <c r="U5150" i="1" s="1"/>
  <c r="T5154" i="1"/>
  <c r="U5154" i="1" s="1"/>
  <c r="T5158" i="1"/>
  <c r="U5158" i="1" s="1"/>
  <c r="T5162" i="1"/>
  <c r="U5162" i="1" s="1"/>
  <c r="T5166" i="1"/>
  <c r="U5166" i="1" s="1"/>
  <c r="T5170" i="1"/>
  <c r="U5170" i="1" s="1"/>
  <c r="T5174" i="1"/>
  <c r="U5174" i="1" s="1"/>
  <c r="T5178" i="1"/>
  <c r="U5178" i="1" s="1"/>
  <c r="T5182" i="1"/>
  <c r="U5182" i="1" s="1"/>
  <c r="T5186" i="1"/>
  <c r="U5186" i="1" s="1"/>
  <c r="T5190" i="1"/>
  <c r="U5190" i="1" s="1"/>
  <c r="T5194" i="1"/>
  <c r="U5194" i="1" s="1"/>
  <c r="T5198" i="1"/>
  <c r="U5198" i="1" s="1"/>
  <c r="T5202" i="1"/>
  <c r="U5202" i="1" s="1"/>
  <c r="T5206" i="1"/>
  <c r="U5206" i="1" s="1"/>
  <c r="T5210" i="1"/>
  <c r="U5210" i="1" s="1"/>
  <c r="T5214" i="1"/>
  <c r="U5214" i="1" s="1"/>
  <c r="T5233" i="1"/>
  <c r="U5233" i="1" s="1"/>
  <c r="T5237" i="1"/>
  <c r="U5237" i="1" s="1"/>
  <c r="T5248" i="1"/>
  <c r="U5248" i="1" s="1"/>
  <c r="T5263" i="1"/>
  <c r="U5263" i="1" s="1"/>
  <c r="T5270" i="1"/>
  <c r="U5270" i="1" s="1"/>
  <c r="T5322" i="1"/>
  <c r="U5322" i="1" s="1"/>
  <c r="T5326" i="1"/>
  <c r="U5326" i="1" s="1"/>
  <c r="T5330" i="1"/>
  <c r="U5330" i="1" s="1"/>
  <c r="T5334" i="1"/>
  <c r="U5334" i="1" s="1"/>
  <c r="T5338" i="1"/>
  <c r="U5338" i="1" s="1"/>
  <c r="T5342" i="1"/>
  <c r="U5342" i="1" s="1"/>
  <c r="T5346" i="1"/>
  <c r="U5346" i="1" s="1"/>
  <c r="T5350" i="1"/>
  <c r="U5350" i="1" s="1"/>
  <c r="T5354" i="1"/>
  <c r="U5354" i="1" s="1"/>
  <c r="T5358" i="1"/>
  <c r="U5358" i="1" s="1"/>
  <c r="T5362" i="1"/>
  <c r="U5362" i="1" s="1"/>
  <c r="T5366" i="1"/>
  <c r="U5366" i="1" s="1"/>
  <c r="T5370" i="1"/>
  <c r="U5370" i="1" s="1"/>
  <c r="T5374" i="1"/>
  <c r="U5374" i="1" s="1"/>
  <c r="T5226" i="1"/>
  <c r="U5226" i="1" s="1"/>
  <c r="T5230" i="1"/>
  <c r="U5230" i="1" s="1"/>
  <c r="T5241" i="1"/>
  <c r="U5241" i="1" s="1"/>
  <c r="T5245" i="1"/>
  <c r="U5245" i="1" s="1"/>
  <c r="T5256" i="1"/>
  <c r="U5256" i="1" s="1"/>
  <c r="T5225" i="1"/>
  <c r="U5225" i="1" s="1"/>
  <c r="T5229" i="1"/>
  <c r="U5229" i="1" s="1"/>
  <c r="T5244" i="1"/>
  <c r="U5244" i="1" s="1"/>
  <c r="T5259" i="1"/>
  <c r="U5259" i="1" s="1"/>
  <c r="T5387" i="1"/>
  <c r="U5387" i="1" s="1"/>
  <c r="T5391" i="1"/>
  <c r="U5391" i="1" s="1"/>
  <c r="T5399" i="1"/>
  <c r="U5399" i="1" s="1"/>
  <c r="T5403" i="1"/>
  <c r="U5403" i="1" s="1"/>
  <c r="T5419" i="1"/>
  <c r="U5419" i="1" s="1"/>
  <c r="T5105" i="1"/>
  <c r="U5105" i="1" s="1"/>
  <c r="T5114" i="1"/>
  <c r="U5114" i="1" s="1"/>
  <c r="T5122" i="1"/>
  <c r="U5122" i="1" s="1"/>
  <c r="T5379" i="1"/>
  <c r="U5379" i="1" s="1"/>
  <c r="T5383" i="1"/>
  <c r="U5383" i="1" s="1"/>
  <c r="T5395" i="1"/>
  <c r="U5395" i="1" s="1"/>
  <c r="T5407" i="1"/>
  <c r="U5407" i="1" s="1"/>
  <c r="T5411" i="1"/>
  <c r="U5411" i="1" s="1"/>
  <c r="T5415" i="1"/>
  <c r="U5415" i="1" s="1"/>
  <c r="T5101" i="1"/>
  <c r="U5101" i="1" s="1"/>
  <c r="T5109" i="1"/>
  <c r="U5109" i="1" s="1"/>
  <c r="T5118" i="1"/>
  <c r="U5118" i="1" s="1"/>
  <c r="T5126" i="1"/>
  <c r="U5126" i="1" s="1"/>
  <c r="T5130" i="1"/>
  <c r="U5130" i="1" s="1"/>
  <c r="T5134" i="1"/>
  <c r="U5134" i="1" s="1"/>
  <c r="T5138" i="1"/>
  <c r="U5138" i="1" s="1"/>
  <c r="T5218" i="1"/>
  <c r="U5218" i="1" s="1"/>
  <c r="T5222" i="1"/>
  <c r="U5222" i="1" s="1"/>
  <c r="T5252" i="1"/>
  <c r="U5252" i="1" s="1"/>
  <c r="T5267" i="1"/>
  <c r="U5267" i="1" s="1"/>
  <c r="T5274" i="1"/>
  <c r="U5274" i="1" s="1"/>
  <c r="T5278" i="1"/>
  <c r="U5278" i="1" s="1"/>
  <c r="T5282" i="1"/>
  <c r="U5282" i="1" s="1"/>
  <c r="T5286" i="1"/>
  <c r="U5286" i="1" s="1"/>
  <c r="T5290" i="1"/>
  <c r="U5290" i="1" s="1"/>
  <c r="T5294" i="1"/>
  <c r="U5294" i="1" s="1"/>
  <c r="T5298" i="1"/>
  <c r="U5298" i="1" s="1"/>
  <c r="T5302" i="1"/>
  <c r="U5302" i="1" s="1"/>
  <c r="T5306" i="1"/>
  <c r="U5306" i="1" s="1"/>
  <c r="T5310" i="1"/>
  <c r="U5310" i="1" s="1"/>
  <c r="T5314" i="1"/>
  <c r="U5314" i="1" s="1"/>
  <c r="T5318" i="1"/>
  <c r="U5318" i="1" s="1"/>
  <c r="T5215" i="1"/>
  <c r="U5215" i="1" s="1"/>
  <c r="T5211" i="1"/>
  <c r="U5211" i="1" s="1"/>
  <c r="T5264" i="1"/>
  <c r="U5264" i="1" s="1"/>
  <c r="T5271" i="1"/>
  <c r="U5271" i="1" s="1"/>
  <c r="T5207" i="1"/>
  <c r="U5207" i="1" s="1"/>
  <c r="T5260" i="1"/>
  <c r="U5260" i="1" s="1"/>
  <c r="T5249" i="1"/>
  <c r="U5249" i="1" s="1"/>
  <c r="T5234" i="1"/>
  <c r="U5234" i="1" s="1"/>
  <c r="T5076" i="1"/>
  <c r="U5076" i="1" s="1"/>
  <c r="T5080" i="1"/>
  <c r="U5080" i="1" s="1"/>
  <c r="T5084" i="1"/>
  <c r="U5084" i="1" s="1"/>
  <c r="T5088" i="1"/>
  <c r="U5088" i="1" s="1"/>
  <c r="T5048" i="1"/>
  <c r="U5048" i="1" s="1"/>
  <c r="T5052" i="1"/>
  <c r="U5052" i="1" s="1"/>
  <c r="T5056" i="1"/>
  <c r="U5056" i="1" s="1"/>
  <c r="T5060" i="1"/>
  <c r="U5060" i="1" s="1"/>
  <c r="T5064" i="1"/>
  <c r="U5064" i="1" s="1"/>
  <c r="T5072" i="1"/>
  <c r="U5072" i="1" s="1"/>
  <c r="T4944" i="1"/>
  <c r="U4944" i="1" s="1"/>
  <c r="T4948" i="1"/>
  <c r="U4948" i="1" s="1"/>
  <c r="T4956" i="1"/>
  <c r="U4956" i="1" s="1"/>
  <c r="T4964" i="1"/>
  <c r="U4964" i="1" s="1"/>
  <c r="T4972" i="1"/>
  <c r="U4972" i="1" s="1"/>
  <c r="T4980" i="1"/>
  <c r="U4980" i="1" s="1"/>
  <c r="T4988" i="1"/>
  <c r="U4988" i="1" s="1"/>
  <c r="T4996" i="1"/>
  <c r="U4996" i="1" s="1"/>
  <c r="T5004" i="1"/>
  <c r="U5004" i="1" s="1"/>
  <c r="T5013" i="1"/>
  <c r="U5013" i="1" s="1"/>
  <c r="T5021" i="1"/>
  <c r="U5021" i="1" s="1"/>
  <c r="T5029" i="1"/>
  <c r="U5029" i="1" s="1"/>
  <c r="T5041" i="1"/>
  <c r="U5041" i="1" s="1"/>
  <c r="T5045" i="1"/>
  <c r="U5045" i="1" s="1"/>
  <c r="T5030" i="1"/>
  <c r="U5030" i="1" s="1"/>
  <c r="T5046" i="1"/>
  <c r="U5046" i="1" s="1"/>
  <c r="T5020" i="1"/>
  <c r="U5020" i="1" s="1"/>
  <c r="T5081" i="1"/>
  <c r="U5081" i="1" s="1"/>
  <c r="T5090" i="1"/>
  <c r="U5090" i="1" s="1"/>
  <c r="T5098" i="1"/>
  <c r="U5098" i="1" s="1"/>
  <c r="T5053" i="1"/>
  <c r="U5053" i="1" s="1"/>
  <c r="T5061" i="1"/>
  <c r="U5061" i="1" s="1"/>
  <c r="T5069" i="1"/>
  <c r="U5069" i="1" s="1"/>
  <c r="T4941" i="1"/>
  <c r="U4941" i="1" s="1"/>
  <c r="T4945" i="1"/>
  <c r="U4945" i="1" s="1"/>
  <c r="T4957" i="1"/>
  <c r="U4957" i="1" s="1"/>
  <c r="T4969" i="1"/>
  <c r="U4969" i="1" s="1"/>
  <c r="T4977" i="1"/>
  <c r="U4977" i="1" s="1"/>
  <c r="T4985" i="1"/>
  <c r="U4985" i="1" s="1"/>
  <c r="T4993" i="1"/>
  <c r="U4993" i="1" s="1"/>
  <c r="T5001" i="1"/>
  <c r="U5001" i="1" s="1"/>
  <c r="T5009" i="1"/>
  <c r="U5009" i="1" s="1"/>
  <c r="T5026" i="1"/>
  <c r="U5026" i="1" s="1"/>
  <c r="T5042" i="1"/>
  <c r="U5042" i="1" s="1"/>
  <c r="T5012" i="1"/>
  <c r="U5012" i="1" s="1"/>
  <c r="T5077" i="1"/>
  <c r="U5077" i="1" s="1"/>
  <c r="T5085" i="1"/>
  <c r="U5085" i="1" s="1"/>
  <c r="T5094" i="1"/>
  <c r="U5094" i="1" s="1"/>
  <c r="T5049" i="1"/>
  <c r="U5049" i="1" s="1"/>
  <c r="T5057" i="1"/>
  <c r="U5057" i="1" s="1"/>
  <c r="T5065" i="1"/>
  <c r="U5065" i="1" s="1"/>
  <c r="T5073" i="1"/>
  <c r="U5073" i="1" s="1"/>
  <c r="T4937" i="1"/>
  <c r="U4937" i="1" s="1"/>
  <c r="T4949" i="1"/>
  <c r="U4949" i="1" s="1"/>
  <c r="T4953" i="1"/>
  <c r="U4953" i="1" s="1"/>
  <c r="T4961" i="1"/>
  <c r="U4961" i="1" s="1"/>
  <c r="T4973" i="1"/>
  <c r="U4973" i="1" s="1"/>
  <c r="T4981" i="1"/>
  <c r="U4981" i="1" s="1"/>
  <c r="T4989" i="1"/>
  <c r="U4989" i="1" s="1"/>
  <c r="T4997" i="1"/>
  <c r="U4997" i="1" s="1"/>
  <c r="T5005" i="1"/>
  <c r="U5005" i="1" s="1"/>
  <c r="T5022" i="1"/>
  <c r="U5022" i="1" s="1"/>
  <c r="T5038" i="1"/>
  <c r="U5038" i="1" s="1"/>
  <c r="T5003" i="1"/>
  <c r="U5003" i="1" s="1"/>
  <c r="T5044" i="1"/>
  <c r="U5044" i="1" s="1"/>
  <c r="T4965" i="1"/>
  <c r="U4965" i="1" s="1"/>
  <c r="T5014" i="1"/>
  <c r="U5014" i="1" s="1"/>
  <c r="T5007" i="1"/>
  <c r="U5007" i="1" s="1"/>
  <c r="T5027" i="1"/>
  <c r="U5027" i="1" s="1"/>
  <c r="T4955" i="1"/>
  <c r="U4955" i="1" s="1"/>
  <c r="T4979" i="1"/>
  <c r="U4979" i="1" s="1"/>
  <c r="T5036" i="1"/>
  <c r="U5036" i="1" s="1"/>
  <c r="T5091" i="1"/>
  <c r="U5091" i="1" s="1"/>
  <c r="T5054" i="1"/>
  <c r="U5054" i="1" s="1"/>
  <c r="T5066" i="1"/>
  <c r="U5066" i="1" s="1"/>
  <c r="T5074" i="1"/>
  <c r="U5074" i="1" s="1"/>
  <c r="T4938" i="1"/>
  <c r="U4938" i="1" s="1"/>
  <c r="T4950" i="1"/>
  <c r="U4950" i="1" s="1"/>
  <c r="T4958" i="1"/>
  <c r="U4958" i="1" s="1"/>
  <c r="T4966" i="1"/>
  <c r="U4966" i="1" s="1"/>
  <c r="T4974" i="1"/>
  <c r="U4974" i="1" s="1"/>
  <c r="T4982" i="1"/>
  <c r="U4982" i="1" s="1"/>
  <c r="T4986" i="1"/>
  <c r="U4986" i="1" s="1"/>
  <c r="T4994" i="1"/>
  <c r="U4994" i="1" s="1"/>
  <c r="T5002" i="1"/>
  <c r="U5002" i="1" s="1"/>
  <c r="T5011" i="1"/>
  <c r="U5011" i="1" s="1"/>
  <c r="T5019" i="1"/>
  <c r="U5019" i="1" s="1"/>
  <c r="T5031" i="1"/>
  <c r="U5031" i="1" s="1"/>
  <c r="T5039" i="1"/>
  <c r="U5039" i="1" s="1"/>
  <c r="T4959" i="1"/>
  <c r="U4959" i="1" s="1"/>
  <c r="T4987" i="1"/>
  <c r="U4987" i="1" s="1"/>
  <c r="T5024" i="1"/>
  <c r="U5024" i="1" s="1"/>
  <c r="T5078" i="1"/>
  <c r="U5078" i="1" s="1"/>
  <c r="T5082" i="1"/>
  <c r="U5082" i="1" s="1"/>
  <c r="T5086" i="1"/>
  <c r="U5086" i="1" s="1"/>
  <c r="T5095" i="1"/>
  <c r="U5095" i="1" s="1"/>
  <c r="T5099" i="1"/>
  <c r="U5099" i="1" s="1"/>
  <c r="T5050" i="1"/>
  <c r="U5050" i="1" s="1"/>
  <c r="T5058" i="1"/>
  <c r="U5058" i="1" s="1"/>
  <c r="T5062" i="1"/>
  <c r="U5062" i="1" s="1"/>
  <c r="T5070" i="1"/>
  <c r="U5070" i="1" s="1"/>
  <c r="T4942" i="1"/>
  <c r="U4942" i="1" s="1"/>
  <c r="T4946" i="1"/>
  <c r="U4946" i="1" s="1"/>
  <c r="T4954" i="1"/>
  <c r="U4954" i="1" s="1"/>
  <c r="T4962" i="1"/>
  <c r="U4962" i="1" s="1"/>
  <c r="T4970" i="1"/>
  <c r="U4970" i="1" s="1"/>
  <c r="T4978" i="1"/>
  <c r="U4978" i="1" s="1"/>
  <c r="T4998" i="1"/>
  <c r="U4998" i="1" s="1"/>
  <c r="T5006" i="1"/>
  <c r="U5006" i="1" s="1"/>
  <c r="T5015" i="1"/>
  <c r="U5015" i="1" s="1"/>
  <c r="T5023" i="1"/>
  <c r="U5023" i="1" s="1"/>
  <c r="T5035" i="1"/>
  <c r="U5035" i="1" s="1"/>
  <c r="T5043" i="1"/>
  <c r="U5043" i="1" s="1"/>
  <c r="T4963" i="1"/>
  <c r="U4963" i="1" s="1"/>
  <c r="T4995" i="1"/>
  <c r="U4995" i="1" s="1"/>
  <c r="T5040" i="1"/>
  <c r="U5040" i="1" s="1"/>
  <c r="T5079" i="1"/>
  <c r="U5079" i="1" s="1"/>
  <c r="T5083" i="1"/>
  <c r="U5083" i="1" s="1"/>
  <c r="T5087" i="1"/>
  <c r="U5087" i="1" s="1"/>
  <c r="T5092" i="1"/>
  <c r="U5092" i="1" s="1"/>
  <c r="T5096" i="1"/>
  <c r="U5096" i="1" s="1"/>
  <c r="T5100" i="1"/>
  <c r="U5100" i="1" s="1"/>
  <c r="T5047" i="1"/>
  <c r="U5047" i="1" s="1"/>
  <c r="T5051" i="1"/>
  <c r="U5051" i="1" s="1"/>
  <c r="T5055" i="1"/>
  <c r="U5055" i="1" s="1"/>
  <c r="T5059" i="1"/>
  <c r="U5059" i="1" s="1"/>
  <c r="T5063" i="1"/>
  <c r="U5063" i="1" s="1"/>
  <c r="T5071" i="1"/>
  <c r="U5071" i="1" s="1"/>
  <c r="T5075" i="1"/>
  <c r="U5075" i="1" s="1"/>
  <c r="T5010" i="1"/>
  <c r="U5010" i="1" s="1"/>
  <c r="T4943" i="1"/>
  <c r="U4943" i="1" s="1"/>
  <c r="T4951" i="1"/>
  <c r="U4951" i="1" s="1"/>
  <c r="T4967" i="1"/>
  <c r="U4967" i="1" s="1"/>
  <c r="T4983" i="1"/>
  <c r="U4983" i="1" s="1"/>
  <c r="T5016" i="1"/>
  <c r="U5016" i="1" s="1"/>
  <c r="T4939" i="1"/>
  <c r="U4939" i="1" s="1"/>
  <c r="T4975" i="1"/>
  <c r="U4975" i="1" s="1"/>
  <c r="T5028" i="1"/>
  <c r="U5028" i="1" s="1"/>
  <c r="T5067" i="1"/>
  <c r="U5067" i="1" s="1"/>
  <c r="T4947" i="1"/>
  <c r="U4947" i="1" s="1"/>
  <c r="T4971" i="1"/>
  <c r="U4971" i="1" s="1"/>
  <c r="T5032" i="1"/>
  <c r="U5032" i="1" s="1"/>
  <c r="T5097" i="1"/>
  <c r="U5097" i="1" s="1"/>
  <c r="T5068" i="1"/>
  <c r="U5068" i="1" s="1"/>
  <c r="T4940" i="1"/>
  <c r="U4940" i="1" s="1"/>
  <c r="T4952" i="1"/>
  <c r="U4952" i="1" s="1"/>
  <c r="T4960" i="1"/>
  <c r="U4960" i="1" s="1"/>
  <c r="T4968" i="1"/>
  <c r="U4968" i="1" s="1"/>
  <c r="T4976" i="1"/>
  <c r="U4976" i="1" s="1"/>
  <c r="T4984" i="1"/>
  <c r="U4984" i="1" s="1"/>
  <c r="T4992" i="1"/>
  <c r="U4992" i="1" s="1"/>
  <c r="T5000" i="1"/>
  <c r="U5000" i="1" s="1"/>
  <c r="T5008" i="1"/>
  <c r="U5008" i="1" s="1"/>
  <c r="T5017" i="1"/>
  <c r="U5017" i="1" s="1"/>
  <c r="T5025" i="1"/>
  <c r="U5025" i="1" s="1"/>
  <c r="T5033" i="1"/>
  <c r="U5033" i="1" s="1"/>
  <c r="T5018" i="1"/>
  <c r="U5018" i="1" s="1"/>
  <c r="T5034" i="1"/>
  <c r="U5034" i="1" s="1"/>
  <c r="T4999" i="1"/>
  <c r="U4999" i="1" s="1"/>
  <c r="T5093" i="1"/>
  <c r="U5093" i="1" s="1"/>
  <c r="T5037" i="1"/>
  <c r="U5037" i="1" s="1"/>
  <c r="T4936" i="1"/>
  <c r="U4936" i="1" s="1"/>
  <c r="T4774" i="1"/>
  <c r="U4774" i="1" s="1"/>
  <c r="T4785" i="1"/>
  <c r="U4785" i="1" s="1"/>
  <c r="T4789" i="1"/>
  <c r="U4789" i="1" s="1"/>
  <c r="T4793" i="1"/>
  <c r="U4793" i="1" s="1"/>
  <c r="T4800" i="1"/>
  <c r="U4800" i="1" s="1"/>
  <c r="T4819" i="1"/>
  <c r="U4819" i="1" s="1"/>
  <c r="T4826" i="1"/>
  <c r="U4826" i="1" s="1"/>
  <c r="T4845" i="1"/>
  <c r="U4845" i="1" s="1"/>
  <c r="T4852" i="1"/>
  <c r="U4852" i="1" s="1"/>
  <c r="T4871" i="1"/>
  <c r="U4871" i="1" s="1"/>
  <c r="T4878" i="1"/>
  <c r="U4878" i="1" s="1"/>
  <c r="T4882" i="1"/>
  <c r="U4882" i="1" s="1"/>
  <c r="T4886" i="1"/>
  <c r="U4886" i="1" s="1"/>
  <c r="T4890" i="1"/>
  <c r="U4890" i="1" s="1"/>
  <c r="T4901" i="1"/>
  <c r="U4901" i="1" s="1"/>
  <c r="T4920" i="1"/>
  <c r="U4920" i="1" s="1"/>
  <c r="T4927" i="1"/>
  <c r="U4927" i="1" s="1"/>
  <c r="T4931" i="1"/>
  <c r="U4931" i="1" s="1"/>
  <c r="T4935" i="1"/>
  <c r="U4935" i="1" s="1"/>
  <c r="T4628" i="1"/>
  <c r="U4628" i="1" s="1"/>
  <c r="T4648" i="1"/>
  <c r="U4648" i="1" s="1"/>
  <c r="T4680" i="1"/>
  <c r="U4680" i="1" s="1"/>
  <c r="T4708" i="1"/>
  <c r="U4708" i="1" s="1"/>
  <c r="T4732" i="1"/>
  <c r="U4732" i="1" s="1"/>
  <c r="T4748" i="1"/>
  <c r="U4748" i="1" s="1"/>
  <c r="T4764" i="1"/>
  <c r="U4764" i="1" s="1"/>
  <c r="T4634" i="1"/>
  <c r="U4634" i="1" s="1"/>
  <c r="T4718" i="1"/>
  <c r="U4718" i="1" s="1"/>
  <c r="T4797" i="1"/>
  <c r="U4797" i="1" s="1"/>
  <c r="T4804" i="1"/>
  <c r="U4804" i="1" s="1"/>
  <c r="T4823" i="1"/>
  <c r="U4823" i="1" s="1"/>
  <c r="T4849" i="1"/>
  <c r="U4849" i="1" s="1"/>
  <c r="T4875" i="1"/>
  <c r="U4875" i="1" s="1"/>
  <c r="T4894" i="1"/>
  <c r="U4894" i="1" s="1"/>
  <c r="T4905" i="1"/>
  <c r="U4905" i="1" s="1"/>
  <c r="T4909" i="1"/>
  <c r="U4909" i="1" s="1"/>
  <c r="T4913" i="1"/>
  <c r="U4913" i="1" s="1"/>
  <c r="T4917" i="1"/>
  <c r="U4917" i="1" s="1"/>
  <c r="T4618" i="1"/>
  <c r="U4618" i="1" s="1"/>
  <c r="T4771" i="1"/>
  <c r="U4771" i="1" s="1"/>
  <c r="T4778" i="1"/>
  <c r="U4778" i="1" s="1"/>
  <c r="T4808" i="1"/>
  <c r="U4808" i="1" s="1"/>
  <c r="T4812" i="1"/>
  <c r="U4812" i="1" s="1"/>
  <c r="T4816" i="1"/>
  <c r="U4816" i="1" s="1"/>
  <c r="T4830" i="1"/>
  <c r="U4830" i="1" s="1"/>
  <c r="T4834" i="1"/>
  <c r="U4834" i="1" s="1"/>
  <c r="T4838" i="1"/>
  <c r="U4838" i="1" s="1"/>
  <c r="T4856" i="1"/>
  <c r="U4856" i="1" s="1"/>
  <c r="T4860" i="1"/>
  <c r="U4860" i="1" s="1"/>
  <c r="T4864" i="1"/>
  <c r="U4864" i="1" s="1"/>
  <c r="T4868" i="1"/>
  <c r="U4868" i="1" s="1"/>
  <c r="T4898" i="1"/>
  <c r="U4898" i="1" s="1"/>
  <c r="T4924" i="1"/>
  <c r="U4924" i="1" s="1"/>
  <c r="T4775" i="1"/>
  <c r="U4775" i="1" s="1"/>
  <c r="T4782" i="1"/>
  <c r="U4782" i="1" s="1"/>
  <c r="T4786" i="1"/>
  <c r="U4786" i="1" s="1"/>
  <c r="T4790" i="1"/>
  <c r="U4790" i="1" s="1"/>
  <c r="T4801" i="1"/>
  <c r="U4801" i="1" s="1"/>
  <c r="T4820" i="1"/>
  <c r="U4820" i="1" s="1"/>
  <c r="T4827" i="1"/>
  <c r="U4827" i="1" s="1"/>
  <c r="T4842" i="1"/>
  <c r="U4842" i="1" s="1"/>
  <c r="T4853" i="1"/>
  <c r="U4853" i="1" s="1"/>
  <c r="T4872" i="1"/>
  <c r="U4872" i="1" s="1"/>
  <c r="T4879" i="1"/>
  <c r="U4879" i="1" s="1"/>
  <c r="T4883" i="1"/>
  <c r="U4883" i="1" s="1"/>
  <c r="T4887" i="1"/>
  <c r="U4887" i="1" s="1"/>
  <c r="T4891" i="1"/>
  <c r="U4891" i="1" s="1"/>
  <c r="T4921" i="1"/>
  <c r="U4921" i="1" s="1"/>
  <c r="T4928" i="1"/>
  <c r="U4928" i="1" s="1"/>
  <c r="T4932" i="1"/>
  <c r="U4932" i="1" s="1"/>
  <c r="T4609" i="1"/>
  <c r="U4609" i="1" s="1"/>
  <c r="T4613" i="1"/>
  <c r="U4613" i="1" s="1"/>
  <c r="T4617" i="1"/>
  <c r="U4617" i="1" s="1"/>
  <c r="T4621" i="1"/>
  <c r="U4621" i="1" s="1"/>
  <c r="T4625" i="1"/>
  <c r="U4625" i="1" s="1"/>
  <c r="T4629" i="1"/>
  <c r="U4629" i="1" s="1"/>
  <c r="T4633" i="1"/>
  <c r="U4633" i="1" s="1"/>
  <c r="T4637" i="1"/>
  <c r="U4637" i="1" s="1"/>
  <c r="T4641" i="1"/>
  <c r="U4641" i="1" s="1"/>
  <c r="T4645" i="1"/>
  <c r="U4645" i="1" s="1"/>
  <c r="T4649" i="1"/>
  <c r="U4649" i="1" s="1"/>
  <c r="T4653" i="1"/>
  <c r="U4653" i="1" s="1"/>
  <c r="T4657" i="1"/>
  <c r="U4657" i="1" s="1"/>
  <c r="T4661" i="1"/>
  <c r="U4661" i="1" s="1"/>
  <c r="T4665" i="1"/>
  <c r="U4665" i="1" s="1"/>
  <c r="T4669" i="1"/>
  <c r="U4669" i="1" s="1"/>
  <c r="T4673" i="1"/>
  <c r="U4673" i="1" s="1"/>
  <c r="T4677" i="1"/>
  <c r="U4677" i="1" s="1"/>
  <c r="T4681" i="1"/>
  <c r="U4681" i="1" s="1"/>
  <c r="T4685" i="1"/>
  <c r="U4685" i="1" s="1"/>
  <c r="T4689" i="1"/>
  <c r="U4689" i="1" s="1"/>
  <c r="T4693" i="1"/>
  <c r="U4693" i="1" s="1"/>
  <c r="T4697" i="1"/>
  <c r="U4697" i="1" s="1"/>
  <c r="T4701" i="1"/>
  <c r="U4701" i="1" s="1"/>
  <c r="T4705" i="1"/>
  <c r="U4705" i="1" s="1"/>
  <c r="T4709" i="1"/>
  <c r="U4709" i="1" s="1"/>
  <c r="T4713" i="1"/>
  <c r="U4713" i="1" s="1"/>
  <c r="T4717" i="1"/>
  <c r="U4717" i="1" s="1"/>
  <c r="T4721" i="1"/>
  <c r="U4721" i="1" s="1"/>
  <c r="T4725" i="1"/>
  <c r="U4725" i="1" s="1"/>
  <c r="T4729" i="1"/>
  <c r="U4729" i="1" s="1"/>
  <c r="T4733" i="1"/>
  <c r="U4733" i="1" s="1"/>
  <c r="T4737" i="1"/>
  <c r="U4737" i="1" s="1"/>
  <c r="T4741" i="1"/>
  <c r="U4741" i="1" s="1"/>
  <c r="T4745" i="1"/>
  <c r="U4745" i="1" s="1"/>
  <c r="T4749" i="1"/>
  <c r="U4749" i="1" s="1"/>
  <c r="T4753" i="1"/>
  <c r="U4753" i="1" s="1"/>
  <c r="T4757" i="1"/>
  <c r="U4757" i="1" s="1"/>
  <c r="T4761" i="1"/>
  <c r="U4761" i="1" s="1"/>
  <c r="T4765" i="1"/>
  <c r="U4765" i="1" s="1"/>
  <c r="T4630" i="1"/>
  <c r="U4630" i="1" s="1"/>
  <c r="T4662" i="1"/>
  <c r="U4662" i="1" s="1"/>
  <c r="T4702" i="1"/>
  <c r="U4702" i="1" s="1"/>
  <c r="T4734" i="1"/>
  <c r="U4734" i="1" s="1"/>
  <c r="T4766" i="1"/>
  <c r="U4766" i="1" s="1"/>
  <c r="T4794" i="1"/>
  <c r="U4794" i="1" s="1"/>
  <c r="T4805" i="1"/>
  <c r="U4805" i="1" s="1"/>
  <c r="T4846" i="1"/>
  <c r="U4846" i="1" s="1"/>
  <c r="T4895" i="1"/>
  <c r="U4895" i="1" s="1"/>
  <c r="T4902" i="1"/>
  <c r="U4902" i="1" s="1"/>
  <c r="T4906" i="1"/>
  <c r="U4906" i="1" s="1"/>
  <c r="T4910" i="1"/>
  <c r="U4910" i="1" s="1"/>
  <c r="T4914" i="1"/>
  <c r="U4914" i="1" s="1"/>
  <c r="T4610" i="1"/>
  <c r="U4610" i="1" s="1"/>
  <c r="T4650" i="1"/>
  <c r="U4650" i="1" s="1"/>
  <c r="T4674" i="1"/>
  <c r="U4674" i="1" s="1"/>
  <c r="T4694" i="1"/>
  <c r="U4694" i="1" s="1"/>
  <c r="T4726" i="1"/>
  <c r="U4726" i="1" s="1"/>
  <c r="T4754" i="1"/>
  <c r="U4754" i="1" s="1"/>
  <c r="T4768" i="1"/>
  <c r="U4768" i="1" s="1"/>
  <c r="T4772" i="1"/>
  <c r="U4772" i="1" s="1"/>
  <c r="T4779" i="1"/>
  <c r="U4779" i="1" s="1"/>
  <c r="T4798" i="1"/>
  <c r="U4798" i="1" s="1"/>
  <c r="T4809" i="1"/>
  <c r="U4809" i="1" s="1"/>
  <c r="T4813" i="1"/>
  <c r="U4813" i="1" s="1"/>
  <c r="T4817" i="1"/>
  <c r="U4817" i="1" s="1"/>
  <c r="T4824" i="1"/>
  <c r="U4824" i="1" s="1"/>
  <c r="T4831" i="1"/>
  <c r="U4831" i="1" s="1"/>
  <c r="T4835" i="1"/>
  <c r="U4835" i="1" s="1"/>
  <c r="T4839" i="1"/>
  <c r="U4839" i="1" s="1"/>
  <c r="T4850" i="1"/>
  <c r="U4850" i="1" s="1"/>
  <c r="T4857" i="1"/>
  <c r="U4857" i="1" s="1"/>
  <c r="T4861" i="1"/>
  <c r="U4861" i="1" s="1"/>
  <c r="T4865" i="1"/>
  <c r="U4865" i="1" s="1"/>
  <c r="T4869" i="1"/>
  <c r="U4869" i="1" s="1"/>
  <c r="T4876" i="1"/>
  <c r="U4876" i="1" s="1"/>
  <c r="T4899" i="1"/>
  <c r="U4899" i="1" s="1"/>
  <c r="T4918" i="1"/>
  <c r="U4918" i="1" s="1"/>
  <c r="T4925" i="1"/>
  <c r="U4925" i="1" s="1"/>
  <c r="T4638" i="1"/>
  <c r="U4638" i="1" s="1"/>
  <c r="T4678" i="1"/>
  <c r="U4678" i="1" s="1"/>
  <c r="T4730" i="1"/>
  <c r="U4730" i="1" s="1"/>
  <c r="T4762" i="1"/>
  <c r="U4762" i="1" s="1"/>
  <c r="T4783" i="1"/>
  <c r="U4783" i="1" s="1"/>
  <c r="T4787" i="1"/>
  <c r="U4787" i="1" s="1"/>
  <c r="T4791" i="1"/>
  <c r="U4791" i="1" s="1"/>
  <c r="T4821" i="1"/>
  <c r="U4821" i="1" s="1"/>
  <c r="T4843" i="1"/>
  <c r="U4843" i="1" s="1"/>
  <c r="T4873" i="1"/>
  <c r="U4873" i="1" s="1"/>
  <c r="T4880" i="1"/>
  <c r="U4880" i="1" s="1"/>
  <c r="T4884" i="1"/>
  <c r="U4884" i="1" s="1"/>
  <c r="T4888" i="1"/>
  <c r="U4888" i="1" s="1"/>
  <c r="T4892" i="1"/>
  <c r="U4892" i="1" s="1"/>
  <c r="T4929" i="1"/>
  <c r="U4929" i="1" s="1"/>
  <c r="T4933" i="1"/>
  <c r="U4933" i="1" s="1"/>
  <c r="T4776" i="1"/>
  <c r="U4776" i="1" s="1"/>
  <c r="T4795" i="1"/>
  <c r="U4795" i="1" s="1"/>
  <c r="T4802" i="1"/>
  <c r="U4802" i="1" s="1"/>
  <c r="T4828" i="1"/>
  <c r="U4828" i="1" s="1"/>
  <c r="T4847" i="1"/>
  <c r="U4847" i="1" s="1"/>
  <c r="T4854" i="1"/>
  <c r="U4854" i="1" s="1"/>
  <c r="T4896" i="1"/>
  <c r="U4896" i="1" s="1"/>
  <c r="T4903" i="1"/>
  <c r="U4903" i="1" s="1"/>
  <c r="T4907" i="1"/>
  <c r="U4907" i="1" s="1"/>
  <c r="T4911" i="1"/>
  <c r="U4911" i="1" s="1"/>
  <c r="T4915" i="1"/>
  <c r="U4915" i="1" s="1"/>
  <c r="T4922" i="1"/>
  <c r="U4922" i="1" s="1"/>
  <c r="T4631" i="1"/>
  <c r="U4631" i="1" s="1"/>
  <c r="T4643" i="1"/>
  <c r="U4643" i="1" s="1"/>
  <c r="T4651" i="1"/>
  <c r="U4651" i="1" s="1"/>
  <c r="T4659" i="1"/>
  <c r="U4659" i="1" s="1"/>
  <c r="T4667" i="1"/>
  <c r="U4667" i="1" s="1"/>
  <c r="T4675" i="1"/>
  <c r="U4675" i="1" s="1"/>
  <c r="T4683" i="1"/>
  <c r="U4683" i="1" s="1"/>
  <c r="T4691" i="1"/>
  <c r="U4691" i="1" s="1"/>
  <c r="T4695" i="1"/>
  <c r="U4695" i="1" s="1"/>
  <c r="T4703" i="1"/>
  <c r="U4703" i="1" s="1"/>
  <c r="T4711" i="1"/>
  <c r="U4711" i="1" s="1"/>
  <c r="T4723" i="1"/>
  <c r="U4723" i="1" s="1"/>
  <c r="T4727" i="1"/>
  <c r="U4727" i="1" s="1"/>
  <c r="T4735" i="1"/>
  <c r="U4735" i="1" s="1"/>
  <c r="T4743" i="1"/>
  <c r="U4743" i="1" s="1"/>
  <c r="T4751" i="1"/>
  <c r="U4751" i="1" s="1"/>
  <c r="T4759" i="1"/>
  <c r="U4759" i="1" s="1"/>
  <c r="T4620" i="1"/>
  <c r="U4620" i="1" s="1"/>
  <c r="T4632" i="1"/>
  <c r="U4632" i="1" s="1"/>
  <c r="T4644" i="1"/>
  <c r="U4644" i="1" s="1"/>
  <c r="T4660" i="1"/>
  <c r="U4660" i="1" s="1"/>
  <c r="T4672" i="1"/>
  <c r="U4672" i="1" s="1"/>
  <c r="T4688" i="1"/>
  <c r="U4688" i="1" s="1"/>
  <c r="T4700" i="1"/>
  <c r="U4700" i="1" s="1"/>
  <c r="T4712" i="1"/>
  <c r="U4712" i="1" s="1"/>
  <c r="T4724" i="1"/>
  <c r="U4724" i="1" s="1"/>
  <c r="T4740" i="1"/>
  <c r="U4740" i="1" s="1"/>
  <c r="T4756" i="1"/>
  <c r="U4756" i="1" s="1"/>
  <c r="T4614" i="1"/>
  <c r="U4614" i="1" s="1"/>
  <c r="T4646" i="1"/>
  <c r="U4646" i="1" s="1"/>
  <c r="T4670" i="1"/>
  <c r="U4670" i="1" s="1"/>
  <c r="T4698" i="1"/>
  <c r="U4698" i="1" s="1"/>
  <c r="T4722" i="1"/>
  <c r="U4722" i="1" s="1"/>
  <c r="T4750" i="1"/>
  <c r="U4750" i="1" s="1"/>
  <c r="T4769" i="1"/>
  <c r="U4769" i="1" s="1"/>
  <c r="T4773" i="1"/>
  <c r="U4773" i="1" s="1"/>
  <c r="T4780" i="1"/>
  <c r="U4780" i="1" s="1"/>
  <c r="T4799" i="1"/>
  <c r="U4799" i="1" s="1"/>
  <c r="T4806" i="1"/>
  <c r="U4806" i="1" s="1"/>
  <c r="T4810" i="1"/>
  <c r="U4810" i="1" s="1"/>
  <c r="T4814" i="1"/>
  <c r="U4814" i="1" s="1"/>
  <c r="T4825" i="1"/>
  <c r="U4825" i="1" s="1"/>
  <c r="T4832" i="1"/>
  <c r="U4832" i="1" s="1"/>
  <c r="T4836" i="1"/>
  <c r="U4836" i="1" s="1"/>
  <c r="T4840" i="1"/>
  <c r="U4840" i="1" s="1"/>
  <c r="T4851" i="1"/>
  <c r="U4851" i="1" s="1"/>
  <c r="T4858" i="1"/>
  <c r="U4858" i="1" s="1"/>
  <c r="T4862" i="1"/>
  <c r="U4862" i="1" s="1"/>
  <c r="T4866" i="1"/>
  <c r="U4866" i="1" s="1"/>
  <c r="T4877" i="1"/>
  <c r="U4877" i="1" s="1"/>
  <c r="T4919" i="1"/>
  <c r="U4919" i="1" s="1"/>
  <c r="T4635" i="1"/>
  <c r="U4635" i="1" s="1"/>
  <c r="T4639" i="1"/>
  <c r="U4639" i="1" s="1"/>
  <c r="T4647" i="1"/>
  <c r="U4647" i="1" s="1"/>
  <c r="T4655" i="1"/>
  <c r="U4655" i="1" s="1"/>
  <c r="T4663" i="1"/>
  <c r="U4663" i="1" s="1"/>
  <c r="T4671" i="1"/>
  <c r="U4671" i="1" s="1"/>
  <c r="T4679" i="1"/>
  <c r="U4679" i="1" s="1"/>
  <c r="T4687" i="1"/>
  <c r="U4687" i="1" s="1"/>
  <c r="T4699" i="1"/>
  <c r="U4699" i="1" s="1"/>
  <c r="T4707" i="1"/>
  <c r="U4707" i="1" s="1"/>
  <c r="T4715" i="1"/>
  <c r="U4715" i="1" s="1"/>
  <c r="T4719" i="1"/>
  <c r="U4719" i="1" s="1"/>
  <c r="T4731" i="1"/>
  <c r="U4731" i="1" s="1"/>
  <c r="T4739" i="1"/>
  <c r="U4739" i="1" s="1"/>
  <c r="T4747" i="1"/>
  <c r="U4747" i="1" s="1"/>
  <c r="T4755" i="1"/>
  <c r="U4755" i="1" s="1"/>
  <c r="T4763" i="1"/>
  <c r="U4763" i="1" s="1"/>
  <c r="T4767" i="1"/>
  <c r="U4767" i="1" s="1"/>
  <c r="T4612" i="1"/>
  <c r="U4612" i="1" s="1"/>
  <c r="T4624" i="1"/>
  <c r="U4624" i="1" s="1"/>
  <c r="T4640" i="1"/>
  <c r="U4640" i="1" s="1"/>
  <c r="T4656" i="1"/>
  <c r="U4656" i="1" s="1"/>
  <c r="T4668" i="1"/>
  <c r="U4668" i="1" s="1"/>
  <c r="T4684" i="1"/>
  <c r="U4684" i="1" s="1"/>
  <c r="T4696" i="1"/>
  <c r="U4696" i="1" s="1"/>
  <c r="T4716" i="1"/>
  <c r="U4716" i="1" s="1"/>
  <c r="T4728" i="1"/>
  <c r="U4728" i="1" s="1"/>
  <c r="T4744" i="1"/>
  <c r="U4744" i="1" s="1"/>
  <c r="T4760" i="1"/>
  <c r="U4760" i="1" s="1"/>
  <c r="T4622" i="1"/>
  <c r="U4622" i="1" s="1"/>
  <c r="T4658" i="1"/>
  <c r="U4658" i="1" s="1"/>
  <c r="T4686" i="1"/>
  <c r="U4686" i="1" s="1"/>
  <c r="T4706" i="1"/>
  <c r="U4706" i="1" s="1"/>
  <c r="T4738" i="1"/>
  <c r="U4738" i="1" s="1"/>
  <c r="T4758" i="1"/>
  <c r="U4758" i="1" s="1"/>
  <c r="T4784" i="1"/>
  <c r="U4784" i="1" s="1"/>
  <c r="T4788" i="1"/>
  <c r="U4788" i="1" s="1"/>
  <c r="T4792" i="1"/>
  <c r="U4792" i="1" s="1"/>
  <c r="T4818" i="1"/>
  <c r="U4818" i="1" s="1"/>
  <c r="T4844" i="1"/>
  <c r="U4844" i="1" s="1"/>
  <c r="T4870" i="1"/>
  <c r="U4870" i="1" s="1"/>
  <c r="T4881" i="1"/>
  <c r="U4881" i="1" s="1"/>
  <c r="T4885" i="1"/>
  <c r="U4885" i="1" s="1"/>
  <c r="T4889" i="1"/>
  <c r="U4889" i="1" s="1"/>
  <c r="T4893" i="1"/>
  <c r="U4893" i="1" s="1"/>
  <c r="T4900" i="1"/>
  <c r="U4900" i="1" s="1"/>
  <c r="T4926" i="1"/>
  <c r="U4926" i="1" s="1"/>
  <c r="T4930" i="1"/>
  <c r="U4930" i="1" s="1"/>
  <c r="T4934" i="1"/>
  <c r="U4934" i="1" s="1"/>
  <c r="T4611" i="1"/>
  <c r="U4611" i="1" s="1"/>
  <c r="T4615" i="1"/>
  <c r="U4615" i="1" s="1"/>
  <c r="T4619" i="1"/>
  <c r="U4619" i="1" s="1"/>
  <c r="T4623" i="1"/>
  <c r="U4623" i="1" s="1"/>
  <c r="T4627" i="1"/>
  <c r="U4627" i="1" s="1"/>
  <c r="T4626" i="1"/>
  <c r="U4626" i="1" s="1"/>
  <c r="T4654" i="1"/>
  <c r="U4654" i="1" s="1"/>
  <c r="T4682" i="1"/>
  <c r="U4682" i="1" s="1"/>
  <c r="T4710" i="1"/>
  <c r="U4710" i="1" s="1"/>
  <c r="T4742" i="1"/>
  <c r="U4742" i="1" s="1"/>
  <c r="T4777" i="1"/>
  <c r="U4777" i="1" s="1"/>
  <c r="T4796" i="1"/>
  <c r="U4796" i="1" s="1"/>
  <c r="T4803" i="1"/>
  <c r="U4803" i="1" s="1"/>
  <c r="T4822" i="1"/>
  <c r="U4822" i="1" s="1"/>
  <c r="T4829" i="1"/>
  <c r="U4829" i="1" s="1"/>
  <c r="T4848" i="1"/>
  <c r="U4848" i="1" s="1"/>
  <c r="T4855" i="1"/>
  <c r="U4855" i="1" s="1"/>
  <c r="T4874" i="1"/>
  <c r="U4874" i="1" s="1"/>
  <c r="T4897" i="1"/>
  <c r="U4897" i="1" s="1"/>
  <c r="T4904" i="1"/>
  <c r="U4904" i="1" s="1"/>
  <c r="T4908" i="1"/>
  <c r="U4908" i="1" s="1"/>
  <c r="T4912" i="1"/>
  <c r="U4912" i="1" s="1"/>
  <c r="T4916" i="1"/>
  <c r="U4916" i="1" s="1"/>
  <c r="T4923" i="1"/>
  <c r="U4923" i="1" s="1"/>
  <c r="T4616" i="1"/>
  <c r="U4616" i="1" s="1"/>
  <c r="T4636" i="1"/>
  <c r="U4636" i="1" s="1"/>
  <c r="T4652" i="1"/>
  <c r="U4652" i="1" s="1"/>
  <c r="T4664" i="1"/>
  <c r="U4664" i="1" s="1"/>
  <c r="T4676" i="1"/>
  <c r="U4676" i="1" s="1"/>
  <c r="T4692" i="1"/>
  <c r="U4692" i="1" s="1"/>
  <c r="T4704" i="1"/>
  <c r="U4704" i="1" s="1"/>
  <c r="T4720" i="1"/>
  <c r="U4720" i="1" s="1"/>
  <c r="T4736" i="1"/>
  <c r="U4736" i="1" s="1"/>
  <c r="T4752" i="1"/>
  <c r="U4752" i="1" s="1"/>
  <c r="T4642" i="1"/>
  <c r="U4642" i="1" s="1"/>
  <c r="T4666" i="1"/>
  <c r="U4666" i="1" s="1"/>
  <c r="T4690" i="1"/>
  <c r="U4690" i="1" s="1"/>
  <c r="T4714" i="1"/>
  <c r="U4714" i="1" s="1"/>
  <c r="T4746" i="1"/>
  <c r="U4746" i="1" s="1"/>
  <c r="T4770" i="1"/>
  <c r="U4770" i="1" s="1"/>
  <c r="T4781" i="1"/>
  <c r="U4781" i="1" s="1"/>
  <c r="T4807" i="1"/>
  <c r="U4807" i="1" s="1"/>
  <c r="T4811" i="1"/>
  <c r="U4811" i="1" s="1"/>
  <c r="T4815" i="1"/>
  <c r="U4815" i="1" s="1"/>
  <c r="T4833" i="1"/>
  <c r="U4833" i="1" s="1"/>
  <c r="T4837" i="1"/>
  <c r="U4837" i="1" s="1"/>
  <c r="T4841" i="1"/>
  <c r="U4841" i="1" s="1"/>
  <c r="T4859" i="1"/>
  <c r="U4859" i="1" s="1"/>
  <c r="T4863" i="1"/>
  <c r="U4863" i="1" s="1"/>
  <c r="T4867" i="1"/>
  <c r="U4867" i="1" s="1"/>
  <c r="T4353" i="1"/>
  <c r="U4353" i="1" s="1"/>
  <c r="T4357" i="1"/>
  <c r="U4357" i="1" s="1"/>
  <c r="T4361" i="1"/>
  <c r="U4361" i="1" s="1"/>
  <c r="T4359" i="1"/>
  <c r="U4359" i="1" s="1"/>
  <c r="T4360" i="1"/>
  <c r="U4360" i="1" s="1"/>
  <c r="T4355" i="1"/>
  <c r="U4355" i="1" s="1"/>
  <c r="T4354" i="1"/>
  <c r="U4354" i="1" s="1"/>
  <c r="T4358" i="1"/>
  <c r="U4358" i="1" s="1"/>
  <c r="T4362" i="1"/>
  <c r="U4362" i="1" s="1"/>
  <c r="T4363" i="1"/>
  <c r="U4363" i="1" s="1"/>
  <c r="T4356" i="1"/>
  <c r="U4356" i="1" s="1"/>
  <c r="T4416" i="1"/>
  <c r="U4416" i="1" s="1"/>
  <c r="T4420" i="1"/>
  <c r="U4420" i="1" s="1"/>
  <c r="T4424" i="1"/>
  <c r="U4424" i="1" s="1"/>
  <c r="T4428" i="1"/>
  <c r="U4428" i="1" s="1"/>
  <c r="T4432" i="1"/>
  <c r="U4432" i="1" s="1"/>
  <c r="T4436" i="1"/>
  <c r="U4436" i="1" s="1"/>
  <c r="T4444" i="1"/>
  <c r="U4444" i="1" s="1"/>
  <c r="T4452" i="1"/>
  <c r="U4452" i="1" s="1"/>
  <c r="T4456" i="1"/>
  <c r="U4456" i="1" s="1"/>
  <c r="T4464" i="1"/>
  <c r="U4464" i="1" s="1"/>
  <c r="T4472" i="1"/>
  <c r="U4472" i="1" s="1"/>
  <c r="T4480" i="1"/>
  <c r="U4480" i="1" s="1"/>
  <c r="T4484" i="1"/>
  <c r="U4484" i="1" s="1"/>
  <c r="T4488" i="1"/>
  <c r="U4488" i="1" s="1"/>
  <c r="T4492" i="1"/>
  <c r="U4492" i="1" s="1"/>
  <c r="T4496" i="1"/>
  <c r="U4496" i="1" s="1"/>
  <c r="T4504" i="1"/>
  <c r="U4504" i="1" s="1"/>
  <c r="T4508" i="1"/>
  <c r="U4508" i="1" s="1"/>
  <c r="T4512" i="1"/>
  <c r="U4512" i="1" s="1"/>
  <c r="T4516" i="1"/>
  <c r="U4516" i="1" s="1"/>
  <c r="T4520" i="1"/>
  <c r="U4520" i="1" s="1"/>
  <c r="T4524" i="1"/>
  <c r="U4524" i="1" s="1"/>
  <c r="T4528" i="1"/>
  <c r="U4528" i="1" s="1"/>
  <c r="T4532" i="1"/>
  <c r="U4532" i="1" s="1"/>
  <c r="T4536" i="1"/>
  <c r="U4536" i="1" s="1"/>
  <c r="T4540" i="1"/>
  <c r="U4540" i="1" s="1"/>
  <c r="T4544" i="1"/>
  <c r="U4544" i="1" s="1"/>
  <c r="T4548" i="1"/>
  <c r="U4548" i="1" s="1"/>
  <c r="T4552" i="1"/>
  <c r="U4552" i="1" s="1"/>
  <c r="T4556" i="1"/>
  <c r="U4556" i="1" s="1"/>
  <c r="T4560" i="1"/>
  <c r="U4560" i="1" s="1"/>
  <c r="T4564" i="1"/>
  <c r="U4564" i="1" s="1"/>
  <c r="T4568" i="1"/>
  <c r="U4568" i="1" s="1"/>
  <c r="T4572" i="1"/>
  <c r="U4572" i="1" s="1"/>
  <c r="T4576" i="1"/>
  <c r="U4576" i="1" s="1"/>
  <c r="T4580" i="1"/>
  <c r="U4580" i="1" s="1"/>
  <c r="T4584" i="1"/>
  <c r="U4584" i="1" s="1"/>
  <c r="T4591" i="1"/>
  <c r="U4591" i="1" s="1"/>
  <c r="T4604" i="1"/>
  <c r="U4604" i="1" s="1"/>
  <c r="T4588" i="1"/>
  <c r="U4588" i="1" s="1"/>
  <c r="T4601" i="1"/>
  <c r="U4601" i="1" s="1"/>
  <c r="T4433" i="1"/>
  <c r="U4433" i="1" s="1"/>
  <c r="T4598" i="1"/>
  <c r="U4598" i="1" s="1"/>
  <c r="T4608" i="1"/>
  <c r="U4608" i="1" s="1"/>
  <c r="T4429" i="1"/>
  <c r="U4429" i="1" s="1"/>
  <c r="T4441" i="1"/>
  <c r="U4441" i="1" s="1"/>
  <c r="T4417" i="1"/>
  <c r="U4417" i="1" s="1"/>
  <c r="T4421" i="1"/>
  <c r="U4421" i="1" s="1"/>
  <c r="T4425" i="1"/>
  <c r="U4425" i="1" s="1"/>
  <c r="T4437" i="1"/>
  <c r="U4437" i="1" s="1"/>
  <c r="T4445" i="1"/>
  <c r="U4445" i="1" s="1"/>
  <c r="T4449" i="1"/>
  <c r="U4449" i="1" s="1"/>
  <c r="T4453" i="1"/>
  <c r="U4453" i="1" s="1"/>
  <c r="T4457" i="1"/>
  <c r="U4457" i="1" s="1"/>
  <c r="T4461" i="1"/>
  <c r="U4461" i="1" s="1"/>
  <c r="T4465" i="1"/>
  <c r="U4465" i="1" s="1"/>
  <c r="T4469" i="1"/>
  <c r="U4469" i="1" s="1"/>
  <c r="T4473" i="1"/>
  <c r="U4473" i="1" s="1"/>
  <c r="T4477" i="1"/>
  <c r="U4477" i="1" s="1"/>
  <c r="T4481" i="1"/>
  <c r="U4481" i="1" s="1"/>
  <c r="T4485" i="1"/>
  <c r="U4485" i="1" s="1"/>
  <c r="T4489" i="1"/>
  <c r="U4489" i="1" s="1"/>
  <c r="T4493" i="1"/>
  <c r="U4493" i="1" s="1"/>
  <c r="T4497" i="1"/>
  <c r="U4497" i="1" s="1"/>
  <c r="T4501" i="1"/>
  <c r="U4501" i="1" s="1"/>
  <c r="T4505" i="1"/>
  <c r="U4505" i="1" s="1"/>
  <c r="T4509" i="1"/>
  <c r="U4509" i="1" s="1"/>
  <c r="T4513" i="1"/>
  <c r="U4513" i="1" s="1"/>
  <c r="T4517" i="1"/>
  <c r="U4517" i="1" s="1"/>
  <c r="T4521" i="1"/>
  <c r="U4521" i="1" s="1"/>
  <c r="T4525" i="1"/>
  <c r="U4525" i="1" s="1"/>
  <c r="T4529" i="1"/>
  <c r="U4529" i="1" s="1"/>
  <c r="T4533" i="1"/>
  <c r="U4533" i="1" s="1"/>
  <c r="T4537" i="1"/>
  <c r="U4537" i="1" s="1"/>
  <c r="T4541" i="1"/>
  <c r="U4541" i="1" s="1"/>
  <c r="T4545" i="1"/>
  <c r="U4545" i="1" s="1"/>
  <c r="T4549" i="1"/>
  <c r="U4549" i="1" s="1"/>
  <c r="T4553" i="1"/>
  <c r="U4553" i="1" s="1"/>
  <c r="T4557" i="1"/>
  <c r="U4557" i="1" s="1"/>
  <c r="T4561" i="1"/>
  <c r="U4561" i="1" s="1"/>
  <c r="T4565" i="1"/>
  <c r="U4565" i="1" s="1"/>
  <c r="T4569" i="1"/>
  <c r="U4569" i="1" s="1"/>
  <c r="T4573" i="1"/>
  <c r="U4573" i="1" s="1"/>
  <c r="T4577" i="1"/>
  <c r="U4577" i="1" s="1"/>
  <c r="T4581" i="1"/>
  <c r="U4581" i="1" s="1"/>
  <c r="T4585" i="1"/>
  <c r="U4585" i="1" s="1"/>
  <c r="T4595" i="1"/>
  <c r="U4595" i="1" s="1"/>
  <c r="T4605" i="1"/>
  <c r="U4605" i="1" s="1"/>
  <c r="T4592" i="1"/>
  <c r="U4592" i="1" s="1"/>
  <c r="T4602" i="1"/>
  <c r="U4602" i="1" s="1"/>
  <c r="T4589" i="1"/>
  <c r="U4589" i="1" s="1"/>
  <c r="T4599" i="1"/>
  <c r="U4599" i="1" s="1"/>
  <c r="T4426" i="1"/>
  <c r="U4426" i="1" s="1"/>
  <c r="T4434" i="1"/>
  <c r="U4434" i="1" s="1"/>
  <c r="T4442" i="1"/>
  <c r="U4442" i="1" s="1"/>
  <c r="T4450" i="1"/>
  <c r="U4450" i="1" s="1"/>
  <c r="T4458" i="1"/>
  <c r="U4458" i="1" s="1"/>
  <c r="T4470" i="1"/>
  <c r="U4470" i="1" s="1"/>
  <c r="T4418" i="1"/>
  <c r="U4418" i="1" s="1"/>
  <c r="T4422" i="1"/>
  <c r="U4422" i="1" s="1"/>
  <c r="T4430" i="1"/>
  <c r="U4430" i="1" s="1"/>
  <c r="T4438" i="1"/>
  <c r="U4438" i="1" s="1"/>
  <c r="T4446" i="1"/>
  <c r="U4446" i="1" s="1"/>
  <c r="T4454" i="1"/>
  <c r="U4454" i="1" s="1"/>
  <c r="T4462" i="1"/>
  <c r="U4462" i="1" s="1"/>
  <c r="T4466" i="1"/>
  <c r="U4466" i="1" s="1"/>
  <c r="T4474" i="1"/>
  <c r="U4474" i="1" s="1"/>
  <c r="T4478" i="1"/>
  <c r="U4478" i="1" s="1"/>
  <c r="T4482" i="1"/>
  <c r="U4482" i="1" s="1"/>
  <c r="T4486" i="1"/>
  <c r="U4486" i="1" s="1"/>
  <c r="T4490" i="1"/>
  <c r="U4490" i="1" s="1"/>
  <c r="T4494" i="1"/>
  <c r="U4494" i="1" s="1"/>
  <c r="T4498" i="1"/>
  <c r="U4498" i="1" s="1"/>
  <c r="T4502" i="1"/>
  <c r="U4502" i="1" s="1"/>
  <c r="T4506" i="1"/>
  <c r="U4506" i="1" s="1"/>
  <c r="T4510" i="1"/>
  <c r="U4510" i="1" s="1"/>
  <c r="T4514" i="1"/>
  <c r="U4514" i="1" s="1"/>
  <c r="T4518" i="1"/>
  <c r="U4518" i="1" s="1"/>
  <c r="T4522" i="1"/>
  <c r="U4522" i="1" s="1"/>
  <c r="T4526" i="1"/>
  <c r="U4526" i="1" s="1"/>
  <c r="T4530" i="1"/>
  <c r="U4530" i="1" s="1"/>
  <c r="T4534" i="1"/>
  <c r="U4534" i="1" s="1"/>
  <c r="T4538" i="1"/>
  <c r="U4538" i="1" s="1"/>
  <c r="T4542" i="1"/>
  <c r="U4542" i="1" s="1"/>
  <c r="T4546" i="1"/>
  <c r="U4546" i="1" s="1"/>
  <c r="T4550" i="1"/>
  <c r="U4550" i="1" s="1"/>
  <c r="T4554" i="1"/>
  <c r="U4554" i="1" s="1"/>
  <c r="T4558" i="1"/>
  <c r="U4558" i="1" s="1"/>
  <c r="T4562" i="1"/>
  <c r="U4562" i="1" s="1"/>
  <c r="T4566" i="1"/>
  <c r="U4566" i="1" s="1"/>
  <c r="T4570" i="1"/>
  <c r="U4570" i="1" s="1"/>
  <c r="T4574" i="1"/>
  <c r="U4574" i="1" s="1"/>
  <c r="T4578" i="1"/>
  <c r="U4578" i="1" s="1"/>
  <c r="T4582" i="1"/>
  <c r="U4582" i="1" s="1"/>
  <c r="T4586" i="1"/>
  <c r="U4586" i="1" s="1"/>
  <c r="T4596" i="1"/>
  <c r="U4596" i="1" s="1"/>
  <c r="T4593" i="1"/>
  <c r="U4593" i="1" s="1"/>
  <c r="T4606" i="1"/>
  <c r="U4606" i="1" s="1"/>
  <c r="T4590" i="1"/>
  <c r="U4590" i="1" s="1"/>
  <c r="T4603" i="1"/>
  <c r="U4603" i="1" s="1"/>
  <c r="T4419" i="1"/>
  <c r="U4419" i="1" s="1"/>
  <c r="T4423" i="1"/>
  <c r="U4423" i="1" s="1"/>
  <c r="T4427" i="1"/>
  <c r="U4427" i="1" s="1"/>
  <c r="T4431" i="1"/>
  <c r="U4431" i="1" s="1"/>
  <c r="T4435" i="1"/>
  <c r="U4435" i="1" s="1"/>
  <c r="T4439" i="1"/>
  <c r="U4439" i="1" s="1"/>
  <c r="T4443" i="1"/>
  <c r="U4443" i="1" s="1"/>
  <c r="T4447" i="1"/>
  <c r="U4447" i="1" s="1"/>
  <c r="T4451" i="1"/>
  <c r="U4451" i="1" s="1"/>
  <c r="T4455" i="1"/>
  <c r="U4455" i="1" s="1"/>
  <c r="T4459" i="1"/>
  <c r="U4459" i="1" s="1"/>
  <c r="T4463" i="1"/>
  <c r="U4463" i="1" s="1"/>
  <c r="T4467" i="1"/>
  <c r="U4467" i="1" s="1"/>
  <c r="T4471" i="1"/>
  <c r="U4471" i="1" s="1"/>
  <c r="T4475" i="1"/>
  <c r="U4475" i="1" s="1"/>
  <c r="T4479" i="1"/>
  <c r="U4479" i="1" s="1"/>
  <c r="T4483" i="1"/>
  <c r="U4483" i="1" s="1"/>
  <c r="T4487" i="1"/>
  <c r="U4487" i="1" s="1"/>
  <c r="T4491" i="1"/>
  <c r="U4491" i="1" s="1"/>
  <c r="T4495" i="1"/>
  <c r="U4495" i="1" s="1"/>
  <c r="T4499" i="1"/>
  <c r="U4499" i="1" s="1"/>
  <c r="T4503" i="1"/>
  <c r="U4503" i="1" s="1"/>
  <c r="T4507" i="1"/>
  <c r="U4507" i="1" s="1"/>
  <c r="T4511" i="1"/>
  <c r="U4511" i="1" s="1"/>
  <c r="T4515" i="1"/>
  <c r="U4515" i="1" s="1"/>
  <c r="T4519" i="1"/>
  <c r="U4519" i="1" s="1"/>
  <c r="T4523" i="1"/>
  <c r="U4523" i="1" s="1"/>
  <c r="T4527" i="1"/>
  <c r="U4527" i="1" s="1"/>
  <c r="T4531" i="1"/>
  <c r="U4531" i="1" s="1"/>
  <c r="T4535" i="1"/>
  <c r="U4535" i="1" s="1"/>
  <c r="T4539" i="1"/>
  <c r="U4539" i="1" s="1"/>
  <c r="T4543" i="1"/>
  <c r="U4543" i="1" s="1"/>
  <c r="T4547" i="1"/>
  <c r="U4547" i="1" s="1"/>
  <c r="T4551" i="1"/>
  <c r="U4551" i="1" s="1"/>
  <c r="T4555" i="1"/>
  <c r="U4555" i="1" s="1"/>
  <c r="T4559" i="1"/>
  <c r="U4559" i="1" s="1"/>
  <c r="T4563" i="1"/>
  <c r="U4563" i="1" s="1"/>
  <c r="T4567" i="1"/>
  <c r="U4567" i="1" s="1"/>
  <c r="T4571" i="1"/>
  <c r="U4571" i="1" s="1"/>
  <c r="T4575" i="1"/>
  <c r="U4575" i="1" s="1"/>
  <c r="T4579" i="1"/>
  <c r="U4579" i="1" s="1"/>
  <c r="T4583" i="1"/>
  <c r="U4583" i="1" s="1"/>
  <c r="T4587" i="1"/>
  <c r="U4587" i="1" s="1"/>
  <c r="T4600" i="1"/>
  <c r="U4600" i="1" s="1"/>
  <c r="T4597" i="1"/>
  <c r="U4597" i="1" s="1"/>
  <c r="T4594" i="1"/>
  <c r="U4594" i="1" s="1"/>
  <c r="T4607" i="1"/>
  <c r="U4607" i="1" s="1"/>
  <c r="T4440" i="1"/>
  <c r="U4440" i="1" s="1"/>
  <c r="T4448" i="1"/>
  <c r="U4448" i="1" s="1"/>
  <c r="T4460" i="1"/>
  <c r="U4460" i="1" s="1"/>
  <c r="T4468" i="1"/>
  <c r="U4468" i="1" s="1"/>
  <c r="T4476" i="1"/>
  <c r="U4476" i="1" s="1"/>
  <c r="T4500" i="1"/>
  <c r="U4500" i="1" s="1"/>
  <c r="T4412" i="1"/>
  <c r="U4412" i="1" s="1"/>
  <c r="T4413" i="1"/>
  <c r="U4413" i="1" s="1"/>
  <c r="T4409" i="1"/>
  <c r="U4409" i="1" s="1"/>
  <c r="T4410" i="1"/>
  <c r="U4410" i="1" s="1"/>
  <c r="T4414" i="1"/>
  <c r="U4414" i="1" s="1"/>
  <c r="T4415" i="1"/>
  <c r="U4415" i="1" s="1"/>
  <c r="T4411" i="1"/>
  <c r="U4411" i="1" s="1"/>
  <c r="T4325" i="1"/>
  <c r="U4325" i="1" s="1"/>
  <c r="T4324" i="1"/>
  <c r="U4324" i="1" s="1"/>
  <c r="T3829" i="1"/>
  <c r="U3829" i="1" s="1"/>
  <c r="T3834" i="1"/>
  <c r="U3834" i="1" s="1"/>
  <c r="T3838" i="1"/>
  <c r="U3838" i="1" s="1"/>
  <c r="T3830" i="1"/>
  <c r="U3830" i="1" s="1"/>
  <c r="T3831" i="1"/>
  <c r="U3831" i="1" s="1"/>
  <c r="T3835" i="1"/>
  <c r="U3835" i="1" s="1"/>
  <c r="T3827" i="1"/>
  <c r="U3827" i="1" s="1"/>
  <c r="T3832" i="1"/>
  <c r="U3832" i="1" s="1"/>
  <c r="T3836" i="1"/>
  <c r="U3836" i="1" s="1"/>
  <c r="T3828" i="1"/>
  <c r="U3828" i="1" s="1"/>
  <c r="T3833" i="1"/>
  <c r="U3833" i="1" s="1"/>
  <c r="T3837" i="1"/>
  <c r="U3837" i="1" s="1"/>
  <c r="T4057" i="1"/>
  <c r="U4057" i="1" s="1"/>
  <c r="T4065" i="1"/>
  <c r="U4065" i="1" s="1"/>
  <c r="T4073" i="1"/>
  <c r="U4073" i="1" s="1"/>
  <c r="T4081" i="1"/>
  <c r="U4081" i="1" s="1"/>
  <c r="T4089" i="1"/>
  <c r="U4089" i="1" s="1"/>
  <c r="T4093" i="1"/>
  <c r="U4093" i="1" s="1"/>
  <c r="T4101" i="1"/>
  <c r="U4101" i="1" s="1"/>
  <c r="T4109" i="1"/>
  <c r="U4109" i="1" s="1"/>
  <c r="T4117" i="1"/>
  <c r="U4117" i="1" s="1"/>
  <c r="T4125" i="1"/>
  <c r="U4125" i="1" s="1"/>
  <c r="T4129" i="1"/>
  <c r="U4129" i="1" s="1"/>
  <c r="T4137" i="1"/>
  <c r="U4137" i="1" s="1"/>
  <c r="T4145" i="1"/>
  <c r="U4145" i="1" s="1"/>
  <c r="T4153" i="1"/>
  <c r="U4153" i="1" s="1"/>
  <c r="T4157" i="1"/>
  <c r="U4157" i="1" s="1"/>
  <c r="T4177" i="1"/>
  <c r="U4177" i="1" s="1"/>
  <c r="T4181" i="1"/>
  <c r="U4181" i="1" s="1"/>
  <c r="T4185" i="1"/>
  <c r="U4185" i="1" s="1"/>
  <c r="T4189" i="1"/>
  <c r="U4189" i="1" s="1"/>
  <c r="T4193" i="1"/>
  <c r="U4193" i="1" s="1"/>
  <c r="T4197" i="1"/>
  <c r="U4197" i="1" s="1"/>
  <c r="T4201" i="1"/>
  <c r="U4201" i="1" s="1"/>
  <c r="T4205" i="1"/>
  <c r="U4205" i="1" s="1"/>
  <c r="T4209" i="1"/>
  <c r="U4209" i="1" s="1"/>
  <c r="T4213" i="1"/>
  <c r="U4213" i="1" s="1"/>
  <c r="T4217" i="1"/>
  <c r="U4217" i="1" s="1"/>
  <c r="T4221" i="1"/>
  <c r="U4221" i="1" s="1"/>
  <c r="T4225" i="1"/>
  <c r="U4225" i="1" s="1"/>
  <c r="T4229" i="1"/>
  <c r="U4229" i="1" s="1"/>
  <c r="T4233" i="1"/>
  <c r="U4233" i="1" s="1"/>
  <c r="T4237" i="1"/>
  <c r="U4237" i="1" s="1"/>
  <c r="T4241" i="1"/>
  <c r="U4241" i="1" s="1"/>
  <c r="T4245" i="1"/>
  <c r="U4245" i="1" s="1"/>
  <c r="T4249" i="1"/>
  <c r="U4249" i="1" s="1"/>
  <c r="T4253" i="1"/>
  <c r="U4253" i="1" s="1"/>
  <c r="T4257" i="1"/>
  <c r="U4257" i="1" s="1"/>
  <c r="T4261" i="1"/>
  <c r="U4261" i="1" s="1"/>
  <c r="T4265" i="1"/>
  <c r="U4265" i="1" s="1"/>
  <c r="T4269" i="1"/>
  <c r="U4269" i="1" s="1"/>
  <c r="T4273" i="1"/>
  <c r="U4273" i="1" s="1"/>
  <c r="T4277" i="1"/>
  <c r="U4277" i="1" s="1"/>
  <c r="T4281" i="1"/>
  <c r="U4281" i="1" s="1"/>
  <c r="T4285" i="1"/>
  <c r="U4285" i="1" s="1"/>
  <c r="T4289" i="1"/>
  <c r="U4289" i="1" s="1"/>
  <c r="T4293" i="1"/>
  <c r="U4293" i="1" s="1"/>
  <c r="T4297" i="1"/>
  <c r="U4297" i="1" s="1"/>
  <c r="T4301" i="1"/>
  <c r="U4301" i="1" s="1"/>
  <c r="T4305" i="1"/>
  <c r="U4305" i="1" s="1"/>
  <c r="T4326" i="1"/>
  <c r="U4326" i="1" s="1"/>
  <c r="T4330" i="1"/>
  <c r="U4330" i="1" s="1"/>
  <c r="T4334" i="1"/>
  <c r="U4334" i="1" s="1"/>
  <c r="T4338" i="1"/>
  <c r="U4338" i="1" s="1"/>
  <c r="T4342" i="1"/>
  <c r="U4342" i="1" s="1"/>
  <c r="T4346" i="1"/>
  <c r="U4346" i="1" s="1"/>
  <c r="T4350" i="1"/>
  <c r="U4350" i="1" s="1"/>
  <c r="T4366" i="1"/>
  <c r="U4366" i="1" s="1"/>
  <c r="T4370" i="1"/>
  <c r="U4370" i="1" s="1"/>
  <c r="T4374" i="1"/>
  <c r="U4374" i="1" s="1"/>
  <c r="T4378" i="1"/>
  <c r="U4378" i="1" s="1"/>
  <c r="T4062" i="1"/>
  <c r="U4062" i="1" s="1"/>
  <c r="T4070" i="1"/>
  <c r="U4070" i="1" s="1"/>
  <c r="T4078" i="1"/>
  <c r="U4078" i="1" s="1"/>
  <c r="T4086" i="1"/>
  <c r="U4086" i="1" s="1"/>
  <c r="T4094" i="1"/>
  <c r="U4094" i="1" s="1"/>
  <c r="T4102" i="1"/>
  <c r="U4102" i="1" s="1"/>
  <c r="T4110" i="1"/>
  <c r="U4110" i="1" s="1"/>
  <c r="T4118" i="1"/>
  <c r="U4118" i="1" s="1"/>
  <c r="T4126" i="1"/>
  <c r="U4126" i="1" s="1"/>
  <c r="T4134" i="1"/>
  <c r="U4134" i="1" s="1"/>
  <c r="T4142" i="1"/>
  <c r="U4142" i="1" s="1"/>
  <c r="T4150" i="1"/>
  <c r="U4150" i="1" s="1"/>
  <c r="T4158" i="1"/>
  <c r="U4158" i="1" s="1"/>
  <c r="T4166" i="1"/>
  <c r="U4166" i="1" s="1"/>
  <c r="T4174" i="1"/>
  <c r="U4174" i="1" s="1"/>
  <c r="T4190" i="1"/>
  <c r="U4190" i="1" s="1"/>
  <c r="T4198" i="1"/>
  <c r="U4198" i="1" s="1"/>
  <c r="T4206" i="1"/>
  <c r="U4206" i="1" s="1"/>
  <c r="T4214" i="1"/>
  <c r="U4214" i="1" s="1"/>
  <c r="T4222" i="1"/>
  <c r="U4222" i="1" s="1"/>
  <c r="T4230" i="1"/>
  <c r="U4230" i="1" s="1"/>
  <c r="T4238" i="1"/>
  <c r="U4238" i="1" s="1"/>
  <c r="T4246" i="1"/>
  <c r="U4246" i="1" s="1"/>
  <c r="T4254" i="1"/>
  <c r="U4254" i="1" s="1"/>
  <c r="T4262" i="1"/>
  <c r="U4262" i="1" s="1"/>
  <c r="T4270" i="1"/>
  <c r="U4270" i="1" s="1"/>
  <c r="T4278" i="1"/>
  <c r="U4278" i="1" s="1"/>
  <c r="T4286" i="1"/>
  <c r="U4286" i="1" s="1"/>
  <c r="T4294" i="1"/>
  <c r="U4294" i="1" s="1"/>
  <c r="T4302" i="1"/>
  <c r="U4302" i="1" s="1"/>
  <c r="T4058" i="1"/>
  <c r="U4058" i="1" s="1"/>
  <c r="T4066" i="1"/>
  <c r="U4066" i="1" s="1"/>
  <c r="T4074" i="1"/>
  <c r="U4074" i="1" s="1"/>
  <c r="T4082" i="1"/>
  <c r="U4082" i="1" s="1"/>
  <c r="T4090" i="1"/>
  <c r="U4090" i="1" s="1"/>
  <c r="T4098" i="1"/>
  <c r="U4098" i="1" s="1"/>
  <c r="T4106" i="1"/>
  <c r="U4106" i="1" s="1"/>
  <c r="T4114" i="1"/>
  <c r="U4114" i="1" s="1"/>
  <c r="T4122" i="1"/>
  <c r="U4122" i="1" s="1"/>
  <c r="T4130" i="1"/>
  <c r="U4130" i="1" s="1"/>
  <c r="T4138" i="1"/>
  <c r="U4138" i="1" s="1"/>
  <c r="T4146" i="1"/>
  <c r="U4146" i="1" s="1"/>
  <c r="T4154" i="1"/>
  <c r="U4154" i="1" s="1"/>
  <c r="T4162" i="1"/>
  <c r="U4162" i="1" s="1"/>
  <c r="T4170" i="1"/>
  <c r="U4170" i="1" s="1"/>
  <c r="T4178" i="1"/>
  <c r="U4178" i="1" s="1"/>
  <c r="T4182" i="1"/>
  <c r="U4182" i="1" s="1"/>
  <c r="T4186" i="1"/>
  <c r="U4186" i="1" s="1"/>
  <c r="T4194" i="1"/>
  <c r="U4194" i="1" s="1"/>
  <c r="T4202" i="1"/>
  <c r="U4202" i="1" s="1"/>
  <c r="T4210" i="1"/>
  <c r="U4210" i="1" s="1"/>
  <c r="T4218" i="1"/>
  <c r="U4218" i="1" s="1"/>
  <c r="T4226" i="1"/>
  <c r="U4226" i="1" s="1"/>
  <c r="T4234" i="1"/>
  <c r="U4234" i="1" s="1"/>
  <c r="T4242" i="1"/>
  <c r="U4242" i="1" s="1"/>
  <c r="T4250" i="1"/>
  <c r="U4250" i="1" s="1"/>
  <c r="T4258" i="1"/>
  <c r="U4258" i="1" s="1"/>
  <c r="T4266" i="1"/>
  <c r="U4266" i="1" s="1"/>
  <c r="T4274" i="1"/>
  <c r="U4274" i="1" s="1"/>
  <c r="T4282" i="1"/>
  <c r="U4282" i="1" s="1"/>
  <c r="T4290" i="1"/>
  <c r="U4290" i="1" s="1"/>
  <c r="T4298" i="1"/>
  <c r="U4298" i="1" s="1"/>
  <c r="T4306" i="1"/>
  <c r="U4306" i="1" s="1"/>
  <c r="T4314" i="1"/>
  <c r="U4314" i="1" s="1"/>
  <c r="T4318" i="1"/>
  <c r="U4318" i="1" s="1"/>
  <c r="T4322" i="1"/>
  <c r="U4322" i="1" s="1"/>
  <c r="T4387" i="1"/>
  <c r="U4387" i="1" s="1"/>
  <c r="T4391" i="1"/>
  <c r="U4391" i="1" s="1"/>
  <c r="T4395" i="1"/>
  <c r="U4395" i="1" s="1"/>
  <c r="T4399" i="1"/>
  <c r="U4399" i="1" s="1"/>
  <c r="T4403" i="1"/>
  <c r="U4403" i="1" s="1"/>
  <c r="T4407" i="1"/>
  <c r="U4407" i="1" s="1"/>
  <c r="T4327" i="1"/>
  <c r="U4327" i="1" s="1"/>
  <c r="T4331" i="1"/>
  <c r="U4331" i="1" s="1"/>
  <c r="T4335" i="1"/>
  <c r="U4335" i="1" s="1"/>
  <c r="T4339" i="1"/>
  <c r="U4339" i="1" s="1"/>
  <c r="T4343" i="1"/>
  <c r="U4343" i="1" s="1"/>
  <c r="T4347" i="1"/>
  <c r="U4347" i="1" s="1"/>
  <c r="T4351" i="1"/>
  <c r="U4351" i="1" s="1"/>
  <c r="T4367" i="1"/>
  <c r="U4367" i="1" s="1"/>
  <c r="T4371" i="1"/>
  <c r="U4371" i="1" s="1"/>
  <c r="T4375" i="1"/>
  <c r="U4375" i="1" s="1"/>
  <c r="T4379" i="1"/>
  <c r="U4379" i="1" s="1"/>
  <c r="T4383" i="1"/>
  <c r="U4383" i="1" s="1"/>
  <c r="T4063" i="1"/>
  <c r="U4063" i="1" s="1"/>
  <c r="T4059" i="1"/>
  <c r="U4059" i="1" s="1"/>
  <c r="T4067" i="1"/>
  <c r="U4067" i="1" s="1"/>
  <c r="T4071" i="1"/>
  <c r="U4071" i="1" s="1"/>
  <c r="T4075" i="1"/>
  <c r="U4075" i="1" s="1"/>
  <c r="T4079" i="1"/>
  <c r="U4079" i="1" s="1"/>
  <c r="T4083" i="1"/>
  <c r="U4083" i="1" s="1"/>
  <c r="T4087" i="1"/>
  <c r="U4087" i="1" s="1"/>
  <c r="T4091" i="1"/>
  <c r="U4091" i="1" s="1"/>
  <c r="T4095" i="1"/>
  <c r="U4095" i="1" s="1"/>
  <c r="T4099" i="1"/>
  <c r="U4099" i="1" s="1"/>
  <c r="T4103" i="1"/>
  <c r="U4103" i="1" s="1"/>
  <c r="T4107" i="1"/>
  <c r="U4107" i="1" s="1"/>
  <c r="T4111" i="1"/>
  <c r="U4111" i="1" s="1"/>
  <c r="T4115" i="1"/>
  <c r="U4115" i="1" s="1"/>
  <c r="T4119" i="1"/>
  <c r="U4119" i="1" s="1"/>
  <c r="T4123" i="1"/>
  <c r="U4123" i="1" s="1"/>
  <c r="T4127" i="1"/>
  <c r="U4127" i="1" s="1"/>
  <c r="T4131" i="1"/>
  <c r="U4131" i="1" s="1"/>
  <c r="T4135" i="1"/>
  <c r="U4135" i="1" s="1"/>
  <c r="T4139" i="1"/>
  <c r="U4139" i="1" s="1"/>
  <c r="T4143" i="1"/>
  <c r="U4143" i="1" s="1"/>
  <c r="T4147" i="1"/>
  <c r="U4147" i="1" s="1"/>
  <c r="T4151" i="1"/>
  <c r="U4151" i="1" s="1"/>
  <c r="T4155" i="1"/>
  <c r="U4155" i="1" s="1"/>
  <c r="T4159" i="1"/>
  <c r="U4159" i="1" s="1"/>
  <c r="T4163" i="1"/>
  <c r="U4163" i="1" s="1"/>
  <c r="T4167" i="1"/>
  <c r="U4167" i="1" s="1"/>
  <c r="T4171" i="1"/>
  <c r="U4171" i="1" s="1"/>
  <c r="T4175" i="1"/>
  <c r="U4175" i="1" s="1"/>
  <c r="T4179" i="1"/>
  <c r="U4179" i="1" s="1"/>
  <c r="T4183" i="1"/>
  <c r="U4183" i="1" s="1"/>
  <c r="T4187" i="1"/>
  <c r="U4187" i="1" s="1"/>
  <c r="T4191" i="1"/>
  <c r="U4191" i="1" s="1"/>
  <c r="T4195" i="1"/>
  <c r="U4195" i="1" s="1"/>
  <c r="T4199" i="1"/>
  <c r="U4199" i="1" s="1"/>
  <c r="T4203" i="1"/>
  <c r="U4203" i="1" s="1"/>
  <c r="T4207" i="1"/>
  <c r="U4207" i="1" s="1"/>
  <c r="T4211" i="1"/>
  <c r="U4211" i="1" s="1"/>
  <c r="T4215" i="1"/>
  <c r="U4215" i="1" s="1"/>
  <c r="T4219" i="1"/>
  <c r="U4219" i="1" s="1"/>
  <c r="T4223" i="1"/>
  <c r="U4223" i="1" s="1"/>
  <c r="T4227" i="1"/>
  <c r="U4227" i="1" s="1"/>
  <c r="T4231" i="1"/>
  <c r="U4231" i="1" s="1"/>
  <c r="T4235" i="1"/>
  <c r="U4235" i="1" s="1"/>
  <c r="T4239" i="1"/>
  <c r="U4239" i="1" s="1"/>
  <c r="T4243" i="1"/>
  <c r="U4243" i="1" s="1"/>
  <c r="T4247" i="1"/>
  <c r="U4247" i="1" s="1"/>
  <c r="T4251" i="1"/>
  <c r="U4251" i="1" s="1"/>
  <c r="T4255" i="1"/>
  <c r="U4255" i="1" s="1"/>
  <c r="T4259" i="1"/>
  <c r="U4259" i="1" s="1"/>
  <c r="T4263" i="1"/>
  <c r="U4263" i="1" s="1"/>
  <c r="T4267" i="1"/>
  <c r="U4267" i="1" s="1"/>
  <c r="T4271" i="1"/>
  <c r="U4271" i="1" s="1"/>
  <c r="T4275" i="1"/>
  <c r="U4275" i="1" s="1"/>
  <c r="T4279" i="1"/>
  <c r="U4279" i="1" s="1"/>
  <c r="T4283" i="1"/>
  <c r="U4283" i="1" s="1"/>
  <c r="T4287" i="1"/>
  <c r="U4287" i="1" s="1"/>
  <c r="T4291" i="1"/>
  <c r="U4291" i="1" s="1"/>
  <c r="T4295" i="1"/>
  <c r="U4295" i="1" s="1"/>
  <c r="T4299" i="1"/>
  <c r="U4299" i="1" s="1"/>
  <c r="T4303" i="1"/>
  <c r="U4303" i="1" s="1"/>
  <c r="T4307" i="1"/>
  <c r="U4307" i="1" s="1"/>
  <c r="T4311" i="1"/>
  <c r="U4311" i="1" s="1"/>
  <c r="T4315" i="1"/>
  <c r="U4315" i="1" s="1"/>
  <c r="T4319" i="1"/>
  <c r="U4319" i="1" s="1"/>
  <c r="T4323" i="1"/>
  <c r="U4323" i="1" s="1"/>
  <c r="T4384" i="1"/>
  <c r="U4384" i="1" s="1"/>
  <c r="T4388" i="1"/>
  <c r="U4388" i="1" s="1"/>
  <c r="T4392" i="1"/>
  <c r="U4392" i="1" s="1"/>
  <c r="T4396" i="1"/>
  <c r="U4396" i="1" s="1"/>
  <c r="T4400" i="1"/>
  <c r="U4400" i="1" s="1"/>
  <c r="T4404" i="1"/>
  <c r="U4404" i="1" s="1"/>
  <c r="T4408" i="1"/>
  <c r="U4408" i="1" s="1"/>
  <c r="T4328" i="1"/>
  <c r="U4328" i="1" s="1"/>
  <c r="T4332" i="1"/>
  <c r="U4332" i="1" s="1"/>
  <c r="T4336" i="1"/>
  <c r="U4336" i="1" s="1"/>
  <c r="T4340" i="1"/>
  <c r="U4340" i="1" s="1"/>
  <c r="T4344" i="1"/>
  <c r="U4344" i="1" s="1"/>
  <c r="T4348" i="1"/>
  <c r="U4348" i="1" s="1"/>
  <c r="T4352" i="1"/>
  <c r="U4352" i="1" s="1"/>
  <c r="T4364" i="1"/>
  <c r="U4364" i="1" s="1"/>
  <c r="T4368" i="1"/>
  <c r="U4368" i="1" s="1"/>
  <c r="T4372" i="1"/>
  <c r="U4372" i="1" s="1"/>
  <c r="T4376" i="1"/>
  <c r="U4376" i="1" s="1"/>
  <c r="T4380" i="1"/>
  <c r="U4380" i="1" s="1"/>
  <c r="T4064" i="1"/>
  <c r="U4064" i="1" s="1"/>
  <c r="T4072" i="1"/>
  <c r="U4072" i="1" s="1"/>
  <c r="T4080" i="1"/>
  <c r="U4080" i="1" s="1"/>
  <c r="T4088" i="1"/>
  <c r="U4088" i="1" s="1"/>
  <c r="T4096" i="1"/>
  <c r="U4096" i="1" s="1"/>
  <c r="T4104" i="1"/>
  <c r="U4104" i="1" s="1"/>
  <c r="T4112" i="1"/>
  <c r="U4112" i="1" s="1"/>
  <c r="T4120" i="1"/>
  <c r="U4120" i="1" s="1"/>
  <c r="T4128" i="1"/>
  <c r="U4128" i="1" s="1"/>
  <c r="T4136" i="1"/>
  <c r="U4136" i="1" s="1"/>
  <c r="T4144" i="1"/>
  <c r="U4144" i="1" s="1"/>
  <c r="T4152" i="1"/>
  <c r="U4152" i="1" s="1"/>
  <c r="T4160" i="1"/>
  <c r="U4160" i="1" s="1"/>
  <c r="T4168" i="1"/>
  <c r="U4168" i="1" s="1"/>
  <c r="T4176" i="1"/>
  <c r="U4176" i="1" s="1"/>
  <c r="T4224" i="1"/>
  <c r="U4224" i="1" s="1"/>
  <c r="T4232" i="1"/>
  <c r="U4232" i="1" s="1"/>
  <c r="T4240" i="1"/>
  <c r="U4240" i="1" s="1"/>
  <c r="T4248" i="1"/>
  <c r="U4248" i="1" s="1"/>
  <c r="T4256" i="1"/>
  <c r="U4256" i="1" s="1"/>
  <c r="T4264" i="1"/>
  <c r="U4264" i="1" s="1"/>
  <c r="T4276" i="1"/>
  <c r="U4276" i="1" s="1"/>
  <c r="T4284" i="1"/>
  <c r="U4284" i="1" s="1"/>
  <c r="T4292" i="1"/>
  <c r="U4292" i="1" s="1"/>
  <c r="T4300" i="1"/>
  <c r="U4300" i="1" s="1"/>
  <c r="T4308" i="1"/>
  <c r="U4308" i="1" s="1"/>
  <c r="T4316" i="1"/>
  <c r="U4316" i="1" s="1"/>
  <c r="T4389" i="1"/>
  <c r="U4389" i="1" s="1"/>
  <c r="T4393" i="1"/>
  <c r="U4393" i="1" s="1"/>
  <c r="T4397" i="1"/>
  <c r="U4397" i="1" s="1"/>
  <c r="T4401" i="1"/>
  <c r="U4401" i="1" s="1"/>
  <c r="T4405" i="1"/>
  <c r="U4405" i="1" s="1"/>
  <c r="T4060" i="1"/>
  <c r="U4060" i="1" s="1"/>
  <c r="T4068" i="1"/>
  <c r="U4068" i="1" s="1"/>
  <c r="T4076" i="1"/>
  <c r="U4076" i="1" s="1"/>
  <c r="T4084" i="1"/>
  <c r="U4084" i="1" s="1"/>
  <c r="T4092" i="1"/>
  <c r="U4092" i="1" s="1"/>
  <c r="T4100" i="1"/>
  <c r="U4100" i="1" s="1"/>
  <c r="T4108" i="1"/>
  <c r="U4108" i="1" s="1"/>
  <c r="T4116" i="1"/>
  <c r="U4116" i="1" s="1"/>
  <c r="T4124" i="1"/>
  <c r="U4124" i="1" s="1"/>
  <c r="T4132" i="1"/>
  <c r="U4132" i="1" s="1"/>
  <c r="T4140" i="1"/>
  <c r="U4140" i="1" s="1"/>
  <c r="T4148" i="1"/>
  <c r="U4148" i="1" s="1"/>
  <c r="T4156" i="1"/>
  <c r="U4156" i="1" s="1"/>
  <c r="T4164" i="1"/>
  <c r="U4164" i="1" s="1"/>
  <c r="T4172" i="1"/>
  <c r="U4172" i="1" s="1"/>
  <c r="T4180" i="1"/>
  <c r="U4180" i="1" s="1"/>
  <c r="T4184" i="1"/>
  <c r="U4184" i="1" s="1"/>
  <c r="T4188" i="1"/>
  <c r="U4188" i="1" s="1"/>
  <c r="T4192" i="1"/>
  <c r="U4192" i="1" s="1"/>
  <c r="T4196" i="1"/>
  <c r="U4196" i="1" s="1"/>
  <c r="T4200" i="1"/>
  <c r="U4200" i="1" s="1"/>
  <c r="T4204" i="1"/>
  <c r="U4204" i="1" s="1"/>
  <c r="T4208" i="1"/>
  <c r="U4208" i="1" s="1"/>
  <c r="T4212" i="1"/>
  <c r="U4212" i="1" s="1"/>
  <c r="T4216" i="1"/>
  <c r="U4216" i="1" s="1"/>
  <c r="T4220" i="1"/>
  <c r="U4220" i="1" s="1"/>
  <c r="T4228" i="1"/>
  <c r="U4228" i="1" s="1"/>
  <c r="T4236" i="1"/>
  <c r="U4236" i="1" s="1"/>
  <c r="T4244" i="1"/>
  <c r="U4244" i="1" s="1"/>
  <c r="T4252" i="1"/>
  <c r="U4252" i="1" s="1"/>
  <c r="T4260" i="1"/>
  <c r="U4260" i="1" s="1"/>
  <c r="T4268" i="1"/>
  <c r="U4268" i="1" s="1"/>
  <c r="T4272" i="1"/>
  <c r="U4272" i="1" s="1"/>
  <c r="T4280" i="1"/>
  <c r="U4280" i="1" s="1"/>
  <c r="T4288" i="1"/>
  <c r="U4288" i="1" s="1"/>
  <c r="T4296" i="1"/>
  <c r="U4296" i="1" s="1"/>
  <c r="T4304" i="1"/>
  <c r="U4304" i="1" s="1"/>
  <c r="T4312" i="1"/>
  <c r="U4312" i="1" s="1"/>
  <c r="T4320" i="1"/>
  <c r="U4320" i="1" s="1"/>
  <c r="T4329" i="1"/>
  <c r="U4329" i="1" s="1"/>
  <c r="T4333" i="1"/>
  <c r="U4333" i="1" s="1"/>
  <c r="T4337" i="1"/>
  <c r="U4337" i="1" s="1"/>
  <c r="T4341" i="1"/>
  <c r="U4341" i="1" s="1"/>
  <c r="T4345" i="1"/>
  <c r="U4345" i="1" s="1"/>
  <c r="T4349" i="1"/>
  <c r="U4349" i="1" s="1"/>
  <c r="T4365" i="1"/>
  <c r="U4365" i="1" s="1"/>
  <c r="T4369" i="1"/>
  <c r="U4369" i="1" s="1"/>
  <c r="T4373" i="1"/>
  <c r="U4373" i="1" s="1"/>
  <c r="T4377" i="1"/>
  <c r="U4377" i="1" s="1"/>
  <c r="T4381" i="1"/>
  <c r="U4381" i="1" s="1"/>
  <c r="T4385" i="1"/>
  <c r="U4385" i="1" s="1"/>
  <c r="T4061" i="1"/>
  <c r="U4061" i="1" s="1"/>
  <c r="T4069" i="1"/>
  <c r="U4069" i="1" s="1"/>
  <c r="T4077" i="1"/>
  <c r="U4077" i="1" s="1"/>
  <c r="T4085" i="1"/>
  <c r="U4085" i="1" s="1"/>
  <c r="T4097" i="1"/>
  <c r="U4097" i="1" s="1"/>
  <c r="T4105" i="1"/>
  <c r="U4105" i="1" s="1"/>
  <c r="T4113" i="1"/>
  <c r="U4113" i="1" s="1"/>
  <c r="T4121" i="1"/>
  <c r="U4121" i="1" s="1"/>
  <c r="T4133" i="1"/>
  <c r="U4133" i="1" s="1"/>
  <c r="T4141" i="1"/>
  <c r="U4141" i="1" s="1"/>
  <c r="T4149" i="1"/>
  <c r="U4149" i="1" s="1"/>
  <c r="T4161" i="1"/>
  <c r="U4161" i="1" s="1"/>
  <c r="T4165" i="1"/>
  <c r="U4165" i="1" s="1"/>
  <c r="T4169" i="1"/>
  <c r="U4169" i="1" s="1"/>
  <c r="T4173" i="1"/>
  <c r="U4173" i="1" s="1"/>
  <c r="T4313" i="1"/>
  <c r="U4313" i="1" s="1"/>
  <c r="T4317" i="1"/>
  <c r="U4317" i="1" s="1"/>
  <c r="T4321" i="1"/>
  <c r="U4321" i="1" s="1"/>
  <c r="T4382" i="1"/>
  <c r="U4382" i="1" s="1"/>
  <c r="T4386" i="1"/>
  <c r="U4386" i="1" s="1"/>
  <c r="T4390" i="1"/>
  <c r="U4390" i="1" s="1"/>
  <c r="T4394" i="1"/>
  <c r="U4394" i="1" s="1"/>
  <c r="T4398" i="1"/>
  <c r="U4398" i="1" s="1"/>
  <c r="T4402" i="1"/>
  <c r="U4402" i="1" s="1"/>
  <c r="T4406" i="1"/>
  <c r="U4406" i="1" s="1"/>
  <c r="T3804" i="1"/>
  <c r="U3804" i="1" s="1"/>
  <c r="T3812" i="1"/>
  <c r="U3812" i="1" s="1"/>
  <c r="T3813" i="1"/>
  <c r="U3813" i="1" s="1"/>
  <c r="T3821" i="1"/>
  <c r="U3821" i="1" s="1"/>
  <c r="T3825" i="1"/>
  <c r="U3825" i="1" s="1"/>
  <c r="T3809" i="1"/>
  <c r="U3809" i="1" s="1"/>
  <c r="T3824" i="1"/>
  <c r="U3824" i="1" s="1"/>
  <c r="T3805" i="1"/>
  <c r="U3805" i="1" s="1"/>
  <c r="T3817" i="1"/>
  <c r="U3817" i="1" s="1"/>
  <c r="T3806" i="1"/>
  <c r="U3806" i="1" s="1"/>
  <c r="T3818" i="1"/>
  <c r="U3818" i="1" s="1"/>
  <c r="T3810" i="1"/>
  <c r="U3810" i="1" s="1"/>
  <c r="T3826" i="1"/>
  <c r="U3826" i="1" s="1"/>
  <c r="T3814" i="1"/>
  <c r="U3814" i="1" s="1"/>
  <c r="T3822" i="1"/>
  <c r="U3822" i="1" s="1"/>
  <c r="T3811" i="1"/>
  <c r="U3811" i="1" s="1"/>
  <c r="T3815" i="1"/>
  <c r="U3815" i="1" s="1"/>
  <c r="T3823" i="1"/>
  <c r="U3823" i="1" s="1"/>
  <c r="T3816" i="1"/>
  <c r="U3816" i="1" s="1"/>
  <c r="T3807" i="1"/>
  <c r="U3807" i="1" s="1"/>
  <c r="T3819" i="1"/>
  <c r="U3819" i="1" s="1"/>
  <c r="T3808" i="1"/>
  <c r="U3808" i="1" s="1"/>
  <c r="T3820" i="1"/>
  <c r="U3820" i="1" s="1"/>
  <c r="T4031" i="1"/>
  <c r="U4031" i="1" s="1"/>
  <c r="T4035" i="1"/>
  <c r="U4035" i="1" s="1"/>
  <c r="T4039" i="1"/>
  <c r="U4039" i="1" s="1"/>
  <c r="T4043" i="1"/>
  <c r="U4043" i="1" s="1"/>
  <c r="T4047" i="1"/>
  <c r="U4047" i="1" s="1"/>
  <c r="T4051" i="1"/>
  <c r="U4051" i="1" s="1"/>
  <c r="T4055" i="1"/>
  <c r="U4055" i="1" s="1"/>
  <c r="T3951" i="1"/>
  <c r="U3951" i="1" s="1"/>
  <c r="T3955" i="1"/>
  <c r="U3955" i="1" s="1"/>
  <c r="T3959" i="1"/>
  <c r="U3959" i="1" s="1"/>
  <c r="T3963" i="1"/>
  <c r="U3963" i="1" s="1"/>
  <c r="T3967" i="1"/>
  <c r="U3967" i="1" s="1"/>
  <c r="T3971" i="1"/>
  <c r="U3971" i="1" s="1"/>
  <c r="T3975" i="1"/>
  <c r="U3975" i="1" s="1"/>
  <c r="T3979" i="1"/>
  <c r="U3979" i="1" s="1"/>
  <c r="T3983" i="1"/>
  <c r="U3983" i="1" s="1"/>
  <c r="T3987" i="1"/>
  <c r="U3987" i="1" s="1"/>
  <c r="T3991" i="1"/>
  <c r="U3991" i="1" s="1"/>
  <c r="T3995" i="1"/>
  <c r="U3995" i="1" s="1"/>
  <c r="T3999" i="1"/>
  <c r="U3999" i="1" s="1"/>
  <c r="T4003" i="1"/>
  <c r="U4003" i="1" s="1"/>
  <c r="T4007" i="1"/>
  <c r="U4007" i="1" s="1"/>
  <c r="T4011" i="1"/>
  <c r="U4011" i="1" s="1"/>
  <c r="T4015" i="1"/>
  <c r="U4015" i="1" s="1"/>
  <c r="T4019" i="1"/>
  <c r="U4019" i="1" s="1"/>
  <c r="T4023" i="1"/>
  <c r="U4023" i="1" s="1"/>
  <c r="T4027" i="1"/>
  <c r="U4027" i="1" s="1"/>
  <c r="T3952" i="1"/>
  <c r="U3952" i="1" s="1"/>
  <c r="T3956" i="1"/>
  <c r="U3956" i="1" s="1"/>
  <c r="T3960" i="1"/>
  <c r="U3960" i="1" s="1"/>
  <c r="T3964" i="1"/>
  <c r="U3964" i="1" s="1"/>
  <c r="T3968" i="1"/>
  <c r="U3968" i="1" s="1"/>
  <c r="T3972" i="1"/>
  <c r="U3972" i="1" s="1"/>
  <c r="T3976" i="1"/>
  <c r="U3976" i="1" s="1"/>
  <c r="T3980" i="1"/>
  <c r="U3980" i="1" s="1"/>
  <c r="T3984" i="1"/>
  <c r="U3984" i="1" s="1"/>
  <c r="T3988" i="1"/>
  <c r="U3988" i="1" s="1"/>
  <c r="T3992" i="1"/>
  <c r="U3992" i="1" s="1"/>
  <c r="T3996" i="1"/>
  <c r="U3996" i="1" s="1"/>
  <c r="T4000" i="1"/>
  <c r="U4000" i="1" s="1"/>
  <c r="T4004" i="1"/>
  <c r="U4004" i="1" s="1"/>
  <c r="T4008" i="1"/>
  <c r="U4008" i="1" s="1"/>
  <c r="T4012" i="1"/>
  <c r="U4012" i="1" s="1"/>
  <c r="T4016" i="1"/>
  <c r="U4016" i="1" s="1"/>
  <c r="T4020" i="1"/>
  <c r="U4020" i="1" s="1"/>
  <c r="T4024" i="1"/>
  <c r="U4024" i="1" s="1"/>
  <c r="T4028" i="1"/>
  <c r="U4028" i="1" s="1"/>
  <c r="T3953" i="1"/>
  <c r="U3953" i="1" s="1"/>
  <c r="T3957" i="1"/>
  <c r="U3957" i="1" s="1"/>
  <c r="T3961" i="1"/>
  <c r="U3961" i="1" s="1"/>
  <c r="T3965" i="1"/>
  <c r="U3965" i="1" s="1"/>
  <c r="T3969" i="1"/>
  <c r="U3969" i="1" s="1"/>
  <c r="T3973" i="1"/>
  <c r="U3973" i="1" s="1"/>
  <c r="T3977" i="1"/>
  <c r="U3977" i="1" s="1"/>
  <c r="T3981" i="1"/>
  <c r="U3981" i="1" s="1"/>
  <c r="T3985" i="1"/>
  <c r="U3985" i="1" s="1"/>
  <c r="T3989" i="1"/>
  <c r="U3989" i="1" s="1"/>
  <c r="T3993" i="1"/>
  <c r="U3993" i="1" s="1"/>
  <c r="T3997" i="1"/>
  <c r="U3997" i="1" s="1"/>
  <c r="T4001" i="1"/>
  <c r="U4001" i="1" s="1"/>
  <c r="T4005" i="1"/>
  <c r="U4005" i="1" s="1"/>
  <c r="T4009" i="1"/>
  <c r="U4009" i="1" s="1"/>
  <c r="T4013" i="1"/>
  <c r="U4013" i="1" s="1"/>
  <c r="T4017" i="1"/>
  <c r="U4017" i="1" s="1"/>
  <c r="T4021" i="1"/>
  <c r="U4021" i="1" s="1"/>
  <c r="T4025" i="1"/>
  <c r="U4025" i="1" s="1"/>
  <c r="T4029" i="1"/>
  <c r="U4029" i="1" s="1"/>
  <c r="T3958" i="1"/>
  <c r="U3958" i="1" s="1"/>
  <c r="T3986" i="1"/>
  <c r="U3986" i="1" s="1"/>
  <c r="T3998" i="1"/>
  <c r="U3998" i="1" s="1"/>
  <c r="T4010" i="1"/>
  <c r="U4010" i="1" s="1"/>
  <c r="T4022" i="1"/>
  <c r="U4022" i="1" s="1"/>
  <c r="T4030" i="1"/>
  <c r="U4030" i="1" s="1"/>
  <c r="T3950" i="1"/>
  <c r="U3950" i="1" s="1"/>
  <c r="T3954" i="1"/>
  <c r="U3954" i="1" s="1"/>
  <c r="T3962" i="1"/>
  <c r="U3962" i="1" s="1"/>
  <c r="T3966" i="1"/>
  <c r="U3966" i="1" s="1"/>
  <c r="T3974" i="1"/>
  <c r="U3974" i="1" s="1"/>
  <c r="T3978" i="1"/>
  <c r="U3978" i="1" s="1"/>
  <c r="T3990" i="1"/>
  <c r="U3990" i="1" s="1"/>
  <c r="T4002" i="1"/>
  <c r="U4002" i="1" s="1"/>
  <c r="T4018" i="1"/>
  <c r="U4018" i="1" s="1"/>
  <c r="T3970" i="1"/>
  <c r="U3970" i="1" s="1"/>
  <c r="T3982" i="1"/>
  <c r="U3982" i="1" s="1"/>
  <c r="T3994" i="1"/>
  <c r="U3994" i="1" s="1"/>
  <c r="T4006" i="1"/>
  <c r="U4006" i="1" s="1"/>
  <c r="T4014" i="1"/>
  <c r="U4014" i="1" s="1"/>
  <c r="T4026" i="1"/>
  <c r="U4026" i="1" s="1"/>
  <c r="T4032" i="1"/>
  <c r="U4032" i="1" s="1"/>
  <c r="T4036" i="1"/>
  <c r="U4036" i="1" s="1"/>
  <c r="T4040" i="1"/>
  <c r="U4040" i="1" s="1"/>
  <c r="T4044" i="1"/>
  <c r="U4044" i="1" s="1"/>
  <c r="T4048" i="1"/>
  <c r="U4048" i="1" s="1"/>
  <c r="T4052" i="1"/>
  <c r="U4052" i="1" s="1"/>
  <c r="T4056" i="1"/>
  <c r="U4056" i="1" s="1"/>
  <c r="T4033" i="1"/>
  <c r="U4033" i="1" s="1"/>
  <c r="T4037" i="1"/>
  <c r="U4037" i="1" s="1"/>
  <c r="T4041" i="1"/>
  <c r="U4041" i="1" s="1"/>
  <c r="T4045" i="1"/>
  <c r="U4045" i="1" s="1"/>
  <c r="T4049" i="1"/>
  <c r="U4049" i="1" s="1"/>
  <c r="T4053" i="1"/>
  <c r="U4053" i="1" s="1"/>
  <c r="T4034" i="1"/>
  <c r="U4034" i="1" s="1"/>
  <c r="T4038" i="1"/>
  <c r="U4038" i="1" s="1"/>
  <c r="T4042" i="1"/>
  <c r="U4042" i="1" s="1"/>
  <c r="T4046" i="1"/>
  <c r="U4046" i="1" s="1"/>
  <c r="T4050" i="1"/>
  <c r="U4050" i="1" s="1"/>
  <c r="T4054" i="1"/>
  <c r="U4054" i="1" s="1"/>
  <c r="T3738" i="1"/>
  <c r="U3738" i="1" s="1"/>
  <c r="T3742" i="1"/>
  <c r="U3742" i="1" s="1"/>
  <c r="T3746" i="1"/>
  <c r="U3746" i="1" s="1"/>
  <c r="T3750" i="1"/>
  <c r="U3750" i="1" s="1"/>
  <c r="T3754" i="1"/>
  <c r="U3754" i="1" s="1"/>
  <c r="T3758" i="1"/>
  <c r="U3758" i="1" s="1"/>
  <c r="T3762" i="1"/>
  <c r="U3762" i="1" s="1"/>
  <c r="T3766" i="1"/>
  <c r="U3766" i="1" s="1"/>
  <c r="T3770" i="1"/>
  <c r="U3770" i="1" s="1"/>
  <c r="T3774" i="1"/>
  <c r="U3774" i="1" s="1"/>
  <c r="T3778" i="1"/>
  <c r="U3778" i="1" s="1"/>
  <c r="T3782" i="1"/>
  <c r="U3782" i="1" s="1"/>
  <c r="T3786" i="1"/>
  <c r="U3786" i="1" s="1"/>
  <c r="T3790" i="1"/>
  <c r="U3790" i="1" s="1"/>
  <c r="T3794" i="1"/>
  <c r="U3794" i="1" s="1"/>
  <c r="T3802" i="1"/>
  <c r="U3802" i="1" s="1"/>
  <c r="T3845" i="1"/>
  <c r="U3845" i="1" s="1"/>
  <c r="T3849" i="1"/>
  <c r="U3849" i="1" s="1"/>
  <c r="T3865" i="1"/>
  <c r="U3865" i="1" s="1"/>
  <c r="T3877" i="1"/>
  <c r="U3877" i="1" s="1"/>
  <c r="T3889" i="1"/>
  <c r="U3889" i="1" s="1"/>
  <c r="T3901" i="1"/>
  <c r="U3901" i="1" s="1"/>
  <c r="T3909" i="1"/>
  <c r="U3909" i="1" s="1"/>
  <c r="T3917" i="1"/>
  <c r="U3917" i="1" s="1"/>
  <c r="T3929" i="1"/>
  <c r="U3929" i="1" s="1"/>
  <c r="T3941" i="1"/>
  <c r="U3941" i="1" s="1"/>
  <c r="T3927" i="1"/>
  <c r="U3927" i="1" s="1"/>
  <c r="T3711" i="1"/>
  <c r="U3711" i="1" s="1"/>
  <c r="T3715" i="1"/>
  <c r="U3715" i="1" s="1"/>
  <c r="T3719" i="1"/>
  <c r="U3719" i="1" s="1"/>
  <c r="T3723" i="1"/>
  <c r="U3723" i="1" s="1"/>
  <c r="T3727" i="1"/>
  <c r="U3727" i="1" s="1"/>
  <c r="T3731" i="1"/>
  <c r="U3731" i="1" s="1"/>
  <c r="T3735" i="1"/>
  <c r="U3735" i="1" s="1"/>
  <c r="T3691" i="1"/>
  <c r="U3691" i="1" s="1"/>
  <c r="T3699" i="1"/>
  <c r="U3699" i="1" s="1"/>
  <c r="T3707" i="1"/>
  <c r="U3707" i="1" s="1"/>
  <c r="T3842" i="1"/>
  <c r="U3842" i="1" s="1"/>
  <c r="T3858" i="1"/>
  <c r="U3858" i="1" s="1"/>
  <c r="T3870" i="1"/>
  <c r="U3870" i="1" s="1"/>
  <c r="T3882" i="1"/>
  <c r="U3882" i="1" s="1"/>
  <c r="T3894" i="1"/>
  <c r="U3894" i="1" s="1"/>
  <c r="T3906" i="1"/>
  <c r="U3906" i="1" s="1"/>
  <c r="T3918" i="1"/>
  <c r="U3918" i="1" s="1"/>
  <c r="T3930" i="1"/>
  <c r="U3930" i="1" s="1"/>
  <c r="T3942" i="1"/>
  <c r="U3942" i="1" s="1"/>
  <c r="T3911" i="1"/>
  <c r="U3911" i="1" s="1"/>
  <c r="T3655" i="1"/>
  <c r="U3655" i="1" s="1"/>
  <c r="T3659" i="1"/>
  <c r="U3659" i="1" s="1"/>
  <c r="T3663" i="1"/>
  <c r="U3663" i="1" s="1"/>
  <c r="T3667" i="1"/>
  <c r="U3667" i="1" s="1"/>
  <c r="T3671" i="1"/>
  <c r="U3671" i="1" s="1"/>
  <c r="T3675" i="1"/>
  <c r="U3675" i="1" s="1"/>
  <c r="T3679" i="1"/>
  <c r="U3679" i="1" s="1"/>
  <c r="T3683" i="1"/>
  <c r="U3683" i="1" s="1"/>
  <c r="T3687" i="1"/>
  <c r="U3687" i="1" s="1"/>
  <c r="T3695" i="1"/>
  <c r="U3695" i="1" s="1"/>
  <c r="T3703" i="1"/>
  <c r="U3703" i="1" s="1"/>
  <c r="T3799" i="1"/>
  <c r="U3799" i="1" s="1"/>
  <c r="T3854" i="1"/>
  <c r="U3854" i="1" s="1"/>
  <c r="T3866" i="1"/>
  <c r="U3866" i="1" s="1"/>
  <c r="T3878" i="1"/>
  <c r="U3878" i="1" s="1"/>
  <c r="T3890" i="1"/>
  <c r="U3890" i="1" s="1"/>
  <c r="T3902" i="1"/>
  <c r="U3902" i="1" s="1"/>
  <c r="T3914" i="1"/>
  <c r="U3914" i="1" s="1"/>
  <c r="T3926" i="1"/>
  <c r="U3926" i="1" s="1"/>
  <c r="T3938" i="1"/>
  <c r="U3938" i="1" s="1"/>
  <c r="T3899" i="1"/>
  <c r="U3899" i="1" s="1"/>
  <c r="T3739" i="1"/>
  <c r="U3739" i="1" s="1"/>
  <c r="T3743" i="1"/>
  <c r="U3743" i="1" s="1"/>
  <c r="T3747" i="1"/>
  <c r="U3747" i="1" s="1"/>
  <c r="T3751" i="1"/>
  <c r="U3751" i="1" s="1"/>
  <c r="T3755" i="1"/>
  <c r="U3755" i="1" s="1"/>
  <c r="T3759" i="1"/>
  <c r="U3759" i="1" s="1"/>
  <c r="T3763" i="1"/>
  <c r="U3763" i="1" s="1"/>
  <c r="T3767" i="1"/>
  <c r="U3767" i="1" s="1"/>
  <c r="T3771" i="1"/>
  <c r="U3771" i="1" s="1"/>
  <c r="T3775" i="1"/>
  <c r="U3775" i="1" s="1"/>
  <c r="T3779" i="1"/>
  <c r="U3779" i="1" s="1"/>
  <c r="T3783" i="1"/>
  <c r="U3783" i="1" s="1"/>
  <c r="T3787" i="1"/>
  <c r="U3787" i="1" s="1"/>
  <c r="T3791" i="1"/>
  <c r="U3791" i="1" s="1"/>
  <c r="T3795" i="1"/>
  <c r="U3795" i="1" s="1"/>
  <c r="T3803" i="1"/>
  <c r="U3803" i="1" s="1"/>
  <c r="T3846" i="1"/>
  <c r="U3846" i="1" s="1"/>
  <c r="T3850" i="1"/>
  <c r="U3850" i="1" s="1"/>
  <c r="T3862" i="1"/>
  <c r="U3862" i="1" s="1"/>
  <c r="T3874" i="1"/>
  <c r="U3874" i="1" s="1"/>
  <c r="T3886" i="1"/>
  <c r="U3886" i="1" s="1"/>
  <c r="T3898" i="1"/>
  <c r="U3898" i="1" s="1"/>
  <c r="T3910" i="1"/>
  <c r="U3910" i="1" s="1"/>
  <c r="T3922" i="1"/>
  <c r="U3922" i="1" s="1"/>
  <c r="T3934" i="1"/>
  <c r="U3934" i="1" s="1"/>
  <c r="T3946" i="1"/>
  <c r="U3946" i="1" s="1"/>
  <c r="T3903" i="1"/>
  <c r="U3903" i="1" s="1"/>
  <c r="T3708" i="1"/>
  <c r="U3708" i="1" s="1"/>
  <c r="T3712" i="1"/>
  <c r="U3712" i="1" s="1"/>
  <c r="T3716" i="1"/>
  <c r="U3716" i="1" s="1"/>
  <c r="T3720" i="1"/>
  <c r="U3720" i="1" s="1"/>
  <c r="T3724" i="1"/>
  <c r="U3724" i="1" s="1"/>
  <c r="T3728" i="1"/>
  <c r="U3728" i="1" s="1"/>
  <c r="T3732" i="1"/>
  <c r="U3732" i="1" s="1"/>
  <c r="T3736" i="1"/>
  <c r="U3736" i="1" s="1"/>
  <c r="T3692" i="1"/>
  <c r="U3692" i="1" s="1"/>
  <c r="T3700" i="1"/>
  <c r="U3700" i="1" s="1"/>
  <c r="T3772" i="1"/>
  <c r="U3772" i="1" s="1"/>
  <c r="T3780" i="1"/>
  <c r="U3780" i="1" s="1"/>
  <c r="T3788" i="1"/>
  <c r="U3788" i="1" s="1"/>
  <c r="T3796" i="1"/>
  <c r="U3796" i="1" s="1"/>
  <c r="T3800" i="1"/>
  <c r="U3800" i="1" s="1"/>
  <c r="T3843" i="1"/>
  <c r="U3843" i="1" s="1"/>
  <c r="T3851" i="1"/>
  <c r="U3851" i="1" s="1"/>
  <c r="T3859" i="1"/>
  <c r="U3859" i="1" s="1"/>
  <c r="T3867" i="1"/>
  <c r="U3867" i="1" s="1"/>
  <c r="T3875" i="1"/>
  <c r="U3875" i="1" s="1"/>
  <c r="T3883" i="1"/>
  <c r="U3883" i="1" s="1"/>
  <c r="T3891" i="1"/>
  <c r="U3891" i="1" s="1"/>
  <c r="T3915" i="1"/>
  <c r="U3915" i="1" s="1"/>
  <c r="T3943" i="1"/>
  <c r="U3943" i="1" s="1"/>
  <c r="T3656" i="1"/>
  <c r="U3656" i="1" s="1"/>
  <c r="T3660" i="1"/>
  <c r="U3660" i="1" s="1"/>
  <c r="T3664" i="1"/>
  <c r="U3664" i="1" s="1"/>
  <c r="T3668" i="1"/>
  <c r="U3668" i="1" s="1"/>
  <c r="T3672" i="1"/>
  <c r="U3672" i="1" s="1"/>
  <c r="T3676" i="1"/>
  <c r="U3676" i="1" s="1"/>
  <c r="T3680" i="1"/>
  <c r="U3680" i="1" s="1"/>
  <c r="T3684" i="1"/>
  <c r="U3684" i="1" s="1"/>
  <c r="T3688" i="1"/>
  <c r="U3688" i="1" s="1"/>
  <c r="T3696" i="1"/>
  <c r="U3696" i="1" s="1"/>
  <c r="T3704" i="1"/>
  <c r="U3704" i="1" s="1"/>
  <c r="T3776" i="1"/>
  <c r="U3776" i="1" s="1"/>
  <c r="T3784" i="1"/>
  <c r="U3784" i="1" s="1"/>
  <c r="T3792" i="1"/>
  <c r="U3792" i="1" s="1"/>
  <c r="T3839" i="1"/>
  <c r="U3839" i="1" s="1"/>
  <c r="T3847" i="1"/>
  <c r="U3847" i="1" s="1"/>
  <c r="T3855" i="1"/>
  <c r="U3855" i="1" s="1"/>
  <c r="T3863" i="1"/>
  <c r="U3863" i="1" s="1"/>
  <c r="T3871" i="1"/>
  <c r="U3871" i="1" s="1"/>
  <c r="T3879" i="1"/>
  <c r="U3879" i="1" s="1"/>
  <c r="T3887" i="1"/>
  <c r="U3887" i="1" s="1"/>
  <c r="T3895" i="1"/>
  <c r="U3895" i="1" s="1"/>
  <c r="T3931" i="1"/>
  <c r="U3931" i="1" s="1"/>
  <c r="T3947" i="1"/>
  <c r="U3947" i="1" s="1"/>
  <c r="T3740" i="1"/>
  <c r="U3740" i="1" s="1"/>
  <c r="T3744" i="1"/>
  <c r="U3744" i="1" s="1"/>
  <c r="T3748" i="1"/>
  <c r="U3748" i="1" s="1"/>
  <c r="T3752" i="1"/>
  <c r="U3752" i="1" s="1"/>
  <c r="T3756" i="1"/>
  <c r="U3756" i="1" s="1"/>
  <c r="T3760" i="1"/>
  <c r="U3760" i="1" s="1"/>
  <c r="T3764" i="1"/>
  <c r="U3764" i="1" s="1"/>
  <c r="T3768" i="1"/>
  <c r="U3768" i="1" s="1"/>
  <c r="T3709" i="1"/>
  <c r="U3709" i="1" s="1"/>
  <c r="T3713" i="1"/>
  <c r="U3713" i="1" s="1"/>
  <c r="T3717" i="1"/>
  <c r="U3717" i="1" s="1"/>
  <c r="T3721" i="1"/>
  <c r="U3721" i="1" s="1"/>
  <c r="T3725" i="1"/>
  <c r="U3725" i="1" s="1"/>
  <c r="T3729" i="1"/>
  <c r="U3729" i="1" s="1"/>
  <c r="T3733" i="1"/>
  <c r="U3733" i="1" s="1"/>
  <c r="T3737" i="1"/>
  <c r="U3737" i="1" s="1"/>
  <c r="T3693" i="1"/>
  <c r="U3693" i="1" s="1"/>
  <c r="T3701" i="1"/>
  <c r="U3701" i="1" s="1"/>
  <c r="T3801" i="1"/>
  <c r="U3801" i="1" s="1"/>
  <c r="T3852" i="1"/>
  <c r="U3852" i="1" s="1"/>
  <c r="T3864" i="1"/>
  <c r="U3864" i="1" s="1"/>
  <c r="T3876" i="1"/>
  <c r="U3876" i="1" s="1"/>
  <c r="T3888" i="1"/>
  <c r="U3888" i="1" s="1"/>
  <c r="T3900" i="1"/>
  <c r="U3900" i="1" s="1"/>
  <c r="T3908" i="1"/>
  <c r="U3908" i="1" s="1"/>
  <c r="T3920" i="1"/>
  <c r="U3920" i="1" s="1"/>
  <c r="T3932" i="1"/>
  <c r="U3932" i="1" s="1"/>
  <c r="T3944" i="1"/>
  <c r="U3944" i="1" s="1"/>
  <c r="T3919" i="1"/>
  <c r="U3919" i="1" s="1"/>
  <c r="T3657" i="1"/>
  <c r="U3657" i="1" s="1"/>
  <c r="T3661" i="1"/>
  <c r="U3661" i="1" s="1"/>
  <c r="T3665" i="1"/>
  <c r="U3665" i="1" s="1"/>
  <c r="T3669" i="1"/>
  <c r="U3669" i="1" s="1"/>
  <c r="T3673" i="1"/>
  <c r="U3673" i="1" s="1"/>
  <c r="T3677" i="1"/>
  <c r="U3677" i="1" s="1"/>
  <c r="T3681" i="1"/>
  <c r="U3681" i="1" s="1"/>
  <c r="T3685" i="1"/>
  <c r="U3685" i="1" s="1"/>
  <c r="T3689" i="1"/>
  <c r="U3689" i="1" s="1"/>
  <c r="T3697" i="1"/>
  <c r="U3697" i="1" s="1"/>
  <c r="T3705" i="1"/>
  <c r="U3705" i="1" s="1"/>
  <c r="T3840" i="1"/>
  <c r="U3840" i="1" s="1"/>
  <c r="T3860" i="1"/>
  <c r="U3860" i="1" s="1"/>
  <c r="T3872" i="1"/>
  <c r="U3872" i="1" s="1"/>
  <c r="T3880" i="1"/>
  <c r="U3880" i="1" s="1"/>
  <c r="T3892" i="1"/>
  <c r="U3892" i="1" s="1"/>
  <c r="T3904" i="1"/>
  <c r="U3904" i="1" s="1"/>
  <c r="T3916" i="1"/>
  <c r="U3916" i="1" s="1"/>
  <c r="T3928" i="1"/>
  <c r="U3928" i="1" s="1"/>
  <c r="T3940" i="1"/>
  <c r="U3940" i="1" s="1"/>
  <c r="T3907" i="1"/>
  <c r="U3907" i="1" s="1"/>
  <c r="T3741" i="1"/>
  <c r="U3741" i="1" s="1"/>
  <c r="T3745" i="1"/>
  <c r="U3745" i="1" s="1"/>
  <c r="T3749" i="1"/>
  <c r="U3749" i="1" s="1"/>
  <c r="T3753" i="1"/>
  <c r="U3753" i="1" s="1"/>
  <c r="T3757" i="1"/>
  <c r="U3757" i="1" s="1"/>
  <c r="T3761" i="1"/>
  <c r="U3761" i="1" s="1"/>
  <c r="T3765" i="1"/>
  <c r="U3765" i="1" s="1"/>
  <c r="T3769" i="1"/>
  <c r="U3769" i="1" s="1"/>
  <c r="T3773" i="1"/>
  <c r="U3773" i="1" s="1"/>
  <c r="T3777" i="1"/>
  <c r="U3777" i="1" s="1"/>
  <c r="T3781" i="1"/>
  <c r="U3781" i="1" s="1"/>
  <c r="T3785" i="1"/>
  <c r="U3785" i="1" s="1"/>
  <c r="T3789" i="1"/>
  <c r="U3789" i="1" s="1"/>
  <c r="T3793" i="1"/>
  <c r="U3793" i="1" s="1"/>
  <c r="T3797" i="1"/>
  <c r="U3797" i="1" s="1"/>
  <c r="T3844" i="1"/>
  <c r="U3844" i="1" s="1"/>
  <c r="T3848" i="1"/>
  <c r="U3848" i="1" s="1"/>
  <c r="T3856" i="1"/>
  <c r="U3856" i="1" s="1"/>
  <c r="T3868" i="1"/>
  <c r="U3868" i="1" s="1"/>
  <c r="T3884" i="1"/>
  <c r="U3884" i="1" s="1"/>
  <c r="T3896" i="1"/>
  <c r="U3896" i="1" s="1"/>
  <c r="T3912" i="1"/>
  <c r="U3912" i="1" s="1"/>
  <c r="T3924" i="1"/>
  <c r="U3924" i="1" s="1"/>
  <c r="T3936" i="1"/>
  <c r="U3936" i="1" s="1"/>
  <c r="T3948" i="1"/>
  <c r="U3948" i="1" s="1"/>
  <c r="T3939" i="1"/>
  <c r="U3939" i="1" s="1"/>
  <c r="T3710" i="1"/>
  <c r="U3710" i="1" s="1"/>
  <c r="T3714" i="1"/>
  <c r="U3714" i="1" s="1"/>
  <c r="T3718" i="1"/>
  <c r="U3718" i="1" s="1"/>
  <c r="T3722" i="1"/>
  <c r="U3722" i="1" s="1"/>
  <c r="T3726" i="1"/>
  <c r="U3726" i="1" s="1"/>
  <c r="T3730" i="1"/>
  <c r="U3730" i="1" s="1"/>
  <c r="T3734" i="1"/>
  <c r="U3734" i="1" s="1"/>
  <c r="T3694" i="1"/>
  <c r="U3694" i="1" s="1"/>
  <c r="T3702" i="1"/>
  <c r="U3702" i="1" s="1"/>
  <c r="T3798" i="1"/>
  <c r="U3798" i="1" s="1"/>
  <c r="T3853" i="1"/>
  <c r="U3853" i="1" s="1"/>
  <c r="T3861" i="1"/>
  <c r="U3861" i="1" s="1"/>
  <c r="T3873" i="1"/>
  <c r="U3873" i="1" s="1"/>
  <c r="T3881" i="1"/>
  <c r="U3881" i="1" s="1"/>
  <c r="T3893" i="1"/>
  <c r="U3893" i="1" s="1"/>
  <c r="T3905" i="1"/>
  <c r="U3905" i="1" s="1"/>
  <c r="T3921" i="1"/>
  <c r="U3921" i="1" s="1"/>
  <c r="T3933" i="1"/>
  <c r="U3933" i="1" s="1"/>
  <c r="T3945" i="1"/>
  <c r="U3945" i="1" s="1"/>
  <c r="T3923" i="1"/>
  <c r="U3923" i="1" s="1"/>
  <c r="T3658" i="1"/>
  <c r="U3658" i="1" s="1"/>
  <c r="T3662" i="1"/>
  <c r="U3662" i="1" s="1"/>
  <c r="T3666" i="1"/>
  <c r="U3666" i="1" s="1"/>
  <c r="T3670" i="1"/>
  <c r="U3670" i="1" s="1"/>
  <c r="T3674" i="1"/>
  <c r="U3674" i="1" s="1"/>
  <c r="T3678" i="1"/>
  <c r="U3678" i="1" s="1"/>
  <c r="T3682" i="1"/>
  <c r="U3682" i="1" s="1"/>
  <c r="T3686" i="1"/>
  <c r="U3686" i="1" s="1"/>
  <c r="T3690" i="1"/>
  <c r="U3690" i="1" s="1"/>
  <c r="T3698" i="1"/>
  <c r="U3698" i="1" s="1"/>
  <c r="T3706" i="1"/>
  <c r="U3706" i="1" s="1"/>
  <c r="T3841" i="1"/>
  <c r="U3841" i="1" s="1"/>
  <c r="T3857" i="1"/>
  <c r="U3857" i="1" s="1"/>
  <c r="T3869" i="1"/>
  <c r="U3869" i="1" s="1"/>
  <c r="T3885" i="1"/>
  <c r="U3885" i="1" s="1"/>
  <c r="T3897" i="1"/>
  <c r="U3897" i="1" s="1"/>
  <c r="T3913" i="1"/>
  <c r="U3913" i="1" s="1"/>
  <c r="T3925" i="1"/>
  <c r="U3925" i="1" s="1"/>
  <c r="T3937" i="1"/>
  <c r="U3937" i="1" s="1"/>
  <c r="T3949" i="1"/>
  <c r="U3949" i="1" s="1"/>
  <c r="T3935" i="1"/>
  <c r="U3935" i="1" s="1"/>
  <c r="T3343" i="1"/>
  <c r="U3343" i="1" s="1"/>
  <c r="W3343" i="1" s="1"/>
  <c r="T3510" i="1"/>
  <c r="U3510" i="1" s="1"/>
  <c r="T3514" i="1"/>
  <c r="U3514" i="1" s="1"/>
  <c r="T3526" i="1"/>
  <c r="U3526" i="1" s="1"/>
  <c r="T3538" i="1"/>
  <c r="U3538" i="1" s="1"/>
  <c r="T3550" i="1"/>
  <c r="U3550" i="1" s="1"/>
  <c r="T3562" i="1"/>
  <c r="U3562" i="1" s="1"/>
  <c r="T3570" i="1"/>
  <c r="U3570" i="1" s="1"/>
  <c r="T3582" i="1"/>
  <c r="U3582" i="1" s="1"/>
  <c r="T3594" i="1"/>
  <c r="U3594" i="1" s="1"/>
  <c r="T3606" i="1"/>
  <c r="U3606" i="1" s="1"/>
  <c r="T3618" i="1"/>
  <c r="U3618" i="1" s="1"/>
  <c r="T3630" i="1"/>
  <c r="U3630" i="1" s="1"/>
  <c r="T3642" i="1"/>
  <c r="U3642" i="1" s="1"/>
  <c r="T3613" i="1"/>
  <c r="U3613" i="1" s="1"/>
  <c r="T3645" i="1"/>
  <c r="U3645" i="1" s="1"/>
  <c r="T3506" i="1"/>
  <c r="U3506" i="1" s="1"/>
  <c r="T3518" i="1"/>
  <c r="U3518" i="1" s="1"/>
  <c r="T3530" i="1"/>
  <c r="U3530" i="1" s="1"/>
  <c r="T3542" i="1"/>
  <c r="U3542" i="1" s="1"/>
  <c r="T3554" i="1"/>
  <c r="U3554" i="1" s="1"/>
  <c r="T3566" i="1"/>
  <c r="U3566" i="1" s="1"/>
  <c r="T3578" i="1"/>
  <c r="U3578" i="1" s="1"/>
  <c r="T3590" i="1"/>
  <c r="U3590" i="1" s="1"/>
  <c r="T3602" i="1"/>
  <c r="U3602" i="1" s="1"/>
  <c r="T3614" i="1"/>
  <c r="U3614" i="1" s="1"/>
  <c r="T3626" i="1"/>
  <c r="U3626" i="1" s="1"/>
  <c r="T3638" i="1"/>
  <c r="U3638" i="1" s="1"/>
  <c r="T3650" i="1"/>
  <c r="U3650" i="1" s="1"/>
  <c r="T3629" i="1"/>
  <c r="U3629" i="1" s="1"/>
  <c r="T3502" i="1"/>
  <c r="U3502" i="1" s="1"/>
  <c r="T3522" i="1"/>
  <c r="U3522" i="1" s="1"/>
  <c r="T3534" i="1"/>
  <c r="U3534" i="1" s="1"/>
  <c r="T3546" i="1"/>
  <c r="U3546" i="1" s="1"/>
  <c r="T3558" i="1"/>
  <c r="U3558" i="1" s="1"/>
  <c r="T3574" i="1"/>
  <c r="U3574" i="1" s="1"/>
  <c r="T3586" i="1"/>
  <c r="U3586" i="1" s="1"/>
  <c r="T3598" i="1"/>
  <c r="U3598" i="1" s="1"/>
  <c r="T3610" i="1"/>
  <c r="U3610" i="1" s="1"/>
  <c r="T3622" i="1"/>
  <c r="U3622" i="1" s="1"/>
  <c r="T3634" i="1"/>
  <c r="U3634" i="1" s="1"/>
  <c r="T3646" i="1"/>
  <c r="U3646" i="1" s="1"/>
  <c r="T3654" i="1"/>
  <c r="U3654" i="1" s="1"/>
  <c r="T3507" i="1"/>
  <c r="U3507" i="1" s="1"/>
  <c r="T3523" i="1"/>
  <c r="U3523" i="1" s="1"/>
  <c r="T3535" i="1"/>
  <c r="U3535" i="1" s="1"/>
  <c r="T3547" i="1"/>
  <c r="U3547" i="1" s="1"/>
  <c r="T3559" i="1"/>
  <c r="U3559" i="1" s="1"/>
  <c r="T3575" i="1"/>
  <c r="U3575" i="1" s="1"/>
  <c r="T3587" i="1"/>
  <c r="U3587" i="1" s="1"/>
  <c r="T3599" i="1"/>
  <c r="U3599" i="1" s="1"/>
  <c r="T3611" i="1"/>
  <c r="U3611" i="1" s="1"/>
  <c r="T3623" i="1"/>
  <c r="U3623" i="1" s="1"/>
  <c r="T3627" i="1"/>
  <c r="U3627" i="1" s="1"/>
  <c r="T3639" i="1"/>
  <c r="U3639" i="1" s="1"/>
  <c r="T3605" i="1"/>
  <c r="U3605" i="1" s="1"/>
  <c r="T3641" i="1"/>
  <c r="U3641" i="1" s="1"/>
  <c r="T3511" i="1"/>
  <c r="U3511" i="1" s="1"/>
  <c r="T3515" i="1"/>
  <c r="U3515" i="1" s="1"/>
  <c r="T3527" i="1"/>
  <c r="U3527" i="1" s="1"/>
  <c r="T3539" i="1"/>
  <c r="U3539" i="1" s="1"/>
  <c r="T3551" i="1"/>
  <c r="U3551" i="1" s="1"/>
  <c r="T3563" i="1"/>
  <c r="U3563" i="1" s="1"/>
  <c r="T3571" i="1"/>
  <c r="U3571" i="1" s="1"/>
  <c r="T3583" i="1"/>
  <c r="U3583" i="1" s="1"/>
  <c r="T3595" i="1"/>
  <c r="U3595" i="1" s="1"/>
  <c r="T3607" i="1"/>
  <c r="U3607" i="1" s="1"/>
  <c r="T3619" i="1"/>
  <c r="U3619" i="1" s="1"/>
  <c r="T3635" i="1"/>
  <c r="U3635" i="1" s="1"/>
  <c r="T3647" i="1"/>
  <c r="U3647" i="1" s="1"/>
  <c r="T3651" i="1"/>
  <c r="U3651" i="1" s="1"/>
  <c r="T3649" i="1"/>
  <c r="U3649" i="1" s="1"/>
  <c r="T3503" i="1"/>
  <c r="U3503" i="1" s="1"/>
  <c r="T3519" i="1"/>
  <c r="U3519" i="1" s="1"/>
  <c r="T3531" i="1"/>
  <c r="U3531" i="1" s="1"/>
  <c r="T3543" i="1"/>
  <c r="U3543" i="1" s="1"/>
  <c r="T3555" i="1"/>
  <c r="U3555" i="1" s="1"/>
  <c r="T3567" i="1"/>
  <c r="U3567" i="1" s="1"/>
  <c r="T3579" i="1"/>
  <c r="U3579" i="1" s="1"/>
  <c r="T3591" i="1"/>
  <c r="U3591" i="1" s="1"/>
  <c r="T3603" i="1"/>
  <c r="U3603" i="1" s="1"/>
  <c r="T3615" i="1"/>
  <c r="U3615" i="1" s="1"/>
  <c r="T3631" i="1"/>
  <c r="U3631" i="1" s="1"/>
  <c r="T3643" i="1"/>
  <c r="U3643" i="1" s="1"/>
  <c r="T3617" i="1"/>
  <c r="U3617" i="1" s="1"/>
  <c r="T3512" i="1"/>
  <c r="U3512" i="1" s="1"/>
  <c r="T3520" i="1"/>
  <c r="U3520" i="1" s="1"/>
  <c r="T3536" i="1"/>
  <c r="U3536" i="1" s="1"/>
  <c r="T3548" i="1"/>
  <c r="U3548" i="1" s="1"/>
  <c r="T3560" i="1"/>
  <c r="U3560" i="1" s="1"/>
  <c r="T3568" i="1"/>
  <c r="U3568" i="1" s="1"/>
  <c r="T3584" i="1"/>
  <c r="U3584" i="1" s="1"/>
  <c r="T3596" i="1"/>
  <c r="U3596" i="1" s="1"/>
  <c r="T3608" i="1"/>
  <c r="U3608" i="1" s="1"/>
  <c r="T3616" i="1"/>
  <c r="U3616" i="1" s="1"/>
  <c r="T3632" i="1"/>
  <c r="U3632" i="1" s="1"/>
  <c r="T3644" i="1"/>
  <c r="U3644" i="1" s="1"/>
  <c r="T3609" i="1"/>
  <c r="U3609" i="1" s="1"/>
  <c r="T3653" i="1"/>
  <c r="U3653" i="1" s="1"/>
  <c r="T3508" i="1"/>
  <c r="U3508" i="1" s="1"/>
  <c r="T3516" i="1"/>
  <c r="U3516" i="1" s="1"/>
  <c r="T3528" i="1"/>
  <c r="U3528" i="1" s="1"/>
  <c r="T3540" i="1"/>
  <c r="U3540" i="1" s="1"/>
  <c r="T3552" i="1"/>
  <c r="U3552" i="1" s="1"/>
  <c r="T3564" i="1"/>
  <c r="U3564" i="1" s="1"/>
  <c r="T3576" i="1"/>
  <c r="U3576" i="1" s="1"/>
  <c r="T3588" i="1"/>
  <c r="U3588" i="1" s="1"/>
  <c r="T3600" i="1"/>
  <c r="U3600" i="1" s="1"/>
  <c r="T3612" i="1"/>
  <c r="U3612" i="1" s="1"/>
  <c r="T3624" i="1"/>
  <c r="U3624" i="1" s="1"/>
  <c r="T3636" i="1"/>
  <c r="U3636" i="1" s="1"/>
  <c r="T3648" i="1"/>
  <c r="U3648" i="1" s="1"/>
  <c r="T3601" i="1"/>
  <c r="U3601" i="1" s="1"/>
  <c r="T3637" i="1"/>
  <c r="U3637" i="1" s="1"/>
  <c r="T3504" i="1"/>
  <c r="U3504" i="1" s="1"/>
  <c r="T3524" i="1"/>
  <c r="U3524" i="1" s="1"/>
  <c r="T3532" i="1"/>
  <c r="U3532" i="1" s="1"/>
  <c r="T3544" i="1"/>
  <c r="U3544" i="1" s="1"/>
  <c r="T3556" i="1"/>
  <c r="U3556" i="1" s="1"/>
  <c r="T3572" i="1"/>
  <c r="U3572" i="1" s="1"/>
  <c r="T3580" i="1"/>
  <c r="U3580" i="1" s="1"/>
  <c r="T3592" i="1"/>
  <c r="U3592" i="1" s="1"/>
  <c r="T3604" i="1"/>
  <c r="U3604" i="1" s="1"/>
  <c r="T3620" i="1"/>
  <c r="U3620" i="1" s="1"/>
  <c r="T3628" i="1"/>
  <c r="U3628" i="1" s="1"/>
  <c r="T3640" i="1"/>
  <c r="U3640" i="1" s="1"/>
  <c r="T3652" i="1"/>
  <c r="U3652" i="1" s="1"/>
  <c r="T3633" i="1"/>
  <c r="U3633" i="1" s="1"/>
  <c r="T3505" i="1"/>
  <c r="U3505" i="1" s="1"/>
  <c r="T3509" i="1"/>
  <c r="U3509" i="1" s="1"/>
  <c r="T3513" i="1"/>
  <c r="U3513" i="1" s="1"/>
  <c r="T3517" i="1"/>
  <c r="U3517" i="1" s="1"/>
  <c r="T3521" i="1"/>
  <c r="U3521" i="1" s="1"/>
  <c r="T3529" i="1"/>
  <c r="U3529" i="1" s="1"/>
  <c r="T3537" i="1"/>
  <c r="U3537" i="1" s="1"/>
  <c r="T3545" i="1"/>
  <c r="U3545" i="1" s="1"/>
  <c r="T3553" i="1"/>
  <c r="U3553" i="1" s="1"/>
  <c r="T3561" i="1"/>
  <c r="U3561" i="1" s="1"/>
  <c r="T3565" i="1"/>
  <c r="U3565" i="1" s="1"/>
  <c r="T3573" i="1"/>
  <c r="U3573" i="1" s="1"/>
  <c r="T3581" i="1"/>
  <c r="U3581" i="1" s="1"/>
  <c r="T3589" i="1"/>
  <c r="U3589" i="1" s="1"/>
  <c r="T3597" i="1"/>
  <c r="U3597" i="1" s="1"/>
  <c r="T3625" i="1"/>
  <c r="U3625" i="1" s="1"/>
  <c r="T3525" i="1"/>
  <c r="U3525" i="1" s="1"/>
  <c r="T3533" i="1"/>
  <c r="U3533" i="1" s="1"/>
  <c r="T3541" i="1"/>
  <c r="U3541" i="1" s="1"/>
  <c r="T3549" i="1"/>
  <c r="U3549" i="1" s="1"/>
  <c r="T3557" i="1"/>
  <c r="U3557" i="1" s="1"/>
  <c r="T3569" i="1"/>
  <c r="U3569" i="1" s="1"/>
  <c r="T3577" i="1"/>
  <c r="U3577" i="1" s="1"/>
  <c r="T3585" i="1"/>
  <c r="U3585" i="1" s="1"/>
  <c r="T3593" i="1"/>
  <c r="U3593" i="1" s="1"/>
  <c r="T3621" i="1"/>
  <c r="U3621" i="1" s="1"/>
  <c r="T3344" i="1"/>
  <c r="U3344" i="1" s="1"/>
  <c r="W3344" i="1" s="1"/>
  <c r="T3410" i="1"/>
  <c r="U3410" i="1" s="1"/>
  <c r="W3410" i="1" s="1"/>
  <c r="T3418" i="1"/>
  <c r="U3418" i="1" s="1"/>
  <c r="W3418" i="1" s="1"/>
  <c r="T3457" i="1"/>
  <c r="U3457" i="1" s="1"/>
  <c r="W3457" i="1" s="1"/>
  <c r="T3422" i="1"/>
  <c r="U3422" i="1" s="1"/>
  <c r="W3422" i="1" s="1"/>
  <c r="T3417" i="1"/>
  <c r="U3417" i="1" s="1"/>
  <c r="W3417" i="1" s="1"/>
  <c r="T3336" i="1"/>
  <c r="U3336" i="1" s="1"/>
  <c r="W3336" i="1" s="1"/>
  <c r="T3409" i="1"/>
  <c r="U3409" i="1" s="1"/>
  <c r="W3409" i="1" s="1"/>
  <c r="T3440" i="1"/>
  <c r="U3440" i="1" s="1"/>
  <c r="W3440" i="1" s="1"/>
  <c r="T3428" i="1"/>
  <c r="U3428" i="1" s="1"/>
  <c r="W3428" i="1" s="1"/>
  <c r="T3451" i="1"/>
  <c r="U3451" i="1" s="1"/>
  <c r="W3451" i="1" s="1"/>
  <c r="T3427" i="1"/>
  <c r="U3427" i="1" s="1"/>
  <c r="W3427" i="1" s="1"/>
  <c r="T3465" i="1"/>
  <c r="U3465" i="1" s="1"/>
  <c r="W3465" i="1" s="1"/>
  <c r="T3459" i="1"/>
  <c r="U3459" i="1" s="1"/>
  <c r="W3459" i="1" s="1"/>
  <c r="T3453" i="1"/>
  <c r="U3453" i="1" s="1"/>
  <c r="W3453" i="1" s="1"/>
  <c r="T3447" i="1"/>
  <c r="U3447" i="1" s="1"/>
  <c r="W3447" i="1" s="1"/>
  <c r="T3441" i="1"/>
  <c r="U3441" i="1" s="1"/>
  <c r="W3441" i="1" s="1"/>
  <c r="T3435" i="1"/>
  <c r="U3435" i="1" s="1"/>
  <c r="W3435" i="1" s="1"/>
  <c r="T3429" i="1"/>
  <c r="U3429" i="1" s="1"/>
  <c r="W3429" i="1" s="1"/>
  <c r="T3423" i="1"/>
  <c r="U3423" i="1" s="1"/>
  <c r="W3423" i="1" s="1"/>
  <c r="T3405" i="1"/>
  <c r="U3405" i="1" s="1"/>
  <c r="W3405" i="1" s="1"/>
  <c r="T3404" i="1"/>
  <c r="U3404" i="1" s="1"/>
  <c r="W3404" i="1" s="1"/>
  <c r="T3398" i="1"/>
  <c r="U3398" i="1" s="1"/>
  <c r="W3398" i="1" s="1"/>
  <c r="T3392" i="1"/>
  <c r="U3392" i="1" s="1"/>
  <c r="W3392" i="1" s="1"/>
  <c r="T3386" i="1"/>
  <c r="U3386" i="1" s="1"/>
  <c r="W3386" i="1" s="1"/>
  <c r="T3380" i="1"/>
  <c r="U3380" i="1" s="1"/>
  <c r="W3380" i="1" s="1"/>
  <c r="T3374" i="1"/>
  <c r="U3374" i="1" s="1"/>
  <c r="W3374" i="1" s="1"/>
  <c r="T3368" i="1"/>
  <c r="U3368" i="1" s="1"/>
  <c r="W3368" i="1" s="1"/>
  <c r="T3362" i="1"/>
  <c r="U3362" i="1" s="1"/>
  <c r="W3362" i="1" s="1"/>
  <c r="T3356" i="1"/>
  <c r="U3356" i="1" s="1"/>
  <c r="W3356" i="1" s="1"/>
  <c r="T3350" i="1"/>
  <c r="U3350" i="1" s="1"/>
  <c r="W3350" i="1" s="1"/>
  <c r="T3338" i="1"/>
  <c r="U3338" i="1" s="1"/>
  <c r="W3338" i="1" s="1"/>
  <c r="T3403" i="1"/>
  <c r="U3403" i="1" s="1"/>
  <c r="W3403" i="1" s="1"/>
  <c r="T3397" i="1"/>
  <c r="U3397" i="1" s="1"/>
  <c r="W3397" i="1" s="1"/>
  <c r="T3391" i="1"/>
  <c r="U3391" i="1" s="1"/>
  <c r="W3391" i="1" s="1"/>
  <c r="T3385" i="1"/>
  <c r="U3385" i="1" s="1"/>
  <c r="W3385" i="1" s="1"/>
  <c r="T3379" i="1"/>
  <c r="U3379" i="1" s="1"/>
  <c r="W3379" i="1" s="1"/>
  <c r="T3373" i="1"/>
  <c r="U3373" i="1" s="1"/>
  <c r="W3373" i="1" s="1"/>
  <c r="T3367" i="1"/>
  <c r="U3367" i="1" s="1"/>
  <c r="W3367" i="1" s="1"/>
  <c r="T3361" i="1"/>
  <c r="U3361" i="1" s="1"/>
  <c r="W3361" i="1" s="1"/>
  <c r="T3355" i="1"/>
  <c r="U3355" i="1" s="1"/>
  <c r="W3355" i="1" s="1"/>
  <c r="T3349" i="1"/>
  <c r="U3349" i="1" s="1"/>
  <c r="W3349" i="1" s="1"/>
  <c r="T3337" i="1"/>
  <c r="U3337" i="1" s="1"/>
  <c r="W3337" i="1" s="1"/>
  <c r="T3426" i="1"/>
  <c r="U3426" i="1" s="1"/>
  <c r="W3426" i="1" s="1"/>
  <c r="T3414" i="1"/>
  <c r="U3414" i="1" s="1"/>
  <c r="W3414" i="1" s="1"/>
  <c r="T3408" i="1"/>
  <c r="U3408" i="1" s="1"/>
  <c r="W3408" i="1" s="1"/>
  <c r="T3396" i="1"/>
  <c r="U3396" i="1" s="1"/>
  <c r="W3396" i="1" s="1"/>
  <c r="T3390" i="1"/>
  <c r="U3390" i="1" s="1"/>
  <c r="W3390" i="1" s="1"/>
  <c r="T3384" i="1"/>
  <c r="U3384" i="1" s="1"/>
  <c r="W3384" i="1" s="1"/>
  <c r="T3378" i="1"/>
  <c r="U3378" i="1" s="1"/>
  <c r="W3378" i="1" s="1"/>
  <c r="T3372" i="1"/>
  <c r="U3372" i="1" s="1"/>
  <c r="W3372" i="1" s="1"/>
  <c r="T3366" i="1"/>
  <c r="U3366" i="1" s="1"/>
  <c r="W3366" i="1" s="1"/>
  <c r="T3360" i="1"/>
  <c r="U3360" i="1" s="1"/>
  <c r="W3360" i="1" s="1"/>
  <c r="T3354" i="1"/>
  <c r="U3354" i="1" s="1"/>
  <c r="W3354" i="1" s="1"/>
  <c r="T3348" i="1"/>
  <c r="U3348" i="1" s="1"/>
  <c r="W3348" i="1" s="1"/>
  <c r="T3342" i="1"/>
  <c r="U3342" i="1" s="1"/>
  <c r="W3342" i="1" s="1"/>
  <c r="T3416" i="1"/>
  <c r="U3416" i="1" s="1"/>
  <c r="W3416" i="1" s="1"/>
  <c r="T3439" i="1"/>
  <c r="U3439" i="1" s="1"/>
  <c r="W3439" i="1" s="1"/>
  <c r="T3421" i="1"/>
  <c r="U3421" i="1" s="1"/>
  <c r="W3421" i="1" s="1"/>
  <c r="T3484" i="1"/>
  <c r="U3484" i="1" s="1"/>
  <c r="T3494" i="1"/>
  <c r="U3494" i="1" s="1"/>
  <c r="T3498" i="1"/>
  <c r="U3498" i="1" s="1"/>
  <c r="T3481" i="1"/>
  <c r="U3481" i="1" s="1"/>
  <c r="T3491" i="1"/>
  <c r="U3491" i="1" s="1"/>
  <c r="T3499" i="1"/>
  <c r="U3499" i="1" s="1"/>
  <c r="T3474" i="1"/>
  <c r="U3474" i="1" s="1"/>
  <c r="T3488" i="1"/>
  <c r="U3488" i="1" s="1"/>
  <c r="T3487" i="1"/>
  <c r="U3487" i="1" s="1"/>
  <c r="T3471" i="1"/>
  <c r="U3471" i="1" s="1"/>
  <c r="T3485" i="1"/>
  <c r="U3485" i="1" s="1"/>
  <c r="T3495" i="1"/>
  <c r="U3495" i="1" s="1"/>
  <c r="T3478" i="1"/>
  <c r="U3478" i="1" s="1"/>
  <c r="T3492" i="1"/>
  <c r="U3492" i="1" s="1"/>
  <c r="T3496" i="1"/>
  <c r="U3496" i="1" s="1"/>
  <c r="T3475" i="1"/>
  <c r="U3475" i="1" s="1"/>
  <c r="T3489" i="1"/>
  <c r="U3489" i="1" s="1"/>
  <c r="T3500" i="1"/>
  <c r="U3500" i="1" s="1"/>
  <c r="T3472" i="1"/>
  <c r="U3472" i="1" s="1"/>
  <c r="T3482" i="1"/>
  <c r="U3482" i="1" s="1"/>
  <c r="T3479" i="1"/>
  <c r="U3479" i="1" s="1"/>
  <c r="T3493" i="1"/>
  <c r="U3493" i="1" s="1"/>
  <c r="T3497" i="1"/>
  <c r="U3497" i="1" s="1"/>
  <c r="T3476" i="1"/>
  <c r="U3476" i="1" s="1"/>
  <c r="T3486" i="1"/>
  <c r="U3486" i="1" s="1"/>
  <c r="T3501" i="1"/>
  <c r="U3501" i="1" s="1"/>
  <c r="T3473" i="1"/>
  <c r="U3473" i="1" s="1"/>
  <c r="T3483" i="1"/>
  <c r="U3483" i="1" s="1"/>
  <c r="T3480" i="1"/>
  <c r="U3480" i="1" s="1"/>
  <c r="T3490" i="1"/>
  <c r="U3490" i="1" s="1"/>
  <c r="T3477" i="1"/>
  <c r="U3477" i="1" s="1"/>
  <c r="T3468" i="1"/>
  <c r="U3468" i="1" s="1"/>
  <c r="W3468" i="1" s="1"/>
  <c r="T3462" i="1"/>
  <c r="U3462" i="1" s="1"/>
  <c r="W3462" i="1" s="1"/>
  <c r="T3456" i="1"/>
  <c r="U3456" i="1" s="1"/>
  <c r="W3456" i="1" s="1"/>
  <c r="T3450" i="1"/>
  <c r="U3450" i="1" s="1"/>
  <c r="W3450" i="1" s="1"/>
  <c r="T3444" i="1"/>
  <c r="U3444" i="1" s="1"/>
  <c r="W3444" i="1" s="1"/>
  <c r="T3438" i="1"/>
  <c r="U3438" i="1" s="1"/>
  <c r="W3438" i="1" s="1"/>
  <c r="T3432" i="1"/>
  <c r="U3432" i="1" s="1"/>
  <c r="W3432" i="1" s="1"/>
  <c r="T3420" i="1"/>
  <c r="U3420" i="1" s="1"/>
  <c r="W3420" i="1" s="1"/>
  <c r="T3402" i="1"/>
  <c r="U3402" i="1" s="1"/>
  <c r="W3402" i="1" s="1"/>
  <c r="T3413" i="1"/>
  <c r="U3413" i="1" s="1"/>
  <c r="W3413" i="1" s="1"/>
  <c r="T3407" i="1"/>
  <c r="U3407" i="1" s="1"/>
  <c r="W3407" i="1" s="1"/>
  <c r="T3401" i="1"/>
  <c r="U3401" i="1" s="1"/>
  <c r="W3401" i="1" s="1"/>
  <c r="T3389" i="1"/>
  <c r="U3389" i="1" s="1"/>
  <c r="W3389" i="1" s="1"/>
  <c r="T3383" i="1"/>
  <c r="U3383" i="1" s="1"/>
  <c r="W3383" i="1" s="1"/>
  <c r="T3377" i="1"/>
  <c r="U3377" i="1" s="1"/>
  <c r="W3377" i="1" s="1"/>
  <c r="T3371" i="1"/>
  <c r="U3371" i="1" s="1"/>
  <c r="W3371" i="1" s="1"/>
  <c r="T3365" i="1"/>
  <c r="U3365" i="1" s="1"/>
  <c r="W3365" i="1" s="1"/>
  <c r="T3359" i="1"/>
  <c r="U3359" i="1" s="1"/>
  <c r="W3359" i="1" s="1"/>
  <c r="T3353" i="1"/>
  <c r="U3353" i="1" s="1"/>
  <c r="W3353" i="1" s="1"/>
  <c r="T3347" i="1"/>
  <c r="U3347" i="1" s="1"/>
  <c r="W3347" i="1" s="1"/>
  <c r="T3341" i="1"/>
  <c r="U3341" i="1" s="1"/>
  <c r="W3341" i="1" s="1"/>
  <c r="T3335" i="1"/>
  <c r="U3335" i="1" s="1"/>
  <c r="W3335" i="1" s="1"/>
  <c r="T3445" i="1"/>
  <c r="U3445" i="1" s="1"/>
  <c r="W3445" i="1" s="1"/>
  <c r="T3415" i="1"/>
  <c r="U3415" i="1" s="1"/>
  <c r="W3415" i="1" s="1"/>
  <c r="T3467" i="1"/>
  <c r="U3467" i="1" s="1"/>
  <c r="W3467" i="1" s="1"/>
  <c r="T3461" i="1"/>
  <c r="U3461" i="1" s="1"/>
  <c r="W3461" i="1" s="1"/>
  <c r="T3455" i="1"/>
  <c r="U3455" i="1" s="1"/>
  <c r="W3455" i="1" s="1"/>
  <c r="T3449" i="1"/>
  <c r="U3449" i="1" s="1"/>
  <c r="W3449" i="1" s="1"/>
  <c r="T3443" i="1"/>
  <c r="U3443" i="1" s="1"/>
  <c r="W3443" i="1" s="1"/>
  <c r="T3437" i="1"/>
  <c r="U3437" i="1" s="1"/>
  <c r="W3437" i="1" s="1"/>
  <c r="T3431" i="1"/>
  <c r="U3431" i="1" s="1"/>
  <c r="W3431" i="1" s="1"/>
  <c r="T3425" i="1"/>
  <c r="U3425" i="1" s="1"/>
  <c r="W3425" i="1" s="1"/>
  <c r="T3419" i="1"/>
  <c r="U3419" i="1" s="1"/>
  <c r="W3419" i="1" s="1"/>
  <c r="T3395" i="1"/>
  <c r="U3395" i="1" s="1"/>
  <c r="W3395" i="1" s="1"/>
  <c r="T3434" i="1"/>
  <c r="U3434" i="1" s="1"/>
  <c r="W3434" i="1" s="1"/>
  <c r="T3412" i="1"/>
  <c r="U3412" i="1" s="1"/>
  <c r="W3412" i="1" s="1"/>
  <c r="T3406" i="1"/>
  <c r="U3406" i="1" s="1"/>
  <c r="W3406" i="1" s="1"/>
  <c r="T3394" i="1"/>
  <c r="U3394" i="1" s="1"/>
  <c r="W3394" i="1" s="1"/>
  <c r="T3388" i="1"/>
  <c r="U3388" i="1" s="1"/>
  <c r="W3388" i="1" s="1"/>
  <c r="T3382" i="1"/>
  <c r="U3382" i="1" s="1"/>
  <c r="W3382" i="1" s="1"/>
  <c r="T3376" i="1"/>
  <c r="U3376" i="1" s="1"/>
  <c r="W3376" i="1" s="1"/>
  <c r="T3370" i="1"/>
  <c r="U3370" i="1" s="1"/>
  <c r="W3370" i="1" s="1"/>
  <c r="T3364" i="1"/>
  <c r="U3364" i="1" s="1"/>
  <c r="W3364" i="1" s="1"/>
  <c r="T3358" i="1"/>
  <c r="U3358" i="1" s="1"/>
  <c r="W3358" i="1" s="1"/>
  <c r="T3352" i="1"/>
  <c r="U3352" i="1" s="1"/>
  <c r="W3352" i="1" s="1"/>
  <c r="T3346" i="1"/>
  <c r="U3346" i="1" s="1"/>
  <c r="W3346" i="1" s="1"/>
  <c r="T3340" i="1"/>
  <c r="U3340" i="1" s="1"/>
  <c r="W3340" i="1" s="1"/>
  <c r="T3469" i="1"/>
  <c r="U3469" i="1" s="1"/>
  <c r="W3469" i="1" s="1"/>
  <c r="T3463" i="1"/>
  <c r="U3463" i="1" s="1"/>
  <c r="W3463" i="1" s="1"/>
  <c r="T3433" i="1"/>
  <c r="U3433" i="1" s="1"/>
  <c r="W3433" i="1" s="1"/>
  <c r="T3466" i="1"/>
  <c r="U3466" i="1" s="1"/>
  <c r="W3466" i="1" s="1"/>
  <c r="T3460" i="1"/>
  <c r="U3460" i="1" s="1"/>
  <c r="W3460" i="1" s="1"/>
  <c r="T3454" i="1"/>
  <c r="U3454" i="1" s="1"/>
  <c r="W3454" i="1" s="1"/>
  <c r="T3448" i="1"/>
  <c r="U3448" i="1" s="1"/>
  <c r="W3448" i="1" s="1"/>
  <c r="T3442" i="1"/>
  <c r="U3442" i="1" s="1"/>
  <c r="W3442" i="1" s="1"/>
  <c r="T3436" i="1"/>
  <c r="U3436" i="1" s="1"/>
  <c r="W3436" i="1" s="1"/>
  <c r="T3430" i="1"/>
  <c r="U3430" i="1" s="1"/>
  <c r="W3430" i="1" s="1"/>
  <c r="T3424" i="1"/>
  <c r="U3424" i="1" s="1"/>
  <c r="W3424" i="1" s="1"/>
  <c r="T3400" i="1"/>
  <c r="U3400" i="1" s="1"/>
  <c r="W3400" i="1" s="1"/>
  <c r="T3470" i="1"/>
  <c r="U3470" i="1" s="1"/>
  <c r="W3470" i="1" s="1"/>
  <c r="T3464" i="1"/>
  <c r="U3464" i="1" s="1"/>
  <c r="W3464" i="1" s="1"/>
  <c r="T3458" i="1"/>
  <c r="U3458" i="1" s="1"/>
  <c r="W3458" i="1" s="1"/>
  <c r="T3452" i="1"/>
  <c r="U3452" i="1" s="1"/>
  <c r="W3452" i="1" s="1"/>
  <c r="T3446" i="1"/>
  <c r="U3446" i="1" s="1"/>
  <c r="W3446" i="1" s="1"/>
  <c r="T3411" i="1"/>
  <c r="U3411" i="1" s="1"/>
  <c r="W3411" i="1" s="1"/>
  <c r="T3399" i="1"/>
  <c r="U3399" i="1" s="1"/>
  <c r="W3399" i="1" s="1"/>
  <c r="T3393" i="1"/>
  <c r="U3393" i="1" s="1"/>
  <c r="W3393" i="1" s="1"/>
  <c r="T3387" i="1"/>
  <c r="U3387" i="1" s="1"/>
  <c r="W3387" i="1" s="1"/>
  <c r="T3381" i="1"/>
  <c r="U3381" i="1" s="1"/>
  <c r="W3381" i="1" s="1"/>
  <c r="T3375" i="1"/>
  <c r="U3375" i="1" s="1"/>
  <c r="W3375" i="1" s="1"/>
  <c r="T3369" i="1"/>
  <c r="U3369" i="1" s="1"/>
  <c r="W3369" i="1" s="1"/>
  <c r="T3363" i="1"/>
  <c r="U3363" i="1" s="1"/>
  <c r="W3363" i="1" s="1"/>
  <c r="T3357" i="1"/>
  <c r="U3357" i="1" s="1"/>
  <c r="W3357" i="1" s="1"/>
  <c r="T3351" i="1"/>
  <c r="U3351" i="1" s="1"/>
  <c r="W3351" i="1" s="1"/>
  <c r="T3345" i="1"/>
  <c r="U3345" i="1" s="1"/>
  <c r="W3345" i="1" s="1"/>
  <c r="T3339" i="1"/>
  <c r="U3339" i="1" s="1"/>
  <c r="W3339" i="1" s="1"/>
  <c r="T1100" i="1"/>
  <c r="U1100" i="1" s="1"/>
  <c r="T3149" i="1"/>
  <c r="U3149" i="1" s="1"/>
  <c r="J1" i="4"/>
  <c r="J41" i="4" s="1"/>
  <c r="I5" i="4"/>
  <c r="I2" i="4"/>
  <c r="I4" i="4"/>
  <c r="I6" i="4"/>
  <c r="I3" i="4"/>
  <c r="I67" i="4"/>
  <c r="T1429" i="1"/>
  <c r="U1429" i="1" s="1"/>
  <c r="T1500" i="1"/>
  <c r="U1500" i="1" s="1"/>
  <c r="T1430" i="1"/>
  <c r="U1430" i="1" s="1"/>
  <c r="T1466" i="1"/>
  <c r="U1466" i="1" s="1"/>
  <c r="T2965" i="1"/>
  <c r="U2965" i="1" s="1"/>
  <c r="T3218" i="1"/>
  <c r="U3218" i="1" s="1"/>
  <c r="T1464" i="1"/>
  <c r="U1464" i="1" s="1"/>
  <c r="T1087" i="1"/>
  <c r="U1087" i="1" s="1"/>
  <c r="T3220" i="1"/>
  <c r="U3220" i="1" s="1"/>
  <c r="W3220" i="1" s="1"/>
  <c r="T1459" i="1"/>
  <c r="U1459" i="1" s="1"/>
  <c r="T1086" i="1"/>
  <c r="U1086" i="1" s="1"/>
  <c r="T3208" i="1"/>
  <c r="U3208" i="1" s="1"/>
  <c r="T3204" i="1"/>
  <c r="U3204" i="1" s="1"/>
  <c r="T3192" i="1"/>
  <c r="U3192" i="1" s="1"/>
  <c r="T3017" i="1"/>
  <c r="U3017" i="1" s="1"/>
  <c r="T2981" i="1"/>
  <c r="U2981" i="1" s="1"/>
  <c r="T2968" i="1"/>
  <c r="U2968" i="1" s="1"/>
  <c r="T2964" i="1"/>
  <c r="U2964" i="1" s="1"/>
  <c r="T3021" i="1"/>
  <c r="U3021" i="1" s="1"/>
  <c r="T3152" i="1"/>
  <c r="U3152" i="1" s="1"/>
  <c r="T1458" i="1"/>
  <c r="U1458" i="1" s="1"/>
  <c r="T3219" i="1"/>
  <c r="U3219" i="1" s="1"/>
  <c r="T1457" i="1"/>
  <c r="U1457" i="1" s="1"/>
  <c r="T3207" i="1"/>
  <c r="U3207" i="1" s="1"/>
  <c r="T3203" i="1"/>
  <c r="U3203" i="1" s="1"/>
  <c r="T3191" i="1"/>
  <c r="U3191" i="1" s="1"/>
  <c r="T3020" i="1"/>
  <c r="U3020" i="1" s="1"/>
  <c r="T3016" i="1"/>
  <c r="U3016" i="1" s="1"/>
  <c r="T2980" i="1"/>
  <c r="U2980" i="1" s="1"/>
  <c r="T2967" i="1"/>
  <c r="U2967" i="1" s="1"/>
  <c r="T1456" i="1"/>
  <c r="U1456" i="1" s="1"/>
  <c r="T3206" i="1"/>
  <c r="U3206" i="1" s="1"/>
  <c r="T3194" i="1"/>
  <c r="U3194" i="1" s="1"/>
  <c r="T3190" i="1"/>
  <c r="U3190" i="1" s="1"/>
  <c r="T3019" i="1"/>
  <c r="U3019" i="1" s="1"/>
  <c r="T2999" i="1"/>
  <c r="U2999" i="1" s="1"/>
  <c r="T2979" i="1"/>
  <c r="U2979" i="1" s="1"/>
  <c r="T2966" i="1"/>
  <c r="U2966" i="1" s="1"/>
  <c r="T3217" i="1"/>
  <c r="U3217" i="1" s="1"/>
  <c r="T1465" i="1"/>
  <c r="U1465" i="1" s="1"/>
  <c r="T1088" i="1"/>
  <c r="U1088" i="1" s="1"/>
  <c r="T3209" i="1"/>
  <c r="U3209" i="1" s="1"/>
  <c r="T3205" i="1"/>
  <c r="U3205" i="1" s="1"/>
  <c r="T3193" i="1"/>
  <c r="U3193" i="1" s="1"/>
  <c r="T3189" i="1"/>
  <c r="U3189" i="1" s="1"/>
  <c r="T3018" i="1"/>
  <c r="U3018" i="1" s="1"/>
  <c r="T2982" i="1"/>
  <c r="U2982" i="1" s="1"/>
  <c r="T3150" i="1"/>
  <c r="U3150" i="1" s="1"/>
  <c r="T3157" i="1"/>
  <c r="U3157" i="1" s="1"/>
  <c r="T3153" i="1"/>
  <c r="U3153" i="1" s="1"/>
  <c r="T3156" i="1"/>
  <c r="U3156" i="1" s="1"/>
  <c r="T3155" i="1"/>
  <c r="U3155" i="1" s="1"/>
  <c r="T3151" i="1"/>
  <c r="U3151" i="1" s="1"/>
  <c r="T3154" i="1"/>
  <c r="U3154" i="1" s="1"/>
  <c r="T1858" i="1"/>
  <c r="U1858" i="1" s="1"/>
  <c r="T1483" i="1"/>
  <c r="U1483" i="1" s="1"/>
  <c r="T2122" i="1"/>
  <c r="U2122" i="1" s="1"/>
  <c r="T2723" i="1"/>
  <c r="U2723" i="1" s="1"/>
  <c r="T2552" i="1"/>
  <c r="U2552" i="1" s="1"/>
  <c r="T2217" i="1"/>
  <c r="U2217" i="1" s="1"/>
  <c r="T1948" i="1"/>
  <c r="U1948" i="1" s="1"/>
  <c r="T1899" i="1"/>
  <c r="U1899" i="1" s="1"/>
  <c r="T1133" i="1"/>
  <c r="U1133" i="1" s="1"/>
  <c r="T2456" i="1"/>
  <c r="U2456" i="1" s="1"/>
  <c r="T2465" i="1"/>
  <c r="U2465" i="1" s="1"/>
  <c r="T2724" i="1"/>
  <c r="U2724" i="1" s="1"/>
  <c r="T2202" i="1"/>
  <c r="U2202" i="1" s="1"/>
  <c r="T2575" i="1"/>
  <c r="U2575" i="1" s="1"/>
  <c r="T2198" i="1"/>
  <c r="U2198" i="1" s="1"/>
  <c r="T2505" i="1"/>
  <c r="U2505" i="1" s="1"/>
  <c r="T2077" i="1"/>
  <c r="U2077" i="1" s="1"/>
  <c r="T2011" i="1"/>
  <c r="U2011" i="1" s="1"/>
  <c r="T2716" i="1"/>
  <c r="U2716" i="1" s="1"/>
  <c r="T2421" i="1"/>
  <c r="U2421" i="1" s="1"/>
  <c r="T2100" i="1"/>
  <c r="U2100" i="1" s="1"/>
  <c r="T2557" i="1"/>
  <c r="U2557" i="1" s="1"/>
  <c r="T1561" i="1"/>
  <c r="U1561" i="1" s="1"/>
  <c r="T2302" i="1"/>
  <c r="U2302" i="1" s="1"/>
  <c r="T2598" i="1"/>
  <c r="U2598" i="1" s="1"/>
  <c r="T2462" i="1"/>
  <c r="U2462" i="1" s="1"/>
  <c r="T2613" i="1"/>
  <c r="U2613" i="1" s="1"/>
  <c r="T1470" i="1"/>
  <c r="U1470" i="1" s="1"/>
  <c r="T2580" i="1"/>
  <c r="U2580" i="1" s="1"/>
  <c r="T2642" i="1"/>
  <c r="U2642" i="1" s="1"/>
  <c r="T2339" i="1"/>
  <c r="U2339" i="1" s="1"/>
  <c r="T2317" i="1"/>
  <c r="U2317" i="1" s="1"/>
  <c r="T2430" i="1"/>
  <c r="U2430" i="1" s="1"/>
  <c r="T2691" i="1"/>
  <c r="U2691" i="1" s="1"/>
  <c r="T2163" i="1"/>
  <c r="U2163" i="1" s="1"/>
  <c r="T2498" i="1"/>
  <c r="U2498" i="1" s="1"/>
  <c r="T2709" i="1"/>
  <c r="U2709" i="1" s="1"/>
  <c r="T2254" i="1"/>
  <c r="U2254" i="1" s="1"/>
  <c r="T18" i="1"/>
  <c r="U18" i="1" s="1"/>
  <c r="T1010" i="1"/>
  <c r="U1010" i="1" s="1"/>
  <c r="T2690" i="1"/>
  <c r="U2690" i="1" s="1"/>
  <c r="T2305" i="1"/>
  <c r="U2305" i="1" s="1"/>
  <c r="T2378" i="1"/>
  <c r="U2378" i="1" s="1"/>
  <c r="T2336" i="1"/>
  <c r="U2336" i="1" s="1"/>
  <c r="T2588" i="1"/>
  <c r="U2588" i="1" s="1"/>
  <c r="T2116" i="1"/>
  <c r="U2116" i="1" s="1"/>
  <c r="T2463" i="1"/>
  <c r="U2463" i="1" s="1"/>
  <c r="T2472" i="1"/>
  <c r="U2472" i="1" s="1"/>
  <c r="T1451" i="1"/>
  <c r="U1451" i="1" s="1"/>
  <c r="T1753" i="1"/>
  <c r="U1753" i="1" s="1"/>
  <c r="T1220" i="1"/>
  <c r="U1220" i="1" s="1"/>
  <c r="T1712" i="1"/>
  <c r="U1712" i="1" s="1"/>
  <c r="T2734" i="1"/>
  <c r="U2734" i="1" s="1"/>
  <c r="T2366" i="1"/>
  <c r="U2366" i="1" s="1"/>
  <c r="T1903" i="1"/>
  <c r="U1903" i="1" s="1"/>
  <c r="T2433" i="1"/>
  <c r="U2433" i="1" s="1"/>
  <c r="T2332" i="1"/>
  <c r="U2332" i="1" s="1"/>
  <c r="T2054" i="1"/>
  <c r="U2054" i="1" s="1"/>
  <c r="T2303" i="1"/>
  <c r="U2303" i="1" s="1"/>
  <c r="T2566" i="1"/>
  <c r="U2566" i="1" s="1"/>
  <c r="T1659" i="1"/>
  <c r="U1659" i="1" s="1"/>
  <c r="T2221" i="1"/>
  <c r="U2221" i="1" s="1"/>
  <c r="T2218" i="1"/>
  <c r="U2218" i="1" s="1"/>
  <c r="T2525" i="1"/>
  <c r="U2525" i="1" s="1"/>
  <c r="T1484" i="1"/>
  <c r="U1484" i="1" s="1"/>
  <c r="T2076" i="1"/>
  <c r="U2076" i="1" s="1"/>
  <c r="T2577" i="1"/>
  <c r="U2577" i="1" s="1"/>
  <c r="T2243" i="1"/>
  <c r="U2243" i="1" s="1"/>
  <c r="T2713" i="1"/>
  <c r="U2713" i="1" s="1"/>
  <c r="T2166" i="1"/>
  <c r="U2166" i="1" s="1"/>
  <c r="T2475" i="1"/>
  <c r="U2475" i="1" s="1"/>
  <c r="T1510" i="1"/>
  <c r="U1510" i="1" s="1"/>
  <c r="T1795" i="1"/>
  <c r="U1795" i="1" s="1"/>
  <c r="T1181" i="1"/>
  <c r="U1181" i="1" s="1"/>
  <c r="T2182" i="1"/>
  <c r="U2182" i="1" s="1"/>
  <c r="T1114" i="1"/>
  <c r="U1114" i="1" s="1"/>
  <c r="T2346" i="1"/>
  <c r="U2346" i="1" s="1"/>
  <c r="T2763" i="1"/>
  <c r="U2763" i="1" s="1"/>
  <c r="T2228" i="1"/>
  <c r="U2228" i="1" s="1"/>
  <c r="T2146" i="1"/>
  <c r="U2146" i="1" s="1"/>
  <c r="T2754" i="1"/>
  <c r="U2754" i="1" s="1"/>
  <c r="T2354" i="1"/>
  <c r="U2354" i="1" s="1"/>
  <c r="T2397" i="1"/>
  <c r="U2397" i="1" s="1"/>
  <c r="T2681" i="1"/>
  <c r="U2681" i="1" s="1"/>
  <c r="T2073" i="1"/>
  <c r="U2073" i="1" s="1"/>
  <c r="T2441" i="1"/>
  <c r="U2441" i="1" s="1"/>
  <c r="T1218" i="1"/>
  <c r="U1218" i="1" s="1"/>
  <c r="T2539" i="1"/>
  <c r="U2539" i="1" s="1"/>
  <c r="T2659" i="1"/>
  <c r="U2659" i="1" s="1"/>
  <c r="T2483" i="1"/>
  <c r="U2483" i="1" s="1"/>
  <c r="T2374" i="1"/>
  <c r="U2374" i="1" s="1"/>
  <c r="T2298" i="1"/>
  <c r="U2298" i="1" s="1"/>
  <c r="T1995" i="1"/>
  <c r="U1995" i="1" s="1"/>
  <c r="T1692" i="1"/>
  <c r="U1692" i="1" s="1"/>
  <c r="T1676" i="1"/>
  <c r="U1676" i="1" s="1"/>
  <c r="T1624" i="1"/>
  <c r="U1624" i="1" s="1"/>
  <c r="T1591" i="1"/>
  <c r="U1591" i="1" s="1"/>
  <c r="T1574" i="1"/>
  <c r="U1574" i="1" s="1"/>
  <c r="T1828" i="1"/>
  <c r="U1828" i="1" s="1"/>
  <c r="T2085" i="1"/>
  <c r="U2085" i="1" s="1"/>
  <c r="T1783" i="1"/>
  <c r="U1783" i="1" s="1"/>
  <c r="T2669" i="1"/>
  <c r="U2669" i="1" s="1"/>
  <c r="T2533" i="1"/>
  <c r="U2533" i="1" s="1"/>
  <c r="T2418" i="1"/>
  <c r="U2418" i="1" s="1"/>
  <c r="T2292" i="1"/>
  <c r="U2292" i="1" s="1"/>
  <c r="T1984" i="1"/>
  <c r="U1984" i="1" s="1"/>
  <c r="T1513" i="1"/>
  <c r="U1513" i="1" s="1"/>
  <c r="T2680" i="1"/>
  <c r="U2680" i="1" s="1"/>
  <c r="T2544" i="1"/>
  <c r="U2544" i="1" s="1"/>
  <c r="T2429" i="1"/>
  <c r="U2429" i="1" s="1"/>
  <c r="T2291" i="1"/>
  <c r="U2291" i="1" s="1"/>
  <c r="T1981" i="1"/>
  <c r="U1981" i="1" s="1"/>
  <c r="T1403" i="1"/>
  <c r="U1403" i="1" s="1"/>
  <c r="T2679" i="1"/>
  <c r="U2679" i="1" s="1"/>
  <c r="T2555" i="1"/>
  <c r="U2555" i="1" s="1"/>
  <c r="T2451" i="1"/>
  <c r="U2451" i="1" s="1"/>
  <c r="T2335" i="1"/>
  <c r="U2335" i="1" s="1"/>
  <c r="T2158" i="1"/>
  <c r="U2158" i="1" s="1"/>
  <c r="T1749" i="1"/>
  <c r="U1749" i="1" s="1"/>
  <c r="T2699" i="1"/>
  <c r="U2699" i="1" s="1"/>
  <c r="T2427" i="1"/>
  <c r="U2427" i="1" s="1"/>
  <c r="T2107" i="1"/>
  <c r="U2107" i="1" s="1"/>
  <c r="T2677" i="1"/>
  <c r="U2677" i="1" s="1"/>
  <c r="T2438" i="1"/>
  <c r="U2438" i="1" s="1"/>
  <c r="T2151" i="1"/>
  <c r="U2151" i="1" s="1"/>
  <c r="T2742" i="1"/>
  <c r="U2742" i="1" s="1"/>
  <c r="T2506" i="1"/>
  <c r="U2506" i="1" s="1"/>
  <c r="T2216" i="1"/>
  <c r="U2216" i="1" s="1"/>
  <c r="T2706" i="1"/>
  <c r="U2706" i="1" s="1"/>
  <c r="T2469" i="1"/>
  <c r="U2469" i="1" s="1"/>
  <c r="T2230" i="1"/>
  <c r="U2230" i="1" s="1"/>
  <c r="T1323" i="1"/>
  <c r="U1323" i="1" s="1"/>
  <c r="T2457" i="1"/>
  <c r="U2457" i="1" s="1"/>
  <c r="T1952" i="1"/>
  <c r="U1952" i="1" s="1"/>
  <c r="T2637" i="1"/>
  <c r="U2637" i="1" s="1"/>
  <c r="T2175" i="1"/>
  <c r="U2175" i="1" s="1"/>
  <c r="T2590" i="1"/>
  <c r="U2590" i="1" s="1"/>
  <c r="T1896" i="1"/>
  <c r="U1896" i="1" s="1"/>
  <c r="T2093" i="1"/>
  <c r="U2093" i="1" s="1"/>
  <c r="T1731" i="1"/>
  <c r="U1731" i="1" s="1"/>
  <c r="T945" i="1"/>
  <c r="U945" i="1" s="1"/>
  <c r="T1798" i="1"/>
  <c r="U1798" i="1" s="1"/>
  <c r="T1393" i="1"/>
  <c r="U1393" i="1" s="1"/>
  <c r="T1966" i="1"/>
  <c r="U1966" i="1" s="1"/>
  <c r="T1988" i="1"/>
  <c r="U1988" i="1" s="1"/>
  <c r="T1771" i="1"/>
  <c r="U1771" i="1" s="1"/>
  <c r="T2413" i="1"/>
  <c r="U2413" i="1" s="1"/>
  <c r="T2306" i="1"/>
  <c r="U2306" i="1" s="1"/>
  <c r="T1738" i="1"/>
  <c r="U1738" i="1" s="1"/>
  <c r="T1724" i="1"/>
  <c r="U1724" i="1" s="1"/>
  <c r="T2761" i="1"/>
  <c r="U2761" i="1" s="1"/>
  <c r="T2684" i="1"/>
  <c r="U2684" i="1" s="1"/>
  <c r="T2743" i="1"/>
  <c r="U2743" i="1" s="1"/>
  <c r="T2740" i="1"/>
  <c r="U2740" i="1" s="1"/>
  <c r="T2664" i="1"/>
  <c r="U2664" i="1" s="1"/>
  <c r="T1526" i="1"/>
  <c r="U1526" i="1" s="1"/>
  <c r="T1813" i="1"/>
  <c r="U1813" i="1" s="1"/>
  <c r="T2770" i="1"/>
  <c r="U2770" i="1" s="1"/>
  <c r="T2657" i="1"/>
  <c r="U2657" i="1" s="1"/>
  <c r="T2521" i="1"/>
  <c r="U2521" i="1" s="1"/>
  <c r="T2394" i="1"/>
  <c r="U2394" i="1" s="1"/>
  <c r="T2282" i="1"/>
  <c r="U2282" i="1" s="1"/>
  <c r="T1937" i="1"/>
  <c r="U1937" i="1" s="1"/>
  <c r="T1247" i="1"/>
  <c r="U1247" i="1" s="1"/>
  <c r="T2668" i="1"/>
  <c r="U2668" i="1" s="1"/>
  <c r="T2532" i="1"/>
  <c r="U2532" i="1" s="1"/>
  <c r="T2405" i="1"/>
  <c r="U2405" i="1" s="1"/>
  <c r="T2281" i="1"/>
  <c r="U2281" i="1" s="1"/>
  <c r="T1934" i="1"/>
  <c r="U1934" i="1" s="1"/>
  <c r="T2768" i="1"/>
  <c r="U2768" i="1" s="1"/>
  <c r="T2667" i="1"/>
  <c r="U2667" i="1" s="1"/>
  <c r="T2543" i="1"/>
  <c r="U2543" i="1" s="1"/>
  <c r="T2428" i="1"/>
  <c r="U2428" i="1" s="1"/>
  <c r="T2324" i="1"/>
  <c r="U2324" i="1" s="1"/>
  <c r="T2111" i="1"/>
  <c r="U2111" i="1" s="1"/>
  <c r="T1654" i="1"/>
  <c r="U1654" i="1" s="1"/>
  <c r="T2666" i="1"/>
  <c r="U2666" i="1" s="1"/>
  <c r="T2391" i="1"/>
  <c r="U2391" i="1" s="1"/>
  <c r="T1972" i="1"/>
  <c r="U1972" i="1" s="1"/>
  <c r="T2654" i="1"/>
  <c r="U2654" i="1" s="1"/>
  <c r="T2402" i="1"/>
  <c r="U2402" i="1" s="1"/>
  <c r="T2014" i="1"/>
  <c r="U2014" i="1" s="1"/>
  <c r="T2719" i="1"/>
  <c r="U2719" i="1" s="1"/>
  <c r="T2470" i="1"/>
  <c r="U2470" i="1" s="1"/>
  <c r="T2096" i="1"/>
  <c r="U2096" i="1" s="1"/>
  <c r="T2686" i="1"/>
  <c r="U2686" i="1" s="1"/>
  <c r="T2435" i="1"/>
  <c r="U2435" i="1" s="1"/>
  <c r="T2139" i="1"/>
  <c r="U2139" i="1" s="1"/>
  <c r="T2752" i="1"/>
  <c r="U2752" i="1" s="1"/>
  <c r="T2434" i="1"/>
  <c r="U2434" i="1" s="1"/>
  <c r="T1727" i="1"/>
  <c r="U1727" i="1" s="1"/>
  <c r="T2614" i="1"/>
  <c r="U2614" i="1" s="1"/>
  <c r="T1992" i="1"/>
  <c r="U1992" i="1" s="1"/>
  <c r="T2501" i="1"/>
  <c r="U2501" i="1" s="1"/>
  <c r="T1852" i="1"/>
  <c r="U1852" i="1" s="1"/>
  <c r="T2058" i="1"/>
  <c r="U2058" i="1" s="1"/>
  <c r="T1632" i="1"/>
  <c r="U1632" i="1" s="1"/>
  <c r="T734" i="1"/>
  <c r="U734" i="1" s="1"/>
  <c r="T1775" i="1"/>
  <c r="U1775" i="1" s="1"/>
  <c r="T1228" i="1"/>
  <c r="U1228" i="1" s="1"/>
  <c r="T1943" i="1"/>
  <c r="U1943" i="1" s="1"/>
  <c r="T1942" i="1"/>
  <c r="U1942" i="1" s="1"/>
  <c r="T1737" i="1"/>
  <c r="U1737" i="1" s="1"/>
  <c r="T2277" i="1"/>
  <c r="U2277" i="1" s="1"/>
  <c r="T2240" i="1"/>
  <c r="U2240" i="1" s="1"/>
  <c r="T2704" i="1"/>
  <c r="U2704" i="1" s="1"/>
  <c r="T2697" i="1"/>
  <c r="U2697" i="1" s="1"/>
  <c r="T2694" i="1"/>
  <c r="U2694" i="1" s="1"/>
  <c r="T2615" i="1"/>
  <c r="U2615" i="1" s="1"/>
  <c r="T2607" i="1"/>
  <c r="U2607" i="1" s="1"/>
  <c r="T2672" i="1"/>
  <c r="U2672" i="1" s="1"/>
  <c r="T2595" i="1"/>
  <c r="U2595" i="1" s="1"/>
  <c r="T2728" i="1"/>
  <c r="U2728" i="1" s="1"/>
  <c r="T2720" i="1"/>
  <c r="U2720" i="1" s="1"/>
  <c r="T2759" i="1"/>
  <c r="U2759" i="1" s="1"/>
  <c r="T2623" i="1"/>
  <c r="U2623" i="1" s="1"/>
  <c r="T2512" i="1"/>
  <c r="U2512" i="1" s="1"/>
  <c r="T2383" i="1"/>
  <c r="U2383" i="1" s="1"/>
  <c r="T2260" i="1"/>
  <c r="U2260" i="1" s="1"/>
  <c r="T1892" i="1"/>
  <c r="U1892" i="1" s="1"/>
  <c r="T2769" i="1"/>
  <c r="U2769" i="1" s="1"/>
  <c r="T2634" i="1"/>
  <c r="U2634" i="1" s="1"/>
  <c r="T2520" i="1"/>
  <c r="U2520" i="1" s="1"/>
  <c r="T2393" i="1"/>
  <c r="U2393" i="1" s="1"/>
  <c r="T2259" i="1"/>
  <c r="U2259" i="1" s="1"/>
  <c r="T1845" i="1"/>
  <c r="U1845" i="1" s="1"/>
  <c r="T2757" i="1"/>
  <c r="U2757" i="1" s="1"/>
  <c r="T2645" i="1"/>
  <c r="U2645" i="1" s="1"/>
  <c r="T2531" i="1"/>
  <c r="U2531" i="1" s="1"/>
  <c r="T2416" i="1"/>
  <c r="U2416" i="1" s="1"/>
  <c r="T2301" i="1"/>
  <c r="U2301" i="1" s="1"/>
  <c r="T2065" i="1"/>
  <c r="U2065" i="1" s="1"/>
  <c r="T1604" i="1"/>
  <c r="U1604" i="1" s="1"/>
  <c r="T2632" i="1"/>
  <c r="U2632" i="1" s="1"/>
  <c r="T2368" i="1"/>
  <c r="U2368" i="1" s="1"/>
  <c r="T1836" i="1"/>
  <c r="U1836" i="1" s="1"/>
  <c r="T2620" i="1"/>
  <c r="U2620" i="1" s="1"/>
  <c r="T2379" i="1"/>
  <c r="U2379" i="1" s="1"/>
  <c r="T1878" i="1"/>
  <c r="U1878" i="1" s="1"/>
  <c r="T2696" i="1"/>
  <c r="U2696" i="1" s="1"/>
  <c r="T2447" i="1"/>
  <c r="U2447" i="1" s="1"/>
  <c r="T1960" i="1"/>
  <c r="U1960" i="1" s="1"/>
  <c r="T2651" i="1"/>
  <c r="U2651" i="1" s="1"/>
  <c r="T2411" i="1"/>
  <c r="U2411" i="1" s="1"/>
  <c r="T2004" i="1"/>
  <c r="U2004" i="1" s="1"/>
  <c r="T2705" i="1"/>
  <c r="U2705" i="1" s="1"/>
  <c r="T2398" i="1"/>
  <c r="U2398" i="1" s="1"/>
  <c r="T1628" i="1"/>
  <c r="U1628" i="1" s="1"/>
  <c r="T2514" i="1"/>
  <c r="U2514" i="1" s="1"/>
  <c r="T1856" i="1"/>
  <c r="U1856" i="1" s="1"/>
  <c r="T2466" i="1"/>
  <c r="U2466" i="1" s="1"/>
  <c r="T1518" i="1"/>
  <c r="U1518" i="1" s="1"/>
  <c r="T2046" i="1"/>
  <c r="U2046" i="1" s="1"/>
  <c r="T1596" i="1"/>
  <c r="U1596" i="1" s="1"/>
  <c r="T2126" i="1"/>
  <c r="U2126" i="1" s="1"/>
  <c r="T1752" i="1"/>
  <c r="U1752" i="1" s="1"/>
  <c r="T1112" i="1"/>
  <c r="U1112" i="1" s="1"/>
  <c r="T1774" i="1"/>
  <c r="U1774" i="1" s="1"/>
  <c r="T1693" i="1"/>
  <c r="U1693" i="1" s="1"/>
  <c r="T2191" i="1"/>
  <c r="U2191" i="1" s="1"/>
  <c r="T1768" i="1"/>
  <c r="U1768" i="1" s="1"/>
  <c r="T2638" i="1"/>
  <c r="U2638" i="1" s="1"/>
  <c r="T2630" i="1"/>
  <c r="U2630" i="1" s="1"/>
  <c r="T2560" i="1"/>
  <c r="U2560" i="1" s="1"/>
  <c r="T2548" i="1"/>
  <c r="U2548" i="1" s="1"/>
  <c r="T2540" i="1"/>
  <c r="U2540" i="1" s="1"/>
  <c r="T2536" i="1"/>
  <c r="U2536" i="1" s="1"/>
  <c r="T2528" i="1"/>
  <c r="U2528" i="1" s="1"/>
  <c r="T2660" i="1"/>
  <c r="U2660" i="1" s="1"/>
  <c r="T2584" i="1"/>
  <c r="U2584" i="1" s="1"/>
  <c r="T2748" i="1"/>
  <c r="U2748" i="1" s="1"/>
  <c r="T2612" i="1"/>
  <c r="U2612" i="1" s="1"/>
  <c r="T2488" i="1"/>
  <c r="U2488" i="1" s="1"/>
  <c r="T2371" i="1"/>
  <c r="U2371" i="1" s="1"/>
  <c r="T2249" i="1"/>
  <c r="U2249" i="1" s="1"/>
  <c r="T1802" i="1"/>
  <c r="U1802" i="1" s="1"/>
  <c r="T2758" i="1"/>
  <c r="U2758" i="1" s="1"/>
  <c r="T2622" i="1"/>
  <c r="U2622" i="1" s="1"/>
  <c r="T2499" i="1"/>
  <c r="U2499" i="1" s="1"/>
  <c r="T2382" i="1"/>
  <c r="U2382" i="1" s="1"/>
  <c r="T2248" i="1"/>
  <c r="U2248" i="1" s="1"/>
  <c r="T1754" i="1"/>
  <c r="U1754" i="1" s="1"/>
  <c r="T2746" i="1"/>
  <c r="U2746" i="1" s="1"/>
  <c r="T2633" i="1"/>
  <c r="U2633" i="1" s="1"/>
  <c r="T2510" i="1"/>
  <c r="U2510" i="1" s="1"/>
  <c r="T2404" i="1"/>
  <c r="U2404" i="1" s="1"/>
  <c r="T2290" i="1"/>
  <c r="U2290" i="1" s="1"/>
  <c r="T1976" i="1"/>
  <c r="U1976" i="1" s="1"/>
  <c r="T1505" i="1"/>
  <c r="U1505" i="1" s="1"/>
  <c r="T2586" i="1"/>
  <c r="U2586" i="1" s="1"/>
  <c r="T2323" i="1"/>
  <c r="U2323" i="1" s="1"/>
  <c r="T1700" i="1"/>
  <c r="U1700" i="1" s="1"/>
  <c r="T2585" i="1"/>
  <c r="U2585" i="1" s="1"/>
  <c r="T2344" i="1"/>
  <c r="U2344" i="1" s="1"/>
  <c r="T1788" i="1"/>
  <c r="U1788" i="1" s="1"/>
  <c r="T2663" i="1"/>
  <c r="U2663" i="1" s="1"/>
  <c r="T2412" i="1"/>
  <c r="U2412" i="1" s="1"/>
  <c r="T1869" i="1"/>
  <c r="U1869" i="1" s="1"/>
  <c r="T2617" i="1"/>
  <c r="U2617" i="1" s="1"/>
  <c r="T2376" i="1"/>
  <c r="U2376" i="1" s="1"/>
  <c r="T1910" i="1"/>
  <c r="U1910" i="1" s="1"/>
  <c r="T2685" i="1"/>
  <c r="U2685" i="1" s="1"/>
  <c r="T2329" i="1"/>
  <c r="U2329" i="1" s="1"/>
  <c r="T1529" i="1"/>
  <c r="U1529" i="1" s="1"/>
  <c r="T2467" i="1"/>
  <c r="U2467" i="1" s="1"/>
  <c r="T1472" i="1"/>
  <c r="U1472" i="1" s="1"/>
  <c r="T2454" i="1"/>
  <c r="U2454" i="1" s="1"/>
  <c r="T1418" i="1"/>
  <c r="U1418" i="1" s="1"/>
  <c r="T1956" i="1"/>
  <c r="U1956" i="1" s="1"/>
  <c r="T1583" i="1"/>
  <c r="U1583" i="1" s="1"/>
  <c r="T2080" i="1"/>
  <c r="U2080" i="1" s="1"/>
  <c r="T1657" i="1"/>
  <c r="U1657" i="1" s="1"/>
  <c r="T839" i="1"/>
  <c r="U839" i="1" s="1"/>
  <c r="T1706" i="1"/>
  <c r="U1706" i="1" s="1"/>
  <c r="T1655" i="1"/>
  <c r="U1655" i="1" s="1"/>
  <c r="T805" i="1"/>
  <c r="U805" i="1" s="1"/>
  <c r="T1917" i="1"/>
  <c r="U1917" i="1" s="1"/>
  <c r="T2708" i="1"/>
  <c r="U2708" i="1" s="1"/>
  <c r="T2503" i="1"/>
  <c r="U2503" i="1" s="1"/>
  <c r="T2495" i="1"/>
  <c r="U2495" i="1" s="1"/>
  <c r="T2491" i="1"/>
  <c r="U2491" i="1" s="1"/>
  <c r="T2409" i="1"/>
  <c r="U2409" i="1" s="1"/>
  <c r="T2471" i="1"/>
  <c r="U2471" i="1" s="1"/>
  <c r="T2468" i="1"/>
  <c r="U2468" i="1" s="1"/>
  <c r="T2389" i="1"/>
  <c r="U2389" i="1" s="1"/>
  <c r="T2592" i="1"/>
  <c r="U2592" i="1" s="1"/>
  <c r="T2448" i="1"/>
  <c r="U2448" i="1" s="1"/>
  <c r="T2725" i="1"/>
  <c r="U2725" i="1" s="1"/>
  <c r="T2600" i="1"/>
  <c r="U2600" i="1" s="1"/>
  <c r="T2476" i="1"/>
  <c r="U2476" i="1" s="1"/>
  <c r="T2347" i="1"/>
  <c r="U2347" i="1" s="1"/>
  <c r="T2237" i="1"/>
  <c r="U2237" i="1" s="1"/>
  <c r="T1757" i="1"/>
  <c r="U1757" i="1" s="1"/>
  <c r="T2736" i="1"/>
  <c r="U2736" i="1" s="1"/>
  <c r="T2611" i="1"/>
  <c r="U2611" i="1" s="1"/>
  <c r="T2487" i="1"/>
  <c r="U2487" i="1" s="1"/>
  <c r="T2358" i="1"/>
  <c r="U2358" i="1" s="1"/>
  <c r="T2236" i="1"/>
  <c r="U2236" i="1" s="1"/>
  <c r="T1709" i="1"/>
  <c r="U1709" i="1" s="1"/>
  <c r="T2735" i="1"/>
  <c r="U2735" i="1" s="1"/>
  <c r="T2621" i="1"/>
  <c r="U2621" i="1" s="1"/>
  <c r="T2381" i="1"/>
  <c r="U2381" i="1" s="1"/>
  <c r="T2280" i="1"/>
  <c r="U2280" i="1" s="1"/>
  <c r="T1929" i="1"/>
  <c r="U1929" i="1" s="1"/>
  <c r="T2554" i="1"/>
  <c r="U2554" i="1" s="1"/>
  <c r="T2289" i="1"/>
  <c r="U2289" i="1" s="1"/>
  <c r="T1550" i="1"/>
  <c r="U1550" i="1" s="1"/>
  <c r="T2564" i="1"/>
  <c r="U2564" i="1" s="1"/>
  <c r="T2310" i="1"/>
  <c r="U2310" i="1" s="1"/>
  <c r="T1646" i="1"/>
  <c r="U1646" i="1" s="1"/>
  <c r="T2641" i="1"/>
  <c r="U2641" i="1" s="1"/>
  <c r="T2377" i="1"/>
  <c r="U2377" i="1" s="1"/>
  <c r="T1688" i="1"/>
  <c r="U1688" i="1" s="1"/>
  <c r="T2594" i="1"/>
  <c r="U2594" i="1" s="1"/>
  <c r="T2341" i="1"/>
  <c r="U2341" i="1" s="1"/>
  <c r="T1821" i="1"/>
  <c r="U1821" i="1" s="1"/>
  <c r="T2639" i="1"/>
  <c r="U2639" i="1" s="1"/>
  <c r="T2318" i="1"/>
  <c r="U2318" i="1" s="1"/>
  <c r="T1303" i="1"/>
  <c r="U1303" i="1" s="1"/>
  <c r="T2455" i="1"/>
  <c r="U2455" i="1" s="1"/>
  <c r="T2760" i="1"/>
  <c r="U2760" i="1" s="1"/>
  <c r="T2337" i="1"/>
  <c r="U2337" i="1" s="1"/>
  <c r="T1371" i="1"/>
  <c r="U1371" i="1" s="1"/>
  <c r="T1900" i="1"/>
  <c r="U1900" i="1" s="1"/>
  <c r="T2068" i="1"/>
  <c r="U2068" i="1" s="1"/>
  <c r="T1607" i="1"/>
  <c r="U1607" i="1" s="1"/>
  <c r="T2148" i="1"/>
  <c r="U2148" i="1" s="1"/>
  <c r="T1669" i="1"/>
  <c r="U1669" i="1" s="1"/>
  <c r="T1334" i="1"/>
  <c r="U1334" i="1" s="1"/>
  <c r="T1573" i="1"/>
  <c r="U1573" i="1" s="1"/>
  <c r="T2369" i="1"/>
  <c r="U2369" i="1" s="1"/>
  <c r="T2247" i="1"/>
  <c r="U2247" i="1" s="1"/>
  <c r="T1885" i="1"/>
  <c r="U1885" i="1" s="1"/>
  <c r="T2767" i="1"/>
  <c r="U2767" i="1" s="1"/>
  <c r="T2518" i="1"/>
  <c r="U2518" i="1" s="1"/>
  <c r="T2268" i="1"/>
  <c r="U2268" i="1" s="1"/>
  <c r="T2766" i="1"/>
  <c r="U2766" i="1" s="1"/>
  <c r="T2529" i="1"/>
  <c r="U2529" i="1" s="1"/>
  <c r="T2288" i="1"/>
  <c r="U2288" i="1" s="1"/>
  <c r="T1497" i="1"/>
  <c r="U1497" i="1" s="1"/>
  <c r="T2606" i="1"/>
  <c r="U2606" i="1" s="1"/>
  <c r="T2353" i="1"/>
  <c r="U2353" i="1" s="1"/>
  <c r="T1537" i="1"/>
  <c r="U1537" i="1" s="1"/>
  <c r="T2562" i="1"/>
  <c r="U2562" i="1" s="1"/>
  <c r="T2319" i="1"/>
  <c r="U2319" i="1" s="1"/>
  <c r="T1633" i="1"/>
  <c r="U1633" i="1" s="1"/>
  <c r="T2593" i="1"/>
  <c r="U2593" i="1" s="1"/>
  <c r="T2275" i="1"/>
  <c r="U2275" i="1" s="1"/>
  <c r="T2" i="1"/>
  <c r="U2" i="1" s="1"/>
  <c r="T2361" i="1"/>
  <c r="U2361" i="1" s="1"/>
  <c r="T2738" i="1"/>
  <c r="U2738" i="1" s="1"/>
  <c r="T2304" i="1"/>
  <c r="U2304" i="1" s="1"/>
  <c r="T1117" i="1"/>
  <c r="U1117" i="1" s="1"/>
  <c r="T1889" i="1"/>
  <c r="U1889" i="1" s="1"/>
  <c r="T1394" i="1"/>
  <c r="U1394" i="1" s="1"/>
  <c r="T1979" i="1"/>
  <c r="U1979" i="1" s="1"/>
  <c r="T1595" i="1"/>
  <c r="U1595" i="1" s="1"/>
  <c r="T2125" i="1"/>
  <c r="U2125" i="1" s="1"/>
  <c r="T1630" i="1"/>
  <c r="U1630" i="1" s="1"/>
  <c r="T2129" i="1"/>
  <c r="U2129" i="1" s="1"/>
  <c r="T2688" i="1"/>
  <c r="U2688" i="1" s="1"/>
  <c r="T2649" i="1"/>
  <c r="U2649" i="1" s="1"/>
  <c r="T2437" i="1"/>
  <c r="U2437" i="1" s="1"/>
  <c r="T2362" i="1"/>
  <c r="U2362" i="1" s="1"/>
  <c r="T2287" i="1"/>
  <c r="U2287" i="1" s="1"/>
  <c r="T2284" i="1"/>
  <c r="U2284" i="1" s="1"/>
  <c r="T2274" i="1"/>
  <c r="U2274" i="1" s="1"/>
  <c r="T2266" i="1"/>
  <c r="U2266" i="1" s="1"/>
  <c r="T2131" i="1"/>
  <c r="U2131" i="1" s="1"/>
  <c r="T2321" i="1"/>
  <c r="U2321" i="1" s="1"/>
  <c r="T2385" i="1"/>
  <c r="U2385" i="1" s="1"/>
  <c r="T2244" i="1"/>
  <c r="U2244" i="1" s="1"/>
  <c r="T2702" i="1"/>
  <c r="U2702" i="1" s="1"/>
  <c r="T2567" i="1"/>
  <c r="U2567" i="1" s="1"/>
  <c r="T2442" i="1"/>
  <c r="U2442" i="1" s="1"/>
  <c r="T2326" i="1"/>
  <c r="U2326" i="1" s="1"/>
  <c r="T2119" i="1"/>
  <c r="U2119" i="1" s="1"/>
  <c r="T1612" i="1"/>
  <c r="U1612" i="1" s="1"/>
  <c r="T2712" i="1"/>
  <c r="U2712" i="1" s="1"/>
  <c r="T2576" i="1"/>
  <c r="U2576" i="1" s="1"/>
  <c r="T2452" i="1"/>
  <c r="U2452" i="1" s="1"/>
  <c r="T2325" i="1"/>
  <c r="U2325" i="1" s="1"/>
  <c r="T1558" i="1"/>
  <c r="U1558" i="1" s="1"/>
  <c r="T2711" i="1"/>
  <c r="U2711" i="1" s="1"/>
  <c r="T2587" i="1"/>
  <c r="U2587" i="1" s="1"/>
  <c r="T2474" i="1"/>
  <c r="U2474" i="1" s="1"/>
  <c r="T2357" i="1"/>
  <c r="U2357" i="1" s="1"/>
  <c r="T2235" i="1"/>
  <c r="U2235" i="1" s="1"/>
  <c r="T1840" i="1"/>
  <c r="U1840" i="1" s="1"/>
  <c r="T2756" i="1"/>
  <c r="U2756" i="1" s="1"/>
  <c r="T2485" i="1"/>
  <c r="U2485" i="1" s="1"/>
  <c r="T2246" i="1"/>
  <c r="U2246" i="1" s="1"/>
  <c r="T2744" i="1"/>
  <c r="U2744" i="1" s="1"/>
  <c r="T2496" i="1"/>
  <c r="U2496" i="1" s="1"/>
  <c r="T2257" i="1"/>
  <c r="U2257" i="1" s="1"/>
  <c r="T1192" i="1"/>
  <c r="U1192" i="1" s="1"/>
  <c r="T2563" i="1"/>
  <c r="U2563" i="1" s="1"/>
  <c r="T2320" i="1"/>
  <c r="U2320" i="1" s="1"/>
  <c r="T1488" i="1"/>
  <c r="U1488" i="1" s="1"/>
  <c r="T2538" i="1"/>
  <c r="U2538" i="1" s="1"/>
  <c r="T2286" i="1"/>
  <c r="U2286" i="1" s="1"/>
  <c r="T1533" i="1"/>
  <c r="U1533" i="1" s="1"/>
  <c r="T2581" i="1"/>
  <c r="U2581" i="1" s="1"/>
  <c r="T2212" i="1"/>
  <c r="U2212" i="1" s="1"/>
  <c r="T2750" i="1"/>
  <c r="U2750" i="1" s="1"/>
  <c r="T2328" i="1"/>
  <c r="U2328" i="1" s="1"/>
  <c r="T2636" i="1"/>
  <c r="U2636" i="1" s="1"/>
  <c r="T2272" i="1"/>
  <c r="U2272" i="1" s="1"/>
  <c r="T857" i="1"/>
  <c r="U857" i="1" s="1"/>
  <c r="T1787" i="1"/>
  <c r="U1787" i="1" s="1"/>
  <c r="T1340" i="1"/>
  <c r="U1340" i="1" s="1"/>
  <c r="T1932" i="1"/>
  <c r="U1932" i="1" s="1"/>
  <c r="T2079" i="1"/>
  <c r="U2079" i="1" s="1"/>
  <c r="T1194" i="1"/>
  <c r="U1194" i="1" s="1"/>
  <c r="T1327" i="1"/>
  <c r="U1327" i="1" s="1"/>
  <c r="T1627" i="1"/>
  <c r="U1627" i="1" s="1"/>
  <c r="T1268" i="1"/>
  <c r="U1268" i="1" s="1"/>
  <c r="T1358" i="1"/>
  <c r="U1358" i="1" s="1"/>
  <c r="T1861" i="1"/>
  <c r="U1861" i="1" s="1"/>
  <c r="T2181" i="1"/>
  <c r="U2181" i="1" s="1"/>
  <c r="T1454" i="1"/>
  <c r="U1454" i="1" s="1"/>
  <c r="T1739" i="1"/>
  <c r="U1739" i="1" s="1"/>
  <c r="T2021" i="1"/>
  <c r="U2021" i="1" s="1"/>
  <c r="T1253" i="1"/>
  <c r="U1253" i="1" s="1"/>
  <c r="T1400" i="1"/>
  <c r="U1400" i="1" s="1"/>
  <c r="T1825" i="1"/>
  <c r="U1825" i="1" s="1"/>
  <c r="T1450" i="1"/>
  <c r="U1450" i="1" s="1"/>
  <c r="T1872" i="1"/>
  <c r="U1872" i="1" s="1"/>
  <c r="T2192" i="1"/>
  <c r="U2192" i="1" s="1"/>
  <c r="T1481" i="1"/>
  <c r="U1481" i="1" s="1"/>
  <c r="T1784" i="1"/>
  <c r="U1784" i="1" s="1"/>
  <c r="T2078" i="1"/>
  <c r="U2078" i="1" s="1"/>
  <c r="T1415" i="1"/>
  <c r="U1415" i="1" s="1"/>
  <c r="T1762" i="1"/>
  <c r="U1762" i="1" s="1"/>
  <c r="T2056" i="1"/>
  <c r="U2056" i="1" s="1"/>
  <c r="T1337" i="1"/>
  <c r="U1337" i="1" s="1"/>
  <c r="T1695" i="1"/>
  <c r="U1695" i="1" s="1"/>
  <c r="T2002" i="1"/>
  <c r="U2002" i="1" s="1"/>
  <c r="T1229" i="1"/>
  <c r="U1229" i="1" s="1"/>
  <c r="T1684" i="1"/>
  <c r="U1684" i="1" s="1"/>
  <c r="T1980" i="1"/>
  <c r="U1980" i="1" s="1"/>
  <c r="T1230" i="1"/>
  <c r="U1230" i="1" s="1"/>
  <c r="T2226" i="1"/>
  <c r="U2226" i="1" s="1"/>
  <c r="T2534" i="1"/>
  <c r="U2534" i="1" s="1"/>
  <c r="T1571" i="1"/>
  <c r="U1571" i="1" s="1"/>
  <c r="T2396" i="1"/>
  <c r="U2396" i="1" s="1"/>
  <c r="T2703" i="1"/>
  <c r="U2703" i="1" s="1"/>
  <c r="T1862" i="1"/>
  <c r="U1862" i="1" s="1"/>
  <c r="T2363" i="1"/>
  <c r="U2363" i="1" s="1"/>
  <c r="T2616" i="1"/>
  <c r="U2616" i="1" s="1"/>
  <c r="T1485" i="1"/>
  <c r="U1485" i="1" s="1"/>
  <c r="T2187" i="1"/>
  <c r="U2187" i="1" s="1"/>
  <c r="T2387" i="1"/>
  <c r="U2387" i="1" s="1"/>
  <c r="T2571" i="1"/>
  <c r="U2571" i="1" s="1"/>
  <c r="T1160" i="1"/>
  <c r="U1160" i="1" s="1"/>
  <c r="T2142" i="1"/>
  <c r="U2142" i="1" s="1"/>
  <c r="T2424" i="1"/>
  <c r="U2424" i="1" s="1"/>
  <c r="T2618" i="1"/>
  <c r="U2618" i="1" s="1"/>
  <c r="T1349" i="1"/>
  <c r="U1349" i="1" s="1"/>
  <c r="T2059" i="1"/>
  <c r="U2059" i="1" s="1"/>
  <c r="T2355" i="1"/>
  <c r="U2355" i="1" s="1"/>
  <c r="T2541" i="1"/>
  <c r="U2541" i="1" s="1"/>
  <c r="T2721" i="1"/>
  <c r="U2721" i="1" s="1"/>
  <c r="T2017" i="1"/>
  <c r="U2017" i="1" s="1"/>
  <c r="T2334" i="1"/>
  <c r="U2334" i="1" s="1"/>
  <c r="T2530" i="1"/>
  <c r="U2530" i="1" s="1"/>
  <c r="T2745" i="1"/>
  <c r="U2745" i="1" s="1"/>
  <c r="T1704" i="1"/>
  <c r="U1704" i="1" s="1"/>
  <c r="T2020" i="1"/>
  <c r="U2020" i="1" s="1"/>
  <c r="T2269" i="1"/>
  <c r="U2269" i="1" s="1"/>
  <c r="T2345" i="1"/>
  <c r="U2345" i="1" s="1"/>
  <c r="T2440" i="1"/>
  <c r="U2440" i="1" s="1"/>
  <c r="T2519" i="1"/>
  <c r="U2519" i="1" s="1"/>
  <c r="T2610" i="1"/>
  <c r="U2610" i="1" s="1"/>
  <c r="T2700" i="1"/>
  <c r="U2700" i="1" s="1"/>
  <c r="T1240" i="1"/>
  <c r="U1240" i="1" s="1"/>
  <c r="T1800" i="1"/>
  <c r="U1800" i="1" s="1"/>
  <c r="T2224" i="1"/>
  <c r="U2224" i="1" s="1"/>
  <c r="T2313" i="1"/>
  <c r="U2313" i="1" s="1"/>
  <c r="T2417" i="1"/>
  <c r="U2417" i="1" s="1"/>
  <c r="T2511" i="1"/>
  <c r="U2511" i="1" s="1"/>
  <c r="T2599" i="1"/>
  <c r="U2599" i="1" s="1"/>
  <c r="T2701" i="1"/>
  <c r="U2701" i="1" s="1"/>
  <c r="T1407" i="1"/>
  <c r="U1407" i="1" s="1"/>
  <c r="T1848" i="1"/>
  <c r="U1848" i="1" s="1"/>
  <c r="T2205" i="1"/>
  <c r="U2205" i="1" s="1"/>
  <c r="T2314" i="1"/>
  <c r="U2314" i="1" s="1"/>
  <c r="T2406" i="1"/>
  <c r="U2406" i="1" s="1"/>
  <c r="T2500" i="1"/>
  <c r="U2500" i="1" s="1"/>
  <c r="T2589" i="1"/>
  <c r="U2589" i="1" s="1"/>
  <c r="T2692" i="1"/>
  <c r="U2692" i="1" s="1"/>
  <c r="T1475" i="1"/>
  <c r="U1475" i="1" s="1"/>
  <c r="T2653" i="1"/>
  <c r="U2653" i="1" s="1"/>
  <c r="T2524" i="1"/>
  <c r="U2524" i="1" s="1"/>
  <c r="T2256" i="1"/>
  <c r="U2256" i="1" s="1"/>
  <c r="T2732" i="1"/>
  <c r="U2732" i="1" s="1"/>
  <c r="T2603" i="1"/>
  <c r="U2603" i="1" s="1"/>
  <c r="T2401" i="1"/>
  <c r="U2401" i="1" s="1"/>
  <c r="T2178" i="1"/>
  <c r="U2178" i="1" s="1"/>
  <c r="T2751" i="1"/>
  <c r="U2751" i="1" s="1"/>
  <c r="T2626" i="1"/>
  <c r="U2626" i="1" s="1"/>
  <c r="T2425" i="1"/>
  <c r="U2425" i="1" s="1"/>
  <c r="T2295" i="1"/>
  <c r="U2295" i="1" s="1"/>
  <c r="T2232" i="1"/>
  <c r="U2232" i="1" s="1"/>
  <c r="T2038" i="1"/>
  <c r="U2038" i="1" s="1"/>
  <c r="T1641" i="1"/>
  <c r="U1641" i="1" s="1"/>
  <c r="T2619" i="1"/>
  <c r="U2619" i="1" s="1"/>
  <c r="T867" i="1"/>
  <c r="U867" i="1" s="1"/>
  <c r="T1057" i="1"/>
  <c r="U1057" i="1" s="1"/>
  <c r="T1492" i="1"/>
  <c r="U1492" i="1" s="1"/>
  <c r="T1916" i="1"/>
  <c r="U1916" i="1" s="1"/>
  <c r="T809" i="1"/>
  <c r="U809" i="1" s="1"/>
  <c r="T1506" i="1"/>
  <c r="U1506" i="1" s="1"/>
  <c r="T1806" i="1"/>
  <c r="U1806" i="1" s="1"/>
  <c r="T2101" i="1"/>
  <c r="U2101" i="1" s="1"/>
  <c r="T1469" i="1"/>
  <c r="U1469" i="1" s="1"/>
  <c r="T817" i="1"/>
  <c r="U817" i="1" s="1"/>
  <c r="T1838" i="1"/>
  <c r="U1838" i="1" s="1"/>
  <c r="T1564" i="1"/>
  <c r="U1564" i="1" s="1"/>
  <c r="T1963" i="1"/>
  <c r="U1963" i="1" s="1"/>
  <c r="T1069" i="1"/>
  <c r="U1069" i="1" s="1"/>
  <c r="T1542" i="1"/>
  <c r="U1542" i="1" s="1"/>
  <c r="T1841" i="1"/>
  <c r="U1841" i="1" s="1"/>
  <c r="T2124" i="1"/>
  <c r="U2124" i="1" s="1"/>
  <c r="T1507" i="1"/>
  <c r="U1507" i="1" s="1"/>
  <c r="T1830" i="1"/>
  <c r="U1830" i="1" s="1"/>
  <c r="T958" i="1"/>
  <c r="U958" i="1" s="1"/>
  <c r="T2133" i="1"/>
  <c r="U2133" i="1" s="1"/>
  <c r="T1653" i="1"/>
  <c r="U1653" i="1" s="1"/>
  <c r="T2019" i="1"/>
  <c r="U2019" i="1" s="1"/>
  <c r="T1110" i="1"/>
  <c r="U1110" i="1" s="1"/>
  <c r="T1566" i="1"/>
  <c r="U1566" i="1" s="1"/>
  <c r="T1874" i="1"/>
  <c r="U1874" i="1" s="1"/>
  <c r="T2171" i="1"/>
  <c r="U2171" i="1" s="1"/>
  <c r="T1555" i="1"/>
  <c r="U1555" i="1" s="1"/>
  <c r="T1864" i="1"/>
  <c r="U1864" i="1" s="1"/>
  <c r="T1264" i="1"/>
  <c r="U1264" i="1" s="1"/>
  <c r="T2180" i="1"/>
  <c r="U2180" i="1" s="1"/>
  <c r="T1679" i="1"/>
  <c r="U1679" i="1" s="1"/>
  <c r="T2041" i="1"/>
  <c r="U2041" i="1" s="1"/>
  <c r="T1163" i="1"/>
  <c r="U1163" i="1" s="1"/>
  <c r="T1642" i="1"/>
  <c r="U1642" i="1" s="1"/>
  <c r="T1930" i="1"/>
  <c r="U1930" i="1" s="1"/>
  <c r="T827" i="1"/>
  <c r="U827" i="1" s="1"/>
  <c r="T1606" i="1"/>
  <c r="U1606" i="1" s="1"/>
  <c r="T1919" i="1"/>
  <c r="U1919" i="1" s="1"/>
  <c r="T730" i="1"/>
  <c r="U730" i="1" s="1"/>
  <c r="T1508" i="1"/>
  <c r="U1508" i="1" s="1"/>
  <c r="T1843" i="1"/>
  <c r="U1843" i="1" s="1"/>
  <c r="T2173" i="1"/>
  <c r="U2173" i="1" s="1"/>
  <c r="T1509" i="1"/>
  <c r="U1509" i="1" s="1"/>
  <c r="T1820" i="1"/>
  <c r="U1820" i="1" s="1"/>
  <c r="T2150" i="1"/>
  <c r="U2150" i="1" s="1"/>
  <c r="T1616" i="1"/>
  <c r="U1616" i="1" s="1"/>
  <c r="T2372" i="1"/>
  <c r="U2372" i="1" s="1"/>
  <c r="T2670" i="1"/>
  <c r="U2670" i="1" s="1"/>
  <c r="T2251" i="1"/>
  <c r="U2251" i="1" s="1"/>
  <c r="T2547" i="1"/>
  <c r="U2547" i="1" s="1"/>
  <c r="T1480" i="1"/>
  <c r="U1480" i="1" s="1"/>
  <c r="T2241" i="1"/>
  <c r="U2241" i="1" s="1"/>
  <c r="T2504" i="1"/>
  <c r="U2504" i="1" s="1"/>
  <c r="T2729" i="1"/>
  <c r="U2729" i="1" s="1"/>
  <c r="T2297" i="1"/>
  <c r="U2297" i="1" s="1"/>
  <c r="T2481" i="1"/>
  <c r="U2481" i="1" s="1"/>
  <c r="T2662" i="1"/>
  <c r="U2662" i="1" s="1"/>
  <c r="T1780" i="1"/>
  <c r="U1780" i="1" s="1"/>
  <c r="T2331" i="1"/>
  <c r="U2331" i="1" s="1"/>
  <c r="T2516" i="1"/>
  <c r="U2516" i="1" s="1"/>
  <c r="T1697" i="1"/>
  <c r="U1697" i="1" s="1"/>
  <c r="T2267" i="1"/>
  <c r="U2267" i="1" s="1"/>
  <c r="T2449" i="1"/>
  <c r="U2449" i="1" s="1"/>
  <c r="T2631" i="1"/>
  <c r="U2631" i="1" s="1"/>
  <c r="T1600" i="1"/>
  <c r="U1600" i="1" s="1"/>
  <c r="T2439" i="1"/>
  <c r="U2439" i="1" s="1"/>
  <c r="T2644" i="1"/>
  <c r="U2644" i="1" s="1"/>
  <c r="T1462" i="1"/>
  <c r="U1462" i="1" s="1"/>
  <c r="T2201" i="1"/>
  <c r="U2201" i="1" s="1"/>
  <c r="T2312" i="1"/>
  <c r="U2312" i="1" s="1"/>
  <c r="T2392" i="1"/>
  <c r="U2392" i="1" s="1"/>
  <c r="T2486" i="1"/>
  <c r="U2486" i="1" s="1"/>
  <c r="T2565" i="1"/>
  <c r="U2565" i="1" s="1"/>
  <c r="T2656" i="1"/>
  <c r="U2656" i="1" s="1"/>
  <c r="T1609" i="1"/>
  <c r="U1609" i="1" s="1"/>
  <c r="T2070" i="1"/>
  <c r="U2070" i="1" s="1"/>
  <c r="T2270" i="1"/>
  <c r="U2270" i="1" s="1"/>
  <c r="T2370" i="1"/>
  <c r="U2370" i="1" s="1"/>
  <c r="T2464" i="1"/>
  <c r="U2464" i="1" s="1"/>
  <c r="T2556" i="1"/>
  <c r="U2556" i="1" s="1"/>
  <c r="T2646" i="1"/>
  <c r="U2646" i="1" s="1"/>
  <c r="T2747" i="1"/>
  <c r="U2747" i="1" s="1"/>
  <c r="T1663" i="1"/>
  <c r="U1663" i="1" s="1"/>
  <c r="T2027" i="1"/>
  <c r="U2027" i="1" s="1"/>
  <c r="T2271" i="1"/>
  <c r="U2271" i="1" s="1"/>
  <c r="T2359" i="1"/>
  <c r="U2359" i="1" s="1"/>
  <c r="T2453" i="1"/>
  <c r="U2453" i="1" s="1"/>
  <c r="T2545" i="1"/>
  <c r="U2545" i="1" s="1"/>
  <c r="T2635" i="1"/>
  <c r="U2635" i="1" s="1"/>
  <c r="T2737" i="1"/>
  <c r="U2737" i="1" s="1"/>
  <c r="T2309" i="1"/>
  <c r="U2309" i="1" s="1"/>
  <c r="T2252" i="1"/>
  <c r="U2252" i="1" s="1"/>
  <c r="T1294" i="1"/>
  <c r="U1294" i="1" s="1"/>
  <c r="T2460" i="1"/>
  <c r="U2460" i="1" s="1"/>
  <c r="T2262" i="1"/>
  <c r="U2262" i="1" s="1"/>
  <c r="T1873" i="1"/>
  <c r="U1873" i="1" s="1"/>
  <c r="T2676" i="1"/>
  <c r="U2676" i="1" s="1"/>
  <c r="T2479" i="1"/>
  <c r="U2479" i="1" s="1"/>
  <c r="T2350" i="1"/>
  <c r="U2350" i="1" s="1"/>
  <c r="T1964" i="1"/>
  <c r="U1964" i="1" s="1"/>
  <c r="T2765" i="1"/>
  <c r="U2765" i="1" s="1"/>
  <c r="T2569" i="1"/>
  <c r="U2569" i="1" s="1"/>
  <c r="T2507" i="1"/>
  <c r="U2507" i="1" s="1"/>
  <c r="T2444" i="1"/>
  <c r="U2444" i="1" s="1"/>
  <c r="T2343" i="1"/>
  <c r="U2343" i="1" s="1"/>
  <c r="T1140" i="1"/>
  <c r="U1140" i="1" s="1"/>
  <c r="T979" i="1"/>
  <c r="U979" i="1" s="1"/>
  <c r="T1994" i="1"/>
  <c r="U1994" i="1" s="1"/>
  <c r="T2075" i="1"/>
  <c r="U2075" i="1" s="1"/>
  <c r="T1187" i="1"/>
  <c r="U1187" i="1" s="1"/>
  <c r="T1603" i="1"/>
  <c r="U1603" i="1" s="1"/>
  <c r="T1804" i="1"/>
  <c r="U1804" i="1" s="1"/>
  <c r="T1975" i="1"/>
  <c r="U1975" i="1" s="1"/>
  <c r="T2134" i="1"/>
  <c r="U2134" i="1" s="1"/>
  <c r="T710" i="1"/>
  <c r="U710" i="1" s="1"/>
  <c r="T1387" i="1"/>
  <c r="U1387" i="1" s="1"/>
  <c r="T1592" i="1"/>
  <c r="U1592" i="1" s="1"/>
  <c r="T1750" i="1"/>
  <c r="U1750" i="1" s="1"/>
  <c r="T1897" i="1"/>
  <c r="U1897" i="1" s="1"/>
  <c r="T2032" i="1"/>
  <c r="U2032" i="1" s="1"/>
  <c r="T2194" i="1"/>
  <c r="U2194" i="1" s="1"/>
  <c r="T1310" i="1"/>
  <c r="U1310" i="1" s="1"/>
  <c r="T1567" i="1"/>
  <c r="U1567" i="1" s="1"/>
  <c r="T1729" i="1"/>
  <c r="U1729" i="1" s="1"/>
  <c r="T1875" i="1"/>
  <c r="U1875" i="1" s="1"/>
  <c r="T2033" i="1"/>
  <c r="U2033" i="1" s="1"/>
  <c r="T2172" i="1"/>
  <c r="U2172" i="1" s="1"/>
  <c r="T1254" i="1"/>
  <c r="U1254" i="1" s="1"/>
  <c r="T1544" i="1"/>
  <c r="U1544" i="1" s="1"/>
  <c r="T1707" i="1"/>
  <c r="U1707" i="1" s="1"/>
  <c r="T1876" i="1"/>
  <c r="U1876" i="1" s="1"/>
  <c r="T2023" i="1"/>
  <c r="U2023" i="1" s="1"/>
  <c r="T2185" i="1"/>
  <c r="U2185" i="1" s="1"/>
  <c r="T1288" i="1"/>
  <c r="U1288" i="1" s="1"/>
  <c r="T1532" i="1"/>
  <c r="U1532" i="1" s="1"/>
  <c r="T1696" i="1"/>
  <c r="U1696" i="1" s="1"/>
  <c r="T1844" i="1"/>
  <c r="U1844" i="1" s="1"/>
  <c r="T2003" i="1"/>
  <c r="U2003" i="1" s="1"/>
  <c r="T2162" i="1"/>
  <c r="U2162" i="1" s="1"/>
  <c r="T1314" i="1"/>
  <c r="U1314" i="1" s="1"/>
  <c r="T1716" i="1"/>
  <c r="U1716" i="1" s="1"/>
  <c r="T2238" i="1"/>
  <c r="U2238" i="1" s="1"/>
  <c r="T2407" i="1"/>
  <c r="U2407" i="1" s="1"/>
  <c r="T2546" i="1"/>
  <c r="U2546" i="1" s="1"/>
  <c r="T2714" i="1"/>
  <c r="U2714" i="1" s="1"/>
  <c r="T1672" i="1"/>
  <c r="U1672" i="1" s="1"/>
  <c r="T2273" i="1"/>
  <c r="U2273" i="1" s="1"/>
  <c r="T2420" i="1"/>
  <c r="U2420" i="1" s="1"/>
  <c r="T2559" i="1"/>
  <c r="U2559" i="1" s="1"/>
  <c r="T2727" i="1"/>
  <c r="U2727" i="1" s="1"/>
  <c r="T1578" i="1"/>
  <c r="U1578" i="1" s="1"/>
  <c r="T1999" i="1"/>
  <c r="U1999" i="1" s="1"/>
  <c r="T2296" i="1"/>
  <c r="U2296" i="1" s="1"/>
  <c r="T2410" i="1"/>
  <c r="U2410" i="1" s="1"/>
  <c r="T2537" i="1"/>
  <c r="U2537" i="1" s="1"/>
  <c r="T2661" i="1"/>
  <c r="U2661" i="1" s="1"/>
  <c r="T2762" i="1"/>
  <c r="U2762" i="1" s="1"/>
  <c r="T1732" i="1"/>
  <c r="U1732" i="1" s="1"/>
  <c r="T2047" i="1"/>
  <c r="U2047" i="1" s="1"/>
  <c r="T2264" i="1"/>
  <c r="U2264" i="1" s="1"/>
  <c r="T2352" i="1"/>
  <c r="U2352" i="1" s="1"/>
  <c r="T2446" i="1"/>
  <c r="U2446" i="1" s="1"/>
  <c r="T2550" i="1"/>
  <c r="U2550" i="1" s="1"/>
  <c r="T2628" i="1"/>
  <c r="U2628" i="1" s="1"/>
  <c r="T2718" i="1"/>
  <c r="U2718" i="1" s="1"/>
  <c r="T1587" i="1"/>
  <c r="U1587" i="1" s="1"/>
  <c r="T2007" i="1"/>
  <c r="U2007" i="1" s="1"/>
  <c r="T2255" i="1"/>
  <c r="U2255" i="1" s="1"/>
  <c r="T2388" i="1"/>
  <c r="U2388" i="1" s="1"/>
  <c r="T2482" i="1"/>
  <c r="U2482" i="1" s="1"/>
  <c r="T2572" i="1"/>
  <c r="U2572" i="1" s="1"/>
  <c r="T2675" i="1"/>
  <c r="U2675" i="1" s="1"/>
  <c r="T2753" i="1"/>
  <c r="U2753" i="1" s="1"/>
  <c r="T1546" i="1"/>
  <c r="U1546" i="1" s="1"/>
  <c r="T1922" i="1"/>
  <c r="U1922" i="1" s="1"/>
  <c r="T2233" i="1"/>
  <c r="U2233" i="1" s="1"/>
  <c r="T2322" i="1"/>
  <c r="U2322" i="1" s="1"/>
  <c r="T2414" i="1"/>
  <c r="U2414" i="1" s="1"/>
  <c r="T2508" i="1"/>
  <c r="U2508" i="1" s="1"/>
  <c r="T2596" i="1"/>
  <c r="U2596" i="1" s="1"/>
  <c r="T2689" i="1"/>
  <c r="U2689" i="1" s="1"/>
  <c r="T1208" i="1"/>
  <c r="U1208" i="1" s="1"/>
  <c r="T1881" i="1"/>
  <c r="U1881" i="1" s="1"/>
  <c r="T2220" i="1"/>
  <c r="U2220" i="1" s="1"/>
  <c r="T2300" i="1"/>
  <c r="U2300" i="1" s="1"/>
  <c r="T2403" i="1"/>
  <c r="U2403" i="1" s="1"/>
  <c r="T2497" i="1"/>
  <c r="U2497" i="1" s="1"/>
  <c r="T2597" i="1"/>
  <c r="U2597" i="1" s="1"/>
  <c r="T2710" i="1"/>
  <c r="U2710" i="1" s="1"/>
  <c r="T1640" i="1"/>
  <c r="U1640" i="1" s="1"/>
  <c r="T1839" i="1"/>
  <c r="U1839" i="1" s="1"/>
  <c r="T1987" i="1"/>
  <c r="U1987" i="1" s="1"/>
  <c r="T2157" i="1"/>
  <c r="U2157" i="1" s="1"/>
  <c r="T1007" i="1"/>
  <c r="U1007" i="1" s="1"/>
  <c r="T1410" i="1"/>
  <c r="U1410" i="1" s="1"/>
  <c r="T1617" i="1"/>
  <c r="U1617" i="1" s="1"/>
  <c r="T1761" i="1"/>
  <c r="U1761" i="1" s="1"/>
  <c r="T1918" i="1"/>
  <c r="U1918" i="1" s="1"/>
  <c r="T2055" i="1"/>
  <c r="U2055" i="1" s="1"/>
  <c r="T713" i="1"/>
  <c r="U713" i="1" s="1"/>
  <c r="T1364" i="1"/>
  <c r="U1364" i="1" s="1"/>
  <c r="T1580" i="1"/>
  <c r="U1580" i="1" s="1"/>
  <c r="T1751" i="1"/>
  <c r="U1751" i="1" s="1"/>
  <c r="T1898" i="1"/>
  <c r="U1898" i="1" s="1"/>
  <c r="T2044" i="1"/>
  <c r="U2044" i="1" s="1"/>
  <c r="T2195" i="1"/>
  <c r="U2195" i="1" s="1"/>
  <c r="T1283" i="1"/>
  <c r="U1283" i="1" s="1"/>
  <c r="T1582" i="1"/>
  <c r="U1582" i="1" s="1"/>
  <c r="T1730" i="1"/>
  <c r="U1730" i="1" s="1"/>
  <c r="T1888" i="1"/>
  <c r="U1888" i="1" s="1"/>
  <c r="T2045" i="1"/>
  <c r="U2045" i="1" s="1"/>
  <c r="T2208" i="1"/>
  <c r="U2208" i="1" s="1"/>
  <c r="T1312" i="1"/>
  <c r="U1312" i="1" s="1"/>
  <c r="T1556" i="1"/>
  <c r="U1556" i="1" s="1"/>
  <c r="T1708" i="1"/>
  <c r="U1708" i="1" s="1"/>
  <c r="T1877" i="1"/>
  <c r="U1877" i="1" s="1"/>
  <c r="T2024" i="1"/>
  <c r="U2024" i="1" s="1"/>
  <c r="T2186" i="1"/>
  <c r="U2186" i="1" s="1"/>
  <c r="T1345" i="1"/>
  <c r="U1345" i="1" s="1"/>
  <c r="T1805" i="1"/>
  <c r="U1805" i="1" s="1"/>
  <c r="T2250" i="1"/>
  <c r="U2250" i="1" s="1"/>
  <c r="T2431" i="1"/>
  <c r="U2431" i="1" s="1"/>
  <c r="T2568" i="1"/>
  <c r="U2568" i="1" s="1"/>
  <c r="T2726" i="1"/>
  <c r="U2726" i="1" s="1"/>
  <c r="T1765" i="1"/>
  <c r="U1765" i="1" s="1"/>
  <c r="T2283" i="1"/>
  <c r="U2283" i="1" s="1"/>
  <c r="T2443" i="1"/>
  <c r="U2443" i="1" s="1"/>
  <c r="T2591" i="1"/>
  <c r="U2591" i="1" s="1"/>
  <c r="T2739" i="1"/>
  <c r="U2739" i="1" s="1"/>
  <c r="T2089" i="1"/>
  <c r="U2089" i="1" s="1"/>
  <c r="T2307" i="1"/>
  <c r="U2307" i="1" s="1"/>
  <c r="T2422" i="1"/>
  <c r="U2422" i="1" s="1"/>
  <c r="T2561" i="1"/>
  <c r="U2561" i="1" s="1"/>
  <c r="T2673" i="1"/>
  <c r="U2673" i="1" s="1"/>
  <c r="T1151" i="1"/>
  <c r="U1151" i="1" s="1"/>
  <c r="T1777" i="1"/>
  <c r="U1777" i="1" s="1"/>
  <c r="T2094" i="1"/>
  <c r="U2094" i="1" s="1"/>
  <c r="T2276" i="1"/>
  <c r="U2276" i="1" s="1"/>
  <c r="T2364" i="1"/>
  <c r="U2364" i="1" s="1"/>
  <c r="T2458" i="1"/>
  <c r="U2458" i="1" s="1"/>
  <c r="T2640" i="1"/>
  <c r="U2640" i="1" s="1"/>
  <c r="T2730" i="1"/>
  <c r="U2730" i="1" s="1"/>
  <c r="T1636" i="1"/>
  <c r="U1636" i="1" s="1"/>
  <c r="T2050" i="1"/>
  <c r="U2050" i="1" s="1"/>
  <c r="T2265" i="1"/>
  <c r="U2265" i="1" s="1"/>
  <c r="T2400" i="1"/>
  <c r="U2400" i="1" s="1"/>
  <c r="T2494" i="1"/>
  <c r="U2494" i="1" s="1"/>
  <c r="T2583" i="1"/>
  <c r="U2583" i="1" s="1"/>
  <c r="T2687" i="1"/>
  <c r="U2687" i="1" s="1"/>
  <c r="T2764" i="1"/>
  <c r="U2764" i="1" s="1"/>
  <c r="T1597" i="1"/>
  <c r="U1597" i="1" s="1"/>
  <c r="T1969" i="1"/>
  <c r="U1969" i="1" s="1"/>
  <c r="T2245" i="1"/>
  <c r="U2245" i="1" s="1"/>
  <c r="T2333" i="1"/>
  <c r="U2333" i="1" s="1"/>
  <c r="T2426" i="1"/>
  <c r="U2426" i="1" s="1"/>
  <c r="T2517" i="1"/>
  <c r="U2517" i="1" s="1"/>
  <c r="T2608" i="1"/>
  <c r="U2608" i="1" s="1"/>
  <c r="T2698" i="1"/>
  <c r="U2698" i="1" s="1"/>
  <c r="T1381" i="1"/>
  <c r="U1381" i="1" s="1"/>
  <c r="T1925" i="1"/>
  <c r="U1925" i="1" s="1"/>
  <c r="T2234" i="1"/>
  <c r="U2234" i="1" s="1"/>
  <c r="T2311" i="1"/>
  <c r="U2311" i="1" s="1"/>
  <c r="T2415" i="1"/>
  <c r="U2415" i="1" s="1"/>
  <c r="T2509" i="1"/>
  <c r="U2509" i="1" s="1"/>
  <c r="T2609" i="1"/>
  <c r="U2609" i="1" s="1"/>
  <c r="T2722" i="1"/>
  <c r="U2722" i="1" s="1"/>
  <c r="T1553" i="1"/>
  <c r="U1553" i="1" s="1"/>
  <c r="T1154" i="1"/>
  <c r="U1154" i="1" s="1"/>
  <c r="T1698" i="1"/>
  <c r="U1698" i="1" s="1"/>
  <c r="T1926" i="1"/>
  <c r="U1926" i="1" s="1"/>
  <c r="T659" i="1"/>
  <c r="U659" i="1" s="1"/>
  <c r="T1478" i="1"/>
  <c r="U1478" i="1" s="1"/>
  <c r="T1715" i="1"/>
  <c r="U1715" i="1" s="1"/>
  <c r="T1884" i="1"/>
  <c r="U1884" i="1" s="1"/>
  <c r="T2064" i="1"/>
  <c r="U2064" i="1" s="1"/>
  <c r="T2215" i="1"/>
  <c r="U2215" i="1" s="1"/>
  <c r="T1193" i="1"/>
  <c r="U1193" i="1" s="1"/>
  <c r="T1668" i="1"/>
  <c r="U1668" i="1" s="1"/>
  <c r="T1829" i="1"/>
  <c r="U1829" i="1" s="1"/>
  <c r="T1965" i="1"/>
  <c r="U1965" i="1" s="1"/>
  <c r="T2112" i="1"/>
  <c r="U2112" i="1" s="1"/>
  <c r="T1111" i="1"/>
  <c r="U1111" i="1" s="1"/>
  <c r="T1482" i="1"/>
  <c r="U1482" i="1" s="1"/>
  <c r="T1656" i="1"/>
  <c r="U1656" i="1" s="1"/>
  <c r="T1797" i="1"/>
  <c r="U1797" i="1" s="1"/>
  <c r="T1954" i="1"/>
  <c r="U1954" i="1" s="1"/>
  <c r="T2102" i="1"/>
  <c r="U2102" i="1" s="1"/>
  <c r="T942" i="1"/>
  <c r="U942" i="1" s="1"/>
  <c r="T1437" i="1"/>
  <c r="U1437" i="1" s="1"/>
  <c r="T1631" i="1"/>
  <c r="U1631" i="1" s="1"/>
  <c r="T1786" i="1"/>
  <c r="U1786" i="1" s="1"/>
  <c r="T1955" i="1"/>
  <c r="U1955" i="1" s="1"/>
  <c r="T2092" i="1"/>
  <c r="U2092" i="1" s="1"/>
  <c r="T1022" i="1"/>
  <c r="U1022" i="1" s="1"/>
  <c r="T1438" i="1"/>
  <c r="U1438" i="1" s="1"/>
  <c r="T1608" i="1"/>
  <c r="U1608" i="1" s="1"/>
  <c r="T1776" i="1"/>
  <c r="U1776" i="1" s="1"/>
  <c r="T1921" i="1"/>
  <c r="U1921" i="1" s="1"/>
  <c r="T2069" i="1"/>
  <c r="U2069" i="1" s="1"/>
  <c r="T1030" i="1"/>
  <c r="U1030" i="1" s="1"/>
  <c r="T1266" i="1"/>
  <c r="U1266" i="1" s="1"/>
  <c r="T1941" i="1"/>
  <c r="U1941" i="1" s="1"/>
  <c r="T2327" i="1"/>
  <c r="U2327" i="1" s="1"/>
  <c r="T2489" i="1"/>
  <c r="U2489" i="1" s="1"/>
  <c r="T2624" i="1"/>
  <c r="U2624" i="1" s="1"/>
  <c r="T1277" i="1"/>
  <c r="U1277" i="1" s="1"/>
  <c r="T2082" i="1"/>
  <c r="U2082" i="1" s="1"/>
  <c r="T2349" i="1"/>
  <c r="U2349" i="1" s="1"/>
  <c r="T2490" i="1"/>
  <c r="U2490" i="1" s="1"/>
  <c r="T2648" i="1"/>
  <c r="U2648" i="1" s="1"/>
  <c r="T1105" i="1"/>
  <c r="U1105" i="1" s="1"/>
  <c r="T1817" i="1"/>
  <c r="U1817" i="1" s="1"/>
  <c r="T2229" i="1"/>
  <c r="U2229" i="1" s="1"/>
  <c r="T2340" i="1"/>
  <c r="U2340" i="1" s="1"/>
  <c r="T2492" i="1"/>
  <c r="U2492" i="1" s="1"/>
  <c r="T2604" i="1"/>
  <c r="U2604" i="1" s="1"/>
  <c r="T2717" i="1"/>
  <c r="U2717" i="1" s="1"/>
  <c r="T1866" i="1"/>
  <c r="U1866" i="1" s="1"/>
  <c r="T2213" i="1"/>
  <c r="U2213" i="1" s="1"/>
  <c r="T2308" i="1"/>
  <c r="U2308" i="1" s="1"/>
  <c r="T2399" i="1"/>
  <c r="U2399" i="1" s="1"/>
  <c r="T2493" i="1"/>
  <c r="U2493" i="1" s="1"/>
  <c r="T2582" i="1"/>
  <c r="U2582" i="1" s="1"/>
  <c r="T2674" i="1"/>
  <c r="U2674" i="1" s="1"/>
  <c r="T1333" i="1"/>
  <c r="U1333" i="1" s="1"/>
  <c r="T1824" i="1"/>
  <c r="U1824" i="1" s="1"/>
  <c r="T2190" i="1"/>
  <c r="U2190" i="1" s="1"/>
  <c r="T2342" i="1"/>
  <c r="U2342" i="1" s="1"/>
  <c r="T2436" i="1"/>
  <c r="U2436" i="1" s="1"/>
  <c r="T2527" i="1"/>
  <c r="U2527" i="1" s="1"/>
  <c r="T2629" i="1"/>
  <c r="U2629" i="1" s="1"/>
  <c r="T2707" i="1"/>
  <c r="U2707" i="1" s="1"/>
  <c r="T1541" i="1"/>
  <c r="U1541" i="1" s="1"/>
  <c r="T1743" i="1"/>
  <c r="U1743" i="1" s="1"/>
  <c r="T2104" i="1"/>
  <c r="U2104" i="1" s="1"/>
  <c r="T2278" i="1"/>
  <c r="U2278" i="1" s="1"/>
  <c r="T2367" i="1"/>
  <c r="U2367" i="1" s="1"/>
  <c r="T2461" i="1"/>
  <c r="U2461" i="1" s="1"/>
  <c r="T2553" i="1"/>
  <c r="U2553" i="1" s="1"/>
  <c r="T2643" i="1"/>
  <c r="U2643" i="1" s="1"/>
  <c r="T2733" i="1"/>
  <c r="U2733" i="1" s="1"/>
  <c r="T1649" i="1"/>
  <c r="U1649" i="1" s="1"/>
  <c r="T2061" i="1"/>
  <c r="U2061" i="1" s="1"/>
  <c r="T2258" i="1"/>
  <c r="U2258" i="1" s="1"/>
  <c r="T2356" i="1"/>
  <c r="U2356" i="1" s="1"/>
  <c r="T2450" i="1"/>
  <c r="U2450" i="1" s="1"/>
  <c r="T2542" i="1"/>
  <c r="U2542" i="1" s="1"/>
  <c r="T2655" i="1"/>
  <c r="U2655" i="1" s="1"/>
  <c r="T647" i="1"/>
  <c r="U647" i="1" s="1"/>
  <c r="T308" i="1"/>
  <c r="U308" i="1" s="1"/>
  <c r="T1736" i="1"/>
  <c r="U1736" i="1" s="1"/>
  <c r="T1102" i="1"/>
  <c r="U1102" i="1" s="1"/>
  <c r="T1517" i="1"/>
  <c r="U1517" i="1" s="1"/>
  <c r="T1748" i="1"/>
  <c r="U1748" i="1" s="1"/>
  <c r="T1940" i="1"/>
  <c r="U1940" i="1" s="1"/>
  <c r="T2099" i="1"/>
  <c r="U2099" i="1" s="1"/>
  <c r="T998" i="1"/>
  <c r="U998" i="1" s="1"/>
  <c r="T1278" i="1"/>
  <c r="U1278" i="1" s="1"/>
  <c r="T1554" i="1"/>
  <c r="U1554" i="1" s="1"/>
  <c r="T1717" i="1"/>
  <c r="U1717" i="1" s="1"/>
  <c r="T1853" i="1"/>
  <c r="U1853" i="1" s="1"/>
  <c r="T2010" i="1"/>
  <c r="U2010" i="1" s="1"/>
  <c r="T2147" i="1"/>
  <c r="U2147" i="1" s="1"/>
  <c r="T1223" i="1"/>
  <c r="U1223" i="1" s="1"/>
  <c r="T1530" i="1"/>
  <c r="U1530" i="1" s="1"/>
  <c r="T1682" i="1"/>
  <c r="U1682" i="1" s="1"/>
  <c r="T1854" i="1"/>
  <c r="U1854" i="1" s="1"/>
  <c r="T1989" i="1"/>
  <c r="U1989" i="1" s="1"/>
  <c r="T2137" i="1"/>
  <c r="U2137" i="1" s="1"/>
  <c r="T1169" i="1"/>
  <c r="U1169" i="1" s="1"/>
  <c r="T1683" i="1"/>
  <c r="U1683" i="1" s="1"/>
  <c r="T1819" i="1"/>
  <c r="U1819" i="1" s="1"/>
  <c r="T1990" i="1"/>
  <c r="U1990" i="1" s="1"/>
  <c r="T2149" i="1"/>
  <c r="U2149" i="1" s="1"/>
  <c r="T1170" i="1"/>
  <c r="U1170" i="1" s="1"/>
  <c r="T1496" i="1"/>
  <c r="U1496" i="1" s="1"/>
  <c r="T1658" i="1"/>
  <c r="U1658" i="1" s="1"/>
  <c r="T1799" i="1"/>
  <c r="U1799" i="1" s="1"/>
  <c r="T1968" i="1"/>
  <c r="U1968" i="1" s="1"/>
  <c r="T2127" i="1"/>
  <c r="U2127" i="1" s="1"/>
  <c r="T1172" i="1"/>
  <c r="U1172" i="1" s="1"/>
  <c r="T1565" i="1"/>
  <c r="U1565" i="1" s="1"/>
  <c r="T2170" i="1"/>
  <c r="U2170" i="1" s="1"/>
  <c r="T2348" i="1"/>
  <c r="U2348" i="1" s="1"/>
  <c r="T2522" i="1"/>
  <c r="U2522" i="1" s="1"/>
  <c r="T2658" i="1"/>
  <c r="U2658" i="1" s="1"/>
  <c r="T1522" i="1"/>
  <c r="U1522" i="1" s="1"/>
  <c r="T2227" i="1"/>
  <c r="U2227" i="1" s="1"/>
  <c r="T2373" i="1"/>
  <c r="U2373" i="1" s="1"/>
  <c r="T2535" i="1"/>
  <c r="U2535" i="1" s="1"/>
  <c r="T2683" i="1"/>
  <c r="U2683" i="1" s="1"/>
  <c r="T1906" i="1"/>
  <c r="U1906" i="1" s="1"/>
  <c r="T2253" i="1"/>
  <c r="U2253" i="1" s="1"/>
  <c r="T2386" i="1"/>
  <c r="U2386" i="1" s="1"/>
  <c r="T2515" i="1"/>
  <c r="U2515" i="1" s="1"/>
  <c r="T2627" i="1"/>
  <c r="U2627" i="1" s="1"/>
  <c r="T2741" i="1"/>
  <c r="U2741" i="1" s="1"/>
  <c r="T1584" i="1"/>
  <c r="U1584" i="1" s="1"/>
  <c r="T1957" i="1"/>
  <c r="U1957" i="1" s="1"/>
  <c r="T2242" i="1"/>
  <c r="U2242" i="1" s="1"/>
  <c r="T2330" i="1"/>
  <c r="U2330" i="1" s="1"/>
  <c r="T2423" i="1"/>
  <c r="U2423" i="1" s="1"/>
  <c r="T2526" i="1"/>
  <c r="U2526" i="1" s="1"/>
  <c r="T2605" i="1"/>
  <c r="U2605" i="1" s="1"/>
  <c r="T2695" i="1"/>
  <c r="U2695" i="1" s="1"/>
  <c r="T1913" i="1"/>
  <c r="U1913" i="1" s="1"/>
  <c r="T2231" i="1"/>
  <c r="U2231" i="1" s="1"/>
  <c r="T2365" i="1"/>
  <c r="U2365" i="1" s="1"/>
  <c r="T2459" i="1"/>
  <c r="U2459" i="1" s="1"/>
  <c r="T2551" i="1"/>
  <c r="U2551" i="1" s="1"/>
  <c r="T2652" i="1"/>
  <c r="U2652" i="1" s="1"/>
  <c r="T2731" i="1"/>
  <c r="U2731" i="1" s="1"/>
  <c r="T1359" i="1"/>
  <c r="U1359" i="1" s="1"/>
  <c r="T1833" i="1"/>
  <c r="U1833" i="1" s="1"/>
  <c r="T2193" i="1"/>
  <c r="U2193" i="1" s="1"/>
  <c r="T2299" i="1"/>
  <c r="U2299" i="1" s="1"/>
  <c r="T2390" i="1"/>
  <c r="U2390" i="1" s="1"/>
  <c r="T2484" i="1"/>
  <c r="U2484" i="1" s="1"/>
  <c r="T2573" i="1"/>
  <c r="U2573" i="1" s="1"/>
  <c r="T2665" i="1"/>
  <c r="U2665" i="1" s="1"/>
  <c r="T2755" i="1"/>
  <c r="U2755" i="1" s="1"/>
  <c r="T1791" i="1"/>
  <c r="U1791" i="1" s="1"/>
  <c r="T2154" i="1"/>
  <c r="U2154" i="1" s="1"/>
  <c r="T2279" i="1"/>
  <c r="U2279" i="1" s="1"/>
  <c r="T2380" i="1"/>
  <c r="U2380" i="1" s="1"/>
  <c r="T2473" i="1"/>
  <c r="U2473" i="1" s="1"/>
  <c r="T2574" i="1"/>
  <c r="U2574" i="1" s="1"/>
  <c r="T2678" i="1"/>
  <c r="U2678" i="1" s="1"/>
  <c r="T1244" i="1"/>
  <c r="U1244" i="1" s="1"/>
  <c r="T2121" i="1"/>
  <c r="U2121" i="1" s="1"/>
  <c r="T2130" i="1"/>
  <c r="U2130" i="1" s="1"/>
  <c r="T1029" i="1"/>
  <c r="U1029" i="1" s="1"/>
  <c r="T208" i="1"/>
  <c r="U208" i="1" s="1"/>
  <c r="T1503" i="1"/>
  <c r="U1503" i="1" s="1"/>
  <c r="T2098" i="1"/>
  <c r="U2098" i="1" s="1"/>
  <c r="T2214" i="1"/>
  <c r="U2214" i="1" s="1"/>
  <c r="T2375" i="1"/>
  <c r="U2375" i="1" s="1"/>
  <c r="T2480" i="1"/>
  <c r="U2480" i="1" s="1"/>
  <c r="T2570" i="1"/>
  <c r="U2570" i="1" s="1"/>
  <c r="T2650" i="1"/>
  <c r="U2650" i="1" s="1"/>
  <c r="T152" i="1"/>
  <c r="U152" i="1" s="1"/>
  <c r="T2028" i="1"/>
  <c r="U2028" i="1" s="1"/>
  <c r="T1950" i="1"/>
  <c r="U1950" i="1" s="1"/>
  <c r="T2144" i="1"/>
  <c r="U2144" i="1" s="1"/>
  <c r="T994" i="1"/>
  <c r="U994" i="1" s="1"/>
  <c r="T1276" i="1"/>
  <c r="U1276" i="1" s="1"/>
  <c r="T2384" i="1"/>
  <c r="U2384" i="1" s="1"/>
  <c r="T2478" i="1"/>
  <c r="U2478" i="1" s="1"/>
  <c r="T2579" i="1"/>
  <c r="U2579" i="1" s="1"/>
  <c r="T2671" i="1"/>
  <c r="U2671" i="1" s="1"/>
  <c r="T2263" i="1"/>
  <c r="U2263" i="1" s="1"/>
  <c r="T2351" i="1"/>
  <c r="U2351" i="1" s="1"/>
  <c r="T2445" i="1"/>
  <c r="U2445" i="1" s="1"/>
  <c r="T2549" i="1"/>
  <c r="U2549" i="1" s="1"/>
  <c r="T2042" i="1"/>
  <c r="U2042" i="1" s="1"/>
  <c r="T1680" i="1"/>
  <c r="U1680" i="1" s="1"/>
  <c r="T1134" i="1"/>
  <c r="U1134" i="1" s="1"/>
  <c r="T2693" i="1"/>
  <c r="U2693" i="1" s="1"/>
  <c r="T2602" i="1"/>
  <c r="U2602" i="1" s="1"/>
  <c r="T2502" i="1"/>
  <c r="U2502" i="1" s="1"/>
  <c r="T2408" i="1"/>
  <c r="U2408" i="1" s="1"/>
  <c r="T2316" i="1"/>
  <c r="U2316" i="1" s="1"/>
  <c r="T2209" i="1"/>
  <c r="U2209" i="1" s="1"/>
  <c r="T1721" i="1"/>
  <c r="U1721" i="1" s="1"/>
  <c r="T2771" i="1"/>
  <c r="U2771" i="1" s="1"/>
  <c r="T2578" i="1"/>
  <c r="U2578" i="1" s="1"/>
  <c r="T2395" i="1"/>
  <c r="U2395" i="1" s="1"/>
  <c r="T2293" i="1"/>
  <c r="U2293" i="1" s="1"/>
  <c r="T2123" i="1"/>
  <c r="U2123" i="1" s="1"/>
  <c r="T1760" i="1"/>
  <c r="U1760" i="1" s="1"/>
  <c r="T1439" i="1"/>
  <c r="U1439" i="1" s="1"/>
  <c r="T1204" i="1"/>
  <c r="U1204" i="1" s="1"/>
  <c r="T2197" i="1"/>
  <c r="U2197" i="1" s="1"/>
  <c r="T2103" i="1"/>
  <c r="U2103" i="1" s="1"/>
  <c r="T2013" i="1"/>
  <c r="U2013" i="1" s="1"/>
  <c r="T1933" i="1"/>
  <c r="U1933" i="1" s="1"/>
  <c r="T1832" i="1"/>
  <c r="U1832" i="1" s="1"/>
  <c r="T1742" i="1"/>
  <c r="U1742" i="1" s="1"/>
  <c r="T1645" i="1"/>
  <c r="U1645" i="1" s="1"/>
  <c r="T1545" i="1"/>
  <c r="U1545" i="1" s="1"/>
  <c r="T1417" i="1"/>
  <c r="U1417" i="1" s="1"/>
  <c r="T1199" i="1"/>
  <c r="U1199" i="1" s="1"/>
  <c r="T2219" i="1"/>
  <c r="U2219" i="1" s="1"/>
  <c r="T2138" i="1"/>
  <c r="U2138" i="1" s="1"/>
  <c r="T2034" i="1"/>
  <c r="U2034" i="1" s="1"/>
  <c r="T1944" i="1"/>
  <c r="U1944" i="1" s="1"/>
  <c r="T1831" i="1"/>
  <c r="U1831" i="1" s="1"/>
  <c r="T1741" i="1"/>
  <c r="U1741" i="1" s="1"/>
  <c r="T1644" i="1"/>
  <c r="U1644" i="1" s="1"/>
  <c r="T1531" i="1"/>
  <c r="U1531" i="1" s="1"/>
  <c r="T1369" i="1"/>
  <c r="U1369" i="1" s="1"/>
  <c r="T1139" i="1"/>
  <c r="U1139" i="1" s="1"/>
  <c r="T2184" i="1"/>
  <c r="U2184" i="1" s="1"/>
  <c r="T2091" i="1"/>
  <c r="U2091" i="1" s="1"/>
  <c r="T2001" i="1"/>
  <c r="U2001" i="1" s="1"/>
  <c r="T1908" i="1"/>
  <c r="U1908" i="1" s="1"/>
  <c r="T1807" i="1"/>
  <c r="U1807" i="1" s="1"/>
  <c r="T1718" i="1"/>
  <c r="U1718" i="1" s="1"/>
  <c r="T1618" i="1"/>
  <c r="U1618" i="1" s="1"/>
  <c r="T1520" i="1"/>
  <c r="U1520" i="1" s="1"/>
  <c r="T1335" i="1"/>
  <c r="U1335" i="1" s="1"/>
  <c r="T1081" i="1"/>
  <c r="U1081" i="1" s="1"/>
  <c r="T2159" i="1"/>
  <c r="U2159" i="1" s="1"/>
  <c r="T2066" i="1"/>
  <c r="U2066" i="1" s="1"/>
  <c r="T1977" i="1"/>
  <c r="U1977" i="1" s="1"/>
  <c r="T1886" i="1"/>
  <c r="U1886" i="1" s="1"/>
  <c r="T1796" i="1"/>
  <c r="U1796" i="1" s="1"/>
  <c r="T1705" i="1"/>
  <c r="U1705" i="1" s="1"/>
  <c r="T1605" i="1"/>
  <c r="U1605" i="1" s="1"/>
  <c r="T1493" i="1"/>
  <c r="U1493" i="1" s="1"/>
  <c r="T1305" i="1"/>
  <c r="U1305" i="1" s="1"/>
  <c r="T1078" i="1"/>
  <c r="U1078" i="1" s="1"/>
  <c r="T688" i="1"/>
  <c r="U688" i="1" s="1"/>
  <c r="T2030" i="1"/>
  <c r="U2030" i="1" s="1"/>
  <c r="T1928" i="1"/>
  <c r="U1928" i="1" s="1"/>
  <c r="T1827" i="1"/>
  <c r="U1827" i="1" s="1"/>
  <c r="T1691" i="1"/>
  <c r="U1691" i="1" s="1"/>
  <c r="T1540" i="1"/>
  <c r="U1540" i="1" s="1"/>
  <c r="T1328" i="1"/>
  <c r="U1328" i="1" s="1"/>
  <c r="T2203" i="1"/>
  <c r="U2203" i="1" s="1"/>
  <c r="T2087" i="1"/>
  <c r="U2087" i="1" s="1"/>
  <c r="T1326" i="1"/>
  <c r="U1326" i="1" s="1"/>
  <c r="T1463" i="1"/>
  <c r="U1463" i="1" s="1"/>
  <c r="T1687" i="1"/>
  <c r="U1687" i="1" s="1"/>
  <c r="T1811" i="1"/>
  <c r="U1811" i="1" s="1"/>
  <c r="T1125" i="1"/>
  <c r="U1125" i="1" s="1"/>
  <c r="T991" i="1"/>
  <c r="U991" i="1" s="1"/>
  <c r="T1014" i="1"/>
  <c r="U1014" i="1" s="1"/>
  <c r="T638" i="1"/>
  <c r="U638" i="1" s="1"/>
  <c r="T846" i="1"/>
  <c r="U846" i="1" s="1"/>
  <c r="T2294" i="1"/>
  <c r="U2294" i="1" s="1"/>
  <c r="T2128" i="1"/>
  <c r="U2128" i="1" s="1"/>
  <c r="T1621" i="1"/>
  <c r="U1621" i="1" s="1"/>
  <c r="T2749" i="1"/>
  <c r="U2749" i="1" s="1"/>
  <c r="T2647" i="1"/>
  <c r="U2647" i="1" s="1"/>
  <c r="T2558" i="1"/>
  <c r="U2558" i="1" s="1"/>
  <c r="T2477" i="1"/>
  <c r="U2477" i="1" s="1"/>
  <c r="T2360" i="1"/>
  <c r="U2360" i="1" s="1"/>
  <c r="T2261" i="1"/>
  <c r="U2261" i="1" s="1"/>
  <c r="T2031" i="1"/>
  <c r="U2031" i="1" s="1"/>
  <c r="T1667" i="1"/>
  <c r="U1667" i="1" s="1"/>
  <c r="T1395" i="1"/>
  <c r="U1395" i="1" s="1"/>
  <c r="T1145" i="1"/>
  <c r="U1145" i="1" s="1"/>
  <c r="T2174" i="1"/>
  <c r="U2174" i="1" s="1"/>
  <c r="T2081" i="1"/>
  <c r="U2081" i="1" s="1"/>
  <c r="T1991" i="1"/>
  <c r="U1991" i="1" s="1"/>
  <c r="T1909" i="1"/>
  <c r="U1909" i="1" s="1"/>
  <c r="T1809" i="1"/>
  <c r="U1809" i="1" s="1"/>
  <c r="T1720" i="1"/>
  <c r="U1720" i="1" s="1"/>
  <c r="T1620" i="1"/>
  <c r="U1620" i="1" s="1"/>
  <c r="T1521" i="1"/>
  <c r="U1521" i="1" s="1"/>
  <c r="T1370" i="1"/>
  <c r="U1370" i="1" s="1"/>
  <c r="T1144" i="1"/>
  <c r="U1144" i="1" s="1"/>
  <c r="T2196" i="1"/>
  <c r="U2196" i="1" s="1"/>
  <c r="T2114" i="1"/>
  <c r="U2114" i="1" s="1"/>
  <c r="T2012" i="1"/>
  <c r="U2012" i="1" s="1"/>
  <c r="T1920" i="1"/>
  <c r="U1920" i="1" s="1"/>
  <c r="T1808" i="1"/>
  <c r="U1808" i="1" s="1"/>
  <c r="T1719" i="1"/>
  <c r="U1719" i="1" s="1"/>
  <c r="T1619" i="1"/>
  <c r="U1619" i="1" s="1"/>
  <c r="T1495" i="1"/>
  <c r="U1495" i="1" s="1"/>
  <c r="T1311" i="1"/>
  <c r="U1311" i="1" s="1"/>
  <c r="T1019" i="1"/>
  <c r="U1019" i="1" s="1"/>
  <c r="T2160" i="1"/>
  <c r="U2160" i="1" s="1"/>
  <c r="T2067" i="1"/>
  <c r="U2067" i="1" s="1"/>
  <c r="T1978" i="1"/>
  <c r="U1978" i="1" s="1"/>
  <c r="T1887" i="1"/>
  <c r="U1887" i="1" s="1"/>
  <c r="T1785" i="1"/>
  <c r="U1785" i="1" s="1"/>
  <c r="T1694" i="1"/>
  <c r="U1694" i="1" s="1"/>
  <c r="T1594" i="1"/>
  <c r="U1594" i="1" s="1"/>
  <c r="T1494" i="1"/>
  <c r="U1494" i="1" s="1"/>
  <c r="T1280" i="1"/>
  <c r="U1280" i="1" s="1"/>
  <c r="T931" i="1"/>
  <c r="U931" i="1" s="1"/>
  <c r="T2136" i="1"/>
  <c r="U2136" i="1" s="1"/>
  <c r="T2043" i="1"/>
  <c r="U2043" i="1" s="1"/>
  <c r="T1953" i="1"/>
  <c r="U1953" i="1" s="1"/>
  <c r="T1863" i="1"/>
  <c r="U1863" i="1" s="1"/>
  <c r="T1773" i="1"/>
  <c r="U1773" i="1" s="1"/>
  <c r="T1681" i="1"/>
  <c r="U1681" i="1" s="1"/>
  <c r="T1579" i="1"/>
  <c r="U1579" i="1" s="1"/>
  <c r="T1468" i="1"/>
  <c r="U1468" i="1" s="1"/>
  <c r="T1252" i="1"/>
  <c r="U1252" i="1" s="1"/>
  <c r="T823" i="1"/>
  <c r="U823" i="1" s="1"/>
  <c r="T2204" i="1"/>
  <c r="U2204" i="1" s="1"/>
  <c r="T2110" i="1"/>
  <c r="U2110" i="1" s="1"/>
  <c r="T2009" i="1"/>
  <c r="U2009" i="1" s="1"/>
  <c r="T1895" i="1"/>
  <c r="U1895" i="1" s="1"/>
  <c r="T1794" i="1"/>
  <c r="U1794" i="1" s="1"/>
  <c r="T1666" i="1"/>
  <c r="U1666" i="1" s="1"/>
  <c r="T1504" i="1"/>
  <c r="U1504" i="1" s="1"/>
  <c r="T1301" i="1"/>
  <c r="U1301" i="1" s="1"/>
  <c r="T1066" i="1"/>
  <c r="U1066" i="1" s="1"/>
  <c r="T2168" i="1"/>
  <c r="U2168" i="1" s="1"/>
  <c r="T2040" i="1"/>
  <c r="U2040" i="1" s="1"/>
  <c r="T2132" i="1"/>
  <c r="U2132" i="1" s="1"/>
  <c r="T893" i="1"/>
  <c r="U893" i="1" s="1"/>
  <c r="T1461" i="1"/>
  <c r="U1461" i="1" s="1"/>
  <c r="T1598" i="1"/>
  <c r="U1598" i="1" s="1"/>
  <c r="T909" i="1"/>
  <c r="U909" i="1" s="1"/>
  <c r="T613" i="1"/>
  <c r="U613" i="1" s="1"/>
  <c r="T675" i="1"/>
  <c r="U675" i="1" s="1"/>
  <c r="T1261" i="1"/>
  <c r="U1261" i="1" s="1"/>
  <c r="T450" i="1"/>
  <c r="U450" i="1" s="1"/>
  <c r="T1235" i="1"/>
  <c r="U1235" i="1" s="1"/>
  <c r="T1473" i="1"/>
  <c r="U1473" i="1" s="1"/>
  <c r="T746" i="1"/>
  <c r="U746" i="1" s="1"/>
  <c r="T1003" i="1"/>
  <c r="U1003" i="1" s="1"/>
  <c r="T1401" i="1"/>
  <c r="U1401" i="1" s="1"/>
  <c r="T1107" i="1"/>
  <c r="U1107" i="1" s="1"/>
  <c r="T669" i="1"/>
  <c r="U669" i="1" s="1"/>
  <c r="T850" i="1"/>
  <c r="U850" i="1" s="1"/>
  <c r="T1274" i="1"/>
  <c r="U1274" i="1" s="1"/>
  <c r="T899" i="1"/>
  <c r="U899" i="1" s="1"/>
  <c r="T2285" i="1"/>
  <c r="U2285" i="1" s="1"/>
  <c r="T2135" i="1"/>
  <c r="U2135" i="1" s="1"/>
  <c r="T1772" i="1"/>
  <c r="U1772" i="1" s="1"/>
  <c r="T1447" i="1"/>
  <c r="U1447" i="1" s="1"/>
  <c r="T2715" i="1"/>
  <c r="U2715" i="1" s="1"/>
  <c r="T2625" i="1"/>
  <c r="U2625" i="1" s="1"/>
  <c r="T2523" i="1"/>
  <c r="U2523" i="1" s="1"/>
  <c r="T2432" i="1"/>
  <c r="U2432" i="1" s="1"/>
  <c r="T2338" i="1"/>
  <c r="U2338" i="1" s="1"/>
  <c r="T2239" i="1"/>
  <c r="U2239" i="1" s="1"/>
  <c r="T1810" i="1"/>
  <c r="U1810" i="1" s="1"/>
  <c r="T2682" i="1"/>
  <c r="U2682" i="1" s="1"/>
  <c r="T2601" i="1"/>
  <c r="U2601" i="1" s="1"/>
  <c r="T2513" i="1"/>
  <c r="U2513" i="1" s="1"/>
  <c r="T2419" i="1"/>
  <c r="U2419" i="1" s="1"/>
  <c r="T2315" i="1"/>
  <c r="U2315" i="1" s="1"/>
  <c r="T2206" i="1"/>
  <c r="U2206" i="1" s="1"/>
  <c r="T1426" i="1"/>
  <c r="U1426" i="1" s="1"/>
  <c r="T1259" i="1"/>
  <c r="U1259" i="1" s="1"/>
  <c r="T747" i="1"/>
  <c r="U747" i="1" s="1"/>
  <c r="T2115" i="1"/>
  <c r="U2115" i="1" s="1"/>
  <c r="T2035" i="1"/>
  <c r="U2035" i="1" s="1"/>
  <c r="T1945" i="1"/>
  <c r="U1945" i="1" s="1"/>
  <c r="T1865" i="1"/>
  <c r="U1865" i="1" s="1"/>
  <c r="T1764" i="1"/>
  <c r="U1764" i="1" s="1"/>
  <c r="T1671" i="1"/>
  <c r="U1671" i="1" s="1"/>
  <c r="T1570" i="1"/>
  <c r="U1570" i="1" s="1"/>
  <c r="T1471" i="1"/>
  <c r="U1471" i="1" s="1"/>
  <c r="T1256" i="1"/>
  <c r="U1256" i="1" s="1"/>
  <c r="T844" i="1"/>
  <c r="U844" i="1" s="1"/>
  <c r="T2161" i="1"/>
  <c r="U2161" i="1" s="1"/>
  <c r="T2057" i="1"/>
  <c r="U2057" i="1" s="1"/>
  <c r="T1967" i="1"/>
  <c r="U1967" i="1" s="1"/>
  <c r="T1855" i="1"/>
  <c r="U1855" i="1" s="1"/>
  <c r="T1763" i="1"/>
  <c r="U1763" i="1" s="1"/>
  <c r="T1670" i="1"/>
  <c r="U1670" i="1" s="1"/>
  <c r="T1568" i="1"/>
  <c r="U1568" i="1" s="1"/>
  <c r="T1416" i="1"/>
  <c r="U1416" i="1" s="1"/>
  <c r="T1196" i="1"/>
  <c r="U1196" i="1" s="1"/>
  <c r="T2207" i="1"/>
  <c r="U2207" i="1" s="1"/>
  <c r="T2113" i="1"/>
  <c r="U2113" i="1" s="1"/>
  <c r="T2022" i="1"/>
  <c r="U2022" i="1" s="1"/>
  <c r="T1931" i="1"/>
  <c r="U1931" i="1" s="1"/>
  <c r="T1842" i="1"/>
  <c r="U1842" i="1" s="1"/>
  <c r="T1740" i="1"/>
  <c r="U1740" i="1" s="1"/>
  <c r="T1643" i="1"/>
  <c r="U1643" i="1" s="1"/>
  <c r="T1543" i="1"/>
  <c r="U1543" i="1" s="1"/>
  <c r="T1392" i="1"/>
  <c r="U1392" i="1" s="1"/>
  <c r="T1168" i="1"/>
  <c r="U1168" i="1" s="1"/>
  <c r="T2183" i="1"/>
  <c r="U2183" i="1" s="1"/>
  <c r="T2090" i="1"/>
  <c r="U2090" i="1" s="1"/>
  <c r="T2000" i="1"/>
  <c r="U2000" i="1" s="1"/>
  <c r="T1907" i="1"/>
  <c r="U1907" i="1" s="1"/>
  <c r="T1818" i="1"/>
  <c r="U1818" i="1" s="1"/>
  <c r="T1728" i="1"/>
  <c r="U1728" i="1" s="1"/>
  <c r="T1629" i="1"/>
  <c r="U1629" i="1" s="1"/>
  <c r="T1519" i="1"/>
  <c r="U1519" i="1" s="1"/>
  <c r="T1361" i="1"/>
  <c r="U1361" i="1" s="1"/>
  <c r="T1135" i="1"/>
  <c r="U1135" i="1" s="1"/>
  <c r="T915" i="1"/>
  <c r="U915" i="1" s="1"/>
  <c r="T2145" i="1"/>
  <c r="U2145" i="1" s="1"/>
  <c r="T2053" i="1"/>
  <c r="U2053" i="1" s="1"/>
  <c r="T1951" i="1"/>
  <c r="U1951" i="1" s="1"/>
  <c r="T1851" i="1"/>
  <c r="U1851" i="1" s="1"/>
  <c r="T1726" i="1"/>
  <c r="U1726" i="1" s="1"/>
  <c r="T1590" i="1"/>
  <c r="U1590" i="1" s="1"/>
  <c r="T1384" i="1"/>
  <c r="U1384" i="1" s="1"/>
  <c r="T1158" i="1"/>
  <c r="U1158" i="1" s="1"/>
  <c r="T2225" i="1"/>
  <c r="U2225" i="1" s="1"/>
  <c r="T2109" i="1"/>
  <c r="U2109" i="1" s="1"/>
  <c r="T1626" i="1"/>
  <c r="U1626" i="1" s="1"/>
  <c r="T1689" i="1"/>
  <c r="U1689" i="1" s="1"/>
  <c r="T1891" i="1"/>
  <c r="U1891" i="1" s="1"/>
  <c r="T2025" i="1"/>
  <c r="U2025" i="1" s="1"/>
  <c r="T1325" i="1"/>
  <c r="U1325" i="1" s="1"/>
  <c r="T837" i="1"/>
  <c r="U837" i="1" s="1"/>
  <c r="T1402" i="1"/>
  <c r="U1402" i="1" s="1"/>
  <c r="T1013" i="1"/>
  <c r="U1013" i="1" s="1"/>
  <c r="T1377" i="1"/>
  <c r="U1377" i="1" s="1"/>
  <c r="T1575" i="1"/>
  <c r="U1575" i="1" s="1"/>
  <c r="T1790" i="1"/>
  <c r="U1790" i="1" s="1"/>
  <c r="T1923" i="1"/>
  <c r="U1923" i="1" s="1"/>
  <c r="T1231" i="1"/>
  <c r="U1231" i="1" s="1"/>
  <c r="T615" i="1"/>
  <c r="U615" i="1" s="1"/>
  <c r="T1275" i="1"/>
  <c r="U1275" i="1" s="1"/>
  <c r="T864" i="1"/>
  <c r="U864" i="1" s="1"/>
  <c r="T494" i="1"/>
  <c r="U494" i="1" s="1"/>
  <c r="T1375" i="1"/>
  <c r="U1375" i="1" s="1"/>
  <c r="T862" i="1"/>
  <c r="U862" i="1" s="1"/>
  <c r="T1152" i="1"/>
  <c r="U1152" i="1" s="1"/>
  <c r="T1388" i="1"/>
  <c r="U1388" i="1" s="1"/>
  <c r="T1685" i="1"/>
  <c r="U1685" i="1" s="1"/>
  <c r="T933" i="1"/>
  <c r="U933" i="1" s="1"/>
  <c r="T1131" i="1"/>
  <c r="U1131" i="1" s="1"/>
  <c r="T1273" i="1"/>
  <c r="U1273" i="1" s="1"/>
  <c r="T1412" i="1"/>
  <c r="U1412" i="1" s="1"/>
  <c r="T699" i="1"/>
  <c r="U699" i="1" s="1"/>
  <c r="T900" i="1"/>
  <c r="U900" i="1" s="1"/>
  <c r="T1048" i="1"/>
  <c r="U1048" i="1" s="1"/>
  <c r="T1178" i="1"/>
  <c r="U1178" i="1" s="1"/>
  <c r="T1297" i="1"/>
  <c r="U1297" i="1" s="1"/>
  <c r="T1413" i="1"/>
  <c r="U1413" i="1" s="1"/>
  <c r="T700" i="1"/>
  <c r="U700" i="1" s="1"/>
  <c r="T903" i="1"/>
  <c r="U903" i="1" s="1"/>
  <c r="T1037" i="1"/>
  <c r="U1037" i="1" s="1"/>
  <c r="T1167" i="1"/>
  <c r="U1167" i="1" s="1"/>
  <c r="T1298" i="1"/>
  <c r="U1298" i="1" s="1"/>
  <c r="T1425" i="1"/>
  <c r="U1425" i="1" s="1"/>
  <c r="T683" i="1"/>
  <c r="U683" i="1" s="1"/>
  <c r="T869" i="1"/>
  <c r="U869" i="1" s="1"/>
  <c r="T1015" i="1"/>
  <c r="U1015" i="1" s="1"/>
  <c r="T870" i="1"/>
  <c r="U870" i="1" s="1"/>
  <c r="T1016" i="1"/>
  <c r="U1016" i="1" s="1"/>
  <c r="T650" i="1"/>
  <c r="U650" i="1" s="1"/>
  <c r="T852" i="1"/>
  <c r="U852" i="1" s="1"/>
  <c r="T992" i="1"/>
  <c r="U992" i="1" s="1"/>
  <c r="T296" i="1"/>
  <c r="U296" i="1" s="1"/>
  <c r="T768" i="1"/>
  <c r="U768" i="1" s="1"/>
  <c r="T941" i="1"/>
  <c r="U941" i="1" s="1"/>
  <c r="T1041" i="1"/>
  <c r="U1041" i="1" s="1"/>
  <c r="T1136" i="1"/>
  <c r="U1136" i="1" s="1"/>
  <c r="T1243" i="1"/>
  <c r="U1243" i="1" s="1"/>
  <c r="T1336" i="1"/>
  <c r="U1336" i="1" s="1"/>
  <c r="T1033" i="1"/>
  <c r="U1033" i="1" s="1"/>
  <c r="T1289" i="1"/>
  <c r="U1289" i="1" s="1"/>
  <c r="T1498" i="1"/>
  <c r="U1498" i="1" s="1"/>
  <c r="T1610" i="1"/>
  <c r="U1610" i="1" s="1"/>
  <c r="T1710" i="1"/>
  <c r="U1710" i="1" s="1"/>
  <c r="T1822" i="1"/>
  <c r="U1822" i="1" s="1"/>
  <c r="T1935" i="1"/>
  <c r="U1935" i="1" s="1"/>
  <c r="T2036" i="1"/>
  <c r="U2036" i="1" s="1"/>
  <c r="T2140" i="1"/>
  <c r="U2140" i="1" s="1"/>
  <c r="T874" i="1"/>
  <c r="U874" i="1" s="1"/>
  <c r="T1265" i="1"/>
  <c r="U1265" i="1" s="1"/>
  <c r="T1474" i="1"/>
  <c r="U1474" i="1" s="1"/>
  <c r="T1586" i="1"/>
  <c r="U1586" i="1" s="1"/>
  <c r="T1699" i="1"/>
  <c r="U1699" i="1" s="1"/>
  <c r="T1801" i="1"/>
  <c r="U1801" i="1" s="1"/>
  <c r="T1902" i="1"/>
  <c r="U1902" i="1" s="1"/>
  <c r="T2016" i="1"/>
  <c r="U2016" i="1" s="1"/>
  <c r="T2141" i="1"/>
  <c r="U2141" i="1" s="1"/>
  <c r="T772" i="1"/>
  <c r="U772" i="1" s="1"/>
  <c r="T981" i="1"/>
  <c r="U981" i="1" s="1"/>
  <c r="T1299" i="1"/>
  <c r="U1299" i="1" s="1"/>
  <c r="T1476" i="1"/>
  <c r="U1476" i="1" s="1"/>
  <c r="T1588" i="1"/>
  <c r="U1588" i="1" s="1"/>
  <c r="T1713" i="1"/>
  <c r="U1713" i="1" s="1"/>
  <c r="T1837" i="1"/>
  <c r="U1837" i="1" s="1"/>
  <c r="T1938" i="1"/>
  <c r="U1938" i="1" s="1"/>
  <c r="T2039" i="1"/>
  <c r="U2039" i="1" s="1"/>
  <c r="T2143" i="1"/>
  <c r="U2143" i="1" s="1"/>
  <c r="T1357" i="1"/>
  <c r="U1357" i="1" s="1"/>
  <c r="T1528" i="1"/>
  <c r="U1528" i="1" s="1"/>
  <c r="T1639" i="1"/>
  <c r="U1639" i="1" s="1"/>
  <c r="T1747" i="1"/>
  <c r="U1747" i="1" s="1"/>
  <c r="T1850" i="1"/>
  <c r="U1850" i="1" s="1"/>
  <c r="T1962" i="1"/>
  <c r="U1962" i="1" s="1"/>
  <c r="T400" i="1"/>
  <c r="U400" i="1" s="1"/>
  <c r="T1432" i="1"/>
  <c r="U1432" i="1" s="1"/>
  <c r="T946" i="1"/>
  <c r="U946" i="1" s="1"/>
  <c r="T1200" i="1"/>
  <c r="U1200" i="1" s="1"/>
  <c r="T1455" i="1"/>
  <c r="U1455" i="1" s="1"/>
  <c r="T510" i="1"/>
  <c r="U510" i="1" s="1"/>
  <c r="T947" i="1"/>
  <c r="U947" i="1" s="1"/>
  <c r="T1141" i="1"/>
  <c r="U1141" i="1" s="1"/>
  <c r="T1296" i="1"/>
  <c r="U1296" i="1" s="1"/>
  <c r="T1423" i="1"/>
  <c r="U1423" i="1" s="1"/>
  <c r="T720" i="1"/>
  <c r="U720" i="1" s="1"/>
  <c r="T934" i="1"/>
  <c r="U934" i="1" s="1"/>
  <c r="T1060" i="1"/>
  <c r="U1060" i="1" s="1"/>
  <c r="T1190" i="1"/>
  <c r="U1190" i="1" s="1"/>
  <c r="T1308" i="1"/>
  <c r="U1308" i="1" s="1"/>
  <c r="T1435" i="1"/>
  <c r="U1435" i="1" s="1"/>
  <c r="T722" i="1"/>
  <c r="U722" i="1" s="1"/>
  <c r="T1061" i="1"/>
  <c r="U1061" i="1" s="1"/>
  <c r="T1179" i="1"/>
  <c r="U1179" i="1" s="1"/>
  <c r="T1309" i="1"/>
  <c r="U1309" i="1" s="1"/>
  <c r="T1436" i="1"/>
  <c r="U1436" i="1" s="1"/>
  <c r="T701" i="1"/>
  <c r="U701" i="1" s="1"/>
  <c r="T886" i="1"/>
  <c r="U886" i="1" s="1"/>
  <c r="T1038" i="1"/>
  <c r="U1038" i="1" s="1"/>
  <c r="T684" i="1"/>
  <c r="U684" i="1" s="1"/>
  <c r="T887" i="1"/>
  <c r="U887" i="1" s="1"/>
  <c r="T1039" i="1"/>
  <c r="U1039" i="1" s="1"/>
  <c r="T686" i="1"/>
  <c r="U686" i="1" s="1"/>
  <c r="T872" i="1"/>
  <c r="U872" i="1" s="1"/>
  <c r="T1004" i="1"/>
  <c r="U1004" i="1" s="1"/>
  <c r="T438" i="1"/>
  <c r="U438" i="1" s="1"/>
  <c r="T804" i="1"/>
  <c r="U804" i="1" s="1"/>
  <c r="T955" i="1"/>
  <c r="U955" i="1" s="1"/>
  <c r="T1053" i="1"/>
  <c r="U1053" i="1" s="1"/>
  <c r="T1147" i="1"/>
  <c r="U1147" i="1" s="1"/>
  <c r="T1255" i="1"/>
  <c r="U1255" i="1" s="1"/>
  <c r="T1348" i="1"/>
  <c r="U1348" i="1" s="1"/>
  <c r="T1346" i="1"/>
  <c r="U1346" i="1" s="1"/>
  <c r="T1511" i="1"/>
  <c r="U1511" i="1" s="1"/>
  <c r="T1622" i="1"/>
  <c r="U1622" i="1" s="1"/>
  <c r="T1722" i="1"/>
  <c r="U1722" i="1" s="1"/>
  <c r="T1834" i="1"/>
  <c r="U1834" i="1" s="1"/>
  <c r="T1946" i="1"/>
  <c r="U1946" i="1" s="1"/>
  <c r="T2048" i="1"/>
  <c r="U2048" i="1" s="1"/>
  <c r="T2164" i="1"/>
  <c r="U2164" i="1" s="1"/>
  <c r="T968" i="1"/>
  <c r="U968" i="1" s="1"/>
  <c r="T1291" i="1"/>
  <c r="U1291" i="1" s="1"/>
  <c r="T1487" i="1"/>
  <c r="U1487" i="1" s="1"/>
  <c r="T1599" i="1"/>
  <c r="U1599" i="1" s="1"/>
  <c r="T1711" i="1"/>
  <c r="U1711" i="1" s="1"/>
  <c r="T1812" i="1"/>
  <c r="U1812" i="1" s="1"/>
  <c r="T1924" i="1"/>
  <c r="U1924" i="1" s="1"/>
  <c r="T2026" i="1"/>
  <c r="U2026" i="1" s="1"/>
  <c r="T2153" i="1"/>
  <c r="U2153" i="1" s="1"/>
  <c r="T879" i="1"/>
  <c r="U879" i="1" s="1"/>
  <c r="T1054" i="1"/>
  <c r="U1054" i="1" s="1"/>
  <c r="T1324" i="1"/>
  <c r="U1324" i="1" s="1"/>
  <c r="T1489" i="1"/>
  <c r="U1489" i="1" s="1"/>
  <c r="T1613" i="1"/>
  <c r="U1613" i="1" s="1"/>
  <c r="T1735" i="1"/>
  <c r="U1735" i="1" s="1"/>
  <c r="T1849" i="1"/>
  <c r="U1849" i="1" s="1"/>
  <c r="T1949" i="1"/>
  <c r="U1949" i="1" s="1"/>
  <c r="T2051" i="1"/>
  <c r="U2051" i="1" s="1"/>
  <c r="T2155" i="1"/>
  <c r="U2155" i="1" s="1"/>
  <c r="T1129" i="1"/>
  <c r="U1129" i="1" s="1"/>
  <c r="T1405" i="1"/>
  <c r="U1405" i="1" s="1"/>
  <c r="T1539" i="1"/>
  <c r="U1539" i="1" s="1"/>
  <c r="T1652" i="1"/>
  <c r="U1652" i="1" s="1"/>
  <c r="T1759" i="1"/>
  <c r="U1759" i="1" s="1"/>
  <c r="T1860" i="1"/>
  <c r="U1860" i="1" s="1"/>
  <c r="T1974" i="1"/>
  <c r="U1974" i="1" s="1"/>
  <c r="T1043" i="1"/>
  <c r="U1043" i="1" s="1"/>
  <c r="T1442" i="1"/>
  <c r="U1442" i="1" s="1"/>
  <c r="T973" i="1"/>
  <c r="U973" i="1" s="1"/>
  <c r="T1224" i="1"/>
  <c r="U1224" i="1" s="1"/>
  <c r="T1502" i="1"/>
  <c r="U1502" i="1" s="1"/>
  <c r="T636" i="1"/>
  <c r="U636" i="1" s="1"/>
  <c r="T1012" i="1"/>
  <c r="U1012" i="1" s="1"/>
  <c r="T1165" i="1"/>
  <c r="U1165" i="1" s="1"/>
  <c r="T1307" i="1"/>
  <c r="U1307" i="1" s="1"/>
  <c r="T1434" i="1"/>
  <c r="U1434" i="1" s="1"/>
  <c r="T758" i="1"/>
  <c r="U758" i="1" s="1"/>
  <c r="T950" i="1"/>
  <c r="U950" i="1" s="1"/>
  <c r="T1072" i="1"/>
  <c r="U1072" i="1" s="1"/>
  <c r="T1202" i="1"/>
  <c r="U1202" i="1" s="1"/>
  <c r="T1320" i="1"/>
  <c r="U1320" i="1" s="1"/>
  <c r="T1445" i="1"/>
  <c r="U1445" i="1" s="1"/>
  <c r="T741" i="1"/>
  <c r="U741" i="1" s="1"/>
  <c r="T935" i="1"/>
  <c r="U935" i="1" s="1"/>
  <c r="T1073" i="1"/>
  <c r="U1073" i="1" s="1"/>
  <c r="T1191" i="1"/>
  <c r="U1191" i="1" s="1"/>
  <c r="T1321" i="1"/>
  <c r="U1321" i="1" s="1"/>
  <c r="T1446" i="1"/>
  <c r="U1446" i="1" s="1"/>
  <c r="T723" i="1"/>
  <c r="U723" i="1" s="1"/>
  <c r="T905" i="1"/>
  <c r="U905" i="1" s="1"/>
  <c r="T1062" i="1"/>
  <c r="U1062" i="1" s="1"/>
  <c r="T702" i="1"/>
  <c r="U702" i="1" s="1"/>
  <c r="T906" i="1"/>
  <c r="U906" i="1" s="1"/>
  <c r="T1051" i="1"/>
  <c r="U1051" i="1" s="1"/>
  <c r="T707" i="1"/>
  <c r="U707" i="1" s="1"/>
  <c r="T888" i="1"/>
  <c r="U888" i="1" s="1"/>
  <c r="T1017" i="1"/>
  <c r="U1017" i="1" s="1"/>
  <c r="T616" i="1"/>
  <c r="U616" i="1" s="1"/>
  <c r="T821" i="1"/>
  <c r="U821" i="1" s="1"/>
  <c r="T967" i="1"/>
  <c r="U967" i="1" s="1"/>
  <c r="T1159" i="1"/>
  <c r="U1159" i="1" s="1"/>
  <c r="T1267" i="1"/>
  <c r="U1267" i="1" s="1"/>
  <c r="T1360" i="1"/>
  <c r="U1360" i="1" s="1"/>
  <c r="T1122" i="1"/>
  <c r="U1122" i="1" s="1"/>
  <c r="T1373" i="1"/>
  <c r="U1373" i="1" s="1"/>
  <c r="T1523" i="1"/>
  <c r="U1523" i="1" s="1"/>
  <c r="T1634" i="1"/>
  <c r="U1634" i="1" s="1"/>
  <c r="T1733" i="1"/>
  <c r="U1733" i="1" s="1"/>
  <c r="T1846" i="1"/>
  <c r="U1846" i="1" s="1"/>
  <c r="T1958" i="1"/>
  <c r="U1958" i="1" s="1"/>
  <c r="T2071" i="1"/>
  <c r="U2071" i="1" s="1"/>
  <c r="T2176" i="1"/>
  <c r="U2176" i="1" s="1"/>
  <c r="T1042" i="1"/>
  <c r="U1042" i="1" s="1"/>
  <c r="T1322" i="1"/>
  <c r="U1322" i="1" s="1"/>
  <c r="T1499" i="1"/>
  <c r="U1499" i="1" s="1"/>
  <c r="T1611" i="1"/>
  <c r="U1611" i="1" s="1"/>
  <c r="T1723" i="1"/>
  <c r="U1723" i="1" s="1"/>
  <c r="T1835" i="1"/>
  <c r="U1835" i="1" s="1"/>
  <c r="T1936" i="1"/>
  <c r="U1936" i="1" s="1"/>
  <c r="T2037" i="1"/>
  <c r="U2037" i="1" s="1"/>
  <c r="T2165" i="1"/>
  <c r="U2165" i="1" s="1"/>
  <c r="T972" i="1"/>
  <c r="U972" i="1" s="1"/>
  <c r="T1099" i="1"/>
  <c r="U1099" i="1" s="1"/>
  <c r="T1352" i="1"/>
  <c r="U1352" i="1" s="1"/>
  <c r="T1515" i="1"/>
  <c r="U1515" i="1" s="1"/>
  <c r="T1625" i="1"/>
  <c r="U1625" i="1" s="1"/>
  <c r="T1746" i="1"/>
  <c r="U1746" i="1" s="1"/>
  <c r="T1859" i="1"/>
  <c r="U1859" i="1" s="1"/>
  <c r="T1961" i="1"/>
  <c r="U1961" i="1" s="1"/>
  <c r="T2062" i="1"/>
  <c r="U2062" i="1" s="1"/>
  <c r="T2167" i="1"/>
  <c r="U2167" i="1" s="1"/>
  <c r="T1184" i="1"/>
  <c r="U1184" i="1" s="1"/>
  <c r="T1428" i="1"/>
  <c r="U1428" i="1" s="1"/>
  <c r="T1552" i="1"/>
  <c r="U1552" i="1" s="1"/>
  <c r="T1665" i="1"/>
  <c r="U1665" i="1" s="1"/>
  <c r="T1770" i="1"/>
  <c r="U1770" i="1" s="1"/>
  <c r="T1871" i="1"/>
  <c r="U1871" i="1" s="1"/>
  <c r="T1986" i="1"/>
  <c r="U1986" i="1" s="1"/>
  <c r="T1245" i="1"/>
  <c r="U1245" i="1" s="1"/>
  <c r="T343" i="1"/>
  <c r="U343" i="1" s="1"/>
  <c r="T1046" i="1"/>
  <c r="U1046" i="1" s="1"/>
  <c r="T1284" i="1"/>
  <c r="U1284" i="1" s="1"/>
  <c r="T1525" i="1"/>
  <c r="U1525" i="1" s="1"/>
  <c r="T672" i="1"/>
  <c r="U672" i="1" s="1"/>
  <c r="T1024" i="1"/>
  <c r="U1024" i="1" s="1"/>
  <c r="T1177" i="1"/>
  <c r="U1177" i="1" s="1"/>
  <c r="T1319" i="1"/>
  <c r="U1319" i="1" s="1"/>
  <c r="T236" i="1"/>
  <c r="U236" i="1" s="1"/>
  <c r="T780" i="1"/>
  <c r="U780" i="1" s="1"/>
  <c r="T962" i="1"/>
  <c r="U962" i="1" s="1"/>
  <c r="T1084" i="1"/>
  <c r="U1084" i="1" s="1"/>
  <c r="T1214" i="1"/>
  <c r="U1214" i="1" s="1"/>
  <c r="T1331" i="1"/>
  <c r="U1331" i="1" s="1"/>
  <c r="T104" i="1"/>
  <c r="U104" i="1" s="1"/>
  <c r="T781" i="1"/>
  <c r="U781" i="1" s="1"/>
  <c r="T963" i="1"/>
  <c r="U963" i="1" s="1"/>
  <c r="T1085" i="1"/>
  <c r="U1085" i="1" s="1"/>
  <c r="T1203" i="1"/>
  <c r="U1203" i="1" s="1"/>
  <c r="T1332" i="1"/>
  <c r="U1332" i="1" s="1"/>
  <c r="T116" i="1"/>
  <c r="U116" i="1" s="1"/>
  <c r="T742" i="1"/>
  <c r="U742" i="1" s="1"/>
  <c r="T952" i="1"/>
  <c r="U952" i="1" s="1"/>
  <c r="T1074" i="1"/>
  <c r="U1074" i="1" s="1"/>
  <c r="T724" i="1"/>
  <c r="U724" i="1" s="1"/>
  <c r="T923" i="1"/>
  <c r="U923" i="1" s="1"/>
  <c r="T1063" i="1"/>
  <c r="U1063" i="1" s="1"/>
  <c r="T745" i="1"/>
  <c r="U745" i="1" s="1"/>
  <c r="T908" i="1"/>
  <c r="U908" i="1" s="1"/>
  <c r="T1040" i="1"/>
  <c r="U1040" i="1" s="1"/>
  <c r="T651" i="1"/>
  <c r="U651" i="1" s="1"/>
  <c r="T838" i="1"/>
  <c r="U838" i="1" s="1"/>
  <c r="T1065" i="1"/>
  <c r="U1065" i="1" s="1"/>
  <c r="T1171" i="1"/>
  <c r="U1171" i="1" s="1"/>
  <c r="T1279" i="1"/>
  <c r="U1279" i="1" s="1"/>
  <c r="T164" i="1"/>
  <c r="U164" i="1" s="1"/>
  <c r="T1146" i="1"/>
  <c r="U1146" i="1" s="1"/>
  <c r="T1396" i="1"/>
  <c r="U1396" i="1" s="1"/>
  <c r="T1534" i="1"/>
  <c r="U1534" i="1" s="1"/>
  <c r="T1647" i="1"/>
  <c r="U1647" i="1" s="1"/>
  <c r="T1744" i="1"/>
  <c r="U1744" i="1" s="1"/>
  <c r="T1867" i="1"/>
  <c r="U1867" i="1" s="1"/>
  <c r="T1982" i="1"/>
  <c r="U1982" i="1" s="1"/>
  <c r="T2083" i="1"/>
  <c r="U2083" i="1" s="1"/>
  <c r="T2188" i="1"/>
  <c r="U2188" i="1" s="1"/>
  <c r="T1093" i="1"/>
  <c r="U1093" i="1" s="1"/>
  <c r="T1347" i="1"/>
  <c r="U1347" i="1" s="1"/>
  <c r="T1512" i="1"/>
  <c r="U1512" i="1" s="1"/>
  <c r="T1623" i="1"/>
  <c r="U1623" i="1" s="1"/>
  <c r="T1745" i="1"/>
  <c r="U1745" i="1" s="1"/>
  <c r="T1847" i="1"/>
  <c r="U1847" i="1" s="1"/>
  <c r="T1947" i="1"/>
  <c r="U1947" i="1" s="1"/>
  <c r="T2049" i="1"/>
  <c r="U2049" i="1" s="1"/>
  <c r="T2177" i="1"/>
  <c r="U2177" i="1" s="1"/>
  <c r="T1045" i="1"/>
  <c r="U1045" i="1" s="1"/>
  <c r="T1126" i="1"/>
  <c r="U1126" i="1" s="1"/>
  <c r="T1527" i="1"/>
  <c r="U1527" i="1" s="1"/>
  <c r="T1637" i="1"/>
  <c r="U1637" i="1" s="1"/>
  <c r="T1758" i="1"/>
  <c r="U1758" i="1" s="1"/>
  <c r="T1870" i="1"/>
  <c r="U1870" i="1" s="1"/>
  <c r="T1973" i="1"/>
  <c r="U1973" i="1" s="1"/>
  <c r="T2074" i="1"/>
  <c r="U2074" i="1" s="1"/>
  <c r="T623" i="1"/>
  <c r="U623" i="1" s="1"/>
  <c r="T1216" i="1"/>
  <c r="U1216" i="1" s="1"/>
  <c r="T1449" i="1"/>
  <c r="U1449" i="1" s="1"/>
  <c r="T1563" i="1"/>
  <c r="U1563" i="1" s="1"/>
  <c r="T1678" i="1"/>
  <c r="U1678" i="1" s="1"/>
  <c r="T1782" i="1"/>
  <c r="U1782" i="1" s="1"/>
  <c r="T1883" i="1"/>
  <c r="U1883" i="1" s="1"/>
  <c r="T2029" i="1"/>
  <c r="U2029" i="1" s="1"/>
  <c r="T1292" i="1"/>
  <c r="U1292" i="1" s="1"/>
  <c r="T498" i="1"/>
  <c r="U498" i="1" s="1"/>
  <c r="T1070" i="1"/>
  <c r="U1070" i="1" s="1"/>
  <c r="T1306" i="1"/>
  <c r="U1306" i="1" s="1"/>
  <c r="T1535" i="1"/>
  <c r="U1535" i="1" s="1"/>
  <c r="T778" i="1"/>
  <c r="U778" i="1" s="1"/>
  <c r="T1035" i="1"/>
  <c r="U1035" i="1" s="1"/>
  <c r="T1189" i="1"/>
  <c r="U1189" i="1" s="1"/>
  <c r="T1342" i="1"/>
  <c r="U1342" i="1" s="1"/>
  <c r="T379" i="1"/>
  <c r="U379" i="1" s="1"/>
  <c r="T814" i="1"/>
  <c r="U814" i="1" s="1"/>
  <c r="T975" i="1"/>
  <c r="U975" i="1" s="1"/>
  <c r="T1096" i="1"/>
  <c r="U1096" i="1" s="1"/>
  <c r="T1226" i="1"/>
  <c r="U1226" i="1" s="1"/>
  <c r="T1355" i="1"/>
  <c r="U1355" i="1" s="1"/>
  <c r="T391" i="1"/>
  <c r="U391" i="1" s="1"/>
  <c r="T798" i="1"/>
  <c r="U798" i="1" s="1"/>
  <c r="T976" i="1"/>
  <c r="U976" i="1" s="1"/>
  <c r="T1097" i="1"/>
  <c r="U1097" i="1" s="1"/>
  <c r="T1227" i="1"/>
  <c r="U1227" i="1" s="1"/>
  <c r="T1344" i="1"/>
  <c r="U1344" i="1" s="1"/>
  <c r="T260" i="1"/>
  <c r="U260" i="1" s="1"/>
  <c r="T782" i="1"/>
  <c r="U782" i="1" s="1"/>
  <c r="T964" i="1"/>
  <c r="U964" i="1" s="1"/>
  <c r="T128" i="1"/>
  <c r="U128" i="1" s="1"/>
  <c r="T765" i="1"/>
  <c r="U765" i="1" s="1"/>
  <c r="T939" i="1"/>
  <c r="U939" i="1" s="1"/>
  <c r="T1075" i="1"/>
  <c r="U1075" i="1" s="1"/>
  <c r="T766" i="1"/>
  <c r="U766" i="1" s="1"/>
  <c r="T940" i="1"/>
  <c r="U940" i="1" s="1"/>
  <c r="T1052" i="1"/>
  <c r="U1052" i="1" s="1"/>
  <c r="T687" i="1"/>
  <c r="U687" i="1" s="1"/>
  <c r="T855" i="1"/>
  <c r="U855" i="1" s="1"/>
  <c r="T980" i="1"/>
  <c r="U980" i="1" s="1"/>
  <c r="T1077" i="1"/>
  <c r="U1077" i="1" s="1"/>
  <c r="T1183" i="1"/>
  <c r="U1183" i="1" s="1"/>
  <c r="T1302" i="1"/>
  <c r="U1302" i="1" s="1"/>
  <c r="T1175" i="1"/>
  <c r="U1175" i="1" s="1"/>
  <c r="T1419" i="1"/>
  <c r="U1419" i="1" s="1"/>
  <c r="T1548" i="1"/>
  <c r="U1548" i="1" s="1"/>
  <c r="T1660" i="1"/>
  <c r="U1660" i="1" s="1"/>
  <c r="T1755" i="1"/>
  <c r="U1755" i="1" s="1"/>
  <c r="T1890" i="1"/>
  <c r="U1890" i="1" s="1"/>
  <c r="T1993" i="1"/>
  <c r="U1993" i="1" s="1"/>
  <c r="T2095" i="1"/>
  <c r="U2095" i="1" s="1"/>
  <c r="T2199" i="1"/>
  <c r="U2199" i="1" s="1"/>
  <c r="T1123" i="1"/>
  <c r="U1123" i="1" s="1"/>
  <c r="T1376" i="1"/>
  <c r="U1376" i="1" s="1"/>
  <c r="T1524" i="1"/>
  <c r="U1524" i="1" s="1"/>
  <c r="T1648" i="1"/>
  <c r="U1648" i="1" s="1"/>
  <c r="T1756" i="1"/>
  <c r="U1756" i="1" s="1"/>
  <c r="T1857" i="1"/>
  <c r="U1857" i="1" s="1"/>
  <c r="T1959" i="1"/>
  <c r="U1959" i="1" s="1"/>
  <c r="T2072" i="1"/>
  <c r="U2072" i="1" s="1"/>
  <c r="T2189" i="1"/>
  <c r="U2189" i="1" s="1"/>
  <c r="T1098" i="1"/>
  <c r="U1098" i="1" s="1"/>
  <c r="T1182" i="1"/>
  <c r="U1182" i="1" s="1"/>
  <c r="T1404" i="1"/>
  <c r="U1404" i="1" s="1"/>
  <c r="T1538" i="1"/>
  <c r="U1538" i="1" s="1"/>
  <c r="T1651" i="1"/>
  <c r="U1651" i="1" s="1"/>
  <c r="T1769" i="1"/>
  <c r="U1769" i="1" s="1"/>
  <c r="T1882" i="1"/>
  <c r="U1882" i="1" s="1"/>
  <c r="T1985" i="1"/>
  <c r="U1985" i="1" s="1"/>
  <c r="T2097" i="1"/>
  <c r="U2097" i="1" s="1"/>
  <c r="T792" i="1"/>
  <c r="U792" i="1" s="1"/>
  <c r="T1242" i="1"/>
  <c r="U1242" i="1" s="1"/>
  <c r="T1477" i="1"/>
  <c r="U1477" i="1" s="1"/>
  <c r="T1576" i="1"/>
  <c r="U1576" i="1" s="1"/>
  <c r="T1690" i="1"/>
  <c r="U1690" i="1" s="1"/>
  <c r="T1793" i="1"/>
  <c r="U1793" i="1" s="1"/>
  <c r="T1915" i="1"/>
  <c r="U1915" i="1" s="1"/>
  <c r="T727" i="1"/>
  <c r="U727" i="1" s="1"/>
  <c r="T1092" i="1"/>
  <c r="U1092" i="1" s="1"/>
  <c r="T735" i="1"/>
  <c r="U735" i="1" s="1"/>
  <c r="T1082" i="1"/>
  <c r="U1082" i="1" s="1"/>
  <c r="T1318" i="1"/>
  <c r="U1318" i="1" s="1"/>
  <c r="T1593" i="1"/>
  <c r="U1593" i="1" s="1"/>
  <c r="T812" i="1"/>
  <c r="U812" i="1" s="1"/>
  <c r="T1047" i="1"/>
  <c r="U1047" i="1" s="1"/>
  <c r="T1225" i="1"/>
  <c r="U1225" i="1" s="1"/>
  <c r="T1366" i="1"/>
  <c r="U1366" i="1" s="1"/>
  <c r="T522" i="1"/>
  <c r="U522" i="1" s="1"/>
  <c r="T830" i="1"/>
  <c r="U830" i="1" s="1"/>
  <c r="T988" i="1"/>
  <c r="U988" i="1" s="1"/>
  <c r="T1108" i="1"/>
  <c r="U1108" i="1" s="1"/>
  <c r="T1238" i="1"/>
  <c r="U1238" i="1" s="1"/>
  <c r="T1379" i="1"/>
  <c r="U1379" i="1" s="1"/>
  <c r="T604" i="1"/>
  <c r="U604" i="1" s="1"/>
  <c r="T815" i="1"/>
  <c r="U815" i="1" s="1"/>
  <c r="T989" i="1"/>
  <c r="U989" i="1" s="1"/>
  <c r="T1109" i="1"/>
  <c r="U1109" i="1" s="1"/>
  <c r="T1239" i="1"/>
  <c r="U1239" i="1" s="1"/>
  <c r="T1368" i="1"/>
  <c r="U1368" i="1" s="1"/>
  <c r="T545" i="1"/>
  <c r="U545" i="1" s="1"/>
  <c r="T800" i="1"/>
  <c r="U800" i="1" s="1"/>
  <c r="T977" i="1"/>
  <c r="U977" i="1" s="1"/>
  <c r="T272" i="1"/>
  <c r="U272" i="1" s="1"/>
  <c r="T783" i="1"/>
  <c r="U783" i="1" s="1"/>
  <c r="T953" i="1"/>
  <c r="U953" i="1" s="1"/>
  <c r="T140" i="1"/>
  <c r="U140" i="1" s="1"/>
  <c r="T803" i="1"/>
  <c r="U803" i="1" s="1"/>
  <c r="T954" i="1"/>
  <c r="U954" i="1" s="1"/>
  <c r="T1064" i="1"/>
  <c r="U1064" i="1" s="1"/>
  <c r="T708" i="1"/>
  <c r="U708" i="1" s="1"/>
  <c r="T873" i="1"/>
  <c r="U873" i="1" s="1"/>
  <c r="T993" i="1"/>
  <c r="U993" i="1" s="1"/>
  <c r="T1089" i="1"/>
  <c r="U1089" i="1" s="1"/>
  <c r="T1207" i="1"/>
  <c r="U1207" i="1" s="1"/>
  <c r="T1313" i="1"/>
  <c r="U1313" i="1" s="1"/>
  <c r="T754" i="1"/>
  <c r="U754" i="1" s="1"/>
  <c r="T1205" i="1"/>
  <c r="U1205" i="1" s="1"/>
  <c r="T1440" i="1"/>
  <c r="U1440" i="1" s="1"/>
  <c r="T1559" i="1"/>
  <c r="U1559" i="1" s="1"/>
  <c r="T1778" i="1"/>
  <c r="U1778" i="1" s="1"/>
  <c r="T1901" i="1"/>
  <c r="U1901" i="1" s="1"/>
  <c r="T2005" i="1"/>
  <c r="U2005" i="1" s="1"/>
  <c r="T2105" i="1"/>
  <c r="U2105" i="1" s="1"/>
  <c r="T2210" i="1"/>
  <c r="U2210" i="1" s="1"/>
  <c r="T1148" i="1"/>
  <c r="U1148" i="1" s="1"/>
  <c r="T1399" i="1"/>
  <c r="U1399" i="1" s="1"/>
  <c r="T1549" i="1"/>
  <c r="U1549" i="1" s="1"/>
  <c r="T1661" i="1"/>
  <c r="U1661" i="1" s="1"/>
  <c r="T1767" i="1"/>
  <c r="U1767" i="1" s="1"/>
  <c r="T1868" i="1"/>
  <c r="U1868" i="1" s="1"/>
  <c r="T1971" i="1"/>
  <c r="U1971" i="1" s="1"/>
  <c r="T2084" i="1"/>
  <c r="U2084" i="1" s="1"/>
  <c r="T2200" i="1"/>
  <c r="U2200" i="1" s="1"/>
  <c r="T589" i="1"/>
  <c r="U589" i="1" s="1"/>
  <c r="T1211" i="1"/>
  <c r="U1211" i="1" s="1"/>
  <c r="T1427" i="1"/>
  <c r="U1427" i="1" s="1"/>
  <c r="T1551" i="1"/>
  <c r="U1551" i="1" s="1"/>
  <c r="T1664" i="1"/>
  <c r="U1664" i="1" s="1"/>
  <c r="T1781" i="1"/>
  <c r="U1781" i="1" s="1"/>
  <c r="T1893" i="1"/>
  <c r="U1893" i="1" s="1"/>
  <c r="T2008" i="1"/>
  <c r="U2008" i="1" s="1"/>
  <c r="T2108" i="1"/>
  <c r="U2108" i="1" s="1"/>
  <c r="T897" i="1"/>
  <c r="U897" i="1" s="1"/>
  <c r="T1271" i="1"/>
  <c r="U1271" i="1" s="1"/>
  <c r="T1490" i="1"/>
  <c r="U1490" i="1" s="1"/>
  <c r="T1589" i="1"/>
  <c r="U1589" i="1" s="1"/>
  <c r="T1702" i="1"/>
  <c r="U1702" i="1" s="1"/>
  <c r="T1815" i="1"/>
  <c r="U1815" i="1" s="1"/>
  <c r="T1927" i="1"/>
  <c r="U1927" i="1" s="1"/>
  <c r="T2052" i="1"/>
  <c r="U2052" i="1" s="1"/>
  <c r="T1095" i="1"/>
  <c r="U1095" i="1" s="1"/>
  <c r="T1249" i="1"/>
  <c r="U1249" i="1" s="1"/>
  <c r="T1378" i="1"/>
  <c r="U1378" i="1" s="1"/>
  <c r="T603" i="1"/>
  <c r="U603" i="1" s="1"/>
  <c r="T848" i="1"/>
  <c r="U848" i="1" s="1"/>
  <c r="T1001" i="1"/>
  <c r="U1001" i="1" s="1"/>
  <c r="T1132" i="1"/>
  <c r="U1132" i="1" s="1"/>
  <c r="T1262" i="1"/>
  <c r="U1262" i="1" s="1"/>
  <c r="T1390" i="1"/>
  <c r="U1390" i="1" s="1"/>
  <c r="T639" i="1"/>
  <c r="U639" i="1" s="1"/>
  <c r="T849" i="1"/>
  <c r="U849" i="1" s="1"/>
  <c r="T1002" i="1"/>
  <c r="U1002" i="1" s="1"/>
  <c r="T1121" i="1"/>
  <c r="U1121" i="1" s="1"/>
  <c r="T1251" i="1"/>
  <c r="U1251" i="1" s="1"/>
  <c r="T1391" i="1"/>
  <c r="U1391" i="1" s="1"/>
  <c r="T612" i="1"/>
  <c r="U612" i="1" s="1"/>
  <c r="T816" i="1"/>
  <c r="U816" i="1" s="1"/>
  <c r="T990" i="1"/>
  <c r="U990" i="1" s="1"/>
  <c r="T415" i="1"/>
  <c r="U415" i="1" s="1"/>
  <c r="T801" i="1"/>
  <c r="U801" i="1" s="1"/>
  <c r="T965" i="1"/>
  <c r="U965" i="1" s="1"/>
  <c r="T569" i="1"/>
  <c r="U569" i="1" s="1"/>
  <c r="T818" i="1"/>
  <c r="U818" i="1" s="1"/>
  <c r="T966" i="1"/>
  <c r="U966" i="1" s="1"/>
  <c r="T1076" i="1"/>
  <c r="U1076" i="1" s="1"/>
  <c r="T725" i="1"/>
  <c r="U725" i="1" s="1"/>
  <c r="T891" i="1"/>
  <c r="U891" i="1" s="1"/>
  <c r="T1005" i="1"/>
  <c r="U1005" i="1" s="1"/>
  <c r="T1113" i="1"/>
  <c r="U1113" i="1" s="1"/>
  <c r="T1219" i="1"/>
  <c r="U1219" i="1" s="1"/>
  <c r="T861" i="1"/>
  <c r="U861" i="1" s="1"/>
  <c r="T1232" i="1"/>
  <c r="U1232" i="1" s="1"/>
  <c r="T1460" i="1"/>
  <c r="U1460" i="1" s="1"/>
  <c r="T1572" i="1"/>
  <c r="U1572" i="1" s="1"/>
  <c r="T1686" i="1"/>
  <c r="U1686" i="1" s="1"/>
  <c r="T1789" i="1"/>
  <c r="U1789" i="1" s="1"/>
  <c r="T1911" i="1"/>
  <c r="U1911" i="1" s="1"/>
  <c r="T2015" i="1"/>
  <c r="U2015" i="1" s="1"/>
  <c r="T2117" i="1"/>
  <c r="U2117" i="1" s="1"/>
  <c r="T2222" i="1"/>
  <c r="U2222" i="1" s="1"/>
  <c r="T1180" i="1"/>
  <c r="U1180" i="1" s="1"/>
  <c r="T1560" i="1"/>
  <c r="U1560" i="1" s="1"/>
  <c r="T1675" i="1"/>
  <c r="U1675" i="1" s="1"/>
  <c r="T1779" i="1"/>
  <c r="U1779" i="1" s="1"/>
  <c r="T1880" i="1"/>
  <c r="U1880" i="1" s="1"/>
  <c r="T1983" i="1"/>
  <c r="U1983" i="1" s="1"/>
  <c r="T2106" i="1"/>
  <c r="U2106" i="1" s="1"/>
  <c r="T2223" i="1"/>
  <c r="U2223" i="1" s="1"/>
  <c r="T788" i="1"/>
  <c r="U788" i="1" s="1"/>
  <c r="T1241" i="1"/>
  <c r="U1241" i="1" s="1"/>
  <c r="T1448" i="1"/>
  <c r="U1448" i="1" s="1"/>
  <c r="T1562" i="1"/>
  <c r="U1562" i="1" s="1"/>
  <c r="T1677" i="1"/>
  <c r="U1677" i="1" s="1"/>
  <c r="T1792" i="1"/>
  <c r="U1792" i="1" s="1"/>
  <c r="T1914" i="1"/>
  <c r="U1914" i="1" s="1"/>
  <c r="T2018" i="1"/>
  <c r="U2018" i="1" s="1"/>
  <c r="T2120" i="1"/>
  <c r="U2120" i="1" s="1"/>
  <c r="T985" i="1"/>
  <c r="U985" i="1" s="1"/>
  <c r="T1300" i="1"/>
  <c r="U1300" i="1" s="1"/>
  <c r="T1602" i="1"/>
  <c r="U1602" i="1" s="1"/>
  <c r="T1725" i="1"/>
  <c r="U1725" i="1" s="1"/>
  <c r="T1826" i="1"/>
  <c r="U1826" i="1" s="1"/>
  <c r="T1939" i="1"/>
  <c r="U1939" i="1" s="1"/>
  <c r="T2063" i="1"/>
  <c r="U2063" i="1" s="1"/>
  <c r="T2156" i="1"/>
  <c r="U2156" i="1" s="1"/>
  <c r="T910" i="1"/>
  <c r="U910" i="1" s="1"/>
  <c r="T1217" i="1"/>
  <c r="U1217" i="1" s="1"/>
  <c r="T1406" i="1"/>
  <c r="U1406" i="1" s="1"/>
  <c r="T1577" i="1"/>
  <c r="U1577" i="1" s="1"/>
  <c r="T1703" i="1"/>
  <c r="U1703" i="1" s="1"/>
  <c r="T1816" i="1"/>
  <c r="U1816" i="1" s="1"/>
  <c r="T1905" i="1"/>
  <c r="U1905" i="1" s="1"/>
  <c r="T1998" i="1"/>
  <c r="U1998" i="1" s="1"/>
  <c r="T2088" i="1"/>
  <c r="U2088" i="1" s="1"/>
  <c r="T2169" i="1"/>
  <c r="U2169" i="1" s="1"/>
  <c r="T829" i="1"/>
  <c r="U829" i="1" s="1"/>
  <c r="T1615" i="1"/>
  <c r="U1615" i="1" s="1"/>
  <c r="T1353" i="1"/>
  <c r="U1353" i="1" s="1"/>
  <c r="T1130" i="1"/>
  <c r="U1130" i="1" s="1"/>
  <c r="T756" i="1"/>
  <c r="U756" i="1" s="1"/>
  <c r="T1138" i="1"/>
  <c r="U1138" i="1" s="1"/>
  <c r="T333" i="1"/>
  <c r="U333" i="1" s="1"/>
  <c r="T504" i="1"/>
  <c r="U504" i="1" s="1"/>
  <c r="T1021" i="1"/>
  <c r="U1021" i="1" s="1"/>
  <c r="T627" i="1"/>
  <c r="U627" i="1" s="1"/>
  <c r="T986" i="1"/>
  <c r="U986" i="1" s="1"/>
  <c r="T1212" i="1"/>
  <c r="U1212" i="1" s="1"/>
  <c r="T1433" i="1"/>
  <c r="U1433" i="1" s="1"/>
  <c r="T1674" i="1"/>
  <c r="U1674" i="1" s="1"/>
  <c r="T863" i="1"/>
  <c r="U863" i="1" s="1"/>
  <c r="T1071" i="1"/>
  <c r="U1071" i="1" s="1"/>
  <c r="T1213" i="1"/>
  <c r="U1213" i="1" s="1"/>
  <c r="T1330" i="1"/>
  <c r="U1330" i="1" s="1"/>
  <c r="T1444" i="1"/>
  <c r="U1444" i="1" s="1"/>
  <c r="T737" i="1"/>
  <c r="U737" i="1" s="1"/>
  <c r="T920" i="1"/>
  <c r="U920" i="1" s="1"/>
  <c r="T1025" i="1"/>
  <c r="U1025" i="1" s="1"/>
  <c r="T1142" i="1"/>
  <c r="U1142" i="1" s="1"/>
  <c r="T1250" i="1"/>
  <c r="U1250" i="1" s="1"/>
  <c r="T1367" i="1"/>
  <c r="U1367" i="1" s="1"/>
  <c r="T248" i="1"/>
  <c r="U248" i="1" s="1"/>
  <c r="T759" i="1"/>
  <c r="U759" i="1" s="1"/>
  <c r="T921" i="1"/>
  <c r="U921" i="1" s="1"/>
  <c r="T1049" i="1"/>
  <c r="U1049" i="1" s="1"/>
  <c r="T1155" i="1"/>
  <c r="U1155" i="1" s="1"/>
  <c r="T1263" i="1"/>
  <c r="U1263" i="1" s="1"/>
  <c r="T1380" i="1"/>
  <c r="U1380" i="1" s="1"/>
  <c r="T403" i="1"/>
  <c r="U403" i="1" s="1"/>
  <c r="T760" i="1"/>
  <c r="U760" i="1" s="1"/>
  <c r="T922" i="1"/>
  <c r="U922" i="1" s="1"/>
  <c r="T1050" i="1"/>
  <c r="U1050" i="1" s="1"/>
  <c r="T648" i="1"/>
  <c r="U648" i="1" s="1"/>
  <c r="T835" i="1"/>
  <c r="U835" i="1" s="1"/>
  <c r="T978" i="1"/>
  <c r="U978" i="1" s="1"/>
  <c r="T426" i="1"/>
  <c r="U426" i="1" s="1"/>
  <c r="T784" i="1"/>
  <c r="U784" i="1" s="1"/>
  <c r="T924" i="1"/>
  <c r="U924" i="1" s="1"/>
  <c r="T1028" i="1"/>
  <c r="U1028" i="1" s="1"/>
  <c r="T581" i="1"/>
  <c r="U581" i="1" s="1"/>
  <c r="T787" i="1"/>
  <c r="U787" i="1" s="1"/>
  <c r="T927" i="1"/>
  <c r="U927" i="1" s="1"/>
  <c r="T1018" i="1"/>
  <c r="U1018" i="1" s="1"/>
  <c r="T1101" i="1"/>
  <c r="U1101" i="1" s="1"/>
  <c r="T1195" i="1"/>
  <c r="U1195" i="1" s="1"/>
  <c r="T1290" i="1"/>
  <c r="U1290" i="1" s="1"/>
  <c r="T1372" i="1"/>
  <c r="U1372" i="1" s="1"/>
  <c r="T1090" i="1"/>
  <c r="U1090" i="1" s="1"/>
  <c r="T1317" i="1"/>
  <c r="U1317" i="1" s="1"/>
  <c r="T1486" i="1"/>
  <c r="U1486" i="1" s="1"/>
  <c r="T1585" i="1"/>
  <c r="U1585" i="1" s="1"/>
  <c r="T1673" i="1"/>
  <c r="U1673" i="1" s="1"/>
  <c r="T1766" i="1"/>
  <c r="U1766" i="1" s="1"/>
  <c r="T1879" i="1"/>
  <c r="U1879" i="1" s="1"/>
  <c r="T1970" i="1"/>
  <c r="U1970" i="1" s="1"/>
  <c r="T2060" i="1"/>
  <c r="U2060" i="1" s="1"/>
  <c r="T2152" i="1"/>
  <c r="U2152" i="1" s="1"/>
  <c r="T769" i="1"/>
  <c r="U769" i="1" s="1"/>
  <c r="T1206" i="1"/>
  <c r="U1206" i="1" s="1"/>
  <c r="T1421" i="1"/>
  <c r="U1421" i="1" s="1"/>
  <c r="T1536" i="1"/>
  <c r="U1536" i="1" s="1"/>
  <c r="T1635" i="1"/>
  <c r="U1635" i="1" s="1"/>
  <c r="T1734" i="1"/>
  <c r="U1734" i="1" s="1"/>
  <c r="T1823" i="1"/>
  <c r="U1823" i="1" s="1"/>
  <c r="T1912" i="1"/>
  <c r="U1912" i="1" s="1"/>
  <c r="T2006" i="1"/>
  <c r="U2006" i="1" s="1"/>
  <c r="T2118" i="1"/>
  <c r="U2118" i="1" s="1"/>
  <c r="T2211" i="1"/>
  <c r="U2211" i="1" s="1"/>
  <c r="T1124" i="1"/>
  <c r="U1124" i="1" s="1"/>
  <c r="T1156" i="1"/>
  <c r="U1156" i="1" s="1"/>
  <c r="T1382" i="1"/>
  <c r="U1382" i="1" s="1"/>
  <c r="T1501" i="1"/>
  <c r="U1501" i="1" s="1"/>
  <c r="T1601" i="1"/>
  <c r="U1601" i="1" s="1"/>
  <c r="T1701" i="1"/>
  <c r="U1701" i="1" s="1"/>
  <c r="T1814" i="1"/>
  <c r="U1814" i="1" s="1"/>
  <c r="T1904" i="1"/>
  <c r="U1904" i="1" s="1"/>
  <c r="T1996" i="1"/>
  <c r="U1996" i="1" s="1"/>
  <c r="T2086" i="1"/>
  <c r="U2086" i="1" s="1"/>
  <c r="T2179" i="1"/>
  <c r="U2179" i="1" s="1"/>
  <c r="T1157" i="1"/>
  <c r="U1157" i="1" s="1"/>
  <c r="T1383" i="1"/>
  <c r="U1383" i="1" s="1"/>
  <c r="T1516" i="1"/>
  <c r="U1516" i="1" s="1"/>
  <c r="T1614" i="1"/>
  <c r="U1614" i="1" s="1"/>
  <c r="T1714" i="1"/>
  <c r="U1714" i="1" s="1"/>
  <c r="T1803" i="1"/>
  <c r="U1803" i="1" s="1"/>
  <c r="T1894" i="1"/>
  <c r="U1894" i="1" s="1"/>
  <c r="T1997" i="1"/>
  <c r="U1997" i="1" s="1"/>
  <c r="T1282" i="1"/>
  <c r="U1282" i="1" s="1"/>
  <c r="T896" i="1"/>
  <c r="U896" i="1" s="1"/>
  <c r="T1008" i="1"/>
  <c r="U1008" i="1" s="1"/>
  <c r="T740" i="1"/>
  <c r="U740" i="1" s="1"/>
  <c r="T229" i="1"/>
  <c r="U229" i="1" s="1"/>
  <c r="T1270" i="1"/>
  <c r="U1270" i="1" s="1"/>
  <c r="T690" i="1"/>
  <c r="U690" i="1" s="1"/>
  <c r="T875" i="1"/>
  <c r="U875" i="1" s="1"/>
  <c r="T682" i="1"/>
  <c r="U682" i="1" s="1"/>
  <c r="T417" i="1"/>
  <c r="U417" i="1" s="1"/>
  <c r="T1246" i="1"/>
  <c r="U1246" i="1" s="1"/>
  <c r="T662" i="1"/>
  <c r="U662" i="1" s="1"/>
  <c r="T566" i="1"/>
  <c r="U566" i="1" s="1"/>
  <c r="T540" i="1"/>
  <c r="U540" i="1" s="1"/>
  <c r="T215" i="1"/>
  <c r="U215" i="1" s="1"/>
  <c r="T1150" i="1"/>
  <c r="U1150" i="1" s="1"/>
  <c r="T1441" i="1"/>
  <c r="U1441" i="1" s="1"/>
  <c r="T542" i="1"/>
  <c r="U542" i="1" s="1"/>
  <c r="T751" i="1"/>
  <c r="U751" i="1" s="1"/>
  <c r="T3307" i="1"/>
  <c r="U3307" i="1" s="1"/>
  <c r="T342" i="1"/>
  <c r="U342" i="1" s="1"/>
  <c r="T478" i="1"/>
  <c r="U478" i="1" s="1"/>
  <c r="T254" i="1"/>
  <c r="U254" i="1" s="1"/>
  <c r="T255" i="1"/>
  <c r="U255" i="1" s="1"/>
  <c r="T892" i="1"/>
  <c r="U892" i="1" s="1"/>
  <c r="T77" i="1"/>
  <c r="U77" i="1" s="1"/>
  <c r="T320" i="1"/>
  <c r="U320" i="1" s="1"/>
  <c r="T1103" i="1"/>
  <c r="U1103" i="1" s="1"/>
  <c r="T1350" i="1"/>
  <c r="U1350" i="1" s="1"/>
  <c r="T791" i="1"/>
  <c r="U791" i="1" s="1"/>
  <c r="T1198" i="1"/>
  <c r="U1198" i="1" s="1"/>
  <c r="T56" i="1"/>
  <c r="U56" i="1" s="1"/>
  <c r="T695" i="1"/>
  <c r="U695" i="1" s="1"/>
  <c r="T635" i="1"/>
  <c r="U635" i="1" s="1"/>
  <c r="T793" i="1"/>
  <c r="U793" i="1" s="1"/>
  <c r="T1011" i="1"/>
  <c r="U1011" i="1" s="1"/>
  <c r="T1164" i="1"/>
  <c r="U1164" i="1" s="1"/>
  <c r="T1248" i="1"/>
  <c r="U1248" i="1" s="1"/>
  <c r="T1329" i="1"/>
  <c r="U1329" i="1" s="1"/>
  <c r="T1479" i="1"/>
  <c r="U1479" i="1" s="1"/>
  <c r="T1557" i="1"/>
  <c r="U1557" i="1" s="1"/>
  <c r="T1638" i="1"/>
  <c r="U1638" i="1" s="1"/>
  <c r="T80" i="1"/>
  <c r="U80" i="1" s="1"/>
  <c r="T719" i="1"/>
  <c r="U719" i="1" s="1"/>
  <c r="T974" i="1"/>
  <c r="U974" i="1" s="1"/>
  <c r="T1083" i="1"/>
  <c r="U1083" i="1" s="1"/>
  <c r="T1153" i="1"/>
  <c r="U1153" i="1" s="1"/>
  <c r="T1237" i="1"/>
  <c r="U1237" i="1" s="1"/>
  <c r="T1285" i="1"/>
  <c r="U1285" i="1" s="1"/>
  <c r="T1354" i="1"/>
  <c r="U1354" i="1" s="1"/>
  <c r="T213" i="1"/>
  <c r="U213" i="1" s="1"/>
  <c r="T726" i="1"/>
  <c r="U726" i="1" s="1"/>
  <c r="T349" i="1"/>
  <c r="U349" i="1" s="1"/>
  <c r="T315" i="1"/>
  <c r="U315" i="1" s="1"/>
  <c r="T88" i="1"/>
  <c r="U88" i="1" s="1"/>
  <c r="T281" i="1"/>
  <c r="U281" i="1" s="1"/>
  <c r="T624" i="1"/>
  <c r="U624" i="1" s="1"/>
  <c r="T1137" i="1"/>
  <c r="U1137" i="1" s="1"/>
  <c r="T1374" i="1"/>
  <c r="U1374" i="1" s="1"/>
  <c r="T841" i="1"/>
  <c r="U841" i="1" s="1"/>
  <c r="T1056" i="1"/>
  <c r="U1056" i="1" s="1"/>
  <c r="T1210" i="1"/>
  <c r="U1210" i="1" s="1"/>
  <c r="T1304" i="1"/>
  <c r="U1304" i="1" s="1"/>
  <c r="T1398" i="1"/>
  <c r="U1398" i="1" s="1"/>
  <c r="T671" i="1"/>
  <c r="U671" i="1" s="1"/>
  <c r="T811" i="1"/>
  <c r="U811" i="1" s="1"/>
  <c r="T917" i="1"/>
  <c r="U917" i="1" s="1"/>
  <c r="T1023" i="1"/>
  <c r="U1023" i="1" s="1"/>
  <c r="T1106" i="1"/>
  <c r="U1106" i="1" s="1"/>
  <c r="T1176" i="1"/>
  <c r="U1176" i="1" s="1"/>
  <c r="T1260" i="1"/>
  <c r="U1260" i="1" s="1"/>
  <c r="T1341" i="1"/>
  <c r="U1341" i="1" s="1"/>
  <c r="T1422" i="1"/>
  <c r="U1422" i="1" s="1"/>
  <c r="T1491" i="1"/>
  <c r="U1491" i="1" s="1"/>
  <c r="T1569" i="1"/>
  <c r="U1569" i="1" s="1"/>
  <c r="T224" i="1"/>
  <c r="U224" i="1" s="1"/>
  <c r="T736" i="1"/>
  <c r="U736" i="1" s="1"/>
  <c r="T8" i="1"/>
  <c r="U8" i="1" s="1"/>
  <c r="T49" i="1"/>
  <c r="U49" i="1" s="1"/>
  <c r="T432" i="1"/>
  <c r="U432" i="1" s="1"/>
  <c r="T481" i="1"/>
  <c r="U481" i="1" s="1"/>
  <c r="T148" i="1"/>
  <c r="U148" i="1" s="1"/>
  <c r="T329" i="1"/>
  <c r="U329" i="1" s="1"/>
  <c r="T770" i="1"/>
  <c r="U770" i="1" s="1"/>
  <c r="T1149" i="1"/>
  <c r="U1149" i="1" s="1"/>
  <c r="T1408" i="1"/>
  <c r="U1408" i="1" s="1"/>
  <c r="T860" i="1"/>
  <c r="U860" i="1" s="1"/>
  <c r="T1080" i="1"/>
  <c r="U1080" i="1" s="1"/>
  <c r="T1222" i="1"/>
  <c r="U1222" i="1" s="1"/>
  <c r="T1316" i="1"/>
  <c r="U1316" i="1" s="1"/>
  <c r="T1409" i="1"/>
  <c r="U1409" i="1" s="1"/>
  <c r="T200" i="1"/>
  <c r="U200" i="1" s="1"/>
  <c r="T68" i="1"/>
  <c r="U68" i="1" s="1"/>
  <c r="T696" i="1"/>
  <c r="U696" i="1" s="1"/>
  <c r="T828" i="1"/>
  <c r="U828" i="1" s="1"/>
  <c r="T932" i="1"/>
  <c r="U932" i="1" s="1"/>
  <c r="T1034" i="1"/>
  <c r="U1034" i="1" s="1"/>
  <c r="T1118" i="1"/>
  <c r="U1118" i="1" s="1"/>
  <c r="T1188" i="1"/>
  <c r="U1188" i="1" s="1"/>
  <c r="T1272" i="1"/>
  <c r="U1272" i="1" s="1"/>
  <c r="T1581" i="1"/>
  <c r="U1581" i="1" s="1"/>
  <c r="T1650" i="1"/>
  <c r="U1650" i="1" s="1"/>
  <c r="T367" i="1"/>
  <c r="U367" i="1" s="1"/>
  <c r="T757" i="1"/>
  <c r="U757" i="1" s="1"/>
  <c r="T882" i="1"/>
  <c r="U882" i="1" s="1"/>
  <c r="T987" i="1"/>
  <c r="U987" i="1" s="1"/>
  <c r="T641" i="1"/>
  <c r="U641" i="1" s="1"/>
  <c r="T491" i="1"/>
  <c r="U491" i="1" s="1"/>
  <c r="T587" i="1"/>
  <c r="U587" i="1" s="1"/>
  <c r="T622" i="1"/>
  <c r="U622" i="1" s="1"/>
  <c r="T316" i="1"/>
  <c r="U316" i="1" s="1"/>
  <c r="T459" i="1"/>
  <c r="U459" i="1" s="1"/>
  <c r="T929" i="1"/>
  <c r="U929" i="1" s="1"/>
  <c r="T626" i="1"/>
  <c r="U626" i="1" s="1"/>
  <c r="T944" i="1"/>
  <c r="U944" i="1" s="1"/>
  <c r="T1104" i="1"/>
  <c r="U1104" i="1" s="1"/>
  <c r="T1258" i="1"/>
  <c r="U1258" i="1" s="1"/>
  <c r="T1339" i="1"/>
  <c r="U1339" i="1" s="1"/>
  <c r="T486" i="1"/>
  <c r="U486" i="1" s="1"/>
  <c r="T355" i="1"/>
  <c r="U355" i="1" s="1"/>
  <c r="T714" i="1"/>
  <c r="U714" i="1" s="1"/>
  <c r="T960" i="1"/>
  <c r="U960" i="1" s="1"/>
  <c r="T1058" i="1"/>
  <c r="U1058" i="1" s="1"/>
  <c r="T1295" i="1"/>
  <c r="U1295" i="1" s="1"/>
  <c r="T1365" i="1"/>
  <c r="U1365" i="1" s="1"/>
  <c r="T1443" i="1"/>
  <c r="U1443" i="1" s="1"/>
  <c r="T1514" i="1"/>
  <c r="U1514" i="1" s="1"/>
  <c r="T1662" i="1"/>
  <c r="U1662" i="1" s="1"/>
  <c r="T601" i="1"/>
  <c r="U601" i="1" s="1"/>
  <c r="T794" i="1"/>
  <c r="U794" i="1" s="1"/>
  <c r="T918" i="1"/>
  <c r="U918" i="1" s="1"/>
  <c r="T1000" i="1"/>
  <c r="U1000" i="1" s="1"/>
  <c r="T1059" i="1"/>
  <c r="U1059" i="1" s="1"/>
  <c r="T1119" i="1"/>
  <c r="U1119" i="1" s="1"/>
  <c r="T1201" i="1"/>
  <c r="U1201" i="1" s="1"/>
  <c r="T1389" i="1"/>
  <c r="U1389" i="1" s="1"/>
  <c r="T92" i="1"/>
  <c r="U92" i="1" s="1"/>
  <c r="T674" i="1"/>
  <c r="U674" i="1" s="1"/>
  <c r="T795" i="1"/>
  <c r="U795" i="1" s="1"/>
  <c r="T884" i="1"/>
  <c r="U884" i="1" s="1"/>
  <c r="T1036" i="1"/>
  <c r="U1036" i="1" s="1"/>
  <c r="T1120" i="1"/>
  <c r="U1120" i="1" s="1"/>
  <c r="T1166" i="1"/>
  <c r="U1166" i="1" s="1"/>
  <c r="T1286" i="1"/>
  <c r="U1286" i="1" s="1"/>
  <c r="T1343" i="1"/>
  <c r="U1343" i="1" s="1"/>
  <c r="T1424" i="1"/>
  <c r="U1424" i="1" s="1"/>
  <c r="T533" i="1"/>
  <c r="U533" i="1" s="1"/>
  <c r="T885" i="1"/>
  <c r="U885" i="1" s="1"/>
  <c r="T951" i="1"/>
  <c r="U951" i="1" s="1"/>
  <c r="T1026" i="1"/>
  <c r="U1026" i="1" s="1"/>
  <c r="T1143" i="1"/>
  <c r="U1143" i="1" s="1"/>
  <c r="T1215" i="1"/>
  <c r="U1215" i="1" s="1"/>
  <c r="T1287" i="1"/>
  <c r="U1287" i="1" s="1"/>
  <c r="T1356" i="1"/>
  <c r="U1356" i="1" s="1"/>
  <c r="T1414" i="1"/>
  <c r="U1414" i="1" s="1"/>
  <c r="T834" i="1"/>
  <c r="U834" i="1" s="1"/>
  <c r="T938" i="1"/>
  <c r="U938" i="1" s="1"/>
  <c r="T1027" i="1"/>
  <c r="U1027" i="1" s="1"/>
  <c r="T557" i="1"/>
  <c r="U557" i="1" s="1"/>
  <c r="T744" i="1"/>
  <c r="U744" i="1" s="1"/>
  <c r="T851" i="1"/>
  <c r="U851" i="1" s="1"/>
  <c r="T284" i="1"/>
  <c r="U284" i="1" s="1"/>
  <c r="T579" i="1"/>
  <c r="U579" i="1" s="1"/>
  <c r="T642" i="1"/>
  <c r="U642" i="1" s="1"/>
  <c r="T146" i="1"/>
  <c r="U146" i="1" s="1"/>
  <c r="T171" i="1"/>
  <c r="U171" i="1" s="1"/>
  <c r="T822" i="1"/>
  <c r="U822" i="1" s="1"/>
  <c r="T28" i="1"/>
  <c r="U28" i="1" s="1"/>
  <c r="T31" i="1"/>
  <c r="U31" i="1" s="1"/>
  <c r="T1055" i="1"/>
  <c r="U1055" i="1" s="1"/>
  <c r="T1338" i="1"/>
  <c r="U1338" i="1" s="1"/>
  <c r="T753" i="1"/>
  <c r="U753" i="1" s="1"/>
  <c r="T1032" i="1"/>
  <c r="U1032" i="1" s="1"/>
  <c r="T1186" i="1"/>
  <c r="U1186" i="1" s="1"/>
  <c r="T1293" i="1"/>
  <c r="U1293" i="1" s="1"/>
  <c r="T1386" i="1"/>
  <c r="U1386" i="1" s="1"/>
  <c r="T1453" i="1"/>
  <c r="U1453" i="1" s="1"/>
  <c r="T663" i="1"/>
  <c r="U663" i="1" s="1"/>
  <c r="T600" i="1"/>
  <c r="U600" i="1" s="1"/>
  <c r="T777" i="1"/>
  <c r="U777" i="1" s="1"/>
  <c r="T898" i="1"/>
  <c r="U898" i="1" s="1"/>
  <c r="T999" i="1"/>
  <c r="U999" i="1" s="1"/>
  <c r="T1094" i="1"/>
  <c r="U1094" i="1" s="1"/>
  <c r="T1236" i="1"/>
  <c r="U1236" i="1" s="1"/>
  <c r="T1411" i="1"/>
  <c r="U1411" i="1" s="1"/>
  <c r="T1467" i="1"/>
  <c r="U1467" i="1" s="1"/>
  <c r="T1547" i="1"/>
  <c r="U1547" i="1" s="1"/>
  <c r="T698" i="1"/>
  <c r="U698" i="1" s="1"/>
  <c r="T847" i="1"/>
  <c r="U847" i="1" s="1"/>
  <c r="T961" i="1"/>
  <c r="U961" i="1" s="1"/>
  <c r="T881" i="1"/>
  <c r="U881" i="1" s="1"/>
  <c r="T212" i="1"/>
  <c r="U212" i="1" s="1"/>
  <c r="T1363" i="1"/>
  <c r="U1363" i="1" s="1"/>
  <c r="T1209" i="1"/>
  <c r="U1209" i="1" s="1"/>
  <c r="T375" i="1"/>
  <c r="U375" i="1" s="1"/>
  <c r="T25" i="1"/>
  <c r="U25" i="1" s="1"/>
  <c r="T10" i="1"/>
  <c r="U10" i="1" s="1"/>
  <c r="T490" i="1"/>
  <c r="U490" i="1" s="1"/>
  <c r="T761" i="1"/>
  <c r="U761" i="1" s="1"/>
  <c r="T73" i="1"/>
  <c r="U73" i="1" s="1"/>
  <c r="T253" i="1"/>
  <c r="U253" i="1" s="1"/>
  <c r="T866" i="1"/>
  <c r="U866" i="1" s="1"/>
  <c r="T50" i="1"/>
  <c r="U50" i="1" s="1"/>
  <c r="T158" i="1"/>
  <c r="U158" i="1" s="1"/>
  <c r="T266" i="1"/>
  <c r="U266" i="1" s="1"/>
  <c r="T598" i="1"/>
  <c r="U598" i="1" s="1"/>
  <c r="T681" i="1"/>
  <c r="U681" i="1" s="1"/>
  <c r="T51" i="1"/>
  <c r="U51" i="1" s="1"/>
  <c r="T111" i="1"/>
  <c r="U111" i="1" s="1"/>
  <c r="T183" i="1"/>
  <c r="U183" i="1" s="1"/>
  <c r="T327" i="1"/>
  <c r="U327" i="1" s="1"/>
  <c r="T410" i="1"/>
  <c r="U410" i="1" s="1"/>
  <c r="T493" i="1"/>
  <c r="U493" i="1" s="1"/>
  <c r="T552" i="1"/>
  <c r="U552" i="1" s="1"/>
  <c r="T694" i="1"/>
  <c r="U694" i="1" s="1"/>
  <c r="T752" i="1"/>
  <c r="U752" i="1" s="1"/>
  <c r="T833" i="1"/>
  <c r="U833" i="1" s="1"/>
  <c r="T904" i="1"/>
  <c r="U904" i="1" s="1"/>
  <c r="T27" i="1"/>
  <c r="U27" i="1" s="1"/>
  <c r="T100" i="1"/>
  <c r="U100" i="1" s="1"/>
  <c r="T160" i="1"/>
  <c r="U160" i="1" s="1"/>
  <c r="T268" i="1"/>
  <c r="U268" i="1" s="1"/>
  <c r="T387" i="1"/>
  <c r="U387" i="1" s="1"/>
  <c r="T434" i="1"/>
  <c r="U434" i="1" s="1"/>
  <c r="T553" i="1"/>
  <c r="U553" i="1" s="1"/>
  <c r="T40" i="1"/>
  <c r="U40" i="1" s="1"/>
  <c r="T89" i="1"/>
  <c r="U89" i="1" s="1"/>
  <c r="T149" i="1"/>
  <c r="U149" i="1" s="1"/>
  <c r="T209" i="1"/>
  <c r="U209" i="1" s="1"/>
  <c r="T340" i="1"/>
  <c r="U340" i="1" s="1"/>
  <c r="T519" i="1"/>
  <c r="U519" i="1" s="1"/>
  <c r="T462" i="1"/>
  <c r="U462" i="1" s="1"/>
  <c r="T711" i="1"/>
  <c r="U711" i="1" s="1"/>
  <c r="T806" i="1"/>
  <c r="U806" i="1" s="1"/>
  <c r="T956" i="1"/>
  <c r="U956" i="1" s="1"/>
  <c r="T1020" i="1"/>
  <c r="U1020" i="1" s="1"/>
  <c r="T1067" i="1"/>
  <c r="U1067" i="1" s="1"/>
  <c r="T1281" i="1"/>
  <c r="U1281" i="1" s="1"/>
  <c r="T1420" i="1"/>
  <c r="U1420" i="1" s="1"/>
  <c r="T188" i="1"/>
  <c r="U188" i="1" s="1"/>
  <c r="T771" i="1"/>
  <c r="U771" i="1" s="1"/>
  <c r="T957" i="1"/>
  <c r="U957" i="1" s="1"/>
  <c r="T1068" i="1"/>
  <c r="U1068" i="1" s="1"/>
  <c r="T1128" i="1"/>
  <c r="U1128" i="1" s="1"/>
  <c r="T755" i="1"/>
  <c r="U755" i="1" s="1"/>
  <c r="T521" i="1"/>
  <c r="U521" i="1" s="1"/>
  <c r="T356" i="1"/>
  <c r="U356" i="1" s="1"/>
  <c r="T118" i="1"/>
  <c r="U118" i="1" s="1"/>
  <c r="T416" i="1"/>
  <c r="U416" i="1" s="1"/>
  <c r="T21" i="1"/>
  <c r="U21" i="1" s="1"/>
  <c r="T263" i="1"/>
  <c r="U263" i="1" s="1"/>
  <c r="T489" i="1"/>
  <c r="U489" i="1" s="1"/>
  <c r="T240" i="1"/>
  <c r="U240" i="1" s="1"/>
  <c r="T537" i="1"/>
  <c r="U537" i="1" s="1"/>
  <c r="T831" i="1"/>
  <c r="U831" i="1" s="1"/>
  <c r="T97" i="1"/>
  <c r="U97" i="1" s="1"/>
  <c r="T265" i="1"/>
  <c r="U265" i="1" s="1"/>
  <c r="T526" i="1"/>
  <c r="U526" i="1" s="1"/>
  <c r="T762" i="1"/>
  <c r="U762" i="1" s="1"/>
  <c r="T878" i="1"/>
  <c r="U878" i="1" s="1"/>
  <c r="T86" i="1"/>
  <c r="U86" i="1" s="1"/>
  <c r="T170" i="1"/>
  <c r="U170" i="1" s="1"/>
  <c r="T278" i="1"/>
  <c r="U278" i="1" s="1"/>
  <c r="T373" i="1"/>
  <c r="U373" i="1" s="1"/>
  <c r="T444" i="1"/>
  <c r="U444" i="1" s="1"/>
  <c r="T527" i="1"/>
  <c r="U527" i="1" s="1"/>
  <c r="T610" i="1"/>
  <c r="U610" i="1" s="1"/>
  <c r="T763" i="1"/>
  <c r="U763" i="1" s="1"/>
  <c r="T63" i="1"/>
  <c r="U63" i="1" s="1"/>
  <c r="T338" i="1"/>
  <c r="U338" i="1" s="1"/>
  <c r="T421" i="1"/>
  <c r="U421" i="1" s="1"/>
  <c r="T634" i="1"/>
  <c r="U634" i="1" s="1"/>
  <c r="T706" i="1"/>
  <c r="U706" i="1" s="1"/>
  <c r="T39" i="1"/>
  <c r="U39" i="1" s="1"/>
  <c r="T112" i="1"/>
  <c r="U112" i="1" s="1"/>
  <c r="T220" i="1"/>
  <c r="U220" i="1" s="1"/>
  <c r="T328" i="1"/>
  <c r="U328" i="1" s="1"/>
  <c r="T446" i="1"/>
  <c r="U446" i="1" s="1"/>
  <c r="T506" i="1"/>
  <c r="U506" i="1" s="1"/>
  <c r="T101" i="1"/>
  <c r="U101" i="1" s="1"/>
  <c r="T221" i="1"/>
  <c r="U221" i="1" s="1"/>
  <c r="T293" i="1"/>
  <c r="U293" i="1" s="1"/>
  <c r="T412" i="1"/>
  <c r="U412" i="1" s="1"/>
  <c r="T471" i="1"/>
  <c r="U471" i="1" s="1"/>
  <c r="T578" i="1"/>
  <c r="U578" i="1" s="1"/>
  <c r="T731" i="1"/>
  <c r="U731" i="1" s="1"/>
  <c r="T894" i="1"/>
  <c r="U894" i="1" s="1"/>
  <c r="T1079" i="1"/>
  <c r="U1079" i="1" s="1"/>
  <c r="T48" i="1"/>
  <c r="U48" i="1" s="1"/>
  <c r="T561" i="1"/>
  <c r="U561" i="1" s="1"/>
  <c r="T774" i="1"/>
  <c r="U774" i="1" s="1"/>
  <c r="T890" i="1"/>
  <c r="U890" i="1" s="1"/>
  <c r="T194" i="1"/>
  <c r="U194" i="1" s="1"/>
  <c r="T290" i="1"/>
  <c r="U290" i="1" s="1"/>
  <c r="T385" i="1"/>
  <c r="U385" i="1" s="1"/>
  <c r="T456" i="1"/>
  <c r="U456" i="1" s="1"/>
  <c r="T539" i="1"/>
  <c r="U539" i="1" s="1"/>
  <c r="T621" i="1"/>
  <c r="U621" i="1" s="1"/>
  <c r="T693" i="1"/>
  <c r="U693" i="1" s="1"/>
  <c r="T775" i="1"/>
  <c r="U775" i="1" s="1"/>
  <c r="T123" i="1"/>
  <c r="U123" i="1" s="1"/>
  <c r="T207" i="1"/>
  <c r="U207" i="1" s="1"/>
  <c r="T279" i="1"/>
  <c r="U279" i="1" s="1"/>
  <c r="T433" i="1"/>
  <c r="U433" i="1" s="1"/>
  <c r="T505" i="1"/>
  <c r="U505" i="1" s="1"/>
  <c r="T564" i="1"/>
  <c r="U564" i="1" s="1"/>
  <c r="T764" i="1"/>
  <c r="U764" i="1" s="1"/>
  <c r="T845" i="1"/>
  <c r="U845" i="1" s="1"/>
  <c r="T916" i="1"/>
  <c r="U916" i="1" s="1"/>
  <c r="T52" i="1"/>
  <c r="U52" i="1" s="1"/>
  <c r="T172" i="1"/>
  <c r="U172" i="1" s="1"/>
  <c r="T280" i="1"/>
  <c r="U280" i="1" s="1"/>
  <c r="T339" i="1"/>
  <c r="U339" i="1" s="1"/>
  <c r="T518" i="1"/>
  <c r="U518" i="1" s="1"/>
  <c r="T565" i="1"/>
  <c r="U565" i="1" s="1"/>
  <c r="T53" i="1"/>
  <c r="U53" i="1" s="1"/>
  <c r="T113" i="1"/>
  <c r="U113" i="1" s="1"/>
  <c r="T161" i="1"/>
  <c r="U161" i="1" s="1"/>
  <c r="T233" i="1"/>
  <c r="U233" i="1" s="1"/>
  <c r="T352" i="1"/>
  <c r="U352" i="1" s="1"/>
  <c r="T423" i="1"/>
  <c r="U423" i="1" s="1"/>
  <c r="T483" i="1"/>
  <c r="U483" i="1" s="1"/>
  <c r="T530" i="1"/>
  <c r="U530" i="1" s="1"/>
  <c r="T590" i="1"/>
  <c r="U590" i="1" s="1"/>
  <c r="T748" i="1"/>
  <c r="U748" i="1" s="1"/>
  <c r="T824" i="1"/>
  <c r="U824" i="1" s="1"/>
  <c r="T911" i="1"/>
  <c r="U911" i="1" s="1"/>
  <c r="T969" i="1"/>
  <c r="U969" i="1" s="1"/>
  <c r="T1031" i="1"/>
  <c r="U1031" i="1" s="1"/>
  <c r="T1091" i="1"/>
  <c r="U1091" i="1" s="1"/>
  <c r="T1161" i="1"/>
  <c r="U1161" i="1" s="1"/>
  <c r="T1221" i="1"/>
  <c r="U1221" i="1" s="1"/>
  <c r="T1362" i="1"/>
  <c r="U1362" i="1" s="1"/>
  <c r="T1431" i="1"/>
  <c r="U1431" i="1" s="1"/>
  <c r="T474" i="1"/>
  <c r="U474" i="1" s="1"/>
  <c r="T970" i="1"/>
  <c r="U970" i="1" s="1"/>
  <c r="T919" i="1"/>
  <c r="U919" i="1" s="1"/>
  <c r="T19" i="1"/>
  <c r="U19" i="1" s="1"/>
  <c r="T534" i="1"/>
  <c r="U534" i="1" s="1"/>
  <c r="T202" i="1"/>
  <c r="U202" i="1" s="1"/>
  <c r="T488" i="1"/>
  <c r="U488" i="1" s="1"/>
  <c r="T71" i="1"/>
  <c r="U71" i="1" s="1"/>
  <c r="T536" i="1"/>
  <c r="U536" i="1" s="1"/>
  <c r="T96" i="1"/>
  <c r="U96" i="1" s="1"/>
  <c r="T312" i="1"/>
  <c r="U312" i="1" s="1"/>
  <c r="T573" i="1"/>
  <c r="U573" i="1" s="1"/>
  <c r="T889" i="1"/>
  <c r="U889" i="1" s="1"/>
  <c r="T133" i="1"/>
  <c r="U133" i="1" s="1"/>
  <c r="T360" i="1"/>
  <c r="U360" i="1" s="1"/>
  <c r="T574" i="1"/>
  <c r="U574" i="1" s="1"/>
  <c r="T914" i="1"/>
  <c r="U914" i="1" s="1"/>
  <c r="T218" i="1"/>
  <c r="U218" i="1" s="1"/>
  <c r="T314" i="1"/>
  <c r="U314" i="1" s="1"/>
  <c r="T397" i="1"/>
  <c r="U397" i="1" s="1"/>
  <c r="T468" i="1"/>
  <c r="U468" i="1" s="1"/>
  <c r="T551" i="1"/>
  <c r="U551" i="1" s="1"/>
  <c r="T13" i="1"/>
  <c r="U13" i="1" s="1"/>
  <c r="T75" i="1"/>
  <c r="U75" i="1" s="1"/>
  <c r="T350" i="1"/>
  <c r="U350" i="1" s="1"/>
  <c r="T576" i="1"/>
  <c r="U576" i="1" s="1"/>
  <c r="T646" i="1"/>
  <c r="U646" i="1" s="1"/>
  <c r="T718" i="1"/>
  <c r="U718" i="1" s="1"/>
  <c r="T776" i="1"/>
  <c r="U776" i="1" s="1"/>
  <c r="T856" i="1"/>
  <c r="U856" i="1" s="1"/>
  <c r="T124" i="1"/>
  <c r="U124" i="1" s="1"/>
  <c r="T232" i="1"/>
  <c r="U232" i="1" s="1"/>
  <c r="T292" i="1"/>
  <c r="U292" i="1" s="1"/>
  <c r="T399" i="1"/>
  <c r="U399" i="1" s="1"/>
  <c r="T458" i="1"/>
  <c r="U458" i="1" s="1"/>
  <c r="T577" i="1"/>
  <c r="U577" i="1" s="1"/>
  <c r="T173" i="1"/>
  <c r="U173" i="1" s="1"/>
  <c r="T245" i="1"/>
  <c r="U245" i="1" s="1"/>
  <c r="T305" i="1"/>
  <c r="U305" i="1" s="1"/>
  <c r="T364" i="1"/>
  <c r="U364" i="1" s="1"/>
  <c r="T435" i="1"/>
  <c r="U435" i="1" s="1"/>
  <c r="T982" i="1"/>
  <c r="U982" i="1" s="1"/>
  <c r="T1173" i="1"/>
  <c r="U1173" i="1" s="1"/>
  <c r="T1233" i="1"/>
  <c r="U1233" i="1" s="1"/>
  <c r="T1315" i="1"/>
  <c r="U1315" i="1" s="1"/>
  <c r="T592" i="1"/>
  <c r="U592" i="1" s="1"/>
  <c r="T712" i="1"/>
  <c r="U712" i="1" s="1"/>
  <c r="T807" i="1"/>
  <c r="U807" i="1" s="1"/>
  <c r="T876" i="1"/>
  <c r="U876" i="1" s="1"/>
  <c r="T984" i="1"/>
  <c r="U984" i="1" s="1"/>
  <c r="T67" i="1"/>
  <c r="U67" i="1" s="1"/>
  <c r="T57" i="1"/>
  <c r="U57" i="1" s="1"/>
  <c r="T570" i="1"/>
  <c r="U570" i="1" s="1"/>
  <c r="T214" i="1"/>
  <c r="U214" i="1" s="1"/>
  <c r="T512" i="1"/>
  <c r="U512" i="1" s="1"/>
  <c r="T107" i="1"/>
  <c r="U107" i="1" s="1"/>
  <c r="T358" i="1"/>
  <c r="U358" i="1" s="1"/>
  <c r="T548" i="1"/>
  <c r="U548" i="1" s="1"/>
  <c r="T108" i="1"/>
  <c r="U108" i="1" s="1"/>
  <c r="T359" i="1"/>
  <c r="U359" i="1" s="1"/>
  <c r="T631" i="1"/>
  <c r="U631" i="1" s="1"/>
  <c r="T936" i="1"/>
  <c r="U936" i="1" s="1"/>
  <c r="T157" i="1"/>
  <c r="U157" i="1" s="1"/>
  <c r="T396" i="1"/>
  <c r="U396" i="1" s="1"/>
  <c r="T632" i="1"/>
  <c r="U632" i="1" s="1"/>
  <c r="T797" i="1"/>
  <c r="U797" i="1" s="1"/>
  <c r="T110" i="1"/>
  <c r="U110" i="1" s="1"/>
  <c r="T326" i="1"/>
  <c r="U326" i="1" s="1"/>
  <c r="T409" i="1"/>
  <c r="U409" i="1" s="1"/>
  <c r="T633" i="1"/>
  <c r="U633" i="1" s="1"/>
  <c r="T705" i="1"/>
  <c r="U705" i="1" s="1"/>
  <c r="T87" i="1"/>
  <c r="U87" i="1" s="1"/>
  <c r="T147" i="1"/>
  <c r="U147" i="1" s="1"/>
  <c r="T219" i="1"/>
  <c r="U219" i="1" s="1"/>
  <c r="T291" i="1"/>
  <c r="U291" i="1" s="1"/>
  <c r="T362" i="1"/>
  <c r="U362" i="1" s="1"/>
  <c r="T445" i="1"/>
  <c r="U445" i="1" s="1"/>
  <c r="T517" i="1"/>
  <c r="U517" i="1" s="1"/>
  <c r="T599" i="1"/>
  <c r="U599" i="1" s="1"/>
  <c r="T658" i="1"/>
  <c r="U658" i="1" s="1"/>
  <c r="T799" i="1"/>
  <c r="U799" i="1" s="1"/>
  <c r="T928" i="1"/>
  <c r="U928" i="1" s="1"/>
  <c r="T184" i="1"/>
  <c r="U184" i="1" s="1"/>
  <c r="T244" i="1"/>
  <c r="U244" i="1" s="1"/>
  <c r="T351" i="1"/>
  <c r="U351" i="1" s="1"/>
  <c r="T411" i="1"/>
  <c r="U411" i="1" s="1"/>
  <c r="T529" i="1"/>
  <c r="U529" i="1" s="1"/>
  <c r="T3" i="1"/>
  <c r="U3" i="1" s="1"/>
  <c r="T65" i="1"/>
  <c r="U65" i="1" s="1"/>
  <c r="T125" i="1"/>
  <c r="U125" i="1" s="1"/>
  <c r="T257" i="1"/>
  <c r="U257" i="1" s="1"/>
  <c r="T376" i="1"/>
  <c r="U376" i="1" s="1"/>
  <c r="T495" i="1"/>
  <c r="U495" i="1" s="1"/>
  <c r="T595" i="1"/>
  <c r="U595" i="1" s="1"/>
  <c r="T132" i="1"/>
  <c r="U132" i="1" s="1"/>
  <c r="T407" i="1"/>
  <c r="U407" i="1" s="1"/>
  <c r="T971" i="1"/>
  <c r="U971" i="1" s="1"/>
  <c r="T193" i="1"/>
  <c r="U193" i="1" s="1"/>
  <c r="T431" i="1"/>
  <c r="U431" i="1" s="1"/>
  <c r="T949" i="1"/>
  <c r="U949" i="1" s="1"/>
  <c r="T337" i="1"/>
  <c r="U337" i="1" s="1"/>
  <c r="T480" i="1"/>
  <c r="U480" i="1" s="1"/>
  <c r="T563" i="1"/>
  <c r="U563" i="1" s="1"/>
  <c r="T645" i="1"/>
  <c r="U645" i="1" s="1"/>
  <c r="T717" i="1"/>
  <c r="U717" i="1" s="1"/>
  <c r="T231" i="1"/>
  <c r="U231" i="1" s="1"/>
  <c r="T303" i="1"/>
  <c r="U303" i="1" s="1"/>
  <c r="T374" i="1"/>
  <c r="U374" i="1" s="1"/>
  <c r="T457" i="1"/>
  <c r="U457" i="1" s="1"/>
  <c r="T528" i="1"/>
  <c r="U528" i="1" s="1"/>
  <c r="T670" i="1"/>
  <c r="U670" i="1" s="1"/>
  <c r="T729" i="1"/>
  <c r="U729" i="1" s="1"/>
  <c r="T810" i="1"/>
  <c r="U810" i="1" s="1"/>
  <c r="T868" i="1"/>
  <c r="U868" i="1" s="1"/>
  <c r="T64" i="1"/>
  <c r="U64" i="1" s="1"/>
  <c r="T136" i="1"/>
  <c r="U136" i="1" s="1"/>
  <c r="T196" i="1"/>
  <c r="U196" i="1" s="1"/>
  <c r="T304" i="1"/>
  <c r="U304" i="1" s="1"/>
  <c r="T470" i="1"/>
  <c r="U470" i="1" s="1"/>
  <c r="T15" i="1"/>
  <c r="U15" i="1" s="1"/>
  <c r="T185" i="1"/>
  <c r="U185" i="1" s="1"/>
  <c r="T269" i="1"/>
  <c r="U269" i="1" s="1"/>
  <c r="T317" i="1"/>
  <c r="U317" i="1" s="1"/>
  <c r="T554" i="1"/>
  <c r="U554" i="1" s="1"/>
  <c r="T176" i="1"/>
  <c r="U176" i="1" s="1"/>
  <c r="T660" i="1"/>
  <c r="U660" i="1" s="1"/>
  <c r="T840" i="1"/>
  <c r="U840" i="1" s="1"/>
  <c r="T996" i="1"/>
  <c r="U996" i="1" s="1"/>
  <c r="T1115" i="1"/>
  <c r="U1115" i="1" s="1"/>
  <c r="T1185" i="1"/>
  <c r="U1185" i="1" s="1"/>
  <c r="T1257" i="1"/>
  <c r="U1257" i="1" s="1"/>
  <c r="T1385" i="1"/>
  <c r="U1385" i="1" s="1"/>
  <c r="T1452" i="1"/>
  <c r="U1452" i="1" s="1"/>
  <c r="T733" i="1"/>
  <c r="U733" i="1" s="1"/>
  <c r="T826" i="1"/>
  <c r="U826" i="1" s="1"/>
  <c r="T912" i="1"/>
  <c r="U912" i="1" s="1"/>
  <c r="T997" i="1"/>
  <c r="U997" i="1" s="1"/>
  <c r="T1044" i="1"/>
  <c r="U1044" i="1" s="1"/>
  <c r="T1162" i="1"/>
  <c r="U1162" i="1" s="1"/>
  <c r="T1234" i="1"/>
  <c r="U1234" i="1" s="1"/>
  <c r="T1351" i="1"/>
  <c r="U1351" i="1" s="1"/>
  <c r="T144" i="1"/>
  <c r="U144" i="1" s="1"/>
  <c r="T679" i="1"/>
  <c r="U679" i="1" s="1"/>
  <c r="T23" i="1"/>
  <c r="U23" i="1" s="1"/>
  <c r="T217" i="1"/>
  <c r="U217" i="1" s="1"/>
  <c r="T467" i="1"/>
  <c r="U467" i="1" s="1"/>
  <c r="T704" i="1"/>
  <c r="U704" i="1" s="1"/>
  <c r="T12" i="1"/>
  <c r="U12" i="1" s="1"/>
  <c r="T242" i="1"/>
  <c r="U242" i="1" s="1"/>
  <c r="T420" i="1"/>
  <c r="U420" i="1" s="1"/>
  <c r="T492" i="1"/>
  <c r="U492" i="1" s="1"/>
  <c r="T575" i="1"/>
  <c r="U575" i="1" s="1"/>
  <c r="T657" i="1"/>
  <c r="U657" i="1" s="1"/>
  <c r="T728" i="1"/>
  <c r="U728" i="1" s="1"/>
  <c r="T38" i="1"/>
  <c r="U38" i="1" s="1"/>
  <c r="T99" i="1"/>
  <c r="U99" i="1" s="1"/>
  <c r="T159" i="1"/>
  <c r="U159" i="1" s="1"/>
  <c r="T243" i="1"/>
  <c r="U243" i="1" s="1"/>
  <c r="T386" i="1"/>
  <c r="U386" i="1" s="1"/>
  <c r="T469" i="1"/>
  <c r="U469" i="1" s="1"/>
  <c r="T611" i="1"/>
  <c r="U611" i="1" s="1"/>
  <c r="T880" i="1"/>
  <c r="U880" i="1" s="1"/>
  <c r="T14" i="1"/>
  <c r="U14" i="1" s="1"/>
  <c r="T76" i="1"/>
  <c r="U76" i="1" s="1"/>
  <c r="T256" i="1"/>
  <c r="U256" i="1" s="1"/>
  <c r="T363" i="1"/>
  <c r="U363" i="1" s="1"/>
  <c r="T422" i="1"/>
  <c r="U422" i="1" s="1"/>
  <c r="T482" i="1"/>
  <c r="U482" i="1" s="1"/>
  <c r="T541" i="1"/>
  <c r="U541" i="1" s="1"/>
  <c r="T137" i="1"/>
  <c r="U137" i="1" s="1"/>
  <c r="T197" i="1"/>
  <c r="U197" i="1" s="1"/>
  <c r="T388" i="1"/>
  <c r="U388" i="1" s="1"/>
  <c r="T447" i="1"/>
  <c r="U447" i="1" s="1"/>
  <c r="T507" i="1"/>
  <c r="U507" i="1" s="1"/>
  <c r="T689" i="1"/>
  <c r="U689" i="1" s="1"/>
  <c r="T789" i="1"/>
  <c r="U789" i="1" s="1"/>
  <c r="T858" i="1"/>
  <c r="U858" i="1" s="1"/>
  <c r="T943" i="1"/>
  <c r="U943" i="1" s="1"/>
  <c r="T1127" i="1"/>
  <c r="U1127" i="1" s="1"/>
  <c r="T1197" i="1"/>
  <c r="U1197" i="1" s="1"/>
  <c r="T1269" i="1"/>
  <c r="U1269" i="1" s="1"/>
  <c r="T1397" i="1"/>
  <c r="U1397" i="1" s="1"/>
  <c r="T43" i="1"/>
  <c r="U43" i="1" s="1"/>
  <c r="T930" i="1"/>
  <c r="U930" i="1" s="1"/>
  <c r="T1009" i="1"/>
  <c r="U1009" i="1" s="1"/>
  <c r="T1116" i="1"/>
  <c r="U1116" i="1" s="1"/>
  <c r="T1174" i="1"/>
  <c r="U1174" i="1" s="1"/>
  <c r="T630" i="1"/>
  <c r="U630" i="1" s="1"/>
  <c r="T406" i="1"/>
  <c r="U406" i="1" s="1"/>
  <c r="T191" i="1"/>
  <c r="U191" i="1" s="1"/>
  <c r="T298" i="1"/>
  <c r="U298" i="1" s="1"/>
  <c r="T652" i="1"/>
  <c r="U652" i="1" s="1"/>
  <c r="T177" i="1"/>
  <c r="U177" i="1" s="1"/>
  <c r="T271" i="1"/>
  <c r="U271" i="1" s="1"/>
  <c r="T508" i="1"/>
  <c r="U508" i="1" s="1"/>
  <c r="T382" i="1"/>
  <c r="U382" i="1" s="1"/>
  <c r="T143" i="1"/>
  <c r="U143" i="1" s="1"/>
  <c r="T571" i="1"/>
  <c r="U571" i="1" s="1"/>
  <c r="T286" i="1"/>
  <c r="U286" i="1" s="1"/>
  <c r="T628" i="1"/>
  <c r="U628" i="1" s="1"/>
  <c r="T153" i="1"/>
  <c r="U153" i="1" s="1"/>
  <c r="T199" i="1"/>
  <c r="U199" i="1" s="1"/>
  <c r="T460" i="1"/>
  <c r="U460" i="1" s="1"/>
  <c r="T3004" i="1"/>
  <c r="U3004" i="1" s="1"/>
  <c r="T3185" i="1"/>
  <c r="U3185" i="1" s="1"/>
  <c r="T555" i="1"/>
  <c r="U555" i="1" s="1"/>
  <c r="T871" i="1"/>
  <c r="U871" i="1" s="1"/>
  <c r="T283" i="1"/>
  <c r="U283" i="1" s="1"/>
  <c r="T7" i="1"/>
  <c r="U7" i="1" s="1"/>
  <c r="T201" i="1"/>
  <c r="U201" i="1" s="1"/>
  <c r="T523" i="1"/>
  <c r="U523" i="1" s="1"/>
  <c r="T676" i="1"/>
  <c r="U676" i="1" s="1"/>
  <c r="T178" i="1"/>
  <c r="U178" i="1" s="1"/>
  <c r="T345" i="1"/>
  <c r="U345" i="1" s="1"/>
  <c r="T535" i="1"/>
  <c r="U535" i="1" s="1"/>
  <c r="T34" i="1"/>
  <c r="U34" i="1" s="1"/>
  <c r="T203" i="1"/>
  <c r="U203" i="1" s="1"/>
  <c r="T346" i="1"/>
  <c r="U346" i="1" s="1"/>
  <c r="T453" i="1"/>
  <c r="U453" i="1" s="1"/>
  <c r="T60" i="1"/>
  <c r="U60" i="1" s="1"/>
  <c r="T204" i="1"/>
  <c r="U204" i="1" s="1"/>
  <c r="T371" i="1"/>
  <c r="U371" i="1" s="1"/>
  <c r="T549" i="1"/>
  <c r="U549" i="1" s="1"/>
  <c r="T691" i="1"/>
  <c r="U691" i="1" s="1"/>
  <c r="T901" i="1"/>
  <c r="U901" i="1" s="1"/>
  <c r="T85" i="1"/>
  <c r="U85" i="1" s="1"/>
  <c r="T205" i="1"/>
  <c r="U205" i="1" s="1"/>
  <c r="T325" i="1"/>
  <c r="U325" i="1" s="1"/>
  <c r="T503" i="1"/>
  <c r="U503" i="1" s="1"/>
  <c r="T668" i="1"/>
  <c r="U668" i="1" s="1"/>
  <c r="T854" i="1"/>
  <c r="U854" i="1" s="1"/>
  <c r="T926" i="1"/>
  <c r="U926" i="1" s="1"/>
  <c r="T62" i="1"/>
  <c r="U62" i="1" s="1"/>
  <c r="T134" i="1"/>
  <c r="U134" i="1" s="1"/>
  <c r="T206" i="1"/>
  <c r="U206" i="1" s="1"/>
  <c r="T2959" i="1"/>
  <c r="U2959" i="1" s="1"/>
  <c r="T3165" i="1"/>
  <c r="U3165" i="1" s="1"/>
  <c r="T3180" i="1"/>
  <c r="U3180" i="1" s="1"/>
  <c r="T3211" i="1"/>
  <c r="U3211" i="1" s="1"/>
  <c r="T2977" i="1"/>
  <c r="U2977" i="1" s="1"/>
  <c r="T3234" i="1"/>
  <c r="U3234" i="1" s="1"/>
  <c r="T3260" i="1"/>
  <c r="U3260" i="1" s="1"/>
  <c r="T3303" i="1"/>
  <c r="U3303" i="1" s="1"/>
  <c r="T3309" i="1"/>
  <c r="U3309" i="1" s="1"/>
  <c r="T3248" i="1"/>
  <c r="U3248" i="1" s="1"/>
  <c r="T102" i="1"/>
  <c r="U102" i="1" s="1"/>
  <c r="T685" i="1"/>
  <c r="U685" i="1" s="1"/>
  <c r="T127" i="1"/>
  <c r="U127" i="1" s="1"/>
  <c r="T449" i="1"/>
  <c r="U449" i="1" s="1"/>
  <c r="T105" i="1"/>
  <c r="U105" i="1" s="1"/>
  <c r="T273" i="1"/>
  <c r="U273" i="1" s="1"/>
  <c r="T605" i="1"/>
  <c r="U605" i="1" s="1"/>
  <c r="T70" i="1"/>
  <c r="U70" i="1" s="1"/>
  <c r="T250" i="1"/>
  <c r="U250" i="1" s="1"/>
  <c r="T440" i="1"/>
  <c r="U440" i="1" s="1"/>
  <c r="T606" i="1"/>
  <c r="U606" i="1" s="1"/>
  <c r="T83" i="1"/>
  <c r="U83" i="1" s="1"/>
  <c r="T251" i="1"/>
  <c r="U251" i="1" s="1"/>
  <c r="T513" i="1"/>
  <c r="U513" i="1" s="1"/>
  <c r="T654" i="1"/>
  <c r="U654" i="1" s="1"/>
  <c r="T120" i="1"/>
  <c r="U120" i="1" s="1"/>
  <c r="T276" i="1"/>
  <c r="U276" i="1" s="1"/>
  <c r="T442" i="1"/>
  <c r="U442" i="1" s="1"/>
  <c r="T585" i="1"/>
  <c r="U585" i="1" s="1"/>
  <c r="T796" i="1"/>
  <c r="U796" i="1" s="1"/>
  <c r="T1006" i="1"/>
  <c r="U1006" i="1" s="1"/>
  <c r="T121" i="1"/>
  <c r="U121" i="1" s="1"/>
  <c r="T241" i="1"/>
  <c r="U241" i="1" s="1"/>
  <c r="T562" i="1"/>
  <c r="U562" i="1" s="1"/>
  <c r="T716" i="1"/>
  <c r="U716" i="1" s="1"/>
  <c r="T786" i="1"/>
  <c r="U786" i="1" s="1"/>
  <c r="T98" i="1"/>
  <c r="U98" i="1" s="1"/>
  <c r="T230" i="1"/>
  <c r="U230" i="1" s="1"/>
  <c r="T302" i="1"/>
  <c r="U302" i="1" s="1"/>
  <c r="T361" i="1"/>
  <c r="U361" i="1" s="1"/>
  <c r="T3195" i="1"/>
  <c r="U3195" i="1" s="1"/>
  <c r="T3229" i="1"/>
  <c r="U3229" i="1" s="1"/>
  <c r="T3283" i="1"/>
  <c r="U3283" i="1" s="1"/>
  <c r="T3298" i="1"/>
  <c r="U3298" i="1" s="1"/>
  <c r="T341" i="1"/>
  <c r="U341" i="1" s="1"/>
  <c r="T721" i="1"/>
  <c r="U721" i="1" s="1"/>
  <c r="T151" i="1"/>
  <c r="U151" i="1" s="1"/>
  <c r="T485" i="1"/>
  <c r="U485" i="1" s="1"/>
  <c r="T117" i="1"/>
  <c r="U117" i="1" s="1"/>
  <c r="T309" i="1"/>
  <c r="U309" i="1" s="1"/>
  <c r="T617" i="1"/>
  <c r="U617" i="1" s="1"/>
  <c r="T94" i="1"/>
  <c r="U94" i="1" s="1"/>
  <c r="T3183" i="1"/>
  <c r="U3183" i="1" s="1"/>
  <c r="T3243" i="1"/>
  <c r="U3243" i="1" s="1"/>
  <c r="T3319" i="1"/>
  <c r="U3319" i="1" s="1"/>
  <c r="T3334" i="1"/>
  <c r="U3334" i="1" s="1"/>
  <c r="T3224" i="1"/>
  <c r="U3224" i="1" s="1"/>
  <c r="T3250" i="1"/>
  <c r="U3250" i="1" s="1"/>
  <c r="T484" i="1"/>
  <c r="U484" i="1" s="1"/>
  <c r="T790" i="1"/>
  <c r="U790" i="1" s="1"/>
  <c r="T247" i="1"/>
  <c r="U247" i="1" s="1"/>
  <c r="T556" i="1"/>
  <c r="U556" i="1" s="1"/>
  <c r="T165" i="1"/>
  <c r="U165" i="1" s="1"/>
  <c r="T475" i="1"/>
  <c r="U475" i="1" s="1"/>
  <c r="T640" i="1"/>
  <c r="U640" i="1" s="1"/>
  <c r="T154" i="1"/>
  <c r="U154" i="1" s="1"/>
  <c r="T322" i="1"/>
  <c r="U322" i="1" s="1"/>
  <c r="T500" i="1"/>
  <c r="U500" i="1" s="1"/>
  <c r="T665" i="1"/>
  <c r="U665" i="1" s="1"/>
  <c r="T179" i="1"/>
  <c r="U179" i="1" s="1"/>
  <c r="T311" i="1"/>
  <c r="U311" i="1" s="1"/>
  <c r="T429" i="1"/>
  <c r="U429" i="1" s="1"/>
  <c r="T560" i="1"/>
  <c r="U560" i="1" s="1"/>
  <c r="T35" i="1"/>
  <c r="U35" i="1" s="1"/>
  <c r="T168" i="1"/>
  <c r="U168" i="1" s="1"/>
  <c r="T347" i="1"/>
  <c r="U347" i="1" s="1"/>
  <c r="T525" i="1"/>
  <c r="U525" i="1" s="1"/>
  <c r="T667" i="1"/>
  <c r="U667" i="1" s="1"/>
  <c r="T865" i="1"/>
  <c r="U865" i="1" s="1"/>
  <c r="T289" i="1"/>
  <c r="U289" i="1" s="1"/>
  <c r="T479" i="1"/>
  <c r="U479" i="1" s="1"/>
  <c r="T597" i="1"/>
  <c r="U597" i="1" s="1"/>
  <c r="T739" i="1"/>
  <c r="U739" i="1" s="1"/>
  <c r="T843" i="1"/>
  <c r="U843" i="1" s="1"/>
  <c r="T37" i="1"/>
  <c r="U37" i="1" s="1"/>
  <c r="T122" i="1"/>
  <c r="U122" i="1" s="1"/>
  <c r="T182" i="1"/>
  <c r="U182" i="1" s="1"/>
  <c r="T516" i="1"/>
  <c r="U516" i="1" s="1"/>
  <c r="T26" i="1"/>
  <c r="U26" i="1" s="1"/>
  <c r="T135" i="1"/>
  <c r="U135" i="1" s="1"/>
  <c r="T195" i="1"/>
  <c r="U195" i="1" s="1"/>
  <c r="T267" i="1"/>
  <c r="U267" i="1" s="1"/>
  <c r="T398" i="1"/>
  <c r="U398" i="1" s="1"/>
  <c r="T588" i="1"/>
  <c r="U588" i="1" s="1"/>
  <c r="T3238" i="1"/>
  <c r="U3238" i="1" s="1"/>
  <c r="T3258" i="1"/>
  <c r="U3258" i="1" s="1"/>
  <c r="T3280" i="1"/>
  <c r="U3280" i="1" s="1"/>
  <c r="T501" i="1"/>
  <c r="U501" i="1" s="1"/>
  <c r="T275" i="1"/>
  <c r="U275" i="1" s="1"/>
  <c r="T47" i="1"/>
  <c r="U47" i="1" s="1"/>
  <c r="T452" i="1"/>
  <c r="U452" i="1" s="1"/>
  <c r="T166" i="1"/>
  <c r="U166" i="1" s="1"/>
  <c r="T511" i="1"/>
  <c r="U511" i="1" s="1"/>
  <c r="T568" i="1"/>
  <c r="U568" i="1" s="1"/>
  <c r="T836" i="1"/>
  <c r="U836" i="1" s="1"/>
  <c r="T441" i="1"/>
  <c r="U441" i="1" s="1"/>
  <c r="T227" i="1"/>
  <c r="U227" i="1" s="1"/>
  <c r="T653" i="1"/>
  <c r="U653" i="1" s="1"/>
  <c r="T381" i="1"/>
  <c r="U381" i="1" s="1"/>
  <c r="T33" i="1"/>
  <c r="U33" i="1" s="1"/>
  <c r="T237" i="1"/>
  <c r="U237" i="1" s="1"/>
  <c r="T402" i="1"/>
  <c r="U402" i="1" s="1"/>
  <c r="T602" i="1"/>
  <c r="U602" i="1" s="1"/>
  <c r="T3135" i="1"/>
  <c r="U3135" i="1" s="1"/>
  <c r="T3040" i="1"/>
  <c r="U3040" i="1" s="1"/>
  <c r="T3233" i="1"/>
  <c r="U3233" i="1" s="1"/>
  <c r="T3228" i="1"/>
  <c r="U3228" i="1" s="1"/>
  <c r="T3325" i="1"/>
  <c r="U3325" i="1" s="1"/>
  <c r="T3320" i="1"/>
  <c r="U3320" i="1" s="1"/>
  <c r="T3310" i="1"/>
  <c r="U3310" i="1" s="1"/>
  <c r="T3299" i="1"/>
  <c r="U3299" i="1" s="1"/>
  <c r="T3287" i="1"/>
  <c r="U3287" i="1" s="1"/>
  <c r="T3261" i="1"/>
  <c r="U3261" i="1" s="1"/>
  <c r="T3210" i="1"/>
  <c r="U3210" i="1" s="1"/>
  <c r="T3108" i="1"/>
  <c r="U3108" i="1" s="1"/>
  <c r="T3178" i="1"/>
  <c r="U3178" i="1" s="1"/>
  <c r="T66" i="1"/>
  <c r="U66" i="1" s="1"/>
  <c r="T318" i="1"/>
  <c r="U318" i="1" s="1"/>
  <c r="T625" i="1"/>
  <c r="U625" i="1" s="1"/>
  <c r="T825" i="1"/>
  <c r="U825" i="1" s="1"/>
  <c r="T907" i="1"/>
  <c r="U907" i="1" s="1"/>
  <c r="T30" i="1"/>
  <c r="U30" i="1" s="1"/>
  <c r="T115" i="1"/>
  <c r="U115" i="1" s="1"/>
  <c r="T378" i="1"/>
  <c r="U378" i="1" s="1"/>
  <c r="T425" i="1"/>
  <c r="U425" i="1" s="1"/>
  <c r="T509" i="1"/>
  <c r="U509" i="1" s="1"/>
  <c r="T6" i="1"/>
  <c r="U6" i="1" s="1"/>
  <c r="T45" i="1"/>
  <c r="U45" i="1" s="1"/>
  <c r="T141" i="1"/>
  <c r="U141" i="1" s="1"/>
  <c r="T261" i="1"/>
  <c r="U261" i="1" s="1"/>
  <c r="T297" i="1"/>
  <c r="U297" i="1" s="1"/>
  <c r="T427" i="1"/>
  <c r="U427" i="1" s="1"/>
  <c r="T463" i="1"/>
  <c r="U463" i="1" s="1"/>
  <c r="T558" i="1"/>
  <c r="U558" i="1" s="1"/>
  <c r="T238" i="1"/>
  <c r="U238" i="1" s="1"/>
  <c r="T369" i="1"/>
  <c r="U369" i="1" s="1"/>
  <c r="T405" i="1"/>
  <c r="U405" i="1" s="1"/>
  <c r="T476" i="1"/>
  <c r="U476" i="1" s="1"/>
  <c r="T559" i="1"/>
  <c r="U559" i="1" s="1"/>
  <c r="T9" i="1"/>
  <c r="U9" i="1" s="1"/>
  <c r="T299" i="1"/>
  <c r="U299" i="1" s="1"/>
  <c r="T477" i="1"/>
  <c r="U477" i="1" s="1"/>
  <c r="T584" i="1"/>
  <c r="U584" i="1" s="1"/>
  <c r="T678" i="1"/>
  <c r="U678" i="1" s="1"/>
  <c r="T192" i="1"/>
  <c r="U192" i="1" s="1"/>
  <c r="T228" i="1"/>
  <c r="U228" i="1" s="1"/>
  <c r="T300" i="1"/>
  <c r="U300" i="1" s="1"/>
  <c r="T395" i="1"/>
  <c r="U395" i="1" s="1"/>
  <c r="T466" i="1"/>
  <c r="U466" i="1" s="1"/>
  <c r="T608" i="1"/>
  <c r="U608" i="1" s="1"/>
  <c r="T715" i="1"/>
  <c r="U715" i="1" s="1"/>
  <c r="T853" i="1"/>
  <c r="U853" i="1" s="1"/>
  <c r="T925" i="1"/>
  <c r="U925" i="1" s="1"/>
  <c r="T995" i="1"/>
  <c r="U995" i="1" s="1"/>
  <c r="T109" i="1"/>
  <c r="U109" i="1" s="1"/>
  <c r="T145" i="1"/>
  <c r="U145" i="1" s="1"/>
  <c r="T277" i="1"/>
  <c r="U277" i="1" s="1"/>
  <c r="T313" i="1"/>
  <c r="U313" i="1" s="1"/>
  <c r="T348" i="1"/>
  <c r="U348" i="1" s="1"/>
  <c r="T515" i="1"/>
  <c r="U515" i="1" s="1"/>
  <c r="T550" i="1"/>
  <c r="U550" i="1" s="1"/>
  <c r="T586" i="1"/>
  <c r="U586" i="1" s="1"/>
  <c r="T750" i="1"/>
  <c r="U750" i="1" s="1"/>
  <c r="T78" i="1"/>
  <c r="U78" i="1" s="1"/>
  <c r="T210" i="1"/>
  <c r="U210" i="1" s="1"/>
  <c r="T543" i="1"/>
  <c r="U543" i="1" s="1"/>
  <c r="T42" i="1"/>
  <c r="U42" i="1" s="1"/>
  <c r="T235" i="1"/>
  <c r="U235" i="1" s="1"/>
  <c r="T473" i="1"/>
  <c r="U473" i="1" s="1"/>
  <c r="T93" i="1"/>
  <c r="U93" i="1" s="1"/>
  <c r="T225" i="1"/>
  <c r="U225" i="1" s="1"/>
  <c r="T344" i="1"/>
  <c r="U344" i="1" s="1"/>
  <c r="T380" i="1"/>
  <c r="U380" i="1" s="1"/>
  <c r="T499" i="1"/>
  <c r="U499" i="1" s="1"/>
  <c r="T593" i="1"/>
  <c r="U593" i="1" s="1"/>
  <c r="T664" i="1"/>
  <c r="U664" i="1" s="1"/>
  <c r="T20" i="1"/>
  <c r="U20" i="1" s="1"/>
  <c r="T58" i="1"/>
  <c r="U58" i="1" s="1"/>
  <c r="T106" i="1"/>
  <c r="U106" i="1" s="1"/>
  <c r="T142" i="1"/>
  <c r="U142" i="1" s="1"/>
  <c r="T274" i="1"/>
  <c r="U274" i="1" s="1"/>
  <c r="T310" i="1"/>
  <c r="U310" i="1" s="1"/>
  <c r="T594" i="1"/>
  <c r="U594" i="1" s="1"/>
  <c r="T629" i="1"/>
  <c r="U629" i="1" s="1"/>
  <c r="T59" i="1"/>
  <c r="U59" i="1" s="1"/>
  <c r="T95" i="1"/>
  <c r="U95" i="1" s="1"/>
  <c r="T131" i="1"/>
  <c r="U131" i="1" s="1"/>
  <c r="T167" i="1"/>
  <c r="U167" i="1" s="1"/>
  <c r="T239" i="1"/>
  <c r="U239" i="1" s="1"/>
  <c r="T334" i="1"/>
  <c r="U334" i="1" s="1"/>
  <c r="T370" i="1"/>
  <c r="U370" i="1" s="1"/>
  <c r="T524" i="1"/>
  <c r="U524" i="1" s="1"/>
  <c r="T619" i="1"/>
  <c r="U619" i="1" s="1"/>
  <c r="T84" i="1"/>
  <c r="U84" i="1" s="1"/>
  <c r="T156" i="1"/>
  <c r="U156" i="1" s="1"/>
  <c r="T264" i="1"/>
  <c r="U264" i="1" s="1"/>
  <c r="T335" i="1"/>
  <c r="U335" i="1" s="1"/>
  <c r="T430" i="1"/>
  <c r="U430" i="1" s="1"/>
  <c r="T514" i="1"/>
  <c r="U514" i="1" s="1"/>
  <c r="T655" i="1"/>
  <c r="U655" i="1" s="1"/>
  <c r="T749" i="1"/>
  <c r="U749" i="1" s="1"/>
  <c r="T785" i="1"/>
  <c r="U785" i="1" s="1"/>
  <c r="T819" i="1"/>
  <c r="U819" i="1" s="1"/>
  <c r="T959" i="1"/>
  <c r="U959" i="1" s="1"/>
  <c r="T36" i="1"/>
  <c r="U36" i="1" s="1"/>
  <c r="T181" i="1"/>
  <c r="U181" i="1" s="1"/>
  <c r="T384" i="1"/>
  <c r="U384" i="1" s="1"/>
  <c r="T419" i="1"/>
  <c r="U419" i="1" s="1"/>
  <c r="T455" i="1"/>
  <c r="U455" i="1" s="1"/>
  <c r="T620" i="1"/>
  <c r="U620" i="1" s="1"/>
  <c r="T656" i="1"/>
  <c r="U656" i="1" s="1"/>
  <c r="T692" i="1"/>
  <c r="U692" i="1" s="1"/>
  <c r="T832" i="1"/>
  <c r="U832" i="1" s="1"/>
  <c r="T902" i="1"/>
  <c r="U902" i="1" s="1"/>
  <c r="T937" i="1"/>
  <c r="U937" i="1" s="1"/>
  <c r="T74" i="1"/>
  <c r="U74" i="1" s="1"/>
  <c r="T4" i="1"/>
  <c r="U4" i="1" s="1"/>
  <c r="T150" i="1"/>
  <c r="U150" i="1" s="1"/>
  <c r="T258" i="1"/>
  <c r="U258" i="1" s="1"/>
  <c r="T743" i="1"/>
  <c r="U743" i="1" s="1"/>
  <c r="T17" i="1"/>
  <c r="U17" i="1" s="1"/>
  <c r="T307" i="1"/>
  <c r="U307" i="1" s="1"/>
  <c r="T414" i="1"/>
  <c r="U414" i="1" s="1"/>
  <c r="T497" i="1"/>
  <c r="U497" i="1" s="1"/>
  <c r="T532" i="1"/>
  <c r="U532" i="1" s="1"/>
  <c r="T321" i="1"/>
  <c r="U321" i="1" s="1"/>
  <c r="T451" i="1"/>
  <c r="U451" i="1" s="1"/>
  <c r="T546" i="1"/>
  <c r="U546" i="1" s="1"/>
  <c r="T82" i="1"/>
  <c r="U82" i="1" s="1"/>
  <c r="T190" i="1"/>
  <c r="U190" i="1" s="1"/>
  <c r="T226" i="1"/>
  <c r="U226" i="1" s="1"/>
  <c r="T357" i="1"/>
  <c r="U357" i="1" s="1"/>
  <c r="T393" i="1"/>
  <c r="U393" i="1" s="1"/>
  <c r="T428" i="1"/>
  <c r="U428" i="1" s="1"/>
  <c r="T464" i="1"/>
  <c r="U464" i="1" s="1"/>
  <c r="T547" i="1"/>
  <c r="U547" i="1" s="1"/>
  <c r="T677" i="1"/>
  <c r="U677" i="1" s="1"/>
  <c r="T287" i="1"/>
  <c r="U287" i="1" s="1"/>
  <c r="T394" i="1"/>
  <c r="U394" i="1" s="1"/>
  <c r="T465" i="1"/>
  <c r="U465" i="1" s="1"/>
  <c r="T572" i="1"/>
  <c r="U572" i="1" s="1"/>
  <c r="T666" i="1"/>
  <c r="U666" i="1" s="1"/>
  <c r="T22" i="1"/>
  <c r="U22" i="1" s="1"/>
  <c r="T180" i="1"/>
  <c r="U180" i="1" s="1"/>
  <c r="T216" i="1"/>
  <c r="U216" i="1" s="1"/>
  <c r="T288" i="1"/>
  <c r="U288" i="1" s="1"/>
  <c r="T383" i="1"/>
  <c r="U383" i="1" s="1"/>
  <c r="T596" i="1"/>
  <c r="U596" i="1" s="1"/>
  <c r="T703" i="1"/>
  <c r="U703" i="1" s="1"/>
  <c r="T842" i="1"/>
  <c r="U842" i="1" s="1"/>
  <c r="T877" i="1"/>
  <c r="U877" i="1" s="1"/>
  <c r="T913" i="1"/>
  <c r="U913" i="1" s="1"/>
  <c r="T11" i="1"/>
  <c r="U11" i="1" s="1"/>
  <c r="T61" i="1"/>
  <c r="U61" i="1" s="1"/>
  <c r="T282" i="1"/>
  <c r="U282" i="1" s="1"/>
  <c r="T883" i="1"/>
  <c r="U883" i="1" s="1"/>
  <c r="T91" i="1"/>
  <c r="U91" i="1" s="1"/>
  <c r="T163" i="1"/>
  <c r="U163" i="1" s="1"/>
  <c r="T211" i="1"/>
  <c r="U211" i="1" s="1"/>
  <c r="T461" i="1"/>
  <c r="U461" i="1" s="1"/>
  <c r="T580" i="1"/>
  <c r="U580" i="1" s="1"/>
  <c r="T81" i="1"/>
  <c r="U81" i="1" s="1"/>
  <c r="T129" i="1"/>
  <c r="U129" i="1" s="1"/>
  <c r="T249" i="1"/>
  <c r="U249" i="1" s="1"/>
  <c r="T285" i="1"/>
  <c r="U285" i="1" s="1"/>
  <c r="T332" i="1"/>
  <c r="U332" i="1" s="1"/>
  <c r="T368" i="1"/>
  <c r="U368" i="1" s="1"/>
  <c r="T404" i="1"/>
  <c r="U404" i="1" s="1"/>
  <c r="T487" i="1"/>
  <c r="U487" i="1" s="1"/>
  <c r="T582" i="1"/>
  <c r="U582" i="1" s="1"/>
  <c r="T46" i="1"/>
  <c r="U46" i="1" s="1"/>
  <c r="T130" i="1"/>
  <c r="U130" i="1" s="1"/>
  <c r="T262" i="1"/>
  <c r="U262" i="1" s="1"/>
  <c r="T583" i="1"/>
  <c r="U583" i="1" s="1"/>
  <c r="T618" i="1"/>
  <c r="U618" i="1" s="1"/>
  <c r="T119" i="1"/>
  <c r="U119" i="1" s="1"/>
  <c r="T155" i="1"/>
  <c r="U155" i="1" s="1"/>
  <c r="T323" i="1"/>
  <c r="U323" i="1" s="1"/>
  <c r="T607" i="1"/>
  <c r="U607" i="1" s="1"/>
  <c r="T72" i="1"/>
  <c r="U72" i="1" s="1"/>
  <c r="T252" i="1"/>
  <c r="U252" i="1" s="1"/>
  <c r="T324" i="1"/>
  <c r="U324" i="1" s="1"/>
  <c r="T418" i="1"/>
  <c r="U418" i="1" s="1"/>
  <c r="T454" i="1"/>
  <c r="U454" i="1" s="1"/>
  <c r="T502" i="1"/>
  <c r="U502" i="1" s="1"/>
  <c r="T643" i="1"/>
  <c r="U643" i="1" s="1"/>
  <c r="T738" i="1"/>
  <c r="U738" i="1" s="1"/>
  <c r="T773" i="1"/>
  <c r="U773" i="1" s="1"/>
  <c r="T808" i="1"/>
  <c r="U808" i="1" s="1"/>
  <c r="T948" i="1"/>
  <c r="U948" i="1" s="1"/>
  <c r="T983" i="1"/>
  <c r="U983" i="1" s="1"/>
  <c r="T169" i="1"/>
  <c r="U169" i="1" s="1"/>
  <c r="T301" i="1"/>
  <c r="U301" i="1" s="1"/>
  <c r="T336" i="1"/>
  <c r="U336" i="1" s="1"/>
  <c r="T372" i="1"/>
  <c r="U372" i="1" s="1"/>
  <c r="T408" i="1"/>
  <c r="U408" i="1" s="1"/>
  <c r="T443" i="1"/>
  <c r="U443" i="1" s="1"/>
  <c r="T538" i="1"/>
  <c r="U538" i="1" s="1"/>
  <c r="T609" i="1"/>
  <c r="U609" i="1" s="1"/>
  <c r="T644" i="1"/>
  <c r="U644" i="1" s="1"/>
  <c r="T680" i="1"/>
  <c r="U680" i="1" s="1"/>
  <c r="T820" i="1"/>
  <c r="U820" i="1" s="1"/>
  <c r="T3276" i="1"/>
  <c r="U3276" i="1" s="1"/>
  <c r="T3265" i="1"/>
  <c r="U3265" i="1" s="1"/>
  <c r="T3221" i="1"/>
  <c r="U3221" i="1" s="1"/>
  <c r="T3186" i="1"/>
  <c r="U3186" i="1" s="1"/>
  <c r="T3141" i="1"/>
  <c r="U3141" i="1" s="1"/>
  <c r="T3318" i="1"/>
  <c r="U3318" i="1" s="1"/>
  <c r="T3263" i="1"/>
  <c r="U3263" i="1" s="1"/>
  <c r="T3254" i="1"/>
  <c r="U3254" i="1" s="1"/>
  <c r="T3159" i="1"/>
  <c r="U3159" i="1" s="1"/>
  <c r="T3012" i="1"/>
  <c r="U3012" i="1" s="1"/>
  <c r="T3331" i="1"/>
  <c r="U3331" i="1" s="1"/>
  <c r="T3312" i="1"/>
  <c r="U3312" i="1" s="1"/>
  <c r="T3281" i="1"/>
  <c r="U3281" i="1" s="1"/>
  <c r="T3251" i="1"/>
  <c r="U3251" i="1" s="1"/>
  <c r="T3244" i="1"/>
  <c r="U3244" i="1" s="1"/>
  <c r="T3222" i="1"/>
  <c r="U3222" i="1" s="1"/>
  <c r="T3216" i="1"/>
  <c r="U3216" i="1" s="1"/>
  <c r="T3172" i="1"/>
  <c r="U3172" i="1" s="1"/>
  <c r="T114" i="1"/>
  <c r="U114" i="1" s="1"/>
  <c r="T234" i="1"/>
  <c r="U234" i="1" s="1"/>
  <c r="T353" i="1"/>
  <c r="U353" i="1" s="1"/>
  <c r="T520" i="1"/>
  <c r="U520" i="1" s="1"/>
  <c r="T5" i="1"/>
  <c r="U5" i="1" s="1"/>
  <c r="T139" i="1"/>
  <c r="U139" i="1" s="1"/>
  <c r="T175" i="1"/>
  <c r="U175" i="1" s="1"/>
  <c r="T366" i="1"/>
  <c r="U366" i="1" s="1"/>
  <c r="T437" i="1"/>
  <c r="U437" i="1" s="1"/>
  <c r="T859" i="1"/>
  <c r="U859" i="1" s="1"/>
  <c r="T103" i="1"/>
  <c r="U103" i="1" s="1"/>
  <c r="T259" i="1"/>
  <c r="U259" i="1" s="1"/>
  <c r="T295" i="1"/>
  <c r="U295" i="1" s="1"/>
  <c r="T331" i="1"/>
  <c r="U331" i="1" s="1"/>
  <c r="T544" i="1"/>
  <c r="U544" i="1" s="1"/>
  <c r="T32" i="1"/>
  <c r="U32" i="1" s="1"/>
  <c r="T69" i="1"/>
  <c r="U69" i="1" s="1"/>
  <c r="T189" i="1"/>
  <c r="U189" i="1" s="1"/>
  <c r="T392" i="1"/>
  <c r="U392" i="1" s="1"/>
  <c r="T439" i="1"/>
  <c r="U439" i="1" s="1"/>
  <c r="T54" i="1"/>
  <c r="U54" i="1" s="1"/>
  <c r="T138" i="1"/>
  <c r="U138" i="1" s="1"/>
  <c r="T246" i="1"/>
  <c r="U246" i="1" s="1"/>
  <c r="T306" i="1"/>
  <c r="U306" i="1" s="1"/>
  <c r="T424" i="1"/>
  <c r="U424" i="1" s="1"/>
  <c r="T531" i="1"/>
  <c r="U531" i="1" s="1"/>
  <c r="T661" i="1"/>
  <c r="U661" i="1" s="1"/>
  <c r="T697" i="1"/>
  <c r="U697" i="1" s="1"/>
  <c r="T55" i="1"/>
  <c r="U55" i="1" s="1"/>
  <c r="T90" i="1"/>
  <c r="U90" i="1" s="1"/>
  <c r="T270" i="1"/>
  <c r="U270" i="1" s="1"/>
  <c r="T389" i="1"/>
  <c r="U389" i="1" s="1"/>
  <c r="T496" i="1"/>
  <c r="U496" i="1" s="1"/>
  <c r="T591" i="1"/>
  <c r="U591" i="1" s="1"/>
  <c r="T637" i="1"/>
  <c r="U637" i="1" s="1"/>
  <c r="T673" i="1"/>
  <c r="U673" i="1" s="1"/>
  <c r="T709" i="1"/>
  <c r="U709" i="1" s="1"/>
  <c r="T3315" i="1"/>
  <c r="U3315" i="1" s="1"/>
  <c r="T3308" i="1"/>
  <c r="U3308" i="1" s="1"/>
  <c r="T3288" i="1"/>
  <c r="U3288" i="1" s="1"/>
  <c r="T3273" i="1"/>
  <c r="U3273" i="1" s="1"/>
  <c r="T3270" i="1"/>
  <c r="U3270" i="1" s="1"/>
  <c r="T3266" i="1"/>
  <c r="U3266" i="1" s="1"/>
  <c r="T3255" i="1"/>
  <c r="U3255" i="1" s="1"/>
  <c r="T3232" i="1"/>
  <c r="U3232" i="1" s="1"/>
  <c r="T3202" i="1"/>
  <c r="U3202" i="1" s="1"/>
  <c r="T3197" i="1"/>
  <c r="U3197" i="1" s="1"/>
  <c r="T3182" i="1"/>
  <c r="U3182" i="1" s="1"/>
  <c r="T3147" i="1"/>
  <c r="U3147" i="1" s="1"/>
  <c r="T3116" i="1"/>
  <c r="U3116" i="1" s="1"/>
  <c r="T3051" i="1"/>
  <c r="U3051" i="1" s="1"/>
  <c r="T3328" i="1"/>
  <c r="U3328" i="1" s="1"/>
  <c r="T3302" i="1"/>
  <c r="U3302" i="1" s="1"/>
  <c r="T3290" i="1"/>
  <c r="U3290" i="1" s="1"/>
  <c r="T3268" i="1"/>
  <c r="U3268" i="1" s="1"/>
  <c r="T3253" i="1"/>
  <c r="U3253" i="1" s="1"/>
  <c r="T3214" i="1"/>
  <c r="U3214" i="1" s="1"/>
  <c r="T3124" i="1"/>
  <c r="U3124" i="1" s="1"/>
  <c r="T3077" i="1"/>
  <c r="U3077" i="1" s="1"/>
  <c r="T3048" i="1"/>
  <c r="U3048" i="1" s="1"/>
  <c r="T3324" i="1"/>
  <c r="U3324" i="1" s="1"/>
  <c r="T3317" i="1"/>
  <c r="U3317" i="1" s="1"/>
  <c r="T3313" i="1"/>
  <c r="U3313" i="1" s="1"/>
  <c r="T3297" i="1"/>
  <c r="U3297" i="1" s="1"/>
  <c r="T3293" i="1"/>
  <c r="U3293" i="1" s="1"/>
  <c r="T3271" i="1"/>
  <c r="U3271" i="1" s="1"/>
  <c r="T3223" i="1"/>
  <c r="U3223" i="1" s="1"/>
  <c r="T3168" i="1"/>
  <c r="U3168" i="1" s="1"/>
  <c r="T3139" i="1"/>
  <c r="U3139" i="1" s="1"/>
  <c r="T3103" i="1"/>
  <c r="U3103" i="1" s="1"/>
  <c r="T3086" i="1"/>
  <c r="U3086" i="1" s="1"/>
  <c r="T3071" i="1"/>
  <c r="U3071" i="1" s="1"/>
  <c r="T3327" i="1"/>
  <c r="U3327" i="1" s="1"/>
  <c r="T3322" i="1"/>
  <c r="U3322" i="1" s="1"/>
  <c r="T3305" i="1"/>
  <c r="U3305" i="1" s="1"/>
  <c r="T3300" i="1"/>
  <c r="U3300" i="1" s="1"/>
  <c r="T3295" i="1"/>
  <c r="U3295" i="1" s="1"/>
  <c r="T3285" i="1"/>
  <c r="U3285" i="1" s="1"/>
  <c r="T3278" i="1"/>
  <c r="U3278" i="1" s="1"/>
  <c r="T3275" i="1"/>
  <c r="U3275" i="1" s="1"/>
  <c r="T3256" i="1"/>
  <c r="U3256" i="1" s="1"/>
  <c r="T3246" i="1"/>
  <c r="U3246" i="1" s="1"/>
  <c r="T3241" i="1"/>
  <c r="U3241" i="1" s="1"/>
  <c r="T3236" i="1"/>
  <c r="U3236" i="1" s="1"/>
  <c r="T3231" i="1"/>
  <c r="U3231" i="1" s="1"/>
  <c r="T3226" i="1"/>
  <c r="U3226" i="1" s="1"/>
  <c r="T3198" i="1"/>
  <c r="U3198" i="1" s="1"/>
  <c r="T3175" i="1"/>
  <c r="U3175" i="1" s="1"/>
  <c r="T3164" i="1"/>
  <c r="U3164" i="1" s="1"/>
  <c r="T3161" i="1"/>
  <c r="U3161" i="1" s="1"/>
  <c r="T3130" i="1"/>
  <c r="U3130" i="1" s="1"/>
  <c r="T3119" i="1"/>
  <c r="U3119" i="1" s="1"/>
  <c r="T3112" i="1"/>
  <c r="U3112" i="1" s="1"/>
  <c r="T3102" i="1"/>
  <c r="U3102" i="1" s="1"/>
  <c r="T3093" i="1"/>
  <c r="U3093" i="1" s="1"/>
  <c r="T3089" i="1"/>
  <c r="U3089" i="1" s="1"/>
  <c r="T3074" i="1"/>
  <c r="U3074" i="1" s="1"/>
  <c r="T3067" i="1"/>
  <c r="U3067" i="1" s="1"/>
  <c r="T3062" i="1"/>
  <c r="U3062" i="1" s="1"/>
  <c r="T3043" i="1"/>
  <c r="U3043" i="1" s="1"/>
  <c r="T2773" i="1"/>
  <c r="U2773" i="1" s="1"/>
  <c r="T2772" i="1"/>
  <c r="U2772" i="1" s="1"/>
  <c r="T2774" i="1"/>
  <c r="U2774" i="1" s="1"/>
  <c r="T2777" i="1"/>
  <c r="U2777" i="1" s="1"/>
  <c r="T2790" i="1"/>
  <c r="U2790" i="1" s="1"/>
  <c r="T2793" i="1"/>
  <c r="U2793" i="1" s="1"/>
  <c r="T2806" i="1"/>
  <c r="U2806" i="1" s="1"/>
  <c r="T2809" i="1"/>
  <c r="U2809" i="1" s="1"/>
  <c r="T2822" i="1"/>
  <c r="U2822" i="1" s="1"/>
  <c r="T2825" i="1"/>
  <c r="U2825" i="1" s="1"/>
  <c r="T2838" i="1"/>
  <c r="U2838" i="1" s="1"/>
  <c r="T2841" i="1"/>
  <c r="U2841" i="1" s="1"/>
  <c r="T2854" i="1"/>
  <c r="U2854" i="1" s="1"/>
  <c r="T2857" i="1"/>
  <c r="U2857" i="1" s="1"/>
  <c r="T2870" i="1"/>
  <c r="U2870" i="1" s="1"/>
  <c r="T2873" i="1"/>
  <c r="U2873" i="1" s="1"/>
  <c r="T2886" i="1"/>
  <c r="U2886" i="1" s="1"/>
  <c r="T2889" i="1"/>
  <c r="U2889" i="1" s="1"/>
  <c r="T2784" i="1"/>
  <c r="U2784" i="1" s="1"/>
  <c r="T2787" i="1"/>
  <c r="U2787" i="1" s="1"/>
  <c r="T2800" i="1"/>
  <c r="U2800" i="1" s="1"/>
  <c r="T2803" i="1"/>
  <c r="U2803" i="1" s="1"/>
  <c r="T2816" i="1"/>
  <c r="U2816" i="1" s="1"/>
  <c r="T2819" i="1"/>
  <c r="U2819" i="1" s="1"/>
  <c r="T2832" i="1"/>
  <c r="U2832" i="1" s="1"/>
  <c r="T2835" i="1"/>
  <c r="U2835" i="1" s="1"/>
  <c r="T2848" i="1"/>
  <c r="U2848" i="1" s="1"/>
  <c r="T2851" i="1"/>
  <c r="U2851" i="1" s="1"/>
  <c r="T2864" i="1"/>
  <c r="U2864" i="1" s="1"/>
  <c r="T2867" i="1"/>
  <c r="U2867" i="1" s="1"/>
  <c r="T2880" i="1"/>
  <c r="U2880" i="1" s="1"/>
  <c r="T2883" i="1"/>
  <c r="U2883" i="1" s="1"/>
  <c r="T2896" i="1"/>
  <c r="U2896" i="1" s="1"/>
  <c r="T2778" i="1"/>
  <c r="U2778" i="1" s="1"/>
  <c r="T2781" i="1"/>
  <c r="U2781" i="1" s="1"/>
  <c r="T2794" i="1"/>
  <c r="U2794" i="1" s="1"/>
  <c r="T2797" i="1"/>
  <c r="U2797" i="1" s="1"/>
  <c r="T2810" i="1"/>
  <c r="U2810" i="1" s="1"/>
  <c r="T2813" i="1"/>
  <c r="U2813" i="1" s="1"/>
  <c r="T2826" i="1"/>
  <c r="U2826" i="1" s="1"/>
  <c r="T2829" i="1"/>
  <c r="U2829" i="1" s="1"/>
  <c r="T2842" i="1"/>
  <c r="U2842" i="1" s="1"/>
  <c r="T2845" i="1"/>
  <c r="U2845" i="1" s="1"/>
  <c r="T2858" i="1"/>
  <c r="U2858" i="1" s="1"/>
  <c r="T2861" i="1"/>
  <c r="U2861" i="1" s="1"/>
  <c r="T2874" i="1"/>
  <c r="U2874" i="1" s="1"/>
  <c r="T2877" i="1"/>
  <c r="U2877" i="1" s="1"/>
  <c r="T2890" i="1"/>
  <c r="U2890" i="1" s="1"/>
  <c r="T2893" i="1"/>
  <c r="U2893" i="1" s="1"/>
  <c r="T2775" i="1"/>
  <c r="U2775" i="1" s="1"/>
  <c r="T2788" i="1"/>
  <c r="U2788" i="1" s="1"/>
  <c r="T2791" i="1"/>
  <c r="U2791" i="1" s="1"/>
  <c r="T2804" i="1"/>
  <c r="U2804" i="1" s="1"/>
  <c r="T2807" i="1"/>
  <c r="U2807" i="1" s="1"/>
  <c r="T2820" i="1"/>
  <c r="U2820" i="1" s="1"/>
  <c r="T2823" i="1"/>
  <c r="U2823" i="1" s="1"/>
  <c r="T2836" i="1"/>
  <c r="U2836" i="1" s="1"/>
  <c r="T2839" i="1"/>
  <c r="U2839" i="1" s="1"/>
  <c r="T2852" i="1"/>
  <c r="U2852" i="1" s="1"/>
  <c r="T2855" i="1"/>
  <c r="U2855" i="1" s="1"/>
  <c r="T2868" i="1"/>
  <c r="U2868" i="1" s="1"/>
  <c r="T2871" i="1"/>
  <c r="U2871" i="1" s="1"/>
  <c r="T2884" i="1"/>
  <c r="U2884" i="1" s="1"/>
  <c r="T2887" i="1"/>
  <c r="U2887" i="1" s="1"/>
  <c r="T2900" i="1"/>
  <c r="U2900" i="1" s="1"/>
  <c r="T2903" i="1"/>
  <c r="U2903" i="1" s="1"/>
  <c r="T2916" i="1"/>
  <c r="U2916" i="1" s="1"/>
  <c r="T2919" i="1"/>
  <c r="U2919" i="1" s="1"/>
  <c r="T2932" i="1"/>
  <c r="U2932" i="1" s="1"/>
  <c r="T2935" i="1"/>
  <c r="U2935" i="1" s="1"/>
  <c r="T2782" i="1"/>
  <c r="U2782" i="1" s="1"/>
  <c r="T2785" i="1"/>
  <c r="U2785" i="1" s="1"/>
  <c r="T2798" i="1"/>
  <c r="U2798" i="1" s="1"/>
  <c r="T2801" i="1"/>
  <c r="U2801" i="1" s="1"/>
  <c r="T2814" i="1"/>
  <c r="U2814" i="1" s="1"/>
  <c r="T2817" i="1"/>
  <c r="U2817" i="1" s="1"/>
  <c r="T2830" i="1"/>
  <c r="U2830" i="1" s="1"/>
  <c r="T2833" i="1"/>
  <c r="U2833" i="1" s="1"/>
  <c r="T2846" i="1"/>
  <c r="U2846" i="1" s="1"/>
  <c r="T2849" i="1"/>
  <c r="U2849" i="1" s="1"/>
  <c r="T2862" i="1"/>
  <c r="U2862" i="1" s="1"/>
  <c r="T2865" i="1"/>
  <c r="U2865" i="1" s="1"/>
  <c r="T2878" i="1"/>
  <c r="U2878" i="1" s="1"/>
  <c r="T2881" i="1"/>
  <c r="U2881" i="1" s="1"/>
  <c r="T2894" i="1"/>
  <c r="U2894" i="1" s="1"/>
  <c r="T2897" i="1"/>
  <c r="U2897" i="1" s="1"/>
  <c r="T2776" i="1"/>
  <c r="U2776" i="1" s="1"/>
  <c r="T2779" i="1"/>
  <c r="U2779" i="1" s="1"/>
  <c r="T2792" i="1"/>
  <c r="U2792" i="1" s="1"/>
  <c r="T2795" i="1"/>
  <c r="U2795" i="1" s="1"/>
  <c r="T2808" i="1"/>
  <c r="U2808" i="1" s="1"/>
  <c r="T2811" i="1"/>
  <c r="U2811" i="1" s="1"/>
  <c r="T2824" i="1"/>
  <c r="U2824" i="1" s="1"/>
  <c r="T2827" i="1"/>
  <c r="U2827" i="1" s="1"/>
  <c r="T2840" i="1"/>
  <c r="U2840" i="1" s="1"/>
  <c r="T2843" i="1"/>
  <c r="U2843" i="1" s="1"/>
  <c r="T2856" i="1"/>
  <c r="U2856" i="1" s="1"/>
  <c r="T2859" i="1"/>
  <c r="U2859" i="1" s="1"/>
  <c r="T2872" i="1"/>
  <c r="U2872" i="1" s="1"/>
  <c r="T2875" i="1"/>
  <c r="U2875" i="1" s="1"/>
  <c r="T2888" i="1"/>
  <c r="U2888" i="1" s="1"/>
  <c r="T2786" i="1"/>
  <c r="U2786" i="1" s="1"/>
  <c r="T2789" i="1"/>
  <c r="U2789" i="1" s="1"/>
  <c r="T2802" i="1"/>
  <c r="U2802" i="1" s="1"/>
  <c r="T2805" i="1"/>
  <c r="U2805" i="1" s="1"/>
  <c r="T2818" i="1"/>
  <c r="U2818" i="1" s="1"/>
  <c r="T2821" i="1"/>
  <c r="U2821" i="1" s="1"/>
  <c r="T2834" i="1"/>
  <c r="U2834" i="1" s="1"/>
  <c r="T2837" i="1"/>
  <c r="U2837" i="1" s="1"/>
  <c r="T2815" i="1"/>
  <c r="U2815" i="1" s="1"/>
  <c r="T2796" i="1"/>
  <c r="U2796" i="1" s="1"/>
  <c r="T2860" i="1"/>
  <c r="U2860" i="1" s="1"/>
  <c r="T2866" i="1"/>
  <c r="U2866" i="1" s="1"/>
  <c r="T2898" i="1"/>
  <c r="U2898" i="1" s="1"/>
  <c r="T2905" i="1"/>
  <c r="U2905" i="1" s="1"/>
  <c r="T2912" i="1"/>
  <c r="U2912" i="1" s="1"/>
  <c r="T2915" i="1"/>
  <c r="U2915" i="1" s="1"/>
  <c r="T2926" i="1"/>
  <c r="U2926" i="1" s="1"/>
  <c r="T2929" i="1"/>
  <c r="U2929" i="1" s="1"/>
  <c r="T2940" i="1"/>
  <c r="U2940" i="1" s="1"/>
  <c r="T2945" i="1"/>
  <c r="U2945" i="1" s="1"/>
  <c r="T2952" i="1"/>
  <c r="U2952" i="1" s="1"/>
  <c r="T2954" i="1"/>
  <c r="U2954" i="1" s="1"/>
  <c r="T2963" i="1"/>
  <c r="U2963" i="1" s="1"/>
  <c r="T2972" i="1"/>
  <c r="U2972" i="1" s="1"/>
  <c r="T2974" i="1"/>
  <c r="U2974" i="1" s="1"/>
  <c r="T2985" i="1"/>
  <c r="U2985" i="1" s="1"/>
  <c r="T2987" i="1"/>
  <c r="U2987" i="1" s="1"/>
  <c r="T2996" i="1"/>
  <c r="U2996" i="1" s="1"/>
  <c r="T2998" i="1"/>
  <c r="U2998" i="1" s="1"/>
  <c r="T3013" i="1"/>
  <c r="U3013" i="1" s="1"/>
  <c r="T3015" i="1"/>
  <c r="U3015" i="1" s="1"/>
  <c r="T3024" i="1"/>
  <c r="U3024" i="1" s="1"/>
  <c r="T3026" i="1"/>
  <c r="U3026" i="1" s="1"/>
  <c r="T3037" i="1"/>
  <c r="U3037" i="1" s="1"/>
  <c r="T3039" i="1"/>
  <c r="U3039" i="1" s="1"/>
  <c r="T2783" i="1"/>
  <c r="U2783" i="1" s="1"/>
  <c r="T2902" i="1"/>
  <c r="U2902" i="1" s="1"/>
  <c r="T2909" i="1"/>
  <c r="U2909" i="1" s="1"/>
  <c r="T2923" i="1"/>
  <c r="U2923" i="1" s="1"/>
  <c r="T2933" i="1"/>
  <c r="U2933" i="1" s="1"/>
  <c r="T2943" i="1"/>
  <c r="U2943" i="1" s="1"/>
  <c r="T2950" i="1"/>
  <c r="U2950" i="1" s="1"/>
  <c r="T2961" i="1"/>
  <c r="U2961" i="1" s="1"/>
  <c r="T2970" i="1"/>
  <c r="U2970" i="1" s="1"/>
  <c r="T2983" i="1"/>
  <c r="U2983" i="1" s="1"/>
  <c r="T2994" i="1"/>
  <c r="U2994" i="1" s="1"/>
  <c r="T3007" i="1"/>
  <c r="U3007" i="1" s="1"/>
  <c r="T3009" i="1"/>
  <c r="U3009" i="1" s="1"/>
  <c r="T3011" i="1"/>
  <c r="U3011" i="1" s="1"/>
  <c r="T3022" i="1"/>
  <c r="U3022" i="1" s="1"/>
  <c r="T3035" i="1"/>
  <c r="U3035" i="1" s="1"/>
  <c r="T3046" i="1"/>
  <c r="U3046" i="1" s="1"/>
  <c r="T3059" i="1"/>
  <c r="U3059" i="1" s="1"/>
  <c r="T3070" i="1"/>
  <c r="U3070" i="1" s="1"/>
  <c r="T3083" i="1"/>
  <c r="U3083" i="1" s="1"/>
  <c r="T3094" i="1"/>
  <c r="U3094" i="1" s="1"/>
  <c r="T2812" i="1"/>
  <c r="U2812" i="1" s="1"/>
  <c r="T2885" i="1"/>
  <c r="U2885" i="1" s="1"/>
  <c r="T2891" i="1"/>
  <c r="U2891" i="1" s="1"/>
  <c r="T2895" i="1"/>
  <c r="U2895" i="1" s="1"/>
  <c r="T2899" i="1"/>
  <c r="U2899" i="1" s="1"/>
  <c r="T2910" i="1"/>
  <c r="U2910" i="1" s="1"/>
  <c r="T2913" i="1"/>
  <c r="U2913" i="1" s="1"/>
  <c r="T2924" i="1"/>
  <c r="U2924" i="1" s="1"/>
  <c r="T2927" i="1"/>
  <c r="U2927" i="1" s="1"/>
  <c r="T2934" i="1"/>
  <c r="U2934" i="1" s="1"/>
  <c r="T2941" i="1"/>
  <c r="U2941" i="1" s="1"/>
  <c r="T2946" i="1"/>
  <c r="U2946" i="1" s="1"/>
  <c r="T2957" i="1"/>
  <c r="U2957" i="1" s="1"/>
  <c r="T2799" i="1"/>
  <c r="U2799" i="1" s="1"/>
  <c r="T2863" i="1"/>
  <c r="U2863" i="1" s="1"/>
  <c r="T2907" i="1"/>
  <c r="U2907" i="1" s="1"/>
  <c r="T2917" i="1"/>
  <c r="U2917" i="1" s="1"/>
  <c r="T2938" i="1"/>
  <c r="U2938" i="1" s="1"/>
  <c r="T2944" i="1"/>
  <c r="U2944" i="1" s="1"/>
  <c r="T2953" i="1"/>
  <c r="U2953" i="1" s="1"/>
  <c r="T2955" i="1"/>
  <c r="U2955" i="1" s="1"/>
  <c r="T2962" i="1"/>
  <c r="U2962" i="1" s="1"/>
  <c r="T2973" i="1"/>
  <c r="U2973" i="1" s="1"/>
  <c r="T2975" i="1"/>
  <c r="U2975" i="1" s="1"/>
  <c r="T2984" i="1"/>
  <c r="U2984" i="1" s="1"/>
  <c r="T2986" i="1"/>
  <c r="U2986" i="1" s="1"/>
  <c r="T2997" i="1"/>
  <c r="U2997" i="1" s="1"/>
  <c r="T2780" i="1"/>
  <c r="U2780" i="1" s="1"/>
  <c r="T2869" i="1"/>
  <c r="U2869" i="1" s="1"/>
  <c r="T2892" i="1"/>
  <c r="U2892" i="1" s="1"/>
  <c r="T2904" i="1"/>
  <c r="U2904" i="1" s="1"/>
  <c r="T2914" i="1"/>
  <c r="U2914" i="1" s="1"/>
  <c r="T2921" i="1"/>
  <c r="U2921" i="1" s="1"/>
  <c r="T2928" i="1"/>
  <c r="U2928" i="1" s="1"/>
  <c r="T2931" i="1"/>
  <c r="U2931" i="1" s="1"/>
  <c r="T2942" i="1"/>
  <c r="U2942" i="1" s="1"/>
  <c r="T2951" i="1"/>
  <c r="U2951" i="1" s="1"/>
  <c r="T2960" i="1"/>
  <c r="U2960" i="1" s="1"/>
  <c r="T2971" i="1"/>
  <c r="U2971" i="1" s="1"/>
  <c r="T2828" i="1"/>
  <c r="U2828" i="1" s="1"/>
  <c r="T2831" i="1"/>
  <c r="U2831" i="1" s="1"/>
  <c r="T2920" i="1"/>
  <c r="U2920" i="1" s="1"/>
  <c r="T2937" i="1"/>
  <c r="U2937" i="1" s="1"/>
  <c r="T2978" i="1"/>
  <c r="U2978" i="1" s="1"/>
  <c r="T2948" i="1"/>
  <c r="U2948" i="1" s="1"/>
  <c r="T2847" i="1"/>
  <c r="U2847" i="1" s="1"/>
  <c r="T2853" i="1"/>
  <c r="U2853" i="1" s="1"/>
  <c r="T2876" i="1"/>
  <c r="U2876" i="1" s="1"/>
  <c r="T2882" i="1"/>
  <c r="U2882" i="1" s="1"/>
  <c r="T2922" i="1"/>
  <c r="U2922" i="1" s="1"/>
  <c r="T2939" i="1"/>
  <c r="U2939" i="1" s="1"/>
  <c r="T2949" i="1"/>
  <c r="U2949" i="1" s="1"/>
  <c r="T2958" i="1"/>
  <c r="U2958" i="1" s="1"/>
  <c r="T2976" i="1"/>
  <c r="U2976" i="1" s="1"/>
  <c r="T3000" i="1"/>
  <c r="U3000" i="1" s="1"/>
  <c r="T3005" i="1"/>
  <c r="U3005" i="1" s="1"/>
  <c r="T3010" i="1"/>
  <c r="U3010" i="1" s="1"/>
  <c r="T3029" i="1"/>
  <c r="U3029" i="1" s="1"/>
  <c r="T3034" i="1"/>
  <c r="U3034" i="1" s="1"/>
  <c r="T3042" i="1"/>
  <c r="U3042" i="1" s="1"/>
  <c r="T3044" i="1"/>
  <c r="U3044" i="1" s="1"/>
  <c r="T3049" i="1"/>
  <c r="U3049" i="1" s="1"/>
  <c r="T3063" i="1"/>
  <c r="U3063" i="1" s="1"/>
  <c r="T3075" i="1"/>
  <c r="U3075" i="1" s="1"/>
  <c r="T3082" i="1"/>
  <c r="U3082" i="1" s="1"/>
  <c r="T3101" i="1"/>
  <c r="U3101" i="1" s="1"/>
  <c r="T3110" i="1"/>
  <c r="U3110" i="1" s="1"/>
  <c r="T3117" i="1"/>
  <c r="U3117" i="1" s="1"/>
  <c r="T3126" i="1"/>
  <c r="U3126" i="1" s="1"/>
  <c r="T3133" i="1"/>
  <c r="U3133" i="1" s="1"/>
  <c r="T3142" i="1"/>
  <c r="U3142" i="1" s="1"/>
  <c r="T2908" i="1"/>
  <c r="U2908" i="1" s="1"/>
  <c r="T2989" i="1"/>
  <c r="U2989" i="1" s="1"/>
  <c r="T3003" i="1"/>
  <c r="U3003" i="1" s="1"/>
  <c r="T3008" i="1"/>
  <c r="U3008" i="1" s="1"/>
  <c r="T3027" i="1"/>
  <c r="U3027" i="1" s="1"/>
  <c r="T3032" i="1"/>
  <c r="U3032" i="1" s="1"/>
  <c r="T3047" i="1"/>
  <c r="U3047" i="1" s="1"/>
  <c r="T3052" i="1"/>
  <c r="U3052" i="1" s="1"/>
  <c r="T3064" i="1"/>
  <c r="U3064" i="1" s="1"/>
  <c r="T3078" i="1"/>
  <c r="U3078" i="1" s="1"/>
  <c r="T3080" i="1"/>
  <c r="U3080" i="1" s="1"/>
  <c r="T3085" i="1"/>
  <c r="U3085" i="1" s="1"/>
  <c r="T3090" i="1"/>
  <c r="U3090" i="1" s="1"/>
  <c r="T3092" i="1"/>
  <c r="U3092" i="1" s="1"/>
  <c r="T3097" i="1"/>
  <c r="U3097" i="1" s="1"/>
  <c r="T3106" i="1"/>
  <c r="U3106" i="1" s="1"/>
  <c r="T3113" i="1"/>
  <c r="U3113" i="1" s="1"/>
  <c r="T3122" i="1"/>
  <c r="U3122" i="1" s="1"/>
  <c r="T3129" i="1"/>
  <c r="U3129" i="1" s="1"/>
  <c r="T3138" i="1"/>
  <c r="U3138" i="1" s="1"/>
  <c r="T3145" i="1"/>
  <c r="U3145" i="1" s="1"/>
  <c r="T2930" i="1"/>
  <c r="U2930" i="1" s="1"/>
  <c r="T2956" i="1"/>
  <c r="U2956" i="1" s="1"/>
  <c r="T2969" i="1"/>
  <c r="U2969" i="1" s="1"/>
  <c r="T3002" i="1"/>
  <c r="U3002" i="1" s="1"/>
  <c r="T3030" i="1"/>
  <c r="U3030" i="1" s="1"/>
  <c r="T3033" i="1"/>
  <c r="U3033" i="1" s="1"/>
  <c r="T3045" i="1"/>
  <c r="U3045" i="1" s="1"/>
  <c r="T3057" i="1"/>
  <c r="U3057" i="1" s="1"/>
  <c r="T3060" i="1"/>
  <c r="U3060" i="1" s="1"/>
  <c r="T3066" i="1"/>
  <c r="U3066" i="1" s="1"/>
  <c r="T2911" i="1"/>
  <c r="U2911" i="1" s="1"/>
  <c r="T2918" i="1"/>
  <c r="U2918" i="1" s="1"/>
  <c r="T2925" i="1"/>
  <c r="U2925" i="1" s="1"/>
  <c r="T2990" i="1"/>
  <c r="U2990" i="1" s="1"/>
  <c r="T2993" i="1"/>
  <c r="U2993" i="1" s="1"/>
  <c r="T3006" i="1"/>
  <c r="U3006" i="1" s="1"/>
  <c r="T3055" i="1"/>
  <c r="U3055" i="1" s="1"/>
  <c r="T3069" i="1"/>
  <c r="U3069" i="1" s="1"/>
  <c r="T3072" i="1"/>
  <c r="U3072" i="1" s="1"/>
  <c r="T3081" i="1"/>
  <c r="U3081" i="1" s="1"/>
  <c r="T3087" i="1"/>
  <c r="U3087" i="1" s="1"/>
  <c r="T3098" i="1"/>
  <c r="U3098" i="1" s="1"/>
  <c r="T3109" i="1"/>
  <c r="U3109" i="1" s="1"/>
  <c r="T3120" i="1"/>
  <c r="U3120" i="1" s="1"/>
  <c r="T3123" i="1"/>
  <c r="U3123" i="1" s="1"/>
  <c r="T3128" i="1"/>
  <c r="U3128" i="1" s="1"/>
  <c r="T3131" i="1"/>
  <c r="U3131" i="1" s="1"/>
  <c r="T3134" i="1"/>
  <c r="U3134" i="1" s="1"/>
  <c r="T3137" i="1"/>
  <c r="U3137" i="1" s="1"/>
  <c r="T3158" i="1"/>
  <c r="U3158" i="1" s="1"/>
  <c r="T3163" i="1"/>
  <c r="U3163" i="1" s="1"/>
  <c r="T3171" i="1"/>
  <c r="U3171" i="1" s="1"/>
  <c r="T3176" i="1"/>
  <c r="U3176" i="1" s="1"/>
  <c r="T3181" i="1"/>
  <c r="U3181" i="1" s="1"/>
  <c r="T3188" i="1"/>
  <c r="U3188" i="1" s="1"/>
  <c r="T3200" i="1"/>
  <c r="U3200" i="1" s="1"/>
  <c r="T3212" i="1"/>
  <c r="U3212" i="1" s="1"/>
  <c r="T3329" i="1"/>
  <c r="U3329" i="1" s="1"/>
  <c r="T16" i="1"/>
  <c r="U16" i="1" s="1"/>
  <c r="T222" i="1"/>
  <c r="U222" i="1" s="1"/>
  <c r="T294" i="1"/>
  <c r="U294" i="1" s="1"/>
  <c r="T330" i="1"/>
  <c r="U330" i="1" s="1"/>
  <c r="T365" i="1"/>
  <c r="U365" i="1" s="1"/>
  <c r="T401" i="1"/>
  <c r="U401" i="1" s="1"/>
  <c r="T436" i="1"/>
  <c r="U436" i="1" s="1"/>
  <c r="T649" i="1"/>
  <c r="U649" i="1" s="1"/>
  <c r="T779" i="1"/>
  <c r="U779" i="1" s="1"/>
  <c r="T813" i="1"/>
  <c r="U813" i="1" s="1"/>
  <c r="T895" i="1"/>
  <c r="U895" i="1" s="1"/>
  <c r="T79" i="1"/>
  <c r="U79" i="1" s="1"/>
  <c r="T187" i="1"/>
  <c r="U187" i="1" s="1"/>
  <c r="T223" i="1"/>
  <c r="U223" i="1" s="1"/>
  <c r="T319" i="1"/>
  <c r="U319" i="1" s="1"/>
  <c r="T354" i="1"/>
  <c r="U354" i="1" s="1"/>
  <c r="T390" i="1"/>
  <c r="U390" i="1" s="1"/>
  <c r="T3025" i="1"/>
  <c r="U3025" i="1" s="1"/>
  <c r="T3028" i="1"/>
  <c r="U3028" i="1" s="1"/>
  <c r="T3031" i="1"/>
  <c r="U3031" i="1" s="1"/>
  <c r="T3058" i="1"/>
  <c r="U3058" i="1" s="1"/>
  <c r="T3061" i="1"/>
  <c r="U3061" i="1" s="1"/>
  <c r="T2879" i="1"/>
  <c r="U2879" i="1" s="1"/>
  <c r="T2901" i="1"/>
  <c r="U2901" i="1" s="1"/>
  <c r="T2906" i="1"/>
  <c r="U2906" i="1" s="1"/>
  <c r="T2947" i="1"/>
  <c r="U2947" i="1" s="1"/>
  <c r="T3001" i="1"/>
  <c r="U3001" i="1" s="1"/>
  <c r="T3038" i="1"/>
  <c r="U3038" i="1" s="1"/>
  <c r="T3041" i="1"/>
  <c r="U3041" i="1" s="1"/>
  <c r="T3050" i="1"/>
  <c r="U3050" i="1" s="1"/>
  <c r="T3053" i="1"/>
  <c r="U3053" i="1" s="1"/>
  <c r="T3073" i="1"/>
  <c r="U3073" i="1" s="1"/>
  <c r="T3076" i="1"/>
  <c r="U3076" i="1" s="1"/>
  <c r="T3088" i="1"/>
  <c r="U3088" i="1" s="1"/>
  <c r="T3096" i="1"/>
  <c r="U3096" i="1" s="1"/>
  <c r="T3099" i="1"/>
  <c r="U3099" i="1" s="1"/>
  <c r="T3107" i="1"/>
  <c r="U3107" i="1" s="1"/>
  <c r="T3115" i="1"/>
  <c r="U3115" i="1" s="1"/>
  <c r="T3140" i="1"/>
  <c r="U3140" i="1" s="1"/>
  <c r="T3143" i="1"/>
  <c r="U3143" i="1" s="1"/>
  <c r="T3169" i="1"/>
  <c r="U3169" i="1" s="1"/>
  <c r="T3179" i="1"/>
  <c r="U3179" i="1" s="1"/>
  <c r="T3184" i="1"/>
  <c r="U3184" i="1" s="1"/>
  <c r="T3196" i="1"/>
  <c r="U3196" i="1" s="1"/>
  <c r="T3332" i="1"/>
  <c r="U3332" i="1" s="1"/>
  <c r="T29" i="1"/>
  <c r="U29" i="1" s="1"/>
  <c r="T162" i="1"/>
  <c r="U162" i="1" s="1"/>
  <c r="T198" i="1"/>
  <c r="U198" i="1" s="1"/>
  <c r="T377" i="1"/>
  <c r="U377" i="1" s="1"/>
  <c r="T448" i="1"/>
  <c r="U448" i="1" s="1"/>
  <c r="T2850" i="1"/>
  <c r="U2850" i="1" s="1"/>
  <c r="T2936" i="1"/>
  <c r="U2936" i="1" s="1"/>
  <c r="T2988" i="1"/>
  <c r="U2988" i="1" s="1"/>
  <c r="T3014" i="1"/>
  <c r="U3014" i="1" s="1"/>
  <c r="T3056" i="1"/>
  <c r="U3056" i="1" s="1"/>
  <c r="T3105" i="1"/>
  <c r="U3105" i="1" s="1"/>
  <c r="T3127" i="1"/>
  <c r="U3127" i="1" s="1"/>
  <c r="T3146" i="1"/>
  <c r="U3146" i="1" s="1"/>
  <c r="T3162" i="1"/>
  <c r="U3162" i="1" s="1"/>
  <c r="T3167" i="1"/>
  <c r="U3167" i="1" s="1"/>
  <c r="T3177" i="1"/>
  <c r="U3177" i="1" s="1"/>
  <c r="T3201" i="1"/>
  <c r="U3201" i="1" s="1"/>
  <c r="T3213" i="1"/>
  <c r="U3213" i="1" s="1"/>
  <c r="T3330" i="1"/>
  <c r="U3330" i="1" s="1"/>
  <c r="T41" i="1"/>
  <c r="U41" i="1" s="1"/>
  <c r="T174" i="1"/>
  <c r="U174" i="1" s="1"/>
  <c r="T567" i="1"/>
  <c r="U567" i="1" s="1"/>
  <c r="T2844" i="1"/>
  <c r="U2844" i="1" s="1"/>
  <c r="T2992" i="1"/>
  <c r="U2992" i="1" s="1"/>
  <c r="T2995" i="1"/>
  <c r="U2995" i="1" s="1"/>
  <c r="T3023" i="1"/>
  <c r="U3023" i="1" s="1"/>
  <c r="T3333" i="1"/>
  <c r="U3333" i="1" s="1"/>
  <c r="T3321" i="1"/>
  <c r="U3321" i="1" s="1"/>
  <c r="T3314" i="1"/>
  <c r="U3314" i="1" s="1"/>
  <c r="T3311" i="1"/>
  <c r="U3311" i="1" s="1"/>
  <c r="T3292" i="1"/>
  <c r="U3292" i="1" s="1"/>
  <c r="T3282" i="1"/>
  <c r="U3282" i="1" s="1"/>
  <c r="T3277" i="1"/>
  <c r="U3277" i="1" s="1"/>
  <c r="T3272" i="1"/>
  <c r="U3272" i="1" s="1"/>
  <c r="T3267" i="1"/>
  <c r="U3267" i="1" s="1"/>
  <c r="T3262" i="1"/>
  <c r="U3262" i="1" s="1"/>
  <c r="T3245" i="1"/>
  <c r="U3245" i="1" s="1"/>
  <c r="T3240" i="1"/>
  <c r="U3240" i="1" s="1"/>
  <c r="T3235" i="1"/>
  <c r="U3235" i="1" s="1"/>
  <c r="T3225" i="1"/>
  <c r="U3225" i="1" s="1"/>
  <c r="T3174" i="1"/>
  <c r="U3174" i="1" s="1"/>
  <c r="T3170" i="1"/>
  <c r="U3170" i="1" s="1"/>
  <c r="T3166" i="1"/>
  <c r="U3166" i="1" s="1"/>
  <c r="T3160" i="1"/>
  <c r="U3160" i="1" s="1"/>
  <c r="T3144" i="1"/>
  <c r="U3144" i="1" s="1"/>
  <c r="T3118" i="1"/>
  <c r="U3118" i="1" s="1"/>
  <c r="T3114" i="1"/>
  <c r="U3114" i="1" s="1"/>
  <c r="T3111" i="1"/>
  <c r="U3111" i="1" s="1"/>
  <c r="T3104" i="1"/>
  <c r="U3104" i="1" s="1"/>
  <c r="T3084" i="1"/>
  <c r="U3084" i="1" s="1"/>
  <c r="T3054" i="1"/>
  <c r="U3054" i="1" s="1"/>
  <c r="T2991" i="1"/>
  <c r="U2991" i="1" s="1"/>
  <c r="T802" i="1"/>
  <c r="U802" i="1" s="1"/>
  <c r="T767" i="1"/>
  <c r="U767" i="1" s="1"/>
  <c r="T732" i="1"/>
  <c r="U732" i="1" s="1"/>
  <c r="T614" i="1"/>
  <c r="U614" i="1" s="1"/>
  <c r="T472" i="1"/>
  <c r="U472" i="1" s="1"/>
  <c r="T413" i="1"/>
  <c r="U413" i="1" s="1"/>
  <c r="T186" i="1"/>
  <c r="U186" i="1" s="1"/>
  <c r="T126" i="1"/>
  <c r="U126" i="1" s="1"/>
  <c r="T3326" i="1"/>
  <c r="U3326" i="1" s="1"/>
  <c r="T3323" i="1"/>
  <c r="U3323" i="1" s="1"/>
  <c r="T3304" i="1"/>
  <c r="U3304" i="1" s="1"/>
  <c r="T3294" i="1"/>
  <c r="U3294" i="1" s="1"/>
  <c r="T3289" i="1"/>
  <c r="U3289" i="1" s="1"/>
  <c r="T3284" i="1"/>
  <c r="U3284" i="1" s="1"/>
  <c r="T3279" i="1"/>
  <c r="U3279" i="1" s="1"/>
  <c r="T3274" i="1"/>
  <c r="U3274" i="1" s="1"/>
  <c r="T3257" i="1"/>
  <c r="U3257" i="1" s="1"/>
  <c r="T3252" i="1"/>
  <c r="U3252" i="1" s="1"/>
  <c r="T3247" i="1"/>
  <c r="U3247" i="1" s="1"/>
  <c r="T3237" i="1"/>
  <c r="U3237" i="1" s="1"/>
  <c r="T3230" i="1"/>
  <c r="U3230" i="1" s="1"/>
  <c r="T3227" i="1"/>
  <c r="U3227" i="1" s="1"/>
  <c r="T3215" i="1"/>
  <c r="U3215" i="1" s="1"/>
  <c r="T3187" i="1"/>
  <c r="U3187" i="1" s="1"/>
  <c r="T3148" i="1"/>
  <c r="U3148" i="1" s="1"/>
  <c r="T3125" i="1"/>
  <c r="U3125" i="1" s="1"/>
  <c r="T3100" i="1"/>
  <c r="U3100" i="1" s="1"/>
  <c r="T3095" i="1"/>
  <c r="U3095" i="1" s="1"/>
  <c r="T3091" i="1"/>
  <c r="U3091" i="1" s="1"/>
  <c r="T3065" i="1"/>
  <c r="U3065" i="1" s="1"/>
  <c r="T3316" i="1"/>
  <c r="U3316" i="1" s="1"/>
  <c r="T3306" i="1"/>
  <c r="U3306" i="1" s="1"/>
  <c r="T3301" i="1"/>
  <c r="U3301" i="1" s="1"/>
  <c r="T3296" i="1"/>
  <c r="U3296" i="1" s="1"/>
  <c r="T3291" i="1"/>
  <c r="U3291" i="1" s="1"/>
  <c r="T3286" i="1"/>
  <c r="U3286" i="1" s="1"/>
  <c r="T3269" i="1"/>
  <c r="U3269" i="1" s="1"/>
  <c r="T3264" i="1"/>
  <c r="U3264" i="1" s="1"/>
  <c r="T3259" i="1"/>
  <c r="U3259" i="1" s="1"/>
  <c r="T3249" i="1"/>
  <c r="U3249" i="1" s="1"/>
  <c r="T3242" i="1"/>
  <c r="U3242" i="1" s="1"/>
  <c r="T3239" i="1"/>
  <c r="U3239" i="1" s="1"/>
  <c r="T3199" i="1"/>
  <c r="U3199" i="1" s="1"/>
  <c r="T3173" i="1"/>
  <c r="U3173" i="1" s="1"/>
  <c r="T3136" i="1"/>
  <c r="U3136" i="1" s="1"/>
  <c r="T3132" i="1"/>
  <c r="U3132" i="1" s="1"/>
  <c r="T3121" i="1"/>
  <c r="U3121" i="1" s="1"/>
  <c r="T3079" i="1"/>
  <c r="U3079" i="1" s="1"/>
  <c r="T3068" i="1"/>
  <c r="U3068" i="1" s="1"/>
  <c r="T3036" i="1"/>
  <c r="U3036" i="1" s="1"/>
  <c r="M3" i="13" l="1"/>
  <c r="M21" i="13" s="1"/>
  <c r="L1" i="13"/>
  <c r="I3" i="13"/>
  <c r="I21" i="13" s="1"/>
  <c r="M23" i="13" s="1"/>
  <c r="H1" i="13"/>
  <c r="J61" i="4"/>
  <c r="J59" i="4"/>
  <c r="J47" i="4"/>
  <c r="J49" i="4"/>
  <c r="J12" i="4"/>
  <c r="J15" i="4"/>
  <c r="J20" i="4"/>
  <c r="J23" i="4"/>
  <c r="J31" i="4"/>
  <c r="J30" i="4"/>
  <c r="J38" i="4"/>
  <c r="J42" i="4"/>
  <c r="J50" i="4"/>
  <c r="J58" i="4"/>
  <c r="J64" i="4"/>
  <c r="J14" i="4"/>
  <c r="J9" i="4"/>
  <c r="J17" i="4"/>
  <c r="J22" i="4"/>
  <c r="J25" i="4"/>
  <c r="J33" i="4"/>
  <c r="J32" i="4"/>
  <c r="J39" i="4"/>
  <c r="J44" i="4"/>
  <c r="J52" i="4"/>
  <c r="J60" i="4"/>
  <c r="J66" i="4"/>
  <c r="J16" i="4"/>
  <c r="J11" i="4"/>
  <c r="J19" i="4"/>
  <c r="J24" i="4"/>
  <c r="J27" i="4"/>
  <c r="J35" i="4"/>
  <c r="J34" i="4"/>
  <c r="J46" i="4"/>
  <c r="J54" i="4"/>
  <c r="J8" i="4"/>
  <c r="J18" i="4"/>
  <c r="J13" i="4"/>
  <c r="J26" i="4"/>
  <c r="J21" i="4"/>
  <c r="J29" i="4"/>
  <c r="J37" i="4"/>
  <c r="J28" i="4"/>
  <c r="J36" i="4"/>
  <c r="J40" i="4"/>
  <c r="J48" i="4"/>
  <c r="J56" i="4"/>
  <c r="J10" i="4"/>
  <c r="J7" i="4"/>
  <c r="J65" i="4"/>
  <c r="J63" i="4"/>
  <c r="J51" i="4"/>
  <c r="J43" i="4"/>
  <c r="J53" i="4"/>
  <c r="J45" i="4"/>
  <c r="J55" i="4"/>
  <c r="J62" i="4"/>
  <c r="J57" i="4"/>
  <c r="Z5441" i="1"/>
  <c r="W5441" i="1"/>
  <c r="W5424" i="1"/>
  <c r="Z5424" i="1"/>
  <c r="W5476" i="1"/>
  <c r="Z5476" i="1"/>
  <c r="Z5689" i="1"/>
  <c r="W5689" i="1"/>
  <c r="W5641" i="1"/>
  <c r="Z5641" i="1"/>
  <c r="W5593" i="1"/>
  <c r="Z5593" i="1"/>
  <c r="W5545" i="1"/>
  <c r="Z5545" i="1"/>
  <c r="Z5728" i="1"/>
  <c r="W5728" i="1"/>
  <c r="Z5680" i="1"/>
  <c r="W5680" i="1"/>
  <c r="Z5632" i="1"/>
  <c r="W5632" i="1"/>
  <c r="W5584" i="1"/>
  <c r="Z5584" i="1"/>
  <c r="W5536" i="1"/>
  <c r="Z5536" i="1"/>
  <c r="W5667" i="1"/>
  <c r="Z5667" i="1"/>
  <c r="W5583" i="1"/>
  <c r="Z5583" i="1"/>
  <c r="W5535" i="1"/>
  <c r="Z5535" i="1"/>
  <c r="Z5659" i="1"/>
  <c r="W5659" i="1"/>
  <c r="W5675" i="1"/>
  <c r="Z5675" i="1"/>
  <c r="W5718" i="1"/>
  <c r="Z5718" i="1"/>
  <c r="Z5670" i="1"/>
  <c r="W5670" i="1"/>
  <c r="Z5622" i="1"/>
  <c r="W5622" i="1"/>
  <c r="W5574" i="1"/>
  <c r="Z5574" i="1"/>
  <c r="W5526" i="1"/>
  <c r="Z5526" i="1"/>
  <c r="W5475" i="1"/>
  <c r="Z5475" i="1"/>
  <c r="W5502" i="1"/>
  <c r="Z5502" i="1"/>
  <c r="W5454" i="1"/>
  <c r="Z5454" i="1"/>
  <c r="W5461" i="1"/>
  <c r="Z5461" i="1"/>
  <c r="W5437" i="1"/>
  <c r="Z5437" i="1"/>
  <c r="W5447" i="1"/>
  <c r="Z5447" i="1"/>
  <c r="W5460" i="1"/>
  <c r="Z5460" i="1"/>
  <c r="W5685" i="1"/>
  <c r="Z5685" i="1"/>
  <c r="W5637" i="1"/>
  <c r="Z5637" i="1"/>
  <c r="W5589" i="1"/>
  <c r="Z5589" i="1"/>
  <c r="W5541" i="1"/>
  <c r="Z5541" i="1"/>
  <c r="W5724" i="1"/>
  <c r="Z5724" i="1"/>
  <c r="W5676" i="1"/>
  <c r="Z5676" i="1"/>
  <c r="Z5628" i="1"/>
  <c r="W5628" i="1"/>
  <c r="W5580" i="1"/>
  <c r="Z5580" i="1"/>
  <c r="W5532" i="1"/>
  <c r="Z5532" i="1"/>
  <c r="W5655" i="1"/>
  <c r="Z5655" i="1"/>
  <c r="W5579" i="1"/>
  <c r="Z5579" i="1"/>
  <c r="Z5531" i="1"/>
  <c r="W5531" i="1"/>
  <c r="Z5651" i="1"/>
  <c r="W5651" i="1"/>
  <c r="Z5663" i="1"/>
  <c r="W5663" i="1"/>
  <c r="W5714" i="1"/>
  <c r="Z5714" i="1"/>
  <c r="W5666" i="1"/>
  <c r="Z5666" i="1"/>
  <c r="W5618" i="1"/>
  <c r="Z5618" i="1"/>
  <c r="Z5570" i="1"/>
  <c r="W5570" i="1"/>
  <c r="W5513" i="1"/>
  <c r="Z5513" i="1"/>
  <c r="W5471" i="1"/>
  <c r="Z5471" i="1"/>
  <c r="W5498" i="1"/>
  <c r="Z5498" i="1"/>
  <c r="W5450" i="1"/>
  <c r="Z5450" i="1"/>
  <c r="W5457" i="1"/>
  <c r="Z5457" i="1"/>
  <c r="W5433" i="1"/>
  <c r="Z5433" i="1"/>
  <c r="W5443" i="1"/>
  <c r="Z5443" i="1"/>
  <c r="W5729" i="1"/>
  <c r="Z5729" i="1"/>
  <c r="W5681" i="1"/>
  <c r="Z5681" i="1"/>
  <c r="W5633" i="1"/>
  <c r="Z5633" i="1"/>
  <c r="W5585" i="1"/>
  <c r="Z5585" i="1"/>
  <c r="W5537" i="1"/>
  <c r="Z5537" i="1"/>
  <c r="Z5720" i="1"/>
  <c r="W5720" i="1"/>
  <c r="W5672" i="1"/>
  <c r="Z5672" i="1"/>
  <c r="W5624" i="1"/>
  <c r="Z5624" i="1"/>
  <c r="W5576" i="1"/>
  <c r="Z5576" i="1"/>
  <c r="W5528" i="1"/>
  <c r="Z5528" i="1"/>
  <c r="W5643" i="1"/>
  <c r="Z5643" i="1"/>
  <c r="W5575" i="1"/>
  <c r="Z5575" i="1"/>
  <c r="W5527" i="1"/>
  <c r="Z5527" i="1"/>
  <c r="Z5639" i="1"/>
  <c r="W5639" i="1"/>
  <c r="W5647" i="1"/>
  <c r="Z5647" i="1"/>
  <c r="Z5710" i="1"/>
  <c r="W5710" i="1"/>
  <c r="Z5662" i="1"/>
  <c r="W5662" i="1"/>
  <c r="W5614" i="1"/>
  <c r="Z5614" i="1"/>
  <c r="W5566" i="1"/>
  <c r="Z5566" i="1"/>
  <c r="Z5089" i="1"/>
  <c r="W5089" i="1"/>
  <c r="Z5467" i="1"/>
  <c r="W5467" i="1"/>
  <c r="W5494" i="1"/>
  <c r="Z5494" i="1"/>
  <c r="W5501" i="1"/>
  <c r="Z5501" i="1"/>
  <c r="Z5453" i="1"/>
  <c r="W5453" i="1"/>
  <c r="W5446" i="1"/>
  <c r="Z5446" i="1"/>
  <c r="W5425" i="1"/>
  <c r="Z5425" i="1"/>
  <c r="Z5435" i="1"/>
  <c r="W5435" i="1"/>
  <c r="W5721" i="1"/>
  <c r="Z5721" i="1"/>
  <c r="Z5673" i="1"/>
  <c r="W5673" i="1"/>
  <c r="W5625" i="1"/>
  <c r="Z5625" i="1"/>
  <c r="W5577" i="1"/>
  <c r="Z5577" i="1"/>
  <c r="W5529" i="1"/>
  <c r="Z5529" i="1"/>
  <c r="Z5712" i="1"/>
  <c r="W5712" i="1"/>
  <c r="W5664" i="1"/>
  <c r="Z5664" i="1"/>
  <c r="W5616" i="1"/>
  <c r="Z5616" i="1"/>
  <c r="W5568" i="1"/>
  <c r="Z5568" i="1"/>
  <c r="W5515" i="1"/>
  <c r="Z5515" i="1"/>
  <c r="W5623" i="1"/>
  <c r="Z5623" i="1"/>
  <c r="W5567" i="1"/>
  <c r="Z5567" i="1"/>
  <c r="Z5731" i="1"/>
  <c r="W5731" i="1"/>
  <c r="W5607" i="1"/>
  <c r="Z5607" i="1"/>
  <c r="W5619" i="1"/>
  <c r="Z5619" i="1"/>
  <c r="Z5702" i="1"/>
  <c r="W5702" i="1"/>
  <c r="Z5654" i="1"/>
  <c r="W5654" i="1"/>
  <c r="W5606" i="1"/>
  <c r="Z5606" i="1"/>
  <c r="W5558" i="1"/>
  <c r="Z5558" i="1"/>
  <c r="W5507" i="1"/>
  <c r="Z5507" i="1"/>
  <c r="Z5459" i="1"/>
  <c r="W5459" i="1"/>
  <c r="W5486" i="1"/>
  <c r="Z5486" i="1"/>
  <c r="W5493" i="1"/>
  <c r="Z5493" i="1"/>
  <c r="W5438" i="1"/>
  <c r="Z5438" i="1"/>
  <c r="W5448" i="1"/>
  <c r="Z5448" i="1"/>
  <c r="Z5427" i="1"/>
  <c r="W5427" i="1"/>
  <c r="W5713" i="1"/>
  <c r="Z5713" i="1"/>
  <c r="W5665" i="1"/>
  <c r="Z5665" i="1"/>
  <c r="W5617" i="1"/>
  <c r="Z5617" i="1"/>
  <c r="Z5569" i="1"/>
  <c r="W5569" i="1"/>
  <c r="W5512" i="1"/>
  <c r="Z5512" i="1"/>
  <c r="W5704" i="1"/>
  <c r="Z5704" i="1"/>
  <c r="Z5656" i="1"/>
  <c r="W5656" i="1"/>
  <c r="W5608" i="1"/>
  <c r="Z5608" i="1"/>
  <c r="W5560" i="1"/>
  <c r="Z5560" i="1"/>
  <c r="Z5505" i="1"/>
  <c r="W5505" i="1"/>
  <c r="W5611" i="1"/>
  <c r="Z5611" i="1"/>
  <c r="W5559" i="1"/>
  <c r="Z5559" i="1"/>
  <c r="W5715" i="1"/>
  <c r="Z5715" i="1"/>
  <c r="Z5727" i="1"/>
  <c r="W5727" i="1"/>
  <c r="W5488" i="1"/>
  <c r="Z5488" i="1"/>
  <c r="W5694" i="1"/>
  <c r="Z5694" i="1"/>
  <c r="Z5646" i="1"/>
  <c r="W5646" i="1"/>
  <c r="W5598" i="1"/>
  <c r="Z5598" i="1"/>
  <c r="W5550" i="1"/>
  <c r="Z5550" i="1"/>
  <c r="Z5499" i="1"/>
  <c r="W5499" i="1"/>
  <c r="Z5451" i="1"/>
  <c r="W5451" i="1"/>
  <c r="W5478" i="1"/>
  <c r="Z5478" i="1"/>
  <c r="W5485" i="1"/>
  <c r="Z5485" i="1"/>
  <c r="W5430" i="1"/>
  <c r="Z5430" i="1"/>
  <c r="W5440" i="1"/>
  <c r="Z5440" i="1"/>
  <c r="W5517" i="1"/>
  <c r="Z5517" i="1"/>
  <c r="W5705" i="1"/>
  <c r="Z5705" i="1"/>
  <c r="W5657" i="1"/>
  <c r="Z5657" i="1"/>
  <c r="Z5609" i="1"/>
  <c r="W5609" i="1"/>
  <c r="W5561" i="1"/>
  <c r="Z5561" i="1"/>
  <c r="W5520" i="1"/>
  <c r="Z5520" i="1"/>
  <c r="Z5696" i="1"/>
  <c r="W5696" i="1"/>
  <c r="Z5648" i="1"/>
  <c r="W5648" i="1"/>
  <c r="W5600" i="1"/>
  <c r="Z5600" i="1"/>
  <c r="W5552" i="1"/>
  <c r="Z5552" i="1"/>
  <c r="W5484" i="1"/>
  <c r="Z5484" i="1"/>
  <c r="Z5599" i="1"/>
  <c r="W5599" i="1"/>
  <c r="W5551" i="1"/>
  <c r="Z5551" i="1"/>
  <c r="Z5699" i="1"/>
  <c r="W5699" i="1"/>
  <c r="W5711" i="1"/>
  <c r="Z5711" i="1"/>
  <c r="W5456" i="1"/>
  <c r="Z5456" i="1"/>
  <c r="W5686" i="1"/>
  <c r="Z5686" i="1"/>
  <c r="Z5638" i="1"/>
  <c r="W5638" i="1"/>
  <c r="W5590" i="1"/>
  <c r="Z5590" i="1"/>
  <c r="W5542" i="1"/>
  <c r="Z5542" i="1"/>
  <c r="W5491" i="1"/>
  <c r="Z5491" i="1"/>
  <c r="W5518" i="1"/>
  <c r="Z5518" i="1"/>
  <c r="W5470" i="1"/>
  <c r="Z5470" i="1"/>
  <c r="W5477" i="1"/>
  <c r="Z5477" i="1"/>
  <c r="W5426" i="1"/>
  <c r="Z5426" i="1"/>
  <c r="W5436" i="1"/>
  <c r="Z5436" i="1"/>
  <c r="W5508" i="1"/>
  <c r="Z5508" i="1"/>
  <c r="W5701" i="1"/>
  <c r="Z5701" i="1"/>
  <c r="W5653" i="1"/>
  <c r="Z5653" i="1"/>
  <c r="W5605" i="1"/>
  <c r="Z5605" i="1"/>
  <c r="W5557" i="1"/>
  <c r="Z5557" i="1"/>
  <c r="W5496" i="1"/>
  <c r="Z5496" i="1"/>
  <c r="W5692" i="1"/>
  <c r="Z5692" i="1"/>
  <c r="W5644" i="1"/>
  <c r="Z5644" i="1"/>
  <c r="W5596" i="1"/>
  <c r="Z5596" i="1"/>
  <c r="W5548" i="1"/>
  <c r="Z5548" i="1"/>
  <c r="W5468" i="1"/>
  <c r="Z5468" i="1"/>
  <c r="Z5595" i="1"/>
  <c r="W5595" i="1"/>
  <c r="W5547" i="1"/>
  <c r="Z5547" i="1"/>
  <c r="W5691" i="1"/>
  <c r="Z5691" i="1"/>
  <c r="W5703" i="1"/>
  <c r="Z5703" i="1"/>
  <c r="Z5730" i="1"/>
  <c r="W5730" i="1"/>
  <c r="Z5682" i="1"/>
  <c r="W5682" i="1"/>
  <c r="Z5634" i="1"/>
  <c r="W5634" i="1"/>
  <c r="W5586" i="1"/>
  <c r="Z5586" i="1"/>
  <c r="W5538" i="1"/>
  <c r="Z5538" i="1"/>
  <c r="W5487" i="1"/>
  <c r="Z5487" i="1"/>
  <c r="W5514" i="1"/>
  <c r="Z5514" i="1"/>
  <c r="W5466" i="1"/>
  <c r="Z5466" i="1"/>
  <c r="W5473" i="1"/>
  <c r="Z5473" i="1"/>
  <c r="W5422" i="1"/>
  <c r="Z5422" i="1"/>
  <c r="W5432" i="1"/>
  <c r="Z5432" i="1"/>
  <c r="W5521" i="1"/>
  <c r="Z5521" i="1"/>
  <c r="Z5697" i="1"/>
  <c r="W5697" i="1"/>
  <c r="W5649" i="1"/>
  <c r="Z5649" i="1"/>
  <c r="W5601" i="1"/>
  <c r="Z5601" i="1"/>
  <c r="W5553" i="1"/>
  <c r="Z5553" i="1"/>
  <c r="W5480" i="1"/>
  <c r="Z5480" i="1"/>
  <c r="Z5688" i="1"/>
  <c r="W5688" i="1"/>
  <c r="W5640" i="1"/>
  <c r="Z5640" i="1"/>
  <c r="W5592" i="1"/>
  <c r="Z5592" i="1"/>
  <c r="W5544" i="1"/>
  <c r="Z5544" i="1"/>
  <c r="W5452" i="1"/>
  <c r="Z5452" i="1"/>
  <c r="Z5591" i="1"/>
  <c r="W5591" i="1"/>
  <c r="W5543" i="1"/>
  <c r="Z5543" i="1"/>
  <c r="Z5683" i="1"/>
  <c r="W5683" i="1"/>
  <c r="W5695" i="1"/>
  <c r="Z5695" i="1"/>
  <c r="Z5726" i="1"/>
  <c r="W5726" i="1"/>
  <c r="Z5678" i="1"/>
  <c r="W5678" i="1"/>
  <c r="Z5630" i="1"/>
  <c r="W5630" i="1"/>
  <c r="W5582" i="1"/>
  <c r="Z5582" i="1"/>
  <c r="W5534" i="1"/>
  <c r="Z5534" i="1"/>
  <c r="W5483" i="1"/>
  <c r="Z5483" i="1"/>
  <c r="W5510" i="1"/>
  <c r="Z5510" i="1"/>
  <c r="W5462" i="1"/>
  <c r="Z5462" i="1"/>
  <c r="Z5469" i="1"/>
  <c r="W5469" i="1"/>
  <c r="Z5445" i="1"/>
  <c r="W5445" i="1"/>
  <c r="Z5428" i="1"/>
  <c r="W5428" i="1"/>
  <c r="W5492" i="1"/>
  <c r="Z5492" i="1"/>
  <c r="Z5693" i="1"/>
  <c r="W5693" i="1"/>
  <c r="W5645" i="1"/>
  <c r="Z5645" i="1"/>
  <c r="W5597" i="1"/>
  <c r="Z5597" i="1"/>
  <c r="W5549" i="1"/>
  <c r="Z5549" i="1"/>
  <c r="W5464" i="1"/>
  <c r="Z5464" i="1"/>
  <c r="Z5684" i="1"/>
  <c r="W5684" i="1"/>
  <c r="Z5636" i="1"/>
  <c r="W5636" i="1"/>
  <c r="W5588" i="1"/>
  <c r="Z5588" i="1"/>
  <c r="Z5540" i="1"/>
  <c r="W5540" i="1"/>
  <c r="Z5679" i="1"/>
  <c r="W5679" i="1"/>
  <c r="Z5587" i="1"/>
  <c r="W5587" i="1"/>
  <c r="W5539" i="1"/>
  <c r="Z5539" i="1"/>
  <c r="W5671" i="1"/>
  <c r="Z5671" i="1"/>
  <c r="Z5687" i="1"/>
  <c r="W5687" i="1"/>
  <c r="W5722" i="1"/>
  <c r="Z5722" i="1"/>
  <c r="W5674" i="1"/>
  <c r="Z5674" i="1"/>
  <c r="W5626" i="1"/>
  <c r="Z5626" i="1"/>
  <c r="Z5578" i="1"/>
  <c r="W5578" i="1"/>
  <c r="W5530" i="1"/>
  <c r="Z5530" i="1"/>
  <c r="Z5479" i="1"/>
  <c r="W5479" i="1"/>
  <c r="W5506" i="1"/>
  <c r="Z5506" i="1"/>
  <c r="W5458" i="1"/>
  <c r="Z5458" i="1"/>
  <c r="W5465" i="1"/>
  <c r="Z5465" i="1"/>
  <c r="W5429" i="1"/>
  <c r="Z5429" i="1"/>
  <c r="W5439" i="1"/>
  <c r="Z5439" i="1"/>
  <c r="W5725" i="1"/>
  <c r="Z5725" i="1"/>
  <c r="W5677" i="1"/>
  <c r="Z5677" i="1"/>
  <c r="Z5629" i="1"/>
  <c r="W5629" i="1"/>
  <c r="W5581" i="1"/>
  <c r="Z5581" i="1"/>
  <c r="W5533" i="1"/>
  <c r="Z5533" i="1"/>
  <c r="Z5716" i="1"/>
  <c r="W5716" i="1"/>
  <c r="Z5668" i="1"/>
  <c r="W5668" i="1"/>
  <c r="W5620" i="1"/>
  <c r="Z5620" i="1"/>
  <c r="W5572" i="1"/>
  <c r="Z5572" i="1"/>
  <c r="W5524" i="1"/>
  <c r="Z5524" i="1"/>
  <c r="W5631" i="1"/>
  <c r="Z5631" i="1"/>
  <c r="W5571" i="1"/>
  <c r="Z5571" i="1"/>
  <c r="W5523" i="1"/>
  <c r="Z5523" i="1"/>
  <c r="Z5627" i="1"/>
  <c r="W5627" i="1"/>
  <c r="Z5635" i="1"/>
  <c r="W5635" i="1"/>
  <c r="Z5706" i="1"/>
  <c r="W5706" i="1"/>
  <c r="W5658" i="1"/>
  <c r="Z5658" i="1"/>
  <c r="Z5610" i="1"/>
  <c r="W5610" i="1"/>
  <c r="Z5562" i="1"/>
  <c r="W5562" i="1"/>
  <c r="W5511" i="1"/>
  <c r="Z5511" i="1"/>
  <c r="Z5463" i="1"/>
  <c r="W5463" i="1"/>
  <c r="W5490" i="1"/>
  <c r="Z5490" i="1"/>
  <c r="W5497" i="1"/>
  <c r="Z5497" i="1"/>
  <c r="Z5449" i="1"/>
  <c r="W5449" i="1"/>
  <c r="W5442" i="1"/>
  <c r="Z5442" i="1"/>
  <c r="W5421" i="1"/>
  <c r="Z5421" i="1"/>
  <c r="Z5431" i="1"/>
  <c r="W5431" i="1"/>
  <c r="Z5717" i="1"/>
  <c r="W5717" i="1"/>
  <c r="W5669" i="1"/>
  <c r="Z5669" i="1"/>
  <c r="Z5621" i="1"/>
  <c r="W5621" i="1"/>
  <c r="W5573" i="1"/>
  <c r="Z5573" i="1"/>
  <c r="Z5525" i="1"/>
  <c r="W5525" i="1"/>
  <c r="Z5708" i="1"/>
  <c r="W5708" i="1"/>
  <c r="W5660" i="1"/>
  <c r="Z5660" i="1"/>
  <c r="W5612" i="1"/>
  <c r="Z5612" i="1"/>
  <c r="W5564" i="1"/>
  <c r="Z5564" i="1"/>
  <c r="W5519" i="1"/>
  <c r="Z5519" i="1"/>
  <c r="W5615" i="1"/>
  <c r="Z5615" i="1"/>
  <c r="W5563" i="1"/>
  <c r="Z5563" i="1"/>
  <c r="W5723" i="1"/>
  <c r="Z5723" i="1"/>
  <c r="Z5509" i="1"/>
  <c r="W5509" i="1"/>
  <c r="W5504" i="1"/>
  <c r="Z5504" i="1"/>
  <c r="W5698" i="1"/>
  <c r="Z5698" i="1"/>
  <c r="W5650" i="1"/>
  <c r="Z5650" i="1"/>
  <c r="W5602" i="1"/>
  <c r="Z5602" i="1"/>
  <c r="W5554" i="1"/>
  <c r="Z5554" i="1"/>
  <c r="Z5503" i="1"/>
  <c r="W5503" i="1"/>
  <c r="W5455" i="1"/>
  <c r="Z5455" i="1"/>
  <c r="W5482" i="1"/>
  <c r="Z5482" i="1"/>
  <c r="W5489" i="1"/>
  <c r="Z5489" i="1"/>
  <c r="W5434" i="1"/>
  <c r="Z5434" i="1"/>
  <c r="W5444" i="1"/>
  <c r="Z5444" i="1"/>
  <c r="Z5423" i="1"/>
  <c r="W5423" i="1"/>
  <c r="W5709" i="1"/>
  <c r="Z5709" i="1"/>
  <c r="W5661" i="1"/>
  <c r="Z5661" i="1"/>
  <c r="W5613" i="1"/>
  <c r="Z5613" i="1"/>
  <c r="W5565" i="1"/>
  <c r="Z5565" i="1"/>
  <c r="W5516" i="1"/>
  <c r="Z5516" i="1"/>
  <c r="W5700" i="1"/>
  <c r="Z5700" i="1"/>
  <c r="Z5652" i="1"/>
  <c r="W5652" i="1"/>
  <c r="W5604" i="1"/>
  <c r="Z5604" i="1"/>
  <c r="W5556" i="1"/>
  <c r="Z5556" i="1"/>
  <c r="W5500" i="1"/>
  <c r="Z5500" i="1"/>
  <c r="W5603" i="1"/>
  <c r="Z5603" i="1"/>
  <c r="W5555" i="1"/>
  <c r="Z5555" i="1"/>
  <c r="Z5707" i="1"/>
  <c r="W5707" i="1"/>
  <c r="W5719" i="1"/>
  <c r="Z5719" i="1"/>
  <c r="W5472" i="1"/>
  <c r="Z5472" i="1"/>
  <c r="W5690" i="1"/>
  <c r="Z5690" i="1"/>
  <c r="Z5642" i="1"/>
  <c r="W5642" i="1"/>
  <c r="W5594" i="1"/>
  <c r="Z5594" i="1"/>
  <c r="W5546" i="1"/>
  <c r="Z5546" i="1"/>
  <c r="W5495" i="1"/>
  <c r="Z5495" i="1"/>
  <c r="W5522" i="1"/>
  <c r="Z5522" i="1"/>
  <c r="W5474" i="1"/>
  <c r="Z5474" i="1"/>
  <c r="W5481" i="1"/>
  <c r="Z5481" i="1"/>
  <c r="W5356" i="1"/>
  <c r="Z5356" i="1"/>
  <c r="Z5308" i="1"/>
  <c r="W5308" i="1"/>
  <c r="Z5250" i="1"/>
  <c r="W5250" i="1"/>
  <c r="W5389" i="1"/>
  <c r="Z5389" i="1"/>
  <c r="Z5242" i="1"/>
  <c r="W5242" i="1"/>
  <c r="Z5171" i="1"/>
  <c r="W5171" i="1"/>
  <c r="Z5123" i="1"/>
  <c r="W5123" i="1"/>
  <c r="Z5200" i="1"/>
  <c r="W5200" i="1"/>
  <c r="W5152" i="1"/>
  <c r="Z5152" i="1"/>
  <c r="Z5351" i="1"/>
  <c r="W5351" i="1"/>
  <c r="Z5303" i="1"/>
  <c r="W5303" i="1"/>
  <c r="Z5416" i="1"/>
  <c r="W5416" i="1"/>
  <c r="Z4991" i="1"/>
  <c r="W4991" i="1"/>
  <c r="W4960" i="1"/>
  <c r="Z4960" i="1"/>
  <c r="W5051" i="1"/>
  <c r="Z5051" i="1"/>
  <c r="W5070" i="1"/>
  <c r="Z5070" i="1"/>
  <c r="W4938" i="1"/>
  <c r="Z4938" i="1"/>
  <c r="W4937" i="1"/>
  <c r="Z4937" i="1"/>
  <c r="Z5090" i="1"/>
  <c r="W5090" i="1"/>
  <c r="W5048" i="1"/>
  <c r="Z5048" i="1"/>
  <c r="Z5415" i="1"/>
  <c r="W5415" i="1"/>
  <c r="W5370" i="1"/>
  <c r="Z5370" i="1"/>
  <c r="Z5281" i="1"/>
  <c r="W5281" i="1"/>
  <c r="W5034" i="1"/>
  <c r="Z5034" i="1"/>
  <c r="W4952" i="1"/>
  <c r="Z4952" i="1"/>
  <c r="W5016" i="1"/>
  <c r="Z5016" i="1"/>
  <c r="W5047" i="1"/>
  <c r="Z5047" i="1"/>
  <c r="W5023" i="1"/>
  <c r="Z5023" i="1"/>
  <c r="W5062" i="1"/>
  <c r="Z5062" i="1"/>
  <c r="Z5031" i="1"/>
  <c r="W5031" i="1"/>
  <c r="W5074" i="1"/>
  <c r="Z5074" i="1"/>
  <c r="Z5003" i="1"/>
  <c r="W5003" i="1"/>
  <c r="Z5073" i="1"/>
  <c r="W5073" i="1"/>
  <c r="W4993" i="1"/>
  <c r="Z4993" i="1"/>
  <c r="Z5081" i="1"/>
  <c r="W5081" i="1"/>
  <c r="Z4980" i="1"/>
  <c r="W4980" i="1"/>
  <c r="Z5088" i="1"/>
  <c r="W5088" i="1"/>
  <c r="W5318" i="1"/>
  <c r="Z5318" i="1"/>
  <c r="W5267" i="1"/>
  <c r="Z5267" i="1"/>
  <c r="Z5411" i="1"/>
  <c r="W5411" i="1"/>
  <c r="Z5387" i="1"/>
  <c r="W5387" i="1"/>
  <c r="W5366" i="1"/>
  <c r="Z5366" i="1"/>
  <c r="W5270" i="1"/>
  <c r="Z5270" i="1"/>
  <c r="Z5186" i="1"/>
  <c r="W5186" i="1"/>
  <c r="W5373" i="1"/>
  <c r="Z5373" i="1"/>
  <c r="Z5325" i="1"/>
  <c r="W5325" i="1"/>
  <c r="W5277" i="1"/>
  <c r="Z5277" i="1"/>
  <c r="W5112" i="1"/>
  <c r="Z5112" i="1"/>
  <c r="Z5414" i="1"/>
  <c r="W5414" i="1"/>
  <c r="Z5232" i="1"/>
  <c r="W5232" i="1"/>
  <c r="W5173" i="1"/>
  <c r="Z5173" i="1"/>
  <c r="W5018" i="1"/>
  <c r="Z5018" i="1"/>
  <c r="W4940" i="1"/>
  <c r="Z4940" i="1"/>
  <c r="W4983" i="1"/>
  <c r="Z4983" i="1"/>
  <c r="Z5100" i="1"/>
  <c r="W5100" i="1"/>
  <c r="W5015" i="1"/>
  <c r="Z5015" i="1"/>
  <c r="Z5058" i="1"/>
  <c r="W5058" i="1"/>
  <c r="W5019" i="1"/>
  <c r="Z5019" i="1"/>
  <c r="W5066" i="1"/>
  <c r="Z5066" i="1"/>
  <c r="Z5038" i="1"/>
  <c r="W5038" i="1"/>
  <c r="W5065" i="1"/>
  <c r="Z5065" i="1"/>
  <c r="Z4985" i="1"/>
  <c r="W4985" i="1"/>
  <c r="W5020" i="1"/>
  <c r="Z5020" i="1"/>
  <c r="W4972" i="1"/>
  <c r="Z4972" i="1"/>
  <c r="W5084" i="1"/>
  <c r="Z5084" i="1"/>
  <c r="W5314" i="1"/>
  <c r="Z5314" i="1"/>
  <c r="W5252" i="1"/>
  <c r="Z5252" i="1"/>
  <c r="W5407" i="1"/>
  <c r="Z5407" i="1"/>
  <c r="Z5259" i="1"/>
  <c r="W5259" i="1"/>
  <c r="Z5362" i="1"/>
  <c r="W5362" i="1"/>
  <c r="W5263" i="1"/>
  <c r="Z5263" i="1"/>
  <c r="W5182" i="1"/>
  <c r="Z5182" i="1"/>
  <c r="W5369" i="1"/>
  <c r="Z5369" i="1"/>
  <c r="Z5321" i="1"/>
  <c r="W5321" i="1"/>
  <c r="Z5273" i="1"/>
  <c r="W5273" i="1"/>
  <c r="W5104" i="1"/>
  <c r="Z5104" i="1"/>
  <c r="Z5410" i="1"/>
  <c r="W5410" i="1"/>
  <c r="W5217" i="1"/>
  <c r="Z5217" i="1"/>
  <c r="Z5169" i="1"/>
  <c r="W5169" i="1"/>
  <c r="W5352" i="1"/>
  <c r="Z5352" i="1"/>
  <c r="Z5304" i="1"/>
  <c r="W5304" i="1"/>
  <c r="Z5239" i="1"/>
  <c r="W5239" i="1"/>
  <c r="Z5385" i="1"/>
  <c r="W5385" i="1"/>
  <c r="W5231" i="1"/>
  <c r="Z5231" i="1"/>
  <c r="W5167" i="1"/>
  <c r="Z5167" i="1"/>
  <c r="W5119" i="1"/>
  <c r="Z5119" i="1"/>
  <c r="Z5196" i="1"/>
  <c r="W5196" i="1"/>
  <c r="W5148" i="1"/>
  <c r="Z5148" i="1"/>
  <c r="Z5347" i="1"/>
  <c r="W5347" i="1"/>
  <c r="Z5299" i="1"/>
  <c r="W5299" i="1"/>
  <c r="Z5412" i="1"/>
  <c r="W5412" i="1"/>
  <c r="Z4999" i="1"/>
  <c r="W4999" i="1"/>
  <c r="Z4939" i="1"/>
  <c r="W4939" i="1"/>
  <c r="W5035" i="1"/>
  <c r="Z5035" i="1"/>
  <c r="Z5039" i="1"/>
  <c r="W5039" i="1"/>
  <c r="W5044" i="1"/>
  <c r="Z5044" i="1"/>
  <c r="W5001" i="1"/>
  <c r="Z5001" i="1"/>
  <c r="Z4988" i="1"/>
  <c r="W4988" i="1"/>
  <c r="Z5215" i="1"/>
  <c r="W5215" i="1"/>
  <c r="W5274" i="1"/>
  <c r="Z5274" i="1"/>
  <c r="W5391" i="1"/>
  <c r="Z5391" i="1"/>
  <c r="W5322" i="1"/>
  <c r="Z5322" i="1"/>
  <c r="Z5190" i="1"/>
  <c r="W5190" i="1"/>
  <c r="W5142" i="1"/>
  <c r="Z5142" i="1"/>
  <c r="W5329" i="1"/>
  <c r="Z5329" i="1"/>
  <c r="Z5121" i="1"/>
  <c r="W5121" i="1"/>
  <c r="Z5033" i="1"/>
  <c r="W5033" i="1"/>
  <c r="W5068" i="1"/>
  <c r="Z5068" i="1"/>
  <c r="W4967" i="1"/>
  <c r="Z4967" i="1"/>
  <c r="Z5096" i="1"/>
  <c r="W5096" i="1"/>
  <c r="Z5006" i="1"/>
  <c r="W5006" i="1"/>
  <c r="W5050" i="1"/>
  <c r="Z5050" i="1"/>
  <c r="W5011" i="1"/>
  <c r="Z5011" i="1"/>
  <c r="W5054" i="1"/>
  <c r="Z5054" i="1"/>
  <c r="W5022" i="1"/>
  <c r="Z5022" i="1"/>
  <c r="W5057" i="1"/>
  <c r="Z5057" i="1"/>
  <c r="Z4977" i="1"/>
  <c r="W4977" i="1"/>
  <c r="W5046" i="1"/>
  <c r="Z5046" i="1"/>
  <c r="Z4964" i="1"/>
  <c r="W4964" i="1"/>
  <c r="Z5080" i="1"/>
  <c r="W5080" i="1"/>
  <c r="W5310" i="1"/>
  <c r="Z5310" i="1"/>
  <c r="W5222" i="1"/>
  <c r="Z5222" i="1"/>
  <c r="W5395" i="1"/>
  <c r="Z5395" i="1"/>
  <c r="W5244" i="1"/>
  <c r="Z5244" i="1"/>
  <c r="Z5358" i="1"/>
  <c r="W5358" i="1"/>
  <c r="Z5248" i="1"/>
  <c r="W5248" i="1"/>
  <c r="W5178" i="1"/>
  <c r="Z5178" i="1"/>
  <c r="W5365" i="1"/>
  <c r="Z5365" i="1"/>
  <c r="W5317" i="1"/>
  <c r="Z5317" i="1"/>
  <c r="Z5266" i="1"/>
  <c r="W5266" i="1"/>
  <c r="W5402" i="1"/>
  <c r="Z5402" i="1"/>
  <c r="Z5406" i="1"/>
  <c r="W5406" i="1"/>
  <c r="Z5213" i="1"/>
  <c r="W5213" i="1"/>
  <c r="Z5165" i="1"/>
  <c r="W5165" i="1"/>
  <c r="Z5348" i="1"/>
  <c r="W5348" i="1"/>
  <c r="W5300" i="1"/>
  <c r="Z5300" i="1"/>
  <c r="Z5220" i="1"/>
  <c r="W5220" i="1"/>
  <c r="Z5381" i="1"/>
  <c r="W5381" i="1"/>
  <c r="W5227" i="1"/>
  <c r="Z5227" i="1"/>
  <c r="W5163" i="1"/>
  <c r="Z5163" i="1"/>
  <c r="W5115" i="1"/>
  <c r="Z5115" i="1"/>
  <c r="Z5192" i="1"/>
  <c r="W5192" i="1"/>
  <c r="Z5144" i="1"/>
  <c r="W5144" i="1"/>
  <c r="W5343" i="1"/>
  <c r="Z5343" i="1"/>
  <c r="Z5295" i="1"/>
  <c r="W5295" i="1"/>
  <c r="Z5408" i="1"/>
  <c r="W5408" i="1"/>
  <c r="Z4969" i="1"/>
  <c r="W4969" i="1"/>
  <c r="Z5030" i="1"/>
  <c r="W5030" i="1"/>
  <c r="Z4956" i="1"/>
  <c r="W4956" i="1"/>
  <c r="W5076" i="1"/>
  <c r="Z5076" i="1"/>
  <c r="Z5306" i="1"/>
  <c r="W5306" i="1"/>
  <c r="Z5218" i="1"/>
  <c r="W5218" i="1"/>
  <c r="W5383" i="1"/>
  <c r="Z5383" i="1"/>
  <c r="Z5229" i="1"/>
  <c r="W5229" i="1"/>
  <c r="Z5354" i="1"/>
  <c r="W5354" i="1"/>
  <c r="W5237" i="1"/>
  <c r="Z5237" i="1"/>
  <c r="W5174" i="1"/>
  <c r="Z5174" i="1"/>
  <c r="W5361" i="1"/>
  <c r="Z5361" i="1"/>
  <c r="W5313" i="1"/>
  <c r="Z5313" i="1"/>
  <c r="W5255" i="1"/>
  <c r="Z5255" i="1"/>
  <c r="W5394" i="1"/>
  <c r="Z5394" i="1"/>
  <c r="W5398" i="1"/>
  <c r="Z5398" i="1"/>
  <c r="Z5209" i="1"/>
  <c r="W5209" i="1"/>
  <c r="W5161" i="1"/>
  <c r="Z5161" i="1"/>
  <c r="Z5344" i="1"/>
  <c r="W5344" i="1"/>
  <c r="W5296" i="1"/>
  <c r="Z5296" i="1"/>
  <c r="Z5120" i="1"/>
  <c r="W5120" i="1"/>
  <c r="W5377" i="1"/>
  <c r="Z5377" i="1"/>
  <c r="Z5223" i="1"/>
  <c r="W5223" i="1"/>
  <c r="W5159" i="1"/>
  <c r="Z5159" i="1"/>
  <c r="W5110" i="1"/>
  <c r="Z5110" i="1"/>
  <c r="W5188" i="1"/>
  <c r="Z5188" i="1"/>
  <c r="Z5140" i="1"/>
  <c r="W5140" i="1"/>
  <c r="W5339" i="1"/>
  <c r="Z5339" i="1"/>
  <c r="Z5291" i="1"/>
  <c r="W5291" i="1"/>
  <c r="W5404" i="1"/>
  <c r="Z5404" i="1"/>
  <c r="W4994" i="1"/>
  <c r="Z4994" i="1"/>
  <c r="Z5036" i="1"/>
  <c r="W5036" i="1"/>
  <c r="Z4997" i="1"/>
  <c r="W4997" i="1"/>
  <c r="Z5094" i="1"/>
  <c r="W5094" i="1"/>
  <c r="W4957" i="1"/>
  <c r="Z4957" i="1"/>
  <c r="Z5045" i="1"/>
  <c r="W5045" i="1"/>
  <c r="W4948" i="1"/>
  <c r="Z4948" i="1"/>
  <c r="W5234" i="1"/>
  <c r="Z5234" i="1"/>
  <c r="Z5302" i="1"/>
  <c r="W5302" i="1"/>
  <c r="W5138" i="1"/>
  <c r="Z5138" i="1"/>
  <c r="Z5379" i="1"/>
  <c r="W5379" i="1"/>
  <c r="W5225" i="1"/>
  <c r="Z5225" i="1"/>
  <c r="W5350" i="1"/>
  <c r="Z5350" i="1"/>
  <c r="Z5233" i="1"/>
  <c r="W5233" i="1"/>
  <c r="W5170" i="1"/>
  <c r="Z5170" i="1"/>
  <c r="W5357" i="1"/>
  <c r="Z5357" i="1"/>
  <c r="Z5309" i="1"/>
  <c r="W5309" i="1"/>
  <c r="Z5251" i="1"/>
  <c r="W5251" i="1"/>
  <c r="W5390" i="1"/>
  <c r="Z5390" i="1"/>
  <c r="W5258" i="1"/>
  <c r="Z5258" i="1"/>
  <c r="W5205" i="1"/>
  <c r="Z5205" i="1"/>
  <c r="W5157" i="1"/>
  <c r="Z5157" i="1"/>
  <c r="Z5340" i="1"/>
  <c r="W5340" i="1"/>
  <c r="Z5292" i="1"/>
  <c r="W5292" i="1"/>
  <c r="Z5111" i="1"/>
  <c r="W5111" i="1"/>
  <c r="W5128" i="1"/>
  <c r="Z5128" i="1"/>
  <c r="Z5203" i="1"/>
  <c r="W5203" i="1"/>
  <c r="Z5155" i="1"/>
  <c r="W5155" i="1"/>
  <c r="Z5106" i="1"/>
  <c r="W5106" i="1"/>
  <c r="W5184" i="1"/>
  <c r="Z5184" i="1"/>
  <c r="W5136" i="1"/>
  <c r="Z5136" i="1"/>
  <c r="W5335" i="1"/>
  <c r="Z5335" i="1"/>
  <c r="W5287" i="1"/>
  <c r="Z5287" i="1"/>
  <c r="W5400" i="1"/>
  <c r="Z5400" i="1"/>
  <c r="W5010" i="1"/>
  <c r="Z5010" i="1"/>
  <c r="Z5083" i="1"/>
  <c r="W5083" i="1"/>
  <c r="W4978" i="1"/>
  <c r="Z4978" i="1"/>
  <c r="W5086" i="1"/>
  <c r="Z5086" i="1"/>
  <c r="W4986" i="1"/>
  <c r="Z4986" i="1"/>
  <c r="W4979" i="1"/>
  <c r="Z4979" i="1"/>
  <c r="W4989" i="1"/>
  <c r="Z4989" i="1"/>
  <c r="Z5085" i="1"/>
  <c r="W5085" i="1"/>
  <c r="W4945" i="1"/>
  <c r="Z4945" i="1"/>
  <c r="W5041" i="1"/>
  <c r="Z5041" i="1"/>
  <c r="W4944" i="1"/>
  <c r="Z4944" i="1"/>
  <c r="W5249" i="1"/>
  <c r="Z5249" i="1"/>
  <c r="Z5298" i="1"/>
  <c r="W5298" i="1"/>
  <c r="W5134" i="1"/>
  <c r="Z5134" i="1"/>
  <c r="Z5122" i="1"/>
  <c r="W5122" i="1"/>
  <c r="Z5256" i="1"/>
  <c r="W5256" i="1"/>
  <c r="W5346" i="1"/>
  <c r="Z5346" i="1"/>
  <c r="Z5214" i="1"/>
  <c r="W5214" i="1"/>
  <c r="Z5166" i="1"/>
  <c r="W5166" i="1"/>
  <c r="Z5353" i="1"/>
  <c r="W5353" i="1"/>
  <c r="Z5305" i="1"/>
  <c r="W5305" i="1"/>
  <c r="W5240" i="1"/>
  <c r="Z5240" i="1"/>
  <c r="Z5386" i="1"/>
  <c r="W5386" i="1"/>
  <c r="W5243" i="1"/>
  <c r="Z5243" i="1"/>
  <c r="W5201" i="1"/>
  <c r="Z5201" i="1"/>
  <c r="W5153" i="1"/>
  <c r="Z5153" i="1"/>
  <c r="Z5336" i="1"/>
  <c r="W5336" i="1"/>
  <c r="Z5288" i="1"/>
  <c r="W5288" i="1"/>
  <c r="W5103" i="1"/>
  <c r="Z5103" i="1"/>
  <c r="W5124" i="1"/>
  <c r="Z5124" i="1"/>
  <c r="Z5199" i="1"/>
  <c r="W5199" i="1"/>
  <c r="Z5151" i="1"/>
  <c r="W5151" i="1"/>
  <c r="Z5102" i="1"/>
  <c r="W5102" i="1"/>
  <c r="W5180" i="1"/>
  <c r="Z5180" i="1"/>
  <c r="W5132" i="1"/>
  <c r="Z5132" i="1"/>
  <c r="W5331" i="1"/>
  <c r="Z5331" i="1"/>
  <c r="W5283" i="1"/>
  <c r="Z5283" i="1"/>
  <c r="W5396" i="1"/>
  <c r="Z5396" i="1"/>
  <c r="W4970" i="1"/>
  <c r="Z4970" i="1"/>
  <c r="W5082" i="1"/>
  <c r="Z5082" i="1"/>
  <c r="W4982" i="1"/>
  <c r="Z4982" i="1"/>
  <c r="W4955" i="1"/>
  <c r="Z4955" i="1"/>
  <c r="Z4981" i="1"/>
  <c r="W4981" i="1"/>
  <c r="Z5077" i="1"/>
  <c r="W5077" i="1"/>
  <c r="W4941" i="1"/>
  <c r="Z4941" i="1"/>
  <c r="W5029" i="1"/>
  <c r="Z5029" i="1"/>
  <c r="W5072" i="1"/>
  <c r="Z5072" i="1"/>
  <c r="Z5260" i="1"/>
  <c r="W5260" i="1"/>
  <c r="W5294" i="1"/>
  <c r="Z5294" i="1"/>
  <c r="W5130" i="1"/>
  <c r="Z5130" i="1"/>
  <c r="W5114" i="1"/>
  <c r="Z5114" i="1"/>
  <c r="Z5245" i="1"/>
  <c r="W5245" i="1"/>
  <c r="Z5342" i="1"/>
  <c r="W5342" i="1"/>
  <c r="Z5210" i="1"/>
  <c r="W5210" i="1"/>
  <c r="W5162" i="1"/>
  <c r="Z5162" i="1"/>
  <c r="Z5349" i="1"/>
  <c r="W5349" i="1"/>
  <c r="Z5301" i="1"/>
  <c r="W5301" i="1"/>
  <c r="W5221" i="1"/>
  <c r="Z5221" i="1"/>
  <c r="Z5382" i="1"/>
  <c r="W5382" i="1"/>
  <c r="W5228" i="1"/>
  <c r="Z5228" i="1"/>
  <c r="W5197" i="1"/>
  <c r="Z5197" i="1"/>
  <c r="W5149" i="1"/>
  <c r="Z5149" i="1"/>
  <c r="Z5332" i="1"/>
  <c r="W5332" i="1"/>
  <c r="Z5284" i="1"/>
  <c r="W5284" i="1"/>
  <c r="W5417" i="1"/>
  <c r="Z5417" i="1"/>
  <c r="Z5116" i="1"/>
  <c r="W5116" i="1"/>
  <c r="W5195" i="1"/>
  <c r="Z5195" i="1"/>
  <c r="W5147" i="1"/>
  <c r="Z5147" i="1"/>
  <c r="W5261" i="1"/>
  <c r="Z5261" i="1"/>
  <c r="W5176" i="1"/>
  <c r="Z5176" i="1"/>
  <c r="Z5375" i="1"/>
  <c r="W5375" i="1"/>
  <c r="W5327" i="1"/>
  <c r="Z5327" i="1"/>
  <c r="W5279" i="1"/>
  <c r="Z5279" i="1"/>
  <c r="Z5392" i="1"/>
  <c r="W5392" i="1"/>
  <c r="W4962" i="1"/>
  <c r="Z4962" i="1"/>
  <c r="W5078" i="1"/>
  <c r="Z5078" i="1"/>
  <c r="W4974" i="1"/>
  <c r="Z4974" i="1"/>
  <c r="W5027" i="1"/>
  <c r="Z5027" i="1"/>
  <c r="W4973" i="1"/>
  <c r="Z4973" i="1"/>
  <c r="Z5012" i="1"/>
  <c r="W5012" i="1"/>
  <c r="W5069" i="1"/>
  <c r="Z5069" i="1"/>
  <c r="W5021" i="1"/>
  <c r="Z5021" i="1"/>
  <c r="W5064" i="1"/>
  <c r="Z5064" i="1"/>
  <c r="W5207" i="1"/>
  <c r="Z5207" i="1"/>
  <c r="W5290" i="1"/>
  <c r="Z5290" i="1"/>
  <c r="Z5126" i="1"/>
  <c r="W5126" i="1"/>
  <c r="W5105" i="1"/>
  <c r="Z5105" i="1"/>
  <c r="Z5241" i="1"/>
  <c r="W5241" i="1"/>
  <c r="Z5338" i="1"/>
  <c r="W5338" i="1"/>
  <c r="Z5206" i="1"/>
  <c r="W5206" i="1"/>
  <c r="W5158" i="1"/>
  <c r="Z5158" i="1"/>
  <c r="Z5345" i="1"/>
  <c r="W5345" i="1"/>
  <c r="Z5297" i="1"/>
  <c r="W5297" i="1"/>
  <c r="Z5141" i="1"/>
  <c r="W5141" i="1"/>
  <c r="Z5378" i="1"/>
  <c r="W5378" i="1"/>
  <c r="Z5224" i="1"/>
  <c r="W5224" i="1"/>
  <c r="Z5193" i="1"/>
  <c r="W5193" i="1"/>
  <c r="Z5145" i="1"/>
  <c r="W5145" i="1"/>
  <c r="W5328" i="1"/>
  <c r="Z5328" i="1"/>
  <c r="W5280" i="1"/>
  <c r="Z5280" i="1"/>
  <c r="Z5413" i="1"/>
  <c r="W5413" i="1"/>
  <c r="W5107" i="1"/>
  <c r="Z5107" i="1"/>
  <c r="W5191" i="1"/>
  <c r="Z5191" i="1"/>
  <c r="W5143" i="1"/>
  <c r="Z5143" i="1"/>
  <c r="W5235" i="1"/>
  <c r="Z5235" i="1"/>
  <c r="Z5172" i="1"/>
  <c r="W5172" i="1"/>
  <c r="W5371" i="1"/>
  <c r="Z5371" i="1"/>
  <c r="Z5323" i="1"/>
  <c r="W5323" i="1"/>
  <c r="Z5275" i="1"/>
  <c r="W5275" i="1"/>
  <c r="Z5388" i="1"/>
  <c r="W5388" i="1"/>
  <c r="W4961" i="1"/>
  <c r="Z4961" i="1"/>
  <c r="W5042" i="1"/>
  <c r="Z5042" i="1"/>
  <c r="W5061" i="1"/>
  <c r="Z5061" i="1"/>
  <c r="W5013" i="1"/>
  <c r="Z5013" i="1"/>
  <c r="Z5060" i="1"/>
  <c r="W5060" i="1"/>
  <c r="W5271" i="1"/>
  <c r="Z5271" i="1"/>
  <c r="Z5286" i="1"/>
  <c r="W5286" i="1"/>
  <c r="Z5118" i="1"/>
  <c r="W5118" i="1"/>
  <c r="Z5419" i="1"/>
  <c r="W5419" i="1"/>
  <c r="Z5230" i="1"/>
  <c r="W5230" i="1"/>
  <c r="Z5334" i="1"/>
  <c r="W5334" i="1"/>
  <c r="W5202" i="1"/>
  <c r="Z5202" i="1"/>
  <c r="W5154" i="1"/>
  <c r="Z5154" i="1"/>
  <c r="Z5341" i="1"/>
  <c r="W5341" i="1"/>
  <c r="Z5293" i="1"/>
  <c r="W5293" i="1"/>
  <c r="Z5137" i="1"/>
  <c r="W5137" i="1"/>
  <c r="W5125" i="1"/>
  <c r="Z5125" i="1"/>
  <c r="Z5269" i="1"/>
  <c r="W5269" i="1"/>
  <c r="Z5189" i="1"/>
  <c r="W5189" i="1"/>
  <c r="W5372" i="1"/>
  <c r="Z5372" i="1"/>
  <c r="W5324" i="1"/>
  <c r="Z5324" i="1"/>
  <c r="W5276" i="1"/>
  <c r="Z5276" i="1"/>
  <c r="W5409" i="1"/>
  <c r="Z5409" i="1"/>
  <c r="Z5405" i="1"/>
  <c r="W5405" i="1"/>
  <c r="W5187" i="1"/>
  <c r="Z5187" i="1"/>
  <c r="W5139" i="1"/>
  <c r="Z5139" i="1"/>
  <c r="W5216" i="1"/>
  <c r="Z5216" i="1"/>
  <c r="W5168" i="1"/>
  <c r="Z5168" i="1"/>
  <c r="W5367" i="1"/>
  <c r="Z5367" i="1"/>
  <c r="Z5319" i="1"/>
  <c r="W5319" i="1"/>
  <c r="W5253" i="1"/>
  <c r="Z5253" i="1"/>
  <c r="Z5384" i="1"/>
  <c r="W5384" i="1"/>
  <c r="W4990" i="1"/>
  <c r="Z4990" i="1"/>
  <c r="W5000" i="1"/>
  <c r="Z5000" i="1"/>
  <c r="W5079" i="1"/>
  <c r="Z5079" i="1"/>
  <c r="W4992" i="1"/>
  <c r="Z4992" i="1"/>
  <c r="Z5071" i="1"/>
  <c r="W5071" i="1"/>
  <c r="W4936" i="1"/>
  <c r="Z4936" i="1"/>
  <c r="Z4984" i="1"/>
  <c r="W4984" i="1"/>
  <c r="W5067" i="1"/>
  <c r="Z5067" i="1"/>
  <c r="W5063" i="1"/>
  <c r="Z5063" i="1"/>
  <c r="Z4995" i="1"/>
  <c r="W4995" i="1"/>
  <c r="Z4954" i="1"/>
  <c r="W4954" i="1"/>
  <c r="Z5024" i="1"/>
  <c r="W5024" i="1"/>
  <c r="W4966" i="1"/>
  <c r="Z4966" i="1"/>
  <c r="Z5007" i="1"/>
  <c r="W5007" i="1"/>
  <c r="W5037" i="1"/>
  <c r="Z5037" i="1"/>
  <c r="Z4976" i="1"/>
  <c r="W4976" i="1"/>
  <c r="Z5028" i="1"/>
  <c r="W5028" i="1"/>
  <c r="W5059" i="1"/>
  <c r="Z5059" i="1"/>
  <c r="Z4963" i="1"/>
  <c r="W4963" i="1"/>
  <c r="Z4946" i="1"/>
  <c r="W4946" i="1"/>
  <c r="Z4987" i="1"/>
  <c r="W4987" i="1"/>
  <c r="W4958" i="1"/>
  <c r="Z4958" i="1"/>
  <c r="Z5014" i="1"/>
  <c r="W5014" i="1"/>
  <c r="Z4953" i="1"/>
  <c r="W4953" i="1"/>
  <c r="Z5026" i="1"/>
  <c r="W5026" i="1"/>
  <c r="W5053" i="1"/>
  <c r="Z5053" i="1"/>
  <c r="W5004" i="1"/>
  <c r="Z5004" i="1"/>
  <c r="W5056" i="1"/>
  <c r="Z5056" i="1"/>
  <c r="W5264" i="1"/>
  <c r="Z5264" i="1"/>
  <c r="Z5282" i="1"/>
  <c r="W5282" i="1"/>
  <c r="W5109" i="1"/>
  <c r="Z5109" i="1"/>
  <c r="Z5403" i="1"/>
  <c r="W5403" i="1"/>
  <c r="W5226" i="1"/>
  <c r="Z5226" i="1"/>
  <c r="W5330" i="1"/>
  <c r="Z5330" i="1"/>
  <c r="W5198" i="1"/>
  <c r="Z5198" i="1"/>
  <c r="Z5150" i="1"/>
  <c r="W5150" i="1"/>
  <c r="W5337" i="1"/>
  <c r="Z5337" i="1"/>
  <c r="Z5289" i="1"/>
  <c r="W5289" i="1"/>
  <c r="W5133" i="1"/>
  <c r="Z5133" i="1"/>
  <c r="Z5117" i="1"/>
  <c r="W5117" i="1"/>
  <c r="W5262" i="1"/>
  <c r="Z5262" i="1"/>
  <c r="Z5185" i="1"/>
  <c r="W5185" i="1"/>
  <c r="Z5368" i="1"/>
  <c r="W5368" i="1"/>
  <c r="W5320" i="1"/>
  <c r="Z5320" i="1"/>
  <c r="W5272" i="1"/>
  <c r="Z5272" i="1"/>
  <c r="W5401" i="1"/>
  <c r="Z5401" i="1"/>
  <c r="Z5268" i="1"/>
  <c r="W5268" i="1"/>
  <c r="W5183" i="1"/>
  <c r="Z5183" i="1"/>
  <c r="W5135" i="1"/>
  <c r="Z5135" i="1"/>
  <c r="W5212" i="1"/>
  <c r="Z5212" i="1"/>
  <c r="Z5164" i="1"/>
  <c r="W5164" i="1"/>
  <c r="W5363" i="1"/>
  <c r="Z5363" i="1"/>
  <c r="W5315" i="1"/>
  <c r="Z5315" i="1"/>
  <c r="Z5238" i="1"/>
  <c r="W5238" i="1"/>
  <c r="W5380" i="1"/>
  <c r="Z5380" i="1"/>
  <c r="W4998" i="1"/>
  <c r="Z4998" i="1"/>
  <c r="W5099" i="1"/>
  <c r="Z5099" i="1"/>
  <c r="W5002" i="1"/>
  <c r="Z5002" i="1"/>
  <c r="W5091" i="1"/>
  <c r="Z5091" i="1"/>
  <c r="Z5005" i="1"/>
  <c r="W5005" i="1"/>
  <c r="W5049" i="1"/>
  <c r="Z5049" i="1"/>
  <c r="Z5017" i="1"/>
  <c r="W5017" i="1"/>
  <c r="W5032" i="1"/>
  <c r="Z5032" i="1"/>
  <c r="Z4943" i="1"/>
  <c r="W4943" i="1"/>
  <c r="W5087" i="1"/>
  <c r="Z5087" i="1"/>
  <c r="W5095" i="1"/>
  <c r="Z5095" i="1"/>
  <c r="W5008" i="1"/>
  <c r="Z5008" i="1"/>
  <c r="Z4971" i="1"/>
  <c r="W4971" i="1"/>
  <c r="W5075" i="1"/>
  <c r="Z5075" i="1"/>
  <c r="W4947" i="1"/>
  <c r="Z4947" i="1"/>
  <c r="Z5040" i="1"/>
  <c r="W5040" i="1"/>
  <c r="W5093" i="1"/>
  <c r="Z5093" i="1"/>
  <c r="W4968" i="1"/>
  <c r="Z4968" i="1"/>
  <c r="W4975" i="1"/>
  <c r="Z4975" i="1"/>
  <c r="W5055" i="1"/>
  <c r="Z5055" i="1"/>
  <c r="Z5043" i="1"/>
  <c r="W5043" i="1"/>
  <c r="W4942" i="1"/>
  <c r="Z4942" i="1"/>
  <c r="W4959" i="1"/>
  <c r="Z4959" i="1"/>
  <c r="W4950" i="1"/>
  <c r="Z4950" i="1"/>
  <c r="W4965" i="1"/>
  <c r="Z4965" i="1"/>
  <c r="W4949" i="1"/>
  <c r="Z4949" i="1"/>
  <c r="Z5009" i="1"/>
  <c r="W5009" i="1"/>
  <c r="W5098" i="1"/>
  <c r="Z5098" i="1"/>
  <c r="W4996" i="1"/>
  <c r="Z4996" i="1"/>
  <c r="W5052" i="1"/>
  <c r="Z5052" i="1"/>
  <c r="W5211" i="1"/>
  <c r="Z5211" i="1"/>
  <c r="Z5278" i="1"/>
  <c r="W5278" i="1"/>
  <c r="Z5101" i="1"/>
  <c r="W5101" i="1"/>
  <c r="W5399" i="1"/>
  <c r="Z5399" i="1"/>
  <c r="W5374" i="1"/>
  <c r="Z5374" i="1"/>
  <c r="Z5326" i="1"/>
  <c r="W5326" i="1"/>
  <c r="W5194" i="1"/>
  <c r="Z5194" i="1"/>
  <c r="Z5146" i="1"/>
  <c r="W5146" i="1"/>
  <c r="W5333" i="1"/>
  <c r="Z5333" i="1"/>
  <c r="Z5285" i="1"/>
  <c r="W5285" i="1"/>
  <c r="W5129" i="1"/>
  <c r="Z5129" i="1"/>
  <c r="W5108" i="1"/>
  <c r="Z5108" i="1"/>
  <c r="W5247" i="1"/>
  <c r="Z5247" i="1"/>
  <c r="W5181" i="1"/>
  <c r="Z5181" i="1"/>
  <c r="Z5364" i="1"/>
  <c r="W5364" i="1"/>
  <c r="W5316" i="1"/>
  <c r="Z5316" i="1"/>
  <c r="Z5265" i="1"/>
  <c r="W5265" i="1"/>
  <c r="Z5397" i="1"/>
  <c r="W5397" i="1"/>
  <c r="W5257" i="1"/>
  <c r="Z5257" i="1"/>
  <c r="Z5179" i="1"/>
  <c r="W5179" i="1"/>
  <c r="Z5131" i="1"/>
  <c r="W5131" i="1"/>
  <c r="W5208" i="1"/>
  <c r="Z5208" i="1"/>
  <c r="W5160" i="1"/>
  <c r="Z5160" i="1"/>
  <c r="Z5359" i="1"/>
  <c r="W5359" i="1"/>
  <c r="W5311" i="1"/>
  <c r="Z5311" i="1"/>
  <c r="W5219" i="1"/>
  <c r="Z5219" i="1"/>
  <c r="W5376" i="1"/>
  <c r="Z5376" i="1"/>
  <c r="Z5025" i="1"/>
  <c r="W5025" i="1"/>
  <c r="W5097" i="1"/>
  <c r="Z5097" i="1"/>
  <c r="W4951" i="1"/>
  <c r="Z4951" i="1"/>
  <c r="W5092" i="1"/>
  <c r="Z5092" i="1"/>
  <c r="W5418" i="1"/>
  <c r="Z5418" i="1"/>
  <c r="Z5236" i="1"/>
  <c r="W5236" i="1"/>
  <c r="W5177" i="1"/>
  <c r="Z5177" i="1"/>
  <c r="Z5360" i="1"/>
  <c r="W5360" i="1"/>
  <c r="Z5312" i="1"/>
  <c r="W5312" i="1"/>
  <c r="W5254" i="1"/>
  <c r="Z5254" i="1"/>
  <c r="Z5393" i="1"/>
  <c r="W5393" i="1"/>
  <c r="W5246" i="1"/>
  <c r="Z5246" i="1"/>
  <c r="Z5175" i="1"/>
  <c r="W5175" i="1"/>
  <c r="Z5127" i="1"/>
  <c r="W5127" i="1"/>
  <c r="W5204" i="1"/>
  <c r="Z5204" i="1"/>
  <c r="W5156" i="1"/>
  <c r="Z5156" i="1"/>
  <c r="Z5355" i="1"/>
  <c r="W5355" i="1"/>
  <c r="W5307" i="1"/>
  <c r="Z5307" i="1"/>
  <c r="W5420" i="1"/>
  <c r="Z5420" i="1"/>
  <c r="W5113" i="1"/>
  <c r="Z5113" i="1"/>
  <c r="W4362" i="1"/>
  <c r="Z4362" i="1"/>
  <c r="W4841" i="1"/>
  <c r="Z4841" i="1"/>
  <c r="Z4642" i="1"/>
  <c r="W4642" i="1"/>
  <c r="W4916" i="1"/>
  <c r="Z4916" i="1"/>
  <c r="W4777" i="1"/>
  <c r="Z4777" i="1"/>
  <c r="W4930" i="1"/>
  <c r="Z4930" i="1"/>
  <c r="W4784" i="1"/>
  <c r="Z4784" i="1"/>
  <c r="Z4684" i="1"/>
  <c r="W4684" i="1"/>
  <c r="W4719" i="1"/>
  <c r="Z4719" i="1"/>
  <c r="W4919" i="1"/>
  <c r="Z4919" i="1"/>
  <c r="W4806" i="1"/>
  <c r="Z4806" i="1"/>
  <c r="Z4740" i="1"/>
  <c r="W4740" i="1"/>
  <c r="Z4743" i="1"/>
  <c r="W4743" i="1"/>
  <c r="W4651" i="1"/>
  <c r="Z4651" i="1"/>
  <c r="W4802" i="1"/>
  <c r="Z4802" i="1"/>
  <c r="W4791" i="1"/>
  <c r="Z4791" i="1"/>
  <c r="W4865" i="1"/>
  <c r="Z4865" i="1"/>
  <c r="W4779" i="1"/>
  <c r="Z4779" i="1"/>
  <c r="W4902" i="1"/>
  <c r="Z4902" i="1"/>
  <c r="W4757" i="1"/>
  <c r="Z4757" i="1"/>
  <c r="Z4709" i="1"/>
  <c r="W4709" i="1"/>
  <c r="Z4661" i="1"/>
  <c r="W4661" i="1"/>
  <c r="Z4613" i="1"/>
  <c r="W4613" i="1"/>
  <c r="W4827" i="1"/>
  <c r="Z4827" i="1"/>
  <c r="W4856" i="1"/>
  <c r="Z4856" i="1"/>
  <c r="W4909" i="1"/>
  <c r="Z4909" i="1"/>
  <c r="W4732" i="1"/>
  <c r="Z4732" i="1"/>
  <c r="W4882" i="1"/>
  <c r="Z4882" i="1"/>
  <c r="W4358" i="1"/>
  <c r="Z4358" i="1"/>
  <c r="W4837" i="1"/>
  <c r="Z4837" i="1"/>
  <c r="Z4752" i="1"/>
  <c r="W4752" i="1"/>
  <c r="W4912" i="1"/>
  <c r="Z4912" i="1"/>
  <c r="Z4742" i="1"/>
  <c r="W4742" i="1"/>
  <c r="W4926" i="1"/>
  <c r="Z4926" i="1"/>
  <c r="W4758" i="1"/>
  <c r="Z4758" i="1"/>
  <c r="Z4668" i="1"/>
  <c r="W4668" i="1"/>
  <c r="W4715" i="1"/>
  <c r="Z4715" i="1"/>
  <c r="W4877" i="1"/>
  <c r="Z4877" i="1"/>
  <c r="W4799" i="1"/>
  <c r="Z4799" i="1"/>
  <c r="Z4724" i="1"/>
  <c r="W4724" i="1"/>
  <c r="Z4735" i="1"/>
  <c r="W4735" i="1"/>
  <c r="W4643" i="1"/>
  <c r="Z4643" i="1"/>
  <c r="W4795" i="1"/>
  <c r="Z4795" i="1"/>
  <c r="W4787" i="1"/>
  <c r="Z4787" i="1"/>
  <c r="W4861" i="1"/>
  <c r="Z4861" i="1"/>
  <c r="W4772" i="1"/>
  <c r="Z4772" i="1"/>
  <c r="W4895" i="1"/>
  <c r="Z4895" i="1"/>
  <c r="Z4753" i="1"/>
  <c r="W4753" i="1"/>
  <c r="W4705" i="1"/>
  <c r="Z4705" i="1"/>
  <c r="Z4657" i="1"/>
  <c r="W4657" i="1"/>
  <c r="Z4609" i="1"/>
  <c r="W4609" i="1"/>
  <c r="Z4820" i="1"/>
  <c r="W4820" i="1"/>
  <c r="W4838" i="1"/>
  <c r="Z4838" i="1"/>
  <c r="W4905" i="1"/>
  <c r="Z4905" i="1"/>
  <c r="Z4708" i="1"/>
  <c r="W4708" i="1"/>
  <c r="W4878" i="1"/>
  <c r="Z4878" i="1"/>
  <c r="W4354" i="1"/>
  <c r="Z4354" i="1"/>
  <c r="W4833" i="1"/>
  <c r="Z4833" i="1"/>
  <c r="Z4736" i="1"/>
  <c r="W4736" i="1"/>
  <c r="W4908" i="1"/>
  <c r="Z4908" i="1"/>
  <c r="W4710" i="1"/>
  <c r="Z4710" i="1"/>
  <c r="W4900" i="1"/>
  <c r="Z4900" i="1"/>
  <c r="W4738" i="1"/>
  <c r="Z4738" i="1"/>
  <c r="Z4656" i="1"/>
  <c r="W4656" i="1"/>
  <c r="W4707" i="1"/>
  <c r="Z4707" i="1"/>
  <c r="Z4866" i="1"/>
  <c r="W4866" i="1"/>
  <c r="W4780" i="1"/>
  <c r="Z4780" i="1"/>
  <c r="Z4712" i="1"/>
  <c r="W4712" i="1"/>
  <c r="Z4727" i="1"/>
  <c r="W4727" i="1"/>
  <c r="W4631" i="1"/>
  <c r="Z4631" i="1"/>
  <c r="W4776" i="1"/>
  <c r="Z4776" i="1"/>
  <c r="W4783" i="1"/>
  <c r="Z4783" i="1"/>
  <c r="W4857" i="1"/>
  <c r="Z4857" i="1"/>
  <c r="W4768" i="1"/>
  <c r="Z4768" i="1"/>
  <c r="W4846" i="1"/>
  <c r="Z4846" i="1"/>
  <c r="W4749" i="1"/>
  <c r="Z4749" i="1"/>
  <c r="Z4701" i="1"/>
  <c r="W4701" i="1"/>
  <c r="W4653" i="1"/>
  <c r="Z4653" i="1"/>
  <c r="W4932" i="1"/>
  <c r="Z4932" i="1"/>
  <c r="W4801" i="1"/>
  <c r="Z4801" i="1"/>
  <c r="W4834" i="1"/>
  <c r="Z4834" i="1"/>
  <c r="W4894" i="1"/>
  <c r="Z4894" i="1"/>
  <c r="Z4680" i="1"/>
  <c r="W4680" i="1"/>
  <c r="W4871" i="1"/>
  <c r="Z4871" i="1"/>
  <c r="Z4355" i="1"/>
  <c r="W4355" i="1"/>
  <c r="W4815" i="1"/>
  <c r="Z4815" i="1"/>
  <c r="Z4720" i="1"/>
  <c r="W4720" i="1"/>
  <c r="W4904" i="1"/>
  <c r="Z4904" i="1"/>
  <c r="Z4682" i="1"/>
  <c r="W4682" i="1"/>
  <c r="W4893" i="1"/>
  <c r="Z4893" i="1"/>
  <c r="W4706" i="1"/>
  <c r="Z4706" i="1"/>
  <c r="Z4640" i="1"/>
  <c r="W4640" i="1"/>
  <c r="Z4699" i="1"/>
  <c r="W4699" i="1"/>
  <c r="Z4862" i="1"/>
  <c r="W4862" i="1"/>
  <c r="W4773" i="1"/>
  <c r="Z4773" i="1"/>
  <c r="Z4700" i="1"/>
  <c r="W4700" i="1"/>
  <c r="W4723" i="1"/>
  <c r="Z4723" i="1"/>
  <c r="W4922" i="1"/>
  <c r="Z4922" i="1"/>
  <c r="W4933" i="1"/>
  <c r="Z4933" i="1"/>
  <c r="W4762" i="1"/>
  <c r="Z4762" i="1"/>
  <c r="W4850" i="1"/>
  <c r="Z4850" i="1"/>
  <c r="Z4754" i="1"/>
  <c r="W4754" i="1"/>
  <c r="W4805" i="1"/>
  <c r="Z4805" i="1"/>
  <c r="Z4745" i="1"/>
  <c r="W4745" i="1"/>
  <c r="Z4697" i="1"/>
  <c r="W4697" i="1"/>
  <c r="Z4649" i="1"/>
  <c r="W4649" i="1"/>
  <c r="W4928" i="1"/>
  <c r="Z4928" i="1"/>
  <c r="W4790" i="1"/>
  <c r="Z4790" i="1"/>
  <c r="W4830" i="1"/>
  <c r="Z4830" i="1"/>
  <c r="W4875" i="1"/>
  <c r="Z4875" i="1"/>
  <c r="Z4648" i="1"/>
  <c r="W4648" i="1"/>
  <c r="Z4852" i="1"/>
  <c r="W4852" i="1"/>
  <c r="W4360" i="1"/>
  <c r="Z4360" i="1"/>
  <c r="W4811" i="1"/>
  <c r="Z4811" i="1"/>
  <c r="Z4704" i="1"/>
  <c r="W4704" i="1"/>
  <c r="W4897" i="1"/>
  <c r="Z4897" i="1"/>
  <c r="Z4654" i="1"/>
  <c r="W4654" i="1"/>
  <c r="W4889" i="1"/>
  <c r="Z4889" i="1"/>
  <c r="Z4686" i="1"/>
  <c r="W4686" i="1"/>
  <c r="Z4624" i="1"/>
  <c r="W4624" i="1"/>
  <c r="W4687" i="1"/>
  <c r="Z4687" i="1"/>
  <c r="W4858" i="1"/>
  <c r="Z4858" i="1"/>
  <c r="W4769" i="1"/>
  <c r="Z4769" i="1"/>
  <c r="Z4688" i="1"/>
  <c r="W4688" i="1"/>
  <c r="Z4711" i="1"/>
  <c r="W4711" i="1"/>
  <c r="W4915" i="1"/>
  <c r="Z4915" i="1"/>
  <c r="W4929" i="1"/>
  <c r="Z4929" i="1"/>
  <c r="W4730" i="1"/>
  <c r="Z4730" i="1"/>
  <c r="W4839" i="1"/>
  <c r="Z4839" i="1"/>
  <c r="W4726" i="1"/>
  <c r="Z4726" i="1"/>
  <c r="W4794" i="1"/>
  <c r="Z4794" i="1"/>
  <c r="Z4741" i="1"/>
  <c r="W4741" i="1"/>
  <c r="W4693" i="1"/>
  <c r="Z4693" i="1"/>
  <c r="W4645" i="1"/>
  <c r="Z4645" i="1"/>
  <c r="W4921" i="1"/>
  <c r="Z4921" i="1"/>
  <c r="W4786" i="1"/>
  <c r="Z4786" i="1"/>
  <c r="W4816" i="1"/>
  <c r="Z4816" i="1"/>
  <c r="W4849" i="1"/>
  <c r="Z4849" i="1"/>
  <c r="Z4628" i="1"/>
  <c r="W4628" i="1"/>
  <c r="W4845" i="1"/>
  <c r="Z4845" i="1"/>
  <c r="W4359" i="1"/>
  <c r="Z4359" i="1"/>
  <c r="W4807" i="1"/>
  <c r="Z4807" i="1"/>
  <c r="Z4692" i="1"/>
  <c r="W4692" i="1"/>
  <c r="W4874" i="1"/>
  <c r="Z4874" i="1"/>
  <c r="W4626" i="1"/>
  <c r="Z4626" i="1"/>
  <c r="W4885" i="1"/>
  <c r="Z4885" i="1"/>
  <c r="W4658" i="1"/>
  <c r="Z4658" i="1"/>
  <c r="Z4612" i="1"/>
  <c r="W4612" i="1"/>
  <c r="W4679" i="1"/>
  <c r="Z4679" i="1"/>
  <c r="W4851" i="1"/>
  <c r="Z4851" i="1"/>
  <c r="W4750" i="1"/>
  <c r="Z4750" i="1"/>
  <c r="Z4672" i="1"/>
  <c r="W4672" i="1"/>
  <c r="W4703" i="1"/>
  <c r="Z4703" i="1"/>
  <c r="W4911" i="1"/>
  <c r="Z4911" i="1"/>
  <c r="W4892" i="1"/>
  <c r="Z4892" i="1"/>
  <c r="W4678" i="1"/>
  <c r="Z4678" i="1"/>
  <c r="W4835" i="1"/>
  <c r="Z4835" i="1"/>
  <c r="Z4694" i="1"/>
  <c r="W4694" i="1"/>
  <c r="W4766" i="1"/>
  <c r="Z4766" i="1"/>
  <c r="Z4737" i="1"/>
  <c r="W4737" i="1"/>
  <c r="W4689" i="1"/>
  <c r="Z4689" i="1"/>
  <c r="Z4641" i="1"/>
  <c r="W4641" i="1"/>
  <c r="W4891" i="1"/>
  <c r="Z4891" i="1"/>
  <c r="W4782" i="1"/>
  <c r="Z4782" i="1"/>
  <c r="W4812" i="1"/>
  <c r="Z4812" i="1"/>
  <c r="W4823" i="1"/>
  <c r="Z4823" i="1"/>
  <c r="W4935" i="1"/>
  <c r="Z4935" i="1"/>
  <c r="Z4826" i="1"/>
  <c r="W4826" i="1"/>
  <c r="W4361" i="1"/>
  <c r="Z4361" i="1"/>
  <c r="W4781" i="1"/>
  <c r="Z4781" i="1"/>
  <c r="Z4676" i="1"/>
  <c r="W4676" i="1"/>
  <c r="W4855" i="1"/>
  <c r="Z4855" i="1"/>
  <c r="Z4627" i="1"/>
  <c r="W4627" i="1"/>
  <c r="W4881" i="1"/>
  <c r="Z4881" i="1"/>
  <c r="Z4622" i="1"/>
  <c r="W4622" i="1"/>
  <c r="W4767" i="1"/>
  <c r="Z4767" i="1"/>
  <c r="W4671" i="1"/>
  <c r="Z4671" i="1"/>
  <c r="Z4840" i="1"/>
  <c r="W4840" i="1"/>
  <c r="W4722" i="1"/>
  <c r="Z4722" i="1"/>
  <c r="Z4660" i="1"/>
  <c r="W4660" i="1"/>
  <c r="W4695" i="1"/>
  <c r="Z4695" i="1"/>
  <c r="W4907" i="1"/>
  <c r="Z4907" i="1"/>
  <c r="Z4888" i="1"/>
  <c r="W4888" i="1"/>
  <c r="W4638" i="1"/>
  <c r="Z4638" i="1"/>
  <c r="W4831" i="1"/>
  <c r="Z4831" i="1"/>
  <c r="W4674" i="1"/>
  <c r="Z4674" i="1"/>
  <c r="Z4734" i="1"/>
  <c r="W4734" i="1"/>
  <c r="W4733" i="1"/>
  <c r="Z4733" i="1"/>
  <c r="Z4685" i="1"/>
  <c r="W4685" i="1"/>
  <c r="Z4637" i="1"/>
  <c r="W4637" i="1"/>
  <c r="W4887" i="1"/>
  <c r="Z4887" i="1"/>
  <c r="W4775" i="1"/>
  <c r="Z4775" i="1"/>
  <c r="W4808" i="1"/>
  <c r="Z4808" i="1"/>
  <c r="W4804" i="1"/>
  <c r="Z4804" i="1"/>
  <c r="W4931" i="1"/>
  <c r="Z4931" i="1"/>
  <c r="W4819" i="1"/>
  <c r="Z4819" i="1"/>
  <c r="W4357" i="1"/>
  <c r="Z4357" i="1"/>
  <c r="W4770" i="1"/>
  <c r="Z4770" i="1"/>
  <c r="Z4664" i="1"/>
  <c r="W4664" i="1"/>
  <c r="W4848" i="1"/>
  <c r="Z4848" i="1"/>
  <c r="W4623" i="1"/>
  <c r="Z4623" i="1"/>
  <c r="W4870" i="1"/>
  <c r="Z4870" i="1"/>
  <c r="W4760" i="1"/>
  <c r="Z4760" i="1"/>
  <c r="W4763" i="1"/>
  <c r="Z4763" i="1"/>
  <c r="Z4663" i="1"/>
  <c r="W4663" i="1"/>
  <c r="W4836" i="1"/>
  <c r="Z4836" i="1"/>
  <c r="Z4698" i="1"/>
  <c r="W4698" i="1"/>
  <c r="Z4644" i="1"/>
  <c r="W4644" i="1"/>
  <c r="W4691" i="1"/>
  <c r="Z4691" i="1"/>
  <c r="W4903" i="1"/>
  <c r="Z4903" i="1"/>
  <c r="W4884" i="1"/>
  <c r="Z4884" i="1"/>
  <c r="W4925" i="1"/>
  <c r="Z4925" i="1"/>
  <c r="W4824" i="1"/>
  <c r="Z4824" i="1"/>
  <c r="W4650" i="1"/>
  <c r="Z4650" i="1"/>
  <c r="W4702" i="1"/>
  <c r="Z4702" i="1"/>
  <c r="Z4729" i="1"/>
  <c r="W4729" i="1"/>
  <c r="Z4681" i="1"/>
  <c r="W4681" i="1"/>
  <c r="W4633" i="1"/>
  <c r="Z4633" i="1"/>
  <c r="W4883" i="1"/>
  <c r="Z4883" i="1"/>
  <c r="W4924" i="1"/>
  <c r="Z4924" i="1"/>
  <c r="W4778" i="1"/>
  <c r="Z4778" i="1"/>
  <c r="W4797" i="1"/>
  <c r="Z4797" i="1"/>
  <c r="W4927" i="1"/>
  <c r="Z4927" i="1"/>
  <c r="Z4800" i="1"/>
  <c r="W4800" i="1"/>
  <c r="W4353" i="1"/>
  <c r="Z4353" i="1"/>
  <c r="Z4746" i="1"/>
  <c r="W4746" i="1"/>
  <c r="Z4652" i="1"/>
  <c r="W4652" i="1"/>
  <c r="W4829" i="1"/>
  <c r="Z4829" i="1"/>
  <c r="W4619" i="1"/>
  <c r="Z4619" i="1"/>
  <c r="W4844" i="1"/>
  <c r="Z4844" i="1"/>
  <c r="W4744" i="1"/>
  <c r="Z4744" i="1"/>
  <c r="Z4755" i="1"/>
  <c r="W4755" i="1"/>
  <c r="W4655" i="1"/>
  <c r="Z4655" i="1"/>
  <c r="W4832" i="1"/>
  <c r="Z4832" i="1"/>
  <c r="W4670" i="1"/>
  <c r="Z4670" i="1"/>
  <c r="Z4632" i="1"/>
  <c r="W4632" i="1"/>
  <c r="W4683" i="1"/>
  <c r="Z4683" i="1"/>
  <c r="W4896" i="1"/>
  <c r="Z4896" i="1"/>
  <c r="W4880" i="1"/>
  <c r="Z4880" i="1"/>
  <c r="W4918" i="1"/>
  <c r="Z4918" i="1"/>
  <c r="W4817" i="1"/>
  <c r="Z4817" i="1"/>
  <c r="Z4610" i="1"/>
  <c r="W4610" i="1"/>
  <c r="W4662" i="1"/>
  <c r="Z4662" i="1"/>
  <c r="Z4725" i="1"/>
  <c r="W4725" i="1"/>
  <c r="W4677" i="1"/>
  <c r="Z4677" i="1"/>
  <c r="W4629" i="1"/>
  <c r="Z4629" i="1"/>
  <c r="W4879" i="1"/>
  <c r="Z4879" i="1"/>
  <c r="W4898" i="1"/>
  <c r="Z4898" i="1"/>
  <c r="W4771" i="1"/>
  <c r="Z4771" i="1"/>
  <c r="W4718" i="1"/>
  <c r="Z4718" i="1"/>
  <c r="Z4920" i="1"/>
  <c r="W4920" i="1"/>
  <c r="W4793" i="1"/>
  <c r="Z4793" i="1"/>
  <c r="W4867" i="1"/>
  <c r="Z4867" i="1"/>
  <c r="W4714" i="1"/>
  <c r="Z4714" i="1"/>
  <c r="Z4636" i="1"/>
  <c r="W4636" i="1"/>
  <c r="W4822" i="1"/>
  <c r="Z4822" i="1"/>
  <c r="W4615" i="1"/>
  <c r="Z4615" i="1"/>
  <c r="W4818" i="1"/>
  <c r="Z4818" i="1"/>
  <c r="Z4728" i="1"/>
  <c r="W4728" i="1"/>
  <c r="W4747" i="1"/>
  <c r="Z4747" i="1"/>
  <c r="W4647" i="1"/>
  <c r="Z4647" i="1"/>
  <c r="W4825" i="1"/>
  <c r="Z4825" i="1"/>
  <c r="W4646" i="1"/>
  <c r="Z4646" i="1"/>
  <c r="W4620" i="1"/>
  <c r="Z4620" i="1"/>
  <c r="W4675" i="1"/>
  <c r="Z4675" i="1"/>
  <c r="W4854" i="1"/>
  <c r="Z4854" i="1"/>
  <c r="W4873" i="1"/>
  <c r="Z4873" i="1"/>
  <c r="W4899" i="1"/>
  <c r="Z4899" i="1"/>
  <c r="W4813" i="1"/>
  <c r="Z4813" i="1"/>
  <c r="W4914" i="1"/>
  <c r="Z4914" i="1"/>
  <c r="W4630" i="1"/>
  <c r="Z4630" i="1"/>
  <c r="Z4721" i="1"/>
  <c r="W4721" i="1"/>
  <c r="Z4673" i="1"/>
  <c r="W4673" i="1"/>
  <c r="W4625" i="1"/>
  <c r="Z4625" i="1"/>
  <c r="W4872" i="1"/>
  <c r="Z4872" i="1"/>
  <c r="W4868" i="1"/>
  <c r="Z4868" i="1"/>
  <c r="Z4618" i="1"/>
  <c r="W4618" i="1"/>
  <c r="Z4634" i="1"/>
  <c r="W4634" i="1"/>
  <c r="W4901" i="1"/>
  <c r="Z4901" i="1"/>
  <c r="W4789" i="1"/>
  <c r="Z4789" i="1"/>
  <c r="W4356" i="1"/>
  <c r="Z4356" i="1"/>
  <c r="W4863" i="1"/>
  <c r="Z4863" i="1"/>
  <c r="W4690" i="1"/>
  <c r="Z4690" i="1"/>
  <c r="Z4616" i="1"/>
  <c r="W4616" i="1"/>
  <c r="W4803" i="1"/>
  <c r="Z4803" i="1"/>
  <c r="W4611" i="1"/>
  <c r="Z4611" i="1"/>
  <c r="Z4792" i="1"/>
  <c r="W4792" i="1"/>
  <c r="Z4716" i="1"/>
  <c r="W4716" i="1"/>
  <c r="Z4739" i="1"/>
  <c r="W4739" i="1"/>
  <c r="Z4639" i="1"/>
  <c r="W4639" i="1"/>
  <c r="W4814" i="1"/>
  <c r="Z4814" i="1"/>
  <c r="W4614" i="1"/>
  <c r="Z4614" i="1"/>
  <c r="W4759" i="1"/>
  <c r="Z4759" i="1"/>
  <c r="W4667" i="1"/>
  <c r="Z4667" i="1"/>
  <c r="W4847" i="1"/>
  <c r="Z4847" i="1"/>
  <c r="W4843" i="1"/>
  <c r="Z4843" i="1"/>
  <c r="W4876" i="1"/>
  <c r="Z4876" i="1"/>
  <c r="W4809" i="1"/>
  <c r="Z4809" i="1"/>
  <c r="W4910" i="1"/>
  <c r="Z4910" i="1"/>
  <c r="W4765" i="1"/>
  <c r="Z4765" i="1"/>
  <c r="Z4717" i="1"/>
  <c r="W4717" i="1"/>
  <c r="W4669" i="1"/>
  <c r="Z4669" i="1"/>
  <c r="Z4621" i="1"/>
  <c r="W4621" i="1"/>
  <c r="W4853" i="1"/>
  <c r="Z4853" i="1"/>
  <c r="W4864" i="1"/>
  <c r="Z4864" i="1"/>
  <c r="W4917" i="1"/>
  <c r="Z4917" i="1"/>
  <c r="W4764" i="1"/>
  <c r="Z4764" i="1"/>
  <c r="Z4890" i="1"/>
  <c r="W4890" i="1"/>
  <c r="W4785" i="1"/>
  <c r="Z4785" i="1"/>
  <c r="Z4363" i="1"/>
  <c r="W4363" i="1"/>
  <c r="W4859" i="1"/>
  <c r="Z4859" i="1"/>
  <c r="W4666" i="1"/>
  <c r="Z4666" i="1"/>
  <c r="W4923" i="1"/>
  <c r="Z4923" i="1"/>
  <c r="W4796" i="1"/>
  <c r="Z4796" i="1"/>
  <c r="W4934" i="1"/>
  <c r="Z4934" i="1"/>
  <c r="W4788" i="1"/>
  <c r="Z4788" i="1"/>
  <c r="Z4696" i="1"/>
  <c r="W4696" i="1"/>
  <c r="W4731" i="1"/>
  <c r="Z4731" i="1"/>
  <c r="W4635" i="1"/>
  <c r="Z4635" i="1"/>
  <c r="W4810" i="1"/>
  <c r="Z4810" i="1"/>
  <c r="W4756" i="1"/>
  <c r="Z4756" i="1"/>
  <c r="Z4751" i="1"/>
  <c r="W4751" i="1"/>
  <c r="Z4659" i="1"/>
  <c r="W4659" i="1"/>
  <c r="W4828" i="1"/>
  <c r="Z4828" i="1"/>
  <c r="W4821" i="1"/>
  <c r="Z4821" i="1"/>
  <c r="W4869" i="1"/>
  <c r="Z4869" i="1"/>
  <c r="W4798" i="1"/>
  <c r="Z4798" i="1"/>
  <c r="W4906" i="1"/>
  <c r="Z4906" i="1"/>
  <c r="W4761" i="1"/>
  <c r="Z4761" i="1"/>
  <c r="Z4713" i="1"/>
  <c r="W4713" i="1"/>
  <c r="Z4665" i="1"/>
  <c r="W4665" i="1"/>
  <c r="W4617" i="1"/>
  <c r="Z4617" i="1"/>
  <c r="W4842" i="1"/>
  <c r="Z4842" i="1"/>
  <c r="Z4860" i="1"/>
  <c r="W4860" i="1"/>
  <c r="W4913" i="1"/>
  <c r="Z4913" i="1"/>
  <c r="W4748" i="1"/>
  <c r="Z4748" i="1"/>
  <c r="W4886" i="1"/>
  <c r="Z4886" i="1"/>
  <c r="Z4774" i="1"/>
  <c r="W4774" i="1"/>
  <c r="Z3343" i="1"/>
  <c r="W4412" i="1"/>
  <c r="Z4412" i="1"/>
  <c r="W4476" i="1"/>
  <c r="Z4476" i="1"/>
  <c r="Z4575" i="1"/>
  <c r="W4575" i="1"/>
  <c r="Z4527" i="1"/>
  <c r="W4527" i="1"/>
  <c r="Z4479" i="1"/>
  <c r="W4479" i="1"/>
  <c r="Z4431" i="1"/>
  <c r="W4431" i="1"/>
  <c r="W4574" i="1"/>
  <c r="Z4574" i="1"/>
  <c r="W4526" i="1"/>
  <c r="Z4526" i="1"/>
  <c r="W4478" i="1"/>
  <c r="Z4478" i="1"/>
  <c r="Z4450" i="1"/>
  <c r="W4450" i="1"/>
  <c r="W4577" i="1"/>
  <c r="Z4577" i="1"/>
  <c r="W4529" i="1"/>
  <c r="Z4529" i="1"/>
  <c r="W4481" i="1"/>
  <c r="Z4481" i="1"/>
  <c r="W4421" i="1"/>
  <c r="Z4421" i="1"/>
  <c r="Z4580" i="1"/>
  <c r="W4580" i="1"/>
  <c r="Z4532" i="1"/>
  <c r="W4532" i="1"/>
  <c r="W4480" i="1"/>
  <c r="Z4480" i="1"/>
  <c r="W4468" i="1"/>
  <c r="Z4468" i="1"/>
  <c r="W4571" i="1"/>
  <c r="Z4571" i="1"/>
  <c r="W4523" i="1"/>
  <c r="Z4523" i="1"/>
  <c r="W4475" i="1"/>
  <c r="Z4475" i="1"/>
  <c r="W4427" i="1"/>
  <c r="Z4427" i="1"/>
  <c r="W4570" i="1"/>
  <c r="Z4570" i="1"/>
  <c r="Z4522" i="1"/>
  <c r="W4522" i="1"/>
  <c r="W4474" i="1"/>
  <c r="Z4474" i="1"/>
  <c r="W4442" i="1"/>
  <c r="Z4442" i="1"/>
  <c r="Z4573" i="1"/>
  <c r="W4573" i="1"/>
  <c r="Z4525" i="1"/>
  <c r="W4525" i="1"/>
  <c r="Z4477" i="1"/>
  <c r="W4477" i="1"/>
  <c r="W4417" i="1"/>
  <c r="Z4417" i="1"/>
  <c r="W4576" i="1"/>
  <c r="Z4576" i="1"/>
  <c r="W4528" i="1"/>
  <c r="Z4528" i="1"/>
  <c r="W4472" i="1"/>
  <c r="Z4472" i="1"/>
  <c r="Z4460" i="1"/>
  <c r="W4460" i="1"/>
  <c r="W4567" i="1"/>
  <c r="Z4567" i="1"/>
  <c r="W4519" i="1"/>
  <c r="Z4519" i="1"/>
  <c r="W4471" i="1"/>
  <c r="Z4471" i="1"/>
  <c r="W4423" i="1"/>
  <c r="Z4423" i="1"/>
  <c r="W4566" i="1"/>
  <c r="Z4566" i="1"/>
  <c r="W4518" i="1"/>
  <c r="Z4518" i="1"/>
  <c r="W4466" i="1"/>
  <c r="Z4466" i="1"/>
  <c r="W4434" i="1"/>
  <c r="Z4434" i="1"/>
  <c r="W4569" i="1"/>
  <c r="Z4569" i="1"/>
  <c r="W4521" i="1"/>
  <c r="Z4521" i="1"/>
  <c r="W4473" i="1"/>
  <c r="Z4473" i="1"/>
  <c r="W4441" i="1"/>
  <c r="Z4441" i="1"/>
  <c r="W4572" i="1"/>
  <c r="Z4572" i="1"/>
  <c r="W4524" i="1"/>
  <c r="Z4524" i="1"/>
  <c r="W4464" i="1"/>
  <c r="Z4464" i="1"/>
  <c r="W4448" i="1"/>
  <c r="Z4448" i="1"/>
  <c r="W4563" i="1"/>
  <c r="Z4563" i="1"/>
  <c r="W4515" i="1"/>
  <c r="Z4515" i="1"/>
  <c r="W4467" i="1"/>
  <c r="Z4467" i="1"/>
  <c r="W4419" i="1"/>
  <c r="Z4419" i="1"/>
  <c r="W4562" i="1"/>
  <c r="Z4562" i="1"/>
  <c r="W4514" i="1"/>
  <c r="Z4514" i="1"/>
  <c r="W4462" i="1"/>
  <c r="Z4462" i="1"/>
  <c r="Z4426" i="1"/>
  <c r="W4426" i="1"/>
  <c r="W4565" i="1"/>
  <c r="Z4565" i="1"/>
  <c r="W4517" i="1"/>
  <c r="Z4517" i="1"/>
  <c r="W4469" i="1"/>
  <c r="Z4469" i="1"/>
  <c r="Z4429" i="1"/>
  <c r="W4429" i="1"/>
  <c r="W4568" i="1"/>
  <c r="Z4568" i="1"/>
  <c r="W4520" i="1"/>
  <c r="Z4520" i="1"/>
  <c r="W4456" i="1"/>
  <c r="Z4456" i="1"/>
  <c r="W4411" i="1"/>
  <c r="Z4411" i="1"/>
  <c r="W4440" i="1"/>
  <c r="Z4440" i="1"/>
  <c r="W4559" i="1"/>
  <c r="Z4559" i="1"/>
  <c r="W4511" i="1"/>
  <c r="Z4511" i="1"/>
  <c r="W4463" i="1"/>
  <c r="Z4463" i="1"/>
  <c r="Z4603" i="1"/>
  <c r="W4603" i="1"/>
  <c r="W4558" i="1"/>
  <c r="Z4558" i="1"/>
  <c r="W4510" i="1"/>
  <c r="Z4510" i="1"/>
  <c r="W4454" i="1"/>
  <c r="Z4454" i="1"/>
  <c r="W4599" i="1"/>
  <c r="Z4599" i="1"/>
  <c r="W4561" i="1"/>
  <c r="Z4561" i="1"/>
  <c r="W4513" i="1"/>
  <c r="Z4513" i="1"/>
  <c r="W4465" i="1"/>
  <c r="Z4465" i="1"/>
  <c r="W4608" i="1"/>
  <c r="Z4608" i="1"/>
  <c r="W4564" i="1"/>
  <c r="Z4564" i="1"/>
  <c r="W4516" i="1"/>
  <c r="Z4516" i="1"/>
  <c r="W4452" i="1"/>
  <c r="Z4452" i="1"/>
  <c r="W4415" i="1"/>
  <c r="Z4415" i="1"/>
  <c r="Z4607" i="1"/>
  <c r="W4607" i="1"/>
  <c r="W4555" i="1"/>
  <c r="Z4555" i="1"/>
  <c r="W4507" i="1"/>
  <c r="Z4507" i="1"/>
  <c r="W4459" i="1"/>
  <c r="Z4459" i="1"/>
  <c r="W4590" i="1"/>
  <c r="Z4590" i="1"/>
  <c r="Z4554" i="1"/>
  <c r="W4554" i="1"/>
  <c r="W4506" i="1"/>
  <c r="Z4506" i="1"/>
  <c r="W4446" i="1"/>
  <c r="Z4446" i="1"/>
  <c r="Z4589" i="1"/>
  <c r="W4589" i="1"/>
  <c r="W4557" i="1"/>
  <c r="Z4557" i="1"/>
  <c r="W4509" i="1"/>
  <c r="Z4509" i="1"/>
  <c r="W4461" i="1"/>
  <c r="Z4461" i="1"/>
  <c r="Z4598" i="1"/>
  <c r="W4598" i="1"/>
  <c r="W4560" i="1"/>
  <c r="Z4560" i="1"/>
  <c r="W4512" i="1"/>
  <c r="Z4512" i="1"/>
  <c r="W4444" i="1"/>
  <c r="Z4444" i="1"/>
  <c r="W4414" i="1"/>
  <c r="Z4414" i="1"/>
  <c r="Z4594" i="1"/>
  <c r="W4594" i="1"/>
  <c r="Z4551" i="1"/>
  <c r="W4551" i="1"/>
  <c r="Z4503" i="1"/>
  <c r="W4503" i="1"/>
  <c r="Z4455" i="1"/>
  <c r="W4455" i="1"/>
  <c r="Z4606" i="1"/>
  <c r="W4606" i="1"/>
  <c r="W4550" i="1"/>
  <c r="Z4550" i="1"/>
  <c r="W4502" i="1"/>
  <c r="Z4502" i="1"/>
  <c r="W4438" i="1"/>
  <c r="Z4438" i="1"/>
  <c r="W4602" i="1"/>
  <c r="Z4602" i="1"/>
  <c r="W4553" i="1"/>
  <c r="Z4553" i="1"/>
  <c r="W4505" i="1"/>
  <c r="Z4505" i="1"/>
  <c r="W4457" i="1"/>
  <c r="Z4457" i="1"/>
  <c r="W4433" i="1"/>
  <c r="Z4433" i="1"/>
  <c r="Z4556" i="1"/>
  <c r="W4556" i="1"/>
  <c r="Z4508" i="1"/>
  <c r="W4508" i="1"/>
  <c r="Z4436" i="1"/>
  <c r="W4436" i="1"/>
  <c r="W4410" i="1"/>
  <c r="Z4410" i="1"/>
  <c r="Z4597" i="1"/>
  <c r="W4597" i="1"/>
  <c r="W4547" i="1"/>
  <c r="Z4547" i="1"/>
  <c r="W4499" i="1"/>
  <c r="Z4499" i="1"/>
  <c r="W4451" i="1"/>
  <c r="Z4451" i="1"/>
  <c r="W4593" i="1"/>
  <c r="Z4593" i="1"/>
  <c r="Z4546" i="1"/>
  <c r="W4546" i="1"/>
  <c r="W4498" i="1"/>
  <c r="Z4498" i="1"/>
  <c r="W4430" i="1"/>
  <c r="Z4430" i="1"/>
  <c r="Z4592" i="1"/>
  <c r="W4592" i="1"/>
  <c r="Z4549" i="1"/>
  <c r="W4549" i="1"/>
  <c r="Z4501" i="1"/>
  <c r="W4501" i="1"/>
  <c r="Z4453" i="1"/>
  <c r="W4453" i="1"/>
  <c r="Z4601" i="1"/>
  <c r="W4601" i="1"/>
  <c r="W4552" i="1"/>
  <c r="Z4552" i="1"/>
  <c r="W4504" i="1"/>
  <c r="Z4504" i="1"/>
  <c r="W4432" i="1"/>
  <c r="Z4432" i="1"/>
  <c r="W4409" i="1"/>
  <c r="Z4409" i="1"/>
  <c r="Z4600" i="1"/>
  <c r="W4600" i="1"/>
  <c r="W4543" i="1"/>
  <c r="Z4543" i="1"/>
  <c r="W4495" i="1"/>
  <c r="Z4495" i="1"/>
  <c r="W4447" i="1"/>
  <c r="Z4447" i="1"/>
  <c r="W4596" i="1"/>
  <c r="Z4596" i="1"/>
  <c r="W4542" i="1"/>
  <c r="Z4542" i="1"/>
  <c r="W4494" i="1"/>
  <c r="Z4494" i="1"/>
  <c r="W4422" i="1"/>
  <c r="Z4422" i="1"/>
  <c r="W4605" i="1"/>
  <c r="Z4605" i="1"/>
  <c r="W4545" i="1"/>
  <c r="Z4545" i="1"/>
  <c r="W4497" i="1"/>
  <c r="Z4497" i="1"/>
  <c r="W4449" i="1"/>
  <c r="Z4449" i="1"/>
  <c r="Z4588" i="1"/>
  <c r="W4588" i="1"/>
  <c r="W4548" i="1"/>
  <c r="Z4548" i="1"/>
  <c r="W4496" i="1"/>
  <c r="Z4496" i="1"/>
  <c r="W4428" i="1"/>
  <c r="Z4428" i="1"/>
  <c r="W4587" i="1"/>
  <c r="Z4587" i="1"/>
  <c r="W4539" i="1"/>
  <c r="Z4539" i="1"/>
  <c r="W4491" i="1"/>
  <c r="Z4491" i="1"/>
  <c r="W4443" i="1"/>
  <c r="Z4443" i="1"/>
  <c r="Z4586" i="1"/>
  <c r="W4586" i="1"/>
  <c r="W4538" i="1"/>
  <c r="Z4538" i="1"/>
  <c r="Z4490" i="1"/>
  <c r="W4490" i="1"/>
  <c r="Z4418" i="1"/>
  <c r="W4418" i="1"/>
  <c r="Z4595" i="1"/>
  <c r="W4595" i="1"/>
  <c r="W4541" i="1"/>
  <c r="Z4541" i="1"/>
  <c r="W4493" i="1"/>
  <c r="Z4493" i="1"/>
  <c r="W4445" i="1"/>
  <c r="Z4445" i="1"/>
  <c r="Z4604" i="1"/>
  <c r="W4604" i="1"/>
  <c r="W4544" i="1"/>
  <c r="Z4544" i="1"/>
  <c r="W4492" i="1"/>
  <c r="Z4492" i="1"/>
  <c r="W4424" i="1"/>
  <c r="Z4424" i="1"/>
  <c r="W4583" i="1"/>
  <c r="Z4583" i="1"/>
  <c r="W4535" i="1"/>
  <c r="Z4535" i="1"/>
  <c r="W4487" i="1"/>
  <c r="Z4487" i="1"/>
  <c r="W4439" i="1"/>
  <c r="Z4439" i="1"/>
  <c r="W4582" i="1"/>
  <c r="Z4582" i="1"/>
  <c r="W4534" i="1"/>
  <c r="Z4534" i="1"/>
  <c r="W4486" i="1"/>
  <c r="Z4486" i="1"/>
  <c r="W4470" i="1"/>
  <c r="Z4470" i="1"/>
  <c r="W4585" i="1"/>
  <c r="Z4585" i="1"/>
  <c r="W4537" i="1"/>
  <c r="Z4537" i="1"/>
  <c r="W4489" i="1"/>
  <c r="Z4489" i="1"/>
  <c r="W4437" i="1"/>
  <c r="Z4437" i="1"/>
  <c r="Z4591" i="1"/>
  <c r="W4591" i="1"/>
  <c r="W4540" i="1"/>
  <c r="Z4540" i="1"/>
  <c r="W4488" i="1"/>
  <c r="Z4488" i="1"/>
  <c r="W4420" i="1"/>
  <c r="Z4420" i="1"/>
  <c r="W4413" i="1"/>
  <c r="Z4413" i="1"/>
  <c r="W4500" i="1"/>
  <c r="Z4500" i="1"/>
  <c r="W4579" i="1"/>
  <c r="Z4579" i="1"/>
  <c r="W4531" i="1"/>
  <c r="Z4531" i="1"/>
  <c r="W4483" i="1"/>
  <c r="Z4483" i="1"/>
  <c r="W4435" i="1"/>
  <c r="Z4435" i="1"/>
  <c r="W4578" i="1"/>
  <c r="Z4578" i="1"/>
  <c r="W4530" i="1"/>
  <c r="Z4530" i="1"/>
  <c r="Z4482" i="1"/>
  <c r="W4482" i="1"/>
  <c r="W4458" i="1"/>
  <c r="Z4458" i="1"/>
  <c r="W4581" i="1"/>
  <c r="Z4581" i="1"/>
  <c r="W4533" i="1"/>
  <c r="Z4533" i="1"/>
  <c r="W4485" i="1"/>
  <c r="Z4485" i="1"/>
  <c r="W4425" i="1"/>
  <c r="Z4425" i="1"/>
  <c r="W4584" i="1"/>
  <c r="Z4584" i="1"/>
  <c r="W4536" i="1"/>
  <c r="Z4536" i="1"/>
  <c r="Z4484" i="1"/>
  <c r="W4484" i="1"/>
  <c r="Z4416" i="1"/>
  <c r="W4416" i="1"/>
  <c r="Z3457" i="1"/>
  <c r="Z3437" i="1"/>
  <c r="Z3427" i="1"/>
  <c r="Z3467" i="1"/>
  <c r="Z4142" i="1"/>
  <c r="W4142" i="1"/>
  <c r="W4390" i="1"/>
  <c r="Z4390" i="1"/>
  <c r="W4133" i="1"/>
  <c r="Z4133" i="1"/>
  <c r="W4373" i="1"/>
  <c r="Z4373" i="1"/>
  <c r="W4296" i="1"/>
  <c r="Z4296" i="1"/>
  <c r="Z4212" i="1"/>
  <c r="W4212" i="1"/>
  <c r="Z4148" i="1"/>
  <c r="W4148" i="1"/>
  <c r="W4405" i="1"/>
  <c r="Z4405" i="1"/>
  <c r="Z4256" i="1"/>
  <c r="W4256" i="1"/>
  <c r="W4120" i="1"/>
  <c r="Z4120" i="1"/>
  <c r="Z4364" i="1"/>
  <c r="W4364" i="1"/>
  <c r="Z4392" i="1"/>
  <c r="W4392" i="1"/>
  <c r="W4287" i="1"/>
  <c r="Z4287" i="1"/>
  <c r="Z4239" i="1"/>
  <c r="W4239" i="1"/>
  <c r="Z4191" i="1"/>
  <c r="W4191" i="1"/>
  <c r="Z4143" i="1"/>
  <c r="W4143" i="1"/>
  <c r="Z4095" i="1"/>
  <c r="W4095" i="1"/>
  <c r="W4375" i="1"/>
  <c r="Z4375" i="1"/>
  <c r="W4399" i="1"/>
  <c r="Z4399" i="1"/>
  <c r="W4266" i="1"/>
  <c r="Z4266" i="1"/>
  <c r="W4178" i="1"/>
  <c r="Z4178" i="1"/>
  <c r="W4082" i="1"/>
  <c r="Z4082" i="1"/>
  <c r="W4238" i="1"/>
  <c r="Z4238" i="1"/>
  <c r="Z4134" i="1"/>
  <c r="W4134" i="1"/>
  <c r="W4370" i="1"/>
  <c r="Z4370" i="1"/>
  <c r="Z4293" i="1"/>
  <c r="W4293" i="1"/>
  <c r="W4245" i="1"/>
  <c r="Z4245" i="1"/>
  <c r="Z4197" i="1"/>
  <c r="W4197" i="1"/>
  <c r="W4117" i="1"/>
  <c r="Z4117" i="1"/>
  <c r="W3836" i="1"/>
  <c r="Z3836" i="1"/>
  <c r="W4394" i="1"/>
  <c r="Z4394" i="1"/>
  <c r="W4304" i="1"/>
  <c r="Z4304" i="1"/>
  <c r="W4060" i="1"/>
  <c r="Z4060" i="1"/>
  <c r="W4368" i="1"/>
  <c r="Z4368" i="1"/>
  <c r="W4243" i="1"/>
  <c r="Z4243" i="1"/>
  <c r="W4099" i="1"/>
  <c r="Z4099" i="1"/>
  <c r="W4274" i="1"/>
  <c r="Z4274" i="1"/>
  <c r="W4246" i="1"/>
  <c r="Z4246" i="1"/>
  <c r="W4297" i="1"/>
  <c r="Z4297" i="1"/>
  <c r="W4201" i="1"/>
  <c r="Z4201" i="1"/>
  <c r="W4386" i="1"/>
  <c r="Z4386" i="1"/>
  <c r="W4121" i="1"/>
  <c r="Z4121" i="1"/>
  <c r="Z4369" i="1"/>
  <c r="W4369" i="1"/>
  <c r="Z4288" i="1"/>
  <c r="W4288" i="1"/>
  <c r="Z4208" i="1"/>
  <c r="W4208" i="1"/>
  <c r="W4140" i="1"/>
  <c r="Z4140" i="1"/>
  <c r="W4401" i="1"/>
  <c r="Z4401" i="1"/>
  <c r="W4248" i="1"/>
  <c r="Z4248" i="1"/>
  <c r="W4112" i="1"/>
  <c r="Z4112" i="1"/>
  <c r="W4352" i="1"/>
  <c r="Z4352" i="1"/>
  <c r="W4388" i="1"/>
  <c r="Z4388" i="1"/>
  <c r="W4283" i="1"/>
  <c r="Z4283" i="1"/>
  <c r="W4235" i="1"/>
  <c r="Z4235" i="1"/>
  <c r="W4187" i="1"/>
  <c r="Z4187" i="1"/>
  <c r="W4139" i="1"/>
  <c r="Z4139" i="1"/>
  <c r="W4091" i="1"/>
  <c r="Z4091" i="1"/>
  <c r="Z4371" i="1"/>
  <c r="W4371" i="1"/>
  <c r="W4395" i="1"/>
  <c r="Z4395" i="1"/>
  <c r="Z4258" i="1"/>
  <c r="W4258" i="1"/>
  <c r="W4170" i="1"/>
  <c r="Z4170" i="1"/>
  <c r="Z4074" i="1"/>
  <c r="W4074" i="1"/>
  <c r="W4230" i="1"/>
  <c r="Z4230" i="1"/>
  <c r="W4126" i="1"/>
  <c r="Z4126" i="1"/>
  <c r="Z4366" i="1"/>
  <c r="W4366" i="1"/>
  <c r="W4289" i="1"/>
  <c r="Z4289" i="1"/>
  <c r="W4241" i="1"/>
  <c r="Z4241" i="1"/>
  <c r="Z4193" i="1"/>
  <c r="W4193" i="1"/>
  <c r="Z4109" i="1"/>
  <c r="W4109" i="1"/>
  <c r="W3832" i="1"/>
  <c r="Z3832" i="1"/>
  <c r="Z4141" i="1"/>
  <c r="W4141" i="1"/>
  <c r="W4216" i="1"/>
  <c r="Z4216" i="1"/>
  <c r="W4264" i="1"/>
  <c r="Z4264" i="1"/>
  <c r="W4396" i="1"/>
  <c r="Z4396" i="1"/>
  <c r="Z4195" i="1"/>
  <c r="W4195" i="1"/>
  <c r="W4379" i="1"/>
  <c r="Z4379" i="1"/>
  <c r="W4182" i="1"/>
  <c r="Z4182" i="1"/>
  <c r="W4374" i="1"/>
  <c r="Z4374" i="1"/>
  <c r="W3828" i="1"/>
  <c r="Z3828" i="1"/>
  <c r="W4382" i="1"/>
  <c r="Z4382" i="1"/>
  <c r="W4113" i="1"/>
  <c r="Z4113" i="1"/>
  <c r="W4365" i="1"/>
  <c r="Z4365" i="1"/>
  <c r="Z4280" i="1"/>
  <c r="W4280" i="1"/>
  <c r="W4204" i="1"/>
  <c r="Z4204" i="1"/>
  <c r="W4132" i="1"/>
  <c r="Z4132" i="1"/>
  <c r="W4397" i="1"/>
  <c r="Z4397" i="1"/>
  <c r="W4240" i="1"/>
  <c r="Z4240" i="1"/>
  <c r="W4104" i="1"/>
  <c r="Z4104" i="1"/>
  <c r="Z4348" i="1"/>
  <c r="W4348" i="1"/>
  <c r="W4384" i="1"/>
  <c r="Z4384" i="1"/>
  <c r="W4279" i="1"/>
  <c r="Z4279" i="1"/>
  <c r="W4231" i="1"/>
  <c r="Z4231" i="1"/>
  <c r="Z4183" i="1"/>
  <c r="W4183" i="1"/>
  <c r="W4135" i="1"/>
  <c r="Z4135" i="1"/>
  <c r="W4087" i="1"/>
  <c r="Z4087" i="1"/>
  <c r="W4367" i="1"/>
  <c r="Z4367" i="1"/>
  <c r="W4391" i="1"/>
  <c r="Z4391" i="1"/>
  <c r="Z4250" i="1"/>
  <c r="W4250" i="1"/>
  <c r="Z4162" i="1"/>
  <c r="W4162" i="1"/>
  <c r="Z4066" i="1"/>
  <c r="W4066" i="1"/>
  <c r="W4222" i="1"/>
  <c r="Z4222" i="1"/>
  <c r="W4118" i="1"/>
  <c r="Z4118" i="1"/>
  <c r="W4350" i="1"/>
  <c r="Z4350" i="1"/>
  <c r="W4285" i="1"/>
  <c r="Z4285" i="1"/>
  <c r="W4237" i="1"/>
  <c r="Z4237" i="1"/>
  <c r="W4189" i="1"/>
  <c r="Z4189" i="1"/>
  <c r="Z4101" i="1"/>
  <c r="W4101" i="1"/>
  <c r="W3827" i="1"/>
  <c r="Z3827" i="1"/>
  <c r="W4377" i="1"/>
  <c r="Z4377" i="1"/>
  <c r="W4156" i="1"/>
  <c r="Z4156" i="1"/>
  <c r="W4128" i="1"/>
  <c r="Z4128" i="1"/>
  <c r="Z4291" i="1"/>
  <c r="W4291" i="1"/>
  <c r="W4147" i="1"/>
  <c r="Z4147" i="1"/>
  <c r="W4403" i="1"/>
  <c r="Z4403" i="1"/>
  <c r="W4090" i="1"/>
  <c r="Z4090" i="1"/>
  <c r="W4249" i="1"/>
  <c r="Z4249" i="1"/>
  <c r="W4125" i="1"/>
  <c r="Z4125" i="1"/>
  <c r="Z4321" i="1"/>
  <c r="W4321" i="1"/>
  <c r="W4105" i="1"/>
  <c r="Z4105" i="1"/>
  <c r="Z4349" i="1"/>
  <c r="W4349" i="1"/>
  <c r="W4272" i="1"/>
  <c r="Z4272" i="1"/>
  <c r="W4200" i="1"/>
  <c r="Z4200" i="1"/>
  <c r="W4124" i="1"/>
  <c r="Z4124" i="1"/>
  <c r="W4393" i="1"/>
  <c r="Z4393" i="1"/>
  <c r="W4232" i="1"/>
  <c r="Z4232" i="1"/>
  <c r="Z4096" i="1"/>
  <c r="W4096" i="1"/>
  <c r="Z4344" i="1"/>
  <c r="W4344" i="1"/>
  <c r="Z4323" i="1"/>
  <c r="W4323" i="1"/>
  <c r="Z4275" i="1"/>
  <c r="W4275" i="1"/>
  <c r="W4227" i="1"/>
  <c r="Z4227" i="1"/>
  <c r="Z4179" i="1"/>
  <c r="W4179" i="1"/>
  <c r="Z4131" i="1"/>
  <c r="W4131" i="1"/>
  <c r="W4083" i="1"/>
  <c r="Z4083" i="1"/>
  <c r="Z4351" i="1"/>
  <c r="W4351" i="1"/>
  <c r="Z4387" i="1"/>
  <c r="W4387" i="1"/>
  <c r="Z4242" i="1"/>
  <c r="W4242" i="1"/>
  <c r="Z4154" i="1"/>
  <c r="W4154" i="1"/>
  <c r="W4058" i="1"/>
  <c r="Z4058" i="1"/>
  <c r="W4214" i="1"/>
  <c r="Z4214" i="1"/>
  <c r="Z4110" i="1"/>
  <c r="W4110" i="1"/>
  <c r="W4346" i="1"/>
  <c r="Z4346" i="1"/>
  <c r="W4281" i="1"/>
  <c r="Z4281" i="1"/>
  <c r="W4233" i="1"/>
  <c r="Z4233" i="1"/>
  <c r="W4185" i="1"/>
  <c r="Z4185" i="1"/>
  <c r="Z4093" i="1"/>
  <c r="W4093" i="1"/>
  <c r="W3835" i="1"/>
  <c r="Z3835" i="1"/>
  <c r="W4317" i="1"/>
  <c r="Z4317" i="1"/>
  <c r="Z4097" i="1"/>
  <c r="W4097" i="1"/>
  <c r="W4345" i="1"/>
  <c r="Z4345" i="1"/>
  <c r="W4268" i="1"/>
  <c r="Z4268" i="1"/>
  <c r="W4196" i="1"/>
  <c r="Z4196" i="1"/>
  <c r="W4116" i="1"/>
  <c r="Z4116" i="1"/>
  <c r="Z4389" i="1"/>
  <c r="W4389" i="1"/>
  <c r="W4224" i="1"/>
  <c r="Z4224" i="1"/>
  <c r="W4088" i="1"/>
  <c r="Z4088" i="1"/>
  <c r="W4340" i="1"/>
  <c r="Z4340" i="1"/>
  <c r="Z4319" i="1"/>
  <c r="W4319" i="1"/>
  <c r="W4271" i="1"/>
  <c r="Z4271" i="1"/>
  <c r="W4223" i="1"/>
  <c r="Z4223" i="1"/>
  <c r="Z4175" i="1"/>
  <c r="W4175" i="1"/>
  <c r="W4127" i="1"/>
  <c r="Z4127" i="1"/>
  <c r="W4079" i="1"/>
  <c r="Z4079" i="1"/>
  <c r="Z4347" i="1"/>
  <c r="W4347" i="1"/>
  <c r="W4322" i="1"/>
  <c r="Z4322" i="1"/>
  <c r="W4234" i="1"/>
  <c r="Z4234" i="1"/>
  <c r="W4146" i="1"/>
  <c r="Z4146" i="1"/>
  <c r="Z4302" i="1"/>
  <c r="W4302" i="1"/>
  <c r="W4206" i="1"/>
  <c r="Z4206" i="1"/>
  <c r="W4102" i="1"/>
  <c r="Z4102" i="1"/>
  <c r="Z4342" i="1"/>
  <c r="W4342" i="1"/>
  <c r="W4277" i="1"/>
  <c r="Z4277" i="1"/>
  <c r="W4229" i="1"/>
  <c r="Z4229" i="1"/>
  <c r="W4181" i="1"/>
  <c r="Z4181" i="1"/>
  <c r="Z4089" i="1"/>
  <c r="W4089" i="1"/>
  <c r="W3831" i="1"/>
  <c r="Z3831" i="1"/>
  <c r="W4313" i="1"/>
  <c r="Z4313" i="1"/>
  <c r="W4085" i="1"/>
  <c r="Z4085" i="1"/>
  <c r="W4341" i="1"/>
  <c r="Z4341" i="1"/>
  <c r="W4260" i="1"/>
  <c r="Z4260" i="1"/>
  <c r="W4192" i="1"/>
  <c r="Z4192" i="1"/>
  <c r="W4108" i="1"/>
  <c r="Z4108" i="1"/>
  <c r="W4316" i="1"/>
  <c r="Z4316" i="1"/>
  <c r="W4176" i="1"/>
  <c r="Z4176" i="1"/>
  <c r="W4080" i="1"/>
  <c r="Z4080" i="1"/>
  <c r="W4336" i="1"/>
  <c r="Z4336" i="1"/>
  <c r="Z4315" i="1"/>
  <c r="W4315" i="1"/>
  <c r="W4267" i="1"/>
  <c r="Z4267" i="1"/>
  <c r="Z4219" i="1"/>
  <c r="W4219" i="1"/>
  <c r="Z4171" i="1"/>
  <c r="W4171" i="1"/>
  <c r="Z4123" i="1"/>
  <c r="W4123" i="1"/>
  <c r="Z4075" i="1"/>
  <c r="W4075" i="1"/>
  <c r="W4343" i="1"/>
  <c r="Z4343" i="1"/>
  <c r="W4318" i="1"/>
  <c r="Z4318" i="1"/>
  <c r="W4226" i="1"/>
  <c r="Z4226" i="1"/>
  <c r="W4138" i="1"/>
  <c r="Z4138" i="1"/>
  <c r="W4294" i="1"/>
  <c r="Z4294" i="1"/>
  <c r="Z4198" i="1"/>
  <c r="W4198" i="1"/>
  <c r="W4094" i="1"/>
  <c r="Z4094" i="1"/>
  <c r="Z4338" i="1"/>
  <c r="W4338" i="1"/>
  <c r="W4273" i="1"/>
  <c r="Z4273" i="1"/>
  <c r="W4225" i="1"/>
  <c r="Z4225" i="1"/>
  <c r="W4177" i="1"/>
  <c r="Z4177" i="1"/>
  <c r="W4081" i="1"/>
  <c r="Z4081" i="1"/>
  <c r="W3830" i="1"/>
  <c r="Z3830" i="1"/>
  <c r="W4173" i="1"/>
  <c r="Z4173" i="1"/>
  <c r="W4077" i="1"/>
  <c r="Z4077" i="1"/>
  <c r="W4337" i="1"/>
  <c r="Z4337" i="1"/>
  <c r="W4252" i="1"/>
  <c r="Z4252" i="1"/>
  <c r="W4188" i="1"/>
  <c r="Z4188" i="1"/>
  <c r="Z4100" i="1"/>
  <c r="W4100" i="1"/>
  <c r="W4308" i="1"/>
  <c r="Z4308" i="1"/>
  <c r="W4168" i="1"/>
  <c r="Z4168" i="1"/>
  <c r="W4072" i="1"/>
  <c r="Z4072" i="1"/>
  <c r="Z4332" i="1"/>
  <c r="W4332" i="1"/>
  <c r="Z4311" i="1"/>
  <c r="W4311" i="1"/>
  <c r="W4263" i="1"/>
  <c r="Z4263" i="1"/>
  <c r="Z4215" i="1"/>
  <c r="W4215" i="1"/>
  <c r="Z4167" i="1"/>
  <c r="W4167" i="1"/>
  <c r="W4119" i="1"/>
  <c r="Z4119" i="1"/>
  <c r="Z4071" i="1"/>
  <c r="W4071" i="1"/>
  <c r="W4339" i="1"/>
  <c r="Z4339" i="1"/>
  <c r="W4314" i="1"/>
  <c r="Z4314" i="1"/>
  <c r="W4218" i="1"/>
  <c r="Z4218" i="1"/>
  <c r="Z4130" i="1"/>
  <c r="W4130" i="1"/>
  <c r="W4286" i="1"/>
  <c r="Z4286" i="1"/>
  <c r="Z4190" i="1"/>
  <c r="W4190" i="1"/>
  <c r="Z4086" i="1"/>
  <c r="W4086" i="1"/>
  <c r="Z4334" i="1"/>
  <c r="W4334" i="1"/>
  <c r="W4269" i="1"/>
  <c r="Z4269" i="1"/>
  <c r="Z4221" i="1"/>
  <c r="W4221" i="1"/>
  <c r="W4157" i="1"/>
  <c r="Z4157" i="1"/>
  <c r="W4073" i="1"/>
  <c r="Z4073" i="1"/>
  <c r="Z3838" i="1"/>
  <c r="W3838" i="1"/>
  <c r="Z3396" i="1"/>
  <c r="Z3421" i="1"/>
  <c r="W4169" i="1"/>
  <c r="Z4169" i="1"/>
  <c r="Z4069" i="1"/>
  <c r="W4069" i="1"/>
  <c r="W4333" i="1"/>
  <c r="Z4333" i="1"/>
  <c r="W4244" i="1"/>
  <c r="Z4244" i="1"/>
  <c r="Z4184" i="1"/>
  <c r="W4184" i="1"/>
  <c r="W4092" i="1"/>
  <c r="Z4092" i="1"/>
  <c r="W4300" i="1"/>
  <c r="Z4300" i="1"/>
  <c r="W4160" i="1"/>
  <c r="Z4160" i="1"/>
  <c r="W4064" i="1"/>
  <c r="Z4064" i="1"/>
  <c r="W4328" i="1"/>
  <c r="Z4328" i="1"/>
  <c r="W4307" i="1"/>
  <c r="Z4307" i="1"/>
  <c r="W4259" i="1"/>
  <c r="Z4259" i="1"/>
  <c r="W4211" i="1"/>
  <c r="Z4211" i="1"/>
  <c r="W4163" i="1"/>
  <c r="Z4163" i="1"/>
  <c r="W4115" i="1"/>
  <c r="Z4115" i="1"/>
  <c r="W4067" i="1"/>
  <c r="Z4067" i="1"/>
  <c r="W4335" i="1"/>
  <c r="Z4335" i="1"/>
  <c r="W4306" i="1"/>
  <c r="Z4306" i="1"/>
  <c r="Z4210" i="1"/>
  <c r="W4210" i="1"/>
  <c r="W4122" i="1"/>
  <c r="Z4122" i="1"/>
  <c r="Z4278" i="1"/>
  <c r="W4278" i="1"/>
  <c r="W4174" i="1"/>
  <c r="Z4174" i="1"/>
  <c r="Z4078" i="1"/>
  <c r="W4078" i="1"/>
  <c r="Z4330" i="1"/>
  <c r="W4330" i="1"/>
  <c r="Z4265" i="1"/>
  <c r="W4265" i="1"/>
  <c r="Z4217" i="1"/>
  <c r="W4217" i="1"/>
  <c r="W4153" i="1"/>
  <c r="Z4153" i="1"/>
  <c r="W4065" i="1"/>
  <c r="Z4065" i="1"/>
  <c r="Z3834" i="1"/>
  <c r="W3834" i="1"/>
  <c r="W4406" i="1"/>
  <c r="Z4406" i="1"/>
  <c r="W4165" i="1"/>
  <c r="Z4165" i="1"/>
  <c r="Z4061" i="1"/>
  <c r="W4061" i="1"/>
  <c r="W4329" i="1"/>
  <c r="Z4329" i="1"/>
  <c r="W4236" i="1"/>
  <c r="Z4236" i="1"/>
  <c r="W4180" i="1"/>
  <c r="Z4180" i="1"/>
  <c r="W4084" i="1"/>
  <c r="Z4084" i="1"/>
  <c r="W4292" i="1"/>
  <c r="Z4292" i="1"/>
  <c r="W4152" i="1"/>
  <c r="Z4152" i="1"/>
  <c r="Z4380" i="1"/>
  <c r="W4380" i="1"/>
  <c r="W4408" i="1"/>
  <c r="Z4408" i="1"/>
  <c r="W4303" i="1"/>
  <c r="Z4303" i="1"/>
  <c r="W4255" i="1"/>
  <c r="Z4255" i="1"/>
  <c r="W4207" i="1"/>
  <c r="Z4207" i="1"/>
  <c r="W4159" i="1"/>
  <c r="Z4159" i="1"/>
  <c r="W4111" i="1"/>
  <c r="Z4111" i="1"/>
  <c r="W4059" i="1"/>
  <c r="Z4059" i="1"/>
  <c r="W4331" i="1"/>
  <c r="Z4331" i="1"/>
  <c r="W4298" i="1"/>
  <c r="Z4298" i="1"/>
  <c r="W4202" i="1"/>
  <c r="Z4202" i="1"/>
  <c r="Z4114" i="1"/>
  <c r="W4114" i="1"/>
  <c r="Z4270" i="1"/>
  <c r="W4270" i="1"/>
  <c r="Z4166" i="1"/>
  <c r="W4166" i="1"/>
  <c r="Z4070" i="1"/>
  <c r="W4070" i="1"/>
  <c r="W4326" i="1"/>
  <c r="Z4326" i="1"/>
  <c r="W4261" i="1"/>
  <c r="Z4261" i="1"/>
  <c r="W4213" i="1"/>
  <c r="Z4213" i="1"/>
  <c r="W4145" i="1"/>
  <c r="Z4145" i="1"/>
  <c r="Z4057" i="1"/>
  <c r="W4057" i="1"/>
  <c r="W3829" i="1"/>
  <c r="Z3829" i="1"/>
  <c r="Z3391" i="1"/>
  <c r="Z4402" i="1"/>
  <c r="W4402" i="1"/>
  <c r="W4161" i="1"/>
  <c r="Z4161" i="1"/>
  <c r="W4385" i="1"/>
  <c r="Z4385" i="1"/>
  <c r="W4320" i="1"/>
  <c r="Z4320" i="1"/>
  <c r="W4228" i="1"/>
  <c r="Z4228" i="1"/>
  <c r="W4172" i="1"/>
  <c r="Z4172" i="1"/>
  <c r="W4076" i="1"/>
  <c r="Z4076" i="1"/>
  <c r="W4284" i="1"/>
  <c r="Z4284" i="1"/>
  <c r="W4144" i="1"/>
  <c r="Z4144" i="1"/>
  <c r="W4376" i="1"/>
  <c r="Z4376" i="1"/>
  <c r="Z4404" i="1"/>
  <c r="W4404" i="1"/>
  <c r="W4299" i="1"/>
  <c r="Z4299" i="1"/>
  <c r="W4251" i="1"/>
  <c r="Z4251" i="1"/>
  <c r="W4203" i="1"/>
  <c r="Z4203" i="1"/>
  <c r="W4155" i="1"/>
  <c r="Z4155" i="1"/>
  <c r="W4107" i="1"/>
  <c r="Z4107" i="1"/>
  <c r="Z4063" i="1"/>
  <c r="W4063" i="1"/>
  <c r="W4327" i="1"/>
  <c r="Z4327" i="1"/>
  <c r="W4290" i="1"/>
  <c r="Z4290" i="1"/>
  <c r="W4194" i="1"/>
  <c r="Z4194" i="1"/>
  <c r="Z4106" i="1"/>
  <c r="W4106" i="1"/>
  <c r="Z4262" i="1"/>
  <c r="W4262" i="1"/>
  <c r="W4158" i="1"/>
  <c r="Z4158" i="1"/>
  <c r="W4062" i="1"/>
  <c r="Z4062" i="1"/>
  <c r="Z4305" i="1"/>
  <c r="W4305" i="1"/>
  <c r="Z4257" i="1"/>
  <c r="W4257" i="1"/>
  <c r="W4209" i="1"/>
  <c r="Z4209" i="1"/>
  <c r="Z4137" i="1"/>
  <c r="W4137" i="1"/>
  <c r="Z3837" i="1"/>
  <c r="W3837" i="1"/>
  <c r="Z4324" i="1"/>
  <c r="W4324" i="1"/>
  <c r="Z4398" i="1"/>
  <c r="W4398" i="1"/>
  <c r="W4149" i="1"/>
  <c r="Z4149" i="1"/>
  <c r="W4381" i="1"/>
  <c r="Z4381" i="1"/>
  <c r="Z4312" i="1"/>
  <c r="W4312" i="1"/>
  <c r="Z4220" i="1"/>
  <c r="W4220" i="1"/>
  <c r="W4164" i="1"/>
  <c r="Z4164" i="1"/>
  <c r="Z4068" i="1"/>
  <c r="W4068" i="1"/>
  <c r="W4276" i="1"/>
  <c r="Z4276" i="1"/>
  <c r="Z4136" i="1"/>
  <c r="W4136" i="1"/>
  <c r="W4372" i="1"/>
  <c r="Z4372" i="1"/>
  <c r="W4400" i="1"/>
  <c r="Z4400" i="1"/>
  <c r="Z4295" i="1"/>
  <c r="W4295" i="1"/>
  <c r="W4247" i="1"/>
  <c r="Z4247" i="1"/>
  <c r="Z4199" i="1"/>
  <c r="W4199" i="1"/>
  <c r="Z4151" i="1"/>
  <c r="W4151" i="1"/>
  <c r="W4103" i="1"/>
  <c r="Z4103" i="1"/>
  <c r="W4383" i="1"/>
  <c r="Z4383" i="1"/>
  <c r="W4407" i="1"/>
  <c r="Z4407" i="1"/>
  <c r="W4282" i="1"/>
  <c r="Z4282" i="1"/>
  <c r="W4186" i="1"/>
  <c r="Z4186" i="1"/>
  <c r="W4098" i="1"/>
  <c r="Z4098" i="1"/>
  <c r="W4254" i="1"/>
  <c r="Z4254" i="1"/>
  <c r="W4150" i="1"/>
  <c r="Z4150" i="1"/>
  <c r="Z4378" i="1"/>
  <c r="W4378" i="1"/>
  <c r="Z4301" i="1"/>
  <c r="W4301" i="1"/>
  <c r="W4253" i="1"/>
  <c r="Z4253" i="1"/>
  <c r="W4205" i="1"/>
  <c r="Z4205" i="1"/>
  <c r="W4129" i="1"/>
  <c r="Z4129" i="1"/>
  <c r="Z3833" i="1"/>
  <c r="W3833" i="1"/>
  <c r="W4325" i="1"/>
  <c r="Z4325" i="1"/>
  <c r="Z3349" i="1"/>
  <c r="Z3406" i="1"/>
  <c r="Z3361" i="1"/>
  <c r="Z3401" i="1"/>
  <c r="Z3366" i="1"/>
  <c r="Z3368" i="1"/>
  <c r="Z3370" i="1"/>
  <c r="Z3374" i="1"/>
  <c r="Z3392" i="1"/>
  <c r="Z3461" i="1"/>
  <c r="Z3356" i="1"/>
  <c r="Z3360" i="1"/>
  <c r="Z3350" i="1"/>
  <c r="Z3428" i="1"/>
  <c r="Z3362" i="1"/>
  <c r="Z3468" i="1"/>
  <c r="Z3355" i="1"/>
  <c r="Z3438" i="1"/>
  <c r="Z3447" i="1"/>
  <c r="Z3449" i="1"/>
  <c r="Z3399" i="1"/>
  <c r="Z3390" i="1"/>
  <c r="Z3398" i="1"/>
  <c r="Z3363" i="1"/>
  <c r="Z3357" i="1"/>
  <c r="Z3470" i="1"/>
  <c r="W3992" i="1"/>
  <c r="Z3992" i="1"/>
  <c r="Z3885" i="1"/>
  <c r="W3885" i="1"/>
  <c r="W3666" i="1"/>
  <c r="Z3666" i="1"/>
  <c r="W3853" i="1"/>
  <c r="Z3853" i="1"/>
  <c r="Z3948" i="1"/>
  <c r="W3948" i="1"/>
  <c r="W3789" i="1"/>
  <c r="Z3789" i="1"/>
  <c r="W3741" i="1"/>
  <c r="Z3741" i="1"/>
  <c r="W3697" i="1"/>
  <c r="Z3697" i="1"/>
  <c r="W3932" i="1"/>
  <c r="Z3932" i="1"/>
  <c r="Z3733" i="1"/>
  <c r="W3733" i="1"/>
  <c r="W3748" i="1"/>
  <c r="Z3748" i="1"/>
  <c r="W3839" i="1"/>
  <c r="Z3839" i="1"/>
  <c r="W3664" i="1"/>
  <c r="Z3664" i="1"/>
  <c r="W3800" i="1"/>
  <c r="Z3800" i="1"/>
  <c r="Z3716" i="1"/>
  <c r="W3716" i="1"/>
  <c r="W3850" i="1"/>
  <c r="Z3850" i="1"/>
  <c r="W3759" i="1"/>
  <c r="Z3759" i="1"/>
  <c r="W3878" i="1"/>
  <c r="Z3878" i="1"/>
  <c r="W3663" i="1"/>
  <c r="Z3663" i="1"/>
  <c r="W3842" i="1"/>
  <c r="Z3842" i="1"/>
  <c r="W3941" i="1"/>
  <c r="Z3941" i="1"/>
  <c r="W3790" i="1"/>
  <c r="Z3790" i="1"/>
  <c r="W3742" i="1"/>
  <c r="Z3742" i="1"/>
  <c r="W4037" i="1"/>
  <c r="Z4037" i="1"/>
  <c r="W3994" i="1"/>
  <c r="Z3994" i="1"/>
  <c r="W4030" i="1"/>
  <c r="Z4030" i="1"/>
  <c r="Z4005" i="1"/>
  <c r="W4005" i="1"/>
  <c r="W3957" i="1"/>
  <c r="Z3957" i="1"/>
  <c r="W3988" i="1"/>
  <c r="Z3988" i="1"/>
  <c r="W4019" i="1"/>
  <c r="Z4019" i="1"/>
  <c r="W3971" i="1"/>
  <c r="Z3971" i="1"/>
  <c r="W4031" i="1"/>
  <c r="Z4031" i="1"/>
  <c r="Z3810" i="1"/>
  <c r="W3810" i="1"/>
  <c r="Z3415" i="1"/>
  <c r="Z3469" i="1"/>
  <c r="W3869" i="1"/>
  <c r="Z3869" i="1"/>
  <c r="W3662" i="1"/>
  <c r="Z3662" i="1"/>
  <c r="Z3798" i="1"/>
  <c r="W3798" i="1"/>
  <c r="Z3936" i="1"/>
  <c r="W3936" i="1"/>
  <c r="Z3785" i="1"/>
  <c r="W3785" i="1"/>
  <c r="W3907" i="1"/>
  <c r="Z3907" i="1"/>
  <c r="Z3689" i="1"/>
  <c r="W3689" i="1"/>
  <c r="W3920" i="1"/>
  <c r="Z3920" i="1"/>
  <c r="Z3729" i="1"/>
  <c r="W3729" i="1"/>
  <c r="Z3744" i="1"/>
  <c r="W3744" i="1"/>
  <c r="Z3792" i="1"/>
  <c r="W3792" i="1"/>
  <c r="Z3660" i="1"/>
  <c r="W3660" i="1"/>
  <c r="W3796" i="1"/>
  <c r="Z3796" i="1"/>
  <c r="Z3712" i="1"/>
  <c r="W3712" i="1"/>
  <c r="Z3846" i="1"/>
  <c r="W3846" i="1"/>
  <c r="W3755" i="1"/>
  <c r="Z3755" i="1"/>
  <c r="Z3866" i="1"/>
  <c r="W3866" i="1"/>
  <c r="W3659" i="1"/>
  <c r="Z3659" i="1"/>
  <c r="W3707" i="1"/>
  <c r="Z3707" i="1"/>
  <c r="W3929" i="1"/>
  <c r="Z3929" i="1"/>
  <c r="W3786" i="1"/>
  <c r="Z3786" i="1"/>
  <c r="W3738" i="1"/>
  <c r="Z3738" i="1"/>
  <c r="W4033" i="1"/>
  <c r="Z4033" i="1"/>
  <c r="W3982" i="1"/>
  <c r="Z3982" i="1"/>
  <c r="W4022" i="1"/>
  <c r="Z4022" i="1"/>
  <c r="W4001" i="1"/>
  <c r="Z4001" i="1"/>
  <c r="W3953" i="1"/>
  <c r="Z3953" i="1"/>
  <c r="W3984" i="1"/>
  <c r="Z3984" i="1"/>
  <c r="W4015" i="1"/>
  <c r="Z4015" i="1"/>
  <c r="W3967" i="1"/>
  <c r="Z3967" i="1"/>
  <c r="W3820" i="1"/>
  <c r="Z3820" i="1"/>
  <c r="Z3818" i="1"/>
  <c r="W3818" i="1"/>
  <c r="Z3388" i="1"/>
  <c r="W3857" i="1"/>
  <c r="Z3857" i="1"/>
  <c r="Z3658" i="1"/>
  <c r="W3658" i="1"/>
  <c r="W3702" i="1"/>
  <c r="Z3702" i="1"/>
  <c r="W3924" i="1"/>
  <c r="Z3924" i="1"/>
  <c r="W3781" i="1"/>
  <c r="Z3781" i="1"/>
  <c r="W3940" i="1"/>
  <c r="Z3940" i="1"/>
  <c r="W3685" i="1"/>
  <c r="Z3685" i="1"/>
  <c r="Z3908" i="1"/>
  <c r="W3908" i="1"/>
  <c r="W3725" i="1"/>
  <c r="Z3725" i="1"/>
  <c r="W3740" i="1"/>
  <c r="Z3740" i="1"/>
  <c r="W3784" i="1"/>
  <c r="Z3784" i="1"/>
  <c r="W3656" i="1"/>
  <c r="Z3656" i="1"/>
  <c r="W3788" i="1"/>
  <c r="Z3788" i="1"/>
  <c r="W3708" i="1"/>
  <c r="Z3708" i="1"/>
  <c r="W3803" i="1"/>
  <c r="Z3803" i="1"/>
  <c r="W3751" i="1"/>
  <c r="Z3751" i="1"/>
  <c r="W3854" i="1"/>
  <c r="Z3854" i="1"/>
  <c r="Z3655" i="1"/>
  <c r="W3655" i="1"/>
  <c r="Z3699" i="1"/>
  <c r="W3699" i="1"/>
  <c r="W3917" i="1"/>
  <c r="Z3917" i="1"/>
  <c r="W3782" i="1"/>
  <c r="Z3782" i="1"/>
  <c r="W4054" i="1"/>
  <c r="Z4054" i="1"/>
  <c r="W4056" i="1"/>
  <c r="Z4056" i="1"/>
  <c r="W3970" i="1"/>
  <c r="Z3970" i="1"/>
  <c r="W4010" i="1"/>
  <c r="Z4010" i="1"/>
  <c r="W3997" i="1"/>
  <c r="Z3997" i="1"/>
  <c r="W4028" i="1"/>
  <c r="Z4028" i="1"/>
  <c r="W3980" i="1"/>
  <c r="Z3980" i="1"/>
  <c r="W4011" i="1"/>
  <c r="Z4011" i="1"/>
  <c r="Z3963" i="1"/>
  <c r="W3963" i="1"/>
  <c r="Z3808" i="1"/>
  <c r="W3808" i="1"/>
  <c r="W3806" i="1"/>
  <c r="Z3806" i="1"/>
  <c r="W3670" i="1"/>
  <c r="Z3670" i="1"/>
  <c r="W3793" i="1"/>
  <c r="Z3793" i="1"/>
  <c r="Z3705" i="1"/>
  <c r="W3705" i="1"/>
  <c r="W3752" i="1"/>
  <c r="Z3752" i="1"/>
  <c r="W3720" i="1"/>
  <c r="Z3720" i="1"/>
  <c r="W3890" i="1"/>
  <c r="Z3890" i="1"/>
  <c r="W3927" i="1"/>
  <c r="Z3927" i="1"/>
  <c r="Z4041" i="1"/>
  <c r="W4041" i="1"/>
  <c r="W3961" i="1"/>
  <c r="Z3961" i="1"/>
  <c r="Z4035" i="1"/>
  <c r="W4035" i="1"/>
  <c r="Z3455" i="1"/>
  <c r="Z3841" i="1"/>
  <c r="W3841" i="1"/>
  <c r="W3923" i="1"/>
  <c r="Z3923" i="1"/>
  <c r="W3694" i="1"/>
  <c r="Z3694" i="1"/>
  <c r="Z3912" i="1"/>
  <c r="W3912" i="1"/>
  <c r="W3777" i="1"/>
  <c r="Z3777" i="1"/>
  <c r="W3928" i="1"/>
  <c r="Z3928" i="1"/>
  <c r="W3681" i="1"/>
  <c r="Z3681" i="1"/>
  <c r="W3900" i="1"/>
  <c r="Z3900" i="1"/>
  <c r="W3721" i="1"/>
  <c r="Z3721" i="1"/>
  <c r="W3947" i="1"/>
  <c r="Z3947" i="1"/>
  <c r="W3776" i="1"/>
  <c r="Z3776" i="1"/>
  <c r="W3943" i="1"/>
  <c r="Z3943" i="1"/>
  <c r="W3780" i="1"/>
  <c r="Z3780" i="1"/>
  <c r="W3903" i="1"/>
  <c r="Z3903" i="1"/>
  <c r="W3795" i="1"/>
  <c r="Z3795" i="1"/>
  <c r="W3747" i="1"/>
  <c r="Z3747" i="1"/>
  <c r="W3799" i="1"/>
  <c r="Z3799" i="1"/>
  <c r="W3911" i="1"/>
  <c r="Z3911" i="1"/>
  <c r="W3691" i="1"/>
  <c r="Z3691" i="1"/>
  <c r="W3909" i="1"/>
  <c r="Z3909" i="1"/>
  <c r="W3778" i="1"/>
  <c r="Z3778" i="1"/>
  <c r="W4050" i="1"/>
  <c r="Z4050" i="1"/>
  <c r="Z4052" i="1"/>
  <c r="W4052" i="1"/>
  <c r="W4018" i="1"/>
  <c r="Z4018" i="1"/>
  <c r="W3998" i="1"/>
  <c r="Z3998" i="1"/>
  <c r="Z3993" i="1"/>
  <c r="W3993" i="1"/>
  <c r="W4024" i="1"/>
  <c r="Z4024" i="1"/>
  <c r="W3976" i="1"/>
  <c r="Z3976" i="1"/>
  <c r="W4007" i="1"/>
  <c r="Z4007" i="1"/>
  <c r="W3959" i="1"/>
  <c r="Z3959" i="1"/>
  <c r="W3819" i="1"/>
  <c r="Z3819" i="1"/>
  <c r="W3817" i="1"/>
  <c r="Z3817" i="1"/>
  <c r="W4009" i="1"/>
  <c r="Z4009" i="1"/>
  <c r="Z3706" i="1"/>
  <c r="W3706" i="1"/>
  <c r="Z3945" i="1"/>
  <c r="W3945" i="1"/>
  <c r="W3734" i="1"/>
  <c r="Z3734" i="1"/>
  <c r="W3896" i="1"/>
  <c r="Z3896" i="1"/>
  <c r="W3773" i="1"/>
  <c r="Z3773" i="1"/>
  <c r="W3916" i="1"/>
  <c r="Z3916" i="1"/>
  <c r="W3677" i="1"/>
  <c r="Z3677" i="1"/>
  <c r="Z3888" i="1"/>
  <c r="W3888" i="1"/>
  <c r="W3717" i="1"/>
  <c r="Z3717" i="1"/>
  <c r="W3931" i="1"/>
  <c r="Z3931" i="1"/>
  <c r="Z3704" i="1"/>
  <c r="W3704" i="1"/>
  <c r="Z3915" i="1"/>
  <c r="W3915" i="1"/>
  <c r="W3772" i="1"/>
  <c r="Z3772" i="1"/>
  <c r="W3946" i="1"/>
  <c r="Z3946" i="1"/>
  <c r="Z3791" i="1"/>
  <c r="W3791" i="1"/>
  <c r="Z3743" i="1"/>
  <c r="W3743" i="1"/>
  <c r="Z3703" i="1"/>
  <c r="W3703" i="1"/>
  <c r="Z3942" i="1"/>
  <c r="W3942" i="1"/>
  <c r="W3735" i="1"/>
  <c r="Z3735" i="1"/>
  <c r="W3901" i="1"/>
  <c r="Z3901" i="1"/>
  <c r="Z3774" i="1"/>
  <c r="W3774" i="1"/>
  <c r="W4046" i="1"/>
  <c r="Z4046" i="1"/>
  <c r="W4048" i="1"/>
  <c r="Z4048" i="1"/>
  <c r="Z4002" i="1"/>
  <c r="W4002" i="1"/>
  <c r="W3986" i="1"/>
  <c r="Z3986" i="1"/>
  <c r="W3989" i="1"/>
  <c r="Z3989" i="1"/>
  <c r="W4020" i="1"/>
  <c r="Z4020" i="1"/>
  <c r="W3972" i="1"/>
  <c r="Z3972" i="1"/>
  <c r="Z4003" i="1"/>
  <c r="W4003" i="1"/>
  <c r="W3955" i="1"/>
  <c r="Z3955" i="1"/>
  <c r="W3807" i="1"/>
  <c r="Z3807" i="1"/>
  <c r="W3805" i="1"/>
  <c r="Z3805" i="1"/>
  <c r="W3861" i="1"/>
  <c r="Z3861" i="1"/>
  <c r="W3745" i="1"/>
  <c r="Z3745" i="1"/>
  <c r="Z3737" i="1"/>
  <c r="W3737" i="1"/>
  <c r="W3847" i="1"/>
  <c r="Z3847" i="1"/>
  <c r="Z3843" i="1"/>
  <c r="W3843" i="1"/>
  <c r="W3763" i="1"/>
  <c r="Z3763" i="1"/>
  <c r="W3858" i="1"/>
  <c r="Z3858" i="1"/>
  <c r="Z3794" i="1"/>
  <c r="W3794" i="1"/>
  <c r="W4006" i="1"/>
  <c r="Z4006" i="1"/>
  <c r="W3950" i="1"/>
  <c r="Z3950" i="1"/>
  <c r="W3975" i="1"/>
  <c r="Z3975" i="1"/>
  <c r="Z3385" i="1"/>
  <c r="Z3414" i="1"/>
  <c r="Z3408" i="1"/>
  <c r="W3698" i="1"/>
  <c r="Z3698" i="1"/>
  <c r="W3933" i="1"/>
  <c r="Z3933" i="1"/>
  <c r="W3730" i="1"/>
  <c r="Z3730" i="1"/>
  <c r="Z3884" i="1"/>
  <c r="W3884" i="1"/>
  <c r="W3769" i="1"/>
  <c r="Z3769" i="1"/>
  <c r="W3904" i="1"/>
  <c r="Z3904" i="1"/>
  <c r="W3673" i="1"/>
  <c r="Z3673" i="1"/>
  <c r="W3876" i="1"/>
  <c r="Z3876" i="1"/>
  <c r="W3713" i="1"/>
  <c r="Z3713" i="1"/>
  <c r="W3895" i="1"/>
  <c r="Z3895" i="1"/>
  <c r="W3696" i="1"/>
  <c r="Z3696" i="1"/>
  <c r="Z3891" i="1"/>
  <c r="W3891" i="1"/>
  <c r="W3700" i="1"/>
  <c r="Z3700" i="1"/>
  <c r="W3934" i="1"/>
  <c r="Z3934" i="1"/>
  <c r="Z3787" i="1"/>
  <c r="W3787" i="1"/>
  <c r="Z3739" i="1"/>
  <c r="W3739" i="1"/>
  <c r="W3695" i="1"/>
  <c r="Z3695" i="1"/>
  <c r="W3930" i="1"/>
  <c r="Z3930" i="1"/>
  <c r="W3731" i="1"/>
  <c r="Z3731" i="1"/>
  <c r="Z3889" i="1"/>
  <c r="W3889" i="1"/>
  <c r="W3770" i="1"/>
  <c r="Z3770" i="1"/>
  <c r="W4042" i="1"/>
  <c r="Z4042" i="1"/>
  <c r="W4044" i="1"/>
  <c r="Z4044" i="1"/>
  <c r="W3990" i="1"/>
  <c r="Z3990" i="1"/>
  <c r="Z3958" i="1"/>
  <c r="W3958" i="1"/>
  <c r="W3985" i="1"/>
  <c r="Z3985" i="1"/>
  <c r="W4016" i="1"/>
  <c r="Z4016" i="1"/>
  <c r="Z3968" i="1"/>
  <c r="W3968" i="1"/>
  <c r="W3999" i="1"/>
  <c r="Z3999" i="1"/>
  <c r="W3951" i="1"/>
  <c r="Z3951" i="1"/>
  <c r="W3816" i="1"/>
  <c r="Z3816" i="1"/>
  <c r="W3824" i="1"/>
  <c r="Z3824" i="1"/>
  <c r="W3897" i="1"/>
  <c r="Z3897" i="1"/>
  <c r="Z3939" i="1"/>
  <c r="W3939" i="1"/>
  <c r="W3944" i="1"/>
  <c r="Z3944" i="1"/>
  <c r="W3668" i="1"/>
  <c r="Z3668" i="1"/>
  <c r="W3862" i="1"/>
  <c r="Z3862" i="1"/>
  <c r="W3667" i="1"/>
  <c r="Z3667" i="1"/>
  <c r="W3746" i="1"/>
  <c r="Z3746" i="1"/>
  <c r="W4023" i="1"/>
  <c r="Z4023" i="1"/>
  <c r="Z3397" i="1"/>
  <c r="Z3418" i="1"/>
  <c r="Z3412" i="1"/>
  <c r="Z3435" i="1"/>
  <c r="Z3417" i="1"/>
  <c r="Z3935" i="1"/>
  <c r="W3935" i="1"/>
  <c r="W3690" i="1"/>
  <c r="Z3690" i="1"/>
  <c r="W3921" i="1"/>
  <c r="Z3921" i="1"/>
  <c r="W3726" i="1"/>
  <c r="Z3726" i="1"/>
  <c r="W3868" i="1"/>
  <c r="Z3868" i="1"/>
  <c r="W3765" i="1"/>
  <c r="Z3765" i="1"/>
  <c r="W3892" i="1"/>
  <c r="Z3892" i="1"/>
  <c r="W3669" i="1"/>
  <c r="Z3669" i="1"/>
  <c r="Z3864" i="1"/>
  <c r="W3864" i="1"/>
  <c r="Z3709" i="1"/>
  <c r="W3709" i="1"/>
  <c r="Z3887" i="1"/>
  <c r="W3887" i="1"/>
  <c r="W3688" i="1"/>
  <c r="Z3688" i="1"/>
  <c r="W3883" i="1"/>
  <c r="Z3883" i="1"/>
  <c r="W3692" i="1"/>
  <c r="Z3692" i="1"/>
  <c r="W3922" i="1"/>
  <c r="Z3922" i="1"/>
  <c r="W3783" i="1"/>
  <c r="Z3783" i="1"/>
  <c r="W3899" i="1"/>
  <c r="Z3899" i="1"/>
  <c r="W3687" i="1"/>
  <c r="Z3687" i="1"/>
  <c r="Z3918" i="1"/>
  <c r="W3918" i="1"/>
  <c r="W3727" i="1"/>
  <c r="Z3727" i="1"/>
  <c r="W3877" i="1"/>
  <c r="Z3877" i="1"/>
  <c r="W3766" i="1"/>
  <c r="Z3766" i="1"/>
  <c r="W4038" i="1"/>
  <c r="Z4038" i="1"/>
  <c r="W4040" i="1"/>
  <c r="Z4040" i="1"/>
  <c r="W3978" i="1"/>
  <c r="Z3978" i="1"/>
  <c r="W4029" i="1"/>
  <c r="Z4029" i="1"/>
  <c r="W3981" i="1"/>
  <c r="Z3981" i="1"/>
  <c r="W4012" i="1"/>
  <c r="Z4012" i="1"/>
  <c r="W3964" i="1"/>
  <c r="Z3964" i="1"/>
  <c r="W3995" i="1"/>
  <c r="Z3995" i="1"/>
  <c r="W4055" i="1"/>
  <c r="Z4055" i="1"/>
  <c r="Z3823" i="1"/>
  <c r="W3823" i="1"/>
  <c r="W3809" i="1"/>
  <c r="Z3809" i="1"/>
  <c r="W3683" i="1"/>
  <c r="Z3683" i="1"/>
  <c r="W3906" i="1"/>
  <c r="Z3906" i="1"/>
  <c r="Z3723" i="1"/>
  <c r="W3723" i="1"/>
  <c r="W3865" i="1"/>
  <c r="Z3865" i="1"/>
  <c r="Z3762" i="1"/>
  <c r="W3762" i="1"/>
  <c r="W4034" i="1"/>
  <c r="Z4034" i="1"/>
  <c r="W4036" i="1"/>
  <c r="Z4036" i="1"/>
  <c r="W3974" i="1"/>
  <c r="Z3974" i="1"/>
  <c r="Z4025" i="1"/>
  <c r="W4025" i="1"/>
  <c r="W3977" i="1"/>
  <c r="Z3977" i="1"/>
  <c r="W4008" i="1"/>
  <c r="Z4008" i="1"/>
  <c r="W3960" i="1"/>
  <c r="Z3960" i="1"/>
  <c r="W3991" i="1"/>
  <c r="Z3991" i="1"/>
  <c r="W4051" i="1"/>
  <c r="Z4051" i="1"/>
  <c r="W3815" i="1"/>
  <c r="Z3815" i="1"/>
  <c r="W3825" i="1"/>
  <c r="Z3825" i="1"/>
  <c r="W3686" i="1"/>
  <c r="Z3686" i="1"/>
  <c r="W3779" i="1"/>
  <c r="Z3779" i="1"/>
  <c r="Z3440" i="1"/>
  <c r="W3937" i="1"/>
  <c r="Z3937" i="1"/>
  <c r="Z3682" i="1"/>
  <c r="W3682" i="1"/>
  <c r="W3893" i="1"/>
  <c r="Z3893" i="1"/>
  <c r="W3718" i="1"/>
  <c r="Z3718" i="1"/>
  <c r="W3848" i="1"/>
  <c r="Z3848" i="1"/>
  <c r="W3757" i="1"/>
  <c r="Z3757" i="1"/>
  <c r="W3872" i="1"/>
  <c r="Z3872" i="1"/>
  <c r="Z3661" i="1"/>
  <c r="W3661" i="1"/>
  <c r="W3801" i="1"/>
  <c r="Z3801" i="1"/>
  <c r="Z3764" i="1"/>
  <c r="W3764" i="1"/>
  <c r="W3871" i="1"/>
  <c r="Z3871" i="1"/>
  <c r="W3680" i="1"/>
  <c r="Z3680" i="1"/>
  <c r="Z3867" i="1"/>
  <c r="W3867" i="1"/>
  <c r="W3732" i="1"/>
  <c r="Z3732" i="1"/>
  <c r="W3898" i="1"/>
  <c r="Z3898" i="1"/>
  <c r="W3775" i="1"/>
  <c r="Z3775" i="1"/>
  <c r="W3926" i="1"/>
  <c r="Z3926" i="1"/>
  <c r="W3679" i="1"/>
  <c r="Z3679" i="1"/>
  <c r="Z3894" i="1"/>
  <c r="W3894" i="1"/>
  <c r="W3719" i="1"/>
  <c r="Z3719" i="1"/>
  <c r="W3849" i="1"/>
  <c r="Z3849" i="1"/>
  <c r="Z3758" i="1"/>
  <c r="W3758" i="1"/>
  <c r="W4053" i="1"/>
  <c r="Z4053" i="1"/>
  <c r="W4032" i="1"/>
  <c r="Z4032" i="1"/>
  <c r="W3966" i="1"/>
  <c r="Z3966" i="1"/>
  <c r="W4021" i="1"/>
  <c r="Z4021" i="1"/>
  <c r="W3973" i="1"/>
  <c r="Z3973" i="1"/>
  <c r="W4004" i="1"/>
  <c r="Z4004" i="1"/>
  <c r="W3956" i="1"/>
  <c r="Z3956" i="1"/>
  <c r="W3987" i="1"/>
  <c r="Z3987" i="1"/>
  <c r="Z4047" i="1"/>
  <c r="W4047" i="1"/>
  <c r="W3811" i="1"/>
  <c r="Z3811" i="1"/>
  <c r="Z3821" i="1"/>
  <c r="W3821" i="1"/>
  <c r="W3949" i="1"/>
  <c r="Z3949" i="1"/>
  <c r="W3905" i="1"/>
  <c r="Z3905" i="1"/>
  <c r="Z3722" i="1"/>
  <c r="W3722" i="1"/>
  <c r="W3856" i="1"/>
  <c r="Z3856" i="1"/>
  <c r="Z3761" i="1"/>
  <c r="W3761" i="1"/>
  <c r="W3880" i="1"/>
  <c r="Z3880" i="1"/>
  <c r="W3665" i="1"/>
  <c r="Z3665" i="1"/>
  <c r="W3852" i="1"/>
  <c r="Z3852" i="1"/>
  <c r="Z3768" i="1"/>
  <c r="W3768" i="1"/>
  <c r="W3879" i="1"/>
  <c r="Z3879" i="1"/>
  <c r="Z3684" i="1"/>
  <c r="W3684" i="1"/>
  <c r="W3875" i="1"/>
  <c r="Z3875" i="1"/>
  <c r="W3736" i="1"/>
  <c r="Z3736" i="1"/>
  <c r="W3910" i="1"/>
  <c r="Z3910" i="1"/>
  <c r="Z3938" i="1"/>
  <c r="W3938" i="1"/>
  <c r="Z3354" i="1"/>
  <c r="Z3340" i="1"/>
  <c r="Z3448" i="1"/>
  <c r="Z3441" i="1"/>
  <c r="W3925" i="1"/>
  <c r="Z3925" i="1"/>
  <c r="W3678" i="1"/>
  <c r="Z3678" i="1"/>
  <c r="W3881" i="1"/>
  <c r="Z3881" i="1"/>
  <c r="W3714" i="1"/>
  <c r="Z3714" i="1"/>
  <c r="W3844" i="1"/>
  <c r="Z3844" i="1"/>
  <c r="W3753" i="1"/>
  <c r="Z3753" i="1"/>
  <c r="W3860" i="1"/>
  <c r="Z3860" i="1"/>
  <c r="W3657" i="1"/>
  <c r="Z3657" i="1"/>
  <c r="W3701" i="1"/>
  <c r="Z3701" i="1"/>
  <c r="W3760" i="1"/>
  <c r="Z3760" i="1"/>
  <c r="Z3863" i="1"/>
  <c r="W3863" i="1"/>
  <c r="W3676" i="1"/>
  <c r="Z3676" i="1"/>
  <c r="W3859" i="1"/>
  <c r="Z3859" i="1"/>
  <c r="W3728" i="1"/>
  <c r="Z3728" i="1"/>
  <c r="W3886" i="1"/>
  <c r="Z3886" i="1"/>
  <c r="W3771" i="1"/>
  <c r="Z3771" i="1"/>
  <c r="Z3914" i="1"/>
  <c r="W3914" i="1"/>
  <c r="W3675" i="1"/>
  <c r="Z3675" i="1"/>
  <c r="W3882" i="1"/>
  <c r="Z3882" i="1"/>
  <c r="Z3715" i="1"/>
  <c r="W3715" i="1"/>
  <c r="W3845" i="1"/>
  <c r="Z3845" i="1"/>
  <c r="W3754" i="1"/>
  <c r="Z3754" i="1"/>
  <c r="Z4049" i="1"/>
  <c r="W4049" i="1"/>
  <c r="Z4026" i="1"/>
  <c r="W4026" i="1"/>
  <c r="W3962" i="1"/>
  <c r="Z3962" i="1"/>
  <c r="W4017" i="1"/>
  <c r="Z4017" i="1"/>
  <c r="W3969" i="1"/>
  <c r="Z3969" i="1"/>
  <c r="Z4000" i="1"/>
  <c r="W4000" i="1"/>
  <c r="W3952" i="1"/>
  <c r="Z3952" i="1"/>
  <c r="W3983" i="1"/>
  <c r="Z3983" i="1"/>
  <c r="W4043" i="1"/>
  <c r="Z4043" i="1"/>
  <c r="Z3822" i="1"/>
  <c r="W3822" i="1"/>
  <c r="W3813" i="1"/>
  <c r="Z3813" i="1"/>
  <c r="Z3344" i="1"/>
  <c r="W3913" i="1"/>
  <c r="Z3913" i="1"/>
  <c r="W3674" i="1"/>
  <c r="Z3674" i="1"/>
  <c r="Z3873" i="1"/>
  <c r="W3873" i="1"/>
  <c r="W3710" i="1"/>
  <c r="Z3710" i="1"/>
  <c r="W3797" i="1"/>
  <c r="Z3797" i="1"/>
  <c r="W3749" i="1"/>
  <c r="Z3749" i="1"/>
  <c r="Z3840" i="1"/>
  <c r="W3840" i="1"/>
  <c r="W3919" i="1"/>
  <c r="Z3919" i="1"/>
  <c r="W3693" i="1"/>
  <c r="Z3693" i="1"/>
  <c r="W3756" i="1"/>
  <c r="Z3756" i="1"/>
  <c r="W3855" i="1"/>
  <c r="Z3855" i="1"/>
  <c r="W3672" i="1"/>
  <c r="Z3672" i="1"/>
  <c r="W3851" i="1"/>
  <c r="Z3851" i="1"/>
  <c r="W3724" i="1"/>
  <c r="Z3724" i="1"/>
  <c r="W3874" i="1"/>
  <c r="Z3874" i="1"/>
  <c r="Z3767" i="1"/>
  <c r="W3767" i="1"/>
  <c r="W3902" i="1"/>
  <c r="Z3902" i="1"/>
  <c r="W3671" i="1"/>
  <c r="Z3671" i="1"/>
  <c r="Z3870" i="1"/>
  <c r="W3870" i="1"/>
  <c r="W3711" i="1"/>
  <c r="Z3711" i="1"/>
  <c r="W3802" i="1"/>
  <c r="Z3802" i="1"/>
  <c r="W3750" i="1"/>
  <c r="Z3750" i="1"/>
  <c r="Z4045" i="1"/>
  <c r="W4045" i="1"/>
  <c r="W4014" i="1"/>
  <c r="Z4014" i="1"/>
  <c r="W3954" i="1"/>
  <c r="Z3954" i="1"/>
  <c r="W4013" i="1"/>
  <c r="Z4013" i="1"/>
  <c r="W3965" i="1"/>
  <c r="Z3965" i="1"/>
  <c r="W3996" i="1"/>
  <c r="Z3996" i="1"/>
  <c r="W4027" i="1"/>
  <c r="Z4027" i="1"/>
  <c r="Z3979" i="1"/>
  <c r="W3979" i="1"/>
  <c r="W4039" i="1"/>
  <c r="Z4039" i="1"/>
  <c r="W3814" i="1"/>
  <c r="Z3814" i="1"/>
  <c r="W3812" i="1"/>
  <c r="Z3812" i="1"/>
  <c r="Z3826" i="1"/>
  <c r="W3826" i="1"/>
  <c r="W3804" i="1"/>
  <c r="Z3804" i="1"/>
  <c r="Z3446" i="1"/>
  <c r="Z3339" i="1"/>
  <c r="Z3371" i="1"/>
  <c r="W3525" i="1"/>
  <c r="Z3525" i="1"/>
  <c r="W3521" i="1"/>
  <c r="Z3521" i="1"/>
  <c r="W3580" i="1"/>
  <c r="Z3580" i="1"/>
  <c r="W3612" i="1"/>
  <c r="Z3612" i="1"/>
  <c r="W3644" i="1"/>
  <c r="Z3644" i="1"/>
  <c r="W3617" i="1"/>
  <c r="Z3617" i="1"/>
  <c r="W3503" i="1"/>
  <c r="Z3503" i="1"/>
  <c r="Z3539" i="1"/>
  <c r="W3539" i="1"/>
  <c r="W3575" i="1"/>
  <c r="Z3575" i="1"/>
  <c r="W3586" i="1"/>
  <c r="Z3586" i="1"/>
  <c r="W3602" i="1"/>
  <c r="Z3602" i="1"/>
  <c r="W3630" i="1"/>
  <c r="Z3630" i="1"/>
  <c r="W3625" i="1"/>
  <c r="Z3625" i="1"/>
  <c r="W3517" i="1"/>
  <c r="Z3517" i="1"/>
  <c r="W3572" i="1"/>
  <c r="Z3572" i="1"/>
  <c r="W3600" i="1"/>
  <c r="Z3600" i="1"/>
  <c r="W3632" i="1"/>
  <c r="Z3632" i="1"/>
  <c r="W3643" i="1"/>
  <c r="Z3643" i="1"/>
  <c r="W3649" i="1"/>
  <c r="Z3649" i="1"/>
  <c r="W3527" i="1"/>
  <c r="Z3527" i="1"/>
  <c r="W3559" i="1"/>
  <c r="Z3559" i="1"/>
  <c r="W3574" i="1"/>
  <c r="Z3574" i="1"/>
  <c r="W3590" i="1"/>
  <c r="Z3590" i="1"/>
  <c r="W3618" i="1"/>
  <c r="Z3618" i="1"/>
  <c r="Z3358" i="1"/>
  <c r="Z3422" i="1"/>
  <c r="Z3348" i="1"/>
  <c r="Z3420" i="1"/>
  <c r="Z3439" i="1"/>
  <c r="Z3451" i="1"/>
  <c r="Z3429" i="1"/>
  <c r="W3597" i="1"/>
  <c r="Z3597" i="1"/>
  <c r="W3513" i="1"/>
  <c r="Z3513" i="1"/>
  <c r="W3556" i="1"/>
  <c r="Z3556" i="1"/>
  <c r="W3588" i="1"/>
  <c r="Z3588" i="1"/>
  <c r="W3616" i="1"/>
  <c r="Z3616" i="1"/>
  <c r="W3631" i="1"/>
  <c r="Z3631" i="1"/>
  <c r="W3651" i="1"/>
  <c r="Z3651" i="1"/>
  <c r="W3515" i="1"/>
  <c r="Z3515" i="1"/>
  <c r="W3547" i="1"/>
  <c r="Z3547" i="1"/>
  <c r="W3558" i="1"/>
  <c r="Z3558" i="1"/>
  <c r="W3578" i="1"/>
  <c r="Z3578" i="1"/>
  <c r="W3606" i="1"/>
  <c r="Z3606" i="1"/>
  <c r="Z3430" i="1"/>
  <c r="Z3459" i="1"/>
  <c r="W3621" i="1"/>
  <c r="Z3621" i="1"/>
  <c r="W3589" i="1"/>
  <c r="Z3589" i="1"/>
  <c r="Z3509" i="1"/>
  <c r="W3509" i="1"/>
  <c r="Z3544" i="1"/>
  <c r="W3544" i="1"/>
  <c r="W3576" i="1"/>
  <c r="Z3576" i="1"/>
  <c r="W3608" i="1"/>
  <c r="Z3608" i="1"/>
  <c r="W3615" i="1"/>
  <c r="Z3615" i="1"/>
  <c r="W3647" i="1"/>
  <c r="Z3647" i="1"/>
  <c r="W3511" i="1"/>
  <c r="Z3511" i="1"/>
  <c r="W3535" i="1"/>
  <c r="Z3535" i="1"/>
  <c r="Z3546" i="1"/>
  <c r="W3546" i="1"/>
  <c r="W3566" i="1"/>
  <c r="Z3566" i="1"/>
  <c r="W3594" i="1"/>
  <c r="Z3594" i="1"/>
  <c r="Z3434" i="1"/>
  <c r="Z3436" i="1"/>
  <c r="W3593" i="1"/>
  <c r="Z3593" i="1"/>
  <c r="W3581" i="1"/>
  <c r="Z3581" i="1"/>
  <c r="Z3505" i="1"/>
  <c r="W3505" i="1"/>
  <c r="W3532" i="1"/>
  <c r="Z3532" i="1"/>
  <c r="W3564" i="1"/>
  <c r="Z3564" i="1"/>
  <c r="Z3596" i="1"/>
  <c r="W3596" i="1"/>
  <c r="W3603" i="1"/>
  <c r="Z3603" i="1"/>
  <c r="W3635" i="1"/>
  <c r="Z3635" i="1"/>
  <c r="W3641" i="1"/>
  <c r="Z3641" i="1"/>
  <c r="W3523" i="1"/>
  <c r="Z3523" i="1"/>
  <c r="W3534" i="1"/>
  <c r="Z3534" i="1"/>
  <c r="W3554" i="1"/>
  <c r="Z3554" i="1"/>
  <c r="W3582" i="1"/>
  <c r="Z3582" i="1"/>
  <c r="Z3367" i="1"/>
  <c r="W3585" i="1"/>
  <c r="Z3585" i="1"/>
  <c r="W3573" i="1"/>
  <c r="Z3573" i="1"/>
  <c r="W3633" i="1"/>
  <c r="Z3633" i="1"/>
  <c r="W3524" i="1"/>
  <c r="Z3524" i="1"/>
  <c r="W3552" i="1"/>
  <c r="Z3552" i="1"/>
  <c r="W3584" i="1"/>
  <c r="Z3584" i="1"/>
  <c r="Z3591" i="1"/>
  <c r="W3591" i="1"/>
  <c r="W3619" i="1"/>
  <c r="Z3619" i="1"/>
  <c r="W3605" i="1"/>
  <c r="Z3605" i="1"/>
  <c r="Z3507" i="1"/>
  <c r="W3507" i="1"/>
  <c r="W3522" i="1"/>
  <c r="Z3522" i="1"/>
  <c r="W3542" i="1"/>
  <c r="Z3542" i="1"/>
  <c r="Z3570" i="1"/>
  <c r="W3570" i="1"/>
  <c r="Z3372" i="1"/>
  <c r="Z3577" i="1"/>
  <c r="W3577" i="1"/>
  <c r="Z3565" i="1"/>
  <c r="W3565" i="1"/>
  <c r="W3652" i="1"/>
  <c r="Z3652" i="1"/>
  <c r="Z3504" i="1"/>
  <c r="W3504" i="1"/>
  <c r="W3540" i="1"/>
  <c r="Z3540" i="1"/>
  <c r="W3568" i="1"/>
  <c r="Z3568" i="1"/>
  <c r="W3579" i="1"/>
  <c r="Z3579" i="1"/>
  <c r="W3607" i="1"/>
  <c r="Z3607" i="1"/>
  <c r="W3639" i="1"/>
  <c r="Z3639" i="1"/>
  <c r="W3654" i="1"/>
  <c r="Z3654" i="1"/>
  <c r="W3502" i="1"/>
  <c r="Z3502" i="1"/>
  <c r="W3530" i="1"/>
  <c r="Z3530" i="1"/>
  <c r="W3562" i="1"/>
  <c r="Z3562" i="1"/>
  <c r="Z3382" i="1"/>
  <c r="Z3450" i="1"/>
  <c r="Z3376" i="1"/>
  <c r="Z3460" i="1"/>
  <c r="W3569" i="1"/>
  <c r="Z3569" i="1"/>
  <c r="W3561" i="1"/>
  <c r="Z3561" i="1"/>
  <c r="W3640" i="1"/>
  <c r="Z3640" i="1"/>
  <c r="Z3637" i="1"/>
  <c r="W3637" i="1"/>
  <c r="W3528" i="1"/>
  <c r="Z3528" i="1"/>
  <c r="W3560" i="1"/>
  <c r="Z3560" i="1"/>
  <c r="W3567" i="1"/>
  <c r="Z3567" i="1"/>
  <c r="W3595" i="1"/>
  <c r="Z3595" i="1"/>
  <c r="W3627" i="1"/>
  <c r="Z3627" i="1"/>
  <c r="W3646" i="1"/>
  <c r="Z3646" i="1"/>
  <c r="W3629" i="1"/>
  <c r="Z3629" i="1"/>
  <c r="Z3518" i="1"/>
  <c r="W3518" i="1"/>
  <c r="W3550" i="1"/>
  <c r="Z3550" i="1"/>
  <c r="Z3454" i="1"/>
  <c r="W3557" i="1"/>
  <c r="Z3557" i="1"/>
  <c r="Z3553" i="1"/>
  <c r="W3553" i="1"/>
  <c r="W3628" i="1"/>
  <c r="Z3628" i="1"/>
  <c r="W3601" i="1"/>
  <c r="Z3601" i="1"/>
  <c r="W3516" i="1"/>
  <c r="Z3516" i="1"/>
  <c r="Z3548" i="1"/>
  <c r="W3548" i="1"/>
  <c r="W3555" i="1"/>
  <c r="Z3555" i="1"/>
  <c r="W3583" i="1"/>
  <c r="Z3583" i="1"/>
  <c r="W3623" i="1"/>
  <c r="Z3623" i="1"/>
  <c r="W3634" i="1"/>
  <c r="Z3634" i="1"/>
  <c r="W3650" i="1"/>
  <c r="Z3650" i="1"/>
  <c r="W3506" i="1"/>
  <c r="Z3506" i="1"/>
  <c r="W3538" i="1"/>
  <c r="Z3538" i="1"/>
  <c r="W3549" i="1"/>
  <c r="Z3549" i="1"/>
  <c r="W3545" i="1"/>
  <c r="Z3545" i="1"/>
  <c r="Z3620" i="1"/>
  <c r="W3620" i="1"/>
  <c r="Z3648" i="1"/>
  <c r="W3648" i="1"/>
  <c r="W3508" i="1"/>
  <c r="Z3508" i="1"/>
  <c r="W3536" i="1"/>
  <c r="Z3536" i="1"/>
  <c r="Z3543" i="1"/>
  <c r="W3543" i="1"/>
  <c r="Z3571" i="1"/>
  <c r="W3571" i="1"/>
  <c r="W3611" i="1"/>
  <c r="Z3611" i="1"/>
  <c r="Z3622" i="1"/>
  <c r="W3622" i="1"/>
  <c r="Z3638" i="1"/>
  <c r="W3638" i="1"/>
  <c r="W3645" i="1"/>
  <c r="Z3645" i="1"/>
  <c r="W3526" i="1"/>
  <c r="Z3526" i="1"/>
  <c r="W3541" i="1"/>
  <c r="Z3541" i="1"/>
  <c r="W3537" i="1"/>
  <c r="Z3537" i="1"/>
  <c r="W3604" i="1"/>
  <c r="Z3604" i="1"/>
  <c r="W3636" i="1"/>
  <c r="Z3636" i="1"/>
  <c r="W3653" i="1"/>
  <c r="Z3653" i="1"/>
  <c r="W3520" i="1"/>
  <c r="Z3520" i="1"/>
  <c r="W3531" i="1"/>
  <c r="Z3531" i="1"/>
  <c r="W3563" i="1"/>
  <c r="Z3563" i="1"/>
  <c r="W3599" i="1"/>
  <c r="Z3599" i="1"/>
  <c r="W3610" i="1"/>
  <c r="Z3610" i="1"/>
  <c r="W3626" i="1"/>
  <c r="Z3626" i="1"/>
  <c r="Z3613" i="1"/>
  <c r="W3613" i="1"/>
  <c r="W3514" i="1"/>
  <c r="Z3514" i="1"/>
  <c r="Z3405" i="1"/>
  <c r="Z3410" i="1"/>
  <c r="Z3336" i="1"/>
  <c r="Z3404" i="1"/>
  <c r="Z3403" i="1"/>
  <c r="Z3359" i="1"/>
  <c r="Z3337" i="1"/>
  <c r="W3533" i="1"/>
  <c r="Z3533" i="1"/>
  <c r="W3529" i="1"/>
  <c r="Z3529" i="1"/>
  <c r="Z3592" i="1"/>
  <c r="W3592" i="1"/>
  <c r="W3624" i="1"/>
  <c r="Z3624" i="1"/>
  <c r="W3609" i="1"/>
  <c r="Z3609" i="1"/>
  <c r="W3512" i="1"/>
  <c r="Z3512" i="1"/>
  <c r="W3519" i="1"/>
  <c r="Z3519" i="1"/>
  <c r="W3551" i="1"/>
  <c r="Z3551" i="1"/>
  <c r="W3587" i="1"/>
  <c r="Z3587" i="1"/>
  <c r="W3598" i="1"/>
  <c r="Z3598" i="1"/>
  <c r="W3614" i="1"/>
  <c r="Z3614" i="1"/>
  <c r="W3642" i="1"/>
  <c r="Z3642" i="1"/>
  <c r="W3510" i="1"/>
  <c r="Z3510" i="1"/>
  <c r="Z3364" i="1"/>
  <c r="Z3365" i="1"/>
  <c r="Z3444" i="1"/>
  <c r="Z3411" i="1"/>
  <c r="Z3443" i="1"/>
  <c r="Z3383" i="1"/>
  <c r="Z3433" i="1"/>
  <c r="Z3426" i="1"/>
  <c r="Z3394" i="1"/>
  <c r="Z3338" i="1"/>
  <c r="Z3423" i="1"/>
  <c r="Z3342" i="1"/>
  <c r="Z3409" i="1"/>
  <c r="Z3458" i="1"/>
  <c r="Z3462" i="1"/>
  <c r="Z3345" i="1"/>
  <c r="Z3351" i="1"/>
  <c r="Z3432" i="1"/>
  <c r="Z3353" i="1"/>
  <c r="Z3384" i="1"/>
  <c r="Z3465" i="1"/>
  <c r="Z3379" i="1"/>
  <c r="Z3431" i="1"/>
  <c r="Z3393" i="1"/>
  <c r="Z3386" i="1"/>
  <c r="Z3442" i="1"/>
  <c r="Z3380" i="1"/>
  <c r="Z3373" i="1"/>
  <c r="Z3347" i="1"/>
  <c r="Z3378" i="1"/>
  <c r="Z3387" i="1"/>
  <c r="Z3425" i="1"/>
  <c r="Z3493" i="1"/>
  <c r="W3493" i="1"/>
  <c r="W3471" i="1"/>
  <c r="Z3471" i="1"/>
  <c r="Z3413" i="1"/>
  <c r="Z3389" i="1"/>
  <c r="Z3466" i="1"/>
  <c r="Z3416" i="1"/>
  <c r="Z3464" i="1"/>
  <c r="Z3463" i="1"/>
  <c r="W3479" i="1"/>
  <c r="Z3479" i="1"/>
  <c r="W3487" i="1"/>
  <c r="Z3487" i="1"/>
  <c r="W3482" i="1"/>
  <c r="Z3482" i="1"/>
  <c r="W3488" i="1"/>
  <c r="Z3488" i="1"/>
  <c r="Z3335" i="1"/>
  <c r="Z3424" i="1"/>
  <c r="Z3477" i="1"/>
  <c r="W3477" i="1"/>
  <c r="W3472" i="1"/>
  <c r="Z3472" i="1"/>
  <c r="Z3474" i="1"/>
  <c r="W3474" i="1"/>
  <c r="Z3395" i="1"/>
  <c r="W3490" i="1"/>
  <c r="Z3490" i="1"/>
  <c r="W3500" i="1"/>
  <c r="Z3500" i="1"/>
  <c r="Z3499" i="1"/>
  <c r="W3499" i="1"/>
  <c r="W3491" i="1"/>
  <c r="Z3491" i="1"/>
  <c r="W3483" i="1"/>
  <c r="Z3483" i="1"/>
  <c r="Z3475" i="1"/>
  <c r="W3475" i="1"/>
  <c r="Z3481" i="1"/>
  <c r="W3481" i="1"/>
  <c r="Z3375" i="1"/>
  <c r="Z3346" i="1"/>
  <c r="Z3407" i="1"/>
  <c r="Z3473" i="1"/>
  <c r="W3473" i="1"/>
  <c r="W3496" i="1"/>
  <c r="Z3496" i="1"/>
  <c r="W3498" i="1"/>
  <c r="Z3498" i="1"/>
  <c r="Z3369" i="1"/>
  <c r="Z3419" i="1"/>
  <c r="Z3445" i="1"/>
  <c r="W3501" i="1"/>
  <c r="Z3501" i="1"/>
  <c r="W3492" i="1"/>
  <c r="Z3492" i="1"/>
  <c r="W3494" i="1"/>
  <c r="Z3494" i="1"/>
  <c r="Z3480" i="1"/>
  <c r="W3480" i="1"/>
  <c r="Z3402" i="1"/>
  <c r="Z3352" i="1"/>
  <c r="Z3400" i="1"/>
  <c r="Z3220" i="1"/>
  <c r="W3486" i="1"/>
  <c r="Z3486" i="1"/>
  <c r="W3478" i="1"/>
  <c r="Z3478" i="1"/>
  <c r="W3484" i="1"/>
  <c r="Z3484" i="1"/>
  <c r="Z3377" i="1"/>
  <c r="Z3452" i="1"/>
  <c r="Z3453" i="1"/>
  <c r="W3476" i="1"/>
  <c r="Z3476" i="1"/>
  <c r="W3495" i="1"/>
  <c r="Z3495" i="1"/>
  <c r="Z3489" i="1"/>
  <c r="W3489" i="1"/>
  <c r="Z3381" i="1"/>
  <c r="Z3456" i="1"/>
  <c r="Z3341" i="1"/>
  <c r="Z3497" i="1"/>
  <c r="W3497" i="1"/>
  <c r="Z3485" i="1"/>
  <c r="W3485" i="1"/>
  <c r="Z3036" i="1"/>
  <c r="W3036" i="1"/>
  <c r="Z2955" i="1"/>
  <c r="W2955" i="1"/>
  <c r="Z2998" i="1"/>
  <c r="W2998" i="1"/>
  <c r="Z288" i="1"/>
  <c r="W288" i="1"/>
  <c r="Z543" i="1"/>
  <c r="W543" i="1"/>
  <c r="Z508" i="1"/>
  <c r="W508" i="1"/>
  <c r="Z431" i="1"/>
  <c r="W431" i="1"/>
  <c r="Z38" i="1"/>
  <c r="W38" i="1"/>
  <c r="Z3136" i="1"/>
  <c r="W3136" i="1"/>
  <c r="Z3230" i="1"/>
  <c r="W3230" i="1"/>
  <c r="Z3174" i="1"/>
  <c r="W3174" i="1"/>
  <c r="Z3014" i="1"/>
  <c r="W3014" i="1"/>
  <c r="Z3050" i="1"/>
  <c r="W3050" i="1"/>
  <c r="Z3200" i="1"/>
  <c r="W3200" i="1"/>
  <c r="Z3002" i="1"/>
  <c r="W3002" i="1"/>
  <c r="Z3075" i="1"/>
  <c r="W3075" i="1"/>
  <c r="Z2975" i="1"/>
  <c r="W2975" i="1"/>
  <c r="Z3024" i="1"/>
  <c r="W3024" i="1"/>
  <c r="Z2824" i="1"/>
  <c r="W2824" i="1"/>
  <c r="Z2868" i="1"/>
  <c r="W2868" i="1"/>
  <c r="Z2800" i="1"/>
  <c r="W2800" i="1"/>
  <c r="Z3256" i="1"/>
  <c r="W3256" i="1"/>
  <c r="Z3147" i="1"/>
  <c r="W3147" i="1"/>
  <c r="Z114" i="1"/>
  <c r="W114" i="1"/>
  <c r="Z808" i="1"/>
  <c r="W808" i="1"/>
  <c r="Z703" i="1"/>
  <c r="W703" i="1"/>
  <c r="Z749" i="1"/>
  <c r="W749" i="1"/>
  <c r="Z550" i="1"/>
  <c r="W550" i="1"/>
  <c r="Z141" i="1"/>
  <c r="W141" i="1"/>
  <c r="Z195" i="1"/>
  <c r="W195" i="1"/>
  <c r="Z617" i="1"/>
  <c r="W617" i="1"/>
  <c r="Z371" i="1"/>
  <c r="W371" i="1"/>
  <c r="Z3239" i="1"/>
  <c r="W3239" i="1"/>
  <c r="Z767" i="1"/>
  <c r="W767" i="1"/>
  <c r="Z3311" i="1"/>
  <c r="W3311" i="1"/>
  <c r="Z2850" i="1"/>
  <c r="W2850" i="1"/>
  <c r="Z3001" i="1"/>
  <c r="W3001" i="1"/>
  <c r="Z294" i="1"/>
  <c r="W294" i="1"/>
  <c r="Z3055" i="1"/>
  <c r="W3055" i="1"/>
  <c r="Z3092" i="1"/>
  <c r="W3092" i="1"/>
  <c r="Z2958" i="1"/>
  <c r="W2958" i="1"/>
  <c r="Z2869" i="1"/>
  <c r="W2869" i="1"/>
  <c r="Z2899" i="1"/>
  <c r="W2899" i="1"/>
  <c r="Z2902" i="1"/>
  <c r="W2902" i="1"/>
  <c r="Z2818" i="1"/>
  <c r="W2818" i="1"/>
  <c r="Z2865" i="1"/>
  <c r="W2865" i="1"/>
  <c r="Z2839" i="1"/>
  <c r="W2839" i="1"/>
  <c r="Z2778" i="1"/>
  <c r="W2778" i="1"/>
  <c r="Z2825" i="1"/>
  <c r="W2825" i="1"/>
  <c r="Z3226" i="1"/>
  <c r="W3226" i="1"/>
  <c r="Z3317" i="1"/>
  <c r="W3317" i="1"/>
  <c r="Z3315" i="1"/>
  <c r="W3315" i="1"/>
  <c r="Z331" i="1"/>
  <c r="W331" i="1"/>
  <c r="Z3254" i="1"/>
  <c r="W3254" i="1"/>
  <c r="Z643" i="1"/>
  <c r="W643" i="1"/>
  <c r="Z81" i="1"/>
  <c r="W81" i="1"/>
  <c r="Z190" i="1"/>
  <c r="W190" i="1"/>
  <c r="Z181" i="1"/>
  <c r="W181" i="1"/>
  <c r="Z310" i="1"/>
  <c r="W310" i="1"/>
  <c r="Z608" i="1"/>
  <c r="W608" i="1"/>
  <c r="Z509" i="1"/>
  <c r="W509" i="1"/>
  <c r="Z402" i="1"/>
  <c r="W402" i="1"/>
  <c r="Z516" i="1"/>
  <c r="W516" i="1"/>
  <c r="Z3334" i="1"/>
  <c r="W3334" i="1"/>
  <c r="Z273" i="1"/>
  <c r="W273" i="1"/>
  <c r="Z197" i="1"/>
  <c r="W197" i="1"/>
  <c r="Z3091" i="1"/>
  <c r="W3091" i="1"/>
  <c r="Z3104" i="1"/>
  <c r="W3104" i="1"/>
  <c r="Z3201" i="1"/>
  <c r="W3201" i="1"/>
  <c r="Z3061" i="1"/>
  <c r="W3061" i="1"/>
  <c r="Z3134" i="1"/>
  <c r="W3134" i="1"/>
  <c r="Z3113" i="1"/>
  <c r="W3113" i="1"/>
  <c r="Z3005" i="1"/>
  <c r="W3005" i="1"/>
  <c r="Z2907" i="1"/>
  <c r="W2907" i="1"/>
  <c r="Z2933" i="1"/>
  <c r="W2933" i="1"/>
  <c r="Z2888" i="1"/>
  <c r="W2888" i="1"/>
  <c r="Z2804" i="1"/>
  <c r="W2804" i="1"/>
  <c r="Z2854" i="1"/>
  <c r="W2854" i="1"/>
  <c r="Z3327" i="1"/>
  <c r="W3327" i="1"/>
  <c r="Z496" i="1"/>
  <c r="W496" i="1"/>
  <c r="Z3221" i="1"/>
  <c r="W3221" i="1"/>
  <c r="Z285" i="1"/>
  <c r="W285" i="1"/>
  <c r="Z393" i="1"/>
  <c r="W393" i="1"/>
  <c r="Z59" i="1"/>
  <c r="W59" i="1"/>
  <c r="Z925" i="1"/>
  <c r="W925" i="1"/>
  <c r="Z3261" i="1"/>
  <c r="W3261" i="1"/>
  <c r="Z739" i="1"/>
  <c r="W739" i="1"/>
  <c r="Z3283" i="1"/>
  <c r="W3283" i="1"/>
  <c r="Z345" i="1"/>
  <c r="W345" i="1"/>
  <c r="Z3296" i="1"/>
  <c r="W3296" i="1"/>
  <c r="Z3252" i="1"/>
  <c r="W3252" i="1"/>
  <c r="Z3118" i="1"/>
  <c r="W3118" i="1"/>
  <c r="Z567" i="1"/>
  <c r="W567" i="1"/>
  <c r="Z3184" i="1"/>
  <c r="W3184" i="1"/>
  <c r="Z3028" i="1"/>
  <c r="W3028" i="1"/>
  <c r="Z3176" i="1"/>
  <c r="W3176" i="1"/>
  <c r="Z3060" i="1"/>
  <c r="W3060" i="1"/>
  <c r="Z3032" i="1"/>
  <c r="W3032" i="1"/>
  <c r="Z3044" i="1"/>
  <c r="W3044" i="1"/>
  <c r="Z2951" i="1"/>
  <c r="W2951" i="1"/>
  <c r="Z3059" i="1"/>
  <c r="W3059" i="1"/>
  <c r="Z2952" i="1"/>
  <c r="W2952" i="1"/>
  <c r="Z2859" i="1"/>
  <c r="W2859" i="1"/>
  <c r="Z2801" i="1"/>
  <c r="W2801" i="1"/>
  <c r="Z2775" i="1"/>
  <c r="W2775" i="1"/>
  <c r="Z2835" i="1"/>
  <c r="W2835" i="1"/>
  <c r="Z2772" i="1"/>
  <c r="W2772" i="1"/>
  <c r="Z3103" i="1"/>
  <c r="W3103" i="1"/>
  <c r="Z3202" i="1"/>
  <c r="W3202" i="1"/>
  <c r="Z138" i="1"/>
  <c r="W138" i="1"/>
  <c r="Z3222" i="1"/>
  <c r="W3222" i="1"/>
  <c r="Z336" i="1"/>
  <c r="W336" i="1"/>
  <c r="Z582" i="1"/>
  <c r="W582" i="1"/>
  <c r="Z287" i="1"/>
  <c r="W287" i="1"/>
  <c r="Z902" i="1"/>
  <c r="W902" i="1"/>
  <c r="Z334" i="1"/>
  <c r="W334" i="1"/>
  <c r="Z313" i="1"/>
  <c r="W313" i="1"/>
  <c r="Z558" i="1"/>
  <c r="W558" i="1"/>
  <c r="Z3310" i="1"/>
  <c r="W3310" i="1"/>
  <c r="Z3258" i="1"/>
  <c r="W3258" i="1"/>
  <c r="Z429" i="1"/>
  <c r="W429" i="1"/>
  <c r="Z485" i="1"/>
  <c r="W485" i="1"/>
  <c r="Z121" i="1"/>
  <c r="W121" i="1"/>
  <c r="Z206" i="1"/>
  <c r="W206" i="1"/>
  <c r="Z1127" i="1"/>
  <c r="W1127" i="1"/>
  <c r="Z3269" i="1"/>
  <c r="W3269" i="1"/>
  <c r="Z3289" i="1"/>
  <c r="W3289" i="1"/>
  <c r="Z2995" i="1"/>
  <c r="W2995" i="1"/>
  <c r="Z3115" i="1"/>
  <c r="W3115" i="1"/>
  <c r="Z401" i="1"/>
  <c r="W401" i="1"/>
  <c r="Z2918" i="1"/>
  <c r="W2918" i="1"/>
  <c r="Z2908" i="1"/>
  <c r="W2908" i="1"/>
  <c r="Z2876" i="1"/>
  <c r="W2876" i="1"/>
  <c r="Z2924" i="1"/>
  <c r="W2924" i="1"/>
  <c r="Z2972" i="1"/>
  <c r="W2972" i="1"/>
  <c r="Z2830" i="1"/>
  <c r="W2830" i="1"/>
  <c r="Z2861" i="1"/>
  <c r="W2861" i="1"/>
  <c r="Z2790" i="1"/>
  <c r="W2790" i="1"/>
  <c r="Z3293" i="1"/>
  <c r="W3293" i="1"/>
  <c r="Z69" i="1"/>
  <c r="W69" i="1"/>
  <c r="Z443" i="1"/>
  <c r="W443" i="1"/>
  <c r="Z91" i="1"/>
  <c r="W91" i="1"/>
  <c r="Z4" i="1"/>
  <c r="W4" i="1"/>
  <c r="Z20" i="1"/>
  <c r="W20" i="1"/>
  <c r="Z405" i="1"/>
  <c r="W405" i="1"/>
  <c r="Z227" i="1"/>
  <c r="W227" i="1"/>
  <c r="Z168" i="1"/>
  <c r="W168" i="1"/>
  <c r="Z276" i="1"/>
  <c r="W276" i="1"/>
  <c r="Z3180" i="1"/>
  <c r="W3180" i="1"/>
  <c r="Z3125" i="1"/>
  <c r="W3125" i="1"/>
  <c r="Z3323" i="1"/>
  <c r="W3323" i="1"/>
  <c r="Z3240" i="1"/>
  <c r="W3240" i="1"/>
  <c r="Z3162" i="1"/>
  <c r="W3162" i="1"/>
  <c r="Z3096" i="1"/>
  <c r="W3096" i="1"/>
  <c r="Z895" i="1"/>
  <c r="W895" i="1"/>
  <c r="Z3123" i="1"/>
  <c r="W3123" i="1"/>
  <c r="Z2930" i="1"/>
  <c r="W2930" i="1"/>
  <c r="Z3126" i="1"/>
  <c r="W3126" i="1"/>
  <c r="Z2948" i="1"/>
  <c r="W2948" i="1"/>
  <c r="Z2957" i="1"/>
  <c r="W2957" i="1"/>
  <c r="Z2983" i="1"/>
  <c r="W2983" i="1"/>
  <c r="Z2898" i="1"/>
  <c r="W2898" i="1"/>
  <c r="Z2795" i="1"/>
  <c r="W2795" i="1"/>
  <c r="Z2903" i="1"/>
  <c r="W2903" i="1"/>
  <c r="Z2842" i="1"/>
  <c r="W2842" i="1"/>
  <c r="Z2889" i="1"/>
  <c r="W2889" i="1"/>
  <c r="Z3102" i="1"/>
  <c r="W3102" i="1"/>
  <c r="Z3285" i="1"/>
  <c r="W3285" i="1"/>
  <c r="Z3290" i="1"/>
  <c r="W3290" i="1"/>
  <c r="Z90" i="1"/>
  <c r="W90" i="1"/>
  <c r="Z139" i="1"/>
  <c r="W139" i="1"/>
  <c r="Z820" i="1"/>
  <c r="W820" i="1"/>
  <c r="Z323" i="1"/>
  <c r="W323" i="1"/>
  <c r="Z61" i="1"/>
  <c r="W61" i="1"/>
  <c r="Z307" i="1"/>
  <c r="W307" i="1"/>
  <c r="Z430" i="1"/>
  <c r="W430" i="1"/>
  <c r="Z499" i="1"/>
  <c r="W499" i="1"/>
  <c r="Z477" i="1"/>
  <c r="W477" i="1"/>
  <c r="Z318" i="1"/>
  <c r="W318" i="1"/>
  <c r="Z568" i="1"/>
  <c r="W568" i="1"/>
  <c r="Z289" i="1"/>
  <c r="W289" i="1"/>
  <c r="Z475" i="1"/>
  <c r="W475" i="1"/>
  <c r="Z361" i="1"/>
  <c r="W361" i="1"/>
  <c r="Z513" i="1"/>
  <c r="W513" i="1"/>
  <c r="Z3303" i="1"/>
  <c r="W3303" i="1"/>
  <c r="Z205" i="1"/>
  <c r="W205" i="1"/>
  <c r="Z453" i="1"/>
  <c r="W453" i="1"/>
  <c r="Z523" i="1"/>
  <c r="W523" i="1"/>
  <c r="Z460" i="1"/>
  <c r="W460" i="1"/>
  <c r="Z1174" i="1"/>
  <c r="W1174" i="1"/>
  <c r="Z14" i="1"/>
  <c r="W14" i="1"/>
  <c r="Z472" i="1"/>
  <c r="W472" i="1"/>
  <c r="Z424" i="1"/>
  <c r="W424" i="1"/>
  <c r="Z571" i="1"/>
  <c r="W571" i="1"/>
  <c r="Z133" i="1"/>
  <c r="W133" i="1"/>
  <c r="Z698" i="1"/>
  <c r="W698" i="1"/>
  <c r="Z3307" i="1"/>
  <c r="W3307" i="1"/>
  <c r="Z1585" i="1"/>
  <c r="W1585" i="1"/>
  <c r="Z1263" i="1"/>
  <c r="W1263" i="1"/>
  <c r="Z2914" i="1"/>
  <c r="W2914" i="1"/>
  <c r="Z3009" i="1"/>
  <c r="W3009" i="1"/>
  <c r="Z2837" i="1"/>
  <c r="W2837" i="1"/>
  <c r="Z2932" i="1"/>
  <c r="W2932" i="1"/>
  <c r="Z2864" i="1"/>
  <c r="W2864" i="1"/>
  <c r="Z3164" i="1"/>
  <c r="W3164" i="1"/>
  <c r="Z3273" i="1"/>
  <c r="W3273" i="1"/>
  <c r="Z3331" i="1"/>
  <c r="W3331" i="1"/>
  <c r="Z252" i="1"/>
  <c r="W252" i="1"/>
  <c r="Z572" i="1"/>
  <c r="W572" i="1"/>
  <c r="Z455" i="1"/>
  <c r="W455" i="1"/>
  <c r="Z473" i="1"/>
  <c r="W473" i="1"/>
  <c r="Z907" i="1"/>
  <c r="W907" i="1"/>
  <c r="Z275" i="1"/>
  <c r="W275" i="1"/>
  <c r="Z484" i="1"/>
  <c r="W484" i="1"/>
  <c r="Z250" i="1"/>
  <c r="W250" i="1"/>
  <c r="Z668" i="1"/>
  <c r="W668" i="1"/>
  <c r="Z1397" i="1"/>
  <c r="W1397" i="1"/>
  <c r="Z363" i="1"/>
  <c r="W363" i="1"/>
  <c r="Z420" i="1"/>
  <c r="W420" i="1"/>
  <c r="Z733" i="1"/>
  <c r="W733" i="1"/>
  <c r="Z304" i="1"/>
  <c r="W304" i="1"/>
  <c r="Z480" i="1"/>
  <c r="W480" i="1"/>
  <c r="Z411" i="1"/>
  <c r="W411" i="1"/>
  <c r="Z633" i="1"/>
  <c r="W633" i="1"/>
  <c r="Z214" i="1"/>
  <c r="W214" i="1"/>
  <c r="Z245" i="1"/>
  <c r="W245" i="1"/>
  <c r="Z551" i="1"/>
  <c r="W551" i="1"/>
  <c r="Z202" i="1"/>
  <c r="W202" i="1"/>
  <c r="Z590" i="1"/>
  <c r="W590" i="1"/>
  <c r="Z53" i="1"/>
  <c r="W53" i="1"/>
  <c r="Z845" i="1"/>
  <c r="W845" i="1"/>
  <c r="Z775" i="1"/>
  <c r="W775" i="1"/>
  <c r="Z471" i="1"/>
  <c r="W471" i="1"/>
  <c r="Z878" i="1"/>
  <c r="W878" i="1"/>
  <c r="Z1128" i="1"/>
  <c r="W1128" i="1"/>
  <c r="Z149" i="1"/>
  <c r="W149" i="1"/>
  <c r="Z410" i="1"/>
  <c r="W410" i="1"/>
  <c r="Z158" i="1"/>
  <c r="W158" i="1"/>
  <c r="Z777" i="1"/>
  <c r="W777" i="1"/>
  <c r="Z642" i="1"/>
  <c r="W642" i="1"/>
  <c r="Z885" i="1"/>
  <c r="W885" i="1"/>
  <c r="Z1000" i="1"/>
  <c r="W1000" i="1"/>
  <c r="Z1104" i="1"/>
  <c r="W1104" i="1"/>
  <c r="Z1272" i="1"/>
  <c r="W1272" i="1"/>
  <c r="Z770" i="1"/>
  <c r="W770" i="1"/>
  <c r="Z841" i="1"/>
  <c r="W841" i="1"/>
  <c r="Z719" i="1"/>
  <c r="W719" i="1"/>
  <c r="Z1103" i="1"/>
  <c r="W1103" i="1"/>
  <c r="Z740" i="1"/>
  <c r="W740" i="1"/>
  <c r="Z2118" i="1"/>
  <c r="W2118" i="1"/>
  <c r="Z978" i="1"/>
  <c r="W978" i="1"/>
  <c r="Z3277" i="1"/>
  <c r="W3277" i="1"/>
  <c r="Z29" i="1"/>
  <c r="W29" i="1"/>
  <c r="Z223" i="1"/>
  <c r="W223" i="1"/>
  <c r="Z3081" i="1"/>
  <c r="W3081" i="1"/>
  <c r="Z3064" i="1"/>
  <c r="W3064" i="1"/>
  <c r="Z2828" i="1"/>
  <c r="W2828" i="1"/>
  <c r="Z3094" i="1"/>
  <c r="W3094" i="1"/>
  <c r="Z2915" i="1"/>
  <c r="W2915" i="1"/>
  <c r="Z2894" i="1"/>
  <c r="W2894" i="1"/>
  <c r="Z2797" i="1"/>
  <c r="W2797" i="1"/>
  <c r="Z3074" i="1"/>
  <c r="W3074" i="1"/>
  <c r="Z3214" i="1"/>
  <c r="W3214" i="1"/>
  <c r="Z437" i="1"/>
  <c r="W437" i="1"/>
  <c r="Z262" i="1"/>
  <c r="W262" i="1"/>
  <c r="Z532" i="1"/>
  <c r="W532" i="1"/>
  <c r="Z619" i="1"/>
  <c r="W619" i="1"/>
  <c r="Z192" i="1"/>
  <c r="W192" i="1"/>
  <c r="Z3040" i="1"/>
  <c r="W3040" i="1"/>
  <c r="Z322" i="1"/>
  <c r="W322" i="1"/>
  <c r="Z716" i="1"/>
  <c r="W716" i="1"/>
  <c r="Z102" i="1"/>
  <c r="W102" i="1"/>
  <c r="Z555" i="1"/>
  <c r="W555" i="1"/>
  <c r="Z191" i="1"/>
  <c r="W191" i="1"/>
  <c r="Z507" i="1"/>
  <c r="W507" i="1"/>
  <c r="Z243" i="1"/>
  <c r="W243" i="1"/>
  <c r="Z144" i="1"/>
  <c r="W144" i="1"/>
  <c r="Z660" i="1"/>
  <c r="W660" i="1"/>
  <c r="Z528" i="1"/>
  <c r="W528" i="1"/>
  <c r="Z595" i="1"/>
  <c r="W595" i="1"/>
  <c r="Z517" i="1"/>
  <c r="W517" i="1"/>
  <c r="Z936" i="1"/>
  <c r="W936" i="1"/>
  <c r="Z592" i="1"/>
  <c r="W592" i="1"/>
  <c r="Z856" i="1"/>
  <c r="W856" i="1"/>
  <c r="Z1221" i="1"/>
  <c r="W1221" i="1"/>
  <c r="Z890" i="1"/>
  <c r="W890" i="1"/>
  <c r="Z220" i="1"/>
  <c r="W220" i="1"/>
  <c r="Z763" i="1"/>
  <c r="W763" i="1"/>
  <c r="Z489" i="1"/>
  <c r="W489" i="1"/>
  <c r="Z1020" i="1"/>
  <c r="W1020" i="1"/>
  <c r="Z100" i="1"/>
  <c r="W100" i="1"/>
  <c r="Z25" i="1"/>
  <c r="W25" i="1"/>
  <c r="Z753" i="1"/>
  <c r="W753" i="1"/>
  <c r="Z834" i="1"/>
  <c r="W834" i="1"/>
  <c r="Z884" i="1"/>
  <c r="W884" i="1"/>
  <c r="Z1295" i="1"/>
  <c r="W1295" i="1"/>
  <c r="Z491" i="1"/>
  <c r="W491" i="1"/>
  <c r="Z200" i="1"/>
  <c r="W200" i="1"/>
  <c r="Z224" i="1"/>
  <c r="W224" i="1"/>
  <c r="Z1023" i="1"/>
  <c r="W1023" i="1"/>
  <c r="Z726" i="1"/>
  <c r="W726" i="1"/>
  <c r="Z1011" i="1"/>
  <c r="W1011" i="1"/>
  <c r="Z662" i="1"/>
  <c r="W662" i="1"/>
  <c r="Z1614" i="1"/>
  <c r="W1614" i="1"/>
  <c r="Z1814" i="1"/>
  <c r="W1814" i="1"/>
  <c r="Z1206" i="1"/>
  <c r="W1206" i="1"/>
  <c r="Z1018" i="1"/>
  <c r="W1018" i="1"/>
  <c r="Z892" i="1"/>
  <c r="W892" i="1"/>
  <c r="Z2176" i="1"/>
  <c r="W2176" i="1"/>
  <c r="Z1545" i="1"/>
  <c r="W1545" i="1"/>
  <c r="Z2556" i="1"/>
  <c r="W2556" i="1"/>
  <c r="Z1802" i="1"/>
  <c r="W1802" i="1"/>
  <c r="Z1731" i="1"/>
  <c r="W1731" i="1"/>
  <c r="Z2085" i="1"/>
  <c r="W2085" i="1"/>
  <c r="Z2681" i="1"/>
  <c r="W2681" i="1"/>
  <c r="Z1114" i="1"/>
  <c r="W1114" i="1"/>
  <c r="Z2243" i="1"/>
  <c r="W2243" i="1"/>
  <c r="Z2566" i="1"/>
  <c r="W2566" i="1"/>
  <c r="Z1712" i="1"/>
  <c r="W1712" i="1"/>
  <c r="Z2336" i="1"/>
  <c r="W2336" i="1"/>
  <c r="Z2498" i="1"/>
  <c r="W2498" i="1"/>
  <c r="Z1470" i="1"/>
  <c r="W1470" i="1"/>
  <c r="Z2421" i="1"/>
  <c r="W2421" i="1"/>
  <c r="Z2724" i="1"/>
  <c r="W2724" i="1"/>
  <c r="Z2723" i="1"/>
  <c r="W2723" i="1"/>
  <c r="Z1858" i="1"/>
  <c r="W1858" i="1"/>
  <c r="Z3205" i="1"/>
  <c r="W3205" i="1"/>
  <c r="Z3019" i="1"/>
  <c r="W3019" i="1"/>
  <c r="Z3020" i="1"/>
  <c r="W3020" i="1"/>
  <c r="Z3021" i="1"/>
  <c r="W3021" i="1"/>
  <c r="Z1086" i="1"/>
  <c r="W1086" i="1"/>
  <c r="Z1430" i="1"/>
  <c r="W1430" i="1"/>
  <c r="Z317" i="1"/>
  <c r="W317" i="1"/>
  <c r="Z291" i="1"/>
  <c r="W291" i="1"/>
  <c r="Z1173" i="1"/>
  <c r="W1173" i="1"/>
  <c r="Z312" i="1"/>
  <c r="W312" i="1"/>
  <c r="Z423" i="1"/>
  <c r="W423" i="1"/>
  <c r="Z48" i="1"/>
  <c r="W48" i="1"/>
  <c r="Z416" i="1"/>
  <c r="W416" i="1"/>
  <c r="Z833" i="1"/>
  <c r="W833" i="1"/>
  <c r="Z1363" i="1"/>
  <c r="W1363" i="1"/>
  <c r="Z851" i="1"/>
  <c r="W851" i="1"/>
  <c r="Z601" i="1"/>
  <c r="W601" i="1"/>
  <c r="Z882" i="1"/>
  <c r="W882" i="1"/>
  <c r="Z1422" i="1"/>
  <c r="W1422" i="1"/>
  <c r="Z1285" i="1"/>
  <c r="W1285" i="1"/>
  <c r="Z1282" i="1"/>
  <c r="W1282" i="1"/>
  <c r="Z2060" i="1"/>
  <c r="W2060" i="1"/>
  <c r="Z921" i="1"/>
  <c r="W921" i="1"/>
  <c r="Z1130" i="1"/>
  <c r="W1130" i="1"/>
  <c r="Z2106" i="1"/>
  <c r="W2106" i="1"/>
  <c r="Z818" i="1"/>
  <c r="W818" i="1"/>
  <c r="Z2008" i="1"/>
  <c r="W2008" i="1"/>
  <c r="Z1064" i="1"/>
  <c r="W1064" i="1"/>
  <c r="Z1915" i="1"/>
  <c r="W1915" i="1"/>
  <c r="Z1419" i="1"/>
  <c r="W1419" i="1"/>
  <c r="Z1035" i="1"/>
  <c r="W1035" i="1"/>
  <c r="Z2188" i="1"/>
  <c r="W2188" i="1"/>
  <c r="Z1214" i="1"/>
  <c r="W1214" i="1"/>
  <c r="Z2037" i="1"/>
  <c r="W2037" i="1"/>
  <c r="Z1202" i="1"/>
  <c r="W1202" i="1"/>
  <c r="Z2026" i="1"/>
  <c r="W2026" i="1"/>
  <c r="Z1436" i="1"/>
  <c r="W1436" i="1"/>
  <c r="Z1713" i="1"/>
  <c r="W1713" i="1"/>
  <c r="Z852" i="1"/>
  <c r="W852" i="1"/>
  <c r="Z1231" i="1"/>
  <c r="W1231" i="1"/>
  <c r="Z2090" i="1"/>
  <c r="W2090" i="1"/>
  <c r="Z1259" i="1"/>
  <c r="W1259" i="1"/>
  <c r="Z613" i="1"/>
  <c r="W613" i="1"/>
  <c r="Z1785" i="1"/>
  <c r="W1785" i="1"/>
  <c r="Z2558" i="1"/>
  <c r="W2558" i="1"/>
  <c r="Z2066" i="1"/>
  <c r="W2066" i="1"/>
  <c r="Z1721" i="1"/>
  <c r="W1721" i="1"/>
  <c r="Z1029" i="1"/>
  <c r="W1029" i="1"/>
  <c r="Z2242" i="1"/>
  <c r="W2242" i="1"/>
  <c r="Z1989" i="1"/>
  <c r="W1989" i="1"/>
  <c r="Z2278" i="1"/>
  <c r="W2278" i="1"/>
  <c r="Z2489" i="1"/>
  <c r="W2489" i="1"/>
  <c r="Z1478" i="1"/>
  <c r="W1478" i="1"/>
  <c r="Z2458" i="1"/>
  <c r="W2458" i="1"/>
  <c r="Z1582" i="1"/>
  <c r="W1582" i="1"/>
  <c r="Z2233" i="1"/>
  <c r="W2233" i="1"/>
  <c r="Z2546" i="1"/>
  <c r="W2546" i="1"/>
  <c r="Z1804" i="1"/>
  <c r="W1804" i="1"/>
  <c r="Z2486" i="1"/>
  <c r="W2486" i="1"/>
  <c r="Z1508" i="1"/>
  <c r="W1508" i="1"/>
  <c r="Z2124" i="1"/>
  <c r="W2124" i="1"/>
  <c r="Z1475" i="1"/>
  <c r="W1475" i="1"/>
  <c r="Z2187" i="1"/>
  <c r="W2187" i="1"/>
  <c r="Z1872" i="1"/>
  <c r="W1872" i="1"/>
  <c r="Z1192" i="1"/>
  <c r="W1192" i="1"/>
  <c r="Z2362" i="1"/>
  <c r="W2362" i="1"/>
  <c r="Z2247" i="1"/>
  <c r="W2247" i="1"/>
  <c r="Z2735" i="1"/>
  <c r="W2735" i="1"/>
  <c r="Z1418" i="1"/>
  <c r="W1418" i="1"/>
  <c r="Z2376" i="1"/>
  <c r="W2376" i="1"/>
  <c r="Z1700" i="1"/>
  <c r="W1700" i="1"/>
  <c r="Z2633" i="1"/>
  <c r="W2633" i="1"/>
  <c r="Z2528" i="1"/>
  <c r="W2528" i="1"/>
  <c r="Z2191" i="1"/>
  <c r="W2191" i="1"/>
  <c r="Z2645" i="1"/>
  <c r="W2645" i="1"/>
  <c r="Z1892" i="1"/>
  <c r="W1892" i="1"/>
  <c r="Z2595" i="1"/>
  <c r="W2595" i="1"/>
  <c r="Z2277" i="1"/>
  <c r="W2277" i="1"/>
  <c r="Z2058" i="1"/>
  <c r="W2058" i="1"/>
  <c r="Z2139" i="1"/>
  <c r="W2139" i="1"/>
  <c r="Z2654" i="1"/>
  <c r="W2654" i="1"/>
  <c r="Z2543" i="1"/>
  <c r="W2543" i="1"/>
  <c r="Z1247" i="1"/>
  <c r="W1247" i="1"/>
  <c r="Z1526" i="1"/>
  <c r="W1526" i="1"/>
  <c r="Z2306" i="1"/>
  <c r="W2306" i="1"/>
  <c r="Z1323" i="1"/>
  <c r="W1323" i="1"/>
  <c r="Z2438" i="1"/>
  <c r="W2438" i="1"/>
  <c r="Z2451" i="1"/>
  <c r="W2451" i="1"/>
  <c r="Z2680" i="1"/>
  <c r="W2680" i="1"/>
  <c r="Z2298" i="1"/>
  <c r="W2298" i="1"/>
  <c r="Z3068" i="1"/>
  <c r="W3068" i="1"/>
  <c r="Z3242" i="1"/>
  <c r="W3242" i="1"/>
  <c r="Z3301" i="1"/>
  <c r="W3301" i="1"/>
  <c r="Z3148" i="1"/>
  <c r="W3148" i="1"/>
  <c r="Z3257" i="1"/>
  <c r="W3257" i="1"/>
  <c r="Z3326" i="1"/>
  <c r="W3326" i="1"/>
  <c r="Z802" i="1"/>
  <c r="W802" i="1"/>
  <c r="Z3144" i="1"/>
  <c r="W3144" i="1"/>
  <c r="Z3245" i="1"/>
  <c r="W3245" i="1"/>
  <c r="Z3314" i="1"/>
  <c r="W3314" i="1"/>
  <c r="Z174" i="1"/>
  <c r="W174" i="1"/>
  <c r="Z3146" i="1"/>
  <c r="W3146" i="1"/>
  <c r="Z448" i="1"/>
  <c r="W448" i="1"/>
  <c r="Z3179" i="1"/>
  <c r="W3179" i="1"/>
  <c r="Z3088" i="1"/>
  <c r="W3088" i="1"/>
  <c r="Z2947" i="1"/>
  <c r="W2947" i="1"/>
  <c r="Z3025" i="1"/>
  <c r="W3025" i="1"/>
  <c r="Z813" i="1"/>
  <c r="W813" i="1"/>
  <c r="Z222" i="1"/>
  <c r="W222" i="1"/>
  <c r="Z3171" i="1"/>
  <c r="W3171" i="1"/>
  <c r="Z3120" i="1"/>
  <c r="W3120" i="1"/>
  <c r="Z3006" i="1"/>
  <c r="W3006" i="1"/>
  <c r="Z3057" i="1"/>
  <c r="W3057" i="1"/>
  <c r="Z3145" i="1"/>
  <c r="W3145" i="1"/>
  <c r="Z3090" i="1"/>
  <c r="W3090" i="1"/>
  <c r="Z3027" i="1"/>
  <c r="W3027" i="1"/>
  <c r="Z3117" i="1"/>
  <c r="W3117" i="1"/>
  <c r="Z3042" i="1"/>
  <c r="W3042" i="1"/>
  <c r="Z2949" i="1"/>
  <c r="W2949" i="1"/>
  <c r="Z2978" i="1"/>
  <c r="W2978" i="1"/>
  <c r="Z2942" i="1"/>
  <c r="W2942" i="1"/>
  <c r="Z2780" i="1"/>
  <c r="W2780" i="1"/>
  <c r="Z2953" i="1"/>
  <c r="W2953" i="1"/>
  <c r="Z2946" i="1"/>
  <c r="W2946" i="1"/>
  <c r="Z2895" i="1"/>
  <c r="W2895" i="1"/>
  <c r="Z3046" i="1"/>
  <c r="W3046" i="1"/>
  <c r="Z2970" i="1"/>
  <c r="W2970" i="1"/>
  <c r="Z2783" i="1"/>
  <c r="W2783" i="1"/>
  <c r="Z2996" i="1"/>
  <c r="W2996" i="1"/>
  <c r="Z2945" i="1"/>
  <c r="W2945" i="1"/>
  <c r="Z2866" i="1"/>
  <c r="W2866" i="1"/>
  <c r="Z2805" i="1"/>
  <c r="W2805" i="1"/>
  <c r="Z2856" i="1"/>
  <c r="W2856" i="1"/>
  <c r="Z2792" i="1"/>
  <c r="W2792" i="1"/>
  <c r="Z2862" i="1"/>
  <c r="W2862" i="1"/>
  <c r="Z2798" i="1"/>
  <c r="W2798" i="1"/>
  <c r="Z2900" i="1"/>
  <c r="W2900" i="1"/>
  <c r="Z2836" i="1"/>
  <c r="W2836" i="1"/>
  <c r="Z2893" i="1"/>
  <c r="W2893" i="1"/>
  <c r="Z2829" i="1"/>
  <c r="W2829" i="1"/>
  <c r="Z2896" i="1"/>
  <c r="W2896" i="1"/>
  <c r="Z2832" i="1"/>
  <c r="W2832" i="1"/>
  <c r="Z2886" i="1"/>
  <c r="W2886" i="1"/>
  <c r="Z2822" i="1"/>
  <c r="W2822" i="1"/>
  <c r="Z2773" i="1"/>
  <c r="W2773" i="1"/>
  <c r="Z3112" i="1"/>
  <c r="W3112" i="1"/>
  <c r="Z3231" i="1"/>
  <c r="W3231" i="1"/>
  <c r="Z3295" i="1"/>
  <c r="W3295" i="1"/>
  <c r="Z3139" i="1"/>
  <c r="W3139" i="1"/>
  <c r="Z3324" i="1"/>
  <c r="W3324" i="1"/>
  <c r="Z3302" i="1"/>
  <c r="W3302" i="1"/>
  <c r="Z3232" i="1"/>
  <c r="W3232" i="1"/>
  <c r="Z709" i="1"/>
  <c r="W709" i="1"/>
  <c r="Z55" i="1"/>
  <c r="W55" i="1"/>
  <c r="Z54" i="1"/>
  <c r="W54" i="1"/>
  <c r="Z295" i="1"/>
  <c r="W295" i="1"/>
  <c r="Z5" i="1"/>
  <c r="W5" i="1"/>
  <c r="Z3244" i="1"/>
  <c r="W3244" i="1"/>
  <c r="Z3263" i="1"/>
  <c r="W3263" i="1"/>
  <c r="Z680" i="1"/>
  <c r="W680" i="1"/>
  <c r="Z301" i="1"/>
  <c r="W301" i="1"/>
  <c r="Z502" i="1"/>
  <c r="W502" i="1"/>
  <c r="Z155" i="1"/>
  <c r="W155" i="1"/>
  <c r="Z487" i="1"/>
  <c r="W487" i="1"/>
  <c r="Z580" i="1"/>
  <c r="W580" i="1"/>
  <c r="Z11" i="1"/>
  <c r="W11" i="1"/>
  <c r="Z216" i="1"/>
  <c r="W216" i="1"/>
  <c r="Z677" i="1"/>
  <c r="W677" i="1"/>
  <c r="Z82" i="1"/>
  <c r="W82" i="1"/>
  <c r="Z17" i="1"/>
  <c r="W17" i="1"/>
  <c r="Z832" i="1"/>
  <c r="W832" i="1"/>
  <c r="Z36" i="1"/>
  <c r="W36" i="1"/>
  <c r="Z335" i="1"/>
  <c r="W335" i="1"/>
  <c r="Z239" i="1"/>
  <c r="W239" i="1"/>
  <c r="Z274" i="1"/>
  <c r="W274" i="1"/>
  <c r="Z380" i="1"/>
  <c r="W380" i="1"/>
  <c r="Z210" i="1"/>
  <c r="W210" i="1"/>
  <c r="Z277" i="1"/>
  <c r="W277" i="1"/>
  <c r="Z466" i="1"/>
  <c r="W466" i="1"/>
  <c r="Z299" i="1"/>
  <c r="W299" i="1"/>
  <c r="Z463" i="1"/>
  <c r="W463" i="1"/>
  <c r="Z425" i="1"/>
  <c r="W425" i="1"/>
  <c r="Z66" i="1"/>
  <c r="W66" i="1"/>
  <c r="Z3320" i="1"/>
  <c r="W3320" i="1"/>
  <c r="Z237" i="1"/>
  <c r="W237" i="1"/>
  <c r="Z511" i="1"/>
  <c r="W511" i="1"/>
  <c r="Z3238" i="1"/>
  <c r="W3238" i="1"/>
  <c r="Z182" i="1"/>
  <c r="W182" i="1"/>
  <c r="Z865" i="1"/>
  <c r="W865" i="1"/>
  <c r="Z311" i="1"/>
  <c r="W311" i="1"/>
  <c r="Z165" i="1"/>
  <c r="W165" i="1"/>
  <c r="Z3319" i="1"/>
  <c r="W3319" i="1"/>
  <c r="Z151" i="1"/>
  <c r="W151" i="1"/>
  <c r="Z302" i="1"/>
  <c r="W302" i="1"/>
  <c r="Z1006" i="1"/>
  <c r="W1006" i="1"/>
  <c r="Z251" i="1"/>
  <c r="W251" i="1"/>
  <c r="Z105" i="1"/>
  <c r="W105" i="1"/>
  <c r="Z3260" i="1"/>
  <c r="W3260" i="1"/>
  <c r="Z134" i="1"/>
  <c r="W134" i="1"/>
  <c r="Z85" i="1"/>
  <c r="W85" i="1"/>
  <c r="Z346" i="1"/>
  <c r="W346" i="1"/>
  <c r="Z201" i="1"/>
  <c r="W201" i="1"/>
  <c r="Z199" i="1"/>
  <c r="W199" i="1"/>
  <c r="Z271" i="1"/>
  <c r="W271" i="1"/>
  <c r="Z1116" i="1"/>
  <c r="W1116" i="1"/>
  <c r="Z943" i="1"/>
  <c r="W943" i="1"/>
  <c r="Z137" i="1"/>
  <c r="W137" i="1"/>
  <c r="Z880" i="1"/>
  <c r="W880" i="1"/>
  <c r="Z728" i="1"/>
  <c r="W728" i="1"/>
  <c r="Z467" i="1"/>
  <c r="W467" i="1"/>
  <c r="Z1044" i="1"/>
  <c r="W1044" i="1"/>
  <c r="Z1185" i="1"/>
  <c r="W1185" i="1"/>
  <c r="Z269" i="1"/>
  <c r="W269" i="1"/>
  <c r="Z868" i="1"/>
  <c r="W868" i="1"/>
  <c r="Z231" i="1"/>
  <c r="W231" i="1"/>
  <c r="Z193" i="1"/>
  <c r="W193" i="1"/>
  <c r="Z125" i="1"/>
  <c r="W125" i="1"/>
  <c r="Z928" i="1"/>
  <c r="W928" i="1"/>
  <c r="Z219" i="1"/>
  <c r="W219" i="1"/>
  <c r="Z797" i="1"/>
  <c r="W797" i="1"/>
  <c r="Z548" i="1"/>
  <c r="W548" i="1"/>
  <c r="Z984" i="1"/>
  <c r="W984" i="1"/>
  <c r="Z982" i="1"/>
  <c r="W982" i="1"/>
  <c r="Z399" i="1"/>
  <c r="W399" i="1"/>
  <c r="Z576" i="1"/>
  <c r="W576" i="1"/>
  <c r="Z218" i="1"/>
  <c r="W218" i="1"/>
  <c r="Z96" i="1"/>
  <c r="W96" i="1"/>
  <c r="Z970" i="1"/>
  <c r="W970" i="1"/>
  <c r="Z969" i="1"/>
  <c r="W969" i="1"/>
  <c r="Z352" i="1"/>
  <c r="W352" i="1"/>
  <c r="Z280" i="1"/>
  <c r="W280" i="1"/>
  <c r="Z433" i="1"/>
  <c r="W433" i="1"/>
  <c r="Z456" i="1"/>
  <c r="W456" i="1"/>
  <c r="Z1079" i="1"/>
  <c r="W1079" i="1"/>
  <c r="Z101" i="1"/>
  <c r="W101" i="1"/>
  <c r="Z634" i="1"/>
  <c r="W634" i="1"/>
  <c r="Z373" i="1"/>
  <c r="W373" i="1"/>
  <c r="Z97" i="1"/>
  <c r="W97" i="1"/>
  <c r="Z118" i="1"/>
  <c r="W118" i="1"/>
  <c r="Z188" i="1"/>
  <c r="W188" i="1"/>
  <c r="Z462" i="1"/>
  <c r="W462" i="1"/>
  <c r="Z434" i="1"/>
  <c r="W434" i="1"/>
  <c r="Z752" i="1"/>
  <c r="W752" i="1"/>
  <c r="Z51" i="1"/>
  <c r="W51" i="1"/>
  <c r="Z73" i="1"/>
  <c r="W73" i="1"/>
  <c r="Z212" i="1"/>
  <c r="W212" i="1"/>
  <c r="Z1236" i="1"/>
  <c r="W1236" i="1"/>
  <c r="Z1386" i="1"/>
  <c r="W1386" i="1"/>
  <c r="Z28" i="1"/>
  <c r="W28" i="1"/>
  <c r="Z744" i="1"/>
  <c r="W744" i="1"/>
  <c r="Z1215" i="1"/>
  <c r="W1215" i="1"/>
  <c r="Z1286" i="1"/>
  <c r="W1286" i="1"/>
  <c r="Z1389" i="1"/>
  <c r="W1389" i="1"/>
  <c r="Z1162" i="1"/>
  <c r="W1162" i="1"/>
  <c r="Z303" i="1"/>
  <c r="W303" i="1"/>
  <c r="Z108" i="1"/>
  <c r="W108" i="1"/>
  <c r="Z646" i="1"/>
  <c r="W646" i="1"/>
  <c r="Z1031" i="1"/>
  <c r="W1031" i="1"/>
  <c r="Z505" i="1"/>
  <c r="W505" i="1"/>
  <c r="Z706" i="1"/>
  <c r="W706" i="1"/>
  <c r="Z771" i="1"/>
  <c r="W771" i="1"/>
  <c r="Z111" i="1"/>
  <c r="W111" i="1"/>
  <c r="Z1453" i="1"/>
  <c r="W1453" i="1"/>
  <c r="Z1343" i="1"/>
  <c r="W1343" i="1"/>
  <c r="Z929" i="1"/>
  <c r="W929" i="1"/>
  <c r="Z481" i="1"/>
  <c r="W481" i="1"/>
  <c r="Z1557" i="1"/>
  <c r="W1557" i="1"/>
  <c r="Z1157" i="1"/>
  <c r="W1157" i="1"/>
  <c r="Z1090" i="1"/>
  <c r="W1090" i="1"/>
  <c r="Z737" i="1"/>
  <c r="W737" i="1"/>
  <c r="Z1816" i="1"/>
  <c r="W1816" i="1"/>
  <c r="Z2117" i="1"/>
  <c r="W2117" i="1"/>
  <c r="Z1391" i="1"/>
  <c r="W1391" i="1"/>
  <c r="Z1148" i="1"/>
  <c r="W1148" i="1"/>
  <c r="Z1047" i="1"/>
  <c r="W1047" i="1"/>
  <c r="Z1123" i="1"/>
  <c r="W1123" i="1"/>
  <c r="Z782" i="1"/>
  <c r="W782" i="1"/>
  <c r="Z1973" i="1"/>
  <c r="W1973" i="1"/>
  <c r="Z908" i="1"/>
  <c r="W908" i="1"/>
  <c r="Z1770" i="1"/>
  <c r="W1770" i="1"/>
  <c r="Z1122" i="1"/>
  <c r="W1122" i="1"/>
  <c r="Z636" i="1"/>
  <c r="W636" i="1"/>
  <c r="Z2164" i="1"/>
  <c r="W2164" i="1"/>
  <c r="Z1060" i="1"/>
  <c r="W1060" i="1"/>
  <c r="Z1902" i="1"/>
  <c r="W1902" i="1"/>
  <c r="Z1048" i="1"/>
  <c r="W1048" i="1"/>
  <c r="Z1135" i="1"/>
  <c r="W1135" i="1"/>
  <c r="Z1570" i="1"/>
  <c r="W1570" i="1"/>
  <c r="Z1772" i="1"/>
  <c r="W1772" i="1"/>
  <c r="Z2204" i="1"/>
  <c r="W2204" i="1"/>
  <c r="Z1370" i="1"/>
  <c r="W1370" i="1"/>
  <c r="Z2203" i="1"/>
  <c r="W2203" i="1"/>
  <c r="Z1741" i="1"/>
  <c r="W1741" i="1"/>
  <c r="Z2478" i="1"/>
  <c r="W2478" i="1"/>
  <c r="Z2279" i="1"/>
  <c r="W2279" i="1"/>
  <c r="Z1906" i="1"/>
  <c r="W1906" i="1"/>
  <c r="Z1102" i="1"/>
  <c r="W1102" i="1"/>
  <c r="Z1817" i="1"/>
  <c r="W1817" i="1"/>
  <c r="Z1965" i="1"/>
  <c r="W1965" i="1"/>
  <c r="Z2583" i="1"/>
  <c r="W2583" i="1"/>
  <c r="Z1877" i="1"/>
  <c r="W1877" i="1"/>
  <c r="Z2220" i="1"/>
  <c r="W2220" i="1"/>
  <c r="Z1999" i="1"/>
  <c r="W1999" i="1"/>
  <c r="Z2032" i="1"/>
  <c r="W2032" i="1"/>
  <c r="Z2545" i="1"/>
  <c r="W2545" i="1"/>
  <c r="Z2670" i="1"/>
  <c r="W2670" i="1"/>
  <c r="Z1469" i="1"/>
  <c r="W1469" i="1"/>
  <c r="Z1240" i="1"/>
  <c r="W1240" i="1"/>
  <c r="Z2534" i="1"/>
  <c r="W2534" i="1"/>
  <c r="Z2181" i="1"/>
  <c r="W2181" i="1"/>
  <c r="Z2576" i="1"/>
  <c r="W2576" i="1"/>
  <c r="Z1979" i="1"/>
  <c r="W1979" i="1"/>
  <c r="Z1900" i="1"/>
  <c r="W1900" i="1"/>
  <c r="Z2237" i="1"/>
  <c r="W2237" i="1"/>
  <c r="Z1518" i="1"/>
  <c r="W1518" i="1"/>
  <c r="Z3306" i="1"/>
  <c r="W3306" i="1"/>
  <c r="Z126" i="1"/>
  <c r="W126" i="1"/>
  <c r="Z3262" i="1"/>
  <c r="W3262" i="1"/>
  <c r="Z3127" i="1"/>
  <c r="W3127" i="1"/>
  <c r="Z3076" i="1"/>
  <c r="W3076" i="1"/>
  <c r="Z779" i="1"/>
  <c r="W779" i="1"/>
  <c r="Z3109" i="1"/>
  <c r="W3109" i="1"/>
  <c r="Z2993" i="1"/>
  <c r="W2993" i="1"/>
  <c r="Z3045" i="1"/>
  <c r="W3045" i="1"/>
  <c r="Z3138" i="1"/>
  <c r="W3138" i="1"/>
  <c r="Z3085" i="1"/>
  <c r="W3085" i="1"/>
  <c r="Z3008" i="1"/>
  <c r="W3008" i="1"/>
  <c r="Z3110" i="1"/>
  <c r="W3110" i="1"/>
  <c r="Z3034" i="1"/>
  <c r="W3034" i="1"/>
  <c r="Z2939" i="1"/>
  <c r="W2939" i="1"/>
  <c r="Z2937" i="1"/>
  <c r="W2937" i="1"/>
  <c r="Z2931" i="1"/>
  <c r="W2931" i="1"/>
  <c r="Z2997" i="1"/>
  <c r="W2997" i="1"/>
  <c r="Z2944" i="1"/>
  <c r="W2944" i="1"/>
  <c r="Z2941" i="1"/>
  <c r="W2941" i="1"/>
  <c r="Z2891" i="1"/>
  <c r="W2891" i="1"/>
  <c r="Z3035" i="1"/>
  <c r="W3035" i="1"/>
  <c r="Z2961" i="1"/>
  <c r="W2961" i="1"/>
  <c r="Z3039" i="1"/>
  <c r="W3039" i="1"/>
  <c r="Z2987" i="1"/>
  <c r="W2987" i="1"/>
  <c r="Z2940" i="1"/>
  <c r="W2940" i="1"/>
  <c r="Z2860" i="1"/>
  <c r="W2860" i="1"/>
  <c r="Z2802" i="1"/>
  <c r="W2802" i="1"/>
  <c r="Z2843" i="1"/>
  <c r="W2843" i="1"/>
  <c r="Z2779" i="1"/>
  <c r="W2779" i="1"/>
  <c r="Z2849" i="1"/>
  <c r="W2849" i="1"/>
  <c r="Z2785" i="1"/>
  <c r="W2785" i="1"/>
  <c r="Z2887" i="1"/>
  <c r="W2887" i="1"/>
  <c r="Z2823" i="1"/>
  <c r="W2823" i="1"/>
  <c r="Z2890" i="1"/>
  <c r="W2890" i="1"/>
  <c r="Z2826" i="1"/>
  <c r="W2826" i="1"/>
  <c r="Z2883" i="1"/>
  <c r="W2883" i="1"/>
  <c r="Z2819" i="1"/>
  <c r="W2819" i="1"/>
  <c r="Z2873" i="1"/>
  <c r="W2873" i="1"/>
  <c r="Z2809" i="1"/>
  <c r="W2809" i="1"/>
  <c r="Z3043" i="1"/>
  <c r="W3043" i="1"/>
  <c r="Z3119" i="1"/>
  <c r="W3119" i="1"/>
  <c r="Z3236" i="1"/>
  <c r="W3236" i="1"/>
  <c r="Z3300" i="1"/>
  <c r="W3300" i="1"/>
  <c r="Z3168" i="1"/>
  <c r="W3168" i="1"/>
  <c r="Z3048" i="1"/>
  <c r="W3048" i="1"/>
  <c r="Z3328" i="1"/>
  <c r="W3328" i="1"/>
  <c r="Z3255" i="1"/>
  <c r="W3255" i="1"/>
  <c r="Z673" i="1"/>
  <c r="W673" i="1"/>
  <c r="Z697" i="1"/>
  <c r="W697" i="1"/>
  <c r="Z439" i="1"/>
  <c r="W439" i="1"/>
  <c r="Z259" i="1"/>
  <c r="W259" i="1"/>
  <c r="Z520" i="1"/>
  <c r="W520" i="1"/>
  <c r="Z3251" i="1"/>
  <c r="W3251" i="1"/>
  <c r="Z3318" i="1"/>
  <c r="W3318" i="1"/>
  <c r="Z644" i="1"/>
  <c r="W644" i="1"/>
  <c r="Z169" i="1"/>
  <c r="W169" i="1"/>
  <c r="Z454" i="1"/>
  <c r="W454" i="1"/>
  <c r="Z119" i="1"/>
  <c r="W119" i="1"/>
  <c r="Z404" i="1"/>
  <c r="W404" i="1"/>
  <c r="Z461" i="1"/>
  <c r="W461" i="1"/>
  <c r="Z913" i="1"/>
  <c r="W913" i="1"/>
  <c r="Z180" i="1"/>
  <c r="W180" i="1"/>
  <c r="Z547" i="1"/>
  <c r="W547" i="1"/>
  <c r="Z546" i="1"/>
  <c r="W546" i="1"/>
  <c r="Z743" i="1"/>
  <c r="W743" i="1"/>
  <c r="Z692" i="1"/>
  <c r="W692" i="1"/>
  <c r="Z959" i="1"/>
  <c r="W959" i="1"/>
  <c r="Z264" i="1"/>
  <c r="W264" i="1"/>
  <c r="Z167" i="1"/>
  <c r="W167" i="1"/>
  <c r="Z142" i="1"/>
  <c r="W142" i="1"/>
  <c r="Z344" i="1"/>
  <c r="W344" i="1"/>
  <c r="Z78" i="1"/>
  <c r="W78" i="1"/>
  <c r="Z145" i="1"/>
  <c r="W145" i="1"/>
  <c r="Z395" i="1"/>
  <c r="W395" i="1"/>
  <c r="Z9" i="1"/>
  <c r="W9" i="1"/>
  <c r="Z427" i="1"/>
  <c r="W427" i="1"/>
  <c r="Z378" i="1"/>
  <c r="W378" i="1"/>
  <c r="Z3178" i="1"/>
  <c r="W3178" i="1"/>
  <c r="Z3325" i="1"/>
  <c r="W3325" i="1"/>
  <c r="Z33" i="1"/>
  <c r="W33" i="1"/>
  <c r="Z166" i="1"/>
  <c r="W166" i="1"/>
  <c r="Z588" i="1"/>
  <c r="W588" i="1"/>
  <c r="Z122" i="1"/>
  <c r="W122" i="1"/>
  <c r="Z667" i="1"/>
  <c r="W667" i="1"/>
  <c r="Z179" i="1"/>
  <c r="W179" i="1"/>
  <c r="Z556" i="1"/>
  <c r="W556" i="1"/>
  <c r="Z3243" i="1"/>
  <c r="W3243" i="1"/>
  <c r="Z721" i="1"/>
  <c r="W721" i="1"/>
  <c r="Z230" i="1"/>
  <c r="W230" i="1"/>
  <c r="Z796" i="1"/>
  <c r="W796" i="1"/>
  <c r="Z83" i="1"/>
  <c r="W83" i="1"/>
  <c r="Z449" i="1"/>
  <c r="W449" i="1"/>
  <c r="Z3234" i="1"/>
  <c r="W3234" i="1"/>
  <c r="Z62" i="1"/>
  <c r="W62" i="1"/>
  <c r="Z901" i="1"/>
  <c r="W901" i="1"/>
  <c r="Z203" i="1"/>
  <c r="W203" i="1"/>
  <c r="Z7" i="1"/>
  <c r="W7" i="1"/>
  <c r="Z153" i="1"/>
  <c r="W153" i="1"/>
  <c r="Z177" i="1"/>
  <c r="W177" i="1"/>
  <c r="Z1009" i="1"/>
  <c r="W1009" i="1"/>
  <c r="Z858" i="1"/>
  <c r="W858" i="1"/>
  <c r="Z541" i="1"/>
  <c r="W541" i="1"/>
  <c r="Z611" i="1"/>
  <c r="W611" i="1"/>
  <c r="Z657" i="1"/>
  <c r="W657" i="1"/>
  <c r="Z217" i="1"/>
  <c r="W217" i="1"/>
  <c r="Z997" i="1"/>
  <c r="W997" i="1"/>
  <c r="Z1115" i="1"/>
  <c r="W1115" i="1"/>
  <c r="Z185" i="1"/>
  <c r="W185" i="1"/>
  <c r="Z810" i="1"/>
  <c r="W810" i="1"/>
  <c r="Z717" i="1"/>
  <c r="W717" i="1"/>
  <c r="Z971" i="1"/>
  <c r="W971" i="1"/>
  <c r="Z65" i="1"/>
  <c r="W65" i="1"/>
  <c r="Z799" i="1"/>
  <c r="W799" i="1"/>
  <c r="Z147" i="1"/>
  <c r="W147" i="1"/>
  <c r="Z632" i="1"/>
  <c r="W632" i="1"/>
  <c r="Z358" i="1"/>
  <c r="W358" i="1"/>
  <c r="Z876" i="1"/>
  <c r="W876" i="1"/>
  <c r="Z435" i="1"/>
  <c r="W435" i="1"/>
  <c r="Z292" i="1"/>
  <c r="W292" i="1"/>
  <c r="Z350" i="1"/>
  <c r="W350" i="1"/>
  <c r="Z914" i="1"/>
  <c r="W914" i="1"/>
  <c r="Z536" i="1"/>
  <c r="W536" i="1"/>
  <c r="Z474" i="1"/>
  <c r="W474" i="1"/>
  <c r="Z911" i="1"/>
  <c r="W911" i="1"/>
  <c r="Z233" i="1"/>
  <c r="W233" i="1"/>
  <c r="Z172" i="1"/>
  <c r="W172" i="1"/>
  <c r="Z279" i="1"/>
  <c r="W279" i="1"/>
  <c r="Z385" i="1"/>
  <c r="W385" i="1"/>
  <c r="Z894" i="1"/>
  <c r="W894" i="1"/>
  <c r="Z506" i="1"/>
  <c r="W506" i="1"/>
  <c r="Z421" i="1"/>
  <c r="W421" i="1"/>
  <c r="Z278" i="1"/>
  <c r="W278" i="1"/>
  <c r="Z831" i="1"/>
  <c r="W831" i="1"/>
  <c r="Z356" i="1"/>
  <c r="W356" i="1"/>
  <c r="Z1420" i="1"/>
  <c r="W1420" i="1"/>
  <c r="Z519" i="1"/>
  <c r="W519" i="1"/>
  <c r="Z387" i="1"/>
  <c r="W387" i="1"/>
  <c r="Z694" i="1"/>
  <c r="W694" i="1"/>
  <c r="Z681" i="1"/>
  <c r="W681" i="1"/>
  <c r="Z761" i="1"/>
  <c r="W761" i="1"/>
  <c r="Z881" i="1"/>
  <c r="W881" i="1"/>
  <c r="Z1094" i="1"/>
  <c r="W1094" i="1"/>
  <c r="Z1293" i="1"/>
  <c r="W1293" i="1"/>
  <c r="Z822" i="1"/>
  <c r="W822" i="1"/>
  <c r="Z557" i="1"/>
  <c r="W557" i="1"/>
  <c r="Z1143" i="1"/>
  <c r="W1143" i="1"/>
  <c r="Z1166" i="1"/>
  <c r="W1166" i="1"/>
  <c r="Z1201" i="1"/>
  <c r="W1201" i="1"/>
  <c r="Z1514" i="1"/>
  <c r="W1514" i="1"/>
  <c r="Z486" i="1"/>
  <c r="W486" i="1"/>
  <c r="Z316" i="1"/>
  <c r="W316" i="1"/>
  <c r="Z367" i="1"/>
  <c r="W367" i="1"/>
  <c r="Z828" i="1"/>
  <c r="W828" i="1"/>
  <c r="Z860" i="1"/>
  <c r="W860" i="1"/>
  <c r="Z49" i="1"/>
  <c r="W49" i="1"/>
  <c r="Z1260" i="1"/>
  <c r="W1260" i="1"/>
  <c r="Z1304" i="1"/>
  <c r="W1304" i="1"/>
  <c r="Z88" i="1"/>
  <c r="W88" i="1"/>
  <c r="Z1153" i="1"/>
  <c r="W1153" i="1"/>
  <c r="Z1329" i="1"/>
  <c r="W1329" i="1"/>
  <c r="Z1198" i="1"/>
  <c r="W1198" i="1"/>
  <c r="Z254" i="1"/>
  <c r="W254" i="1"/>
  <c r="Z215" i="1"/>
  <c r="W215" i="1"/>
  <c r="Z690" i="1"/>
  <c r="W690" i="1"/>
  <c r="Z1894" i="1"/>
  <c r="W1894" i="1"/>
  <c r="Z2086" i="1"/>
  <c r="W2086" i="1"/>
  <c r="Z1156" i="1"/>
  <c r="W1156" i="1"/>
  <c r="Z1635" i="1"/>
  <c r="W1635" i="1"/>
  <c r="Z1879" i="1"/>
  <c r="W1879" i="1"/>
  <c r="Z1290" i="1"/>
  <c r="W1290" i="1"/>
  <c r="Z924" i="1"/>
  <c r="W924" i="1"/>
  <c r="Z760" i="1"/>
  <c r="W760" i="1"/>
  <c r="Z248" i="1"/>
  <c r="W248" i="1"/>
  <c r="Z1330" i="1"/>
  <c r="W1330" i="1"/>
  <c r="Z627" i="1"/>
  <c r="W627" i="1"/>
  <c r="Z1615" i="1"/>
  <c r="W1615" i="1"/>
  <c r="Z1577" i="1"/>
  <c r="W1577" i="1"/>
  <c r="Z1725" i="1"/>
  <c r="W1725" i="1"/>
  <c r="Z1677" i="1"/>
  <c r="W1677" i="1"/>
  <c r="Z1880" i="1"/>
  <c r="W1880" i="1"/>
  <c r="Z1911" i="1"/>
  <c r="W1911" i="1"/>
  <c r="Z1113" i="1"/>
  <c r="W1113" i="1"/>
  <c r="Z965" i="1"/>
  <c r="W965" i="1"/>
  <c r="Z1121" i="1"/>
  <c r="W1121" i="1"/>
  <c r="Z848" i="1"/>
  <c r="W848" i="1"/>
  <c r="Z1702" i="1"/>
  <c r="W1702" i="1"/>
  <c r="Z1781" i="1"/>
  <c r="W1781" i="1"/>
  <c r="Z1971" i="1"/>
  <c r="W1971" i="1"/>
  <c r="Z2105" i="1"/>
  <c r="W2105" i="1"/>
  <c r="Z1313" i="1"/>
  <c r="W1313" i="1"/>
  <c r="Z803" i="1"/>
  <c r="W803" i="1"/>
  <c r="Z704" i="1"/>
  <c r="W704" i="1"/>
  <c r="Z64" i="1"/>
  <c r="W64" i="1"/>
  <c r="Z184" i="1"/>
  <c r="W184" i="1"/>
  <c r="Z67" i="1"/>
  <c r="W67" i="1"/>
  <c r="Z314" i="1"/>
  <c r="W314" i="1"/>
  <c r="Z339" i="1"/>
  <c r="W339" i="1"/>
  <c r="Z221" i="1"/>
  <c r="W221" i="1"/>
  <c r="Z265" i="1"/>
  <c r="W265" i="1"/>
  <c r="Z553" i="1"/>
  <c r="W553" i="1"/>
  <c r="Z253" i="1"/>
  <c r="W253" i="1"/>
  <c r="Z31" i="1"/>
  <c r="W31" i="1"/>
  <c r="Z92" i="1"/>
  <c r="W92" i="1"/>
  <c r="Z1034" i="1"/>
  <c r="W1034" i="1"/>
  <c r="Z671" i="1"/>
  <c r="W671" i="1"/>
  <c r="Z695" i="1"/>
  <c r="W695" i="1"/>
  <c r="Z682" i="1"/>
  <c r="W682" i="1"/>
  <c r="Z1823" i="1"/>
  <c r="W1823" i="1"/>
  <c r="Z1050" i="1"/>
  <c r="W1050" i="1"/>
  <c r="Z1939" i="1"/>
  <c r="W1939" i="1"/>
  <c r="Z861" i="1"/>
  <c r="W861" i="1"/>
  <c r="Z1132" i="1"/>
  <c r="W1132" i="1"/>
  <c r="Z2200" i="1"/>
  <c r="W2200" i="1"/>
  <c r="Z800" i="1"/>
  <c r="W800" i="1"/>
  <c r="Z2189" i="1"/>
  <c r="W2189" i="1"/>
  <c r="Z1355" i="1"/>
  <c r="W1355" i="1"/>
  <c r="Z2049" i="1"/>
  <c r="W2049" i="1"/>
  <c r="Z116" i="1"/>
  <c r="W116" i="1"/>
  <c r="Z1859" i="1"/>
  <c r="W1859" i="1"/>
  <c r="Z1446" i="1"/>
  <c r="W1446" i="1"/>
  <c r="Z1849" i="1"/>
  <c r="W1849" i="1"/>
  <c r="Z872" i="1"/>
  <c r="W872" i="1"/>
  <c r="Z1639" i="1"/>
  <c r="W1639" i="1"/>
  <c r="Z1336" i="1"/>
  <c r="W1336" i="1"/>
  <c r="Z1388" i="1"/>
  <c r="W1388" i="1"/>
  <c r="Z1384" i="1"/>
  <c r="W1384" i="1"/>
  <c r="Z1763" i="1"/>
  <c r="W1763" i="1"/>
  <c r="Z1401" i="1"/>
  <c r="W1401" i="1"/>
  <c r="Z1953" i="1"/>
  <c r="W1953" i="1"/>
  <c r="Z2174" i="1"/>
  <c r="W2174" i="1"/>
  <c r="Z1078" i="1"/>
  <c r="W1078" i="1"/>
  <c r="Z1204" i="1"/>
  <c r="W1204" i="1"/>
  <c r="Z2650" i="1"/>
  <c r="W2650" i="1"/>
  <c r="Z2365" i="1"/>
  <c r="W2365" i="1"/>
  <c r="Z2348" i="1"/>
  <c r="W2348" i="1"/>
  <c r="Z1717" i="1"/>
  <c r="W1717" i="1"/>
  <c r="Z2342" i="1"/>
  <c r="W2342" i="1"/>
  <c r="Z1608" i="1"/>
  <c r="W1608" i="1"/>
  <c r="Z2517" i="1"/>
  <c r="W2517" i="1"/>
  <c r="Z2726" i="1"/>
  <c r="W2726" i="1"/>
  <c r="Z1987" i="1"/>
  <c r="W1987" i="1"/>
  <c r="Z2264" i="1"/>
  <c r="W2264" i="1"/>
  <c r="Z1254" i="1"/>
  <c r="W1254" i="1"/>
  <c r="Z1873" i="1"/>
  <c r="W1873" i="1"/>
  <c r="Z2481" i="1"/>
  <c r="W2481" i="1"/>
  <c r="Z1566" i="1"/>
  <c r="W1566" i="1"/>
  <c r="Z2751" i="1"/>
  <c r="W2751" i="1"/>
  <c r="Z1704" i="1"/>
  <c r="W1704" i="1"/>
  <c r="Z1337" i="1"/>
  <c r="W1337" i="1"/>
  <c r="Z2212" i="1"/>
  <c r="W2212" i="1"/>
  <c r="Z2244" i="1"/>
  <c r="W2244" i="1"/>
  <c r="Z1497" i="1"/>
  <c r="W1497" i="1"/>
  <c r="Z2564" i="1"/>
  <c r="W2564" i="1"/>
  <c r="Z805" i="1"/>
  <c r="W805" i="1"/>
  <c r="Z2411" i="1"/>
  <c r="W2411" i="1"/>
  <c r="Z3079" i="1"/>
  <c r="W3079" i="1"/>
  <c r="Z3187" i="1"/>
  <c r="W3187" i="1"/>
  <c r="Z2991" i="1"/>
  <c r="W2991" i="1"/>
  <c r="Z3321" i="1"/>
  <c r="W3321" i="1"/>
  <c r="Z377" i="1"/>
  <c r="W377" i="1"/>
  <c r="Z2906" i="1"/>
  <c r="W2906" i="1"/>
  <c r="Z16" i="1"/>
  <c r="W16" i="1"/>
  <c r="Z3121" i="1"/>
  <c r="W3121" i="1"/>
  <c r="Z3316" i="1"/>
  <c r="W3316" i="1"/>
  <c r="Z3279" i="1"/>
  <c r="W3279" i="1"/>
  <c r="Z3054" i="1"/>
  <c r="W3054" i="1"/>
  <c r="Z3267" i="1"/>
  <c r="W3267" i="1"/>
  <c r="Z3330" i="1"/>
  <c r="W3330" i="1"/>
  <c r="Z198" i="1"/>
  <c r="W198" i="1"/>
  <c r="Z3073" i="1"/>
  <c r="W3073" i="1"/>
  <c r="Z354" i="1"/>
  <c r="W354" i="1"/>
  <c r="Z3329" i="1"/>
  <c r="W3329" i="1"/>
  <c r="Z3098" i="1"/>
  <c r="W3098" i="1"/>
  <c r="Z3033" i="1"/>
  <c r="W3033" i="1"/>
  <c r="Z3080" i="1"/>
  <c r="W3080" i="1"/>
  <c r="Z3101" i="1"/>
  <c r="W3101" i="1"/>
  <c r="Z2922" i="1"/>
  <c r="W2922" i="1"/>
  <c r="Z2928" i="1"/>
  <c r="W2928" i="1"/>
  <c r="Z2938" i="1"/>
  <c r="W2938" i="1"/>
  <c r="Z2885" i="1"/>
  <c r="W2885" i="1"/>
  <c r="Z2950" i="1"/>
  <c r="W2950" i="1"/>
  <c r="Z2985" i="1"/>
  <c r="W2985" i="1"/>
  <c r="Z2796" i="1"/>
  <c r="W2796" i="1"/>
  <c r="Z2840" i="1"/>
  <c r="W2840" i="1"/>
  <c r="Z2846" i="1"/>
  <c r="W2846" i="1"/>
  <c r="Z2884" i="1"/>
  <c r="W2884" i="1"/>
  <c r="Z2877" i="1"/>
  <c r="W2877" i="1"/>
  <c r="Z2880" i="1"/>
  <c r="W2880" i="1"/>
  <c r="Z2870" i="1"/>
  <c r="W2870" i="1"/>
  <c r="Z3062" i="1"/>
  <c r="W3062" i="1"/>
  <c r="Z3241" i="1"/>
  <c r="W3241" i="1"/>
  <c r="Z3223" i="1"/>
  <c r="W3223" i="1"/>
  <c r="Z3051" i="1"/>
  <c r="W3051" i="1"/>
  <c r="Z637" i="1"/>
  <c r="W637" i="1"/>
  <c r="Z392" i="1"/>
  <c r="W392" i="1"/>
  <c r="Z353" i="1"/>
  <c r="W353" i="1"/>
  <c r="Z3141" i="1"/>
  <c r="W3141" i="1"/>
  <c r="Z983" i="1"/>
  <c r="W983" i="1"/>
  <c r="Z618" i="1"/>
  <c r="W618" i="1"/>
  <c r="Z211" i="1"/>
  <c r="W211" i="1"/>
  <c r="Z22" i="1"/>
  <c r="W22" i="1"/>
  <c r="Z451" i="1"/>
  <c r="W451" i="1"/>
  <c r="Z656" i="1"/>
  <c r="W656" i="1"/>
  <c r="Z156" i="1"/>
  <c r="W156" i="1"/>
  <c r="Z106" i="1"/>
  <c r="W106" i="1"/>
  <c r="Z750" i="1"/>
  <c r="W750" i="1"/>
  <c r="Z300" i="1"/>
  <c r="W300" i="1"/>
  <c r="Z297" i="1"/>
  <c r="W297" i="1"/>
  <c r="Z3108" i="1"/>
  <c r="W3108" i="1"/>
  <c r="Z381" i="1"/>
  <c r="W381" i="1"/>
  <c r="Z398" i="1"/>
  <c r="W398" i="1"/>
  <c r="Z525" i="1"/>
  <c r="W525" i="1"/>
  <c r="Z247" i="1"/>
  <c r="W247" i="1"/>
  <c r="Z341" i="1"/>
  <c r="W341" i="1"/>
  <c r="Z585" i="1"/>
  <c r="W585" i="1"/>
  <c r="Z127" i="1"/>
  <c r="W127" i="1"/>
  <c r="Z691" i="1"/>
  <c r="W691" i="1"/>
  <c r="Z283" i="1"/>
  <c r="W283" i="1"/>
  <c r="Z652" i="1"/>
  <c r="W652" i="1"/>
  <c r="Z930" i="1"/>
  <c r="W930" i="1"/>
  <c r="Z482" i="1"/>
  <c r="W482" i="1"/>
  <c r="Z575" i="1"/>
  <c r="W575" i="1"/>
  <c r="Z912" i="1"/>
  <c r="W912" i="1"/>
  <c r="Z15" i="1"/>
  <c r="W15" i="1"/>
  <c r="Z407" i="1"/>
  <c r="W407" i="1"/>
  <c r="Z658" i="1"/>
  <c r="W658" i="1"/>
  <c r="Z396" i="1"/>
  <c r="W396" i="1"/>
  <c r="Z807" i="1"/>
  <c r="W807" i="1"/>
  <c r="Z232" i="1"/>
  <c r="W232" i="1"/>
  <c r="Z574" i="1"/>
  <c r="W574" i="1"/>
  <c r="Z1431" i="1"/>
  <c r="W1431" i="1"/>
  <c r="Z161" i="1"/>
  <c r="W161" i="1"/>
  <c r="Z207" i="1"/>
  <c r="W207" i="1"/>
  <c r="Z731" i="1"/>
  <c r="W731" i="1"/>
  <c r="Z446" i="1"/>
  <c r="W446" i="1"/>
  <c r="Z338" i="1"/>
  <c r="W338" i="1"/>
  <c r="Z170" i="1"/>
  <c r="W170" i="1"/>
  <c r="Z521" i="1"/>
  <c r="W521" i="1"/>
  <c r="Z1281" i="1"/>
  <c r="W1281" i="1"/>
  <c r="Z340" i="1"/>
  <c r="W340" i="1"/>
  <c r="Z268" i="1"/>
  <c r="W268" i="1"/>
  <c r="Z552" i="1"/>
  <c r="W552" i="1"/>
  <c r="Z598" i="1"/>
  <c r="W598" i="1"/>
  <c r="Z490" i="1"/>
  <c r="W490" i="1"/>
  <c r="Z961" i="1"/>
  <c r="W961" i="1"/>
  <c r="Z999" i="1"/>
  <c r="W999" i="1"/>
  <c r="Z1186" i="1"/>
  <c r="W1186" i="1"/>
  <c r="Z171" i="1"/>
  <c r="W171" i="1"/>
  <c r="Z1027" i="1"/>
  <c r="W1027" i="1"/>
  <c r="Z1026" i="1"/>
  <c r="W1026" i="1"/>
  <c r="Z1120" i="1"/>
  <c r="W1120" i="1"/>
  <c r="Z1119" i="1"/>
  <c r="W1119" i="1"/>
  <c r="Z1443" i="1"/>
  <c r="W1443" i="1"/>
  <c r="Z1339" i="1"/>
  <c r="W1339" i="1"/>
  <c r="Z622" i="1"/>
  <c r="W622" i="1"/>
  <c r="Z1650" i="1"/>
  <c r="W1650" i="1"/>
  <c r="Z696" i="1"/>
  <c r="W696" i="1"/>
  <c r="Z1408" i="1"/>
  <c r="W1408" i="1"/>
  <c r="Z8" i="1"/>
  <c r="W8" i="1"/>
  <c r="Z1176" i="1"/>
  <c r="W1176" i="1"/>
  <c r="Z1210" i="1"/>
  <c r="W1210" i="1"/>
  <c r="Z315" i="1"/>
  <c r="W315" i="1"/>
  <c r="Z1083" i="1"/>
  <c r="W1083" i="1"/>
  <c r="Z1248" i="1"/>
  <c r="W1248" i="1"/>
  <c r="Z791" i="1"/>
  <c r="W791" i="1"/>
  <c r="Z478" i="1"/>
  <c r="W478" i="1"/>
  <c r="Z540" i="1"/>
  <c r="W540" i="1"/>
  <c r="Z1270" i="1"/>
  <c r="W1270" i="1"/>
  <c r="Z1803" i="1"/>
  <c r="W1803" i="1"/>
  <c r="Z1996" i="1"/>
  <c r="W1996" i="1"/>
  <c r="Z1124" i="1"/>
  <c r="W1124" i="1"/>
  <c r="Z1536" i="1"/>
  <c r="W1536" i="1"/>
  <c r="Z1766" i="1"/>
  <c r="W1766" i="1"/>
  <c r="Z1195" i="1"/>
  <c r="W1195" i="1"/>
  <c r="Z784" i="1"/>
  <c r="W784" i="1"/>
  <c r="Z403" i="1"/>
  <c r="W403" i="1"/>
  <c r="Z1367" i="1"/>
  <c r="W1367" i="1"/>
  <c r="Z1213" i="1"/>
  <c r="W1213" i="1"/>
  <c r="Z1021" i="1"/>
  <c r="W1021" i="1"/>
  <c r="Z829" i="1"/>
  <c r="W829" i="1"/>
  <c r="Z1406" i="1"/>
  <c r="W1406" i="1"/>
  <c r="Z1602" i="1"/>
  <c r="W1602" i="1"/>
  <c r="Z1562" i="1"/>
  <c r="W1562" i="1"/>
  <c r="Z1779" i="1"/>
  <c r="W1779" i="1"/>
  <c r="Z1789" i="1"/>
  <c r="W1789" i="1"/>
  <c r="Z1005" i="1"/>
  <c r="W1005" i="1"/>
  <c r="Z801" i="1"/>
  <c r="W801" i="1"/>
  <c r="Z1002" i="1"/>
  <c r="W1002" i="1"/>
  <c r="Z603" i="1"/>
  <c r="W603" i="1"/>
  <c r="Z1589" i="1"/>
  <c r="W1589" i="1"/>
  <c r="Z1664" i="1"/>
  <c r="W1664" i="1"/>
  <c r="Z1868" i="1"/>
  <c r="W1868" i="1"/>
  <c r="Z2005" i="1"/>
  <c r="W2005" i="1"/>
  <c r="Z1207" i="1"/>
  <c r="W1207" i="1"/>
  <c r="Z140" i="1"/>
  <c r="W140" i="1"/>
  <c r="Z1239" i="1"/>
  <c r="W1239" i="1"/>
  <c r="Z988" i="1"/>
  <c r="W988" i="1"/>
  <c r="Z1318" i="1"/>
  <c r="W1318" i="1"/>
  <c r="Z1576" i="1"/>
  <c r="W1576" i="1"/>
  <c r="Z1651" i="1"/>
  <c r="W1651" i="1"/>
  <c r="Z1857" i="1"/>
  <c r="W1857" i="1"/>
  <c r="Z1993" i="1"/>
  <c r="W1993" i="1"/>
  <c r="Z1183" i="1"/>
  <c r="W1183" i="1"/>
  <c r="Z1075" i="1"/>
  <c r="W1075" i="1"/>
  <c r="Z1227" i="1"/>
  <c r="W1227" i="1"/>
  <c r="Z975" i="1"/>
  <c r="W975" i="1"/>
  <c r="Z1306" i="1"/>
  <c r="W1306" i="1"/>
  <c r="Z1563" i="1"/>
  <c r="W1563" i="1"/>
  <c r="Z1637" i="1"/>
  <c r="W1637" i="1"/>
  <c r="Z1745" i="1"/>
  <c r="W1745" i="1"/>
  <c r="Z1867" i="1"/>
  <c r="W1867" i="1"/>
  <c r="Z1171" i="1"/>
  <c r="W1171" i="1"/>
  <c r="Z923" i="1"/>
  <c r="W923" i="1"/>
  <c r="Z1085" i="1"/>
  <c r="W1085" i="1"/>
  <c r="Z780" i="1"/>
  <c r="W780" i="1"/>
  <c r="Z1046" i="1"/>
  <c r="W1046" i="1"/>
  <c r="Z1428" i="1"/>
  <c r="W1428" i="1"/>
  <c r="Z1515" i="1"/>
  <c r="W1515" i="1"/>
  <c r="Z1723" i="1"/>
  <c r="W1723" i="1"/>
  <c r="Z1846" i="1"/>
  <c r="W1846" i="1"/>
  <c r="Z1159" i="1"/>
  <c r="W1159" i="1"/>
  <c r="Z906" i="1"/>
  <c r="W906" i="1"/>
  <c r="Z1073" i="1"/>
  <c r="W1073" i="1"/>
  <c r="Z758" i="1"/>
  <c r="W758" i="1"/>
  <c r="Z973" i="1"/>
  <c r="W973" i="1"/>
  <c r="Z1405" i="1"/>
  <c r="W1405" i="1"/>
  <c r="Z1489" i="1"/>
  <c r="W1489" i="1"/>
  <c r="Z1711" i="1"/>
  <c r="W1711" i="1"/>
  <c r="Z1834" i="1"/>
  <c r="W1834" i="1"/>
  <c r="Z1053" i="1"/>
  <c r="W1053" i="1"/>
  <c r="Z887" i="1"/>
  <c r="W887" i="1"/>
  <c r="Z1061" i="1"/>
  <c r="W1061" i="1"/>
  <c r="Z1423" i="1"/>
  <c r="W1423" i="1"/>
  <c r="Z1432" i="1"/>
  <c r="W1432" i="1"/>
  <c r="Z1100" i="1"/>
  <c r="W1100" i="1"/>
  <c r="Z1299" i="1"/>
  <c r="W1299" i="1"/>
  <c r="Z1586" i="1"/>
  <c r="W1586" i="1"/>
  <c r="Z1710" i="1"/>
  <c r="W1710" i="1"/>
  <c r="Z1041" i="1"/>
  <c r="W1041" i="1"/>
  <c r="Z870" i="1"/>
  <c r="W870" i="1"/>
  <c r="Z903" i="1"/>
  <c r="W903" i="1"/>
  <c r="Z1412" i="1"/>
  <c r="W1412" i="1"/>
  <c r="Z1375" i="1"/>
  <c r="W1375" i="1"/>
  <c r="Z1575" i="1"/>
  <c r="W1575" i="1"/>
  <c r="Z1689" i="1"/>
  <c r="W1689" i="1"/>
  <c r="Z1257" i="1"/>
  <c r="W1257" i="1"/>
  <c r="Z257" i="1"/>
  <c r="W257" i="1"/>
  <c r="Z110" i="1"/>
  <c r="W110" i="1"/>
  <c r="Z458" i="1"/>
  <c r="W458" i="1"/>
  <c r="Z919" i="1"/>
  <c r="W919" i="1"/>
  <c r="Z539" i="1"/>
  <c r="W539" i="1"/>
  <c r="Z444" i="1"/>
  <c r="W444" i="1"/>
  <c r="Z711" i="1"/>
  <c r="W711" i="1"/>
  <c r="Z1411" i="1"/>
  <c r="W1411" i="1"/>
  <c r="Z1287" i="1"/>
  <c r="W1287" i="1"/>
  <c r="Z714" i="1"/>
  <c r="W714" i="1"/>
  <c r="Z1222" i="1"/>
  <c r="W1222" i="1"/>
  <c r="Z624" i="1"/>
  <c r="W624" i="1"/>
  <c r="Z1441" i="1"/>
  <c r="W1441" i="1"/>
  <c r="Z1501" i="1"/>
  <c r="W1501" i="1"/>
  <c r="Z581" i="1"/>
  <c r="W581" i="1"/>
  <c r="Z1212" i="1"/>
  <c r="W1212" i="1"/>
  <c r="Z1914" i="1"/>
  <c r="W1914" i="1"/>
  <c r="Z1927" i="1"/>
  <c r="W1927" i="1"/>
  <c r="Z1205" i="1"/>
  <c r="W1205" i="1"/>
  <c r="Z1379" i="1"/>
  <c r="W1379" i="1"/>
  <c r="Z1985" i="1"/>
  <c r="W1985" i="1"/>
  <c r="Z1052" i="1"/>
  <c r="W1052" i="1"/>
  <c r="Z1883" i="1"/>
  <c r="W1883" i="1"/>
  <c r="Z1146" i="1"/>
  <c r="W1146" i="1"/>
  <c r="Z672" i="1"/>
  <c r="W672" i="1"/>
  <c r="Z888" i="1"/>
  <c r="W888" i="1"/>
  <c r="Z1759" i="1"/>
  <c r="W1759" i="1"/>
  <c r="Z1348" i="1"/>
  <c r="W1348" i="1"/>
  <c r="Z1455" i="1"/>
  <c r="W1455" i="1"/>
  <c r="Z2036" i="1"/>
  <c r="W2036" i="1"/>
  <c r="Z1298" i="1"/>
  <c r="W1298" i="1"/>
  <c r="Z1325" i="1"/>
  <c r="W1325" i="1"/>
  <c r="Z1931" i="1"/>
  <c r="W1931" i="1"/>
  <c r="Z1810" i="1"/>
  <c r="W1810" i="1"/>
  <c r="Z1066" i="1"/>
  <c r="W1066" i="1"/>
  <c r="Z1619" i="1"/>
  <c r="W1619" i="1"/>
  <c r="Z1014" i="1"/>
  <c r="W1014" i="1"/>
  <c r="Z1908" i="1"/>
  <c r="W1908" i="1"/>
  <c r="Z1680" i="1"/>
  <c r="W1680" i="1"/>
  <c r="Z2299" i="1"/>
  <c r="W2299" i="1"/>
  <c r="Z1496" i="1"/>
  <c r="W1496" i="1"/>
  <c r="Z2258" i="1"/>
  <c r="W2258" i="1"/>
  <c r="Z2308" i="1"/>
  <c r="W2308" i="1"/>
  <c r="Z942" i="1"/>
  <c r="W942" i="1"/>
  <c r="Z2509" i="1"/>
  <c r="W2509" i="1"/>
  <c r="Z2422" i="1"/>
  <c r="W2422" i="1"/>
  <c r="Z713" i="1"/>
  <c r="W713" i="1"/>
  <c r="Z2255" i="1"/>
  <c r="W2255" i="1"/>
  <c r="Z1696" i="1"/>
  <c r="W1696" i="1"/>
  <c r="Z2444" i="1"/>
  <c r="W2444" i="1"/>
  <c r="Z2631" i="1"/>
  <c r="W2631" i="1"/>
  <c r="Z2041" i="1"/>
  <c r="W2041" i="1"/>
  <c r="Z867" i="1"/>
  <c r="W867" i="1"/>
  <c r="Z1407" i="1"/>
  <c r="W1407" i="1"/>
  <c r="Z2059" i="1"/>
  <c r="W2059" i="1"/>
  <c r="Z1932" i="1"/>
  <c r="W1932" i="1"/>
  <c r="Z2235" i="1"/>
  <c r="W2235" i="1"/>
  <c r="Z2275" i="1"/>
  <c r="W2275" i="1"/>
  <c r="Z1821" i="1"/>
  <c r="W1821" i="1"/>
  <c r="Z2468" i="1"/>
  <c r="W2468" i="1"/>
  <c r="Z1836" i="1"/>
  <c r="W1836" i="1"/>
  <c r="Z3249" i="1"/>
  <c r="W3249" i="1"/>
  <c r="Z3274" i="1"/>
  <c r="W3274" i="1"/>
  <c r="Z3160" i="1"/>
  <c r="W3160" i="1"/>
  <c r="Z41" i="1"/>
  <c r="W41" i="1"/>
  <c r="Z3169" i="1"/>
  <c r="W3169" i="1"/>
  <c r="Z390" i="1"/>
  <c r="W390" i="1"/>
  <c r="Z3163" i="1"/>
  <c r="W3163" i="1"/>
  <c r="Z3259" i="1"/>
  <c r="W3259" i="1"/>
  <c r="Z3215" i="1"/>
  <c r="W3215" i="1"/>
  <c r="Z186" i="1"/>
  <c r="W186" i="1"/>
  <c r="Z3166" i="1"/>
  <c r="W3166" i="1"/>
  <c r="Z3333" i="1"/>
  <c r="W3333" i="1"/>
  <c r="Z3105" i="1"/>
  <c r="W3105" i="1"/>
  <c r="Z3143" i="1"/>
  <c r="W3143" i="1"/>
  <c r="Z2901" i="1"/>
  <c r="W2901" i="1"/>
  <c r="Z649" i="1"/>
  <c r="W649" i="1"/>
  <c r="Z3158" i="1"/>
  <c r="W3158" i="1"/>
  <c r="Z2990" i="1"/>
  <c r="W2990" i="1"/>
  <c r="Z3129" i="1"/>
  <c r="W3129" i="1"/>
  <c r="Z3003" i="1"/>
  <c r="W3003" i="1"/>
  <c r="Z3029" i="1"/>
  <c r="W3029" i="1"/>
  <c r="Z2920" i="1"/>
  <c r="W2920" i="1"/>
  <c r="Z2986" i="1"/>
  <c r="W2986" i="1"/>
  <c r="Z2934" i="1"/>
  <c r="W2934" i="1"/>
  <c r="Z3022" i="1"/>
  <c r="W3022" i="1"/>
  <c r="Z3037" i="1"/>
  <c r="W3037" i="1"/>
  <c r="Z2929" i="1"/>
  <c r="W2929" i="1"/>
  <c r="Z2789" i="1"/>
  <c r="W2789" i="1"/>
  <c r="Z2776" i="1"/>
  <c r="W2776" i="1"/>
  <c r="Z2782" i="1"/>
  <c r="W2782" i="1"/>
  <c r="Z2820" i="1"/>
  <c r="W2820" i="1"/>
  <c r="Z2813" i="1"/>
  <c r="W2813" i="1"/>
  <c r="Z2816" i="1"/>
  <c r="W2816" i="1"/>
  <c r="Z2806" i="1"/>
  <c r="W2806" i="1"/>
  <c r="Z3130" i="1"/>
  <c r="W3130" i="1"/>
  <c r="Z3305" i="1"/>
  <c r="W3305" i="1"/>
  <c r="Z3077" i="1"/>
  <c r="W3077" i="1"/>
  <c r="Z3266" i="1"/>
  <c r="W3266" i="1"/>
  <c r="Z661" i="1"/>
  <c r="W661" i="1"/>
  <c r="Z103" i="1"/>
  <c r="W103" i="1"/>
  <c r="Z3281" i="1"/>
  <c r="W3281" i="1"/>
  <c r="Z609" i="1"/>
  <c r="W609" i="1"/>
  <c r="Z418" i="1"/>
  <c r="W418" i="1"/>
  <c r="Z368" i="1"/>
  <c r="W368" i="1"/>
  <c r="Z877" i="1"/>
  <c r="W877" i="1"/>
  <c r="Z464" i="1"/>
  <c r="W464" i="1"/>
  <c r="Z258" i="1"/>
  <c r="W258" i="1"/>
  <c r="Z819" i="1"/>
  <c r="W819" i="1"/>
  <c r="Z131" i="1"/>
  <c r="W131" i="1"/>
  <c r="Z225" i="1"/>
  <c r="W225" i="1"/>
  <c r="Z109" i="1"/>
  <c r="W109" i="1"/>
  <c r="Z559" i="1"/>
  <c r="W559" i="1"/>
  <c r="Z115" i="1"/>
  <c r="W115" i="1"/>
  <c r="Z3228" i="1"/>
  <c r="W3228" i="1"/>
  <c r="Z452" i="1"/>
  <c r="W452" i="1"/>
  <c r="Z37" i="1"/>
  <c r="W37" i="1"/>
  <c r="Z665" i="1"/>
  <c r="W665" i="1"/>
  <c r="Z3183" i="1"/>
  <c r="W3183" i="1"/>
  <c r="Z98" i="1"/>
  <c r="W98" i="1"/>
  <c r="Z606" i="1"/>
  <c r="W606" i="1"/>
  <c r="Z2977" i="1"/>
  <c r="W2977" i="1"/>
  <c r="Z926" i="1"/>
  <c r="W926" i="1"/>
  <c r="Z34" i="1"/>
  <c r="W34" i="1"/>
  <c r="Z628" i="1"/>
  <c r="W628" i="1"/>
  <c r="Z789" i="1"/>
  <c r="W789" i="1"/>
  <c r="Z469" i="1"/>
  <c r="W469" i="1"/>
  <c r="Z23" i="1"/>
  <c r="W23" i="1"/>
  <c r="Z996" i="1"/>
  <c r="W996" i="1"/>
  <c r="Z729" i="1"/>
  <c r="W729" i="1"/>
  <c r="Z645" i="1"/>
  <c r="W645" i="1"/>
  <c r="Z3" i="1"/>
  <c r="W3" i="1"/>
  <c r="Z87" i="1"/>
  <c r="W87" i="1"/>
  <c r="Z107" i="1"/>
  <c r="W107" i="1"/>
  <c r="Z364" i="1"/>
  <c r="W364" i="1"/>
  <c r="Z75" i="1"/>
  <c r="W75" i="1"/>
  <c r="Z71" i="1"/>
  <c r="W71" i="1"/>
  <c r="Z824" i="1"/>
  <c r="W824" i="1"/>
  <c r="Z52" i="1"/>
  <c r="W52" i="1"/>
  <c r="Z290" i="1"/>
  <c r="W290" i="1"/>
  <c r="Z537" i="1"/>
  <c r="W537" i="1"/>
  <c r="Z3132" i="1"/>
  <c r="W3132" i="1"/>
  <c r="Z3264" i="1"/>
  <c r="W3264" i="1"/>
  <c r="Z3065" i="1"/>
  <c r="W3065" i="1"/>
  <c r="Z3227" i="1"/>
  <c r="W3227" i="1"/>
  <c r="Z3284" i="1"/>
  <c r="W3284" i="1"/>
  <c r="Z413" i="1"/>
  <c r="W413" i="1"/>
  <c r="Z3084" i="1"/>
  <c r="W3084" i="1"/>
  <c r="Z3170" i="1"/>
  <c r="W3170" i="1"/>
  <c r="Z3272" i="1"/>
  <c r="W3272" i="1"/>
  <c r="Z3023" i="1"/>
  <c r="W3023" i="1"/>
  <c r="Z3213" i="1"/>
  <c r="W3213" i="1"/>
  <c r="Z3056" i="1"/>
  <c r="W3056" i="1"/>
  <c r="Z162" i="1"/>
  <c r="W162" i="1"/>
  <c r="Z3140" i="1"/>
  <c r="W3140" i="1"/>
  <c r="Z3053" i="1"/>
  <c r="W3053" i="1"/>
  <c r="Z2879" i="1"/>
  <c r="W2879" i="1"/>
  <c r="Z319" i="1"/>
  <c r="W319" i="1"/>
  <c r="Z436" i="1"/>
  <c r="W436" i="1"/>
  <c r="Z3212" i="1"/>
  <c r="W3212" i="1"/>
  <c r="Z3137" i="1"/>
  <c r="W3137" i="1"/>
  <c r="Z3087" i="1"/>
  <c r="W3087" i="1"/>
  <c r="Z2925" i="1"/>
  <c r="W2925" i="1"/>
  <c r="Z3030" i="1"/>
  <c r="W3030" i="1"/>
  <c r="Z3122" i="1"/>
  <c r="W3122" i="1"/>
  <c r="Z3078" i="1"/>
  <c r="W3078" i="1"/>
  <c r="Z2989" i="1"/>
  <c r="W2989" i="1"/>
  <c r="Z3082" i="1"/>
  <c r="W3082" i="1"/>
  <c r="Z3010" i="1"/>
  <c r="W3010" i="1"/>
  <c r="Z2882" i="1"/>
  <c r="W2882" i="1"/>
  <c r="Z2831" i="1"/>
  <c r="W2831" i="1"/>
  <c r="Z2921" i="1"/>
  <c r="W2921" i="1"/>
  <c r="Z2984" i="1"/>
  <c r="W2984" i="1"/>
  <c r="Z2917" i="1"/>
  <c r="W2917" i="1"/>
  <c r="Z2927" i="1"/>
  <c r="W2927" i="1"/>
  <c r="Z2812" i="1"/>
  <c r="W2812" i="1"/>
  <c r="Z3011" i="1"/>
  <c r="W3011" i="1"/>
  <c r="Z2943" i="1"/>
  <c r="W2943" i="1"/>
  <c r="Z3026" i="1"/>
  <c r="W3026" i="1"/>
  <c r="Z2974" i="1"/>
  <c r="W2974" i="1"/>
  <c r="Z2926" i="1"/>
  <c r="W2926" i="1"/>
  <c r="Z2815" i="1"/>
  <c r="W2815" i="1"/>
  <c r="Z2786" i="1"/>
  <c r="W2786" i="1"/>
  <c r="Z2827" i="1"/>
  <c r="W2827" i="1"/>
  <c r="Z2897" i="1"/>
  <c r="W2897" i="1"/>
  <c r="Z2833" i="1"/>
  <c r="W2833" i="1"/>
  <c r="Z2935" i="1"/>
  <c r="W2935" i="1"/>
  <c r="Z2871" i="1"/>
  <c r="W2871" i="1"/>
  <c r="Z2807" i="1"/>
  <c r="W2807" i="1"/>
  <c r="Z2874" i="1"/>
  <c r="W2874" i="1"/>
  <c r="Z2810" i="1"/>
  <c r="W2810" i="1"/>
  <c r="Z2867" i="1"/>
  <c r="W2867" i="1"/>
  <c r="Z2803" i="1"/>
  <c r="W2803" i="1"/>
  <c r="Z2857" i="1"/>
  <c r="W2857" i="1"/>
  <c r="Z2793" i="1"/>
  <c r="W2793" i="1"/>
  <c r="Z3067" i="1"/>
  <c r="W3067" i="1"/>
  <c r="Z3161" i="1"/>
  <c r="W3161" i="1"/>
  <c r="Z3246" i="1"/>
  <c r="W3246" i="1"/>
  <c r="Z3322" i="1"/>
  <c r="W3322" i="1"/>
  <c r="Z3271" i="1"/>
  <c r="W3271" i="1"/>
  <c r="Z3124" i="1"/>
  <c r="W3124" i="1"/>
  <c r="Z3116" i="1"/>
  <c r="W3116" i="1"/>
  <c r="Z3270" i="1"/>
  <c r="W3270" i="1"/>
  <c r="Z591" i="1"/>
  <c r="W591" i="1"/>
  <c r="Z531" i="1"/>
  <c r="W531" i="1"/>
  <c r="Z189" i="1"/>
  <c r="W189" i="1"/>
  <c r="Z859" i="1"/>
  <c r="W859" i="1"/>
  <c r="Z234" i="1"/>
  <c r="W234" i="1"/>
  <c r="Z3312" i="1"/>
  <c r="W3312" i="1"/>
  <c r="Z3186" i="1"/>
  <c r="W3186" i="1"/>
  <c r="Z538" i="1"/>
  <c r="W538" i="1"/>
  <c r="Z948" i="1"/>
  <c r="W948" i="1"/>
  <c r="Z324" i="1"/>
  <c r="W324" i="1"/>
  <c r="Z583" i="1"/>
  <c r="W583" i="1"/>
  <c r="Z332" i="1"/>
  <c r="W332" i="1"/>
  <c r="Z163" i="1"/>
  <c r="W163" i="1"/>
  <c r="Z842" i="1"/>
  <c r="W842" i="1"/>
  <c r="Z666" i="1"/>
  <c r="W666" i="1"/>
  <c r="Z428" i="1"/>
  <c r="W428" i="1"/>
  <c r="Z321" i="1"/>
  <c r="W321" i="1"/>
  <c r="Z150" i="1"/>
  <c r="W150" i="1"/>
  <c r="Z620" i="1"/>
  <c r="W620" i="1"/>
  <c r="Z785" i="1"/>
  <c r="W785" i="1"/>
  <c r="Z84" i="1"/>
  <c r="W84" i="1"/>
  <c r="Z95" i="1"/>
  <c r="W95" i="1"/>
  <c r="Z58" i="1"/>
  <c r="W58" i="1"/>
  <c r="Z93" i="1"/>
  <c r="W93" i="1"/>
  <c r="Z586" i="1"/>
  <c r="W586" i="1"/>
  <c r="Z995" i="1"/>
  <c r="W995" i="1"/>
  <c r="Z228" i="1"/>
  <c r="W228" i="1"/>
  <c r="Z476" i="1"/>
  <c r="W476" i="1"/>
  <c r="Z261" i="1"/>
  <c r="W261" i="1"/>
  <c r="Z30" i="1"/>
  <c r="W30" i="1"/>
  <c r="Z3210" i="1"/>
  <c r="W3210" i="1"/>
  <c r="Z3233" i="1"/>
  <c r="W3233" i="1"/>
  <c r="Z653" i="1"/>
  <c r="W653" i="1"/>
  <c r="Z47" i="1"/>
  <c r="W47" i="1"/>
  <c r="Z267" i="1"/>
  <c r="W267" i="1"/>
  <c r="Z843" i="1"/>
  <c r="W843" i="1"/>
  <c r="Z347" i="1"/>
  <c r="W347" i="1"/>
  <c r="Z1242" i="1"/>
  <c r="W1242" i="1"/>
  <c r="Z2155" i="1"/>
  <c r="W2155" i="1"/>
  <c r="Z2513" i="1"/>
  <c r="W2513" i="1"/>
  <c r="Z1369" i="1"/>
  <c r="W1369" i="1"/>
  <c r="Z1683" i="1"/>
  <c r="W1683" i="1"/>
  <c r="Z2147" i="1"/>
  <c r="W2147" i="1"/>
  <c r="Z1940" i="1"/>
  <c r="W1940" i="1"/>
  <c r="Z2542" i="1"/>
  <c r="W2542" i="1"/>
  <c r="Z2553" i="1"/>
  <c r="W2553" i="1"/>
  <c r="Z2629" i="1"/>
  <c r="W2629" i="1"/>
  <c r="Z2582" i="1"/>
  <c r="W2582" i="1"/>
  <c r="Z2492" i="1"/>
  <c r="W2492" i="1"/>
  <c r="Z2082" i="1"/>
  <c r="W2082" i="1"/>
  <c r="Z2069" i="1"/>
  <c r="W2069" i="1"/>
  <c r="Z1786" i="1"/>
  <c r="W1786" i="1"/>
  <c r="Z1482" i="1"/>
  <c r="W1482" i="1"/>
  <c r="Z2064" i="1"/>
  <c r="W2064" i="1"/>
  <c r="Z1553" i="1"/>
  <c r="W1553" i="1"/>
  <c r="Z1381" i="1"/>
  <c r="W1381" i="1"/>
  <c r="Z1597" i="1"/>
  <c r="W1597" i="1"/>
  <c r="Z1636" i="1"/>
  <c r="W1636" i="1"/>
  <c r="Z1151" i="1"/>
  <c r="W1151" i="1"/>
  <c r="Z2443" i="1"/>
  <c r="W2443" i="1"/>
  <c r="Z1345" i="1"/>
  <c r="W1345" i="1"/>
  <c r="Z2045" i="1"/>
  <c r="W2045" i="1"/>
  <c r="Z863" i="1"/>
  <c r="W863" i="1"/>
  <c r="Z333" i="1"/>
  <c r="W333" i="1"/>
  <c r="Z910" i="1"/>
  <c r="W910" i="1"/>
  <c r="Z1560" i="1"/>
  <c r="W1560" i="1"/>
  <c r="Z725" i="1"/>
  <c r="W725" i="1"/>
  <c r="Z639" i="1"/>
  <c r="W639" i="1"/>
  <c r="Z1271" i="1"/>
  <c r="W1271" i="1"/>
  <c r="Z1661" i="1"/>
  <c r="W1661" i="1"/>
  <c r="Z993" i="1"/>
  <c r="W993" i="1"/>
  <c r="Z989" i="1"/>
  <c r="W989" i="1"/>
  <c r="Z735" i="1"/>
  <c r="W735" i="1"/>
  <c r="Z1648" i="1"/>
  <c r="W1648" i="1"/>
  <c r="Z980" i="1"/>
  <c r="W980" i="1"/>
  <c r="Z976" i="1"/>
  <c r="W976" i="1"/>
  <c r="Z498" i="1"/>
  <c r="W498" i="1"/>
  <c r="Z1126" i="1"/>
  <c r="W1126" i="1"/>
  <c r="Z1647" i="1"/>
  <c r="W1647" i="1"/>
  <c r="Z1074" i="1"/>
  <c r="W1074" i="1"/>
  <c r="Z1319" i="1"/>
  <c r="W1319" i="1"/>
  <c r="Z2167" i="1"/>
  <c r="W2167" i="1"/>
  <c r="Z1499" i="1"/>
  <c r="W1499" i="1"/>
  <c r="Z821" i="1"/>
  <c r="W821" i="1"/>
  <c r="Z741" i="1"/>
  <c r="W741" i="1"/>
  <c r="Z1043" i="1"/>
  <c r="W1043" i="1"/>
  <c r="Z1487" i="1"/>
  <c r="W1487" i="1"/>
  <c r="Z804" i="1"/>
  <c r="W804" i="1"/>
  <c r="Z1435" i="1"/>
  <c r="W1435" i="1"/>
  <c r="Z1962" i="1"/>
  <c r="W1962" i="1"/>
  <c r="Z1265" i="1"/>
  <c r="W1265" i="1"/>
  <c r="Z768" i="1"/>
  <c r="W768" i="1"/>
  <c r="Z1413" i="1"/>
  <c r="W1413" i="1"/>
  <c r="Z864" i="1"/>
  <c r="W864" i="1"/>
  <c r="Z1013" i="1"/>
  <c r="W1013" i="1"/>
  <c r="Z2053" i="1"/>
  <c r="W2053" i="1"/>
  <c r="Z1643" i="1"/>
  <c r="W1643" i="1"/>
  <c r="Z2035" i="1"/>
  <c r="W2035" i="1"/>
  <c r="Z850" i="1"/>
  <c r="W850" i="1"/>
  <c r="Z2132" i="1"/>
  <c r="W2132" i="1"/>
  <c r="Z1681" i="1"/>
  <c r="W1681" i="1"/>
  <c r="Z1019" i="1"/>
  <c r="W1019" i="1"/>
  <c r="Z1909" i="1"/>
  <c r="W1909" i="1"/>
  <c r="Z2294" i="1"/>
  <c r="W2294" i="1"/>
  <c r="Z1928" i="1"/>
  <c r="W1928" i="1"/>
  <c r="Z1618" i="1"/>
  <c r="W1618" i="1"/>
  <c r="Z2013" i="1"/>
  <c r="W2013" i="1"/>
  <c r="Z2602" i="1"/>
  <c r="W2602" i="1"/>
  <c r="Z1950" i="1"/>
  <c r="W1950" i="1"/>
  <c r="Z2574" i="1"/>
  <c r="W2574" i="1"/>
  <c r="Z2652" i="1"/>
  <c r="W2652" i="1"/>
  <c r="Z2515" i="1"/>
  <c r="W2515" i="1"/>
  <c r="Z1522" i="1"/>
  <c r="W1522" i="1"/>
  <c r="Z3173" i="1"/>
  <c r="W3173" i="1"/>
  <c r="Z3095" i="1"/>
  <c r="W3095" i="1"/>
  <c r="Z3294" i="1"/>
  <c r="W3294" i="1"/>
  <c r="Z3111" i="1"/>
  <c r="W3111" i="1"/>
  <c r="Z3282" i="1"/>
  <c r="W3282" i="1"/>
  <c r="Z3177" i="1"/>
  <c r="W3177" i="1"/>
  <c r="Z3332" i="1"/>
  <c r="W3332" i="1"/>
  <c r="Z3041" i="1"/>
  <c r="W3041" i="1"/>
  <c r="Z187" i="1"/>
  <c r="W187" i="1"/>
  <c r="Z3188" i="1"/>
  <c r="W3188" i="1"/>
  <c r="Z3072" i="1"/>
  <c r="W3072" i="1"/>
  <c r="Z2969" i="1"/>
  <c r="W2969" i="1"/>
  <c r="Z3142" i="1"/>
  <c r="W3142" i="1"/>
  <c r="Z3000" i="1"/>
  <c r="W3000" i="1"/>
  <c r="Z2971" i="1"/>
  <c r="W2971" i="1"/>
  <c r="Z2973" i="1"/>
  <c r="W2973" i="1"/>
  <c r="Z2913" i="1"/>
  <c r="W2913" i="1"/>
  <c r="Z3083" i="1"/>
  <c r="W3083" i="1"/>
  <c r="Z2923" i="1"/>
  <c r="W2923" i="1"/>
  <c r="Z2963" i="1"/>
  <c r="W2963" i="1"/>
  <c r="Z2834" i="1"/>
  <c r="W2834" i="1"/>
  <c r="Z2881" i="1"/>
  <c r="W2881" i="1"/>
  <c r="Z2919" i="1"/>
  <c r="W2919" i="1"/>
  <c r="Z2791" i="1"/>
  <c r="W2791" i="1"/>
  <c r="Z2794" i="1"/>
  <c r="W2794" i="1"/>
  <c r="Z2787" i="1"/>
  <c r="W2787" i="1"/>
  <c r="Z2777" i="1"/>
  <c r="W2777" i="1"/>
  <c r="Z3175" i="1"/>
  <c r="W3175" i="1"/>
  <c r="Z3071" i="1"/>
  <c r="W3071" i="1"/>
  <c r="Z3253" i="1"/>
  <c r="W3253" i="1"/>
  <c r="Z3288" i="1"/>
  <c r="W3288" i="1"/>
  <c r="Z306" i="1"/>
  <c r="W306" i="1"/>
  <c r="Z3012" i="1"/>
  <c r="W3012" i="1"/>
  <c r="Z1188" i="1"/>
  <c r="W1188" i="1"/>
  <c r="Z329" i="1"/>
  <c r="W329" i="1"/>
  <c r="Z917" i="1"/>
  <c r="W917" i="1"/>
  <c r="Z213" i="1"/>
  <c r="W213" i="1"/>
  <c r="Z793" i="1"/>
  <c r="W793" i="1"/>
  <c r="Z751" i="1"/>
  <c r="W751" i="1"/>
  <c r="Z1008" i="1"/>
  <c r="W1008" i="1"/>
  <c r="Z1701" i="1"/>
  <c r="W1701" i="1"/>
  <c r="Z769" i="1"/>
  <c r="W769" i="1"/>
  <c r="Z927" i="1"/>
  <c r="W927" i="1"/>
  <c r="Z1155" i="1"/>
  <c r="W1155" i="1"/>
  <c r="Z1674" i="1"/>
  <c r="W1674" i="1"/>
  <c r="Z1998" i="1"/>
  <c r="W1998" i="1"/>
  <c r="Z2120" i="1"/>
  <c r="W2120" i="1"/>
  <c r="Z1180" i="1"/>
  <c r="W1180" i="1"/>
  <c r="Z1076" i="1"/>
  <c r="W1076" i="1"/>
  <c r="Z1390" i="1"/>
  <c r="W1390" i="1"/>
  <c r="Z897" i="1"/>
  <c r="W897" i="1"/>
  <c r="Z1549" i="1"/>
  <c r="W1549" i="1"/>
  <c r="Z873" i="1"/>
  <c r="W873" i="1"/>
  <c r="Z272" i="1"/>
  <c r="W272" i="1"/>
  <c r="Z1366" i="1"/>
  <c r="W1366" i="1"/>
  <c r="Z792" i="1"/>
  <c r="W792" i="1"/>
  <c r="Z1524" i="1"/>
  <c r="W1524" i="1"/>
  <c r="Z855" i="1"/>
  <c r="W855" i="1"/>
  <c r="Z798" i="1"/>
  <c r="W798" i="1"/>
  <c r="Z1292" i="1"/>
  <c r="W1292" i="1"/>
  <c r="Z1045" i="1"/>
  <c r="W1045" i="1"/>
  <c r="Z1534" i="1"/>
  <c r="W1534" i="1"/>
  <c r="Z952" i="1"/>
  <c r="W952" i="1"/>
  <c r="Z1177" i="1"/>
  <c r="W1177" i="1"/>
  <c r="Z2062" i="1"/>
  <c r="W2062" i="1"/>
  <c r="Z1322" i="1"/>
  <c r="W1322" i="1"/>
  <c r="Z616" i="1"/>
  <c r="W616" i="1"/>
  <c r="Z1445" i="1"/>
  <c r="W1445" i="1"/>
  <c r="Z1974" i="1"/>
  <c r="W1974" i="1"/>
  <c r="Z879" i="1"/>
  <c r="W879" i="1"/>
  <c r="Z1511" i="1"/>
  <c r="W1511" i="1"/>
  <c r="Z886" i="1"/>
  <c r="W886" i="1"/>
  <c r="Z947" i="1"/>
  <c r="W947" i="1"/>
  <c r="Z1938" i="1"/>
  <c r="W1938" i="1"/>
  <c r="Z874" i="1"/>
  <c r="W874" i="1"/>
  <c r="Z683" i="1"/>
  <c r="W683" i="1"/>
  <c r="Z933" i="1"/>
  <c r="W933" i="1"/>
  <c r="Z1275" i="1"/>
  <c r="W1275" i="1"/>
  <c r="Z2225" i="1"/>
  <c r="W2225" i="1"/>
  <c r="Z1907" i="1"/>
  <c r="W1907" i="1"/>
  <c r="Z1568" i="1"/>
  <c r="W1568" i="1"/>
  <c r="Z2115" i="1"/>
  <c r="W2115" i="1"/>
  <c r="Z2715" i="1"/>
  <c r="W2715" i="1"/>
  <c r="Z1261" i="1"/>
  <c r="W1261" i="1"/>
  <c r="Z2009" i="1"/>
  <c r="W2009" i="1"/>
  <c r="Z1594" i="1"/>
  <c r="W1594" i="1"/>
  <c r="Z1991" i="1"/>
  <c r="W1991" i="1"/>
  <c r="Z846" i="1"/>
  <c r="W846" i="1"/>
  <c r="Z2030" i="1"/>
  <c r="W2030" i="1"/>
  <c r="Z1718" i="1"/>
  <c r="W1718" i="1"/>
  <c r="Z1531" i="1"/>
  <c r="W1531" i="1"/>
  <c r="Z2103" i="1"/>
  <c r="W2103" i="1"/>
  <c r="Z2693" i="1"/>
  <c r="W2693" i="1"/>
  <c r="Z1503" i="1"/>
  <c r="W1503" i="1"/>
  <c r="Z2484" i="1"/>
  <c r="W2484" i="1"/>
  <c r="Z2423" i="1"/>
  <c r="W2423" i="1"/>
  <c r="Z2658" i="1"/>
  <c r="W2658" i="1"/>
  <c r="Z1799" i="1"/>
  <c r="W1799" i="1"/>
  <c r="Z2010" i="1"/>
  <c r="W2010" i="1"/>
  <c r="Z2450" i="1"/>
  <c r="W2450" i="1"/>
  <c r="Z2527" i="1"/>
  <c r="W2527" i="1"/>
  <c r="Z1277" i="1"/>
  <c r="W1277" i="1"/>
  <c r="Z1921" i="1"/>
  <c r="W1921" i="1"/>
  <c r="Z1111" i="1"/>
  <c r="W1111" i="1"/>
  <c r="Z2722" i="1"/>
  <c r="W2722" i="1"/>
  <c r="Z2698" i="1"/>
  <c r="W2698" i="1"/>
  <c r="Z2730" i="1"/>
  <c r="W2730" i="1"/>
  <c r="Z2173" i="1"/>
  <c r="W2173" i="1"/>
  <c r="Z1142" i="1"/>
  <c r="W1142" i="1"/>
  <c r="Z2088" i="1"/>
  <c r="W2088" i="1"/>
  <c r="Z985" i="1"/>
  <c r="W985" i="1"/>
  <c r="Z1241" i="1"/>
  <c r="W1241" i="1"/>
  <c r="Z1572" i="1"/>
  <c r="W1572" i="1"/>
  <c r="Z990" i="1"/>
  <c r="W990" i="1"/>
  <c r="Z1249" i="1"/>
  <c r="W1249" i="1"/>
  <c r="Z1427" i="1"/>
  <c r="W1427" i="1"/>
  <c r="Z1778" i="1"/>
  <c r="W1778" i="1"/>
  <c r="Z783" i="1"/>
  <c r="W783" i="1"/>
  <c r="Z522" i="1"/>
  <c r="W522" i="1"/>
  <c r="Z1404" i="1"/>
  <c r="W1404" i="1"/>
  <c r="Z1755" i="1"/>
  <c r="W1755" i="1"/>
  <c r="Z765" i="1"/>
  <c r="W765" i="1"/>
  <c r="Z379" i="1"/>
  <c r="W379" i="1"/>
  <c r="Z1216" i="1"/>
  <c r="W1216" i="1"/>
  <c r="Z1512" i="1"/>
  <c r="W1512" i="1"/>
  <c r="Z838" i="1"/>
  <c r="W838" i="1"/>
  <c r="Z781" i="1"/>
  <c r="W781" i="1"/>
  <c r="Z1245" i="1"/>
  <c r="W1245" i="1"/>
  <c r="Z1099" i="1"/>
  <c r="W1099" i="1"/>
  <c r="Z1634" i="1"/>
  <c r="W1634" i="1"/>
  <c r="Z1062" i="1"/>
  <c r="W1062" i="1"/>
  <c r="Z1307" i="1"/>
  <c r="W1307" i="1"/>
  <c r="Z1054" i="1"/>
  <c r="W1054" i="1"/>
  <c r="Z1622" i="1"/>
  <c r="W1622" i="1"/>
  <c r="Z1038" i="1"/>
  <c r="W1038" i="1"/>
  <c r="Z1141" i="1"/>
  <c r="W1141" i="1"/>
  <c r="Z2039" i="1"/>
  <c r="W2039" i="1"/>
  <c r="Z772" i="1"/>
  <c r="W772" i="1"/>
  <c r="Z1498" i="1"/>
  <c r="W1498" i="1"/>
  <c r="Z869" i="1"/>
  <c r="W869" i="1"/>
  <c r="Z1131" i="1"/>
  <c r="W1131" i="1"/>
  <c r="Z2109" i="1"/>
  <c r="W2109" i="1"/>
  <c r="Z1818" i="1"/>
  <c r="W1818" i="1"/>
  <c r="Z1416" i="1"/>
  <c r="W1416" i="1"/>
  <c r="Z844" i="1"/>
  <c r="W844" i="1"/>
  <c r="Z2625" i="1"/>
  <c r="W2625" i="1"/>
  <c r="Z450" i="1"/>
  <c r="W450" i="1"/>
  <c r="Z1895" i="1"/>
  <c r="W1895" i="1"/>
  <c r="Z1494" i="1"/>
  <c r="W1494" i="1"/>
  <c r="Z2114" i="1"/>
  <c r="W2114" i="1"/>
  <c r="Z2261" i="1"/>
  <c r="W2261" i="1"/>
  <c r="Z1463" i="1"/>
  <c r="W1463" i="1"/>
  <c r="Z1796" i="1"/>
  <c r="W1796" i="1"/>
  <c r="Z2219" i="1"/>
  <c r="W2219" i="1"/>
  <c r="Z2395" i="1"/>
  <c r="W2395" i="1"/>
  <c r="Z2263" i="1"/>
  <c r="W2263" i="1"/>
  <c r="Z2098" i="1"/>
  <c r="W2098" i="1"/>
  <c r="Z2573" i="1"/>
  <c r="W2573" i="1"/>
  <c r="Z2526" i="1"/>
  <c r="W2526" i="1"/>
  <c r="Z1968" i="1"/>
  <c r="W1968" i="1"/>
  <c r="Z3286" i="1"/>
  <c r="W3286" i="1"/>
  <c r="Z3237" i="1"/>
  <c r="W3237" i="1"/>
  <c r="Z614" i="1"/>
  <c r="W614" i="1"/>
  <c r="Z3225" i="1"/>
  <c r="W3225" i="1"/>
  <c r="Z2992" i="1"/>
  <c r="W2992" i="1"/>
  <c r="Z2988" i="1"/>
  <c r="W2988" i="1"/>
  <c r="Z3107" i="1"/>
  <c r="W3107" i="1"/>
  <c r="Z3058" i="1"/>
  <c r="W3058" i="1"/>
  <c r="Z365" i="1"/>
  <c r="W365" i="1"/>
  <c r="Z3131" i="1"/>
  <c r="W3131" i="1"/>
  <c r="Z2911" i="1"/>
  <c r="W2911" i="1"/>
  <c r="Z3106" i="1"/>
  <c r="W3106" i="1"/>
  <c r="Z3052" i="1"/>
  <c r="W3052" i="1"/>
  <c r="Z3063" i="1"/>
  <c r="W3063" i="1"/>
  <c r="Z2853" i="1"/>
  <c r="W2853" i="1"/>
  <c r="Z2904" i="1"/>
  <c r="W2904" i="1"/>
  <c r="Z2863" i="1"/>
  <c r="W2863" i="1"/>
  <c r="Z3007" i="1"/>
  <c r="W3007" i="1"/>
  <c r="Z3015" i="1"/>
  <c r="W3015" i="1"/>
  <c r="Z2912" i="1"/>
  <c r="W2912" i="1"/>
  <c r="Z2875" i="1"/>
  <c r="W2875" i="1"/>
  <c r="Z2811" i="1"/>
  <c r="W2811" i="1"/>
  <c r="Z2817" i="1"/>
  <c r="W2817" i="1"/>
  <c r="Z2855" i="1"/>
  <c r="W2855" i="1"/>
  <c r="Z2858" i="1"/>
  <c r="W2858" i="1"/>
  <c r="Z2851" i="1"/>
  <c r="W2851" i="1"/>
  <c r="Z2841" i="1"/>
  <c r="W2841" i="1"/>
  <c r="Z3089" i="1"/>
  <c r="W3089" i="1"/>
  <c r="Z3275" i="1"/>
  <c r="W3275" i="1"/>
  <c r="Z3297" i="1"/>
  <c r="W3297" i="1"/>
  <c r="Z3182" i="1"/>
  <c r="W3182" i="1"/>
  <c r="Z389" i="1"/>
  <c r="W389" i="1"/>
  <c r="Z32" i="1"/>
  <c r="W32" i="1"/>
  <c r="Z366" i="1"/>
  <c r="W366" i="1"/>
  <c r="Z3172" i="1"/>
  <c r="W3172" i="1"/>
  <c r="Z3265" i="1"/>
  <c r="W3265" i="1"/>
  <c r="Z408" i="1"/>
  <c r="W408" i="1"/>
  <c r="Z773" i="1"/>
  <c r="W773" i="1"/>
  <c r="Z72" i="1"/>
  <c r="W72" i="1"/>
  <c r="Z130" i="1"/>
  <c r="W130" i="1"/>
  <c r="Z249" i="1"/>
  <c r="W249" i="1"/>
  <c r="Z883" i="1"/>
  <c r="W883" i="1"/>
  <c r="Z596" i="1"/>
  <c r="W596" i="1"/>
  <c r="Z465" i="1"/>
  <c r="W465" i="1"/>
  <c r="Z357" i="1"/>
  <c r="W357" i="1"/>
  <c r="Z497" i="1"/>
  <c r="W497" i="1"/>
  <c r="Z74" i="1"/>
  <c r="W74" i="1"/>
  <c r="Z419" i="1"/>
  <c r="W419" i="1"/>
  <c r="Z655" i="1"/>
  <c r="W655" i="1"/>
  <c r="Z524" i="1"/>
  <c r="W524" i="1"/>
  <c r="Z629" i="1"/>
  <c r="W629" i="1"/>
  <c r="Z664" i="1"/>
  <c r="W664" i="1"/>
  <c r="Z235" i="1"/>
  <c r="W235" i="1"/>
  <c r="Z515" i="1"/>
  <c r="W515" i="1"/>
  <c r="Z853" i="1"/>
  <c r="W853" i="1"/>
  <c r="Z678" i="1"/>
  <c r="W678" i="1"/>
  <c r="Z369" i="1"/>
  <c r="W369" i="1"/>
  <c r="Z45" i="1"/>
  <c r="W45" i="1"/>
  <c r="Z825" i="1"/>
  <c r="W825" i="1"/>
  <c r="Z3287" i="1"/>
  <c r="W3287" i="1"/>
  <c r="Z3135" i="1"/>
  <c r="W3135" i="1"/>
  <c r="Z441" i="1"/>
  <c r="W441" i="1"/>
  <c r="Z501" i="1"/>
  <c r="W501" i="1"/>
  <c r="Z135" i="1"/>
  <c r="W135" i="1"/>
  <c r="Z597" i="1"/>
  <c r="W597" i="1"/>
  <c r="Z35" i="1"/>
  <c r="W35" i="1"/>
  <c r="Z154" i="1"/>
  <c r="W154" i="1"/>
  <c r="Z3250" i="1"/>
  <c r="W3250" i="1"/>
  <c r="Z309" i="1"/>
  <c r="W309" i="1"/>
  <c r="Z3229" i="1"/>
  <c r="W3229" i="1"/>
  <c r="Z562" i="1"/>
  <c r="W562" i="1"/>
  <c r="Z120" i="1"/>
  <c r="W120" i="1"/>
  <c r="Z70" i="1"/>
  <c r="W70" i="1"/>
  <c r="Z3248" i="1"/>
  <c r="W3248" i="1"/>
  <c r="Z3165" i="1"/>
  <c r="W3165" i="1"/>
  <c r="Z503" i="1"/>
  <c r="W503" i="1"/>
  <c r="Z204" i="1"/>
  <c r="W204" i="1"/>
  <c r="Z178" i="1"/>
  <c r="W178" i="1"/>
  <c r="Z3185" i="1"/>
  <c r="W3185" i="1"/>
  <c r="Z143" i="1"/>
  <c r="W143" i="1"/>
  <c r="Z406" i="1"/>
  <c r="W406" i="1"/>
  <c r="Z1269" i="1"/>
  <c r="W1269" i="1"/>
  <c r="Z447" i="1"/>
  <c r="W447" i="1"/>
  <c r="Z256" i="1"/>
  <c r="W256" i="1"/>
  <c r="Z159" i="1"/>
  <c r="W159" i="1"/>
  <c r="Z242" i="1"/>
  <c r="W242" i="1"/>
  <c r="Z1351" i="1"/>
  <c r="W1351" i="1"/>
  <c r="Z1452" i="1"/>
  <c r="W1452" i="1"/>
  <c r="Z176" i="1"/>
  <c r="W176" i="1"/>
  <c r="Z196" i="1"/>
  <c r="W196" i="1"/>
  <c r="Z457" i="1"/>
  <c r="W457" i="1"/>
  <c r="Z337" i="1"/>
  <c r="W337" i="1"/>
  <c r="Z495" i="1"/>
  <c r="W495" i="1"/>
  <c r="Z351" i="1"/>
  <c r="W351" i="1"/>
  <c r="Z445" i="1"/>
  <c r="W445" i="1"/>
  <c r="Z409" i="1"/>
  <c r="W409" i="1"/>
  <c r="Z631" i="1"/>
  <c r="W631" i="1"/>
  <c r="Z570" i="1"/>
  <c r="W570" i="1"/>
  <c r="Z1315" i="1"/>
  <c r="W1315" i="1"/>
  <c r="Z173" i="1"/>
  <c r="W173" i="1"/>
  <c r="Z776" i="1"/>
  <c r="W776" i="1"/>
  <c r="Z468" i="1"/>
  <c r="W468" i="1"/>
  <c r="Z889" i="1"/>
  <c r="W889" i="1"/>
  <c r="Z534" i="1"/>
  <c r="W534" i="1"/>
  <c r="Z1161" i="1"/>
  <c r="W1161" i="1"/>
  <c r="Z530" i="1"/>
  <c r="W530" i="1"/>
  <c r="Z565" i="1"/>
  <c r="W565" i="1"/>
  <c r="Z764" i="1"/>
  <c r="W764" i="1"/>
  <c r="Z693" i="1"/>
  <c r="W693" i="1"/>
  <c r="Z774" i="1"/>
  <c r="W774" i="1"/>
  <c r="Z412" i="1"/>
  <c r="W412" i="1"/>
  <c r="Z112" i="1"/>
  <c r="W112" i="1"/>
  <c r="Z610" i="1"/>
  <c r="W610" i="1"/>
  <c r="Z762" i="1"/>
  <c r="W762" i="1"/>
  <c r="Z263" i="1"/>
  <c r="W263" i="1"/>
  <c r="Z1068" i="1"/>
  <c r="W1068" i="1"/>
  <c r="Z956" i="1"/>
  <c r="W956" i="1"/>
  <c r="Z89" i="1"/>
  <c r="W89" i="1"/>
  <c r="Z27" i="1"/>
  <c r="W27" i="1"/>
  <c r="Z327" i="1"/>
  <c r="W327" i="1"/>
  <c r="Z50" i="1"/>
  <c r="W50" i="1"/>
  <c r="Z375" i="1"/>
  <c r="W375" i="1"/>
  <c r="Z1547" i="1"/>
  <c r="W1547" i="1"/>
  <c r="Z600" i="1"/>
  <c r="W600" i="1"/>
  <c r="Z1338" i="1"/>
  <c r="W1338" i="1"/>
  <c r="Z579" i="1"/>
  <c r="W579" i="1"/>
  <c r="Z1414" i="1"/>
  <c r="W1414" i="1"/>
  <c r="Z533" i="1"/>
  <c r="W533" i="1"/>
  <c r="Z795" i="1"/>
  <c r="W795" i="1"/>
  <c r="Z918" i="1"/>
  <c r="W918" i="1"/>
  <c r="Z1058" i="1"/>
  <c r="W1058" i="1"/>
  <c r="Z944" i="1"/>
  <c r="W944" i="1"/>
  <c r="Z641" i="1"/>
  <c r="W641" i="1"/>
  <c r="Z1409" i="1"/>
  <c r="W1409" i="1"/>
  <c r="Z1569" i="1"/>
  <c r="W1569" i="1"/>
  <c r="Z1374" i="1"/>
  <c r="W1374" i="1"/>
  <c r="Z80" i="1"/>
  <c r="W80" i="1"/>
  <c r="Z320" i="1"/>
  <c r="W320" i="1"/>
  <c r="Z1246" i="1"/>
  <c r="W1246" i="1"/>
  <c r="Z1516" i="1"/>
  <c r="W1516" i="1"/>
  <c r="Z2006" i="1"/>
  <c r="W2006" i="1"/>
  <c r="Z1486" i="1"/>
  <c r="W1486" i="1"/>
  <c r="Z835" i="1"/>
  <c r="W835" i="1"/>
  <c r="Z1025" i="1"/>
  <c r="W1025" i="1"/>
  <c r="Z1138" i="1"/>
  <c r="W1138" i="1"/>
  <c r="Z2156" i="1"/>
  <c r="W2156" i="1"/>
  <c r="Z788" i="1"/>
  <c r="W788" i="1"/>
  <c r="Z1460" i="1"/>
  <c r="W1460" i="1"/>
  <c r="Z816" i="1"/>
  <c r="W816" i="1"/>
  <c r="Z1095" i="1"/>
  <c r="W1095" i="1"/>
  <c r="Z1211" i="1"/>
  <c r="W1211" i="1"/>
  <c r="Z1559" i="1"/>
  <c r="W1559" i="1"/>
  <c r="Z815" i="1"/>
  <c r="W815" i="1"/>
  <c r="Z1092" i="1"/>
  <c r="W1092" i="1"/>
  <c r="Z1182" i="1"/>
  <c r="W1182" i="1"/>
  <c r="Z1660" i="1"/>
  <c r="W1660" i="1"/>
  <c r="Z128" i="1"/>
  <c r="W128" i="1"/>
  <c r="Z1342" i="1"/>
  <c r="W1342" i="1"/>
  <c r="Z623" i="1"/>
  <c r="W623" i="1"/>
  <c r="Z1347" i="1"/>
  <c r="W1347" i="1"/>
  <c r="Z651" i="1"/>
  <c r="W651" i="1"/>
  <c r="Z104" i="1"/>
  <c r="W104" i="1"/>
  <c r="Z1986" i="1"/>
  <c r="W1986" i="1"/>
  <c r="Z972" i="1"/>
  <c r="W972" i="1"/>
  <c r="Z1523" i="1"/>
  <c r="W1523" i="1"/>
  <c r="Z905" i="1"/>
  <c r="W905" i="1"/>
  <c r="Z1165" i="1"/>
  <c r="W1165" i="1"/>
  <c r="Z2051" i="1"/>
  <c r="W2051" i="1"/>
  <c r="Z1291" i="1"/>
  <c r="W1291" i="1"/>
  <c r="Z438" i="1"/>
  <c r="W438" i="1"/>
  <c r="Z1308" i="1"/>
  <c r="W1308" i="1"/>
  <c r="Z1850" i="1"/>
  <c r="W1850" i="1"/>
  <c r="Z2141" i="1"/>
  <c r="W2141" i="1"/>
  <c r="Z1289" i="1"/>
  <c r="W1289" i="1"/>
  <c r="Z296" i="1"/>
  <c r="W296" i="1"/>
  <c r="Z1297" i="1"/>
  <c r="W1297" i="1"/>
  <c r="Z1402" i="1"/>
  <c r="W1402" i="1"/>
  <c r="Z2145" i="1"/>
  <c r="W2145" i="1"/>
  <c r="Z1740" i="1"/>
  <c r="W1740" i="1"/>
  <c r="Z1256" i="1"/>
  <c r="W1256" i="1"/>
  <c r="Z2601" i="1"/>
  <c r="W2601" i="1"/>
  <c r="Z669" i="1"/>
  <c r="W669" i="1"/>
  <c r="Z2040" i="1"/>
  <c r="W2040" i="1"/>
  <c r="Z1773" i="1"/>
  <c r="W1773" i="1"/>
  <c r="Z1311" i="1"/>
  <c r="W1311" i="1"/>
  <c r="Z2196" i="1"/>
  <c r="W2196" i="1"/>
  <c r="Z2360" i="1"/>
  <c r="W2360" i="1"/>
  <c r="Z1326" i="1"/>
  <c r="W1326" i="1"/>
  <c r="Z1886" i="1"/>
  <c r="W1886" i="1"/>
  <c r="Z1199" i="1"/>
  <c r="W1199" i="1"/>
  <c r="Z2578" i="1"/>
  <c r="W2578" i="1"/>
  <c r="Z2671" i="1"/>
  <c r="W2671" i="1"/>
  <c r="Z2028" i="1"/>
  <c r="W2028" i="1"/>
  <c r="Z2473" i="1"/>
  <c r="W2473" i="1"/>
  <c r="Z2551" i="1"/>
  <c r="W2551" i="1"/>
  <c r="Z2386" i="1"/>
  <c r="W2386" i="1"/>
  <c r="Z1169" i="1"/>
  <c r="W1169" i="1"/>
  <c r="Z1748" i="1"/>
  <c r="W1748" i="1"/>
  <c r="Z2461" i="1"/>
  <c r="W2461" i="1"/>
  <c r="Z2493" i="1"/>
  <c r="W2493" i="1"/>
  <c r="Z2340" i="1"/>
  <c r="W2340" i="1"/>
  <c r="Z1631" i="1"/>
  <c r="W1631" i="1"/>
  <c r="Z1884" i="1"/>
  <c r="W1884" i="1"/>
  <c r="Z2764" i="1"/>
  <c r="W2764" i="1"/>
  <c r="Z2673" i="1"/>
  <c r="W2673" i="1"/>
  <c r="Z1662" i="1"/>
  <c r="W1662" i="1"/>
  <c r="Z355" i="1"/>
  <c r="W355" i="1"/>
  <c r="Z459" i="1"/>
  <c r="W459" i="1"/>
  <c r="Z757" i="1"/>
  <c r="W757" i="1"/>
  <c r="Z932" i="1"/>
  <c r="W932" i="1"/>
  <c r="Z1080" i="1"/>
  <c r="W1080" i="1"/>
  <c r="Z432" i="1"/>
  <c r="W432" i="1"/>
  <c r="Z1341" i="1"/>
  <c r="W1341" i="1"/>
  <c r="Z1398" i="1"/>
  <c r="W1398" i="1"/>
  <c r="Z281" i="1"/>
  <c r="W281" i="1"/>
  <c r="Z1237" i="1"/>
  <c r="W1237" i="1"/>
  <c r="Z1479" i="1"/>
  <c r="W1479" i="1"/>
  <c r="Z56" i="1"/>
  <c r="W56" i="1"/>
  <c r="Z255" i="1"/>
  <c r="W255" i="1"/>
  <c r="Z1150" i="1"/>
  <c r="W1150" i="1"/>
  <c r="Z875" i="1"/>
  <c r="W875" i="1"/>
  <c r="Z1997" i="1"/>
  <c r="W1997" i="1"/>
  <c r="Z2179" i="1"/>
  <c r="W2179" i="1"/>
  <c r="Z1382" i="1"/>
  <c r="W1382" i="1"/>
  <c r="Z1734" i="1"/>
  <c r="W1734" i="1"/>
  <c r="Z1970" i="1"/>
  <c r="W1970" i="1"/>
  <c r="Z1372" i="1"/>
  <c r="W1372" i="1"/>
  <c r="Z1028" i="1"/>
  <c r="W1028" i="1"/>
  <c r="Z922" i="1"/>
  <c r="W922" i="1"/>
  <c r="Z759" i="1"/>
  <c r="W759" i="1"/>
  <c r="Z1444" i="1"/>
  <c r="W1444" i="1"/>
  <c r="Z986" i="1"/>
  <c r="W986" i="1"/>
  <c r="Z1353" i="1"/>
  <c r="W1353" i="1"/>
  <c r="Z1703" i="1"/>
  <c r="W1703" i="1"/>
  <c r="Z1826" i="1"/>
  <c r="W1826" i="1"/>
  <c r="Z1792" i="1"/>
  <c r="W1792" i="1"/>
  <c r="Z1983" i="1"/>
  <c r="W1983" i="1"/>
  <c r="Z2015" i="1"/>
  <c r="W2015" i="1"/>
  <c r="Z1219" i="1"/>
  <c r="W1219" i="1"/>
  <c r="Z569" i="1"/>
  <c r="W569" i="1"/>
  <c r="Z1251" i="1"/>
  <c r="W1251" i="1"/>
  <c r="Z1001" i="1"/>
  <c r="W1001" i="1"/>
  <c r="Z1815" i="1"/>
  <c r="W1815" i="1"/>
  <c r="Z1893" i="1"/>
  <c r="W1893" i="1"/>
  <c r="Z2084" i="1"/>
  <c r="W2084" i="1"/>
  <c r="Z2210" i="1"/>
  <c r="W2210" i="1"/>
  <c r="Z754" i="1"/>
  <c r="W754" i="1"/>
  <c r="Z954" i="1"/>
  <c r="W954" i="1"/>
  <c r="Z545" i="1"/>
  <c r="W545" i="1"/>
  <c r="Z1238" i="1"/>
  <c r="W1238" i="1"/>
  <c r="Z812" i="1"/>
  <c r="W812" i="1"/>
  <c r="Z1793" i="1"/>
  <c r="W1793" i="1"/>
  <c r="Z1882" i="1"/>
  <c r="W1882" i="1"/>
  <c r="Z2072" i="1"/>
  <c r="W2072" i="1"/>
  <c r="Z2199" i="1"/>
  <c r="W2199" i="1"/>
  <c r="Z1175" i="1"/>
  <c r="W1175" i="1"/>
  <c r="Z940" i="1"/>
  <c r="W940" i="1"/>
  <c r="Z260" i="1"/>
  <c r="W260" i="1"/>
  <c r="Z1226" i="1"/>
  <c r="W1226" i="1"/>
  <c r="Z778" i="1"/>
  <c r="W778" i="1"/>
  <c r="Z1782" i="1"/>
  <c r="W1782" i="1"/>
  <c r="Z1870" i="1"/>
  <c r="W1870" i="1"/>
  <c r="Z1947" i="1"/>
  <c r="W1947" i="1"/>
  <c r="Z2083" i="1"/>
  <c r="W2083" i="1"/>
  <c r="Z164" i="1"/>
  <c r="W164" i="1"/>
  <c r="Z745" i="1"/>
  <c r="W745" i="1"/>
  <c r="Z1332" i="1"/>
  <c r="W1332" i="1"/>
  <c r="Z1084" i="1"/>
  <c r="W1084" i="1"/>
  <c r="Z1525" i="1"/>
  <c r="W1525" i="1"/>
  <c r="Z1665" i="1"/>
  <c r="W1665" i="1"/>
  <c r="Z1746" i="1"/>
  <c r="W1746" i="1"/>
  <c r="Z1936" i="1"/>
  <c r="W1936" i="1"/>
  <c r="Z2071" i="1"/>
  <c r="W2071" i="1"/>
  <c r="Z1360" i="1"/>
  <c r="W1360" i="1"/>
  <c r="Z707" i="1"/>
  <c r="W707" i="1"/>
  <c r="Z1321" i="1"/>
  <c r="W1321" i="1"/>
  <c r="Z1072" i="1"/>
  <c r="W1072" i="1"/>
  <c r="Z1502" i="1"/>
  <c r="W1502" i="1"/>
  <c r="Z1652" i="1"/>
  <c r="W1652" i="1"/>
  <c r="Z1735" i="1"/>
  <c r="W1735" i="1"/>
  <c r="Z1924" i="1"/>
  <c r="W1924" i="1"/>
  <c r="Z2048" i="1"/>
  <c r="W2048" i="1"/>
  <c r="Z1255" i="1"/>
  <c r="W1255" i="1"/>
  <c r="Z686" i="1"/>
  <c r="W686" i="1"/>
  <c r="Z1309" i="1"/>
  <c r="W1309" i="1"/>
  <c r="Z934" i="1"/>
  <c r="W934" i="1"/>
  <c r="Z1200" i="1"/>
  <c r="W1200" i="1"/>
  <c r="Z1528" i="1"/>
  <c r="W1528" i="1"/>
  <c r="Z1588" i="1"/>
  <c r="W1588" i="1"/>
  <c r="Z1801" i="1"/>
  <c r="W1801" i="1"/>
  <c r="Z1935" i="1"/>
  <c r="W1935" i="1"/>
  <c r="Z1243" i="1"/>
  <c r="W1243" i="1"/>
  <c r="Z650" i="1"/>
  <c r="W650" i="1"/>
  <c r="Z1167" i="1"/>
  <c r="W1167" i="1"/>
  <c r="Z900" i="1"/>
  <c r="W900" i="1"/>
  <c r="Z1152" i="1"/>
  <c r="W1152" i="1"/>
  <c r="Z1923" i="1"/>
  <c r="W1923" i="1"/>
  <c r="Z2025" i="1"/>
  <c r="W2025" i="1"/>
  <c r="Z1590" i="1"/>
  <c r="W1590" i="1"/>
  <c r="Z1361" i="1"/>
  <c r="W1361" i="1"/>
  <c r="Z2183" i="1"/>
  <c r="W2183" i="1"/>
  <c r="Z2022" i="1"/>
  <c r="W2022" i="1"/>
  <c r="Z1855" i="1"/>
  <c r="W1855" i="1"/>
  <c r="Z1671" i="1"/>
  <c r="W1671" i="1"/>
  <c r="Z1426" i="1"/>
  <c r="W1426" i="1"/>
  <c r="Z2239" i="1"/>
  <c r="W2239" i="1"/>
  <c r="Z2135" i="1"/>
  <c r="W2135" i="1"/>
  <c r="Z1003" i="1"/>
  <c r="W1003" i="1"/>
  <c r="Z909" i="1"/>
  <c r="W909" i="1"/>
  <c r="Z1301" i="1"/>
  <c r="W1301" i="1"/>
  <c r="Z823" i="1"/>
  <c r="W823" i="1"/>
  <c r="Z2043" i="1"/>
  <c r="W2043" i="1"/>
  <c r="Z1887" i="1"/>
  <c r="W1887" i="1"/>
  <c r="Z1719" i="1"/>
  <c r="W1719" i="1"/>
  <c r="Z1521" i="1"/>
  <c r="W1521" i="1"/>
  <c r="Z1145" i="1"/>
  <c r="W1145" i="1"/>
  <c r="Z2647" i="1"/>
  <c r="W2647" i="1"/>
  <c r="Z991" i="1"/>
  <c r="W991" i="1"/>
  <c r="Z1328" i="1"/>
  <c r="W1328" i="1"/>
  <c r="Z1305" i="1"/>
  <c r="W1305" i="1"/>
  <c r="Z2159" i="1"/>
  <c r="W2159" i="1"/>
  <c r="Z2001" i="1"/>
  <c r="W2001" i="1"/>
  <c r="Z1831" i="1"/>
  <c r="W1831" i="1"/>
  <c r="Z1645" i="1"/>
  <c r="W1645" i="1"/>
  <c r="Z1439" i="1"/>
  <c r="W1439" i="1"/>
  <c r="Z2209" i="1"/>
  <c r="W2209" i="1"/>
  <c r="Z2042" i="1"/>
  <c r="W2042" i="1"/>
  <c r="Z2384" i="1"/>
  <c r="W2384" i="1"/>
  <c r="Z2570" i="1"/>
  <c r="W2570" i="1"/>
  <c r="Z2130" i="1"/>
  <c r="W2130" i="1"/>
  <c r="Z2154" i="1"/>
  <c r="W2154" i="1"/>
  <c r="Z2193" i="1"/>
  <c r="W2193" i="1"/>
  <c r="Z2231" i="1"/>
  <c r="W2231" i="1"/>
  <c r="Z1957" i="1"/>
  <c r="W1957" i="1"/>
  <c r="Z2683" i="1"/>
  <c r="W2683" i="1"/>
  <c r="Z2170" i="1"/>
  <c r="W2170" i="1"/>
  <c r="Z1170" i="1"/>
  <c r="W1170" i="1"/>
  <c r="Z1854" i="1"/>
  <c r="W1854" i="1"/>
  <c r="Z1554" i="1"/>
  <c r="W1554" i="1"/>
  <c r="Z1736" i="1"/>
  <c r="W1736" i="1"/>
  <c r="Z2061" i="1"/>
  <c r="W2061" i="1"/>
  <c r="Z2104" i="1"/>
  <c r="W2104" i="1"/>
  <c r="Z2190" i="1"/>
  <c r="W2190" i="1"/>
  <c r="Z2213" i="1"/>
  <c r="W2213" i="1"/>
  <c r="Z1105" i="1"/>
  <c r="W1105" i="1"/>
  <c r="Z2327" i="1"/>
  <c r="W2327" i="1"/>
  <c r="Z1438" i="1"/>
  <c r="W1438" i="1"/>
  <c r="Z2102" i="1"/>
  <c r="W2102" i="1"/>
  <c r="Z1829" i="1"/>
  <c r="W1829" i="1"/>
  <c r="Z659" i="1"/>
  <c r="W659" i="1"/>
  <c r="Z2415" i="1"/>
  <c r="W2415" i="1"/>
  <c r="Z2426" i="1"/>
  <c r="W2426" i="1"/>
  <c r="Z2494" i="1"/>
  <c r="W2494" i="1"/>
  <c r="Z2364" i="1"/>
  <c r="W2364" i="1"/>
  <c r="Z2307" i="1"/>
  <c r="W2307" i="1"/>
  <c r="Z2568" i="1"/>
  <c r="W2568" i="1"/>
  <c r="Z1708" i="1"/>
  <c r="W1708" i="1"/>
  <c r="Z1283" i="1"/>
  <c r="W1283" i="1"/>
  <c r="Z2055" i="1"/>
  <c r="W2055" i="1"/>
  <c r="Z1839" i="1"/>
  <c r="W1839" i="1"/>
  <c r="Z1881" i="1"/>
  <c r="W1881" i="1"/>
  <c r="Z1922" i="1"/>
  <c r="W1922" i="1"/>
  <c r="Z2007" i="1"/>
  <c r="W2007" i="1"/>
  <c r="Z2047" i="1"/>
  <c r="W2047" i="1"/>
  <c r="Z1578" i="1"/>
  <c r="W1578" i="1"/>
  <c r="Z2407" i="1"/>
  <c r="W2407" i="1"/>
  <c r="Z1532" i="1"/>
  <c r="W1532" i="1"/>
  <c r="Z2172" i="1"/>
  <c r="W2172" i="1"/>
  <c r="Z1897" i="1"/>
  <c r="W1897" i="1"/>
  <c r="Z1603" i="1"/>
  <c r="W1603" i="1"/>
  <c r="Z2507" i="1"/>
  <c r="W2507" i="1"/>
  <c r="Z2262" i="1"/>
  <c r="W2262" i="1"/>
  <c r="Z2453" i="1"/>
  <c r="W2453" i="1"/>
  <c r="Z2464" i="1"/>
  <c r="W2464" i="1"/>
  <c r="Z2392" i="1"/>
  <c r="W2392" i="1"/>
  <c r="Z2449" i="1"/>
  <c r="W2449" i="1"/>
  <c r="Z2297" i="1"/>
  <c r="W2297" i="1"/>
  <c r="Z2372" i="1"/>
  <c r="W2372" i="1"/>
  <c r="Z730" i="1"/>
  <c r="W730" i="1"/>
  <c r="Z1679" i="1"/>
  <c r="W1679" i="1"/>
  <c r="Z1110" i="1"/>
  <c r="W1110" i="1"/>
  <c r="Z1841" i="1"/>
  <c r="W1841" i="1"/>
  <c r="Z2101" i="1"/>
  <c r="W2101" i="1"/>
  <c r="Z2619" i="1"/>
  <c r="W2619" i="1"/>
  <c r="Z2178" i="1"/>
  <c r="W2178" i="1"/>
  <c r="Z2692" i="1"/>
  <c r="W2692" i="1"/>
  <c r="Z2701" i="1"/>
  <c r="W2701" i="1"/>
  <c r="Z2700" i="1"/>
  <c r="W2700" i="1"/>
  <c r="Z2745" i="1"/>
  <c r="W2745" i="1"/>
  <c r="Z1349" i="1"/>
  <c r="W1349" i="1"/>
  <c r="Z1485" i="1"/>
  <c r="W1485" i="1"/>
  <c r="Z2226" i="1"/>
  <c r="W2226" i="1"/>
  <c r="Z2056" i="1"/>
  <c r="W2056" i="1"/>
  <c r="Z1450" i="1"/>
  <c r="W1450" i="1"/>
  <c r="Z1861" i="1"/>
  <c r="W1861" i="1"/>
  <c r="Z1340" i="1"/>
  <c r="W1340" i="1"/>
  <c r="Z2581" i="1"/>
  <c r="W2581" i="1"/>
  <c r="Z2257" i="1"/>
  <c r="W2257" i="1"/>
  <c r="Z2357" i="1"/>
  <c r="W2357" i="1"/>
  <c r="Z2712" i="1"/>
  <c r="W2712" i="1"/>
  <c r="Z2385" i="1"/>
  <c r="W2385" i="1"/>
  <c r="Z2437" i="1"/>
  <c r="W2437" i="1"/>
  <c r="Z1394" i="1"/>
  <c r="W1394" i="1"/>
  <c r="Z2593" i="1"/>
  <c r="W2593" i="1"/>
  <c r="Z2288" i="1"/>
  <c r="W2288" i="1"/>
  <c r="Z2369" i="1"/>
  <c r="W2369" i="1"/>
  <c r="Z1371" i="1"/>
  <c r="W1371" i="1"/>
  <c r="Z2341" i="1"/>
  <c r="W2341" i="1"/>
  <c r="Z1550" i="1"/>
  <c r="W1550" i="1"/>
  <c r="Z1709" i="1"/>
  <c r="W1709" i="1"/>
  <c r="Z2347" i="1"/>
  <c r="W2347" i="1"/>
  <c r="Z2471" i="1"/>
  <c r="W2471" i="1"/>
  <c r="Z1655" i="1"/>
  <c r="W1655" i="1"/>
  <c r="Z2454" i="1"/>
  <c r="W2454" i="1"/>
  <c r="Z2617" i="1"/>
  <c r="W2617" i="1"/>
  <c r="Z2323" i="1"/>
  <c r="W2323" i="1"/>
  <c r="Z2746" i="1"/>
  <c r="W2746" i="1"/>
  <c r="Z2249" i="1"/>
  <c r="W2249" i="1"/>
  <c r="Z2536" i="1"/>
  <c r="W2536" i="1"/>
  <c r="Z1693" i="1"/>
  <c r="W1693" i="1"/>
  <c r="Z2466" i="1"/>
  <c r="W2466" i="1"/>
  <c r="Z2651" i="1"/>
  <c r="W2651" i="1"/>
  <c r="Z2368" i="1"/>
  <c r="W2368" i="1"/>
  <c r="Z2757" i="1"/>
  <c r="W2757" i="1"/>
  <c r="Z2260" i="1"/>
  <c r="W2260" i="1"/>
  <c r="Z2672" i="1"/>
  <c r="W2672" i="1"/>
  <c r="Z1737" i="1"/>
  <c r="W1737" i="1"/>
  <c r="Z1852" i="1"/>
  <c r="W1852" i="1"/>
  <c r="Z2435" i="1"/>
  <c r="W2435" i="1"/>
  <c r="Z1972" i="1"/>
  <c r="W1972" i="1"/>
  <c r="Z2667" i="1"/>
  <c r="W2667" i="1"/>
  <c r="Z1937" i="1"/>
  <c r="W1937" i="1"/>
  <c r="Z2664" i="1"/>
  <c r="W2664" i="1"/>
  <c r="Z2413" i="1"/>
  <c r="W2413" i="1"/>
  <c r="Z2093" i="1"/>
  <c r="W2093" i="1"/>
  <c r="Z2230" i="1"/>
  <c r="W2230" i="1"/>
  <c r="Z2677" i="1"/>
  <c r="W2677" i="1"/>
  <c r="Z2555" i="1"/>
  <c r="W2555" i="1"/>
  <c r="Z1513" i="1"/>
  <c r="W1513" i="1"/>
  <c r="Z1828" i="1"/>
  <c r="W1828" i="1"/>
  <c r="Z2374" i="1"/>
  <c r="W2374" i="1"/>
  <c r="Z2397" i="1"/>
  <c r="W2397" i="1"/>
  <c r="Z2182" i="1"/>
  <c r="W2182" i="1"/>
  <c r="Z2577" i="1"/>
  <c r="W2577" i="1"/>
  <c r="Z2303" i="1"/>
  <c r="W2303" i="1"/>
  <c r="Z1220" i="1"/>
  <c r="W1220" i="1"/>
  <c r="Z2378" i="1"/>
  <c r="W2378" i="1"/>
  <c r="Z2163" i="1"/>
  <c r="W2163" i="1"/>
  <c r="Z2613" i="1"/>
  <c r="W2613" i="1"/>
  <c r="Z2716" i="1"/>
  <c r="W2716" i="1"/>
  <c r="Z2465" i="1"/>
  <c r="W2465" i="1"/>
  <c r="Z2122" i="1"/>
  <c r="W2122" i="1"/>
  <c r="Z3154" i="1"/>
  <c r="W3154" i="1"/>
  <c r="Z3209" i="1"/>
  <c r="W3209" i="1"/>
  <c r="Z3190" i="1"/>
  <c r="W3190" i="1"/>
  <c r="Z3191" i="1"/>
  <c r="W3191" i="1"/>
  <c r="Z2964" i="1"/>
  <c r="W2964" i="1"/>
  <c r="Z1459" i="1"/>
  <c r="W1459" i="1"/>
  <c r="Z1500" i="1"/>
  <c r="W1500" i="1"/>
  <c r="Z1368" i="1"/>
  <c r="W1368" i="1"/>
  <c r="Z1108" i="1"/>
  <c r="W1108" i="1"/>
  <c r="Z1593" i="1"/>
  <c r="W1593" i="1"/>
  <c r="Z1690" i="1"/>
  <c r="W1690" i="1"/>
  <c r="Z1769" i="1"/>
  <c r="W1769" i="1"/>
  <c r="Z1959" i="1"/>
  <c r="W1959" i="1"/>
  <c r="Z2095" i="1"/>
  <c r="W2095" i="1"/>
  <c r="Z1302" i="1"/>
  <c r="W1302" i="1"/>
  <c r="Z766" i="1"/>
  <c r="W766" i="1"/>
  <c r="Z1344" i="1"/>
  <c r="W1344" i="1"/>
  <c r="Z1096" i="1"/>
  <c r="W1096" i="1"/>
  <c r="Z1535" i="1"/>
  <c r="W1535" i="1"/>
  <c r="Z1678" i="1"/>
  <c r="W1678" i="1"/>
  <c r="Z1758" i="1"/>
  <c r="W1758" i="1"/>
  <c r="Z1847" i="1"/>
  <c r="W1847" i="1"/>
  <c r="Z1982" i="1"/>
  <c r="W1982" i="1"/>
  <c r="Z1279" i="1"/>
  <c r="W1279" i="1"/>
  <c r="Z1063" i="1"/>
  <c r="W1063" i="1"/>
  <c r="Z1203" i="1"/>
  <c r="W1203" i="1"/>
  <c r="Z962" i="1"/>
  <c r="W962" i="1"/>
  <c r="Z1284" i="1"/>
  <c r="W1284" i="1"/>
  <c r="Z1552" i="1"/>
  <c r="W1552" i="1"/>
  <c r="Z1625" i="1"/>
  <c r="W1625" i="1"/>
  <c r="Z1835" i="1"/>
  <c r="W1835" i="1"/>
  <c r="Z1958" i="1"/>
  <c r="W1958" i="1"/>
  <c r="Z1267" i="1"/>
  <c r="W1267" i="1"/>
  <c r="Z1051" i="1"/>
  <c r="W1051" i="1"/>
  <c r="Z1191" i="1"/>
  <c r="W1191" i="1"/>
  <c r="Z950" i="1"/>
  <c r="W950" i="1"/>
  <c r="Z1224" i="1"/>
  <c r="W1224" i="1"/>
  <c r="Z1539" i="1"/>
  <c r="W1539" i="1"/>
  <c r="Z1613" i="1"/>
  <c r="W1613" i="1"/>
  <c r="Z1812" i="1"/>
  <c r="W1812" i="1"/>
  <c r="Z1946" i="1"/>
  <c r="W1946" i="1"/>
  <c r="Z1147" i="1"/>
  <c r="W1147" i="1"/>
  <c r="Z1039" i="1"/>
  <c r="W1039" i="1"/>
  <c r="Z1179" i="1"/>
  <c r="W1179" i="1"/>
  <c r="Z720" i="1"/>
  <c r="W720" i="1"/>
  <c r="Z946" i="1"/>
  <c r="W946" i="1"/>
  <c r="Z1357" i="1"/>
  <c r="W1357" i="1"/>
  <c r="Z1476" i="1"/>
  <c r="W1476" i="1"/>
  <c r="Z1699" i="1"/>
  <c r="W1699" i="1"/>
  <c r="Z1822" i="1"/>
  <c r="W1822" i="1"/>
  <c r="Z1136" i="1"/>
  <c r="W1136" i="1"/>
  <c r="Z1016" i="1"/>
  <c r="W1016" i="1"/>
  <c r="Z1037" i="1"/>
  <c r="W1037" i="1"/>
  <c r="Z699" i="1"/>
  <c r="W699" i="1"/>
  <c r="Z862" i="1"/>
  <c r="W862" i="1"/>
  <c r="Z1790" i="1"/>
  <c r="W1790" i="1"/>
  <c r="Z1891" i="1"/>
  <c r="W1891" i="1"/>
  <c r="Z1726" i="1"/>
  <c r="W1726" i="1"/>
  <c r="Z1519" i="1"/>
  <c r="W1519" i="1"/>
  <c r="Z1168" i="1"/>
  <c r="W1168" i="1"/>
  <c r="Z2113" i="1"/>
  <c r="W2113" i="1"/>
  <c r="Z1967" i="1"/>
  <c r="W1967" i="1"/>
  <c r="Z1764" i="1"/>
  <c r="W1764" i="1"/>
  <c r="Z2206" i="1"/>
  <c r="W2206" i="1"/>
  <c r="Z2338" i="1"/>
  <c r="W2338" i="1"/>
  <c r="Z2285" i="1"/>
  <c r="W2285" i="1"/>
  <c r="Z746" i="1"/>
  <c r="W746" i="1"/>
  <c r="Z1598" i="1"/>
  <c r="W1598" i="1"/>
  <c r="Z1504" i="1"/>
  <c r="W1504" i="1"/>
  <c r="Z1252" i="1"/>
  <c r="W1252" i="1"/>
  <c r="Z2136" i="1"/>
  <c r="W2136" i="1"/>
  <c r="Z1978" i="1"/>
  <c r="W1978" i="1"/>
  <c r="Z1808" i="1"/>
  <c r="W1808" i="1"/>
  <c r="Z1620" i="1"/>
  <c r="W1620" i="1"/>
  <c r="Z1395" i="1"/>
  <c r="W1395" i="1"/>
  <c r="Z2749" i="1"/>
  <c r="W2749" i="1"/>
  <c r="Z1125" i="1"/>
  <c r="W1125" i="1"/>
  <c r="Z1540" i="1"/>
  <c r="W1540" i="1"/>
  <c r="Z1493" i="1"/>
  <c r="W1493" i="1"/>
  <c r="Z1081" i="1"/>
  <c r="W1081" i="1"/>
  <c r="Z2091" i="1"/>
  <c r="W2091" i="1"/>
  <c r="Z1944" i="1"/>
  <c r="W1944" i="1"/>
  <c r="Z1742" i="1"/>
  <c r="W1742" i="1"/>
  <c r="Z1760" i="1"/>
  <c r="W1760" i="1"/>
  <c r="Z2316" i="1"/>
  <c r="W2316" i="1"/>
  <c r="Z2549" i="1"/>
  <c r="W2549" i="1"/>
  <c r="Z1276" i="1"/>
  <c r="W1276" i="1"/>
  <c r="Z2480" i="1"/>
  <c r="W2480" i="1"/>
  <c r="Z2121" i="1"/>
  <c r="W2121" i="1"/>
  <c r="Z1791" i="1"/>
  <c r="W1791" i="1"/>
  <c r="Z1833" i="1"/>
  <c r="W1833" i="1"/>
  <c r="Z1913" i="1"/>
  <c r="W1913" i="1"/>
  <c r="Z1584" i="1"/>
  <c r="W1584" i="1"/>
  <c r="Z2535" i="1"/>
  <c r="W2535" i="1"/>
  <c r="Z1565" i="1"/>
  <c r="W1565" i="1"/>
  <c r="Z2149" i="1"/>
  <c r="W2149" i="1"/>
  <c r="Z1682" i="1"/>
  <c r="W1682" i="1"/>
  <c r="Z1278" i="1"/>
  <c r="W1278" i="1"/>
  <c r="Z308" i="1"/>
  <c r="W308" i="1"/>
  <c r="Z1649" i="1"/>
  <c r="W1649" i="1"/>
  <c r="Z1743" i="1"/>
  <c r="W1743" i="1"/>
  <c r="Z1824" i="1"/>
  <c r="W1824" i="1"/>
  <c r="Z1866" i="1"/>
  <c r="W1866" i="1"/>
  <c r="Z2648" i="1"/>
  <c r="W2648" i="1"/>
  <c r="Z1941" i="1"/>
  <c r="W1941" i="1"/>
  <c r="Z1022" i="1"/>
  <c r="W1022" i="1"/>
  <c r="Z1954" i="1"/>
  <c r="W1954" i="1"/>
  <c r="Z1668" i="1"/>
  <c r="W1668" i="1"/>
  <c r="Z1926" i="1"/>
  <c r="W1926" i="1"/>
  <c r="Z2311" i="1"/>
  <c r="W2311" i="1"/>
  <c r="Z2333" i="1"/>
  <c r="W2333" i="1"/>
  <c r="Z2400" i="1"/>
  <c r="W2400" i="1"/>
  <c r="Z2276" i="1"/>
  <c r="W2276" i="1"/>
  <c r="Z2089" i="1"/>
  <c r="W2089" i="1"/>
  <c r="Z2431" i="1"/>
  <c r="W2431" i="1"/>
  <c r="Z1556" i="1"/>
  <c r="W1556" i="1"/>
  <c r="Z2195" i="1"/>
  <c r="W2195" i="1"/>
  <c r="Z1918" i="1"/>
  <c r="W1918" i="1"/>
  <c r="Z1640" i="1"/>
  <c r="W1640" i="1"/>
  <c r="Z1208" i="1"/>
  <c r="W1208" i="1"/>
  <c r="Z1546" i="1"/>
  <c r="W1546" i="1"/>
  <c r="Z1587" i="1"/>
  <c r="W1587" i="1"/>
  <c r="Z1732" i="1"/>
  <c r="W1732" i="1"/>
  <c r="Z2727" i="1"/>
  <c r="W2727" i="1"/>
  <c r="Z2238" i="1"/>
  <c r="W2238" i="1"/>
  <c r="Z1288" i="1"/>
  <c r="W1288" i="1"/>
  <c r="Z2033" i="1"/>
  <c r="W2033" i="1"/>
  <c r="Z1750" i="1"/>
  <c r="W1750" i="1"/>
  <c r="Z1187" i="1"/>
  <c r="W1187" i="1"/>
  <c r="Z2569" i="1"/>
  <c r="W2569" i="1"/>
  <c r="Z2460" i="1"/>
  <c r="W2460" i="1"/>
  <c r="Z2359" i="1"/>
  <c r="W2359" i="1"/>
  <c r="Z2370" i="1"/>
  <c r="W2370" i="1"/>
  <c r="Z2312" i="1"/>
  <c r="W2312" i="1"/>
  <c r="Z2267" i="1"/>
  <c r="W2267" i="1"/>
  <c r="Z2729" i="1"/>
  <c r="W2729" i="1"/>
  <c r="Z1616" i="1"/>
  <c r="W1616" i="1"/>
  <c r="Z1919" i="1"/>
  <c r="W1919" i="1"/>
  <c r="Z2180" i="1"/>
  <c r="W2180" i="1"/>
  <c r="Z2019" i="1"/>
  <c r="W2019" i="1"/>
  <c r="Z1542" i="1"/>
  <c r="W1542" i="1"/>
  <c r="Z1806" i="1"/>
  <c r="W1806" i="1"/>
  <c r="Z1641" i="1"/>
  <c r="W1641" i="1"/>
  <c r="Z2401" i="1"/>
  <c r="W2401" i="1"/>
  <c r="Z2589" i="1"/>
  <c r="W2589" i="1"/>
  <c r="Z2599" i="1"/>
  <c r="W2599" i="1"/>
  <c r="Z2610" i="1"/>
  <c r="W2610" i="1"/>
  <c r="Z2530" i="1"/>
  <c r="W2530" i="1"/>
  <c r="Z2618" i="1"/>
  <c r="W2618" i="1"/>
  <c r="Z2616" i="1"/>
  <c r="W2616" i="1"/>
  <c r="Z1230" i="1"/>
  <c r="W1230" i="1"/>
  <c r="Z1762" i="1"/>
  <c r="W1762" i="1"/>
  <c r="Z1825" i="1"/>
  <c r="W1825" i="1"/>
  <c r="Z1358" i="1"/>
  <c r="W1358" i="1"/>
  <c r="Z1787" i="1"/>
  <c r="W1787" i="1"/>
  <c r="Z1533" i="1"/>
  <c r="W1533" i="1"/>
  <c r="Z2496" i="1"/>
  <c r="W2496" i="1"/>
  <c r="Z2474" i="1"/>
  <c r="W2474" i="1"/>
  <c r="Z1612" i="1"/>
  <c r="W1612" i="1"/>
  <c r="Z2321" i="1"/>
  <c r="W2321" i="1"/>
  <c r="Z2649" i="1"/>
  <c r="W2649" i="1"/>
  <c r="Z1889" i="1"/>
  <c r="W1889" i="1"/>
  <c r="Z1633" i="1"/>
  <c r="W1633" i="1"/>
  <c r="Z2529" i="1"/>
  <c r="W2529" i="1"/>
  <c r="Z1573" i="1"/>
  <c r="W1573" i="1"/>
  <c r="Z2337" i="1"/>
  <c r="W2337" i="1"/>
  <c r="Z2594" i="1"/>
  <c r="W2594" i="1"/>
  <c r="Z2289" i="1"/>
  <c r="W2289" i="1"/>
  <c r="Z2236" i="1"/>
  <c r="W2236" i="1"/>
  <c r="Z2476" i="1"/>
  <c r="W2476" i="1"/>
  <c r="Z2409" i="1"/>
  <c r="W2409" i="1"/>
  <c r="Z1706" i="1"/>
  <c r="W1706" i="1"/>
  <c r="Z1472" i="1"/>
  <c r="W1472" i="1"/>
  <c r="Z1869" i="1"/>
  <c r="W1869" i="1"/>
  <c r="Z2586" i="1"/>
  <c r="W2586" i="1"/>
  <c r="Z1754" i="1"/>
  <c r="W1754" i="1"/>
  <c r="Z2371" i="1"/>
  <c r="W2371" i="1"/>
  <c r="Z2540" i="1"/>
  <c r="W2540" i="1"/>
  <c r="Z1774" i="1"/>
  <c r="W1774" i="1"/>
  <c r="Z1856" i="1"/>
  <c r="W1856" i="1"/>
  <c r="Z1960" i="1"/>
  <c r="W1960" i="1"/>
  <c r="Z2632" i="1"/>
  <c r="W2632" i="1"/>
  <c r="Z1845" i="1"/>
  <c r="W1845" i="1"/>
  <c r="Z2383" i="1"/>
  <c r="W2383" i="1"/>
  <c r="Z2607" i="1"/>
  <c r="W2607" i="1"/>
  <c r="Z1942" i="1"/>
  <c r="W1942" i="1"/>
  <c r="Z2501" i="1"/>
  <c r="W2501" i="1"/>
  <c r="Z2686" i="1"/>
  <c r="W2686" i="1"/>
  <c r="Z2391" i="1"/>
  <c r="W2391" i="1"/>
  <c r="Z2768" i="1"/>
  <c r="W2768" i="1"/>
  <c r="Z2282" i="1"/>
  <c r="W2282" i="1"/>
  <c r="Z2740" i="1"/>
  <c r="W2740" i="1"/>
  <c r="Z1771" i="1"/>
  <c r="W1771" i="1"/>
  <c r="Z1896" i="1"/>
  <c r="W1896" i="1"/>
  <c r="Z2469" i="1"/>
  <c r="W2469" i="1"/>
  <c r="Z2107" i="1"/>
  <c r="W2107" i="1"/>
  <c r="Z2679" i="1"/>
  <c r="W2679" i="1"/>
  <c r="Z1984" i="1"/>
  <c r="W1984" i="1"/>
  <c r="Z1574" i="1"/>
  <c r="W1574" i="1"/>
  <c r="Z2483" i="1"/>
  <c r="W2483" i="1"/>
  <c r="Z2354" i="1"/>
  <c r="W2354" i="1"/>
  <c r="Z1181" i="1"/>
  <c r="W1181" i="1"/>
  <c r="Z2076" i="1"/>
  <c r="W2076" i="1"/>
  <c r="Z2054" i="1"/>
  <c r="W2054" i="1"/>
  <c r="Z1753" i="1"/>
  <c r="W1753" i="1"/>
  <c r="Z2305" i="1"/>
  <c r="W2305" i="1"/>
  <c r="Z2691" i="1"/>
  <c r="W2691" i="1"/>
  <c r="Z2462" i="1"/>
  <c r="W2462" i="1"/>
  <c r="Z2011" i="1"/>
  <c r="W2011" i="1"/>
  <c r="Z2456" i="1"/>
  <c r="W2456" i="1"/>
  <c r="Z1483" i="1"/>
  <c r="W1483" i="1"/>
  <c r="Z3151" i="1"/>
  <c r="W3151" i="1"/>
  <c r="Z1088" i="1"/>
  <c r="W1088" i="1"/>
  <c r="Z3194" i="1"/>
  <c r="W3194" i="1"/>
  <c r="Z3203" i="1"/>
  <c r="W3203" i="1"/>
  <c r="Z2968" i="1"/>
  <c r="W2968" i="1"/>
  <c r="Z1429" i="1"/>
  <c r="W1429" i="1"/>
  <c r="Z1851" i="1"/>
  <c r="W1851" i="1"/>
  <c r="Z1629" i="1"/>
  <c r="W1629" i="1"/>
  <c r="Z1392" i="1"/>
  <c r="W1392" i="1"/>
  <c r="Z2207" i="1"/>
  <c r="W2207" i="1"/>
  <c r="Z2057" i="1"/>
  <c r="W2057" i="1"/>
  <c r="Z1865" i="1"/>
  <c r="W1865" i="1"/>
  <c r="Z2315" i="1"/>
  <c r="W2315" i="1"/>
  <c r="Z2432" i="1"/>
  <c r="W2432" i="1"/>
  <c r="Z899" i="1"/>
  <c r="W899" i="1"/>
  <c r="Z1473" i="1"/>
  <c r="W1473" i="1"/>
  <c r="Z1461" i="1"/>
  <c r="W1461" i="1"/>
  <c r="Z1666" i="1"/>
  <c r="W1666" i="1"/>
  <c r="Z1468" i="1"/>
  <c r="W1468" i="1"/>
  <c r="Z931" i="1"/>
  <c r="W931" i="1"/>
  <c r="Z2067" i="1"/>
  <c r="W2067" i="1"/>
  <c r="Z1920" i="1"/>
  <c r="W1920" i="1"/>
  <c r="Z1720" i="1"/>
  <c r="W1720" i="1"/>
  <c r="Z1667" i="1"/>
  <c r="W1667" i="1"/>
  <c r="Z1621" i="1"/>
  <c r="W1621" i="1"/>
  <c r="Z1811" i="1"/>
  <c r="W1811" i="1"/>
  <c r="Z1691" i="1"/>
  <c r="W1691" i="1"/>
  <c r="Z1605" i="1"/>
  <c r="W1605" i="1"/>
  <c r="Z1335" i="1"/>
  <c r="W1335" i="1"/>
  <c r="Z2184" i="1"/>
  <c r="W2184" i="1"/>
  <c r="Z2034" i="1"/>
  <c r="W2034" i="1"/>
  <c r="Z1832" i="1"/>
  <c r="W1832" i="1"/>
  <c r="Z2123" i="1"/>
  <c r="W2123" i="1"/>
  <c r="Z2408" i="1"/>
  <c r="W2408" i="1"/>
  <c r="Z2445" i="1"/>
  <c r="W2445" i="1"/>
  <c r="Z994" i="1"/>
  <c r="W994" i="1"/>
  <c r="Z2375" i="1"/>
  <c r="W2375" i="1"/>
  <c r="Z1244" i="1"/>
  <c r="W1244" i="1"/>
  <c r="Z2755" i="1"/>
  <c r="W2755" i="1"/>
  <c r="Z1359" i="1"/>
  <c r="W1359" i="1"/>
  <c r="Z2695" i="1"/>
  <c r="W2695" i="1"/>
  <c r="Z2741" i="1"/>
  <c r="W2741" i="1"/>
  <c r="Z2373" i="1"/>
  <c r="W2373" i="1"/>
  <c r="Z1172" i="1"/>
  <c r="W1172" i="1"/>
  <c r="Z1990" i="1"/>
  <c r="W1990" i="1"/>
  <c r="Z1530" i="1"/>
  <c r="W1530" i="1"/>
  <c r="Z998" i="1"/>
  <c r="W998" i="1"/>
  <c r="Z647" i="1"/>
  <c r="W647" i="1"/>
  <c r="Z2733" i="1"/>
  <c r="W2733" i="1"/>
  <c r="Z1541" i="1"/>
  <c r="W1541" i="1"/>
  <c r="Z1333" i="1"/>
  <c r="W1333" i="1"/>
  <c r="Z2717" i="1"/>
  <c r="W2717" i="1"/>
  <c r="Z2490" i="1"/>
  <c r="W2490" i="1"/>
  <c r="Z1266" i="1"/>
  <c r="W1266" i="1"/>
  <c r="Z2092" i="1"/>
  <c r="W2092" i="1"/>
  <c r="Z1797" i="1"/>
  <c r="W1797" i="1"/>
  <c r="Z1193" i="1"/>
  <c r="W1193" i="1"/>
  <c r="Z1698" i="1"/>
  <c r="W1698" i="1"/>
  <c r="Z2234" i="1"/>
  <c r="W2234" i="1"/>
  <c r="Z2245" i="1"/>
  <c r="W2245" i="1"/>
  <c r="Z2265" i="1"/>
  <c r="W2265" i="1"/>
  <c r="Z2094" i="1"/>
  <c r="W2094" i="1"/>
  <c r="Z2739" i="1"/>
  <c r="W2739" i="1"/>
  <c r="Z2250" i="1"/>
  <c r="W2250" i="1"/>
  <c r="Z1312" i="1"/>
  <c r="W1312" i="1"/>
  <c r="Z2044" i="1"/>
  <c r="W2044" i="1"/>
  <c r="Z1761" i="1"/>
  <c r="W1761" i="1"/>
  <c r="Z2710" i="1"/>
  <c r="W2710" i="1"/>
  <c r="Z2689" i="1"/>
  <c r="W2689" i="1"/>
  <c r="Z2753" i="1"/>
  <c r="W2753" i="1"/>
  <c r="Z2718" i="1"/>
  <c r="W2718" i="1"/>
  <c r="Z2762" i="1"/>
  <c r="W2762" i="1"/>
  <c r="Z2559" i="1"/>
  <c r="W2559" i="1"/>
  <c r="Z1716" i="1"/>
  <c r="W1716" i="1"/>
  <c r="Z2185" i="1"/>
  <c r="W2185" i="1"/>
  <c r="Z1875" i="1"/>
  <c r="W1875" i="1"/>
  <c r="Z1592" i="1"/>
  <c r="W1592" i="1"/>
  <c r="Z2075" i="1"/>
  <c r="W2075" i="1"/>
  <c r="Z2765" i="1"/>
  <c r="W2765" i="1"/>
  <c r="Z1294" i="1"/>
  <c r="W1294" i="1"/>
  <c r="Z2271" i="1"/>
  <c r="W2271" i="1"/>
  <c r="Z2270" i="1"/>
  <c r="W2270" i="1"/>
  <c r="Z2201" i="1"/>
  <c r="W2201" i="1"/>
  <c r="Z1697" i="1"/>
  <c r="W1697" i="1"/>
  <c r="Z2504" i="1"/>
  <c r="W2504" i="1"/>
  <c r="Z2150" i="1"/>
  <c r="W2150" i="1"/>
  <c r="Z1606" i="1"/>
  <c r="W1606" i="1"/>
  <c r="Z1264" i="1"/>
  <c r="W1264" i="1"/>
  <c r="Z1653" i="1"/>
  <c r="W1653" i="1"/>
  <c r="Z1069" i="1"/>
  <c r="W1069" i="1"/>
  <c r="Z1506" i="1"/>
  <c r="W1506" i="1"/>
  <c r="Z2038" i="1"/>
  <c r="W2038" i="1"/>
  <c r="Z2603" i="1"/>
  <c r="W2603" i="1"/>
  <c r="Z2500" i="1"/>
  <c r="W2500" i="1"/>
  <c r="Z2511" i="1"/>
  <c r="W2511" i="1"/>
  <c r="Z2519" i="1"/>
  <c r="W2519" i="1"/>
  <c r="Z2334" i="1"/>
  <c r="W2334" i="1"/>
  <c r="Z2424" i="1"/>
  <c r="W2424" i="1"/>
  <c r="Z2363" i="1"/>
  <c r="W2363" i="1"/>
  <c r="Z1980" i="1"/>
  <c r="W1980" i="1"/>
  <c r="Z1415" i="1"/>
  <c r="W1415" i="1"/>
  <c r="Z1400" i="1"/>
  <c r="W1400" i="1"/>
  <c r="Z1268" i="1"/>
  <c r="W1268" i="1"/>
  <c r="Z857" i="1"/>
  <c r="W857" i="1"/>
  <c r="Z2286" i="1"/>
  <c r="W2286" i="1"/>
  <c r="Z2744" i="1"/>
  <c r="W2744" i="1"/>
  <c r="Z2587" i="1"/>
  <c r="W2587" i="1"/>
  <c r="Z2119" i="1"/>
  <c r="W2119" i="1"/>
  <c r="Z2131" i="1"/>
  <c r="W2131" i="1"/>
  <c r="Z2688" i="1"/>
  <c r="W2688" i="1"/>
  <c r="Z1117" i="1"/>
  <c r="W1117" i="1"/>
  <c r="Z2319" i="1"/>
  <c r="W2319" i="1"/>
  <c r="Z2766" i="1"/>
  <c r="W2766" i="1"/>
  <c r="Z1334" i="1"/>
  <c r="W1334" i="1"/>
  <c r="Z2760" i="1"/>
  <c r="W2760" i="1"/>
  <c r="Z1688" i="1"/>
  <c r="W1688" i="1"/>
  <c r="Z2554" i="1"/>
  <c r="W2554" i="1"/>
  <c r="Z2358" i="1"/>
  <c r="W2358" i="1"/>
  <c r="Z2600" i="1"/>
  <c r="W2600" i="1"/>
  <c r="Z2491" i="1"/>
  <c r="W2491" i="1"/>
  <c r="Z839" i="1"/>
  <c r="W839" i="1"/>
  <c r="Z2467" i="1"/>
  <c r="W2467" i="1"/>
  <c r="Z2412" i="1"/>
  <c r="W2412" i="1"/>
  <c r="Z1505" i="1"/>
  <c r="W1505" i="1"/>
  <c r="Z2248" i="1"/>
  <c r="W2248" i="1"/>
  <c r="Z2488" i="1"/>
  <c r="W2488" i="1"/>
  <c r="Z2548" i="1"/>
  <c r="W2548" i="1"/>
  <c r="Z1112" i="1"/>
  <c r="W1112" i="1"/>
  <c r="Z2514" i="1"/>
  <c r="W2514" i="1"/>
  <c r="Z2447" i="1"/>
  <c r="W2447" i="1"/>
  <c r="Z1604" i="1"/>
  <c r="W1604" i="1"/>
  <c r="Z2259" i="1"/>
  <c r="W2259" i="1"/>
  <c r="Z2512" i="1"/>
  <c r="W2512" i="1"/>
  <c r="Z2615" i="1"/>
  <c r="W2615" i="1"/>
  <c r="Z1943" i="1"/>
  <c r="W1943" i="1"/>
  <c r="Z1992" i="1"/>
  <c r="W1992" i="1"/>
  <c r="Z2096" i="1"/>
  <c r="W2096" i="1"/>
  <c r="Z2666" i="1"/>
  <c r="W2666" i="1"/>
  <c r="Z1934" i="1"/>
  <c r="W1934" i="1"/>
  <c r="Z2394" i="1"/>
  <c r="W2394" i="1"/>
  <c r="Z2743" i="1"/>
  <c r="W2743" i="1"/>
  <c r="Z1988" i="1"/>
  <c r="W1988" i="1"/>
  <c r="Z2590" i="1"/>
  <c r="W2590" i="1"/>
  <c r="Z2706" i="1"/>
  <c r="W2706" i="1"/>
  <c r="Z2427" i="1"/>
  <c r="W2427" i="1"/>
  <c r="Z1403" i="1"/>
  <c r="W1403" i="1"/>
  <c r="Z2292" i="1"/>
  <c r="W2292" i="1"/>
  <c r="Z1591" i="1"/>
  <c r="W1591" i="1"/>
  <c r="Z2659" i="1"/>
  <c r="W2659" i="1"/>
  <c r="Z2754" i="1"/>
  <c r="W2754" i="1"/>
  <c r="Z1795" i="1"/>
  <c r="W1795" i="1"/>
  <c r="Z1484" i="1"/>
  <c r="W1484" i="1"/>
  <c r="Z2332" i="1"/>
  <c r="W2332" i="1"/>
  <c r="Z1451" i="1"/>
  <c r="W1451" i="1"/>
  <c r="Z2690" i="1"/>
  <c r="W2690" i="1"/>
  <c r="Z2430" i="1"/>
  <c r="W2430" i="1"/>
  <c r="Z2598" i="1"/>
  <c r="W2598" i="1"/>
  <c r="Z2077" i="1"/>
  <c r="W2077" i="1"/>
  <c r="Z1133" i="1"/>
  <c r="W1133" i="1"/>
  <c r="Z3155" i="1"/>
  <c r="W3155" i="1"/>
  <c r="Z1465" i="1"/>
  <c r="W1465" i="1"/>
  <c r="Z3206" i="1"/>
  <c r="W3206" i="1"/>
  <c r="Z3207" i="1"/>
  <c r="W3207" i="1"/>
  <c r="Z2981" i="1"/>
  <c r="W2981" i="1"/>
  <c r="Z1087" i="1"/>
  <c r="W1087" i="1"/>
  <c r="Z500" i="1"/>
  <c r="W500" i="1"/>
  <c r="Z790" i="1"/>
  <c r="W790" i="1"/>
  <c r="Z94" i="1"/>
  <c r="W94" i="1"/>
  <c r="Z3298" i="1"/>
  <c r="W3298" i="1"/>
  <c r="Z786" i="1"/>
  <c r="W786" i="1"/>
  <c r="Z442" i="1"/>
  <c r="W442" i="1"/>
  <c r="Z440" i="1"/>
  <c r="W440" i="1"/>
  <c r="Z685" i="1"/>
  <c r="W685" i="1"/>
  <c r="Z3211" i="1"/>
  <c r="W3211" i="1"/>
  <c r="Z854" i="1"/>
  <c r="W854" i="1"/>
  <c r="Z549" i="1"/>
  <c r="W549" i="1"/>
  <c r="Z535" i="1"/>
  <c r="W535" i="1"/>
  <c r="Z871" i="1"/>
  <c r="W871" i="1"/>
  <c r="Z286" i="1"/>
  <c r="W286" i="1"/>
  <c r="Z298" i="1"/>
  <c r="W298" i="1"/>
  <c r="Z43" i="1"/>
  <c r="W43" i="1"/>
  <c r="Z689" i="1"/>
  <c r="W689" i="1"/>
  <c r="Z422" i="1"/>
  <c r="W422" i="1"/>
  <c r="Z386" i="1"/>
  <c r="W386" i="1"/>
  <c r="Z492" i="1"/>
  <c r="W492" i="1"/>
  <c r="Z679" i="1"/>
  <c r="W679" i="1"/>
  <c r="Z826" i="1"/>
  <c r="W826" i="1"/>
  <c r="Z840" i="1"/>
  <c r="W840" i="1"/>
  <c r="Z470" i="1"/>
  <c r="W470" i="1"/>
  <c r="Z670" i="1"/>
  <c r="W670" i="1"/>
  <c r="Z563" i="1"/>
  <c r="W563" i="1"/>
  <c r="Z132" i="1"/>
  <c r="W132" i="1"/>
  <c r="Z529" i="1"/>
  <c r="W529" i="1"/>
  <c r="Z599" i="1"/>
  <c r="W599" i="1"/>
  <c r="Z705" i="1"/>
  <c r="W705" i="1"/>
  <c r="Z157" i="1"/>
  <c r="W157" i="1"/>
  <c r="Z512" i="1"/>
  <c r="W512" i="1"/>
  <c r="Z712" i="1"/>
  <c r="W712" i="1"/>
  <c r="Z305" i="1"/>
  <c r="W305" i="1"/>
  <c r="Z124" i="1"/>
  <c r="W124" i="1"/>
  <c r="Z13" i="1"/>
  <c r="W13" i="1"/>
  <c r="Z360" i="1"/>
  <c r="W360" i="1"/>
  <c r="Z488" i="1"/>
  <c r="W488" i="1"/>
  <c r="Z1362" i="1"/>
  <c r="W1362" i="1"/>
  <c r="Z748" i="1"/>
  <c r="W748" i="1"/>
  <c r="Z113" i="1"/>
  <c r="W113" i="1"/>
  <c r="Z916" i="1"/>
  <c r="W916" i="1"/>
  <c r="Z123" i="1"/>
  <c r="W123" i="1"/>
  <c r="Z194" i="1"/>
  <c r="W194" i="1"/>
  <c r="Z578" i="1"/>
  <c r="W578" i="1"/>
  <c r="Z328" i="1"/>
  <c r="W328" i="1"/>
  <c r="Z63" i="1"/>
  <c r="W63" i="1"/>
  <c r="Z86" i="1"/>
  <c r="W86" i="1"/>
  <c r="Z240" i="1"/>
  <c r="W240" i="1"/>
  <c r="Z755" i="1"/>
  <c r="W755" i="1"/>
  <c r="Z1067" i="1"/>
  <c r="W1067" i="1"/>
  <c r="Z209" i="1"/>
  <c r="W209" i="1"/>
  <c r="Z160" i="1"/>
  <c r="W160" i="1"/>
  <c r="Z493" i="1"/>
  <c r="W493" i="1"/>
  <c r="Z266" i="1"/>
  <c r="W266" i="1"/>
  <c r="Z10" i="1"/>
  <c r="W10" i="1"/>
  <c r="Z847" i="1"/>
  <c r="W847" i="1"/>
  <c r="Z898" i="1"/>
  <c r="W898" i="1"/>
  <c r="Z1032" i="1"/>
  <c r="W1032" i="1"/>
  <c r="Z146" i="1"/>
  <c r="W146" i="1"/>
  <c r="Z938" i="1"/>
  <c r="W938" i="1"/>
  <c r="Z951" i="1"/>
  <c r="W951" i="1"/>
  <c r="Z1036" i="1"/>
  <c r="W1036" i="1"/>
  <c r="Z1059" i="1"/>
  <c r="W1059" i="1"/>
  <c r="Z1365" i="1"/>
  <c r="W1365" i="1"/>
  <c r="Z1258" i="1"/>
  <c r="W1258" i="1"/>
  <c r="Z587" i="1"/>
  <c r="W587" i="1"/>
  <c r="Z1581" i="1"/>
  <c r="W1581" i="1"/>
  <c r="Z68" i="1"/>
  <c r="W68" i="1"/>
  <c r="Z1149" i="1"/>
  <c r="W1149" i="1"/>
  <c r="Z736" i="1"/>
  <c r="W736" i="1"/>
  <c r="Z1106" i="1"/>
  <c r="W1106" i="1"/>
  <c r="Z1056" i="1"/>
  <c r="W1056" i="1"/>
  <c r="Z349" i="1"/>
  <c r="W349" i="1"/>
  <c r="Z974" i="1"/>
  <c r="W974" i="1"/>
  <c r="Z1164" i="1"/>
  <c r="W1164" i="1"/>
  <c r="Z1350" i="1"/>
  <c r="W1350" i="1"/>
  <c r="Z342" i="1"/>
  <c r="W342" i="1"/>
  <c r="Z566" i="1"/>
  <c r="W566" i="1"/>
  <c r="Z229" i="1"/>
  <c r="W229" i="1"/>
  <c r="Z1714" i="1"/>
  <c r="W1714" i="1"/>
  <c r="Z1904" i="1"/>
  <c r="W1904" i="1"/>
  <c r="Z2211" i="1"/>
  <c r="W2211" i="1"/>
  <c r="Z1421" i="1"/>
  <c r="W1421" i="1"/>
  <c r="Z1673" i="1"/>
  <c r="W1673" i="1"/>
  <c r="Z1101" i="1"/>
  <c r="W1101" i="1"/>
  <c r="Z426" i="1"/>
  <c r="W426" i="1"/>
  <c r="Z1380" i="1"/>
  <c r="W1380" i="1"/>
  <c r="Z1250" i="1"/>
  <c r="W1250" i="1"/>
  <c r="Z1071" i="1"/>
  <c r="W1071" i="1"/>
  <c r="Z504" i="1"/>
  <c r="W504" i="1"/>
  <c r="Z2169" i="1"/>
  <c r="W2169" i="1"/>
  <c r="Z1217" i="1"/>
  <c r="W1217" i="1"/>
  <c r="Z1300" i="1"/>
  <c r="W1300" i="1"/>
  <c r="Z1448" i="1"/>
  <c r="W1448" i="1"/>
  <c r="Z1675" i="1"/>
  <c r="W1675" i="1"/>
  <c r="Z1686" i="1"/>
  <c r="W1686" i="1"/>
  <c r="Z891" i="1"/>
  <c r="W891" i="1"/>
  <c r="Z415" i="1"/>
  <c r="W415" i="1"/>
  <c r="Z849" i="1"/>
  <c r="W849" i="1"/>
  <c r="Z1378" i="1"/>
  <c r="W1378" i="1"/>
  <c r="Z1490" i="1"/>
  <c r="W1490" i="1"/>
  <c r="Z1551" i="1"/>
  <c r="W1551" i="1"/>
  <c r="Z1767" i="1"/>
  <c r="W1767" i="1"/>
  <c r="Z1901" i="1"/>
  <c r="W1901" i="1"/>
  <c r="Z1089" i="1"/>
  <c r="W1089" i="1"/>
  <c r="Z953" i="1"/>
  <c r="W953" i="1"/>
  <c r="Z1109" i="1"/>
  <c r="W1109" i="1"/>
  <c r="Z830" i="1"/>
  <c r="W830" i="1"/>
  <c r="Z1082" i="1"/>
  <c r="W1082" i="1"/>
  <c r="Z1477" i="1"/>
  <c r="W1477" i="1"/>
  <c r="Z1538" i="1"/>
  <c r="W1538" i="1"/>
  <c r="Z1756" i="1"/>
  <c r="W1756" i="1"/>
  <c r="Z1890" i="1"/>
  <c r="W1890" i="1"/>
  <c r="Z1077" i="1"/>
  <c r="W1077" i="1"/>
  <c r="Z939" i="1"/>
  <c r="W939" i="1"/>
  <c r="Z1097" i="1"/>
  <c r="W1097" i="1"/>
  <c r="Z814" i="1"/>
  <c r="W814" i="1"/>
  <c r="Z1070" i="1"/>
  <c r="W1070" i="1"/>
  <c r="Z1449" i="1"/>
  <c r="W1449" i="1"/>
  <c r="Z1527" i="1"/>
  <c r="W1527" i="1"/>
  <c r="Z1623" i="1"/>
  <c r="W1623" i="1"/>
  <c r="Z1744" i="1"/>
  <c r="W1744" i="1"/>
  <c r="Z1065" i="1"/>
  <c r="W1065" i="1"/>
  <c r="Z724" i="1"/>
  <c r="W724" i="1"/>
  <c r="Z963" i="1"/>
  <c r="W963" i="1"/>
  <c r="Z236" i="1"/>
  <c r="W236" i="1"/>
  <c r="Z343" i="1"/>
  <c r="W343" i="1"/>
  <c r="Z1184" i="1"/>
  <c r="W1184" i="1"/>
  <c r="Z1352" i="1"/>
  <c r="W1352" i="1"/>
  <c r="Z1611" i="1"/>
  <c r="W1611" i="1"/>
  <c r="Z1733" i="1"/>
  <c r="W1733" i="1"/>
  <c r="Z967" i="1"/>
  <c r="W967" i="1"/>
  <c r="Z702" i="1"/>
  <c r="W702" i="1"/>
  <c r="Z935" i="1"/>
  <c r="W935" i="1"/>
  <c r="Z1434" i="1"/>
  <c r="W1434" i="1"/>
  <c r="Z1442" i="1"/>
  <c r="W1442" i="1"/>
  <c r="Z1129" i="1"/>
  <c r="W1129" i="1"/>
  <c r="Z1324" i="1"/>
  <c r="W1324" i="1"/>
  <c r="Z1599" i="1"/>
  <c r="W1599" i="1"/>
  <c r="Z1722" i="1"/>
  <c r="W1722" i="1"/>
  <c r="Z955" i="1"/>
  <c r="W955" i="1"/>
  <c r="Z684" i="1"/>
  <c r="W684" i="1"/>
  <c r="Z722" i="1"/>
  <c r="W722" i="1"/>
  <c r="Z1296" i="1"/>
  <c r="W1296" i="1"/>
  <c r="Z400" i="1"/>
  <c r="W400" i="1"/>
  <c r="Z2143" i="1"/>
  <c r="W2143" i="1"/>
  <c r="Z981" i="1"/>
  <c r="W981" i="1"/>
  <c r="Z1474" i="1"/>
  <c r="W1474" i="1"/>
  <c r="Z1610" i="1"/>
  <c r="W1610" i="1"/>
  <c r="Z941" i="1"/>
  <c r="W941" i="1"/>
  <c r="Z1015" i="1"/>
  <c r="W1015" i="1"/>
  <c r="Z700" i="1"/>
  <c r="W700" i="1"/>
  <c r="Z1273" i="1"/>
  <c r="W1273" i="1"/>
  <c r="Z494" i="1"/>
  <c r="W494" i="1"/>
  <c r="Z1377" i="1"/>
  <c r="W1377" i="1"/>
  <c r="Z1626" i="1"/>
  <c r="W1626" i="1"/>
  <c r="Z1951" i="1"/>
  <c r="W1951" i="1"/>
  <c r="Z1728" i="1"/>
  <c r="W1728" i="1"/>
  <c r="Z1543" i="1"/>
  <c r="W1543" i="1"/>
  <c r="Z1196" i="1"/>
  <c r="W1196" i="1"/>
  <c r="Z2161" i="1"/>
  <c r="W2161" i="1"/>
  <c r="Z1945" i="1"/>
  <c r="W1945" i="1"/>
  <c r="Z2419" i="1"/>
  <c r="W2419" i="1"/>
  <c r="Z2523" i="1"/>
  <c r="W2523" i="1"/>
  <c r="Z1274" i="1"/>
  <c r="W1274" i="1"/>
  <c r="Z1235" i="1"/>
  <c r="W1235" i="1"/>
  <c r="Z893" i="1"/>
  <c r="W893" i="1"/>
  <c r="Z1794" i="1"/>
  <c r="W1794" i="1"/>
  <c r="Z1579" i="1"/>
  <c r="W1579" i="1"/>
  <c r="Z1280" i="1"/>
  <c r="W1280" i="1"/>
  <c r="Z2160" i="1"/>
  <c r="W2160" i="1"/>
  <c r="Z2012" i="1"/>
  <c r="W2012" i="1"/>
  <c r="Z1809" i="1"/>
  <c r="W1809" i="1"/>
  <c r="Z2031" i="1"/>
  <c r="W2031" i="1"/>
  <c r="Z2128" i="1"/>
  <c r="W2128" i="1"/>
  <c r="Z1687" i="1"/>
  <c r="W1687" i="1"/>
  <c r="Z1827" i="1"/>
  <c r="W1827" i="1"/>
  <c r="Z1705" i="1"/>
  <c r="W1705" i="1"/>
  <c r="Z1520" i="1"/>
  <c r="W1520" i="1"/>
  <c r="Z1139" i="1"/>
  <c r="W1139" i="1"/>
  <c r="Z2138" i="1"/>
  <c r="W2138" i="1"/>
  <c r="Z1933" i="1"/>
  <c r="W1933" i="1"/>
  <c r="Z2293" i="1"/>
  <c r="W2293" i="1"/>
  <c r="Z2502" i="1"/>
  <c r="W2502" i="1"/>
  <c r="Z2351" i="1"/>
  <c r="W2351" i="1"/>
  <c r="Z2144" i="1"/>
  <c r="W2144" i="1"/>
  <c r="Z2214" i="1"/>
  <c r="W2214" i="1"/>
  <c r="Z2678" i="1"/>
  <c r="W2678" i="1"/>
  <c r="Z2665" i="1"/>
  <c r="W2665" i="1"/>
  <c r="Z2731" i="1"/>
  <c r="W2731" i="1"/>
  <c r="Z2605" i="1"/>
  <c r="W2605" i="1"/>
  <c r="Z2627" i="1"/>
  <c r="W2627" i="1"/>
  <c r="Z2227" i="1"/>
  <c r="W2227" i="1"/>
  <c r="Z2127" i="1"/>
  <c r="W2127" i="1"/>
  <c r="Z1819" i="1"/>
  <c r="W1819" i="1"/>
  <c r="Z1223" i="1"/>
  <c r="W1223" i="1"/>
  <c r="Z2099" i="1"/>
  <c r="W2099" i="1"/>
  <c r="Z2655" i="1"/>
  <c r="W2655" i="1"/>
  <c r="Z2643" i="1"/>
  <c r="W2643" i="1"/>
  <c r="Z2707" i="1"/>
  <c r="W2707" i="1"/>
  <c r="Z2674" i="1"/>
  <c r="W2674" i="1"/>
  <c r="Z2604" i="1"/>
  <c r="W2604" i="1"/>
  <c r="Z2349" i="1"/>
  <c r="W2349" i="1"/>
  <c r="Z1030" i="1"/>
  <c r="W1030" i="1"/>
  <c r="Z1955" i="1"/>
  <c r="W1955" i="1"/>
  <c r="Z1656" i="1"/>
  <c r="W1656" i="1"/>
  <c r="Z2215" i="1"/>
  <c r="W2215" i="1"/>
  <c r="Z1154" i="1"/>
  <c r="W1154" i="1"/>
  <c r="Z1925" i="1"/>
  <c r="W1925" i="1"/>
  <c r="Z1969" i="1"/>
  <c r="W1969" i="1"/>
  <c r="Z2050" i="1"/>
  <c r="W2050" i="1"/>
  <c r="Z1777" i="1"/>
  <c r="W1777" i="1"/>
  <c r="Z2591" i="1"/>
  <c r="W2591" i="1"/>
  <c r="Z1805" i="1"/>
  <c r="W1805" i="1"/>
  <c r="Z2208" i="1"/>
  <c r="W2208" i="1"/>
  <c r="Z1898" i="1"/>
  <c r="W1898" i="1"/>
  <c r="Z1617" i="1"/>
  <c r="W1617" i="1"/>
  <c r="Z2597" i="1"/>
  <c r="W2597" i="1"/>
  <c r="Z2596" i="1"/>
  <c r="W2596" i="1"/>
  <c r="Z2675" i="1"/>
  <c r="W2675" i="1"/>
  <c r="Z2628" i="1"/>
  <c r="W2628" i="1"/>
  <c r="Z2661" i="1"/>
  <c r="W2661" i="1"/>
  <c r="Z2420" i="1"/>
  <c r="W2420" i="1"/>
  <c r="Z1314" i="1"/>
  <c r="W1314" i="1"/>
  <c r="Z2023" i="1"/>
  <c r="W2023" i="1"/>
  <c r="Z1729" i="1"/>
  <c r="W1729" i="1"/>
  <c r="Z1387" i="1"/>
  <c r="W1387" i="1"/>
  <c r="Z1994" i="1"/>
  <c r="W1994" i="1"/>
  <c r="Z1964" i="1"/>
  <c r="W1964" i="1"/>
  <c r="Z2252" i="1"/>
  <c r="W2252" i="1"/>
  <c r="Z2027" i="1"/>
  <c r="W2027" i="1"/>
  <c r="Z2070" i="1"/>
  <c r="W2070" i="1"/>
  <c r="Z1462" i="1"/>
  <c r="W1462" i="1"/>
  <c r="Z2516" i="1"/>
  <c r="W2516" i="1"/>
  <c r="Z2241" i="1"/>
  <c r="W2241" i="1"/>
  <c r="Z1820" i="1"/>
  <c r="W1820" i="1"/>
  <c r="Z827" i="1"/>
  <c r="W827" i="1"/>
  <c r="Z1864" i="1"/>
  <c r="W1864" i="1"/>
  <c r="Z2133" i="1"/>
  <c r="W2133" i="1"/>
  <c r="Z1963" i="1"/>
  <c r="W1963" i="1"/>
  <c r="Z809" i="1"/>
  <c r="W809" i="1"/>
  <c r="Z2232" i="1"/>
  <c r="W2232" i="1"/>
  <c r="Z2732" i="1"/>
  <c r="W2732" i="1"/>
  <c r="Z2406" i="1"/>
  <c r="W2406" i="1"/>
  <c r="Z2417" i="1"/>
  <c r="W2417" i="1"/>
  <c r="Z2440" i="1"/>
  <c r="W2440" i="1"/>
  <c r="Z2017" i="1"/>
  <c r="W2017" i="1"/>
  <c r="Z2142" i="1"/>
  <c r="W2142" i="1"/>
  <c r="Z1862" i="1"/>
  <c r="W1862" i="1"/>
  <c r="Z1684" i="1"/>
  <c r="W1684" i="1"/>
  <c r="Z2078" i="1"/>
  <c r="W2078" i="1"/>
  <c r="Z1253" i="1"/>
  <c r="W1253" i="1"/>
  <c r="Z1627" i="1"/>
  <c r="W1627" i="1"/>
  <c r="Z2272" i="1"/>
  <c r="W2272" i="1"/>
  <c r="Z2538" i="1"/>
  <c r="W2538" i="1"/>
  <c r="Z2246" i="1"/>
  <c r="W2246" i="1"/>
  <c r="Z2711" i="1"/>
  <c r="W2711" i="1"/>
  <c r="Z2326" i="1"/>
  <c r="W2326" i="1"/>
  <c r="Z2266" i="1"/>
  <c r="W2266" i="1"/>
  <c r="Z2129" i="1"/>
  <c r="W2129" i="1"/>
  <c r="Z2304" i="1"/>
  <c r="W2304" i="1"/>
  <c r="Z2562" i="1"/>
  <c r="W2562" i="1"/>
  <c r="Z2268" i="1"/>
  <c r="W2268" i="1"/>
  <c r="Z1669" i="1"/>
  <c r="W1669" i="1"/>
  <c r="Z2455" i="1"/>
  <c r="W2455" i="1"/>
  <c r="Z2377" i="1"/>
  <c r="W2377" i="1"/>
  <c r="Z1929" i="1"/>
  <c r="W1929" i="1"/>
  <c r="Z2487" i="1"/>
  <c r="W2487" i="1"/>
  <c r="Z2725" i="1"/>
  <c r="W2725" i="1"/>
  <c r="Z2495" i="1"/>
  <c r="W2495" i="1"/>
  <c r="Z1657" i="1"/>
  <c r="W1657" i="1"/>
  <c r="Z1529" i="1"/>
  <c r="W1529" i="1"/>
  <c r="Z2663" i="1"/>
  <c r="W2663" i="1"/>
  <c r="Z1976" i="1"/>
  <c r="W1976" i="1"/>
  <c r="Z2382" i="1"/>
  <c r="W2382" i="1"/>
  <c r="Z2612" i="1"/>
  <c r="W2612" i="1"/>
  <c r="Z2560" i="1"/>
  <c r="W2560" i="1"/>
  <c r="Z1752" i="1"/>
  <c r="W1752" i="1"/>
  <c r="Z1628" i="1"/>
  <c r="W1628" i="1"/>
  <c r="Z2696" i="1"/>
  <c r="W2696" i="1"/>
  <c r="Z2065" i="1"/>
  <c r="W2065" i="1"/>
  <c r="Z2393" i="1"/>
  <c r="W2393" i="1"/>
  <c r="Z2623" i="1"/>
  <c r="W2623" i="1"/>
  <c r="Z2694" i="1"/>
  <c r="W2694" i="1"/>
  <c r="Z1228" i="1"/>
  <c r="W1228" i="1"/>
  <c r="Z2614" i="1"/>
  <c r="W2614" i="1"/>
  <c r="Z2470" i="1"/>
  <c r="W2470" i="1"/>
  <c r="Z1654" i="1"/>
  <c r="W1654" i="1"/>
  <c r="Z2281" i="1"/>
  <c r="W2281" i="1"/>
  <c r="Z2521" i="1"/>
  <c r="W2521" i="1"/>
  <c r="Z2684" i="1"/>
  <c r="W2684" i="1"/>
  <c r="Z1966" i="1"/>
  <c r="W1966" i="1"/>
  <c r="Z2175" i="1"/>
  <c r="W2175" i="1"/>
  <c r="Z2216" i="1"/>
  <c r="W2216" i="1"/>
  <c r="Z2699" i="1"/>
  <c r="W2699" i="1"/>
  <c r="Z1981" i="1"/>
  <c r="W1981" i="1"/>
  <c r="Z2418" i="1"/>
  <c r="W2418" i="1"/>
  <c r="Z1624" i="1"/>
  <c r="W1624" i="1"/>
  <c r="Z2539" i="1"/>
  <c r="W2539" i="1"/>
  <c r="Z2146" i="1"/>
  <c r="W2146" i="1"/>
  <c r="Z1510" i="1"/>
  <c r="W1510" i="1"/>
  <c r="Z2525" i="1"/>
  <c r="W2525" i="1"/>
  <c r="Z2433" i="1"/>
  <c r="W2433" i="1"/>
  <c r="Z2472" i="1"/>
  <c r="W2472" i="1"/>
  <c r="Z1010" i="1"/>
  <c r="W1010" i="1"/>
  <c r="Z2317" i="1"/>
  <c r="W2317" i="1"/>
  <c r="Z2302" i="1"/>
  <c r="W2302" i="1"/>
  <c r="Z2505" i="1"/>
  <c r="W2505" i="1"/>
  <c r="Z1899" i="1"/>
  <c r="W1899" i="1"/>
  <c r="Z3156" i="1"/>
  <c r="W3156" i="1"/>
  <c r="Z2982" i="1"/>
  <c r="W2982" i="1"/>
  <c r="Z3217" i="1"/>
  <c r="W3217" i="1"/>
  <c r="Z1456" i="1"/>
  <c r="W1456" i="1"/>
  <c r="Z1457" i="1"/>
  <c r="W1457" i="1"/>
  <c r="Z3017" i="1"/>
  <c r="W3017" i="1"/>
  <c r="Z1464" i="1"/>
  <c r="W1464" i="1"/>
  <c r="Z1751" i="1"/>
  <c r="W1751" i="1"/>
  <c r="Z1410" i="1"/>
  <c r="W1410" i="1"/>
  <c r="Z2497" i="1"/>
  <c r="W2497" i="1"/>
  <c r="Z2508" i="1"/>
  <c r="W2508" i="1"/>
  <c r="Z2572" i="1"/>
  <c r="W2572" i="1"/>
  <c r="Z2550" i="1"/>
  <c r="W2550" i="1"/>
  <c r="Z2537" i="1"/>
  <c r="W2537" i="1"/>
  <c r="Z2273" i="1"/>
  <c r="W2273" i="1"/>
  <c r="Z2162" i="1"/>
  <c r="W2162" i="1"/>
  <c r="Z1876" i="1"/>
  <c r="W1876" i="1"/>
  <c r="Z1567" i="1"/>
  <c r="W1567" i="1"/>
  <c r="Z710" i="1"/>
  <c r="W710" i="1"/>
  <c r="Z979" i="1"/>
  <c r="W979" i="1"/>
  <c r="Z2350" i="1"/>
  <c r="W2350" i="1"/>
  <c r="Z2309" i="1"/>
  <c r="W2309" i="1"/>
  <c r="Z1663" i="1"/>
  <c r="W1663" i="1"/>
  <c r="Z1609" i="1"/>
  <c r="W1609" i="1"/>
  <c r="Z2644" i="1"/>
  <c r="W2644" i="1"/>
  <c r="Z2331" i="1"/>
  <c r="W2331" i="1"/>
  <c r="Z1480" i="1"/>
  <c r="W1480" i="1"/>
  <c r="Z1509" i="1"/>
  <c r="W1509" i="1"/>
  <c r="Z1930" i="1"/>
  <c r="W1930" i="1"/>
  <c r="Z1555" i="1"/>
  <c r="W1555" i="1"/>
  <c r="Z958" i="1"/>
  <c r="W958" i="1"/>
  <c r="Z1564" i="1"/>
  <c r="W1564" i="1"/>
  <c r="Z1916" i="1"/>
  <c r="W1916" i="1"/>
  <c r="Z2295" i="1"/>
  <c r="W2295" i="1"/>
  <c r="Z2256" i="1"/>
  <c r="W2256" i="1"/>
  <c r="Z2314" i="1"/>
  <c r="W2314" i="1"/>
  <c r="Z2313" i="1"/>
  <c r="W2313" i="1"/>
  <c r="Z2345" i="1"/>
  <c r="W2345" i="1"/>
  <c r="Z2721" i="1"/>
  <c r="W2721" i="1"/>
  <c r="Z1160" i="1"/>
  <c r="W1160" i="1"/>
  <c r="Z2703" i="1"/>
  <c r="W2703" i="1"/>
  <c r="Z1229" i="1"/>
  <c r="W1229" i="1"/>
  <c r="Z1784" i="1"/>
  <c r="W1784" i="1"/>
  <c r="Z2021" i="1"/>
  <c r="W2021" i="1"/>
  <c r="Z1327" i="1"/>
  <c r="W1327" i="1"/>
  <c r="Z2636" i="1"/>
  <c r="W2636" i="1"/>
  <c r="Z1488" i="1"/>
  <c r="W1488" i="1"/>
  <c r="Z2485" i="1"/>
  <c r="W2485" i="1"/>
  <c r="Z1558" i="1"/>
  <c r="W1558" i="1"/>
  <c r="Z2442" i="1"/>
  <c r="W2442" i="1"/>
  <c r="Z2274" i="1"/>
  <c r="W2274" i="1"/>
  <c r="Z1630" i="1"/>
  <c r="W1630" i="1"/>
  <c r="Z2738" i="1"/>
  <c r="W2738" i="1"/>
  <c r="Z1537" i="1"/>
  <c r="W1537" i="1"/>
  <c r="Z2518" i="1"/>
  <c r="W2518" i="1"/>
  <c r="Z2148" i="1"/>
  <c r="W2148" i="1"/>
  <c r="Z1303" i="1"/>
  <c r="W1303" i="1"/>
  <c r="Z2641" i="1"/>
  <c r="W2641" i="1"/>
  <c r="Z2280" i="1"/>
  <c r="W2280" i="1"/>
  <c r="Z2611" i="1"/>
  <c r="W2611" i="1"/>
  <c r="Z2448" i="1"/>
  <c r="W2448" i="1"/>
  <c r="Z2503" i="1"/>
  <c r="W2503" i="1"/>
  <c r="Z2080" i="1"/>
  <c r="W2080" i="1"/>
  <c r="Z2329" i="1"/>
  <c r="W2329" i="1"/>
  <c r="Z1788" i="1"/>
  <c r="W1788" i="1"/>
  <c r="Z2290" i="1"/>
  <c r="W2290" i="1"/>
  <c r="Z2499" i="1"/>
  <c r="W2499" i="1"/>
  <c r="Z2748" i="1"/>
  <c r="W2748" i="1"/>
  <c r="Z2630" i="1"/>
  <c r="W2630" i="1"/>
  <c r="Z2126" i="1"/>
  <c r="W2126" i="1"/>
  <c r="Z2398" i="1"/>
  <c r="W2398" i="1"/>
  <c r="Z1878" i="1"/>
  <c r="W1878" i="1"/>
  <c r="Z2301" i="1"/>
  <c r="W2301" i="1"/>
  <c r="Z2520" i="1"/>
  <c r="W2520" i="1"/>
  <c r="Z2759" i="1"/>
  <c r="W2759" i="1"/>
  <c r="Z2697" i="1"/>
  <c r="W2697" i="1"/>
  <c r="Z1775" i="1"/>
  <c r="W1775" i="1"/>
  <c r="Z1727" i="1"/>
  <c r="W1727" i="1"/>
  <c r="Z2719" i="1"/>
  <c r="W2719" i="1"/>
  <c r="Z2111" i="1"/>
  <c r="W2111" i="1"/>
  <c r="Z2405" i="1"/>
  <c r="W2405" i="1"/>
  <c r="Z2657" i="1"/>
  <c r="W2657" i="1"/>
  <c r="Z2761" i="1"/>
  <c r="W2761" i="1"/>
  <c r="Z1393" i="1"/>
  <c r="W1393" i="1"/>
  <c r="Z2637" i="1"/>
  <c r="W2637" i="1"/>
  <c r="Z2506" i="1"/>
  <c r="W2506" i="1"/>
  <c r="Z1749" i="1"/>
  <c r="W1749" i="1"/>
  <c r="Z2291" i="1"/>
  <c r="W2291" i="1"/>
  <c r="Z2533" i="1"/>
  <c r="W2533" i="1"/>
  <c r="Z1676" i="1"/>
  <c r="W1676" i="1"/>
  <c r="Z1218" i="1"/>
  <c r="W1218" i="1"/>
  <c r="Z2228" i="1"/>
  <c r="W2228" i="1"/>
  <c r="Z2475" i="1"/>
  <c r="W2475" i="1"/>
  <c r="Z2218" i="1"/>
  <c r="W2218" i="1"/>
  <c r="Z1903" i="1"/>
  <c r="W1903" i="1"/>
  <c r="Z2463" i="1"/>
  <c r="W2463" i="1"/>
  <c r="Z18" i="1"/>
  <c r="W18" i="1"/>
  <c r="Z2339" i="1"/>
  <c r="W2339" i="1"/>
  <c r="Z1561" i="1"/>
  <c r="W1561" i="1"/>
  <c r="Z2198" i="1"/>
  <c r="W2198" i="1"/>
  <c r="Z1948" i="1"/>
  <c r="W1948" i="1"/>
  <c r="Z3153" i="1"/>
  <c r="W3153" i="1"/>
  <c r="Z3018" i="1"/>
  <c r="W3018" i="1"/>
  <c r="Z2966" i="1"/>
  <c r="W2966" i="1"/>
  <c r="Z2967" i="1"/>
  <c r="W2967" i="1"/>
  <c r="Z3219" i="1"/>
  <c r="W3219" i="1"/>
  <c r="Z3192" i="1"/>
  <c r="W3192" i="1"/>
  <c r="Z3218" i="1"/>
  <c r="W3218" i="1"/>
  <c r="Z1642" i="1"/>
  <c r="W1642" i="1"/>
  <c r="Z2171" i="1"/>
  <c r="W2171" i="1"/>
  <c r="Z1830" i="1"/>
  <c r="W1830" i="1"/>
  <c r="Z1838" i="1"/>
  <c r="W1838" i="1"/>
  <c r="Z1492" i="1"/>
  <c r="W1492" i="1"/>
  <c r="Z2425" i="1"/>
  <c r="W2425" i="1"/>
  <c r="Z2524" i="1"/>
  <c r="W2524" i="1"/>
  <c r="Z2205" i="1"/>
  <c r="W2205" i="1"/>
  <c r="Z2224" i="1"/>
  <c r="W2224" i="1"/>
  <c r="Z2269" i="1"/>
  <c r="W2269" i="1"/>
  <c r="Z2541" i="1"/>
  <c r="W2541" i="1"/>
  <c r="Z2571" i="1"/>
  <c r="W2571" i="1"/>
  <c r="Z2396" i="1"/>
  <c r="W2396" i="1"/>
  <c r="Z2002" i="1"/>
  <c r="W2002" i="1"/>
  <c r="Z1481" i="1"/>
  <c r="W1481" i="1"/>
  <c r="Z1739" i="1"/>
  <c r="W1739" i="1"/>
  <c r="Z1194" i="1"/>
  <c r="W1194" i="1"/>
  <c r="Z2328" i="1"/>
  <c r="W2328" i="1"/>
  <c r="Z2320" i="1"/>
  <c r="W2320" i="1"/>
  <c r="Z2756" i="1"/>
  <c r="W2756" i="1"/>
  <c r="Z2325" i="1"/>
  <c r="W2325" i="1"/>
  <c r="Z2567" i="1"/>
  <c r="W2567" i="1"/>
  <c r="Z2284" i="1"/>
  <c r="W2284" i="1"/>
  <c r="Z2125" i="1"/>
  <c r="W2125" i="1"/>
  <c r="Z2361" i="1"/>
  <c r="W2361" i="1"/>
  <c r="Z2353" i="1"/>
  <c r="W2353" i="1"/>
  <c r="Z2767" i="1"/>
  <c r="W2767" i="1"/>
  <c r="Z1607" i="1"/>
  <c r="W1607" i="1"/>
  <c r="Z2318" i="1"/>
  <c r="W2318" i="1"/>
  <c r="Z1646" i="1"/>
  <c r="W1646" i="1"/>
  <c r="Z2381" i="1"/>
  <c r="W2381" i="1"/>
  <c r="Z2736" i="1"/>
  <c r="W2736" i="1"/>
  <c r="Z2592" i="1"/>
  <c r="W2592" i="1"/>
  <c r="Z2708" i="1"/>
  <c r="W2708" i="1"/>
  <c r="Z1583" i="1"/>
  <c r="W1583" i="1"/>
  <c r="Z2685" i="1"/>
  <c r="W2685" i="1"/>
  <c r="Z2344" i="1"/>
  <c r="W2344" i="1"/>
  <c r="Z2404" i="1"/>
  <c r="W2404" i="1"/>
  <c r="Z2622" i="1"/>
  <c r="W2622" i="1"/>
  <c r="Z2584" i="1"/>
  <c r="W2584" i="1"/>
  <c r="Z2638" i="1"/>
  <c r="W2638" i="1"/>
  <c r="Z1596" i="1"/>
  <c r="W1596" i="1"/>
  <c r="Z2705" i="1"/>
  <c r="W2705" i="1"/>
  <c r="Z2379" i="1"/>
  <c r="W2379" i="1"/>
  <c r="Z2416" i="1"/>
  <c r="W2416" i="1"/>
  <c r="Z2634" i="1"/>
  <c r="W2634" i="1"/>
  <c r="Z2720" i="1"/>
  <c r="W2720" i="1"/>
  <c r="Z2704" i="1"/>
  <c r="W2704" i="1"/>
  <c r="Z734" i="1"/>
  <c r="W734" i="1"/>
  <c r="Z2434" i="1"/>
  <c r="W2434" i="1"/>
  <c r="Z2014" i="1"/>
  <c r="W2014" i="1"/>
  <c r="Z2324" i="1"/>
  <c r="W2324" i="1"/>
  <c r="Z2532" i="1"/>
  <c r="W2532" i="1"/>
  <c r="Z2770" i="1"/>
  <c r="W2770" i="1"/>
  <c r="Z1724" i="1"/>
  <c r="W1724" i="1"/>
  <c r="Z1798" i="1"/>
  <c r="W1798" i="1"/>
  <c r="Z1952" i="1"/>
  <c r="W1952" i="1"/>
  <c r="Z2742" i="1"/>
  <c r="W2742" i="1"/>
  <c r="Z2158" i="1"/>
  <c r="W2158" i="1"/>
  <c r="Z2429" i="1"/>
  <c r="W2429" i="1"/>
  <c r="Z2669" i="1"/>
  <c r="W2669" i="1"/>
  <c r="Z1692" i="1"/>
  <c r="W1692" i="1"/>
  <c r="Z2441" i="1"/>
  <c r="W2441" i="1"/>
  <c r="Z2763" i="1"/>
  <c r="W2763" i="1"/>
  <c r="Z2166" i="1"/>
  <c r="W2166" i="1"/>
  <c r="Z2221" i="1"/>
  <c r="W2221" i="1"/>
  <c r="Z2366" i="1"/>
  <c r="W2366" i="1"/>
  <c r="Z2116" i="1"/>
  <c r="W2116" i="1"/>
  <c r="Z2254" i="1"/>
  <c r="W2254" i="1"/>
  <c r="Z2642" i="1"/>
  <c r="W2642" i="1"/>
  <c r="Z2557" i="1"/>
  <c r="W2557" i="1"/>
  <c r="Z2575" i="1"/>
  <c r="W2575" i="1"/>
  <c r="Z2217" i="1"/>
  <c r="W2217" i="1"/>
  <c r="Z3157" i="1"/>
  <c r="W3157" i="1"/>
  <c r="Z3189" i="1"/>
  <c r="W3189" i="1"/>
  <c r="Z2979" i="1"/>
  <c r="W2979" i="1"/>
  <c r="Z2980" i="1"/>
  <c r="W2980" i="1"/>
  <c r="Z1458" i="1"/>
  <c r="W1458" i="1"/>
  <c r="Z3204" i="1"/>
  <c r="W3204" i="1"/>
  <c r="Z2965" i="1"/>
  <c r="W2965" i="1"/>
  <c r="Z3149" i="1"/>
  <c r="W3149" i="1"/>
  <c r="Z2283" i="1"/>
  <c r="W2283" i="1"/>
  <c r="Z2186" i="1"/>
  <c r="W2186" i="1"/>
  <c r="Z1888" i="1"/>
  <c r="W1888" i="1"/>
  <c r="Z1580" i="1"/>
  <c r="W1580" i="1"/>
  <c r="Z1007" i="1"/>
  <c r="W1007" i="1"/>
  <c r="Z2403" i="1"/>
  <c r="W2403" i="1"/>
  <c r="Z2414" i="1"/>
  <c r="W2414" i="1"/>
  <c r="Z2482" i="1"/>
  <c r="W2482" i="1"/>
  <c r="Z2446" i="1"/>
  <c r="W2446" i="1"/>
  <c r="Z2410" i="1"/>
  <c r="W2410" i="1"/>
  <c r="Z1672" i="1"/>
  <c r="W1672" i="1"/>
  <c r="Z2003" i="1"/>
  <c r="W2003" i="1"/>
  <c r="Z1707" i="1"/>
  <c r="W1707" i="1"/>
  <c r="Z1310" i="1"/>
  <c r="W1310" i="1"/>
  <c r="Z2134" i="1"/>
  <c r="W2134" i="1"/>
  <c r="Z1140" i="1"/>
  <c r="W1140" i="1"/>
  <c r="Z2479" i="1"/>
  <c r="W2479" i="1"/>
  <c r="Z2737" i="1"/>
  <c r="W2737" i="1"/>
  <c r="Z2747" i="1"/>
  <c r="W2747" i="1"/>
  <c r="Z2656" i="1"/>
  <c r="W2656" i="1"/>
  <c r="Z2439" i="1"/>
  <c r="W2439" i="1"/>
  <c r="Z1780" i="1"/>
  <c r="W1780" i="1"/>
  <c r="Z2547" i="1"/>
  <c r="W2547" i="1"/>
  <c r="Z3199" i="1"/>
  <c r="W3199" i="1"/>
  <c r="Z3291" i="1"/>
  <c r="W3291" i="1"/>
  <c r="Z3100" i="1"/>
  <c r="W3100" i="1"/>
  <c r="Z3247" i="1"/>
  <c r="W3247" i="1"/>
  <c r="Z3304" i="1"/>
  <c r="W3304" i="1"/>
  <c r="Z732" i="1"/>
  <c r="W732" i="1"/>
  <c r="Z3114" i="1"/>
  <c r="W3114" i="1"/>
  <c r="Z3235" i="1"/>
  <c r="W3235" i="1"/>
  <c r="Z3292" i="1"/>
  <c r="W3292" i="1"/>
  <c r="Z2844" i="1"/>
  <c r="W2844" i="1"/>
  <c r="Z3167" i="1"/>
  <c r="W3167" i="1"/>
  <c r="Z2936" i="1"/>
  <c r="W2936" i="1"/>
  <c r="Z3196" i="1"/>
  <c r="W3196" i="1"/>
  <c r="Z3099" i="1"/>
  <c r="W3099" i="1"/>
  <c r="Z3038" i="1"/>
  <c r="W3038" i="1"/>
  <c r="Z3031" i="1"/>
  <c r="W3031" i="1"/>
  <c r="Z79" i="1"/>
  <c r="W79" i="1"/>
  <c r="Z330" i="1"/>
  <c r="W330" i="1"/>
  <c r="Z3181" i="1"/>
  <c r="W3181" i="1"/>
  <c r="Z3128" i="1"/>
  <c r="W3128" i="1"/>
  <c r="Z3069" i="1"/>
  <c r="W3069" i="1"/>
  <c r="Z3066" i="1"/>
  <c r="W3066" i="1"/>
  <c r="Z2956" i="1"/>
  <c r="W2956" i="1"/>
  <c r="Z3097" i="1"/>
  <c r="W3097" i="1"/>
  <c r="Z3047" i="1"/>
  <c r="W3047" i="1"/>
  <c r="Z3133" i="1"/>
  <c r="W3133" i="1"/>
  <c r="Z3049" i="1"/>
  <c r="W3049" i="1"/>
  <c r="Z2976" i="1"/>
  <c r="W2976" i="1"/>
  <c r="Z2847" i="1"/>
  <c r="W2847" i="1"/>
  <c r="Z2960" i="1"/>
  <c r="W2960" i="1"/>
  <c r="Z2892" i="1"/>
  <c r="W2892" i="1"/>
  <c r="Z2962" i="1"/>
  <c r="W2962" i="1"/>
  <c r="Z2799" i="1"/>
  <c r="W2799" i="1"/>
  <c r="Z2910" i="1"/>
  <c r="W2910" i="1"/>
  <c r="Z3070" i="1"/>
  <c r="W3070" i="1"/>
  <c r="Z2994" i="1"/>
  <c r="W2994" i="1"/>
  <c r="Z2909" i="1"/>
  <c r="W2909" i="1"/>
  <c r="Z3013" i="1"/>
  <c r="W3013" i="1"/>
  <c r="Z2954" i="1"/>
  <c r="W2954" i="1"/>
  <c r="Z2905" i="1"/>
  <c r="W2905" i="1"/>
  <c r="Z2821" i="1"/>
  <c r="W2821" i="1"/>
  <c r="Z2872" i="1"/>
  <c r="W2872" i="1"/>
  <c r="Z2808" i="1"/>
  <c r="W2808" i="1"/>
  <c r="Z2878" i="1"/>
  <c r="W2878" i="1"/>
  <c r="Z2814" i="1"/>
  <c r="W2814" i="1"/>
  <c r="Z2916" i="1"/>
  <c r="W2916" i="1"/>
  <c r="Z2852" i="1"/>
  <c r="W2852" i="1"/>
  <c r="Z2788" i="1"/>
  <c r="W2788" i="1"/>
  <c r="Z2845" i="1"/>
  <c r="W2845" i="1"/>
  <c r="Z2781" i="1"/>
  <c r="W2781" i="1"/>
  <c r="Z2848" i="1"/>
  <c r="W2848" i="1"/>
  <c r="Z2784" i="1"/>
  <c r="W2784" i="1"/>
  <c r="Z2838" i="1"/>
  <c r="W2838" i="1"/>
  <c r="Z2774" i="1"/>
  <c r="W2774" i="1"/>
  <c r="Z3093" i="1"/>
  <c r="W3093" i="1"/>
  <c r="Z3198" i="1"/>
  <c r="W3198" i="1"/>
  <c r="Z3278" i="1"/>
  <c r="W3278" i="1"/>
  <c r="Z3086" i="1"/>
  <c r="W3086" i="1"/>
  <c r="Z3313" i="1"/>
  <c r="W3313" i="1"/>
  <c r="Z3268" i="1"/>
  <c r="W3268" i="1"/>
  <c r="Z3197" i="1"/>
  <c r="W3197" i="1"/>
  <c r="Z3308" i="1"/>
  <c r="W3308" i="1"/>
  <c r="Z270" i="1"/>
  <c r="W270" i="1"/>
  <c r="Z246" i="1"/>
  <c r="W246" i="1"/>
  <c r="Z544" i="1"/>
  <c r="W544" i="1"/>
  <c r="Z175" i="1"/>
  <c r="W175" i="1"/>
  <c r="Z3216" i="1"/>
  <c r="W3216" i="1"/>
  <c r="Z3159" i="1"/>
  <c r="W3159" i="1"/>
  <c r="Z3276" i="1"/>
  <c r="W3276" i="1"/>
  <c r="Z372" i="1"/>
  <c r="W372" i="1"/>
  <c r="Z738" i="1"/>
  <c r="W738" i="1"/>
  <c r="Z607" i="1"/>
  <c r="W607" i="1"/>
  <c r="Z46" i="1"/>
  <c r="W46" i="1"/>
  <c r="Z129" i="1"/>
  <c r="W129" i="1"/>
  <c r="Z282" i="1"/>
  <c r="W282" i="1"/>
  <c r="Z383" i="1"/>
  <c r="W383" i="1"/>
  <c r="Z394" i="1"/>
  <c r="W394" i="1"/>
  <c r="Z226" i="1"/>
  <c r="W226" i="1"/>
  <c r="Z414" i="1"/>
  <c r="W414" i="1"/>
  <c r="Z937" i="1"/>
  <c r="W937" i="1"/>
  <c r="Z384" i="1"/>
  <c r="W384" i="1"/>
  <c r="Z514" i="1"/>
  <c r="W514" i="1"/>
  <c r="Z370" i="1"/>
  <c r="W370" i="1"/>
  <c r="Z594" i="1"/>
  <c r="W594" i="1"/>
  <c r="Z593" i="1"/>
  <c r="W593" i="1"/>
  <c r="Z42" i="1"/>
  <c r="W42" i="1"/>
  <c r="Z348" i="1"/>
  <c r="W348" i="1"/>
  <c r="Z715" i="1"/>
  <c r="W715" i="1"/>
  <c r="Z584" i="1"/>
  <c r="W584" i="1"/>
  <c r="Z238" i="1"/>
  <c r="W238" i="1"/>
  <c r="Z6" i="1"/>
  <c r="W6" i="1"/>
  <c r="Z625" i="1"/>
  <c r="W625" i="1"/>
  <c r="Z3299" i="1"/>
  <c r="W3299" i="1"/>
  <c r="Z602" i="1"/>
  <c r="W602" i="1"/>
  <c r="Z836" i="1"/>
  <c r="W836" i="1"/>
  <c r="Z3280" i="1"/>
  <c r="W3280" i="1"/>
  <c r="Z26" i="1"/>
  <c r="W26" i="1"/>
  <c r="Z479" i="1"/>
  <c r="W479" i="1"/>
  <c r="Z560" i="1"/>
  <c r="W560" i="1"/>
  <c r="Z640" i="1"/>
  <c r="W640" i="1"/>
  <c r="Z3224" i="1"/>
  <c r="W3224" i="1"/>
  <c r="Z117" i="1"/>
  <c r="W117" i="1"/>
  <c r="Z3195" i="1"/>
  <c r="W3195" i="1"/>
  <c r="Z241" i="1"/>
  <c r="W241" i="1"/>
  <c r="Z654" i="1"/>
  <c r="W654" i="1"/>
  <c r="Z605" i="1"/>
  <c r="W605" i="1"/>
  <c r="Z3309" i="1"/>
  <c r="W3309" i="1"/>
  <c r="Z2959" i="1"/>
  <c r="W2959" i="1"/>
  <c r="Z325" i="1"/>
  <c r="W325" i="1"/>
  <c r="Z60" i="1"/>
  <c r="W60" i="1"/>
  <c r="Z676" i="1"/>
  <c r="W676" i="1"/>
  <c r="Z3004" i="1"/>
  <c r="W3004" i="1"/>
  <c r="Z382" i="1"/>
  <c r="W382" i="1"/>
  <c r="Z630" i="1"/>
  <c r="W630" i="1"/>
  <c r="Z1197" i="1"/>
  <c r="W1197" i="1"/>
  <c r="Z388" i="1"/>
  <c r="W388" i="1"/>
  <c r="Z76" i="1"/>
  <c r="W76" i="1"/>
  <c r="Z99" i="1"/>
  <c r="W99" i="1"/>
  <c r="Z12" i="1"/>
  <c r="W12" i="1"/>
  <c r="Z1234" i="1"/>
  <c r="W1234" i="1"/>
  <c r="Z1385" i="1"/>
  <c r="W1385" i="1"/>
  <c r="Z554" i="1"/>
  <c r="W554" i="1"/>
  <c r="Z136" i="1"/>
  <c r="W136" i="1"/>
  <c r="Z374" i="1"/>
  <c r="W374" i="1"/>
  <c r="Z949" i="1"/>
  <c r="W949" i="1"/>
  <c r="Z376" i="1"/>
  <c r="W376" i="1"/>
  <c r="Z244" i="1"/>
  <c r="W244" i="1"/>
  <c r="Z362" i="1"/>
  <c r="W362" i="1"/>
  <c r="Z326" i="1"/>
  <c r="W326" i="1"/>
  <c r="Z359" i="1"/>
  <c r="W359" i="1"/>
  <c r="Z57" i="1"/>
  <c r="W57" i="1"/>
  <c r="Z1233" i="1"/>
  <c r="W1233" i="1"/>
  <c r="Z577" i="1"/>
  <c r="W577" i="1"/>
  <c r="Z718" i="1"/>
  <c r="W718" i="1"/>
  <c r="Z397" i="1"/>
  <c r="W397" i="1"/>
  <c r="Z573" i="1"/>
  <c r="W573" i="1"/>
  <c r="Z19" i="1"/>
  <c r="W19" i="1"/>
  <c r="Z1091" i="1"/>
  <c r="W1091" i="1"/>
  <c r="Z483" i="1"/>
  <c r="W483" i="1"/>
  <c r="Z518" i="1"/>
  <c r="W518" i="1"/>
  <c r="Z564" i="1"/>
  <c r="W564" i="1"/>
  <c r="Z621" i="1"/>
  <c r="W621" i="1"/>
  <c r="Z561" i="1"/>
  <c r="W561" i="1"/>
  <c r="Z293" i="1"/>
  <c r="W293" i="1"/>
  <c r="Z39" i="1"/>
  <c r="W39" i="1"/>
  <c r="Z527" i="1"/>
  <c r="W527" i="1"/>
  <c r="Z526" i="1"/>
  <c r="W526" i="1"/>
  <c r="Z21" i="1"/>
  <c r="W21" i="1"/>
  <c r="Z957" i="1"/>
  <c r="W957" i="1"/>
  <c r="Z806" i="1"/>
  <c r="W806" i="1"/>
  <c r="Z40" i="1"/>
  <c r="W40" i="1"/>
  <c r="Z904" i="1"/>
  <c r="W904" i="1"/>
  <c r="Z183" i="1"/>
  <c r="W183" i="1"/>
  <c r="Z866" i="1"/>
  <c r="W866" i="1"/>
  <c r="Z1209" i="1"/>
  <c r="W1209" i="1"/>
  <c r="Z1467" i="1"/>
  <c r="W1467" i="1"/>
  <c r="Z663" i="1"/>
  <c r="W663" i="1"/>
  <c r="Z1055" i="1"/>
  <c r="W1055" i="1"/>
  <c r="Z284" i="1"/>
  <c r="W284" i="1"/>
  <c r="Z1356" i="1"/>
  <c r="W1356" i="1"/>
  <c r="Z1424" i="1"/>
  <c r="W1424" i="1"/>
  <c r="Z674" i="1"/>
  <c r="W674" i="1"/>
  <c r="Z794" i="1"/>
  <c r="W794" i="1"/>
  <c r="Z960" i="1"/>
  <c r="W960" i="1"/>
  <c r="Z626" i="1"/>
  <c r="W626" i="1"/>
  <c r="Z987" i="1"/>
  <c r="W987" i="1"/>
  <c r="Z1118" i="1"/>
  <c r="W1118" i="1"/>
  <c r="Z1316" i="1"/>
  <c r="W1316" i="1"/>
  <c r="Z148" i="1"/>
  <c r="W148" i="1"/>
  <c r="Z1491" i="1"/>
  <c r="W1491" i="1"/>
  <c r="Z811" i="1"/>
  <c r="W811" i="1"/>
  <c r="Z1137" i="1"/>
  <c r="W1137" i="1"/>
  <c r="Z1354" i="1"/>
  <c r="W1354" i="1"/>
  <c r="Z1638" i="1"/>
  <c r="W1638" i="1"/>
  <c r="Z635" i="1"/>
  <c r="W635" i="1"/>
  <c r="Z77" i="1"/>
  <c r="W77" i="1"/>
  <c r="Z542" i="1"/>
  <c r="W542" i="1"/>
  <c r="Z417" i="1"/>
  <c r="W417" i="1"/>
  <c r="Z896" i="1"/>
  <c r="W896" i="1"/>
  <c r="Z1383" i="1"/>
  <c r="W1383" i="1"/>
  <c r="Z1601" i="1"/>
  <c r="W1601" i="1"/>
  <c r="Z1912" i="1"/>
  <c r="W1912" i="1"/>
  <c r="Z2152" i="1"/>
  <c r="W2152" i="1"/>
  <c r="Z1317" i="1"/>
  <c r="W1317" i="1"/>
  <c r="Z787" i="1"/>
  <c r="W787" i="1"/>
  <c r="Z648" i="1"/>
  <c r="W648" i="1"/>
  <c r="Z1049" i="1"/>
  <c r="W1049" i="1"/>
  <c r="Z920" i="1"/>
  <c r="W920" i="1"/>
  <c r="Z1433" i="1"/>
  <c r="W1433" i="1"/>
  <c r="Z756" i="1"/>
  <c r="W756" i="1"/>
  <c r="Z1905" i="1"/>
  <c r="W1905" i="1"/>
  <c r="Z2063" i="1"/>
  <c r="W2063" i="1"/>
  <c r="Z2018" i="1"/>
  <c r="W2018" i="1"/>
  <c r="Z2223" i="1"/>
  <c r="W2223" i="1"/>
  <c r="Z2222" i="1"/>
  <c r="W2222" i="1"/>
  <c r="Z1232" i="1"/>
  <c r="W1232" i="1"/>
  <c r="Z966" i="1"/>
  <c r="W966" i="1"/>
  <c r="Z612" i="1"/>
  <c r="W612" i="1"/>
  <c r="Z1262" i="1"/>
  <c r="W1262" i="1"/>
  <c r="Z2052" i="1"/>
  <c r="W2052" i="1"/>
  <c r="Z2108" i="1"/>
  <c r="W2108" i="1"/>
  <c r="Z589" i="1"/>
  <c r="W589" i="1"/>
  <c r="Z1399" i="1"/>
  <c r="W1399" i="1"/>
  <c r="Z1440" i="1"/>
  <c r="W1440" i="1"/>
  <c r="Z708" i="1"/>
  <c r="W708" i="1"/>
  <c r="Z977" i="1"/>
  <c r="W977" i="1"/>
  <c r="Z604" i="1"/>
  <c r="W604" i="1"/>
  <c r="Z1225" i="1"/>
  <c r="W1225" i="1"/>
  <c r="Z727" i="1"/>
  <c r="W727" i="1"/>
  <c r="Z2097" i="1"/>
  <c r="W2097" i="1"/>
  <c r="Z1098" i="1"/>
  <c r="W1098" i="1"/>
  <c r="Z1376" i="1"/>
  <c r="W1376" i="1"/>
  <c r="Z1548" i="1"/>
  <c r="W1548" i="1"/>
  <c r="Z687" i="1"/>
  <c r="W687" i="1"/>
  <c r="Z964" i="1"/>
  <c r="W964" i="1"/>
  <c r="Z391" i="1"/>
  <c r="W391" i="1"/>
  <c r="Z1189" i="1"/>
  <c r="W1189" i="1"/>
  <c r="Z2029" i="1"/>
  <c r="W2029" i="1"/>
  <c r="Z2074" i="1"/>
  <c r="W2074" i="1"/>
  <c r="Z2177" i="1"/>
  <c r="W2177" i="1"/>
  <c r="Z1093" i="1"/>
  <c r="W1093" i="1"/>
  <c r="Z1396" i="1"/>
  <c r="W1396" i="1"/>
  <c r="Z1040" i="1"/>
  <c r="W1040" i="1"/>
  <c r="Z742" i="1"/>
  <c r="W742" i="1"/>
  <c r="Z1331" i="1"/>
  <c r="W1331" i="1"/>
  <c r="Z1024" i="1"/>
  <c r="W1024" i="1"/>
  <c r="Z1871" i="1"/>
  <c r="W1871" i="1"/>
  <c r="Z1961" i="1"/>
  <c r="W1961" i="1"/>
  <c r="Z2165" i="1"/>
  <c r="W2165" i="1"/>
  <c r="Z1042" i="1"/>
  <c r="W1042" i="1"/>
  <c r="Z1373" i="1"/>
  <c r="W1373" i="1"/>
  <c r="Z1017" i="1"/>
  <c r="W1017" i="1"/>
  <c r="Z723" i="1"/>
  <c r="W723" i="1"/>
  <c r="Z1320" i="1"/>
  <c r="W1320" i="1"/>
  <c r="Z1012" i="1"/>
  <c r="W1012" i="1"/>
  <c r="Z1860" i="1"/>
  <c r="W1860" i="1"/>
  <c r="Z1949" i="1"/>
  <c r="W1949" i="1"/>
  <c r="Z2153" i="1"/>
  <c r="W2153" i="1"/>
  <c r="Z968" i="1"/>
  <c r="W968" i="1"/>
  <c r="Z1346" i="1"/>
  <c r="W1346" i="1"/>
  <c r="Z1004" i="1"/>
  <c r="W1004" i="1"/>
  <c r="Z701" i="1"/>
  <c r="W701" i="1"/>
  <c r="Z1190" i="1"/>
  <c r="W1190" i="1"/>
  <c r="Z510" i="1"/>
  <c r="W510" i="1"/>
  <c r="Z1747" i="1"/>
  <c r="W1747" i="1"/>
  <c r="Z1837" i="1"/>
  <c r="W1837" i="1"/>
  <c r="Z2016" i="1"/>
  <c r="W2016" i="1"/>
  <c r="Z2140" i="1"/>
  <c r="W2140" i="1"/>
  <c r="Z1033" i="1"/>
  <c r="W1033" i="1"/>
  <c r="Z992" i="1"/>
  <c r="W992" i="1"/>
  <c r="Z1425" i="1"/>
  <c r="W1425" i="1"/>
  <c r="Z1178" i="1"/>
  <c r="W1178" i="1"/>
  <c r="Z1685" i="1"/>
  <c r="W1685" i="1"/>
  <c r="Z615" i="1"/>
  <c r="W615" i="1"/>
  <c r="Z837" i="1"/>
  <c r="W837" i="1"/>
  <c r="Z1158" i="1"/>
  <c r="W1158" i="1"/>
  <c r="Z915" i="1"/>
  <c r="W915" i="1"/>
  <c r="Z2000" i="1"/>
  <c r="W2000" i="1"/>
  <c r="Z1842" i="1"/>
  <c r="W1842" i="1"/>
  <c r="Z1670" i="1"/>
  <c r="W1670" i="1"/>
  <c r="Z1471" i="1"/>
  <c r="W1471" i="1"/>
  <c r="Z747" i="1"/>
  <c r="W747" i="1"/>
  <c r="Z2682" i="1"/>
  <c r="W2682" i="1"/>
  <c r="Z1447" i="1"/>
  <c r="W1447" i="1"/>
  <c r="Z1107" i="1"/>
  <c r="W1107" i="1"/>
  <c r="Z675" i="1"/>
  <c r="W675" i="1"/>
  <c r="Z2168" i="1"/>
  <c r="W2168" i="1"/>
  <c r="Z2110" i="1"/>
  <c r="W2110" i="1"/>
  <c r="Z1863" i="1"/>
  <c r="W1863" i="1"/>
  <c r="Z1694" i="1"/>
  <c r="W1694" i="1"/>
  <c r="Z1495" i="1"/>
  <c r="W1495" i="1"/>
  <c r="Z1144" i="1"/>
  <c r="W1144" i="1"/>
  <c r="Z2081" i="1"/>
  <c r="W2081" i="1"/>
  <c r="Z2477" i="1"/>
  <c r="W2477" i="1"/>
  <c r="Z638" i="1"/>
  <c r="W638" i="1"/>
  <c r="Z2087" i="1"/>
  <c r="W2087" i="1"/>
  <c r="Z688" i="1"/>
  <c r="W688" i="1"/>
  <c r="Z1977" i="1"/>
  <c r="W1977" i="1"/>
  <c r="Z1807" i="1"/>
  <c r="W1807" i="1"/>
  <c r="Z1644" i="1"/>
  <c r="W1644" i="1"/>
  <c r="Z1417" i="1"/>
  <c r="W1417" i="1"/>
  <c r="Z2197" i="1"/>
  <c r="W2197" i="1"/>
  <c r="Z2771" i="1"/>
  <c r="W2771" i="1"/>
  <c r="Z1134" i="1"/>
  <c r="W1134" i="1"/>
  <c r="Z2579" i="1"/>
  <c r="W2579" i="1"/>
  <c r="Z152" i="1"/>
  <c r="W152" i="1"/>
  <c r="Z208" i="1"/>
  <c r="W208" i="1"/>
  <c r="Z2380" i="1"/>
  <c r="W2380" i="1"/>
  <c r="Z2390" i="1"/>
  <c r="W2390" i="1"/>
  <c r="Z2459" i="1"/>
  <c r="W2459" i="1"/>
  <c r="Z2330" i="1"/>
  <c r="W2330" i="1"/>
  <c r="Z2253" i="1"/>
  <c r="W2253" i="1"/>
  <c r="Z2522" i="1"/>
  <c r="W2522" i="1"/>
  <c r="Z1658" i="1"/>
  <c r="W1658" i="1"/>
  <c r="Z2137" i="1"/>
  <c r="W2137" i="1"/>
  <c r="Z1853" i="1"/>
  <c r="W1853" i="1"/>
  <c r="Z1517" i="1"/>
  <c r="W1517" i="1"/>
  <c r="Z2356" i="1"/>
  <c r="W2356" i="1"/>
  <c r="Z2367" i="1"/>
  <c r="W2367" i="1"/>
  <c r="Z2436" i="1"/>
  <c r="W2436" i="1"/>
  <c r="Z2399" i="1"/>
  <c r="W2399" i="1"/>
  <c r="Z2229" i="1"/>
  <c r="W2229" i="1"/>
  <c r="Z2624" i="1"/>
  <c r="W2624" i="1"/>
  <c r="Z1776" i="1"/>
  <c r="W1776" i="1"/>
  <c r="Z1437" i="1"/>
  <c r="W1437" i="1"/>
  <c r="Z2112" i="1"/>
  <c r="W2112" i="1"/>
  <c r="Z1715" i="1"/>
  <c r="W1715" i="1"/>
  <c r="Z2609" i="1"/>
  <c r="W2609" i="1"/>
  <c r="Z2608" i="1"/>
  <c r="W2608" i="1"/>
  <c r="Z2687" i="1"/>
  <c r="W2687" i="1"/>
  <c r="Z2640" i="1"/>
  <c r="W2640" i="1"/>
  <c r="Z2561" i="1"/>
  <c r="W2561" i="1"/>
  <c r="Z1765" i="1"/>
  <c r="W1765" i="1"/>
  <c r="Z2024" i="1"/>
  <c r="W2024" i="1"/>
  <c r="Z1730" i="1"/>
  <c r="W1730" i="1"/>
  <c r="Z1364" i="1"/>
  <c r="W1364" i="1"/>
  <c r="Z2157" i="1"/>
  <c r="W2157" i="1"/>
  <c r="Z2300" i="1"/>
  <c r="W2300" i="1"/>
  <c r="Z2322" i="1"/>
  <c r="W2322" i="1"/>
  <c r="Z2388" i="1"/>
  <c r="W2388" i="1"/>
  <c r="Z2352" i="1"/>
  <c r="W2352" i="1"/>
  <c r="Z2296" i="1"/>
  <c r="W2296" i="1"/>
  <c r="Z2714" i="1"/>
  <c r="W2714" i="1"/>
  <c r="Z1844" i="1"/>
  <c r="W1844" i="1"/>
  <c r="Z1544" i="1"/>
  <c r="W1544" i="1"/>
  <c r="Z2194" i="1"/>
  <c r="W2194" i="1"/>
  <c r="Z1975" i="1"/>
  <c r="W1975" i="1"/>
  <c r="Z2343" i="1"/>
  <c r="W2343" i="1"/>
  <c r="Z2676" i="1"/>
  <c r="W2676" i="1"/>
  <c r="Z2635" i="1"/>
  <c r="W2635" i="1"/>
  <c r="Z2646" i="1"/>
  <c r="W2646" i="1"/>
  <c r="Z2565" i="1"/>
  <c r="W2565" i="1"/>
  <c r="Z1600" i="1"/>
  <c r="W1600" i="1"/>
  <c r="Z2662" i="1"/>
  <c r="W2662" i="1"/>
  <c r="Z2251" i="1"/>
  <c r="W2251" i="1"/>
  <c r="Z1843" i="1"/>
  <c r="W1843" i="1"/>
  <c r="Z1163" i="1"/>
  <c r="W1163" i="1"/>
  <c r="Z1874" i="1"/>
  <c r="W1874" i="1"/>
  <c r="Z1507" i="1"/>
  <c r="W1507" i="1"/>
  <c r="Z817" i="1"/>
  <c r="W817" i="1"/>
  <c r="Z1057" i="1"/>
  <c r="W1057" i="1"/>
  <c r="Z2626" i="1"/>
  <c r="W2626" i="1"/>
  <c r="Z2653" i="1"/>
  <c r="W2653" i="1"/>
  <c r="Z1848" i="1"/>
  <c r="W1848" i="1"/>
  <c r="Z1800" i="1"/>
  <c r="W1800" i="1"/>
  <c r="Z2020" i="1"/>
  <c r="W2020" i="1"/>
  <c r="Z2355" i="1"/>
  <c r="W2355" i="1"/>
  <c r="Z2387" i="1"/>
  <c r="W2387" i="1"/>
  <c r="Z1571" i="1"/>
  <c r="W1571" i="1"/>
  <c r="Z1695" i="1"/>
  <c r="W1695" i="1"/>
  <c r="Z2192" i="1"/>
  <c r="W2192" i="1"/>
  <c r="Z1454" i="1"/>
  <c r="W1454" i="1"/>
  <c r="Z2079" i="1"/>
  <c r="W2079" i="1"/>
  <c r="Z2750" i="1"/>
  <c r="W2750" i="1"/>
  <c r="Z2563" i="1"/>
  <c r="W2563" i="1"/>
  <c r="Z1840" i="1"/>
  <c r="W1840" i="1"/>
  <c r="Z2452" i="1"/>
  <c r="W2452" i="1"/>
  <c r="Z2702" i="1"/>
  <c r="W2702" i="1"/>
  <c r="Z2287" i="1"/>
  <c r="W2287" i="1"/>
  <c r="Z1595" i="1"/>
  <c r="W1595" i="1"/>
  <c r="Z2" i="1"/>
  <c r="W2" i="1"/>
  <c r="Z2606" i="1"/>
  <c r="W2606" i="1"/>
  <c r="Z1885" i="1"/>
  <c r="W1885" i="1"/>
  <c r="Z2068" i="1"/>
  <c r="W2068" i="1"/>
  <c r="Z2639" i="1"/>
  <c r="W2639" i="1"/>
  <c r="Z2310" i="1"/>
  <c r="W2310" i="1"/>
  <c r="Z2621" i="1"/>
  <c r="W2621" i="1"/>
  <c r="Z1757" i="1"/>
  <c r="W1757" i="1"/>
  <c r="Z2389" i="1"/>
  <c r="W2389" i="1"/>
  <c r="Z1917" i="1"/>
  <c r="W1917" i="1"/>
  <c r="Z1956" i="1"/>
  <c r="W1956" i="1"/>
  <c r="Z1910" i="1"/>
  <c r="W1910" i="1"/>
  <c r="Z2585" i="1"/>
  <c r="W2585" i="1"/>
  <c r="Z2510" i="1"/>
  <c r="W2510" i="1"/>
  <c r="Z2758" i="1"/>
  <c r="W2758" i="1"/>
  <c r="Z2660" i="1"/>
  <c r="W2660" i="1"/>
  <c r="Z1768" i="1"/>
  <c r="W1768" i="1"/>
  <c r="Z2046" i="1"/>
  <c r="W2046" i="1"/>
  <c r="Z2004" i="1"/>
  <c r="W2004" i="1"/>
  <c r="Z2620" i="1"/>
  <c r="W2620" i="1"/>
  <c r="Z2531" i="1"/>
  <c r="W2531" i="1"/>
  <c r="Z2769" i="1"/>
  <c r="W2769" i="1"/>
  <c r="Z2728" i="1"/>
  <c r="W2728" i="1"/>
  <c r="Z2240" i="1"/>
  <c r="W2240" i="1"/>
  <c r="Z1632" i="1"/>
  <c r="W1632" i="1"/>
  <c r="Z2752" i="1"/>
  <c r="W2752" i="1"/>
  <c r="Z2402" i="1"/>
  <c r="W2402" i="1"/>
  <c r="Z2428" i="1"/>
  <c r="W2428" i="1"/>
  <c r="Z2668" i="1"/>
  <c r="W2668" i="1"/>
  <c r="Z1813" i="1"/>
  <c r="W1813" i="1"/>
  <c r="Z1738" i="1"/>
  <c r="W1738" i="1"/>
  <c r="Z945" i="1"/>
  <c r="W945" i="1"/>
  <c r="Z2457" i="1"/>
  <c r="W2457" i="1"/>
  <c r="Z2151" i="1"/>
  <c r="W2151" i="1"/>
  <c r="Z2335" i="1"/>
  <c r="W2335" i="1"/>
  <c r="Z2544" i="1"/>
  <c r="W2544" i="1"/>
  <c r="Z1783" i="1"/>
  <c r="W1783" i="1"/>
  <c r="Z1995" i="1"/>
  <c r="W1995" i="1"/>
  <c r="Z2073" i="1"/>
  <c r="W2073" i="1"/>
  <c r="Z2346" i="1"/>
  <c r="W2346" i="1"/>
  <c r="Z2713" i="1"/>
  <c r="W2713" i="1"/>
  <c r="Z1659" i="1"/>
  <c r="W1659" i="1"/>
  <c r="Z2734" i="1"/>
  <c r="W2734" i="1"/>
  <c r="Z2588" i="1"/>
  <c r="W2588" i="1"/>
  <c r="Z2709" i="1"/>
  <c r="W2709" i="1"/>
  <c r="Z2580" i="1"/>
  <c r="W2580" i="1"/>
  <c r="Z2100" i="1"/>
  <c r="W2100" i="1"/>
  <c r="Z2202" i="1"/>
  <c r="W2202" i="1"/>
  <c r="Z2552" i="1"/>
  <c r="W2552" i="1"/>
  <c r="Z3150" i="1"/>
  <c r="W3150" i="1"/>
  <c r="Z3193" i="1"/>
  <c r="W3193" i="1"/>
  <c r="Z2999" i="1"/>
  <c r="W2999" i="1"/>
  <c r="Z3016" i="1"/>
  <c r="W3016" i="1"/>
  <c r="Z3152" i="1"/>
  <c r="W3152" i="1"/>
  <c r="Z3208" i="1"/>
  <c r="W3208" i="1"/>
  <c r="Z1466" i="1"/>
  <c r="W1466" i="1"/>
  <c r="K1" i="4"/>
  <c r="J3" i="4"/>
  <c r="J5" i="4"/>
  <c r="J2" i="4"/>
  <c r="J4" i="4"/>
  <c r="J6" i="4"/>
  <c r="J67" i="4"/>
  <c r="C1" i="13" l="1"/>
  <c r="K16" i="4"/>
  <c r="K42" i="4"/>
  <c r="K50" i="4"/>
  <c r="K58" i="4"/>
  <c r="K45" i="4"/>
  <c r="K53" i="4"/>
  <c r="K61" i="4"/>
  <c r="K64" i="4"/>
  <c r="K15" i="4"/>
  <c r="K20" i="4"/>
  <c r="K23" i="4"/>
  <c r="K30" i="4"/>
  <c r="K38" i="4"/>
  <c r="K31" i="4"/>
  <c r="K39" i="4"/>
  <c r="K10" i="4"/>
  <c r="K44" i="4"/>
  <c r="K52" i="4"/>
  <c r="K60" i="4"/>
  <c r="K47" i="4"/>
  <c r="K55" i="4"/>
  <c r="K66" i="4"/>
  <c r="K9" i="4"/>
  <c r="K17" i="4"/>
  <c r="K22" i="4"/>
  <c r="K25" i="4"/>
  <c r="K32" i="4"/>
  <c r="K33" i="4"/>
  <c r="K12" i="4"/>
  <c r="K18" i="4"/>
  <c r="K46" i="4"/>
  <c r="K54" i="4"/>
  <c r="K41" i="4"/>
  <c r="K49" i="4"/>
  <c r="K57" i="4"/>
  <c r="K11" i="4"/>
  <c r="K19" i="4"/>
  <c r="K24" i="4"/>
  <c r="K34" i="4"/>
  <c r="K35" i="4"/>
  <c r="K8" i="4"/>
  <c r="K14" i="4"/>
  <c r="K40" i="4"/>
  <c r="K48" i="4"/>
  <c r="K56" i="4"/>
  <c r="K13" i="4"/>
  <c r="K26" i="4"/>
  <c r="K21" i="4"/>
  <c r="K28" i="4"/>
  <c r="K36" i="4"/>
  <c r="K27" i="4"/>
  <c r="K29" i="4"/>
  <c r="K37" i="4"/>
  <c r="K43" i="4"/>
  <c r="K62" i="4"/>
  <c r="K7" i="4"/>
  <c r="K59" i="4"/>
  <c r="K63" i="4"/>
  <c r="K65" i="4"/>
  <c r="K51" i="4"/>
  <c r="L1" i="4"/>
  <c r="K6" i="4"/>
  <c r="K3" i="4"/>
  <c r="K5" i="4"/>
  <c r="K2" i="4"/>
  <c r="K4" i="4"/>
  <c r="K67" i="4"/>
  <c r="L15" i="4" l="1"/>
  <c r="L10" i="4"/>
  <c r="L18" i="4"/>
  <c r="L23" i="4"/>
  <c r="L26" i="4"/>
  <c r="L34" i="4"/>
  <c r="L33" i="4"/>
  <c r="L45" i="4"/>
  <c r="L53" i="4"/>
  <c r="L61" i="4"/>
  <c r="L64" i="4"/>
  <c r="L42" i="4"/>
  <c r="L50" i="4"/>
  <c r="L17" i="4"/>
  <c r="L12" i="4"/>
  <c r="L25" i="4"/>
  <c r="L20" i="4"/>
  <c r="L28" i="4"/>
  <c r="L39" i="4"/>
  <c r="L66" i="4"/>
  <c r="L9" i="4"/>
  <c r="L11" i="4"/>
  <c r="L19" i="4"/>
  <c r="L14" i="4"/>
  <c r="L27" i="4"/>
  <c r="L22" i="4"/>
  <c r="L30" i="4"/>
  <c r="L38" i="4"/>
  <c r="L29" i="4"/>
  <c r="L46" i="4"/>
  <c r="L13" i="4"/>
  <c r="L8" i="4"/>
  <c r="L16" i="4"/>
  <c r="L21" i="4"/>
  <c r="L24" i="4"/>
  <c r="L32" i="4"/>
  <c r="L31" i="4"/>
  <c r="L41" i="4"/>
  <c r="L49" i="4"/>
  <c r="L57" i="4"/>
  <c r="L62" i="4"/>
  <c r="L36" i="4"/>
  <c r="L37" i="4"/>
  <c r="L40" i="4"/>
  <c r="L48" i="4"/>
  <c r="L7" i="4"/>
  <c r="L60" i="4"/>
  <c r="L65" i="4"/>
  <c r="L47" i="4"/>
  <c r="L55" i="4"/>
  <c r="L58" i="4"/>
  <c r="L63" i="4"/>
  <c r="L43" i="4"/>
  <c r="L51" i="4"/>
  <c r="L59" i="4"/>
  <c r="L56" i="4"/>
  <c r="L54" i="4"/>
  <c r="L44" i="4"/>
  <c r="L52" i="4"/>
  <c r="L35" i="4"/>
  <c r="M1" i="4"/>
  <c r="L6" i="4"/>
  <c r="L3" i="4"/>
  <c r="L5" i="4"/>
  <c r="L2" i="4"/>
  <c r="L4" i="4"/>
  <c r="L67" i="4"/>
  <c r="M9" i="4" l="1"/>
  <c r="M15" i="4"/>
  <c r="M45" i="4"/>
  <c r="M53" i="4"/>
  <c r="M10" i="4"/>
  <c r="M18" i="4"/>
  <c r="M23" i="4"/>
  <c r="M26" i="4"/>
  <c r="M33" i="4"/>
  <c r="M34" i="4"/>
  <c r="M64" i="4"/>
  <c r="M17" i="4"/>
  <c r="M12" i="4"/>
  <c r="M25" i="4"/>
  <c r="M20" i="4"/>
  <c r="M35" i="4"/>
  <c r="M28" i="4"/>
  <c r="M36" i="4"/>
  <c r="M66" i="4"/>
  <c r="M11" i="4"/>
  <c r="M14" i="4"/>
  <c r="M27" i="4"/>
  <c r="M22" i="4"/>
  <c r="M29" i="4"/>
  <c r="M37" i="4"/>
  <c r="M30" i="4"/>
  <c r="M38" i="4"/>
  <c r="M13" i="4"/>
  <c r="M19" i="4"/>
  <c r="M8" i="4"/>
  <c r="M16" i="4"/>
  <c r="M21" i="4"/>
  <c r="M24" i="4"/>
  <c r="M31" i="4"/>
  <c r="M39" i="4"/>
  <c r="M32" i="4"/>
  <c r="M60" i="4"/>
  <c r="M47" i="4"/>
  <c r="M55" i="4"/>
  <c r="M58" i="4"/>
  <c r="M43" i="4"/>
  <c r="M51" i="4"/>
  <c r="M59" i="4"/>
  <c r="M54" i="4"/>
  <c r="M56" i="4"/>
  <c r="M62" i="4"/>
  <c r="M52" i="4"/>
  <c r="M50" i="4"/>
  <c r="M46" i="4"/>
  <c r="M48" i="4"/>
  <c r="M65" i="4"/>
  <c r="M44" i="4"/>
  <c r="M63" i="4"/>
  <c r="M7" i="4"/>
  <c r="M41" i="4"/>
  <c r="M49" i="4"/>
  <c r="M57" i="4"/>
  <c r="M42" i="4"/>
  <c r="M40" i="4"/>
  <c r="M61" i="4"/>
  <c r="N1" i="4"/>
  <c r="M4" i="4"/>
  <c r="M6" i="4"/>
  <c r="M3" i="4"/>
  <c r="M5" i="4"/>
  <c r="M2" i="4"/>
  <c r="M67" i="4"/>
  <c r="N10" i="4" l="1"/>
  <c r="N45" i="4"/>
  <c r="N53" i="4"/>
  <c r="N61" i="4"/>
  <c r="N12" i="4"/>
  <c r="N15" i="4"/>
  <c r="N20" i="4"/>
  <c r="N23" i="4"/>
  <c r="N31" i="4"/>
  <c r="N30" i="4"/>
  <c r="N38" i="4"/>
  <c r="N42" i="4"/>
  <c r="N50" i="4"/>
  <c r="N58" i="4"/>
  <c r="N47" i="4"/>
  <c r="N55" i="4"/>
  <c r="N14" i="4"/>
  <c r="N9" i="4"/>
  <c r="N17" i="4"/>
  <c r="N22" i="4"/>
  <c r="N25" i="4"/>
  <c r="N33" i="4"/>
  <c r="N32" i="4"/>
  <c r="N41" i="4"/>
  <c r="N49" i="4"/>
  <c r="N57" i="4"/>
  <c r="N16" i="4"/>
  <c r="N11" i="4"/>
  <c r="N19" i="4"/>
  <c r="N24" i="4"/>
  <c r="N27" i="4"/>
  <c r="N35" i="4"/>
  <c r="N34" i="4"/>
  <c r="N46" i="4"/>
  <c r="N54" i="4"/>
  <c r="N8" i="4"/>
  <c r="N43" i="4"/>
  <c r="N51" i="4"/>
  <c r="N59" i="4"/>
  <c r="N18" i="4"/>
  <c r="N13" i="4"/>
  <c r="N26" i="4"/>
  <c r="N21" i="4"/>
  <c r="N29" i="4"/>
  <c r="N37" i="4"/>
  <c r="N28" i="4"/>
  <c r="N36" i="4"/>
  <c r="N40" i="4"/>
  <c r="N48" i="4"/>
  <c r="N56" i="4"/>
  <c r="N39" i="4"/>
  <c r="N64" i="4"/>
  <c r="N62" i="4"/>
  <c r="N63" i="4"/>
  <c r="N65" i="4"/>
  <c r="N7" i="4"/>
  <c r="N44" i="4"/>
  <c r="N52" i="4"/>
  <c r="N60" i="4"/>
  <c r="N66" i="4"/>
  <c r="O1" i="4"/>
  <c r="N4" i="4"/>
  <c r="N6" i="4"/>
  <c r="N3" i="4"/>
  <c r="N2" i="4"/>
  <c r="N5" i="4"/>
  <c r="N67" i="4"/>
  <c r="O13" i="4" l="1"/>
  <c r="O26" i="4"/>
  <c r="O21" i="4"/>
  <c r="O28" i="4"/>
  <c r="O36" i="4"/>
  <c r="O27" i="4"/>
  <c r="O29" i="4"/>
  <c r="O37" i="4"/>
  <c r="O10" i="4"/>
  <c r="O16" i="4"/>
  <c r="O42" i="4"/>
  <c r="O50" i="4"/>
  <c r="O58" i="4"/>
  <c r="O15" i="4"/>
  <c r="O20" i="4"/>
  <c r="O23" i="4"/>
  <c r="O30" i="4"/>
  <c r="O38" i="4"/>
  <c r="O18" i="4"/>
  <c r="O9" i="4"/>
  <c r="O17" i="4"/>
  <c r="O22" i="4"/>
  <c r="O25" i="4"/>
  <c r="O32" i="4"/>
  <c r="O33" i="4"/>
  <c r="O12" i="4"/>
  <c r="O46" i="4"/>
  <c r="O54" i="4"/>
  <c r="O11" i="4"/>
  <c r="O19" i="4"/>
  <c r="O24" i="4"/>
  <c r="O34" i="4"/>
  <c r="O35" i="4"/>
  <c r="O8" i="4"/>
  <c r="O14" i="4"/>
  <c r="O40" i="4"/>
  <c r="O48" i="4"/>
  <c r="O56" i="4"/>
  <c r="O45" i="4"/>
  <c r="O64" i="4"/>
  <c r="O41" i="4"/>
  <c r="O43" i="4"/>
  <c r="O62" i="4"/>
  <c r="O44" i="4"/>
  <c r="O52" i="4"/>
  <c r="O60" i="4"/>
  <c r="O7" i="4"/>
  <c r="O61" i="4"/>
  <c r="O57" i="4"/>
  <c r="O59" i="4"/>
  <c r="O55" i="4"/>
  <c r="O53" i="4"/>
  <c r="O63" i="4"/>
  <c r="O65" i="4"/>
  <c r="O49" i="4"/>
  <c r="O51" i="4"/>
  <c r="O31" i="4"/>
  <c r="O39" i="4"/>
  <c r="O47" i="4"/>
  <c r="O66" i="4"/>
  <c r="P1" i="4"/>
  <c r="O2" i="4"/>
  <c r="O4" i="4"/>
  <c r="O6" i="4"/>
  <c r="O3" i="4"/>
  <c r="O67" i="4"/>
  <c r="O5" i="4"/>
  <c r="P9" i="4" l="1"/>
  <c r="P15" i="4"/>
  <c r="P10" i="4"/>
  <c r="P18" i="4"/>
  <c r="P23" i="4"/>
  <c r="P26" i="4"/>
  <c r="P34" i="4"/>
  <c r="P33" i="4"/>
  <c r="P45" i="4"/>
  <c r="P53" i="4"/>
  <c r="P61" i="4"/>
  <c r="P17" i="4"/>
  <c r="P12" i="4"/>
  <c r="P25" i="4"/>
  <c r="P20" i="4"/>
  <c r="P28" i="4"/>
  <c r="P36" i="4"/>
  <c r="P35" i="4"/>
  <c r="P47" i="4"/>
  <c r="P55" i="4"/>
  <c r="P11" i="4"/>
  <c r="P14" i="4"/>
  <c r="P19" i="4"/>
  <c r="P27" i="4"/>
  <c r="P22" i="4"/>
  <c r="P30" i="4"/>
  <c r="P38" i="4"/>
  <c r="P29" i="4"/>
  <c r="P37" i="4"/>
  <c r="P41" i="4"/>
  <c r="P49" i="4"/>
  <c r="P57" i="4"/>
  <c r="P63" i="4"/>
  <c r="P13" i="4"/>
  <c r="P8" i="4"/>
  <c r="P16" i="4"/>
  <c r="P21" i="4"/>
  <c r="P24" i="4"/>
  <c r="P32" i="4"/>
  <c r="P31" i="4"/>
  <c r="P43" i="4"/>
  <c r="P51" i="4"/>
  <c r="P59" i="4"/>
  <c r="P42" i="4"/>
  <c r="P50" i="4"/>
  <c r="P62" i="4"/>
  <c r="P64" i="4"/>
  <c r="P66" i="4"/>
  <c r="P39" i="4"/>
  <c r="P40" i="4"/>
  <c r="P48" i="4"/>
  <c r="P7" i="4"/>
  <c r="P60" i="4"/>
  <c r="P65" i="4"/>
  <c r="P46" i="4"/>
  <c r="P58" i="4"/>
  <c r="P56" i="4"/>
  <c r="P54" i="4"/>
  <c r="P44" i="4"/>
  <c r="P52" i="4"/>
  <c r="Q1" i="4"/>
  <c r="P5" i="4"/>
  <c r="P2" i="4"/>
  <c r="P4" i="4"/>
  <c r="P6" i="4"/>
  <c r="P3" i="4"/>
  <c r="P67" i="4"/>
  <c r="Q9" i="4" l="1"/>
  <c r="Q15" i="4"/>
  <c r="Q45" i="4"/>
  <c r="Q53" i="4"/>
  <c r="Q61" i="4"/>
  <c r="Q40" i="4"/>
  <c r="Q48" i="4"/>
  <c r="Q56" i="4"/>
  <c r="Q10" i="4"/>
  <c r="Q18" i="4"/>
  <c r="Q23" i="4"/>
  <c r="Q26" i="4"/>
  <c r="Q33" i="4"/>
  <c r="Q34" i="4"/>
  <c r="Q11" i="4"/>
  <c r="Q17" i="4"/>
  <c r="Q47" i="4"/>
  <c r="Q55" i="4"/>
  <c r="Q42" i="4"/>
  <c r="Q50" i="4"/>
  <c r="Q58" i="4"/>
  <c r="Q12" i="4"/>
  <c r="Q25" i="4"/>
  <c r="Q20" i="4"/>
  <c r="Q35" i="4"/>
  <c r="Q28" i="4"/>
  <c r="Q36" i="4"/>
  <c r="Q41" i="4"/>
  <c r="Q49" i="4"/>
  <c r="Q57" i="4"/>
  <c r="Q44" i="4"/>
  <c r="Q52" i="4"/>
  <c r="Q60" i="4"/>
  <c r="Q63" i="4"/>
  <c r="Q14" i="4"/>
  <c r="Q19" i="4"/>
  <c r="Q27" i="4"/>
  <c r="Q22" i="4"/>
  <c r="Q29" i="4"/>
  <c r="Q37" i="4"/>
  <c r="Q30" i="4"/>
  <c r="Q38" i="4"/>
  <c r="Q13" i="4"/>
  <c r="Q43" i="4"/>
  <c r="Q51" i="4"/>
  <c r="Q59" i="4"/>
  <c r="Q8" i="4"/>
  <c r="Q16" i="4"/>
  <c r="Q21" i="4"/>
  <c r="Q24" i="4"/>
  <c r="Q31" i="4"/>
  <c r="Q32" i="4"/>
  <c r="Q54" i="4"/>
  <c r="Q62" i="4"/>
  <c r="Q64" i="4"/>
  <c r="Q66" i="4"/>
  <c r="Q46" i="4"/>
  <c r="Q65" i="4"/>
  <c r="Q39" i="4"/>
  <c r="Q7" i="4"/>
  <c r="R1" i="4"/>
  <c r="Q5" i="4"/>
  <c r="Q2" i="4"/>
  <c r="Q4" i="4"/>
  <c r="Q3" i="4"/>
  <c r="Q67" i="4"/>
  <c r="Q6" i="4"/>
  <c r="R18" i="4" l="1"/>
  <c r="R13" i="4"/>
  <c r="R26" i="4"/>
  <c r="R21" i="4"/>
  <c r="R29" i="4"/>
  <c r="R37" i="4"/>
  <c r="R28" i="4"/>
  <c r="R36" i="4"/>
  <c r="R40" i="4"/>
  <c r="R48" i="4"/>
  <c r="R56" i="4"/>
  <c r="R10" i="4"/>
  <c r="R38" i="4"/>
  <c r="R45" i="4"/>
  <c r="R53" i="4"/>
  <c r="R12" i="4"/>
  <c r="R15" i="4"/>
  <c r="R20" i="4"/>
  <c r="R23" i="4"/>
  <c r="R31" i="4"/>
  <c r="R14" i="4"/>
  <c r="R9" i="4"/>
  <c r="R17" i="4"/>
  <c r="R22" i="4"/>
  <c r="R25" i="4"/>
  <c r="R33" i="4"/>
  <c r="R32" i="4"/>
  <c r="R63" i="4"/>
  <c r="R41" i="4"/>
  <c r="R49" i="4"/>
  <c r="R16" i="4"/>
  <c r="R11" i="4"/>
  <c r="R24" i="4"/>
  <c r="R19" i="4"/>
  <c r="R27" i="4"/>
  <c r="R35" i="4"/>
  <c r="R34" i="4"/>
  <c r="R8" i="4"/>
  <c r="R47" i="4"/>
  <c r="R59" i="4"/>
  <c r="R61" i="4"/>
  <c r="R66" i="4"/>
  <c r="R57" i="4"/>
  <c r="R64" i="4"/>
  <c r="R39" i="4"/>
  <c r="R55" i="4"/>
  <c r="R62" i="4"/>
  <c r="R42" i="4"/>
  <c r="R50" i="4"/>
  <c r="R58" i="4"/>
  <c r="R30" i="4"/>
  <c r="R46" i="4"/>
  <c r="R54" i="4"/>
  <c r="R43" i="4"/>
  <c r="R51" i="4"/>
  <c r="R65" i="4"/>
  <c r="R7" i="4"/>
  <c r="R44" i="4"/>
  <c r="R52" i="4"/>
  <c r="R60" i="4"/>
  <c r="S1" i="4"/>
  <c r="R3" i="4"/>
  <c r="R5" i="4"/>
  <c r="R2" i="4"/>
  <c r="R4" i="4"/>
  <c r="R67" i="4"/>
  <c r="R6" i="4"/>
  <c r="S8" i="4" l="1"/>
  <c r="S14" i="4"/>
  <c r="S40" i="4"/>
  <c r="S48" i="4"/>
  <c r="S56" i="4"/>
  <c r="S13" i="4"/>
  <c r="S26" i="4"/>
  <c r="S21" i="4"/>
  <c r="S28" i="4"/>
  <c r="S36" i="4"/>
  <c r="S29" i="4"/>
  <c r="S37" i="4"/>
  <c r="S7" i="4"/>
  <c r="S10" i="4"/>
  <c r="S16" i="4"/>
  <c r="S15" i="4"/>
  <c r="S20" i="4"/>
  <c r="S23" i="4"/>
  <c r="S30" i="4"/>
  <c r="S38" i="4"/>
  <c r="S31" i="4"/>
  <c r="S39" i="4"/>
  <c r="S12" i="4"/>
  <c r="S18" i="4"/>
  <c r="S9" i="4"/>
  <c r="S17" i="4"/>
  <c r="S22" i="4"/>
  <c r="S25" i="4"/>
  <c r="S32" i="4"/>
  <c r="S33" i="4"/>
  <c r="S27" i="4"/>
  <c r="S63" i="4"/>
  <c r="S11" i="4"/>
  <c r="S24" i="4"/>
  <c r="S19" i="4"/>
  <c r="S34" i="4"/>
  <c r="S35" i="4"/>
  <c r="S47" i="4"/>
  <c r="S66" i="4"/>
  <c r="S45" i="4"/>
  <c r="S64" i="4"/>
  <c r="S41" i="4"/>
  <c r="S43" i="4"/>
  <c r="S62" i="4"/>
  <c r="S44" i="4"/>
  <c r="S52" i="4"/>
  <c r="S60" i="4"/>
  <c r="S61" i="4"/>
  <c r="S57" i="4"/>
  <c r="S59" i="4"/>
  <c r="S55" i="4"/>
  <c r="S42" i="4"/>
  <c r="S50" i="4"/>
  <c r="S58" i="4"/>
  <c r="S53" i="4"/>
  <c r="S65" i="4"/>
  <c r="S46" i="4"/>
  <c r="S54" i="4"/>
  <c r="S49" i="4"/>
  <c r="S51" i="4"/>
  <c r="T1" i="4"/>
  <c r="S6" i="4"/>
  <c r="S3" i="4"/>
  <c r="S5" i="4"/>
  <c r="S2" i="4"/>
  <c r="S4" i="4"/>
  <c r="S67" i="4"/>
  <c r="T40" i="4" l="1"/>
  <c r="T48" i="4"/>
  <c r="T56" i="4"/>
  <c r="T7" i="4"/>
  <c r="T15" i="4"/>
  <c r="T10" i="4"/>
  <c r="T18" i="4"/>
  <c r="T23" i="4"/>
  <c r="T26" i="4"/>
  <c r="T34" i="4"/>
  <c r="T33" i="4"/>
  <c r="T45" i="4"/>
  <c r="T53" i="4"/>
  <c r="T42" i="4"/>
  <c r="T50" i="4"/>
  <c r="T58" i="4"/>
  <c r="T17" i="4"/>
  <c r="T12" i="4"/>
  <c r="T25" i="4"/>
  <c r="T20" i="4"/>
  <c r="T28" i="4"/>
  <c r="T36" i="4"/>
  <c r="T35" i="4"/>
  <c r="T9" i="4"/>
  <c r="T44" i="4"/>
  <c r="T52" i="4"/>
  <c r="T60" i="4"/>
  <c r="T11" i="4"/>
  <c r="T14" i="4"/>
  <c r="T19" i="4"/>
  <c r="T27" i="4"/>
  <c r="T22" i="4"/>
  <c r="T30" i="4"/>
  <c r="T38" i="4"/>
  <c r="T29" i="4"/>
  <c r="T37" i="4"/>
  <c r="T41" i="4"/>
  <c r="T49" i="4"/>
  <c r="T57" i="4"/>
  <c r="T46" i="4"/>
  <c r="T54" i="4"/>
  <c r="T13" i="4"/>
  <c r="T8" i="4"/>
  <c r="T16" i="4"/>
  <c r="T21" i="4"/>
  <c r="T24" i="4"/>
  <c r="T32" i="4"/>
  <c r="T31" i="4"/>
  <c r="T43" i="4"/>
  <c r="T51" i="4"/>
  <c r="T59" i="4"/>
  <c r="T39" i="4"/>
  <c r="T62" i="4"/>
  <c r="T64" i="4"/>
  <c r="T66" i="4"/>
  <c r="T47" i="4"/>
  <c r="T55" i="4"/>
  <c r="T63" i="4"/>
  <c r="T65" i="4"/>
  <c r="T61" i="4"/>
  <c r="U1" i="4"/>
  <c r="T6" i="4"/>
  <c r="T3" i="4"/>
  <c r="T5" i="4"/>
  <c r="T2" i="4"/>
  <c r="T4" i="4"/>
  <c r="T67" i="4"/>
  <c r="U8" i="4" l="1"/>
  <c r="U16" i="4"/>
  <c r="U21" i="4"/>
  <c r="U24" i="4"/>
  <c r="U31" i="4"/>
  <c r="U32" i="4"/>
  <c r="U7" i="4"/>
  <c r="U9" i="4"/>
  <c r="U15" i="4"/>
  <c r="U45" i="4"/>
  <c r="U53" i="4"/>
  <c r="U61" i="4"/>
  <c r="U10" i="4"/>
  <c r="U18" i="4"/>
  <c r="U23" i="4"/>
  <c r="U26" i="4"/>
  <c r="U33" i="4"/>
  <c r="U11" i="4"/>
  <c r="U17" i="4"/>
  <c r="U12" i="4"/>
  <c r="U25" i="4"/>
  <c r="U20" i="4"/>
  <c r="U35" i="4"/>
  <c r="U28" i="4"/>
  <c r="U36" i="4"/>
  <c r="U39" i="4"/>
  <c r="U13" i="4"/>
  <c r="U41" i="4"/>
  <c r="U49" i="4"/>
  <c r="U57" i="4"/>
  <c r="U14" i="4"/>
  <c r="U19" i="4"/>
  <c r="U27" i="4"/>
  <c r="U22" i="4"/>
  <c r="U29" i="4"/>
  <c r="U37" i="4"/>
  <c r="U30" i="4"/>
  <c r="U38" i="4"/>
  <c r="U43" i="4"/>
  <c r="U51" i="4"/>
  <c r="U59" i="4"/>
  <c r="U60" i="4"/>
  <c r="U47" i="4"/>
  <c r="U55" i="4"/>
  <c r="U58" i="4"/>
  <c r="U56" i="4"/>
  <c r="U34" i="4"/>
  <c r="U52" i="4"/>
  <c r="U54" i="4"/>
  <c r="U62" i="4"/>
  <c r="U64" i="4"/>
  <c r="U66" i="4"/>
  <c r="U50" i="4"/>
  <c r="U48" i="4"/>
  <c r="U44" i="4"/>
  <c r="U46" i="4"/>
  <c r="U63" i="4"/>
  <c r="U65" i="4"/>
  <c r="U42" i="4"/>
  <c r="U40" i="4"/>
  <c r="U4" i="4"/>
  <c r="U6" i="4"/>
  <c r="U3" i="4"/>
  <c r="U5" i="4"/>
  <c r="U2" i="4"/>
  <c r="V1" i="4"/>
  <c r="U67" i="4"/>
  <c r="V8" i="4" l="1"/>
  <c r="V18" i="4"/>
  <c r="V13" i="4"/>
  <c r="V26" i="4"/>
  <c r="V21" i="4"/>
  <c r="V29" i="4"/>
  <c r="V37" i="4"/>
  <c r="V28" i="4"/>
  <c r="V36" i="4"/>
  <c r="V40" i="4"/>
  <c r="V48" i="4"/>
  <c r="V56" i="4"/>
  <c r="V62" i="4"/>
  <c r="V7" i="4"/>
  <c r="V10" i="4"/>
  <c r="V12" i="4"/>
  <c r="V15" i="4"/>
  <c r="V20" i="4"/>
  <c r="V23" i="4"/>
  <c r="V31" i="4"/>
  <c r="V30" i="4"/>
  <c r="V42" i="4"/>
  <c r="V50" i="4"/>
  <c r="V58" i="4"/>
  <c r="V64" i="4"/>
  <c r="V14" i="4"/>
  <c r="V9" i="4"/>
  <c r="V17" i="4"/>
  <c r="V22" i="4"/>
  <c r="V25" i="4"/>
  <c r="V33" i="4"/>
  <c r="V32" i="4"/>
  <c r="V44" i="4"/>
  <c r="V52" i="4"/>
  <c r="V60" i="4"/>
  <c r="V66" i="4"/>
  <c r="V16" i="4"/>
  <c r="V11" i="4"/>
  <c r="V24" i="4"/>
  <c r="V19" i="4"/>
  <c r="V27" i="4"/>
  <c r="V35" i="4"/>
  <c r="V34" i="4"/>
  <c r="V46" i="4"/>
  <c r="V54" i="4"/>
  <c r="V47" i="4"/>
  <c r="V59" i="4"/>
  <c r="V61" i="4"/>
  <c r="V57" i="4"/>
  <c r="V45" i="4"/>
  <c r="V55" i="4"/>
  <c r="V53" i="4"/>
  <c r="V43" i="4"/>
  <c r="V51" i="4"/>
  <c r="V39" i="4"/>
  <c r="V63" i="4"/>
  <c r="V41" i="4"/>
  <c r="V49" i="4"/>
  <c r="V65" i="4"/>
  <c r="V38" i="4"/>
  <c r="W1" i="4"/>
  <c r="V4" i="4"/>
  <c r="V6" i="4"/>
  <c r="V3" i="4"/>
  <c r="V5" i="4"/>
  <c r="V2" i="4"/>
  <c r="V67" i="4"/>
  <c r="W8" i="4" l="1"/>
  <c r="W40" i="4"/>
  <c r="W48" i="4"/>
  <c r="W56" i="4"/>
  <c r="W43" i="4"/>
  <c r="W51" i="4"/>
  <c r="W59" i="4"/>
  <c r="W62" i="4"/>
  <c r="W13" i="4"/>
  <c r="W26" i="4"/>
  <c r="W21" i="4"/>
  <c r="W28" i="4"/>
  <c r="W36" i="4"/>
  <c r="W29" i="4"/>
  <c r="W37" i="4"/>
  <c r="W10" i="4"/>
  <c r="W16" i="4"/>
  <c r="W42" i="4"/>
  <c r="W50" i="4"/>
  <c r="W58" i="4"/>
  <c r="W45" i="4"/>
  <c r="W53" i="4"/>
  <c r="W61" i="4"/>
  <c r="W64" i="4"/>
  <c r="W15" i="4"/>
  <c r="W20" i="4"/>
  <c r="W23" i="4"/>
  <c r="W30" i="4"/>
  <c r="W38" i="4"/>
  <c r="W31" i="4"/>
  <c r="W39" i="4"/>
  <c r="W12" i="4"/>
  <c r="W18" i="4"/>
  <c r="W44" i="4"/>
  <c r="W52" i="4"/>
  <c r="W60" i="4"/>
  <c r="W47" i="4"/>
  <c r="W55" i="4"/>
  <c r="W66" i="4"/>
  <c r="W9" i="4"/>
  <c r="W17" i="4"/>
  <c r="W22" i="4"/>
  <c r="W25" i="4"/>
  <c r="W27" i="4"/>
  <c r="W32" i="4"/>
  <c r="W33" i="4"/>
  <c r="W14" i="4"/>
  <c r="W46" i="4"/>
  <c r="W54" i="4"/>
  <c r="W11" i="4"/>
  <c r="W24" i="4"/>
  <c r="W19" i="4"/>
  <c r="W34" i="4"/>
  <c r="W35" i="4"/>
  <c r="W49" i="4"/>
  <c r="W41" i="4"/>
  <c r="W7" i="4"/>
  <c r="W57" i="4"/>
  <c r="W63" i="4"/>
  <c r="W65" i="4"/>
  <c r="X1" i="4"/>
  <c r="W2" i="4"/>
  <c r="W4" i="4"/>
  <c r="W6" i="4"/>
  <c r="W3" i="4"/>
  <c r="W5" i="4"/>
  <c r="W67" i="4"/>
  <c r="X13" i="4" l="1"/>
  <c r="X8" i="4"/>
  <c r="X16" i="4"/>
  <c r="X21" i="4"/>
  <c r="X24" i="4"/>
  <c r="X32" i="4"/>
  <c r="X31" i="4"/>
  <c r="X43" i="4"/>
  <c r="X51" i="4"/>
  <c r="X59" i="4"/>
  <c r="X62" i="4"/>
  <c r="X40" i="4"/>
  <c r="X48" i="4"/>
  <c r="X15" i="4"/>
  <c r="X10" i="4"/>
  <c r="X18" i="4"/>
  <c r="X23" i="4"/>
  <c r="X26" i="4"/>
  <c r="X64" i="4"/>
  <c r="X17" i="4"/>
  <c r="X12" i="4"/>
  <c r="X25" i="4"/>
  <c r="X20" i="4"/>
  <c r="X28" i="4"/>
  <c r="X36" i="4"/>
  <c r="X9" i="4"/>
  <c r="X66" i="4"/>
  <c r="X44" i="4"/>
  <c r="X11" i="4"/>
  <c r="X14" i="4"/>
  <c r="X19" i="4"/>
  <c r="X27" i="4"/>
  <c r="X22" i="4"/>
  <c r="X30" i="4"/>
  <c r="X38" i="4"/>
  <c r="X29" i="4"/>
  <c r="X37" i="4"/>
  <c r="X35" i="4"/>
  <c r="X52" i="4"/>
  <c r="X41" i="4"/>
  <c r="X45" i="4"/>
  <c r="X49" i="4"/>
  <c r="X53" i="4"/>
  <c r="X57" i="4"/>
  <c r="X42" i="4"/>
  <c r="X50" i="4"/>
  <c r="X39" i="4"/>
  <c r="X7" i="4"/>
  <c r="X60" i="4"/>
  <c r="X33" i="4"/>
  <c r="X47" i="4"/>
  <c r="X55" i="4"/>
  <c r="X46" i="4"/>
  <c r="X58" i="4"/>
  <c r="X63" i="4"/>
  <c r="X65" i="4"/>
  <c r="X56" i="4"/>
  <c r="X61" i="4"/>
  <c r="X54" i="4"/>
  <c r="X34" i="4"/>
  <c r="Y1" i="4"/>
  <c r="X5" i="4"/>
  <c r="X2" i="4"/>
  <c r="X4" i="4"/>
  <c r="X6" i="4"/>
  <c r="X3" i="4"/>
  <c r="X67" i="4"/>
  <c r="Y15" i="4" l="1"/>
  <c r="Y43" i="4"/>
  <c r="Y51" i="4"/>
  <c r="Y8" i="4"/>
  <c r="Y16" i="4"/>
  <c r="Y21" i="4"/>
  <c r="Y24" i="4"/>
  <c r="Y31" i="4"/>
  <c r="Y32" i="4"/>
  <c r="Y62" i="4"/>
  <c r="Y9" i="4"/>
  <c r="Y10" i="4"/>
  <c r="Y18" i="4"/>
  <c r="Y23" i="4"/>
  <c r="Y26" i="4"/>
  <c r="Y33" i="4"/>
  <c r="Y34" i="4"/>
  <c r="Y64" i="4"/>
  <c r="Y11" i="4"/>
  <c r="Y17" i="4"/>
  <c r="Y12" i="4"/>
  <c r="Y25" i="4"/>
  <c r="Y20" i="4"/>
  <c r="Y35" i="4"/>
  <c r="Y28" i="4"/>
  <c r="Y36" i="4"/>
  <c r="Y39" i="4"/>
  <c r="Y66" i="4"/>
  <c r="Y13" i="4"/>
  <c r="Y14" i="4"/>
  <c r="Y19" i="4"/>
  <c r="Y27" i="4"/>
  <c r="Y22" i="4"/>
  <c r="Y29" i="4"/>
  <c r="Y37" i="4"/>
  <c r="Y30" i="4"/>
  <c r="Y38" i="4"/>
  <c r="Y60" i="4"/>
  <c r="Y47" i="4"/>
  <c r="Y55" i="4"/>
  <c r="Y59" i="4"/>
  <c r="Y58" i="4"/>
  <c r="Y56" i="4"/>
  <c r="Y52" i="4"/>
  <c r="Y54" i="4"/>
  <c r="Y50" i="4"/>
  <c r="Y48" i="4"/>
  <c r="Y41" i="4"/>
  <c r="Y45" i="4"/>
  <c r="Y49" i="4"/>
  <c r="Y53" i="4"/>
  <c r="Y57" i="4"/>
  <c r="Y44" i="4"/>
  <c r="Y46" i="4"/>
  <c r="Y63" i="4"/>
  <c r="Y65" i="4"/>
  <c r="Y7" i="4"/>
  <c r="Y42" i="4"/>
  <c r="Y61" i="4"/>
  <c r="Y40" i="4"/>
  <c r="Z1" i="4"/>
  <c r="Y5" i="4"/>
  <c r="Y2" i="4"/>
  <c r="Y4" i="4"/>
  <c r="Y6" i="4"/>
  <c r="Y3" i="4"/>
  <c r="Y67" i="4"/>
  <c r="Z8" i="4" l="1"/>
  <c r="Z43" i="4"/>
  <c r="Z51" i="4"/>
  <c r="Z59" i="4"/>
  <c r="Z18" i="4"/>
  <c r="Z13" i="4"/>
  <c r="Z26" i="4"/>
  <c r="Z21" i="4"/>
  <c r="Z29" i="4"/>
  <c r="Z37" i="4"/>
  <c r="Z28" i="4"/>
  <c r="Z36" i="4"/>
  <c r="Z40" i="4"/>
  <c r="Z48" i="4"/>
  <c r="Z56" i="4"/>
  <c r="Z10" i="4"/>
  <c r="Z45" i="4"/>
  <c r="Z53" i="4"/>
  <c r="Z38" i="4"/>
  <c r="Z12" i="4"/>
  <c r="Z15" i="4"/>
  <c r="Z20" i="4"/>
  <c r="Z23" i="4"/>
  <c r="Z31" i="4"/>
  <c r="Z30" i="4"/>
  <c r="Z47" i="4"/>
  <c r="Z55" i="4"/>
  <c r="Z14" i="4"/>
  <c r="Z9" i="4"/>
  <c r="Z17" i="4"/>
  <c r="Z22" i="4"/>
  <c r="Z25" i="4"/>
  <c r="Z33" i="4"/>
  <c r="Z32" i="4"/>
  <c r="Z44" i="4"/>
  <c r="Z52" i="4"/>
  <c r="Z60" i="4"/>
  <c r="Z41" i="4"/>
  <c r="Z49" i="4"/>
  <c r="Z57" i="4"/>
  <c r="Z16" i="4"/>
  <c r="Z11" i="4"/>
  <c r="Z24" i="4"/>
  <c r="Z19" i="4"/>
  <c r="Z27" i="4"/>
  <c r="Z35" i="4"/>
  <c r="Z34" i="4"/>
  <c r="Z46" i="4"/>
  <c r="Z54" i="4"/>
  <c r="Z66" i="4"/>
  <c r="Z64" i="4"/>
  <c r="Z62" i="4"/>
  <c r="Z42" i="4"/>
  <c r="Z50" i="4"/>
  <c r="Z58" i="4"/>
  <c r="Z39" i="4"/>
  <c r="Z63" i="4"/>
  <c r="Z65" i="4"/>
  <c r="Z7" i="4"/>
  <c r="Z61" i="4"/>
  <c r="AA1" i="4"/>
  <c r="Z3" i="4"/>
  <c r="Z5" i="4"/>
  <c r="Z2" i="4"/>
  <c r="Z4" i="4"/>
  <c r="Z6" i="4"/>
  <c r="Z67" i="4"/>
  <c r="AA11" i="4" l="1"/>
  <c r="AA24" i="4"/>
  <c r="AA19" i="4"/>
  <c r="AA34" i="4"/>
  <c r="AA27" i="4"/>
  <c r="AA35" i="4"/>
  <c r="AA16" i="4"/>
  <c r="AA40" i="4"/>
  <c r="AA48" i="4"/>
  <c r="AA56" i="4"/>
  <c r="AA13" i="4"/>
  <c r="AA26" i="4"/>
  <c r="AA21" i="4"/>
  <c r="AA28" i="4"/>
  <c r="AA36" i="4"/>
  <c r="AA10" i="4"/>
  <c r="AA15" i="4"/>
  <c r="AA20" i="4"/>
  <c r="AA23" i="4"/>
  <c r="AA30" i="4"/>
  <c r="AA38" i="4"/>
  <c r="AA31" i="4"/>
  <c r="AA39" i="4"/>
  <c r="AA12" i="4"/>
  <c r="AA18" i="4"/>
  <c r="AA44" i="4"/>
  <c r="AA52" i="4"/>
  <c r="AA60" i="4"/>
  <c r="AA9" i="4"/>
  <c r="AA17" i="4"/>
  <c r="AA22" i="4"/>
  <c r="AA25" i="4"/>
  <c r="AA32" i="4"/>
  <c r="AA33" i="4"/>
  <c r="AA8" i="4"/>
  <c r="AA14" i="4"/>
  <c r="AA46" i="4"/>
  <c r="AA54" i="4"/>
  <c r="AA51" i="4"/>
  <c r="AA65" i="4"/>
  <c r="AA47" i="4"/>
  <c r="AA49" i="4"/>
  <c r="AA66" i="4"/>
  <c r="AA45" i="4"/>
  <c r="AA64" i="4"/>
  <c r="AA43" i="4"/>
  <c r="AA62" i="4"/>
  <c r="AA41" i="4"/>
  <c r="AA7" i="4"/>
  <c r="AA29" i="4"/>
  <c r="AA37" i="4"/>
  <c r="AA61" i="4"/>
  <c r="AA59" i="4"/>
  <c r="AA55" i="4"/>
  <c r="AA57" i="4"/>
  <c r="AA42" i="4"/>
  <c r="AA50" i="4"/>
  <c r="AA58" i="4"/>
  <c r="AA53" i="4"/>
  <c r="AA63" i="4"/>
  <c r="AB1" i="4"/>
  <c r="AA6" i="4"/>
  <c r="AA3" i="4"/>
  <c r="AA5" i="4"/>
  <c r="AA2" i="4"/>
  <c r="AA4" i="4"/>
  <c r="AA67" i="4"/>
  <c r="AB13" i="4" l="1"/>
  <c r="AB8" i="4"/>
  <c r="AB16" i="4"/>
  <c r="AB21" i="4"/>
  <c r="AB24" i="4"/>
  <c r="AB32" i="4"/>
  <c r="AB31" i="4"/>
  <c r="AB43" i="4"/>
  <c r="AB51" i="4"/>
  <c r="AB59" i="4"/>
  <c r="AB65" i="4"/>
  <c r="AB15" i="4"/>
  <c r="AB10" i="4"/>
  <c r="AB18" i="4"/>
  <c r="AB23" i="4"/>
  <c r="AB26" i="4"/>
  <c r="AB34" i="4"/>
  <c r="AB33" i="4"/>
  <c r="AB45" i="4"/>
  <c r="AB53" i="4"/>
  <c r="AB17" i="4"/>
  <c r="AB12" i="4"/>
  <c r="AB25" i="4"/>
  <c r="AB20" i="4"/>
  <c r="AB28" i="4"/>
  <c r="AB36" i="4"/>
  <c r="AB35" i="4"/>
  <c r="AB39" i="4"/>
  <c r="AB47" i="4"/>
  <c r="AB55" i="4"/>
  <c r="AB61" i="4"/>
  <c r="AB9" i="4"/>
  <c r="AB11" i="4"/>
  <c r="AB14" i="4"/>
  <c r="AB19" i="4"/>
  <c r="AB27" i="4"/>
  <c r="AB22" i="4"/>
  <c r="AB30" i="4"/>
  <c r="AB38" i="4"/>
  <c r="AB29" i="4"/>
  <c r="AB37" i="4"/>
  <c r="AB41" i="4"/>
  <c r="AB49" i="4"/>
  <c r="AB57" i="4"/>
  <c r="AB44" i="4"/>
  <c r="AB52" i="4"/>
  <c r="AB42" i="4"/>
  <c r="AB50" i="4"/>
  <c r="AB62" i="4"/>
  <c r="AB64" i="4"/>
  <c r="AB66" i="4"/>
  <c r="AB40" i="4"/>
  <c r="AB48" i="4"/>
  <c r="AB7" i="4"/>
  <c r="AB60" i="4"/>
  <c r="AB46" i="4"/>
  <c r="AB58" i="4"/>
  <c r="AB63" i="4"/>
  <c r="AB56" i="4"/>
  <c r="AB54" i="4"/>
  <c r="AC1" i="4"/>
  <c r="AB6" i="4"/>
  <c r="AB3" i="4"/>
  <c r="AB5" i="4"/>
  <c r="AB2" i="4"/>
  <c r="AB4" i="4"/>
  <c r="AB67" i="4"/>
  <c r="AC9" i="4" l="1"/>
  <c r="AC15" i="4"/>
  <c r="AC43" i="4"/>
  <c r="AC51" i="4"/>
  <c r="AC59" i="4"/>
  <c r="AC46" i="4"/>
  <c r="AC54" i="4"/>
  <c r="AC65" i="4"/>
  <c r="AC8" i="4"/>
  <c r="AC16" i="4"/>
  <c r="AC21" i="4"/>
  <c r="AC24" i="4"/>
  <c r="AC31" i="4"/>
  <c r="AC32" i="4"/>
  <c r="AC17" i="4"/>
  <c r="AC45" i="4"/>
  <c r="AC53" i="4"/>
  <c r="AC40" i="4"/>
  <c r="AC48" i="4"/>
  <c r="AC56" i="4"/>
  <c r="AC10" i="4"/>
  <c r="AC18" i="4"/>
  <c r="AC23" i="4"/>
  <c r="AC26" i="4"/>
  <c r="AC33" i="4"/>
  <c r="AC34" i="4"/>
  <c r="AC11" i="4"/>
  <c r="AC39" i="4"/>
  <c r="AC47" i="4"/>
  <c r="AC55" i="4"/>
  <c r="AC42" i="4"/>
  <c r="AC50" i="4"/>
  <c r="AC58" i="4"/>
  <c r="AC61" i="4"/>
  <c r="AC12" i="4"/>
  <c r="AC25" i="4"/>
  <c r="AC20" i="4"/>
  <c r="AC35" i="4"/>
  <c r="AC28" i="4"/>
  <c r="AC36" i="4"/>
  <c r="AC13" i="4"/>
  <c r="AC41" i="4"/>
  <c r="AC49" i="4"/>
  <c r="AC57" i="4"/>
  <c r="AC14" i="4"/>
  <c r="AC19" i="4"/>
  <c r="AC27" i="4"/>
  <c r="AC22" i="4"/>
  <c r="AC29" i="4"/>
  <c r="AC37" i="4"/>
  <c r="AC30" i="4"/>
  <c r="AC38" i="4"/>
  <c r="AC60" i="4"/>
  <c r="AC62" i="4"/>
  <c r="AC64" i="4"/>
  <c r="AC66" i="4"/>
  <c r="AC52" i="4"/>
  <c r="AC44" i="4"/>
  <c r="AC63" i="4"/>
  <c r="AC7" i="4"/>
  <c r="AD1" i="4"/>
  <c r="AC4" i="4"/>
  <c r="AC6" i="4"/>
  <c r="AC3" i="4"/>
  <c r="AC5" i="4"/>
  <c r="AC2" i="4"/>
  <c r="AC67" i="4"/>
  <c r="AD16" i="4" l="1"/>
  <c r="AD11" i="4"/>
  <c r="AD24" i="4"/>
  <c r="AD19" i="4"/>
  <c r="AD27" i="4"/>
  <c r="AD35" i="4"/>
  <c r="AD34" i="4"/>
  <c r="AD46" i="4"/>
  <c r="AD54" i="4"/>
  <c r="AD65" i="4"/>
  <c r="AD8" i="4"/>
  <c r="AD43" i="4"/>
  <c r="AD51" i="4"/>
  <c r="AD18" i="4"/>
  <c r="AD13" i="4"/>
  <c r="AD26" i="4"/>
  <c r="AD21" i="4"/>
  <c r="AD29" i="4"/>
  <c r="AD10" i="4"/>
  <c r="AD12" i="4"/>
  <c r="AD15" i="4"/>
  <c r="AD20" i="4"/>
  <c r="AD23" i="4"/>
  <c r="AD31" i="4"/>
  <c r="AD30" i="4"/>
  <c r="AD61" i="4"/>
  <c r="AD39" i="4"/>
  <c r="AD47" i="4"/>
  <c r="AD14" i="4"/>
  <c r="AD9" i="4"/>
  <c r="AD17" i="4"/>
  <c r="AD22" i="4"/>
  <c r="AD25" i="4"/>
  <c r="AD33" i="4"/>
  <c r="AD32" i="4"/>
  <c r="AD28" i="4"/>
  <c r="AD36" i="4"/>
  <c r="AD59" i="4"/>
  <c r="AD66" i="4"/>
  <c r="AD57" i="4"/>
  <c r="AD64" i="4"/>
  <c r="AD37" i="4"/>
  <c r="AD45" i="4"/>
  <c r="AD55" i="4"/>
  <c r="AD62" i="4"/>
  <c r="AD42" i="4"/>
  <c r="AD50" i="4"/>
  <c r="AD58" i="4"/>
  <c r="AD53" i="4"/>
  <c r="AD38" i="4"/>
  <c r="AD40" i="4"/>
  <c r="AD48" i="4"/>
  <c r="AD56" i="4"/>
  <c r="AD41" i="4"/>
  <c r="AD49" i="4"/>
  <c r="AD63" i="4"/>
  <c r="AD44" i="4"/>
  <c r="AD52" i="4"/>
  <c r="AD60" i="4"/>
  <c r="AD7" i="4"/>
  <c r="AE1" i="4"/>
  <c r="AD4" i="4"/>
  <c r="AD6" i="4"/>
  <c r="AD3" i="4"/>
  <c r="AD5" i="4"/>
  <c r="AD2" i="4"/>
  <c r="AD67" i="4"/>
  <c r="AE8" i="4" l="1"/>
  <c r="AE14" i="4"/>
  <c r="AE46" i="4"/>
  <c r="AE54" i="4"/>
  <c r="AE11" i="4"/>
  <c r="AE24" i="4"/>
  <c r="AE19" i="4"/>
  <c r="AE34" i="4"/>
  <c r="AE27" i="4"/>
  <c r="AE35" i="4"/>
  <c r="AE65" i="4"/>
  <c r="AE10" i="4"/>
  <c r="AE16" i="4"/>
  <c r="AE13" i="4"/>
  <c r="AE26" i="4"/>
  <c r="AE21" i="4"/>
  <c r="AE28" i="4"/>
  <c r="AE36" i="4"/>
  <c r="AE29" i="4"/>
  <c r="AE37" i="4"/>
  <c r="AE7" i="4"/>
  <c r="AE18" i="4"/>
  <c r="AE15" i="4"/>
  <c r="AE20" i="4"/>
  <c r="AE23" i="4"/>
  <c r="AE30" i="4"/>
  <c r="AE38" i="4"/>
  <c r="AE31" i="4"/>
  <c r="AE61" i="4"/>
  <c r="AE12" i="4"/>
  <c r="AE9" i="4"/>
  <c r="AE17" i="4"/>
  <c r="AE22" i="4"/>
  <c r="AE25" i="4"/>
  <c r="AE32" i="4"/>
  <c r="AE33" i="4"/>
  <c r="AE42" i="4"/>
  <c r="AE50" i="4"/>
  <c r="AE58" i="4"/>
  <c r="AE53" i="4"/>
  <c r="AE63" i="4"/>
  <c r="AE51" i="4"/>
  <c r="AE47" i="4"/>
  <c r="AE49" i="4"/>
  <c r="AE66" i="4"/>
  <c r="AE45" i="4"/>
  <c r="AE64" i="4"/>
  <c r="AE43" i="4"/>
  <c r="AE62" i="4"/>
  <c r="AE40" i="4"/>
  <c r="AE48" i="4"/>
  <c r="AE56" i="4"/>
  <c r="AE39" i="4"/>
  <c r="AE41" i="4"/>
  <c r="AE44" i="4"/>
  <c r="AE52" i="4"/>
  <c r="AE60" i="4"/>
  <c r="AE59" i="4"/>
  <c r="AE55" i="4"/>
  <c r="AE57" i="4"/>
  <c r="AE2" i="4"/>
  <c r="AE4" i="4"/>
  <c r="AE6" i="4"/>
  <c r="AE3" i="4"/>
  <c r="AE5" i="4"/>
  <c r="AF1" i="4"/>
  <c r="AE67" i="4"/>
  <c r="AF46" i="4" l="1"/>
  <c r="AF54" i="4"/>
  <c r="AF13" i="4"/>
  <c r="AF8" i="4"/>
  <c r="AF16" i="4"/>
  <c r="AF21" i="4"/>
  <c r="AF24" i="4"/>
  <c r="AF32" i="4"/>
  <c r="AF31" i="4"/>
  <c r="AF43" i="4"/>
  <c r="AF51" i="4"/>
  <c r="AF59" i="4"/>
  <c r="AF40" i="4"/>
  <c r="AF48" i="4"/>
  <c r="AF56" i="4"/>
  <c r="AF7" i="4"/>
  <c r="AF15" i="4"/>
  <c r="AF10" i="4"/>
  <c r="AF18" i="4"/>
  <c r="AF23" i="4"/>
  <c r="AF26" i="4"/>
  <c r="AF34" i="4"/>
  <c r="AF33" i="4"/>
  <c r="AF42" i="4"/>
  <c r="AF50" i="4"/>
  <c r="AF58" i="4"/>
  <c r="AF17" i="4"/>
  <c r="AF12" i="4"/>
  <c r="AF25" i="4"/>
  <c r="AF20" i="4"/>
  <c r="AF28" i="4"/>
  <c r="AF36" i="4"/>
  <c r="AF27" i="4"/>
  <c r="AF35" i="4"/>
  <c r="AF39" i="4"/>
  <c r="AF47" i="4"/>
  <c r="AF55" i="4"/>
  <c r="AF9" i="4"/>
  <c r="AF44" i="4"/>
  <c r="AF52" i="4"/>
  <c r="AF11" i="4"/>
  <c r="AF14" i="4"/>
  <c r="AF19" i="4"/>
  <c r="AF22" i="4"/>
  <c r="AF30" i="4"/>
  <c r="AF38" i="4"/>
  <c r="AF29" i="4"/>
  <c r="AF37" i="4"/>
  <c r="AF41" i="4"/>
  <c r="AF49" i="4"/>
  <c r="AF57" i="4"/>
  <c r="AF45" i="4"/>
  <c r="AF53" i="4"/>
  <c r="AF62" i="4"/>
  <c r="AF64" i="4"/>
  <c r="AF66" i="4"/>
  <c r="AF60" i="4"/>
  <c r="AF65" i="4"/>
  <c r="AF61" i="4"/>
  <c r="AF63" i="4"/>
  <c r="AF5" i="4"/>
  <c r="AF2" i="4"/>
  <c r="AF4" i="4"/>
  <c r="AF6" i="4"/>
  <c r="AF3" i="4"/>
  <c r="AF67" i="4"/>
  <c r="AG1" i="4"/>
  <c r="AG14" i="4" l="1"/>
  <c r="AG19" i="4"/>
  <c r="AG22" i="4"/>
  <c r="AG29" i="4"/>
  <c r="AG37" i="4"/>
  <c r="AG30" i="4"/>
  <c r="AG38" i="4"/>
  <c r="AG9" i="4"/>
  <c r="AG15" i="4"/>
  <c r="AG43" i="4"/>
  <c r="AG51" i="4"/>
  <c r="AG59" i="4"/>
  <c r="AG8" i="4"/>
  <c r="AG16" i="4"/>
  <c r="AG21" i="4"/>
  <c r="AG24" i="4"/>
  <c r="AG31" i="4"/>
  <c r="AG7" i="4"/>
  <c r="AG11" i="4"/>
  <c r="AG17" i="4"/>
  <c r="AG10" i="4"/>
  <c r="AG18" i="4"/>
  <c r="AG23" i="4"/>
  <c r="AG26" i="4"/>
  <c r="AG33" i="4"/>
  <c r="AG34" i="4"/>
  <c r="AG39" i="4"/>
  <c r="AG47" i="4"/>
  <c r="AG55" i="4"/>
  <c r="AG12" i="4"/>
  <c r="AG25" i="4"/>
  <c r="AG20" i="4"/>
  <c r="AG27" i="4"/>
  <c r="AG35" i="4"/>
  <c r="AG28" i="4"/>
  <c r="AG36" i="4"/>
  <c r="AG13" i="4"/>
  <c r="AG41" i="4"/>
  <c r="AG49" i="4"/>
  <c r="AG57" i="4"/>
  <c r="AG32" i="4"/>
  <c r="AG58" i="4"/>
  <c r="AG60" i="4"/>
  <c r="AG56" i="4"/>
  <c r="AG54" i="4"/>
  <c r="AG62" i="4"/>
  <c r="AG64" i="4"/>
  <c r="AG66" i="4"/>
  <c r="AG50" i="4"/>
  <c r="AG52" i="4"/>
  <c r="AG48" i="4"/>
  <c r="AG45" i="4"/>
  <c r="AG53" i="4"/>
  <c r="AG46" i="4"/>
  <c r="AG65" i="4"/>
  <c r="AG42" i="4"/>
  <c r="AG44" i="4"/>
  <c r="AG61" i="4"/>
  <c r="AG63" i="4"/>
  <c r="AG40" i="4"/>
  <c r="AH1" i="4"/>
  <c r="AG5" i="4"/>
  <c r="AG2" i="4"/>
  <c r="AG4" i="4"/>
  <c r="AG6" i="4"/>
  <c r="AG3" i="4"/>
  <c r="AG67" i="4"/>
  <c r="AH10" i="4" l="1"/>
  <c r="AH16" i="4"/>
  <c r="AH11" i="4"/>
  <c r="AH24" i="4"/>
  <c r="AH19" i="4"/>
  <c r="AH27" i="4"/>
  <c r="AH35" i="4"/>
  <c r="AH34" i="4"/>
  <c r="AH46" i="4"/>
  <c r="AH54" i="4"/>
  <c r="AH8" i="4"/>
  <c r="AH18" i="4"/>
  <c r="AH13" i="4"/>
  <c r="AH26" i="4"/>
  <c r="AH21" i="4"/>
  <c r="AH29" i="4"/>
  <c r="AH37" i="4"/>
  <c r="AH28" i="4"/>
  <c r="AH36" i="4"/>
  <c r="AH40" i="4"/>
  <c r="AH48" i="4"/>
  <c r="AH56" i="4"/>
  <c r="AH62" i="4"/>
  <c r="AH7" i="4"/>
  <c r="AH12" i="4"/>
  <c r="AH15" i="4"/>
  <c r="AH20" i="4"/>
  <c r="AH23" i="4"/>
  <c r="AH31" i="4"/>
  <c r="AH30" i="4"/>
  <c r="AH42" i="4"/>
  <c r="AH50" i="4"/>
  <c r="AH58" i="4"/>
  <c r="AH64" i="4"/>
  <c r="AH14" i="4"/>
  <c r="AH9" i="4"/>
  <c r="AH17" i="4"/>
  <c r="AH22" i="4"/>
  <c r="AH25" i="4"/>
  <c r="AH33" i="4"/>
  <c r="AH32" i="4"/>
  <c r="AH44" i="4"/>
  <c r="AH52" i="4"/>
  <c r="AH60" i="4"/>
  <c r="AH38" i="4"/>
  <c r="AH39" i="4"/>
  <c r="AH47" i="4"/>
  <c r="AH59" i="4"/>
  <c r="AH66" i="4"/>
  <c r="AH57" i="4"/>
  <c r="AH45" i="4"/>
  <c r="AH55" i="4"/>
  <c r="AH53" i="4"/>
  <c r="AH43" i="4"/>
  <c r="AH51" i="4"/>
  <c r="AH61" i="4"/>
  <c r="AH41" i="4"/>
  <c r="AH49" i="4"/>
  <c r="AH63" i="4"/>
  <c r="AH65" i="4"/>
  <c r="AH3" i="4"/>
  <c r="AH5" i="4"/>
  <c r="AH2" i="4"/>
  <c r="AH4" i="4"/>
  <c r="AH6" i="4"/>
  <c r="AH67" i="4"/>
  <c r="AI1" i="4"/>
  <c r="AI8" i="4" l="1"/>
  <c r="AI14" i="4"/>
  <c r="AI46" i="4"/>
  <c r="AI54" i="4"/>
  <c r="AI41" i="4"/>
  <c r="AI49" i="4"/>
  <c r="AI57" i="4"/>
  <c r="AI11" i="4"/>
  <c r="AI24" i="4"/>
  <c r="AI19" i="4"/>
  <c r="AI34" i="4"/>
  <c r="AI27" i="4"/>
  <c r="AI35" i="4"/>
  <c r="AI10" i="4"/>
  <c r="AI16" i="4"/>
  <c r="AI40" i="4"/>
  <c r="AI48" i="4"/>
  <c r="AI56" i="4"/>
  <c r="AI43" i="4"/>
  <c r="AI51" i="4"/>
  <c r="AI59" i="4"/>
  <c r="AI62" i="4"/>
  <c r="AI13" i="4"/>
  <c r="AI26" i="4"/>
  <c r="AI21" i="4"/>
  <c r="AI28" i="4"/>
  <c r="AI36" i="4"/>
  <c r="AI29" i="4"/>
  <c r="AI37" i="4"/>
  <c r="AI12" i="4"/>
  <c r="AI18" i="4"/>
  <c r="AI42" i="4"/>
  <c r="AI50" i="4"/>
  <c r="AI58" i="4"/>
  <c r="AI45" i="4"/>
  <c r="AI53" i="4"/>
  <c r="AI64" i="4"/>
  <c r="AI15" i="4"/>
  <c r="AI20" i="4"/>
  <c r="AI23" i="4"/>
  <c r="AI30" i="4"/>
  <c r="AI38" i="4"/>
  <c r="AI31" i="4"/>
  <c r="AI44" i="4"/>
  <c r="AI52" i="4"/>
  <c r="AI60" i="4"/>
  <c r="AI9" i="4"/>
  <c r="AI17" i="4"/>
  <c r="E17" i="4" s="1"/>
  <c r="AI22" i="4"/>
  <c r="E22" i="4" s="1"/>
  <c r="AI25" i="4"/>
  <c r="E25" i="4" s="1"/>
  <c r="AI32" i="4"/>
  <c r="E32" i="4" s="1"/>
  <c r="AI33" i="4"/>
  <c r="E33" i="4" s="1"/>
  <c r="AI55" i="4"/>
  <c r="AI61" i="4"/>
  <c r="AI63" i="4"/>
  <c r="E63" i="4" s="1"/>
  <c r="AI65" i="4"/>
  <c r="E65" i="4" s="1"/>
  <c r="AI47" i="4"/>
  <c r="AI66" i="4"/>
  <c r="E66" i="4" s="1"/>
  <c r="AI39" i="4"/>
  <c r="AI7" i="4"/>
  <c r="E7" i="4" s="1"/>
  <c r="AI6" i="4"/>
  <c r="E6" i="4" s="1"/>
  <c r="E14" i="4"/>
  <c r="AI3" i="4"/>
  <c r="E3" i="4" s="1"/>
  <c r="E11" i="4"/>
  <c r="E19" i="4"/>
  <c r="E8" i="4"/>
  <c r="E16" i="4"/>
  <c r="E24" i="4"/>
  <c r="AI5" i="4"/>
  <c r="E5" i="4" s="1"/>
  <c r="E13" i="4"/>
  <c r="E21" i="4"/>
  <c r="AI2" i="4"/>
  <c r="E2" i="4" s="1"/>
  <c r="E10" i="4"/>
  <c r="E15" i="4"/>
  <c r="E23" i="4"/>
  <c r="E26" i="4"/>
  <c r="E34" i="4"/>
  <c r="E42" i="4"/>
  <c r="E50" i="4"/>
  <c r="E58" i="4"/>
  <c r="E9" i="4"/>
  <c r="E31" i="4"/>
  <c r="E39" i="4"/>
  <c r="E47" i="4"/>
  <c r="E55" i="4"/>
  <c r="E20" i="4"/>
  <c r="E28" i="4"/>
  <c r="E36" i="4"/>
  <c r="E44" i="4"/>
  <c r="E52" i="4"/>
  <c r="E60" i="4"/>
  <c r="E41" i="4"/>
  <c r="E49" i="4"/>
  <c r="E57" i="4"/>
  <c r="AI4" i="4"/>
  <c r="E4" i="4" s="1"/>
  <c r="E18" i="4"/>
  <c r="E30" i="4"/>
  <c r="E38" i="4"/>
  <c r="E27" i="4"/>
  <c r="E35" i="4"/>
  <c r="E43" i="4"/>
  <c r="E51" i="4"/>
  <c r="E59" i="4"/>
  <c r="E40" i="4"/>
  <c r="E61" i="4"/>
  <c r="E29" i="4"/>
  <c r="E12" i="4"/>
  <c r="E53" i="4"/>
  <c r="E56" i="4"/>
  <c r="E62" i="4"/>
  <c r="E37" i="4"/>
  <c r="E45" i="4"/>
  <c r="E48" i="4"/>
  <c r="AI67" i="4"/>
  <c r="E67" i="4" s="1"/>
  <c r="E54" i="4"/>
  <c r="E64" i="4"/>
  <c r="E46" i="4"/>
</calcChain>
</file>

<file path=xl/comments1.xml><?xml version="1.0" encoding="utf-8"?>
<comments xmlns="http://schemas.openxmlformats.org/spreadsheetml/2006/main">
  <authors>
    <author>ADMIN</author>
  </authors>
  <commentList>
    <comment ref="I166" authorId="0" shapeId="0">
      <text>
        <r>
          <rPr>
            <b/>
            <sz val="9"/>
            <color indexed="81"/>
            <rFont val="Tahoma"/>
            <family val="2"/>
          </rPr>
          <t>ADMIN:</t>
        </r>
        <r>
          <rPr>
            <sz val="9"/>
            <color indexed="81"/>
            <rFont val="Tahoma"/>
            <family val="2"/>
          </rPr>
          <t xml:space="preserve">
thay thế cho PO4175913154</t>
        </r>
      </text>
    </comment>
    <comment ref="I167" authorId="0" shapeId="0">
      <text>
        <r>
          <rPr>
            <b/>
            <sz val="9"/>
            <color indexed="81"/>
            <rFont val="Tahoma"/>
            <family val="2"/>
          </rPr>
          <t>ADMIN:</t>
        </r>
        <r>
          <rPr>
            <sz val="9"/>
            <color indexed="81"/>
            <rFont val="Tahoma"/>
            <family val="2"/>
          </rPr>
          <t xml:space="preserve">
thay thế cho PO4175913154</t>
        </r>
      </text>
    </comment>
    <comment ref="I168" authorId="0" shapeId="0">
      <text>
        <r>
          <rPr>
            <b/>
            <sz val="9"/>
            <color indexed="81"/>
            <rFont val="Tahoma"/>
            <family val="2"/>
          </rPr>
          <t>ADMIN:</t>
        </r>
        <r>
          <rPr>
            <sz val="9"/>
            <color indexed="81"/>
            <rFont val="Tahoma"/>
            <family val="2"/>
          </rPr>
          <t xml:space="preserve">
thay thế cho PO4175913154</t>
        </r>
      </text>
    </comment>
    <comment ref="I169" authorId="0" shapeId="0">
      <text>
        <r>
          <rPr>
            <b/>
            <sz val="9"/>
            <color indexed="81"/>
            <rFont val="Tahoma"/>
            <family val="2"/>
          </rPr>
          <t>ADMIN:</t>
        </r>
        <r>
          <rPr>
            <sz val="9"/>
            <color indexed="81"/>
            <rFont val="Tahoma"/>
            <family val="2"/>
          </rPr>
          <t xml:space="preserve">
thay thế cho PO4175913154</t>
        </r>
      </text>
    </comment>
  </commentList>
</comments>
</file>

<file path=xl/sharedStrings.xml><?xml version="1.0" encoding="utf-8"?>
<sst xmlns="http://schemas.openxmlformats.org/spreadsheetml/2006/main" count="66001" uniqueCount="9182">
  <si>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</si>
  <si>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</si>
  <si>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</si>
  <si>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</si>
  <si>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</si>
  <si>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</si>
  <si>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</si>
  <si>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</si>
  <si>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</si>
  <si>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</si>
  <si>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</si>
  <si>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</si>
  <si>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</si>
  <si>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</si>
  <si>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</si>
  <si>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</si>
  <si>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</si>
  <si>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</si>
  <si>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</si>
  <si>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</si>
  <si>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</si>
  <si>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</si>
  <si>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</si>
  <si>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</si>
  <si>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</si>
  <si>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</si>
  <si>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</si>
  <si>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</si>
  <si>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</si>
  <si>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</si>
  <si>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</si>
  <si>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</si>
  <si>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</si>
  <si>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</si>
  <si>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WIN-006</t>
  </si>
  <si>
    <t>TH200</t>
  </si>
  <si>
    <t>Tai heo muối 200g</t>
  </si>
  <si>
    <t>WIN-044</t>
  </si>
  <si>
    <t>WIN-007</t>
  </si>
  <si>
    <t>CC300</t>
  </si>
  <si>
    <t>Chả cốm 300g</t>
  </si>
  <si>
    <t>CN300</t>
  </si>
  <si>
    <t>Chả nướng 300g</t>
  </si>
  <si>
    <t>WIN-058</t>
  </si>
  <si>
    <t>WIN-056</t>
  </si>
  <si>
    <t>WIN-064</t>
  </si>
  <si>
    <t>WIN-004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</si>
  <si>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</si>
  <si>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</si>
  <si>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</si>
  <si>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</si>
  <si>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</si>
  <si>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</si>
  <si>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</si>
  <si>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</si>
  <si>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</si>
  <si>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</si>
  <si>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</si>
  <si>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</si>
  <si>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</si>
  <si>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</si>
  <si>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WIN-003</t>
  </si>
  <si>
    <t>WIN-045</t>
  </si>
  <si>
    <t>WIN-094</t>
  </si>
  <si>
    <t>WIN-025</t>
  </si>
  <si>
    <t>WIN-030</t>
  </si>
  <si>
    <t>WIN-038</t>
  </si>
  <si>
    <t>WIN-001</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</si>
  <si>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</si>
  <si>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</si>
  <si>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</si>
  <si>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</si>
  <si>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</si>
  <si>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</si>
  <si>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</si>
  <si>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</si>
  <si>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</si>
  <si>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</si>
  <si>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</si>
  <si>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</si>
  <si>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</si>
  <si>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</si>
  <si>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</si>
  <si>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</si>
  <si>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</si>
  <si>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</si>
  <si>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</si>
  <si>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</si>
  <si>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</si>
  <si>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</si>
  <si>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</si>
  <si>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</si>
  <si>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</si>
  <si>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</si>
  <si>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</si>
  <si>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</si>
  <si>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</si>
  <si>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</si>
  <si>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</si>
  <si>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</si>
  <si>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</si>
  <si>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</si>
  <si>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</si>
  <si>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</si>
  <si>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</si>
  <si>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</si>
  <si>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</si>
  <si>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</si>
  <si>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</si>
  <si>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</si>
  <si>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</si>
  <si>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</si>
  <si>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</si>
  <si>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</si>
  <si>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</si>
  <si>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</si>
  <si>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</si>
  <si>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</si>
  <si>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</si>
  <si>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</si>
  <si>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</si>
  <si>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</si>
  <si>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</si>
  <si>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</si>
  <si>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</si>
  <si>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</si>
  <si>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</si>
  <si>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</si>
  <si>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</si>
  <si>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</si>
  <si>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</si>
  <si>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</si>
  <si>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</si>
  <si>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</si>
  <si>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</si>
  <si>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</si>
  <si>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</si>
  <si>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</si>
  <si>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</si>
  <si>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</si>
  <si>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</si>
  <si>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</si>
  <si>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</si>
  <si>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</si>
  <si>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</si>
  <si>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</si>
  <si>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</si>
  <si>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</si>
  <si>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</si>
  <si>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</si>
  <si>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</si>
  <si>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</si>
  <si>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</si>
  <si>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</si>
  <si>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</si>
  <si>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</si>
  <si>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</si>
  <si>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</si>
  <si>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</si>
  <si>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</si>
  <si>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</si>
  <si>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</si>
  <si>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</si>
  <si>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</si>
  <si>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</si>
  <si>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</si>
  <si>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</si>
  <si>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</si>
  <si>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</si>
  <si>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</si>
  <si>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</si>
  <si>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</si>
  <si>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</si>
  <si>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</si>
  <si>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</si>
  <si>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</si>
  <si>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</si>
  <si>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</si>
  <si>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</si>
  <si>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</si>
  <si>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</si>
  <si>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</si>
  <si>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</si>
  <si>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</si>
  <si>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</si>
  <si>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</si>
  <si>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</si>
  <si>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</si>
  <si>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</si>
  <si>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</si>
  <si>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</si>
  <si>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</si>
  <si>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</si>
  <si>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</si>
  <si>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</si>
  <si>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</si>
  <si>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</si>
  <si>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</si>
  <si>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</si>
  <si>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</si>
  <si>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</si>
  <si>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</si>
  <si>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</si>
  <si>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</si>
  <si>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</si>
  <si>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</si>
  <si>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</si>
  <si>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</si>
  <si>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</si>
  <si>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</si>
  <si>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</si>
  <si>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</si>
  <si>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</si>
  <si>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</si>
  <si>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</si>
  <si>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</si>
  <si>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</si>
  <si>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</si>
  <si>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</si>
  <si>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</si>
  <si>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</si>
  <si>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</si>
  <si>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</si>
  <si>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</si>
  <si>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</si>
  <si>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</si>
  <si>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</si>
  <si>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</si>
  <si>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</si>
  <si>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</si>
  <si>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</si>
  <si>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</si>
  <si>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</si>
  <si>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</si>
  <si>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</si>
  <si>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</si>
  <si>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</si>
  <si>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</si>
  <si>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</si>
  <si>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</si>
  <si>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</si>
  <si>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</si>
  <si>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</si>
  <si>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</si>
  <si>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</si>
  <si>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</si>
  <si>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</si>
  <si>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</si>
  <si>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</si>
  <si>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</si>
  <si>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</si>
  <si>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</si>
  <si>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</si>
  <si>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</si>
  <si>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</si>
  <si>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</si>
  <si>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</si>
  <si>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</si>
  <si>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</si>
  <si>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</si>
  <si>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</si>
  <si>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</si>
  <si>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</si>
  <si>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</si>
  <si>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</si>
  <si>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</si>
  <si>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</si>
  <si>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</si>
  <si>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</si>
  <si>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</si>
  <si>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</si>
  <si>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</si>
  <si>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</si>
  <si>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</si>
  <si>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</si>
  <si>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</si>
  <si>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</si>
  <si>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</si>
  <si>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</si>
  <si>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</si>
  <si>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</si>
  <si>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</si>
  <si>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</si>
  <si>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</si>
  <si>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</si>
  <si>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</si>
  <si>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</si>
  <si>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</si>
  <si>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</si>
  <si>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</si>
  <si>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</si>
  <si>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</si>
  <si>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</si>
  <si>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</si>
  <si>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</si>
  <si>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</si>
  <si>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</si>
  <si>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</si>
  <si>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</si>
  <si>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</si>
  <si>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</si>
  <si>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</si>
  <si>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</si>
  <si>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</si>
  <si>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</si>
  <si>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</si>
  <si>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</si>
  <si>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</si>
  <si>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</si>
  <si>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</si>
  <si>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</si>
  <si>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</si>
  <si>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</si>
  <si>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</si>
  <si>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</si>
  <si>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</si>
  <si>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</si>
  <si>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</si>
  <si>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</si>
  <si>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</si>
  <si>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</si>
  <si>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</si>
  <si>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</si>
  <si>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</si>
  <si>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</si>
  <si>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</si>
  <si>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</si>
  <si>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</si>
  <si>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</si>
  <si>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</si>
  <si>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</si>
  <si>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</si>
  <si>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</si>
  <si>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</si>
  <si>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</si>
  <si>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</si>
  <si>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</si>
  <si>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</si>
  <si>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</si>
  <si>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</si>
  <si>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</si>
  <si>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</si>
  <si>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</si>
  <si>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</si>
  <si>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</si>
  <si>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</si>
  <si>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</si>
  <si>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</si>
  <si>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</si>
  <si>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</si>
  <si>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</si>
  <si>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</si>
  <si>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</si>
  <si>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</si>
  <si>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</si>
  <si>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</si>
  <si>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</si>
  <si>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</si>
  <si>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</si>
  <si>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</si>
  <si>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</si>
  <si>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</si>
  <si>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</si>
  <si>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</si>
  <si>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</si>
  <si>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</si>
  <si>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</si>
  <si>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</si>
  <si>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</si>
  <si>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</si>
  <si>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</si>
  <si>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</si>
  <si>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</si>
  <si>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</si>
  <si>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</si>
  <si>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</si>
  <si>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</si>
  <si>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</si>
  <si>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</si>
  <si>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</si>
  <si>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</si>
  <si>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</si>
  <si>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</si>
  <si>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</si>
  <si>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</si>
  <si>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</si>
  <si>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</si>
  <si>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</si>
  <si>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</si>
  <si>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</si>
  <si>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</si>
  <si>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</si>
  <si>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</si>
  <si>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</si>
  <si>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</si>
  <si>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</si>
  <si>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</si>
  <si>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</si>
  <si>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</si>
  <si>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</si>
  <si>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</si>
  <si>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</si>
  <si>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</si>
  <si>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</si>
  <si>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</si>
  <si>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</si>
  <si>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</si>
  <si>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</si>
  <si>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</si>
  <si>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</si>
  <si>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</si>
  <si>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</si>
  <si>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</si>
  <si>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</si>
  <si>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</si>
  <si>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</si>
  <si>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</si>
  <si>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</si>
  <si>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</si>
  <si>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</si>
  <si>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</si>
  <si>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</si>
  <si>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</si>
  <si>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</si>
  <si>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</si>
  <si>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</si>
  <si>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</si>
  <si>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</si>
  <si>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</si>
  <si>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</si>
  <si>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</si>
  <si>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</si>
  <si>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</si>
  <si>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</si>
  <si>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</si>
  <si>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</si>
  <si>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</si>
  <si>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</si>
  <si>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</si>
  <si>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</si>
  <si>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</si>
  <si>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</si>
  <si>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</si>
  <si>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</si>
  <si>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</si>
  <si>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</si>
  <si>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</si>
  <si>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</si>
  <si>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</si>
  <si>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</si>
  <si>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</si>
  <si>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</si>
  <si>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</si>
  <si>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</si>
  <si>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</si>
  <si>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</si>
  <si>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</si>
  <si>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</si>
  <si>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</si>
  <si>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</si>
  <si>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</si>
  <si>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</si>
  <si>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</si>
  <si>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</si>
  <si>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</si>
  <si>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</si>
  <si>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</si>
  <si>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</si>
  <si>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</si>
  <si>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</si>
  <si>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</si>
  <si>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</si>
  <si>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</si>
  <si>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</si>
  <si>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</si>
  <si>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</si>
  <si>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</si>
  <si>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</si>
  <si>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</si>
  <si>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</si>
  <si>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</si>
  <si>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</si>
  <si>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</si>
  <si>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</si>
  <si>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</si>
  <si>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</si>
  <si>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</si>
  <si>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</si>
  <si>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</si>
  <si>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</si>
  <si>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</si>
  <si>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</si>
  <si>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</si>
  <si>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</si>
  <si>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</si>
  <si>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</si>
  <si>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</si>
  <si>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</si>
  <si>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</si>
  <si>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</si>
  <si>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</si>
  <si>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</si>
  <si>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</si>
  <si>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</si>
  <si>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</si>
  <si>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</si>
  <si>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</si>
  <si>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</si>
  <si>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</si>
  <si>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</si>
  <si>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</si>
  <si>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</si>
  <si>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</si>
  <si>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</si>
  <si>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</si>
  <si>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</si>
  <si>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</si>
  <si>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</si>
  <si>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</si>
  <si>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</si>
  <si>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</si>
  <si>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</si>
  <si>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</si>
  <si>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</si>
  <si>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</si>
  <si>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</si>
  <si>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</si>
  <si>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</si>
  <si>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</si>
  <si>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</si>
  <si>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</si>
  <si>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</si>
  <si>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</si>
  <si>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</si>
  <si>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</si>
  <si>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</si>
  <si>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</si>
  <si>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</si>
  <si>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</si>
  <si>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</si>
  <si>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</si>
  <si>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</si>
  <si>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</si>
  <si>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</si>
  <si>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</si>
  <si>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</si>
  <si>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</si>
  <si>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</si>
  <si>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</si>
  <si>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</si>
  <si>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</si>
  <si>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</si>
  <si>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</si>
  <si>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</si>
  <si>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</si>
  <si>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</si>
  <si>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</si>
  <si>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</si>
  <si>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</si>
  <si>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</si>
  <si>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</si>
  <si>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</si>
  <si>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</si>
  <si>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</si>
  <si>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</si>
  <si>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</si>
  <si>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</si>
  <si>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</si>
  <si>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</si>
  <si>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</si>
  <si>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</si>
  <si>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</si>
  <si>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</si>
  <si>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</si>
  <si>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</si>
  <si>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</si>
  <si>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</si>
  <si>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</si>
  <si>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</si>
  <si>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</si>
  <si>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</si>
  <si>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</si>
  <si>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</si>
  <si>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</si>
  <si>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</si>
  <si>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</si>
  <si>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</si>
  <si>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</si>
  <si>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</si>
  <si>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</si>
  <si>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</si>
  <si>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</si>
  <si>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</si>
  <si>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</si>
  <si>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</si>
  <si>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</si>
  <si>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</si>
  <si>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</si>
  <si>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</si>
  <si>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</si>
  <si>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</si>
  <si>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</si>
  <si>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</si>
  <si>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</si>
  <si>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</si>
  <si>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</si>
  <si>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</si>
  <si>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</si>
  <si>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</si>
  <si>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</si>
  <si>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</si>
  <si>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</si>
  <si>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</si>
  <si>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</si>
  <si>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</si>
  <si>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</si>
  <si>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</si>
  <si>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</si>
  <si>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</si>
  <si>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</si>
  <si>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</si>
  <si>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</si>
  <si>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</si>
  <si>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</si>
  <si>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</si>
  <si>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</si>
  <si>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</si>
  <si>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</si>
  <si>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</si>
  <si>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</si>
  <si>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</si>
  <si>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</si>
  <si>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</si>
  <si>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</si>
  <si>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</si>
  <si>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</si>
  <si>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</si>
  <si>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</si>
  <si>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</si>
  <si>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</si>
  <si>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</si>
  <si>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</si>
  <si>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</si>
  <si>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</si>
  <si>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</si>
  <si>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</si>
  <si>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</si>
  <si>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</si>
  <si>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</si>
  <si>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</si>
  <si>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</si>
  <si>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</si>
  <si>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</si>
  <si>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</si>
  <si>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</si>
  <si>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</si>
  <si>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</si>
  <si>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</si>
  <si>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</si>
  <si>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</si>
  <si>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</si>
  <si>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</si>
  <si>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</si>
  <si>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</si>
  <si>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</si>
  <si>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</si>
  <si>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</si>
  <si>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</si>
  <si>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</si>
  <si>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</si>
  <si>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</si>
  <si>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</si>
  <si>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</si>
  <si>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</si>
  <si>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</si>
  <si>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</si>
  <si>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</si>
  <si>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</si>
  <si>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</si>
  <si>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</si>
  <si>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</si>
  <si>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</si>
  <si>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</si>
  <si>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</si>
  <si>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</si>
  <si>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</si>
  <si>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</si>
  <si>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</si>
  <si>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</si>
  <si>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</si>
  <si>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</si>
  <si>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</si>
  <si>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</si>
  <si>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</si>
  <si>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</si>
  <si>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</si>
  <si>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</si>
  <si>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</si>
  <si>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</si>
  <si>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</si>
  <si>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</si>
  <si>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</si>
  <si>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</si>
  <si>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</si>
  <si>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</si>
  <si>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</si>
  <si>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</si>
  <si>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</si>
  <si>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</si>
  <si>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</si>
  <si>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</si>
  <si>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</si>
  <si>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</si>
  <si>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</si>
  <si>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</si>
  <si>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</si>
  <si>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</si>
  <si>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</si>
  <si>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</si>
  <si>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</si>
  <si>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</si>
  <si>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</si>
  <si>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</si>
  <si>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</si>
  <si>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</si>
  <si>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</si>
  <si>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</si>
  <si>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</si>
  <si>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</si>
  <si>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</si>
  <si>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</si>
  <si>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</si>
  <si>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</si>
  <si>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</si>
  <si>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</si>
  <si>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</si>
  <si>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</si>
  <si>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</si>
  <si>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</si>
  <si>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</si>
  <si>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</si>
  <si>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</si>
  <si>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</si>
  <si>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</si>
  <si>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</si>
  <si>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</si>
  <si>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</si>
  <si>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</si>
  <si>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</si>
  <si>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</si>
  <si>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</si>
  <si>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</si>
  <si>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</si>
  <si>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</si>
  <si>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</si>
  <si>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</si>
  <si>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</si>
  <si>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</si>
  <si>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</si>
  <si>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</si>
  <si>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</si>
  <si>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</si>
  <si>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</si>
  <si>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</si>
  <si>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</si>
  <si>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</si>
  <si>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</si>
  <si>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</si>
  <si>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</si>
  <si>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KL000101</t>
  </si>
  <si>
    <t>KL00014</t>
  </si>
  <si>
    <t>KL00015</t>
  </si>
  <si>
    <t>KL00016</t>
  </si>
  <si>
    <t>KL00020</t>
  </si>
  <si>
    <t>KL00028</t>
  </si>
  <si>
    <t>KL00045</t>
  </si>
  <si>
    <t>KL00052</t>
  </si>
  <si>
    <t>KL00053</t>
  </si>
  <si>
    <t>KL00056</t>
  </si>
  <si>
    <t>KL00057</t>
  </si>
  <si>
    <t>KL00065</t>
  </si>
  <si>
    <t>KL00066</t>
  </si>
  <si>
    <t>KL00068</t>
  </si>
  <si>
    <t>KL00073</t>
  </si>
  <si>
    <t>KL00078</t>
  </si>
  <si>
    <t>KL00079</t>
  </si>
  <si>
    <t>KL00082</t>
  </si>
  <si>
    <t>KL00085</t>
  </si>
  <si>
    <t>KL00092</t>
  </si>
  <si>
    <t>KL00098</t>
  </si>
  <si>
    <t>KL00099</t>
  </si>
  <si>
    <t>KL00102</t>
  </si>
  <si>
    <t>KL00103</t>
  </si>
  <si>
    <t>KL00105</t>
  </si>
  <si>
    <t>KL00106</t>
  </si>
  <si>
    <t>KL00107</t>
  </si>
  <si>
    <t>KL00109</t>
  </si>
  <si>
    <t>KL00111</t>
  </si>
  <si>
    <t>KL00117</t>
  </si>
  <si>
    <t>KL00119</t>
  </si>
  <si>
    <t>KL00136</t>
  </si>
  <si>
    <t>KL00140</t>
  </si>
  <si>
    <t>KL00141</t>
  </si>
  <si>
    <t>KL00142</t>
  </si>
  <si>
    <t>KL00143</t>
  </si>
  <si>
    <t>KL00146</t>
  </si>
  <si>
    <t>KL00147</t>
  </si>
  <si>
    <t>KL00151</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</si>
  <si>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</si>
  <si>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</si>
  <si>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</si>
  <si>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</si>
  <si>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</si>
  <si>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</si>
  <si>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</si>
  <si>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</si>
  <si>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</si>
  <si>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</si>
  <si>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</si>
  <si>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</si>
  <si>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</si>
  <si>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</si>
  <si>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</si>
  <si>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</si>
  <si>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</si>
  <si>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KL00180</t>
  </si>
  <si>
    <t>KL00181</t>
  </si>
  <si>
    <t>KL00182</t>
  </si>
  <si>
    <t>KL00183</t>
  </si>
  <si>
    <t>KL00184</t>
  </si>
  <si>
    <t>KL00185</t>
  </si>
  <si>
    <t>KL00186</t>
  </si>
  <si>
    <t>KL00187</t>
  </si>
  <si>
    <t>KL00188</t>
  </si>
  <si>
    <t>KL00189</t>
  </si>
  <si>
    <t>KL00190</t>
  </si>
  <si>
    <t>KL00192</t>
  </si>
  <si>
    <t>KL00193</t>
  </si>
  <si>
    <t>KL00194</t>
  </si>
  <si>
    <t>KL00195</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</si>
  <si>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</si>
  <si>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</si>
  <si>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</si>
  <si>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</si>
  <si>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</si>
  <si>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</si>
  <si>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</si>
  <si>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</si>
  <si>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</si>
  <si>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</si>
  <si>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</si>
  <si>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</si>
  <si>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</si>
  <si>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</si>
  <si>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</si>
  <si>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</si>
  <si>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</si>
  <si>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</si>
  <si>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</si>
  <si>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</si>
  <si>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</si>
  <si>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</si>
  <si>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</si>
  <si>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</si>
  <si>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</si>
  <si>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</si>
  <si>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</si>
  <si>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</si>
  <si>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</si>
  <si>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</si>
  <si>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</si>
  <si>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</si>
  <si>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</si>
  <si>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WIN-002</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</si>
  <si>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</si>
  <si>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</si>
  <si>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</si>
  <si>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</si>
  <si>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</si>
  <si>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</si>
  <si>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</si>
  <si>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</si>
  <si>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</si>
  <si>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</si>
  <si>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</si>
  <si>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</si>
  <si>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</si>
  <si>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</si>
  <si>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</si>
  <si>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</si>
  <si>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</si>
  <si>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</si>
  <si>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</si>
  <si>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</si>
  <si>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</si>
  <si>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</si>
  <si>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</si>
  <si>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</si>
  <si>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</si>
  <si>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</si>
  <si>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</si>
  <si>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</si>
  <si>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</si>
  <si>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</si>
  <si>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</si>
  <si>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</si>
  <si>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</si>
  <si>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</si>
  <si>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</si>
  <si>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</si>
  <si>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</si>
  <si>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WIN1585</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</si>
  <si>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</si>
  <si>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</si>
  <si>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</si>
  <si>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</si>
  <si>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</si>
  <si>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</si>
  <si>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</si>
  <si>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</si>
  <si>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</si>
  <si>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</si>
  <si>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</si>
  <si>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</si>
  <si>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</si>
  <si>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</si>
  <si>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</si>
  <si>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</si>
  <si>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</si>
  <si>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</si>
  <si>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</si>
  <si>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</si>
  <si>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</si>
  <si>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</si>
  <si>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</si>
  <si>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</si>
  <si>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</si>
  <si>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</si>
  <si>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</si>
  <si>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</si>
  <si>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</si>
  <si>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</si>
  <si>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</si>
  <si>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</si>
  <si>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</si>
  <si>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</si>
  <si>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</si>
  <si>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</si>
  <si>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</si>
  <si>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</si>
  <si>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</si>
  <si>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</si>
  <si>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</si>
  <si>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</si>
  <si>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</si>
  <si>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</si>
  <si>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</si>
  <si>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</si>
  <si>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</si>
  <si>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</si>
  <si>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</si>
  <si>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</si>
  <si>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</si>
  <si>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</si>
  <si>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</si>
  <si>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</si>
  <si>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</si>
  <si>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</si>
  <si>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</si>
  <si>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</si>
  <si>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</si>
  <si>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</si>
  <si>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</si>
  <si>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</si>
  <si>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</si>
  <si>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</si>
  <si>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</si>
  <si>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</si>
  <si>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</si>
  <si>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</si>
  <si>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</si>
  <si>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</si>
  <si>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</si>
  <si>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</si>
  <si>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</si>
  <si>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</si>
  <si>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</si>
  <si>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</si>
  <si>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</si>
  <si>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</si>
  <si>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</si>
  <si>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</si>
  <si>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</si>
  <si>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</si>
  <si>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</si>
  <si>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</si>
  <si>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</si>
  <si>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</si>
  <si>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</si>
  <si>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</si>
  <si>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</si>
  <si>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</si>
  <si>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</si>
  <si>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</si>
  <si>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</si>
  <si>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</si>
  <si>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</si>
  <si>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</si>
  <si>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</si>
  <si>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</si>
  <si>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</si>
  <si>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</si>
  <si>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</si>
  <si>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</si>
  <si>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</si>
  <si>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</si>
  <si>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</si>
  <si>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</si>
  <si>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</si>
  <si>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</si>
  <si>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</si>
  <si>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</si>
  <si>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</si>
  <si>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</si>
  <si>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</si>
  <si>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</si>
  <si>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</si>
  <si>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</si>
  <si>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</si>
  <si>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</si>
  <si>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</si>
  <si>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</si>
  <si>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</si>
  <si>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</si>
  <si>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</si>
  <si>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</si>
  <si>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</si>
  <si>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</si>
  <si>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</si>
  <si>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</si>
  <si>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</si>
  <si>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</si>
  <si>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</si>
  <si>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</si>
  <si>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</si>
  <si>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</si>
  <si>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</si>
  <si>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</si>
  <si>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</si>
  <si>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</si>
  <si>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</si>
  <si>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</si>
  <si>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</si>
  <si>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</si>
  <si>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</si>
  <si>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</si>
  <si>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</si>
  <si>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</si>
  <si>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</si>
  <si>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</si>
  <si>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</si>
  <si>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</si>
  <si>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</si>
  <si>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</si>
  <si>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</si>
  <si>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</si>
  <si>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</si>
  <si>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</si>
  <si>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</si>
  <si>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</si>
  <si>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</si>
  <si>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</si>
  <si>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</si>
  <si>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</si>
  <si>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</si>
  <si>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</si>
  <si>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</si>
  <si>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</si>
  <si>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</si>
  <si>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</si>
  <si>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</si>
  <si>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</si>
  <si>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</si>
  <si>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</si>
  <si>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</si>
  <si>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</si>
  <si>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</si>
  <si>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</si>
  <si>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</si>
  <si>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</si>
  <si>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</si>
  <si>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</si>
  <si>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</si>
  <si>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</si>
  <si>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</si>
  <si>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</si>
  <si>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</si>
  <si>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</si>
  <si>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</si>
  <si>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</si>
  <si>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</si>
  <si>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</si>
  <si>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</si>
  <si>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</si>
  <si>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</si>
  <si>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</si>
  <si>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</si>
  <si>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</si>
  <si>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</si>
  <si>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</si>
  <si>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</si>
  <si>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</si>
  <si>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</si>
  <si>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</si>
  <si>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</si>
  <si>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</si>
  <si>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</si>
  <si>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</si>
  <si>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</si>
  <si>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</si>
  <si>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</si>
  <si>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</si>
  <si>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</si>
  <si>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</si>
  <si>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</si>
  <si>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</si>
  <si>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</si>
  <si>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</si>
  <si>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</si>
  <si>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</si>
  <si>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</si>
  <si>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</si>
  <si>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</si>
  <si>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</si>
  <si>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</si>
  <si>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</si>
  <si>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</si>
  <si>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</si>
  <si>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</si>
  <si>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</si>
  <si>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</si>
  <si>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</si>
  <si>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</si>
  <si>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</si>
  <si>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</si>
  <si>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</si>
  <si>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</si>
  <si>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</si>
  <si>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</si>
  <si>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</si>
  <si>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</si>
  <si>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</si>
  <si>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</si>
  <si>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</si>
  <si>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</si>
  <si>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</si>
  <si>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</si>
  <si>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</si>
  <si>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</si>
  <si>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</si>
  <si>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</si>
  <si>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</si>
  <si>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</si>
  <si>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</si>
  <si>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</si>
  <si>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</si>
  <si>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</si>
  <si>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</si>
  <si>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</si>
  <si>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</si>
  <si>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</si>
  <si>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</si>
  <si>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</si>
  <si>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</si>
  <si>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</si>
  <si>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</si>
  <si>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</si>
  <si>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</si>
  <si>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</si>
  <si>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</si>
  <si>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</si>
  <si>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</si>
  <si>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</si>
  <si>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</si>
  <si>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</si>
  <si>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</si>
  <si>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</si>
  <si>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</si>
  <si>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</si>
  <si>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</si>
  <si>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</si>
  <si>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</si>
  <si>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</si>
  <si>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</si>
  <si>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</si>
  <si>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</si>
  <si>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</si>
  <si>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</si>
  <si>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</si>
  <si>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</si>
  <si>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</si>
  <si>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</si>
  <si>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</si>
  <si>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</si>
  <si>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</si>
  <si>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</si>
  <si>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</si>
  <si>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</si>
  <si>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</si>
  <si>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</si>
  <si>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</si>
  <si>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</si>
  <si>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</si>
  <si>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</si>
  <si>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</si>
  <si>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</si>
  <si>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</si>
  <si>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</si>
  <si>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</si>
  <si>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</si>
  <si>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</si>
  <si>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</si>
  <si>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</si>
  <si>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</si>
  <si>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</si>
  <si>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</si>
  <si>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</si>
  <si>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</si>
  <si>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</si>
  <si>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</si>
  <si>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</si>
  <si>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</si>
  <si>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</si>
  <si>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</si>
  <si>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</si>
  <si>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</si>
  <si>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</si>
  <si>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</si>
  <si>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</si>
  <si>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</si>
  <si>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</si>
  <si>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</si>
  <si>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</si>
  <si>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</si>
  <si>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</si>
  <si>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</si>
  <si>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</si>
  <si>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</si>
  <si>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</si>
  <si>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</si>
  <si>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</si>
  <si>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</si>
  <si>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</si>
  <si>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</si>
  <si>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</si>
  <si>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</si>
  <si>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</si>
  <si>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</si>
  <si>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</si>
  <si>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</si>
  <si>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</si>
  <si>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</si>
  <si>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</si>
  <si>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</si>
  <si>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</si>
  <si>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</si>
  <si>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</si>
  <si>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</si>
  <si>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</si>
  <si>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</si>
  <si>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</si>
  <si>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</si>
  <si>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</si>
  <si>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</si>
  <si>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</si>
  <si>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</si>
  <si>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</si>
  <si>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</si>
  <si>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</si>
  <si>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</si>
  <si>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</si>
  <si>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</si>
  <si>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</si>
  <si>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</si>
  <si>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</si>
  <si>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</si>
  <si>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</si>
  <si>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</si>
  <si>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</si>
  <si>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</si>
  <si>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</si>
  <si>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</si>
  <si>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</si>
  <si>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</si>
  <si>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</si>
  <si>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</si>
  <si>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</si>
  <si>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</si>
  <si>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</si>
  <si>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</si>
  <si>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</si>
  <si>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</si>
  <si>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</si>
  <si>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</si>
  <si>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</si>
  <si>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</si>
  <si>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</si>
  <si>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</si>
  <si>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</si>
  <si>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</si>
  <si>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</si>
  <si>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</si>
  <si>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</si>
  <si>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</si>
  <si>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</si>
  <si>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</si>
  <si>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</si>
  <si>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</si>
  <si>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</si>
  <si>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</si>
  <si>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</si>
  <si>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</si>
  <si>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</si>
  <si>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</si>
  <si>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</si>
  <si>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</si>
  <si>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</si>
  <si>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</si>
  <si>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</si>
  <si>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</si>
  <si>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</si>
  <si>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</si>
  <si>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</si>
  <si>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</si>
  <si>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</si>
  <si>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</si>
  <si>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</si>
  <si>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</si>
  <si>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</si>
  <si>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</si>
  <si>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</si>
  <si>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</si>
  <si>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</si>
  <si>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</si>
  <si>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</si>
  <si>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</si>
  <si>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</si>
  <si>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</si>
  <si>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</si>
  <si>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</si>
  <si>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</si>
  <si>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</si>
  <si>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</si>
  <si>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</si>
  <si>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</si>
  <si>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</si>
  <si>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</si>
  <si>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</si>
  <si>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</si>
  <si>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</si>
  <si>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</si>
  <si>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</si>
  <si>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</si>
  <si>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</si>
  <si>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</si>
  <si>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</si>
  <si>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</si>
  <si>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</si>
  <si>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</si>
  <si>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</si>
  <si>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</si>
  <si>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</si>
  <si>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</si>
  <si>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</si>
  <si>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</si>
  <si>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</si>
  <si>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</si>
  <si>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</si>
  <si>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</si>
  <si>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</si>
  <si>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</si>
  <si>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</si>
  <si>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</si>
  <si>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</si>
  <si>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</si>
  <si>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</si>
  <si>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</si>
  <si>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</si>
  <si>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</si>
  <si>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</si>
  <si>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</si>
  <si>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</si>
  <si>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</si>
  <si>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</si>
  <si>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</si>
  <si>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</si>
  <si>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</si>
  <si>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</si>
  <si>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</si>
  <si>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</si>
  <si>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</si>
  <si>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</si>
  <si>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</si>
  <si>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</si>
  <si>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</si>
  <si>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</si>
  <si>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</si>
  <si>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</si>
  <si>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</si>
  <si>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</si>
  <si>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</si>
  <si>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</si>
  <si>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</si>
  <si>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</si>
  <si>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</si>
  <si>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</si>
  <si>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</si>
  <si>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</si>
  <si>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</si>
  <si>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</si>
  <si>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</si>
  <si>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</si>
  <si>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</si>
  <si>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</si>
  <si>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</si>
  <si>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</si>
  <si>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</si>
  <si>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</si>
  <si>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</si>
  <si>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</si>
  <si>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</si>
  <si>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</si>
  <si>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</si>
  <si>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</si>
  <si>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</si>
  <si>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</si>
  <si>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</si>
  <si>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</si>
  <si>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</si>
  <si>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</si>
  <si>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</si>
  <si>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</si>
  <si>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</si>
  <si>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</si>
  <si>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</si>
  <si>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</si>
  <si>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</si>
  <si>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</si>
  <si>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</si>
  <si>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</si>
  <si>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</si>
  <si>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</si>
  <si>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</si>
  <si>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</si>
  <si>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</si>
  <si>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</si>
  <si>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</si>
  <si>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</si>
  <si>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</si>
  <si>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</si>
  <si>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</si>
  <si>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</si>
  <si>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</si>
  <si>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</si>
  <si>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</si>
  <si>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</si>
  <si>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</si>
  <si>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</si>
  <si>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</si>
  <si>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</si>
  <si>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</si>
  <si>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</si>
  <si>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</si>
  <si>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</si>
  <si>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</si>
  <si>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</si>
  <si>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</si>
  <si>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</si>
  <si>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</si>
  <si>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</si>
  <si>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</si>
  <si>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</si>
  <si>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</si>
  <si>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</si>
  <si>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</si>
  <si>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</si>
  <si>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</si>
  <si>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</si>
  <si>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</si>
  <si>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</si>
  <si>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</si>
  <si>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</si>
  <si>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</si>
  <si>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</si>
  <si>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</si>
  <si>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</si>
  <si>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</si>
  <si>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</si>
  <si>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</si>
  <si>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</si>
  <si>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</si>
  <si>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</si>
  <si>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</si>
  <si>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</si>
  <si>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</si>
  <si>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</si>
  <si>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</si>
  <si>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</si>
  <si>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</si>
  <si>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</si>
  <si>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</si>
  <si>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</si>
  <si>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</si>
  <si>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</si>
  <si>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</si>
  <si>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</si>
  <si>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</si>
  <si>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</si>
  <si>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</si>
  <si>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</si>
  <si>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</si>
  <si>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</si>
  <si>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</si>
  <si>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</si>
  <si>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</si>
  <si>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</si>
  <si>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</si>
  <si>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</si>
  <si>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</si>
  <si>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</si>
  <si>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</si>
  <si>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</si>
  <si>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</si>
  <si>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</si>
  <si>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</si>
  <si>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</si>
  <si>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</si>
  <si>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</si>
  <si>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</si>
  <si>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</si>
  <si>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</si>
  <si>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</si>
  <si>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</si>
  <si>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</si>
  <si>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</si>
  <si>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</si>
  <si>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</si>
  <si>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</si>
  <si>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</si>
  <si>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</si>
  <si>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</si>
  <si>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</si>
  <si>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</si>
  <si>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</si>
  <si>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</si>
  <si>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</si>
  <si>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</si>
  <si>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</si>
  <si>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</si>
  <si>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</si>
  <si>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</si>
  <si>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</si>
  <si>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</si>
  <si>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</si>
  <si>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</si>
  <si>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</si>
  <si>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</si>
  <si>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</si>
  <si>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</si>
  <si>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</si>
  <si>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</si>
  <si>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</si>
  <si>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</si>
  <si>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</si>
  <si>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</si>
  <si>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</si>
  <si>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</si>
  <si>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</si>
  <si>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</si>
  <si>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</si>
  <si>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</si>
  <si>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</si>
  <si>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</si>
  <si>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</si>
  <si>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</si>
  <si>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</si>
  <si>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</si>
  <si>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</si>
  <si>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</si>
  <si>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</si>
  <si>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</si>
  <si>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</si>
  <si>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</si>
  <si>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</si>
  <si>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</si>
  <si>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</si>
  <si>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</si>
  <si>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</si>
  <si>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</si>
  <si>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</si>
  <si>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</si>
  <si>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</si>
  <si>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</si>
  <si>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</si>
  <si>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</si>
  <si>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</si>
  <si>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</si>
  <si>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</si>
  <si>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</si>
  <si>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</si>
  <si>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</si>
  <si>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</si>
  <si>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</si>
  <si>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</si>
  <si>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</si>
  <si>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</si>
  <si>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</si>
  <si>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</si>
  <si>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</si>
  <si>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</si>
  <si>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</si>
  <si>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</si>
  <si>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</si>
  <si>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</si>
  <si>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</si>
  <si>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</si>
  <si>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</si>
  <si>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</si>
  <si>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</si>
  <si>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</si>
  <si>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</si>
  <si>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</si>
  <si>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</si>
  <si>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</si>
  <si>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</si>
  <si>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</si>
  <si>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</si>
  <si>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</si>
  <si>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</si>
  <si>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</si>
  <si>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</si>
  <si>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</si>
  <si>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</si>
  <si>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</si>
  <si>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</si>
  <si>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</si>
  <si>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</si>
  <si>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</si>
  <si>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</si>
  <si>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</si>
  <si>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</si>
  <si>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</si>
  <si>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</si>
  <si>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</si>
  <si>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</si>
  <si>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</si>
  <si>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</si>
  <si>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</si>
  <si>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</si>
  <si>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</si>
  <si>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</si>
  <si>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</si>
  <si>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</si>
  <si>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</si>
  <si>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</si>
  <si>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</si>
  <si>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</si>
  <si>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</si>
  <si>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</si>
  <si>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</si>
  <si>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</si>
  <si>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</si>
  <si>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</si>
  <si>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</si>
  <si>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</si>
  <si>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</si>
  <si>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</si>
  <si>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</si>
  <si>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</si>
  <si>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</si>
  <si>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</si>
  <si>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</si>
  <si>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</si>
  <si>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</si>
  <si>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</si>
  <si>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</si>
  <si>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</si>
  <si>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</si>
  <si>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</si>
  <si>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</si>
  <si>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</si>
  <si>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</si>
  <si>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</si>
  <si>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</si>
  <si>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</si>
  <si>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</si>
  <si>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</si>
  <si>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</si>
  <si>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</si>
  <si>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</si>
  <si>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</si>
  <si>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</si>
  <si>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</si>
  <si>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</si>
  <si>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</si>
  <si>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</si>
  <si>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</si>
  <si>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</si>
  <si>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</si>
  <si>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</si>
  <si>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BV250</t>
  </si>
  <si>
    <t>Bò viên 250g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</si>
  <si>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</si>
  <si>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</si>
  <si>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</si>
  <si>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</si>
  <si>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</si>
  <si>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</si>
  <si>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</si>
  <si>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</si>
  <si>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</si>
  <si>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</si>
  <si>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</si>
  <si>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</si>
  <si>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</si>
  <si>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</si>
  <si>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</si>
  <si>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</si>
  <si>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</si>
  <si>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</si>
  <si>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</si>
  <si>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</si>
  <si>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</si>
  <si>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</si>
  <si>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</si>
  <si>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</si>
  <si>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</si>
  <si>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</si>
  <si>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</si>
  <si>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</si>
  <si>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</si>
  <si>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</si>
  <si>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</si>
  <si>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</si>
  <si>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GB45G</t>
  </si>
  <si>
    <t>Giò bì ớt xiêm xanh 45G</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</si>
  <si>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</si>
  <si>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</si>
  <si>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</si>
  <si>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</si>
  <si>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</si>
  <si>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</si>
  <si>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</si>
  <si>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</si>
  <si>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</si>
  <si>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</si>
  <si>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</si>
  <si>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</si>
  <si>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</si>
  <si>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</si>
  <si>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</si>
  <si>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</si>
  <si>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</si>
  <si>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</si>
  <si>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</si>
  <si>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</si>
  <si>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</si>
  <si>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</si>
  <si>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</si>
  <si>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</si>
  <si>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</si>
  <si>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</si>
  <si>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</si>
  <si>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</si>
  <si>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</si>
  <si>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</si>
  <si>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</si>
  <si>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</si>
  <si>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</si>
  <si>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</si>
  <si>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</si>
  <si>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</si>
  <si>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</si>
  <si>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</si>
  <si>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</si>
  <si>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</si>
  <si>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TNC450</t>
  </si>
  <si>
    <t>Tôm mũ ni nguyên con 450g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</si>
  <si>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</si>
  <si>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</si>
  <si>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</si>
  <si>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</si>
  <si>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</si>
  <si>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</si>
  <si>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</si>
  <si>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</si>
  <si>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</si>
  <si>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</si>
  <si>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</si>
  <si>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</si>
  <si>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</si>
  <si>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</si>
  <si>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</si>
  <si>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</si>
  <si>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</si>
  <si>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</si>
  <si>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</si>
  <si>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</si>
  <si>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</si>
  <si>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</si>
  <si>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</si>
  <si>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</si>
  <si>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</si>
  <si>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</si>
  <si>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</si>
  <si>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</si>
  <si>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</si>
  <si>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</si>
  <si>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</si>
  <si>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</si>
  <si>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</si>
  <si>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</si>
  <si>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</si>
  <si>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</si>
  <si>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</si>
  <si>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</si>
  <si>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</si>
  <si>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</si>
  <si>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</si>
  <si>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</si>
  <si>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Không kinh doanh</t>
  </si>
  <si>
    <t>Mã khách hàng</t>
  </si>
  <si>
    <t>Tỉnh/TP</t>
  </si>
  <si>
    <t>Quận/Huyện</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</si>
  <si>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</si>
  <si>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</si>
  <si>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</si>
  <si>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</si>
  <si>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</si>
  <si>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</si>
  <si>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</si>
  <si>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</si>
  <si>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</si>
  <si>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</si>
  <si>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</si>
  <si>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</si>
  <si>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</si>
  <si>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</si>
  <si>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</si>
  <si>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</si>
  <si>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</si>
  <si>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</si>
  <si>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</si>
  <si>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</si>
  <si>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</si>
  <si>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</si>
  <si>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</si>
  <si>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</si>
  <si>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</si>
  <si>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</si>
  <si>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</si>
  <si>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</si>
  <si>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</si>
  <si>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</si>
  <si>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</si>
  <si>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</si>
  <si>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</si>
  <si>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</si>
  <si>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</si>
  <si>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</si>
  <si>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</si>
  <si>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</si>
  <si>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</si>
  <si>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</si>
  <si>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</si>
  <si>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</si>
  <si>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</si>
  <si>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</si>
  <si>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</si>
  <si>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</si>
  <si>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</si>
  <si>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</si>
  <si>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</si>
  <si>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</si>
  <si>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</si>
  <si>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</si>
  <si>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</si>
  <si>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</si>
  <si>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</si>
  <si>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</si>
  <si>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</si>
  <si>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</si>
  <si>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</si>
  <si>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</si>
  <si>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</si>
  <si>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</si>
  <si>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</si>
  <si>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</si>
  <si>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</si>
  <si>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</si>
  <si>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</si>
  <si>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</si>
  <si>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</si>
  <si>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</si>
  <si>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</si>
  <si>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</si>
  <si>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</si>
  <si>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</si>
  <si>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</si>
  <si>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</si>
  <si>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</si>
  <si>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</si>
  <si>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</si>
  <si>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</si>
  <si>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</si>
  <si>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</si>
  <si>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</si>
  <si>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</si>
  <si>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</si>
  <si>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</si>
  <si>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</si>
  <si>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</si>
  <si>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</si>
  <si>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</si>
  <si>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</si>
  <si>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</si>
  <si>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</si>
  <si>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</si>
  <si>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</si>
  <si>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</si>
  <si>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</si>
  <si>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</si>
  <si>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</si>
  <si>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</si>
  <si>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</si>
  <si>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</si>
  <si>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</si>
  <si>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</si>
  <si>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</si>
  <si>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</si>
  <si>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</si>
  <si>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</si>
  <si>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</si>
  <si>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</si>
  <si>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</si>
  <si>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</si>
  <si>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</si>
  <si>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</si>
  <si>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</si>
  <si>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</si>
  <si>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</si>
  <si>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</si>
  <si>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</si>
  <si>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</si>
  <si>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</si>
  <si>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</si>
  <si>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</si>
  <si>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</si>
  <si>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</si>
  <si>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</si>
  <si>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</si>
  <si>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</si>
  <si>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</si>
  <si>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</si>
  <si>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</si>
  <si>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</si>
  <si>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</si>
  <si>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</si>
  <si>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</si>
  <si>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</si>
  <si>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</si>
  <si>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</si>
  <si>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</si>
  <si>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</si>
  <si>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</si>
  <si>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</si>
  <si>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</si>
  <si>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</si>
  <si>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</si>
  <si>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</si>
  <si>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</si>
  <si>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</si>
  <si>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</si>
  <si>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</si>
  <si>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</si>
  <si>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</si>
  <si>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</si>
  <si>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</si>
  <si>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</si>
  <si>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</si>
  <si>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</si>
  <si>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</si>
  <si>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</si>
  <si>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</si>
  <si>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</si>
  <si>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</si>
  <si>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</si>
  <si>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</si>
  <si>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</si>
  <si>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</si>
  <si>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</si>
  <si>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</si>
  <si>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</si>
  <si>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</si>
  <si>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</si>
  <si>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</si>
  <si>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</si>
  <si>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</si>
  <si>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</si>
  <si>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</si>
  <si>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</si>
  <si>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</si>
  <si>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</si>
  <si>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</si>
  <si>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</si>
  <si>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</si>
  <si>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</si>
  <si>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</si>
  <si>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</si>
  <si>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</si>
  <si>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</si>
  <si>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</si>
  <si>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</si>
  <si>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</si>
  <si>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</si>
  <si>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</si>
  <si>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</si>
  <si>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</si>
  <si>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</si>
  <si>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</si>
  <si>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</si>
  <si>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</si>
  <si>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</si>
  <si>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</si>
  <si>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</si>
  <si>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</si>
  <si>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</si>
  <si>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</si>
  <si>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</si>
  <si>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</si>
  <si>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</si>
  <si>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</si>
  <si>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</si>
  <si>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</si>
  <si>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</si>
  <si>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</si>
  <si>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</si>
  <si>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</si>
  <si>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</si>
  <si>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</si>
  <si>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</si>
  <si>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</si>
  <si>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</si>
  <si>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</si>
  <si>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</si>
  <si>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</si>
  <si>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</si>
  <si>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</si>
  <si>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</si>
  <si>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</si>
  <si>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</si>
  <si>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</si>
  <si>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</si>
  <si>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</si>
  <si>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</si>
  <si>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</si>
  <si>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</si>
  <si>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</si>
  <si>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</si>
  <si>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</si>
  <si>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</si>
  <si>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</si>
  <si>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</si>
  <si>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</si>
  <si>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</si>
  <si>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</si>
  <si>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</si>
  <si>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</si>
  <si>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</si>
  <si>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</si>
  <si>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</si>
  <si>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</si>
  <si>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</si>
  <si>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</si>
  <si>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</si>
  <si>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</si>
  <si>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</si>
  <si>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</si>
  <si>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</si>
  <si>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</si>
  <si>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</si>
  <si>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</si>
  <si>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</si>
  <si>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</si>
  <si>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</si>
  <si>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</si>
  <si>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</si>
  <si>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</si>
  <si>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</si>
  <si>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</si>
  <si>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</si>
  <si>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</si>
  <si>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</si>
  <si>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</si>
  <si>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</si>
  <si>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</si>
  <si>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</si>
  <si>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</si>
  <si>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</si>
  <si>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</si>
  <si>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</si>
  <si>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</si>
  <si>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</si>
  <si>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</si>
  <si>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</si>
  <si>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</si>
  <si>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</si>
  <si>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</si>
  <si>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</si>
  <si>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</si>
  <si>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</si>
  <si>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</si>
  <si>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</si>
  <si>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</si>
  <si>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</si>
  <si>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</si>
  <si>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</si>
  <si>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</si>
  <si>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</si>
  <si>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</si>
  <si>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</si>
  <si>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</si>
  <si>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</si>
  <si>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</si>
  <si>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</si>
  <si>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</si>
  <si>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</si>
  <si>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</si>
  <si>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</si>
  <si>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</si>
  <si>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</si>
  <si>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</si>
  <si>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</si>
  <si>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</si>
  <si>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</si>
  <si>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</si>
  <si>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</si>
  <si>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</si>
  <si>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</si>
  <si>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</si>
  <si>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</si>
  <si>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</si>
  <si>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</si>
  <si>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</si>
  <si>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</si>
  <si>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</si>
  <si>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</si>
  <si>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</si>
  <si>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</si>
  <si>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</si>
  <si>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</si>
  <si>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</si>
  <si>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</si>
  <si>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</si>
  <si>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</si>
  <si>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</si>
  <si>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</si>
  <si>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</si>
  <si>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</si>
  <si>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</si>
  <si>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</si>
  <si>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</si>
  <si>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</si>
  <si>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</si>
  <si>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</si>
  <si>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</si>
  <si>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</si>
  <si>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</si>
  <si>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</si>
  <si>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</si>
  <si>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</si>
  <si>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</si>
  <si>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</si>
  <si>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</si>
  <si>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</si>
  <si>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</si>
  <si>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</si>
  <si>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</si>
  <si>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</si>
  <si>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</si>
  <si>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</si>
  <si>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</si>
  <si>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</si>
  <si>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</si>
  <si>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</si>
  <si>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</si>
  <si>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</si>
  <si>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</si>
  <si>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</si>
  <si>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</si>
  <si>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</si>
  <si>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</si>
  <si>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</si>
  <si>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</si>
  <si>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</si>
  <si>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</si>
  <si>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</si>
  <si>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</si>
  <si>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</si>
  <si>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</si>
  <si>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</si>
  <si>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</si>
  <si>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</si>
  <si>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</si>
  <si>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</si>
  <si>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</si>
  <si>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</si>
  <si>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</si>
  <si>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</si>
  <si>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</si>
  <si>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</si>
  <si>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</si>
  <si>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</si>
  <si>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</si>
  <si>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</si>
  <si>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</si>
  <si>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</si>
  <si>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</si>
  <si>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</si>
  <si>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</si>
  <si>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</si>
  <si>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</si>
  <si>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</si>
  <si>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</si>
  <si>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</si>
  <si>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</si>
  <si>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</si>
  <si>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</si>
  <si>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</si>
  <si>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</si>
  <si>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</si>
  <si>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</si>
  <si>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</si>
  <si>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</si>
  <si>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</si>
  <si>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</si>
  <si>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</si>
  <si>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</si>
  <si>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</si>
  <si>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</si>
  <si>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</si>
  <si>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</si>
  <si>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</si>
  <si>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</si>
  <si>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</si>
  <si>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</si>
  <si>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</si>
  <si>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</si>
  <si>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</si>
  <si>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</si>
  <si>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</si>
  <si>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</si>
  <si>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</si>
  <si>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</si>
  <si>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</si>
  <si>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</si>
  <si>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</si>
  <si>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</si>
  <si>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</si>
  <si>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</si>
  <si>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</si>
  <si>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</si>
  <si>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</si>
  <si>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</si>
  <si>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</si>
  <si>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</si>
  <si>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</si>
  <si>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</si>
  <si>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</si>
  <si>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</si>
  <si>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</si>
  <si>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</si>
  <si>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</si>
  <si>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</si>
  <si>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</si>
  <si>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</si>
  <si>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</si>
  <si>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</si>
  <si>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</si>
  <si>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</si>
  <si>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</si>
  <si>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</si>
  <si>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</si>
  <si>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</si>
  <si>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</si>
  <si>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</si>
  <si>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</si>
  <si>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</si>
  <si>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</si>
  <si>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</si>
  <si>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</si>
  <si>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</si>
  <si>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</si>
  <si>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</si>
  <si>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</si>
  <si>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</si>
  <si>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</si>
  <si>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</si>
  <si>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</si>
  <si>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</si>
  <si>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</si>
  <si>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</si>
  <si>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</si>
  <si>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</si>
  <si>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</si>
  <si>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</si>
  <si>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</si>
  <si>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</si>
  <si>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</si>
  <si>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</si>
  <si>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</si>
  <si>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</si>
  <si>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</si>
  <si>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</si>
  <si>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</si>
  <si>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</si>
  <si>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</si>
  <si>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</si>
  <si>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</si>
  <si>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</si>
  <si>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</si>
  <si>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</si>
  <si>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</si>
  <si>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</si>
  <si>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</si>
  <si>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</si>
  <si>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</si>
  <si>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</si>
  <si>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</si>
  <si>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</si>
  <si>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</si>
  <si>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</si>
  <si>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</si>
  <si>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</si>
  <si>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</si>
  <si>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</si>
  <si>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</si>
  <si>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</si>
  <si>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</si>
  <si>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</si>
  <si>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</si>
  <si>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</si>
  <si>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</si>
  <si>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</si>
  <si>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</si>
  <si>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</si>
  <si>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</si>
  <si>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</si>
  <si>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</si>
  <si>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</si>
  <si>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</si>
  <si>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</si>
  <si>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</si>
  <si>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</si>
  <si>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</si>
  <si>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</si>
  <si>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</si>
  <si>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</si>
  <si>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</si>
  <si>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</si>
  <si>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</si>
  <si>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</si>
  <si>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</si>
  <si>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</si>
  <si>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</si>
  <si>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</si>
  <si>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</si>
  <si>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</si>
  <si>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</si>
  <si>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</si>
  <si>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</si>
  <si>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</si>
  <si>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</si>
  <si>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</si>
  <si>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</si>
  <si>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</si>
  <si>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</si>
  <si>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</si>
  <si>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</si>
  <si>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</si>
  <si>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</si>
  <si>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</si>
  <si>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</si>
  <si>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</si>
  <si>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</si>
  <si>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</si>
  <si>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</si>
  <si>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</si>
  <si>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</si>
  <si>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</si>
  <si>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</si>
  <si>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</si>
  <si>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</si>
  <si>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</si>
  <si>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</si>
  <si>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</si>
  <si>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</si>
  <si>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</si>
  <si>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</si>
  <si>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</si>
  <si>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</si>
  <si>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</si>
  <si>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</si>
  <si>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</si>
  <si>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</si>
  <si>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</si>
  <si>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</si>
  <si>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</si>
  <si>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</si>
  <si>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</si>
  <si>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</si>
  <si>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</si>
  <si>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</si>
  <si>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</si>
  <si>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</si>
  <si>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</si>
  <si>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</si>
  <si>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</si>
  <si>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</si>
  <si>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</si>
  <si>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</si>
  <si>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</si>
  <si>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</si>
  <si>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</si>
  <si>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</si>
  <si>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</si>
  <si>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</si>
  <si>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</si>
  <si>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</si>
  <si>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</si>
  <si>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</si>
  <si>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</si>
  <si>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</si>
  <si>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</si>
  <si>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</si>
  <si>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</si>
  <si>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</si>
  <si>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</si>
  <si>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</si>
  <si>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</si>
  <si>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</si>
  <si>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</si>
  <si>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</si>
  <si>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</si>
  <si>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</si>
  <si>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</si>
  <si>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</si>
  <si>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</si>
  <si>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</si>
  <si>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</si>
  <si>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</si>
  <si>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</si>
  <si>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</si>
  <si>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</si>
  <si>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</si>
  <si>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</si>
  <si>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</si>
  <si>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</si>
  <si>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</si>
  <si>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</si>
  <si>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</si>
  <si>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</si>
  <si>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</si>
  <si>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</si>
  <si>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</si>
  <si>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</si>
  <si>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</si>
  <si>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</si>
  <si>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</si>
  <si>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</si>
  <si>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</si>
  <si>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</si>
  <si>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</si>
  <si>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</si>
  <si>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</si>
  <si>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</si>
  <si>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</si>
  <si>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</si>
  <si>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</si>
  <si>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</si>
  <si>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</si>
  <si>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</si>
  <si>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</si>
  <si>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</si>
  <si>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</si>
  <si>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</si>
  <si>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</si>
  <si>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</si>
  <si>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</si>
  <si>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</si>
  <si>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</si>
  <si>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</si>
  <si>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</si>
  <si>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</si>
  <si>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</si>
  <si>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</si>
  <si>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</si>
  <si>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</si>
  <si>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</si>
  <si>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</si>
  <si>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</si>
  <si>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</si>
  <si>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</si>
  <si>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</si>
  <si>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</si>
  <si>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</si>
  <si>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</si>
  <si>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</si>
  <si>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</si>
  <si>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</si>
  <si>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</si>
  <si>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</si>
  <si>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</si>
  <si>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</si>
  <si>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</si>
  <si>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</si>
  <si>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</si>
  <si>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</si>
  <si>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</si>
  <si>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</si>
  <si>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</si>
  <si>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</si>
  <si>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</si>
  <si>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</si>
  <si>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</si>
  <si>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</si>
  <si>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</si>
  <si>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</si>
  <si>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</si>
  <si>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</si>
  <si>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</si>
  <si>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</si>
  <si>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</si>
  <si>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</si>
  <si>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</si>
  <si>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</si>
  <si>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</si>
  <si>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</si>
  <si>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</si>
  <si>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</si>
  <si>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</si>
  <si>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</si>
  <si>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</si>
  <si>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</si>
  <si>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</si>
  <si>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</si>
  <si>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</si>
  <si>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</si>
  <si>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</si>
  <si>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</si>
  <si>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</si>
  <si>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</si>
  <si>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</si>
  <si>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</si>
  <si>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</si>
  <si>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</si>
  <si>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</si>
  <si>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</si>
  <si>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</si>
  <si>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</si>
  <si>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</si>
  <si>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</si>
  <si>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</si>
  <si>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</si>
  <si>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</si>
  <si>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</si>
  <si>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</si>
  <si>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</si>
  <si>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</si>
  <si>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</si>
  <si>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</si>
  <si>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</si>
  <si>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</si>
  <si>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</si>
  <si>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</si>
  <si>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</si>
  <si>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</si>
  <si>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</si>
  <si>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</si>
  <si>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</si>
  <si>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</si>
  <si>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</si>
  <si>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</si>
  <si>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</si>
  <si>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</si>
  <si>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</si>
  <si>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</si>
  <si>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</si>
  <si>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</si>
  <si>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</si>
  <si>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</si>
  <si>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</si>
  <si>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</si>
  <si>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</si>
  <si>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</si>
  <si>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</si>
  <si>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</si>
  <si>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</si>
  <si>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</si>
  <si>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</si>
  <si>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</si>
  <si>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</si>
  <si>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</si>
  <si>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</si>
  <si>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</si>
  <si>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</si>
  <si>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</si>
  <si>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</si>
  <si>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</si>
  <si>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</si>
  <si>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</si>
  <si>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</si>
  <si>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</si>
  <si>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</si>
  <si>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</si>
  <si>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</si>
  <si>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</si>
  <si>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</si>
  <si>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</si>
  <si>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</si>
  <si>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</si>
  <si>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</si>
  <si>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</si>
  <si>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</si>
  <si>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</si>
  <si>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</si>
  <si>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</si>
  <si>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</si>
  <si>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</si>
  <si>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</si>
  <si>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</si>
  <si>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</si>
  <si>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</si>
  <si>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</si>
  <si>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</si>
  <si>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</si>
  <si>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</si>
  <si>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</si>
  <si>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</si>
  <si>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</si>
  <si>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</si>
  <si>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</si>
  <si>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</si>
  <si>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</si>
  <si>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</si>
  <si>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</si>
  <si>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</si>
  <si>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</si>
  <si>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</si>
  <si>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</si>
  <si>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</si>
  <si>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</si>
  <si>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</si>
  <si>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</si>
  <si>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</si>
  <si>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</si>
  <si>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</si>
  <si>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</si>
  <si>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</si>
  <si>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</si>
  <si>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</si>
  <si>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</si>
  <si>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</si>
  <si>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</si>
  <si>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</si>
  <si>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</si>
  <si>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</si>
  <si>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</si>
  <si>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</si>
  <si>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</si>
  <si>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</si>
  <si>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</si>
  <si>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</si>
  <si>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</si>
  <si>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</si>
  <si>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</si>
  <si>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</si>
  <si>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</si>
  <si>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</si>
  <si>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</si>
  <si>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</si>
  <si>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</si>
  <si>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</si>
  <si>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</si>
  <si>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</si>
  <si>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</si>
  <si>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</si>
  <si>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</si>
  <si>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</si>
  <si>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</si>
  <si>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</si>
  <si>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</si>
  <si>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</si>
  <si>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</si>
  <si>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</si>
  <si>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</si>
  <si>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</si>
  <si>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</si>
  <si>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</si>
  <si>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</si>
  <si>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</si>
  <si>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</si>
  <si>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</si>
  <si>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</si>
  <si>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</si>
  <si>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</si>
  <si>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</si>
  <si>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</si>
  <si>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</si>
  <si>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</si>
  <si>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</si>
  <si>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</si>
  <si>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</si>
  <si>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</si>
  <si>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</si>
  <si>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</si>
  <si>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</si>
  <si>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</si>
  <si>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</si>
  <si>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</si>
  <si>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</si>
  <si>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</si>
  <si>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</si>
  <si>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</si>
  <si>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</si>
  <si>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</si>
  <si>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</si>
  <si>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</si>
  <si>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</si>
  <si>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</si>
  <si>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</si>
  <si>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</si>
  <si>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</si>
  <si>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</si>
  <si>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</si>
  <si>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</si>
  <si>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</si>
  <si>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</si>
  <si>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</si>
  <si>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</si>
  <si>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</si>
  <si>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</si>
  <si>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</si>
  <si>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</si>
  <si>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</si>
  <si>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</si>
  <si>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</si>
  <si>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</si>
  <si>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</si>
  <si>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</si>
  <si>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</si>
  <si>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</si>
  <si>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</si>
  <si>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</si>
  <si>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</si>
  <si>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</si>
  <si>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</si>
  <si>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</si>
  <si>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</si>
  <si>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</si>
  <si>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</si>
  <si>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</si>
  <si>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</si>
  <si>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</si>
  <si>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</si>
  <si>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</si>
  <si>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</si>
  <si>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</si>
  <si>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</si>
  <si>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</si>
  <si>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</si>
  <si>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</si>
  <si>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</si>
  <si>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</si>
  <si>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</si>
  <si>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</si>
  <si>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</si>
  <si>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</si>
  <si>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</si>
  <si>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</si>
  <si>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</si>
  <si>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</si>
  <si>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</si>
  <si>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</si>
  <si>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</si>
  <si>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</si>
  <si>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</si>
  <si>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</si>
  <si>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</si>
  <si>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</si>
  <si>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</si>
  <si>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</si>
  <si>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</si>
  <si>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</si>
  <si>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</si>
  <si>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</si>
  <si>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</si>
  <si>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</si>
  <si>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</si>
  <si>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</si>
  <si>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</si>
  <si>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</si>
  <si>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</si>
  <si>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</si>
  <si>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</si>
  <si>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</si>
  <si>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</si>
  <si>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</si>
  <si>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</si>
  <si>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</si>
  <si>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</si>
  <si>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</si>
  <si>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</si>
  <si>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</si>
  <si>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</si>
  <si>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</si>
  <si>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</si>
  <si>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</si>
  <si>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</si>
  <si>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</si>
  <si>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</si>
  <si>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</si>
  <si>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</si>
  <si>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</si>
  <si>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</si>
  <si>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</si>
  <si>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</si>
  <si>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</si>
  <si>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</si>
  <si>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</si>
  <si>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</si>
  <si>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</si>
  <si>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</si>
  <si>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</si>
  <si>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</si>
  <si>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</si>
  <si>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</si>
  <si>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</si>
  <si>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</si>
  <si>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</si>
  <si>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</si>
  <si>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</si>
  <si>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</si>
  <si>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</si>
  <si>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</si>
  <si>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</si>
  <si>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</si>
  <si>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</si>
  <si>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</si>
  <si>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</si>
  <si>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</si>
  <si>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</si>
  <si>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</si>
  <si>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</si>
  <si>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</si>
  <si>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</si>
  <si>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</si>
  <si>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</si>
  <si>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</si>
  <si>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</si>
  <si>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</si>
  <si>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</si>
  <si>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</si>
  <si>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</si>
  <si>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</si>
  <si>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</si>
  <si>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</si>
  <si>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</si>
  <si>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</si>
  <si>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</si>
  <si>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</si>
  <si>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</si>
  <si>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</si>
  <si>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</si>
  <si>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</si>
  <si>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</si>
  <si>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</si>
  <si>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</si>
  <si>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</si>
  <si>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</si>
  <si>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</si>
  <si>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</si>
  <si>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</si>
  <si>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</si>
  <si>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</si>
  <si>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</si>
  <si>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</si>
  <si>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</si>
  <si>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</si>
  <si>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</si>
  <si>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</si>
  <si>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</si>
  <si>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</si>
  <si>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</si>
  <si>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</si>
  <si>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</si>
  <si>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</si>
  <si>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</si>
  <si>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</si>
  <si>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</si>
  <si>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</si>
  <si>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</si>
  <si>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</si>
  <si>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</si>
  <si>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</si>
  <si>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</si>
  <si>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</si>
  <si>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</si>
  <si>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</si>
  <si>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</si>
  <si>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</si>
  <si>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</si>
  <si>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</si>
  <si>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</si>
  <si>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</si>
  <si>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</si>
  <si>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</si>
  <si>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</si>
  <si>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</si>
  <si>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</si>
  <si>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</si>
  <si>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</si>
  <si>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</si>
  <si>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</si>
  <si>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</si>
  <si>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</si>
  <si>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</si>
  <si>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</si>
  <si>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</si>
  <si>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</si>
  <si>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</si>
  <si>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</si>
  <si>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</si>
  <si>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</si>
  <si>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</si>
  <si>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</si>
  <si>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</si>
  <si>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</si>
  <si>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</si>
  <si>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</si>
  <si>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</si>
  <si>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</si>
  <si>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</si>
  <si>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</si>
  <si>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</si>
  <si>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</si>
  <si>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</si>
  <si>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</si>
  <si>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</si>
  <si>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</si>
  <si>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</si>
  <si>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</si>
  <si>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</si>
  <si>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</si>
  <si>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</si>
  <si>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</si>
  <si>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</si>
  <si>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</si>
  <si>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</si>
  <si>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</si>
  <si>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</si>
  <si>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</si>
  <si>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</si>
  <si>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</si>
  <si>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</si>
  <si>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</si>
  <si>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</si>
  <si>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</si>
  <si>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</si>
  <si>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</si>
  <si>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</si>
  <si>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</si>
  <si>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</si>
  <si>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</si>
  <si>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</si>
  <si>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</si>
  <si>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</si>
  <si>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</si>
  <si>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</si>
  <si>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</si>
  <si>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</si>
  <si>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</si>
  <si>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</si>
  <si>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</si>
  <si>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</si>
  <si>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</si>
  <si>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</si>
  <si>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</si>
  <si>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</si>
  <si>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</si>
  <si>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</si>
  <si>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</si>
  <si>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</si>
  <si>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</si>
  <si>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</si>
  <si>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</si>
  <si>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</si>
  <si>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</si>
  <si>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</si>
  <si>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</si>
  <si>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</si>
  <si>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</si>
  <si>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</si>
  <si>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</si>
  <si>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</si>
  <si>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</si>
  <si>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</si>
  <si>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</si>
  <si>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</si>
  <si>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</si>
  <si>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</si>
  <si>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</si>
  <si>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</si>
  <si>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</si>
  <si>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</si>
  <si>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</si>
  <si>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</si>
  <si>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</si>
  <si>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</si>
  <si>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</si>
  <si>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</si>
  <si>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</si>
  <si>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</si>
  <si>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</si>
  <si>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</si>
  <si>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</si>
  <si>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</si>
  <si>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</si>
  <si>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</si>
  <si>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</si>
  <si>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</si>
  <si>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</si>
  <si>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</si>
  <si>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</si>
  <si>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</si>
  <si>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</si>
  <si>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</si>
  <si>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</si>
  <si>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</si>
  <si>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</si>
  <si>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</si>
  <si>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</si>
  <si>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</si>
  <si>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</si>
  <si>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</si>
  <si>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</si>
  <si>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</si>
  <si>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</si>
  <si>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</si>
  <si>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</si>
  <si>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</si>
  <si>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</si>
  <si>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</si>
  <si>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</si>
  <si>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</si>
  <si>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</si>
  <si>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</si>
  <si>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</si>
  <si>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</si>
  <si>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</si>
  <si>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</si>
  <si>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</si>
  <si>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</si>
  <si>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</si>
  <si>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</si>
  <si>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</si>
  <si>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</si>
  <si>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</si>
  <si>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</si>
  <si>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</si>
  <si>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</si>
  <si>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</si>
  <si>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</si>
  <si>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</si>
  <si>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</si>
  <si>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</si>
  <si>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</si>
  <si>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</si>
  <si>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</si>
  <si>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</si>
  <si>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</si>
  <si>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</si>
  <si>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</si>
  <si>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</si>
  <si>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</si>
  <si>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</si>
  <si>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</si>
  <si>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</si>
  <si>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</si>
  <si>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</si>
  <si>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</si>
  <si>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</si>
  <si>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</si>
  <si>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</si>
  <si>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</si>
  <si>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</si>
  <si>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</si>
  <si>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</si>
  <si>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</si>
  <si>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</si>
  <si>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</si>
  <si>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</si>
  <si>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</si>
  <si>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</si>
  <si>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</si>
  <si>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</si>
  <si>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</si>
  <si>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</si>
  <si>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</si>
  <si>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</si>
  <si>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</si>
  <si>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</si>
  <si>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</si>
  <si>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</si>
  <si>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</si>
  <si>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</si>
  <si>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</si>
  <si>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</si>
  <si>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</si>
  <si>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</si>
  <si>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</si>
  <si>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</si>
  <si>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</si>
  <si>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</si>
  <si>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</si>
  <si>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</si>
  <si>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</si>
  <si>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</si>
  <si>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</si>
  <si>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</si>
  <si>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</si>
  <si>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</si>
  <si>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</si>
  <si>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</si>
  <si>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</si>
  <si>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</si>
  <si>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</si>
  <si>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</si>
  <si>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</si>
  <si>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</si>
  <si>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</si>
  <si>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</si>
  <si>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</si>
  <si>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</si>
  <si>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</si>
  <si>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</si>
  <si>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</si>
  <si>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</si>
  <si>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</si>
  <si>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</si>
  <si>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</si>
  <si>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</si>
  <si>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</si>
  <si>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</si>
  <si>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</si>
  <si>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</si>
  <si>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</si>
  <si>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</si>
  <si>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</si>
  <si>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</si>
  <si>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</si>
  <si>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</si>
  <si>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</si>
  <si>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</si>
  <si>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</si>
  <si>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</si>
  <si>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</si>
  <si>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</si>
  <si>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</si>
  <si>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</si>
  <si>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</si>
  <si>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</si>
  <si>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</si>
  <si>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</si>
  <si>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</si>
  <si>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</si>
  <si>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</si>
  <si>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</si>
  <si>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</si>
  <si>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</si>
  <si>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</si>
  <si>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</si>
  <si>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</si>
  <si>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</si>
  <si>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</si>
  <si>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</si>
  <si>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</si>
  <si>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</si>
  <si>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</si>
  <si>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</si>
  <si>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</si>
  <si>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</si>
  <si>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</si>
  <si>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</si>
  <si>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</si>
  <si>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</si>
  <si>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</si>
  <si>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</si>
  <si>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</si>
  <si>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</si>
  <si>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</si>
  <si>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</si>
  <si>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</si>
  <si>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</si>
  <si>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</si>
  <si>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</si>
  <si>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</si>
  <si>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</si>
  <si>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</si>
  <si>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</si>
  <si>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</si>
  <si>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</si>
  <si>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</si>
  <si>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</si>
  <si>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</si>
  <si>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</si>
  <si>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</si>
  <si>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</si>
  <si>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</si>
  <si>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</si>
  <si>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</si>
  <si>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</si>
  <si>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</si>
  <si>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</si>
  <si>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</si>
  <si>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</si>
  <si>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</si>
  <si>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</si>
  <si>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</si>
  <si>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</si>
  <si>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</si>
  <si>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</si>
  <si>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</si>
  <si>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</si>
  <si>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</si>
  <si>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</si>
  <si>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</si>
  <si>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</si>
  <si>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</si>
  <si>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</si>
  <si>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</si>
  <si>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</si>
  <si>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</si>
  <si>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</si>
  <si>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</si>
  <si>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</si>
  <si>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</si>
  <si>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</si>
  <si>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</si>
  <si>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</si>
  <si>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</si>
  <si>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</si>
  <si>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</si>
  <si>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</si>
  <si>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</si>
  <si>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</si>
  <si>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</si>
  <si>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</si>
  <si>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</si>
  <si>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</si>
  <si>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</si>
  <si>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</si>
  <si>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</si>
  <si>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</si>
  <si>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</si>
  <si>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</si>
  <si>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</si>
  <si>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</si>
  <si>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</si>
  <si>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</si>
  <si>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</si>
  <si>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</si>
  <si>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</si>
  <si>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</si>
  <si>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</si>
  <si>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</si>
  <si>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</si>
  <si>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</si>
  <si>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</si>
  <si>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</si>
  <si>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</si>
  <si>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</si>
  <si>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</si>
  <si>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</si>
  <si>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</si>
  <si>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</si>
  <si>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</si>
  <si>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</si>
  <si>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</si>
  <si>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</si>
  <si>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</si>
  <si>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</si>
  <si>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</si>
  <si>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</si>
  <si>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</si>
  <si>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</si>
  <si>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</si>
  <si>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</si>
  <si>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</si>
  <si>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</si>
  <si>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</si>
  <si>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</si>
  <si>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</si>
  <si>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</si>
  <si>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</si>
  <si>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</si>
  <si>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</si>
  <si>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</si>
  <si>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</si>
  <si>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</si>
  <si>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</si>
  <si>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</si>
  <si>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</si>
  <si>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</si>
  <si>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</si>
  <si>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</si>
  <si>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</si>
  <si>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</si>
  <si>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</si>
  <si>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</si>
  <si>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</si>
  <si>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</si>
  <si>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</si>
  <si>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</si>
  <si>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</si>
  <si>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</si>
  <si>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</si>
  <si>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</si>
  <si>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</si>
  <si>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</si>
  <si>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</si>
  <si>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</si>
  <si>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</si>
  <si>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</si>
  <si>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</si>
  <si>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</si>
  <si>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</si>
  <si>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</si>
  <si>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</si>
  <si>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</si>
  <si>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</si>
  <si>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</si>
  <si>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</si>
  <si>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</si>
  <si>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</si>
  <si>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</si>
  <si>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</si>
  <si>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</si>
  <si>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</si>
  <si>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</si>
  <si>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</si>
  <si>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</si>
  <si>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</si>
  <si>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</si>
  <si>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</si>
  <si>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</si>
  <si>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</si>
  <si>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</si>
  <si>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</si>
  <si>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</si>
  <si>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</si>
  <si>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</si>
  <si>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</si>
  <si>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</si>
  <si>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</si>
  <si>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</si>
  <si>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</si>
  <si>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</si>
  <si>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</si>
  <si>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</si>
  <si>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</si>
  <si>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</si>
  <si>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</si>
  <si>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</si>
  <si>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</si>
  <si>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</si>
  <si>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</si>
  <si>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</si>
  <si>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</si>
  <si>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</si>
  <si>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</si>
  <si>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</si>
  <si>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</si>
  <si>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</si>
  <si>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</si>
  <si>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</si>
  <si>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</si>
  <si>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</si>
  <si>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</si>
  <si>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</si>
  <si>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</si>
  <si>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</si>
  <si>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</si>
  <si>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</si>
  <si>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</si>
  <si>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</si>
  <si>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</si>
  <si>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</si>
  <si>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</si>
  <si>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</si>
  <si>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</si>
  <si>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</si>
  <si>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</si>
  <si>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</si>
  <si>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</si>
  <si>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</si>
  <si>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</si>
  <si>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</si>
  <si>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</si>
  <si>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</si>
  <si>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</si>
  <si>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</si>
  <si>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</si>
  <si>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</si>
  <si>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</si>
  <si>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</si>
  <si>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</si>
  <si>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</si>
  <si>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</si>
  <si>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</si>
  <si>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</si>
  <si>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</si>
  <si>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</si>
  <si>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</si>
  <si>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</si>
  <si>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</si>
  <si>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</si>
  <si>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</si>
  <si>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</si>
  <si>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</si>
  <si>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</si>
  <si>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</si>
  <si>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</si>
  <si>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</si>
  <si>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</si>
  <si>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</si>
  <si>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</si>
  <si>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</si>
  <si>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</si>
  <si>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</si>
  <si>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</si>
  <si>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</si>
  <si>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</si>
  <si>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</si>
  <si>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</si>
  <si>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</si>
  <si>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</si>
  <si>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</si>
  <si>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</si>
  <si>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</si>
  <si>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</si>
  <si>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</si>
  <si>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</si>
  <si>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</si>
  <si>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</si>
  <si>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</si>
  <si>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</si>
  <si>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</si>
  <si>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</si>
  <si>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</si>
  <si>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</si>
  <si>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</si>
  <si>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</si>
  <si>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</si>
  <si>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</si>
  <si>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</si>
  <si>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</si>
  <si>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</si>
  <si>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</si>
  <si>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</si>
  <si>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</si>
  <si>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</si>
  <si>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</si>
  <si>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</si>
  <si>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</si>
  <si>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</si>
  <si>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</si>
  <si>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</si>
  <si>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</si>
  <si>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</si>
  <si>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eb0150</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</si>
  <si>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</si>
  <si>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</si>
  <si>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</si>
  <si>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</si>
  <si>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</si>
  <si>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</si>
  <si>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</si>
  <si>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</si>
  <si>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</si>
  <si>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</si>
  <si>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</si>
  <si>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</si>
  <si>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</si>
  <si>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</si>
  <si>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</si>
  <si>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</si>
  <si>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</si>
  <si>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</si>
  <si>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</si>
  <si>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</si>
  <si>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</si>
  <si>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</si>
  <si>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</si>
  <si>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</si>
  <si>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</si>
  <si>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</si>
  <si>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</si>
  <si>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</si>
  <si>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</si>
  <si>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</si>
  <si>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</si>
  <si>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</si>
  <si>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</si>
  <si>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</si>
  <si>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</si>
  <si>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</si>
  <si>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</si>
  <si>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</si>
  <si>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</si>
  <si>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</si>
  <si>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</si>
  <si>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</si>
  <si>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</si>
  <si>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</si>
  <si>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</si>
  <si>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</si>
  <si>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</si>
  <si>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</si>
  <si>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</si>
  <si>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</si>
  <si>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</si>
  <si>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</si>
  <si>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</si>
  <si>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</si>
  <si>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</si>
  <si>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</si>
  <si>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</si>
  <si>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</si>
  <si>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</si>
  <si>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</si>
  <si>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</si>
  <si>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</si>
  <si>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</si>
  <si>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</si>
  <si>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</si>
  <si>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</si>
  <si>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</si>
  <si>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</si>
  <si>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</si>
  <si>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</si>
  <si>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</si>
  <si>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</si>
  <si>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</si>
  <si>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</si>
  <si>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</si>
  <si>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</si>
  <si>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</si>
  <si>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</si>
  <si>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</si>
  <si>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</si>
  <si>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</si>
  <si>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</si>
  <si>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</si>
  <si>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</si>
  <si>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</si>
  <si>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</si>
  <si>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</si>
  <si>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</si>
  <si>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</si>
  <si>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</si>
  <si>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</si>
  <si>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</si>
  <si>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</si>
  <si>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</si>
  <si>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</si>
  <si>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</si>
  <si>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</si>
  <si>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</si>
  <si>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</si>
  <si>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</si>
  <si>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</si>
  <si>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</si>
  <si>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</si>
  <si>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</si>
  <si>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</si>
  <si>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</si>
  <si>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</si>
  <si>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</si>
  <si>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</si>
  <si>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</si>
  <si>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</si>
  <si>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</si>
  <si>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</si>
  <si>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</si>
  <si>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</si>
  <si>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</si>
  <si>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</si>
  <si>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</si>
  <si>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</si>
  <si>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</si>
  <si>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</si>
  <si>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</si>
  <si>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</si>
  <si>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</si>
  <si>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</si>
  <si>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</si>
  <si>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</si>
  <si>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</si>
  <si>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</si>
  <si>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</si>
  <si>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</si>
  <si>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</si>
  <si>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</si>
  <si>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</si>
  <si>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</si>
  <si>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</si>
  <si>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</si>
  <si>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</si>
  <si>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</si>
  <si>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</si>
  <si>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</si>
  <si>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</si>
  <si>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</si>
  <si>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</si>
  <si>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</si>
  <si>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</si>
  <si>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</si>
  <si>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</si>
  <si>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</si>
  <si>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</si>
  <si>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</si>
  <si>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</si>
  <si>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</si>
  <si>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</si>
  <si>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</si>
  <si>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</si>
  <si>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</si>
  <si>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</si>
  <si>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</si>
  <si>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</si>
  <si>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</si>
  <si>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</si>
  <si>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</si>
  <si>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</si>
  <si>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</si>
  <si>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</si>
  <si>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</si>
  <si>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</si>
  <si>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</si>
  <si>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</si>
  <si>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</si>
  <si>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</si>
  <si>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</si>
  <si>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</si>
  <si>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</si>
  <si>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</si>
  <si>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</si>
  <si>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</si>
  <si>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</si>
  <si>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</si>
  <si>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</si>
  <si>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</si>
  <si>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</si>
  <si>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</si>
  <si>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</si>
  <si>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</si>
  <si>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</si>
  <si>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</si>
  <si>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</si>
  <si>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</si>
  <si>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</si>
  <si>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</si>
  <si>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</si>
  <si>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</si>
  <si>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</si>
  <si>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</si>
  <si>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</si>
  <si>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</si>
  <si>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</si>
  <si>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</si>
  <si>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</si>
  <si>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</si>
  <si>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</si>
  <si>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</si>
  <si>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</si>
  <si>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</si>
  <si>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</si>
  <si>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</si>
  <si>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</si>
  <si>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</si>
  <si>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</si>
  <si>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</si>
  <si>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</si>
  <si>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</si>
  <si>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</si>
  <si>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</si>
  <si>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</si>
  <si>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</si>
  <si>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</si>
  <si>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</si>
  <si>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</si>
  <si>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</si>
  <si>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</si>
  <si>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</si>
  <si>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</si>
  <si>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</si>
  <si>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</si>
  <si>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</si>
  <si>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</si>
  <si>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</si>
  <si>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</si>
  <si>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</si>
  <si>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</si>
  <si>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</si>
  <si>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</si>
  <si>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</si>
  <si>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</si>
  <si>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</si>
  <si>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</si>
  <si>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</si>
  <si>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</si>
  <si>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</si>
  <si>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</si>
  <si>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</si>
  <si>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</si>
  <si>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</si>
  <si>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</si>
  <si>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</si>
  <si>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</si>
  <si>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</si>
  <si>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</si>
  <si>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</si>
  <si>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</si>
  <si>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</si>
  <si>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</si>
  <si>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</si>
  <si>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</si>
  <si>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</si>
  <si>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</si>
  <si>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</si>
  <si>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</si>
  <si>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</si>
  <si>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</si>
  <si>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</si>
  <si>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</si>
  <si>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</si>
  <si>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</si>
  <si>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</si>
  <si>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</si>
  <si>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</si>
  <si>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</si>
  <si>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</si>
  <si>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</si>
  <si>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</si>
  <si>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</si>
  <si>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</si>
  <si>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</si>
  <si>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</si>
  <si>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</si>
  <si>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</si>
  <si>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</si>
  <si>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</si>
  <si>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</si>
  <si>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</si>
  <si>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</si>
  <si>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</si>
  <si>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</si>
  <si>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</si>
  <si>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</si>
  <si>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</si>
  <si>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</si>
  <si>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</si>
  <si>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</si>
  <si>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</si>
  <si>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</si>
  <si>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</si>
  <si>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</si>
  <si>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</si>
  <si>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</si>
  <si>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</si>
  <si>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</si>
  <si>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</si>
  <si>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</si>
  <si>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</si>
  <si>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</si>
  <si>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</si>
  <si>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</si>
  <si>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</si>
  <si>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</si>
  <si>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</si>
  <si>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</si>
  <si>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</si>
  <si>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</si>
  <si>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</si>
  <si>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</si>
  <si>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</si>
  <si>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</si>
  <si>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</si>
  <si>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</si>
  <si>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</si>
  <si>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</si>
  <si>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</si>
  <si>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</si>
  <si>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</si>
  <si>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</si>
  <si>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</si>
  <si>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</si>
  <si>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</si>
  <si>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</si>
  <si>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</si>
  <si>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</si>
  <si>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</si>
  <si>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</si>
  <si>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</si>
  <si>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</si>
  <si>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</si>
  <si>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</si>
  <si>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</si>
  <si>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</si>
  <si>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</si>
  <si>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</si>
  <si>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</si>
  <si>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</si>
  <si>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</si>
  <si>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</si>
  <si>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</si>
  <si>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</si>
  <si>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</si>
  <si>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</si>
  <si>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</si>
  <si>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</si>
  <si>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</si>
  <si>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</si>
  <si>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</si>
  <si>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</si>
  <si>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</si>
  <si>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</si>
  <si>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</si>
  <si>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</si>
  <si>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</si>
  <si>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</si>
  <si>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</si>
  <si>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</si>
  <si>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</si>
  <si>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</si>
  <si>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</si>
  <si>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</si>
  <si>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</si>
  <si>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</si>
  <si>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</si>
  <si>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</si>
  <si>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</si>
  <si>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</si>
  <si>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</si>
  <si>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</si>
  <si>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</si>
  <si>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</si>
  <si>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</si>
  <si>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</si>
  <si>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</si>
  <si>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</si>
  <si>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</si>
  <si>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</si>
  <si>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</si>
  <si>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</si>
  <si>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</si>
  <si>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</si>
  <si>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</si>
  <si>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</si>
  <si>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</si>
  <si>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</si>
  <si>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</si>
  <si>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</si>
  <si>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</si>
  <si>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</si>
  <si>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</si>
  <si>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</si>
  <si>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</si>
  <si>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</si>
  <si>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</si>
  <si>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</si>
  <si>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</si>
  <si>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</si>
  <si>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</si>
  <si>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</si>
  <si>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</si>
  <si>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</si>
  <si>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</si>
  <si>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</si>
  <si>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</si>
  <si>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</si>
  <si>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</si>
  <si>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</si>
  <si>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</si>
  <si>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</si>
  <si>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</si>
  <si>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</si>
  <si>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</si>
  <si>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</si>
  <si>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</si>
  <si>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</si>
  <si>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</si>
  <si>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</si>
  <si>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</si>
  <si>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</si>
  <si>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</si>
  <si>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</si>
  <si>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</si>
  <si>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</si>
  <si>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</si>
  <si>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</si>
  <si>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</si>
  <si>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</si>
  <si>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</si>
  <si>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</si>
  <si>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</si>
  <si>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</si>
  <si>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</si>
  <si>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</si>
  <si>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</si>
  <si>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</si>
  <si>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</si>
  <si>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</si>
  <si>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</si>
  <si>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</si>
  <si>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</si>
  <si>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</si>
  <si>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</si>
  <si>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</si>
  <si>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</si>
  <si>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</si>
  <si>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</si>
  <si>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</si>
  <si>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</si>
  <si>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</si>
  <si>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</si>
  <si>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</si>
  <si>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</si>
  <si>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</si>
  <si>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</si>
  <si>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</si>
  <si>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</si>
  <si>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</si>
  <si>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</si>
  <si>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</si>
  <si>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</si>
  <si>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</si>
  <si>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</si>
  <si>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</si>
  <si>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</si>
  <si>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</si>
  <si>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</si>
  <si>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</si>
  <si>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</si>
  <si>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</si>
  <si>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</si>
  <si>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</si>
  <si>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</si>
  <si>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</si>
  <si>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</si>
  <si>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</si>
  <si>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</si>
  <si>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</si>
  <si>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</si>
  <si>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</si>
  <si>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</si>
  <si>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</si>
  <si>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</si>
  <si>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</si>
  <si>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</si>
  <si>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</si>
  <si>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</si>
  <si>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</si>
  <si>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</si>
  <si>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</si>
  <si>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</si>
  <si>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</si>
  <si>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</si>
  <si>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</si>
  <si>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</si>
  <si>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</si>
  <si>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</si>
  <si>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</si>
  <si>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</si>
  <si>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</si>
  <si>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</si>
  <si>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</si>
  <si>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</si>
  <si>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</si>
  <si>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</si>
  <si>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</si>
  <si>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</si>
  <si>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</si>
  <si>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</si>
  <si>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</si>
  <si>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</si>
  <si>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</si>
  <si>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</si>
  <si>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</si>
  <si>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</si>
  <si>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</si>
  <si>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</si>
  <si>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</si>
  <si>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</si>
  <si>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</si>
  <si>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</si>
  <si>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</si>
  <si>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</si>
  <si>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</si>
  <si>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</si>
  <si>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</si>
  <si>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</si>
  <si>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</si>
  <si>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</si>
  <si>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</si>
  <si>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</si>
  <si>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</si>
  <si>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</si>
  <si>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</si>
  <si>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</si>
  <si>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</si>
  <si>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</si>
  <si>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</si>
  <si>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</si>
  <si>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</si>
  <si>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</si>
  <si>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</si>
  <si>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</si>
  <si>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</si>
  <si>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</si>
  <si>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</si>
  <si>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</si>
  <si>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</si>
  <si>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</si>
  <si>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</si>
  <si>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</si>
  <si>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</si>
  <si>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</si>
  <si>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</si>
  <si>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</si>
  <si>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</si>
  <si>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</si>
  <si>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</si>
  <si>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</si>
  <si>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</si>
  <si>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</si>
  <si>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</si>
  <si>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</si>
  <si>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</si>
  <si>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</si>
  <si>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</si>
  <si>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</si>
  <si>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</si>
  <si>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</si>
  <si>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</si>
  <si>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</si>
  <si>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</si>
  <si>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</si>
  <si>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</si>
  <si>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</si>
  <si>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</si>
  <si>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</si>
  <si>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</si>
  <si>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</si>
  <si>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</si>
  <si>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</si>
  <si>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</si>
  <si>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</si>
  <si>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</si>
  <si>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</si>
  <si>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</si>
  <si>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</si>
  <si>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</si>
  <si>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</si>
  <si>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</si>
  <si>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</si>
  <si>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</si>
  <si>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</si>
  <si>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</si>
  <si>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</si>
  <si>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</si>
  <si>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</si>
  <si>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</si>
  <si>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</si>
  <si>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</si>
  <si>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</si>
  <si>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</si>
  <si>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</si>
  <si>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</si>
  <si>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</si>
  <si>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</si>
  <si>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</si>
  <si>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</si>
  <si>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</si>
  <si>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</si>
  <si>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</si>
  <si>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</si>
  <si>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</si>
  <si>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</si>
  <si>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</si>
  <si>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</si>
  <si>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</si>
  <si>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</si>
  <si>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</si>
  <si>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</si>
  <si>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</si>
  <si>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</si>
  <si>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</si>
  <si>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</si>
  <si>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</si>
  <si>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</si>
  <si>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</si>
  <si>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</si>
  <si>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</si>
  <si>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</si>
  <si>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</si>
  <si>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</si>
  <si>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</si>
  <si>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</si>
  <si>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</si>
  <si>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</si>
  <si>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</si>
  <si>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</si>
  <si>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</si>
  <si>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</si>
  <si>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</si>
  <si>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</si>
  <si>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</si>
  <si>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</si>
  <si>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</si>
  <si>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</si>
  <si>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</si>
  <si>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</si>
  <si>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</si>
  <si>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</si>
  <si>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</si>
  <si>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</si>
  <si>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</si>
  <si>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</si>
  <si>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</si>
  <si>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</si>
  <si>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</si>
  <si>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</si>
  <si>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</si>
  <si>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</si>
  <si>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</si>
  <si>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</si>
  <si>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</si>
  <si>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</si>
  <si>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</si>
  <si>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</si>
  <si>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</si>
  <si>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</si>
  <si>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</si>
  <si>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</si>
  <si>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</si>
  <si>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</si>
  <si>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</si>
  <si>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</si>
  <si>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</si>
  <si>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</si>
  <si>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</si>
  <si>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</si>
  <si>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</si>
  <si>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</si>
  <si>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</si>
  <si>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</si>
  <si>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</si>
  <si>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</si>
  <si>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</si>
  <si>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</si>
  <si>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</si>
  <si>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</si>
  <si>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</si>
  <si>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</si>
  <si>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</si>
  <si>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</si>
  <si>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</si>
  <si>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</si>
  <si>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</si>
  <si>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</si>
  <si>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</si>
  <si>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</si>
  <si>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</si>
  <si>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</si>
  <si>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</si>
  <si>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</si>
  <si>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</si>
  <si>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</si>
  <si>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</si>
  <si>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</si>
  <si>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</si>
  <si>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</si>
  <si>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</si>
  <si>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</si>
  <si>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</si>
  <si>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</si>
  <si>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</si>
  <si>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</si>
  <si>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</si>
  <si>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</si>
  <si>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</si>
  <si>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</si>
  <si>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</si>
  <si>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</si>
  <si>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</si>
  <si>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</si>
  <si>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</si>
  <si>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</si>
  <si>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</si>
  <si>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</si>
  <si>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</si>
  <si>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</si>
  <si>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</si>
  <si>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</si>
  <si>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</si>
  <si>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</si>
  <si>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</si>
  <si>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</si>
  <si>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</si>
  <si>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</si>
  <si>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</si>
  <si>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</si>
  <si>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</si>
  <si>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</si>
  <si>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</si>
  <si>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</si>
  <si>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</si>
  <si>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</si>
  <si>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</si>
  <si>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</si>
  <si>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</si>
  <si>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</si>
  <si>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</si>
  <si>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</si>
  <si>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</si>
  <si>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</si>
  <si>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</si>
  <si>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</si>
  <si>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</si>
  <si>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</si>
  <si>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</si>
  <si>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</si>
  <si>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</si>
  <si>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</si>
  <si>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</si>
  <si>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</si>
  <si>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</si>
  <si>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</si>
  <si>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</si>
  <si>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</si>
  <si>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</si>
  <si>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</si>
  <si>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</si>
  <si>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</si>
  <si>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</si>
  <si>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</si>
  <si>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</si>
  <si>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</si>
  <si>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</si>
  <si>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</si>
  <si>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</si>
  <si>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</si>
  <si>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</si>
  <si>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</si>
  <si>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</si>
  <si>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</si>
  <si>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</si>
  <si>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</si>
  <si>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</si>
  <si>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</si>
  <si>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</si>
  <si>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</si>
  <si>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</si>
  <si>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</si>
  <si>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</si>
  <si>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</si>
  <si>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</si>
  <si>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</si>
  <si>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</si>
  <si>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</si>
  <si>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</si>
  <si>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</si>
  <si>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</si>
  <si>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</si>
  <si>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</si>
  <si>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</si>
  <si>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</si>
  <si>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</si>
  <si>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</si>
  <si>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</si>
  <si>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</si>
  <si>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</si>
  <si>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</si>
  <si>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</si>
  <si>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</si>
  <si>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</si>
  <si>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</si>
  <si>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</si>
  <si>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</si>
  <si>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</si>
  <si>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</si>
  <si>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</si>
  <si>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</si>
  <si>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</si>
  <si>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</si>
  <si>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</si>
  <si>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</si>
  <si>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</si>
  <si>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</si>
  <si>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</si>
  <si>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</si>
  <si>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</si>
  <si>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</si>
  <si>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</si>
  <si>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</si>
  <si>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</si>
  <si>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</si>
  <si>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</si>
  <si>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</si>
  <si>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</si>
  <si>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</si>
  <si>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</si>
  <si>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</si>
  <si>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</si>
  <si>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</si>
  <si>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</si>
  <si>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</si>
  <si>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</si>
  <si>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</si>
  <si>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</si>
  <si>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</si>
  <si>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</si>
  <si>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</si>
  <si>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</si>
  <si>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</si>
  <si>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</si>
  <si>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</si>
  <si>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</si>
  <si>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</si>
  <si>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</si>
  <si>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</si>
  <si>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</si>
  <si>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</si>
  <si>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</si>
  <si>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</si>
  <si>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</si>
  <si>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</si>
  <si>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</si>
  <si>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</si>
  <si>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</si>
  <si>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</si>
  <si>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</si>
  <si>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</si>
  <si>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</si>
  <si>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</si>
  <si>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</si>
  <si>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</si>
  <si>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</si>
  <si>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</si>
  <si>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</si>
  <si>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</si>
  <si>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</si>
  <si>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</si>
  <si>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</si>
  <si>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</si>
  <si>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</si>
  <si>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</si>
  <si>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</si>
  <si>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</si>
  <si>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</si>
  <si>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</si>
  <si>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</si>
  <si>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</si>
  <si>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</si>
  <si>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</si>
  <si>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</si>
  <si>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</si>
  <si>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</si>
  <si>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</si>
  <si>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</si>
  <si>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</si>
  <si>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</si>
  <si>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</si>
  <si>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</si>
  <si>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</si>
  <si>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</si>
  <si>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</si>
  <si>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</si>
  <si>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</si>
  <si>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</si>
  <si>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</si>
  <si>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</si>
  <si>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</si>
  <si>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</si>
  <si>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</si>
  <si>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</si>
  <si>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</si>
  <si>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</si>
  <si>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</si>
  <si>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</si>
  <si>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</si>
  <si>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</si>
  <si>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</si>
  <si>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</si>
  <si>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</si>
  <si>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</si>
  <si>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</si>
  <si>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</si>
  <si>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</si>
  <si>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</si>
  <si>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</si>
  <si>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</si>
  <si>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</si>
  <si>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</si>
  <si>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</si>
  <si>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</si>
  <si>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</si>
  <si>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</si>
  <si>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</si>
  <si>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</si>
  <si>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</si>
  <si>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</si>
  <si>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</si>
  <si>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</si>
  <si>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</si>
  <si>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</si>
  <si>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</si>
  <si>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</si>
  <si>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</si>
  <si>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</si>
  <si>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</si>
  <si>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</si>
  <si>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</si>
  <si>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</si>
  <si>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</si>
  <si>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</si>
  <si>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</si>
  <si>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</si>
  <si>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</si>
  <si>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</si>
  <si>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</si>
  <si>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</si>
  <si>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</si>
  <si>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</si>
  <si>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</si>
  <si>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</si>
  <si>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</si>
  <si>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</si>
  <si>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</si>
  <si>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</si>
  <si>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</si>
  <si>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</si>
  <si>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</si>
  <si>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</si>
  <si>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</si>
  <si>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</si>
  <si>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</si>
  <si>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</si>
  <si>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</si>
  <si>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</si>
  <si>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</si>
  <si>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</si>
  <si>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</si>
  <si>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</si>
  <si>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</si>
  <si>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</si>
  <si>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</si>
  <si>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</si>
  <si>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</si>
  <si>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</si>
  <si>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</si>
  <si>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</si>
  <si>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</si>
  <si>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</si>
  <si>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</si>
  <si>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</si>
  <si>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</si>
  <si>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</si>
  <si>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</si>
  <si>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</si>
  <si>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</si>
  <si>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</si>
  <si>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</si>
  <si>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</si>
  <si>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</si>
  <si>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</si>
  <si>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</si>
  <si>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</si>
  <si>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</si>
  <si>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</si>
  <si>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</si>
  <si>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</si>
  <si>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</si>
  <si>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</si>
  <si>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</si>
  <si>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</si>
  <si>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</si>
  <si>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</si>
  <si>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</si>
  <si>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</si>
  <si>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</si>
  <si>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</si>
  <si>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</si>
  <si>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</si>
  <si>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</si>
  <si>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</si>
  <si>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</si>
  <si>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</si>
  <si>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</si>
  <si>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</si>
  <si>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</si>
  <si>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</si>
  <si>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</si>
  <si>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</si>
  <si>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</si>
  <si>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</si>
  <si>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</si>
  <si>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</si>
  <si>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</si>
  <si>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</si>
  <si>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</si>
  <si>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</si>
  <si>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</si>
  <si>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</si>
  <si>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</si>
  <si>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</si>
  <si>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</si>
  <si>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</si>
  <si>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</si>
  <si>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</si>
  <si>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</si>
  <si>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</si>
  <si>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</si>
  <si>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</si>
  <si>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</si>
  <si>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</si>
  <si>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</si>
  <si>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</si>
  <si>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</si>
  <si>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</si>
  <si>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</si>
  <si>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</si>
  <si>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</si>
  <si>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</si>
  <si>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</si>
  <si>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</si>
  <si>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</si>
  <si>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</si>
  <si>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</si>
  <si>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</si>
  <si>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</si>
  <si>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</si>
  <si>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</si>
  <si>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</si>
  <si>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</si>
  <si>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</si>
  <si>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</si>
  <si>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</si>
  <si>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</si>
  <si>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</si>
  <si>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</si>
  <si>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</si>
  <si>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</si>
  <si>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</si>
  <si>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</si>
  <si>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</si>
  <si>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</si>
  <si>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</si>
  <si>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</si>
  <si>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</si>
  <si>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</si>
  <si>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</si>
  <si>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</si>
  <si>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</si>
  <si>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</si>
  <si>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</si>
  <si>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</si>
  <si>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</si>
  <si>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</si>
  <si>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</si>
  <si>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</si>
  <si>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</si>
  <si>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</si>
  <si>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</si>
  <si>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</si>
  <si>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</si>
  <si>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</si>
  <si>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</si>
  <si>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</si>
  <si>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</si>
  <si>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</si>
  <si>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</si>
  <si>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</si>
  <si>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</si>
  <si>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</si>
  <si>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</si>
  <si>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</si>
  <si>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</si>
  <si>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</si>
  <si>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</si>
  <si>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</si>
  <si>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</si>
  <si>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</si>
  <si>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</si>
  <si>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</si>
  <si>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</si>
  <si>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</si>
  <si>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</si>
  <si>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</si>
  <si>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</si>
  <si>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</si>
  <si>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</si>
  <si>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</si>
  <si>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</si>
  <si>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</si>
  <si>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</si>
  <si>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</si>
  <si>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</si>
  <si>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</si>
  <si>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</si>
  <si>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</si>
  <si>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</si>
  <si>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</si>
  <si>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</si>
  <si>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</si>
  <si>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</si>
  <si>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</si>
  <si>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</si>
  <si>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</si>
  <si>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</si>
  <si>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</si>
  <si>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</si>
  <si>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</si>
  <si>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</si>
  <si>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</si>
  <si>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</si>
  <si>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</si>
  <si>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</si>
  <si>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</si>
  <si>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</si>
  <si>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</si>
  <si>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</si>
  <si>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</si>
  <si>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</si>
  <si>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</si>
  <si>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</si>
  <si>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</si>
  <si>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</si>
  <si>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</si>
  <si>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</si>
  <si>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</si>
  <si>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</si>
  <si>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</si>
  <si>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</si>
  <si>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</si>
  <si>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</si>
  <si>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</si>
  <si>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</si>
  <si>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</si>
  <si>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</si>
  <si>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</si>
  <si>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</si>
  <si>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</si>
  <si>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</si>
  <si>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</si>
  <si>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</si>
  <si>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</si>
  <si>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</si>
  <si>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</si>
  <si>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</si>
  <si>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</si>
  <si>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</si>
  <si>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</si>
  <si>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</si>
  <si>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</si>
  <si>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</si>
  <si>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</si>
  <si>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</si>
  <si>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</si>
  <si>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</si>
  <si>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</si>
  <si>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</si>
  <si>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</si>
  <si>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</si>
  <si>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</si>
  <si>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</si>
  <si>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</si>
  <si>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</si>
  <si>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</si>
  <si>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</si>
  <si>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</si>
  <si>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</si>
  <si>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</si>
  <si>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</si>
  <si>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</si>
  <si>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</si>
  <si>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</si>
  <si>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</si>
  <si>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</si>
  <si>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</si>
  <si>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</si>
  <si>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</si>
  <si>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</si>
  <si>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</si>
  <si>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</si>
  <si>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</si>
  <si>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</si>
  <si>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</si>
  <si>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</si>
  <si>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</si>
  <si>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</si>
  <si>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</si>
  <si>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</si>
  <si>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</si>
  <si>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</si>
  <si>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</si>
  <si>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</si>
  <si>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</si>
  <si>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</si>
  <si>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</si>
  <si>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</si>
  <si>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</si>
  <si>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</si>
  <si>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</si>
  <si>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</si>
  <si>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</si>
  <si>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</si>
  <si>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</si>
  <si>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</si>
  <si>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</si>
  <si>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</si>
  <si>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</si>
  <si>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</si>
  <si>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</si>
  <si>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</si>
  <si>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</si>
  <si>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</si>
  <si>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</si>
  <si>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</si>
  <si>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</si>
  <si>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</si>
  <si>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</si>
  <si>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</si>
  <si>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</si>
  <si>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</si>
  <si>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</si>
  <si>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</si>
  <si>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</si>
  <si>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</si>
  <si>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</si>
  <si>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</si>
  <si>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</si>
  <si>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</si>
  <si>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</si>
  <si>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</si>
  <si>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</si>
  <si>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</si>
  <si>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</si>
  <si>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</si>
  <si>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</si>
  <si>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</si>
  <si>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</si>
  <si>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</si>
  <si>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</si>
  <si>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</si>
  <si>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</si>
  <si>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</si>
  <si>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</si>
  <si>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</si>
  <si>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</si>
  <si>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</si>
  <si>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</si>
  <si>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</si>
  <si>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</si>
  <si>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</si>
  <si>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</si>
  <si>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</si>
  <si>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</si>
  <si>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</si>
  <si>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</si>
  <si>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</si>
  <si>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</si>
  <si>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</si>
  <si>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</si>
  <si>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</si>
  <si>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</si>
  <si>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</si>
  <si>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</si>
  <si>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</si>
  <si>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</si>
  <si>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</si>
  <si>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</si>
  <si>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</si>
  <si>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</si>
  <si>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</si>
  <si>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</si>
  <si>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</si>
  <si>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</si>
  <si>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</si>
  <si>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</si>
  <si>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</si>
  <si>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</si>
  <si>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</si>
  <si>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</si>
  <si>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</si>
  <si>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</si>
  <si>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</si>
  <si>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</si>
  <si>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</si>
  <si>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</si>
  <si>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</si>
  <si>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</si>
  <si>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</si>
  <si>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</si>
  <si>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</si>
  <si>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</si>
  <si>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</si>
  <si>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</si>
  <si>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</si>
  <si>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</si>
  <si>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</si>
  <si>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</si>
  <si>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</si>
  <si>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</si>
  <si>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</si>
  <si>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</si>
  <si>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</si>
  <si>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</si>
  <si>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</si>
  <si>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</si>
  <si>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</si>
  <si>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</si>
  <si>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</si>
  <si>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</si>
  <si>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</si>
  <si>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</si>
  <si>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</si>
  <si>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</si>
  <si>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</si>
  <si>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</si>
  <si>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</si>
  <si>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</si>
  <si>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</si>
  <si>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</si>
  <si>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</si>
  <si>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</si>
  <si>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</si>
  <si>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</si>
  <si>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</si>
  <si>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</si>
  <si>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</si>
  <si>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</si>
  <si>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</si>
  <si>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</si>
  <si>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</si>
  <si>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</si>
  <si>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</si>
  <si>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</si>
  <si>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</si>
  <si>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</si>
  <si>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</si>
  <si>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</si>
  <si>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</si>
  <si>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</si>
  <si>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</si>
  <si>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</si>
  <si>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</si>
  <si>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</si>
  <si>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</si>
  <si>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</si>
  <si>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</si>
  <si>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</si>
  <si>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</si>
  <si>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</si>
  <si>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</si>
  <si>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</si>
  <si>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</si>
  <si>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</si>
  <si>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</si>
  <si>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</si>
  <si>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</si>
  <si>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</si>
  <si>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</si>
  <si>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</si>
  <si>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</si>
  <si>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</si>
  <si>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</si>
  <si>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</si>
  <si>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</si>
  <si>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</si>
  <si>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</si>
  <si>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</si>
  <si>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</si>
  <si>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</si>
  <si>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</si>
  <si>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</si>
  <si>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</si>
  <si>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</si>
  <si>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</si>
  <si>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</si>
  <si>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</si>
  <si>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</si>
  <si>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</si>
  <si>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</si>
  <si>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</si>
  <si>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</si>
  <si>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</si>
  <si>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</si>
  <si>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</si>
  <si>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</si>
  <si>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</si>
  <si>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</si>
  <si>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</si>
  <si>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</si>
  <si>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</si>
  <si>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</si>
  <si>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</si>
  <si>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</si>
  <si>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</si>
  <si>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</si>
  <si>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</si>
  <si>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</si>
  <si>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</si>
  <si>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</si>
  <si>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</si>
  <si>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</si>
  <si>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</si>
  <si>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</si>
  <si>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</si>
  <si>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</si>
  <si>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</si>
  <si>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</si>
  <si>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</si>
  <si>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</si>
  <si>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</si>
  <si>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</si>
  <si>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</si>
  <si>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</si>
  <si>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</si>
  <si>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</si>
  <si>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</si>
  <si>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</si>
  <si>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</si>
  <si>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</si>
  <si>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</si>
  <si>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</si>
  <si>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</si>
  <si>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</si>
  <si>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</si>
  <si>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</si>
  <si>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</si>
  <si>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</si>
  <si>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</si>
  <si>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</si>
  <si>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</si>
  <si>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</si>
  <si>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</si>
  <si>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</si>
  <si>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</si>
  <si>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</si>
  <si>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</si>
  <si>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</si>
  <si>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</si>
  <si>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</si>
  <si>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</si>
  <si>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</si>
  <si>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</si>
  <si>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</si>
  <si>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</si>
  <si>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</si>
  <si>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</si>
  <si>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</si>
  <si>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</si>
  <si>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</si>
  <si>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</si>
  <si>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</si>
  <si>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</si>
  <si>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</si>
  <si>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</si>
  <si>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</si>
  <si>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</si>
  <si>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</si>
  <si>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</si>
  <si>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</si>
  <si>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</si>
  <si>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</si>
  <si>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</si>
  <si>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</si>
  <si>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</si>
  <si>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</si>
  <si>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</si>
  <si>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</si>
  <si>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</si>
  <si>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</si>
  <si>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</si>
  <si>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</si>
  <si>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</si>
  <si>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</si>
  <si>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</si>
  <si>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</si>
  <si>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</si>
  <si>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</si>
  <si>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</si>
  <si>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</si>
  <si>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</si>
  <si>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</si>
  <si>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</si>
  <si>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</si>
  <si>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</si>
  <si>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</si>
  <si>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</si>
  <si>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</si>
  <si>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</si>
  <si>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</si>
  <si>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</si>
  <si>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</si>
  <si>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</si>
  <si>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</si>
  <si>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</si>
  <si>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</si>
  <si>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</si>
  <si>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</si>
  <si>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</si>
  <si>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</si>
  <si>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</si>
  <si>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</si>
  <si>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</si>
  <si>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</si>
  <si>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</si>
  <si>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</si>
  <si>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</si>
  <si>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</si>
  <si>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</si>
  <si>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</si>
  <si>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</si>
  <si>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</si>
  <si>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</si>
  <si>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</si>
  <si>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</si>
  <si>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</si>
  <si>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</si>
  <si>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</si>
  <si>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</si>
  <si>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</si>
  <si>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</si>
  <si>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</si>
  <si>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</si>
  <si>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</si>
  <si>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</si>
  <si>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</si>
  <si>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</si>
  <si>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</si>
  <si>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</si>
  <si>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</si>
  <si>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</si>
  <si>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</si>
  <si>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</si>
  <si>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</si>
  <si>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</si>
  <si>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</si>
  <si>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</si>
  <si>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</si>
  <si>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</si>
  <si>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</si>
  <si>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</si>
  <si>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</si>
  <si>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</si>
  <si>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</si>
  <si>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</si>
  <si>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</si>
  <si>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</si>
  <si>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</si>
  <si>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</si>
  <si>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</si>
  <si>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</si>
  <si>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</si>
  <si>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</si>
  <si>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</si>
  <si>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</si>
  <si>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</si>
  <si>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</si>
  <si>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</si>
  <si>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</si>
  <si>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</si>
  <si>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</si>
  <si>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</si>
  <si>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</si>
  <si>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</si>
  <si>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</si>
  <si>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</si>
  <si>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</si>
  <si>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</si>
  <si>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</si>
  <si>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</si>
  <si>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</si>
  <si>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</si>
  <si>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</si>
  <si>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</si>
  <si>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</si>
  <si>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</si>
  <si>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</si>
  <si>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</si>
  <si>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</si>
  <si>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</si>
  <si>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</si>
  <si>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</si>
  <si>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</si>
  <si>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</si>
  <si>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</si>
  <si>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</si>
  <si>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</si>
  <si>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</si>
  <si>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</si>
  <si>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</si>
  <si>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</si>
  <si>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</si>
  <si>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</si>
  <si>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</si>
  <si>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</si>
  <si>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</si>
  <si>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</si>
  <si>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</si>
  <si>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</si>
  <si>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</si>
  <si>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</si>
  <si>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</si>
  <si>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</si>
  <si>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</si>
  <si>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</si>
  <si>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</si>
  <si>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</si>
  <si>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</si>
  <si>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</si>
  <si>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</si>
  <si>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</si>
  <si>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</si>
  <si>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</si>
  <si>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</si>
  <si>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</si>
  <si>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</si>
  <si>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</si>
  <si>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</si>
  <si>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</si>
  <si>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</si>
  <si>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</si>
  <si>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</si>
  <si>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</si>
  <si>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</si>
  <si>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</si>
  <si>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</si>
  <si>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</si>
  <si>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</si>
  <si>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</si>
  <si>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</si>
  <si>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</si>
  <si>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</si>
  <si>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</si>
  <si>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</si>
  <si>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</si>
  <si>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</si>
  <si>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</si>
  <si>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</si>
  <si>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</si>
  <si>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</si>
  <si>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</si>
  <si>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</si>
  <si>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</si>
  <si>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</si>
  <si>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</si>
  <si>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</si>
  <si>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</si>
  <si>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</si>
  <si>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</si>
  <si>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</si>
  <si>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</si>
  <si>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</si>
  <si>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</si>
  <si>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</si>
  <si>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</si>
  <si>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</si>
  <si>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</si>
  <si>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</si>
  <si>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</si>
  <si>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</si>
  <si>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</si>
  <si>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</si>
  <si>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</si>
  <si>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</si>
  <si>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</si>
  <si>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</si>
  <si>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</si>
  <si>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</si>
  <si>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</si>
  <si>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</si>
  <si>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</si>
  <si>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</si>
  <si>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</si>
  <si>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</si>
  <si>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</si>
  <si>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</si>
  <si>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</si>
  <si>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</si>
  <si>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</si>
  <si>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</si>
  <si>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</si>
  <si>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</si>
  <si>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</si>
  <si>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</si>
  <si>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</si>
  <si>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</si>
  <si>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</si>
  <si>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</si>
  <si>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</si>
  <si>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</si>
  <si>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</si>
  <si>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</si>
  <si>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</si>
  <si>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</si>
  <si>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</si>
  <si>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</si>
  <si>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</si>
  <si>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</si>
  <si>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</si>
  <si>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</si>
  <si>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</si>
  <si>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</si>
  <si>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</si>
  <si>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</si>
  <si>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</si>
  <si>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</si>
  <si>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</si>
  <si>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</si>
  <si>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</si>
  <si>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</si>
  <si>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</si>
  <si>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</si>
  <si>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</si>
  <si>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</si>
  <si>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</si>
  <si>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</si>
  <si>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</si>
  <si>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</si>
  <si>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</si>
  <si>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</si>
  <si>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</si>
  <si>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</si>
  <si>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</si>
  <si>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</si>
  <si>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</si>
  <si>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</si>
  <si>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</si>
  <si>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</si>
  <si>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</si>
  <si>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</si>
  <si>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</si>
  <si>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</si>
  <si>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</si>
  <si>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</si>
  <si>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</si>
  <si>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</si>
  <si>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</si>
  <si>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</si>
  <si>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</si>
  <si>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</si>
  <si>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</si>
  <si>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</si>
  <si>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</si>
  <si>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</si>
  <si>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</si>
  <si>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</si>
  <si>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</si>
  <si>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</si>
  <si>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</si>
  <si>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</si>
  <si>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</si>
  <si>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</si>
  <si>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</si>
  <si>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</si>
  <si>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</si>
  <si>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</si>
  <si>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</si>
  <si>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</si>
  <si>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</si>
  <si>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</si>
  <si>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</si>
  <si>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</si>
  <si>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</si>
  <si>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</si>
  <si>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</si>
  <si>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</si>
  <si>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</si>
  <si>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</si>
  <si>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</si>
  <si>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</si>
  <si>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</si>
  <si>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</si>
  <si>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</si>
  <si>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</si>
  <si>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</si>
  <si>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</si>
  <si>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</si>
  <si>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</si>
  <si>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</si>
  <si>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</si>
  <si>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</si>
  <si>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</si>
  <si>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</si>
  <si>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</si>
  <si>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</si>
  <si>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</si>
  <si>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</si>
  <si>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</si>
  <si>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</si>
  <si>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</si>
  <si>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</si>
  <si>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</si>
  <si>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</si>
  <si>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</si>
  <si>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</si>
  <si>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</si>
  <si>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</si>
  <si>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</si>
  <si>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</si>
  <si>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</si>
  <si>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</si>
  <si>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</si>
  <si>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</si>
  <si>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</si>
  <si>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</si>
  <si>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</si>
  <si>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</si>
  <si>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</si>
  <si>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</si>
  <si>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</si>
  <si>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</si>
  <si>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</si>
  <si>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</si>
  <si>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</si>
  <si>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</si>
  <si>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</si>
  <si>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</si>
  <si>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</si>
  <si>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</si>
  <si>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</si>
  <si>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</si>
  <si>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</si>
  <si>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</si>
  <si>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</si>
  <si>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</si>
  <si>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</si>
  <si>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</si>
  <si>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</si>
  <si>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</si>
  <si>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</si>
  <si>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</si>
  <si>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</si>
  <si>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</si>
  <si>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</si>
  <si>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</si>
  <si>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</si>
  <si>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</si>
  <si>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</si>
  <si>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</si>
  <si>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</si>
  <si>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</si>
  <si>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</si>
  <si>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</si>
  <si>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</si>
  <si>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</si>
  <si>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</si>
  <si>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</si>
  <si>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</si>
  <si>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</si>
  <si>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</si>
  <si>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</si>
  <si>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</si>
  <si>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</si>
  <si>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</si>
  <si>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</si>
  <si>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</si>
  <si>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</si>
  <si>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</si>
  <si>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</si>
  <si>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</si>
  <si>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</si>
  <si>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</si>
  <si>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</si>
  <si>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</si>
  <si>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</si>
  <si>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</si>
  <si>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</si>
  <si>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</si>
  <si>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</si>
  <si>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</si>
  <si>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</si>
  <si>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</si>
  <si>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</si>
  <si>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</si>
  <si>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</si>
  <si>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</si>
  <si>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</si>
  <si>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</si>
  <si>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</si>
  <si>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</si>
  <si>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</si>
  <si>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</si>
  <si>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</si>
  <si>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</si>
  <si>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</si>
  <si>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</si>
  <si>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</si>
  <si>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</si>
  <si>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</si>
  <si>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</si>
  <si>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</si>
  <si>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</si>
  <si>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</si>
  <si>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</si>
  <si>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</si>
  <si>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</si>
  <si>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</si>
  <si>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</si>
  <si>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</si>
  <si>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</si>
  <si>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</si>
  <si>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</si>
  <si>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</si>
  <si>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</si>
  <si>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</si>
  <si>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</si>
  <si>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</si>
  <si>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</si>
  <si>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</si>
  <si>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</si>
  <si>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</si>
  <si>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</si>
  <si>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</si>
  <si>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</si>
  <si>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</si>
  <si>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</si>
  <si>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</si>
  <si>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</si>
  <si>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</si>
  <si>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</si>
  <si>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</si>
  <si>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</si>
  <si>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</si>
  <si>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</si>
  <si>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</si>
  <si>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</si>
  <si>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</si>
  <si>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</si>
  <si>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</si>
  <si>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</si>
  <si>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</si>
  <si>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</si>
  <si>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</si>
  <si>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</si>
  <si>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</si>
  <si>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</si>
  <si>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</si>
  <si>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</si>
  <si>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</si>
  <si>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</si>
  <si>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</si>
  <si>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</si>
  <si>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</si>
  <si>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</si>
  <si>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</si>
  <si>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</si>
  <si>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</si>
  <si>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</si>
  <si>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</si>
  <si>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</si>
  <si>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</si>
  <si>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</si>
  <si>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</si>
  <si>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</si>
  <si>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</si>
  <si>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</si>
  <si>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</si>
  <si>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</si>
  <si>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</si>
  <si>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</si>
  <si>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</si>
  <si>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</si>
  <si>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</si>
  <si>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</si>
  <si>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</si>
  <si>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</si>
  <si>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</si>
  <si>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</si>
  <si>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</si>
  <si>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</si>
  <si>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</si>
  <si>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</si>
  <si>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</si>
  <si>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</si>
  <si>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</si>
  <si>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</si>
  <si>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</si>
  <si>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</si>
  <si>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</si>
  <si>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</si>
  <si>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</si>
  <si>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</si>
  <si>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</si>
  <si>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</si>
  <si>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</si>
  <si>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</si>
  <si>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</si>
  <si>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</si>
  <si>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</si>
  <si>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</si>
  <si>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</si>
  <si>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</si>
  <si>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</si>
  <si>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</si>
  <si>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</si>
  <si>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</si>
  <si>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</si>
  <si>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</si>
  <si>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</si>
  <si>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</si>
  <si>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</si>
  <si>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</si>
  <si>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</si>
  <si>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</si>
  <si>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</si>
  <si>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</si>
  <si>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</si>
  <si>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</si>
  <si>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</si>
  <si>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</si>
  <si>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</si>
  <si>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</si>
  <si>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</si>
  <si>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</si>
  <si>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</si>
  <si>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</si>
  <si>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</si>
  <si>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</si>
  <si>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</si>
  <si>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</si>
  <si>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</si>
  <si>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</si>
  <si>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</si>
  <si>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</si>
  <si>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</si>
  <si>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</si>
  <si>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</si>
  <si>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</si>
  <si>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</si>
  <si>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</si>
  <si>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</si>
  <si>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</si>
  <si>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</si>
  <si>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</si>
  <si>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</si>
  <si>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</si>
  <si>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</si>
  <si>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</si>
  <si>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</si>
  <si>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</si>
  <si>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</si>
  <si>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</si>
  <si>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</si>
  <si>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</si>
  <si>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</si>
  <si>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</si>
  <si>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</si>
  <si>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</si>
  <si>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</si>
  <si>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</si>
  <si>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</si>
  <si>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</si>
  <si>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</si>
  <si>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</si>
  <si>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</si>
  <si>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</si>
  <si>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</si>
  <si>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</si>
  <si>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</si>
  <si>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</si>
  <si>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</si>
  <si>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</si>
  <si>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</si>
  <si>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</si>
  <si>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</si>
  <si>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</si>
  <si>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</si>
  <si>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</si>
  <si>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</si>
  <si>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</si>
  <si>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</si>
  <si>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</si>
  <si>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</si>
  <si>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</si>
  <si>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</si>
  <si>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</si>
  <si>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</si>
  <si>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</si>
  <si>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</si>
  <si>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</si>
  <si>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</si>
  <si>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</si>
  <si>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</si>
  <si>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</si>
  <si>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</si>
  <si>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</si>
  <si>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</si>
  <si>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</si>
  <si>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</si>
  <si>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</si>
  <si>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</si>
  <si>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</si>
  <si>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</si>
  <si>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</si>
  <si>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</si>
  <si>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</si>
  <si>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</si>
  <si>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</si>
  <si>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</si>
  <si>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</si>
  <si>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</si>
  <si>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</si>
  <si>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</si>
  <si>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</si>
  <si>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</si>
  <si>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</si>
  <si>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</si>
  <si>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</si>
  <si>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</si>
  <si>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</si>
  <si>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</si>
  <si>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</si>
  <si>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</si>
  <si>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</si>
  <si>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</si>
  <si>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</si>
  <si>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</si>
  <si>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</si>
  <si>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</si>
  <si>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</si>
  <si>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</si>
  <si>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</si>
  <si>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</si>
  <si>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</si>
  <si>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</si>
  <si>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</si>
  <si>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</si>
  <si>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</si>
  <si>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</si>
  <si>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</si>
  <si>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</si>
  <si>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</si>
  <si>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</si>
  <si>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</si>
  <si>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</si>
  <si>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</si>
  <si>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</si>
  <si>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</si>
  <si>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</si>
  <si>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</si>
  <si>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</si>
  <si>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</si>
  <si>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</si>
  <si>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</si>
  <si>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</si>
  <si>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</si>
  <si>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</si>
  <si>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</si>
  <si>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</si>
  <si>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</si>
  <si>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</si>
  <si>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</si>
  <si>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</si>
  <si>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</si>
  <si>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</si>
  <si>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</si>
  <si>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</si>
  <si>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</si>
  <si>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</si>
  <si>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</si>
  <si>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</si>
  <si>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</si>
  <si>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</si>
  <si>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</si>
  <si>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</si>
  <si>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</si>
  <si>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</si>
  <si>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</si>
  <si>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</si>
  <si>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</si>
  <si>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</si>
  <si>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</si>
  <si>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</si>
  <si>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</si>
  <si>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</si>
  <si>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</si>
  <si>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</si>
  <si>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</si>
  <si>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</si>
  <si>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</si>
  <si>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</si>
  <si>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</si>
  <si>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</si>
  <si>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</si>
  <si>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</si>
  <si>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</si>
  <si>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</si>
  <si>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</si>
  <si>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</si>
  <si>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</si>
  <si>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</si>
  <si>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</si>
  <si>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</si>
  <si>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</si>
  <si>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</si>
  <si>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</si>
  <si>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</si>
  <si>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</si>
  <si>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</si>
  <si>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</si>
  <si>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</si>
  <si>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</si>
  <si>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</si>
  <si>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</si>
  <si>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</si>
  <si>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</si>
  <si>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</si>
  <si>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</si>
  <si>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</si>
  <si>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</si>
  <si>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</si>
  <si>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</si>
  <si>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</si>
  <si>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</si>
  <si>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</si>
  <si>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</si>
  <si>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</si>
  <si>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</si>
  <si>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</si>
  <si>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</si>
  <si>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</si>
  <si>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</si>
  <si>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</si>
  <si>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</si>
  <si>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</si>
  <si>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</si>
  <si>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</si>
  <si>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</si>
  <si>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</si>
  <si>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</si>
  <si>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</si>
  <si>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</si>
  <si>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</si>
  <si>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</si>
  <si>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</si>
  <si>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</si>
  <si>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</si>
  <si>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</si>
  <si>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</si>
  <si>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</si>
  <si>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</si>
  <si>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</si>
  <si>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</si>
  <si>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</si>
  <si>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</si>
  <si>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</si>
  <si>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</si>
  <si>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</si>
  <si>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</si>
  <si>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</si>
  <si>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</si>
  <si>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</si>
  <si>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</si>
  <si>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</si>
  <si>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</si>
  <si>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</si>
  <si>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</si>
  <si>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</si>
  <si>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</si>
  <si>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</si>
  <si>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</si>
  <si>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</si>
  <si>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</si>
  <si>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</si>
  <si>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</si>
  <si>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</si>
  <si>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</si>
  <si>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</si>
  <si>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</si>
  <si>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</si>
  <si>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</si>
  <si>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</si>
  <si>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</si>
  <si>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</si>
  <si>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</si>
  <si>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</si>
  <si>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</si>
  <si>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</si>
  <si>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</si>
  <si>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</si>
  <si>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</si>
  <si>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</si>
  <si>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</si>
  <si>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</si>
  <si>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</si>
  <si>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</si>
  <si>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</si>
  <si>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</si>
  <si>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</si>
  <si>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</si>
  <si>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</si>
  <si>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</si>
  <si>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</si>
  <si>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</si>
  <si>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</si>
  <si>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</si>
  <si>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</si>
  <si>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</si>
  <si>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</si>
  <si>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</si>
  <si>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</si>
  <si>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</si>
  <si>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</si>
  <si>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</si>
  <si>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</si>
  <si>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</si>
  <si>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</si>
  <si>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</si>
  <si>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</si>
  <si>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</si>
  <si>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</si>
  <si>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</si>
  <si>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</si>
  <si>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</si>
  <si>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</si>
  <si>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</si>
  <si>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</si>
  <si>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</si>
  <si>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</si>
  <si>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</si>
  <si>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</si>
  <si>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</si>
  <si>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</si>
  <si>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</si>
  <si>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</si>
  <si>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</si>
  <si>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</si>
  <si>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</si>
  <si>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</si>
  <si>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</si>
  <si>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</si>
  <si>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</si>
  <si>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</si>
  <si>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</si>
  <si>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</si>
  <si>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</si>
  <si>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</si>
  <si>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</si>
  <si>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</si>
  <si>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</si>
  <si>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</si>
  <si>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</si>
  <si>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</si>
  <si>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</si>
  <si>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</si>
  <si>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</si>
  <si>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</si>
  <si>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</si>
  <si>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</si>
  <si>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</si>
  <si>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</si>
  <si>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</si>
  <si>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</si>
  <si>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</si>
  <si>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</si>
  <si>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</si>
  <si>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</si>
  <si>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</si>
  <si>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</si>
  <si>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</si>
  <si>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</si>
  <si>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</si>
  <si>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</si>
  <si>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</si>
  <si>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</si>
  <si>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</si>
  <si>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</si>
  <si>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</si>
  <si>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</si>
  <si>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</si>
  <si>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</si>
  <si>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</si>
  <si>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</si>
  <si>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</si>
  <si>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</si>
  <si>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</si>
  <si>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</si>
  <si>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</si>
  <si>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</si>
  <si>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</si>
  <si>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</si>
  <si>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</si>
  <si>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</si>
  <si>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</si>
  <si>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</si>
  <si>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</si>
  <si>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</si>
  <si>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</si>
  <si>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</si>
  <si>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</si>
  <si>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</si>
  <si>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</si>
  <si>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</si>
  <si>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</si>
  <si>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</si>
  <si>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</si>
  <si>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</si>
  <si>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</si>
  <si>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</si>
  <si>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</si>
  <si>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</si>
  <si>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</si>
  <si>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</si>
  <si>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</si>
  <si>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</si>
  <si>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</si>
  <si>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</si>
  <si>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</si>
  <si>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</si>
  <si>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</si>
  <si>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</si>
  <si>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</si>
  <si>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</si>
  <si>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</si>
  <si>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</si>
  <si>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</si>
  <si>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</si>
  <si>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</si>
  <si>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</si>
  <si>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</si>
  <si>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</si>
  <si>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</si>
  <si>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</si>
  <si>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</si>
  <si>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</si>
  <si>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</si>
  <si>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</si>
  <si>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</si>
  <si>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</si>
  <si>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</si>
  <si>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</si>
  <si>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</si>
  <si>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</si>
  <si>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</si>
  <si>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</si>
  <si>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</si>
  <si>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</si>
  <si>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</si>
  <si>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</si>
  <si>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</si>
  <si>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</si>
  <si>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</si>
  <si>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</si>
  <si>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</si>
  <si>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</si>
  <si>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</si>
  <si>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</si>
  <si>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</si>
  <si>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</si>
  <si>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</si>
  <si>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</si>
  <si>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</si>
  <si>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</si>
  <si>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</si>
  <si>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</si>
  <si>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</si>
  <si>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</si>
  <si>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</si>
  <si>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</si>
  <si>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</si>
  <si>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</si>
  <si>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</si>
  <si>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</si>
  <si>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</si>
  <si>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</si>
  <si>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</si>
  <si>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</si>
  <si>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</si>
  <si>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</si>
  <si>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</si>
  <si>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</si>
  <si>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</si>
  <si>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</si>
  <si>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</si>
  <si>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</si>
  <si>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</si>
  <si>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</si>
  <si>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</si>
  <si>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</si>
  <si>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</si>
  <si>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</si>
  <si>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</si>
  <si>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</si>
  <si>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</si>
  <si>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</si>
  <si>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</si>
  <si>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</si>
  <si>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</si>
  <si>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</si>
  <si>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</si>
  <si>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</si>
  <si>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</si>
  <si>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</si>
  <si>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</si>
  <si>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</si>
  <si>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</si>
  <si>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</si>
  <si>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</si>
  <si>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</si>
  <si>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</si>
  <si>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</si>
  <si>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</si>
  <si>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</si>
  <si>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</si>
  <si>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</si>
  <si>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</si>
  <si>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</si>
  <si>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</si>
  <si>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</si>
  <si>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</si>
  <si>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</si>
  <si>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</si>
  <si>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</si>
  <si>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</si>
  <si>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</si>
  <si>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</si>
  <si>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</si>
  <si>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</si>
  <si>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</si>
  <si>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</si>
  <si>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</si>
  <si>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</si>
  <si>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</si>
  <si>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</si>
  <si>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</si>
  <si>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</si>
  <si>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</si>
  <si>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</si>
  <si>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</si>
  <si>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</si>
  <si>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</si>
  <si>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</si>
  <si>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</si>
  <si>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</si>
  <si>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</si>
  <si>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</si>
  <si>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</si>
  <si>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</si>
  <si>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</si>
  <si>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</si>
  <si>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</si>
  <si>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</si>
  <si>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</si>
  <si>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</si>
  <si>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</si>
  <si>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</si>
  <si>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</si>
  <si>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</si>
  <si>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</si>
  <si>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</si>
  <si>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</si>
  <si>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</si>
  <si>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</si>
  <si>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</si>
  <si>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</si>
  <si>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</si>
  <si>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</si>
  <si>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</si>
  <si>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</si>
  <si>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</si>
  <si>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</si>
  <si>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</si>
  <si>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</si>
  <si>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</si>
  <si>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</si>
  <si>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</si>
  <si>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</si>
  <si>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</si>
  <si>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</si>
  <si>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</si>
  <si>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</si>
  <si>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</si>
  <si>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</si>
  <si>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</si>
  <si>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</si>
  <si>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</si>
  <si>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</si>
  <si>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</si>
  <si>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</si>
  <si>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</si>
  <si>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</si>
  <si>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</si>
  <si>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</si>
  <si>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</si>
  <si>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</si>
  <si>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</si>
  <si>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</si>
  <si>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</si>
  <si>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</si>
  <si>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</si>
  <si>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</si>
  <si>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</si>
  <si>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</si>
  <si>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</si>
  <si>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</si>
  <si>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</si>
  <si>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</si>
  <si>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</si>
  <si>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</si>
  <si>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</si>
  <si>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</si>
  <si>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</si>
  <si>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</si>
  <si>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</si>
  <si>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</si>
  <si>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</si>
  <si>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</si>
  <si>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</si>
  <si>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</si>
  <si>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</si>
  <si>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</si>
  <si>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</si>
  <si>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</si>
  <si>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</si>
  <si>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</si>
  <si>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</si>
  <si>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</si>
  <si>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</si>
  <si>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</si>
  <si>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</si>
  <si>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</si>
  <si>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</si>
  <si>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</si>
  <si>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</si>
  <si>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</si>
  <si>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</si>
  <si>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</si>
  <si>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</si>
  <si>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</si>
  <si>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</si>
  <si>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</si>
  <si>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</si>
  <si>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</si>
  <si>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</si>
  <si>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</si>
  <si>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</si>
  <si>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</si>
  <si>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</si>
  <si>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</si>
  <si>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</si>
  <si>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</si>
  <si>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</si>
  <si>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</si>
  <si>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</si>
  <si>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</si>
  <si>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</si>
  <si>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</si>
  <si>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</si>
  <si>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</si>
  <si>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</si>
  <si>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</si>
  <si>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</si>
  <si>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</si>
  <si>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</si>
  <si>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</si>
  <si>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</si>
  <si>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</si>
  <si>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</si>
  <si>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</si>
  <si>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</si>
  <si>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</si>
  <si>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</si>
  <si>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</si>
  <si>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</si>
  <si>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</si>
  <si>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</si>
  <si>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</si>
  <si>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</si>
  <si>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</si>
  <si>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</si>
  <si>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</si>
  <si>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</si>
  <si>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</si>
  <si>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</si>
  <si>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</si>
  <si>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</si>
  <si>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</si>
  <si>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</si>
  <si>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</si>
  <si>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</si>
  <si>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</si>
  <si>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</si>
  <si>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</si>
  <si>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</si>
  <si>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</si>
  <si>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</si>
  <si>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</si>
  <si>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</si>
  <si>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</si>
  <si>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</si>
  <si>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</si>
  <si>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</si>
  <si>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</si>
  <si>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</si>
  <si>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</si>
  <si>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</si>
  <si>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</si>
  <si>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</si>
  <si>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</si>
  <si>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</si>
  <si>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</si>
  <si>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</si>
  <si>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</si>
  <si>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</si>
  <si>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</si>
  <si>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</si>
  <si>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</si>
  <si>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</si>
  <si>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</si>
  <si>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</si>
  <si>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</si>
  <si>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</si>
  <si>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</si>
  <si>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</si>
  <si>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</si>
  <si>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</si>
  <si>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</si>
  <si>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</si>
  <si>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</si>
  <si>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</si>
  <si>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</si>
  <si>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</si>
  <si>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</si>
  <si>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</si>
  <si>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</si>
  <si>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</si>
  <si>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</si>
  <si>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</si>
  <si>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</si>
  <si>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</si>
  <si>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</si>
  <si>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</si>
  <si>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</si>
  <si>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</si>
  <si>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</si>
  <si>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</si>
  <si>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</si>
  <si>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</si>
  <si>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</si>
  <si>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</si>
  <si>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</si>
  <si>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</si>
  <si>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</si>
  <si>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</si>
  <si>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</si>
  <si>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</si>
  <si>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</si>
  <si>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</si>
  <si>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</si>
  <si>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</si>
  <si>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</si>
  <si>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</si>
  <si>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</si>
  <si>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</si>
  <si>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</si>
  <si>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</si>
  <si>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</si>
  <si>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</si>
  <si>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</si>
  <si>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</si>
  <si>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</si>
  <si>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</si>
  <si>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</si>
  <si>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</si>
  <si>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</si>
  <si>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</si>
  <si>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</si>
  <si>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</si>
  <si>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</si>
  <si>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</si>
  <si>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</si>
  <si>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</si>
  <si>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</si>
  <si>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</si>
  <si>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</si>
  <si>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</si>
  <si>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</si>
  <si>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</si>
  <si>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</si>
  <si>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</si>
  <si>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</si>
  <si>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</si>
  <si>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</si>
  <si>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</si>
  <si>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</si>
  <si>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</si>
  <si>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</si>
  <si>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</si>
  <si>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</si>
  <si>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</si>
  <si>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</si>
  <si>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</si>
  <si>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</si>
  <si>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</si>
  <si>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</si>
  <si>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</si>
  <si>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</si>
  <si>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</si>
  <si>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</si>
  <si>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</si>
  <si>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</si>
  <si>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</si>
  <si>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</si>
  <si>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</si>
  <si>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</si>
  <si>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</si>
  <si>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</si>
  <si>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</si>
  <si>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</si>
  <si>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</si>
  <si>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</si>
  <si>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</si>
  <si>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</si>
  <si>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</si>
  <si>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</si>
  <si>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</si>
  <si>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</si>
  <si>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</si>
  <si>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</si>
  <si>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</si>
  <si>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</si>
  <si>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</si>
  <si>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</si>
  <si>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</si>
  <si>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</si>
  <si>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</si>
  <si>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</si>
  <si>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</si>
  <si>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</si>
  <si>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</si>
  <si>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</si>
  <si>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</si>
  <si>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</si>
  <si>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</si>
  <si>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</si>
  <si>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</si>
  <si>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</si>
  <si>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</si>
  <si>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</si>
  <si>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</si>
  <si>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</si>
  <si>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</si>
  <si>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</si>
  <si>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</si>
  <si>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</si>
  <si>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</si>
  <si>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</si>
  <si>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</si>
  <si>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</si>
  <si>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</si>
  <si>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</si>
  <si>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</si>
  <si>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</si>
  <si>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</si>
  <si>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</si>
  <si>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</si>
  <si>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</si>
  <si>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</si>
  <si>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</si>
  <si>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</si>
  <si>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</si>
  <si>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</si>
  <si>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</si>
  <si>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</si>
  <si>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</si>
  <si>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</si>
  <si>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</si>
  <si>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</si>
  <si>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</si>
  <si>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</si>
  <si>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</si>
  <si>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</si>
  <si>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</si>
  <si>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</si>
  <si>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</si>
  <si>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</si>
  <si>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</si>
  <si>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</si>
  <si>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</si>
  <si>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</si>
  <si>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</si>
  <si>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</si>
  <si>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</si>
  <si>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</si>
  <si>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</si>
  <si>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</si>
  <si>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</si>
  <si>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</si>
  <si>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</si>
  <si>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</si>
  <si>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</si>
  <si>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</si>
  <si>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</si>
  <si>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</si>
  <si>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</si>
  <si>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</si>
  <si>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</si>
  <si>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</si>
  <si>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</si>
  <si>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</si>
  <si>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</si>
  <si>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</si>
  <si>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</si>
  <si>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</si>
  <si>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</si>
  <si>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</si>
  <si>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</si>
  <si>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</si>
  <si>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</si>
  <si>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</si>
  <si>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</si>
  <si>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</si>
  <si>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</si>
  <si>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</si>
  <si>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</si>
  <si>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</si>
  <si>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</si>
  <si>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</si>
  <si>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</si>
  <si>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</si>
  <si>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</si>
  <si>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</si>
  <si>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</si>
  <si>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</si>
  <si>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</si>
  <si>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</si>
  <si>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</si>
  <si>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</si>
  <si>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</si>
  <si>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</si>
  <si>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</si>
  <si>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</si>
  <si>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</si>
  <si>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</si>
  <si>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</si>
  <si>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</si>
  <si>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</si>
  <si>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</si>
  <si>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</si>
  <si>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</si>
  <si>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</si>
  <si>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</si>
  <si>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</si>
  <si>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</si>
  <si>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</si>
  <si>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</si>
  <si>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</si>
  <si>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</si>
  <si>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</si>
  <si>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</si>
  <si>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</si>
  <si>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</si>
  <si>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</si>
  <si>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</si>
  <si>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</si>
  <si>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</si>
  <si>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</si>
  <si>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</si>
  <si>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</si>
  <si>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</si>
  <si>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</si>
  <si>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</si>
  <si>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</si>
  <si>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</si>
  <si>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</si>
  <si>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</si>
  <si>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</si>
  <si>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</si>
  <si>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</si>
  <si>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</si>
  <si>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</si>
  <si>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</si>
  <si>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</si>
  <si>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</si>
  <si>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</si>
  <si>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</si>
  <si>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</si>
  <si>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</si>
  <si>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</si>
  <si>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</si>
  <si>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</si>
  <si>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</si>
  <si>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</si>
  <si>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</si>
  <si>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</si>
  <si>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</si>
  <si>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</si>
  <si>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</si>
  <si>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</si>
  <si>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</si>
  <si>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</si>
  <si>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</si>
  <si>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</si>
  <si>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</si>
  <si>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</si>
  <si>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</si>
  <si>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</si>
  <si>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</si>
  <si>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</si>
  <si>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</si>
  <si>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</si>
  <si>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</si>
  <si>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</si>
  <si>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</si>
  <si>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</si>
  <si>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</si>
  <si>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</si>
  <si>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</si>
  <si>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</si>
  <si>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</si>
  <si>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</si>
  <si>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</si>
  <si>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</si>
  <si>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</si>
  <si>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</si>
  <si>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</si>
  <si>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</si>
  <si>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</si>
  <si>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</si>
  <si>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</si>
  <si>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</si>
  <si>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</si>
  <si>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</si>
  <si>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</si>
  <si>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</si>
  <si>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</si>
  <si>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</si>
  <si>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</si>
  <si>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</si>
  <si>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</si>
  <si>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</si>
  <si>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</si>
  <si>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</si>
  <si>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</si>
  <si>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</si>
  <si>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</si>
  <si>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</si>
  <si>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</si>
  <si>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</si>
  <si>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</si>
  <si>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</si>
  <si>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</si>
  <si>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</si>
  <si>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</si>
  <si>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</si>
  <si>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</si>
  <si>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</si>
  <si>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</si>
  <si>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</si>
  <si>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</si>
  <si>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</si>
  <si>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</si>
  <si>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</si>
  <si>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</si>
  <si>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</si>
  <si>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</si>
  <si>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</si>
  <si>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</si>
  <si>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</si>
  <si>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</si>
  <si>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</si>
  <si>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</si>
  <si>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</si>
  <si>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</si>
  <si>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</si>
  <si>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</si>
  <si>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</si>
  <si>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</si>
  <si>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</si>
  <si>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</si>
  <si>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</si>
  <si>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</si>
  <si>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</si>
  <si>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</si>
  <si>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</si>
  <si>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</si>
  <si>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</si>
  <si>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</si>
  <si>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</si>
  <si>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</si>
  <si>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</si>
  <si>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</si>
  <si>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</si>
  <si>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</si>
  <si>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</si>
  <si>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</si>
  <si>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</si>
  <si>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</si>
  <si>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</si>
  <si>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</si>
  <si>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</si>
  <si>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</si>
  <si>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</si>
  <si>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</si>
  <si>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</si>
  <si>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</si>
  <si>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</si>
  <si>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</si>
  <si>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</si>
  <si>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</si>
  <si>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</si>
  <si>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</si>
  <si>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</si>
  <si>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</si>
  <si>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</si>
  <si>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</si>
  <si>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</si>
  <si>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</si>
  <si>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</si>
  <si>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</si>
  <si>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</si>
  <si>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</si>
  <si>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</si>
  <si>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</si>
  <si>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</si>
  <si>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</si>
  <si>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</si>
  <si>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</si>
  <si>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</si>
  <si>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</si>
  <si>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</si>
  <si>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</si>
  <si>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</si>
  <si>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</si>
  <si>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</si>
  <si>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</si>
  <si>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</si>
  <si>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</si>
  <si>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</si>
  <si>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</si>
  <si>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</si>
  <si>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</si>
  <si>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</si>
  <si>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</si>
  <si>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</si>
  <si>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</si>
  <si>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</si>
  <si>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</si>
  <si>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</si>
  <si>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</si>
  <si>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</si>
  <si>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</si>
  <si>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</si>
  <si>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</si>
  <si>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</si>
  <si>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</si>
  <si>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</si>
  <si>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</si>
  <si>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</si>
  <si>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</si>
  <si>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</si>
  <si>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</si>
  <si>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</si>
  <si>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</si>
  <si>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</si>
  <si>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</si>
  <si>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</si>
  <si>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</si>
  <si>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</si>
  <si>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</si>
  <si>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</si>
  <si>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</si>
  <si>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</si>
  <si>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</si>
  <si>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</si>
  <si>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</si>
  <si>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</si>
  <si>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</si>
  <si>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</si>
  <si>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</si>
  <si>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</si>
  <si>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</si>
  <si>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</si>
  <si>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</si>
  <si>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</si>
  <si>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</si>
  <si>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</si>
  <si>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</si>
  <si>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</si>
  <si>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</si>
  <si>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</si>
  <si>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</si>
  <si>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</si>
  <si>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</si>
  <si>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</si>
  <si>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</si>
  <si>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</si>
  <si>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</si>
  <si>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</si>
  <si>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</si>
  <si>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</si>
  <si>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</si>
  <si>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</si>
  <si>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</si>
  <si>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</si>
  <si>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</si>
  <si>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</si>
  <si>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</si>
  <si>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</si>
  <si>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</si>
  <si>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</si>
  <si>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</si>
  <si>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</si>
  <si>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</si>
  <si>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</si>
  <si>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</si>
  <si>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</si>
  <si>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</si>
  <si>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</si>
  <si>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</si>
  <si>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</si>
  <si>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</si>
  <si>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</si>
  <si>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</si>
  <si>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</si>
  <si>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</si>
  <si>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</si>
  <si>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</si>
  <si>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</si>
  <si>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</si>
  <si>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</si>
  <si>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</si>
  <si>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</si>
  <si>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</si>
  <si>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</si>
  <si>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</si>
  <si>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</si>
  <si>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</si>
  <si>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</si>
  <si>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</si>
  <si>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</si>
  <si>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</si>
  <si>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</si>
  <si>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</si>
  <si>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</si>
  <si>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</si>
  <si>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</si>
  <si>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</si>
  <si>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</si>
  <si>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</si>
  <si>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</si>
  <si>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</si>
  <si>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</si>
  <si>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</si>
  <si>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</si>
  <si>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</si>
  <si>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</si>
  <si>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</si>
  <si>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</si>
  <si>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</si>
  <si>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</si>
  <si>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</si>
  <si>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</si>
  <si>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</si>
  <si>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</si>
  <si>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</si>
  <si>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</si>
  <si>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</si>
  <si>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</si>
  <si>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</si>
  <si>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</si>
  <si>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</si>
  <si>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</si>
  <si>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</si>
  <si>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</si>
  <si>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</si>
  <si>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</si>
  <si>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</si>
  <si>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</si>
  <si>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</si>
  <si>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</si>
  <si>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</si>
  <si>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</si>
  <si>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</si>
  <si>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</si>
  <si>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</si>
  <si>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</si>
  <si>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</si>
  <si>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</si>
  <si>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</si>
  <si>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</si>
  <si>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</si>
  <si>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</si>
  <si>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</si>
  <si>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</si>
  <si>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</si>
  <si>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</si>
  <si>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</si>
  <si>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</si>
  <si>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</si>
  <si>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</si>
  <si>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</si>
  <si>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</si>
  <si>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</si>
  <si>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</si>
  <si>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</si>
  <si>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</si>
  <si>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</si>
  <si>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</si>
  <si>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</si>
  <si>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</si>
  <si>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</si>
  <si>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</si>
  <si>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</si>
  <si>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</si>
  <si>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</si>
  <si>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</si>
  <si>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</si>
  <si>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</si>
  <si>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</si>
  <si>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</si>
  <si>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</si>
  <si>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</si>
  <si>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</si>
  <si>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</si>
  <si>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</si>
  <si>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</si>
  <si>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</si>
  <si>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</si>
  <si>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</si>
  <si>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</si>
  <si>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</si>
  <si>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</si>
  <si>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</si>
  <si>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</si>
  <si>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</si>
  <si>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</si>
  <si>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</si>
  <si>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</si>
  <si>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</si>
  <si>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</si>
  <si>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</si>
  <si>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</si>
  <si>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</si>
  <si>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</si>
  <si>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</si>
  <si>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</si>
  <si>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</si>
  <si>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</si>
  <si>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</si>
  <si>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</si>
  <si>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</si>
  <si>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</si>
  <si>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</si>
  <si>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</si>
  <si>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</si>
  <si>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</si>
  <si>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</si>
  <si>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</si>
  <si>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</si>
  <si>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</si>
  <si>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</si>
  <si>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</si>
  <si>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</si>
  <si>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</si>
  <si>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</si>
  <si>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</si>
  <si>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</si>
  <si>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</si>
  <si>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</si>
  <si>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</si>
  <si>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</si>
  <si>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</si>
  <si>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</si>
  <si>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</si>
  <si>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</si>
  <si>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</si>
  <si>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</si>
  <si>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</si>
  <si>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</si>
  <si>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</si>
  <si>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</si>
  <si>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</si>
  <si>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</si>
  <si>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</si>
  <si>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</si>
  <si>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</si>
  <si>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</si>
  <si>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</si>
  <si>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</si>
  <si>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</si>
  <si>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</si>
  <si>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</si>
  <si>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</si>
  <si>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</si>
  <si>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</si>
  <si>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</si>
  <si>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</si>
  <si>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</si>
  <si>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</si>
  <si>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</si>
  <si>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</si>
  <si>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</si>
  <si>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</si>
  <si>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</si>
  <si>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</si>
  <si>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</si>
  <si>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</si>
  <si>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</si>
  <si>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</si>
  <si>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</si>
  <si>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</si>
  <si>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</si>
  <si>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</si>
  <si>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</si>
  <si>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</si>
  <si>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</si>
  <si>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</si>
  <si>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</si>
  <si>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</si>
  <si>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</si>
  <si>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</si>
  <si>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</si>
  <si>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</si>
  <si>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</si>
  <si>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</si>
  <si>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</si>
  <si>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</si>
  <si>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</si>
  <si>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</si>
  <si>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</si>
  <si>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</si>
  <si>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</si>
  <si>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</si>
  <si>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</si>
  <si>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</si>
  <si>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</si>
  <si>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</si>
  <si>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</si>
  <si>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</si>
  <si>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</si>
  <si>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</si>
  <si>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</si>
  <si>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</si>
  <si>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</si>
  <si>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</si>
  <si>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</si>
  <si>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</si>
  <si>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</si>
  <si>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</si>
  <si>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</si>
  <si>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</si>
  <si>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</si>
  <si>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</si>
  <si>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</si>
  <si>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</si>
  <si>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</si>
  <si>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</si>
  <si>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</si>
  <si>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</si>
  <si>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</si>
  <si>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</si>
  <si>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</si>
  <si>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</si>
  <si>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</si>
  <si>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</si>
  <si>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</si>
  <si>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</si>
  <si>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</si>
  <si>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</si>
  <si>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</si>
  <si>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</si>
  <si>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</si>
  <si>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</si>
  <si>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</si>
  <si>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</si>
  <si>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</si>
  <si>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</si>
  <si>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</si>
  <si>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</si>
  <si>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</si>
  <si>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</si>
  <si>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</si>
  <si>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</si>
  <si>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</si>
  <si>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</si>
  <si>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</si>
  <si>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</si>
  <si>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</si>
  <si>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</si>
  <si>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</si>
  <si>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</si>
  <si>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</si>
  <si>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</si>
  <si>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</si>
  <si>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</si>
  <si>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</si>
  <si>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</si>
  <si>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</si>
  <si>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</si>
  <si>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</si>
  <si>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</si>
  <si>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</si>
  <si>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</si>
  <si>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</si>
  <si>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</si>
  <si>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</si>
  <si>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</si>
  <si>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</si>
  <si>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</si>
  <si>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</si>
  <si>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</si>
  <si>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</si>
  <si>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</si>
  <si>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</si>
  <si>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</si>
  <si>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</si>
  <si>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</si>
  <si>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</si>
  <si>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</si>
  <si>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</si>
  <si>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</si>
  <si>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</si>
  <si>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</si>
  <si>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</si>
  <si>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</si>
  <si>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</si>
  <si>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</si>
  <si>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</si>
  <si>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</si>
  <si>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</si>
  <si>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</si>
  <si>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</si>
  <si>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</si>
  <si>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</si>
  <si>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</si>
  <si>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</si>
  <si>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</si>
  <si>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</si>
  <si>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</si>
  <si>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</si>
  <si>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</si>
  <si>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</si>
  <si>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</si>
  <si>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</si>
  <si>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</si>
  <si>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</si>
  <si>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</si>
  <si>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</si>
  <si>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</si>
  <si>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</si>
  <si>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</si>
  <si>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</si>
  <si>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</si>
  <si>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</si>
  <si>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</si>
  <si>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</si>
  <si>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</si>
  <si>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</si>
  <si>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</si>
  <si>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</si>
  <si>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</si>
  <si>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</si>
  <si>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</si>
  <si>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</si>
  <si>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</si>
  <si>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</si>
  <si>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</si>
  <si>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</si>
  <si>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</si>
  <si>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</si>
  <si>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</si>
  <si>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</si>
  <si>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</si>
  <si>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</si>
  <si>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</si>
  <si>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</si>
  <si>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</si>
  <si>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</si>
  <si>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</si>
  <si>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</si>
  <si>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</si>
  <si>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</si>
  <si>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</si>
  <si>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</si>
  <si>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</si>
  <si>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</si>
  <si>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</si>
  <si>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</si>
  <si>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</si>
  <si>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</si>
  <si>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</si>
  <si>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</si>
  <si>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</si>
  <si>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</si>
  <si>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</si>
  <si>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</si>
  <si>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</si>
  <si>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</si>
  <si>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</si>
  <si>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</si>
  <si>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</si>
  <si>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</si>
  <si>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</si>
  <si>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</si>
  <si>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</si>
  <si>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</si>
  <si>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</si>
  <si>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</si>
  <si>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</si>
  <si>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</si>
  <si>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</si>
  <si>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</si>
  <si>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</si>
  <si>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</si>
  <si>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</si>
  <si>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</si>
  <si>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</si>
  <si>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</si>
  <si>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</si>
  <si>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</si>
  <si>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</si>
  <si>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</si>
  <si>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</si>
  <si>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</si>
  <si>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</si>
  <si>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</si>
  <si>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</si>
  <si>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</si>
  <si>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</si>
  <si>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</si>
  <si>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</si>
  <si>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</si>
  <si>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</si>
  <si>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</si>
  <si>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</si>
  <si>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</si>
  <si>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</si>
  <si>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</si>
  <si>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</si>
  <si>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</si>
  <si>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</si>
  <si>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</si>
  <si>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</si>
  <si>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</si>
  <si>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</si>
  <si>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</si>
  <si>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</si>
  <si>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</si>
  <si>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</si>
  <si>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</si>
  <si>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</si>
  <si>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</si>
  <si>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</si>
  <si>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</si>
  <si>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</si>
  <si>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XĐ-2025-001</t>
  </si>
  <si>
    <t>LCK-2025-001</t>
  </si>
  <si>
    <t xml:space="preserve">lck </t>
  </si>
  <si>
    <t>win-058</t>
  </si>
  <si>
    <t>4176154507(2ag0)</t>
  </si>
  <si>
    <t>4176154956(2ans)</t>
  </si>
  <si>
    <t>4176155236(2ar2)</t>
  </si>
  <si>
    <t>4176154680(2ajz)</t>
  </si>
  <si>
    <t>4176154096(2a28)</t>
  </si>
  <si>
    <t>4176154001(2a24)</t>
  </si>
  <si>
    <t>4176155646(2au7)</t>
  </si>
  <si>
    <t>4176156271(6175)</t>
  </si>
  <si>
    <t>4176154925(2amv)</t>
  </si>
  <si>
    <t>4176156498(6449)</t>
  </si>
  <si>
    <t>4176154781(2al6)</t>
  </si>
  <si>
    <t>4176154567(2ah1)</t>
  </si>
  <si>
    <t>4176155421(2atf)</t>
  </si>
  <si>
    <t xml:space="preserve">4176155887(2axh) </t>
  </si>
  <si>
    <t>4176155321(2at8)</t>
  </si>
  <si>
    <t>4176156449(6393)</t>
  </si>
  <si>
    <t>4176154385(2afk)</t>
  </si>
  <si>
    <t>4176156769(6611)</t>
  </si>
  <si>
    <t>4176156869(6696)</t>
  </si>
  <si>
    <t>4176154314(2aal)</t>
  </si>
  <si>
    <t>4176154996(2ao6)</t>
  </si>
  <si>
    <t>4176154638(2ah3)</t>
  </si>
  <si>
    <t>4176156683(6512)</t>
  </si>
  <si>
    <t>4176156068(2aza)</t>
  </si>
  <si>
    <t>4176155741(2auv)</t>
  </si>
  <si>
    <t>win-007</t>
  </si>
  <si>
    <t>4176184355(5514)</t>
  </si>
  <si>
    <t>cn300</t>
  </si>
  <si>
    <t>1</t>
  </si>
  <si>
    <t>lck-2025-001</t>
  </si>
  <si>
    <t>hn001</t>
  </si>
  <si>
    <t>th200</t>
  </si>
  <si>
    <t>misa</t>
  </si>
  <si>
    <t>ĐT3/9win6996</t>
  </si>
  <si>
    <t>Đt4/9win3961</t>
  </si>
  <si>
    <t>Đt4/9win5805</t>
  </si>
  <si>
    <t>Đt4/9win2agv</t>
  </si>
  <si>
    <t>Đt4/9win3014</t>
  </si>
  <si>
    <t>Đt5/9win4711</t>
  </si>
  <si>
    <t>Đt4/9win4711</t>
  </si>
  <si>
    <t>Đt5/9win6620</t>
  </si>
  <si>
    <t>Đt5/9win6527</t>
  </si>
  <si>
    <t>Đt5/9win5951</t>
  </si>
  <si>
    <t>615LP</t>
  </si>
  <si>
    <t>ĐT5/9win3716</t>
  </si>
  <si>
    <t>615KL</t>
  </si>
  <si>
    <t>Đt5/9win5818</t>
  </si>
  <si>
    <t>Đt5/9win4190</t>
  </si>
  <si>
    <t>Đt5/9win5835</t>
  </si>
  <si>
    <t>Đt5/9win5976</t>
  </si>
  <si>
    <t>Đt5/9win5368</t>
  </si>
  <si>
    <t>Đt5/9win6671</t>
  </si>
  <si>
    <t>Đt5/9win4417</t>
  </si>
  <si>
    <t>Đt5/9win3754</t>
  </si>
  <si>
    <t>Đt5/9win2asu</t>
  </si>
  <si>
    <t>Đt5/9win4832</t>
  </si>
  <si>
    <t>Đt5/9win2afw</t>
  </si>
  <si>
    <t>Đt5/9win5284</t>
  </si>
  <si>
    <t>Đt5/9win6128</t>
  </si>
  <si>
    <t>Đt5/9win4197</t>
  </si>
  <si>
    <t>Đt5/9win5313</t>
  </si>
  <si>
    <t>Đt6/9win4853</t>
  </si>
  <si>
    <t>Đt6/9win2aeo</t>
  </si>
  <si>
    <t>Đt6/9win4532</t>
  </si>
  <si>
    <t>Đt6/9win2alp</t>
  </si>
  <si>
    <t>Đt6/9win2aac</t>
  </si>
  <si>
    <t>Đt6/9win4078</t>
  </si>
  <si>
    <t>Đt6/9win3755</t>
  </si>
  <si>
    <t>Đt6/9win3291</t>
  </si>
  <si>
    <t>Đt6/9win5813</t>
  </si>
  <si>
    <t>Đt6/9win5993</t>
  </si>
  <si>
    <t>Đt6/9win6430</t>
  </si>
  <si>
    <t>Đt6/9win5569</t>
  </si>
  <si>
    <t>Đt6/9win2as8</t>
  </si>
  <si>
    <t>Đt6/9win4444</t>
  </si>
  <si>
    <t>Đt6/9win5906</t>
  </si>
  <si>
    <t>Đt6/9win3277</t>
  </si>
  <si>
    <t>Đt6/9win3290</t>
  </si>
  <si>
    <t>Đt6/9win3776</t>
  </si>
  <si>
    <t>Đt6/9win5090</t>
  </si>
  <si>
    <t>Đt6/9win5936</t>
  </si>
  <si>
    <t>Đt6/9win4243</t>
  </si>
  <si>
    <t>Đt6/9win2ba8</t>
  </si>
  <si>
    <t>Đt6/9win6050</t>
  </si>
  <si>
    <t>Đt6/9win6866</t>
  </si>
  <si>
    <t>Đt6/9win6849</t>
  </si>
  <si>
    <t>Đt6/9win6676</t>
  </si>
  <si>
    <t>Đt6/9win2b93</t>
  </si>
  <si>
    <t>Đt6/9win6883</t>
  </si>
  <si>
    <t>Đt8/9win6883</t>
  </si>
  <si>
    <t>Đt8/9win5731</t>
  </si>
  <si>
    <t>Đt8/9win5426</t>
  </si>
  <si>
    <t>Đt8/9win2acp</t>
  </si>
  <si>
    <t>Đt8/9win2ado</t>
  </si>
  <si>
    <t>Đt8/9win6865</t>
  </si>
  <si>
    <t>Đt8/9win4998</t>
  </si>
  <si>
    <t>Đt8/9win6007</t>
  </si>
  <si>
    <t>Đt8/9win6909</t>
  </si>
  <si>
    <t>Đt8/9win2afz</t>
  </si>
  <si>
    <t>Đt8/9win2aqq</t>
  </si>
  <si>
    <t>win-004</t>
  </si>
  <si>
    <t>4176318807(5610)</t>
  </si>
  <si>
    <t>4175989027(5610)</t>
  </si>
  <si>
    <t>4176336224(6257)</t>
  </si>
  <si>
    <t>win-031</t>
  </si>
  <si>
    <t>4176339309(5986)</t>
  </si>
  <si>
    <t>4175913191(6960)</t>
  </si>
  <si>
    <t>4175913141(4238)</t>
  </si>
  <si>
    <t>4176113348(2a15)</t>
  </si>
  <si>
    <t>4176114006(6660)</t>
  </si>
  <si>
    <t>4175489945(6660)</t>
  </si>
  <si>
    <t>4175913174(6263)</t>
  </si>
  <si>
    <t>4175913114(2abm)</t>
  </si>
  <si>
    <t>4176113398(2adl)</t>
  </si>
  <si>
    <t>4176113844(5676)</t>
  </si>
  <si>
    <t>4176113556(4105)</t>
  </si>
  <si>
    <t>4176114062(6927)</t>
  </si>
  <si>
    <t>win-059</t>
  </si>
  <si>
    <t>4176113758(5173)</t>
  </si>
  <si>
    <t>4176113927(6248)</t>
  </si>
  <si>
    <t>4176113670(4828)</t>
  </si>
  <si>
    <t>4176291950(4768)</t>
  </si>
  <si>
    <t>4176098152(2ALU)</t>
  </si>
  <si>
    <t>win-003</t>
  </si>
  <si>
    <t>4176113983(6529)</t>
  </si>
  <si>
    <t>4175684733(6529)</t>
  </si>
  <si>
    <t>4176113499(3642)</t>
  </si>
  <si>
    <t>4175684420(3642)</t>
  </si>
  <si>
    <t>win-001</t>
  </si>
  <si>
    <t>4176113606(4645)</t>
  </si>
  <si>
    <t>win-029</t>
  </si>
  <si>
    <t>4176113592(4505)</t>
  </si>
  <si>
    <t>4176113585(4480)</t>
  </si>
  <si>
    <t>4176113589(4491)</t>
  </si>
  <si>
    <t>4176113590(4497)</t>
  </si>
  <si>
    <t>win-025</t>
  </si>
  <si>
    <t>4176330741(6083)</t>
  </si>
  <si>
    <t>4176330132(4039)</t>
  </si>
  <si>
    <t>4176342352(3606)</t>
  </si>
  <si>
    <t>4176342346(4969)</t>
  </si>
  <si>
    <t>4176183743(3858)</t>
  </si>
  <si>
    <t>4176355149(6166)</t>
  </si>
  <si>
    <t>4176118259(6166)</t>
  </si>
  <si>
    <t>win-056</t>
  </si>
  <si>
    <t>4176359073(6808)</t>
  </si>
  <si>
    <t>win-006</t>
  </si>
  <si>
    <t>win-044</t>
  </si>
  <si>
    <t>4176338735(5562)</t>
  </si>
  <si>
    <t>cc300</t>
  </si>
  <si>
    <t>win-064</t>
  </si>
  <si>
    <t>4176322727(4780)</t>
  </si>
  <si>
    <t>win-093</t>
  </si>
  <si>
    <t>4176097651(2ada)</t>
  </si>
  <si>
    <t>win-049</t>
  </si>
  <si>
    <t>win-020</t>
  </si>
  <si>
    <t>4176322187(5564)</t>
  </si>
  <si>
    <t>4176316718(3706)</t>
  </si>
  <si>
    <t>4176316578(3614)</t>
  </si>
  <si>
    <t>417630649(4829)</t>
  </si>
  <si>
    <t>4176320129(4452)</t>
  </si>
  <si>
    <t>4176316900(3823)</t>
  </si>
  <si>
    <t>4176317056(3825)</t>
  </si>
  <si>
    <t>4176319749(3598)</t>
  </si>
  <si>
    <t>4176317231(4483)</t>
  </si>
  <si>
    <t>4176317464(4507)</t>
  </si>
  <si>
    <t>4176319648(6695)</t>
  </si>
  <si>
    <t>4176203861(2bd9)</t>
  </si>
  <si>
    <t>minhcau</t>
  </si>
  <si>
    <t>Đơn tay (6996)</t>
  </si>
  <si>
    <t>4175830870(2ark)</t>
  </si>
  <si>
    <t>4176318385(5264)</t>
  </si>
  <si>
    <t>4176318191(5069)</t>
  </si>
  <si>
    <t>4176404226(1603)</t>
  </si>
  <si>
    <t>4176319153(6374)</t>
  </si>
  <si>
    <t>4176319419(6516)</t>
  </si>
  <si>
    <t>4176317610(4581)</t>
  </si>
  <si>
    <t>4176319002(6369)</t>
  </si>
  <si>
    <t>4176318652(5292)</t>
  </si>
  <si>
    <t>4176322986(6177)</t>
  </si>
  <si>
    <t>4176320446(4605)</t>
  </si>
  <si>
    <t>4176319652(2bf7)</t>
  </si>
  <si>
    <t>4176322821(6155)</t>
  </si>
  <si>
    <t>4176317916(4720)</t>
  </si>
  <si>
    <t>4176318919(2akr)</t>
  </si>
  <si>
    <t>4176317770(4633)</t>
  </si>
  <si>
    <t>coopsaigonhatinh</t>
  </si>
  <si>
    <t>coopsaigonhatinh(56447)</t>
  </si>
  <si>
    <t>eb112(56473)</t>
  </si>
  <si>
    <t>win1650</t>
  </si>
  <si>
    <t>4176299251(1650)</t>
  </si>
  <si>
    <t>4176208794(1606)</t>
  </si>
  <si>
    <t>win2ayc</t>
  </si>
  <si>
    <t>4176339002(2ayc)</t>
  </si>
  <si>
    <t>win2117</t>
  </si>
  <si>
    <t>4176166065(2117)</t>
  </si>
  <si>
    <t>win2771</t>
  </si>
  <si>
    <t>4176337756(2771)</t>
  </si>
  <si>
    <t>win2560</t>
  </si>
  <si>
    <t>4176338997(2560)</t>
  </si>
  <si>
    <t>win2808</t>
  </si>
  <si>
    <t>4176338998(2808</t>
  </si>
  <si>
    <t>win2309</t>
  </si>
  <si>
    <t>4176338995(2309)</t>
  </si>
  <si>
    <t>4176364428(6807)</t>
  </si>
  <si>
    <t>4176378856(1608)</t>
  </si>
  <si>
    <t>win4540</t>
  </si>
  <si>
    <t>4176338217(4540)</t>
  </si>
  <si>
    <t>win4007</t>
  </si>
  <si>
    <t>4176339008(4007)</t>
  </si>
  <si>
    <t>win6380</t>
  </si>
  <si>
    <t>4176338437(6380)</t>
  </si>
  <si>
    <t>win6387</t>
  </si>
  <si>
    <t>4176494217(6387)</t>
  </si>
  <si>
    <t>win3500</t>
  </si>
  <si>
    <t>4176296913(3500)</t>
  </si>
  <si>
    <t>win2802</t>
  </si>
  <si>
    <t>4176514510(2802)</t>
  </si>
  <si>
    <t>win5327</t>
  </si>
  <si>
    <t>4176521439(5327)</t>
  </si>
  <si>
    <t>win2390</t>
  </si>
  <si>
    <t>4176355503(2390)</t>
  </si>
  <si>
    <t>win2116</t>
  </si>
  <si>
    <t>4176349323(2116)</t>
  </si>
  <si>
    <t>win3090</t>
  </si>
  <si>
    <t>4176337934(3090)</t>
  </si>
  <si>
    <t>win1663</t>
  </si>
  <si>
    <t>4176357391(1663)</t>
  </si>
  <si>
    <t>win2216</t>
  </si>
  <si>
    <t>4176338994(2216)</t>
  </si>
  <si>
    <t>win2785</t>
  </si>
  <si>
    <t>4176337764(2785)</t>
  </si>
  <si>
    <t>win3137</t>
  </si>
  <si>
    <t>4176337941(3137)</t>
  </si>
  <si>
    <t>win4101</t>
  </si>
  <si>
    <t>4176338116(4101)</t>
  </si>
  <si>
    <t>win4041</t>
  </si>
  <si>
    <t>4176517964(4041)</t>
  </si>
  <si>
    <t>win2032</t>
  </si>
  <si>
    <t>4176086320(2032)</t>
  </si>
  <si>
    <t>win2akh</t>
  </si>
  <si>
    <t>4176454076(2akh)</t>
  </si>
  <si>
    <t>win2811</t>
  </si>
  <si>
    <t>4176337790(2811)</t>
  </si>
  <si>
    <t>win3145</t>
  </si>
  <si>
    <t>4176365950(3145)</t>
  </si>
  <si>
    <t>win5305</t>
  </si>
  <si>
    <t>4176338275(5305)</t>
  </si>
  <si>
    <t>win2aq5</t>
  </si>
  <si>
    <t>4176337875(2aq5)</t>
  </si>
  <si>
    <t>4176320552(1669)</t>
  </si>
  <si>
    <t>win2853</t>
  </si>
  <si>
    <t>4176337822(2853)</t>
  </si>
  <si>
    <t>4176377931(1651)</t>
  </si>
  <si>
    <t>win3225</t>
  </si>
  <si>
    <t>4176337974(3225)</t>
  </si>
  <si>
    <t>win6222</t>
  </si>
  <si>
    <t>4176338423(6222)</t>
  </si>
  <si>
    <t>win5612</t>
  </si>
  <si>
    <t>4176325950(5612)</t>
  </si>
  <si>
    <t>win3105</t>
  </si>
  <si>
    <t>4176363822(3105)</t>
  </si>
  <si>
    <t>win2441</t>
  </si>
  <si>
    <t>4176361009(2441)</t>
  </si>
  <si>
    <t>win4067</t>
  </si>
  <si>
    <t>4176338106(4067)</t>
  </si>
  <si>
    <t>win2416</t>
  </si>
  <si>
    <t>4176337665(2416)</t>
  </si>
  <si>
    <t>win2014</t>
  </si>
  <si>
    <t>4176336308(2014)</t>
  </si>
  <si>
    <t>4176357485(1658)</t>
  </si>
  <si>
    <t>win5554</t>
  </si>
  <si>
    <t>4176339010(5554)</t>
  </si>
  <si>
    <t>win2ayj</t>
  </si>
  <si>
    <t>4176376608(2ayj)</t>
  </si>
  <si>
    <t>win2054</t>
  </si>
  <si>
    <t>4176337464(2054)</t>
  </si>
  <si>
    <t>win2539</t>
  </si>
  <si>
    <t>4176338996(2539)</t>
  </si>
  <si>
    <t>win5805</t>
  </si>
  <si>
    <t>4176516283(5805)</t>
  </si>
  <si>
    <t>win3220</t>
  </si>
  <si>
    <t>4176339006(3220)</t>
  </si>
  <si>
    <t>win2210</t>
  </si>
  <si>
    <t>4176339137(2210)</t>
  </si>
  <si>
    <t>win2021</t>
  </si>
  <si>
    <t>4176367941(2021)</t>
  </si>
  <si>
    <t>win5415</t>
  </si>
  <si>
    <t>4176339009(5415)</t>
  </si>
  <si>
    <t>win4060</t>
  </si>
  <si>
    <t>4176362190(4060)</t>
  </si>
  <si>
    <t>win4059</t>
  </si>
  <si>
    <t>4176338101(4059)</t>
  </si>
  <si>
    <t>win2atw</t>
  </si>
  <si>
    <t>4176337897(2atw)</t>
  </si>
  <si>
    <t>win3303</t>
  </si>
  <si>
    <t>4176339007(3303)</t>
  </si>
  <si>
    <t>win2745</t>
  </si>
  <si>
    <t>4176337726(2745)</t>
  </si>
  <si>
    <t>win5698</t>
  </si>
  <si>
    <t>4176338370(5698)</t>
  </si>
  <si>
    <t>win3948</t>
  </si>
  <si>
    <t>4176338076(3948)</t>
  </si>
  <si>
    <t>win3347</t>
  </si>
  <si>
    <t>4176338008(3347)</t>
  </si>
  <si>
    <t>win2am9</t>
  </si>
  <si>
    <t>417652150492am9)</t>
  </si>
  <si>
    <t>win2a78</t>
  </si>
  <si>
    <t>4176363342(2a78)</t>
  </si>
  <si>
    <t>win2agk</t>
  </si>
  <si>
    <t>4176337852(2agk)</t>
  </si>
  <si>
    <t>win3144</t>
  </si>
  <si>
    <t>4176337948(3144)</t>
  </si>
  <si>
    <t>win6542</t>
  </si>
  <si>
    <t>4176338447(6542)</t>
  </si>
  <si>
    <t>win2918</t>
  </si>
  <si>
    <t>4176337826(2918)</t>
  </si>
  <si>
    <t>win2ard</t>
  </si>
  <si>
    <t>4176339000(2ard)</t>
  </si>
  <si>
    <t>4176337590(2263)</t>
  </si>
  <si>
    <t>4175938582(6919)</t>
  </si>
  <si>
    <t>kl00057</t>
  </si>
  <si>
    <t>brg01</t>
  </si>
  <si>
    <t>win-094</t>
  </si>
  <si>
    <t>Th200</t>
  </si>
  <si>
    <t>win-096</t>
  </si>
  <si>
    <t>4176349512(2adh)</t>
  </si>
  <si>
    <t>win-072</t>
  </si>
  <si>
    <t>4176498120(6933)</t>
  </si>
  <si>
    <t>4176352462(2aa6)</t>
  </si>
  <si>
    <t>4176416377(1598)</t>
  </si>
  <si>
    <t>win-034</t>
  </si>
  <si>
    <t>4175966216(5311)</t>
  </si>
  <si>
    <t>4176371234(5592)</t>
  </si>
  <si>
    <t>4176113747(5119)</t>
  </si>
  <si>
    <t>4176352074(4855)</t>
  </si>
  <si>
    <t>4176361533(2al0)</t>
  </si>
  <si>
    <t>4176354706(5851)</t>
  </si>
  <si>
    <t>4176364629(6977)</t>
  </si>
  <si>
    <t>4176393369(4746)</t>
  </si>
  <si>
    <t>4176367234(3731)</t>
  </si>
  <si>
    <t>4176367889(2ahe)</t>
  </si>
  <si>
    <t>4176113491(3550)</t>
  </si>
  <si>
    <t>4175913181(6605)</t>
  </si>
  <si>
    <t>win-065</t>
  </si>
  <si>
    <t>4175684569(5002)</t>
  </si>
  <si>
    <t>4176378107(4669)</t>
  </si>
  <si>
    <t>4176203662(2aym)</t>
  </si>
  <si>
    <t>4176113421(2ay6)</t>
  </si>
  <si>
    <t>4176113896(6117)</t>
  </si>
  <si>
    <t>4176113458(3464)</t>
  </si>
  <si>
    <t>4176099818(6680)</t>
  </si>
  <si>
    <t>4176099762(6562)</t>
  </si>
  <si>
    <t>4176098028(2alc)</t>
  </si>
  <si>
    <t>4176113350(2ab9)</t>
  </si>
  <si>
    <t>4176369576(1543)</t>
  </si>
  <si>
    <t>4176360387(5210)</t>
  </si>
  <si>
    <t>4176380827(6539)</t>
  </si>
  <si>
    <t>4176430090(6325)</t>
  </si>
  <si>
    <t>4176355104(4930)</t>
  </si>
  <si>
    <t>4176355090(4358)</t>
  </si>
  <si>
    <t>4176355136(5543)</t>
  </si>
  <si>
    <t>4176355075(3479)</t>
  </si>
  <si>
    <t>4176355064(3314)</t>
  </si>
  <si>
    <t>4176355083(3689)</t>
  </si>
  <si>
    <t>4176533090(2ad6)</t>
  </si>
  <si>
    <t>4176365048(2b69)</t>
  </si>
  <si>
    <t>4176000849(2b92)</t>
  </si>
  <si>
    <t>4176357636(5159)</t>
  </si>
  <si>
    <t>4176500657(6451)</t>
  </si>
  <si>
    <t>4176404652(5227)</t>
  </si>
  <si>
    <t>4176488999(3525)</t>
  </si>
  <si>
    <t>4176207798(5911)</t>
  </si>
  <si>
    <t>4176394842(1610)</t>
  </si>
  <si>
    <t>4176380696(6392)</t>
  </si>
  <si>
    <t>4176113443(3385)</t>
  </si>
  <si>
    <t>4176113438(3351)</t>
  </si>
  <si>
    <t>4176530896(2b34)</t>
  </si>
  <si>
    <t>win3266</t>
  </si>
  <si>
    <t>4176548755(3266)</t>
  </si>
  <si>
    <t>win5054</t>
  </si>
  <si>
    <t>4176588951(5054)</t>
  </si>
  <si>
    <t>win4983</t>
  </si>
  <si>
    <t>4176592006(4983)</t>
  </si>
  <si>
    <t>win4531</t>
  </si>
  <si>
    <t>4176342571(4531)</t>
  </si>
  <si>
    <t>win1531</t>
  </si>
  <si>
    <t>4176354404(1531)</t>
  </si>
  <si>
    <t>4176365942(5634)</t>
  </si>
  <si>
    <t>4176384095(1590)</t>
  </si>
  <si>
    <t>win5677</t>
  </si>
  <si>
    <t>4176355250(5677)</t>
  </si>
  <si>
    <t>kmarket</t>
  </si>
  <si>
    <t>kmarket0021</t>
  </si>
  <si>
    <t>eb2902(56462)</t>
  </si>
  <si>
    <t>eb2901(56465)</t>
  </si>
  <si>
    <t>brg11201(56485)</t>
  </si>
  <si>
    <t>brg11171(56484)</t>
  </si>
  <si>
    <t>mega-001</t>
  </si>
  <si>
    <t>kl00194</t>
  </si>
  <si>
    <t>kl00194(30368)</t>
  </si>
  <si>
    <t>kl00200(30450)</t>
  </si>
  <si>
    <t>coop9105(56504)</t>
  </si>
  <si>
    <t>kmarket0024</t>
  </si>
  <si>
    <t>kmarket0017</t>
  </si>
  <si>
    <t>kl00199(30453)</t>
  </si>
  <si>
    <t>tomita</t>
  </si>
  <si>
    <t>tomita(56477)</t>
  </si>
  <si>
    <t>4176448824(2032)</t>
  </si>
  <si>
    <t>win1585</t>
  </si>
  <si>
    <t>4176385074(1585)</t>
  </si>
  <si>
    <t>4176239663(1585)</t>
  </si>
  <si>
    <t>win2100</t>
  </si>
  <si>
    <t>4176361351(2100)</t>
  </si>
  <si>
    <t>win2126</t>
  </si>
  <si>
    <t>4176589947(2126)</t>
  </si>
  <si>
    <t>win5987</t>
  </si>
  <si>
    <t>4176594372(5987)</t>
  </si>
  <si>
    <t>win3951</t>
  </si>
  <si>
    <t>4176342400(3951)</t>
  </si>
  <si>
    <t>win3961</t>
  </si>
  <si>
    <t>Đơn tay(3961)</t>
  </si>
  <si>
    <t>circlek-010</t>
  </si>
  <si>
    <t>ck-hn2178</t>
  </si>
  <si>
    <t>ck-hn2121</t>
  </si>
  <si>
    <t>ck-hn2278</t>
  </si>
  <si>
    <t>ck-hn2056</t>
  </si>
  <si>
    <t>ck-hn2256</t>
  </si>
  <si>
    <t>ck-hn2138</t>
  </si>
  <si>
    <t>ck-hn2155</t>
  </si>
  <si>
    <t>ck-hn2143</t>
  </si>
  <si>
    <t>tmart</t>
  </si>
  <si>
    <t>tmart01017</t>
  </si>
  <si>
    <t>win1654</t>
  </si>
  <si>
    <t>4176429682(1654)</t>
  </si>
  <si>
    <t>Đơn tay (5805)</t>
  </si>
  <si>
    <t>win2agv</t>
  </si>
  <si>
    <t>Đơn tay (2agv)</t>
  </si>
  <si>
    <t>win4565</t>
  </si>
  <si>
    <t>4176381988(4565)</t>
  </si>
  <si>
    <t>win3014</t>
  </si>
  <si>
    <t>Đơn tay (3014)</t>
  </si>
  <si>
    <t>4176545067(2811)</t>
  </si>
  <si>
    <t>win3512</t>
  </si>
  <si>
    <t>4176588838(3512)</t>
  </si>
  <si>
    <t>eb2903(56464)</t>
  </si>
  <si>
    <t>ck-hn2180</t>
  </si>
  <si>
    <t>ck-hn2172</t>
  </si>
  <si>
    <t>ttmfarm</t>
  </si>
  <si>
    <t>ttmfarmt2</t>
  </si>
  <si>
    <t>ttmfarmt3</t>
  </si>
  <si>
    <t>ttmfarmc423</t>
  </si>
  <si>
    <t>tmart03009</t>
  </si>
  <si>
    <t>tmart01072</t>
  </si>
  <si>
    <t>tmart00357</t>
  </si>
  <si>
    <t>tmart01071</t>
  </si>
  <si>
    <t>tmart00999</t>
  </si>
  <si>
    <t>tmart01029</t>
  </si>
  <si>
    <t>tmart01041</t>
  </si>
  <si>
    <t>tmart03002</t>
  </si>
  <si>
    <t>eb146(56623)</t>
  </si>
  <si>
    <t>eb146(56622)</t>
  </si>
  <si>
    <t>eb128(56617)</t>
  </si>
  <si>
    <t>eb128(56616)</t>
  </si>
  <si>
    <t>eb154(56624)</t>
  </si>
  <si>
    <t>eb106(56613)</t>
  </si>
  <si>
    <t>eb145(56621)</t>
  </si>
  <si>
    <t>eb145(56620)</t>
  </si>
  <si>
    <t>eb124(56615)</t>
  </si>
  <si>
    <t>eb124(56614)</t>
  </si>
  <si>
    <t>eb131(56619)</t>
  </si>
  <si>
    <t>eb131(56618)</t>
  </si>
  <si>
    <t>win-038</t>
  </si>
  <si>
    <t>4176488933(1601)</t>
  </si>
  <si>
    <t>4176092713(1601)</t>
  </si>
  <si>
    <t>Đơn tay (4711)</t>
  </si>
  <si>
    <t>Đơn tay (6620)</t>
  </si>
  <si>
    <t>Đơn tay (6527)</t>
  </si>
  <si>
    <t>win-035</t>
  </si>
  <si>
    <t>4176570255(6557)</t>
  </si>
  <si>
    <t>4176386315(1629)</t>
  </si>
  <si>
    <t>4176099529(6264)</t>
  </si>
  <si>
    <t>4176097626(2a66)</t>
  </si>
  <si>
    <t>4176562937(3884)</t>
  </si>
  <si>
    <t>4176113487(3536)</t>
  </si>
  <si>
    <t>4176511047(3363)</t>
  </si>
  <si>
    <t>4176575247(5396)</t>
  </si>
  <si>
    <t>4176576468(5762)</t>
  </si>
  <si>
    <t>4176576162(6665)</t>
  </si>
  <si>
    <t>Đơn tay (5951)</t>
  </si>
  <si>
    <t>ck-hn2206</t>
  </si>
  <si>
    <t>ck-hn2198</t>
  </si>
  <si>
    <t>ck-hn2207</t>
  </si>
  <si>
    <t>ck-hn2170</t>
  </si>
  <si>
    <t>ck-hn2186</t>
  </si>
  <si>
    <t>ck-hn2177</t>
  </si>
  <si>
    <t>smart</t>
  </si>
  <si>
    <t>smart0005(56647)</t>
  </si>
  <si>
    <t>gs25-003</t>
  </si>
  <si>
    <t>gs25-hn014</t>
  </si>
  <si>
    <t>ck-hn2034</t>
  </si>
  <si>
    <t>tmart00980</t>
  </si>
  <si>
    <t>okono</t>
  </si>
  <si>
    <t>okonoa14</t>
  </si>
  <si>
    <t>unit</t>
  </si>
  <si>
    <t>unit0009</t>
  </si>
  <si>
    <t>tmart00928</t>
  </si>
  <si>
    <t>ck-hn2087</t>
  </si>
  <si>
    <t>ck-hn2272</t>
  </si>
  <si>
    <t>tmart01083</t>
  </si>
  <si>
    <t>okonoa16</t>
  </si>
  <si>
    <t>ck-hn2040</t>
  </si>
  <si>
    <t>ck-hn2233</t>
  </si>
  <si>
    <t>kl00045</t>
  </si>
  <si>
    <t>kl00193</t>
  </si>
  <si>
    <t>win3857</t>
  </si>
  <si>
    <t>4176574342(3857)</t>
  </si>
  <si>
    <t>win2020</t>
  </si>
  <si>
    <t>4176495646(2020)</t>
  </si>
  <si>
    <t>GTLX250g</t>
  </si>
  <si>
    <t>4176360809(6788)</t>
  </si>
  <si>
    <t>7eleven-3002</t>
  </si>
  <si>
    <t>win2ba2</t>
  </si>
  <si>
    <t>4176621145(2ba2)</t>
  </si>
  <si>
    <t>4176606301(5351)</t>
  </si>
  <si>
    <t>Đơn tay (3716)</t>
  </si>
  <si>
    <t>4176368259(6142)</t>
  </si>
  <si>
    <t>4176361941(2343)</t>
  </si>
  <si>
    <t>41764546170(3500)</t>
  </si>
  <si>
    <t>win2242</t>
  </si>
  <si>
    <t>4176521544(2242)</t>
  </si>
  <si>
    <t>win4967</t>
  </si>
  <si>
    <t>4176342427(4967)</t>
  </si>
  <si>
    <t>win1553</t>
  </si>
  <si>
    <t>4176425740(1533)</t>
  </si>
  <si>
    <t>easymart</t>
  </si>
  <si>
    <t>easymarte06</t>
  </si>
  <si>
    <t>gs25-hn023</t>
  </si>
  <si>
    <t>gs25-hn034</t>
  </si>
  <si>
    <t>ck-hn2229</t>
  </si>
  <si>
    <t>kl00068</t>
  </si>
  <si>
    <t>ck-hn2117</t>
  </si>
  <si>
    <t>ck-hn2144</t>
  </si>
  <si>
    <t>ck-hn2113</t>
  </si>
  <si>
    <t>gs25-hn017</t>
  </si>
  <si>
    <t>gs25-hn004</t>
  </si>
  <si>
    <t>7eleven-3001</t>
  </si>
  <si>
    <t>ck-hn2049</t>
  </si>
  <si>
    <t>ck-hn2266</t>
  </si>
  <si>
    <t>ck-hn2240</t>
  </si>
  <si>
    <t>ck-hn2116</t>
  </si>
  <si>
    <t>ck-hn2279</t>
  </si>
  <si>
    <t>ck-hn2211</t>
  </si>
  <si>
    <t>okonoa30</t>
  </si>
  <si>
    <t>ck-hn2089</t>
  </si>
  <si>
    <t>gs25-hn024</t>
  </si>
  <si>
    <t>ck-hn2118</t>
  </si>
  <si>
    <t>ck-hn2054</t>
  </si>
  <si>
    <t>ck-hn2220</t>
  </si>
  <si>
    <t>win5877</t>
  </si>
  <si>
    <t>4176363996(5877)</t>
  </si>
  <si>
    <t>win4831</t>
  </si>
  <si>
    <t>4176622385(4831)</t>
  </si>
  <si>
    <t>win5818</t>
  </si>
  <si>
    <t>Đơn tay (5818)</t>
  </si>
  <si>
    <t>win4190</t>
  </si>
  <si>
    <t>Đơn tay (4190)</t>
  </si>
  <si>
    <t>win5835</t>
  </si>
  <si>
    <t>Đơn tay (5835)</t>
  </si>
  <si>
    <t>Đơn tay (5976)</t>
  </si>
  <si>
    <t>win5368</t>
  </si>
  <si>
    <t>Đơn tay (5368)</t>
  </si>
  <si>
    <t>win6671</t>
  </si>
  <si>
    <t>Đơn tay (6671)</t>
  </si>
  <si>
    <t>win2b36</t>
  </si>
  <si>
    <t>4176627006(2b36)</t>
  </si>
  <si>
    <t>Đơn tay (4417)</t>
  </si>
  <si>
    <t>win2ahm</t>
  </si>
  <si>
    <t>4176627836(2ahm)</t>
  </si>
  <si>
    <t>win5207</t>
  </si>
  <si>
    <t>Đơn tay (5207)</t>
  </si>
  <si>
    <t>win3324</t>
  </si>
  <si>
    <t>417662375(3324)</t>
  </si>
  <si>
    <t>win4110</t>
  </si>
  <si>
    <t>4176610557(4110)</t>
  </si>
  <si>
    <t>win3617</t>
  </si>
  <si>
    <t>4176610550(3617)</t>
  </si>
  <si>
    <t>win5394</t>
  </si>
  <si>
    <t>4176627896(5394)</t>
  </si>
  <si>
    <t>win5380</t>
  </si>
  <si>
    <t>4176627955(5380)</t>
  </si>
  <si>
    <t>win3754</t>
  </si>
  <si>
    <t>Đơn tay (3754)</t>
  </si>
  <si>
    <t>win2asu</t>
  </si>
  <si>
    <t>Đơn tay (2asu)</t>
  </si>
  <si>
    <t>Đơn tay (4832)</t>
  </si>
  <si>
    <t>win2afw</t>
  </si>
  <si>
    <t>Đơn tay (2afw)</t>
  </si>
  <si>
    <t>win5284</t>
  </si>
  <si>
    <t>Đơn tay (5284)</t>
  </si>
  <si>
    <t>win6128</t>
  </si>
  <si>
    <t>Đơn tay (6128)</t>
  </si>
  <si>
    <t>win4197</t>
  </si>
  <si>
    <t>Đơn tay (4197)</t>
  </si>
  <si>
    <t>win5313</t>
  </si>
  <si>
    <t>Đơn tay (5313)</t>
  </si>
  <si>
    <t>tmart03015</t>
  </si>
  <si>
    <t>eb2907(56463)</t>
  </si>
  <si>
    <t>4176411346(1532)</t>
  </si>
  <si>
    <t>4176290511(1532)</t>
  </si>
  <si>
    <t>win2am2</t>
  </si>
  <si>
    <t>4176573680(2am2)</t>
  </si>
  <si>
    <t>4176338177(4307)</t>
  </si>
  <si>
    <t>stchohay</t>
  </si>
  <si>
    <t>kl00189</t>
  </si>
  <si>
    <t>4176507832(6099)</t>
  </si>
  <si>
    <t>4176571374(1594)</t>
  </si>
  <si>
    <t>win-091</t>
  </si>
  <si>
    <t>4176574091(2ajd)</t>
  </si>
  <si>
    <t>4176543422(5205)</t>
  </si>
  <si>
    <t>4176627504(6237)</t>
  </si>
  <si>
    <t>win-052</t>
  </si>
  <si>
    <t>4176574928(5869)</t>
  </si>
  <si>
    <t>4176602422(1676)</t>
  </si>
  <si>
    <t>4176608775(2a14)</t>
  </si>
  <si>
    <t>4176397445(1626)</t>
  </si>
  <si>
    <t>4176529916(1701)</t>
  </si>
  <si>
    <t>4176514997(6176)</t>
  </si>
  <si>
    <t>Đơn tay (4853)</t>
  </si>
  <si>
    <t>4176512024(3681)</t>
  </si>
  <si>
    <t>4176510749(2asq)</t>
  </si>
  <si>
    <t>4176510677(2aoo)</t>
  </si>
  <si>
    <t>4176511539(3527)</t>
  </si>
  <si>
    <t>4176515763(6958)</t>
  </si>
  <si>
    <t>4176514374(5594)</t>
  </si>
  <si>
    <t>4176511273(3475)</t>
  </si>
  <si>
    <t>4176511309(3480)</t>
  </si>
  <si>
    <t>Đơn tay (2aeo)</t>
  </si>
  <si>
    <t>4176515612(6821)</t>
  </si>
  <si>
    <t>4176589240(2b80)</t>
  </si>
  <si>
    <t>Đơn tay (4532)</t>
  </si>
  <si>
    <t>4176627210(6930)</t>
  </si>
  <si>
    <t>4176575748(4650)</t>
  </si>
  <si>
    <t>4176511398(3518)</t>
  </si>
  <si>
    <t>4176506431(6460)</t>
  </si>
  <si>
    <t>4176510977(3313)</t>
  </si>
  <si>
    <t>4176511132(3435)</t>
  </si>
  <si>
    <t>4176099609(6281)</t>
  </si>
  <si>
    <t>4176103745(6281)</t>
  </si>
  <si>
    <t>4176510862(2au9)</t>
  </si>
  <si>
    <t>4176515275(6434)</t>
  </si>
  <si>
    <t>4176512455(4215)</t>
  </si>
  <si>
    <t>4176512394(4141)</t>
  </si>
  <si>
    <t>4176512950(4710)</t>
  </si>
  <si>
    <t>4176535631(4703)</t>
  </si>
  <si>
    <t>4176512917(4703)</t>
  </si>
  <si>
    <t>4176604299(5392)</t>
  </si>
  <si>
    <t>4176617879(2abb)</t>
  </si>
  <si>
    <t>Đơn tay (2alp)</t>
  </si>
  <si>
    <t>4176617501(6309)</t>
  </si>
  <si>
    <t>Đơn tay (2aac)</t>
  </si>
  <si>
    <t>4176511700(3588)</t>
  </si>
  <si>
    <t>4176521533(2a97)</t>
  </si>
  <si>
    <t>4176536469(2861)</t>
  </si>
  <si>
    <t>4176571288(3268)</t>
  </si>
  <si>
    <t>4176383147(3462)</t>
  </si>
  <si>
    <t>4176589001(4355)</t>
  </si>
  <si>
    <t>4176515089(6208)</t>
  </si>
  <si>
    <t>4176514414(5638)</t>
  </si>
  <si>
    <t>4176514757(5880)</t>
  </si>
  <si>
    <t>4176514670(5709)</t>
  </si>
  <si>
    <t>4176435274(5937)</t>
  </si>
  <si>
    <t>4176355089(3967)</t>
  </si>
  <si>
    <t>4176355060(2ana)</t>
  </si>
  <si>
    <t>4176355055(2aio)</t>
  </si>
  <si>
    <t>4176434335(2aua)</t>
  </si>
  <si>
    <t>4176435154(5514)</t>
  </si>
  <si>
    <t>4176435026(4519)</t>
  </si>
  <si>
    <t>4176434706(3858)</t>
  </si>
  <si>
    <t>4176434572(3838)</t>
  </si>
  <si>
    <t>4176435279(6954)</t>
  </si>
  <si>
    <t>4176434342(3198)</t>
  </si>
  <si>
    <t>4176434567(3453)</t>
  </si>
  <si>
    <t>4176435029(4600)</t>
  </si>
  <si>
    <t>4176435162(5926)</t>
  </si>
  <si>
    <t>4176434337(2avz)</t>
  </si>
  <si>
    <t>kl.hn</t>
  </si>
  <si>
    <t>circlek-024</t>
  </si>
  <si>
    <t>ck-hn2242</t>
  </si>
  <si>
    <t>kl00099</t>
  </si>
  <si>
    <t>tmart01078</t>
  </si>
  <si>
    <t>tmart01096</t>
  </si>
  <si>
    <t>gs25-hn033</t>
  </si>
  <si>
    <t>4176562427(1651)</t>
  </si>
  <si>
    <t>4176574093(5750)</t>
  </si>
  <si>
    <t>win5495</t>
  </si>
  <si>
    <t>4176633519(5495)</t>
  </si>
  <si>
    <t>4176639473(6502)</t>
  </si>
  <si>
    <t>win5378</t>
  </si>
  <si>
    <t>4176633110(5378)</t>
  </si>
  <si>
    <t>win2acb</t>
  </si>
  <si>
    <t>4176573662(2acb)</t>
  </si>
  <si>
    <t>win2761</t>
  </si>
  <si>
    <t>4176338057(3761)</t>
  </si>
  <si>
    <t>win4078</t>
  </si>
  <si>
    <t>4176573832(4078)</t>
  </si>
  <si>
    <t>win3979</t>
  </si>
  <si>
    <t>4176573826(3979)</t>
  </si>
  <si>
    <t>win5570</t>
  </si>
  <si>
    <t>4176574043(5570)</t>
  </si>
  <si>
    <t>win4671</t>
  </si>
  <si>
    <t>4176573921(4671)</t>
  </si>
  <si>
    <t>win4641</t>
  </si>
  <si>
    <t>4176573919(4641)</t>
  </si>
  <si>
    <t>win4554</t>
  </si>
  <si>
    <t>4176573914(4554)</t>
  </si>
  <si>
    <t>4176573804(3512)</t>
  </si>
  <si>
    <t>win3554</t>
  </si>
  <si>
    <t>4176573805(3554)</t>
  </si>
  <si>
    <t>win2a00</t>
  </si>
  <si>
    <t>4176573657(2a00)</t>
  </si>
  <si>
    <t>4176632035(2a00)</t>
  </si>
  <si>
    <t>4176574183(6315)</t>
  </si>
  <si>
    <t>4176632748(6315)</t>
  </si>
  <si>
    <t>win4114</t>
  </si>
  <si>
    <t>4176633832(4114)</t>
  </si>
  <si>
    <t>win2aq0</t>
  </si>
  <si>
    <t>4176633699(2aq0)</t>
  </si>
  <si>
    <t>4176573848(4114)</t>
  </si>
  <si>
    <t>4176573684(2aq0)</t>
  </si>
  <si>
    <t>win5155</t>
  </si>
  <si>
    <t>4176573979(5155)</t>
  </si>
  <si>
    <t>4176636286(3554)</t>
  </si>
  <si>
    <t>Đơn tay (4078)</t>
  </si>
  <si>
    <t>win3755</t>
  </si>
  <si>
    <t>Đơn tay (3755)</t>
  </si>
  <si>
    <t>Đơn tay (3291)</t>
  </si>
  <si>
    <t>tmart03011</t>
  </si>
  <si>
    <t>unit0002</t>
  </si>
  <si>
    <t>tmart03003</t>
  </si>
  <si>
    <t>tmart01065</t>
  </si>
  <si>
    <t>tmart01032</t>
  </si>
  <si>
    <t>win5589</t>
  </si>
  <si>
    <t>4176629535(5589)</t>
  </si>
  <si>
    <t>win2338</t>
  </si>
  <si>
    <t>4176639845(2338)</t>
  </si>
  <si>
    <t>4176642953(2217)</t>
  </si>
  <si>
    <t>4176637672(2083)</t>
  </si>
  <si>
    <t>win4121</t>
  </si>
  <si>
    <t>4176632504(4121)</t>
  </si>
  <si>
    <t>win4191</t>
  </si>
  <si>
    <t>4176645751(4191)</t>
  </si>
  <si>
    <t>win2a20</t>
  </si>
  <si>
    <t>4176646333(2a20)</t>
  </si>
  <si>
    <t>win4634</t>
  </si>
  <si>
    <t>4176646692(4634)</t>
  </si>
  <si>
    <t>win5752</t>
  </si>
  <si>
    <t>4176645354(5752)</t>
  </si>
  <si>
    <t>win5569</t>
  </si>
  <si>
    <t>4176634004(5569)</t>
  </si>
  <si>
    <t>win5572</t>
  </si>
  <si>
    <t>4176637964(5572)</t>
  </si>
  <si>
    <t>win2aql</t>
  </si>
  <si>
    <t>4176633023(2aql)</t>
  </si>
  <si>
    <t>win4484</t>
  </si>
  <si>
    <t>4176636989(4484)</t>
  </si>
  <si>
    <t>win5619</t>
  </si>
  <si>
    <t>4176633647(5619)</t>
  </si>
  <si>
    <t>win3499</t>
  </si>
  <si>
    <t>4176636296(3499)</t>
  </si>
  <si>
    <t>win5501</t>
  </si>
  <si>
    <t>4176644167(5501)</t>
  </si>
  <si>
    <t>win6153</t>
  </si>
  <si>
    <t>4176636055(6153)</t>
  </si>
  <si>
    <t>win6585</t>
  </si>
  <si>
    <t>4176632435(6585)</t>
  </si>
  <si>
    <t>win2b08</t>
  </si>
  <si>
    <t>4176633338(2b08)</t>
  </si>
  <si>
    <t>win5813</t>
  </si>
  <si>
    <t>Đơn tay (5813)</t>
  </si>
  <si>
    <t>win5993</t>
  </si>
  <si>
    <t>Đơn tay (5993)</t>
  </si>
  <si>
    <t>win6430</t>
  </si>
  <si>
    <t>Đơn tay (6430)</t>
  </si>
  <si>
    <t>Đơn tay (5569)</t>
  </si>
  <si>
    <t>win2as8</t>
  </si>
  <si>
    <t>Đơn tay (2as8)</t>
  </si>
  <si>
    <t>win4444</t>
  </si>
  <si>
    <t>Đơn tay (4444)</t>
  </si>
  <si>
    <t>win5906</t>
  </si>
  <si>
    <t>Đơn tay (5906)</t>
  </si>
  <si>
    <t>win3277</t>
  </si>
  <si>
    <t>Đơn tay (3277)</t>
  </si>
  <si>
    <t>win3290</t>
  </si>
  <si>
    <t>Đơn tay (3290)</t>
  </si>
  <si>
    <t>win3776</t>
  </si>
  <si>
    <t>Đơn tay (3776)</t>
  </si>
  <si>
    <t>win5090</t>
  </si>
  <si>
    <t>Đơn tay (5090)</t>
  </si>
  <si>
    <t>win5936</t>
  </si>
  <si>
    <t>Đơn tay (5936)</t>
  </si>
  <si>
    <t>win5859</t>
  </si>
  <si>
    <t>4176362813(5859)</t>
  </si>
  <si>
    <t>4176383984(1706)</t>
  </si>
  <si>
    <t>4176094068(1706)</t>
  </si>
  <si>
    <t>4176172004(1706)</t>
  </si>
  <si>
    <t>tmart00722</t>
  </si>
  <si>
    <t>kl00136</t>
  </si>
  <si>
    <t>win5584</t>
  </si>
  <si>
    <t>4176630544(5584)</t>
  </si>
  <si>
    <t>win6923</t>
  </si>
  <si>
    <t>4176649759(6923)</t>
  </si>
  <si>
    <t>Đơn tay (4243)</t>
  </si>
  <si>
    <t>4176643642(4144)</t>
  </si>
  <si>
    <t>win2ba8</t>
  </si>
  <si>
    <t>Đơn tay (2ba8)</t>
  </si>
  <si>
    <t>4176573780(2ba8)</t>
  </si>
  <si>
    <t>4176574092(5741)</t>
  </si>
  <si>
    <t>Đơn tay (6050)</t>
  </si>
  <si>
    <t>4176574155(6050)</t>
  </si>
  <si>
    <t>win2aw4</t>
  </si>
  <si>
    <t>4176573732(2aw4)</t>
  </si>
  <si>
    <t>4176574182(6293)</t>
  </si>
  <si>
    <t>4176574132(5952)</t>
  </si>
  <si>
    <t>win2aum</t>
  </si>
  <si>
    <t>4176573727(2aum)</t>
  </si>
  <si>
    <t>win2auc</t>
  </si>
  <si>
    <t>4176573724(2auc)</t>
  </si>
  <si>
    <t>Đơn tay (6866)</t>
  </si>
  <si>
    <t>4176574300(6866)</t>
  </si>
  <si>
    <t>win2b84</t>
  </si>
  <si>
    <t>4176573777(2b84)</t>
  </si>
  <si>
    <t>4176574296(6849)</t>
  </si>
  <si>
    <t>Đơn tay (6849)</t>
  </si>
  <si>
    <t>Đơn tay (6676)</t>
  </si>
  <si>
    <t>4176574251(6676)</t>
  </si>
  <si>
    <t>4176574071(5662)</t>
  </si>
  <si>
    <t>win2b93</t>
  </si>
  <si>
    <t>Đơn tay (2b93)</t>
  </si>
  <si>
    <t>4176573778(2b93)</t>
  </si>
  <si>
    <t>Đơn tay (6883)</t>
  </si>
  <si>
    <t>4176640258(6888)</t>
  </si>
  <si>
    <t>4176644927(4603)</t>
  </si>
  <si>
    <t>4176637139(4766)</t>
  </si>
  <si>
    <t>win2aw3</t>
  </si>
  <si>
    <t>4176645432(2aw3)</t>
  </si>
  <si>
    <t>win2acx</t>
  </si>
  <si>
    <t>4176640641(2acx)</t>
  </si>
  <si>
    <t>win2aat</t>
  </si>
  <si>
    <t>4176643753(2aat)</t>
  </si>
  <si>
    <t>win2apy</t>
  </si>
  <si>
    <t>4176633007(2apy)</t>
  </si>
  <si>
    <t>4176561599(1569)</t>
  </si>
  <si>
    <t>4176526496(3639)</t>
  </si>
  <si>
    <t>4176563946(1588)</t>
  </si>
  <si>
    <t>win2ars</t>
  </si>
  <si>
    <t>4176573695(2ars)</t>
  </si>
  <si>
    <t>tmart03013</t>
  </si>
  <si>
    <t>tmart00989</t>
  </si>
  <si>
    <t>win1535</t>
  </si>
  <si>
    <t>4176392325(1535)</t>
  </si>
  <si>
    <t>4176501234(3210)</t>
  </si>
  <si>
    <t>Đơn tay (6864)</t>
  </si>
  <si>
    <t>4176615751(2asr)</t>
  </si>
  <si>
    <t>41676626921(2ars)</t>
  </si>
  <si>
    <t>4176610913(3706)</t>
  </si>
  <si>
    <t>4176611790(6695)</t>
  </si>
  <si>
    <t>4176610494(2ba3)</t>
  </si>
  <si>
    <t>4176610421(2azh)</t>
  </si>
  <si>
    <t>4176610967(3823)</t>
  </si>
  <si>
    <t>4176612137(6789)</t>
  </si>
  <si>
    <t>4176610655(3607)</t>
  </si>
  <si>
    <t>4176610441(2b19)</t>
  </si>
  <si>
    <t>4176611152(4507)</t>
  </si>
  <si>
    <t>4176610859(3614)</t>
  </si>
  <si>
    <t>4176611027(3825)</t>
  </si>
  <si>
    <t>4176610714(3952)</t>
  </si>
  <si>
    <t>4176611722(5603)</t>
  </si>
  <si>
    <t>Đơn tay (5731)</t>
  </si>
  <si>
    <t>Đơn tay (5426)</t>
  </si>
  <si>
    <t>4176622356(4841)</t>
  </si>
  <si>
    <t>Đơn tay (2acp)</t>
  </si>
  <si>
    <t>Đơn tay (2ado)</t>
  </si>
  <si>
    <t>4176493673(6092)</t>
  </si>
  <si>
    <t>4176621473(6154)</t>
  </si>
  <si>
    <t>4176552172(3572)</t>
  </si>
  <si>
    <t>Đơn tay (6865)</t>
  </si>
  <si>
    <t>4176644978(2a90)</t>
  </si>
  <si>
    <t>4176628199(4814)</t>
  </si>
  <si>
    <t>Đơn tay (4998)</t>
  </si>
  <si>
    <t>4176620364(2aho)</t>
  </si>
  <si>
    <t>4176638085(2act)</t>
  </si>
  <si>
    <t>4176640423(5764)</t>
  </si>
  <si>
    <t>4176514052(5222)</t>
  </si>
  <si>
    <t>4176644464(6338)</t>
  </si>
  <si>
    <t>4176364094(6529)</t>
  </si>
  <si>
    <t>4176615426(2bf1)</t>
  </si>
  <si>
    <t>4176644442(6258)</t>
  </si>
  <si>
    <t>4176513056(4809)</t>
  </si>
  <si>
    <t>4176512569(4482)</t>
  </si>
  <si>
    <t>4176515085(6182)</t>
  </si>
  <si>
    <t>4176510647(2al1)</t>
  </si>
  <si>
    <t>4176644447(6265)</t>
  </si>
  <si>
    <t>Đơn tay (6007)</t>
  </si>
  <si>
    <t>4176514242(5538)</t>
  </si>
  <si>
    <t>4176515188(6346)</t>
  </si>
  <si>
    <t>4176511204(3461)</t>
  </si>
  <si>
    <t>4176515779(6959)</t>
  </si>
  <si>
    <t>4176514112(5397)</t>
  </si>
  <si>
    <t>4176512172(3955)</t>
  </si>
  <si>
    <t>4176511767(3631)</t>
  </si>
  <si>
    <t>4176511427(3524)</t>
  </si>
  <si>
    <t>4176513940(5145)</t>
  </si>
  <si>
    <t>4176514575(4676)</t>
  </si>
  <si>
    <t>4176512737(4538)</t>
  </si>
  <si>
    <t>4176512347(4127)</t>
  </si>
  <si>
    <t>4176616807(3818)</t>
  </si>
  <si>
    <t>4176608781(5670)</t>
  </si>
  <si>
    <t>4176609242(5683)</t>
  </si>
  <si>
    <t>4176512465(4843)</t>
  </si>
  <si>
    <t>Đơn tay (6909)</t>
  </si>
  <si>
    <t>Đơn tay (2afz)</t>
  </si>
  <si>
    <t>Đơn tay (2aqq)</t>
  </si>
  <si>
    <t>4176629105(6448)</t>
  </si>
  <si>
    <t>4176640629(5122)</t>
  </si>
  <si>
    <t>4176697999(5094)</t>
  </si>
  <si>
    <t>4176647384(1603)</t>
  </si>
  <si>
    <t>4176611537(5264)</t>
  </si>
  <si>
    <t>4176611478(5069)</t>
  </si>
  <si>
    <t>4176611650(5610)</t>
  </si>
  <si>
    <t>4176610141(2aap)</t>
  </si>
  <si>
    <t>4176611238(4976)</t>
  </si>
  <si>
    <t>4176611867(6112)</t>
  </si>
  <si>
    <t>4176611741(6516)</t>
  </si>
  <si>
    <t>4176611588(5292)</t>
  </si>
  <si>
    <t>4176611358(4720)</t>
  </si>
  <si>
    <t>4176611261(4633)</t>
  </si>
  <si>
    <t>4176611711(5601)</t>
  </si>
  <si>
    <t>4176610277(2ai6)</t>
  </si>
  <si>
    <t>4176611218(4581)</t>
  </si>
  <si>
    <t>4176611679(6369)</t>
  </si>
  <si>
    <t>4176611224(4971)</t>
  </si>
  <si>
    <t>4176610525(2bd4)</t>
  </si>
  <si>
    <t>3</t>
  </si>
  <si>
    <t>4</t>
  </si>
  <si>
    <t>2</t>
  </si>
  <si>
    <t>5</t>
  </si>
  <si>
    <t>10</t>
  </si>
  <si>
    <t>6</t>
  </si>
  <si>
    <t>7</t>
  </si>
  <si>
    <t>4176660389(1678)</t>
  </si>
  <si>
    <t>win2b95</t>
  </si>
  <si>
    <t>4176573779(2b95)</t>
  </si>
  <si>
    <t>Đt8/9win2b95</t>
  </si>
  <si>
    <t>Đơn tay (2b95)</t>
  </si>
  <si>
    <t>win2atl</t>
  </si>
  <si>
    <t>4176573707(2atl)</t>
  </si>
  <si>
    <t>Đt8/9win2atl</t>
  </si>
  <si>
    <t>Đơn tay (2atl)</t>
  </si>
  <si>
    <t>Đt8/9win2axm</t>
  </si>
  <si>
    <t>win2axm</t>
  </si>
  <si>
    <t>Đơn tay (2axm)</t>
  </si>
  <si>
    <t>win2ats</t>
  </si>
  <si>
    <t>4176573710(2ats)</t>
  </si>
  <si>
    <t>win6173</t>
  </si>
  <si>
    <t>4176574176(6173)</t>
  </si>
  <si>
    <t>win6131</t>
  </si>
  <si>
    <t>4176574163(6131)</t>
  </si>
  <si>
    <t>win2aba</t>
  </si>
  <si>
    <t>4176573661(2aba)</t>
  </si>
  <si>
    <t>4176574253(6683)</t>
  </si>
  <si>
    <t>win5063</t>
  </si>
  <si>
    <t>4176573976(5063)</t>
  </si>
  <si>
    <t>win2atv</t>
  </si>
  <si>
    <t>4176573711(2atv)</t>
  </si>
  <si>
    <t>win2atc</t>
  </si>
  <si>
    <t>4176573706(2atc)</t>
  </si>
  <si>
    <t>4176574118(5803)</t>
  </si>
  <si>
    <t>win2aqn</t>
  </si>
  <si>
    <t>4176573689(2aqn)</t>
  </si>
  <si>
    <t>win2aqx</t>
  </si>
  <si>
    <t>4176573690(2aqx)</t>
  </si>
  <si>
    <t>4176574122(5817)</t>
  </si>
  <si>
    <t>win2avu</t>
  </si>
  <si>
    <t>4176573731(2avu)</t>
  </si>
  <si>
    <t>4176716534(2avu)</t>
  </si>
  <si>
    <t>win2azx</t>
  </si>
  <si>
    <t>4176573753(2azx)</t>
  </si>
  <si>
    <t>win2ao3</t>
  </si>
  <si>
    <t>4176573682(2ao3)</t>
  </si>
  <si>
    <t>win2aqc</t>
  </si>
  <si>
    <t>4176573686(2aqc)</t>
  </si>
  <si>
    <t>4176574301(6880)</t>
  </si>
  <si>
    <t>win2atx</t>
  </si>
  <si>
    <t>4176573712(2atx)</t>
  </si>
  <si>
    <t>4176574224(6444)</t>
  </si>
  <si>
    <t>4176574088(5686)</t>
  </si>
  <si>
    <t>4176574302(6892)</t>
  </si>
  <si>
    <t>win2axk</t>
  </si>
  <si>
    <t>4176573742(2axk)</t>
  </si>
  <si>
    <t>4176574127(5874)</t>
  </si>
  <si>
    <t>Đt8/9win5874</t>
  </si>
  <si>
    <t>Đơn tay (5874)</t>
  </si>
  <si>
    <t>win6929</t>
  </si>
  <si>
    <t>4176574303(6929)</t>
  </si>
  <si>
    <t>4176574035(5470)</t>
  </si>
  <si>
    <t>4176573744(2axm)</t>
  </si>
  <si>
    <t>Đt8/9win5088</t>
  </si>
  <si>
    <t>win5088</t>
  </si>
  <si>
    <t>Đơn tay (5088)</t>
  </si>
  <si>
    <t>Đt8/9win5727</t>
  </si>
  <si>
    <t>win5727</t>
  </si>
  <si>
    <t>Đơn tay (5727)</t>
  </si>
  <si>
    <t>win2409</t>
  </si>
  <si>
    <t>4176758518(2409)</t>
  </si>
  <si>
    <t>Đt8/9win5573</t>
  </si>
  <si>
    <t>win5573</t>
  </si>
  <si>
    <t>Đơn tay (5573)</t>
  </si>
  <si>
    <t>win3682</t>
  </si>
  <si>
    <t>4176759201(3682)</t>
  </si>
  <si>
    <t>Đt8/9win2012</t>
  </si>
  <si>
    <t>win2012</t>
  </si>
  <si>
    <t>Đơn tay (2012)</t>
  </si>
  <si>
    <t>Đt8/9win4479</t>
  </si>
  <si>
    <t>win4479</t>
  </si>
  <si>
    <t>Đơn tay (4479)</t>
  </si>
  <si>
    <t>win2395</t>
  </si>
  <si>
    <t>4176343941(2395)</t>
  </si>
  <si>
    <t>win1698</t>
  </si>
  <si>
    <t>4176518743(1698)</t>
  </si>
  <si>
    <t>win1657</t>
  </si>
  <si>
    <t>4176522758(1657)</t>
  </si>
  <si>
    <t>Đt8/9win4113</t>
  </si>
  <si>
    <t>win4113</t>
  </si>
  <si>
    <t>Đơn tay (4113)</t>
  </si>
  <si>
    <t>Đt8/9win6180</t>
  </si>
  <si>
    <t>win6180</t>
  </si>
  <si>
    <t>Đơn tay (6180)</t>
  </si>
  <si>
    <t>win5385</t>
  </si>
  <si>
    <t>4176524261(5385)</t>
  </si>
  <si>
    <t>win2188</t>
  </si>
  <si>
    <t>4176546047(2188)</t>
  </si>
  <si>
    <t>win4050</t>
  </si>
  <si>
    <t>4176760268(4050)</t>
  </si>
  <si>
    <t>win5472</t>
  </si>
  <si>
    <t>4176762018(5472)</t>
  </si>
  <si>
    <t>ck-hn2174</t>
  </si>
  <si>
    <t>ck-hn2095</t>
  </si>
  <si>
    <t>tmart01023</t>
  </si>
  <si>
    <t>tmart01025</t>
  </si>
  <si>
    <t>ck-hn2070</t>
  </si>
  <si>
    <t>ck-hn2026</t>
  </si>
  <si>
    <t>ck-hn2021</t>
  </si>
  <si>
    <t>vitalmart</t>
  </si>
  <si>
    <t>vitalmart010</t>
  </si>
  <si>
    <t>vitalmart002</t>
  </si>
  <si>
    <t>gs25-hn020</t>
  </si>
  <si>
    <t>ck-hn2192</t>
  </si>
  <si>
    <t>ck-hn2197</t>
  </si>
  <si>
    <t>ck-hn2015</t>
  </si>
  <si>
    <t>ck-hn2068</t>
  </si>
  <si>
    <t>tmart01033</t>
  </si>
  <si>
    <t>okonoa36</t>
  </si>
  <si>
    <t>ck-hn2213</t>
  </si>
  <si>
    <t>ck-hn2230</t>
  </si>
  <si>
    <t>ck-hn2248</t>
  </si>
  <si>
    <t>gs25-hn031</t>
  </si>
  <si>
    <t>ck-hn2243</t>
  </si>
  <si>
    <t>vitalmart007</t>
  </si>
  <si>
    <t>vitalmart006</t>
  </si>
  <si>
    <t>ck-hn2274</t>
  </si>
  <si>
    <t>ck-hn2203</t>
  </si>
  <si>
    <t>kl00201</t>
  </si>
  <si>
    <t>ck-hn2195</t>
  </si>
  <si>
    <t>kl00184</t>
  </si>
  <si>
    <t>ck-hn2216</t>
  </si>
  <si>
    <t>tmart00984</t>
  </si>
  <si>
    <t>tmart01047</t>
  </si>
  <si>
    <t>unit0003</t>
  </si>
  <si>
    <t>tmart01067</t>
  </si>
  <si>
    <t>tmart03012</t>
  </si>
  <si>
    <t>Đt8/9win4116</t>
  </si>
  <si>
    <t>win4116</t>
  </si>
  <si>
    <t>Đơn tay (4116)</t>
  </si>
  <si>
    <t>Đt8/9win2539</t>
  </si>
  <si>
    <t>Đơn tay (2539)</t>
  </si>
  <si>
    <t>win5855</t>
  </si>
  <si>
    <t>4176559378(5855)</t>
  </si>
  <si>
    <t>win2308</t>
  </si>
  <si>
    <t>4176576876(2308)</t>
  </si>
  <si>
    <t>win3130</t>
  </si>
  <si>
    <t>4176505528(3130</t>
  </si>
  <si>
    <t>Cn300</t>
  </si>
  <si>
    <t>win2atu</t>
  </si>
  <si>
    <t>4176574927(2atu)</t>
  </si>
  <si>
    <t>4176505176(2atu)</t>
  </si>
  <si>
    <t>win3057</t>
  </si>
  <si>
    <t>4176505411(3057)</t>
  </si>
  <si>
    <t>4176505316(3014)</t>
  </si>
  <si>
    <t>win1539</t>
  </si>
  <si>
    <t>4176561009(1539)</t>
  </si>
  <si>
    <t>4176574629(1539)</t>
  </si>
  <si>
    <t>win3497</t>
  </si>
  <si>
    <t>4176505868(3497)</t>
  </si>
  <si>
    <t>win3477</t>
  </si>
  <si>
    <t>4176505757(3477)</t>
  </si>
  <si>
    <t>win4040</t>
  </si>
  <si>
    <t>4176508529(4040)</t>
  </si>
  <si>
    <t>4176675467(3057)</t>
  </si>
  <si>
    <t>win5304</t>
  </si>
  <si>
    <t>4176172385(5304)</t>
  </si>
  <si>
    <t>4176712385(5304)</t>
  </si>
  <si>
    <t>Đt8/9win4023</t>
  </si>
  <si>
    <t>win4023</t>
  </si>
  <si>
    <t>Đơn tay(4023)</t>
  </si>
  <si>
    <t>GXd500</t>
  </si>
  <si>
    <t>ck-hn2158</t>
  </si>
  <si>
    <t>ptmart</t>
  </si>
  <si>
    <t>ptmart0011</t>
  </si>
  <si>
    <t>tmart01012</t>
  </si>
  <si>
    <t>ck-hn2085</t>
  </si>
  <si>
    <t>ck-hn2193</t>
  </si>
  <si>
    <t>tmart01019</t>
  </si>
  <si>
    <t>tmart01010</t>
  </si>
  <si>
    <t>vitalmart004</t>
  </si>
  <si>
    <t>ck-hn2150</t>
  </si>
  <si>
    <t>ptmart0007</t>
  </si>
  <si>
    <t>ck-hn2217</t>
  </si>
  <si>
    <t>okonoa23</t>
  </si>
  <si>
    <t>ck-hn2139</t>
  </si>
  <si>
    <t>4176384215(2143)</t>
  </si>
  <si>
    <t>4176510841(2343)</t>
  </si>
  <si>
    <t>4176518803(3890)</t>
  </si>
  <si>
    <t>win5832</t>
  </si>
  <si>
    <t>4176510039(5832)</t>
  </si>
  <si>
    <t>4176480170(3777)</t>
  </si>
  <si>
    <t>4176524095(3229)</t>
  </si>
  <si>
    <t>win5857</t>
  </si>
  <si>
    <t>4176364063(5857)</t>
  </si>
  <si>
    <t>4176529947(4144)</t>
  </si>
  <si>
    <t>4176561794(3752)</t>
  </si>
  <si>
    <t>4176528179(1542)</t>
  </si>
  <si>
    <t>4176576968(1671)</t>
  </si>
  <si>
    <t>win4032</t>
  </si>
  <si>
    <t>4176571458(4032)</t>
  </si>
  <si>
    <t>4176755036(4967)</t>
  </si>
  <si>
    <t>win6152</t>
  </si>
  <si>
    <t>4176757787(6152)</t>
  </si>
  <si>
    <t>win4169</t>
  </si>
  <si>
    <t>4176741626(4169)</t>
  </si>
  <si>
    <t>win2017</t>
  </si>
  <si>
    <t>4176757841(2017)</t>
  </si>
  <si>
    <t>4176755914(4032)</t>
  </si>
  <si>
    <t>Đt8/9win2518</t>
  </si>
  <si>
    <t>win2518</t>
  </si>
  <si>
    <t>Đơn tay(2518)</t>
  </si>
  <si>
    <t>Đt8/9win4249</t>
  </si>
  <si>
    <t>win4249</t>
  </si>
  <si>
    <t>Đơn tay (4249)</t>
  </si>
  <si>
    <t>Đt8/9win5959</t>
  </si>
  <si>
    <t>win5959</t>
  </si>
  <si>
    <t>Đơn tay (5959)</t>
  </si>
  <si>
    <t>Đt8/9win2554</t>
  </si>
  <si>
    <t>win2554</t>
  </si>
  <si>
    <t>Đơn tay (2554)</t>
  </si>
  <si>
    <t>kl00109</t>
  </si>
  <si>
    <t>tmart03006</t>
  </si>
  <si>
    <t>Đr9/9win2070</t>
  </si>
  <si>
    <t>win2070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</si>
  <si>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</si>
  <si>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</si>
  <si>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</si>
  <si>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</si>
  <si>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</si>
  <si>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</si>
  <si>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</si>
  <si>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</si>
  <si>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</si>
  <si>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</si>
  <si>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</si>
  <si>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</si>
  <si>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</si>
  <si>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</si>
  <si>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</si>
  <si>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</si>
  <si>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</si>
  <si>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</si>
  <si>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</si>
  <si>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</si>
  <si>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</si>
  <si>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</si>
  <si>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</si>
  <si>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</si>
  <si>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01/09/2025</t>
  </si>
  <si>
    <t>TỔNG CỘNG</t>
  </si>
  <si>
    <t>tmart00628</t>
  </si>
  <si>
    <t>tmart01089</t>
  </si>
  <si>
    <t>gs25-hn032</t>
  </si>
  <si>
    <t>tmart03004</t>
  </si>
  <si>
    <t>tmart01085</t>
  </si>
  <si>
    <t>tmart00983</t>
  </si>
  <si>
    <t>tmart00995</t>
  </si>
  <si>
    <t>tmart01027</t>
  </si>
  <si>
    <t>tmart01001</t>
  </si>
  <si>
    <t>tmart00992</t>
  </si>
  <si>
    <t>ck-hn2215</t>
  </si>
  <si>
    <t>ck-hn2281</t>
  </si>
  <si>
    <t>ck-hn2093</t>
  </si>
  <si>
    <t>4176765885(4116)</t>
  </si>
  <si>
    <t>ck-hn2167</t>
  </si>
  <si>
    <t>ck-hn2057</t>
  </si>
  <si>
    <t>gs25-hn027</t>
  </si>
  <si>
    <t>win5453</t>
  </si>
  <si>
    <t>4176780709(5453)</t>
  </si>
  <si>
    <t>win4870</t>
  </si>
  <si>
    <t>4176624221(4870)</t>
  </si>
  <si>
    <t>win5434</t>
  </si>
  <si>
    <t>4176634089(5434)</t>
  </si>
  <si>
    <t>win2azp</t>
  </si>
  <si>
    <t>4176627962(2AZP)</t>
  </si>
  <si>
    <t>win5659</t>
  </si>
  <si>
    <t>4176614555(5659)</t>
  </si>
  <si>
    <t>win4216</t>
  </si>
  <si>
    <t>4176618833(4216)</t>
  </si>
  <si>
    <t>4176772908(2785)</t>
  </si>
  <si>
    <t>win2768</t>
  </si>
  <si>
    <t>4176772083(2768)</t>
  </si>
  <si>
    <t>win2098</t>
  </si>
  <si>
    <t>4176216152(2098)</t>
  </si>
  <si>
    <t>4176576911(1663)</t>
  </si>
  <si>
    <t>kl00073</t>
  </si>
  <si>
    <t>tmart01088</t>
  </si>
  <si>
    <t>kl00092</t>
  </si>
  <si>
    <t>ck-hn2190</t>
  </si>
  <si>
    <t>ck-hn2183</t>
  </si>
  <si>
    <t>ck-hn2185</t>
  </si>
  <si>
    <t>win3573</t>
  </si>
  <si>
    <t>4176758796(3573)</t>
  </si>
  <si>
    <t>win2532</t>
  </si>
  <si>
    <t>4176794330(2532)</t>
  </si>
  <si>
    <t>4176503351(1672)</t>
  </si>
  <si>
    <t>win2762</t>
  </si>
  <si>
    <t>4176337745(2762)</t>
  </si>
  <si>
    <t>win3883</t>
  </si>
  <si>
    <t>4176378077(3883)</t>
  </si>
  <si>
    <t>win3528</t>
  </si>
  <si>
    <t>4176476085(3528)</t>
  </si>
  <si>
    <t>win2244</t>
  </si>
  <si>
    <t>4175659687(2244)</t>
  </si>
  <si>
    <t>Đt9/9win3246</t>
  </si>
  <si>
    <t>Đơn tay (3246)</t>
  </si>
  <si>
    <t>win3246</t>
  </si>
  <si>
    <t>win2acw</t>
  </si>
  <si>
    <t>4176337839(2acw)</t>
  </si>
  <si>
    <t>win2803</t>
  </si>
  <si>
    <t>4176337787(2803)</t>
  </si>
  <si>
    <t>win2295</t>
  </si>
  <si>
    <t>4176476466(2295)</t>
  </si>
  <si>
    <t>win2169</t>
  </si>
  <si>
    <t>4176337539(2169)</t>
  </si>
  <si>
    <t>win2377</t>
  </si>
  <si>
    <t>4176337644(2377)</t>
  </si>
  <si>
    <t>win4066</t>
  </si>
  <si>
    <t>4176520958(4066)</t>
  </si>
  <si>
    <t>win5542</t>
  </si>
  <si>
    <t>4176363992(5542)</t>
  </si>
  <si>
    <t>win3652</t>
  </si>
  <si>
    <t>4176576467(3652)</t>
  </si>
  <si>
    <t>win3182</t>
  </si>
  <si>
    <t>4176524076(3182)</t>
  </si>
  <si>
    <t>win4411</t>
  </si>
  <si>
    <t>4176637666(4411)</t>
  </si>
  <si>
    <t>win3683</t>
  </si>
  <si>
    <t>4176347067(3683)</t>
  </si>
  <si>
    <t>win3862</t>
  </si>
  <si>
    <t>4176378001(3862)</t>
  </si>
  <si>
    <t>CGm300</t>
  </si>
  <si>
    <t>win2795</t>
  </si>
  <si>
    <t>4176497028(2795)</t>
  </si>
  <si>
    <t>win3651</t>
  </si>
  <si>
    <t>4176507667(3651)</t>
  </si>
  <si>
    <t>win5408</t>
  </si>
  <si>
    <t>4176340187(5408)</t>
  </si>
  <si>
    <t>win3949</t>
  </si>
  <si>
    <t>4176338080(3949)</t>
  </si>
  <si>
    <t>4176338476(6776)</t>
  </si>
  <si>
    <t>MNh250</t>
  </si>
  <si>
    <t>win2291</t>
  </si>
  <si>
    <t>4176809203(2291)</t>
  </si>
  <si>
    <t>Đt/9win2acw</t>
  </si>
  <si>
    <t>Đơn tay (2acw)</t>
  </si>
  <si>
    <t>win2826</t>
  </si>
  <si>
    <t>Đơn tay (2826)</t>
  </si>
  <si>
    <t>win3073</t>
  </si>
  <si>
    <t>4176794719(3073)</t>
  </si>
  <si>
    <t>Đt/9win2826</t>
  </si>
  <si>
    <t>Đt/9win2426</t>
  </si>
  <si>
    <t>win2426</t>
  </si>
  <si>
    <t>Đơn tay (2426)</t>
  </si>
  <si>
    <t>win2796</t>
  </si>
  <si>
    <t>4176771680(2796)</t>
  </si>
  <si>
    <t>4176793421(4024)</t>
  </si>
  <si>
    <t>Hn004</t>
  </si>
  <si>
    <t>4176357842(3714)</t>
  </si>
  <si>
    <t>4176368330(6743)</t>
  </si>
  <si>
    <t>4176574068(5586)</t>
  </si>
  <si>
    <t>Đt/9win4767</t>
  </si>
  <si>
    <t>Đơn tay (4767)</t>
  </si>
  <si>
    <t>4176338230(4767)</t>
  </si>
  <si>
    <t>4176573950(4924)</t>
  </si>
  <si>
    <t>4176573810(3729)</t>
  </si>
  <si>
    <t>4176574295(6768)</t>
  </si>
  <si>
    <t>Đt/9win6075</t>
  </si>
  <si>
    <t>Đơn tay (6075)</t>
  </si>
  <si>
    <t>4176574160(6075)</t>
  </si>
  <si>
    <t>4176573809(3722)</t>
  </si>
  <si>
    <t>4176573830(3999)</t>
  </si>
  <si>
    <t>4176574041(5535)</t>
  </si>
  <si>
    <t>4176574065(5579)</t>
  </si>
  <si>
    <t>4176574233(6486)</t>
  </si>
  <si>
    <t>Đt/9win6486</t>
  </si>
  <si>
    <t>Đơn tay (6486)</t>
  </si>
  <si>
    <t>win2ajs</t>
  </si>
  <si>
    <t>4176573677(2ajs)</t>
  </si>
  <si>
    <t>Đt/9win6054</t>
  </si>
  <si>
    <t>ĐƠn tay (6054)</t>
  </si>
  <si>
    <t>4176574157(6054)</t>
  </si>
  <si>
    <t>win2akt</t>
  </si>
  <si>
    <t>4176573679(2akt)</t>
  </si>
  <si>
    <t>4176574175(6163)</t>
  </si>
  <si>
    <t>4176574229(6466)</t>
  </si>
  <si>
    <t>win2aus</t>
  </si>
  <si>
    <t>4176573728(2aus)</t>
  </si>
  <si>
    <t>4176574179(6236)</t>
  </si>
  <si>
    <t>4176574014(5323)</t>
  </si>
  <si>
    <t>win2av1</t>
  </si>
  <si>
    <t>4176573730(2av1)</t>
  </si>
  <si>
    <t>623j9</t>
  </si>
  <si>
    <t>7eleven-3004</t>
  </si>
  <si>
    <t>tmart01097</t>
  </si>
  <si>
    <t>tmart00619</t>
  </si>
  <si>
    <t>tmart0988</t>
  </si>
  <si>
    <t>tmart03017</t>
  </si>
  <si>
    <t>tmart01021</t>
  </si>
  <si>
    <t>tmart01080</t>
  </si>
  <si>
    <t>win3962</t>
  </si>
  <si>
    <t>4176555670(3962)</t>
  </si>
  <si>
    <t>win1533</t>
  </si>
  <si>
    <t>4176616350(1533)</t>
  </si>
  <si>
    <t>win3188</t>
  </si>
  <si>
    <t>4176563607(3188)</t>
  </si>
  <si>
    <t>win3264</t>
  </si>
  <si>
    <t>4176571255(3264)</t>
  </si>
  <si>
    <t>win1645</t>
  </si>
  <si>
    <t>4176575635(1645)</t>
  </si>
  <si>
    <t>ĐƠn tay (3323)</t>
  </si>
  <si>
    <t>ĐT/9win3323</t>
  </si>
  <si>
    <t>4176576732(4437)</t>
  </si>
  <si>
    <t>4176622258(2409)</t>
  </si>
  <si>
    <t>win5879</t>
  </si>
  <si>
    <t>4176573593(5879)</t>
  </si>
  <si>
    <t>win3162</t>
  </si>
  <si>
    <t>4176620296(3262)</t>
  </si>
  <si>
    <t>coopthanhhoa</t>
  </si>
  <si>
    <t>ĐT9/9win4954</t>
  </si>
  <si>
    <t>win-030</t>
  </si>
  <si>
    <t>Đơn tay (4954)</t>
  </si>
  <si>
    <t>ĐT9/9win6893</t>
  </si>
  <si>
    <t>Đơn tay (6893)</t>
  </si>
  <si>
    <t>ĐT9/9win2all</t>
  </si>
  <si>
    <t>Đơn tay (2all)</t>
  </si>
  <si>
    <t>ĐT9/9win6647</t>
  </si>
  <si>
    <t>Đơn tay (6647)</t>
  </si>
  <si>
    <t>ĐT9/9win2ait</t>
  </si>
  <si>
    <t>Đơn tay (2ait)</t>
  </si>
  <si>
    <t>ĐT9/9win2arm</t>
  </si>
  <si>
    <t>Đơn tay (2arm)</t>
  </si>
  <si>
    <t>ĐT9/9win6201</t>
  </si>
  <si>
    <t>Đơn tay (6201)</t>
  </si>
  <si>
    <t>ĐT9/9win5894</t>
  </si>
  <si>
    <t>Đơn tay (5894)</t>
  </si>
  <si>
    <t>ĐT9/9win5693</t>
  </si>
  <si>
    <t>Đơn tay (5693)</t>
  </si>
  <si>
    <t>4176742258(2arw)</t>
  </si>
  <si>
    <t>4176663077(3122)</t>
  </si>
  <si>
    <t>4176631475(3189)</t>
  </si>
  <si>
    <t>4176659056(4995)</t>
  </si>
  <si>
    <t>4176661007(5801)</t>
  </si>
  <si>
    <t>4176632495(2bi0)</t>
  </si>
  <si>
    <t>4176628524(2919)</t>
  </si>
  <si>
    <t>4176660670(5526)</t>
  </si>
  <si>
    <t>4176645080(4855)</t>
  </si>
  <si>
    <t>4176712266(2a73)</t>
  </si>
  <si>
    <t>4176454161(1611)</t>
  </si>
  <si>
    <t>4176658839(1611)</t>
  </si>
  <si>
    <t>4176635354(5797)</t>
  </si>
  <si>
    <t>4176640534(5688)</t>
  </si>
  <si>
    <t>4176632320(5853)</t>
  </si>
  <si>
    <t>4176644912(6787)</t>
  </si>
  <si>
    <t>4176638458(1647)</t>
  </si>
  <si>
    <t>coop-014</t>
  </si>
  <si>
    <t>4176610774(2ac5)</t>
  </si>
  <si>
    <t>4176610124(2a04)</t>
  </si>
  <si>
    <t>4176378218(1537)</t>
  </si>
  <si>
    <t>4176688940(1537)</t>
  </si>
  <si>
    <t>4176736023(6093)</t>
  </si>
  <si>
    <t>4176659035(6751)</t>
  </si>
  <si>
    <t>4176630784(5646)</t>
  </si>
  <si>
    <t>4176645579(2b50)</t>
  </si>
  <si>
    <t>4176639411(6965)</t>
  </si>
  <si>
    <t>4176660937(5248)</t>
  </si>
  <si>
    <t>4176629835(4957)</t>
  </si>
  <si>
    <t>4176657842(2ais)</t>
  </si>
  <si>
    <t>4176611785(5738)</t>
  </si>
  <si>
    <t>4176611089(4483)</t>
  </si>
  <si>
    <t>4176612025(6378)</t>
  </si>
  <si>
    <t>4176644525(6871)</t>
  </si>
  <si>
    <t>4176099854(6871)</t>
  </si>
  <si>
    <t>4176651284(1649)</t>
  </si>
  <si>
    <t>4176644853(6790)</t>
  </si>
  <si>
    <t>4176636307(5990)</t>
  </si>
  <si>
    <t>4176645182(2art)</t>
  </si>
  <si>
    <t>4176626739(2abz)</t>
  </si>
  <si>
    <t>4176588847(6919)</t>
  </si>
  <si>
    <t>4176624222(2395)</t>
  </si>
  <si>
    <t>4176575805(3540)</t>
  </si>
  <si>
    <t>kmarket0023</t>
  </si>
  <si>
    <t>kl.hn007</t>
  </si>
  <si>
    <t>lotte-008</t>
  </si>
  <si>
    <t>623CI</t>
  </si>
  <si>
    <t>ĐT10/9WIN2AQQ</t>
  </si>
  <si>
    <t>ĐT10/9WIN2ACG</t>
  </si>
  <si>
    <t>4176810155(6320)</t>
  </si>
  <si>
    <t>4176670870(4358)</t>
  </si>
  <si>
    <t>4176670894(4842)</t>
  </si>
  <si>
    <t>4176776816(3381)</t>
  </si>
  <si>
    <t>4176754326(1543)</t>
  </si>
  <si>
    <t>4176755246(2AKE)</t>
  </si>
  <si>
    <t>4176776817(3842)</t>
  </si>
  <si>
    <t>4176670877(4456)</t>
  </si>
  <si>
    <t>4176670908(5395)</t>
  </si>
  <si>
    <t>4176670904(5310)</t>
  </si>
  <si>
    <t>4176670906(5374)</t>
  </si>
  <si>
    <t>4176670857(3715)</t>
  </si>
  <si>
    <t>4176670897(4987)</t>
  </si>
  <si>
    <t>4176755255(2AKF)</t>
  </si>
  <si>
    <t>4176670628(2AIO)</t>
  </si>
  <si>
    <t>4176670860(3865)</t>
  </si>
  <si>
    <t>4176755452(6899)</t>
  </si>
  <si>
    <t>4176755264(2APK)</t>
  </si>
  <si>
    <t>4176670878(4670)</t>
  </si>
  <si>
    <t>4176636727(4771)</t>
  </si>
  <si>
    <t>4176639400(5132)</t>
  </si>
  <si>
    <t>4176660346(1629)</t>
  </si>
  <si>
    <t>4176644232(2ADA)</t>
  </si>
  <si>
    <t>4176740152(2B66)</t>
  </si>
  <si>
    <t>4176741366(2AB4)</t>
  </si>
  <si>
    <t>4176757723(3688)</t>
  </si>
  <si>
    <t>4176682222(1628)</t>
  </si>
  <si>
    <t>4176700363(5751)</t>
  </si>
  <si>
    <t>4176741407(4524)</t>
  </si>
  <si>
    <t>4176785259(5146)</t>
  </si>
  <si>
    <t>4176664779(1648)</t>
  </si>
  <si>
    <t>4176644301(2AOP)</t>
  </si>
  <si>
    <t>4176644386(5866)</t>
  </si>
  <si>
    <t>4176644292(2ANF)</t>
  </si>
  <si>
    <t>4176706362(6941)</t>
  </si>
  <si>
    <t>4176659740(5057)</t>
  </si>
  <si>
    <t>4176755815(4993)</t>
  </si>
  <si>
    <t>4176610543(2BD9)</t>
  </si>
  <si>
    <t>4176659013(1573)</t>
  </si>
  <si>
    <t>4176660629(2AGM)</t>
  </si>
  <si>
    <t>4176630836(1677)</t>
  </si>
  <si>
    <t>win-095</t>
  </si>
  <si>
    <t>4176644522(6870)</t>
  </si>
  <si>
    <t>4176637023(2AUB)</t>
  </si>
  <si>
    <t>4176644318(2AUB)</t>
  </si>
  <si>
    <t>4176660222(2AJH)</t>
  </si>
  <si>
    <t>4176644370(5771)</t>
  </si>
  <si>
    <t>4176644390(5889)</t>
  </si>
  <si>
    <t>4176644368(5770)</t>
  </si>
  <si>
    <t>4176644428(6111)</t>
  </si>
  <si>
    <t>4176644403(5943)</t>
  </si>
  <si>
    <t>4176756336(5742)</t>
  </si>
  <si>
    <t>4176644409(5947)</t>
  </si>
  <si>
    <t>eb150</t>
  </si>
  <si>
    <t>4176574161</t>
  </si>
  <si>
    <t>win2atq</t>
  </si>
  <si>
    <t>4176573709</t>
  </si>
  <si>
    <t>win2ata</t>
  </si>
  <si>
    <t>4176573705</t>
  </si>
  <si>
    <t>win2au3</t>
  </si>
  <si>
    <t>ĐT10/9/win2ari</t>
  </si>
  <si>
    <t>win2ari</t>
  </si>
  <si>
    <t>Đơn tay (2ari)</t>
  </si>
  <si>
    <t>win2atm</t>
  </si>
  <si>
    <t>win5513</t>
  </si>
  <si>
    <t>win2bd1</t>
  </si>
  <si>
    <t>win2bb2</t>
  </si>
  <si>
    <t>win4639</t>
  </si>
  <si>
    <t>win5484</t>
  </si>
  <si>
    <t>win5815</t>
  </si>
  <si>
    <t>win5865</t>
  </si>
  <si>
    <t>win5008</t>
  </si>
  <si>
    <t>win5062</t>
  </si>
  <si>
    <t>ĐT10/9win2ayv</t>
  </si>
  <si>
    <t>win2ayv</t>
  </si>
  <si>
    <t>Đơn tay (2ayv)</t>
  </si>
  <si>
    <t>win2b67</t>
  </si>
  <si>
    <t>win4750</t>
  </si>
  <si>
    <t>win2arp</t>
  </si>
  <si>
    <t>Đơn tay (2070)</t>
  </si>
  <si>
    <t>win4033</t>
  </si>
  <si>
    <t>win3196</t>
  </si>
  <si>
    <t>win4168</t>
  </si>
  <si>
    <t>ĐT10/9win2370</t>
  </si>
  <si>
    <t>win2370</t>
  </si>
  <si>
    <t>Đơn tay (2370)</t>
  </si>
  <si>
    <t>win3030</t>
  </si>
  <si>
    <t>ĐT10/9win2b22</t>
  </si>
  <si>
    <t>win2b22</t>
  </si>
  <si>
    <t>Đơn tay (2b22)</t>
  </si>
  <si>
    <t>ĐT10/9win2419</t>
  </si>
  <si>
    <t>win2419</t>
  </si>
  <si>
    <t>Đơn tay (2419)</t>
  </si>
  <si>
    <t>win3541</t>
  </si>
  <si>
    <t>4176879475</t>
  </si>
  <si>
    <t>win3973</t>
  </si>
  <si>
    <t>win4667</t>
  </si>
  <si>
    <t>win5191</t>
  </si>
  <si>
    <t>win3691</t>
  </si>
  <si>
    <t>win1675</t>
  </si>
  <si>
    <t>viety</t>
  </si>
  <si>
    <t>ĐT10/9win6990</t>
  </si>
  <si>
    <t>win6990</t>
  </si>
  <si>
    <t>Đơn tay (6990)</t>
  </si>
  <si>
    <t>win5666</t>
  </si>
  <si>
    <t>win4801</t>
  </si>
  <si>
    <t>win5622</t>
  </si>
  <si>
    <t>win4504</t>
  </si>
  <si>
    <t>win6485</t>
  </si>
  <si>
    <t>win5665</t>
  </si>
  <si>
    <t>win6226</t>
  </si>
  <si>
    <t>ĐT10/9win6226</t>
  </si>
  <si>
    <t>Đơn tay (6226)</t>
  </si>
  <si>
    <t>win5580</t>
  </si>
  <si>
    <t>win3261</t>
  </si>
  <si>
    <t>ĐT10/9win3261</t>
  </si>
  <si>
    <t>Đơn tay (3261)</t>
  </si>
  <si>
    <t>ĐT10/9win2ax6</t>
  </si>
  <si>
    <t>win2ax6</t>
  </si>
  <si>
    <t>Đơn tay (2ax6)</t>
  </si>
  <si>
    <t>4176573741</t>
  </si>
  <si>
    <t>win4442</t>
  </si>
  <si>
    <t>win2aje</t>
  </si>
  <si>
    <t>unit0004</t>
  </si>
  <si>
    <t>kl00107</t>
  </si>
  <si>
    <t>kl00141</t>
  </si>
  <si>
    <t>kl00180</t>
  </si>
  <si>
    <t>kl00146</t>
  </si>
  <si>
    <t>kl00182</t>
  </si>
  <si>
    <t>green004</t>
  </si>
  <si>
    <t>tmart01081</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</si>
  <si>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</si>
  <si>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</si>
  <si>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</si>
  <si>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</si>
  <si>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</si>
  <si>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</si>
  <si>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ĐT11-9win5438</t>
  </si>
  <si>
    <t>ĐT11-9win4038</t>
  </si>
  <si>
    <t>ĐT11-9win6401</t>
  </si>
  <si>
    <t>ĐT-11/9win6741</t>
  </si>
  <si>
    <t>ĐT-11/9win5371</t>
  </si>
  <si>
    <t>win2anl</t>
  </si>
  <si>
    <t>win2b52</t>
  </si>
  <si>
    <t>win2awf</t>
  </si>
  <si>
    <t>win2a16</t>
  </si>
  <si>
    <t>win2aro</t>
  </si>
  <si>
    <t>win2auy</t>
  </si>
  <si>
    <t>win2aue</t>
  </si>
  <si>
    <t>win2aon</t>
  </si>
  <si>
    <t>4176841600(5711)</t>
  </si>
  <si>
    <t>4176840017(5210)</t>
  </si>
  <si>
    <t>4176635240(2ade)</t>
  </si>
  <si>
    <t>4176842195(2ade)</t>
  </si>
  <si>
    <t>4176796150(5890)</t>
  </si>
  <si>
    <t>4176762589(2aFF)</t>
  </si>
  <si>
    <t>4176671021(6337)</t>
  </si>
  <si>
    <t>4176795306(3438)</t>
  </si>
  <si>
    <t>4176682981(4567)</t>
  </si>
  <si>
    <t>4176678212(3615)</t>
  </si>
  <si>
    <t>4176676615(3189)</t>
  </si>
  <si>
    <t>4176686633(5092)</t>
  </si>
  <si>
    <t>4176686949(5307)</t>
  </si>
  <si>
    <t>4176678630(3648)</t>
  </si>
  <si>
    <t>4176671066(2859)</t>
  </si>
  <si>
    <t>4176674165(2azr)</t>
  </si>
  <si>
    <t>4176796694(5522)</t>
  </si>
  <si>
    <t>4176692145(6100)</t>
  </si>
  <si>
    <t>4176673722(2AZO)</t>
  </si>
  <si>
    <t>4176671189(2aod)</t>
  </si>
  <si>
    <t>4176680088(3787)</t>
  </si>
  <si>
    <t>4176672176(2atk)</t>
  </si>
  <si>
    <t>4176671224(2ape)</t>
  </si>
  <si>
    <t>4176676950(3233)</t>
  </si>
  <si>
    <t>4176679401(3762)</t>
  </si>
  <si>
    <t>4176681999(4457)</t>
  </si>
  <si>
    <t>4176684745(4644)</t>
  </si>
  <si>
    <t>4176672837(2axy)</t>
  </si>
  <si>
    <t>4176809423(6362)</t>
  </si>
  <si>
    <t>4176808730(5739)</t>
  </si>
  <si>
    <t>4176827297(2amo)</t>
  </si>
  <si>
    <t>4176635353(4038)</t>
  </si>
  <si>
    <t>4176794430(5957)</t>
  </si>
  <si>
    <t>4176809373(6006)</t>
  </si>
  <si>
    <t>4176758464(6127)</t>
  </si>
  <si>
    <t>4176669326(5226)</t>
  </si>
  <si>
    <t>4176814712(5428)</t>
  </si>
  <si>
    <t>4176644431(6141)</t>
  </si>
  <si>
    <t>4176644414(5994)</t>
  </si>
  <si>
    <t>4176644150(2a50)</t>
  </si>
  <si>
    <t>4176644421(6078)</t>
  </si>
  <si>
    <t>4176644388(5875)</t>
  </si>
  <si>
    <t>4176644332(2B35)</t>
  </si>
  <si>
    <t>4176644262(2akq)</t>
  </si>
  <si>
    <t>4176787273(2aau)</t>
  </si>
  <si>
    <t>4176872286(5964)</t>
  </si>
  <si>
    <t>kl00185</t>
  </si>
  <si>
    <t>kl00147</t>
  </si>
  <si>
    <t>ck-hn2236</t>
  </si>
  <si>
    <t>ck-hn2239</t>
  </si>
  <si>
    <t>đt11/9win5347</t>
  </si>
  <si>
    <t>đt5347</t>
  </si>
  <si>
    <t>đt9/9win3136</t>
  </si>
  <si>
    <t>đt9/9win6101</t>
  </si>
  <si>
    <t>đt9/9win3369</t>
  </si>
  <si>
    <t>đt9/9win3478</t>
  </si>
  <si>
    <t>win3301</t>
  </si>
  <si>
    <t>4176626458(3301)</t>
  </si>
  <si>
    <t>win3980</t>
  </si>
  <si>
    <t>4176626467(3980)</t>
  </si>
  <si>
    <t>win5837</t>
  </si>
  <si>
    <t>4176640284(5837)</t>
  </si>
  <si>
    <t>win3622</t>
  </si>
  <si>
    <t>4176626465(3622)</t>
  </si>
  <si>
    <t>4176626481(5573)</t>
  </si>
  <si>
    <t>win3280</t>
  </si>
  <si>
    <t>4176626457(3280)</t>
  </si>
  <si>
    <t>win3081</t>
  </si>
  <si>
    <t>4176626452(3081)</t>
  </si>
  <si>
    <t>win3454</t>
  </si>
  <si>
    <t>4176626464(3454)</t>
  </si>
  <si>
    <t>win2ATW</t>
  </si>
  <si>
    <t>4176626447(2ATW)</t>
  </si>
  <si>
    <t>4176626470(4059)</t>
  </si>
  <si>
    <t>win4409</t>
  </si>
  <si>
    <t>4176626473(4409)</t>
  </si>
  <si>
    <t>win2AFN</t>
  </si>
  <si>
    <t>4176626443(2AFN)</t>
  </si>
  <si>
    <t>win4777</t>
  </si>
  <si>
    <t>4176626476(4777)</t>
  </si>
  <si>
    <t>win3197</t>
  </si>
  <si>
    <t>4176626454(3197)</t>
  </si>
  <si>
    <t>4176626461(3347)</t>
  </si>
  <si>
    <t>win4776</t>
  </si>
  <si>
    <t>4176643505(4776)</t>
  </si>
  <si>
    <t>win3404</t>
  </si>
  <si>
    <t>4176626462(3404)</t>
  </si>
  <si>
    <t>win3107</t>
  </si>
  <si>
    <t>4176626453(3107)</t>
  </si>
  <si>
    <t>win6323</t>
  </si>
  <si>
    <t>4176630179(6323)</t>
  </si>
  <si>
    <t>win4317</t>
  </si>
  <si>
    <t>4176644001(4317)</t>
  </si>
  <si>
    <t>win5366</t>
  </si>
  <si>
    <t>4176644002(5366)</t>
  </si>
  <si>
    <t>4176735125(2918)</t>
  </si>
  <si>
    <t>win3245</t>
  </si>
  <si>
    <t>4176660821(3245)</t>
  </si>
  <si>
    <t>4176741211(3599)</t>
  </si>
  <si>
    <t>win3446</t>
  </si>
  <si>
    <t>4176626463(3466)</t>
  </si>
  <si>
    <t>Vitalmart</t>
  </si>
  <si>
    <t>ck-hn2283</t>
  </si>
  <si>
    <t>ck-hn2064</t>
  </si>
  <si>
    <t>tmart01075</t>
  </si>
  <si>
    <t>win3136</t>
  </si>
  <si>
    <t>đt3136</t>
  </si>
  <si>
    <t>win6101</t>
  </si>
  <si>
    <t>đt6101</t>
  </si>
  <si>
    <t>đt3369</t>
  </si>
  <si>
    <t>đt3478</t>
  </si>
  <si>
    <t>cgm300</t>
  </si>
  <si>
    <t>mnh250</t>
  </si>
  <si>
    <t>cgm100</t>
  </si>
  <si>
    <t>cgm500</t>
  </si>
  <si>
    <t>gxd500</t>
  </si>
  <si>
    <t>ghk300</t>
  </si>
  <si>
    <t>cgst150</t>
  </si>
  <si>
    <t>thst150</t>
  </si>
  <si>
    <t>đt11/9win6570</t>
  </si>
  <si>
    <t>đt6570</t>
  </si>
  <si>
    <t>đt11/9win5487</t>
  </si>
  <si>
    <t>đt11/9win4180</t>
  </si>
  <si>
    <t>gs25-hn002</t>
  </si>
  <si>
    <t>ck-hn2214</t>
  </si>
  <si>
    <t>ck-hn2212</t>
  </si>
  <si>
    <t>62jz1</t>
  </si>
  <si>
    <t>seven-3001</t>
  </si>
  <si>
    <t>lotte-015</t>
  </si>
  <si>
    <t>ck-hn2166</t>
  </si>
  <si>
    <t>ck-hn2148</t>
  </si>
  <si>
    <t>ck-hn2191</t>
  </si>
  <si>
    <t>gs25-hn005</t>
  </si>
  <si>
    <t>ck-hn2254</t>
  </si>
  <si>
    <t>ck-hn2226</t>
  </si>
  <si>
    <t>ck-hn2041</t>
  </si>
  <si>
    <t>ck-hn2102</t>
  </si>
  <si>
    <t>ck-hn2201</t>
  </si>
  <si>
    <t>ck-hn2024</t>
  </si>
  <si>
    <t>đt12/9win2ahp</t>
  </si>
  <si>
    <t>đt12/9win2adr</t>
  </si>
  <si>
    <t>đt12/9win6292</t>
  </si>
  <si>
    <t>đt12/9win2aea</t>
  </si>
  <si>
    <t>đt12/9win5350</t>
  </si>
  <si>
    <t>4176673330(2az0)</t>
  </si>
  <si>
    <t>4176676186(3134)</t>
  </si>
  <si>
    <t>4176671669(2aqk)</t>
  </si>
  <si>
    <t>4176671763(2aso)</t>
  </si>
  <si>
    <t>4176681644(4362)</t>
  </si>
  <si>
    <t>4176683375(4595)</t>
  </si>
  <si>
    <t>4176687722(5400)</t>
  </si>
  <si>
    <t>4176687385(5399)</t>
  </si>
  <si>
    <t>4176685319(4817)</t>
  </si>
  <si>
    <t>4176689113(5516)</t>
  </si>
  <si>
    <t>4176677347(3268)</t>
  </si>
  <si>
    <t>417667115(2914)</t>
  </si>
  <si>
    <t>4176678992(3720)</t>
  </si>
  <si>
    <t>4176679764(3763)</t>
  </si>
  <si>
    <t>4176683900(4598)</t>
  </si>
  <si>
    <t>4176686280(5056)</t>
  </si>
  <si>
    <t>4176691146(5911)</t>
  </si>
  <si>
    <t>4176685887(4969)</t>
  </si>
  <si>
    <t>4176832140(4643)</t>
  </si>
  <si>
    <t>4176684328(4643)</t>
  </si>
  <si>
    <t>4176884056(5829)</t>
  </si>
  <si>
    <t>4176857626(4668)</t>
  </si>
  <si>
    <t>4176840978(2a64)</t>
  </si>
  <si>
    <t>4176946934(6024)</t>
  </si>
  <si>
    <t>4176644280(2am8)</t>
  </si>
  <si>
    <t>4176644434(6146)</t>
  </si>
  <si>
    <t>4176644506(6665)</t>
  </si>
  <si>
    <t>4176644418(6049)</t>
  </si>
  <si>
    <t>4176644456(6288)</t>
  </si>
  <si>
    <t>4176644485(6524)</t>
  </si>
  <si>
    <t>4176644470(6353)</t>
  </si>
  <si>
    <t>4176644383(5863)</t>
  </si>
  <si>
    <t>4176644363(5689)</t>
  </si>
  <si>
    <t>4176644482(6480)</t>
  </si>
  <si>
    <t>4176644227(2ad1)</t>
  </si>
  <si>
    <t>4176644393(5891)</t>
  </si>
  <si>
    <t>4176633227(6045)</t>
  </si>
  <si>
    <t>4176946730(6287)</t>
  </si>
  <si>
    <t>4176529816(1609)</t>
  </si>
  <si>
    <t>4176644396(5905)</t>
  </si>
  <si>
    <t>4176949234(5003)</t>
  </si>
  <si>
    <t>4176954069(4711)</t>
  </si>
  <si>
    <t>4176854041(5888)</t>
  </si>
  <si>
    <t>4176674532(2b71)</t>
  </si>
  <si>
    <t>4176675273(3082)</t>
  </si>
  <si>
    <t>4176839710(3263)</t>
  </si>
  <si>
    <t>đt2ahp</t>
  </si>
  <si>
    <t>đt2adr</t>
  </si>
  <si>
    <t>đt6292</t>
  </si>
  <si>
    <t>đt2aea</t>
  </si>
  <si>
    <t>đt5350</t>
  </si>
  <si>
    <t>gl250</t>
  </si>
  <si>
    <t>gsg250</t>
  </si>
  <si>
    <t>lck, date</t>
  </si>
  <si>
    <t>lck</t>
  </si>
  <si>
    <t>tai heo sốt thái 150</t>
  </si>
  <si>
    <t>gà xì dầu 500</t>
  </si>
  <si>
    <t>chân giò muối 100g</t>
  </si>
  <si>
    <t xml:space="preserve">gà muối 500g </t>
  </si>
  <si>
    <t>4176357745(6532)</t>
  </si>
  <si>
    <t>4176358142(2AXV)</t>
  </si>
  <si>
    <t>4176353888(2auo)</t>
  </si>
  <si>
    <t>4176549438 (2aul)</t>
  </si>
  <si>
    <t>4176551133(6048)</t>
  </si>
  <si>
    <t>41766304642aaz)</t>
  </si>
  <si>
    <t>4176555673(5922)</t>
  </si>
  <si>
    <t>4176509596(5401)</t>
  </si>
  <si>
    <t>4176564807(5425)</t>
  </si>
  <si>
    <t>4176575632(2acd)</t>
  </si>
  <si>
    <t>4176530208(4990)</t>
  </si>
  <si>
    <t>4176629076(2adz)</t>
  </si>
  <si>
    <t>4176576992(2ae4)</t>
  </si>
  <si>
    <t>4176605723(6624)</t>
  </si>
  <si>
    <t>4176631935(2ahd)</t>
  </si>
  <si>
    <t>Tỉnh</t>
  </si>
  <si>
    <t xml:space="preserve">Tên Sản Phẩm </t>
  </si>
  <si>
    <t>Tổng Số Lượng</t>
  </si>
  <si>
    <t>Tổng MB</t>
  </si>
  <si>
    <t>ĐT11/9WIN2217</t>
  </si>
  <si>
    <t>ĐT11/9WIN5020</t>
  </si>
  <si>
    <t>ĐT11/9WIN3142</t>
  </si>
  <si>
    <t>ĐT11/9WIN3123</t>
  </si>
  <si>
    <t>ĐT11/9WIN4863</t>
  </si>
  <si>
    <t>ĐT11/9WIN6546</t>
  </si>
  <si>
    <t>ĐT11/9WIN4174</t>
  </si>
  <si>
    <t>ĐT11/9WIN6081</t>
  </si>
  <si>
    <t>ĐT11/9WIN5857</t>
  </si>
  <si>
    <t>ĐT11/9WIN3038</t>
  </si>
  <si>
    <t>ĐT11/9WIN2241</t>
  </si>
  <si>
    <t>ĐT11/9WIN3728</t>
  </si>
  <si>
    <t>ĐT11/9WIN6017</t>
  </si>
  <si>
    <t>ĐT11/9WIN2AQO</t>
  </si>
  <si>
    <t>ĐT11/9WIN6171</t>
  </si>
  <si>
    <t>ĐT11/9WIN3623</t>
  </si>
  <si>
    <t>đt12/9win5020</t>
  </si>
  <si>
    <t>đt12/9win2168</t>
  </si>
  <si>
    <t>ĐT12/9WIN4191</t>
  </si>
  <si>
    <t>Mega0007</t>
  </si>
  <si>
    <t>eb2903(58005)</t>
  </si>
  <si>
    <t>coophanoi</t>
  </si>
  <si>
    <t>Okono</t>
  </si>
  <si>
    <t>win2146</t>
  </si>
  <si>
    <t>4176632965</t>
  </si>
  <si>
    <t>gtgl</t>
  </si>
  <si>
    <t>gtgl10002</t>
  </si>
  <si>
    <t>WIN2217</t>
  </si>
  <si>
    <t>WIN3142</t>
  </si>
  <si>
    <t>WIN3123</t>
  </si>
  <si>
    <t>WIN4863</t>
  </si>
  <si>
    <t>WIN4174</t>
  </si>
  <si>
    <t>WIN3038</t>
  </si>
  <si>
    <t>WIN2241</t>
  </si>
  <si>
    <t>WIN3728</t>
  </si>
  <si>
    <t>WIN3623</t>
  </si>
  <si>
    <t>ck-hn2156</t>
  </si>
  <si>
    <t>ck-hn2218</t>
  </si>
  <si>
    <t>ck-hn2227</t>
  </si>
  <si>
    <t>ck-hn2169</t>
  </si>
  <si>
    <t>ck-hn2157</t>
  </si>
  <si>
    <t>đtwin5020</t>
  </si>
  <si>
    <t>đtwin2168</t>
  </si>
  <si>
    <t>win2AS8</t>
  </si>
  <si>
    <t>4176573698(2AS8)</t>
  </si>
  <si>
    <t>win5765</t>
  </si>
  <si>
    <t>4176574115(5765)</t>
  </si>
  <si>
    <t>4176574120(5813)</t>
  </si>
  <si>
    <t>win2BC8</t>
  </si>
  <si>
    <t>4176573781(2BC8)</t>
  </si>
  <si>
    <t>win4356</t>
  </si>
  <si>
    <t>4176573872(4356)</t>
  </si>
  <si>
    <t>win5272</t>
  </si>
  <si>
    <t>4176573998(5272)</t>
  </si>
  <si>
    <t>win4535</t>
  </si>
  <si>
    <t>4176573893(4535)</t>
  </si>
  <si>
    <t>4176574210(6430)</t>
  </si>
  <si>
    <t>win2B43</t>
  </si>
  <si>
    <t>4176573771(2B43)</t>
  </si>
  <si>
    <t>4176574114(5752)</t>
  </si>
  <si>
    <t>win6489</t>
  </si>
  <si>
    <t>4176574244(6489)</t>
  </si>
  <si>
    <t>win5208</t>
  </si>
  <si>
    <t>4176573996(5208)</t>
  </si>
  <si>
    <t>win2AWY</t>
  </si>
  <si>
    <t>4176573739(2AWY)</t>
  </si>
  <si>
    <t>4176573736(2AWW)</t>
  </si>
  <si>
    <t>win4972</t>
  </si>
  <si>
    <t>4176573952(4972)</t>
  </si>
  <si>
    <t>win5581</t>
  </si>
  <si>
    <t>4176574067(5581)</t>
  </si>
  <si>
    <t>4176574064(5572)</t>
  </si>
  <si>
    <t>win2AQL</t>
  </si>
  <si>
    <t>4176573688(2AQL)</t>
  </si>
  <si>
    <t>win5669</t>
  </si>
  <si>
    <t>4176574085(5669)</t>
  </si>
  <si>
    <t>win5831</t>
  </si>
  <si>
    <t>4176574124(5831)</t>
  </si>
  <si>
    <t>4176573811(3754)</t>
  </si>
  <si>
    <t>4176573853(4197)</t>
  </si>
  <si>
    <t xml:space="preserve">4176574003(5313) </t>
  </si>
  <si>
    <t>4176573997(5266)</t>
  </si>
  <si>
    <t>4176573951(4927)</t>
  </si>
  <si>
    <t>4176573735(2AWK)</t>
  </si>
  <si>
    <t>4176573748(2AY2)</t>
  </si>
  <si>
    <t>4176574230(6476)</t>
  </si>
  <si>
    <t>4176574181(6262)</t>
  </si>
  <si>
    <t>win2AWX</t>
  </si>
  <si>
    <t>4176573738(2AWX)</t>
  </si>
  <si>
    <t>win2B07</t>
  </si>
  <si>
    <t>4176573764(2B07)</t>
  </si>
  <si>
    <t>win2AXX</t>
  </si>
  <si>
    <t>4176573747(2AXX)</t>
  </si>
  <si>
    <t>4176574086(5674)</t>
  </si>
  <si>
    <t>4176573676(2AHM)</t>
  </si>
  <si>
    <t>win2AST</t>
  </si>
  <si>
    <t>4176573701(2AST)</t>
  </si>
  <si>
    <t>win2AXT</t>
  </si>
  <si>
    <t>4176573746(2AXT)</t>
  </si>
  <si>
    <t>win2AWZ</t>
  </si>
  <si>
    <t>4176573740(2AWZ)</t>
  </si>
  <si>
    <t>4176573948(4832)</t>
  </si>
  <si>
    <t>4176574226(6462)</t>
  </si>
  <si>
    <t>win2AZT</t>
  </si>
  <si>
    <t>4176573751(2AZT)</t>
  </si>
  <si>
    <t>ttmfarms1.0101.s19</t>
  </si>
  <si>
    <t>gs25-hn013</t>
  </si>
  <si>
    <t>4176631569(1531)</t>
  </si>
  <si>
    <t>4176660402(1657)</t>
  </si>
  <si>
    <t>4176640816(1698)</t>
  </si>
  <si>
    <t>4176645868(1620)</t>
  </si>
  <si>
    <t>4176626466(3948)</t>
  </si>
  <si>
    <t>win5340</t>
  </si>
  <si>
    <t>4176816685(5340)</t>
  </si>
  <si>
    <t>win4301</t>
  </si>
  <si>
    <t>4176626472(4301)</t>
  </si>
  <si>
    <t>win3237</t>
  </si>
  <si>
    <t>4176773119(3237)</t>
  </si>
  <si>
    <t>win5574</t>
  </si>
  <si>
    <t>4176657907(5574)</t>
  </si>
  <si>
    <t>win5613</t>
  </si>
  <si>
    <t>4176626484(5613)</t>
  </si>
  <si>
    <t>win5675</t>
  </si>
  <si>
    <t>4176626485(5675)</t>
  </si>
  <si>
    <t>win6116</t>
  </si>
  <si>
    <t>4176626490(6116)</t>
  </si>
  <si>
    <t>win2AHL</t>
  </si>
  <si>
    <t>4176626445(2AHL)</t>
  </si>
  <si>
    <t>win2AGK</t>
  </si>
  <si>
    <t>4176626444(AGK)</t>
  </si>
  <si>
    <t>win2275</t>
  </si>
  <si>
    <t>4176626440(2275)</t>
  </si>
  <si>
    <t>4176626486(5698)</t>
  </si>
  <si>
    <t>win2760</t>
  </si>
  <si>
    <t>4176626442(2760)</t>
  </si>
  <si>
    <t>win2119</t>
  </si>
  <si>
    <t>4176626439(2119)</t>
  </si>
  <si>
    <t>4176626475</t>
  </si>
  <si>
    <t>4176685461</t>
  </si>
  <si>
    <t>4176276394</t>
  </si>
  <si>
    <t>4176299797</t>
  </si>
  <si>
    <t>4176644461(6333)</t>
  </si>
  <si>
    <t>4176644531(6968)</t>
  </si>
  <si>
    <t>4176885397(5597)</t>
  </si>
  <si>
    <t>4176799893(2AFY)</t>
  </si>
  <si>
    <t>4176827400(3539)</t>
  </si>
  <si>
    <t>4176862751(5761)</t>
  </si>
  <si>
    <t>4176644309(2APX)</t>
  </si>
  <si>
    <t>4176644283(2AMP)</t>
  </si>
  <si>
    <t>4176644257(2akl)</t>
  </si>
  <si>
    <t>4176644335(2b44)</t>
  </si>
  <si>
    <t>4176644350(2bf1)</t>
  </si>
  <si>
    <t>4176690146(5565)</t>
  </si>
  <si>
    <t>4176671165(2amf)</t>
  </si>
  <si>
    <t>4176691705(5998)</t>
  </si>
  <si>
    <t>4176755395(6539)</t>
  </si>
  <si>
    <t>4176790410(3093)</t>
  </si>
  <si>
    <t>4176790473(4118)</t>
  </si>
  <si>
    <t>4176644360(5684)</t>
  </si>
  <si>
    <t>4176672312(2au6)</t>
  </si>
  <si>
    <t>4176790462(4069)</t>
  </si>
  <si>
    <t>4176644551(2akn)</t>
  </si>
  <si>
    <t>4176644326(2b05)</t>
  </si>
  <si>
    <t>4176644511(6750)</t>
  </si>
  <si>
    <t>4176644225(2a66)</t>
  </si>
  <si>
    <t>4176644295(2anh)</t>
  </si>
  <si>
    <t>4176644423(6090)</t>
  </si>
  <si>
    <t>4176644458(6291)</t>
  </si>
  <si>
    <t>4176826903(3385)</t>
  </si>
  <si>
    <t>4176511008(3351)</t>
  </si>
  <si>
    <t>4176925979(5678)</t>
  </si>
  <si>
    <t>4176671498(2aqg)</t>
  </si>
  <si>
    <t>4176681192(4070)</t>
  </si>
  <si>
    <t>4176917572(2aem)</t>
  </si>
  <si>
    <t>4176654695(3120)</t>
  </si>
  <si>
    <t>4176956069(3120)</t>
  </si>
  <si>
    <t>4176945521(5653)</t>
  </si>
  <si>
    <t>4176948751(6898)</t>
  </si>
  <si>
    <t>4176790515(5716)</t>
  </si>
  <si>
    <t>4176790503(5160)</t>
  </si>
  <si>
    <t>4176794373(5157)</t>
  </si>
  <si>
    <t>4176514481(5656)</t>
  </si>
  <si>
    <t>4176512571(4491)</t>
  </si>
  <si>
    <t>4176512638(4497)</t>
  </si>
  <si>
    <t>4176644495(6563)</t>
  </si>
  <si>
    <t>4176588261(4523)</t>
  </si>
  <si>
    <t>4176843182(6523)</t>
  </si>
  <si>
    <t>4176948820(2avf)</t>
  </si>
  <si>
    <t>4176941597(4022)</t>
  </si>
  <si>
    <t>4176827996(4022)</t>
  </si>
  <si>
    <t>4176979927(5885)</t>
  </si>
  <si>
    <t>TỔNG TIỀN</t>
  </si>
  <si>
    <t>TỔNG CNC6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</si>
</sst>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_(* \(#,##0\);_(* &quot;-&quot;_);_(@_)"/>
    <numFmt numFmtId="43" formatCode="_(* #,##0.00_);_(* \(#,##0.00\);_(* &quot;-&quot;??_);_(@_)"/>
    <numFmt numFmtId="164" formatCode="_(* #,##0_);_(* \(#,##0\);_(* &quot;-&quot;??_);_(@_)"/>
    <numFmt numFmtId="165" formatCode="[$-F800]dddd\,\ mmmm\ dd\,\ yyyy"/>
    <numFmt numFmtId="166" formatCode="#,##0.0000\ ;[Red]\-#,##0.0000\ "/>
  </numFmts>
  <fonts count="60"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Calibri"/>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b/>
      <sz val="11"/>
      <name val="Calibri"/>
      <family val="2"/>
      <charset val="163"/>
    </font>
    <font>
      <sz val="8"/>
      <color rgb="FF000000"/>
      <name val="Microsoft Sans Serif"/>
      <family val="2"/>
    </font>
    <font>
      <u/>
      <sz val="12"/>
      <color indexed="8"/>
      <name val="Times New Roman"/>
      <family val="1"/>
      <charset val="1"/>
    </font>
    <font>
      <sz val="9"/>
      <color indexed="81"/>
      <name val="Tahoma"/>
      <family val="2"/>
    </font>
    <font>
      <b/>
      <sz val="9"/>
      <color indexed="81"/>
      <name val="Tahoma"/>
      <family val="2"/>
    </font>
    <font>
      <sz val="12"/>
      <color indexed="8"/>
      <name val="Times New Roman"/>
      <family val="1"/>
    </font>
    <font>
      <b/>
      <sz val="10"/>
      <name val="Arial"/>
      <family val="2"/>
    </font>
  </fonts>
  <fills count="42">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0"/>
        <bgColor indexed="64"/>
      </patternFill>
    </fill>
  </fills>
  <borders count="26">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
      <left style="thin">
        <color indexed="31"/>
      </left>
      <right/>
      <top style="thin">
        <color indexed="31"/>
      </top>
      <bottom style="thin">
        <color indexed="31"/>
      </bottom>
      <diagonal/>
    </border>
  </borders>
  <cellStyleXfs count="85">
    <xf numFmtId="0" fontId="0" fillId="0" borderId="0"/>
    <xf numFmtId="0" fontId="7" fillId="7" borderId="0" applyNumberFormat="0" applyBorder="0" applyAlignment="0" applyProtection="0"/>
    <xf numFmtId="0" fontId="19"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6" fillId="32" borderId="12" applyNumberFormat="0" applyAlignment="0" applyProtection="0"/>
    <xf numFmtId="0" fontId="27" fillId="32" borderId="12" applyNumberFormat="0" applyAlignment="0" applyProtection="0"/>
    <xf numFmtId="0" fontId="9" fillId="33" borderId="13" applyNumberFormat="0" applyAlignment="0" applyProtection="0"/>
    <xf numFmtId="0" fontId="21" fillId="33" borderId="13" applyNumberFormat="0" applyAlignment="0" applyProtection="0"/>
    <xf numFmtId="43" fontId="1" fillId="0" borderId="0" applyFill="0" applyBorder="0" applyAlignment="0" applyProtection="0"/>
    <xf numFmtId="41" fontId="1" fillId="0" borderId="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34" borderId="0" applyNumberFormat="0" applyBorder="0" applyAlignment="0" applyProtection="0"/>
    <xf numFmtId="0" fontId="31" fillId="34" borderId="0" applyNumberFormat="0" applyBorder="0" applyAlignment="0" applyProtection="0"/>
    <xf numFmtId="0" fontId="32"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3" borderId="12" applyNumberFormat="0" applyAlignment="0" applyProtection="0"/>
    <xf numFmtId="0" fontId="39" fillId="3" borderId="12" applyNumberFormat="0" applyAlignment="0" applyProtection="0"/>
    <xf numFmtId="0" fontId="40" fillId="0" borderId="17" applyNumberFormat="0" applyFill="0" applyAlignment="0" applyProtection="0"/>
    <xf numFmtId="0" fontId="41" fillId="0" borderId="17" applyNumberFormat="0" applyFill="0" applyAlignment="0" applyProtection="0"/>
    <xf numFmtId="0" fontId="42" fillId="35" borderId="0" applyNumberFormat="0" applyBorder="0" applyAlignment="0" applyProtection="0"/>
    <xf numFmtId="0" fontId="43" fillId="35" borderId="0" applyNumberFormat="0" applyBorder="0" applyAlignment="0" applyProtection="0"/>
    <xf numFmtId="0" fontId="44" fillId="0" borderId="0"/>
    <xf numFmtId="0" fontId="6" fillId="5" borderId="18" applyNumberFormat="0" applyFont="0" applyAlignment="0" applyProtection="0"/>
    <xf numFmtId="0" fontId="45" fillId="32" borderId="19" applyNumberFormat="0" applyAlignment="0" applyProtection="0"/>
    <xf numFmtId="0" fontId="46" fillId="32" borderId="19"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10" fillId="0" borderId="20" applyNumberFormat="0" applyFill="0" applyAlignment="0" applyProtection="0"/>
    <xf numFmtId="0" fontId="22" fillId="0" borderId="20"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85">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49" fontId="4" fillId="2" borderId="2" xfId="0" applyNumberFormat="1" applyFont="1" applyFill="1" applyBorder="1" applyAlignment="1" applyProtection="1">
      <alignment horizontal="center"/>
      <protection hidden="1"/>
    </xf>
    <xf numFmtId="14" fontId="4" fillId="2" borderId="2" xfId="0" applyNumberFormat="1" applyFont="1" applyFill="1" applyBorder="1" applyAlignment="1" applyProtection="1">
      <alignment horizontal="center"/>
      <protection hidden="1"/>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4" fontId="12" fillId="0" borderId="1" xfId="55" applyNumberFormat="1" applyFont="1" applyFill="1" applyBorder="1" applyAlignment="1">
      <alignment horizontal="right"/>
    </xf>
    <xf numFmtId="165" fontId="4" fillId="2" borderId="2" xfId="0" applyNumberFormat="1" applyFont="1" applyFill="1" applyBorder="1" applyAlignment="1" applyProtection="1">
      <alignment horizontal="center"/>
      <protection hidden="1"/>
    </xf>
    <xf numFmtId="165" fontId="2" fillId="0" borderId="1" xfId="0" applyNumberFormat="1" applyFont="1" applyBorder="1" applyAlignment="1">
      <alignment horizontal="center"/>
    </xf>
    <xf numFmtId="0" fontId="49" fillId="0" borderId="0" xfId="0" applyFont="1"/>
    <xf numFmtId="0" fontId="50" fillId="36" borderId="0" xfId="0" applyFont="1" applyFill="1"/>
    <xf numFmtId="0" fontId="14" fillId="0" borderId="3" xfId="0" applyFont="1" applyBorder="1"/>
    <xf numFmtId="41" fontId="14" fillId="0" borderId="3" xfId="56" applyFont="1" applyBorder="1"/>
    <xf numFmtId="41" fontId="14" fillId="36" borderId="3" xfId="56" applyFont="1" applyFill="1" applyBorder="1"/>
    <xf numFmtId="0" fontId="49" fillId="36" borderId="3" xfId="0" applyFont="1" applyFill="1" applyBorder="1"/>
    <xf numFmtId="0" fontId="49" fillId="0" borderId="3" xfId="0" applyFont="1" applyBorder="1"/>
    <xf numFmtId="0" fontId="51" fillId="0" borderId="0" xfId="0" applyFont="1" applyAlignment="1">
      <alignment horizontal="centerContinuous"/>
    </xf>
    <xf numFmtId="0" fontId="2" fillId="0" borderId="1" xfId="0" applyFont="1" applyBorder="1" applyAlignment="1">
      <alignment horizontal="left"/>
    </xf>
    <xf numFmtId="0" fontId="15" fillId="0" borderId="4" xfId="75" applyFont="1" applyBorder="1" applyAlignment="1">
      <alignment horizontal="left" vertical="center"/>
    </xf>
    <xf numFmtId="0" fontId="15" fillId="0" borderId="3" xfId="75" applyFont="1" applyBorder="1" applyAlignment="1">
      <alignment horizontal="left" vertical="center"/>
    </xf>
    <xf numFmtId="14" fontId="4" fillId="36" borderId="2" xfId="0" applyNumberFormat="1" applyFont="1" applyFill="1" applyBorder="1" applyAlignment="1" applyProtection="1">
      <alignment horizontal="center"/>
      <protection hidden="1"/>
    </xf>
    <xf numFmtId="0" fontId="15" fillId="0" borderId="5" xfId="75" applyFont="1" applyBorder="1" applyAlignment="1">
      <alignment horizontal="left" vertical="center"/>
    </xf>
    <xf numFmtId="0" fontId="15" fillId="0" borderId="6" xfId="75" applyFont="1" applyBorder="1" applyAlignment="1">
      <alignment horizontal="left" vertical="center"/>
    </xf>
    <xf numFmtId="0" fontId="15" fillId="0" borderId="7" xfId="75" applyFont="1" applyBorder="1" applyAlignment="1">
      <alignment horizontal="left" vertical="center"/>
    </xf>
    <xf numFmtId="0" fontId="15" fillId="0" borderId="8" xfId="75" applyFont="1" applyBorder="1" applyAlignment="1">
      <alignment horizontal="left" vertical="center"/>
    </xf>
    <xf numFmtId="0" fontId="16" fillId="21" borderId="9" xfId="0"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11" xfId="0" applyFont="1" applyFill="1" applyBorder="1" applyAlignment="1">
      <alignment horizontal="center" vertical="center"/>
    </xf>
    <xf numFmtId="0" fontId="13" fillId="37" borderId="10" xfId="0" applyFont="1" applyFill="1" applyBorder="1" applyAlignment="1">
      <alignment horizontal="center" vertical="center" wrapText="1"/>
    </xf>
    <xf numFmtId="41" fontId="50" fillId="38" borderId="10" xfId="56" applyFont="1" applyFill="1" applyBorder="1" applyAlignment="1">
      <alignment horizontal="center" vertical="center" wrapText="1"/>
    </xf>
    <xf numFmtId="41" fontId="50" fillId="39" borderId="10" xfId="56" applyFont="1" applyFill="1" applyBorder="1" applyAlignment="1">
      <alignment horizontal="center" vertical="center" wrapText="1"/>
    </xf>
    <xf numFmtId="0" fontId="52" fillId="40" borderId="21" xfId="75" applyFont="1" applyFill="1" applyBorder="1" applyAlignment="1">
      <alignment horizontal="center" vertical="center" wrapText="1"/>
    </xf>
    <xf numFmtId="0" fontId="52" fillId="0" borderId="22" xfId="75" applyFont="1" applyBorder="1" applyAlignment="1">
      <alignment horizontal="left" vertical="center"/>
    </xf>
    <xf numFmtId="0" fontId="52" fillId="0" borderId="23" xfId="75" applyFont="1" applyBorder="1" applyAlignment="1">
      <alignment horizontal="left" vertical="center"/>
    </xf>
    <xf numFmtId="0" fontId="4" fillId="36" borderId="2" xfId="0" applyFont="1" applyFill="1" applyBorder="1" applyAlignment="1" applyProtection="1">
      <alignment horizontal="center"/>
      <protection hidden="1"/>
    </xf>
    <xf numFmtId="49" fontId="4" fillId="36" borderId="2" xfId="0" applyNumberFormat="1" applyFont="1" applyFill="1" applyBorder="1" applyAlignment="1" applyProtection="1">
      <alignment horizontal="center"/>
      <protection hidden="1"/>
    </xf>
    <xf numFmtId="0" fontId="18" fillId="21" borderId="10" xfId="0" applyFont="1" applyFill="1" applyBorder="1" applyAlignment="1">
      <alignment horizontal="center" vertical="center"/>
    </xf>
    <xf numFmtId="0" fontId="52" fillId="40" borderId="24" xfId="0" applyFont="1" applyFill="1" applyBorder="1" applyAlignment="1">
      <alignment horizontal="center" vertical="center" wrapText="1"/>
    </xf>
    <xf numFmtId="0" fontId="52" fillId="40" borderId="21" xfId="0" applyFont="1" applyFill="1" applyBorder="1" applyAlignment="1">
      <alignment horizontal="center" vertical="center" wrapText="1"/>
    </xf>
    <xf numFmtId="1" fontId="52" fillId="40" borderId="21" xfId="0" applyNumberFormat="1" applyFont="1" applyFill="1" applyBorder="1" applyAlignment="1">
      <alignment horizontal="center" vertical="center" wrapText="1"/>
    </xf>
    <xf numFmtId="0" fontId="52" fillId="0" borderId="22" xfId="0" applyFont="1" applyBorder="1" applyAlignment="1">
      <alignment horizontal="left" vertical="center"/>
    </xf>
    <xf numFmtId="1" fontId="52" fillId="0" borderId="22" xfId="0" applyNumberFormat="1" applyFont="1" applyBorder="1" applyAlignment="1">
      <alignment horizontal="right" vertical="center"/>
    </xf>
    <xf numFmtId="0" fontId="15" fillId="0" borderId="22" xfId="0" applyFont="1" applyBorder="1" applyAlignment="1">
      <alignment horizontal="left" vertical="center"/>
    </xf>
    <xf numFmtId="0" fontId="4" fillId="6" borderId="2" xfId="0" applyFont="1" applyFill="1" applyBorder="1" applyAlignment="1" applyProtection="1">
      <alignment horizontal="center"/>
      <protection hidden="1"/>
    </xf>
    <xf numFmtId="166" fontId="4" fillId="6" borderId="2" xfId="0" applyNumberFormat="1" applyFont="1" applyFill="1" applyBorder="1" applyAlignment="1" applyProtection="1">
      <alignment horizontal="center"/>
      <protection hidden="1"/>
    </xf>
    <xf numFmtId="14" fontId="0" fillId="0" borderId="0" xfId="0" applyNumberFormat="1"/>
    <xf numFmtId="0" fontId="2" fillId="0" borderId="1" xfId="0" applyFont="1" applyBorder="1" applyAlignment="1">
      <alignment vertical="center"/>
    </xf>
    <xf numFmtId="49"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14" fillId="36" borderId="3" xfId="0" applyFont="1" applyFill="1" applyBorder="1"/>
    <xf numFmtId="41" fontId="0" fillId="0" borderId="0" xfId="0" applyNumberFormat="1"/>
    <xf numFmtId="43" fontId="1" fillId="0" borderId="0" xfId="55"/>
    <xf numFmtId="164" fontId="1" fillId="0" borderId="0" xfId="55" applyNumberFormat="1"/>
    <xf numFmtId="14" fontId="53" fillId="21" borderId="10" xfId="0" applyNumberFormat="1" applyFont="1" applyFill="1" applyBorder="1" applyAlignment="1">
      <alignment horizontal="center" vertical="center"/>
    </xf>
    <xf numFmtId="43" fontId="0" fillId="0" borderId="0" xfId="0" applyNumberFormat="1"/>
    <xf numFmtId="0" fontId="53" fillId="21" borderId="10" xfId="0" applyFont="1" applyFill="1" applyBorder="1" applyAlignment="1">
      <alignment horizontal="center" vertical="center" wrapText="1"/>
    </xf>
    <xf numFmtId="164" fontId="2" fillId="4" borderId="1" xfId="0" applyNumberFormat="1" applyFont="1" applyFill="1" applyBorder="1" applyAlignment="1">
      <alignment horizontal="right"/>
    </xf>
    <xf numFmtId="14" fontId="2" fillId="41" borderId="1" xfId="0" applyNumberFormat="1" applyFont="1" applyFill="1" applyBorder="1" applyAlignment="1">
      <alignment horizontal="center"/>
    </xf>
    <xf numFmtId="0" fontId="2" fillId="41" borderId="1" xfId="0" applyFont="1" applyFill="1" applyBorder="1" applyAlignment="1">
      <alignment horizontal="left"/>
    </xf>
    <xf numFmtId="0" fontId="54" fillId="0" borderId="22" xfId="75" applyFont="1" applyBorder="1" applyAlignment="1">
      <alignment horizontal="left" vertical="center"/>
    </xf>
    <xf numFmtId="0" fontId="54" fillId="0" borderId="23" xfId="75" applyFont="1" applyBorder="1" applyAlignment="1">
      <alignment horizontal="left" vertical="center"/>
    </xf>
    <xf numFmtId="49" fontId="2" fillId="41" borderId="1" xfId="0" applyNumberFormat="1" applyFont="1" applyFill="1" applyBorder="1" applyAlignment="1">
      <alignment horizontal="left"/>
    </xf>
    <xf numFmtId="0" fontId="2" fillId="41" borderId="1" xfId="0" applyFont="1" applyFill="1" applyBorder="1" applyAlignment="1">
      <alignment horizontal="right"/>
    </xf>
    <xf numFmtId="164" fontId="0" fillId="0" borderId="0" xfId="0" applyNumberFormat="1"/>
    <xf numFmtId="49" fontId="55" fillId="0" borderId="1" xfId="0" applyNumberFormat="1" applyFont="1" applyBorder="1" applyAlignment="1">
      <alignment horizontal="center"/>
    </xf>
    <xf numFmtId="0" fontId="58" fillId="0" borderId="0" xfId="0" applyFont="1"/>
    <xf numFmtId="49" fontId="58" fillId="0" borderId="3" xfId="0" applyNumberFormat="1" applyFont="1" applyBorder="1" applyAlignment="1">
      <alignment horizontal="center" vertical="center"/>
    </xf>
    <xf numFmtId="0" fontId="58" fillId="0" borderId="3" xfId="0" applyFont="1" applyBorder="1" applyAlignment="1">
      <alignment horizontal="center" vertical="center"/>
    </xf>
    <xf numFmtId="49" fontId="58" fillId="0" borderId="1" xfId="0" applyNumberFormat="1" applyFont="1" applyBorder="1" applyAlignment="1">
      <alignment horizontal="left"/>
    </xf>
    <xf numFmtId="49" fontId="58" fillId="0" borderId="25" xfId="0" applyNumberFormat="1" applyFont="1" applyBorder="1" applyAlignment="1">
      <alignment horizontal="left"/>
    </xf>
    <xf numFmtId="0" fontId="58" fillId="0" borderId="3" xfId="0" applyFont="1" applyBorder="1"/>
    <xf numFmtId="0" fontId="58" fillId="0" borderId="3" xfId="0" applyFont="1" applyBorder="1" applyAlignment="1">
      <alignment horizontal="left" vertical="center"/>
    </xf>
    <xf numFmtId="49" fontId="2" fillId="41" borderId="1" xfId="0" applyNumberFormat="1" applyFont="1" applyFill="1" applyBorder="1" applyAlignment="1">
      <alignment horizontal="center"/>
    </xf>
    <xf numFmtId="165" fontId="2" fillId="41" borderId="1" xfId="0" applyNumberFormat="1" applyFont="1" applyFill="1" applyBorder="1" applyAlignment="1">
      <alignment horizontal="center"/>
    </xf>
    <xf numFmtId="164" fontId="1" fillId="0" borderId="0" xfId="55" applyNumberFormat="1" applyAlignment="1">
      <alignment horizontal="center"/>
    </xf>
    <xf numFmtId="164" fontId="59" fillId="0" borderId="0" xfId="55" applyNumberFormat="1" applyFont="1"/>
    <xf numFmtId="0" fontId="58" fillId="0" borderId="0" xfId="0" applyFont="1" applyAlignment="1">
      <alignment horizontal="center"/>
    </xf>
  </cellXfs>
  <cellStyles count="85">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Comma [0]" xfId="56" builtinId="6"/>
    <cellStyle name="Explanatory Text" xfId="57" builtinId="53" customBuiltin="1"/>
    <cellStyle name="Explanatory Text 2" xfId="58"/>
    <cellStyle name="Good" xfId="59" builtinId="26" customBuiltin="1"/>
    <cellStyle name="Good 2" xfId="60"/>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Input" xfId="69" builtinId="20" customBuiltin="1"/>
    <cellStyle name="Input 2" xfId="70"/>
    <cellStyle name="Linked Cell" xfId="71" builtinId="24" customBuiltin="1"/>
    <cellStyle name="Linked Cell 2" xfId="72"/>
    <cellStyle name="Neutral" xfId="73" builtinId="28" customBuiltin="1"/>
    <cellStyle name="Neutral 2" xfId="74"/>
    <cellStyle name="Normal" xfId="0" builtinId="0"/>
    <cellStyle name="Normal 2" xfId="75"/>
    <cellStyle name="Note" xfId="76" builtinId="10" customBuiltin="1"/>
    <cellStyle name="Output" xfId="77" builtinId="21" customBuiltin="1"/>
    <cellStyle name="Output 2" xfId="78"/>
    <cellStyle name="Title" xfId="79" builtinId="15" customBuiltin="1"/>
    <cellStyle name="Title 2" xfId="80"/>
    <cellStyle name="Total" xfId="81" builtinId="25" customBuiltin="1"/>
    <cellStyle name="Total 2" xfId="82"/>
    <cellStyle name="Warning Text" xfId="83" builtinId="11" customBuiltin="1"/>
    <cellStyle name="Warning Text 2" xfId="84"/>
  </cellStyles>
  <dxfs count="47">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numFmt numFmtId="3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28575</xdr:rowOff>
        </xdr:from>
        <xdr:to>
          <xdr:col>6</xdr:col>
          <xdr:colOff>981075</xdr:colOff>
          <xdr:row>0</xdr:row>
          <xdr:rowOff>180975</xdr:rowOff>
        </xdr:to>
        <xdr:sp macro="" textlink="">
          <xdr:nvSpPr>
            <xdr:cNvPr id="1029" name="cmbTimKiem"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File%20Mau%20nhap%20lieu%20vao%20Misa%20-%20080920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Ma_HH_NV"/>
      <sheetName val="Ma_KH"/>
    </sheetNames>
    <sheetDataSet>
      <sheetData sheetId="0" refreshError="1"/>
      <sheetData sheetId="1" refreshError="1"/>
      <sheetData sheetId="2" refreshError="1"/>
      <sheetData sheetId="3">
        <row r="1">
          <cell r="A1" t="str">
            <v>Mã hàng</v>
          </cell>
          <cell r="B1" t="str">
            <v>Tên hàng</v>
          </cell>
          <cell r="C1" t="str">
            <v>ĐVT</v>
          </cell>
          <cell r="D1" t="str">
            <v>Tình Trạng</v>
          </cell>
        </row>
        <row r="2">
          <cell r="A2" t="str">
            <v>BBM200</v>
          </cell>
          <cell r="B2" t="str">
            <v>Bắp bò muối 200g</v>
          </cell>
          <cell r="C2" t="str">
            <v>Túi</v>
          </cell>
          <cell r="D2" t="str">
            <v>Không kinh doanh</v>
          </cell>
          <cell r="H2" t="str">
            <v>HN001</v>
          </cell>
        </row>
        <row r="3">
          <cell r="A3" t="str">
            <v>BBM300</v>
          </cell>
          <cell r="B3" t="str">
            <v>Bắp bò muối 300g</v>
          </cell>
          <cell r="C3" t="str">
            <v>Túi</v>
          </cell>
          <cell r="D3" t="str">
            <v>Không kinh doanh</v>
          </cell>
          <cell r="H3" t="str">
            <v>HN002</v>
          </cell>
        </row>
        <row r="4">
          <cell r="A4" t="str">
            <v>BBM500</v>
          </cell>
          <cell r="B4" t="str">
            <v>Bắp bò muối 500g</v>
          </cell>
          <cell r="C4" t="str">
            <v>Túi</v>
          </cell>
          <cell r="D4" t="str">
            <v>Không kinh doanh</v>
          </cell>
          <cell r="H4" t="str">
            <v>HN003</v>
          </cell>
        </row>
        <row r="5">
          <cell r="A5" t="str">
            <v>BGHM450</v>
          </cell>
          <cell r="B5" t="str">
            <v>Bắp giò heo muối vị Tayaki Coop Select 450g</v>
          </cell>
          <cell r="C5" t="str">
            <v>Túi</v>
          </cell>
          <cell r="D5" t="str">
            <v>Đang Kinh doanh</v>
          </cell>
          <cell r="H5" t="str">
            <v>HN004</v>
          </cell>
        </row>
        <row r="6">
          <cell r="A6" t="str">
            <v>BV250</v>
          </cell>
          <cell r="B6" t="str">
            <v>Bò viên 250g</v>
          </cell>
          <cell r="C6" t="str">
            <v>Túi</v>
          </cell>
          <cell r="D6" t="str">
            <v>Không kinh doanh</v>
          </cell>
          <cell r="H6" t="str">
            <v>HN005</v>
          </cell>
        </row>
        <row r="7">
          <cell r="A7" t="str">
            <v>CC300</v>
          </cell>
          <cell r="B7" t="str">
            <v>Chả cốm 300g</v>
          </cell>
          <cell r="C7" t="str">
            <v>Túi</v>
          </cell>
          <cell r="D7" t="str">
            <v>Đang Kinh doanh</v>
          </cell>
          <cell r="H7" t="str">
            <v>HN006</v>
          </cell>
        </row>
        <row r="8">
          <cell r="A8" t="str">
            <v>CC300KT</v>
          </cell>
          <cell r="B8" t="str">
            <v>Chả cốm 300g - Hàng mẫu tặng</v>
          </cell>
          <cell r="C8" t="str">
            <v>Gói</v>
          </cell>
          <cell r="D8" t="str">
            <v>Đang Kinh doanh</v>
          </cell>
          <cell r="H8" t="str">
            <v>HN007</v>
          </cell>
        </row>
        <row r="9">
          <cell r="A9" t="str">
            <v>CGM100</v>
          </cell>
          <cell r="B9" t="str">
            <v>Chân giò heo muối 100g</v>
          </cell>
          <cell r="C9" t="str">
            <v>Gói</v>
          </cell>
          <cell r="D9" t="str">
            <v>Đang Kinh doanh</v>
          </cell>
          <cell r="H9" t="str">
            <v>HN008</v>
          </cell>
        </row>
        <row r="10">
          <cell r="A10" t="str">
            <v>CGM200KT</v>
          </cell>
          <cell r="B10" t="str">
            <v>Chân giò heo muối 200g - Hàng mẫu tặng</v>
          </cell>
          <cell r="C10" t="str">
            <v>Gói</v>
          </cell>
          <cell r="D10" t="str">
            <v>Đang Kinh doanh</v>
          </cell>
          <cell r="H10" t="str">
            <v>HN009</v>
          </cell>
        </row>
        <row r="11">
          <cell r="A11" t="str">
            <v>CGM300</v>
          </cell>
          <cell r="B11" t="str">
            <v>Chân giò heo muối 300g</v>
          </cell>
          <cell r="C11" t="str">
            <v>Túi</v>
          </cell>
          <cell r="D11" t="str">
            <v>Đang Kinh doanh</v>
          </cell>
          <cell r="H11" t="str">
            <v>Z004</v>
          </cell>
        </row>
        <row r="12">
          <cell r="A12" t="str">
            <v>CGM300KT</v>
          </cell>
          <cell r="B12" t="str">
            <v>Chân giò heo muối 300g - Hàng mẫu tặng</v>
          </cell>
          <cell r="C12" t="str">
            <v>Gói</v>
          </cell>
          <cell r="D12" t="str">
            <v>Đang Kinh doanh</v>
          </cell>
          <cell r="H12" t="str">
            <v>Z005</v>
          </cell>
        </row>
        <row r="13">
          <cell r="A13" t="str">
            <v>CGM500</v>
          </cell>
          <cell r="B13" t="str">
            <v>Chân giò heo muối 500g</v>
          </cell>
          <cell r="C13" t="str">
            <v>Túi</v>
          </cell>
          <cell r="D13" t="str">
            <v>Đang Kinh doanh</v>
          </cell>
          <cell r="H13" t="str">
            <v>Z006</v>
          </cell>
        </row>
        <row r="14">
          <cell r="A14" t="str">
            <v>CGM500KT</v>
          </cell>
          <cell r="B14" t="str">
            <v>Chân giò heo muối 500g - Hàng mẫu tặng</v>
          </cell>
          <cell r="C14" t="str">
            <v>Gói</v>
          </cell>
          <cell r="D14" t="str">
            <v>Đang Kinh doanh</v>
          </cell>
          <cell r="H14" t="str">
            <v>Z007</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TONG_SL"/>
      <sheetName val="MA_NVBH"/>
      <sheetName val="Ma_KH"/>
    </sheetNames>
    <sheetDataSet>
      <sheetData sheetId="0" refreshError="1"/>
      <sheetData sheetId="1" refreshError="1"/>
      <sheetData sheetId="2">
        <row r="1">
          <cell r="A1" t="str">
            <v>BẢNG DỮ LIỆU GIÁ ÁP MISA</v>
          </cell>
        </row>
        <row r="2">
          <cell r="F2" t="str">
            <v>Cột này sẽ là giá áp để import vào misa</v>
          </cell>
        </row>
        <row r="4">
          <cell r="A4" t="str">
            <v>Mã Giá</v>
          </cell>
          <cell r="B4" t="str">
            <v>Nhóm khách hàng</v>
          </cell>
          <cell r="C4" t="str">
            <v>Mã hàng</v>
          </cell>
          <cell r="D4" t="str">
            <v>Tên hàng</v>
          </cell>
          <cell r="E4" t="str">
            <v>Giá bán công bố</v>
          </cell>
          <cell r="F4" t="str">
            <v>Giá trên đơn đặt hàng / xuất hóa đơn</v>
          </cell>
        </row>
        <row r="5">
          <cell r="A5" t="str">
            <v>AAUCGM100</v>
          </cell>
          <cell r="B5" t="str">
            <v>AAU</v>
          </cell>
          <cell r="C5" t="str">
            <v>CGM100</v>
          </cell>
          <cell r="D5" t="str">
            <v>Chân giò heo muối 100g</v>
          </cell>
          <cell r="E5">
            <v>24549</v>
          </cell>
          <cell r="F5">
            <v>24549</v>
          </cell>
        </row>
        <row r="6">
          <cell r="A6" t="str">
            <v>AAUCGM300</v>
          </cell>
          <cell r="B6" t="str">
            <v>AAU</v>
          </cell>
          <cell r="C6" t="str">
            <v>CGM300</v>
          </cell>
          <cell r="D6" t="str">
            <v>Chân giò heo muối 300g</v>
          </cell>
          <cell r="E6">
            <v>73431</v>
          </cell>
          <cell r="F6">
            <v>73431</v>
          </cell>
        </row>
        <row r="7">
          <cell r="A7" t="str">
            <v>AAUGL250</v>
          </cell>
          <cell r="B7" t="str">
            <v>AAU</v>
          </cell>
          <cell r="C7" t="str">
            <v>GL250</v>
          </cell>
          <cell r="D7" t="str">
            <v>Giò lụa cây 250g</v>
          </cell>
          <cell r="E7">
            <v>59400</v>
          </cell>
          <cell r="F7">
            <v>49500</v>
          </cell>
        </row>
        <row r="8">
          <cell r="A8" t="str">
            <v>AAUGM500</v>
          </cell>
          <cell r="B8" t="str">
            <v>AAU</v>
          </cell>
          <cell r="C8" t="str">
            <v>GM500</v>
          </cell>
          <cell r="D8" t="str">
            <v>Gà muối 500g</v>
          </cell>
          <cell r="E8">
            <v>111058</v>
          </cell>
          <cell r="F8">
            <v>111058</v>
          </cell>
        </row>
        <row r="9">
          <cell r="A9" t="str">
            <v>AAUGSG250</v>
          </cell>
          <cell r="B9" t="str">
            <v>AAU</v>
          </cell>
          <cell r="C9" t="str">
            <v>GSG250</v>
          </cell>
          <cell r="D9" t="str">
            <v>Giò sụn gà 250g</v>
          </cell>
          <cell r="E9">
            <v>61050</v>
          </cell>
          <cell r="F9">
            <v>50400</v>
          </cell>
        </row>
        <row r="10">
          <cell r="A10" t="str">
            <v>AAUGTLX250G</v>
          </cell>
          <cell r="B10" t="str">
            <v>AAU</v>
          </cell>
          <cell r="C10" t="str">
            <v>GTLX250G</v>
          </cell>
          <cell r="D10" t="str">
            <v>Giò Tai Lưỡi Xào 250g</v>
          </cell>
          <cell r="E10">
            <v>50183</v>
          </cell>
          <cell r="F10">
            <v>50183</v>
          </cell>
        </row>
        <row r="11">
          <cell r="A11" t="str">
            <v>AAUGXD500</v>
          </cell>
          <cell r="B11" t="str">
            <v>AAU</v>
          </cell>
          <cell r="C11" t="str">
            <v>GXD500</v>
          </cell>
          <cell r="D11" t="str">
            <v>Gà xì dầu 500g</v>
          </cell>
          <cell r="E11">
            <v>111606</v>
          </cell>
          <cell r="F11">
            <v>111606</v>
          </cell>
        </row>
        <row r="12">
          <cell r="A12" t="str">
            <v>AAUMNH250</v>
          </cell>
          <cell r="B12" t="str">
            <v>AAU</v>
          </cell>
          <cell r="C12" t="str">
            <v>MNH250</v>
          </cell>
          <cell r="D12" t="str">
            <v>Mọc Nấm Hương 250g</v>
          </cell>
          <cell r="E12">
            <v>46000</v>
          </cell>
          <cell r="F12">
            <v>46000</v>
          </cell>
        </row>
        <row r="13">
          <cell r="A13" t="str">
            <v>AAUTH200</v>
          </cell>
          <cell r="B13" t="str">
            <v>AAU</v>
          </cell>
          <cell r="C13" t="str">
            <v>TH200</v>
          </cell>
          <cell r="D13" t="str">
            <v>Tai heo muối 200g</v>
          </cell>
          <cell r="E13">
            <v>55595</v>
          </cell>
          <cell r="F13">
            <v>55595</v>
          </cell>
        </row>
        <row r="14">
          <cell r="A14" t="str">
            <v/>
          </cell>
        </row>
        <row r="15">
          <cell r="A15" t="str">
            <v>ACMCGM300</v>
          </cell>
          <cell r="B15" t="str">
            <v>ACM</v>
          </cell>
          <cell r="C15" t="str">
            <v>CGM300</v>
          </cell>
          <cell r="D15" t="str">
            <v>Chân giò heo muối 300g</v>
          </cell>
          <cell r="E15">
            <v>73431</v>
          </cell>
          <cell r="F15">
            <v>66088</v>
          </cell>
        </row>
        <row r="16">
          <cell r="A16" t="str">
            <v>ACMCN300</v>
          </cell>
          <cell r="B16" t="str">
            <v>ACM</v>
          </cell>
          <cell r="C16" t="str">
            <v>CN300</v>
          </cell>
          <cell r="D16" t="str">
            <v>Chả nướng 300g</v>
          </cell>
          <cell r="E16">
            <v>70950</v>
          </cell>
          <cell r="F16">
            <v>63855</v>
          </cell>
        </row>
        <row r="17">
          <cell r="A17" t="str">
            <v>ACMGM500</v>
          </cell>
          <cell r="B17" t="str">
            <v>ACM</v>
          </cell>
          <cell r="C17" t="str">
            <v>GM500</v>
          </cell>
          <cell r="D17" t="str">
            <v>Gà muối 500g</v>
          </cell>
          <cell r="E17">
            <v>111058</v>
          </cell>
          <cell r="F17">
            <v>99952</v>
          </cell>
        </row>
        <row r="18">
          <cell r="A18" t="str">
            <v>ACMGTLX250G</v>
          </cell>
          <cell r="B18" t="str">
            <v>ACM</v>
          </cell>
          <cell r="C18" t="str">
            <v>GTLX250G</v>
          </cell>
          <cell r="D18" t="str">
            <v>Giò Tai Lưỡi Xào 250g</v>
          </cell>
          <cell r="E18">
            <v>50183</v>
          </cell>
          <cell r="F18">
            <v>45165</v>
          </cell>
        </row>
        <row r="19">
          <cell r="A19" t="str">
            <v/>
          </cell>
        </row>
        <row r="20">
          <cell r="A20" t="str">
            <v>AEONCN300</v>
          </cell>
          <cell r="B20" t="str">
            <v>AEON</v>
          </cell>
          <cell r="C20" t="str">
            <v>CN300</v>
          </cell>
          <cell r="D20" t="str">
            <v>Chả nướng 300g</v>
          </cell>
          <cell r="E20">
            <v>70950</v>
          </cell>
          <cell r="F20">
            <v>70950</v>
          </cell>
        </row>
        <row r="21">
          <cell r="A21" t="str">
            <v>AEONGM500</v>
          </cell>
          <cell r="B21" t="str">
            <v>AEON</v>
          </cell>
          <cell r="C21" t="str">
            <v>GM500</v>
          </cell>
          <cell r="D21" t="str">
            <v>Gà muối 500g</v>
          </cell>
          <cell r="E21">
            <v>111058</v>
          </cell>
          <cell r="F21">
            <v>111058</v>
          </cell>
        </row>
        <row r="22">
          <cell r="A22" t="str">
            <v>AEONGTLX250G</v>
          </cell>
          <cell r="B22" t="str">
            <v>AEON</v>
          </cell>
          <cell r="C22" t="str">
            <v>GTLX250G</v>
          </cell>
          <cell r="D22" t="str">
            <v>Giò Tai Lưỡi Xào 250g</v>
          </cell>
          <cell r="E22">
            <v>50183</v>
          </cell>
          <cell r="F22">
            <v>50183</v>
          </cell>
        </row>
        <row r="23">
          <cell r="A23" t="str">
            <v/>
          </cell>
        </row>
        <row r="24">
          <cell r="A24" t="str">
            <v>ANNGHIACGM300</v>
          </cell>
          <cell r="B24" t="str">
            <v>ANNGHIA</v>
          </cell>
          <cell r="C24" t="str">
            <v>CGM300</v>
          </cell>
          <cell r="D24" t="str">
            <v>Chân giò heo muối 300g</v>
          </cell>
          <cell r="E24">
            <v>73431</v>
          </cell>
          <cell r="F24">
            <v>73431</v>
          </cell>
        </row>
        <row r="25">
          <cell r="A25" t="str">
            <v>ANNGHIAGHK300</v>
          </cell>
          <cell r="B25" t="str">
            <v>ANNGHIA</v>
          </cell>
          <cell r="C25" t="str">
            <v>GHK300</v>
          </cell>
          <cell r="D25" t="str">
            <v>Gà muối hun khói 300g</v>
          </cell>
          <cell r="E25">
            <v>70000</v>
          </cell>
          <cell r="F25">
            <v>70000</v>
          </cell>
        </row>
        <row r="26">
          <cell r="A26" t="str">
            <v>ANNGHIAGM500</v>
          </cell>
          <cell r="B26" t="str">
            <v>ANNGHIA</v>
          </cell>
          <cell r="C26" t="str">
            <v>GM500</v>
          </cell>
          <cell r="D26" t="str">
            <v>Gà muối 500g</v>
          </cell>
          <cell r="E26">
            <v>111058</v>
          </cell>
          <cell r="F26">
            <v>111058</v>
          </cell>
        </row>
        <row r="27">
          <cell r="A27" t="str">
            <v>ANNGHIAGTLX250G</v>
          </cell>
          <cell r="B27" t="str">
            <v>ANNGHIA</v>
          </cell>
          <cell r="C27" t="str">
            <v>GTLX250G</v>
          </cell>
          <cell r="D27" t="str">
            <v>Giò Tai Lưỡi Xào 250g</v>
          </cell>
          <cell r="E27">
            <v>50183</v>
          </cell>
          <cell r="F27">
            <v>50183</v>
          </cell>
        </row>
        <row r="28">
          <cell r="A28" t="str">
            <v>ANNGHIATH200</v>
          </cell>
          <cell r="B28" t="str">
            <v>ANNGHIA</v>
          </cell>
          <cell r="C28" t="str">
            <v>TH200</v>
          </cell>
          <cell r="D28" t="str">
            <v>Tai heo muối 200g</v>
          </cell>
          <cell r="E28">
            <v>55595</v>
          </cell>
          <cell r="F28">
            <v>55595</v>
          </cell>
        </row>
        <row r="29">
          <cell r="A29" t="str">
            <v/>
          </cell>
        </row>
        <row r="30">
          <cell r="A30" t="str">
            <v>BACHHOAXANHCGM300</v>
          </cell>
          <cell r="B30" t="str">
            <v>BACHHOAXANH</v>
          </cell>
          <cell r="C30" t="str">
            <v>CGM300</v>
          </cell>
          <cell r="D30" t="str">
            <v>Chân giò heo muối 300g</v>
          </cell>
          <cell r="E30">
            <v>73431</v>
          </cell>
          <cell r="F30">
            <v>66088</v>
          </cell>
        </row>
        <row r="31">
          <cell r="A31" t="str">
            <v>BACHHOAXANHGM500</v>
          </cell>
          <cell r="B31" t="str">
            <v>BACHHOAXANH</v>
          </cell>
          <cell r="C31" t="str">
            <v>GM500</v>
          </cell>
          <cell r="D31" t="str">
            <v>Gà muối 500g</v>
          </cell>
          <cell r="E31">
            <v>111058</v>
          </cell>
          <cell r="F31">
            <v>81818</v>
          </cell>
        </row>
        <row r="32">
          <cell r="A32" t="str">
            <v>BACHHOAXANHGTLX250G</v>
          </cell>
          <cell r="B32" t="str">
            <v>BACHHOAXANH</v>
          </cell>
          <cell r="C32" t="str">
            <v>GTLX250G</v>
          </cell>
          <cell r="D32" t="str">
            <v>Giò Tai Lưỡi Xào 250g</v>
          </cell>
          <cell r="E32">
            <v>50183</v>
          </cell>
          <cell r="F32">
            <v>45165</v>
          </cell>
        </row>
        <row r="33">
          <cell r="A33" t="str">
            <v/>
          </cell>
        </row>
        <row r="34">
          <cell r="A34" t="str">
            <v>BRGCGM300</v>
          </cell>
          <cell r="B34" t="str">
            <v>BRG</v>
          </cell>
          <cell r="C34" t="str">
            <v>CGM300</v>
          </cell>
          <cell r="D34" t="str">
            <v>Chân giò heo muối 300g</v>
          </cell>
          <cell r="E34">
            <v>73431</v>
          </cell>
          <cell r="F34">
            <v>69759</v>
          </cell>
        </row>
        <row r="35">
          <cell r="A35" t="str">
            <v>BRGCGM500</v>
          </cell>
          <cell r="B35" t="str">
            <v>BRG</v>
          </cell>
          <cell r="C35" t="str">
            <v>CGM500</v>
          </cell>
          <cell r="D35" t="str">
            <v>Chân giò heo muối 500g</v>
          </cell>
          <cell r="E35">
            <v>119066</v>
          </cell>
          <cell r="F35">
            <v>113113</v>
          </cell>
        </row>
        <row r="36">
          <cell r="A36" t="str">
            <v>BRGGL500KT</v>
          </cell>
          <cell r="B36" t="str">
            <v>BRG</v>
          </cell>
          <cell r="C36" t="str">
            <v>GL500KT</v>
          </cell>
          <cell r="D36" t="str">
            <v>Giò lụa 500g</v>
          </cell>
          <cell r="E36">
            <v>89312</v>
          </cell>
          <cell r="F36">
            <v>89312</v>
          </cell>
        </row>
        <row r="37">
          <cell r="A37" t="str">
            <v>BRGGM500</v>
          </cell>
          <cell r="B37" t="str">
            <v>BRG</v>
          </cell>
          <cell r="C37" t="str">
            <v>GM500</v>
          </cell>
          <cell r="D37" t="str">
            <v>Gà muối 500g</v>
          </cell>
          <cell r="E37">
            <v>111058</v>
          </cell>
          <cell r="F37">
            <v>105505</v>
          </cell>
        </row>
        <row r="38">
          <cell r="A38" t="str">
            <v>BRGGTLX250G</v>
          </cell>
          <cell r="B38" t="str">
            <v>BRG</v>
          </cell>
          <cell r="C38" t="str">
            <v>GTLX250G</v>
          </cell>
          <cell r="D38" t="str">
            <v>Giò Tai Lưỡi Xào 250g</v>
          </cell>
          <cell r="E38">
            <v>50183</v>
          </cell>
          <cell r="F38">
            <v>47673</v>
          </cell>
        </row>
        <row r="39">
          <cell r="A39" t="str">
            <v>BRGGTNH500</v>
          </cell>
          <cell r="B39" t="str">
            <v>BRG</v>
          </cell>
          <cell r="C39" t="str">
            <v>GTNH500</v>
          </cell>
          <cell r="D39" t="str">
            <v>Giò tai nấm hương 500g</v>
          </cell>
          <cell r="E39">
            <v>96890</v>
          </cell>
          <cell r="F39">
            <v>96890</v>
          </cell>
        </row>
        <row r="40">
          <cell r="A40" t="str">
            <v>BRGGXD500</v>
          </cell>
          <cell r="B40" t="str">
            <v>BRG</v>
          </cell>
          <cell r="C40" t="str">
            <v>GXD500</v>
          </cell>
          <cell r="D40" t="str">
            <v>Gà xì dầu 500g</v>
          </cell>
          <cell r="E40">
            <v>111606</v>
          </cell>
          <cell r="F40">
            <v>106026</v>
          </cell>
        </row>
        <row r="41">
          <cell r="A41" t="str">
            <v>BRGMNH250</v>
          </cell>
          <cell r="B41" t="str">
            <v>BRG</v>
          </cell>
          <cell r="C41" t="str">
            <v>MNH250</v>
          </cell>
          <cell r="D41" t="str">
            <v>Mọc Nấm Hương 250g</v>
          </cell>
          <cell r="E41">
            <v>46000</v>
          </cell>
          <cell r="F41">
            <v>43700</v>
          </cell>
        </row>
        <row r="42">
          <cell r="A42" t="str">
            <v>BRGTH200</v>
          </cell>
          <cell r="B42" t="str">
            <v>BRG</v>
          </cell>
          <cell r="C42" t="str">
            <v>TH200</v>
          </cell>
          <cell r="D42" t="str">
            <v>Tai heo muối 200g</v>
          </cell>
          <cell r="E42">
            <v>55595</v>
          </cell>
          <cell r="F42">
            <v>52815</v>
          </cell>
        </row>
        <row r="43">
          <cell r="A43" t="str">
            <v>BRGTH400</v>
          </cell>
          <cell r="B43" t="str">
            <v>BRG</v>
          </cell>
          <cell r="C43" t="str">
            <v>TH400</v>
          </cell>
          <cell r="D43" t="str">
            <v>Tai heo muối 400g</v>
          </cell>
          <cell r="E43">
            <v>107205</v>
          </cell>
          <cell r="F43">
            <v>101845</v>
          </cell>
        </row>
        <row r="44">
          <cell r="A44" t="str">
            <v/>
          </cell>
        </row>
        <row r="45">
          <cell r="A45" t="str">
            <v>CircleKCGM100</v>
          </cell>
          <cell r="B45" t="str">
            <v>CircleK</v>
          </cell>
          <cell r="C45" t="str">
            <v>CGM100</v>
          </cell>
          <cell r="D45" t="str">
            <v>Chân giò heo muối 100g</v>
          </cell>
          <cell r="E45">
            <v>24549</v>
          </cell>
          <cell r="F45">
            <v>23076</v>
          </cell>
        </row>
        <row r="46">
          <cell r="A46" t="str">
            <v>CircleKGHK300</v>
          </cell>
          <cell r="B46" t="str">
            <v>CircleK</v>
          </cell>
          <cell r="C46" t="str">
            <v>GHK300</v>
          </cell>
          <cell r="D46" t="str">
            <v>Gà muối hun khói 300g</v>
          </cell>
          <cell r="E46">
            <v>70000</v>
          </cell>
          <cell r="F46">
            <v>62637</v>
          </cell>
        </row>
        <row r="47">
          <cell r="A47" t="str">
            <v/>
          </cell>
        </row>
        <row r="48">
          <cell r="A48" t="str">
            <v>CLEVERFOODCC300</v>
          </cell>
          <cell r="B48" t="str">
            <v>CLEVERFOOD</v>
          </cell>
          <cell r="C48" t="str">
            <v>CC300</v>
          </cell>
          <cell r="D48" t="str">
            <v>Chả cốm 300g</v>
          </cell>
          <cell r="E48">
            <v>74250</v>
          </cell>
          <cell r="F48">
            <v>71280</v>
          </cell>
        </row>
        <row r="49">
          <cell r="A49" t="str">
            <v>CLEVERFOODCGM300</v>
          </cell>
          <cell r="B49" t="str">
            <v>CLEVERFOOD</v>
          </cell>
          <cell r="C49" t="str">
            <v>CGM300</v>
          </cell>
          <cell r="D49" t="str">
            <v>Chân giò heo muối 300g</v>
          </cell>
          <cell r="E49">
            <v>73431</v>
          </cell>
          <cell r="F49">
            <v>70494</v>
          </cell>
        </row>
        <row r="50">
          <cell r="A50" t="str">
            <v>CLEVERFOODCN300</v>
          </cell>
          <cell r="B50" t="str">
            <v>CLEVERFOOD</v>
          </cell>
          <cell r="C50" t="str">
            <v>CN300</v>
          </cell>
          <cell r="D50" t="str">
            <v>Chả nướng 300g</v>
          </cell>
          <cell r="E50">
            <v>70950</v>
          </cell>
          <cell r="F50">
            <v>68112</v>
          </cell>
        </row>
        <row r="51">
          <cell r="A51" t="str">
            <v>CLEVERFOODGM500</v>
          </cell>
          <cell r="B51" t="str">
            <v>CLEVERFOOD</v>
          </cell>
          <cell r="C51" t="str">
            <v>GM500</v>
          </cell>
          <cell r="D51" t="str">
            <v>Gà muối 500g</v>
          </cell>
          <cell r="E51">
            <v>111058</v>
          </cell>
          <cell r="F51">
            <v>106616</v>
          </cell>
        </row>
        <row r="52">
          <cell r="A52" t="str">
            <v>CLEVERFOODGTLX250G</v>
          </cell>
          <cell r="B52" t="str">
            <v>CLEVERFOOD</v>
          </cell>
          <cell r="C52" t="str">
            <v>GTLX250G</v>
          </cell>
          <cell r="D52" t="str">
            <v>Giò Tai Lưỡi Xào 250g</v>
          </cell>
          <cell r="E52">
            <v>50183</v>
          </cell>
          <cell r="F52">
            <v>48175</v>
          </cell>
        </row>
        <row r="53">
          <cell r="A53" t="str">
            <v>CLEVERFOODMNH250</v>
          </cell>
          <cell r="B53" t="str">
            <v>CLEVERFOOD</v>
          </cell>
          <cell r="C53" t="str">
            <v>MNH250</v>
          </cell>
          <cell r="D53" t="str">
            <v>Mọc Nấm Hương 250g</v>
          </cell>
          <cell r="E53">
            <v>46000</v>
          </cell>
          <cell r="F53">
            <v>44160</v>
          </cell>
        </row>
        <row r="54">
          <cell r="A54" t="str">
            <v>CLEVERFOODTH200</v>
          </cell>
          <cell r="B54" t="str">
            <v>CLEVERFOOD</v>
          </cell>
          <cell r="C54" t="str">
            <v>TH200</v>
          </cell>
          <cell r="D54" t="str">
            <v>Tai heo muối 200g</v>
          </cell>
          <cell r="E54">
            <v>55595</v>
          </cell>
          <cell r="F54">
            <v>53371</v>
          </cell>
        </row>
        <row r="55">
          <cell r="A55" t="str">
            <v/>
          </cell>
        </row>
        <row r="56">
          <cell r="A56" t="str">
            <v>COOPBGHM450</v>
          </cell>
          <cell r="B56" t="str">
            <v>COOP</v>
          </cell>
          <cell r="C56" t="str">
            <v>BGHM450</v>
          </cell>
          <cell r="D56" t="str">
            <v>Bắp giò heo muối vị Tayaki Coop Select 450g</v>
          </cell>
          <cell r="E56">
            <v>106050</v>
          </cell>
          <cell r="F56">
            <v>86961</v>
          </cell>
        </row>
        <row r="57">
          <cell r="A57" t="str">
            <v>COOPCC300</v>
          </cell>
          <cell r="B57" t="str">
            <v>COOP</v>
          </cell>
          <cell r="C57" t="str">
            <v>CC300</v>
          </cell>
          <cell r="D57" t="str">
            <v>Chả cốm 300g</v>
          </cell>
          <cell r="E57">
            <v>74250</v>
          </cell>
          <cell r="F57">
            <v>74250</v>
          </cell>
        </row>
        <row r="58">
          <cell r="A58" t="str">
            <v>COOPCGM300</v>
          </cell>
          <cell r="B58" t="str">
            <v>COOP</v>
          </cell>
          <cell r="C58" t="str">
            <v>CGM300</v>
          </cell>
          <cell r="D58" t="str">
            <v>Chân giò heo muối 300g</v>
          </cell>
          <cell r="E58">
            <v>73431</v>
          </cell>
          <cell r="F58">
            <v>73431</v>
          </cell>
        </row>
        <row r="59">
          <cell r="A59" t="str">
            <v>COOPCGM500</v>
          </cell>
          <cell r="B59" t="str">
            <v>COOP</v>
          </cell>
          <cell r="C59" t="str">
            <v>CGM500</v>
          </cell>
          <cell r="D59" t="str">
            <v>Chân giò heo muối 500g</v>
          </cell>
          <cell r="E59">
            <v>119066</v>
          </cell>
          <cell r="F59">
            <v>119066</v>
          </cell>
        </row>
        <row r="60">
          <cell r="A60" t="str">
            <v>COOPCN300</v>
          </cell>
          <cell r="B60" t="str">
            <v>COOP</v>
          </cell>
          <cell r="C60" t="str">
            <v>CN300</v>
          </cell>
          <cell r="D60" t="str">
            <v>Chả nướng 300g</v>
          </cell>
          <cell r="E60">
            <v>74250</v>
          </cell>
          <cell r="F60">
            <v>70950</v>
          </cell>
        </row>
        <row r="61">
          <cell r="A61" t="str">
            <v>COOPGHC500</v>
          </cell>
          <cell r="B61" t="str">
            <v>COOP</v>
          </cell>
          <cell r="C61" t="str">
            <v>GHC500</v>
          </cell>
          <cell r="D61" t="str">
            <v>Gà hun cỏ xạ hương Coop Select 500g</v>
          </cell>
          <cell r="E61">
            <v>110250</v>
          </cell>
          <cell r="F61">
            <v>110250</v>
          </cell>
        </row>
        <row r="62">
          <cell r="A62" t="str">
            <v>COOPGM500</v>
          </cell>
          <cell r="B62" t="str">
            <v>COOP</v>
          </cell>
          <cell r="C62" t="str">
            <v>GM500</v>
          </cell>
          <cell r="D62" t="str">
            <v>Gà muối 500g</v>
          </cell>
          <cell r="E62">
            <v>111058</v>
          </cell>
          <cell r="F62">
            <v>111058</v>
          </cell>
        </row>
        <row r="63">
          <cell r="A63" t="str">
            <v>COOPGTLX250G</v>
          </cell>
          <cell r="B63" t="str">
            <v>COOP</v>
          </cell>
          <cell r="C63" t="str">
            <v>GTLX250G</v>
          </cell>
          <cell r="D63" t="str">
            <v>Giò Tai Lưỡi Xào 250g</v>
          </cell>
          <cell r="E63">
            <v>50183</v>
          </cell>
          <cell r="F63">
            <v>50182</v>
          </cell>
        </row>
        <row r="64">
          <cell r="A64" t="str">
            <v>COOPGXD500</v>
          </cell>
          <cell r="B64" t="str">
            <v>COOP</v>
          </cell>
          <cell r="C64" t="str">
            <v>GXD500</v>
          </cell>
          <cell r="D64" t="str">
            <v>Gà xì dầu 500g</v>
          </cell>
          <cell r="E64">
            <v>111606</v>
          </cell>
          <cell r="F64">
            <v>111606</v>
          </cell>
        </row>
        <row r="65">
          <cell r="A65" t="str">
            <v/>
          </cell>
        </row>
        <row r="66">
          <cell r="A66" t="str">
            <v>DALATFARMCC300</v>
          </cell>
          <cell r="B66" t="str">
            <v>DALATFARM</v>
          </cell>
          <cell r="C66" t="str">
            <v>CC300</v>
          </cell>
          <cell r="D66" t="str">
            <v>Chả cốm 300g</v>
          </cell>
          <cell r="E66">
            <v>74250</v>
          </cell>
          <cell r="F66">
            <v>74250</v>
          </cell>
        </row>
        <row r="67">
          <cell r="A67" t="str">
            <v>DALATFARMCGM100</v>
          </cell>
          <cell r="B67" t="str">
            <v>DALATFARM</v>
          </cell>
          <cell r="C67" t="str">
            <v>CGM100</v>
          </cell>
          <cell r="D67" t="str">
            <v>Chân giò heo muối 100g</v>
          </cell>
          <cell r="E67">
            <v>24549</v>
          </cell>
          <cell r="F67">
            <v>24549</v>
          </cell>
        </row>
        <row r="68">
          <cell r="A68" t="str">
            <v>DALATFARMCGM300</v>
          </cell>
          <cell r="B68" t="str">
            <v>DALATFARM</v>
          </cell>
          <cell r="C68" t="str">
            <v>CGM300</v>
          </cell>
          <cell r="D68" t="str">
            <v>Chân giò heo muối 300g</v>
          </cell>
          <cell r="E68">
            <v>73431</v>
          </cell>
          <cell r="F68">
            <v>73431</v>
          </cell>
        </row>
        <row r="69">
          <cell r="A69" t="str">
            <v>DALATFARMCGM500</v>
          </cell>
          <cell r="B69" t="str">
            <v>DALATFARM</v>
          </cell>
          <cell r="C69" t="str">
            <v>CGM500</v>
          </cell>
          <cell r="D69" t="str">
            <v>Chân giò heo muối 500g</v>
          </cell>
          <cell r="E69">
            <v>119066</v>
          </cell>
          <cell r="F69">
            <v>119066</v>
          </cell>
        </row>
        <row r="70">
          <cell r="A70" t="str">
            <v>DALATFARMCGST150</v>
          </cell>
          <cell r="B70" t="str">
            <v>DALATFARM</v>
          </cell>
          <cell r="C70" t="str">
            <v>CGST150</v>
          </cell>
          <cell r="D70" t="str">
            <v>Chân gà sả tắc 150g</v>
          </cell>
          <cell r="E70">
            <v>22500</v>
          </cell>
          <cell r="F70">
            <v>22500</v>
          </cell>
        </row>
        <row r="71">
          <cell r="A71" t="str">
            <v>DALATFARMCN300</v>
          </cell>
          <cell r="B71" t="str">
            <v>DALATFARM</v>
          </cell>
          <cell r="C71" t="str">
            <v>CN300</v>
          </cell>
          <cell r="D71" t="str">
            <v>Chả nướng 300g</v>
          </cell>
          <cell r="E71">
            <v>70950</v>
          </cell>
          <cell r="F71">
            <v>70950</v>
          </cell>
        </row>
        <row r="72">
          <cell r="A72" t="str">
            <v>DALATFARMGHK300</v>
          </cell>
          <cell r="B72" t="str">
            <v>DALATFARM</v>
          </cell>
          <cell r="C72" t="str">
            <v>GHK300</v>
          </cell>
          <cell r="D72" t="str">
            <v>Gà muối hun khói 300g</v>
          </cell>
          <cell r="E72">
            <v>70000</v>
          </cell>
          <cell r="F72">
            <v>70000</v>
          </cell>
        </row>
        <row r="73">
          <cell r="A73" t="str">
            <v>DALATFARMGM500</v>
          </cell>
          <cell r="B73" t="str">
            <v>DALATFARM</v>
          </cell>
          <cell r="C73" t="str">
            <v>GM500</v>
          </cell>
          <cell r="D73" t="str">
            <v>Gà muối 500g</v>
          </cell>
          <cell r="E73">
            <v>111058</v>
          </cell>
          <cell r="F73">
            <v>111058</v>
          </cell>
        </row>
        <row r="74">
          <cell r="A74" t="str">
            <v>DALATFARMGTLX250G</v>
          </cell>
          <cell r="B74" t="str">
            <v>DALATFARM</v>
          </cell>
          <cell r="C74" t="str">
            <v>GTLX250G</v>
          </cell>
          <cell r="D74" t="str">
            <v>Giò Tai Lưỡi Xào 250g</v>
          </cell>
          <cell r="E74">
            <v>50183</v>
          </cell>
          <cell r="F74">
            <v>50183</v>
          </cell>
        </row>
        <row r="75">
          <cell r="A75" t="str">
            <v>DALATFARMGXD500</v>
          </cell>
          <cell r="B75" t="str">
            <v>DALATFARM</v>
          </cell>
          <cell r="C75" t="str">
            <v>GXD500</v>
          </cell>
          <cell r="D75" t="str">
            <v>Gà xì dầu 500g</v>
          </cell>
          <cell r="E75">
            <v>111606</v>
          </cell>
          <cell r="F75">
            <v>111606</v>
          </cell>
        </row>
        <row r="76">
          <cell r="A76" t="str">
            <v>DALATFARMMNH250</v>
          </cell>
          <cell r="B76" t="str">
            <v>DALATFARM</v>
          </cell>
          <cell r="C76" t="str">
            <v>MNH250</v>
          </cell>
          <cell r="D76" t="str">
            <v>Mọc Nấm Hương 250g</v>
          </cell>
          <cell r="E76">
            <v>46000</v>
          </cell>
          <cell r="F76">
            <v>46000</v>
          </cell>
        </row>
        <row r="77">
          <cell r="A77" t="str">
            <v>DALATFARMTH200</v>
          </cell>
          <cell r="B77" t="str">
            <v>DALATFARM</v>
          </cell>
          <cell r="C77" t="str">
            <v>TH200</v>
          </cell>
          <cell r="D77" t="str">
            <v>Tai heo muối 200g</v>
          </cell>
          <cell r="E77">
            <v>55595</v>
          </cell>
          <cell r="F77">
            <v>55595</v>
          </cell>
        </row>
        <row r="78">
          <cell r="A78" t="str">
            <v>DALATFARMTHST150</v>
          </cell>
          <cell r="B78" t="str">
            <v>DALATFARM</v>
          </cell>
          <cell r="C78" t="str">
            <v>THST150</v>
          </cell>
          <cell r="D78" t="str">
            <v>Tai heo sốt thái 150g</v>
          </cell>
          <cell r="E78">
            <v>21667</v>
          </cell>
          <cell r="F78">
            <v>21667</v>
          </cell>
        </row>
        <row r="79">
          <cell r="A79" t="str">
            <v/>
          </cell>
        </row>
        <row r="80">
          <cell r="A80" t="str">
            <v>DUCTHANHCGM300</v>
          </cell>
          <cell r="B80" t="str">
            <v>DUCTHANH</v>
          </cell>
          <cell r="C80" t="str">
            <v>CGM300</v>
          </cell>
          <cell r="D80" t="str">
            <v>Chân giò heo muối 300g</v>
          </cell>
          <cell r="E80">
            <v>73431</v>
          </cell>
          <cell r="F80">
            <v>73431</v>
          </cell>
        </row>
        <row r="81">
          <cell r="A81" t="str">
            <v>DUCTHANHGTLX250G</v>
          </cell>
          <cell r="B81" t="str">
            <v>DUCTHANH</v>
          </cell>
          <cell r="C81" t="str">
            <v>GTLX250G</v>
          </cell>
          <cell r="D81" t="str">
            <v>Giò Tai Lưỡi Xào 250g</v>
          </cell>
          <cell r="E81">
            <v>50183</v>
          </cell>
          <cell r="F81">
            <v>50182</v>
          </cell>
        </row>
        <row r="82">
          <cell r="A82" t="str">
            <v>DUCTHANHTH200</v>
          </cell>
          <cell r="B82" t="str">
            <v>DUCTHANH</v>
          </cell>
          <cell r="C82" t="str">
            <v>TH200</v>
          </cell>
          <cell r="D82" t="str">
            <v>Tai heo muối 200g</v>
          </cell>
          <cell r="E82">
            <v>55595</v>
          </cell>
          <cell r="F82">
            <v>55595</v>
          </cell>
        </row>
        <row r="83">
          <cell r="A83" t="str">
            <v/>
          </cell>
        </row>
        <row r="84">
          <cell r="A84" t="str">
            <v>EASYMARTCC300</v>
          </cell>
          <cell r="B84" t="str">
            <v>EASYMART</v>
          </cell>
          <cell r="C84" t="str">
            <v>CC300</v>
          </cell>
          <cell r="D84" t="str">
            <v>Chả cốm 300g</v>
          </cell>
          <cell r="E84">
            <v>74250</v>
          </cell>
          <cell r="F84">
            <v>71280</v>
          </cell>
        </row>
        <row r="85">
          <cell r="A85" t="str">
            <v>EASYMARTCGM300</v>
          </cell>
          <cell r="B85" t="str">
            <v>EASYMART</v>
          </cell>
          <cell r="C85" t="str">
            <v>CGM300</v>
          </cell>
          <cell r="D85" t="str">
            <v>Chân giò heo muối 300g</v>
          </cell>
          <cell r="E85">
            <v>73431</v>
          </cell>
          <cell r="F85">
            <v>70494</v>
          </cell>
        </row>
        <row r="86">
          <cell r="A86" t="str">
            <v>EASYMARTGM500</v>
          </cell>
          <cell r="B86" t="str">
            <v>EASYMART</v>
          </cell>
          <cell r="C86" t="str">
            <v>GM500</v>
          </cell>
          <cell r="D86" t="str">
            <v>Gà muối 500g</v>
          </cell>
          <cell r="E86">
            <v>111058</v>
          </cell>
          <cell r="F86">
            <v>106616</v>
          </cell>
        </row>
        <row r="87">
          <cell r="A87" t="str">
            <v>EASYMARTGTLX250G</v>
          </cell>
          <cell r="B87" t="str">
            <v>EASYMART</v>
          </cell>
          <cell r="C87" t="str">
            <v>GTLX250G</v>
          </cell>
          <cell r="D87" t="str">
            <v>Giò Tai Lưỡi Xào 250g</v>
          </cell>
          <cell r="E87">
            <v>50183</v>
          </cell>
          <cell r="F87">
            <v>48175</v>
          </cell>
        </row>
        <row r="88">
          <cell r="A88" t="str">
            <v>EASYMARTMNH250</v>
          </cell>
          <cell r="B88" t="str">
            <v>EASYMART</v>
          </cell>
          <cell r="C88" t="str">
            <v>MNH250</v>
          </cell>
          <cell r="D88" t="str">
            <v>Mọc Nấm Hương 250g</v>
          </cell>
          <cell r="E88">
            <v>46000</v>
          </cell>
          <cell r="F88">
            <v>44160</v>
          </cell>
        </row>
        <row r="89">
          <cell r="A89" t="str">
            <v>EASYMARTTH200</v>
          </cell>
          <cell r="B89" t="str">
            <v>EASYMART</v>
          </cell>
          <cell r="C89" t="str">
            <v>TH200</v>
          </cell>
          <cell r="D89" t="str">
            <v>Tai heo muối 200g</v>
          </cell>
          <cell r="E89">
            <v>55595</v>
          </cell>
          <cell r="F89">
            <v>53372</v>
          </cell>
        </row>
        <row r="90">
          <cell r="A90" t="str">
            <v/>
          </cell>
        </row>
        <row r="91">
          <cell r="A91" t="str">
            <v>EBCC300</v>
          </cell>
          <cell r="B91" t="str">
            <v>EB</v>
          </cell>
          <cell r="C91" t="str">
            <v>CC300</v>
          </cell>
          <cell r="D91" t="str">
            <v>Chả cốm 300g</v>
          </cell>
          <cell r="E91">
            <v>74250</v>
          </cell>
          <cell r="F91">
            <v>63113</v>
          </cell>
        </row>
        <row r="92">
          <cell r="A92" t="str">
            <v>EBCGM300</v>
          </cell>
          <cell r="B92" t="str">
            <v>EB</v>
          </cell>
          <cell r="C92" t="str">
            <v>CGM300</v>
          </cell>
          <cell r="D92" t="str">
            <v>Chân giò heo muối 300g</v>
          </cell>
          <cell r="E92">
            <v>73432</v>
          </cell>
          <cell r="F92">
            <v>73431</v>
          </cell>
        </row>
        <row r="93">
          <cell r="A93" t="str">
            <v>EBCN300</v>
          </cell>
          <cell r="B93" t="str">
            <v>EB</v>
          </cell>
          <cell r="C93" t="str">
            <v>CN300</v>
          </cell>
          <cell r="D93" t="str">
            <v>Chả nướng 300g</v>
          </cell>
          <cell r="E93">
            <v>70950</v>
          </cell>
          <cell r="F93">
            <v>60308</v>
          </cell>
        </row>
        <row r="94">
          <cell r="A94" t="str">
            <v>EBGM500</v>
          </cell>
          <cell r="B94" t="str">
            <v>EB</v>
          </cell>
          <cell r="C94" t="str">
            <v>GM500</v>
          </cell>
          <cell r="D94" t="str">
            <v>Gà muối 500g</v>
          </cell>
          <cell r="E94">
            <v>111058</v>
          </cell>
          <cell r="F94">
            <v>111058</v>
          </cell>
        </row>
        <row r="95">
          <cell r="A95" t="str">
            <v>EBGTLX250G</v>
          </cell>
          <cell r="B95" t="str">
            <v>EB</v>
          </cell>
          <cell r="C95" t="str">
            <v>GTLX250G</v>
          </cell>
          <cell r="D95" t="str">
            <v>Giò Tai Lưỡi Xào 250g</v>
          </cell>
          <cell r="E95">
            <v>50183</v>
          </cell>
          <cell r="F95">
            <v>50183</v>
          </cell>
        </row>
        <row r="96">
          <cell r="A96" t="str">
            <v>EBGXD500</v>
          </cell>
          <cell r="B96" t="str">
            <v>EB</v>
          </cell>
          <cell r="C96" t="str">
            <v>GXD500</v>
          </cell>
          <cell r="D96" t="str">
            <v>Gà xì dầu 500g</v>
          </cell>
          <cell r="E96">
            <v>111606</v>
          </cell>
          <cell r="F96">
            <v>94865</v>
          </cell>
        </row>
        <row r="97">
          <cell r="A97" t="str">
            <v>EBMNH250</v>
          </cell>
          <cell r="B97" t="str">
            <v>EB</v>
          </cell>
          <cell r="C97" t="str">
            <v>MNH250</v>
          </cell>
          <cell r="D97" t="str">
            <v>Mọc Nấm Hương 250g</v>
          </cell>
          <cell r="E97">
            <v>46000</v>
          </cell>
          <cell r="F97">
            <v>46000</v>
          </cell>
        </row>
        <row r="98">
          <cell r="A98" t="str">
            <v>EBTH200</v>
          </cell>
          <cell r="B98" t="str">
            <v>EB</v>
          </cell>
          <cell r="C98" t="str">
            <v>TH200</v>
          </cell>
          <cell r="D98" t="str">
            <v>Tai heo muối 200g</v>
          </cell>
          <cell r="E98">
            <v>55595</v>
          </cell>
          <cell r="F98">
            <v>55595</v>
          </cell>
        </row>
        <row r="99">
          <cell r="A99" t="str">
            <v>EBCGM500</v>
          </cell>
          <cell r="B99" t="str">
            <v>EB</v>
          </cell>
          <cell r="C99" t="str">
            <v>CGM500</v>
          </cell>
          <cell r="D99" t="str">
            <v>Chân giò heo muối 500g</v>
          </cell>
          <cell r="E99">
            <v>111058</v>
          </cell>
          <cell r="F99">
            <v>111058</v>
          </cell>
        </row>
        <row r="100">
          <cell r="A100" t="str">
            <v/>
          </cell>
        </row>
        <row r="101">
          <cell r="A101" t="str">
            <v>Eco001CGM300</v>
          </cell>
          <cell r="B101" t="str">
            <v>Eco001</v>
          </cell>
          <cell r="C101" t="str">
            <v>CGM300</v>
          </cell>
          <cell r="D101" t="str">
            <v>Chân giò heo muối 300g</v>
          </cell>
          <cell r="E101">
            <v>73431</v>
          </cell>
          <cell r="F101">
            <v>73431</v>
          </cell>
        </row>
        <row r="102">
          <cell r="A102" t="str">
            <v>Eco001GHK300</v>
          </cell>
          <cell r="B102" t="str">
            <v>Eco001</v>
          </cell>
          <cell r="C102" t="str">
            <v>GHK300</v>
          </cell>
          <cell r="D102" t="str">
            <v>Gà muối hun khói 300g</v>
          </cell>
          <cell r="E102">
            <v>70000</v>
          </cell>
          <cell r="F102">
            <v>70000</v>
          </cell>
        </row>
        <row r="103">
          <cell r="A103" t="str">
            <v>Eco001GM500</v>
          </cell>
          <cell r="B103" t="str">
            <v>Eco001</v>
          </cell>
          <cell r="C103" t="str">
            <v>GM500</v>
          </cell>
          <cell r="D103" t="str">
            <v>Gà muối 500g</v>
          </cell>
          <cell r="E103">
            <v>111058</v>
          </cell>
          <cell r="F103">
            <v>111058</v>
          </cell>
        </row>
        <row r="104">
          <cell r="A104" t="str">
            <v>Eco001GTLX250G</v>
          </cell>
          <cell r="B104" t="str">
            <v>Eco001</v>
          </cell>
          <cell r="C104" t="str">
            <v>GTLX250G</v>
          </cell>
          <cell r="D104" t="str">
            <v>Giò Tai Lưỡi Xào 250g</v>
          </cell>
          <cell r="E104">
            <v>50183</v>
          </cell>
          <cell r="F104">
            <v>50182</v>
          </cell>
        </row>
        <row r="105">
          <cell r="A105" t="str">
            <v>Eco001TH200</v>
          </cell>
          <cell r="B105" t="str">
            <v>Eco001</v>
          </cell>
          <cell r="C105" t="str">
            <v>TH200</v>
          </cell>
          <cell r="D105" t="str">
            <v>Tai heo muối 200g</v>
          </cell>
          <cell r="E105">
            <v>55595</v>
          </cell>
          <cell r="F105">
            <v>55595</v>
          </cell>
        </row>
        <row r="106">
          <cell r="A106" t="str">
            <v/>
          </cell>
        </row>
        <row r="107">
          <cell r="A107" t="str">
            <v>FARMSHOPCC300</v>
          </cell>
          <cell r="B107" t="str">
            <v>FARMSHOP</v>
          </cell>
          <cell r="C107" t="str">
            <v>CC300</v>
          </cell>
          <cell r="D107" t="str">
            <v>Chả cốm 300g</v>
          </cell>
          <cell r="E107">
            <v>74250</v>
          </cell>
          <cell r="F107">
            <v>74250</v>
          </cell>
        </row>
        <row r="108">
          <cell r="A108" t="str">
            <v>FARMSHOPCGM100</v>
          </cell>
          <cell r="B108" t="str">
            <v>FARMSHOP</v>
          </cell>
          <cell r="C108" t="str">
            <v>CGM100</v>
          </cell>
          <cell r="D108" t="str">
            <v>Chân giò heo muối 100g</v>
          </cell>
          <cell r="E108">
            <v>24549</v>
          </cell>
          <cell r="F108">
            <v>24549</v>
          </cell>
        </row>
        <row r="109">
          <cell r="A109" t="str">
            <v>FARMSHOPCN300</v>
          </cell>
          <cell r="B109" t="str">
            <v>FARMSHOP</v>
          </cell>
          <cell r="C109" t="str">
            <v>CN300</v>
          </cell>
          <cell r="D109" t="str">
            <v>Chả nướng 300g</v>
          </cell>
          <cell r="E109">
            <v>70950</v>
          </cell>
          <cell r="F109">
            <v>70950</v>
          </cell>
        </row>
        <row r="110">
          <cell r="A110" t="str">
            <v>FARMSHOPGM500</v>
          </cell>
          <cell r="B110" t="str">
            <v>FARMSHOP</v>
          </cell>
          <cell r="C110" t="str">
            <v>GM500</v>
          </cell>
          <cell r="D110" t="str">
            <v>Gà muối 500g</v>
          </cell>
          <cell r="E110">
            <v>111058</v>
          </cell>
          <cell r="F110">
            <v>111058</v>
          </cell>
        </row>
        <row r="111">
          <cell r="A111" t="str">
            <v>FARMSHOPGTLX250G</v>
          </cell>
          <cell r="B111" t="str">
            <v>FARMSHOP</v>
          </cell>
          <cell r="C111" t="str">
            <v>GTLX250G</v>
          </cell>
          <cell r="D111" t="str">
            <v>Giò Tai Lưỡi Xào 250g</v>
          </cell>
          <cell r="E111">
            <v>50183</v>
          </cell>
          <cell r="F111">
            <v>50182</v>
          </cell>
        </row>
        <row r="112">
          <cell r="A112" t="str">
            <v/>
          </cell>
        </row>
        <row r="113">
          <cell r="A113" t="str">
            <v>FINEMARTCC300</v>
          </cell>
          <cell r="B113" t="str">
            <v>FINEMART</v>
          </cell>
          <cell r="C113" t="str">
            <v>CC300</v>
          </cell>
          <cell r="D113" t="str">
            <v>Chả cốm 300g</v>
          </cell>
          <cell r="E113">
            <v>74250</v>
          </cell>
          <cell r="F113">
            <v>74250</v>
          </cell>
        </row>
        <row r="114">
          <cell r="A114" t="str">
            <v>FINEMARTCGM300</v>
          </cell>
          <cell r="B114" t="str">
            <v>FINEMART</v>
          </cell>
          <cell r="C114" t="str">
            <v>CGM300</v>
          </cell>
          <cell r="D114" t="str">
            <v>Chân giò heo muối 300g</v>
          </cell>
          <cell r="E114">
            <v>73431</v>
          </cell>
          <cell r="F114">
            <v>73431</v>
          </cell>
        </row>
        <row r="115">
          <cell r="A115" t="str">
            <v>FINEMARTCN300</v>
          </cell>
          <cell r="B115" t="str">
            <v>FINEMART</v>
          </cell>
          <cell r="C115" t="str">
            <v>CN300</v>
          </cell>
          <cell r="D115" t="str">
            <v>Chả nướng 300g</v>
          </cell>
          <cell r="E115">
            <v>70950</v>
          </cell>
          <cell r="F115">
            <v>70950</v>
          </cell>
        </row>
        <row r="116">
          <cell r="A116" t="str">
            <v>FINEMARTGL250</v>
          </cell>
          <cell r="B116" t="str">
            <v>FINEMART</v>
          </cell>
          <cell r="C116" t="str">
            <v>GL250</v>
          </cell>
          <cell r="D116" t="str">
            <v>Giò lụa cây 250g</v>
          </cell>
          <cell r="E116">
            <v>59400</v>
          </cell>
          <cell r="F116">
            <v>49500</v>
          </cell>
        </row>
        <row r="117">
          <cell r="A117" t="str">
            <v>FINEMARTGM500</v>
          </cell>
          <cell r="B117" t="str">
            <v>FINEMART</v>
          </cell>
          <cell r="C117" t="str">
            <v>GM500</v>
          </cell>
          <cell r="D117" t="str">
            <v>Gà muối 500g</v>
          </cell>
          <cell r="E117">
            <v>111058</v>
          </cell>
          <cell r="F117">
            <v>111058</v>
          </cell>
        </row>
        <row r="118">
          <cell r="A118" t="str">
            <v>FINEMARTMNH250</v>
          </cell>
          <cell r="B118" t="str">
            <v>FINEMART</v>
          </cell>
          <cell r="C118" t="str">
            <v>MNH250</v>
          </cell>
          <cell r="D118" t="str">
            <v>Mọc Nấm Hương 250g</v>
          </cell>
          <cell r="E118">
            <v>46000</v>
          </cell>
          <cell r="F118">
            <v>46000</v>
          </cell>
        </row>
        <row r="119">
          <cell r="A119" t="str">
            <v>FINEMARTTH200</v>
          </cell>
          <cell r="B119" t="str">
            <v>FINEMART</v>
          </cell>
          <cell r="C119" t="str">
            <v>TH200</v>
          </cell>
          <cell r="D119" t="str">
            <v>Tai heo muối 200g</v>
          </cell>
          <cell r="E119">
            <v>55595</v>
          </cell>
          <cell r="F119">
            <v>55595</v>
          </cell>
        </row>
        <row r="120">
          <cell r="A120" t="str">
            <v/>
          </cell>
        </row>
        <row r="121">
          <cell r="A121" t="str">
            <v>FMCGM300</v>
          </cell>
          <cell r="B121" t="str">
            <v>FM</v>
          </cell>
          <cell r="C121" t="str">
            <v>CGM300</v>
          </cell>
          <cell r="D121" t="str">
            <v>Chân giò heo muối 300g</v>
          </cell>
          <cell r="E121">
            <v>73431</v>
          </cell>
          <cell r="F121">
            <v>73431</v>
          </cell>
        </row>
        <row r="122">
          <cell r="A122" t="str">
            <v>FMGM500</v>
          </cell>
          <cell r="B122" t="str">
            <v>FM</v>
          </cell>
          <cell r="C122" t="str">
            <v>GM500</v>
          </cell>
          <cell r="D122" t="str">
            <v>Gà muối 500g</v>
          </cell>
          <cell r="E122">
            <v>111058</v>
          </cell>
          <cell r="F122">
            <v>111058</v>
          </cell>
        </row>
        <row r="123">
          <cell r="A123" t="str">
            <v>FMGTLX250G</v>
          </cell>
          <cell r="B123" t="str">
            <v>FM</v>
          </cell>
          <cell r="C123" t="str">
            <v>GTLX250G</v>
          </cell>
          <cell r="D123" t="str">
            <v>Giò Tai Lưỡi Xào 250g</v>
          </cell>
          <cell r="E123">
            <v>50183</v>
          </cell>
          <cell r="F123">
            <v>50183</v>
          </cell>
        </row>
        <row r="124">
          <cell r="A124" t="str">
            <v>FMTH200</v>
          </cell>
          <cell r="B124" t="str">
            <v>FM</v>
          </cell>
          <cell r="C124" t="str">
            <v>TH200</v>
          </cell>
          <cell r="D124" t="str">
            <v>Tai heo muối 200g</v>
          </cell>
          <cell r="E124">
            <v>55595</v>
          </cell>
          <cell r="F124">
            <v>55595</v>
          </cell>
        </row>
        <row r="125">
          <cell r="A125" t="str">
            <v/>
          </cell>
        </row>
        <row r="126">
          <cell r="A126" t="str">
            <v>FRUITSCC300</v>
          </cell>
          <cell r="B126" t="str">
            <v>FRUITS</v>
          </cell>
          <cell r="C126" t="str">
            <v>CC300</v>
          </cell>
          <cell r="D126" t="str">
            <v>Chả cốm 300g</v>
          </cell>
          <cell r="E126">
            <v>74250</v>
          </cell>
          <cell r="F126">
            <v>70538</v>
          </cell>
        </row>
        <row r="127">
          <cell r="A127" t="str">
            <v>FRUITSCGM300</v>
          </cell>
          <cell r="B127" t="str">
            <v>FRUITS</v>
          </cell>
          <cell r="C127" t="str">
            <v>CGM300</v>
          </cell>
          <cell r="D127" t="str">
            <v>Chân giò heo muối 300g</v>
          </cell>
          <cell r="E127">
            <v>73431</v>
          </cell>
          <cell r="F127">
            <v>69759</v>
          </cell>
        </row>
        <row r="128">
          <cell r="A128" t="str">
            <v>FRUITSCGM500</v>
          </cell>
          <cell r="B128" t="str">
            <v>FRUITS</v>
          </cell>
          <cell r="C128" t="str">
            <v>CGM500</v>
          </cell>
          <cell r="D128" t="str">
            <v>Chân giò heo muối 500g</v>
          </cell>
          <cell r="E128">
            <v>119066</v>
          </cell>
          <cell r="F128">
            <v>113113</v>
          </cell>
        </row>
        <row r="129">
          <cell r="A129" t="str">
            <v>FRUITSCN300</v>
          </cell>
          <cell r="B129" t="str">
            <v>FRUITS</v>
          </cell>
          <cell r="C129" t="str">
            <v>CN300</v>
          </cell>
          <cell r="D129" t="str">
            <v>Chả nướng 300g</v>
          </cell>
          <cell r="E129">
            <v>70950</v>
          </cell>
          <cell r="F129">
            <v>67403</v>
          </cell>
        </row>
        <row r="130">
          <cell r="A130" t="str">
            <v>FRUITSGHK300</v>
          </cell>
          <cell r="B130" t="str">
            <v>FRUITS</v>
          </cell>
          <cell r="C130" t="str">
            <v>GHK300</v>
          </cell>
          <cell r="D130" t="str">
            <v>Gà muối hun khói 300g</v>
          </cell>
          <cell r="E130">
            <v>70000</v>
          </cell>
          <cell r="F130">
            <v>66500</v>
          </cell>
        </row>
        <row r="131">
          <cell r="A131" t="str">
            <v>FRUITSGL250</v>
          </cell>
          <cell r="B131" t="str">
            <v>FRUITS</v>
          </cell>
          <cell r="C131" t="str">
            <v>GL250</v>
          </cell>
          <cell r="D131" t="str">
            <v>Giò lụa cây 250g</v>
          </cell>
          <cell r="E131">
            <v>49500</v>
          </cell>
          <cell r="F131">
            <v>47025</v>
          </cell>
        </row>
        <row r="132">
          <cell r="A132" t="str">
            <v>FRUITSGM500</v>
          </cell>
          <cell r="B132" t="str">
            <v>FRUITS</v>
          </cell>
          <cell r="C132" t="str">
            <v>GM500</v>
          </cell>
          <cell r="D132" t="str">
            <v>Gà muối 500g</v>
          </cell>
          <cell r="E132">
            <v>111058</v>
          </cell>
          <cell r="F132">
            <v>105505</v>
          </cell>
        </row>
        <row r="133">
          <cell r="A133" t="str">
            <v>FRUITSGSG250</v>
          </cell>
          <cell r="B133" t="str">
            <v>FRUITS</v>
          </cell>
          <cell r="C133" t="str">
            <v>GSG250</v>
          </cell>
          <cell r="D133" t="str">
            <v>Giò sụn gà 250g</v>
          </cell>
          <cell r="E133">
            <v>50400</v>
          </cell>
          <cell r="F133">
            <v>47880</v>
          </cell>
        </row>
        <row r="134">
          <cell r="A134" t="str">
            <v>FRUITSGTLX250G</v>
          </cell>
          <cell r="B134" t="str">
            <v>FRUITS</v>
          </cell>
          <cell r="C134" t="str">
            <v>GTLX250G</v>
          </cell>
          <cell r="D134" t="str">
            <v>Giò Tai Lưỡi Xào 250g</v>
          </cell>
          <cell r="E134">
            <v>50183</v>
          </cell>
          <cell r="F134">
            <v>47674</v>
          </cell>
        </row>
        <row r="135">
          <cell r="A135" t="str">
            <v>FRUITSMNH250</v>
          </cell>
          <cell r="B135" t="str">
            <v>FRUITS</v>
          </cell>
          <cell r="C135" t="str">
            <v>MNH250</v>
          </cell>
          <cell r="D135" t="str">
            <v>Mọc Nấm Hương 250g</v>
          </cell>
          <cell r="E135">
            <v>46000</v>
          </cell>
          <cell r="F135">
            <v>43700</v>
          </cell>
        </row>
        <row r="136">
          <cell r="A136" t="str">
            <v>FRUITSTH200</v>
          </cell>
          <cell r="B136" t="str">
            <v>FRUITS</v>
          </cell>
          <cell r="C136" t="str">
            <v>TH200</v>
          </cell>
          <cell r="D136" t="str">
            <v>Tai heo muối 200g</v>
          </cell>
          <cell r="E136">
            <v>55595</v>
          </cell>
          <cell r="F136">
            <v>52815</v>
          </cell>
        </row>
        <row r="137">
          <cell r="A137" t="str">
            <v>FRUITSTH400</v>
          </cell>
          <cell r="B137" t="str">
            <v>FRUITS</v>
          </cell>
          <cell r="C137" t="str">
            <v>TH400</v>
          </cell>
          <cell r="D137" t="str">
            <v>Tai heo muối 400g</v>
          </cell>
          <cell r="E137">
            <v>107205</v>
          </cell>
          <cell r="F137">
            <v>101845</v>
          </cell>
        </row>
        <row r="138">
          <cell r="A138" t="str">
            <v/>
          </cell>
        </row>
        <row r="139">
          <cell r="A139" t="str">
            <v>GDVNCGM300</v>
          </cell>
          <cell r="B139" t="str">
            <v>GDVN</v>
          </cell>
          <cell r="C139" t="str">
            <v>CGM300</v>
          </cell>
          <cell r="D139" t="str">
            <v>Chân giò heo muối 300g</v>
          </cell>
          <cell r="E139">
            <v>73431</v>
          </cell>
          <cell r="F139">
            <v>73431</v>
          </cell>
        </row>
        <row r="140">
          <cell r="A140" t="str">
            <v>GDVNGHK300</v>
          </cell>
          <cell r="B140" t="str">
            <v>GDVN</v>
          </cell>
          <cell r="C140" t="str">
            <v>GHK300</v>
          </cell>
          <cell r="D140" t="str">
            <v>Gà muối hun khói 300g</v>
          </cell>
          <cell r="E140">
            <v>70000</v>
          </cell>
          <cell r="F140">
            <v>70000</v>
          </cell>
        </row>
        <row r="141">
          <cell r="A141" t="str">
            <v/>
          </cell>
        </row>
        <row r="142">
          <cell r="A142" t="str">
            <v>GreenCGM100</v>
          </cell>
          <cell r="B142" t="str">
            <v>Green</v>
          </cell>
          <cell r="C142" t="str">
            <v>CGM100</v>
          </cell>
          <cell r="D142" t="str">
            <v>Chân giò heo muối 100g</v>
          </cell>
          <cell r="E142">
            <v>24549</v>
          </cell>
          <cell r="F142">
            <v>24549</v>
          </cell>
        </row>
        <row r="143">
          <cell r="A143" t="str">
            <v>GreenCGM300</v>
          </cell>
          <cell r="B143" t="str">
            <v>Green</v>
          </cell>
          <cell r="C143" t="str">
            <v>CGM300</v>
          </cell>
          <cell r="D143" t="str">
            <v>Chân giò heo muối 300g</v>
          </cell>
          <cell r="E143">
            <v>73431</v>
          </cell>
          <cell r="F143">
            <v>73431</v>
          </cell>
        </row>
        <row r="144">
          <cell r="A144" t="str">
            <v>GreenCGM500</v>
          </cell>
          <cell r="B144" t="str">
            <v>Green</v>
          </cell>
          <cell r="C144" t="str">
            <v>CGM500</v>
          </cell>
          <cell r="D144" t="str">
            <v>Chân giò heo muối 500g</v>
          </cell>
          <cell r="E144">
            <v>119066</v>
          </cell>
          <cell r="F144">
            <v>119066</v>
          </cell>
        </row>
        <row r="145">
          <cell r="A145" t="str">
            <v>GreenGHK300</v>
          </cell>
          <cell r="B145" t="str">
            <v>Green</v>
          </cell>
          <cell r="C145" t="str">
            <v>GHK300</v>
          </cell>
          <cell r="D145" t="str">
            <v>Gà muối hun khói 300g</v>
          </cell>
          <cell r="E145">
            <v>70000</v>
          </cell>
          <cell r="F145">
            <v>70000</v>
          </cell>
        </row>
        <row r="146">
          <cell r="A146" t="str">
            <v>GreenGM500</v>
          </cell>
          <cell r="B146" t="str">
            <v>Green</v>
          </cell>
          <cell r="C146" t="str">
            <v>GM500</v>
          </cell>
          <cell r="D146" t="str">
            <v>Gà muối 500g</v>
          </cell>
          <cell r="E146">
            <v>111058</v>
          </cell>
          <cell r="F146">
            <v>111058</v>
          </cell>
        </row>
        <row r="147">
          <cell r="A147" t="str">
            <v>GreenGTLX250G</v>
          </cell>
          <cell r="B147" t="str">
            <v>Green</v>
          </cell>
          <cell r="C147" t="str">
            <v>GTLX250G</v>
          </cell>
          <cell r="D147" t="str">
            <v>Giò Tai Lưỡi Xào 250g</v>
          </cell>
          <cell r="E147">
            <v>50183</v>
          </cell>
          <cell r="F147">
            <v>50182</v>
          </cell>
        </row>
        <row r="148">
          <cell r="A148" t="str">
            <v>GreenGXD500</v>
          </cell>
          <cell r="B148" t="str">
            <v>Green</v>
          </cell>
          <cell r="C148" t="str">
            <v>GXD500</v>
          </cell>
          <cell r="D148" t="str">
            <v>Gà xì dầu 500g</v>
          </cell>
          <cell r="E148">
            <v>111606</v>
          </cell>
          <cell r="F148">
            <v>111606</v>
          </cell>
        </row>
        <row r="149">
          <cell r="A149" t="str">
            <v>GreenMNH250</v>
          </cell>
          <cell r="B149" t="str">
            <v>Green</v>
          </cell>
          <cell r="C149" t="str">
            <v>MNH250</v>
          </cell>
          <cell r="D149" t="str">
            <v>Mọc Nấm Hương 250g</v>
          </cell>
          <cell r="E149">
            <v>46000</v>
          </cell>
          <cell r="F149">
            <v>46000</v>
          </cell>
        </row>
        <row r="150">
          <cell r="A150" t="str">
            <v>GreenTH200</v>
          </cell>
          <cell r="B150" t="str">
            <v>Green</v>
          </cell>
          <cell r="C150" t="str">
            <v>TH200</v>
          </cell>
          <cell r="D150" t="str">
            <v>Tai heo muối 200g</v>
          </cell>
          <cell r="E150">
            <v>55595</v>
          </cell>
          <cell r="F150">
            <v>55595</v>
          </cell>
        </row>
        <row r="151">
          <cell r="A151" t="str">
            <v/>
          </cell>
        </row>
        <row r="152">
          <cell r="A152" t="str">
            <v>GS25CGM100</v>
          </cell>
          <cell r="B152" t="str">
            <v>GS25</v>
          </cell>
          <cell r="C152" t="str">
            <v>CGM100</v>
          </cell>
          <cell r="D152" t="str">
            <v>Chân giò heo muối 100g</v>
          </cell>
          <cell r="E152">
            <v>24549</v>
          </cell>
          <cell r="F152">
            <v>24549</v>
          </cell>
        </row>
        <row r="153">
          <cell r="A153" t="str">
            <v>GS25CGM300</v>
          </cell>
          <cell r="B153" t="str">
            <v>GS25</v>
          </cell>
          <cell r="C153" t="str">
            <v>CGM300</v>
          </cell>
          <cell r="D153" t="str">
            <v>Chân giò heo muối 300g</v>
          </cell>
          <cell r="E153">
            <v>73431</v>
          </cell>
          <cell r="F153">
            <v>73431</v>
          </cell>
        </row>
        <row r="154">
          <cell r="A154" t="str">
            <v>GS25GHK300</v>
          </cell>
          <cell r="B154" t="str">
            <v>GS25</v>
          </cell>
          <cell r="C154" t="str">
            <v>GHK300</v>
          </cell>
          <cell r="D154" t="str">
            <v>Gà muối hun khói 300g</v>
          </cell>
          <cell r="E154">
            <v>70000</v>
          </cell>
          <cell r="F154">
            <v>66500</v>
          </cell>
        </row>
        <row r="155">
          <cell r="A155" t="str">
            <v>GS25GSG45G</v>
          </cell>
          <cell r="B155" t="str">
            <v>GS25</v>
          </cell>
          <cell r="C155" t="str">
            <v>GSG45G</v>
          </cell>
          <cell r="D155" t="str">
            <v>Giò sụn gà 45g</v>
          </cell>
          <cell r="E155">
            <v>9200</v>
          </cell>
          <cell r="F155">
            <v>9200</v>
          </cell>
        </row>
        <row r="156">
          <cell r="A156" t="str">
            <v>GS25GTLX250G</v>
          </cell>
          <cell r="B156" t="str">
            <v>GS25</v>
          </cell>
          <cell r="C156" t="str">
            <v>GTLX250G</v>
          </cell>
          <cell r="D156" t="str">
            <v>Giò Tai Lưỡi Xào 250g</v>
          </cell>
          <cell r="E156">
            <v>50183</v>
          </cell>
          <cell r="F156">
            <v>50183</v>
          </cell>
        </row>
        <row r="157">
          <cell r="A157" t="str">
            <v>GS25THST150</v>
          </cell>
          <cell r="B157" t="str">
            <v>GS25</v>
          </cell>
          <cell r="C157" t="str">
            <v>THST150</v>
          </cell>
          <cell r="D157" t="str">
            <v>Tai heo sốt thái 150g</v>
          </cell>
          <cell r="E157">
            <v>21667</v>
          </cell>
          <cell r="F157">
            <v>21667</v>
          </cell>
        </row>
        <row r="158">
          <cell r="A158" t="str">
            <v/>
          </cell>
        </row>
        <row r="159">
          <cell r="A159" t="str">
            <v>GTGLCC300</v>
          </cell>
          <cell r="B159" t="str">
            <v>GTGL</v>
          </cell>
          <cell r="C159" t="str">
            <v>CC300</v>
          </cell>
          <cell r="D159" t="str">
            <v>Chả cốm 300g</v>
          </cell>
          <cell r="E159">
            <v>74250</v>
          </cell>
          <cell r="F159">
            <v>71280</v>
          </cell>
        </row>
        <row r="160">
          <cell r="A160" t="str">
            <v>GTGLCGM300</v>
          </cell>
          <cell r="B160" t="str">
            <v>GTGL</v>
          </cell>
          <cell r="C160" t="str">
            <v>CGM300</v>
          </cell>
          <cell r="D160" t="str">
            <v>Chân giò heo muối 300g</v>
          </cell>
          <cell r="E160">
            <v>73431</v>
          </cell>
          <cell r="F160">
            <v>70494</v>
          </cell>
        </row>
        <row r="161">
          <cell r="A161" t="str">
            <v>GTGLGM500</v>
          </cell>
          <cell r="B161" t="str">
            <v>GTGL</v>
          </cell>
          <cell r="C161" t="str">
            <v>GM500</v>
          </cell>
          <cell r="D161" t="str">
            <v>Gà muối 500g</v>
          </cell>
          <cell r="E161">
            <v>111058</v>
          </cell>
          <cell r="F161">
            <v>106616</v>
          </cell>
        </row>
        <row r="162">
          <cell r="A162" t="str">
            <v>GTGLGTLX250G</v>
          </cell>
          <cell r="B162" t="str">
            <v>GTGL</v>
          </cell>
          <cell r="C162" t="str">
            <v>GTLX250G</v>
          </cell>
          <cell r="D162" t="str">
            <v>Giò Tai Lưỡi Xào 250g</v>
          </cell>
          <cell r="E162">
            <v>50183</v>
          </cell>
          <cell r="F162">
            <v>48175</v>
          </cell>
        </row>
        <row r="163">
          <cell r="A163" t="str">
            <v>GTGLMNH250</v>
          </cell>
          <cell r="B163" t="str">
            <v>GTGL</v>
          </cell>
          <cell r="C163" t="str">
            <v>MNH250</v>
          </cell>
          <cell r="D163" t="str">
            <v>Mọc Nấm Hương 250g</v>
          </cell>
          <cell r="E163">
            <v>46000</v>
          </cell>
          <cell r="F163">
            <v>44160</v>
          </cell>
        </row>
        <row r="164">
          <cell r="A164" t="str">
            <v>GTGLTH200</v>
          </cell>
          <cell r="B164" t="str">
            <v>GTGL</v>
          </cell>
          <cell r="C164" t="str">
            <v>TH200</v>
          </cell>
          <cell r="D164" t="str">
            <v>Tai heo muối 200g</v>
          </cell>
          <cell r="E164">
            <v>55595</v>
          </cell>
          <cell r="F164">
            <v>53372</v>
          </cell>
        </row>
        <row r="165">
          <cell r="A165" t="str">
            <v/>
          </cell>
        </row>
        <row r="166">
          <cell r="A166" t="str">
            <v>HTLCC300</v>
          </cell>
          <cell r="B166" t="str">
            <v>HTL</v>
          </cell>
          <cell r="C166" t="str">
            <v>CC300</v>
          </cell>
          <cell r="D166" t="str">
            <v>Chả cốm 300g</v>
          </cell>
          <cell r="E166">
            <v>74250</v>
          </cell>
          <cell r="F166">
            <v>72765</v>
          </cell>
        </row>
        <row r="167">
          <cell r="A167" t="str">
            <v>HTLCGM300</v>
          </cell>
          <cell r="B167" t="str">
            <v>HTL</v>
          </cell>
          <cell r="C167" t="str">
            <v>CGM300</v>
          </cell>
          <cell r="D167" t="str">
            <v>Chân giò heo muối 300g</v>
          </cell>
          <cell r="E167">
            <v>73431</v>
          </cell>
          <cell r="F167">
            <v>71962</v>
          </cell>
        </row>
        <row r="168">
          <cell r="A168" t="str">
            <v>HTLGM500</v>
          </cell>
          <cell r="B168" t="str">
            <v>HTL</v>
          </cell>
          <cell r="C168" t="str">
            <v>GM500</v>
          </cell>
          <cell r="D168" t="str">
            <v>Gà muối 500g</v>
          </cell>
          <cell r="E168">
            <v>111058</v>
          </cell>
          <cell r="F168">
            <v>108837</v>
          </cell>
        </row>
        <row r="169">
          <cell r="A169" t="str">
            <v>HTLGTLX250G</v>
          </cell>
          <cell r="B169" t="str">
            <v>HTL</v>
          </cell>
          <cell r="C169" t="str">
            <v>GTLX250G</v>
          </cell>
          <cell r="D169" t="str">
            <v>Giò Tai Lưỡi Xào 250g</v>
          </cell>
          <cell r="E169">
            <v>50183</v>
          </cell>
          <cell r="F169">
            <v>49179</v>
          </cell>
        </row>
        <row r="170">
          <cell r="A170" t="str">
            <v>HTLMNH250</v>
          </cell>
          <cell r="B170" t="str">
            <v>HTL</v>
          </cell>
          <cell r="C170" t="str">
            <v>MNH250</v>
          </cell>
          <cell r="D170" t="str">
            <v>Mọc Nấm Hương 250g</v>
          </cell>
          <cell r="E170">
            <v>46000</v>
          </cell>
          <cell r="F170">
            <v>45080</v>
          </cell>
        </row>
        <row r="171">
          <cell r="A171" t="str">
            <v/>
          </cell>
        </row>
        <row r="172">
          <cell r="A172" t="str">
            <v>HUYHUNGCC300</v>
          </cell>
          <cell r="B172" t="str">
            <v>HUYHUNG</v>
          </cell>
          <cell r="C172" t="str">
            <v>CC300</v>
          </cell>
          <cell r="D172" t="str">
            <v>Chả cốm 300g</v>
          </cell>
          <cell r="E172">
            <v>74250</v>
          </cell>
          <cell r="F172">
            <v>66825</v>
          </cell>
        </row>
        <row r="173">
          <cell r="A173" t="str">
            <v>HUYHUNGCGM100</v>
          </cell>
          <cell r="B173" t="str">
            <v>HUYHUNG</v>
          </cell>
          <cell r="C173" t="str">
            <v>CGM100</v>
          </cell>
          <cell r="D173" t="str">
            <v>Chân giò heo muối 100g</v>
          </cell>
          <cell r="E173">
            <v>24549</v>
          </cell>
          <cell r="F173">
            <v>22094</v>
          </cell>
        </row>
        <row r="174">
          <cell r="A174" t="str">
            <v>HUYHUNGCGM300</v>
          </cell>
          <cell r="B174" t="str">
            <v>HUYHUNG</v>
          </cell>
          <cell r="C174" t="str">
            <v>CGM300</v>
          </cell>
          <cell r="D174" t="str">
            <v>Chân giò heo muối 300g</v>
          </cell>
          <cell r="E174">
            <v>73431</v>
          </cell>
          <cell r="F174">
            <v>66088</v>
          </cell>
        </row>
        <row r="175">
          <cell r="A175" t="str">
            <v>HUYHUNGCGM500</v>
          </cell>
          <cell r="B175" t="str">
            <v>HUYHUNG</v>
          </cell>
          <cell r="C175" t="str">
            <v>CGM500</v>
          </cell>
          <cell r="D175" t="str">
            <v>Chân giò heo muối 500g</v>
          </cell>
          <cell r="E175">
            <v>119066</v>
          </cell>
          <cell r="F175">
            <v>107159</v>
          </cell>
        </row>
        <row r="176">
          <cell r="A176" t="str">
            <v>HUYHUNGCN300</v>
          </cell>
          <cell r="B176" t="str">
            <v>HUYHUNG</v>
          </cell>
          <cell r="C176" t="str">
            <v>CN300</v>
          </cell>
          <cell r="D176" t="str">
            <v>Chả nướng 300g</v>
          </cell>
          <cell r="E176">
            <v>70950</v>
          </cell>
          <cell r="F176">
            <v>63855</v>
          </cell>
        </row>
        <row r="177">
          <cell r="A177" t="str">
            <v>HUYHUNGGHK300</v>
          </cell>
          <cell r="B177" t="str">
            <v>HUYHUNG</v>
          </cell>
          <cell r="C177" t="str">
            <v>GHK300</v>
          </cell>
          <cell r="D177" t="str">
            <v>Gà muối hun khói 300g</v>
          </cell>
          <cell r="E177">
            <v>70000</v>
          </cell>
          <cell r="F177">
            <v>63000</v>
          </cell>
        </row>
        <row r="178">
          <cell r="A178" t="str">
            <v>HUYHUNGGM500</v>
          </cell>
          <cell r="B178" t="str">
            <v>HUYHUNG</v>
          </cell>
          <cell r="C178" t="str">
            <v>GM500</v>
          </cell>
          <cell r="D178" t="str">
            <v>Gà muối 500g</v>
          </cell>
          <cell r="E178">
            <v>111058</v>
          </cell>
          <cell r="F178">
            <v>99952</v>
          </cell>
        </row>
        <row r="179">
          <cell r="A179" t="str">
            <v>HUYHUNGGSG250</v>
          </cell>
          <cell r="B179" t="str">
            <v>HUYHUNG</v>
          </cell>
          <cell r="C179" t="str">
            <v>GSG250</v>
          </cell>
          <cell r="D179" t="str">
            <v>Giò sụn gà 250g</v>
          </cell>
          <cell r="E179">
            <v>50400</v>
          </cell>
          <cell r="F179">
            <v>45360</v>
          </cell>
        </row>
        <row r="180">
          <cell r="A180" t="str">
            <v>HUYHUNGGTLX250G</v>
          </cell>
          <cell r="B180" t="str">
            <v>HUYHUNG</v>
          </cell>
          <cell r="C180" t="str">
            <v>GTLX250G</v>
          </cell>
          <cell r="D180" t="str">
            <v>Giò Tai Lưỡi Xào 250g</v>
          </cell>
          <cell r="E180">
            <v>50183</v>
          </cell>
          <cell r="F180">
            <v>45165</v>
          </cell>
        </row>
        <row r="181">
          <cell r="A181" t="str">
            <v>HUYHUNGGXD500</v>
          </cell>
          <cell r="B181" t="str">
            <v>HUYHUNG</v>
          </cell>
          <cell r="C181" t="str">
            <v>GXD500</v>
          </cell>
          <cell r="D181" t="str">
            <v>Gà xì dầu 500g</v>
          </cell>
          <cell r="E181">
            <v>111606</v>
          </cell>
          <cell r="F181">
            <v>100445</v>
          </cell>
        </row>
        <row r="182">
          <cell r="A182" t="str">
            <v>HUYHUNGTH200</v>
          </cell>
          <cell r="B182" t="str">
            <v>HUYHUNG</v>
          </cell>
          <cell r="C182" t="str">
            <v>TH200</v>
          </cell>
          <cell r="D182" t="str">
            <v>Tai heo muối 200g</v>
          </cell>
          <cell r="E182">
            <v>55595</v>
          </cell>
          <cell r="F182">
            <v>50036</v>
          </cell>
        </row>
        <row r="183">
          <cell r="A183" t="str">
            <v/>
          </cell>
        </row>
        <row r="184">
          <cell r="A184" t="str">
            <v>INTIMEXDANANGCGM300</v>
          </cell>
          <cell r="B184" t="str">
            <v>INTIMEXDANANG</v>
          </cell>
          <cell r="C184" t="str">
            <v>CGM300</v>
          </cell>
          <cell r="D184" t="str">
            <v>Chân giò heo muối 300g</v>
          </cell>
          <cell r="E184">
            <v>73431</v>
          </cell>
          <cell r="F184">
            <v>73431</v>
          </cell>
        </row>
        <row r="185">
          <cell r="A185" t="str">
            <v>INTIMEXDANANGGM500</v>
          </cell>
          <cell r="B185" t="str">
            <v>INTIMEXDANANG</v>
          </cell>
          <cell r="C185" t="str">
            <v>GM500</v>
          </cell>
          <cell r="D185" t="str">
            <v>Gà muối 500g</v>
          </cell>
          <cell r="E185">
            <v>111058</v>
          </cell>
          <cell r="F185">
            <v>111058</v>
          </cell>
        </row>
        <row r="186">
          <cell r="A186" t="str">
            <v>INTIMEXDANANGTH200</v>
          </cell>
          <cell r="B186" t="str">
            <v>INTIMEXDANANG</v>
          </cell>
          <cell r="C186" t="str">
            <v>TH200</v>
          </cell>
          <cell r="D186" t="str">
            <v>Tai heo muối 200g</v>
          </cell>
          <cell r="E186">
            <v>55595</v>
          </cell>
          <cell r="F186">
            <v>55595</v>
          </cell>
        </row>
        <row r="187">
          <cell r="A187" t="str">
            <v/>
          </cell>
        </row>
        <row r="188">
          <cell r="A188" t="str">
            <v>JMARTCGM300</v>
          </cell>
          <cell r="B188" t="str">
            <v>JMART</v>
          </cell>
          <cell r="C188" t="str">
            <v>CGM300</v>
          </cell>
          <cell r="D188" t="str">
            <v>Chân giò heo muối 300g</v>
          </cell>
          <cell r="E188">
            <v>73431</v>
          </cell>
          <cell r="F188">
            <v>68291</v>
          </cell>
        </row>
        <row r="189">
          <cell r="A189" t="str">
            <v>JMARTCGM500</v>
          </cell>
          <cell r="B189" t="str">
            <v>JMART</v>
          </cell>
          <cell r="C189" t="str">
            <v>CGM500</v>
          </cell>
          <cell r="D189" t="str">
            <v>Chân giò heo muối 500g</v>
          </cell>
          <cell r="E189">
            <v>119066</v>
          </cell>
          <cell r="F189">
            <v>110731</v>
          </cell>
        </row>
        <row r="190">
          <cell r="A190" t="str">
            <v>JMARTGHK300</v>
          </cell>
          <cell r="B190" t="str">
            <v>JMART</v>
          </cell>
          <cell r="C190" t="str">
            <v>GHK300</v>
          </cell>
          <cell r="D190" t="str">
            <v>Gà muối hun khói 300g</v>
          </cell>
          <cell r="E190">
            <v>70000</v>
          </cell>
          <cell r="F190">
            <v>65100</v>
          </cell>
        </row>
        <row r="191">
          <cell r="A191" t="str">
            <v>JMARTGM500</v>
          </cell>
          <cell r="B191" t="str">
            <v>JMART</v>
          </cell>
          <cell r="C191" t="str">
            <v>GM500</v>
          </cell>
          <cell r="D191" t="str">
            <v>Gà muối 500g</v>
          </cell>
          <cell r="E191">
            <v>111058</v>
          </cell>
          <cell r="F191">
            <v>103284</v>
          </cell>
        </row>
        <row r="192">
          <cell r="A192" t="str">
            <v>JMARTTH200</v>
          </cell>
          <cell r="B192" t="str">
            <v>JMART</v>
          </cell>
          <cell r="C192" t="str">
            <v>TH200</v>
          </cell>
          <cell r="D192" t="str">
            <v>Tai heo muối 200g</v>
          </cell>
          <cell r="E192">
            <v>55595</v>
          </cell>
          <cell r="F192">
            <v>51703</v>
          </cell>
        </row>
        <row r="193">
          <cell r="A193" t="str">
            <v/>
          </cell>
        </row>
        <row r="194">
          <cell r="A194" t="str">
            <v>KACC300</v>
          </cell>
          <cell r="B194" t="str">
            <v>KA</v>
          </cell>
          <cell r="C194" t="str">
            <v>CC300</v>
          </cell>
          <cell r="D194" t="str">
            <v>Chả cốm 300g</v>
          </cell>
          <cell r="E194">
            <v>74250</v>
          </cell>
          <cell r="F194">
            <v>74250</v>
          </cell>
        </row>
        <row r="195">
          <cell r="A195" t="str">
            <v>KACGM300</v>
          </cell>
          <cell r="B195" t="str">
            <v>KA</v>
          </cell>
          <cell r="C195" t="str">
            <v>CGM300</v>
          </cell>
          <cell r="D195" t="str">
            <v>Chân giò heo muối 300g</v>
          </cell>
          <cell r="E195">
            <v>73431</v>
          </cell>
          <cell r="F195">
            <v>73431</v>
          </cell>
        </row>
        <row r="196">
          <cell r="A196" t="str">
            <v>KACGM500</v>
          </cell>
          <cell r="B196" t="str">
            <v>KA</v>
          </cell>
          <cell r="C196" t="str">
            <v>CGM500</v>
          </cell>
          <cell r="D196" t="str">
            <v>Chân giò heo muối 500g</v>
          </cell>
          <cell r="E196">
            <v>119066</v>
          </cell>
          <cell r="F196">
            <v>119066</v>
          </cell>
        </row>
        <row r="197">
          <cell r="A197" t="str">
            <v>KACN300</v>
          </cell>
          <cell r="B197" t="str">
            <v>KA</v>
          </cell>
          <cell r="C197" t="str">
            <v>CN300</v>
          </cell>
          <cell r="D197" t="str">
            <v>Chả nướng 300g</v>
          </cell>
          <cell r="E197">
            <v>70950</v>
          </cell>
          <cell r="F197">
            <v>70950</v>
          </cell>
        </row>
        <row r="198">
          <cell r="A198" t="str">
            <v>KAGL250</v>
          </cell>
          <cell r="B198" t="str">
            <v>KA</v>
          </cell>
          <cell r="C198" t="str">
            <v>GL250</v>
          </cell>
          <cell r="D198" t="str">
            <v>Giò lụa cây 250g</v>
          </cell>
          <cell r="E198">
            <v>59400</v>
          </cell>
          <cell r="F198">
            <v>49500</v>
          </cell>
        </row>
        <row r="199">
          <cell r="A199" t="str">
            <v>KAGM500</v>
          </cell>
          <cell r="B199" t="str">
            <v>KA</v>
          </cell>
          <cell r="C199" t="str">
            <v>GM500</v>
          </cell>
          <cell r="D199" t="str">
            <v>Gà muối 500g</v>
          </cell>
          <cell r="E199">
            <v>111058</v>
          </cell>
          <cell r="F199">
            <v>111058</v>
          </cell>
        </row>
        <row r="200">
          <cell r="A200" t="str">
            <v>KAGSG250</v>
          </cell>
          <cell r="B200" t="str">
            <v>KA</v>
          </cell>
          <cell r="C200" t="str">
            <v>GSG250</v>
          </cell>
          <cell r="D200" t="str">
            <v>Giò sụn gà 250g</v>
          </cell>
          <cell r="E200">
            <v>61050</v>
          </cell>
          <cell r="F200">
            <v>50400</v>
          </cell>
        </row>
        <row r="201">
          <cell r="A201" t="str">
            <v>KAGTLX250G</v>
          </cell>
          <cell r="B201" t="str">
            <v>KA</v>
          </cell>
          <cell r="C201" t="str">
            <v>GTLX250G</v>
          </cell>
          <cell r="D201" t="str">
            <v>Giò Tai Lưỡi Xào 250g</v>
          </cell>
          <cell r="E201">
            <v>50183</v>
          </cell>
          <cell r="F201">
            <v>50183</v>
          </cell>
        </row>
        <row r="202">
          <cell r="A202" t="str">
            <v>KAGXD500</v>
          </cell>
          <cell r="B202" t="str">
            <v>KA</v>
          </cell>
          <cell r="C202" t="str">
            <v>GXD500</v>
          </cell>
          <cell r="D202" t="str">
            <v>Gà xì dầu 500g</v>
          </cell>
          <cell r="E202">
            <v>111606</v>
          </cell>
          <cell r="F202">
            <v>111606</v>
          </cell>
        </row>
        <row r="203">
          <cell r="A203" t="str">
            <v>KAMNH250</v>
          </cell>
          <cell r="B203" t="str">
            <v>KA</v>
          </cell>
          <cell r="C203" t="str">
            <v>MNH250</v>
          </cell>
          <cell r="D203" t="str">
            <v>Mọc Nấm Hương 250g</v>
          </cell>
          <cell r="E203">
            <v>46000</v>
          </cell>
          <cell r="F203">
            <v>46000</v>
          </cell>
        </row>
        <row r="204">
          <cell r="A204" t="str">
            <v>KATH200</v>
          </cell>
          <cell r="B204" t="str">
            <v>KA</v>
          </cell>
          <cell r="C204" t="str">
            <v>TH200</v>
          </cell>
          <cell r="D204" t="str">
            <v>Tai heo muối 200g</v>
          </cell>
          <cell r="E204">
            <v>55595</v>
          </cell>
          <cell r="F204">
            <v>55595</v>
          </cell>
        </row>
        <row r="205">
          <cell r="A205" t="str">
            <v/>
          </cell>
        </row>
        <row r="206">
          <cell r="A206" t="str">
            <v>KFCGM100</v>
          </cell>
          <cell r="B206" t="str">
            <v>KF</v>
          </cell>
          <cell r="C206" t="str">
            <v>CGM100</v>
          </cell>
          <cell r="D206" t="str">
            <v>Chân giò heo muối 100g</v>
          </cell>
          <cell r="E206">
            <v>24549</v>
          </cell>
          <cell r="F206">
            <v>22217</v>
          </cell>
        </row>
        <row r="207">
          <cell r="A207" t="str">
            <v>KFCGM300</v>
          </cell>
          <cell r="B207" t="str">
            <v>KF</v>
          </cell>
          <cell r="C207" t="str">
            <v>CGM300</v>
          </cell>
          <cell r="D207" t="str">
            <v>Chân giò heo muối 300g</v>
          </cell>
          <cell r="E207">
            <v>73431</v>
          </cell>
          <cell r="F207">
            <v>66455</v>
          </cell>
        </row>
        <row r="208">
          <cell r="A208" t="str">
            <v>KFCGM500</v>
          </cell>
          <cell r="B208" t="str">
            <v>KF</v>
          </cell>
          <cell r="C208" t="str">
            <v>CGM500</v>
          </cell>
          <cell r="D208" t="str">
            <v>Chân giò heo muối 500g</v>
          </cell>
          <cell r="E208">
            <v>119066</v>
          </cell>
          <cell r="F208">
            <v>107755</v>
          </cell>
        </row>
        <row r="209">
          <cell r="A209" t="str">
            <v>KFGM500</v>
          </cell>
          <cell r="B209" t="str">
            <v>KF</v>
          </cell>
          <cell r="C209" t="str">
            <v>GM500</v>
          </cell>
          <cell r="D209" t="str">
            <v>Gà muối 500g</v>
          </cell>
          <cell r="E209">
            <v>111058</v>
          </cell>
          <cell r="F209">
            <v>102729</v>
          </cell>
        </row>
        <row r="210">
          <cell r="A210" t="str">
            <v>KFGTLX250G</v>
          </cell>
          <cell r="B210" t="str">
            <v>KF</v>
          </cell>
          <cell r="C210" t="str">
            <v>GTLX250G</v>
          </cell>
          <cell r="D210" t="str">
            <v>Giò Tai Lưỡi Xào 250g</v>
          </cell>
          <cell r="E210">
            <v>50183</v>
          </cell>
          <cell r="F210">
            <v>45416</v>
          </cell>
        </row>
        <row r="211">
          <cell r="A211" t="str">
            <v>KFGXD500</v>
          </cell>
          <cell r="B211" t="str">
            <v>KF</v>
          </cell>
          <cell r="C211" t="str">
            <v>GXD500</v>
          </cell>
          <cell r="D211" t="str">
            <v>Gà xì dầu 500g</v>
          </cell>
          <cell r="E211">
            <v>111606</v>
          </cell>
          <cell r="F211">
            <v>101003</v>
          </cell>
        </row>
        <row r="212">
          <cell r="A212" t="str">
            <v/>
          </cell>
        </row>
        <row r="213">
          <cell r="A213" t="str">
            <v>KJHBINHDUONG-163TH400</v>
          </cell>
          <cell r="B213" t="str">
            <v>KJHBINHDUONG-163</v>
          </cell>
          <cell r="C213" t="str">
            <v>TH400</v>
          </cell>
          <cell r="D213" t="str">
            <v>Tai heo muối 400g</v>
          </cell>
          <cell r="E213">
            <v>107205</v>
          </cell>
          <cell r="F213">
            <v>107205</v>
          </cell>
        </row>
        <row r="214">
          <cell r="A214" t="str">
            <v/>
          </cell>
        </row>
        <row r="215">
          <cell r="A215" t="str">
            <v>KKCGM300</v>
          </cell>
          <cell r="B215" t="str">
            <v>KK</v>
          </cell>
          <cell r="C215" t="str">
            <v>CGM300</v>
          </cell>
          <cell r="D215" t="str">
            <v>Chân giò heo muối 300g</v>
          </cell>
          <cell r="E215">
            <v>73431</v>
          </cell>
          <cell r="F215">
            <v>73431</v>
          </cell>
        </row>
        <row r="216">
          <cell r="A216" t="str">
            <v>KKGM500</v>
          </cell>
          <cell r="B216" t="str">
            <v>KK</v>
          </cell>
          <cell r="C216" t="str">
            <v>GM500</v>
          </cell>
          <cell r="D216" t="str">
            <v>Gà muối 500g</v>
          </cell>
          <cell r="E216">
            <v>111058</v>
          </cell>
          <cell r="F216">
            <v>111058</v>
          </cell>
        </row>
        <row r="217">
          <cell r="A217" t="str">
            <v/>
          </cell>
        </row>
        <row r="218">
          <cell r="A218" t="str">
            <v>KMARKETCGM300</v>
          </cell>
          <cell r="B218" t="str">
            <v>KMARKET</v>
          </cell>
          <cell r="C218" t="str">
            <v>CGM300</v>
          </cell>
          <cell r="D218" t="str">
            <v>Chân giò heo muối 300g</v>
          </cell>
          <cell r="E218">
            <v>73431</v>
          </cell>
          <cell r="F218">
            <v>69759</v>
          </cell>
        </row>
        <row r="219">
          <cell r="A219" t="str">
            <v>KMARKETCN300</v>
          </cell>
          <cell r="B219" t="str">
            <v>KMARKET</v>
          </cell>
          <cell r="C219" t="str">
            <v>CN300</v>
          </cell>
          <cell r="D219" t="str">
            <v>Chả nướng 300g</v>
          </cell>
          <cell r="E219">
            <v>70950</v>
          </cell>
          <cell r="F219">
            <v>67403</v>
          </cell>
        </row>
        <row r="220">
          <cell r="A220" t="str">
            <v>KMARKETGL250</v>
          </cell>
          <cell r="B220" t="str">
            <v>KMARKET</v>
          </cell>
          <cell r="C220" t="str">
            <v>GL250</v>
          </cell>
          <cell r="D220" t="str">
            <v>Giò lụa cây 250g</v>
          </cell>
          <cell r="E220">
            <v>56430</v>
          </cell>
          <cell r="F220">
            <v>49500</v>
          </cell>
        </row>
        <row r="221">
          <cell r="A221" t="str">
            <v>KMARKETGL500KT</v>
          </cell>
          <cell r="B221" t="str">
            <v>KMARKET</v>
          </cell>
          <cell r="C221" t="str">
            <v>GL500KT</v>
          </cell>
          <cell r="D221" t="str">
            <v>Giò lụa 500g</v>
          </cell>
          <cell r="E221">
            <v>89312</v>
          </cell>
          <cell r="F221">
            <v>89312</v>
          </cell>
        </row>
        <row r="222">
          <cell r="A222" t="str">
            <v>KMARKETGM500</v>
          </cell>
          <cell r="B222" t="str">
            <v>KMARKET</v>
          </cell>
          <cell r="C222" t="str">
            <v>GM500</v>
          </cell>
          <cell r="D222" t="str">
            <v>Gà muối 500g</v>
          </cell>
          <cell r="E222">
            <v>111058</v>
          </cell>
          <cell r="F222">
            <v>105505</v>
          </cell>
        </row>
        <row r="223">
          <cell r="A223" t="str">
            <v>KMARKETGSG250</v>
          </cell>
          <cell r="B223" t="str">
            <v>KMARKET</v>
          </cell>
          <cell r="C223" t="str">
            <v>GSG250</v>
          </cell>
          <cell r="D223" t="str">
            <v>Giò sụn gà 250g</v>
          </cell>
          <cell r="E223">
            <v>57998</v>
          </cell>
          <cell r="F223">
            <v>50400</v>
          </cell>
        </row>
        <row r="224">
          <cell r="A224" t="str">
            <v>KMARKETTH200</v>
          </cell>
          <cell r="B224" t="str">
            <v>KMARKET</v>
          </cell>
          <cell r="C224" t="str">
            <v>TH200</v>
          </cell>
          <cell r="D224" t="str">
            <v>Tai heo muối 200g</v>
          </cell>
          <cell r="E224">
            <v>55595</v>
          </cell>
          <cell r="F224">
            <v>52816</v>
          </cell>
        </row>
        <row r="225">
          <cell r="A225" t="str">
            <v/>
          </cell>
        </row>
        <row r="226">
          <cell r="A226" t="str">
            <v>LOCALMARTCGM300</v>
          </cell>
          <cell r="B226" t="str">
            <v>LOCALMART</v>
          </cell>
          <cell r="C226" t="str">
            <v>CGM300</v>
          </cell>
          <cell r="D226" t="str">
            <v>Chân giò heo muối 300g</v>
          </cell>
          <cell r="E226">
            <v>73431</v>
          </cell>
          <cell r="F226">
            <v>73431</v>
          </cell>
        </row>
        <row r="227">
          <cell r="A227" t="str">
            <v>LOCALMARTCN300</v>
          </cell>
          <cell r="B227" t="str">
            <v>LOCALMART</v>
          </cell>
          <cell r="C227" t="str">
            <v>CN300</v>
          </cell>
          <cell r="D227" t="str">
            <v>Chả nướng 300g</v>
          </cell>
          <cell r="E227">
            <v>70950</v>
          </cell>
          <cell r="F227">
            <v>70950</v>
          </cell>
        </row>
        <row r="228">
          <cell r="A228" t="str">
            <v>LOCALMARTGM500</v>
          </cell>
          <cell r="B228" t="str">
            <v>LOCALMART</v>
          </cell>
          <cell r="C228" t="str">
            <v>GM500</v>
          </cell>
          <cell r="D228" t="str">
            <v>Gà muối 500g</v>
          </cell>
          <cell r="E228">
            <v>111058</v>
          </cell>
          <cell r="F228">
            <v>111058</v>
          </cell>
        </row>
        <row r="229">
          <cell r="A229" t="str">
            <v>LOCALMARTGTLX250G</v>
          </cell>
          <cell r="B229" t="str">
            <v>LOCALMART</v>
          </cell>
          <cell r="C229" t="str">
            <v>GTLX250G</v>
          </cell>
          <cell r="D229" t="str">
            <v>Giò Tai Lưỡi Xào 250g</v>
          </cell>
          <cell r="E229">
            <v>50183</v>
          </cell>
          <cell r="F229">
            <v>50182</v>
          </cell>
        </row>
        <row r="230">
          <cell r="A230" t="str">
            <v>LOCALMARTGXD500</v>
          </cell>
          <cell r="B230" t="str">
            <v>LOCALMART</v>
          </cell>
          <cell r="C230" t="str">
            <v>GXD500</v>
          </cell>
          <cell r="D230" t="str">
            <v>Gà xì dầu 500g</v>
          </cell>
          <cell r="E230">
            <v>111606</v>
          </cell>
          <cell r="F230">
            <v>111606</v>
          </cell>
        </row>
        <row r="231">
          <cell r="A231" t="str">
            <v/>
          </cell>
        </row>
        <row r="232">
          <cell r="A232" t="str">
            <v>LOTTECGM500</v>
          </cell>
          <cell r="B232" t="str">
            <v>LOTTE</v>
          </cell>
          <cell r="C232" t="str">
            <v>CGM500</v>
          </cell>
          <cell r="D232" t="str">
            <v>Chân giò heo muối 500g</v>
          </cell>
          <cell r="E232">
            <v>119066</v>
          </cell>
          <cell r="F232">
            <v>119066</v>
          </cell>
        </row>
        <row r="233">
          <cell r="A233" t="str">
            <v>LOTTEGM500</v>
          </cell>
          <cell r="B233" t="str">
            <v>LOTTE</v>
          </cell>
          <cell r="C233" t="str">
            <v>GM500</v>
          </cell>
          <cell r="D233" t="str">
            <v>Gà muối 500g</v>
          </cell>
          <cell r="E233">
            <v>111058</v>
          </cell>
          <cell r="F233">
            <v>111058</v>
          </cell>
        </row>
        <row r="234">
          <cell r="A234" t="str">
            <v>LOTTETH400</v>
          </cell>
          <cell r="B234" t="str">
            <v>LOTTE</v>
          </cell>
          <cell r="C234" t="str">
            <v>TH400</v>
          </cell>
          <cell r="D234" t="str">
            <v>Tai heo muối 400g</v>
          </cell>
          <cell r="E234">
            <v>107205</v>
          </cell>
          <cell r="F234">
            <v>107205</v>
          </cell>
        </row>
        <row r="235">
          <cell r="A235" t="str">
            <v/>
          </cell>
        </row>
        <row r="236">
          <cell r="A236" t="str">
            <v>MDBDCGM300</v>
          </cell>
          <cell r="B236" t="str">
            <v>MDBD</v>
          </cell>
          <cell r="C236" t="str">
            <v>CGM300</v>
          </cell>
          <cell r="D236" t="str">
            <v>Chân giò heo muối 300g</v>
          </cell>
          <cell r="E236">
            <v>73431</v>
          </cell>
          <cell r="F236">
            <v>73431</v>
          </cell>
        </row>
        <row r="237">
          <cell r="A237" t="str">
            <v>MDBDTH200</v>
          </cell>
          <cell r="B237" t="str">
            <v>MDBD</v>
          </cell>
          <cell r="C237" t="str">
            <v>TH200</v>
          </cell>
          <cell r="D237" t="str">
            <v>Tai heo muối 200g</v>
          </cell>
          <cell r="E237">
            <v>55595</v>
          </cell>
          <cell r="F237">
            <v>55595</v>
          </cell>
        </row>
        <row r="238">
          <cell r="A238" t="str">
            <v/>
          </cell>
        </row>
        <row r="239">
          <cell r="A239" t="str">
            <v>MEGACGM300</v>
          </cell>
          <cell r="B239" t="str">
            <v>MEGA</v>
          </cell>
          <cell r="C239" t="str">
            <v>CGM300</v>
          </cell>
          <cell r="D239" t="str">
            <v>Chân giò heo muối 300g</v>
          </cell>
          <cell r="E239">
            <v>73431</v>
          </cell>
          <cell r="F239">
            <v>73431</v>
          </cell>
        </row>
        <row r="240">
          <cell r="A240" t="str">
            <v>MEGACGM500</v>
          </cell>
          <cell r="B240" t="str">
            <v>MEGA</v>
          </cell>
          <cell r="C240" t="str">
            <v>CGM500</v>
          </cell>
          <cell r="D240" t="str">
            <v>Chân giò heo muối 500g</v>
          </cell>
          <cell r="E240">
            <v>119066</v>
          </cell>
          <cell r="F240">
            <v>119066</v>
          </cell>
        </row>
        <row r="241">
          <cell r="A241" t="str">
            <v>MEGAGM500</v>
          </cell>
          <cell r="B241" t="str">
            <v>MEGA</v>
          </cell>
          <cell r="C241" t="str">
            <v>GM500</v>
          </cell>
          <cell r="D241" t="str">
            <v>Gà muối 500g</v>
          </cell>
          <cell r="E241">
            <v>111058</v>
          </cell>
          <cell r="F241">
            <v>111058</v>
          </cell>
        </row>
        <row r="242">
          <cell r="A242" t="str">
            <v>MEGAGTLX250G</v>
          </cell>
          <cell r="B242" t="str">
            <v>MEGA</v>
          </cell>
          <cell r="C242" t="str">
            <v>GTLX250G</v>
          </cell>
          <cell r="D242" t="str">
            <v>Giò Tai Lưỡi Xào 250g</v>
          </cell>
          <cell r="E242">
            <v>50183</v>
          </cell>
          <cell r="F242">
            <v>50183</v>
          </cell>
        </row>
        <row r="243">
          <cell r="A243" t="str">
            <v>MEGAGXD500</v>
          </cell>
          <cell r="B243" t="str">
            <v>MEGA</v>
          </cell>
          <cell r="C243" t="str">
            <v>GXD500</v>
          </cell>
          <cell r="D243" t="str">
            <v>Gà xì dầu 500g</v>
          </cell>
          <cell r="E243">
            <v>111606</v>
          </cell>
          <cell r="F243">
            <v>111606</v>
          </cell>
        </row>
        <row r="244">
          <cell r="A244" t="str">
            <v>MEGAMNH250</v>
          </cell>
          <cell r="B244" t="str">
            <v>MEGA</v>
          </cell>
          <cell r="C244" t="str">
            <v>MNH250</v>
          </cell>
          <cell r="D244" t="str">
            <v>Mọc Nấm Hương 250g</v>
          </cell>
          <cell r="E244">
            <v>46000</v>
          </cell>
          <cell r="F244">
            <v>46000</v>
          </cell>
        </row>
        <row r="245">
          <cell r="A245" t="str">
            <v>MEGAMNH500</v>
          </cell>
          <cell r="B245" t="str">
            <v>MEGA</v>
          </cell>
          <cell r="C245" t="str">
            <v>MNH500</v>
          </cell>
          <cell r="D245" t="str">
            <v>Mọc Nấm Hương 500g</v>
          </cell>
          <cell r="E245">
            <v>92000</v>
          </cell>
          <cell r="F245">
            <v>78200</v>
          </cell>
        </row>
        <row r="246">
          <cell r="A246" t="str">
            <v>MEGATH200</v>
          </cell>
          <cell r="B246" t="str">
            <v>MEGA</v>
          </cell>
          <cell r="C246" t="str">
            <v>TH200</v>
          </cell>
          <cell r="D246" t="str">
            <v>Tai heo muối 200g</v>
          </cell>
          <cell r="E246">
            <v>55595</v>
          </cell>
          <cell r="F246">
            <v>55595</v>
          </cell>
        </row>
        <row r="247">
          <cell r="A247" t="str">
            <v>MEGATH400</v>
          </cell>
          <cell r="B247" t="str">
            <v>MEGA</v>
          </cell>
          <cell r="C247" t="str">
            <v>TH400</v>
          </cell>
          <cell r="D247" t="str">
            <v>Tai heo muối 400g</v>
          </cell>
          <cell r="E247">
            <v>107205</v>
          </cell>
          <cell r="F247">
            <v>107205</v>
          </cell>
        </row>
        <row r="248">
          <cell r="A248" t="str">
            <v>MEGATHST500</v>
          </cell>
          <cell r="B248" t="str">
            <v>MEGA</v>
          </cell>
          <cell r="C248" t="str">
            <v>THST500</v>
          </cell>
          <cell r="D248" t="str">
            <v>Tai heo sốt thái 500g</v>
          </cell>
          <cell r="E248">
            <v>72500</v>
          </cell>
          <cell r="F248">
            <v>72500</v>
          </cell>
        </row>
        <row r="249">
          <cell r="A249" t="str">
            <v>MEGACGST500</v>
          </cell>
          <cell r="B249" t="str">
            <v>MEGA</v>
          </cell>
          <cell r="C249" t="str">
            <v>CGST500</v>
          </cell>
          <cell r="D249" t="str">
            <v>Chân gà sả tắc 500g</v>
          </cell>
          <cell r="E249">
            <v>70000</v>
          </cell>
          <cell r="F249">
            <v>70000</v>
          </cell>
        </row>
        <row r="250">
          <cell r="A250" t="str">
            <v>MEGACGST500</v>
          </cell>
          <cell r="B250" t="str">
            <v>MEGA</v>
          </cell>
          <cell r="C250" t="str">
            <v>CGST500</v>
          </cell>
          <cell r="D250" t="str">
            <v>Chân gà sả tắc 500g</v>
          </cell>
          <cell r="E250">
            <v>70000</v>
          </cell>
          <cell r="F250">
            <v>70000</v>
          </cell>
        </row>
        <row r="251">
          <cell r="A251" t="str">
            <v/>
          </cell>
        </row>
        <row r="252">
          <cell r="A252" t="str">
            <v>MENASCC300</v>
          </cell>
          <cell r="B252" t="str">
            <v>MENAS</v>
          </cell>
          <cell r="C252" t="str">
            <v>CC300</v>
          </cell>
          <cell r="D252" t="str">
            <v>Chả cốm 300g</v>
          </cell>
          <cell r="E252">
            <v>74250</v>
          </cell>
          <cell r="F252">
            <v>74250</v>
          </cell>
        </row>
        <row r="253">
          <cell r="A253" t="str">
            <v>MENASCGM300</v>
          </cell>
          <cell r="B253" t="str">
            <v>MENAS</v>
          </cell>
          <cell r="C253" t="str">
            <v>CGM300</v>
          </cell>
          <cell r="D253" t="str">
            <v>Chân giò heo muối 300g</v>
          </cell>
          <cell r="E253">
            <v>73431</v>
          </cell>
          <cell r="F253">
            <v>73431</v>
          </cell>
        </row>
        <row r="254">
          <cell r="A254" t="str">
            <v>MENASCGM500</v>
          </cell>
          <cell r="B254" t="str">
            <v>MENAS</v>
          </cell>
          <cell r="C254" t="str">
            <v>CGM500</v>
          </cell>
          <cell r="D254" t="str">
            <v>Chân giò heo muối 500g</v>
          </cell>
          <cell r="E254">
            <v>119066</v>
          </cell>
          <cell r="F254">
            <v>119066</v>
          </cell>
        </row>
        <row r="255">
          <cell r="A255" t="str">
            <v>MENASCN300</v>
          </cell>
          <cell r="B255" t="str">
            <v>MENAS</v>
          </cell>
          <cell r="C255" t="str">
            <v>CN300</v>
          </cell>
          <cell r="D255" t="str">
            <v>Chả nướng 300g</v>
          </cell>
          <cell r="E255">
            <v>70950</v>
          </cell>
          <cell r="F255">
            <v>70950</v>
          </cell>
        </row>
        <row r="256">
          <cell r="A256" t="str">
            <v>MENASGL250</v>
          </cell>
          <cell r="B256" t="str">
            <v>MENAS</v>
          </cell>
          <cell r="C256" t="str">
            <v>GL250</v>
          </cell>
          <cell r="D256" t="str">
            <v>Giò lụa cây 250g</v>
          </cell>
          <cell r="E256">
            <v>49500</v>
          </cell>
          <cell r="F256">
            <v>49500</v>
          </cell>
        </row>
        <row r="257">
          <cell r="A257" t="str">
            <v>MENASGSG250</v>
          </cell>
          <cell r="B257" t="str">
            <v>MENAS</v>
          </cell>
          <cell r="C257" t="str">
            <v>GSG250</v>
          </cell>
          <cell r="D257" t="str">
            <v>Giò sụn gà 250g</v>
          </cell>
          <cell r="E257">
            <v>50400</v>
          </cell>
          <cell r="F257">
            <v>50400</v>
          </cell>
        </row>
        <row r="258">
          <cell r="A258" t="str">
            <v>MENASGTLX250G</v>
          </cell>
          <cell r="B258" t="str">
            <v>MENAS</v>
          </cell>
          <cell r="C258" t="str">
            <v>GTLX250G</v>
          </cell>
          <cell r="D258" t="str">
            <v>Giò Tai Lưỡi Xào 250g</v>
          </cell>
          <cell r="E258">
            <v>50183</v>
          </cell>
          <cell r="F258">
            <v>50183</v>
          </cell>
        </row>
        <row r="259">
          <cell r="A259" t="str">
            <v>MENASTH200</v>
          </cell>
          <cell r="B259" t="str">
            <v>MENAS</v>
          </cell>
          <cell r="C259" t="str">
            <v>TH200</v>
          </cell>
          <cell r="D259" t="str">
            <v>Tai heo muối 200g</v>
          </cell>
          <cell r="E259">
            <v>55595</v>
          </cell>
          <cell r="F259">
            <v>55595</v>
          </cell>
        </row>
        <row r="260">
          <cell r="A260" t="str">
            <v>MENASTH400</v>
          </cell>
          <cell r="B260" t="str">
            <v>MENAS</v>
          </cell>
          <cell r="C260" t="str">
            <v>TH400</v>
          </cell>
          <cell r="D260" t="str">
            <v>Tai heo muối 400g</v>
          </cell>
          <cell r="E260">
            <v>107205</v>
          </cell>
          <cell r="F260">
            <v>107205</v>
          </cell>
        </row>
        <row r="261">
          <cell r="A261" t="str">
            <v/>
          </cell>
        </row>
        <row r="262">
          <cell r="A262" t="str">
            <v>MINHCAUCGM300</v>
          </cell>
          <cell r="B262" t="str">
            <v>MINHCAU</v>
          </cell>
          <cell r="C262" t="str">
            <v>CGM300</v>
          </cell>
          <cell r="D262" t="str">
            <v>Chân giò heo muối 300g</v>
          </cell>
          <cell r="E262">
            <v>73431</v>
          </cell>
          <cell r="F262">
            <v>66088</v>
          </cell>
        </row>
        <row r="263">
          <cell r="A263" t="str">
            <v>MINHCAUCGM500</v>
          </cell>
          <cell r="B263" t="str">
            <v>MINHCAU</v>
          </cell>
          <cell r="C263" t="str">
            <v>CGM500</v>
          </cell>
          <cell r="D263" t="str">
            <v>Chân giò heo muối 500g</v>
          </cell>
          <cell r="E263">
            <v>119066</v>
          </cell>
          <cell r="F263">
            <v>107159</v>
          </cell>
        </row>
        <row r="264">
          <cell r="A264" t="str">
            <v>MINHCAUGM500</v>
          </cell>
          <cell r="B264" t="str">
            <v>MINHCAU</v>
          </cell>
          <cell r="C264" t="str">
            <v>GM500</v>
          </cell>
          <cell r="D264" t="str">
            <v>Gà muối 500g</v>
          </cell>
          <cell r="E264">
            <v>111058</v>
          </cell>
          <cell r="F264">
            <v>99952</v>
          </cell>
        </row>
        <row r="265">
          <cell r="A265" t="str">
            <v>MINHCAUTH200</v>
          </cell>
          <cell r="B265" t="str">
            <v>MINHCAU</v>
          </cell>
          <cell r="C265" t="str">
            <v>TH200</v>
          </cell>
          <cell r="D265" t="str">
            <v>Tai heo muối 200g</v>
          </cell>
          <cell r="E265">
            <v>55595</v>
          </cell>
          <cell r="F265">
            <v>50036</v>
          </cell>
        </row>
        <row r="266">
          <cell r="A266" t="str">
            <v/>
          </cell>
        </row>
        <row r="267">
          <cell r="A267" t="str">
            <v>MINHPHUOCCGM500</v>
          </cell>
          <cell r="B267" t="str">
            <v>MINHPHUOC</v>
          </cell>
          <cell r="C267" t="str">
            <v>CGM500</v>
          </cell>
          <cell r="D267" t="str">
            <v>Chân giò heo muối 500g</v>
          </cell>
          <cell r="E267">
            <v>119066</v>
          </cell>
          <cell r="F267">
            <v>119066</v>
          </cell>
        </row>
        <row r="268">
          <cell r="A268" t="str">
            <v/>
          </cell>
        </row>
        <row r="269">
          <cell r="A269" t="str">
            <v>NNKCC300</v>
          </cell>
          <cell r="B269" t="str">
            <v>NNK</v>
          </cell>
          <cell r="C269" t="str">
            <v>CC300</v>
          </cell>
          <cell r="D269" t="str">
            <v>Chả cốm 300g</v>
          </cell>
          <cell r="E269">
            <v>74250</v>
          </cell>
          <cell r="F269">
            <v>74250</v>
          </cell>
        </row>
        <row r="270">
          <cell r="A270" t="str">
            <v>NNKCGM300</v>
          </cell>
          <cell r="B270" t="str">
            <v>NNK</v>
          </cell>
          <cell r="C270" t="str">
            <v>CGM300</v>
          </cell>
          <cell r="D270" t="str">
            <v>Chân giò heo muối 300g</v>
          </cell>
          <cell r="E270">
            <v>73431</v>
          </cell>
          <cell r="F270">
            <v>73431</v>
          </cell>
        </row>
        <row r="271">
          <cell r="A271" t="str">
            <v>NNKCGST250</v>
          </cell>
          <cell r="B271" t="str">
            <v>NNK</v>
          </cell>
          <cell r="C271" t="str">
            <v>CGST250</v>
          </cell>
          <cell r="D271" t="str">
            <v>Chân gà sả tắc 250g</v>
          </cell>
          <cell r="E271">
            <v>37500</v>
          </cell>
          <cell r="F271">
            <v>37500</v>
          </cell>
        </row>
        <row r="272">
          <cell r="A272" t="str">
            <v>NNKCN300</v>
          </cell>
          <cell r="B272" t="str">
            <v>NNK</v>
          </cell>
          <cell r="C272" t="str">
            <v>CN300</v>
          </cell>
          <cell r="D272" t="str">
            <v>Chả nướng 300g</v>
          </cell>
          <cell r="E272">
            <v>70950</v>
          </cell>
          <cell r="F272">
            <v>70950</v>
          </cell>
        </row>
        <row r="273">
          <cell r="A273" t="str">
            <v>NNKGM500</v>
          </cell>
          <cell r="B273" t="str">
            <v>NNK</v>
          </cell>
          <cell r="C273" t="str">
            <v>GM500</v>
          </cell>
          <cell r="D273" t="str">
            <v>Gà muối 500g</v>
          </cell>
          <cell r="E273">
            <v>111058</v>
          </cell>
          <cell r="F273">
            <v>111058</v>
          </cell>
        </row>
        <row r="274">
          <cell r="A274" t="str">
            <v>NNKGTLX250G</v>
          </cell>
          <cell r="B274" t="str">
            <v>NNK</v>
          </cell>
          <cell r="C274" t="str">
            <v>GTLX250G</v>
          </cell>
          <cell r="D274" t="str">
            <v>Giò Tai Lưỡi Xào 250g</v>
          </cell>
          <cell r="E274">
            <v>50183</v>
          </cell>
          <cell r="F274">
            <v>50183</v>
          </cell>
        </row>
        <row r="275">
          <cell r="A275" t="str">
            <v>NNKGXD500</v>
          </cell>
          <cell r="B275" t="str">
            <v>NNK</v>
          </cell>
          <cell r="C275" t="str">
            <v>GXD500</v>
          </cell>
          <cell r="D275" t="str">
            <v>Gà xì dầu 500g</v>
          </cell>
          <cell r="E275">
            <v>111606</v>
          </cell>
          <cell r="F275">
            <v>111606</v>
          </cell>
        </row>
        <row r="276">
          <cell r="A276" t="str">
            <v>NNKTH200</v>
          </cell>
          <cell r="B276" t="str">
            <v>NNK</v>
          </cell>
          <cell r="C276" t="str">
            <v>TH200</v>
          </cell>
          <cell r="D276" t="str">
            <v>Tai heo muối 200g</v>
          </cell>
          <cell r="E276">
            <v>55595</v>
          </cell>
          <cell r="F276">
            <v>55595</v>
          </cell>
        </row>
        <row r="277">
          <cell r="A277" t="str">
            <v>NNKTHST250</v>
          </cell>
          <cell r="B277" t="str">
            <v>NNK</v>
          </cell>
          <cell r="C277" t="str">
            <v>THST250</v>
          </cell>
          <cell r="D277" t="str">
            <v>Tai heo sốt thái 250g</v>
          </cell>
          <cell r="E277">
            <v>36111</v>
          </cell>
          <cell r="F277">
            <v>36111</v>
          </cell>
        </row>
        <row r="278">
          <cell r="A278" t="str">
            <v/>
          </cell>
        </row>
        <row r="279">
          <cell r="A279" t="str">
            <v>NHATMINHCC300</v>
          </cell>
          <cell r="B279" t="str">
            <v>NHATMINH</v>
          </cell>
          <cell r="C279" t="str">
            <v>CC300</v>
          </cell>
          <cell r="D279" t="str">
            <v>Chả cốm 300g</v>
          </cell>
          <cell r="E279">
            <v>74250</v>
          </cell>
          <cell r="F279">
            <v>74250</v>
          </cell>
        </row>
        <row r="280">
          <cell r="A280" t="str">
            <v>NHATMINHCGM300</v>
          </cell>
          <cell r="B280" t="str">
            <v>NHATMINH</v>
          </cell>
          <cell r="C280" t="str">
            <v>CGM300</v>
          </cell>
          <cell r="D280" t="str">
            <v>Chân giò heo muối 300g</v>
          </cell>
          <cell r="E280">
            <v>73431</v>
          </cell>
          <cell r="F280">
            <v>73431</v>
          </cell>
        </row>
        <row r="281">
          <cell r="A281" t="str">
            <v>NHATMINHCGM500</v>
          </cell>
          <cell r="B281" t="str">
            <v>NHATMINH</v>
          </cell>
          <cell r="C281" t="str">
            <v>CGM500</v>
          </cell>
          <cell r="D281" t="str">
            <v>Chân giò heo muối 500g</v>
          </cell>
          <cell r="E281">
            <v>119066</v>
          </cell>
          <cell r="F281">
            <v>119066</v>
          </cell>
        </row>
        <row r="282">
          <cell r="A282" t="str">
            <v>NHATMINHCGST250</v>
          </cell>
          <cell r="B282" t="str">
            <v>NHATMINH</v>
          </cell>
          <cell r="C282" t="str">
            <v>CGST250</v>
          </cell>
          <cell r="D282" t="str">
            <v>Chân gà sả tắc 250g</v>
          </cell>
          <cell r="E282">
            <v>37500</v>
          </cell>
          <cell r="F282">
            <v>33750</v>
          </cell>
        </row>
        <row r="283">
          <cell r="A283" t="str">
            <v>NHATMINHCN300</v>
          </cell>
          <cell r="B283" t="str">
            <v>NHATMINH</v>
          </cell>
          <cell r="C283" t="str">
            <v>CN300</v>
          </cell>
          <cell r="D283" t="str">
            <v>Chả nướng 300g</v>
          </cell>
          <cell r="E283">
            <v>70950</v>
          </cell>
          <cell r="F283">
            <v>70950</v>
          </cell>
        </row>
        <row r="284">
          <cell r="A284" t="str">
            <v>NHATMINHGL250</v>
          </cell>
          <cell r="B284" t="str">
            <v>NHATMINH</v>
          </cell>
          <cell r="C284" t="str">
            <v>GL250</v>
          </cell>
          <cell r="D284" t="str">
            <v>Giò lụa cây 250g</v>
          </cell>
          <cell r="E284">
            <v>59400</v>
          </cell>
          <cell r="F284">
            <v>49500</v>
          </cell>
        </row>
        <row r="285">
          <cell r="A285" t="str">
            <v>NHATMINHGM500</v>
          </cell>
          <cell r="B285" t="str">
            <v>NHATMINH</v>
          </cell>
          <cell r="C285" t="str">
            <v>GM500</v>
          </cell>
          <cell r="D285" t="str">
            <v>Gà muối 500g</v>
          </cell>
          <cell r="E285">
            <v>111058</v>
          </cell>
          <cell r="F285">
            <v>111058</v>
          </cell>
        </row>
        <row r="286">
          <cell r="A286" t="str">
            <v>NHATMINHGSG250</v>
          </cell>
          <cell r="B286" t="str">
            <v>NHATMINH</v>
          </cell>
          <cell r="C286" t="str">
            <v>GSG250</v>
          </cell>
          <cell r="D286" t="str">
            <v>Giò sụn gà 250g</v>
          </cell>
          <cell r="E286">
            <v>61050</v>
          </cell>
          <cell r="F286">
            <v>50400</v>
          </cell>
        </row>
        <row r="287">
          <cell r="A287" t="str">
            <v>NHATMINHGTLX250G</v>
          </cell>
          <cell r="B287" t="str">
            <v>NHATMINH</v>
          </cell>
          <cell r="C287" t="str">
            <v>GTLX250G</v>
          </cell>
          <cell r="D287" t="str">
            <v>Giò Tai Lưỡi Xào 250g</v>
          </cell>
          <cell r="E287">
            <v>50183</v>
          </cell>
          <cell r="F287">
            <v>50183</v>
          </cell>
        </row>
        <row r="288">
          <cell r="A288" t="str">
            <v>NHATMINHMNH250</v>
          </cell>
          <cell r="B288" t="str">
            <v>NHATMINH</v>
          </cell>
          <cell r="C288" t="str">
            <v>MNH250</v>
          </cell>
          <cell r="D288" t="str">
            <v>Mọc Nấm Hương 250g</v>
          </cell>
          <cell r="E288">
            <v>46000</v>
          </cell>
          <cell r="F288">
            <v>46000</v>
          </cell>
        </row>
        <row r="289">
          <cell r="A289" t="str">
            <v>NHATMINHTH200</v>
          </cell>
          <cell r="B289" t="str">
            <v>NHATMINH</v>
          </cell>
          <cell r="C289" t="str">
            <v>TH200</v>
          </cell>
          <cell r="D289" t="str">
            <v>Tai heo muối 200g</v>
          </cell>
          <cell r="E289">
            <v>55595</v>
          </cell>
          <cell r="F289">
            <v>55595</v>
          </cell>
        </row>
        <row r="290">
          <cell r="A290" t="str">
            <v>NHATMINHTHST250</v>
          </cell>
          <cell r="B290" t="str">
            <v>NHATMINH</v>
          </cell>
          <cell r="C290" t="str">
            <v>THST250</v>
          </cell>
          <cell r="D290" t="str">
            <v>Tai heo sốt thái 250g</v>
          </cell>
          <cell r="E290">
            <v>36111</v>
          </cell>
          <cell r="F290">
            <v>32500</v>
          </cell>
        </row>
        <row r="291">
          <cell r="A291" t="str">
            <v/>
          </cell>
        </row>
        <row r="292">
          <cell r="A292" t="str">
            <v>OKONOCGM100</v>
          </cell>
          <cell r="B292" t="str">
            <v>OKONO</v>
          </cell>
          <cell r="C292" t="str">
            <v>CGM100</v>
          </cell>
          <cell r="D292" t="str">
            <v>Chân giò heo muối 100g</v>
          </cell>
          <cell r="E292">
            <v>24549</v>
          </cell>
          <cell r="F292">
            <v>23322</v>
          </cell>
        </row>
        <row r="293">
          <cell r="A293" t="str">
            <v>OKONOCGM300</v>
          </cell>
          <cell r="B293" t="str">
            <v>OKONO</v>
          </cell>
          <cell r="C293" t="str">
            <v>CGM300</v>
          </cell>
          <cell r="D293" t="str">
            <v>Chân giò heo muối 300g</v>
          </cell>
          <cell r="E293">
            <v>73431</v>
          </cell>
          <cell r="F293">
            <v>69759</v>
          </cell>
        </row>
        <row r="294">
          <cell r="A294" t="str">
            <v>OKONOGM500</v>
          </cell>
          <cell r="B294" t="str">
            <v>OKONO</v>
          </cell>
          <cell r="C294" t="str">
            <v>GM500</v>
          </cell>
          <cell r="D294" t="str">
            <v>Gà muối 500g</v>
          </cell>
          <cell r="E294">
            <v>111058</v>
          </cell>
          <cell r="F294">
            <v>105505</v>
          </cell>
        </row>
        <row r="295">
          <cell r="A295" t="str">
            <v>OKONOGTLX250G</v>
          </cell>
          <cell r="B295" t="str">
            <v>OKONO</v>
          </cell>
          <cell r="C295" t="str">
            <v>GTLX250G</v>
          </cell>
          <cell r="D295" t="str">
            <v>Giò Tai Lưỡi Xào 250g</v>
          </cell>
          <cell r="E295">
            <v>50183</v>
          </cell>
          <cell r="F295">
            <v>47674</v>
          </cell>
        </row>
        <row r="296">
          <cell r="A296" t="str">
            <v>OKONOTH200</v>
          </cell>
          <cell r="B296" t="str">
            <v>OKONO</v>
          </cell>
          <cell r="C296" t="str">
            <v>TH200</v>
          </cell>
          <cell r="D296" t="str">
            <v>Tai heo muối 200g</v>
          </cell>
          <cell r="E296">
            <v>55595</v>
          </cell>
          <cell r="F296">
            <v>52816</v>
          </cell>
        </row>
        <row r="297">
          <cell r="A297" t="str">
            <v/>
          </cell>
        </row>
        <row r="298">
          <cell r="A298" t="str">
            <v>PTMARTCC300</v>
          </cell>
          <cell r="B298" t="str">
            <v>PTMART</v>
          </cell>
          <cell r="C298" t="str">
            <v>CC300</v>
          </cell>
          <cell r="D298" t="str">
            <v>Chả cốm 300g</v>
          </cell>
          <cell r="E298">
            <v>74250</v>
          </cell>
          <cell r="F298">
            <v>74250</v>
          </cell>
        </row>
        <row r="299">
          <cell r="A299" t="str">
            <v>PTMARTCGM300</v>
          </cell>
          <cell r="B299" t="str">
            <v>PTMART</v>
          </cell>
          <cell r="C299" t="str">
            <v>CGM300</v>
          </cell>
          <cell r="D299" t="str">
            <v>Chân giò heo muối 300g</v>
          </cell>
          <cell r="E299">
            <v>73431</v>
          </cell>
          <cell r="F299">
            <v>73431</v>
          </cell>
        </row>
        <row r="300">
          <cell r="A300" t="str">
            <v>PTMARTCGM500</v>
          </cell>
          <cell r="B300" t="str">
            <v>PTMART</v>
          </cell>
          <cell r="C300" t="str">
            <v>CGM500</v>
          </cell>
          <cell r="D300" t="str">
            <v>Chân giò heo muối 500g</v>
          </cell>
          <cell r="E300">
            <v>119066</v>
          </cell>
          <cell r="F300">
            <v>119066</v>
          </cell>
        </row>
        <row r="301">
          <cell r="A301" t="str">
            <v>PTMARTCN300</v>
          </cell>
          <cell r="B301" t="str">
            <v>PTMART</v>
          </cell>
          <cell r="C301" t="str">
            <v>CN300</v>
          </cell>
          <cell r="D301" t="str">
            <v>Chả nướng 300g</v>
          </cell>
          <cell r="E301">
            <v>70950</v>
          </cell>
          <cell r="F301">
            <v>70950</v>
          </cell>
        </row>
        <row r="302">
          <cell r="A302" t="str">
            <v>PTMARTGM500</v>
          </cell>
          <cell r="B302" t="str">
            <v>PTMART</v>
          </cell>
          <cell r="C302" t="str">
            <v>GM500</v>
          </cell>
          <cell r="D302" t="str">
            <v>Gà muối 500g</v>
          </cell>
          <cell r="E302">
            <v>111058</v>
          </cell>
          <cell r="F302">
            <v>111058</v>
          </cell>
        </row>
        <row r="303">
          <cell r="A303" t="str">
            <v>PTMARTGTLX250G</v>
          </cell>
          <cell r="B303" t="str">
            <v>PTMART</v>
          </cell>
          <cell r="C303" t="str">
            <v>GTLX250G</v>
          </cell>
          <cell r="D303" t="str">
            <v>Giò Tai Lưỡi Xào 250g</v>
          </cell>
          <cell r="E303">
            <v>50183</v>
          </cell>
          <cell r="F303">
            <v>50183</v>
          </cell>
        </row>
        <row r="304">
          <cell r="A304" t="str">
            <v>PTMARTMNH250</v>
          </cell>
          <cell r="B304" t="str">
            <v>PTMART</v>
          </cell>
          <cell r="C304" t="str">
            <v>MNH250</v>
          </cell>
          <cell r="D304" t="str">
            <v>Mọc Nấm Hương 250g</v>
          </cell>
          <cell r="E304">
            <v>46000</v>
          </cell>
          <cell r="F304">
            <v>46000</v>
          </cell>
        </row>
        <row r="305">
          <cell r="A305" t="str">
            <v>PTMARTTH200</v>
          </cell>
          <cell r="B305" t="str">
            <v>PTMART</v>
          </cell>
          <cell r="C305" t="str">
            <v>TH200</v>
          </cell>
          <cell r="D305" t="str">
            <v>Tai heo muối 200g</v>
          </cell>
          <cell r="E305">
            <v>55595</v>
          </cell>
          <cell r="F305">
            <v>55595</v>
          </cell>
        </row>
        <row r="306">
          <cell r="A306" t="str">
            <v/>
          </cell>
        </row>
        <row r="307">
          <cell r="A307" t="str">
            <v>READY MARTCC300</v>
          </cell>
          <cell r="B307" t="str">
            <v>READY MART</v>
          </cell>
          <cell r="C307" t="str">
            <v>CC300</v>
          </cell>
          <cell r="D307" t="str">
            <v>Chả cốm 300g</v>
          </cell>
          <cell r="E307">
            <v>74250</v>
          </cell>
          <cell r="F307">
            <v>74250</v>
          </cell>
        </row>
        <row r="308">
          <cell r="A308" t="str">
            <v>READY MARTCGM100</v>
          </cell>
          <cell r="B308" t="str">
            <v>READY MART</v>
          </cell>
          <cell r="C308" t="str">
            <v>CGM100</v>
          </cell>
          <cell r="D308" t="str">
            <v>Chân giò heo muối 100g</v>
          </cell>
          <cell r="E308">
            <v>24549</v>
          </cell>
          <cell r="F308">
            <v>24549</v>
          </cell>
        </row>
        <row r="309">
          <cell r="A309" t="str">
            <v>READY MARTCGM300</v>
          </cell>
          <cell r="B309" t="str">
            <v>READY MART</v>
          </cell>
          <cell r="C309" t="str">
            <v>CGM300</v>
          </cell>
          <cell r="D309" t="str">
            <v>Chân giò heo muối 300g</v>
          </cell>
          <cell r="E309">
            <v>73431</v>
          </cell>
          <cell r="F309">
            <v>73431</v>
          </cell>
        </row>
        <row r="310">
          <cell r="A310" t="str">
            <v>READY MARTCGM500</v>
          </cell>
          <cell r="B310" t="str">
            <v>READY MART</v>
          </cell>
          <cell r="C310" t="str">
            <v>CGM500</v>
          </cell>
          <cell r="D310" t="str">
            <v>Chân giò heo muối 500g</v>
          </cell>
          <cell r="E310">
            <v>119066</v>
          </cell>
          <cell r="F310">
            <v>119066</v>
          </cell>
        </row>
        <row r="311">
          <cell r="A311" t="str">
            <v>READY MARTCGST150</v>
          </cell>
          <cell r="B311" t="str">
            <v>READY MART</v>
          </cell>
          <cell r="C311" t="str">
            <v>CGST150</v>
          </cell>
          <cell r="D311" t="str">
            <v>Chân gà sả tắc 150g</v>
          </cell>
          <cell r="E311">
            <v>22500</v>
          </cell>
          <cell r="F311">
            <v>22500</v>
          </cell>
        </row>
        <row r="312">
          <cell r="A312" t="str">
            <v>READY MARTCGST250</v>
          </cell>
          <cell r="B312" t="str">
            <v>READY MART</v>
          </cell>
          <cell r="C312" t="str">
            <v>CGST250</v>
          </cell>
          <cell r="D312" t="str">
            <v>Chân gà sả tắc 250g</v>
          </cell>
          <cell r="E312">
            <v>37500</v>
          </cell>
          <cell r="F312">
            <v>37500</v>
          </cell>
        </row>
        <row r="313">
          <cell r="A313" t="str">
            <v>READY MARTCN300</v>
          </cell>
          <cell r="B313" t="str">
            <v>READY MART</v>
          </cell>
          <cell r="C313" t="str">
            <v>CN300</v>
          </cell>
          <cell r="D313" t="str">
            <v>Chả nướng 300g</v>
          </cell>
          <cell r="E313">
            <v>70950</v>
          </cell>
          <cell r="F313">
            <v>70950</v>
          </cell>
        </row>
        <row r="314">
          <cell r="A314" t="str">
            <v>READY MARTGHK300</v>
          </cell>
          <cell r="B314" t="str">
            <v>READY MART</v>
          </cell>
          <cell r="C314" t="str">
            <v>GHK300</v>
          </cell>
          <cell r="D314" t="str">
            <v>Gà muối hun khói 300g</v>
          </cell>
          <cell r="E314">
            <v>70000</v>
          </cell>
          <cell r="F314">
            <v>70000</v>
          </cell>
        </row>
        <row r="315">
          <cell r="A315" t="str">
            <v>READY MARTGL250</v>
          </cell>
          <cell r="B315" t="str">
            <v>READY MART</v>
          </cell>
          <cell r="C315" t="str">
            <v>GL250</v>
          </cell>
          <cell r="D315" t="str">
            <v>Giò lụa cây 250g</v>
          </cell>
          <cell r="E315">
            <v>59400</v>
          </cell>
          <cell r="F315">
            <v>49500</v>
          </cell>
        </row>
        <row r="316">
          <cell r="A316" t="str">
            <v>READY MARTGM500</v>
          </cell>
          <cell r="B316" t="str">
            <v>READY MART</v>
          </cell>
          <cell r="C316" t="str">
            <v>GM500</v>
          </cell>
          <cell r="D316" t="str">
            <v>Gà muối 500g</v>
          </cell>
          <cell r="E316">
            <v>111058</v>
          </cell>
          <cell r="F316">
            <v>111058</v>
          </cell>
        </row>
        <row r="317">
          <cell r="A317" t="str">
            <v>READY MARTGSG250</v>
          </cell>
          <cell r="B317" t="str">
            <v>READY MART</v>
          </cell>
          <cell r="C317" t="str">
            <v>GSG250</v>
          </cell>
          <cell r="D317" t="str">
            <v>Giò sụn gà 250g</v>
          </cell>
          <cell r="E317">
            <v>61050</v>
          </cell>
          <cell r="F317">
            <v>50400</v>
          </cell>
        </row>
        <row r="318">
          <cell r="A318" t="str">
            <v>READY MARTGTLX250G</v>
          </cell>
          <cell r="B318" t="str">
            <v>READY MART</v>
          </cell>
          <cell r="C318" t="str">
            <v>GTLX250G</v>
          </cell>
          <cell r="D318" t="str">
            <v>Giò Tai Lưỡi Xào 250g</v>
          </cell>
          <cell r="E318">
            <v>50183</v>
          </cell>
          <cell r="F318">
            <v>50183</v>
          </cell>
        </row>
        <row r="319">
          <cell r="A319" t="str">
            <v>READY MARTGXD500</v>
          </cell>
          <cell r="B319" t="str">
            <v>READY MART</v>
          </cell>
          <cell r="C319" t="str">
            <v>GXD500</v>
          </cell>
          <cell r="D319" t="str">
            <v>Gà xì dầu 500g</v>
          </cell>
          <cell r="E319">
            <v>111606</v>
          </cell>
          <cell r="F319">
            <v>111606</v>
          </cell>
        </row>
        <row r="320">
          <cell r="A320" t="str">
            <v>READY MARTMNH250</v>
          </cell>
          <cell r="B320" t="str">
            <v>READY MART</v>
          </cell>
          <cell r="C320" t="str">
            <v>MNH250</v>
          </cell>
          <cell r="D320" t="str">
            <v>Mọc Nấm Hương 250g</v>
          </cell>
          <cell r="E320">
            <v>46000</v>
          </cell>
          <cell r="F320">
            <v>46000</v>
          </cell>
        </row>
        <row r="321">
          <cell r="A321" t="str">
            <v>READY MARTTH200</v>
          </cell>
          <cell r="B321" t="str">
            <v>READY MART</v>
          </cell>
          <cell r="C321" t="str">
            <v>TH200</v>
          </cell>
          <cell r="D321" t="str">
            <v>Tai heo muối 200g</v>
          </cell>
          <cell r="E321">
            <v>55595</v>
          </cell>
          <cell r="F321">
            <v>55595</v>
          </cell>
        </row>
        <row r="322">
          <cell r="A322" t="str">
            <v>READY MARTTHST150</v>
          </cell>
          <cell r="B322" t="str">
            <v>READY MART</v>
          </cell>
          <cell r="C322" t="str">
            <v>THST150</v>
          </cell>
          <cell r="D322" t="str">
            <v>Tai heo sốt thái 150g</v>
          </cell>
          <cell r="E322">
            <v>21667</v>
          </cell>
          <cell r="F322">
            <v>21667</v>
          </cell>
        </row>
        <row r="323">
          <cell r="A323" t="str">
            <v>READY MARTTHST250</v>
          </cell>
          <cell r="B323" t="str">
            <v>READY MART</v>
          </cell>
          <cell r="C323" t="str">
            <v>THST250</v>
          </cell>
          <cell r="D323" t="str">
            <v>Tai heo sốt thái 250g</v>
          </cell>
          <cell r="E323">
            <v>36111</v>
          </cell>
          <cell r="F323">
            <v>36111</v>
          </cell>
        </row>
        <row r="324">
          <cell r="A324" t="str">
            <v/>
          </cell>
        </row>
        <row r="325">
          <cell r="A325" t="str">
            <v>REALFMARTCC300</v>
          </cell>
          <cell r="B325" t="str">
            <v>REALFMART</v>
          </cell>
          <cell r="C325" t="str">
            <v>CC300</v>
          </cell>
          <cell r="D325" t="str">
            <v>Chả cốm 300g</v>
          </cell>
          <cell r="E325">
            <v>74250</v>
          </cell>
          <cell r="F325">
            <v>74250</v>
          </cell>
        </row>
        <row r="326">
          <cell r="A326" t="str">
            <v>REALFMARTCGM300</v>
          </cell>
          <cell r="B326" t="str">
            <v>REALFMART</v>
          </cell>
          <cell r="C326" t="str">
            <v>CGM300</v>
          </cell>
          <cell r="D326" t="str">
            <v>Chân giò heo muối 300g</v>
          </cell>
          <cell r="E326">
            <v>73431</v>
          </cell>
          <cell r="F326">
            <v>73431</v>
          </cell>
        </row>
        <row r="327">
          <cell r="A327" t="str">
            <v>REALFMARTCGM500</v>
          </cell>
          <cell r="B327" t="str">
            <v>REALFMART</v>
          </cell>
          <cell r="C327" t="str">
            <v>CGM500</v>
          </cell>
          <cell r="D327" t="str">
            <v>Chân giò heo muối 500g</v>
          </cell>
          <cell r="E327">
            <v>119066</v>
          </cell>
          <cell r="F327">
            <v>119066</v>
          </cell>
        </row>
        <row r="328">
          <cell r="A328" t="str">
            <v>REALFMARTCN300</v>
          </cell>
          <cell r="B328" t="str">
            <v>REALFMART</v>
          </cell>
          <cell r="C328" t="str">
            <v>CN300</v>
          </cell>
          <cell r="D328" t="str">
            <v>Chả nướng 300g</v>
          </cell>
          <cell r="E328">
            <v>70950</v>
          </cell>
          <cell r="F328">
            <v>70950</v>
          </cell>
        </row>
        <row r="329">
          <cell r="A329" t="str">
            <v>REALFMARTGTLX250G</v>
          </cell>
          <cell r="B329" t="str">
            <v>REALFMART</v>
          </cell>
          <cell r="C329" t="str">
            <v>GTLX250G</v>
          </cell>
          <cell r="D329" t="str">
            <v>Giò Tai Lưỡi Xào 250g</v>
          </cell>
          <cell r="E329">
            <v>50183</v>
          </cell>
          <cell r="F329">
            <v>50183</v>
          </cell>
        </row>
        <row r="330">
          <cell r="A330" t="str">
            <v>REALFMARTMNH250</v>
          </cell>
          <cell r="B330" t="str">
            <v>REALFMART</v>
          </cell>
          <cell r="C330" t="str">
            <v>MNH250</v>
          </cell>
          <cell r="D330" t="str">
            <v>Mọc Nấm Hương 250g</v>
          </cell>
          <cell r="E330">
            <v>46000</v>
          </cell>
          <cell r="F330">
            <v>46000</v>
          </cell>
        </row>
        <row r="331">
          <cell r="A331" t="str">
            <v/>
          </cell>
        </row>
        <row r="332">
          <cell r="A332" t="str">
            <v>SAIGONHDCGM300</v>
          </cell>
          <cell r="B332" t="str">
            <v>SAIGONHD</v>
          </cell>
          <cell r="C332" t="str">
            <v>CGM300</v>
          </cell>
          <cell r="D332" t="str">
            <v>Chân giò heo muối 300g</v>
          </cell>
          <cell r="E332">
            <v>73431</v>
          </cell>
          <cell r="F332">
            <v>73431</v>
          </cell>
        </row>
        <row r="333">
          <cell r="A333" t="str">
            <v>SAIGONHDCGM500</v>
          </cell>
          <cell r="B333" t="str">
            <v>SAIGONHD</v>
          </cell>
          <cell r="C333" t="str">
            <v>CGM500</v>
          </cell>
          <cell r="D333" t="str">
            <v>Chân giò heo muối 500g</v>
          </cell>
          <cell r="E333">
            <v>119066</v>
          </cell>
          <cell r="F333">
            <v>119066</v>
          </cell>
        </row>
        <row r="334">
          <cell r="A334" t="str">
            <v>SAIGONHDGM500</v>
          </cell>
          <cell r="B334" t="str">
            <v>SAIGONHD</v>
          </cell>
          <cell r="C334" t="str">
            <v>GM500</v>
          </cell>
          <cell r="D334" t="str">
            <v>Gà muối 500g</v>
          </cell>
          <cell r="E334">
            <v>111058</v>
          </cell>
          <cell r="F334">
            <v>111058</v>
          </cell>
        </row>
        <row r="335">
          <cell r="A335" t="str">
            <v>SAIGONHDTH200</v>
          </cell>
          <cell r="B335" t="str">
            <v>SAIGONHD</v>
          </cell>
          <cell r="C335" t="str">
            <v>TH200</v>
          </cell>
          <cell r="D335" t="str">
            <v>Tai heo muối 200g</v>
          </cell>
          <cell r="E335">
            <v>55595</v>
          </cell>
          <cell r="F335">
            <v>55595</v>
          </cell>
        </row>
        <row r="336">
          <cell r="A336" t="str">
            <v>SAIGONHDTH400</v>
          </cell>
          <cell r="B336" t="str">
            <v>SAIGONHD</v>
          </cell>
          <cell r="C336" t="str">
            <v>TH400</v>
          </cell>
          <cell r="D336" t="str">
            <v>Tai heo muối 400g</v>
          </cell>
          <cell r="E336">
            <v>107205</v>
          </cell>
          <cell r="F336">
            <v>107205</v>
          </cell>
        </row>
        <row r="337">
          <cell r="A337" t="str">
            <v/>
          </cell>
        </row>
        <row r="338">
          <cell r="A338" t="str">
            <v>SANHDIEUCGM300</v>
          </cell>
          <cell r="B338" t="str">
            <v>SANHDIEU</v>
          </cell>
          <cell r="C338" t="str">
            <v>CGM300</v>
          </cell>
          <cell r="D338" t="str">
            <v>Chân giò heo muối 300g</v>
          </cell>
          <cell r="E338">
            <v>73431</v>
          </cell>
          <cell r="F338">
            <v>73431</v>
          </cell>
        </row>
        <row r="339">
          <cell r="A339" t="str">
            <v>SANHDIEUGM500</v>
          </cell>
          <cell r="B339" t="str">
            <v>SANHDIEU</v>
          </cell>
          <cell r="C339" t="str">
            <v>GM500</v>
          </cell>
          <cell r="D339" t="str">
            <v>Gà muối 500g</v>
          </cell>
          <cell r="E339">
            <v>111058</v>
          </cell>
          <cell r="F339">
            <v>111058</v>
          </cell>
        </row>
        <row r="340">
          <cell r="A340" t="str">
            <v>SANHDIEUGTLX250G</v>
          </cell>
          <cell r="B340" t="str">
            <v>SANHDIEU</v>
          </cell>
          <cell r="C340" t="str">
            <v>GTLX250G</v>
          </cell>
          <cell r="D340" t="str">
            <v>Giò Tai Lưỡi Xào 250g</v>
          </cell>
          <cell r="E340">
            <v>50183</v>
          </cell>
          <cell r="F340">
            <v>50183</v>
          </cell>
        </row>
        <row r="341">
          <cell r="A341" t="str">
            <v>SANHDIEUTH200</v>
          </cell>
          <cell r="B341" t="str">
            <v>SANHDIEU</v>
          </cell>
          <cell r="C341" t="str">
            <v>TH200</v>
          </cell>
          <cell r="D341" t="str">
            <v>Tai heo muối 200g</v>
          </cell>
          <cell r="E341">
            <v>55595</v>
          </cell>
          <cell r="F341">
            <v>55595</v>
          </cell>
        </row>
        <row r="342">
          <cell r="A342" t="str">
            <v/>
          </cell>
        </row>
        <row r="343">
          <cell r="A343" t="str">
            <v>SATRACGM300</v>
          </cell>
          <cell r="B343" t="str">
            <v>SATRA</v>
          </cell>
          <cell r="C343" t="str">
            <v>CGM300</v>
          </cell>
          <cell r="D343" t="str">
            <v>Chân giò heo muối 300g</v>
          </cell>
          <cell r="E343">
            <v>73431</v>
          </cell>
          <cell r="F343">
            <v>73431</v>
          </cell>
        </row>
        <row r="344">
          <cell r="A344" t="str">
            <v>SATRACGM500</v>
          </cell>
          <cell r="B344" t="str">
            <v>SATRA</v>
          </cell>
          <cell r="C344" t="str">
            <v>CGM500</v>
          </cell>
          <cell r="D344" t="str">
            <v>Chân giò heo muối 500g</v>
          </cell>
          <cell r="E344">
            <v>119066</v>
          </cell>
          <cell r="F344">
            <v>119066</v>
          </cell>
        </row>
        <row r="345">
          <cell r="A345" t="str">
            <v>SATRAGM500</v>
          </cell>
          <cell r="B345" t="str">
            <v>SATRA</v>
          </cell>
          <cell r="C345" t="str">
            <v>GM500</v>
          </cell>
          <cell r="D345" t="str">
            <v>Gà muối 500g</v>
          </cell>
          <cell r="E345">
            <v>111058</v>
          </cell>
          <cell r="F345">
            <v>111058</v>
          </cell>
        </row>
        <row r="346">
          <cell r="A346" t="str">
            <v>SATRAGTLX250G</v>
          </cell>
          <cell r="B346" t="str">
            <v>SATRA</v>
          </cell>
          <cell r="C346" t="str">
            <v>GTLX250G</v>
          </cell>
          <cell r="D346" t="str">
            <v>Giò Tai Lưỡi Xào 250g</v>
          </cell>
          <cell r="E346">
            <v>50183</v>
          </cell>
          <cell r="F346">
            <v>50182</v>
          </cell>
        </row>
        <row r="347">
          <cell r="A347" t="str">
            <v>SATRAMNH250</v>
          </cell>
          <cell r="B347" t="str">
            <v>SATRA</v>
          </cell>
          <cell r="C347" t="str">
            <v>MNH250</v>
          </cell>
          <cell r="D347" t="str">
            <v>Mọc Nấm Hương 250g</v>
          </cell>
          <cell r="E347">
            <v>46000</v>
          </cell>
          <cell r="F347">
            <v>46000</v>
          </cell>
        </row>
        <row r="348">
          <cell r="A348" t="str">
            <v>SATRATH200</v>
          </cell>
          <cell r="B348" t="str">
            <v>SATRA</v>
          </cell>
          <cell r="C348" t="str">
            <v>TH200</v>
          </cell>
          <cell r="D348" t="str">
            <v>Tai heo muối 200g</v>
          </cell>
          <cell r="E348">
            <v>55595</v>
          </cell>
          <cell r="F348">
            <v>55595</v>
          </cell>
        </row>
        <row r="349">
          <cell r="A349" t="str">
            <v>SATRATH400</v>
          </cell>
          <cell r="B349" t="str">
            <v>SATRA</v>
          </cell>
          <cell r="C349" t="str">
            <v>TH400</v>
          </cell>
          <cell r="D349" t="str">
            <v>Tai heo muối 400g</v>
          </cell>
          <cell r="E349">
            <v>107205</v>
          </cell>
          <cell r="F349">
            <v>107205</v>
          </cell>
        </row>
        <row r="350">
          <cell r="A350" t="str">
            <v/>
          </cell>
        </row>
        <row r="351">
          <cell r="A351" t="str">
            <v>SEVENCGM100</v>
          </cell>
          <cell r="B351" t="str">
            <v>SEVEN</v>
          </cell>
          <cell r="C351" t="str">
            <v>CGM100</v>
          </cell>
          <cell r="D351" t="str">
            <v>Chân giò heo muối 100g</v>
          </cell>
          <cell r="E351">
            <v>24549</v>
          </cell>
          <cell r="F351">
            <v>22340</v>
          </cell>
        </row>
        <row r="352">
          <cell r="A352" t="str">
            <v>SEVENGM500</v>
          </cell>
          <cell r="B352" t="str">
            <v>SEVEN</v>
          </cell>
          <cell r="C352" t="str">
            <v>GM500</v>
          </cell>
          <cell r="D352" t="str">
            <v>Gà muối 500g</v>
          </cell>
          <cell r="E352">
            <v>111058</v>
          </cell>
          <cell r="F352">
            <v>101063</v>
          </cell>
        </row>
        <row r="353">
          <cell r="A353" t="str">
            <v>SEVENGSG45G</v>
          </cell>
          <cell r="B353" t="str">
            <v>SEVEN</v>
          </cell>
          <cell r="C353" t="str">
            <v>GSG45G</v>
          </cell>
          <cell r="D353" t="str">
            <v>Giò sụn gà 45g</v>
          </cell>
          <cell r="E353">
            <v>8372</v>
          </cell>
          <cell r="F353">
            <v>8372</v>
          </cell>
        </row>
        <row r="354">
          <cell r="A354" t="str">
            <v/>
          </cell>
        </row>
        <row r="355">
          <cell r="A355" t="str">
            <v>SIBACGM300</v>
          </cell>
          <cell r="B355" t="str">
            <v>SIBA</v>
          </cell>
          <cell r="C355" t="str">
            <v>CGM300</v>
          </cell>
          <cell r="D355" t="str">
            <v>Chân giò heo muối 300g</v>
          </cell>
          <cell r="E355">
            <v>73431</v>
          </cell>
          <cell r="F355">
            <v>69025</v>
          </cell>
        </row>
        <row r="356">
          <cell r="A356" t="str">
            <v>SIBAGSG250</v>
          </cell>
          <cell r="B356" t="str">
            <v>SIBA</v>
          </cell>
          <cell r="C356" t="str">
            <v>GSG250</v>
          </cell>
          <cell r="D356" t="str">
            <v>Giò sụn gà 250g</v>
          </cell>
          <cell r="E356">
            <v>57387</v>
          </cell>
          <cell r="F356">
            <v>50400</v>
          </cell>
        </row>
        <row r="357">
          <cell r="A357" t="str">
            <v>SIBAGTLX250G</v>
          </cell>
          <cell r="B357" t="str">
            <v>SIBA</v>
          </cell>
          <cell r="C357" t="str">
            <v>GTLX250G</v>
          </cell>
          <cell r="D357" t="str">
            <v>Giò Tai Lưỡi Xào 250g</v>
          </cell>
          <cell r="E357">
            <v>50183</v>
          </cell>
          <cell r="F357">
            <v>47172</v>
          </cell>
        </row>
        <row r="358">
          <cell r="A358" t="str">
            <v>SIBATH200</v>
          </cell>
          <cell r="B358" t="str">
            <v>SIBA</v>
          </cell>
          <cell r="C358" t="str">
            <v>TH200</v>
          </cell>
          <cell r="D358" t="str">
            <v>Tai heo muối 200g</v>
          </cell>
          <cell r="E358">
            <v>55595</v>
          </cell>
          <cell r="F358">
            <v>52259</v>
          </cell>
        </row>
        <row r="359">
          <cell r="A359" t="str">
            <v/>
          </cell>
        </row>
        <row r="360">
          <cell r="A360" t="str">
            <v>SMARTCC300</v>
          </cell>
          <cell r="B360" t="str">
            <v>SMART</v>
          </cell>
          <cell r="C360" t="str">
            <v>CC300</v>
          </cell>
          <cell r="D360" t="str">
            <v>Chả cốm 300g</v>
          </cell>
          <cell r="E360">
            <v>74250</v>
          </cell>
          <cell r="F360">
            <v>70538</v>
          </cell>
        </row>
        <row r="361">
          <cell r="A361" t="str">
            <v>SMARTCGM100</v>
          </cell>
          <cell r="B361" t="str">
            <v>SMART</v>
          </cell>
          <cell r="C361" t="str">
            <v>CGM100</v>
          </cell>
          <cell r="D361" t="str">
            <v>Chân giò heo muối 100g</v>
          </cell>
          <cell r="E361">
            <v>24549</v>
          </cell>
          <cell r="F361">
            <v>23322</v>
          </cell>
        </row>
        <row r="362">
          <cell r="A362" t="str">
            <v>SMARTCGM300</v>
          </cell>
          <cell r="B362" t="str">
            <v>SMART</v>
          </cell>
          <cell r="C362" t="str">
            <v>CGM300</v>
          </cell>
          <cell r="D362" t="str">
            <v>Chân giò heo muối 300g</v>
          </cell>
          <cell r="E362">
            <v>73431</v>
          </cell>
          <cell r="F362">
            <v>69759</v>
          </cell>
        </row>
        <row r="363">
          <cell r="A363" t="str">
            <v>SMARTCN300</v>
          </cell>
          <cell r="B363" t="str">
            <v>SMART</v>
          </cell>
          <cell r="C363" t="str">
            <v>CN300</v>
          </cell>
          <cell r="D363" t="str">
            <v>Chả nướng 300g</v>
          </cell>
          <cell r="E363">
            <v>70950</v>
          </cell>
          <cell r="F363">
            <v>67403</v>
          </cell>
        </row>
        <row r="364">
          <cell r="A364" t="str">
            <v>SMARTGL250</v>
          </cell>
          <cell r="B364" t="str">
            <v>SMART</v>
          </cell>
          <cell r="C364" t="str">
            <v>GL250</v>
          </cell>
          <cell r="D364" t="str">
            <v>Giò lụa cây 250g</v>
          </cell>
          <cell r="E364">
            <v>56430</v>
          </cell>
          <cell r="F364">
            <v>49500</v>
          </cell>
        </row>
        <row r="365">
          <cell r="A365" t="str">
            <v>SMARTGM500</v>
          </cell>
          <cell r="B365" t="str">
            <v>SMART</v>
          </cell>
          <cell r="C365" t="str">
            <v>GM500</v>
          </cell>
          <cell r="D365" t="str">
            <v>Gà muối 500g</v>
          </cell>
          <cell r="E365">
            <v>111058</v>
          </cell>
          <cell r="F365">
            <v>105506</v>
          </cell>
        </row>
        <row r="366">
          <cell r="A366" t="str">
            <v>SMARTGSG250</v>
          </cell>
          <cell r="B366" t="str">
            <v>SMART</v>
          </cell>
          <cell r="C366" t="str">
            <v>GSG250</v>
          </cell>
          <cell r="D366" t="str">
            <v>Giò sụn gà 250g</v>
          </cell>
          <cell r="E366">
            <v>57998</v>
          </cell>
          <cell r="F366">
            <v>50400</v>
          </cell>
        </row>
        <row r="367">
          <cell r="A367" t="str">
            <v>SMARTGTLX250G</v>
          </cell>
          <cell r="B367" t="str">
            <v>SMART</v>
          </cell>
          <cell r="C367" t="str">
            <v>GTLX250G</v>
          </cell>
          <cell r="D367" t="str">
            <v>Giò Tai Lưỡi Xào 250g</v>
          </cell>
          <cell r="E367">
            <v>50183</v>
          </cell>
          <cell r="F367">
            <v>47672</v>
          </cell>
        </row>
        <row r="368">
          <cell r="A368" t="str">
            <v>SMARTGTNH500</v>
          </cell>
          <cell r="B368" t="str">
            <v>SMART</v>
          </cell>
          <cell r="C368" t="str">
            <v>GTNH500</v>
          </cell>
          <cell r="D368" t="str">
            <v>Giò tai nấm hương 500g</v>
          </cell>
          <cell r="E368">
            <v>96890</v>
          </cell>
          <cell r="F368">
            <v>96890</v>
          </cell>
        </row>
        <row r="369">
          <cell r="A369" t="str">
            <v>SMARTMNH250</v>
          </cell>
          <cell r="B369" t="str">
            <v>SMART</v>
          </cell>
          <cell r="C369" t="str">
            <v>MNH250</v>
          </cell>
          <cell r="D369" t="str">
            <v>Mọc Nấm Hương 250g</v>
          </cell>
          <cell r="E369">
            <v>46000</v>
          </cell>
          <cell r="F369">
            <v>43700</v>
          </cell>
        </row>
        <row r="370">
          <cell r="A370" t="str">
            <v>SMARTTH200</v>
          </cell>
          <cell r="B370" t="str">
            <v>SMART</v>
          </cell>
          <cell r="C370" t="str">
            <v>TH200</v>
          </cell>
          <cell r="D370" t="str">
            <v>Tai heo muối 200g</v>
          </cell>
          <cell r="E370">
            <v>55595</v>
          </cell>
          <cell r="F370">
            <v>52815</v>
          </cell>
        </row>
        <row r="371">
          <cell r="A371" t="str">
            <v/>
          </cell>
        </row>
        <row r="372">
          <cell r="A372" t="str">
            <v>SONGNGOCCC300</v>
          </cell>
          <cell r="B372" t="str">
            <v>SONGNGOC</v>
          </cell>
          <cell r="C372" t="str">
            <v>CC300</v>
          </cell>
          <cell r="D372" t="str">
            <v>Chả cốm 300g</v>
          </cell>
          <cell r="E372">
            <v>74250</v>
          </cell>
          <cell r="F372">
            <v>74250</v>
          </cell>
        </row>
        <row r="373">
          <cell r="A373" t="str">
            <v>SONGNGOCCGM300</v>
          </cell>
          <cell r="B373" t="str">
            <v>SONGNGOC</v>
          </cell>
          <cell r="C373" t="str">
            <v>CGM300</v>
          </cell>
          <cell r="D373" t="str">
            <v>Chân giò heo muối 300g</v>
          </cell>
          <cell r="E373">
            <v>73431</v>
          </cell>
          <cell r="F373">
            <v>73431</v>
          </cell>
        </row>
        <row r="374">
          <cell r="A374" t="str">
            <v>SONGNGOCCGM500</v>
          </cell>
          <cell r="B374" t="str">
            <v>SONGNGOC</v>
          </cell>
          <cell r="C374" t="str">
            <v>CGM500</v>
          </cell>
          <cell r="D374" t="str">
            <v>Chân giò heo muối 500g</v>
          </cell>
          <cell r="E374">
            <v>119066</v>
          </cell>
          <cell r="F374">
            <v>119066</v>
          </cell>
        </row>
        <row r="375">
          <cell r="A375" t="str">
            <v>SONGNGOCCN300</v>
          </cell>
          <cell r="B375" t="str">
            <v>SONGNGOC</v>
          </cell>
          <cell r="C375" t="str">
            <v>CN300</v>
          </cell>
          <cell r="D375" t="str">
            <v>Chả nướng 300g</v>
          </cell>
          <cell r="E375">
            <v>70950</v>
          </cell>
          <cell r="F375">
            <v>70950</v>
          </cell>
        </row>
        <row r="376">
          <cell r="A376" t="str">
            <v>SONGNGOCGM500</v>
          </cell>
          <cell r="B376" t="str">
            <v>SONGNGOC</v>
          </cell>
          <cell r="C376" t="str">
            <v>GM500</v>
          </cell>
          <cell r="D376" t="str">
            <v>Gà muối 500g</v>
          </cell>
          <cell r="E376">
            <v>111058</v>
          </cell>
          <cell r="F376">
            <v>111058</v>
          </cell>
        </row>
        <row r="377">
          <cell r="A377" t="str">
            <v>SONGNGOCGTLX250G</v>
          </cell>
          <cell r="B377" t="str">
            <v>SONGNGOC</v>
          </cell>
          <cell r="C377" t="str">
            <v>GTLX250G</v>
          </cell>
          <cell r="D377" t="str">
            <v>Giò Tai Lưỡi Xào 250g</v>
          </cell>
          <cell r="E377">
            <v>50183</v>
          </cell>
          <cell r="F377">
            <v>50183</v>
          </cell>
        </row>
        <row r="378">
          <cell r="A378" t="str">
            <v/>
          </cell>
        </row>
        <row r="379">
          <cell r="A379" t="str">
            <v>STCHOHAYCGM100</v>
          </cell>
          <cell r="B379" t="str">
            <v>STCHOHAY</v>
          </cell>
          <cell r="C379" t="str">
            <v>CGM100</v>
          </cell>
          <cell r="D379" t="str">
            <v>Chân giò heo muối 100g</v>
          </cell>
          <cell r="E379">
            <v>24549</v>
          </cell>
          <cell r="F379">
            <v>24549</v>
          </cell>
        </row>
        <row r="380">
          <cell r="A380" t="str">
            <v>STCHOHAYCGM300</v>
          </cell>
          <cell r="B380" t="str">
            <v>STCHOHAY</v>
          </cell>
          <cell r="C380" t="str">
            <v>CGM300</v>
          </cell>
          <cell r="D380" t="str">
            <v>Chân giò heo muối 300g</v>
          </cell>
          <cell r="E380">
            <v>73431</v>
          </cell>
          <cell r="F380">
            <v>73431</v>
          </cell>
        </row>
        <row r="381">
          <cell r="A381" t="str">
            <v>STCHOHAYCN300</v>
          </cell>
          <cell r="B381" t="str">
            <v>STCHOHAY</v>
          </cell>
          <cell r="C381" t="str">
            <v>CN300</v>
          </cell>
          <cell r="D381" t="str">
            <v>Chả nướng 300g</v>
          </cell>
          <cell r="E381">
            <v>70950</v>
          </cell>
          <cell r="F381">
            <v>70950</v>
          </cell>
        </row>
        <row r="382">
          <cell r="A382" t="str">
            <v>STCHOHAYGHK300</v>
          </cell>
          <cell r="B382" t="str">
            <v>STCHOHAY</v>
          </cell>
          <cell r="C382" t="str">
            <v>GHK300</v>
          </cell>
          <cell r="D382" t="str">
            <v>Gà muối hun khói 300g</v>
          </cell>
          <cell r="E382">
            <v>70000</v>
          </cell>
          <cell r="F382">
            <v>70000</v>
          </cell>
        </row>
        <row r="383">
          <cell r="A383" t="str">
            <v>STCHOHAYGL250</v>
          </cell>
          <cell r="B383" t="str">
            <v>STCHOHAY</v>
          </cell>
          <cell r="C383" t="str">
            <v>GL250</v>
          </cell>
          <cell r="D383" t="str">
            <v>Giò lụa cây 250g</v>
          </cell>
          <cell r="E383">
            <v>49500</v>
          </cell>
          <cell r="F383">
            <v>49500</v>
          </cell>
        </row>
        <row r="384">
          <cell r="A384" t="str">
            <v>STCHOHAYGM500</v>
          </cell>
          <cell r="B384" t="str">
            <v>STCHOHAY</v>
          </cell>
          <cell r="C384" t="str">
            <v>GM500</v>
          </cell>
          <cell r="D384" t="str">
            <v>Gà muối 500g</v>
          </cell>
          <cell r="E384">
            <v>111058</v>
          </cell>
          <cell r="F384">
            <v>111058</v>
          </cell>
        </row>
        <row r="385">
          <cell r="A385" t="str">
            <v>STCHOHAYGSG250</v>
          </cell>
          <cell r="B385" t="str">
            <v>STCHOHAY</v>
          </cell>
          <cell r="C385" t="str">
            <v>GSG250</v>
          </cell>
          <cell r="D385" t="str">
            <v>Giò sụn gà 250g</v>
          </cell>
          <cell r="E385">
            <v>50400</v>
          </cell>
          <cell r="F385">
            <v>50400</v>
          </cell>
        </row>
        <row r="386">
          <cell r="A386" t="str">
            <v>STCHOHAYGTLX250G</v>
          </cell>
          <cell r="B386" t="str">
            <v>STCHOHAY</v>
          </cell>
          <cell r="C386" t="str">
            <v>GTLX250G</v>
          </cell>
          <cell r="D386" t="str">
            <v>Giò Tai Lưỡi Xào 250g</v>
          </cell>
          <cell r="E386">
            <v>50183</v>
          </cell>
          <cell r="F386">
            <v>50182</v>
          </cell>
        </row>
        <row r="387">
          <cell r="A387" t="str">
            <v>STCHOHAYGXD500</v>
          </cell>
          <cell r="B387" t="str">
            <v>STCHOHAY</v>
          </cell>
          <cell r="C387" t="str">
            <v>GXD500</v>
          </cell>
          <cell r="D387" t="str">
            <v>Gà xì dầu 500g</v>
          </cell>
          <cell r="E387">
            <v>111606</v>
          </cell>
          <cell r="F387">
            <v>111606</v>
          </cell>
        </row>
        <row r="388">
          <cell r="A388" t="str">
            <v>STCHOHAYMNH250</v>
          </cell>
          <cell r="B388" t="str">
            <v>STCHOHAY</v>
          </cell>
          <cell r="C388" t="str">
            <v>MNH250</v>
          </cell>
          <cell r="D388" t="str">
            <v>Mọc Nấm Hương 250g</v>
          </cell>
          <cell r="E388">
            <v>46000</v>
          </cell>
          <cell r="F388">
            <v>46000</v>
          </cell>
        </row>
        <row r="389">
          <cell r="A389" t="str">
            <v>STCHOHAYTH200</v>
          </cell>
          <cell r="B389" t="str">
            <v>STCHOHAY</v>
          </cell>
          <cell r="C389" t="str">
            <v>TH200</v>
          </cell>
          <cell r="D389" t="str">
            <v>Tai heo muối 200g</v>
          </cell>
          <cell r="E389">
            <v>55595</v>
          </cell>
          <cell r="F389">
            <v>55595</v>
          </cell>
        </row>
        <row r="390">
          <cell r="A390" t="str">
            <v/>
          </cell>
        </row>
        <row r="391">
          <cell r="A391" t="str">
            <v>STTHANHCONGCGST150</v>
          </cell>
          <cell r="B391" t="str">
            <v>STTHANHCONG</v>
          </cell>
          <cell r="C391" t="str">
            <v>CGST150</v>
          </cell>
          <cell r="D391" t="str">
            <v>Chân gà sả tắc 150g</v>
          </cell>
          <cell r="E391">
            <v>22500</v>
          </cell>
          <cell r="F391">
            <v>20925</v>
          </cell>
        </row>
        <row r="392">
          <cell r="A392" t="str">
            <v>STTHANHCONGGM500</v>
          </cell>
          <cell r="B392" t="str">
            <v>STTHANHCONG</v>
          </cell>
          <cell r="C392" t="str">
            <v>GM500</v>
          </cell>
          <cell r="D392" t="str">
            <v>Gà muối 500g</v>
          </cell>
          <cell r="E392">
            <v>111058</v>
          </cell>
          <cell r="F392">
            <v>103284</v>
          </cell>
        </row>
        <row r="393">
          <cell r="A393" t="str">
            <v>STTHANHCONGGSG250</v>
          </cell>
          <cell r="B393" t="str">
            <v>STTHANHCONG</v>
          </cell>
          <cell r="C393" t="str">
            <v>GSG250</v>
          </cell>
          <cell r="D393" t="str">
            <v>Giò sụn gà 250g</v>
          </cell>
          <cell r="E393">
            <v>50400</v>
          </cell>
          <cell r="F393">
            <v>46872</v>
          </cell>
        </row>
        <row r="394">
          <cell r="A394" t="str">
            <v>STTHANHCONGGXD500</v>
          </cell>
          <cell r="B394" t="str">
            <v>STTHANHCONG</v>
          </cell>
          <cell r="C394" t="str">
            <v>GXD500</v>
          </cell>
          <cell r="D394" t="str">
            <v>Gà xì dầu 500g</v>
          </cell>
          <cell r="E394">
            <v>111606</v>
          </cell>
          <cell r="F394">
            <v>103794</v>
          </cell>
        </row>
        <row r="395">
          <cell r="A395" t="str">
            <v>STTHANHCONGTH200</v>
          </cell>
          <cell r="B395" t="str">
            <v>STTHANHCONG</v>
          </cell>
          <cell r="C395" t="str">
            <v>TH200</v>
          </cell>
          <cell r="D395" t="str">
            <v>Tai heo muối 200g</v>
          </cell>
          <cell r="E395">
            <v>55595</v>
          </cell>
          <cell r="F395">
            <v>51704</v>
          </cell>
        </row>
        <row r="396">
          <cell r="A396" t="str">
            <v>STTHANHCONGTHST150</v>
          </cell>
          <cell r="B396" t="str">
            <v>STTHANHCONG</v>
          </cell>
          <cell r="C396" t="str">
            <v>THST150</v>
          </cell>
          <cell r="D396" t="str">
            <v>Tai heo sốt thái 150g</v>
          </cell>
          <cell r="E396">
            <v>21667</v>
          </cell>
          <cell r="F396">
            <v>20150</v>
          </cell>
        </row>
        <row r="397">
          <cell r="A397" t="str">
            <v>STTHANHCONGTHST250</v>
          </cell>
          <cell r="B397" t="str">
            <v>STTHANHCONG</v>
          </cell>
          <cell r="C397" t="str">
            <v>THST250</v>
          </cell>
          <cell r="D397" t="str">
            <v>Tai heo sốt thái 250g</v>
          </cell>
          <cell r="E397">
            <v>36111</v>
          </cell>
          <cell r="F397">
            <v>33583</v>
          </cell>
        </row>
        <row r="398">
          <cell r="A398" t="str">
            <v/>
          </cell>
        </row>
        <row r="399">
          <cell r="A399" t="str">
            <v>TAEBACKTH400</v>
          </cell>
          <cell r="B399" t="str">
            <v>TAEBACK</v>
          </cell>
          <cell r="C399" t="str">
            <v>TH400</v>
          </cell>
          <cell r="D399" t="str">
            <v>Tai heo muối 400g</v>
          </cell>
          <cell r="E399">
            <v>107205</v>
          </cell>
          <cell r="F399">
            <v>98629</v>
          </cell>
        </row>
        <row r="400">
          <cell r="A400" t="str">
            <v/>
          </cell>
        </row>
        <row r="401">
          <cell r="A401" t="str">
            <v>TMARTCC300</v>
          </cell>
          <cell r="B401" t="str">
            <v>TMART</v>
          </cell>
          <cell r="C401" t="str">
            <v>CC300</v>
          </cell>
          <cell r="D401" t="str">
            <v>Chả cốm 300g</v>
          </cell>
          <cell r="E401">
            <v>74250</v>
          </cell>
          <cell r="F401">
            <v>74250</v>
          </cell>
        </row>
        <row r="402">
          <cell r="A402" t="str">
            <v>TMARTCGM100</v>
          </cell>
          <cell r="B402" t="str">
            <v>TMART</v>
          </cell>
          <cell r="C402" t="str">
            <v>CGM100</v>
          </cell>
          <cell r="D402" t="str">
            <v>Chân giò heo muối 100g</v>
          </cell>
          <cell r="E402">
            <v>24549</v>
          </cell>
          <cell r="F402">
            <v>24549</v>
          </cell>
        </row>
        <row r="403">
          <cell r="A403" t="str">
            <v>TMARTCGM300</v>
          </cell>
          <cell r="B403" t="str">
            <v>TMART</v>
          </cell>
          <cell r="C403" t="str">
            <v>CGM300</v>
          </cell>
          <cell r="D403" t="str">
            <v>Chân giò heo muối 300g</v>
          </cell>
          <cell r="E403">
            <v>73431</v>
          </cell>
          <cell r="F403">
            <v>73431</v>
          </cell>
        </row>
        <row r="404">
          <cell r="A404" t="str">
            <v>TMARTCGM500</v>
          </cell>
          <cell r="B404" t="str">
            <v>TMART</v>
          </cell>
          <cell r="C404" t="str">
            <v>CGM500</v>
          </cell>
          <cell r="D404" t="str">
            <v>Chân giò heo muối 500g</v>
          </cell>
          <cell r="E404">
            <v>119066</v>
          </cell>
          <cell r="F404">
            <v>119066</v>
          </cell>
        </row>
        <row r="405">
          <cell r="A405" t="str">
            <v>TMARTCGST150</v>
          </cell>
          <cell r="B405" t="str">
            <v>TMART</v>
          </cell>
          <cell r="C405" t="str">
            <v>CGST150</v>
          </cell>
          <cell r="D405" t="str">
            <v>Chân gà sả tắc 150g</v>
          </cell>
          <cell r="E405">
            <v>22500</v>
          </cell>
          <cell r="F405">
            <v>20250</v>
          </cell>
        </row>
        <row r="406">
          <cell r="A406" t="str">
            <v>TMARTCN300</v>
          </cell>
          <cell r="B406" t="str">
            <v>TMART</v>
          </cell>
          <cell r="C406" t="str">
            <v>CN300</v>
          </cell>
          <cell r="D406" t="str">
            <v>Chả nướng 300g</v>
          </cell>
          <cell r="E406">
            <v>70950</v>
          </cell>
          <cell r="F406">
            <v>70950</v>
          </cell>
        </row>
        <row r="407">
          <cell r="A407" t="str">
            <v>TMARTGHK300</v>
          </cell>
          <cell r="B407" t="str">
            <v>TMART</v>
          </cell>
          <cell r="C407" t="str">
            <v>GHK300</v>
          </cell>
          <cell r="D407" t="str">
            <v>Gà muối hun khói 300g</v>
          </cell>
          <cell r="E407">
            <v>70000</v>
          </cell>
          <cell r="F407">
            <v>70000</v>
          </cell>
        </row>
        <row r="408">
          <cell r="A408" t="str">
            <v>TMARTGL250</v>
          </cell>
          <cell r="B408" t="str">
            <v>TMART</v>
          </cell>
          <cell r="C408" t="str">
            <v>GL250</v>
          </cell>
          <cell r="D408" t="str">
            <v>Giò lụa cây 250g</v>
          </cell>
          <cell r="E408">
            <v>59400</v>
          </cell>
          <cell r="F408">
            <v>49500</v>
          </cell>
        </row>
        <row r="409">
          <cell r="A409" t="str">
            <v>TMARTGL500KT</v>
          </cell>
          <cell r="B409" t="str">
            <v>TMART</v>
          </cell>
          <cell r="C409" t="str">
            <v>GL500KT</v>
          </cell>
          <cell r="D409" t="str">
            <v>Giò lụa 500g</v>
          </cell>
          <cell r="E409">
            <v>94013</v>
          </cell>
          <cell r="F409">
            <v>94013</v>
          </cell>
        </row>
        <row r="410">
          <cell r="A410" t="str">
            <v>TMARTGM500</v>
          </cell>
          <cell r="B410" t="str">
            <v>TMART</v>
          </cell>
          <cell r="C410" t="str">
            <v>GM500</v>
          </cell>
          <cell r="D410" t="str">
            <v>Gà muối 500g</v>
          </cell>
          <cell r="E410">
            <v>111058</v>
          </cell>
          <cell r="F410">
            <v>111058</v>
          </cell>
        </row>
        <row r="411">
          <cell r="A411" t="str">
            <v>TMARTGSG250</v>
          </cell>
          <cell r="B411" t="str">
            <v>TMART</v>
          </cell>
          <cell r="C411" t="str">
            <v>GSG250</v>
          </cell>
          <cell r="D411" t="str">
            <v>Giò sụn gà 250g</v>
          </cell>
          <cell r="E411">
            <v>61050</v>
          </cell>
          <cell r="F411">
            <v>50400</v>
          </cell>
        </row>
        <row r="412">
          <cell r="A412" t="str">
            <v>TMARTGTLX250G</v>
          </cell>
          <cell r="B412" t="str">
            <v>TMART</v>
          </cell>
          <cell r="C412" t="str">
            <v>GTLX250G</v>
          </cell>
          <cell r="D412" t="str">
            <v>Giò Tai Lưỡi Xào 250g</v>
          </cell>
          <cell r="E412">
            <v>50812</v>
          </cell>
          <cell r="F412">
            <v>50183</v>
          </cell>
        </row>
        <row r="413">
          <cell r="A413" t="str">
            <v>TMARTGXD500</v>
          </cell>
          <cell r="B413" t="str">
            <v>TMART</v>
          </cell>
          <cell r="C413" t="str">
            <v>GXD500</v>
          </cell>
          <cell r="D413" t="str">
            <v>Gà xì dầu 500g</v>
          </cell>
          <cell r="E413">
            <v>111606</v>
          </cell>
          <cell r="F413">
            <v>111606</v>
          </cell>
        </row>
        <row r="414">
          <cell r="A414" t="str">
            <v>TMARTMNH250</v>
          </cell>
          <cell r="B414" t="str">
            <v>TMART</v>
          </cell>
          <cell r="C414" t="str">
            <v>MNH250</v>
          </cell>
          <cell r="D414" t="str">
            <v>Mọc Nấm Hương 250g</v>
          </cell>
          <cell r="E414">
            <v>46000</v>
          </cell>
          <cell r="F414">
            <v>46000</v>
          </cell>
        </row>
        <row r="415">
          <cell r="A415" t="str">
            <v>TMARTTH200</v>
          </cell>
          <cell r="B415" t="str">
            <v>TMART</v>
          </cell>
          <cell r="C415" t="str">
            <v>TH200</v>
          </cell>
          <cell r="D415" t="str">
            <v>Tai heo muối 200g</v>
          </cell>
          <cell r="E415">
            <v>55595</v>
          </cell>
          <cell r="F415">
            <v>55595</v>
          </cell>
        </row>
        <row r="416">
          <cell r="A416" t="str">
            <v>TMARTTH400</v>
          </cell>
          <cell r="B416" t="str">
            <v>TMART</v>
          </cell>
          <cell r="C416" t="str">
            <v>TH400</v>
          </cell>
          <cell r="D416" t="str">
            <v>Tai heo muối 400g</v>
          </cell>
          <cell r="E416">
            <v>107205</v>
          </cell>
          <cell r="F416">
            <v>107205</v>
          </cell>
        </row>
        <row r="417">
          <cell r="A417" t="str">
            <v>TMARTTHST150</v>
          </cell>
          <cell r="B417" t="str">
            <v>TMART</v>
          </cell>
          <cell r="C417" t="str">
            <v>THST150</v>
          </cell>
          <cell r="D417" t="str">
            <v>Tai heo sốt thái 150g</v>
          </cell>
          <cell r="E417">
            <v>21667</v>
          </cell>
          <cell r="F417">
            <v>19500</v>
          </cell>
        </row>
        <row r="418">
          <cell r="A418" t="str">
            <v/>
          </cell>
        </row>
        <row r="419">
          <cell r="A419" t="str">
            <v>TMARTHATECOCGM300</v>
          </cell>
          <cell r="B419" t="str">
            <v>TMARTHATECO</v>
          </cell>
          <cell r="C419" t="str">
            <v>CGM300</v>
          </cell>
          <cell r="D419" t="str">
            <v>Chân giò heo muối 300g</v>
          </cell>
          <cell r="E419">
            <v>73431</v>
          </cell>
          <cell r="F419">
            <v>73431</v>
          </cell>
        </row>
        <row r="420">
          <cell r="A420" t="str">
            <v>TMARTHATECOCGM500</v>
          </cell>
          <cell r="B420" t="str">
            <v>TMARTHATECO</v>
          </cell>
          <cell r="C420" t="str">
            <v>CGM500</v>
          </cell>
          <cell r="D420" t="str">
            <v>Chân giò heo muối 500g</v>
          </cell>
          <cell r="E420">
            <v>119066</v>
          </cell>
          <cell r="F420">
            <v>119066</v>
          </cell>
        </row>
        <row r="421">
          <cell r="A421" t="str">
            <v>TMARTHATECOGM500</v>
          </cell>
          <cell r="B421" t="str">
            <v>TMARTHATECO</v>
          </cell>
          <cell r="C421" t="str">
            <v>GM500</v>
          </cell>
          <cell r="D421" t="str">
            <v>Gà muối 500g</v>
          </cell>
          <cell r="E421">
            <v>111058</v>
          </cell>
          <cell r="F421">
            <v>111058</v>
          </cell>
        </row>
        <row r="422">
          <cell r="A422" t="str">
            <v>TMARTHATECOGTLX250G</v>
          </cell>
          <cell r="B422" t="str">
            <v>TMARTHATECO</v>
          </cell>
          <cell r="C422" t="str">
            <v>GTLX250G</v>
          </cell>
          <cell r="D422" t="str">
            <v>Giò Tai Lưỡi Xào 250g</v>
          </cell>
          <cell r="E422">
            <v>50183</v>
          </cell>
          <cell r="F422">
            <v>50182</v>
          </cell>
        </row>
        <row r="423">
          <cell r="A423" t="str">
            <v>TMARTHATECOMNH250</v>
          </cell>
          <cell r="B423" t="str">
            <v>TMARTHATECO</v>
          </cell>
          <cell r="C423" t="str">
            <v>MNH250</v>
          </cell>
          <cell r="D423" t="str">
            <v>Mọc Nấm Hương 250g</v>
          </cell>
          <cell r="E423">
            <v>46000</v>
          </cell>
          <cell r="F423">
            <v>46000</v>
          </cell>
        </row>
        <row r="424">
          <cell r="A424" t="str">
            <v>TMARTHATECOTH200</v>
          </cell>
          <cell r="B424" t="str">
            <v>TMARTHATECO</v>
          </cell>
          <cell r="C424" t="str">
            <v>TH200</v>
          </cell>
          <cell r="D424" t="str">
            <v>Tai heo muối 200g</v>
          </cell>
          <cell r="E424">
            <v>55595</v>
          </cell>
          <cell r="F424">
            <v>55595</v>
          </cell>
        </row>
        <row r="425">
          <cell r="A425" t="str">
            <v/>
          </cell>
        </row>
        <row r="426">
          <cell r="A426" t="str">
            <v>TOMITACGM100</v>
          </cell>
          <cell r="B426" t="str">
            <v>TOMITA</v>
          </cell>
          <cell r="C426" t="str">
            <v>CGM100</v>
          </cell>
          <cell r="D426" t="str">
            <v>Chân giò heo muối 100g</v>
          </cell>
          <cell r="E426">
            <v>24549</v>
          </cell>
          <cell r="F426">
            <v>24549</v>
          </cell>
        </row>
        <row r="427">
          <cell r="A427" t="str">
            <v>TOMITACGM300</v>
          </cell>
          <cell r="B427" t="str">
            <v>TOMITA</v>
          </cell>
          <cell r="C427" t="str">
            <v>CGM300</v>
          </cell>
          <cell r="D427" t="str">
            <v>Chân giò heo muối 300g</v>
          </cell>
          <cell r="E427">
            <v>73431</v>
          </cell>
          <cell r="F427">
            <v>73431</v>
          </cell>
        </row>
        <row r="428">
          <cell r="A428" t="str">
            <v/>
          </cell>
        </row>
        <row r="429">
          <cell r="A429" t="str">
            <v>TTMFARMCC300</v>
          </cell>
          <cell r="B429" t="str">
            <v>TTMFARM</v>
          </cell>
          <cell r="C429" t="str">
            <v>CC300</v>
          </cell>
          <cell r="D429" t="str">
            <v>Chả cốm 300g</v>
          </cell>
          <cell r="E429">
            <v>74250</v>
          </cell>
          <cell r="F429">
            <v>74250</v>
          </cell>
        </row>
        <row r="430">
          <cell r="A430" t="str">
            <v>TTMFARMCGM300</v>
          </cell>
          <cell r="B430" t="str">
            <v>TTMFARM</v>
          </cell>
          <cell r="C430" t="str">
            <v>CGM300</v>
          </cell>
          <cell r="D430" t="str">
            <v>Chân giò heo muối 300g</v>
          </cell>
          <cell r="E430">
            <v>73431</v>
          </cell>
          <cell r="F430">
            <v>73431</v>
          </cell>
        </row>
        <row r="431">
          <cell r="A431" t="str">
            <v>TTMFARMCGM500</v>
          </cell>
          <cell r="B431" t="str">
            <v>TTMFARM</v>
          </cell>
          <cell r="C431" t="str">
            <v>CGM500</v>
          </cell>
          <cell r="D431" t="str">
            <v>Chân giò heo muối 500g</v>
          </cell>
          <cell r="E431">
            <v>119066</v>
          </cell>
          <cell r="F431">
            <v>119066</v>
          </cell>
        </row>
        <row r="432">
          <cell r="A432" t="str">
            <v>TTMFARMGM500</v>
          </cell>
          <cell r="B432" t="str">
            <v>TTMFARM</v>
          </cell>
          <cell r="C432" t="str">
            <v>GM500</v>
          </cell>
          <cell r="D432" t="str">
            <v>Gà muối 500g</v>
          </cell>
          <cell r="E432">
            <v>111058</v>
          </cell>
          <cell r="F432">
            <v>111058</v>
          </cell>
        </row>
        <row r="433">
          <cell r="A433" t="str">
            <v>TTMFARMGTLX250G</v>
          </cell>
          <cell r="B433" t="str">
            <v>TTMFARM</v>
          </cell>
          <cell r="C433" t="str">
            <v>GTLX250G</v>
          </cell>
          <cell r="D433" t="str">
            <v>Giò Tai Lưỡi Xào 250g</v>
          </cell>
          <cell r="E433">
            <v>50183</v>
          </cell>
          <cell r="F433">
            <v>50183</v>
          </cell>
        </row>
        <row r="434">
          <cell r="A434" t="str">
            <v>TTMFARMMNH250</v>
          </cell>
          <cell r="B434" t="str">
            <v>TTMFARM</v>
          </cell>
          <cell r="C434" t="str">
            <v>MNH250</v>
          </cell>
          <cell r="D434" t="str">
            <v>Mọc Nấm Hương 250g</v>
          </cell>
          <cell r="E434">
            <v>46000</v>
          </cell>
          <cell r="F434">
            <v>46000</v>
          </cell>
        </row>
        <row r="435">
          <cell r="A435" t="str">
            <v>TTMFARMTH200</v>
          </cell>
          <cell r="B435" t="str">
            <v>TTMFARM</v>
          </cell>
          <cell r="C435" t="str">
            <v>TH200</v>
          </cell>
          <cell r="D435" t="str">
            <v>Tai heo muối 200g</v>
          </cell>
          <cell r="E435">
            <v>55595</v>
          </cell>
          <cell r="F435">
            <v>55595</v>
          </cell>
        </row>
        <row r="436">
          <cell r="A436" t="str">
            <v/>
          </cell>
        </row>
        <row r="437">
          <cell r="A437" t="str">
            <v>UNITCC300</v>
          </cell>
          <cell r="B437" t="str">
            <v>UNIT</v>
          </cell>
          <cell r="C437" t="str">
            <v>CC300</v>
          </cell>
          <cell r="D437" t="str">
            <v>Chả cốm 300g</v>
          </cell>
          <cell r="E437">
            <v>74250</v>
          </cell>
          <cell r="F437">
            <v>74250</v>
          </cell>
        </row>
        <row r="438">
          <cell r="A438" t="str">
            <v>UNITCGM300</v>
          </cell>
          <cell r="B438" t="str">
            <v>UNIT</v>
          </cell>
          <cell r="C438" t="str">
            <v>CGM300</v>
          </cell>
          <cell r="D438" t="str">
            <v>Chân giò heo muối 300g</v>
          </cell>
          <cell r="E438">
            <v>73431</v>
          </cell>
          <cell r="F438">
            <v>73431</v>
          </cell>
        </row>
        <row r="439">
          <cell r="A439" t="str">
            <v>UNITCGM500</v>
          </cell>
          <cell r="B439" t="str">
            <v>UNIT</v>
          </cell>
          <cell r="C439" t="str">
            <v>CGM500</v>
          </cell>
          <cell r="D439" t="str">
            <v>Chân giò heo muối 500g</v>
          </cell>
          <cell r="E439">
            <v>119066</v>
          </cell>
          <cell r="F439">
            <v>119066</v>
          </cell>
        </row>
        <row r="440">
          <cell r="A440" t="str">
            <v>UNITCN300</v>
          </cell>
          <cell r="B440" t="str">
            <v>UNIT</v>
          </cell>
          <cell r="C440" t="str">
            <v>CN300</v>
          </cell>
          <cell r="D440" t="str">
            <v>Chả nướng 300g</v>
          </cell>
          <cell r="E440">
            <v>70950</v>
          </cell>
          <cell r="F440">
            <v>70950</v>
          </cell>
        </row>
        <row r="441">
          <cell r="A441" t="str">
            <v>UNITGHK300</v>
          </cell>
          <cell r="B441" t="str">
            <v>UNIT</v>
          </cell>
          <cell r="C441" t="str">
            <v>GHK300</v>
          </cell>
          <cell r="D441" t="str">
            <v>Gà muối hun khói 300g</v>
          </cell>
          <cell r="E441">
            <v>70000</v>
          </cell>
          <cell r="F441">
            <v>70000</v>
          </cell>
        </row>
        <row r="442">
          <cell r="A442" t="str">
            <v>UNITGM500</v>
          </cell>
          <cell r="B442" t="str">
            <v>UNIT</v>
          </cell>
          <cell r="C442" t="str">
            <v>GM500</v>
          </cell>
          <cell r="D442" t="str">
            <v>Gà muối 500g</v>
          </cell>
          <cell r="E442">
            <v>111058</v>
          </cell>
          <cell r="F442">
            <v>111058</v>
          </cell>
        </row>
        <row r="443">
          <cell r="A443" t="str">
            <v>UNITGTLX250G</v>
          </cell>
          <cell r="B443" t="str">
            <v>UNIT</v>
          </cell>
          <cell r="C443" t="str">
            <v>GTLX250G</v>
          </cell>
          <cell r="D443" t="str">
            <v>Giò Tai Lưỡi Xào 250g</v>
          </cell>
          <cell r="E443">
            <v>50183</v>
          </cell>
          <cell r="F443">
            <v>50183</v>
          </cell>
        </row>
        <row r="444">
          <cell r="A444" t="str">
            <v>UNITGXD500</v>
          </cell>
          <cell r="B444" t="str">
            <v>UNIT</v>
          </cell>
          <cell r="C444" t="str">
            <v>GXD500</v>
          </cell>
          <cell r="D444" t="str">
            <v>Gà xì dầu 500g</v>
          </cell>
          <cell r="E444">
            <v>111606</v>
          </cell>
          <cell r="F444">
            <v>111606</v>
          </cell>
        </row>
        <row r="445">
          <cell r="A445" t="str">
            <v>UNITMNH250</v>
          </cell>
          <cell r="B445" t="str">
            <v>UNIT</v>
          </cell>
          <cell r="C445" t="str">
            <v>MNH250</v>
          </cell>
          <cell r="D445" t="str">
            <v>Mọc Nấm Hương 250g</v>
          </cell>
          <cell r="E445">
            <v>46000</v>
          </cell>
          <cell r="F445">
            <v>46000</v>
          </cell>
        </row>
        <row r="446">
          <cell r="A446" t="str">
            <v>UNITTH200</v>
          </cell>
          <cell r="B446" t="str">
            <v>UNIT</v>
          </cell>
          <cell r="C446" t="str">
            <v>TH200</v>
          </cell>
          <cell r="D446" t="str">
            <v>Tai heo muối 200g</v>
          </cell>
          <cell r="E446">
            <v>55595</v>
          </cell>
          <cell r="F446">
            <v>55595</v>
          </cell>
        </row>
        <row r="447">
          <cell r="A447" t="str">
            <v/>
          </cell>
        </row>
        <row r="448">
          <cell r="A448" t="str">
            <v>VANCUONGCC300</v>
          </cell>
          <cell r="B448" t="str">
            <v>VANCUONG</v>
          </cell>
          <cell r="C448" t="str">
            <v>CC300</v>
          </cell>
          <cell r="D448" t="str">
            <v>Chả cốm 300g</v>
          </cell>
          <cell r="E448">
            <v>74250</v>
          </cell>
          <cell r="F448">
            <v>74250</v>
          </cell>
        </row>
        <row r="449">
          <cell r="A449" t="str">
            <v>VANCUONGCGM300</v>
          </cell>
          <cell r="B449" t="str">
            <v>VANCUONG</v>
          </cell>
          <cell r="C449" t="str">
            <v>CGM300</v>
          </cell>
          <cell r="D449" t="str">
            <v>Chân giò heo muối 300g</v>
          </cell>
          <cell r="E449">
            <v>73431</v>
          </cell>
          <cell r="F449">
            <v>73431</v>
          </cell>
        </row>
        <row r="450">
          <cell r="A450" t="str">
            <v>VANCUONGGL250</v>
          </cell>
          <cell r="B450" t="str">
            <v>VANCUONG</v>
          </cell>
          <cell r="C450" t="str">
            <v>GL250</v>
          </cell>
          <cell r="D450" t="str">
            <v>Giò lụa cây 250g</v>
          </cell>
          <cell r="E450">
            <v>49500</v>
          </cell>
          <cell r="F450">
            <v>49500</v>
          </cell>
        </row>
        <row r="451">
          <cell r="A451" t="str">
            <v>VANCUONGGM500</v>
          </cell>
          <cell r="B451" t="str">
            <v>VANCUONG</v>
          </cell>
          <cell r="C451" t="str">
            <v>GM500</v>
          </cell>
          <cell r="D451" t="str">
            <v>Gà muối 500g</v>
          </cell>
          <cell r="E451">
            <v>111058</v>
          </cell>
          <cell r="F451">
            <v>111058</v>
          </cell>
        </row>
        <row r="452">
          <cell r="A452" t="str">
            <v>VANCUONGGSG250</v>
          </cell>
          <cell r="B452" t="str">
            <v>VANCUONG</v>
          </cell>
          <cell r="C452" t="str">
            <v>GSG250</v>
          </cell>
          <cell r="D452" t="str">
            <v>Giò sụn gà 250g</v>
          </cell>
          <cell r="E452">
            <v>50400</v>
          </cell>
          <cell r="F452">
            <v>50400</v>
          </cell>
        </row>
        <row r="453">
          <cell r="A453" t="str">
            <v>VANCUONGGTLX250G</v>
          </cell>
          <cell r="B453" t="str">
            <v>VANCUONG</v>
          </cell>
          <cell r="C453" t="str">
            <v>GTLX250G</v>
          </cell>
          <cell r="D453" t="str">
            <v>Giò Tai Lưỡi Xào 250g</v>
          </cell>
          <cell r="E453">
            <v>50183</v>
          </cell>
          <cell r="F453">
            <v>50182</v>
          </cell>
        </row>
        <row r="454">
          <cell r="A454" t="str">
            <v>VANCUONGMNH250</v>
          </cell>
          <cell r="B454" t="str">
            <v>VANCUONG</v>
          </cell>
          <cell r="C454" t="str">
            <v>MNH250</v>
          </cell>
          <cell r="D454" t="str">
            <v>Mọc Nấm Hương 250g</v>
          </cell>
          <cell r="E454">
            <v>46000</v>
          </cell>
          <cell r="F454">
            <v>46000</v>
          </cell>
        </row>
        <row r="455">
          <cell r="A455" t="str">
            <v>VANCUONGTH200</v>
          </cell>
          <cell r="B455" t="str">
            <v>VANCUONG</v>
          </cell>
          <cell r="C455" t="str">
            <v>TH200</v>
          </cell>
          <cell r="D455" t="str">
            <v>Tai heo muối 200g</v>
          </cell>
          <cell r="E455">
            <v>55595</v>
          </cell>
          <cell r="F455">
            <v>55595</v>
          </cell>
        </row>
        <row r="456">
          <cell r="A456" t="str">
            <v/>
          </cell>
        </row>
        <row r="457">
          <cell r="A457" t="str">
            <v>VIETYCC300</v>
          </cell>
          <cell r="B457" t="str">
            <v>VIETY</v>
          </cell>
          <cell r="C457" t="str">
            <v>CC300</v>
          </cell>
          <cell r="D457" t="str">
            <v>Chả cốm 300g</v>
          </cell>
          <cell r="E457">
            <v>74250</v>
          </cell>
          <cell r="F457">
            <v>70538</v>
          </cell>
        </row>
        <row r="458">
          <cell r="A458" t="str">
            <v>VIETYCGM300</v>
          </cell>
          <cell r="B458" t="str">
            <v>VIETY</v>
          </cell>
          <cell r="C458" t="str">
            <v>CGM300</v>
          </cell>
          <cell r="D458" t="str">
            <v>Chân giò heo muối 300g</v>
          </cell>
          <cell r="E458">
            <v>73431</v>
          </cell>
          <cell r="F458">
            <v>69759</v>
          </cell>
        </row>
        <row r="459">
          <cell r="A459" t="str">
            <v>VIETYCN300</v>
          </cell>
          <cell r="B459" t="str">
            <v>VIETY</v>
          </cell>
          <cell r="C459" t="str">
            <v>CN300</v>
          </cell>
          <cell r="D459" t="str">
            <v>Chả nướng 300g</v>
          </cell>
          <cell r="E459">
            <v>70950</v>
          </cell>
          <cell r="F459">
            <v>67402</v>
          </cell>
        </row>
        <row r="460">
          <cell r="A460" t="str">
            <v>VIETYGHK300</v>
          </cell>
          <cell r="B460" t="str">
            <v>VIETY</v>
          </cell>
          <cell r="C460" t="str">
            <v>GHK300</v>
          </cell>
          <cell r="D460" t="str">
            <v>Gà muối hun khói 300g</v>
          </cell>
          <cell r="E460">
            <v>70000</v>
          </cell>
          <cell r="F460">
            <v>66500</v>
          </cell>
        </row>
        <row r="461">
          <cell r="A461" t="str">
            <v>VIETYGM500</v>
          </cell>
          <cell r="B461" t="str">
            <v>VIETY</v>
          </cell>
          <cell r="C461" t="str">
            <v>GM500</v>
          </cell>
          <cell r="D461" t="str">
            <v>Gà muối 500g</v>
          </cell>
          <cell r="E461">
            <v>111058</v>
          </cell>
          <cell r="F461">
            <v>105505</v>
          </cell>
        </row>
        <row r="462">
          <cell r="A462" t="str">
            <v>VIETYGTLX250G</v>
          </cell>
          <cell r="B462" t="str">
            <v>VIETY</v>
          </cell>
          <cell r="C462" t="str">
            <v>GTLX250G</v>
          </cell>
          <cell r="D462" t="str">
            <v>Giò Tai Lưỡi Xào 250g</v>
          </cell>
          <cell r="E462">
            <v>50183</v>
          </cell>
          <cell r="F462">
            <v>47673</v>
          </cell>
        </row>
        <row r="463">
          <cell r="A463" t="str">
            <v>VIETYGXD500</v>
          </cell>
          <cell r="B463" t="str">
            <v>VIETY</v>
          </cell>
          <cell r="C463" t="str">
            <v>GXD500</v>
          </cell>
          <cell r="D463" t="str">
            <v>Gà xì dầu 500g</v>
          </cell>
          <cell r="E463">
            <v>111606</v>
          </cell>
          <cell r="F463">
            <v>106025</v>
          </cell>
        </row>
        <row r="464">
          <cell r="A464" t="str">
            <v>VIETYMNH250</v>
          </cell>
          <cell r="B464" t="str">
            <v>VIETY</v>
          </cell>
          <cell r="C464" t="str">
            <v>MNH250</v>
          </cell>
          <cell r="D464" t="str">
            <v>Mọc Nấm Hương 250g</v>
          </cell>
          <cell r="E464">
            <v>46000</v>
          </cell>
          <cell r="F464">
            <v>43700</v>
          </cell>
        </row>
        <row r="465">
          <cell r="A465" t="str">
            <v>VIETYTH200</v>
          </cell>
          <cell r="B465" t="str">
            <v>VIETY</v>
          </cell>
          <cell r="C465" t="str">
            <v>TH200</v>
          </cell>
          <cell r="D465" t="str">
            <v>Tai heo muối 200g</v>
          </cell>
          <cell r="E465">
            <v>55595</v>
          </cell>
          <cell r="F465">
            <v>52815</v>
          </cell>
        </row>
        <row r="466">
          <cell r="A466" t="str">
            <v/>
          </cell>
        </row>
        <row r="467">
          <cell r="A467" t="str">
            <v>VITALMARTCC300</v>
          </cell>
          <cell r="B467" t="str">
            <v>VITALMART</v>
          </cell>
          <cell r="C467" t="str">
            <v>CC300</v>
          </cell>
          <cell r="D467" t="str">
            <v>Chả cốm 300g</v>
          </cell>
          <cell r="E467">
            <v>74250</v>
          </cell>
          <cell r="F467">
            <v>74250</v>
          </cell>
        </row>
        <row r="468">
          <cell r="A468" t="str">
            <v>VITALMARTCGM100</v>
          </cell>
          <cell r="B468" t="str">
            <v>VITALMART</v>
          </cell>
          <cell r="C468" t="str">
            <v>CGM100</v>
          </cell>
          <cell r="D468" t="str">
            <v>Chân giò heo muối 100g</v>
          </cell>
          <cell r="E468">
            <v>24549</v>
          </cell>
          <cell r="F468">
            <v>22830</v>
          </cell>
        </row>
        <row r="469">
          <cell r="A469" t="str">
            <v>VITALMARTCGM300</v>
          </cell>
          <cell r="B469" t="str">
            <v>VITALMART</v>
          </cell>
          <cell r="C469" t="str">
            <v>CGM300</v>
          </cell>
          <cell r="D469" t="str">
            <v>Chân giò heo muối 300g</v>
          </cell>
          <cell r="E469">
            <v>73431</v>
          </cell>
          <cell r="F469">
            <v>73431</v>
          </cell>
        </row>
        <row r="470">
          <cell r="A470" t="str">
            <v>VITALMARTCGM500</v>
          </cell>
          <cell r="B470" t="str">
            <v>VITALMART</v>
          </cell>
          <cell r="C470" t="str">
            <v>CGM500</v>
          </cell>
          <cell r="D470" t="str">
            <v>Chân giò heo muối 500g</v>
          </cell>
          <cell r="E470">
            <v>119066</v>
          </cell>
          <cell r="F470">
            <v>110732</v>
          </cell>
        </row>
        <row r="471">
          <cell r="A471" t="str">
            <v>VITALMARTCN300</v>
          </cell>
          <cell r="B471" t="str">
            <v>VITALMART</v>
          </cell>
          <cell r="C471" t="str">
            <v>CN300</v>
          </cell>
          <cell r="D471" t="str">
            <v>Chả nướng 300g</v>
          </cell>
          <cell r="E471">
            <v>70950</v>
          </cell>
          <cell r="F471">
            <v>70950</v>
          </cell>
        </row>
        <row r="472">
          <cell r="A472" t="str">
            <v>VITALMARTGL250</v>
          </cell>
          <cell r="B472" t="str">
            <v>VITALMART</v>
          </cell>
          <cell r="C472" t="str">
            <v>GL250</v>
          </cell>
          <cell r="D472" t="str">
            <v>Giò lụa cây 250g</v>
          </cell>
          <cell r="E472">
            <v>49500</v>
          </cell>
          <cell r="F472">
            <v>49500</v>
          </cell>
        </row>
        <row r="473">
          <cell r="A473" t="str">
            <v>VITALMARTGM500</v>
          </cell>
          <cell r="B473" t="str">
            <v>VITALMART</v>
          </cell>
          <cell r="C473" t="str">
            <v>GM500</v>
          </cell>
          <cell r="D473" t="str">
            <v>Gà muối 500g</v>
          </cell>
          <cell r="E473">
            <v>111058</v>
          </cell>
          <cell r="F473">
            <v>111058</v>
          </cell>
        </row>
        <row r="474">
          <cell r="A474" t="str">
            <v>VITALMARTGSG250</v>
          </cell>
          <cell r="B474" t="str">
            <v>VITALMART</v>
          </cell>
          <cell r="C474" t="str">
            <v>GSG250</v>
          </cell>
          <cell r="D474" t="str">
            <v>Giò sụn gà 250g</v>
          </cell>
          <cell r="E474">
            <v>50400</v>
          </cell>
          <cell r="F474">
            <v>50400</v>
          </cell>
        </row>
        <row r="475">
          <cell r="A475" t="str">
            <v>VITALMARTGTLX250G</v>
          </cell>
          <cell r="B475" t="str">
            <v>VITALMART</v>
          </cell>
          <cell r="C475" t="str">
            <v>GTLX250G</v>
          </cell>
          <cell r="D475" t="str">
            <v>Giò Tai Lưỡi Xào 250g</v>
          </cell>
          <cell r="E475">
            <v>50183</v>
          </cell>
          <cell r="F475">
            <v>50182</v>
          </cell>
        </row>
        <row r="476">
          <cell r="A476" t="str">
            <v>VITALMARTGXD500</v>
          </cell>
          <cell r="B476" t="str">
            <v>VITALMART</v>
          </cell>
          <cell r="C476" t="str">
            <v>GXD500</v>
          </cell>
          <cell r="D476" t="str">
            <v>Gà xì dầu 500g</v>
          </cell>
          <cell r="E476">
            <v>111606</v>
          </cell>
          <cell r="F476">
            <v>103794</v>
          </cell>
        </row>
        <row r="477">
          <cell r="A477" t="str">
            <v>VITALMARTMNH250</v>
          </cell>
          <cell r="B477" t="str">
            <v>VITALMART</v>
          </cell>
          <cell r="C477" t="str">
            <v>MNH250</v>
          </cell>
          <cell r="D477" t="str">
            <v>Mọc Nấm Hương 250g</v>
          </cell>
          <cell r="E477">
            <v>46000</v>
          </cell>
          <cell r="F477">
            <v>46000</v>
          </cell>
        </row>
        <row r="478">
          <cell r="A478" t="str">
            <v>VITALMARTTH200</v>
          </cell>
          <cell r="B478" t="str">
            <v>VITALMART</v>
          </cell>
          <cell r="C478" t="str">
            <v>TH200</v>
          </cell>
          <cell r="D478" t="str">
            <v>Tai heo muối 200g</v>
          </cell>
          <cell r="E478">
            <v>55595</v>
          </cell>
          <cell r="F478">
            <v>55595</v>
          </cell>
        </row>
        <row r="479">
          <cell r="A479" t="str">
            <v/>
          </cell>
        </row>
        <row r="480">
          <cell r="A480" t="str">
            <v>VNPOSTCC300</v>
          </cell>
          <cell r="B480" t="str">
            <v>VNPOST</v>
          </cell>
          <cell r="C480" t="str">
            <v>CC300</v>
          </cell>
          <cell r="D480" t="str">
            <v>Chả cốm 300g</v>
          </cell>
          <cell r="E480">
            <v>74250</v>
          </cell>
          <cell r="F480">
            <v>74250</v>
          </cell>
        </row>
        <row r="481">
          <cell r="A481" t="str">
            <v>VNPOSTCGM300</v>
          </cell>
          <cell r="B481" t="str">
            <v>VNPOST</v>
          </cell>
          <cell r="C481" t="str">
            <v>CGM300</v>
          </cell>
          <cell r="D481" t="str">
            <v>Chân giò heo muối 300g</v>
          </cell>
          <cell r="E481">
            <v>73431</v>
          </cell>
          <cell r="F481">
            <v>73431</v>
          </cell>
        </row>
        <row r="482">
          <cell r="A482" t="str">
            <v>VNPOSTCN300</v>
          </cell>
          <cell r="B482" t="str">
            <v>VNPOST</v>
          </cell>
          <cell r="C482" t="str">
            <v>CN300</v>
          </cell>
          <cell r="D482" t="str">
            <v>Chả nướng 300g</v>
          </cell>
          <cell r="E482">
            <v>70950</v>
          </cell>
          <cell r="F482">
            <v>70950</v>
          </cell>
        </row>
        <row r="483">
          <cell r="A483" t="str">
            <v>VNPOSTGL250</v>
          </cell>
          <cell r="B483" t="str">
            <v>VNPOST</v>
          </cell>
          <cell r="C483" t="str">
            <v>GL250</v>
          </cell>
          <cell r="D483" t="str">
            <v>Giò lụa cây 250g</v>
          </cell>
          <cell r="E483">
            <v>49500</v>
          </cell>
          <cell r="F483">
            <v>49500</v>
          </cell>
        </row>
        <row r="484">
          <cell r="A484" t="str">
            <v>VNPOSTGL500KT</v>
          </cell>
          <cell r="B484" t="str">
            <v>VNPOST</v>
          </cell>
          <cell r="C484" t="str">
            <v>GL500KT</v>
          </cell>
          <cell r="D484" t="str">
            <v>Giò lụa 500g</v>
          </cell>
          <cell r="E484">
            <v>77091</v>
          </cell>
          <cell r="F484">
            <v>77091</v>
          </cell>
        </row>
        <row r="485">
          <cell r="A485" t="str">
            <v>VNPOSTGM500</v>
          </cell>
          <cell r="B485" t="str">
            <v>VNPOST</v>
          </cell>
          <cell r="C485" t="str">
            <v>GM500</v>
          </cell>
          <cell r="D485" t="str">
            <v>Gà muối 500g</v>
          </cell>
          <cell r="E485">
            <v>111058</v>
          </cell>
          <cell r="F485">
            <v>111058</v>
          </cell>
        </row>
        <row r="486">
          <cell r="A486" t="str">
            <v>VNPOSTGSG250</v>
          </cell>
          <cell r="B486" t="str">
            <v>VNPOST</v>
          </cell>
          <cell r="C486" t="str">
            <v>GSG250</v>
          </cell>
          <cell r="D486" t="str">
            <v>Giò sụn gà 250g</v>
          </cell>
          <cell r="E486">
            <v>50400</v>
          </cell>
          <cell r="F486">
            <v>50400</v>
          </cell>
        </row>
        <row r="487">
          <cell r="A487" t="str">
            <v>VNPOSTGTLX250G</v>
          </cell>
          <cell r="B487" t="str">
            <v>VNPOST</v>
          </cell>
          <cell r="C487" t="str">
            <v>GTLX250G</v>
          </cell>
          <cell r="D487" t="str">
            <v>Giò Tai Lưỡi Xào 250g</v>
          </cell>
          <cell r="E487">
            <v>50183</v>
          </cell>
          <cell r="F487">
            <v>50183</v>
          </cell>
        </row>
        <row r="488">
          <cell r="A488" t="str">
            <v>VNPOSTGTNH500</v>
          </cell>
          <cell r="B488" t="str">
            <v>VNPOST</v>
          </cell>
          <cell r="C488" t="str">
            <v>GTNH500</v>
          </cell>
          <cell r="D488" t="str">
            <v>Giò tai nấm hương 500g</v>
          </cell>
          <cell r="E488">
            <v>81591</v>
          </cell>
          <cell r="F488">
            <v>81591</v>
          </cell>
        </row>
        <row r="489">
          <cell r="A489" t="str">
            <v>VNPOSTGXD500</v>
          </cell>
          <cell r="B489" t="str">
            <v>VNPOST</v>
          </cell>
          <cell r="C489" t="str">
            <v>GXD500</v>
          </cell>
          <cell r="D489" t="str">
            <v>Gà xì dầu 500g</v>
          </cell>
          <cell r="E489">
            <v>111606</v>
          </cell>
          <cell r="F489">
            <v>111606</v>
          </cell>
        </row>
        <row r="490">
          <cell r="A490" t="str">
            <v>VNPOSTMNH250</v>
          </cell>
          <cell r="B490" t="str">
            <v>VNPOST</v>
          </cell>
          <cell r="C490" t="str">
            <v>MNH250</v>
          </cell>
          <cell r="D490" t="str">
            <v>Mọc Nấm Hương 250g</v>
          </cell>
          <cell r="E490">
            <v>46000</v>
          </cell>
          <cell r="F490">
            <v>46000</v>
          </cell>
        </row>
        <row r="491">
          <cell r="A491" t="str">
            <v>VNPOSTTH200</v>
          </cell>
          <cell r="B491" t="str">
            <v>VNPOST</v>
          </cell>
          <cell r="C491" t="str">
            <v>TH200</v>
          </cell>
          <cell r="D491" t="str">
            <v>Tai heo muối 200g</v>
          </cell>
          <cell r="E491">
            <v>55595</v>
          </cell>
          <cell r="F491">
            <v>55595</v>
          </cell>
        </row>
        <row r="492">
          <cell r="A492" t="str">
            <v/>
          </cell>
        </row>
        <row r="493">
          <cell r="A493" t="str">
            <v>WINCC300</v>
          </cell>
          <cell r="B493" t="str">
            <v>WIN</v>
          </cell>
          <cell r="C493" t="str">
            <v>CC300</v>
          </cell>
          <cell r="D493" t="str">
            <v>Chả cốm 300g</v>
          </cell>
          <cell r="E493">
            <v>74250</v>
          </cell>
          <cell r="F493">
            <v>74250</v>
          </cell>
        </row>
        <row r="494">
          <cell r="A494" t="str">
            <v>WINCGM300</v>
          </cell>
          <cell r="B494" t="str">
            <v>WIN</v>
          </cell>
          <cell r="C494" t="str">
            <v>CGM300</v>
          </cell>
          <cell r="D494" t="str">
            <v>Chân giò heo muối 300g</v>
          </cell>
          <cell r="E494">
            <v>73431</v>
          </cell>
          <cell r="F494">
            <v>73431</v>
          </cell>
        </row>
        <row r="495">
          <cell r="A495" t="str">
            <v>WINCGXD150</v>
          </cell>
          <cell r="B495" t="str">
            <v>WIN</v>
          </cell>
          <cell r="C495" t="str">
            <v>CGXD150</v>
          </cell>
          <cell r="D495" t="str">
            <v>Chân gà xì dầu 150g</v>
          </cell>
          <cell r="E495">
            <v>31977</v>
          </cell>
          <cell r="F495">
            <v>31977</v>
          </cell>
        </row>
        <row r="496">
          <cell r="A496" t="str">
            <v>WINCN300</v>
          </cell>
          <cell r="B496" t="str">
            <v>WIN</v>
          </cell>
          <cell r="C496" t="str">
            <v>CN300</v>
          </cell>
          <cell r="D496" t="str">
            <v>Chả nướng 300g</v>
          </cell>
          <cell r="E496">
            <v>70950</v>
          </cell>
          <cell r="F496">
            <v>70950</v>
          </cell>
        </row>
        <row r="497">
          <cell r="A497" t="str">
            <v>WINGL250</v>
          </cell>
          <cell r="B497" t="str">
            <v>WIN</v>
          </cell>
          <cell r="C497" t="str">
            <v>GL250</v>
          </cell>
          <cell r="D497" t="str">
            <v>Giò lụa cây 250g</v>
          </cell>
          <cell r="E497">
            <v>59400</v>
          </cell>
          <cell r="F497">
            <v>49500</v>
          </cell>
        </row>
        <row r="498">
          <cell r="A498" t="str">
            <v>WINGL500KT</v>
          </cell>
          <cell r="B498" t="str">
            <v>WIN</v>
          </cell>
          <cell r="C498" t="str">
            <v>GL500KT</v>
          </cell>
          <cell r="D498" t="str">
            <v>Giò lụa 500g</v>
          </cell>
          <cell r="E498">
            <v>77091</v>
          </cell>
          <cell r="F498">
            <v>77091</v>
          </cell>
        </row>
        <row r="499">
          <cell r="A499" t="str">
            <v>WINGM500</v>
          </cell>
          <cell r="B499" t="str">
            <v>WIN</v>
          </cell>
          <cell r="C499" t="str">
            <v>GM500</v>
          </cell>
          <cell r="D499" t="str">
            <v>Gà muối 500g</v>
          </cell>
          <cell r="E499">
            <v>111058</v>
          </cell>
          <cell r="F499">
            <v>111058</v>
          </cell>
        </row>
        <row r="500">
          <cell r="A500" t="str">
            <v>WINGSG250</v>
          </cell>
          <cell r="B500" t="str">
            <v>WIN</v>
          </cell>
          <cell r="C500" t="str">
            <v>GSG250</v>
          </cell>
          <cell r="D500" t="str">
            <v>Giò sụn gà 250g</v>
          </cell>
          <cell r="E500">
            <v>61050</v>
          </cell>
          <cell r="F500">
            <v>50400</v>
          </cell>
        </row>
        <row r="501">
          <cell r="A501" t="str">
            <v>WINGTLX250G</v>
          </cell>
          <cell r="B501" t="str">
            <v>WIN</v>
          </cell>
          <cell r="C501" t="str">
            <v>GTLX250G</v>
          </cell>
          <cell r="D501" t="str">
            <v>Giò Tai Lưỡi Xào 250g</v>
          </cell>
          <cell r="E501">
            <v>50183</v>
          </cell>
          <cell r="F501">
            <v>50183</v>
          </cell>
        </row>
        <row r="502">
          <cell r="A502" t="str">
            <v>WINGTNH500</v>
          </cell>
          <cell r="B502" t="str">
            <v>WIN</v>
          </cell>
          <cell r="C502" t="str">
            <v>GTNH500</v>
          </cell>
          <cell r="D502" t="str">
            <v>Giò tai nấm hương 500g</v>
          </cell>
          <cell r="E502">
            <v>81591</v>
          </cell>
          <cell r="F502">
            <v>81591</v>
          </cell>
        </row>
        <row r="503">
          <cell r="A503" t="str">
            <v>WINGXD500</v>
          </cell>
          <cell r="B503" t="str">
            <v>WIN</v>
          </cell>
          <cell r="C503" t="str">
            <v>GXD500</v>
          </cell>
          <cell r="D503" t="str">
            <v>Gà xì dầu 500g</v>
          </cell>
          <cell r="E503">
            <v>111606</v>
          </cell>
          <cell r="F503">
            <v>111606</v>
          </cell>
        </row>
        <row r="504">
          <cell r="A504" t="str">
            <v>WINMNH250</v>
          </cell>
          <cell r="B504" t="str">
            <v>WIN</v>
          </cell>
          <cell r="C504" t="str">
            <v>MNH250</v>
          </cell>
          <cell r="D504" t="str">
            <v>Mọc Nấm Hương 250g</v>
          </cell>
          <cell r="E504">
            <v>46000</v>
          </cell>
          <cell r="F504">
            <v>46000</v>
          </cell>
        </row>
        <row r="505">
          <cell r="A505" t="str">
            <v>WINTH200</v>
          </cell>
          <cell r="B505" t="str">
            <v>WIN</v>
          </cell>
          <cell r="C505" t="str">
            <v>TH200</v>
          </cell>
          <cell r="D505" t="str">
            <v>Tai heo muối 200g</v>
          </cell>
          <cell r="E505">
            <v>55595</v>
          </cell>
          <cell r="F505">
            <v>55595</v>
          </cell>
        </row>
        <row r="506">
          <cell r="A506" t="str">
            <v/>
          </cell>
        </row>
        <row r="507">
          <cell r="A507" t="str">
            <v>KL.HNCN300</v>
          </cell>
          <cell r="B507" t="str">
            <v>KL.HN</v>
          </cell>
          <cell r="C507" t="str">
            <v>CN300</v>
          </cell>
          <cell r="D507" t="str">
            <v>Chả nướng 300g</v>
          </cell>
          <cell r="E507">
            <v>86111</v>
          </cell>
          <cell r="F507">
            <v>86111</v>
          </cell>
        </row>
        <row r="508">
          <cell r="A508" t="str">
            <v>KL.HNGL500KT</v>
          </cell>
          <cell r="B508" t="str">
            <v>KL.HN</v>
          </cell>
          <cell r="C508" t="str">
            <v>GL500KT</v>
          </cell>
          <cell r="D508" t="str">
            <v>Giò lụa 500g</v>
          </cell>
          <cell r="E508">
            <v>94013</v>
          </cell>
          <cell r="F508">
            <v>94013</v>
          </cell>
        </row>
        <row r="509">
          <cell r="A509" t="str">
            <v>KL.HNGTNH500</v>
          </cell>
          <cell r="B509" t="str">
            <v>KL.HN</v>
          </cell>
          <cell r="C509" t="str">
            <v>GTNH500</v>
          </cell>
          <cell r="D509" t="str">
            <v>Giò tai nấm hương 500g</v>
          </cell>
          <cell r="E509">
            <v>135185</v>
          </cell>
          <cell r="F509">
            <v>135185</v>
          </cell>
        </row>
        <row r="510">
          <cell r="A510" t="str">
            <v>KL.HNCGM100</v>
          </cell>
          <cell r="B510" t="str">
            <v>KL.HN</v>
          </cell>
          <cell r="C510" t="str">
            <v>CGM100</v>
          </cell>
          <cell r="D510" t="str">
            <v>Chân giò heo muối 100g</v>
          </cell>
          <cell r="E510">
            <v>36111</v>
          </cell>
          <cell r="F510">
            <v>22585.08</v>
          </cell>
        </row>
        <row r="511">
          <cell r="A511" t="str">
            <v>KL.HNGHK300</v>
          </cell>
          <cell r="B511" t="str">
            <v>KL.HN</v>
          </cell>
          <cell r="C511" t="str">
            <v>GHK300</v>
          </cell>
          <cell r="D511" t="str">
            <v>Gà muối hun khói 300g</v>
          </cell>
          <cell r="E511">
            <v>70000</v>
          </cell>
          <cell r="F511">
            <v>64400</v>
          </cell>
        </row>
        <row r="512">
          <cell r="A512" t="str">
            <v>KL.HNGM500</v>
          </cell>
          <cell r="B512" t="str">
            <v>KL.HN</v>
          </cell>
          <cell r="C512" t="str">
            <v>GM500</v>
          </cell>
          <cell r="D512" t="str">
            <v>Gà muối 500g</v>
          </cell>
          <cell r="E512">
            <v>147000</v>
          </cell>
          <cell r="F512">
            <v>102173.36</v>
          </cell>
        </row>
        <row r="513">
          <cell r="A513" t="str">
            <v>KL.HNGSG45G</v>
          </cell>
          <cell r="B513" t="str">
            <v>KL.HN</v>
          </cell>
          <cell r="C513" t="str">
            <v>GSG45G</v>
          </cell>
          <cell r="D513" t="str">
            <v>Giò sụn gà 45g</v>
          </cell>
          <cell r="E513">
            <v>9200</v>
          </cell>
          <cell r="F513">
            <v>8280</v>
          </cell>
        </row>
        <row r="514">
          <cell r="A514" t="str">
            <v>KL.HNCC300</v>
          </cell>
          <cell r="B514" t="str">
            <v>KL.HN</v>
          </cell>
          <cell r="C514" t="str">
            <v>CC300</v>
          </cell>
          <cell r="D514" t="str">
            <v>Chả cốm 300g</v>
          </cell>
          <cell r="E514">
            <v>90741</v>
          </cell>
          <cell r="F514">
            <v>68310</v>
          </cell>
        </row>
        <row r="515">
          <cell r="A515" t="str">
            <v>KL.HNCGM300</v>
          </cell>
          <cell r="B515" t="str">
            <v>KL.HN</v>
          </cell>
          <cell r="C515" t="str">
            <v>CGM300</v>
          </cell>
          <cell r="D515" t="str">
            <v>Chân giò heo muối 300g</v>
          </cell>
          <cell r="E515">
            <v>96000</v>
          </cell>
          <cell r="F515">
            <v>67556.52</v>
          </cell>
        </row>
        <row r="516">
          <cell r="A516" t="str">
            <v>KL.HNCGM500</v>
          </cell>
          <cell r="B516" t="str">
            <v>KL.HN</v>
          </cell>
          <cell r="C516" t="str">
            <v>CGM500</v>
          </cell>
          <cell r="D516" t="str">
            <v>Chân giò heo muối 500g</v>
          </cell>
          <cell r="E516">
            <v>147000</v>
          </cell>
          <cell r="F516">
            <v>109540.72</v>
          </cell>
        </row>
        <row r="517">
          <cell r="A517" t="str">
            <v>KL.HNCGST150</v>
          </cell>
          <cell r="B517" t="str">
            <v>KL.HN</v>
          </cell>
          <cell r="C517" t="str">
            <v>CGST150</v>
          </cell>
          <cell r="D517" t="str">
            <v>Chân gà sả tắc 150g</v>
          </cell>
          <cell r="E517">
            <v>22500</v>
          </cell>
          <cell r="F517">
            <v>20700</v>
          </cell>
        </row>
        <row r="518">
          <cell r="A518" t="str">
            <v>KL.HNGTLX250G</v>
          </cell>
          <cell r="B518" t="str">
            <v>KL.HN</v>
          </cell>
          <cell r="C518" t="str">
            <v>GTLX250G</v>
          </cell>
          <cell r="D518" t="str">
            <v>Giò Tai Lưỡi Xào 250g</v>
          </cell>
          <cell r="E518">
            <v>66000</v>
          </cell>
          <cell r="F518">
            <v>46168.36</v>
          </cell>
        </row>
        <row r="519">
          <cell r="A519" t="str">
            <v>KL.HNGXD500</v>
          </cell>
          <cell r="B519" t="str">
            <v>KL.HN</v>
          </cell>
          <cell r="C519" t="str">
            <v>GXD500</v>
          </cell>
          <cell r="D519" t="str">
            <v>Gà xì dầu 500g</v>
          </cell>
          <cell r="E519">
            <v>147000</v>
          </cell>
          <cell r="F519">
            <v>102677.52</v>
          </cell>
        </row>
        <row r="520">
          <cell r="A520" t="str">
            <v>KL.HNMNH250</v>
          </cell>
          <cell r="B520" t="str">
            <v>KL.HN</v>
          </cell>
          <cell r="C520" t="str">
            <v>MNH250</v>
          </cell>
          <cell r="D520" t="str">
            <v>Mọc Nấm Hương 250g</v>
          </cell>
          <cell r="E520">
            <v>58333</v>
          </cell>
          <cell r="F520">
            <v>42320</v>
          </cell>
        </row>
        <row r="521">
          <cell r="A521" t="str">
            <v>KL.HNTH200</v>
          </cell>
          <cell r="B521" t="str">
            <v>KL.HN</v>
          </cell>
          <cell r="C521" t="str">
            <v>TH200</v>
          </cell>
          <cell r="D521" t="str">
            <v>Tai heo muối 200g</v>
          </cell>
          <cell r="E521">
            <v>73000</v>
          </cell>
          <cell r="F521">
            <v>51147.4</v>
          </cell>
        </row>
        <row r="522">
          <cell r="A522" t="str">
            <v>KL.HNTHST150</v>
          </cell>
          <cell r="B522" t="str">
            <v>KL.HN</v>
          </cell>
          <cell r="C522" t="str">
            <v>THST150</v>
          </cell>
          <cell r="D522" t="str">
            <v>Tai heo sốt thái 150g</v>
          </cell>
          <cell r="E522">
            <v>21667</v>
          </cell>
          <cell r="F522">
            <v>19933.64</v>
          </cell>
        </row>
        <row r="523">
          <cell r="A523" t="str">
            <v>KL.HNGL250</v>
          </cell>
          <cell r="B523" t="str">
            <v>KL.HN</v>
          </cell>
          <cell r="C523" t="str">
            <v>GL250</v>
          </cell>
          <cell r="D523" t="str">
            <v>Giò lụa cây 250g</v>
          </cell>
          <cell r="E523">
            <v>59400</v>
          </cell>
          <cell r="F523">
            <v>45540</v>
          </cell>
        </row>
        <row r="524">
          <cell r="A524" t="str">
            <v>KL.HNGSG250</v>
          </cell>
          <cell r="B524" t="str">
            <v>KL.HN</v>
          </cell>
          <cell r="C524" t="str">
            <v>GSG250</v>
          </cell>
          <cell r="D524" t="str">
            <v>Giò sụn gà 250g</v>
          </cell>
          <cell r="E524">
            <v>73431</v>
          </cell>
          <cell r="F524">
            <v>73431</v>
          </cell>
        </row>
        <row r="525">
          <cell r="A525" t="str">
            <v/>
          </cell>
        </row>
        <row r="526">
          <cell r="A526" t="str">
            <v>KL.HN001CGM300</v>
          </cell>
          <cell r="B526" t="str">
            <v>KL.HN001</v>
          </cell>
          <cell r="C526" t="str">
            <v>CGM300</v>
          </cell>
          <cell r="D526" t="str">
            <v>Chân giò heo muối 300g</v>
          </cell>
          <cell r="E526">
            <v>96000</v>
          </cell>
          <cell r="F526">
            <v>69759.45</v>
          </cell>
        </row>
        <row r="527">
          <cell r="A527" t="str">
            <v>KL.HN001GXD500</v>
          </cell>
          <cell r="B527" t="str">
            <v>KL.HN001</v>
          </cell>
          <cell r="C527" t="str">
            <v>GXD500</v>
          </cell>
          <cell r="D527" t="str">
            <v>Gà xì dầu 500g</v>
          </cell>
          <cell r="E527">
            <v>147000</v>
          </cell>
          <cell r="F527">
            <v>106025.7</v>
          </cell>
        </row>
        <row r="528">
          <cell r="A528" t="str">
            <v>KL.HN003CGM300</v>
          </cell>
          <cell r="B528" t="str">
            <v>KL.HN003</v>
          </cell>
          <cell r="C528" t="str">
            <v>CGM300</v>
          </cell>
          <cell r="D528" t="str">
            <v>Chân giò heo muối 300g</v>
          </cell>
          <cell r="E528">
            <v>96000</v>
          </cell>
          <cell r="F528">
            <v>69759.45</v>
          </cell>
        </row>
        <row r="529">
          <cell r="A529" t="str">
            <v>KL.HN003GM500</v>
          </cell>
          <cell r="B529" t="str">
            <v>KL.HN003</v>
          </cell>
          <cell r="C529" t="str">
            <v>GM500</v>
          </cell>
          <cell r="D529" t="str">
            <v>Gà muối 500g</v>
          </cell>
          <cell r="E529">
            <v>147000</v>
          </cell>
          <cell r="F529">
            <v>105505.09999999999</v>
          </cell>
        </row>
        <row r="530">
          <cell r="A530" t="str">
            <v>KL.HN003GXD500</v>
          </cell>
          <cell r="B530" t="str">
            <v>KL.HN003</v>
          </cell>
          <cell r="C530" t="str">
            <v>GXD500</v>
          </cell>
          <cell r="D530" t="str">
            <v>Gà xì dầu 500g</v>
          </cell>
          <cell r="E530">
            <v>147000</v>
          </cell>
          <cell r="F530">
            <v>106025.7</v>
          </cell>
        </row>
        <row r="531">
          <cell r="A531" t="str">
            <v>KL.HN003MNH250</v>
          </cell>
          <cell r="B531" t="str">
            <v>KL.HN003</v>
          </cell>
          <cell r="C531" t="str">
            <v>MNH250</v>
          </cell>
          <cell r="D531" t="str">
            <v>Mọc Nấm Hương 250g</v>
          </cell>
          <cell r="E531">
            <v>58333</v>
          </cell>
          <cell r="F531">
            <v>43700</v>
          </cell>
        </row>
        <row r="532">
          <cell r="A532" t="str">
            <v>KL.HN007CGM300</v>
          </cell>
          <cell r="B532" t="str">
            <v>KL.HN007</v>
          </cell>
          <cell r="C532" t="str">
            <v>CGM300</v>
          </cell>
          <cell r="D532" t="str">
            <v>Chân giò heo muối 300g</v>
          </cell>
          <cell r="E532">
            <v>96000</v>
          </cell>
          <cell r="F532">
            <v>73431</v>
          </cell>
        </row>
        <row r="533">
          <cell r="A533" t="str">
            <v>KL.HN007CN300</v>
          </cell>
          <cell r="B533" t="str">
            <v>KL.HN007</v>
          </cell>
          <cell r="C533" t="str">
            <v>CN300</v>
          </cell>
          <cell r="D533" t="str">
            <v>Chả nướng 300g</v>
          </cell>
          <cell r="E533">
            <v>86111</v>
          </cell>
          <cell r="F533">
            <v>70950</v>
          </cell>
        </row>
        <row r="534">
          <cell r="A534" t="str">
            <v>KL.HN007GM500</v>
          </cell>
          <cell r="B534" t="str">
            <v>KL.HN007</v>
          </cell>
          <cell r="C534" t="str">
            <v>GM500</v>
          </cell>
          <cell r="D534" t="str">
            <v>Gà muối 500g</v>
          </cell>
          <cell r="E534">
            <v>147000</v>
          </cell>
          <cell r="F534">
            <v>111058</v>
          </cell>
        </row>
        <row r="535">
          <cell r="A535" t="str">
            <v>KL.HN007CC300</v>
          </cell>
          <cell r="B535" t="str">
            <v>KL.HN007</v>
          </cell>
          <cell r="C535" t="str">
            <v>CC300</v>
          </cell>
          <cell r="D535" t="str">
            <v>Chả cốm 300g</v>
          </cell>
          <cell r="E535">
            <v>90741</v>
          </cell>
          <cell r="F535">
            <v>68310</v>
          </cell>
        </row>
        <row r="536">
          <cell r="A536" t="str">
            <v>KL.HN007GTLX250G</v>
          </cell>
          <cell r="B536" t="str">
            <v>KL.HN007</v>
          </cell>
          <cell r="C536" t="str">
            <v>GTLX250G</v>
          </cell>
          <cell r="D536" t="str">
            <v>Giò Tai Lưỡi Xào 250g</v>
          </cell>
          <cell r="E536">
            <v>66000</v>
          </cell>
          <cell r="F536">
            <v>50183</v>
          </cell>
        </row>
        <row r="537">
          <cell r="A537" t="str">
            <v>KL.HN007MNH250</v>
          </cell>
          <cell r="B537" t="str">
            <v>KL.HN007</v>
          </cell>
          <cell r="C537" t="str">
            <v>MNH250</v>
          </cell>
          <cell r="D537" t="str">
            <v>Mọc Nấm Hương 250g</v>
          </cell>
          <cell r="E537">
            <v>58333</v>
          </cell>
          <cell r="F537">
            <v>46000</v>
          </cell>
        </row>
        <row r="538">
          <cell r="A538" t="str">
            <v>KL.HN008CGM300</v>
          </cell>
          <cell r="B538" t="str">
            <v>KL.HN008</v>
          </cell>
          <cell r="C538" t="str">
            <v>CGM300</v>
          </cell>
          <cell r="D538" t="str">
            <v>Chân giò heo muối 300g</v>
          </cell>
          <cell r="E538">
            <v>96000</v>
          </cell>
          <cell r="F538">
            <v>73431</v>
          </cell>
        </row>
        <row r="539">
          <cell r="A539" t="str">
            <v>KL.HN008CGM500</v>
          </cell>
          <cell r="B539" t="str">
            <v>KL.HN008</v>
          </cell>
          <cell r="C539" t="str">
            <v>CGM500</v>
          </cell>
          <cell r="D539" t="str">
            <v>Chân giò heo muối 500g</v>
          </cell>
          <cell r="E539">
            <v>147000</v>
          </cell>
          <cell r="F539">
            <v>119066</v>
          </cell>
        </row>
        <row r="540">
          <cell r="A540" t="str">
            <v>KL000101CC300</v>
          </cell>
          <cell r="B540" t="str">
            <v>KL000101</v>
          </cell>
          <cell r="C540" t="str">
            <v>CC300</v>
          </cell>
          <cell r="D540" t="str">
            <v>Chả cốm 300g</v>
          </cell>
          <cell r="E540">
            <v>90741</v>
          </cell>
          <cell r="F540">
            <v>70537.5</v>
          </cell>
        </row>
        <row r="541">
          <cell r="A541" t="str">
            <v>KL000101CGM300</v>
          </cell>
          <cell r="B541" t="str">
            <v>KL000101</v>
          </cell>
          <cell r="C541" t="str">
            <v>CGM300</v>
          </cell>
          <cell r="D541" t="str">
            <v>Chân giò heo muối 300g</v>
          </cell>
          <cell r="E541">
            <v>96000</v>
          </cell>
          <cell r="F541">
            <v>69759.45</v>
          </cell>
        </row>
        <row r="542">
          <cell r="A542" t="str">
            <v>KL000101CGST150</v>
          </cell>
          <cell r="B542" t="str">
            <v>KL000101</v>
          </cell>
          <cell r="C542" t="str">
            <v>CGST150</v>
          </cell>
          <cell r="D542" t="str">
            <v>Chân gà sả tắc 150g</v>
          </cell>
          <cell r="E542">
            <v>22500</v>
          </cell>
          <cell r="F542">
            <v>21375</v>
          </cell>
        </row>
        <row r="543">
          <cell r="A543" t="str">
            <v>KL000101GM500</v>
          </cell>
          <cell r="B543" t="str">
            <v>KL000101</v>
          </cell>
          <cell r="C543" t="str">
            <v>GM500</v>
          </cell>
          <cell r="D543" t="str">
            <v>Gà muối 500g</v>
          </cell>
          <cell r="E543">
            <v>147000</v>
          </cell>
          <cell r="F543">
            <v>105505.09999999999</v>
          </cell>
        </row>
        <row r="544">
          <cell r="A544" t="str">
            <v>KL000101GTLX250G</v>
          </cell>
          <cell r="B544" t="str">
            <v>KL000101</v>
          </cell>
          <cell r="C544" t="str">
            <v>GTLX250G</v>
          </cell>
          <cell r="D544" t="str">
            <v>Giò Tai Lưỡi Xào 250g</v>
          </cell>
          <cell r="E544">
            <v>66000</v>
          </cell>
          <cell r="F544">
            <v>47673.85</v>
          </cell>
        </row>
        <row r="545">
          <cell r="A545" t="str">
            <v>KL000101MNH250</v>
          </cell>
          <cell r="B545" t="str">
            <v>KL000101</v>
          </cell>
          <cell r="C545" t="str">
            <v>MNH250</v>
          </cell>
          <cell r="D545" t="str">
            <v>Mọc Nấm Hương 250g</v>
          </cell>
          <cell r="E545">
            <v>58333</v>
          </cell>
          <cell r="F545">
            <v>43700</v>
          </cell>
        </row>
        <row r="546">
          <cell r="A546" t="str">
            <v>KL000101TH200</v>
          </cell>
          <cell r="B546" t="str">
            <v>KL000101</v>
          </cell>
          <cell r="C546" t="str">
            <v>TH200</v>
          </cell>
          <cell r="D546" t="str">
            <v>Tai heo muối 200g</v>
          </cell>
          <cell r="E546">
            <v>73000</v>
          </cell>
          <cell r="F546">
            <v>52815.25</v>
          </cell>
        </row>
        <row r="547">
          <cell r="A547" t="str">
            <v>KL000101THST150</v>
          </cell>
          <cell r="B547" t="str">
            <v>KL000101</v>
          </cell>
          <cell r="C547" t="str">
            <v>THST150</v>
          </cell>
          <cell r="D547" t="str">
            <v>Tai heo sốt thái 150g</v>
          </cell>
          <cell r="E547">
            <v>21667</v>
          </cell>
          <cell r="F547">
            <v>20583.649999999998</v>
          </cell>
        </row>
        <row r="548">
          <cell r="A548" t="str">
            <v>KL00014CGM300</v>
          </cell>
          <cell r="B548" t="str">
            <v>KL00014</v>
          </cell>
          <cell r="C548" t="str">
            <v>CGM300</v>
          </cell>
          <cell r="D548" t="str">
            <v>Chân giò heo muối 300g</v>
          </cell>
          <cell r="E548">
            <v>96000</v>
          </cell>
          <cell r="F548">
            <v>96000</v>
          </cell>
        </row>
        <row r="549">
          <cell r="A549" t="str">
            <v>KL00014GM500</v>
          </cell>
          <cell r="B549" t="str">
            <v>KL00014</v>
          </cell>
          <cell r="C549" t="str">
            <v>GM500</v>
          </cell>
          <cell r="D549" t="str">
            <v>Gà muối 500g</v>
          </cell>
          <cell r="E549">
            <v>147000</v>
          </cell>
          <cell r="F549">
            <v>147000</v>
          </cell>
        </row>
        <row r="550">
          <cell r="A550" t="str">
            <v>KL00014GTLX250G</v>
          </cell>
          <cell r="B550" t="str">
            <v>KL00014</v>
          </cell>
          <cell r="C550" t="str">
            <v>GTLX250G</v>
          </cell>
          <cell r="D550" t="str">
            <v>Giò Tai Lưỡi Xào 250g</v>
          </cell>
          <cell r="E550">
            <v>66000</v>
          </cell>
          <cell r="F550">
            <v>66000</v>
          </cell>
        </row>
        <row r="551">
          <cell r="A551" t="str">
            <v>KL00014TH200</v>
          </cell>
          <cell r="B551" t="str">
            <v>KL00014</v>
          </cell>
          <cell r="C551" t="str">
            <v>TH200</v>
          </cell>
          <cell r="D551" t="str">
            <v>Tai heo muối 200g</v>
          </cell>
          <cell r="E551">
            <v>73000</v>
          </cell>
          <cell r="F551">
            <v>73000</v>
          </cell>
        </row>
        <row r="552">
          <cell r="A552" t="str">
            <v>KL00015CGM300</v>
          </cell>
          <cell r="B552" t="str">
            <v>KL00015</v>
          </cell>
          <cell r="C552" t="str">
            <v>CGM300</v>
          </cell>
          <cell r="D552" t="str">
            <v>Chân giò heo muối 300g</v>
          </cell>
          <cell r="E552">
            <v>96000</v>
          </cell>
          <cell r="F552">
            <v>96000</v>
          </cell>
        </row>
        <row r="553">
          <cell r="A553" t="str">
            <v>KL00015GM500</v>
          </cell>
          <cell r="B553" t="str">
            <v>KL00015</v>
          </cell>
          <cell r="C553" t="str">
            <v>GM500</v>
          </cell>
          <cell r="D553" t="str">
            <v>Gà muối 500g</v>
          </cell>
          <cell r="E553">
            <v>147000</v>
          </cell>
          <cell r="F553">
            <v>147000</v>
          </cell>
        </row>
        <row r="554">
          <cell r="A554" t="str">
            <v>KL00015GTLX250G</v>
          </cell>
          <cell r="B554" t="str">
            <v>KL00015</v>
          </cell>
          <cell r="C554" t="str">
            <v>GTLX250G</v>
          </cell>
          <cell r="D554" t="str">
            <v>Giò Tai Lưỡi Xào 250g</v>
          </cell>
          <cell r="E554">
            <v>66000</v>
          </cell>
          <cell r="F554">
            <v>66000</v>
          </cell>
        </row>
        <row r="555">
          <cell r="A555" t="str">
            <v>KL00015TH200</v>
          </cell>
          <cell r="B555" t="str">
            <v>KL00015</v>
          </cell>
          <cell r="C555" t="str">
            <v>TH200</v>
          </cell>
          <cell r="D555" t="str">
            <v>Tai heo muối 200g</v>
          </cell>
          <cell r="E555">
            <v>73000</v>
          </cell>
          <cell r="F555">
            <v>73000</v>
          </cell>
        </row>
        <row r="556">
          <cell r="A556" t="str">
            <v>KL00016CGM300</v>
          </cell>
          <cell r="B556" t="str">
            <v>KL00016</v>
          </cell>
          <cell r="C556" t="str">
            <v>CGM300</v>
          </cell>
          <cell r="D556" t="str">
            <v>Chân giò heo muối 300g</v>
          </cell>
          <cell r="E556">
            <v>96000</v>
          </cell>
          <cell r="F556">
            <v>68290.83</v>
          </cell>
        </row>
        <row r="557">
          <cell r="A557" t="str">
            <v>KL00016GM500</v>
          </cell>
          <cell r="B557" t="str">
            <v>KL00016</v>
          </cell>
          <cell r="C557" t="str">
            <v>GM500</v>
          </cell>
          <cell r="D557" t="str">
            <v>Gà muối 500g</v>
          </cell>
          <cell r="E557">
            <v>147000</v>
          </cell>
          <cell r="F557">
            <v>103283.94</v>
          </cell>
        </row>
        <row r="558">
          <cell r="A558" t="str">
            <v>KL00016TH200</v>
          </cell>
          <cell r="B558" t="str">
            <v>KL00016</v>
          </cell>
          <cell r="C558" t="str">
            <v>TH200</v>
          </cell>
          <cell r="D558" t="str">
            <v>Tai heo muối 200g</v>
          </cell>
          <cell r="E558">
            <v>73000</v>
          </cell>
          <cell r="F558">
            <v>51703.350000000006</v>
          </cell>
        </row>
        <row r="559">
          <cell r="A559" t="str">
            <v>KL00020CGM300</v>
          </cell>
          <cell r="B559" t="str">
            <v>KL00020</v>
          </cell>
          <cell r="C559" t="str">
            <v>CGM300</v>
          </cell>
          <cell r="D559" t="str">
            <v>Chân giò heo muối 300g</v>
          </cell>
          <cell r="E559">
            <v>96000</v>
          </cell>
          <cell r="F559">
            <v>69759.45</v>
          </cell>
        </row>
        <row r="560">
          <cell r="A560" t="str">
            <v>KL00028CC300</v>
          </cell>
          <cell r="B560" t="str">
            <v>KL00028</v>
          </cell>
          <cell r="C560" t="str">
            <v>CC300</v>
          </cell>
          <cell r="D560" t="str">
            <v>Chả cốm 300g</v>
          </cell>
          <cell r="E560">
            <v>90741</v>
          </cell>
          <cell r="F560">
            <v>70537.5</v>
          </cell>
        </row>
        <row r="561">
          <cell r="A561" t="str">
            <v>KL00028CGM300</v>
          </cell>
          <cell r="B561" t="str">
            <v>KL00028</v>
          </cell>
          <cell r="C561" t="str">
            <v>CGM300</v>
          </cell>
          <cell r="D561" t="str">
            <v>Chân giò heo muối 300g</v>
          </cell>
          <cell r="E561">
            <v>96000</v>
          </cell>
          <cell r="F561">
            <v>69759.45</v>
          </cell>
        </row>
        <row r="562">
          <cell r="A562" t="str">
            <v>KL00028CN300</v>
          </cell>
          <cell r="B562" t="str">
            <v>KL00028</v>
          </cell>
          <cell r="C562" t="str">
            <v>CN300</v>
          </cell>
          <cell r="D562" t="str">
            <v>Chả nướng 300g</v>
          </cell>
          <cell r="E562">
            <v>86111</v>
          </cell>
          <cell r="F562">
            <v>67402.5</v>
          </cell>
        </row>
        <row r="563">
          <cell r="A563" t="str">
            <v>KL00028GM500</v>
          </cell>
          <cell r="B563" t="str">
            <v>KL00028</v>
          </cell>
          <cell r="C563" t="str">
            <v>GM500</v>
          </cell>
          <cell r="D563" t="str">
            <v>Gà muối 500g</v>
          </cell>
          <cell r="E563">
            <v>147000</v>
          </cell>
          <cell r="F563">
            <v>105505.09999999999</v>
          </cell>
        </row>
        <row r="564">
          <cell r="A564" t="str">
            <v>KL00028GTLX250G</v>
          </cell>
          <cell r="B564" t="str">
            <v>KL00028</v>
          </cell>
          <cell r="C564" t="str">
            <v>GTLX250G</v>
          </cell>
          <cell r="D564" t="str">
            <v>Giò Tai Lưỡi Xào 250g</v>
          </cell>
          <cell r="E564">
            <v>66000</v>
          </cell>
          <cell r="F564">
            <v>47673.85</v>
          </cell>
        </row>
        <row r="565">
          <cell r="A565" t="str">
            <v>KL00028GXD500</v>
          </cell>
          <cell r="B565" t="str">
            <v>KL00028</v>
          </cell>
          <cell r="C565" t="str">
            <v>GXD500</v>
          </cell>
          <cell r="D565" t="str">
            <v>Gà xì dầu 500g</v>
          </cell>
          <cell r="E565">
            <v>147000</v>
          </cell>
          <cell r="F565">
            <v>106025.7</v>
          </cell>
        </row>
        <row r="566">
          <cell r="A566" t="str">
            <v>KL00028TH200</v>
          </cell>
          <cell r="B566" t="str">
            <v>KL00028</v>
          </cell>
          <cell r="C566" t="str">
            <v>TH200</v>
          </cell>
          <cell r="D566" t="str">
            <v>Tai heo muối 200g</v>
          </cell>
          <cell r="E566">
            <v>73000</v>
          </cell>
          <cell r="F566">
            <v>52815.25</v>
          </cell>
        </row>
        <row r="567">
          <cell r="A567" t="str">
            <v>KL00045CGM300</v>
          </cell>
          <cell r="B567" t="str">
            <v>KL00045</v>
          </cell>
          <cell r="C567" t="str">
            <v>CGM300</v>
          </cell>
          <cell r="D567" t="str">
            <v>Chân giò heo muối 300g</v>
          </cell>
          <cell r="E567">
            <v>96000</v>
          </cell>
          <cell r="F567">
            <v>67556.52</v>
          </cell>
        </row>
        <row r="568">
          <cell r="A568" t="str">
            <v>KL00045GM500</v>
          </cell>
          <cell r="B568" t="str">
            <v>KL00045</v>
          </cell>
          <cell r="C568" t="str">
            <v>GM500</v>
          </cell>
          <cell r="D568" t="str">
            <v>Gà muối 500g</v>
          </cell>
          <cell r="E568">
            <v>147000</v>
          </cell>
          <cell r="F568">
            <v>102173.36</v>
          </cell>
        </row>
        <row r="569">
          <cell r="A569" t="str">
            <v>KL00052CC300</v>
          </cell>
          <cell r="B569" t="str">
            <v>KL00052</v>
          </cell>
          <cell r="C569" t="str">
            <v>CC300</v>
          </cell>
          <cell r="D569" t="str">
            <v>Chả cốm 300g</v>
          </cell>
          <cell r="E569">
            <v>90741</v>
          </cell>
          <cell r="F569">
            <v>90741</v>
          </cell>
        </row>
        <row r="570">
          <cell r="A570" t="str">
            <v>KL00052CGM300</v>
          </cell>
          <cell r="B570" t="str">
            <v>KL00052</v>
          </cell>
          <cell r="C570" t="str">
            <v>CGM300</v>
          </cell>
          <cell r="D570" t="str">
            <v>Chân giò heo muối 300g</v>
          </cell>
          <cell r="E570">
            <v>96000</v>
          </cell>
          <cell r="F570">
            <v>96000</v>
          </cell>
        </row>
        <row r="571">
          <cell r="A571" t="str">
            <v>KL00052CN300</v>
          </cell>
          <cell r="B571" t="str">
            <v>KL00052</v>
          </cell>
          <cell r="C571" t="str">
            <v>CN300</v>
          </cell>
          <cell r="D571" t="str">
            <v>Chả nướng 300g</v>
          </cell>
          <cell r="E571">
            <v>86111</v>
          </cell>
          <cell r="F571">
            <v>86111</v>
          </cell>
        </row>
        <row r="572">
          <cell r="A572" t="str">
            <v>KL00052GM500</v>
          </cell>
          <cell r="B572" t="str">
            <v>KL00052</v>
          </cell>
          <cell r="C572" t="str">
            <v>GM500</v>
          </cell>
          <cell r="D572" t="str">
            <v>Gà muối 500g</v>
          </cell>
          <cell r="E572">
            <v>147000</v>
          </cell>
          <cell r="F572">
            <v>147000</v>
          </cell>
        </row>
        <row r="573">
          <cell r="A573" t="str">
            <v>KL00052GTLX250G</v>
          </cell>
          <cell r="B573" t="str">
            <v>KL00052</v>
          </cell>
          <cell r="C573" t="str">
            <v>GTLX250G</v>
          </cell>
          <cell r="D573" t="str">
            <v>Giò Tai Lưỡi Xào 250g</v>
          </cell>
          <cell r="E573">
            <v>66000</v>
          </cell>
          <cell r="F573">
            <v>66000</v>
          </cell>
        </row>
        <row r="574">
          <cell r="A574" t="str">
            <v>KL00052MNH250</v>
          </cell>
          <cell r="B574" t="str">
            <v>KL00052</v>
          </cell>
          <cell r="C574" t="str">
            <v>MNH250</v>
          </cell>
          <cell r="D574" t="str">
            <v>Mọc Nấm Hương 250g</v>
          </cell>
          <cell r="E574">
            <v>58333</v>
          </cell>
          <cell r="F574">
            <v>58333</v>
          </cell>
        </row>
        <row r="575">
          <cell r="A575" t="str">
            <v>KL00052TH200</v>
          </cell>
          <cell r="B575" t="str">
            <v>KL00052</v>
          </cell>
          <cell r="C575" t="str">
            <v>TH200</v>
          </cell>
          <cell r="D575" t="str">
            <v>Tai heo muối 200g</v>
          </cell>
          <cell r="E575">
            <v>73000</v>
          </cell>
          <cell r="F575">
            <v>73000</v>
          </cell>
        </row>
        <row r="576">
          <cell r="A576" t="str">
            <v>KL00053CGM300</v>
          </cell>
          <cell r="B576" t="str">
            <v>KL00053</v>
          </cell>
          <cell r="C576" t="str">
            <v>CGM300</v>
          </cell>
          <cell r="D576" t="str">
            <v>Chân giò heo muối 300g</v>
          </cell>
          <cell r="E576">
            <v>96000</v>
          </cell>
          <cell r="F576">
            <v>69759.45</v>
          </cell>
        </row>
        <row r="577">
          <cell r="A577" t="str">
            <v>KL00053GM500</v>
          </cell>
          <cell r="B577" t="str">
            <v>KL00053</v>
          </cell>
          <cell r="C577" t="str">
            <v>GM500</v>
          </cell>
          <cell r="D577" t="str">
            <v>Gà muối 500g</v>
          </cell>
          <cell r="E577">
            <v>147000</v>
          </cell>
          <cell r="F577">
            <v>105505.09999999999</v>
          </cell>
        </row>
        <row r="578">
          <cell r="A578" t="str">
            <v>KL00053MNH250</v>
          </cell>
          <cell r="B578" t="str">
            <v>KL00053</v>
          </cell>
          <cell r="C578" t="str">
            <v>MNH250</v>
          </cell>
          <cell r="D578" t="str">
            <v>Mọc Nấm Hương 250g</v>
          </cell>
          <cell r="E578">
            <v>58333</v>
          </cell>
          <cell r="F578">
            <v>43700</v>
          </cell>
        </row>
        <row r="579">
          <cell r="A579" t="str">
            <v>KL00056CC300</v>
          </cell>
          <cell r="B579" t="str">
            <v>KL00056</v>
          </cell>
          <cell r="C579" t="str">
            <v>CC300</v>
          </cell>
          <cell r="D579" t="str">
            <v>Chả cốm 300g</v>
          </cell>
          <cell r="E579">
            <v>90741</v>
          </cell>
          <cell r="F579">
            <v>74250</v>
          </cell>
        </row>
        <row r="580">
          <cell r="A580" t="str">
            <v>KL00056CGM300</v>
          </cell>
          <cell r="B580" t="str">
            <v>KL00056</v>
          </cell>
          <cell r="C580" t="str">
            <v>CGM300</v>
          </cell>
          <cell r="D580" t="str">
            <v>Chân giò heo muối 300g</v>
          </cell>
          <cell r="E580">
            <v>96000</v>
          </cell>
          <cell r="F580">
            <v>73431</v>
          </cell>
        </row>
        <row r="581">
          <cell r="A581" t="str">
            <v>KL00056GM500</v>
          </cell>
          <cell r="B581" t="str">
            <v>KL00056</v>
          </cell>
          <cell r="C581" t="str">
            <v>GM500</v>
          </cell>
          <cell r="D581" t="str">
            <v>Gà muối 500g</v>
          </cell>
          <cell r="E581">
            <v>147000</v>
          </cell>
          <cell r="F581">
            <v>111058</v>
          </cell>
        </row>
        <row r="582">
          <cell r="A582" t="str">
            <v>KL00056GTLX250G</v>
          </cell>
          <cell r="B582" t="str">
            <v>KL00056</v>
          </cell>
          <cell r="C582" t="str">
            <v>GTLX250G</v>
          </cell>
          <cell r="D582" t="str">
            <v>Giò Tai Lưỡi Xào 250g</v>
          </cell>
          <cell r="E582">
            <v>66000</v>
          </cell>
          <cell r="F582">
            <v>50183</v>
          </cell>
        </row>
        <row r="583">
          <cell r="A583" t="str">
            <v>KL00056GXD500</v>
          </cell>
          <cell r="B583" t="str">
            <v>KL00056</v>
          </cell>
          <cell r="C583" t="str">
            <v>GXD500</v>
          </cell>
          <cell r="D583" t="str">
            <v>Gà xì dầu 500g</v>
          </cell>
          <cell r="E583">
            <v>147000</v>
          </cell>
          <cell r="F583">
            <v>111606</v>
          </cell>
        </row>
        <row r="584">
          <cell r="A584" t="str">
            <v>KL00056MNH250</v>
          </cell>
          <cell r="B584" t="str">
            <v>KL00056</v>
          </cell>
          <cell r="C584" t="str">
            <v>MNH250</v>
          </cell>
          <cell r="D584" t="str">
            <v>Mọc Nấm Hương 250g</v>
          </cell>
          <cell r="E584">
            <v>58333</v>
          </cell>
          <cell r="F584">
            <v>46000</v>
          </cell>
        </row>
        <row r="585">
          <cell r="A585" t="str">
            <v>KL00056TH200</v>
          </cell>
          <cell r="B585" t="str">
            <v>KL00056</v>
          </cell>
          <cell r="C585" t="str">
            <v>TH200</v>
          </cell>
          <cell r="D585" t="str">
            <v>Tai heo muối 200g</v>
          </cell>
          <cell r="E585">
            <v>73000</v>
          </cell>
          <cell r="F585">
            <v>55595</v>
          </cell>
        </row>
        <row r="586">
          <cell r="A586" t="str">
            <v>KL00057CGM300</v>
          </cell>
          <cell r="B586" t="str">
            <v>KL00057</v>
          </cell>
          <cell r="C586" t="str">
            <v>CGM300</v>
          </cell>
          <cell r="D586" t="str">
            <v>Chân giò heo muối 300g</v>
          </cell>
          <cell r="E586">
            <v>96000</v>
          </cell>
          <cell r="F586">
            <v>67556.52</v>
          </cell>
        </row>
        <row r="587">
          <cell r="A587" t="str">
            <v>KL00057GL250</v>
          </cell>
          <cell r="B587" t="str">
            <v>KL00057</v>
          </cell>
          <cell r="C587" t="str">
            <v>GL250</v>
          </cell>
          <cell r="D587" t="str">
            <v>Giò lụa cây 250g</v>
          </cell>
          <cell r="E587">
            <v>59400</v>
          </cell>
          <cell r="F587">
            <v>45540</v>
          </cell>
        </row>
        <row r="588">
          <cell r="A588" t="str">
            <v>KL00057GM500</v>
          </cell>
          <cell r="B588" t="str">
            <v>KL00057</v>
          </cell>
          <cell r="C588" t="str">
            <v>GM500</v>
          </cell>
          <cell r="D588" t="str">
            <v>Gà muối 500g</v>
          </cell>
          <cell r="E588">
            <v>147000</v>
          </cell>
          <cell r="F588">
            <v>102173.36</v>
          </cell>
        </row>
        <row r="589">
          <cell r="A589" t="str">
            <v>KL00057GTLX250G</v>
          </cell>
          <cell r="B589" t="str">
            <v>KL00057</v>
          </cell>
          <cell r="C589" t="str">
            <v>GTLX250G</v>
          </cell>
          <cell r="D589" t="str">
            <v>Giò Tai Lưỡi Xào 250g</v>
          </cell>
          <cell r="E589">
            <v>66000</v>
          </cell>
          <cell r="F589">
            <v>46168.36</v>
          </cell>
        </row>
        <row r="590">
          <cell r="A590" t="str">
            <v>KL00065CGM300</v>
          </cell>
          <cell r="B590" t="str">
            <v>KL00065</v>
          </cell>
          <cell r="C590" t="str">
            <v>CGM300</v>
          </cell>
          <cell r="D590" t="str">
            <v>Chân giò heo muối 300g</v>
          </cell>
          <cell r="E590">
            <v>96000</v>
          </cell>
          <cell r="F590">
            <v>73431</v>
          </cell>
        </row>
        <row r="591">
          <cell r="A591" t="str">
            <v>KL00065GM500</v>
          </cell>
          <cell r="B591" t="str">
            <v>KL00065</v>
          </cell>
          <cell r="C591" t="str">
            <v>GM500</v>
          </cell>
          <cell r="D591" t="str">
            <v>Gà muối 500g</v>
          </cell>
          <cell r="E591">
            <v>147000</v>
          </cell>
          <cell r="F591">
            <v>111058</v>
          </cell>
        </row>
        <row r="592">
          <cell r="A592" t="str">
            <v>KL00065GTLX250G</v>
          </cell>
          <cell r="B592" t="str">
            <v>KL00065</v>
          </cell>
          <cell r="C592" t="str">
            <v>GTLX250G</v>
          </cell>
          <cell r="D592" t="str">
            <v>Giò Tai Lưỡi Xào 250g</v>
          </cell>
          <cell r="E592">
            <v>66000</v>
          </cell>
          <cell r="F592">
            <v>50183</v>
          </cell>
        </row>
        <row r="593">
          <cell r="A593" t="str">
            <v>KL00065TH200</v>
          </cell>
          <cell r="B593" t="str">
            <v>KL00065</v>
          </cell>
          <cell r="C593" t="str">
            <v>TH200</v>
          </cell>
          <cell r="D593" t="str">
            <v>Tai heo muối 200g</v>
          </cell>
          <cell r="E593">
            <v>73000</v>
          </cell>
          <cell r="F593">
            <v>55595</v>
          </cell>
        </row>
        <row r="594">
          <cell r="A594" t="str">
            <v>KL00066CGM100</v>
          </cell>
          <cell r="B594" t="str">
            <v>KL00066</v>
          </cell>
          <cell r="C594" t="str">
            <v>CGM100</v>
          </cell>
          <cell r="D594" t="str">
            <v>Chân giò heo muối 100g</v>
          </cell>
          <cell r="E594">
            <v>36111</v>
          </cell>
          <cell r="F594">
            <v>23321.55</v>
          </cell>
        </row>
        <row r="595">
          <cell r="A595" t="str">
            <v>KL00066CGM300</v>
          </cell>
          <cell r="B595" t="str">
            <v>KL00066</v>
          </cell>
          <cell r="C595" t="str">
            <v>CGM300</v>
          </cell>
          <cell r="D595" t="str">
            <v>Chân giò heo muối 300g</v>
          </cell>
          <cell r="E595">
            <v>96000</v>
          </cell>
          <cell r="F595">
            <v>69759.45</v>
          </cell>
        </row>
        <row r="596">
          <cell r="A596" t="str">
            <v>KL00066GM500</v>
          </cell>
          <cell r="B596" t="str">
            <v>KL00066</v>
          </cell>
          <cell r="C596" t="str">
            <v>GM500</v>
          </cell>
          <cell r="D596" t="str">
            <v>Gà muối 500g</v>
          </cell>
          <cell r="E596">
            <v>147000</v>
          </cell>
          <cell r="F596">
            <v>105505.09999999999</v>
          </cell>
        </row>
        <row r="597">
          <cell r="A597" t="str">
            <v>KL00068CGM300</v>
          </cell>
          <cell r="B597" t="str">
            <v>KL00068</v>
          </cell>
          <cell r="C597" t="str">
            <v>CGM300</v>
          </cell>
          <cell r="D597" t="str">
            <v>Chân giò heo muối 300g</v>
          </cell>
          <cell r="E597">
            <v>96000</v>
          </cell>
          <cell r="F597">
            <v>68290.83</v>
          </cell>
        </row>
        <row r="598">
          <cell r="A598" t="str">
            <v>KL00068GTLX250G</v>
          </cell>
          <cell r="B598" t="str">
            <v>KL00068</v>
          </cell>
          <cell r="C598" t="str">
            <v>GTLX250G</v>
          </cell>
          <cell r="D598" t="str">
            <v>Giò Tai Lưỡi Xào 250g</v>
          </cell>
          <cell r="E598">
            <v>66000</v>
          </cell>
          <cell r="F598">
            <v>46670.19</v>
          </cell>
        </row>
        <row r="599">
          <cell r="A599" t="str">
            <v>KL00068TH200</v>
          </cell>
          <cell r="B599" t="str">
            <v>KL00068</v>
          </cell>
          <cell r="C599" t="str">
            <v>TH200</v>
          </cell>
          <cell r="D599" t="str">
            <v>Tai heo muối 200g</v>
          </cell>
          <cell r="E599">
            <v>73000</v>
          </cell>
          <cell r="F599">
            <v>51703.350000000006</v>
          </cell>
        </row>
        <row r="600">
          <cell r="A600" t="str">
            <v>KL00068MNH250</v>
          </cell>
          <cell r="B600" t="str">
            <v>KL00068</v>
          </cell>
          <cell r="C600" t="str">
            <v>MNH250</v>
          </cell>
          <cell r="D600" t="str">
            <v>Mọc Nấm Hương 250g</v>
          </cell>
          <cell r="E600">
            <v>46000</v>
          </cell>
          <cell r="F600">
            <v>46000</v>
          </cell>
        </row>
        <row r="601">
          <cell r="A601" t="str">
            <v>KL00073CGM300</v>
          </cell>
          <cell r="B601" t="str">
            <v>KL00073</v>
          </cell>
          <cell r="C601" t="str">
            <v>CGM300</v>
          </cell>
          <cell r="D601" t="str">
            <v>Chân giò heo muối 300g</v>
          </cell>
          <cell r="E601">
            <v>96000</v>
          </cell>
          <cell r="F601">
            <v>69759.45</v>
          </cell>
        </row>
        <row r="602">
          <cell r="A602" t="str">
            <v>KL00073GM500</v>
          </cell>
          <cell r="B602" t="str">
            <v>KL00073</v>
          </cell>
          <cell r="C602" t="str">
            <v>GM500</v>
          </cell>
          <cell r="D602" t="str">
            <v>Gà muối 500g</v>
          </cell>
          <cell r="E602">
            <v>147000</v>
          </cell>
          <cell r="F602">
            <v>105505.09999999999</v>
          </cell>
        </row>
        <row r="603">
          <cell r="A603" t="str">
            <v>KL00078CC300</v>
          </cell>
          <cell r="B603" t="str">
            <v>KL00078</v>
          </cell>
          <cell r="C603" t="str">
            <v>CC300</v>
          </cell>
          <cell r="D603" t="str">
            <v>Chả cốm 300g</v>
          </cell>
          <cell r="E603">
            <v>90741</v>
          </cell>
          <cell r="F603">
            <v>70537.5</v>
          </cell>
        </row>
        <row r="604">
          <cell r="A604" t="str">
            <v>KL00078CGM300</v>
          </cell>
          <cell r="B604" t="str">
            <v>KL00078</v>
          </cell>
          <cell r="C604" t="str">
            <v>CGM300</v>
          </cell>
          <cell r="D604" t="str">
            <v>Chân giò heo muối 300g</v>
          </cell>
          <cell r="E604">
            <v>96000</v>
          </cell>
          <cell r="F604">
            <v>69759.45</v>
          </cell>
        </row>
        <row r="605">
          <cell r="A605" t="str">
            <v>KL00078CN300</v>
          </cell>
          <cell r="B605" t="str">
            <v>KL00078</v>
          </cell>
          <cell r="C605" t="str">
            <v>CN300</v>
          </cell>
          <cell r="D605" t="str">
            <v>Chả nướng 300g</v>
          </cell>
          <cell r="E605">
            <v>86111</v>
          </cell>
          <cell r="F605">
            <v>67402.5</v>
          </cell>
        </row>
        <row r="606">
          <cell r="A606" t="str">
            <v>KL00078GM500</v>
          </cell>
          <cell r="B606" t="str">
            <v>KL00078</v>
          </cell>
          <cell r="C606" t="str">
            <v>GM500</v>
          </cell>
          <cell r="D606" t="str">
            <v>Gà muối 500g</v>
          </cell>
          <cell r="E606">
            <v>147000</v>
          </cell>
          <cell r="F606">
            <v>105505.09999999999</v>
          </cell>
        </row>
        <row r="607">
          <cell r="A607" t="str">
            <v>KL00078GTLX250G</v>
          </cell>
          <cell r="B607" t="str">
            <v>KL00078</v>
          </cell>
          <cell r="C607" t="str">
            <v>GTLX250G</v>
          </cell>
          <cell r="D607" t="str">
            <v>Giò Tai Lưỡi Xào 250g</v>
          </cell>
          <cell r="E607">
            <v>66000</v>
          </cell>
          <cell r="F607">
            <v>47673.85</v>
          </cell>
        </row>
        <row r="608">
          <cell r="A608" t="str">
            <v>KL00078MNH250</v>
          </cell>
          <cell r="B608" t="str">
            <v>KL00078</v>
          </cell>
          <cell r="C608" t="str">
            <v>MNH250</v>
          </cell>
          <cell r="D608" t="str">
            <v>Mọc Nấm Hương 250g</v>
          </cell>
          <cell r="E608">
            <v>58333</v>
          </cell>
          <cell r="F608">
            <v>43700</v>
          </cell>
        </row>
        <row r="609">
          <cell r="A609" t="str">
            <v>KL00078TH200</v>
          </cell>
          <cell r="B609" t="str">
            <v>KL00078</v>
          </cell>
          <cell r="C609" t="str">
            <v>TH200</v>
          </cell>
          <cell r="D609" t="str">
            <v>Tai heo muối 200g</v>
          </cell>
          <cell r="E609">
            <v>73000</v>
          </cell>
          <cell r="F609">
            <v>52815.25</v>
          </cell>
        </row>
        <row r="610">
          <cell r="A610" t="str">
            <v>KL00079CC300</v>
          </cell>
          <cell r="B610" t="str">
            <v>KL00079</v>
          </cell>
          <cell r="C610" t="str">
            <v>CC300</v>
          </cell>
          <cell r="D610" t="str">
            <v>Chả cốm 300g</v>
          </cell>
          <cell r="E610">
            <v>90741</v>
          </cell>
          <cell r="F610">
            <v>70537.5</v>
          </cell>
        </row>
        <row r="611">
          <cell r="A611" t="str">
            <v>KL00079CGM300</v>
          </cell>
          <cell r="B611" t="str">
            <v>KL00079</v>
          </cell>
          <cell r="C611" t="str">
            <v>CGM300</v>
          </cell>
          <cell r="D611" t="str">
            <v>Chân giò heo muối 300g</v>
          </cell>
          <cell r="E611">
            <v>96000</v>
          </cell>
          <cell r="F611">
            <v>69759.45</v>
          </cell>
        </row>
        <row r="612">
          <cell r="A612" t="str">
            <v>KL00079CGST150</v>
          </cell>
          <cell r="B612" t="str">
            <v>KL00079</v>
          </cell>
          <cell r="C612" t="str">
            <v>CGST150</v>
          </cell>
          <cell r="D612" t="str">
            <v>Chân gà sả tắc 150g</v>
          </cell>
          <cell r="E612">
            <v>22500</v>
          </cell>
          <cell r="F612">
            <v>21375</v>
          </cell>
        </row>
        <row r="613">
          <cell r="A613" t="str">
            <v>KL00079GM500</v>
          </cell>
          <cell r="B613" t="str">
            <v>KL00079</v>
          </cell>
          <cell r="C613" t="str">
            <v>GM500</v>
          </cell>
          <cell r="D613" t="str">
            <v>Gà muối 500g</v>
          </cell>
          <cell r="E613">
            <v>147000</v>
          </cell>
          <cell r="F613">
            <v>105505.09999999999</v>
          </cell>
        </row>
        <row r="614">
          <cell r="A614" t="str">
            <v>KL00079GTLX250G</v>
          </cell>
          <cell r="B614" t="str">
            <v>KL00079</v>
          </cell>
          <cell r="C614" t="str">
            <v>GTLX250G</v>
          </cell>
          <cell r="D614" t="str">
            <v>Giò Tai Lưỡi Xào 250g</v>
          </cell>
          <cell r="E614">
            <v>66000</v>
          </cell>
          <cell r="F614">
            <v>47673.85</v>
          </cell>
        </row>
        <row r="615">
          <cell r="A615" t="str">
            <v>KL00079MNH250</v>
          </cell>
          <cell r="B615" t="str">
            <v>KL00079</v>
          </cell>
          <cell r="C615" t="str">
            <v>MNH250</v>
          </cell>
          <cell r="D615" t="str">
            <v>Mọc Nấm Hương 250g</v>
          </cell>
          <cell r="E615">
            <v>58333</v>
          </cell>
          <cell r="F615">
            <v>43700</v>
          </cell>
        </row>
        <row r="616">
          <cell r="A616" t="str">
            <v>KL00079TH200</v>
          </cell>
          <cell r="B616" t="str">
            <v>KL00079</v>
          </cell>
          <cell r="C616" t="str">
            <v>TH200</v>
          </cell>
          <cell r="D616" t="str">
            <v>Tai heo muối 200g</v>
          </cell>
          <cell r="E616">
            <v>73000</v>
          </cell>
          <cell r="F616">
            <v>52815.25</v>
          </cell>
        </row>
        <row r="617">
          <cell r="A617" t="str">
            <v>KL00079THST150</v>
          </cell>
          <cell r="B617" t="str">
            <v>KL00079</v>
          </cell>
          <cell r="C617" t="str">
            <v>THST150</v>
          </cell>
          <cell r="D617" t="str">
            <v>Tai heo sốt thái 150g</v>
          </cell>
          <cell r="E617">
            <v>21667</v>
          </cell>
          <cell r="F617">
            <v>20583.649999999998</v>
          </cell>
        </row>
        <row r="618">
          <cell r="A618" t="str">
            <v>KL00082CGM300</v>
          </cell>
          <cell r="B618" t="str">
            <v>KL00082</v>
          </cell>
          <cell r="C618" t="str">
            <v>CGM300</v>
          </cell>
          <cell r="D618" t="str">
            <v>Chân giò heo muối 300g</v>
          </cell>
          <cell r="E618">
            <v>96000</v>
          </cell>
          <cell r="F618">
            <v>68290.83</v>
          </cell>
        </row>
        <row r="619">
          <cell r="A619" t="str">
            <v>KL00082GM500</v>
          </cell>
          <cell r="B619" t="str">
            <v>KL00082</v>
          </cell>
          <cell r="C619" t="str">
            <v>GM500</v>
          </cell>
          <cell r="D619" t="str">
            <v>Gà muối 500g</v>
          </cell>
          <cell r="E619">
            <v>147000</v>
          </cell>
          <cell r="F619">
            <v>103283.94</v>
          </cell>
        </row>
        <row r="620">
          <cell r="A620" t="str">
            <v>KL00085CGM300</v>
          </cell>
          <cell r="B620" t="str">
            <v>KL00085</v>
          </cell>
          <cell r="C620" t="str">
            <v>CGM300</v>
          </cell>
          <cell r="D620" t="str">
            <v>Chân giò heo muối 300g</v>
          </cell>
          <cell r="E620">
            <v>96000</v>
          </cell>
          <cell r="F620">
            <v>69759.45</v>
          </cell>
        </row>
        <row r="621">
          <cell r="A621" t="str">
            <v>KL00085CN300</v>
          </cell>
          <cell r="B621" t="str">
            <v>KL00085</v>
          </cell>
          <cell r="C621" t="str">
            <v>CN300</v>
          </cell>
          <cell r="D621" t="str">
            <v>Chả nướng 300g</v>
          </cell>
          <cell r="E621">
            <v>86111</v>
          </cell>
          <cell r="F621">
            <v>67402.5</v>
          </cell>
        </row>
        <row r="622">
          <cell r="A622" t="str">
            <v>KL00085GM500</v>
          </cell>
          <cell r="B622" t="str">
            <v>KL00085</v>
          </cell>
          <cell r="C622" t="str">
            <v>GM500</v>
          </cell>
          <cell r="D622" t="str">
            <v>Gà muối 500g</v>
          </cell>
          <cell r="E622">
            <v>147000</v>
          </cell>
          <cell r="F622">
            <v>105505.09999999999</v>
          </cell>
        </row>
        <row r="623">
          <cell r="A623" t="str">
            <v>KL00085GTLX250G</v>
          </cell>
          <cell r="B623" t="str">
            <v>KL00085</v>
          </cell>
          <cell r="C623" t="str">
            <v>GTLX250G</v>
          </cell>
          <cell r="D623" t="str">
            <v>Giò Tai Lưỡi Xào 250g</v>
          </cell>
          <cell r="E623">
            <v>66000</v>
          </cell>
          <cell r="F623">
            <v>47673.85</v>
          </cell>
        </row>
        <row r="624">
          <cell r="A624" t="str">
            <v>KL00085MNH250</v>
          </cell>
          <cell r="B624" t="str">
            <v>KL00085</v>
          </cell>
          <cell r="C624" t="str">
            <v>MNH250</v>
          </cell>
          <cell r="D624" t="str">
            <v>Mọc Nấm Hương 250g</v>
          </cell>
          <cell r="E624">
            <v>58333</v>
          </cell>
          <cell r="F624">
            <v>43700</v>
          </cell>
        </row>
        <row r="625">
          <cell r="A625" t="str">
            <v>KL00085TH200</v>
          </cell>
          <cell r="B625" t="str">
            <v>KL00085</v>
          </cell>
          <cell r="C625" t="str">
            <v>TH200</v>
          </cell>
          <cell r="D625" t="str">
            <v>Tai heo muối 200g</v>
          </cell>
          <cell r="E625">
            <v>73000</v>
          </cell>
          <cell r="F625">
            <v>52815.25</v>
          </cell>
        </row>
        <row r="626">
          <cell r="A626" t="str">
            <v>KL00092CGM100</v>
          </cell>
          <cell r="B626" t="str">
            <v>KL00092</v>
          </cell>
          <cell r="C626" t="str">
            <v>CGM100</v>
          </cell>
          <cell r="D626" t="str">
            <v>Chân giò heo muối 100g</v>
          </cell>
          <cell r="E626">
            <v>36111</v>
          </cell>
          <cell r="F626">
            <v>24549</v>
          </cell>
        </row>
        <row r="627">
          <cell r="A627" t="str">
            <v>KL00092CGM300</v>
          </cell>
          <cell r="B627" t="str">
            <v>KL00092</v>
          </cell>
          <cell r="C627" t="str">
            <v>CGM300</v>
          </cell>
          <cell r="D627" t="str">
            <v>Chân giò heo muối 300g</v>
          </cell>
          <cell r="E627">
            <v>96000</v>
          </cell>
          <cell r="F627">
            <v>73431</v>
          </cell>
        </row>
        <row r="628">
          <cell r="A628" t="str">
            <v>KL00092GL250</v>
          </cell>
          <cell r="B628" t="str">
            <v>KL00092</v>
          </cell>
          <cell r="C628" t="str">
            <v>GL250</v>
          </cell>
          <cell r="D628" t="str">
            <v>Giò lụa cây 250g</v>
          </cell>
          <cell r="E628">
            <v>59400</v>
          </cell>
          <cell r="F628">
            <v>49500</v>
          </cell>
        </row>
        <row r="629">
          <cell r="A629" t="str">
            <v>KL00092GM500</v>
          </cell>
          <cell r="B629" t="str">
            <v>KL00092</v>
          </cell>
          <cell r="C629" t="str">
            <v>GM500</v>
          </cell>
          <cell r="D629" t="str">
            <v>Gà muối 500g</v>
          </cell>
          <cell r="E629">
            <v>147000</v>
          </cell>
          <cell r="F629">
            <v>111058</v>
          </cell>
        </row>
        <row r="630">
          <cell r="A630" t="str">
            <v>KL00092GTLX250G</v>
          </cell>
          <cell r="B630" t="str">
            <v>KL00092</v>
          </cell>
          <cell r="C630" t="str">
            <v>GTLX250G</v>
          </cell>
          <cell r="D630" t="str">
            <v>Giò Tai Lưỡi Xào 250g</v>
          </cell>
          <cell r="E630">
            <v>66000</v>
          </cell>
          <cell r="F630">
            <v>50183</v>
          </cell>
        </row>
        <row r="631">
          <cell r="A631" t="str">
            <v>KL00092MNH250</v>
          </cell>
          <cell r="B631" t="str">
            <v>KL00092</v>
          </cell>
          <cell r="C631" t="str">
            <v>MNH250</v>
          </cell>
          <cell r="D631" t="str">
            <v>Mọc Nấm Hương 250g</v>
          </cell>
          <cell r="E631">
            <v>58333</v>
          </cell>
          <cell r="F631">
            <v>46000</v>
          </cell>
        </row>
        <row r="632">
          <cell r="A632" t="str">
            <v>KL00092TH200</v>
          </cell>
          <cell r="B632" t="str">
            <v>KL00092</v>
          </cell>
          <cell r="C632" t="str">
            <v>TH200</v>
          </cell>
          <cell r="D632" t="str">
            <v>Tai heo muối 200g</v>
          </cell>
          <cell r="E632">
            <v>73000</v>
          </cell>
          <cell r="F632">
            <v>55595</v>
          </cell>
        </row>
        <row r="633">
          <cell r="A633" t="str">
            <v>KL00092CC300</v>
          </cell>
          <cell r="B633" t="str">
            <v>KL00092</v>
          </cell>
          <cell r="C633" t="str">
            <v>CC300</v>
          </cell>
          <cell r="D633" t="str">
            <v>Chả cốm 300g</v>
          </cell>
          <cell r="E633">
            <v>90741</v>
          </cell>
          <cell r="F633">
            <v>70537.5</v>
          </cell>
        </row>
        <row r="634">
          <cell r="A634" t="str">
            <v>KL00092CGST150</v>
          </cell>
          <cell r="B634" t="str">
            <v>KL00092</v>
          </cell>
          <cell r="C634" t="str">
            <v>CGST150</v>
          </cell>
          <cell r="D634" t="str">
            <v>Chân gà sả tắc 150g</v>
          </cell>
          <cell r="E634">
            <v>22500</v>
          </cell>
          <cell r="F634">
            <v>21375</v>
          </cell>
        </row>
        <row r="635">
          <cell r="A635" t="str">
            <v>KL00098CC300</v>
          </cell>
          <cell r="B635" t="str">
            <v>KL00098</v>
          </cell>
          <cell r="C635" t="str">
            <v>CC300</v>
          </cell>
          <cell r="D635" t="str">
            <v>Chả cốm 300g</v>
          </cell>
          <cell r="E635">
            <v>90741</v>
          </cell>
          <cell r="F635">
            <v>70537.5</v>
          </cell>
        </row>
        <row r="636">
          <cell r="A636" t="str">
            <v>KL00098CGM300</v>
          </cell>
          <cell r="B636" t="str">
            <v>KL00098</v>
          </cell>
          <cell r="C636" t="str">
            <v>CGM300</v>
          </cell>
          <cell r="D636" t="str">
            <v>Chân giò heo muối 300g</v>
          </cell>
          <cell r="E636">
            <v>96000</v>
          </cell>
          <cell r="F636">
            <v>69759.45</v>
          </cell>
        </row>
        <row r="637">
          <cell r="A637" t="str">
            <v>KL00098GM500</v>
          </cell>
          <cell r="B637" t="str">
            <v>KL00098</v>
          </cell>
          <cell r="C637" t="str">
            <v>GM500</v>
          </cell>
          <cell r="D637" t="str">
            <v>Gà muối 500g</v>
          </cell>
          <cell r="E637">
            <v>147000</v>
          </cell>
          <cell r="F637">
            <v>105505.09999999999</v>
          </cell>
        </row>
        <row r="638">
          <cell r="A638" t="str">
            <v>KL00098GTLX250G</v>
          </cell>
          <cell r="B638" t="str">
            <v>KL00098</v>
          </cell>
          <cell r="C638" t="str">
            <v>GTLX250G</v>
          </cell>
          <cell r="D638" t="str">
            <v>Giò Tai Lưỡi Xào 250g</v>
          </cell>
          <cell r="E638">
            <v>66000</v>
          </cell>
          <cell r="F638">
            <v>47673.85</v>
          </cell>
        </row>
        <row r="639">
          <cell r="A639" t="str">
            <v>KL00098MNH250</v>
          </cell>
          <cell r="B639" t="str">
            <v>KL00098</v>
          </cell>
          <cell r="C639" t="str">
            <v>MNH250</v>
          </cell>
          <cell r="D639" t="str">
            <v>Mọc Nấm Hương 250g</v>
          </cell>
          <cell r="E639">
            <v>58333</v>
          </cell>
          <cell r="F639">
            <v>43700</v>
          </cell>
        </row>
        <row r="640">
          <cell r="A640" t="str">
            <v>KL00098TH200</v>
          </cell>
          <cell r="B640" t="str">
            <v>KL00098</v>
          </cell>
          <cell r="C640" t="str">
            <v>TH200</v>
          </cell>
          <cell r="D640" t="str">
            <v>Tai heo muối 200g</v>
          </cell>
          <cell r="E640">
            <v>73000</v>
          </cell>
          <cell r="F640">
            <v>52815.25</v>
          </cell>
        </row>
        <row r="641">
          <cell r="A641" t="str">
            <v>KL00099CGM300</v>
          </cell>
          <cell r="B641" t="str">
            <v>KL00099</v>
          </cell>
          <cell r="C641" t="str">
            <v>CGM300</v>
          </cell>
          <cell r="D641" t="str">
            <v>Chân giò heo muối 300g</v>
          </cell>
          <cell r="E641">
            <v>96000</v>
          </cell>
          <cell r="F641">
            <v>69759.45</v>
          </cell>
        </row>
        <row r="642">
          <cell r="A642" t="str">
            <v>KL00102CGM300</v>
          </cell>
          <cell r="B642" t="str">
            <v>KL00102</v>
          </cell>
          <cell r="C642" t="str">
            <v>CGM300</v>
          </cell>
          <cell r="D642" t="str">
            <v>Chân giò heo muối 300g</v>
          </cell>
          <cell r="E642">
            <v>96000</v>
          </cell>
          <cell r="F642">
            <v>69759.45</v>
          </cell>
        </row>
        <row r="643">
          <cell r="A643" t="str">
            <v>KL00102CN300</v>
          </cell>
          <cell r="B643" t="str">
            <v>KL00102</v>
          </cell>
          <cell r="C643" t="str">
            <v>CN300</v>
          </cell>
          <cell r="D643" t="str">
            <v>Chả nướng 300g</v>
          </cell>
          <cell r="E643">
            <v>86111</v>
          </cell>
          <cell r="F643">
            <v>67402.5</v>
          </cell>
        </row>
        <row r="644">
          <cell r="A644" t="str">
            <v>KL00102GM500</v>
          </cell>
          <cell r="B644" t="str">
            <v>KL00102</v>
          </cell>
          <cell r="C644" t="str">
            <v>GM500</v>
          </cell>
          <cell r="D644" t="str">
            <v>Gà muối 500g</v>
          </cell>
          <cell r="E644">
            <v>147000</v>
          </cell>
          <cell r="F644">
            <v>105505.09999999999</v>
          </cell>
        </row>
        <row r="645">
          <cell r="A645" t="str">
            <v>KL00103CGM300</v>
          </cell>
          <cell r="B645" t="str">
            <v>KL00103</v>
          </cell>
          <cell r="C645" t="str">
            <v>CGM300</v>
          </cell>
          <cell r="D645" t="str">
            <v>Chân giò heo muối 300g</v>
          </cell>
          <cell r="E645">
            <v>96000</v>
          </cell>
          <cell r="F645">
            <v>69759.45</v>
          </cell>
        </row>
        <row r="646">
          <cell r="A646" t="str">
            <v>KL00103GM500</v>
          </cell>
          <cell r="B646" t="str">
            <v>KL00103</v>
          </cell>
          <cell r="C646" t="str">
            <v>GM500</v>
          </cell>
          <cell r="D646" t="str">
            <v>Gà muối 500g</v>
          </cell>
          <cell r="E646">
            <v>147000</v>
          </cell>
          <cell r="F646">
            <v>105505.09999999999</v>
          </cell>
        </row>
        <row r="647">
          <cell r="A647" t="str">
            <v>KL00103GTLX250G</v>
          </cell>
          <cell r="B647" t="str">
            <v>KL00103</v>
          </cell>
          <cell r="C647" t="str">
            <v>GTLX250G</v>
          </cell>
          <cell r="D647" t="str">
            <v>Giò Tai Lưỡi Xào 250g</v>
          </cell>
          <cell r="E647">
            <v>66000</v>
          </cell>
          <cell r="F647">
            <v>47673.85</v>
          </cell>
        </row>
        <row r="648">
          <cell r="A648" t="str">
            <v>KL00103TH200</v>
          </cell>
          <cell r="B648" t="str">
            <v>KL00103</v>
          </cell>
          <cell r="C648" t="str">
            <v>TH200</v>
          </cell>
          <cell r="D648" t="str">
            <v>Tai heo muối 200g</v>
          </cell>
          <cell r="E648">
            <v>73000</v>
          </cell>
          <cell r="F648">
            <v>52815.25</v>
          </cell>
        </row>
        <row r="649">
          <cell r="A649" t="str">
            <v>KL00105CGM300</v>
          </cell>
          <cell r="B649" t="str">
            <v>KL00105</v>
          </cell>
          <cell r="C649" t="str">
            <v>CGM300</v>
          </cell>
          <cell r="D649" t="str">
            <v>Chân giò heo muối 300g</v>
          </cell>
          <cell r="E649">
            <v>96000</v>
          </cell>
          <cell r="F649">
            <v>69759.45</v>
          </cell>
        </row>
        <row r="650">
          <cell r="A650" t="str">
            <v>KL00105GM500</v>
          </cell>
          <cell r="B650" t="str">
            <v>KL00105</v>
          </cell>
          <cell r="C650" t="str">
            <v>GM500</v>
          </cell>
          <cell r="D650" t="str">
            <v>Gà muối 500g</v>
          </cell>
          <cell r="E650">
            <v>147000</v>
          </cell>
          <cell r="F650">
            <v>105505.09999999999</v>
          </cell>
        </row>
        <row r="651">
          <cell r="A651" t="str">
            <v>KL00106CGM300</v>
          </cell>
          <cell r="B651" t="str">
            <v>KL00106</v>
          </cell>
          <cell r="C651" t="str">
            <v>CGM300</v>
          </cell>
          <cell r="D651" t="str">
            <v>Chân giò heo muối 300g</v>
          </cell>
          <cell r="E651">
            <v>96000</v>
          </cell>
          <cell r="F651">
            <v>69759.45</v>
          </cell>
        </row>
        <row r="652">
          <cell r="A652" t="str">
            <v>KL00106GTLX250G</v>
          </cell>
          <cell r="B652" t="str">
            <v>KL00106</v>
          </cell>
          <cell r="C652" t="str">
            <v>GTLX250G</v>
          </cell>
          <cell r="D652" t="str">
            <v>Giò Tai Lưỡi Xào 250g</v>
          </cell>
          <cell r="E652">
            <v>66000</v>
          </cell>
          <cell r="F652">
            <v>47673.85</v>
          </cell>
        </row>
        <row r="653">
          <cell r="A653" t="str">
            <v>KL00106GXD500</v>
          </cell>
          <cell r="B653" t="str">
            <v>KL00106</v>
          </cell>
          <cell r="C653" t="str">
            <v>GXD500</v>
          </cell>
          <cell r="D653" t="str">
            <v>Gà xì dầu 500g</v>
          </cell>
          <cell r="E653">
            <v>147000</v>
          </cell>
          <cell r="F653">
            <v>106025.7</v>
          </cell>
        </row>
        <row r="654">
          <cell r="A654" t="str">
            <v>KL00106TH200</v>
          </cell>
          <cell r="B654" t="str">
            <v>KL00106</v>
          </cell>
          <cell r="C654" t="str">
            <v>TH200</v>
          </cell>
          <cell r="D654" t="str">
            <v>Tai heo muối 200g</v>
          </cell>
          <cell r="E654">
            <v>73000</v>
          </cell>
          <cell r="F654">
            <v>52815.25</v>
          </cell>
        </row>
        <row r="655">
          <cell r="A655" t="str">
            <v>KL00107CC300</v>
          </cell>
          <cell r="B655" t="str">
            <v>KL00107</v>
          </cell>
          <cell r="C655" t="str">
            <v>CC300</v>
          </cell>
          <cell r="D655" t="str">
            <v>Chả cốm 300g</v>
          </cell>
          <cell r="E655">
            <v>90741</v>
          </cell>
          <cell r="F655">
            <v>70537.5</v>
          </cell>
        </row>
        <row r="656">
          <cell r="A656" t="str">
            <v>KL00107CGM300</v>
          </cell>
          <cell r="B656" t="str">
            <v>KL00107</v>
          </cell>
          <cell r="C656" t="str">
            <v>CGM300</v>
          </cell>
          <cell r="D656" t="str">
            <v>Chân giò heo muối 300g</v>
          </cell>
          <cell r="E656">
            <v>96000</v>
          </cell>
          <cell r="F656">
            <v>69759.45</v>
          </cell>
        </row>
        <row r="657">
          <cell r="A657" t="str">
            <v>KL00107CGST150</v>
          </cell>
          <cell r="B657" t="str">
            <v>KL00107</v>
          </cell>
          <cell r="C657" t="str">
            <v>CGST150</v>
          </cell>
          <cell r="D657" t="str">
            <v>Chân gà sả tắc 150g</v>
          </cell>
          <cell r="E657">
            <v>22500</v>
          </cell>
          <cell r="F657">
            <v>21375</v>
          </cell>
        </row>
        <row r="658">
          <cell r="A658" t="str">
            <v>KL00107CN300</v>
          </cell>
          <cell r="B658" t="str">
            <v>KL00107</v>
          </cell>
          <cell r="C658" t="str">
            <v>CN300</v>
          </cell>
          <cell r="D658" t="str">
            <v>Chả nướng 300g</v>
          </cell>
          <cell r="E658">
            <v>86111</v>
          </cell>
          <cell r="F658">
            <v>67402.5</v>
          </cell>
        </row>
        <row r="659">
          <cell r="A659" t="str">
            <v>KL00107GM500</v>
          </cell>
          <cell r="B659" t="str">
            <v>KL00107</v>
          </cell>
          <cell r="C659" t="str">
            <v>GM500</v>
          </cell>
          <cell r="D659" t="str">
            <v>Gà muối 500g</v>
          </cell>
          <cell r="E659">
            <v>147000</v>
          </cell>
          <cell r="F659">
            <v>105505.09999999999</v>
          </cell>
        </row>
        <row r="660">
          <cell r="A660" t="str">
            <v>KL00107GTLX250G</v>
          </cell>
          <cell r="B660" t="str">
            <v>KL00107</v>
          </cell>
          <cell r="C660" t="str">
            <v>GTLX250G</v>
          </cell>
          <cell r="D660" t="str">
            <v>Giò Tai Lưỡi Xào 250g</v>
          </cell>
          <cell r="E660">
            <v>66000</v>
          </cell>
          <cell r="F660">
            <v>47673.85</v>
          </cell>
        </row>
        <row r="661">
          <cell r="A661" t="str">
            <v>KL00107MNH250</v>
          </cell>
          <cell r="B661" t="str">
            <v>KL00107</v>
          </cell>
          <cell r="C661" t="str">
            <v>MNH250</v>
          </cell>
          <cell r="D661" t="str">
            <v>Mọc Nấm Hương 250g</v>
          </cell>
          <cell r="E661">
            <v>58333</v>
          </cell>
          <cell r="F661">
            <v>43700</v>
          </cell>
        </row>
        <row r="662">
          <cell r="A662" t="str">
            <v>KL00107TH200</v>
          </cell>
          <cell r="B662" t="str">
            <v>KL00107</v>
          </cell>
          <cell r="C662" t="str">
            <v>TH200</v>
          </cell>
          <cell r="D662" t="str">
            <v>Tai heo muối 200g</v>
          </cell>
          <cell r="E662">
            <v>73000</v>
          </cell>
          <cell r="F662">
            <v>52815.25</v>
          </cell>
        </row>
        <row r="663">
          <cell r="A663" t="str">
            <v>KL00107THST150</v>
          </cell>
          <cell r="B663" t="str">
            <v>KL00107</v>
          </cell>
          <cell r="C663" t="str">
            <v>THST150</v>
          </cell>
          <cell r="D663" t="str">
            <v>Tai heo sốt thái 150g</v>
          </cell>
          <cell r="E663">
            <v>21667</v>
          </cell>
          <cell r="F663">
            <v>20583.649999999998</v>
          </cell>
        </row>
        <row r="664">
          <cell r="A664" t="str">
            <v>KL00109CC300</v>
          </cell>
          <cell r="B664" t="str">
            <v>KL00109</v>
          </cell>
          <cell r="C664" t="str">
            <v>CC300</v>
          </cell>
          <cell r="D664" t="str">
            <v>Chả cốm 300g</v>
          </cell>
          <cell r="E664">
            <v>90741</v>
          </cell>
          <cell r="F664">
            <v>70537.5</v>
          </cell>
        </row>
        <row r="665">
          <cell r="A665" t="str">
            <v>KL00109CGM300</v>
          </cell>
          <cell r="B665" t="str">
            <v>KL00109</v>
          </cell>
          <cell r="C665" t="str">
            <v>CGM300</v>
          </cell>
          <cell r="D665" t="str">
            <v>Chân giò heo muối 300g</v>
          </cell>
          <cell r="E665">
            <v>96000</v>
          </cell>
          <cell r="F665">
            <v>69759.45</v>
          </cell>
        </row>
        <row r="666">
          <cell r="A666" t="str">
            <v>KL00109GM500</v>
          </cell>
          <cell r="B666" t="str">
            <v>KL00109</v>
          </cell>
          <cell r="C666" t="str">
            <v>GM500</v>
          </cell>
          <cell r="D666" t="str">
            <v>Gà muối 500g</v>
          </cell>
          <cell r="E666">
            <v>147000</v>
          </cell>
          <cell r="F666">
            <v>105505.09999999999</v>
          </cell>
        </row>
        <row r="667">
          <cell r="A667" t="str">
            <v>KL00109MNH250</v>
          </cell>
          <cell r="B667" t="str">
            <v>KL00109</v>
          </cell>
          <cell r="C667" t="str">
            <v>MNH250</v>
          </cell>
          <cell r="D667" t="str">
            <v>Mọc Nấm Hương 250g</v>
          </cell>
          <cell r="E667">
            <v>58333</v>
          </cell>
          <cell r="F667">
            <v>43700</v>
          </cell>
        </row>
        <row r="668">
          <cell r="A668" t="str">
            <v>KL00111CGM300</v>
          </cell>
          <cell r="B668" t="str">
            <v>KL00111</v>
          </cell>
          <cell r="C668" t="str">
            <v>CGM300</v>
          </cell>
          <cell r="D668" t="str">
            <v>Chân giò heo muối 300g</v>
          </cell>
          <cell r="E668">
            <v>96000</v>
          </cell>
          <cell r="F668">
            <v>69759.45</v>
          </cell>
        </row>
        <row r="669">
          <cell r="A669" t="str">
            <v>KL00111GM500</v>
          </cell>
          <cell r="B669" t="str">
            <v>KL00111</v>
          </cell>
          <cell r="C669" t="str">
            <v>GM500</v>
          </cell>
          <cell r="D669" t="str">
            <v>Gà muối 500g</v>
          </cell>
          <cell r="E669">
            <v>147000</v>
          </cell>
          <cell r="F669">
            <v>105505.09999999999</v>
          </cell>
        </row>
        <row r="670">
          <cell r="A670" t="str">
            <v>KL00117CC300</v>
          </cell>
          <cell r="B670" t="str">
            <v>KL00117</v>
          </cell>
          <cell r="C670" t="str">
            <v>CC300</v>
          </cell>
          <cell r="D670" t="str">
            <v>Chả cốm 300g</v>
          </cell>
          <cell r="E670">
            <v>90741</v>
          </cell>
          <cell r="F670">
            <v>70537.5</v>
          </cell>
        </row>
        <row r="671">
          <cell r="A671" t="str">
            <v>KL00117CGM300</v>
          </cell>
          <cell r="B671" t="str">
            <v>KL00117</v>
          </cell>
          <cell r="C671" t="str">
            <v>CGM300</v>
          </cell>
          <cell r="D671" t="str">
            <v>Chân giò heo muối 300g</v>
          </cell>
          <cell r="E671">
            <v>96000</v>
          </cell>
          <cell r="F671">
            <v>69759.45</v>
          </cell>
        </row>
        <row r="672">
          <cell r="A672" t="str">
            <v>KL00117CGM500</v>
          </cell>
          <cell r="B672" t="str">
            <v>KL00117</v>
          </cell>
          <cell r="C672" t="str">
            <v>CGM500</v>
          </cell>
          <cell r="D672" t="str">
            <v>Chân giò heo muối 500g</v>
          </cell>
          <cell r="E672">
            <v>147000</v>
          </cell>
          <cell r="F672">
            <v>113112.7</v>
          </cell>
        </row>
        <row r="673">
          <cell r="A673" t="str">
            <v>KL00117GHK300</v>
          </cell>
          <cell r="B673" t="str">
            <v>KL00117</v>
          </cell>
          <cell r="C673" t="str">
            <v>GHK300</v>
          </cell>
          <cell r="D673" t="str">
            <v>Gà muối hun khói 300g</v>
          </cell>
          <cell r="E673">
            <v>70000</v>
          </cell>
          <cell r="F673">
            <v>66500</v>
          </cell>
        </row>
        <row r="674">
          <cell r="A674" t="str">
            <v>KL00117GM500</v>
          </cell>
          <cell r="B674" t="str">
            <v>KL00117</v>
          </cell>
          <cell r="C674" t="str">
            <v>GM500</v>
          </cell>
          <cell r="D674" t="str">
            <v>Gà muối 500g</v>
          </cell>
          <cell r="E674">
            <v>147000</v>
          </cell>
          <cell r="F674">
            <v>105505.09999999999</v>
          </cell>
        </row>
        <row r="675">
          <cell r="A675" t="str">
            <v>KL00117GTLX250G</v>
          </cell>
          <cell r="B675" t="str">
            <v>KL00117</v>
          </cell>
          <cell r="C675" t="str">
            <v>GTLX250G</v>
          </cell>
          <cell r="D675" t="str">
            <v>Giò Tai Lưỡi Xào 250g</v>
          </cell>
          <cell r="E675">
            <v>66000</v>
          </cell>
          <cell r="F675">
            <v>47673.85</v>
          </cell>
        </row>
        <row r="676">
          <cell r="A676" t="str">
            <v>KL00117MNH250</v>
          </cell>
          <cell r="B676" t="str">
            <v>KL00117</v>
          </cell>
          <cell r="C676" t="str">
            <v>MNH250</v>
          </cell>
          <cell r="D676" t="str">
            <v>Mọc Nấm Hương 250g</v>
          </cell>
          <cell r="E676">
            <v>58333</v>
          </cell>
          <cell r="F676">
            <v>43700</v>
          </cell>
        </row>
        <row r="677">
          <cell r="A677" t="str">
            <v>KL00119CGM300</v>
          </cell>
          <cell r="B677" t="str">
            <v>KL00119</v>
          </cell>
          <cell r="C677" t="str">
            <v>CGM300</v>
          </cell>
          <cell r="D677" t="str">
            <v>Chân giò heo muối 300g</v>
          </cell>
          <cell r="E677">
            <v>96000</v>
          </cell>
          <cell r="F677">
            <v>69759.45</v>
          </cell>
        </row>
        <row r="678">
          <cell r="A678" t="str">
            <v>KL00119GM500</v>
          </cell>
          <cell r="B678" t="str">
            <v>KL00119</v>
          </cell>
          <cell r="C678" t="str">
            <v>GM500</v>
          </cell>
          <cell r="D678" t="str">
            <v>Gà muối 500g</v>
          </cell>
          <cell r="E678">
            <v>147000</v>
          </cell>
          <cell r="F678">
            <v>105505.09999999999</v>
          </cell>
        </row>
        <row r="679">
          <cell r="A679" t="str">
            <v>KL00119GTLX250G</v>
          </cell>
          <cell r="B679" t="str">
            <v>KL00119</v>
          </cell>
          <cell r="C679" t="str">
            <v>GTLX250G</v>
          </cell>
          <cell r="D679" t="str">
            <v>Giò Tai Lưỡi Xào 250g</v>
          </cell>
          <cell r="E679">
            <v>66000</v>
          </cell>
          <cell r="F679">
            <v>47673.85</v>
          </cell>
        </row>
        <row r="680">
          <cell r="A680" t="str">
            <v>KL00119CGM300</v>
          </cell>
          <cell r="B680" t="str">
            <v>KL00119</v>
          </cell>
          <cell r="C680" t="str">
            <v>CGM300</v>
          </cell>
          <cell r="D680" t="str">
            <v>Chân giò heo muối 300g</v>
          </cell>
          <cell r="E680">
            <v>73431</v>
          </cell>
          <cell r="F680">
            <v>73431</v>
          </cell>
        </row>
        <row r="681">
          <cell r="A681" t="str">
            <v>KL00136CGM300</v>
          </cell>
          <cell r="B681" t="str">
            <v>KL00136</v>
          </cell>
          <cell r="C681" t="str">
            <v>CGM300</v>
          </cell>
          <cell r="D681" t="str">
            <v>Chân giò heo muối 300g</v>
          </cell>
          <cell r="E681">
            <v>96000</v>
          </cell>
          <cell r="F681">
            <v>69759.45</v>
          </cell>
        </row>
        <row r="682">
          <cell r="A682" t="str">
            <v>KL00136GM500</v>
          </cell>
          <cell r="B682" t="str">
            <v>KL00136</v>
          </cell>
          <cell r="C682" t="str">
            <v>GM500</v>
          </cell>
          <cell r="D682" t="str">
            <v>Gà muối 500g</v>
          </cell>
          <cell r="E682">
            <v>147000</v>
          </cell>
          <cell r="F682">
            <v>105505.09999999999</v>
          </cell>
        </row>
        <row r="683">
          <cell r="A683" t="str">
            <v>KL00140CC300</v>
          </cell>
          <cell r="B683" t="str">
            <v>KL00140</v>
          </cell>
          <cell r="C683" t="str">
            <v>CC300</v>
          </cell>
          <cell r="D683" t="str">
            <v>Chả cốm 300g</v>
          </cell>
          <cell r="E683">
            <v>90741</v>
          </cell>
          <cell r="F683">
            <v>70537.5</v>
          </cell>
        </row>
        <row r="684">
          <cell r="A684" t="str">
            <v>KL00140CGM300</v>
          </cell>
          <cell r="B684" t="str">
            <v>KL00140</v>
          </cell>
          <cell r="C684" t="str">
            <v>CGM300</v>
          </cell>
          <cell r="D684" t="str">
            <v>Chân giò heo muối 300g</v>
          </cell>
          <cell r="E684">
            <v>96000</v>
          </cell>
          <cell r="F684">
            <v>69759.45</v>
          </cell>
        </row>
        <row r="685">
          <cell r="A685" t="str">
            <v>KL00140GM500</v>
          </cell>
          <cell r="B685" t="str">
            <v>KL00140</v>
          </cell>
          <cell r="C685" t="str">
            <v>GM500</v>
          </cell>
          <cell r="D685" t="str">
            <v>Gà muối 500g</v>
          </cell>
          <cell r="E685">
            <v>147000</v>
          </cell>
          <cell r="F685">
            <v>105505.09999999999</v>
          </cell>
        </row>
        <row r="686">
          <cell r="A686" t="str">
            <v>KL00140GTLX250G</v>
          </cell>
          <cell r="B686" t="str">
            <v>KL00140</v>
          </cell>
          <cell r="C686" t="str">
            <v>GTLX250G</v>
          </cell>
          <cell r="D686" t="str">
            <v>Giò Tai Lưỡi Xào 250g</v>
          </cell>
          <cell r="E686">
            <v>66000</v>
          </cell>
          <cell r="F686">
            <v>47673.85</v>
          </cell>
        </row>
        <row r="687">
          <cell r="A687" t="str">
            <v>KL00140MNH250</v>
          </cell>
          <cell r="B687" t="str">
            <v>KL00140</v>
          </cell>
          <cell r="C687" t="str">
            <v>MNH250</v>
          </cell>
          <cell r="D687" t="str">
            <v>Mọc Nấm Hương 250g</v>
          </cell>
          <cell r="E687">
            <v>58333</v>
          </cell>
          <cell r="F687">
            <v>43700</v>
          </cell>
        </row>
        <row r="688">
          <cell r="A688" t="str">
            <v>KL00141CC300</v>
          </cell>
          <cell r="B688" t="str">
            <v>KL00141</v>
          </cell>
          <cell r="C688" t="str">
            <v>CC300</v>
          </cell>
          <cell r="D688" t="str">
            <v>Chả cốm 300g</v>
          </cell>
          <cell r="E688">
            <v>90741</v>
          </cell>
          <cell r="F688">
            <v>70537.5</v>
          </cell>
        </row>
        <row r="689">
          <cell r="A689" t="str">
            <v>KL00141CGM300</v>
          </cell>
          <cell r="B689" t="str">
            <v>KL00141</v>
          </cell>
          <cell r="C689" t="str">
            <v>CGM300</v>
          </cell>
          <cell r="D689" t="str">
            <v>Chân giò heo muối 300g</v>
          </cell>
          <cell r="E689">
            <v>96000</v>
          </cell>
          <cell r="F689">
            <v>69759.45</v>
          </cell>
        </row>
        <row r="690">
          <cell r="A690" t="str">
            <v>KL00141GM500</v>
          </cell>
          <cell r="B690" t="str">
            <v>KL00141</v>
          </cell>
          <cell r="C690" t="str">
            <v>GM500</v>
          </cell>
          <cell r="D690" t="str">
            <v>Gà muối 500g</v>
          </cell>
          <cell r="E690">
            <v>147000</v>
          </cell>
          <cell r="F690">
            <v>105505.09999999999</v>
          </cell>
        </row>
        <row r="691">
          <cell r="A691" t="str">
            <v>KL00141GTLX250G</v>
          </cell>
          <cell r="B691" t="str">
            <v>KL00141</v>
          </cell>
          <cell r="C691" t="str">
            <v>GTLX250G</v>
          </cell>
          <cell r="D691" t="str">
            <v>Giò Tai Lưỡi Xào 250g</v>
          </cell>
          <cell r="E691">
            <v>66000</v>
          </cell>
          <cell r="F691">
            <v>47673.85</v>
          </cell>
        </row>
        <row r="692">
          <cell r="A692" t="str">
            <v>KL00141MNH250</v>
          </cell>
          <cell r="B692" t="str">
            <v>KL00141</v>
          </cell>
          <cell r="C692" t="str">
            <v>MNH250</v>
          </cell>
          <cell r="D692" t="str">
            <v>Mọc Nấm Hương 250g</v>
          </cell>
          <cell r="E692">
            <v>58333</v>
          </cell>
          <cell r="F692">
            <v>43700</v>
          </cell>
        </row>
        <row r="693">
          <cell r="A693" t="str">
            <v>KL00141TH200</v>
          </cell>
          <cell r="B693" t="str">
            <v>KL00141</v>
          </cell>
          <cell r="C693" t="str">
            <v>TH200</v>
          </cell>
          <cell r="D693" t="str">
            <v>Tai heo muối 200g</v>
          </cell>
          <cell r="E693">
            <v>73000</v>
          </cell>
          <cell r="F693">
            <v>52815.25</v>
          </cell>
        </row>
        <row r="694">
          <cell r="A694" t="str">
            <v>KL00141CGST150</v>
          </cell>
          <cell r="B694" t="str">
            <v>KL00141</v>
          </cell>
          <cell r="C694" t="str">
            <v>CGST150</v>
          </cell>
          <cell r="D694" t="str">
            <v>Chân gà sả tắc 150g</v>
          </cell>
          <cell r="E694">
            <v>22500</v>
          </cell>
          <cell r="F694">
            <v>21375</v>
          </cell>
        </row>
        <row r="695">
          <cell r="A695" t="str">
            <v>KL00141THST150</v>
          </cell>
          <cell r="B695" t="str">
            <v>KL00141</v>
          </cell>
          <cell r="C695" t="str">
            <v>THST150</v>
          </cell>
          <cell r="D695" t="str">
            <v>Tai heo sốt thái 150g</v>
          </cell>
          <cell r="E695">
            <v>21667</v>
          </cell>
          <cell r="F695">
            <v>20583.649999999998</v>
          </cell>
        </row>
        <row r="696">
          <cell r="A696" t="str">
            <v>KL00142CGM300</v>
          </cell>
          <cell r="B696" t="str">
            <v>KL00142</v>
          </cell>
          <cell r="C696" t="str">
            <v>CGM300</v>
          </cell>
          <cell r="D696" t="str">
            <v>Chân giò heo muối 300g</v>
          </cell>
          <cell r="E696">
            <v>96000</v>
          </cell>
          <cell r="F696">
            <v>69759.45</v>
          </cell>
        </row>
        <row r="697">
          <cell r="A697" t="str">
            <v>KL00143CC300</v>
          </cell>
          <cell r="B697" t="str">
            <v>KL00143</v>
          </cell>
          <cell r="C697" t="str">
            <v>CC300</v>
          </cell>
          <cell r="D697" t="str">
            <v>Chả cốm 300g</v>
          </cell>
          <cell r="E697">
            <v>90741</v>
          </cell>
          <cell r="F697">
            <v>70537.5</v>
          </cell>
        </row>
        <row r="698">
          <cell r="A698" t="str">
            <v>KL00143CGM300</v>
          </cell>
          <cell r="B698" t="str">
            <v>KL00143</v>
          </cell>
          <cell r="C698" t="str">
            <v>CGM300</v>
          </cell>
          <cell r="D698" t="str">
            <v>Chân giò heo muối 300g</v>
          </cell>
          <cell r="E698">
            <v>96000</v>
          </cell>
          <cell r="F698">
            <v>69759.45</v>
          </cell>
        </row>
        <row r="699">
          <cell r="A699" t="str">
            <v>KL00143CGM500</v>
          </cell>
          <cell r="B699" t="str">
            <v>KL00143</v>
          </cell>
          <cell r="C699" t="str">
            <v>CGM500</v>
          </cell>
          <cell r="D699" t="str">
            <v>Chân giò heo muối 500g</v>
          </cell>
          <cell r="E699">
            <v>147000</v>
          </cell>
          <cell r="F699">
            <v>113112.7</v>
          </cell>
        </row>
        <row r="700">
          <cell r="A700" t="str">
            <v>KL00143CN300</v>
          </cell>
          <cell r="B700" t="str">
            <v>KL00143</v>
          </cell>
          <cell r="C700" t="str">
            <v>CN300</v>
          </cell>
          <cell r="D700" t="str">
            <v>Chả nướng 300g</v>
          </cell>
          <cell r="E700">
            <v>86111</v>
          </cell>
          <cell r="F700">
            <v>67402.5</v>
          </cell>
        </row>
        <row r="701">
          <cell r="A701" t="str">
            <v>KL00143GL250</v>
          </cell>
          <cell r="B701" t="str">
            <v>KL00143</v>
          </cell>
          <cell r="C701" t="str">
            <v>GL250</v>
          </cell>
          <cell r="D701" t="str">
            <v>Giò lụa cây 250g</v>
          </cell>
          <cell r="E701">
            <v>59400</v>
          </cell>
          <cell r="F701">
            <v>47025</v>
          </cell>
        </row>
        <row r="702">
          <cell r="A702" t="str">
            <v>KL00143GM500</v>
          </cell>
          <cell r="B702" t="str">
            <v>KL00143</v>
          </cell>
          <cell r="C702" t="str">
            <v>GM500</v>
          </cell>
          <cell r="D702" t="str">
            <v>Gà muối 500g</v>
          </cell>
          <cell r="E702">
            <v>147000</v>
          </cell>
          <cell r="F702">
            <v>105505.09999999999</v>
          </cell>
        </row>
        <row r="703">
          <cell r="A703" t="str">
            <v>KL00143GSG250</v>
          </cell>
          <cell r="B703" t="str">
            <v>KL00143</v>
          </cell>
          <cell r="C703" t="str">
            <v>GSG250</v>
          </cell>
          <cell r="D703" t="str">
            <v>Giò sụn gà 250g</v>
          </cell>
          <cell r="E703">
            <v>66500</v>
          </cell>
          <cell r="F703">
            <v>47880</v>
          </cell>
        </row>
        <row r="704">
          <cell r="A704" t="str">
            <v>KL00143GTLX250G</v>
          </cell>
          <cell r="B704" t="str">
            <v>KL00143</v>
          </cell>
          <cell r="C704" t="str">
            <v>GTLX250G</v>
          </cell>
          <cell r="D704" t="str">
            <v>Giò Tai Lưỡi Xào 250g</v>
          </cell>
          <cell r="E704">
            <v>66000</v>
          </cell>
          <cell r="F704">
            <v>47673.85</v>
          </cell>
        </row>
        <row r="705">
          <cell r="A705" t="str">
            <v>KL00143MNH250</v>
          </cell>
          <cell r="B705" t="str">
            <v>KL00143</v>
          </cell>
          <cell r="C705" t="str">
            <v>MNH250</v>
          </cell>
          <cell r="D705" t="str">
            <v>Mọc Nấm Hương 250g</v>
          </cell>
          <cell r="E705">
            <v>58333</v>
          </cell>
          <cell r="F705">
            <v>43700</v>
          </cell>
        </row>
        <row r="706">
          <cell r="A706" t="str">
            <v>KL00143TH200</v>
          </cell>
          <cell r="B706" t="str">
            <v>KL00143</v>
          </cell>
          <cell r="C706" t="str">
            <v>TH200</v>
          </cell>
          <cell r="D706" t="str">
            <v>Tai heo muối 200g</v>
          </cell>
          <cell r="E706">
            <v>73000</v>
          </cell>
          <cell r="F706">
            <v>52815.25</v>
          </cell>
        </row>
        <row r="707">
          <cell r="A707" t="str">
            <v>KL00146CC300</v>
          </cell>
          <cell r="B707" t="str">
            <v>KL00146</v>
          </cell>
          <cell r="C707" t="str">
            <v>CC300</v>
          </cell>
          <cell r="D707" t="str">
            <v>Chả cốm 300g</v>
          </cell>
          <cell r="E707">
            <v>90741</v>
          </cell>
          <cell r="F707">
            <v>70537.5</v>
          </cell>
        </row>
        <row r="708">
          <cell r="A708" t="str">
            <v>KL00146CGM300</v>
          </cell>
          <cell r="B708" t="str">
            <v>KL00146</v>
          </cell>
          <cell r="C708" t="str">
            <v>CGM300</v>
          </cell>
          <cell r="D708" t="str">
            <v>Chân giò heo muối 300g</v>
          </cell>
          <cell r="E708">
            <v>96000</v>
          </cell>
          <cell r="F708">
            <v>69759.45</v>
          </cell>
        </row>
        <row r="709">
          <cell r="A709" t="str">
            <v>KL00146CGST150</v>
          </cell>
          <cell r="B709" t="str">
            <v>KL00146</v>
          </cell>
          <cell r="C709" t="str">
            <v>CGST150</v>
          </cell>
          <cell r="D709" t="str">
            <v>Chân gà sả tắc 150g</v>
          </cell>
          <cell r="E709">
            <v>22500</v>
          </cell>
          <cell r="F709">
            <v>21375</v>
          </cell>
        </row>
        <row r="710">
          <cell r="A710" t="str">
            <v>KL00146CN300</v>
          </cell>
          <cell r="B710" t="str">
            <v>KL00146</v>
          </cell>
          <cell r="C710" t="str">
            <v>CN300</v>
          </cell>
          <cell r="D710" t="str">
            <v>Chả nướng 300g</v>
          </cell>
          <cell r="E710">
            <v>86111</v>
          </cell>
          <cell r="F710">
            <v>67402.5</v>
          </cell>
        </row>
        <row r="711">
          <cell r="A711" t="str">
            <v>KL00146GM500</v>
          </cell>
          <cell r="B711" t="str">
            <v>KL00146</v>
          </cell>
          <cell r="C711" t="str">
            <v>GM500</v>
          </cell>
          <cell r="D711" t="str">
            <v>Gà muối 500g</v>
          </cell>
          <cell r="E711">
            <v>147000</v>
          </cell>
          <cell r="F711">
            <v>105505.09999999999</v>
          </cell>
        </row>
        <row r="712">
          <cell r="A712" t="str">
            <v>KL00146GTLX250G</v>
          </cell>
          <cell r="B712" t="str">
            <v>KL00146</v>
          </cell>
          <cell r="C712" t="str">
            <v>GTLX250G</v>
          </cell>
          <cell r="D712" t="str">
            <v>Giò Tai Lưỡi Xào 250g</v>
          </cell>
          <cell r="E712">
            <v>66000</v>
          </cell>
          <cell r="F712">
            <v>47673.85</v>
          </cell>
        </row>
        <row r="713">
          <cell r="A713" t="str">
            <v>KL00146MNH250</v>
          </cell>
          <cell r="B713" t="str">
            <v>KL00146</v>
          </cell>
          <cell r="C713" t="str">
            <v>MNH250</v>
          </cell>
          <cell r="D713" t="str">
            <v>Mọc Nấm Hương 250g</v>
          </cell>
          <cell r="E713">
            <v>58333</v>
          </cell>
          <cell r="F713">
            <v>43700</v>
          </cell>
        </row>
        <row r="714">
          <cell r="A714" t="str">
            <v>KL00146TH200</v>
          </cell>
          <cell r="B714" t="str">
            <v>KL00146</v>
          </cell>
          <cell r="C714" t="str">
            <v>TH200</v>
          </cell>
          <cell r="D714" t="str">
            <v>Tai heo muối 200g</v>
          </cell>
          <cell r="E714">
            <v>73000</v>
          </cell>
          <cell r="F714">
            <v>52815.25</v>
          </cell>
        </row>
        <row r="715">
          <cell r="A715" t="str">
            <v>KL00146THST150</v>
          </cell>
          <cell r="B715" t="str">
            <v>KL00146</v>
          </cell>
          <cell r="C715" t="str">
            <v>THST150</v>
          </cell>
          <cell r="D715" t="str">
            <v>Tai heo sốt thái 150g</v>
          </cell>
          <cell r="E715">
            <v>21667</v>
          </cell>
          <cell r="F715">
            <v>20583.649999999998</v>
          </cell>
        </row>
        <row r="716">
          <cell r="A716" t="str">
            <v>KL00147CC300</v>
          </cell>
          <cell r="B716" t="str">
            <v>KL00147</v>
          </cell>
          <cell r="C716" t="str">
            <v>CC300</v>
          </cell>
          <cell r="D716" t="str">
            <v>Chả cốm 300g</v>
          </cell>
          <cell r="E716">
            <v>90741</v>
          </cell>
          <cell r="F716">
            <v>70537.5</v>
          </cell>
        </row>
        <row r="717">
          <cell r="A717" t="str">
            <v>KL00147CGM300</v>
          </cell>
          <cell r="B717" t="str">
            <v>KL00147</v>
          </cell>
          <cell r="C717" t="str">
            <v>CGM300</v>
          </cell>
          <cell r="D717" t="str">
            <v>Chân giò heo muối 300g</v>
          </cell>
          <cell r="E717">
            <v>96000</v>
          </cell>
          <cell r="F717">
            <v>69759.45</v>
          </cell>
        </row>
        <row r="718">
          <cell r="A718" t="str">
            <v>KL00147CN300</v>
          </cell>
          <cell r="B718" t="str">
            <v>KL00147</v>
          </cell>
          <cell r="C718" t="str">
            <v>CN300</v>
          </cell>
          <cell r="D718" t="str">
            <v>Chả nướng 300g</v>
          </cell>
          <cell r="E718">
            <v>86111</v>
          </cell>
          <cell r="F718">
            <v>67402.5</v>
          </cell>
        </row>
        <row r="719">
          <cell r="A719" t="str">
            <v>KL00147GM500</v>
          </cell>
          <cell r="B719" t="str">
            <v>KL00147</v>
          </cell>
          <cell r="C719" t="str">
            <v>GM500</v>
          </cell>
          <cell r="D719" t="str">
            <v>Gà muối 500g</v>
          </cell>
          <cell r="E719">
            <v>147000</v>
          </cell>
          <cell r="F719">
            <v>105505.09999999999</v>
          </cell>
        </row>
        <row r="720">
          <cell r="A720" t="str">
            <v>KL00147GTLX250G</v>
          </cell>
          <cell r="B720" t="str">
            <v>KL00147</v>
          </cell>
          <cell r="C720" t="str">
            <v>GTLX250G</v>
          </cell>
          <cell r="D720" t="str">
            <v>Giò Tai Lưỡi Xào 250g</v>
          </cell>
          <cell r="E720">
            <v>66000</v>
          </cell>
          <cell r="F720">
            <v>47673.85</v>
          </cell>
        </row>
        <row r="721">
          <cell r="A721" t="str">
            <v>KL00147MNH250</v>
          </cell>
          <cell r="B721" t="str">
            <v>KL00147</v>
          </cell>
          <cell r="C721" t="str">
            <v>MNH250</v>
          </cell>
          <cell r="D721" t="str">
            <v>Mọc Nấm Hương 250g</v>
          </cell>
          <cell r="E721">
            <v>58333</v>
          </cell>
          <cell r="F721">
            <v>43700</v>
          </cell>
        </row>
        <row r="722">
          <cell r="A722" t="str">
            <v>KL00147TH200</v>
          </cell>
          <cell r="B722" t="str">
            <v>KL00147</v>
          </cell>
          <cell r="C722" t="str">
            <v>TH200</v>
          </cell>
          <cell r="D722" t="str">
            <v>Tai heo muối 200g</v>
          </cell>
          <cell r="E722">
            <v>73000</v>
          </cell>
          <cell r="F722">
            <v>52815.25</v>
          </cell>
        </row>
        <row r="723">
          <cell r="A723" t="str">
            <v>KL00151CC300</v>
          </cell>
          <cell r="B723" t="str">
            <v>KL00151</v>
          </cell>
          <cell r="C723" t="str">
            <v>CC300</v>
          </cell>
          <cell r="D723" t="str">
            <v>Chả cốm 300g</v>
          </cell>
          <cell r="E723">
            <v>90741</v>
          </cell>
          <cell r="F723">
            <v>70537.5</v>
          </cell>
        </row>
        <row r="724">
          <cell r="A724" t="str">
            <v>KL00151CGM300</v>
          </cell>
          <cell r="B724" t="str">
            <v>KL00151</v>
          </cell>
          <cell r="C724" t="str">
            <v>CGM300</v>
          </cell>
          <cell r="D724" t="str">
            <v>Chân giò heo muối 300g</v>
          </cell>
          <cell r="E724">
            <v>96000</v>
          </cell>
          <cell r="F724">
            <v>69759.45</v>
          </cell>
        </row>
        <row r="725">
          <cell r="A725" t="str">
            <v>KL00151CGST150</v>
          </cell>
          <cell r="B725" t="str">
            <v>KL00151</v>
          </cell>
          <cell r="C725" t="str">
            <v>CGST150</v>
          </cell>
          <cell r="D725" t="str">
            <v>Chân gà sả tắc 150g</v>
          </cell>
          <cell r="E725">
            <v>22500</v>
          </cell>
          <cell r="F725">
            <v>21375</v>
          </cell>
        </row>
        <row r="726">
          <cell r="A726" t="str">
            <v>KL00151GM500</v>
          </cell>
          <cell r="B726" t="str">
            <v>KL00151</v>
          </cell>
          <cell r="C726" t="str">
            <v>GM500</v>
          </cell>
          <cell r="D726" t="str">
            <v>Gà muối 500g</v>
          </cell>
          <cell r="E726">
            <v>147000</v>
          </cell>
          <cell r="F726">
            <v>105505.09999999999</v>
          </cell>
        </row>
        <row r="727">
          <cell r="A727" t="str">
            <v>KL00151GTLX250G</v>
          </cell>
          <cell r="B727" t="str">
            <v>KL00151</v>
          </cell>
          <cell r="C727" t="str">
            <v>GTLX250G</v>
          </cell>
          <cell r="D727" t="str">
            <v>Giò Tai Lưỡi Xào 250g</v>
          </cell>
          <cell r="E727">
            <v>66000</v>
          </cell>
          <cell r="F727">
            <v>47673.85</v>
          </cell>
        </row>
        <row r="728">
          <cell r="A728" t="str">
            <v>KL00151MNH250</v>
          </cell>
          <cell r="B728" t="str">
            <v>KL00151</v>
          </cell>
          <cell r="C728" t="str">
            <v>MNH250</v>
          </cell>
          <cell r="D728" t="str">
            <v>Mọc Nấm Hương 250g</v>
          </cell>
          <cell r="E728">
            <v>58333</v>
          </cell>
          <cell r="F728">
            <v>43700</v>
          </cell>
        </row>
        <row r="729">
          <cell r="A729" t="str">
            <v>KL00151TH200</v>
          </cell>
          <cell r="B729" t="str">
            <v>KL00151</v>
          </cell>
          <cell r="C729" t="str">
            <v>TH200</v>
          </cell>
          <cell r="D729" t="str">
            <v>Tai heo muối 200g</v>
          </cell>
          <cell r="E729">
            <v>73000</v>
          </cell>
          <cell r="F729">
            <v>52815.25</v>
          </cell>
        </row>
        <row r="730">
          <cell r="A730" t="str">
            <v>KL00151THST150</v>
          </cell>
          <cell r="B730" t="str">
            <v>KL00151</v>
          </cell>
          <cell r="C730" t="str">
            <v>THST150</v>
          </cell>
          <cell r="D730" t="str">
            <v>Tai heo sốt thái 150g</v>
          </cell>
          <cell r="E730">
            <v>21667</v>
          </cell>
          <cell r="F730">
            <v>20583.649999999998</v>
          </cell>
        </row>
        <row r="731">
          <cell r="A731" t="str">
            <v>KL00152CGM300</v>
          </cell>
          <cell r="B731" t="str">
            <v>KL00152</v>
          </cell>
          <cell r="C731" t="str">
            <v>CGM300</v>
          </cell>
          <cell r="D731" t="str">
            <v>Chân giò heo muối 300g</v>
          </cell>
          <cell r="E731">
            <v>96000</v>
          </cell>
          <cell r="F731">
            <v>68290.83</v>
          </cell>
        </row>
        <row r="732">
          <cell r="A732" t="str">
            <v>KL00152CGM500</v>
          </cell>
          <cell r="B732" t="str">
            <v>KL00152</v>
          </cell>
          <cell r="C732" t="str">
            <v>CGM500</v>
          </cell>
          <cell r="D732" t="str">
            <v>Chân giò heo muối 500g</v>
          </cell>
          <cell r="E732">
            <v>147000</v>
          </cell>
          <cell r="F732">
            <v>110731.38</v>
          </cell>
        </row>
        <row r="733">
          <cell r="A733" t="str">
            <v>KL00152CGST250</v>
          </cell>
          <cell r="B733" t="str">
            <v>KL00152</v>
          </cell>
          <cell r="C733" t="str">
            <v>CGST250</v>
          </cell>
          <cell r="D733" t="str">
            <v>Chân gà sả tắc 250g</v>
          </cell>
          <cell r="E733">
            <v>37500</v>
          </cell>
          <cell r="F733">
            <v>34875</v>
          </cell>
        </row>
        <row r="734">
          <cell r="A734" t="str">
            <v>KL00152CN300</v>
          </cell>
          <cell r="B734" t="str">
            <v>KL00152</v>
          </cell>
          <cell r="C734" t="str">
            <v>CN300</v>
          </cell>
          <cell r="D734" t="str">
            <v>Chả nướng 300g</v>
          </cell>
          <cell r="E734">
            <v>86111</v>
          </cell>
          <cell r="F734">
            <v>65983.5</v>
          </cell>
        </row>
        <row r="735">
          <cell r="A735" t="str">
            <v>KL00152GM500</v>
          </cell>
          <cell r="B735" t="str">
            <v>KL00152</v>
          </cell>
          <cell r="C735" t="str">
            <v>GM500</v>
          </cell>
          <cell r="D735" t="str">
            <v>Gà muối 500g</v>
          </cell>
          <cell r="E735">
            <v>147000</v>
          </cell>
          <cell r="F735">
            <v>103283.94</v>
          </cell>
        </row>
        <row r="736">
          <cell r="A736" t="str">
            <v>KL00152GTLX250G</v>
          </cell>
          <cell r="B736" t="str">
            <v>KL00152</v>
          </cell>
          <cell r="C736" t="str">
            <v>GTLX250G</v>
          </cell>
          <cell r="D736" t="str">
            <v>Giò Tai Lưỡi Xào 250g</v>
          </cell>
          <cell r="E736">
            <v>66000</v>
          </cell>
          <cell r="F736">
            <v>46670.19</v>
          </cell>
        </row>
        <row r="737">
          <cell r="A737" t="str">
            <v>KL00152TH200</v>
          </cell>
          <cell r="B737" t="str">
            <v>KL00152</v>
          </cell>
          <cell r="C737" t="str">
            <v>TH200</v>
          </cell>
          <cell r="D737" t="str">
            <v>Tai heo muối 200g</v>
          </cell>
          <cell r="E737">
            <v>73000</v>
          </cell>
          <cell r="F737">
            <v>51703.350000000006</v>
          </cell>
        </row>
        <row r="738">
          <cell r="A738" t="str">
            <v>KL00152THST250</v>
          </cell>
          <cell r="B738" t="str">
            <v>KL00152</v>
          </cell>
          <cell r="C738" t="str">
            <v>THST250</v>
          </cell>
          <cell r="D738" t="str">
            <v>Tai heo sốt thái 250g</v>
          </cell>
          <cell r="E738">
            <v>36111</v>
          </cell>
          <cell r="F738">
            <v>33583.230000000003</v>
          </cell>
        </row>
        <row r="739">
          <cell r="A739" t="str">
            <v>KL00154CC300</v>
          </cell>
          <cell r="B739" t="str">
            <v>KL00154</v>
          </cell>
          <cell r="C739" t="str">
            <v>CC300</v>
          </cell>
          <cell r="D739" t="str">
            <v>Chả cốm 300g</v>
          </cell>
          <cell r="E739">
            <v>90741</v>
          </cell>
          <cell r="F739">
            <v>70537.5</v>
          </cell>
        </row>
        <row r="740">
          <cell r="A740" t="str">
            <v>KL00154CGM300</v>
          </cell>
          <cell r="B740" t="str">
            <v>KL00154</v>
          </cell>
          <cell r="C740" t="str">
            <v>CGM300</v>
          </cell>
          <cell r="D740" t="str">
            <v>Chân giò heo muối 300g</v>
          </cell>
          <cell r="E740">
            <v>96000</v>
          </cell>
          <cell r="F740">
            <v>69759.45</v>
          </cell>
        </row>
        <row r="741">
          <cell r="A741" t="str">
            <v>KL00154GM500</v>
          </cell>
          <cell r="B741" t="str">
            <v>KL00154</v>
          </cell>
          <cell r="C741" t="str">
            <v>GM500</v>
          </cell>
          <cell r="D741" t="str">
            <v>Gà muối 500g</v>
          </cell>
          <cell r="E741">
            <v>147000</v>
          </cell>
          <cell r="F741">
            <v>105505.09999999999</v>
          </cell>
        </row>
        <row r="742">
          <cell r="A742" t="str">
            <v>KL00154GTLX250G</v>
          </cell>
          <cell r="B742" t="str">
            <v>KL00154</v>
          </cell>
          <cell r="C742" t="str">
            <v>GTLX250G</v>
          </cell>
          <cell r="D742" t="str">
            <v>Giò Tai Lưỡi Xào 250g</v>
          </cell>
          <cell r="E742">
            <v>66000</v>
          </cell>
          <cell r="F742">
            <v>47673.85</v>
          </cell>
        </row>
        <row r="743">
          <cell r="A743" t="str">
            <v>KL00154MNH250</v>
          </cell>
          <cell r="B743" t="str">
            <v>KL00154</v>
          </cell>
          <cell r="C743" t="str">
            <v>MNH250</v>
          </cell>
          <cell r="D743" t="str">
            <v>Mọc Nấm Hương 250g</v>
          </cell>
          <cell r="E743">
            <v>58333</v>
          </cell>
          <cell r="F743">
            <v>43700</v>
          </cell>
        </row>
        <row r="744">
          <cell r="A744" t="str">
            <v>KL00154TH200</v>
          </cell>
          <cell r="B744" t="str">
            <v>KL00154</v>
          </cell>
          <cell r="C744" t="str">
            <v>TH200</v>
          </cell>
          <cell r="D744" t="str">
            <v>Tai heo muối 200g</v>
          </cell>
          <cell r="E744">
            <v>73000</v>
          </cell>
          <cell r="F744">
            <v>52815.25</v>
          </cell>
        </row>
        <row r="745">
          <cell r="A745" t="str">
            <v>KL00155CGM100</v>
          </cell>
          <cell r="B745" t="str">
            <v>KL00155</v>
          </cell>
          <cell r="C745" t="str">
            <v>CGM100</v>
          </cell>
          <cell r="D745" t="str">
            <v>Chân giò heo muối 100g</v>
          </cell>
          <cell r="E745">
            <v>36111</v>
          </cell>
          <cell r="F745">
            <v>23321.55</v>
          </cell>
        </row>
        <row r="746">
          <cell r="A746" t="str">
            <v>KL00155CGM300</v>
          </cell>
          <cell r="B746" t="str">
            <v>KL00155</v>
          </cell>
          <cell r="C746" t="str">
            <v>CGM300</v>
          </cell>
          <cell r="D746" t="str">
            <v>Chân giò heo muối 300g</v>
          </cell>
          <cell r="E746">
            <v>96000</v>
          </cell>
          <cell r="F746">
            <v>69759.45</v>
          </cell>
        </row>
        <row r="747">
          <cell r="A747" t="str">
            <v>KL00155GM500</v>
          </cell>
          <cell r="B747" t="str">
            <v>KL00155</v>
          </cell>
          <cell r="C747" t="str">
            <v>GM500</v>
          </cell>
          <cell r="D747" t="str">
            <v>Gà muối 500g</v>
          </cell>
          <cell r="E747">
            <v>147000</v>
          </cell>
          <cell r="F747">
            <v>105505.09999999999</v>
          </cell>
        </row>
        <row r="748">
          <cell r="A748" t="str">
            <v>KL00155GXD500</v>
          </cell>
          <cell r="B748" t="str">
            <v>KL00155</v>
          </cell>
          <cell r="C748" t="str">
            <v>GXD500</v>
          </cell>
          <cell r="D748" t="str">
            <v>Gà xì dầu 500g</v>
          </cell>
          <cell r="E748">
            <v>147000</v>
          </cell>
          <cell r="F748">
            <v>106025.7</v>
          </cell>
        </row>
        <row r="749">
          <cell r="A749" t="str">
            <v>KL00155MNH250</v>
          </cell>
          <cell r="B749" t="str">
            <v>KL00155</v>
          </cell>
          <cell r="C749" t="str">
            <v>MNH250</v>
          </cell>
          <cell r="D749" t="str">
            <v>Mọc Nấm Hương 250g</v>
          </cell>
          <cell r="E749">
            <v>58333</v>
          </cell>
          <cell r="F749">
            <v>43700</v>
          </cell>
        </row>
        <row r="750">
          <cell r="A750" t="str">
            <v>KL00159CC300</v>
          </cell>
          <cell r="B750" t="str">
            <v>KL00159</v>
          </cell>
          <cell r="C750" t="str">
            <v>CC300</v>
          </cell>
          <cell r="D750" t="str">
            <v>Chả cốm 300g</v>
          </cell>
          <cell r="E750">
            <v>90741</v>
          </cell>
          <cell r="F750">
            <v>74250</v>
          </cell>
        </row>
        <row r="751">
          <cell r="A751" t="str">
            <v>KL00159CGM300</v>
          </cell>
          <cell r="B751" t="str">
            <v>KL00159</v>
          </cell>
          <cell r="C751" t="str">
            <v>CGM300</v>
          </cell>
          <cell r="D751" t="str">
            <v>Chân giò heo muối 300g</v>
          </cell>
          <cell r="E751">
            <v>96000</v>
          </cell>
          <cell r="F751">
            <v>73431</v>
          </cell>
        </row>
        <row r="752">
          <cell r="A752" t="str">
            <v>KL00159GHK300</v>
          </cell>
          <cell r="B752" t="str">
            <v>KL00159</v>
          </cell>
          <cell r="C752" t="str">
            <v>GHK300</v>
          </cell>
          <cell r="D752" t="str">
            <v>Gà muối hun khói 300g</v>
          </cell>
          <cell r="E752">
            <v>70000</v>
          </cell>
          <cell r="F752">
            <v>70000</v>
          </cell>
        </row>
        <row r="753">
          <cell r="A753" t="str">
            <v>KL00159GM500</v>
          </cell>
          <cell r="B753" t="str">
            <v>KL00159</v>
          </cell>
          <cell r="C753" t="str">
            <v>GM500</v>
          </cell>
          <cell r="D753" t="str">
            <v>Gà muối 500g</v>
          </cell>
          <cell r="E753">
            <v>147000</v>
          </cell>
          <cell r="F753">
            <v>111058</v>
          </cell>
        </row>
        <row r="754">
          <cell r="A754" t="str">
            <v>KL00159GTLX250G</v>
          </cell>
          <cell r="B754" t="str">
            <v>KL00159</v>
          </cell>
          <cell r="C754" t="str">
            <v>GTLX250G</v>
          </cell>
          <cell r="D754" t="str">
            <v>Giò Tai Lưỡi Xào 250g</v>
          </cell>
          <cell r="E754">
            <v>66000</v>
          </cell>
          <cell r="F754">
            <v>50183</v>
          </cell>
        </row>
        <row r="755">
          <cell r="A755" t="str">
            <v>KL00159MNH250</v>
          </cell>
          <cell r="B755" t="str">
            <v>KL00159</v>
          </cell>
          <cell r="C755" t="str">
            <v>MNH250</v>
          </cell>
          <cell r="D755" t="str">
            <v>Mọc Nấm Hương 250g</v>
          </cell>
          <cell r="E755">
            <v>58333</v>
          </cell>
          <cell r="F755">
            <v>46000</v>
          </cell>
        </row>
        <row r="756">
          <cell r="A756" t="str">
            <v>KL00159TH200</v>
          </cell>
          <cell r="B756" t="str">
            <v>KL00159</v>
          </cell>
          <cell r="C756" t="str">
            <v>TH200</v>
          </cell>
          <cell r="D756" t="str">
            <v>Tai heo muối 200g</v>
          </cell>
          <cell r="E756">
            <v>73000</v>
          </cell>
          <cell r="F756">
            <v>55595</v>
          </cell>
        </row>
        <row r="757">
          <cell r="A757" t="str">
            <v>KL00161CGM300</v>
          </cell>
          <cell r="B757" t="str">
            <v>KL00161</v>
          </cell>
          <cell r="C757" t="str">
            <v>CGM300</v>
          </cell>
          <cell r="D757" t="str">
            <v>Chân giò heo muối 300g</v>
          </cell>
          <cell r="E757">
            <v>96000</v>
          </cell>
          <cell r="F757">
            <v>69759.45</v>
          </cell>
        </row>
        <row r="758">
          <cell r="A758" t="str">
            <v>KL00161CGM500</v>
          </cell>
          <cell r="B758" t="str">
            <v>KL00161</v>
          </cell>
          <cell r="C758" t="str">
            <v>CGM500</v>
          </cell>
          <cell r="D758" t="str">
            <v>Chân giò heo muối 500g</v>
          </cell>
          <cell r="E758">
            <v>147000</v>
          </cell>
          <cell r="F758">
            <v>113112.7</v>
          </cell>
        </row>
        <row r="759">
          <cell r="A759" t="str">
            <v>KL00161GM500</v>
          </cell>
          <cell r="B759" t="str">
            <v>KL00161</v>
          </cell>
          <cell r="C759" t="str">
            <v>GM500</v>
          </cell>
          <cell r="D759" t="str">
            <v>Gà muối 500g</v>
          </cell>
          <cell r="E759">
            <v>147000</v>
          </cell>
          <cell r="F759">
            <v>105505.09999999999</v>
          </cell>
        </row>
        <row r="760">
          <cell r="A760" t="str">
            <v>KL00161GXD500</v>
          </cell>
          <cell r="B760" t="str">
            <v>KL00161</v>
          </cell>
          <cell r="C760" t="str">
            <v>GXD500</v>
          </cell>
          <cell r="D760" t="str">
            <v>Gà xì dầu 500g</v>
          </cell>
          <cell r="E760">
            <v>147000</v>
          </cell>
          <cell r="F760">
            <v>106025.7</v>
          </cell>
        </row>
        <row r="761">
          <cell r="A761" t="str">
            <v>KL00162CGM300</v>
          </cell>
          <cell r="B761" t="str">
            <v>KL00162</v>
          </cell>
          <cell r="C761" t="str">
            <v>CGM300</v>
          </cell>
          <cell r="D761" t="str">
            <v>Chân giò heo muối 300g</v>
          </cell>
          <cell r="E761">
            <v>96000</v>
          </cell>
          <cell r="F761">
            <v>73431</v>
          </cell>
        </row>
        <row r="762">
          <cell r="A762" t="str">
            <v>KL00162GL250</v>
          </cell>
          <cell r="B762" t="str">
            <v>KL00162</v>
          </cell>
          <cell r="C762" t="str">
            <v>GL250</v>
          </cell>
          <cell r="D762" t="str">
            <v>Giò lụa cây 250g</v>
          </cell>
          <cell r="E762">
            <v>59400</v>
          </cell>
          <cell r="F762">
            <v>49500</v>
          </cell>
        </row>
        <row r="763">
          <cell r="A763" t="str">
            <v>KL00162GM500</v>
          </cell>
          <cell r="B763" t="str">
            <v>KL00162</v>
          </cell>
          <cell r="C763" t="str">
            <v>GM500</v>
          </cell>
          <cell r="D763" t="str">
            <v>Gà muối 500g</v>
          </cell>
          <cell r="E763">
            <v>147000</v>
          </cell>
          <cell r="F763">
            <v>111058</v>
          </cell>
        </row>
        <row r="764">
          <cell r="A764" t="str">
            <v>KL00162GTLX250G</v>
          </cell>
          <cell r="B764" t="str">
            <v>KL00162</v>
          </cell>
          <cell r="C764" t="str">
            <v>GTLX250G</v>
          </cell>
          <cell r="D764" t="str">
            <v>Giò Tai Lưỡi Xào 250g</v>
          </cell>
          <cell r="E764">
            <v>66000</v>
          </cell>
          <cell r="F764">
            <v>50183</v>
          </cell>
        </row>
        <row r="765">
          <cell r="A765" t="str">
            <v>KL00163CGM300</v>
          </cell>
          <cell r="B765" t="str">
            <v>KL00163</v>
          </cell>
          <cell r="C765" t="str">
            <v>CGM300</v>
          </cell>
          <cell r="D765" t="str">
            <v>Chân giò heo muối 300g</v>
          </cell>
          <cell r="E765">
            <v>96000</v>
          </cell>
          <cell r="F765">
            <v>96000</v>
          </cell>
        </row>
        <row r="766">
          <cell r="A766" t="str">
            <v>KL00164CC300</v>
          </cell>
          <cell r="B766" t="str">
            <v>KL00164</v>
          </cell>
          <cell r="C766" t="str">
            <v>CC300</v>
          </cell>
          <cell r="D766" t="str">
            <v>Chả cốm 300g</v>
          </cell>
          <cell r="E766">
            <v>90741</v>
          </cell>
          <cell r="F766">
            <v>70537.5</v>
          </cell>
        </row>
        <row r="767">
          <cell r="A767" t="str">
            <v>KL00164CGM300</v>
          </cell>
          <cell r="B767" t="str">
            <v>KL00164</v>
          </cell>
          <cell r="C767" t="str">
            <v>CGM300</v>
          </cell>
          <cell r="D767" t="str">
            <v>Chân giò heo muối 300g</v>
          </cell>
          <cell r="E767">
            <v>96000</v>
          </cell>
          <cell r="F767">
            <v>69759.45</v>
          </cell>
        </row>
        <row r="768">
          <cell r="A768" t="str">
            <v>KL00164GM500</v>
          </cell>
          <cell r="B768" t="str">
            <v>KL00164</v>
          </cell>
          <cell r="C768" t="str">
            <v>GM500</v>
          </cell>
          <cell r="D768" t="str">
            <v>Gà muối 500g</v>
          </cell>
          <cell r="E768">
            <v>147000</v>
          </cell>
          <cell r="F768">
            <v>105505.09999999999</v>
          </cell>
        </row>
        <row r="769">
          <cell r="A769" t="str">
            <v>KL00164MNH250</v>
          </cell>
          <cell r="B769" t="str">
            <v>KL00164</v>
          </cell>
          <cell r="C769" t="str">
            <v>MNH250</v>
          </cell>
          <cell r="D769" t="str">
            <v>Mọc Nấm Hương 250g</v>
          </cell>
          <cell r="E769">
            <v>58333</v>
          </cell>
          <cell r="F769">
            <v>43700</v>
          </cell>
        </row>
        <row r="770">
          <cell r="A770" t="str">
            <v>KL00169CC300</v>
          </cell>
          <cell r="B770" t="str">
            <v>KL00169</v>
          </cell>
          <cell r="C770" t="str">
            <v>CC300</v>
          </cell>
          <cell r="D770" t="str">
            <v>Chả cốm 300g</v>
          </cell>
          <cell r="E770">
            <v>90741</v>
          </cell>
          <cell r="F770">
            <v>70537.5</v>
          </cell>
        </row>
        <row r="771">
          <cell r="A771" t="str">
            <v>KL00169CGM100</v>
          </cell>
          <cell r="B771" t="str">
            <v>KL00169</v>
          </cell>
          <cell r="C771" t="str">
            <v>CGM100</v>
          </cell>
          <cell r="D771" t="str">
            <v>Chân giò heo muối 100g</v>
          </cell>
          <cell r="E771">
            <v>36111</v>
          </cell>
          <cell r="F771">
            <v>23321.55</v>
          </cell>
        </row>
        <row r="772">
          <cell r="A772" t="str">
            <v>KL00169CGM300</v>
          </cell>
          <cell r="B772" t="str">
            <v>KL00169</v>
          </cell>
          <cell r="C772" t="str">
            <v>CGM300</v>
          </cell>
          <cell r="D772" t="str">
            <v>Chân giò heo muối 300g</v>
          </cell>
          <cell r="E772">
            <v>96000</v>
          </cell>
          <cell r="F772">
            <v>69759.45</v>
          </cell>
        </row>
        <row r="773">
          <cell r="A773" t="str">
            <v>KL00169GSG250</v>
          </cell>
          <cell r="B773" t="str">
            <v>KL00169</v>
          </cell>
          <cell r="C773" t="str">
            <v>GSG250</v>
          </cell>
          <cell r="D773" t="str">
            <v>Giò sụn gà 250g</v>
          </cell>
          <cell r="E773">
            <v>66500</v>
          </cell>
          <cell r="F773">
            <v>47880</v>
          </cell>
        </row>
        <row r="774">
          <cell r="A774" t="str">
            <v>KL00169GTLX250G</v>
          </cell>
          <cell r="B774" t="str">
            <v>KL00169</v>
          </cell>
          <cell r="C774" t="str">
            <v>GTLX250G</v>
          </cell>
          <cell r="D774" t="str">
            <v>Giò Tai Lưỡi Xào 250g</v>
          </cell>
          <cell r="E774">
            <v>66000</v>
          </cell>
          <cell r="F774">
            <v>47673.85</v>
          </cell>
        </row>
        <row r="775">
          <cell r="A775" t="str">
            <v>KL00172CGM300</v>
          </cell>
          <cell r="B775" t="str">
            <v>KL00172</v>
          </cell>
          <cell r="C775" t="str">
            <v>CGM300</v>
          </cell>
          <cell r="D775" t="str">
            <v>Chân giò heo muối 300g</v>
          </cell>
          <cell r="E775">
            <v>96000</v>
          </cell>
          <cell r="F775">
            <v>69759.45</v>
          </cell>
        </row>
        <row r="776">
          <cell r="A776" t="str">
            <v>KL00172GM500</v>
          </cell>
          <cell r="B776" t="str">
            <v>KL00172</v>
          </cell>
          <cell r="C776" t="str">
            <v>GM500</v>
          </cell>
          <cell r="D776" t="str">
            <v>Gà muối 500g</v>
          </cell>
          <cell r="E776">
            <v>147000</v>
          </cell>
          <cell r="F776">
            <v>105505.09999999999</v>
          </cell>
        </row>
        <row r="777">
          <cell r="A777" t="str">
            <v>KL00172GTLX250G</v>
          </cell>
          <cell r="B777" t="str">
            <v>KL00172</v>
          </cell>
          <cell r="C777" t="str">
            <v>GTLX250G</v>
          </cell>
          <cell r="D777" t="str">
            <v>Giò Tai Lưỡi Xào 250g</v>
          </cell>
          <cell r="E777">
            <v>66000</v>
          </cell>
          <cell r="F777">
            <v>47673.85</v>
          </cell>
        </row>
        <row r="778">
          <cell r="A778" t="str">
            <v>KL00172TH200</v>
          </cell>
          <cell r="B778" t="str">
            <v>KL00172</v>
          </cell>
          <cell r="C778" t="str">
            <v>TH200</v>
          </cell>
          <cell r="D778" t="str">
            <v>Tai heo muối 200g</v>
          </cell>
          <cell r="E778">
            <v>73000</v>
          </cell>
          <cell r="F778">
            <v>52815.25</v>
          </cell>
        </row>
        <row r="779">
          <cell r="A779" t="str">
            <v>KL00173CGM300</v>
          </cell>
          <cell r="B779" t="str">
            <v>KL00173</v>
          </cell>
          <cell r="C779" t="str">
            <v>CGM300</v>
          </cell>
          <cell r="D779" t="str">
            <v>Chân giò heo muối 300g</v>
          </cell>
          <cell r="E779">
            <v>96000</v>
          </cell>
          <cell r="F779">
            <v>73431</v>
          </cell>
        </row>
        <row r="780">
          <cell r="A780" t="str">
            <v>KL00173GHK300</v>
          </cell>
          <cell r="B780" t="str">
            <v>KL00173</v>
          </cell>
          <cell r="C780" t="str">
            <v>GHK300</v>
          </cell>
          <cell r="D780" t="str">
            <v>Gà muối hun khói 300g</v>
          </cell>
          <cell r="E780">
            <v>70000</v>
          </cell>
          <cell r="F780">
            <v>70000</v>
          </cell>
        </row>
        <row r="781">
          <cell r="A781" t="str">
            <v>KL00173GM500</v>
          </cell>
          <cell r="B781" t="str">
            <v>KL00173</v>
          </cell>
          <cell r="C781" t="str">
            <v>GM500</v>
          </cell>
          <cell r="D781" t="str">
            <v>Gà muối 500g</v>
          </cell>
          <cell r="E781">
            <v>147000</v>
          </cell>
          <cell r="F781">
            <v>111058</v>
          </cell>
        </row>
        <row r="782">
          <cell r="A782" t="str">
            <v>KL00173TH200</v>
          </cell>
          <cell r="B782" t="str">
            <v>KL00173</v>
          </cell>
          <cell r="C782" t="str">
            <v>TH200</v>
          </cell>
          <cell r="D782" t="str">
            <v>Tai heo muối 200g</v>
          </cell>
          <cell r="E782">
            <v>73000</v>
          </cell>
          <cell r="F782">
            <v>55595</v>
          </cell>
        </row>
        <row r="783">
          <cell r="A783" t="str">
            <v>KL00174CGM300</v>
          </cell>
          <cell r="B783" t="str">
            <v>KL00174</v>
          </cell>
          <cell r="C783" t="str">
            <v>CGM300</v>
          </cell>
          <cell r="D783" t="str">
            <v>Chân giò heo muối 300g</v>
          </cell>
          <cell r="E783">
            <v>96000</v>
          </cell>
          <cell r="F783">
            <v>69759.45</v>
          </cell>
        </row>
        <row r="784">
          <cell r="A784" t="str">
            <v>KL00174GM500</v>
          </cell>
          <cell r="B784" t="str">
            <v>KL00174</v>
          </cell>
          <cell r="C784" t="str">
            <v>GM500</v>
          </cell>
          <cell r="D784" t="str">
            <v>Gà muối 500g</v>
          </cell>
          <cell r="E784">
            <v>147000</v>
          </cell>
          <cell r="F784">
            <v>105505.09999999999</v>
          </cell>
        </row>
        <row r="785">
          <cell r="A785" t="str">
            <v>KL00174GXD500</v>
          </cell>
          <cell r="B785" t="str">
            <v>KL00174</v>
          </cell>
          <cell r="C785" t="str">
            <v>GXD500</v>
          </cell>
          <cell r="D785" t="str">
            <v>Gà xì dầu 500g</v>
          </cell>
          <cell r="E785">
            <v>147000</v>
          </cell>
          <cell r="F785">
            <v>106025.7</v>
          </cell>
        </row>
        <row r="786">
          <cell r="A786" t="str">
            <v>KL00175CGM300</v>
          </cell>
          <cell r="B786" t="str">
            <v>KL00175</v>
          </cell>
          <cell r="C786" t="str">
            <v>CGM300</v>
          </cell>
          <cell r="D786" t="str">
            <v>Chân giò heo muối 300g</v>
          </cell>
          <cell r="E786">
            <v>96000</v>
          </cell>
          <cell r="F786">
            <v>67556.52</v>
          </cell>
        </row>
        <row r="787">
          <cell r="A787" t="str">
            <v>KL00175GM500</v>
          </cell>
          <cell r="B787" t="str">
            <v>KL00175</v>
          </cell>
          <cell r="C787" t="str">
            <v>GM500</v>
          </cell>
          <cell r="D787" t="str">
            <v>Gà muối 500g</v>
          </cell>
          <cell r="E787">
            <v>147000</v>
          </cell>
          <cell r="F787">
            <v>102173.36</v>
          </cell>
        </row>
        <row r="788">
          <cell r="A788" t="str">
            <v>KL00175GTLX250G</v>
          </cell>
          <cell r="B788" t="str">
            <v>KL00175</v>
          </cell>
          <cell r="C788" t="str">
            <v>GTLX250G</v>
          </cell>
          <cell r="D788" t="str">
            <v>Giò Tai Lưỡi Xào 250g</v>
          </cell>
          <cell r="E788">
            <v>66000</v>
          </cell>
          <cell r="F788">
            <v>46168.36</v>
          </cell>
        </row>
        <row r="789">
          <cell r="A789" t="str">
            <v>KL00175TH200</v>
          </cell>
          <cell r="B789" t="str">
            <v>KL00175</v>
          </cell>
          <cell r="C789" t="str">
            <v>TH200</v>
          </cell>
          <cell r="D789" t="str">
            <v>Tai heo muối 200g</v>
          </cell>
          <cell r="E789">
            <v>73000</v>
          </cell>
          <cell r="F789">
            <v>51147.4</v>
          </cell>
        </row>
        <row r="790">
          <cell r="A790" t="str">
            <v>KL00176CGM300</v>
          </cell>
          <cell r="B790" t="str">
            <v>KL00176</v>
          </cell>
          <cell r="C790" t="str">
            <v>CGM300</v>
          </cell>
          <cell r="D790" t="str">
            <v>Chân giò heo muối 300g</v>
          </cell>
          <cell r="E790">
            <v>96000</v>
          </cell>
          <cell r="F790">
            <v>69759.45</v>
          </cell>
        </row>
        <row r="791">
          <cell r="A791" t="str">
            <v>KL00176CGST150</v>
          </cell>
          <cell r="B791" t="str">
            <v>KL00176</v>
          </cell>
          <cell r="C791" t="str">
            <v>CGST150</v>
          </cell>
          <cell r="D791" t="str">
            <v>Chân gà sả tắc 150g</v>
          </cell>
          <cell r="E791">
            <v>22500</v>
          </cell>
          <cell r="F791">
            <v>21375</v>
          </cell>
        </row>
        <row r="792">
          <cell r="A792" t="str">
            <v>KL00176CN300</v>
          </cell>
          <cell r="B792" t="str">
            <v>KL00176</v>
          </cell>
          <cell r="C792" t="str">
            <v>CN300</v>
          </cell>
          <cell r="D792" t="str">
            <v>Chả nướng 300g</v>
          </cell>
          <cell r="E792">
            <v>86111</v>
          </cell>
          <cell r="F792">
            <v>67402.5</v>
          </cell>
        </row>
        <row r="793">
          <cell r="A793" t="str">
            <v>KL00176GL250</v>
          </cell>
          <cell r="B793" t="str">
            <v>KL00176</v>
          </cell>
          <cell r="C793" t="str">
            <v>GL250</v>
          </cell>
          <cell r="D793" t="str">
            <v>Giò lụa cây 250g</v>
          </cell>
          <cell r="E793">
            <v>59400</v>
          </cell>
          <cell r="F793">
            <v>47025</v>
          </cell>
        </row>
        <row r="794">
          <cell r="A794" t="str">
            <v>KL00176GM500</v>
          </cell>
          <cell r="B794" t="str">
            <v>KL00176</v>
          </cell>
          <cell r="C794" t="str">
            <v>GM500</v>
          </cell>
          <cell r="D794" t="str">
            <v>Gà muối 500g</v>
          </cell>
          <cell r="E794">
            <v>147000</v>
          </cell>
          <cell r="F794">
            <v>105505.09999999999</v>
          </cell>
        </row>
        <row r="795">
          <cell r="A795" t="str">
            <v>KL00176GTLX250G</v>
          </cell>
          <cell r="B795" t="str">
            <v>KL00176</v>
          </cell>
          <cell r="C795" t="str">
            <v>GTLX250G</v>
          </cell>
          <cell r="D795" t="str">
            <v>Giò Tai Lưỡi Xào 250g</v>
          </cell>
          <cell r="E795">
            <v>66000</v>
          </cell>
          <cell r="F795">
            <v>47673.85</v>
          </cell>
        </row>
        <row r="796">
          <cell r="A796" t="str">
            <v>KL00176TH200</v>
          </cell>
          <cell r="B796" t="str">
            <v>KL00176</v>
          </cell>
          <cell r="C796" t="str">
            <v>TH200</v>
          </cell>
          <cell r="D796" t="str">
            <v>Tai heo muối 200g</v>
          </cell>
          <cell r="E796">
            <v>73000</v>
          </cell>
          <cell r="F796">
            <v>52815.25</v>
          </cell>
        </row>
        <row r="797">
          <cell r="A797" t="str">
            <v>KL00176THST150</v>
          </cell>
          <cell r="B797" t="str">
            <v>KL00176</v>
          </cell>
          <cell r="C797" t="str">
            <v>THST150</v>
          </cell>
          <cell r="D797" t="str">
            <v>Tai heo sốt thái 150g</v>
          </cell>
          <cell r="E797">
            <v>21667</v>
          </cell>
          <cell r="F797">
            <v>20583.649999999998</v>
          </cell>
        </row>
        <row r="798">
          <cell r="A798" t="str">
            <v>KL00176CC300</v>
          </cell>
          <cell r="B798" t="str">
            <v>KL00176</v>
          </cell>
          <cell r="C798" t="str">
            <v>CC300</v>
          </cell>
          <cell r="D798" t="str">
            <v>Chả cốm 300g</v>
          </cell>
          <cell r="E798">
            <v>90741</v>
          </cell>
          <cell r="F798">
            <v>70537.5</v>
          </cell>
        </row>
        <row r="799">
          <cell r="A799" t="str">
            <v>KL00176GSG250</v>
          </cell>
          <cell r="B799" t="str">
            <v>KL00176</v>
          </cell>
          <cell r="C799" t="str">
            <v>GSG250</v>
          </cell>
          <cell r="D799" t="str">
            <v>Giò sụn gà 250g</v>
          </cell>
          <cell r="E799">
            <v>66500</v>
          </cell>
          <cell r="F799">
            <v>47880</v>
          </cell>
        </row>
        <row r="800">
          <cell r="A800" t="str">
            <v>KL00176MNH250</v>
          </cell>
          <cell r="B800" t="str">
            <v>KL00176</v>
          </cell>
          <cell r="C800" t="str">
            <v>MNH250</v>
          </cell>
          <cell r="D800" t="str">
            <v>Mọc Nấm Hương 250g</v>
          </cell>
          <cell r="E800">
            <v>58333</v>
          </cell>
          <cell r="F800">
            <v>43700</v>
          </cell>
        </row>
        <row r="801">
          <cell r="A801" t="str">
            <v>KL00177CGM300</v>
          </cell>
          <cell r="B801" t="str">
            <v>KL00177</v>
          </cell>
          <cell r="C801" t="str">
            <v>CGM300</v>
          </cell>
          <cell r="D801" t="str">
            <v>Chân giò heo muối 300g</v>
          </cell>
          <cell r="E801">
            <v>96000</v>
          </cell>
          <cell r="F801">
            <v>67556.52</v>
          </cell>
        </row>
        <row r="802">
          <cell r="A802" t="str">
            <v>KL00177GM500</v>
          </cell>
          <cell r="B802" t="str">
            <v>KL00177</v>
          </cell>
          <cell r="C802" t="str">
            <v>GM500</v>
          </cell>
          <cell r="D802" t="str">
            <v>Gà muối 500g</v>
          </cell>
          <cell r="E802">
            <v>147000</v>
          </cell>
          <cell r="F802">
            <v>102173.36</v>
          </cell>
        </row>
        <row r="803">
          <cell r="A803" t="str">
            <v>KL00177GTLX250G</v>
          </cell>
          <cell r="B803" t="str">
            <v>KL00177</v>
          </cell>
          <cell r="C803" t="str">
            <v>GTLX250G</v>
          </cell>
          <cell r="D803" t="str">
            <v>Giò Tai Lưỡi Xào 250g</v>
          </cell>
          <cell r="E803">
            <v>66000</v>
          </cell>
          <cell r="F803">
            <v>46168.36</v>
          </cell>
        </row>
        <row r="804">
          <cell r="A804" t="str">
            <v>KL00178CGM300</v>
          </cell>
          <cell r="B804" t="str">
            <v>KL00178</v>
          </cell>
          <cell r="C804" t="str">
            <v>CGM300</v>
          </cell>
          <cell r="D804" t="str">
            <v>Chân giò heo muối 300g</v>
          </cell>
          <cell r="E804">
            <v>96000</v>
          </cell>
          <cell r="F804">
            <v>66087.900000000009</v>
          </cell>
        </row>
        <row r="805">
          <cell r="A805" t="str">
            <v>KL00178GTLX250G</v>
          </cell>
          <cell r="B805" t="str">
            <v>KL00178</v>
          </cell>
          <cell r="C805" t="str">
            <v>GTLX250G</v>
          </cell>
          <cell r="D805" t="str">
            <v>Giò Tai Lưỡi Xào 250g</v>
          </cell>
          <cell r="E805">
            <v>66000</v>
          </cell>
          <cell r="F805">
            <v>45164.700000000004</v>
          </cell>
        </row>
        <row r="806">
          <cell r="A806" t="str">
            <v>KL00178TH200</v>
          </cell>
          <cell r="B806" t="str">
            <v>KL00178</v>
          </cell>
          <cell r="C806" t="str">
            <v>TH200</v>
          </cell>
          <cell r="D806" t="str">
            <v>Tai heo muối 200g</v>
          </cell>
          <cell r="E806">
            <v>73000</v>
          </cell>
          <cell r="F806">
            <v>50035.5</v>
          </cell>
        </row>
        <row r="807">
          <cell r="A807" t="str">
            <v>KL00179CGM300</v>
          </cell>
          <cell r="B807" t="str">
            <v>KL00179</v>
          </cell>
          <cell r="C807" t="str">
            <v>CGM300</v>
          </cell>
          <cell r="D807" t="str">
            <v>Chân giò heo muối 300g</v>
          </cell>
          <cell r="E807">
            <v>96000</v>
          </cell>
          <cell r="F807">
            <v>69759.45</v>
          </cell>
        </row>
        <row r="808">
          <cell r="A808" t="str">
            <v>KL00179GM500</v>
          </cell>
          <cell r="B808" t="str">
            <v>KL00179</v>
          </cell>
          <cell r="C808" t="str">
            <v>GM500</v>
          </cell>
          <cell r="D808" t="str">
            <v>Gà muối 500g</v>
          </cell>
          <cell r="E808">
            <v>147000</v>
          </cell>
          <cell r="F808">
            <v>105505.09999999999</v>
          </cell>
        </row>
        <row r="809">
          <cell r="A809" t="str">
            <v>KL00179GTLX250G</v>
          </cell>
          <cell r="B809" t="str">
            <v>KL00179</v>
          </cell>
          <cell r="C809" t="str">
            <v>GTLX250G</v>
          </cell>
          <cell r="D809" t="str">
            <v>Giò Tai Lưỡi Xào 250g</v>
          </cell>
          <cell r="E809">
            <v>66000</v>
          </cell>
          <cell r="F809">
            <v>47673.85</v>
          </cell>
        </row>
        <row r="810">
          <cell r="A810" t="str">
            <v>KL00179TH200</v>
          </cell>
          <cell r="B810" t="str">
            <v>KL00179</v>
          </cell>
          <cell r="C810" t="str">
            <v>TH200</v>
          </cell>
          <cell r="D810" t="str">
            <v>Tai heo muối 200g</v>
          </cell>
          <cell r="E810">
            <v>73000</v>
          </cell>
          <cell r="F810">
            <v>52815.25</v>
          </cell>
        </row>
        <row r="811">
          <cell r="A811" t="str">
            <v>KL00180CC300</v>
          </cell>
          <cell r="B811" t="str">
            <v>KL00180</v>
          </cell>
          <cell r="C811" t="str">
            <v>CC300</v>
          </cell>
          <cell r="D811" t="str">
            <v>Chả cốm 300g</v>
          </cell>
          <cell r="E811">
            <v>90741</v>
          </cell>
          <cell r="F811">
            <v>70537.5</v>
          </cell>
        </row>
        <row r="812">
          <cell r="A812" t="str">
            <v>KL00180CGM300</v>
          </cell>
          <cell r="B812" t="str">
            <v>KL00180</v>
          </cell>
          <cell r="C812" t="str">
            <v>CGM300</v>
          </cell>
          <cell r="D812" t="str">
            <v>Chân giò heo muối 300g</v>
          </cell>
          <cell r="E812">
            <v>96000</v>
          </cell>
          <cell r="F812">
            <v>69759.45</v>
          </cell>
        </row>
        <row r="813">
          <cell r="A813" t="str">
            <v>KL00180GM500</v>
          </cell>
          <cell r="B813" t="str">
            <v>KL00180</v>
          </cell>
          <cell r="C813" t="str">
            <v>GM500</v>
          </cell>
          <cell r="D813" t="str">
            <v>Gà muối 500g</v>
          </cell>
          <cell r="E813">
            <v>147000</v>
          </cell>
          <cell r="F813">
            <v>105505.09999999999</v>
          </cell>
        </row>
        <row r="814">
          <cell r="A814" t="str">
            <v>KL00180MNH250</v>
          </cell>
          <cell r="B814" t="str">
            <v>KL00180</v>
          </cell>
          <cell r="C814" t="str">
            <v>MNH250</v>
          </cell>
          <cell r="D814" t="str">
            <v>Mọc Nấm Hương 250g</v>
          </cell>
          <cell r="E814">
            <v>58333</v>
          </cell>
          <cell r="F814">
            <v>43700</v>
          </cell>
        </row>
        <row r="815">
          <cell r="A815" t="str">
            <v>KL00180CN300</v>
          </cell>
          <cell r="B815" t="str">
            <v>KL00180</v>
          </cell>
          <cell r="C815" t="str">
            <v>CN300</v>
          </cell>
          <cell r="D815" t="str">
            <v>Chả nướng 300g</v>
          </cell>
          <cell r="E815">
            <v>86111</v>
          </cell>
          <cell r="F815">
            <v>67402.5</v>
          </cell>
        </row>
        <row r="816">
          <cell r="A816" t="str">
            <v>KL00180GTLX250G</v>
          </cell>
          <cell r="B816" t="str">
            <v>KL00180</v>
          </cell>
          <cell r="C816" t="str">
            <v>GTLX250G</v>
          </cell>
          <cell r="D816" t="str">
            <v>Giò Tai Lưỡi Xào 250g</v>
          </cell>
          <cell r="E816">
            <v>66000</v>
          </cell>
          <cell r="F816">
            <v>47673.85</v>
          </cell>
        </row>
        <row r="817">
          <cell r="A817" t="str">
            <v>KL00180TH200</v>
          </cell>
          <cell r="B817" t="str">
            <v>KL00180</v>
          </cell>
          <cell r="C817" t="str">
            <v>TH200</v>
          </cell>
          <cell r="D817" t="str">
            <v>Tai heo muối 200g</v>
          </cell>
          <cell r="E817">
            <v>73000</v>
          </cell>
          <cell r="F817">
            <v>52815.25</v>
          </cell>
        </row>
        <row r="818">
          <cell r="A818" t="str">
            <v>KL00180CGST150</v>
          </cell>
          <cell r="B818" t="str">
            <v>KL00180</v>
          </cell>
          <cell r="C818" t="str">
            <v>CGST150</v>
          </cell>
          <cell r="D818" t="str">
            <v>Chân gà sả tắc 150g</v>
          </cell>
          <cell r="E818">
            <v>22500</v>
          </cell>
          <cell r="F818">
            <v>21375</v>
          </cell>
        </row>
        <row r="819">
          <cell r="A819" t="str">
            <v>KL00181CGM100</v>
          </cell>
          <cell r="B819" t="str">
            <v>KL00181</v>
          </cell>
          <cell r="C819" t="str">
            <v>CGM100</v>
          </cell>
          <cell r="D819" t="str">
            <v>Chân giò heo muối 100g</v>
          </cell>
          <cell r="E819">
            <v>36111</v>
          </cell>
          <cell r="F819">
            <v>24549</v>
          </cell>
        </row>
        <row r="820">
          <cell r="A820" t="str">
            <v>KL00181CGM300</v>
          </cell>
          <cell r="B820" t="str">
            <v>KL00181</v>
          </cell>
          <cell r="C820" t="str">
            <v>CGM300</v>
          </cell>
          <cell r="D820" t="str">
            <v>Chân giò heo muối 300g</v>
          </cell>
          <cell r="E820">
            <v>96000</v>
          </cell>
          <cell r="F820">
            <v>73431</v>
          </cell>
        </row>
        <row r="821">
          <cell r="A821" t="str">
            <v>KL00181CGM500</v>
          </cell>
          <cell r="B821" t="str">
            <v>KL00181</v>
          </cell>
          <cell r="C821" t="str">
            <v>CGM500</v>
          </cell>
          <cell r="D821" t="str">
            <v>Chân giò heo muối 500g</v>
          </cell>
          <cell r="E821">
            <v>147000</v>
          </cell>
          <cell r="F821">
            <v>119066</v>
          </cell>
        </row>
        <row r="822">
          <cell r="A822" t="str">
            <v>KL00181GM500</v>
          </cell>
          <cell r="B822" t="str">
            <v>KL00181</v>
          </cell>
          <cell r="C822" t="str">
            <v>GM500</v>
          </cell>
          <cell r="D822" t="str">
            <v>Gà muối 500g</v>
          </cell>
          <cell r="E822">
            <v>147000</v>
          </cell>
          <cell r="F822">
            <v>111058</v>
          </cell>
        </row>
        <row r="823">
          <cell r="A823" t="str">
            <v>KL00181GTLX250G</v>
          </cell>
          <cell r="B823" t="str">
            <v>KL00181</v>
          </cell>
          <cell r="C823" t="str">
            <v>GTLX250G</v>
          </cell>
          <cell r="D823" t="str">
            <v>Giò Tai Lưỡi Xào 250g</v>
          </cell>
          <cell r="E823">
            <v>66000</v>
          </cell>
          <cell r="F823">
            <v>50183</v>
          </cell>
        </row>
        <row r="824">
          <cell r="A824" t="str">
            <v>KL00181GXD500</v>
          </cell>
          <cell r="B824" t="str">
            <v>KL00181</v>
          </cell>
          <cell r="C824" t="str">
            <v>GXD500</v>
          </cell>
          <cell r="D824" t="str">
            <v>Gà xì dầu 500g</v>
          </cell>
          <cell r="E824">
            <v>147000</v>
          </cell>
          <cell r="F824">
            <v>111606</v>
          </cell>
        </row>
        <row r="825">
          <cell r="A825" t="str">
            <v>KL00181MNH250</v>
          </cell>
          <cell r="B825" t="str">
            <v>KL00181</v>
          </cell>
          <cell r="C825" t="str">
            <v>MNH250</v>
          </cell>
          <cell r="D825" t="str">
            <v>Mọc Nấm Hương 250g</v>
          </cell>
          <cell r="E825">
            <v>58333</v>
          </cell>
          <cell r="F825">
            <v>46000</v>
          </cell>
        </row>
        <row r="826">
          <cell r="A826" t="str">
            <v>KL00181TH200</v>
          </cell>
          <cell r="B826" t="str">
            <v>KL00181</v>
          </cell>
          <cell r="C826" t="str">
            <v>TH200</v>
          </cell>
          <cell r="D826" t="str">
            <v>Tai heo muối 200g</v>
          </cell>
          <cell r="E826">
            <v>73000</v>
          </cell>
          <cell r="F826">
            <v>55595</v>
          </cell>
        </row>
        <row r="827">
          <cell r="A827" t="str">
            <v>KL00181CGST150</v>
          </cell>
          <cell r="B827" t="str">
            <v>KL00181</v>
          </cell>
          <cell r="C827" t="str">
            <v>CGST150</v>
          </cell>
          <cell r="D827" t="str">
            <v>Chân gà sả tắc 150g</v>
          </cell>
          <cell r="E827">
            <v>22500</v>
          </cell>
          <cell r="F827">
            <v>21375</v>
          </cell>
        </row>
        <row r="828">
          <cell r="A828" t="str">
            <v>KL00181THST150</v>
          </cell>
          <cell r="B828" t="str">
            <v>KL00181</v>
          </cell>
          <cell r="C828" t="str">
            <v>THST150</v>
          </cell>
          <cell r="D828" t="str">
            <v>Tai heo sốt thái 150g</v>
          </cell>
          <cell r="E828">
            <v>21667</v>
          </cell>
          <cell r="F828">
            <v>20583.649999999998</v>
          </cell>
        </row>
        <row r="829">
          <cell r="A829" t="str">
            <v>KL00182CGM300</v>
          </cell>
          <cell r="B829" t="str">
            <v>KL00182</v>
          </cell>
          <cell r="C829" t="str">
            <v>CGM300</v>
          </cell>
          <cell r="D829" t="str">
            <v>Chân giò heo muối 300g</v>
          </cell>
          <cell r="E829">
            <v>96000</v>
          </cell>
          <cell r="F829">
            <v>73431</v>
          </cell>
        </row>
        <row r="830">
          <cell r="A830" t="str">
            <v>KL00182CGST150</v>
          </cell>
          <cell r="B830" t="str">
            <v>KL00182</v>
          </cell>
          <cell r="C830" t="str">
            <v>CGST150</v>
          </cell>
          <cell r="D830" t="str">
            <v>Chân gà sả tắc 150g</v>
          </cell>
          <cell r="E830">
            <v>22500</v>
          </cell>
          <cell r="F830">
            <v>22500</v>
          </cell>
        </row>
        <row r="831">
          <cell r="A831" t="str">
            <v>KL00182GM500</v>
          </cell>
          <cell r="B831" t="str">
            <v>KL00182</v>
          </cell>
          <cell r="C831" t="str">
            <v>GM500</v>
          </cell>
          <cell r="D831" t="str">
            <v>Gà muối 500g</v>
          </cell>
          <cell r="E831">
            <v>147000</v>
          </cell>
          <cell r="F831">
            <v>111058</v>
          </cell>
        </row>
        <row r="832">
          <cell r="A832" t="str">
            <v>KL00182THST150</v>
          </cell>
          <cell r="B832" t="str">
            <v>KL00182</v>
          </cell>
          <cell r="C832" t="str">
            <v>THST150</v>
          </cell>
          <cell r="D832" t="str">
            <v>Tai heo sốt thái 150g</v>
          </cell>
          <cell r="E832">
            <v>21667</v>
          </cell>
          <cell r="F832">
            <v>21667</v>
          </cell>
        </row>
        <row r="833">
          <cell r="A833" t="str">
            <v>KL00183CGM300</v>
          </cell>
          <cell r="B833" t="str">
            <v>KL00183</v>
          </cell>
          <cell r="C833" t="str">
            <v>CGM300</v>
          </cell>
          <cell r="D833" t="str">
            <v>Chân giò heo muối 300g</v>
          </cell>
          <cell r="E833">
            <v>96000</v>
          </cell>
          <cell r="F833">
            <v>66087.900000000009</v>
          </cell>
        </row>
        <row r="834">
          <cell r="A834" t="str">
            <v>KL00183GM500</v>
          </cell>
          <cell r="B834" t="str">
            <v>KL00183</v>
          </cell>
          <cell r="C834" t="str">
            <v>GM500</v>
          </cell>
          <cell r="D834" t="str">
            <v>Gà muối 500g</v>
          </cell>
          <cell r="E834">
            <v>147000</v>
          </cell>
          <cell r="F834">
            <v>99952.2</v>
          </cell>
        </row>
        <row r="835">
          <cell r="A835" t="str">
            <v>KL00183GXD500</v>
          </cell>
          <cell r="B835" t="str">
            <v>KL00183</v>
          </cell>
          <cell r="C835" t="str">
            <v>GXD500</v>
          </cell>
          <cell r="D835" t="str">
            <v>Gà xì dầu 500g</v>
          </cell>
          <cell r="E835">
            <v>147000</v>
          </cell>
          <cell r="F835">
            <v>100445.40000000001</v>
          </cell>
        </row>
        <row r="836">
          <cell r="A836" t="str">
            <v>KL00184CC300</v>
          </cell>
          <cell r="B836" t="str">
            <v>KL00184</v>
          </cell>
          <cell r="C836" t="str">
            <v>CC300</v>
          </cell>
          <cell r="D836" t="str">
            <v>Chả cốm 300g</v>
          </cell>
          <cell r="E836">
            <v>90741</v>
          </cell>
          <cell r="F836">
            <v>70537.5</v>
          </cell>
        </row>
        <row r="837">
          <cell r="A837" t="str">
            <v>KL00184CGM100</v>
          </cell>
          <cell r="B837" t="str">
            <v>KL00184</v>
          </cell>
          <cell r="C837" t="str">
            <v>CGM100</v>
          </cell>
          <cell r="D837" t="str">
            <v>Chân giò heo muối 100g</v>
          </cell>
          <cell r="E837">
            <v>36111</v>
          </cell>
          <cell r="F837">
            <v>23321.55</v>
          </cell>
        </row>
        <row r="838">
          <cell r="A838" t="str">
            <v>KL00184CGM300</v>
          </cell>
          <cell r="B838" t="str">
            <v>KL00184</v>
          </cell>
          <cell r="C838" t="str">
            <v>CGM300</v>
          </cell>
          <cell r="D838" t="str">
            <v>Chân giò heo muối 300g</v>
          </cell>
          <cell r="E838">
            <v>96000</v>
          </cell>
          <cell r="F838">
            <v>69759.45</v>
          </cell>
        </row>
        <row r="839">
          <cell r="A839" t="str">
            <v>KL00184CGM500</v>
          </cell>
          <cell r="B839" t="str">
            <v>KL00184</v>
          </cell>
          <cell r="C839" t="str">
            <v>CGM500</v>
          </cell>
          <cell r="D839" t="str">
            <v>Chân giò heo muối 500g</v>
          </cell>
          <cell r="E839">
            <v>147000</v>
          </cell>
          <cell r="F839">
            <v>113112.7</v>
          </cell>
        </row>
        <row r="840">
          <cell r="A840" t="str">
            <v>KL00184CGST150</v>
          </cell>
          <cell r="B840" t="str">
            <v>KL00184</v>
          </cell>
          <cell r="C840" t="str">
            <v>CGST150</v>
          </cell>
          <cell r="D840" t="str">
            <v>Chân gà sả tắc 150g</v>
          </cell>
          <cell r="E840">
            <v>22500</v>
          </cell>
          <cell r="F840">
            <v>21375</v>
          </cell>
        </row>
        <row r="841">
          <cell r="A841" t="str">
            <v>KL00184CN300</v>
          </cell>
          <cell r="B841" t="str">
            <v>KL00184</v>
          </cell>
          <cell r="C841" t="str">
            <v>CN300</v>
          </cell>
          <cell r="D841" t="str">
            <v>Chả nướng 300g</v>
          </cell>
          <cell r="E841">
            <v>86111</v>
          </cell>
          <cell r="F841">
            <v>67402.5</v>
          </cell>
        </row>
        <row r="842">
          <cell r="A842" t="str">
            <v>KL00184GHK300</v>
          </cell>
          <cell r="B842" t="str">
            <v>KL00184</v>
          </cell>
          <cell r="C842" t="str">
            <v>GHK300</v>
          </cell>
          <cell r="D842" t="str">
            <v>Gà muối hun khói 300g</v>
          </cell>
          <cell r="E842">
            <v>70000</v>
          </cell>
          <cell r="F842">
            <v>66500</v>
          </cell>
        </row>
        <row r="843">
          <cell r="A843" t="str">
            <v>KL00184GM500</v>
          </cell>
          <cell r="B843" t="str">
            <v>KL00184</v>
          </cell>
          <cell r="C843" t="str">
            <v>GM500</v>
          </cell>
          <cell r="D843" t="str">
            <v>Gà muối 500g</v>
          </cell>
          <cell r="E843">
            <v>147000</v>
          </cell>
          <cell r="F843">
            <v>105505.09999999999</v>
          </cell>
        </row>
        <row r="844">
          <cell r="A844" t="str">
            <v>KL00184GTLX250G</v>
          </cell>
          <cell r="B844" t="str">
            <v>KL00184</v>
          </cell>
          <cell r="C844" t="str">
            <v>GTLX250G</v>
          </cell>
          <cell r="D844" t="str">
            <v>Giò Tai Lưỡi Xào 250g</v>
          </cell>
          <cell r="E844">
            <v>66000</v>
          </cell>
          <cell r="F844">
            <v>47673.85</v>
          </cell>
        </row>
        <row r="845">
          <cell r="A845" t="str">
            <v>KL00184GXD500</v>
          </cell>
          <cell r="B845" t="str">
            <v>KL00184</v>
          </cell>
          <cell r="C845" t="str">
            <v>GXD500</v>
          </cell>
          <cell r="D845" t="str">
            <v>Gà xì dầu 500g</v>
          </cell>
          <cell r="E845">
            <v>147000</v>
          </cell>
          <cell r="F845">
            <v>106025.7</v>
          </cell>
        </row>
        <row r="846">
          <cell r="A846" t="str">
            <v>KL00184MNH250</v>
          </cell>
          <cell r="B846" t="str">
            <v>KL00184</v>
          </cell>
          <cell r="C846" t="str">
            <v>MNH250</v>
          </cell>
          <cell r="D846" t="str">
            <v>Mọc Nấm Hương 250g</v>
          </cell>
          <cell r="E846">
            <v>58333</v>
          </cell>
          <cell r="F846">
            <v>43700</v>
          </cell>
        </row>
        <row r="847">
          <cell r="A847" t="str">
            <v>KL00184TH200</v>
          </cell>
          <cell r="B847" t="str">
            <v>KL00184</v>
          </cell>
          <cell r="C847" t="str">
            <v>TH200</v>
          </cell>
          <cell r="D847" t="str">
            <v>Tai heo muối 200g</v>
          </cell>
          <cell r="E847">
            <v>73000</v>
          </cell>
          <cell r="F847">
            <v>52815.25</v>
          </cell>
        </row>
        <row r="848">
          <cell r="A848" t="str">
            <v>KL00184THST150</v>
          </cell>
          <cell r="B848" t="str">
            <v>KL00184</v>
          </cell>
          <cell r="C848" t="str">
            <v>THST150</v>
          </cell>
          <cell r="D848" t="str">
            <v>Tai heo sốt thái 150g</v>
          </cell>
          <cell r="E848">
            <v>21667</v>
          </cell>
          <cell r="F848">
            <v>20583.649999999998</v>
          </cell>
        </row>
        <row r="849">
          <cell r="A849" t="str">
            <v>KL00185CC300</v>
          </cell>
          <cell r="B849" t="str">
            <v>KL00185</v>
          </cell>
          <cell r="C849" t="str">
            <v>CC300</v>
          </cell>
          <cell r="D849" t="str">
            <v>Chả cốm 300g</v>
          </cell>
          <cell r="E849">
            <v>90741</v>
          </cell>
          <cell r="F849">
            <v>74250</v>
          </cell>
        </row>
        <row r="850">
          <cell r="A850" t="str">
            <v>KL00185CGM100</v>
          </cell>
          <cell r="B850" t="str">
            <v>KL00185</v>
          </cell>
          <cell r="C850" t="str">
            <v>CGM100</v>
          </cell>
          <cell r="D850" t="str">
            <v>Chân giò heo muối 100g</v>
          </cell>
          <cell r="E850">
            <v>36111</v>
          </cell>
          <cell r="F850">
            <v>24549</v>
          </cell>
        </row>
        <row r="851">
          <cell r="A851" t="str">
            <v>KL00185CGM300</v>
          </cell>
          <cell r="B851" t="str">
            <v>KL00185</v>
          </cell>
          <cell r="C851" t="str">
            <v>CGM300</v>
          </cell>
          <cell r="D851" t="str">
            <v>Chân giò heo muối 300g</v>
          </cell>
          <cell r="E851">
            <v>96000</v>
          </cell>
          <cell r="F851">
            <v>73431</v>
          </cell>
        </row>
        <row r="852">
          <cell r="A852" t="str">
            <v>KL00185CGM500</v>
          </cell>
          <cell r="B852" t="str">
            <v>KL00185</v>
          </cell>
          <cell r="C852" t="str">
            <v>CGM500</v>
          </cell>
          <cell r="D852" t="str">
            <v>Chân giò heo muối 500g</v>
          </cell>
          <cell r="E852">
            <v>147000</v>
          </cell>
          <cell r="F852">
            <v>119066</v>
          </cell>
        </row>
        <row r="853">
          <cell r="A853" t="str">
            <v>KL00185CGST150</v>
          </cell>
          <cell r="B853" t="str">
            <v>KL00185</v>
          </cell>
          <cell r="C853" t="str">
            <v>CGST150</v>
          </cell>
          <cell r="D853" t="str">
            <v>Chân gà sả tắc 150g</v>
          </cell>
          <cell r="E853">
            <v>22500</v>
          </cell>
          <cell r="F853">
            <v>22500</v>
          </cell>
        </row>
        <row r="854">
          <cell r="A854" t="str">
            <v>KL00185CN300</v>
          </cell>
          <cell r="B854" t="str">
            <v>KL00185</v>
          </cell>
          <cell r="C854" t="str">
            <v>CN300</v>
          </cell>
          <cell r="D854" t="str">
            <v>Chả nướng 300g</v>
          </cell>
          <cell r="E854">
            <v>86111</v>
          </cell>
          <cell r="F854">
            <v>70950</v>
          </cell>
        </row>
        <row r="855">
          <cell r="A855" t="str">
            <v>KL00185GHK300</v>
          </cell>
          <cell r="B855" t="str">
            <v>KL00185</v>
          </cell>
          <cell r="C855" t="str">
            <v>GHK300</v>
          </cell>
          <cell r="D855" t="str">
            <v>Gà muối hun khói 300g</v>
          </cell>
          <cell r="E855">
            <v>70000</v>
          </cell>
          <cell r="F855">
            <v>70000</v>
          </cell>
        </row>
        <row r="856">
          <cell r="A856" t="str">
            <v>KL00185GM500</v>
          </cell>
          <cell r="B856" t="str">
            <v>KL00185</v>
          </cell>
          <cell r="C856" t="str">
            <v>GM500</v>
          </cell>
          <cell r="D856" t="str">
            <v>Gà muối 500g</v>
          </cell>
          <cell r="E856">
            <v>147000</v>
          </cell>
          <cell r="F856">
            <v>111058</v>
          </cell>
        </row>
        <row r="857">
          <cell r="A857" t="str">
            <v>KL00185GTLX250G</v>
          </cell>
          <cell r="B857" t="str">
            <v>KL00185</v>
          </cell>
          <cell r="C857" t="str">
            <v>GTLX250G</v>
          </cell>
          <cell r="D857" t="str">
            <v>Giò Tai Lưỡi Xào 250g</v>
          </cell>
          <cell r="E857">
            <v>66000</v>
          </cell>
          <cell r="F857">
            <v>50183</v>
          </cell>
        </row>
        <row r="858">
          <cell r="A858" t="str">
            <v>KL00185GXD500</v>
          </cell>
          <cell r="B858" t="str">
            <v>KL00185</v>
          </cell>
          <cell r="C858" t="str">
            <v>GXD500</v>
          </cell>
          <cell r="D858" t="str">
            <v>Gà xì dầu 500g</v>
          </cell>
          <cell r="E858">
            <v>147000</v>
          </cell>
          <cell r="F858">
            <v>111606</v>
          </cell>
        </row>
        <row r="859">
          <cell r="A859" t="str">
            <v>KL00185MNH250</v>
          </cell>
          <cell r="B859" t="str">
            <v>KL00185</v>
          </cell>
          <cell r="C859" t="str">
            <v>MNH250</v>
          </cell>
          <cell r="D859" t="str">
            <v>Mọc Nấm Hương 250g</v>
          </cell>
          <cell r="E859">
            <v>58333</v>
          </cell>
          <cell r="F859">
            <v>46000</v>
          </cell>
        </row>
        <row r="860">
          <cell r="A860" t="str">
            <v>KL00185TH200</v>
          </cell>
          <cell r="B860" t="str">
            <v>KL00185</v>
          </cell>
          <cell r="C860" t="str">
            <v>TH200</v>
          </cell>
          <cell r="D860" t="str">
            <v>Tai heo muối 200g</v>
          </cell>
          <cell r="E860">
            <v>73000</v>
          </cell>
          <cell r="F860">
            <v>55595</v>
          </cell>
        </row>
        <row r="861">
          <cell r="A861" t="str">
            <v>KL00185THST150</v>
          </cell>
          <cell r="B861" t="str">
            <v>KL00185</v>
          </cell>
          <cell r="C861" t="str">
            <v>THST150</v>
          </cell>
          <cell r="D861" t="str">
            <v>Tai heo sốt thái 150g</v>
          </cell>
          <cell r="E861">
            <v>21667</v>
          </cell>
          <cell r="F861">
            <v>21667</v>
          </cell>
        </row>
        <row r="862">
          <cell r="A862" t="str">
            <v>KL00186CGM300</v>
          </cell>
          <cell r="B862" t="str">
            <v>KL00186</v>
          </cell>
          <cell r="C862" t="str">
            <v>CGM300</v>
          </cell>
          <cell r="D862" t="str">
            <v>Chân giò heo muối 300g</v>
          </cell>
          <cell r="E862">
            <v>96000</v>
          </cell>
          <cell r="F862">
            <v>73431</v>
          </cell>
        </row>
        <row r="863">
          <cell r="A863" t="str">
            <v>KL00187CGM100</v>
          </cell>
          <cell r="B863" t="str">
            <v>KL00187</v>
          </cell>
          <cell r="C863" t="str">
            <v>CGM100</v>
          </cell>
          <cell r="D863" t="str">
            <v>Chân giò heo muối 100g</v>
          </cell>
          <cell r="E863">
            <v>36111</v>
          </cell>
          <cell r="F863">
            <v>23321.55</v>
          </cell>
        </row>
        <row r="864">
          <cell r="A864" t="str">
            <v>KL00187CGM300</v>
          </cell>
          <cell r="B864" t="str">
            <v>KL00187</v>
          </cell>
          <cell r="C864" t="str">
            <v>CGM300</v>
          </cell>
          <cell r="D864" t="str">
            <v>Chân giò heo muối 300g</v>
          </cell>
          <cell r="E864">
            <v>96000</v>
          </cell>
          <cell r="F864">
            <v>69759.45</v>
          </cell>
        </row>
        <row r="865">
          <cell r="A865" t="str">
            <v>KL00187CGM500</v>
          </cell>
          <cell r="B865" t="str">
            <v>KL00187</v>
          </cell>
          <cell r="C865" t="str">
            <v>CGM500</v>
          </cell>
          <cell r="D865" t="str">
            <v>Chân giò heo muối 500g</v>
          </cell>
          <cell r="E865">
            <v>147000</v>
          </cell>
          <cell r="F865">
            <v>113112.7</v>
          </cell>
        </row>
        <row r="866">
          <cell r="A866" t="str">
            <v>KL00187GHK300</v>
          </cell>
          <cell r="B866" t="str">
            <v>KL00187</v>
          </cell>
          <cell r="C866" t="str">
            <v>GHK300</v>
          </cell>
          <cell r="D866" t="str">
            <v>Gà muối hun khói 300g</v>
          </cell>
          <cell r="E866">
            <v>70000</v>
          </cell>
          <cell r="F866">
            <v>66500</v>
          </cell>
        </row>
        <row r="867">
          <cell r="A867" t="str">
            <v>KL00187GM500</v>
          </cell>
          <cell r="B867" t="str">
            <v>KL00187</v>
          </cell>
          <cell r="C867" t="str">
            <v>GM500</v>
          </cell>
          <cell r="D867" t="str">
            <v>Gà muối 500g</v>
          </cell>
          <cell r="E867">
            <v>147000</v>
          </cell>
          <cell r="F867">
            <v>105505.09999999999</v>
          </cell>
        </row>
        <row r="868">
          <cell r="A868" t="str">
            <v>KL00187GTLX250G</v>
          </cell>
          <cell r="B868" t="str">
            <v>KL00187</v>
          </cell>
          <cell r="C868" t="str">
            <v>GTLX250G</v>
          </cell>
          <cell r="D868" t="str">
            <v>Giò Tai Lưỡi Xào 250g</v>
          </cell>
          <cell r="E868">
            <v>66000</v>
          </cell>
          <cell r="F868">
            <v>47673.85</v>
          </cell>
        </row>
        <row r="869">
          <cell r="A869" t="str">
            <v>KL00188CGM300</v>
          </cell>
          <cell r="B869" t="str">
            <v>KL00188</v>
          </cell>
          <cell r="C869" t="str">
            <v>CGM300</v>
          </cell>
          <cell r="D869" t="str">
            <v>Chân giò heo muối 300g</v>
          </cell>
          <cell r="E869">
            <v>96000</v>
          </cell>
          <cell r="F869">
            <v>69759.45</v>
          </cell>
        </row>
        <row r="870">
          <cell r="A870" t="str">
            <v>KL00188CGST150</v>
          </cell>
          <cell r="B870" t="str">
            <v>KL00188</v>
          </cell>
          <cell r="C870" t="str">
            <v>CGST150</v>
          </cell>
          <cell r="D870" t="str">
            <v>Chân gà sả tắc 150g</v>
          </cell>
          <cell r="E870">
            <v>22500</v>
          </cell>
          <cell r="F870">
            <v>21375</v>
          </cell>
        </row>
        <row r="871">
          <cell r="A871" t="str">
            <v>KL00188GM500</v>
          </cell>
          <cell r="B871" t="str">
            <v>KL00188</v>
          </cell>
          <cell r="C871" t="str">
            <v>GM500</v>
          </cell>
          <cell r="D871" t="str">
            <v>Gà muối 500g</v>
          </cell>
          <cell r="E871">
            <v>147000</v>
          </cell>
          <cell r="F871">
            <v>105505.09999999999</v>
          </cell>
        </row>
        <row r="872">
          <cell r="A872" t="str">
            <v>KL00188GTLX250G</v>
          </cell>
          <cell r="B872" t="str">
            <v>KL00188</v>
          </cell>
          <cell r="C872" t="str">
            <v>GTLX250G</v>
          </cell>
          <cell r="D872" t="str">
            <v>Giò Tai Lưỡi Xào 250g</v>
          </cell>
          <cell r="E872">
            <v>66000</v>
          </cell>
          <cell r="F872">
            <v>47673.85</v>
          </cell>
        </row>
        <row r="873">
          <cell r="A873" t="str">
            <v>KL00188TH200</v>
          </cell>
          <cell r="B873" t="str">
            <v>KL00188</v>
          </cell>
          <cell r="C873" t="str">
            <v>TH200</v>
          </cell>
          <cell r="D873" t="str">
            <v>Tai heo muối 200g</v>
          </cell>
          <cell r="E873">
            <v>73000</v>
          </cell>
          <cell r="F873">
            <v>52815.25</v>
          </cell>
        </row>
        <row r="874">
          <cell r="A874" t="str">
            <v>KL00188THST150</v>
          </cell>
          <cell r="B874" t="str">
            <v>KL00188</v>
          </cell>
          <cell r="C874" t="str">
            <v>THST150</v>
          </cell>
          <cell r="D874" t="str">
            <v>Tai heo sốt thái 150g</v>
          </cell>
          <cell r="E874">
            <v>21667</v>
          </cell>
          <cell r="F874">
            <v>20583.649999999998</v>
          </cell>
        </row>
        <row r="875">
          <cell r="A875" t="str">
            <v>KL00189CC300</v>
          </cell>
          <cell r="B875" t="str">
            <v>KL00189</v>
          </cell>
          <cell r="C875" t="str">
            <v>CC300</v>
          </cell>
          <cell r="D875" t="str">
            <v>Chả cốm 300g</v>
          </cell>
          <cell r="E875">
            <v>90741</v>
          </cell>
          <cell r="F875">
            <v>66825</v>
          </cell>
        </row>
        <row r="876">
          <cell r="A876" t="str">
            <v>KL00189CGM100</v>
          </cell>
          <cell r="B876" t="str">
            <v>KL00189</v>
          </cell>
          <cell r="C876" t="str">
            <v>CGM100</v>
          </cell>
          <cell r="D876" t="str">
            <v>Chân giò heo muối 100g</v>
          </cell>
          <cell r="E876">
            <v>36111</v>
          </cell>
          <cell r="F876">
            <v>22094.100000000002</v>
          </cell>
        </row>
        <row r="877">
          <cell r="A877" t="str">
            <v>KL00189CGM300</v>
          </cell>
          <cell r="B877" t="str">
            <v>KL00189</v>
          </cell>
          <cell r="C877" t="str">
            <v>CGM300</v>
          </cell>
          <cell r="D877" t="str">
            <v>Chân giò heo muối 300g</v>
          </cell>
          <cell r="E877">
            <v>96000</v>
          </cell>
          <cell r="F877">
            <v>66087.900000000009</v>
          </cell>
        </row>
        <row r="878">
          <cell r="A878" t="str">
            <v>KL00189CN300</v>
          </cell>
          <cell r="B878" t="str">
            <v>KL00189</v>
          </cell>
          <cell r="C878" t="str">
            <v>CN300</v>
          </cell>
          <cell r="D878" t="str">
            <v>Chả nướng 300g</v>
          </cell>
          <cell r="E878">
            <v>86111</v>
          </cell>
          <cell r="F878">
            <v>63855</v>
          </cell>
        </row>
        <row r="879">
          <cell r="A879" t="str">
            <v>KL00189GM500</v>
          </cell>
          <cell r="B879" t="str">
            <v>KL00189</v>
          </cell>
          <cell r="C879" t="str">
            <v>GM500</v>
          </cell>
          <cell r="D879" t="str">
            <v>Gà muối 500g</v>
          </cell>
          <cell r="E879">
            <v>147000</v>
          </cell>
          <cell r="F879">
            <v>99952.2</v>
          </cell>
        </row>
        <row r="880">
          <cell r="A880" t="str">
            <v>KL00189GSG250</v>
          </cell>
          <cell r="B880" t="str">
            <v>KL00189</v>
          </cell>
          <cell r="C880" t="str">
            <v>GSG250</v>
          </cell>
          <cell r="D880" t="str">
            <v>Giò sụn gà 250g</v>
          </cell>
          <cell r="E880">
            <v>66500</v>
          </cell>
          <cell r="F880">
            <v>45360</v>
          </cell>
        </row>
        <row r="881">
          <cell r="A881" t="str">
            <v>KL00189GTLX250G</v>
          </cell>
          <cell r="B881" t="str">
            <v>KL00189</v>
          </cell>
          <cell r="C881" t="str">
            <v>GTLX250G</v>
          </cell>
          <cell r="D881" t="str">
            <v>Giò Tai Lưỡi Xào 250g</v>
          </cell>
          <cell r="E881">
            <v>66000</v>
          </cell>
          <cell r="F881">
            <v>45164.700000000004</v>
          </cell>
        </row>
        <row r="882">
          <cell r="A882" t="str">
            <v>KL00189MNH250</v>
          </cell>
          <cell r="B882" t="str">
            <v>KL00189</v>
          </cell>
          <cell r="C882" t="str">
            <v>MNH250</v>
          </cell>
          <cell r="D882" t="str">
            <v>Mọc Nấm Hương 250g</v>
          </cell>
          <cell r="E882">
            <v>58333</v>
          </cell>
          <cell r="F882">
            <v>41400</v>
          </cell>
        </row>
        <row r="883">
          <cell r="A883" t="str">
            <v>KL00189TH200</v>
          </cell>
          <cell r="B883" t="str">
            <v>KL00189</v>
          </cell>
          <cell r="C883" t="str">
            <v>TH200</v>
          </cell>
          <cell r="D883" t="str">
            <v>Tai heo muối 200g</v>
          </cell>
          <cell r="E883">
            <v>73000</v>
          </cell>
          <cell r="F883">
            <v>50035.5</v>
          </cell>
        </row>
        <row r="884">
          <cell r="A884" t="str">
            <v>KL00189CC300</v>
          </cell>
          <cell r="B884" t="str">
            <v>KL00189</v>
          </cell>
          <cell r="C884" t="str">
            <v>CC300</v>
          </cell>
          <cell r="D884" t="str">
            <v>Chả cốm 300g</v>
          </cell>
          <cell r="E884">
            <v>90741</v>
          </cell>
          <cell r="F884">
            <v>68310</v>
          </cell>
        </row>
        <row r="885">
          <cell r="A885" t="str">
            <v>KL00189CGM100</v>
          </cell>
          <cell r="B885" t="str">
            <v>KL00189</v>
          </cell>
          <cell r="C885" t="str">
            <v>CGM100</v>
          </cell>
          <cell r="D885" t="str">
            <v>Chân giò heo muối 100g</v>
          </cell>
          <cell r="E885">
            <v>36111</v>
          </cell>
          <cell r="F885">
            <v>22585.08</v>
          </cell>
        </row>
        <row r="886">
          <cell r="A886" t="str">
            <v>KL00189CGM300</v>
          </cell>
          <cell r="B886" t="str">
            <v>KL00189</v>
          </cell>
          <cell r="C886" t="str">
            <v>CGM300</v>
          </cell>
          <cell r="D886" t="str">
            <v>Chân giò heo muối 300g</v>
          </cell>
          <cell r="E886">
            <v>96000</v>
          </cell>
          <cell r="F886">
            <v>67556.52</v>
          </cell>
        </row>
        <row r="887">
          <cell r="A887" t="str">
            <v>KL00189CN300</v>
          </cell>
          <cell r="B887" t="str">
            <v>KL00189</v>
          </cell>
          <cell r="C887" t="str">
            <v>CN300</v>
          </cell>
          <cell r="D887" t="str">
            <v>Chả nướng 300g</v>
          </cell>
          <cell r="E887">
            <v>86111</v>
          </cell>
          <cell r="F887">
            <v>65274</v>
          </cell>
        </row>
        <row r="888">
          <cell r="A888" t="str">
            <v>KL00189GM500</v>
          </cell>
          <cell r="B888" t="str">
            <v>KL00189</v>
          </cell>
          <cell r="C888" t="str">
            <v>GM500</v>
          </cell>
          <cell r="D888" t="str">
            <v>Gà muối 500g</v>
          </cell>
          <cell r="E888">
            <v>147000</v>
          </cell>
          <cell r="F888">
            <v>102173.36</v>
          </cell>
        </row>
        <row r="889">
          <cell r="A889" t="str">
            <v>KL00189GSG250</v>
          </cell>
          <cell r="B889" t="str">
            <v>KL00189</v>
          </cell>
          <cell r="C889" t="str">
            <v>GSG250</v>
          </cell>
          <cell r="D889" t="str">
            <v>Giò sụn gà 250g</v>
          </cell>
          <cell r="E889">
            <v>66500</v>
          </cell>
          <cell r="F889">
            <v>46368</v>
          </cell>
        </row>
        <row r="890">
          <cell r="A890" t="str">
            <v>KL00189GTLX250G</v>
          </cell>
          <cell r="B890" t="str">
            <v>KL00189</v>
          </cell>
          <cell r="C890" t="str">
            <v>GTLX250G</v>
          </cell>
          <cell r="D890" t="str">
            <v>Giò Tai Lưỡi Xào 250g</v>
          </cell>
          <cell r="E890">
            <v>66000</v>
          </cell>
          <cell r="F890">
            <v>46168.36</v>
          </cell>
        </row>
        <row r="891">
          <cell r="A891" t="str">
            <v>KL00189MNH250</v>
          </cell>
          <cell r="B891" t="str">
            <v>KL00189</v>
          </cell>
          <cell r="C891" t="str">
            <v>MNH250</v>
          </cell>
          <cell r="D891" t="str">
            <v>Mọc Nấm Hương 250g</v>
          </cell>
          <cell r="E891">
            <v>58333</v>
          </cell>
          <cell r="F891">
            <v>42320</v>
          </cell>
        </row>
        <row r="892">
          <cell r="A892" t="str">
            <v>KL00189TH200</v>
          </cell>
          <cell r="B892" t="str">
            <v>KL00189</v>
          </cell>
          <cell r="C892" t="str">
            <v>TH200</v>
          </cell>
          <cell r="D892" t="str">
            <v>Tai heo muối 200g</v>
          </cell>
          <cell r="E892">
            <v>73000</v>
          </cell>
          <cell r="F892">
            <v>51147.4</v>
          </cell>
        </row>
        <row r="893">
          <cell r="A893" t="str">
            <v>KL00189THST150</v>
          </cell>
          <cell r="B893" t="str">
            <v>KL00189</v>
          </cell>
          <cell r="C893" t="str">
            <v>THST150</v>
          </cell>
          <cell r="D893" t="str">
            <v>Tai heo sốt thái 150g</v>
          </cell>
          <cell r="E893">
            <v>21667</v>
          </cell>
          <cell r="F893">
            <v>19933.64</v>
          </cell>
        </row>
        <row r="894">
          <cell r="A894" t="str">
            <v>KL00189THST250</v>
          </cell>
          <cell r="B894" t="str">
            <v>KL00189</v>
          </cell>
          <cell r="C894" t="str">
            <v>THST250</v>
          </cell>
          <cell r="D894" t="str">
            <v>Tai heo sốt thái 250g</v>
          </cell>
          <cell r="E894">
            <v>36111</v>
          </cell>
          <cell r="F894">
            <v>33222.120000000003</v>
          </cell>
        </row>
        <row r="895">
          <cell r="A895" t="str">
            <v>KL00190CGM300</v>
          </cell>
          <cell r="B895" t="str">
            <v>KL00190</v>
          </cell>
          <cell r="C895" t="str">
            <v>CGM300</v>
          </cell>
          <cell r="D895" t="str">
            <v>Chân giò heo muối 300g</v>
          </cell>
          <cell r="E895">
            <v>96000</v>
          </cell>
          <cell r="F895">
            <v>69759.45</v>
          </cell>
        </row>
        <row r="896">
          <cell r="A896" t="str">
            <v>KL00190CGST150</v>
          </cell>
          <cell r="B896" t="str">
            <v>KL00190</v>
          </cell>
          <cell r="C896" t="str">
            <v>CGST150</v>
          </cell>
          <cell r="D896" t="str">
            <v>Chân gà sả tắc 150g</v>
          </cell>
          <cell r="E896">
            <v>22500</v>
          </cell>
          <cell r="F896">
            <v>21375</v>
          </cell>
        </row>
        <row r="897">
          <cell r="A897" t="str">
            <v>KL00190GM500</v>
          </cell>
          <cell r="B897" t="str">
            <v>KL00190</v>
          </cell>
          <cell r="C897" t="str">
            <v>GM500</v>
          </cell>
          <cell r="D897" t="str">
            <v>Gà muối 500g</v>
          </cell>
          <cell r="E897">
            <v>147000</v>
          </cell>
          <cell r="F897">
            <v>105505.09999999999</v>
          </cell>
        </row>
        <row r="898">
          <cell r="A898" t="str">
            <v>KL00190GTLX250G</v>
          </cell>
          <cell r="B898" t="str">
            <v>KL00190</v>
          </cell>
          <cell r="C898" t="str">
            <v>GTLX250G</v>
          </cell>
          <cell r="D898" t="str">
            <v>Giò Tai Lưỡi Xào 250g</v>
          </cell>
          <cell r="E898">
            <v>66000</v>
          </cell>
          <cell r="F898">
            <v>47673.85</v>
          </cell>
        </row>
        <row r="899">
          <cell r="A899" t="str">
            <v>KL00190TH200</v>
          </cell>
          <cell r="B899" t="str">
            <v>KL00190</v>
          </cell>
          <cell r="C899" t="str">
            <v>TH200</v>
          </cell>
          <cell r="D899" t="str">
            <v>Tai heo muối 200g</v>
          </cell>
          <cell r="E899">
            <v>73000</v>
          </cell>
          <cell r="F899">
            <v>52815.25</v>
          </cell>
        </row>
        <row r="900">
          <cell r="A900" t="str">
            <v>KL00190THST150</v>
          </cell>
          <cell r="B900" t="str">
            <v>KL00190</v>
          </cell>
          <cell r="C900" t="str">
            <v>THST150</v>
          </cell>
          <cell r="D900" t="str">
            <v>Tai heo sốt thái 150g</v>
          </cell>
          <cell r="E900">
            <v>21667</v>
          </cell>
          <cell r="F900">
            <v>20583.649999999998</v>
          </cell>
        </row>
        <row r="901">
          <cell r="A901" t="str">
            <v>KL00192CGM100</v>
          </cell>
          <cell r="B901" t="str">
            <v>KL00192</v>
          </cell>
          <cell r="C901" t="str">
            <v>CGM100</v>
          </cell>
          <cell r="D901" t="str">
            <v>Chân giò heo muối 100g</v>
          </cell>
          <cell r="E901">
            <v>36111</v>
          </cell>
          <cell r="F901">
            <v>22585.08</v>
          </cell>
        </row>
        <row r="902">
          <cell r="A902" t="str">
            <v>KL00192CGM300</v>
          </cell>
          <cell r="B902" t="str">
            <v>KL00192</v>
          </cell>
          <cell r="C902" t="str">
            <v>CGM300</v>
          </cell>
          <cell r="D902" t="str">
            <v>Chân giò heo muối 300g</v>
          </cell>
          <cell r="E902">
            <v>96000</v>
          </cell>
          <cell r="F902">
            <v>67556.52</v>
          </cell>
        </row>
        <row r="903">
          <cell r="A903" t="str">
            <v>KL00192CGST150</v>
          </cell>
          <cell r="B903" t="str">
            <v>KL00192</v>
          </cell>
          <cell r="C903" t="str">
            <v>CGST150</v>
          </cell>
          <cell r="D903" t="str">
            <v>Chân gà sả tắc 150g</v>
          </cell>
          <cell r="E903">
            <v>22500</v>
          </cell>
          <cell r="F903">
            <v>20700</v>
          </cell>
        </row>
        <row r="904">
          <cell r="A904" t="str">
            <v>KL00192GL250</v>
          </cell>
          <cell r="B904" t="str">
            <v>KL00192</v>
          </cell>
          <cell r="C904" t="str">
            <v>GL250</v>
          </cell>
          <cell r="D904" t="str">
            <v>Giò lụa cây 250g</v>
          </cell>
          <cell r="E904">
            <v>59400</v>
          </cell>
          <cell r="F904">
            <v>45540</v>
          </cell>
        </row>
        <row r="905">
          <cell r="A905" t="str">
            <v>KL00192GM500</v>
          </cell>
          <cell r="B905" t="str">
            <v>KL00192</v>
          </cell>
          <cell r="C905" t="str">
            <v>GM500</v>
          </cell>
          <cell r="D905" t="str">
            <v>Gà muối 500g</v>
          </cell>
          <cell r="E905">
            <v>147000</v>
          </cell>
          <cell r="F905">
            <v>102173.36</v>
          </cell>
        </row>
        <row r="906">
          <cell r="A906" t="str">
            <v>KL00192GSG250</v>
          </cell>
          <cell r="B906" t="str">
            <v>KL00192</v>
          </cell>
          <cell r="C906" t="str">
            <v>GSG250</v>
          </cell>
          <cell r="D906" t="str">
            <v>Giò sụn gà 250g</v>
          </cell>
          <cell r="E906">
            <v>66500</v>
          </cell>
          <cell r="F906">
            <v>46368</v>
          </cell>
        </row>
        <row r="907">
          <cell r="A907" t="str">
            <v>KL00192GTLX250G</v>
          </cell>
          <cell r="B907" t="str">
            <v>KL00192</v>
          </cell>
          <cell r="C907" t="str">
            <v>GTLX250G</v>
          </cell>
          <cell r="D907" t="str">
            <v>Giò Tai Lưỡi Xào 250g</v>
          </cell>
          <cell r="E907">
            <v>66000</v>
          </cell>
          <cell r="F907">
            <v>46168.36</v>
          </cell>
        </row>
        <row r="908">
          <cell r="A908" t="str">
            <v>KL00192THST150</v>
          </cell>
          <cell r="B908" t="str">
            <v>KL00192</v>
          </cell>
          <cell r="C908" t="str">
            <v>THST150</v>
          </cell>
          <cell r="D908" t="str">
            <v>Tai heo sốt thái 150g</v>
          </cell>
          <cell r="E908">
            <v>21667</v>
          </cell>
          <cell r="F908">
            <v>19933.64</v>
          </cell>
        </row>
        <row r="909">
          <cell r="A909" t="str">
            <v>KL00192CGST250</v>
          </cell>
          <cell r="B909" t="str">
            <v>KL00192</v>
          </cell>
          <cell r="C909" t="str">
            <v>CGST250</v>
          </cell>
          <cell r="D909" t="str">
            <v>Chân gà sả tắc 250g</v>
          </cell>
          <cell r="E909">
            <v>37500</v>
          </cell>
          <cell r="F909">
            <v>34500</v>
          </cell>
        </row>
        <row r="910">
          <cell r="A910" t="str">
            <v>KL00192CN300</v>
          </cell>
          <cell r="B910" t="str">
            <v>KL00192</v>
          </cell>
          <cell r="C910" t="str">
            <v>CN300</v>
          </cell>
          <cell r="D910" t="str">
            <v>Chả nướng 300g</v>
          </cell>
          <cell r="E910">
            <v>86111</v>
          </cell>
          <cell r="F910">
            <v>65274</v>
          </cell>
        </row>
        <row r="911">
          <cell r="A911" t="str">
            <v>KL00192THST250</v>
          </cell>
          <cell r="B911" t="str">
            <v>KL00192</v>
          </cell>
          <cell r="C911" t="str">
            <v>THST250</v>
          </cell>
          <cell r="D911" t="str">
            <v>Tai heo sốt thái 250g</v>
          </cell>
          <cell r="E911">
            <v>36111</v>
          </cell>
          <cell r="F911">
            <v>33222.120000000003</v>
          </cell>
        </row>
        <row r="912">
          <cell r="A912" t="str">
            <v>KL00193TH200</v>
          </cell>
          <cell r="B912" t="str">
            <v>KL00193</v>
          </cell>
          <cell r="C912" t="str">
            <v>TH200</v>
          </cell>
          <cell r="D912" t="str">
            <v>Tai heo muối 200g</v>
          </cell>
          <cell r="E912">
            <v>73000</v>
          </cell>
          <cell r="F912">
            <v>55595</v>
          </cell>
        </row>
        <row r="913">
          <cell r="A913" t="str">
            <v>KL00194CGM100</v>
          </cell>
          <cell r="B913" t="str">
            <v>KL00194</v>
          </cell>
          <cell r="C913" t="str">
            <v>CGM100</v>
          </cell>
          <cell r="D913" t="str">
            <v>Chân giò heo muối 100g</v>
          </cell>
          <cell r="E913">
            <v>36111</v>
          </cell>
          <cell r="F913">
            <v>22830.57</v>
          </cell>
        </row>
        <row r="914">
          <cell r="A914" t="str">
            <v>KL00194CGM300</v>
          </cell>
          <cell r="B914" t="str">
            <v>KL00194</v>
          </cell>
          <cell r="C914" t="str">
            <v>CGM300</v>
          </cell>
          <cell r="D914" t="str">
            <v>Chân giò heo muối 300g</v>
          </cell>
          <cell r="E914">
            <v>96000</v>
          </cell>
          <cell r="F914">
            <v>68290.83</v>
          </cell>
        </row>
        <row r="915">
          <cell r="A915" t="str">
            <v>KL00194CGM500</v>
          </cell>
          <cell r="B915" t="str">
            <v>KL00194</v>
          </cell>
          <cell r="C915" t="str">
            <v>CGM500</v>
          </cell>
          <cell r="D915" t="str">
            <v>Chân giò heo muối 500g</v>
          </cell>
          <cell r="E915">
            <v>147000</v>
          </cell>
          <cell r="F915">
            <v>110731.38</v>
          </cell>
        </row>
        <row r="916">
          <cell r="A916" t="str">
            <v>KL00194GHK300</v>
          </cell>
          <cell r="B916" t="str">
            <v>KL00194</v>
          </cell>
          <cell r="C916" t="str">
            <v>GHK300</v>
          </cell>
          <cell r="D916" t="str">
            <v>Gà muối hun khói 300g</v>
          </cell>
          <cell r="E916">
            <v>70000</v>
          </cell>
          <cell r="F916">
            <v>65100</v>
          </cell>
        </row>
        <row r="917">
          <cell r="A917" t="str">
            <v>KL00194GL250</v>
          </cell>
          <cell r="B917" t="str">
            <v>KL00194</v>
          </cell>
          <cell r="C917" t="str">
            <v>GL250</v>
          </cell>
          <cell r="D917" t="str">
            <v>Giò lụa cây 250g</v>
          </cell>
          <cell r="E917">
            <v>59400</v>
          </cell>
          <cell r="F917">
            <v>46035</v>
          </cell>
        </row>
        <row r="918">
          <cell r="A918" t="str">
            <v>KL00194GSG250</v>
          </cell>
          <cell r="B918" t="str">
            <v>KL00194</v>
          </cell>
          <cell r="C918" t="str">
            <v>GSG250</v>
          </cell>
          <cell r="D918" t="str">
            <v>Giò sụn gà 250g</v>
          </cell>
          <cell r="E918">
            <v>66500</v>
          </cell>
          <cell r="F918">
            <v>46872</v>
          </cell>
        </row>
        <row r="919">
          <cell r="A919" t="str">
            <v>KL00194GXD500</v>
          </cell>
          <cell r="B919" t="str">
            <v>KL00194</v>
          </cell>
          <cell r="C919" t="str">
            <v>GXD500</v>
          </cell>
          <cell r="D919" t="str">
            <v>Gà xì dầu 500g</v>
          </cell>
          <cell r="E919">
            <v>147000</v>
          </cell>
          <cell r="F919">
            <v>103793.58</v>
          </cell>
        </row>
        <row r="920">
          <cell r="A920" t="str">
            <v>KL00194MNH250</v>
          </cell>
          <cell r="B920" t="str">
            <v>KL00194</v>
          </cell>
          <cell r="C920" t="str">
            <v>MNH250</v>
          </cell>
          <cell r="D920" t="str">
            <v>Mọc Nấm Hương 250g</v>
          </cell>
          <cell r="E920">
            <v>58333</v>
          </cell>
          <cell r="F920">
            <v>42780</v>
          </cell>
        </row>
        <row r="921">
          <cell r="A921" t="str">
            <v>KL00194TH200</v>
          </cell>
          <cell r="B921" t="str">
            <v>KL00194</v>
          </cell>
          <cell r="C921" t="str">
            <v>TH200</v>
          </cell>
          <cell r="D921" t="str">
            <v>Tai heo muối 200g</v>
          </cell>
          <cell r="E921">
            <v>73000</v>
          </cell>
          <cell r="F921">
            <v>51703.350000000006</v>
          </cell>
        </row>
        <row r="922">
          <cell r="A922" t="str">
            <v>KL00195CC300</v>
          </cell>
          <cell r="B922" t="str">
            <v>KL00195</v>
          </cell>
          <cell r="C922" t="str">
            <v>CC300</v>
          </cell>
          <cell r="D922" t="str">
            <v>Chả cốm 300g</v>
          </cell>
          <cell r="E922">
            <v>90741</v>
          </cell>
          <cell r="F922">
            <v>70537.5</v>
          </cell>
        </row>
        <row r="923">
          <cell r="A923" t="str">
            <v>KL00195CGM300</v>
          </cell>
          <cell r="B923" t="str">
            <v>KL00195</v>
          </cell>
          <cell r="C923" t="str">
            <v>CGM300</v>
          </cell>
          <cell r="D923" t="str">
            <v>Chân giò heo muối 300g</v>
          </cell>
          <cell r="E923">
            <v>96000</v>
          </cell>
          <cell r="F923">
            <v>69759.45</v>
          </cell>
        </row>
        <row r="924">
          <cell r="A924" t="str">
            <v>KL00195CGST150</v>
          </cell>
          <cell r="B924" t="str">
            <v>KL00195</v>
          </cell>
          <cell r="C924" t="str">
            <v>CGST150</v>
          </cell>
          <cell r="D924" t="str">
            <v>Chân gà sả tắc 150g</v>
          </cell>
          <cell r="E924">
            <v>22500</v>
          </cell>
          <cell r="F924">
            <v>21375</v>
          </cell>
        </row>
        <row r="925">
          <cell r="A925" t="str">
            <v>KL00195GM500</v>
          </cell>
          <cell r="B925" t="str">
            <v>KL00195</v>
          </cell>
          <cell r="C925" t="str">
            <v>GM500</v>
          </cell>
          <cell r="D925" t="str">
            <v>Gà muối 500g</v>
          </cell>
          <cell r="E925">
            <v>147000</v>
          </cell>
          <cell r="F925">
            <v>105505.09999999999</v>
          </cell>
        </row>
        <row r="926">
          <cell r="A926" t="str">
            <v>KL00195GTLX250G</v>
          </cell>
          <cell r="B926" t="str">
            <v>KL00195</v>
          </cell>
          <cell r="C926" t="str">
            <v>GTLX250G</v>
          </cell>
          <cell r="D926" t="str">
            <v>Giò Tai Lưỡi Xào 250g</v>
          </cell>
          <cell r="E926">
            <v>66000</v>
          </cell>
          <cell r="F926">
            <v>47673.85</v>
          </cell>
        </row>
        <row r="927">
          <cell r="A927" t="str">
            <v>KL00195MNH250</v>
          </cell>
          <cell r="B927" t="str">
            <v>KL00195</v>
          </cell>
          <cell r="C927" t="str">
            <v>MNH250</v>
          </cell>
          <cell r="D927" t="str">
            <v>Mọc Nấm Hương 250g</v>
          </cell>
          <cell r="E927">
            <v>58333</v>
          </cell>
          <cell r="F927">
            <v>43700</v>
          </cell>
        </row>
        <row r="928">
          <cell r="A928" t="str">
            <v>KL00195TH200</v>
          </cell>
          <cell r="B928" t="str">
            <v>KL00195</v>
          </cell>
          <cell r="C928" t="str">
            <v>TH200</v>
          </cell>
          <cell r="D928" t="str">
            <v>Tai heo muối 200g</v>
          </cell>
          <cell r="E928">
            <v>73000</v>
          </cell>
          <cell r="F928">
            <v>52815.25</v>
          </cell>
        </row>
        <row r="929">
          <cell r="A929" t="str">
            <v>KL00195THST150</v>
          </cell>
          <cell r="B929" t="str">
            <v>KL00195</v>
          </cell>
          <cell r="C929" t="str">
            <v>THST150</v>
          </cell>
          <cell r="D929" t="str">
            <v>Tai heo sốt thái 150g</v>
          </cell>
          <cell r="E929">
            <v>21667</v>
          </cell>
          <cell r="F929">
            <v>20583.649999999998</v>
          </cell>
        </row>
        <row r="930">
          <cell r="A930" t="str">
            <v>KL00196CGM300</v>
          </cell>
          <cell r="B930" t="str">
            <v>KL00196</v>
          </cell>
          <cell r="C930" t="str">
            <v>CGM300</v>
          </cell>
          <cell r="D930" t="str">
            <v>Chân giò heo muối 300g</v>
          </cell>
          <cell r="E930">
            <v>96000</v>
          </cell>
          <cell r="F930">
            <v>68290.83</v>
          </cell>
        </row>
        <row r="931">
          <cell r="A931" t="str">
            <v>KL00196CGST250</v>
          </cell>
          <cell r="B931" t="str">
            <v>KL00196</v>
          </cell>
          <cell r="C931" t="str">
            <v>CGST250</v>
          </cell>
          <cell r="D931" t="str">
            <v>Chân gà sả tắc 250g</v>
          </cell>
          <cell r="E931">
            <v>37500</v>
          </cell>
          <cell r="F931">
            <v>34875</v>
          </cell>
        </row>
        <row r="932">
          <cell r="A932" t="str">
            <v>KL00196GM500</v>
          </cell>
          <cell r="B932" t="str">
            <v>KL00196</v>
          </cell>
          <cell r="C932" t="str">
            <v>GM500</v>
          </cell>
          <cell r="D932" t="str">
            <v>Gà muối 500g</v>
          </cell>
          <cell r="E932">
            <v>147000</v>
          </cell>
          <cell r="F932">
            <v>103283.94</v>
          </cell>
        </row>
        <row r="933">
          <cell r="A933" t="str">
            <v>KL00196GTLX250G</v>
          </cell>
          <cell r="B933" t="str">
            <v>KL00196</v>
          </cell>
          <cell r="C933" t="str">
            <v>GTLX250G</v>
          </cell>
          <cell r="D933" t="str">
            <v>Giò Tai Lưỡi Xào 250g</v>
          </cell>
          <cell r="E933">
            <v>66000</v>
          </cell>
          <cell r="F933">
            <v>46670.19</v>
          </cell>
        </row>
        <row r="934">
          <cell r="A934" t="str">
            <v>KL00196TH200</v>
          </cell>
          <cell r="B934" t="str">
            <v>KL00196</v>
          </cell>
          <cell r="C934" t="str">
            <v>TH200</v>
          </cell>
          <cell r="D934" t="str">
            <v>Tai heo muối 200g</v>
          </cell>
          <cell r="E934">
            <v>73000</v>
          </cell>
          <cell r="F934">
            <v>51703.350000000006</v>
          </cell>
        </row>
        <row r="935">
          <cell r="A935" t="str">
            <v>KL00197CGM300</v>
          </cell>
          <cell r="B935" t="str">
            <v>KL00197</v>
          </cell>
          <cell r="C935" t="str">
            <v>CGM300</v>
          </cell>
          <cell r="D935" t="str">
            <v>Chân giò heo muối 300g</v>
          </cell>
          <cell r="E935">
            <v>96000</v>
          </cell>
          <cell r="F935">
            <v>69759.45</v>
          </cell>
        </row>
        <row r="936">
          <cell r="A936" t="str">
            <v>KL00197CGST150</v>
          </cell>
          <cell r="B936" t="str">
            <v>KL00197</v>
          </cell>
          <cell r="C936" t="str">
            <v>CGST150</v>
          </cell>
          <cell r="D936" t="str">
            <v>Chân gà sả tắc 150g</v>
          </cell>
          <cell r="E936">
            <v>22500</v>
          </cell>
          <cell r="F936">
            <v>21375</v>
          </cell>
        </row>
        <row r="937">
          <cell r="A937" t="str">
            <v>KL00197GM500</v>
          </cell>
          <cell r="B937" t="str">
            <v>KL00197</v>
          </cell>
          <cell r="C937" t="str">
            <v>GM500</v>
          </cell>
          <cell r="D937" t="str">
            <v>Gà muối 500g</v>
          </cell>
          <cell r="E937">
            <v>147000</v>
          </cell>
          <cell r="F937">
            <v>105505.09999999999</v>
          </cell>
        </row>
        <row r="938">
          <cell r="A938" t="str">
            <v>KL00198CC300</v>
          </cell>
          <cell r="B938" t="str">
            <v>KL00198</v>
          </cell>
          <cell r="C938" t="str">
            <v>CC300</v>
          </cell>
          <cell r="D938" t="str">
            <v>Chả cốm 300g</v>
          </cell>
          <cell r="E938">
            <v>90741</v>
          </cell>
          <cell r="F938">
            <v>74250</v>
          </cell>
        </row>
        <row r="939">
          <cell r="A939" t="str">
            <v>KL00198CGM100</v>
          </cell>
          <cell r="B939" t="str">
            <v>KL00198</v>
          </cell>
          <cell r="C939" t="str">
            <v>CGM100</v>
          </cell>
          <cell r="D939" t="str">
            <v>Chân giò heo muối 100g</v>
          </cell>
          <cell r="E939">
            <v>36111</v>
          </cell>
          <cell r="F939">
            <v>24549</v>
          </cell>
        </row>
        <row r="940">
          <cell r="A940" t="str">
            <v>KL00198CGM300</v>
          </cell>
          <cell r="B940" t="str">
            <v>KL00198</v>
          </cell>
          <cell r="C940" t="str">
            <v>CGM300</v>
          </cell>
          <cell r="D940" t="str">
            <v>Chân giò heo muối 300g</v>
          </cell>
          <cell r="E940">
            <v>96000</v>
          </cell>
          <cell r="F940">
            <v>73431</v>
          </cell>
        </row>
        <row r="941">
          <cell r="A941" t="str">
            <v>KL00198CGST150</v>
          </cell>
          <cell r="B941" t="str">
            <v>KL00198</v>
          </cell>
          <cell r="C941" t="str">
            <v>CGST150</v>
          </cell>
          <cell r="D941" t="str">
            <v>Chân gà sả tắc 150g</v>
          </cell>
          <cell r="E941">
            <v>22500</v>
          </cell>
          <cell r="F941">
            <v>22500</v>
          </cell>
        </row>
        <row r="942">
          <cell r="A942" t="str">
            <v>KL00198GM500</v>
          </cell>
          <cell r="B942" t="str">
            <v>KL00198</v>
          </cell>
          <cell r="C942" t="str">
            <v>GM500</v>
          </cell>
          <cell r="D942" t="str">
            <v>Gà muối 500g</v>
          </cell>
          <cell r="E942">
            <v>147000</v>
          </cell>
          <cell r="F942">
            <v>111058</v>
          </cell>
        </row>
        <row r="943">
          <cell r="A943" t="str">
            <v>KL00198GTLX250G</v>
          </cell>
          <cell r="B943" t="str">
            <v>KL00198</v>
          </cell>
          <cell r="C943" t="str">
            <v>GTLX250G</v>
          </cell>
          <cell r="D943" t="str">
            <v>Giò Tai Lưỡi Xào 250g</v>
          </cell>
          <cell r="E943">
            <v>66000</v>
          </cell>
          <cell r="F943">
            <v>50183</v>
          </cell>
        </row>
        <row r="944">
          <cell r="A944" t="str">
            <v>KL00198MNH250</v>
          </cell>
          <cell r="B944" t="str">
            <v>KL00198</v>
          </cell>
          <cell r="C944" t="str">
            <v>MNH250</v>
          </cell>
          <cell r="D944" t="str">
            <v>Mọc Nấm Hương 250g</v>
          </cell>
          <cell r="E944">
            <v>58333</v>
          </cell>
          <cell r="F944">
            <v>46000</v>
          </cell>
        </row>
        <row r="945">
          <cell r="A945" t="str">
            <v>KL00198THST150</v>
          </cell>
          <cell r="B945" t="str">
            <v>KL00198</v>
          </cell>
          <cell r="C945" t="str">
            <v>THST150</v>
          </cell>
          <cell r="D945" t="str">
            <v>Tai heo sốt thái 150g</v>
          </cell>
          <cell r="E945">
            <v>21667</v>
          </cell>
          <cell r="F945">
            <v>21667</v>
          </cell>
        </row>
        <row r="946">
          <cell r="A946" t="str">
            <v>KL00200CGM300</v>
          </cell>
          <cell r="B946" t="str">
            <v>KL00200</v>
          </cell>
          <cell r="C946" t="str">
            <v>CGM300</v>
          </cell>
          <cell r="D946" t="str">
            <v>Chân giò heo muối 300g</v>
          </cell>
          <cell r="E946">
            <v>73431</v>
          </cell>
          <cell r="F946">
            <v>73431</v>
          </cell>
        </row>
        <row r="947">
          <cell r="A947" t="str">
            <v>KL00200GSG250</v>
          </cell>
          <cell r="B947" t="str">
            <v>KL00200</v>
          </cell>
          <cell r="C947" t="str">
            <v>GSG250</v>
          </cell>
          <cell r="D947" t="str">
            <v>Giò sụn gà 250g</v>
          </cell>
          <cell r="E947">
            <v>50400</v>
          </cell>
          <cell r="F947">
            <v>50400</v>
          </cell>
        </row>
        <row r="948">
          <cell r="A948" t="str">
            <v>KL00200GL250</v>
          </cell>
          <cell r="B948" t="str">
            <v>KL00200</v>
          </cell>
          <cell r="C948" t="str">
            <v>GL250</v>
          </cell>
          <cell r="D948" t="str">
            <v>Giò lụa cây 250g</v>
          </cell>
          <cell r="E948">
            <v>49500</v>
          </cell>
          <cell r="F948">
            <v>49500</v>
          </cell>
        </row>
        <row r="949">
          <cell r="A949" t="str">
            <v>KL00201CN300</v>
          </cell>
          <cell r="B949" t="str">
            <v>KL00201</v>
          </cell>
          <cell r="C949" t="str">
            <v>CN300</v>
          </cell>
          <cell r="D949" t="str">
            <v>Chả nướng 300g</v>
          </cell>
          <cell r="E949">
            <v>79950</v>
          </cell>
          <cell r="F949">
            <v>79950</v>
          </cell>
        </row>
        <row r="950">
          <cell r="A950" t="str">
            <v>KL00201GTLX250G</v>
          </cell>
          <cell r="B950" t="str">
            <v>KL00201</v>
          </cell>
          <cell r="C950" t="str">
            <v>GTLX250G</v>
          </cell>
          <cell r="D950" t="str">
            <v>Giò Tai Lưỡi Xào 250</v>
          </cell>
          <cell r="E950">
            <v>50182</v>
          </cell>
          <cell r="F950">
            <v>50182</v>
          </cell>
        </row>
        <row r="951">
          <cell r="A951" t="str">
            <v>KL00201CC300</v>
          </cell>
          <cell r="B951" t="str">
            <v>KL00201</v>
          </cell>
          <cell r="C951" t="str">
            <v>CC300</v>
          </cell>
          <cell r="D951" t="str">
            <v>Chả cốm 300g</v>
          </cell>
          <cell r="E951">
            <v>74250</v>
          </cell>
          <cell r="F951">
            <v>74250</v>
          </cell>
        </row>
        <row r="952">
          <cell r="A952" t="str">
            <v>KL00201CGM300</v>
          </cell>
          <cell r="B952" t="str">
            <v>KL00201</v>
          </cell>
          <cell r="C952" t="str">
            <v>CGM300</v>
          </cell>
          <cell r="D952" t="str">
            <v>Chân giò heo muối 300g</v>
          </cell>
          <cell r="E952">
            <v>73431</v>
          </cell>
          <cell r="F952">
            <v>73431</v>
          </cell>
        </row>
        <row r="953">
          <cell r="A953" t="str">
            <v>KL00201CGM500</v>
          </cell>
          <cell r="B953" t="str">
            <v>KL00201</v>
          </cell>
          <cell r="C953" t="str">
            <v>CGM500</v>
          </cell>
          <cell r="D953" t="str">
            <v>Chân giò heo muối 500g</v>
          </cell>
          <cell r="E953">
            <v>107159</v>
          </cell>
          <cell r="F953">
            <v>107159</v>
          </cell>
        </row>
        <row r="954">
          <cell r="A954" t="str">
            <v>KL00201CGM100</v>
          </cell>
          <cell r="B954" t="str">
            <v>KL00201</v>
          </cell>
          <cell r="C954" t="str">
            <v>CGM100</v>
          </cell>
          <cell r="D954" t="str">
            <v>Chân giò heo muối 100g</v>
          </cell>
          <cell r="E954">
            <v>24549</v>
          </cell>
          <cell r="F954">
            <v>24549</v>
          </cell>
        </row>
        <row r="955">
          <cell r="A955" t="str">
            <v>KL00201MNH250</v>
          </cell>
          <cell r="B955" t="str">
            <v>KL00201</v>
          </cell>
          <cell r="C955" t="str">
            <v>MNH250</v>
          </cell>
          <cell r="D955" t="str">
            <v>Mọc Nấm Hương 250g</v>
          </cell>
          <cell r="E955">
            <v>46000</v>
          </cell>
          <cell r="F955">
            <v>46000</v>
          </cell>
        </row>
        <row r="956">
          <cell r="A956" t="str">
            <v>KL00201GM500</v>
          </cell>
          <cell r="B956" t="str">
            <v>KL00201</v>
          </cell>
          <cell r="C956" t="str">
            <v>GM500</v>
          </cell>
          <cell r="D956" t="str">
            <v>Gà muối 500g</v>
          </cell>
          <cell r="E956">
            <v>11058</v>
          </cell>
          <cell r="F956">
            <v>11058</v>
          </cell>
        </row>
        <row r="957">
          <cell r="A957" t="str">
            <v>KL00201GHK300</v>
          </cell>
          <cell r="B957" t="str">
            <v>KL00201</v>
          </cell>
          <cell r="C957" t="str">
            <v>GHK300</v>
          </cell>
          <cell r="D957" t="str">
            <v>Gà muối hun khói 300g</v>
          </cell>
          <cell r="E957">
            <v>70000</v>
          </cell>
          <cell r="F957">
            <v>70000</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KMARKETCGM300</v>
          </cell>
          <cell r="B965" t="str">
            <v>KMARKET</v>
          </cell>
          <cell r="C965" t="str">
            <v>CGM300</v>
          </cell>
          <cell r="D965" t="str">
            <v>Chân giò heo muối 300g</v>
          </cell>
          <cell r="E965">
            <v>73431</v>
          </cell>
          <cell r="F965">
            <v>69759</v>
          </cell>
        </row>
        <row r="966">
          <cell r="A966" t="str">
            <v>KMARKETCN300</v>
          </cell>
          <cell r="B966" t="str">
            <v>KMARKET</v>
          </cell>
          <cell r="C966" t="str">
            <v>CN300</v>
          </cell>
          <cell r="D966" t="str">
            <v>Chả nướng 300g</v>
          </cell>
          <cell r="E966">
            <v>70950</v>
          </cell>
          <cell r="F966">
            <v>67403</v>
          </cell>
        </row>
        <row r="967">
          <cell r="A967" t="str">
            <v>KMARKETGL250</v>
          </cell>
          <cell r="B967" t="str">
            <v>KMARKET</v>
          </cell>
          <cell r="C967" t="str">
            <v>GL250</v>
          </cell>
          <cell r="D967" t="str">
            <v>Giò lụa cây 250g</v>
          </cell>
          <cell r="E967">
            <v>56430</v>
          </cell>
          <cell r="F967">
            <v>56430</v>
          </cell>
        </row>
        <row r="968">
          <cell r="A968" t="str">
            <v>KMARKETGL500KT</v>
          </cell>
          <cell r="B968" t="str">
            <v>KMARKET</v>
          </cell>
          <cell r="C968" t="str">
            <v>GL500KT</v>
          </cell>
          <cell r="D968" t="str">
            <v>Giò lụa 500g</v>
          </cell>
          <cell r="E968">
            <v>89312</v>
          </cell>
          <cell r="F968">
            <v>89312</v>
          </cell>
        </row>
        <row r="969">
          <cell r="A969" t="str">
            <v>KMARKETGM500</v>
          </cell>
          <cell r="B969" t="str">
            <v>KMARKET</v>
          </cell>
          <cell r="C969" t="str">
            <v>GM500</v>
          </cell>
          <cell r="D969" t="str">
            <v>Gà muối 500g</v>
          </cell>
          <cell r="E969">
            <v>111058</v>
          </cell>
          <cell r="F969">
            <v>105505</v>
          </cell>
        </row>
        <row r="970">
          <cell r="A970" t="str">
            <v>KMARKETGSG250</v>
          </cell>
          <cell r="B970" t="str">
            <v>KMARKET</v>
          </cell>
          <cell r="C970" t="str">
            <v>GSG250</v>
          </cell>
          <cell r="D970" t="str">
            <v>Giò sụn gà 250g</v>
          </cell>
          <cell r="E970">
            <v>57998</v>
          </cell>
          <cell r="F970">
            <v>57998</v>
          </cell>
        </row>
        <row r="971">
          <cell r="A971" t="str">
            <v>KMARKETTH200</v>
          </cell>
          <cell r="B971" t="str">
            <v>KMARKET</v>
          </cell>
          <cell r="C971" t="str">
            <v>TH200</v>
          </cell>
          <cell r="D971" t="str">
            <v>Tai heo muối 200g</v>
          </cell>
          <cell r="E971">
            <v>55595</v>
          </cell>
          <cell r="F971">
            <v>52816</v>
          </cell>
        </row>
        <row r="972">
          <cell r="A972" t="str">
            <v>LOCALMARTCGM300</v>
          </cell>
          <cell r="B972" t="str">
            <v>LOCALMART</v>
          </cell>
          <cell r="C972" t="str">
            <v>CGM300</v>
          </cell>
          <cell r="D972" t="str">
            <v>Chân giò heo muối 300g</v>
          </cell>
          <cell r="E972">
            <v>73431</v>
          </cell>
          <cell r="F972">
            <v>73431</v>
          </cell>
        </row>
        <row r="973">
          <cell r="A973" t="str">
            <v>LOCALMARTCN300</v>
          </cell>
          <cell r="B973" t="str">
            <v>LOCALMART</v>
          </cell>
          <cell r="C973" t="str">
            <v>CN300</v>
          </cell>
          <cell r="D973" t="str">
            <v>Chả nướng 300g</v>
          </cell>
          <cell r="E973">
            <v>70950</v>
          </cell>
          <cell r="F973">
            <v>70950</v>
          </cell>
        </row>
        <row r="974">
          <cell r="A974" t="str">
            <v>LOCALMARTGM500</v>
          </cell>
          <cell r="B974" t="str">
            <v>LOCALMART</v>
          </cell>
          <cell r="C974" t="str">
            <v>GM500</v>
          </cell>
          <cell r="D974" t="str">
            <v>Gà muối 500g</v>
          </cell>
          <cell r="E974">
            <v>111058</v>
          </cell>
          <cell r="F974">
            <v>111058</v>
          </cell>
        </row>
        <row r="975">
          <cell r="A975" t="str">
            <v>LOCALMARTGTLX250G</v>
          </cell>
          <cell r="B975" t="str">
            <v>LOCALMART</v>
          </cell>
          <cell r="C975" t="str">
            <v>GTLX250G</v>
          </cell>
          <cell r="D975" t="str">
            <v>Giò Tai Lưỡi Xào 250g</v>
          </cell>
          <cell r="E975">
            <v>50183</v>
          </cell>
          <cell r="F975">
            <v>50182</v>
          </cell>
        </row>
        <row r="976">
          <cell r="A976" t="str">
            <v>LOCALMARTGXD500</v>
          </cell>
          <cell r="B976" t="str">
            <v>LOCALMART</v>
          </cell>
          <cell r="C976" t="str">
            <v>GXD500</v>
          </cell>
          <cell r="D976" t="str">
            <v>Gà xì dầu 500g</v>
          </cell>
          <cell r="E976">
            <v>111606</v>
          </cell>
          <cell r="F976">
            <v>111606</v>
          </cell>
        </row>
        <row r="977">
          <cell r="A977" t="str">
            <v>LOTTECGM500</v>
          </cell>
          <cell r="B977" t="str">
            <v>LOTTE</v>
          </cell>
          <cell r="C977" t="str">
            <v>CGM500</v>
          </cell>
          <cell r="D977" t="str">
            <v>Chân giò heo muối 500g</v>
          </cell>
          <cell r="E977">
            <v>119066</v>
          </cell>
          <cell r="F977">
            <v>119066</v>
          </cell>
        </row>
        <row r="978">
          <cell r="A978" t="str">
            <v>LOTTEGM500</v>
          </cell>
          <cell r="B978" t="str">
            <v>LOTTE</v>
          </cell>
          <cell r="C978" t="str">
            <v>GM500</v>
          </cell>
          <cell r="D978" t="str">
            <v>Gà muối 500g</v>
          </cell>
          <cell r="E978">
            <v>111058</v>
          </cell>
          <cell r="F978">
            <v>111058</v>
          </cell>
        </row>
        <row r="979">
          <cell r="A979" t="str">
            <v>LOTTETH400</v>
          </cell>
          <cell r="B979" t="str">
            <v>LOTTE</v>
          </cell>
          <cell r="C979" t="str">
            <v>TH400</v>
          </cell>
          <cell r="D979" t="str">
            <v>Tai heo muối 400g</v>
          </cell>
          <cell r="E979">
            <v>107205</v>
          </cell>
          <cell r="F979">
            <v>107205</v>
          </cell>
        </row>
        <row r="980">
          <cell r="A980" t="str">
            <v>MEGACGM300</v>
          </cell>
          <cell r="B980" t="str">
            <v>MEGA</v>
          </cell>
          <cell r="C980" t="str">
            <v>CGM300</v>
          </cell>
          <cell r="D980" t="str">
            <v>Chân giò heo muối 300g</v>
          </cell>
          <cell r="E980">
            <v>73431</v>
          </cell>
          <cell r="F980">
            <v>73431</v>
          </cell>
        </row>
        <row r="981">
          <cell r="A981" t="str">
            <v>MEGACGM500</v>
          </cell>
          <cell r="B981" t="str">
            <v>MEGA</v>
          </cell>
          <cell r="C981" t="str">
            <v>CGM500</v>
          </cell>
          <cell r="D981" t="str">
            <v>Chân giò heo muối 500g</v>
          </cell>
          <cell r="E981">
            <v>119066</v>
          </cell>
          <cell r="F981">
            <v>119066</v>
          </cell>
        </row>
        <row r="982">
          <cell r="A982" t="str">
            <v>MEGAGM500</v>
          </cell>
          <cell r="B982" t="str">
            <v>MEGA</v>
          </cell>
          <cell r="C982" t="str">
            <v>GM500</v>
          </cell>
          <cell r="D982" t="str">
            <v>Gà muối 500g</v>
          </cell>
          <cell r="E982">
            <v>111058</v>
          </cell>
          <cell r="F982">
            <v>111058</v>
          </cell>
        </row>
        <row r="983">
          <cell r="A983" t="str">
            <v>MEGAGTLX250G</v>
          </cell>
          <cell r="B983" t="str">
            <v>MEGA</v>
          </cell>
          <cell r="C983" t="str">
            <v>GTLX250G</v>
          </cell>
          <cell r="D983" t="str">
            <v>Giò Tai Lưỡi Xào 250g</v>
          </cell>
          <cell r="E983">
            <v>50183</v>
          </cell>
          <cell r="F983">
            <v>50183</v>
          </cell>
        </row>
        <row r="984">
          <cell r="A984" t="str">
            <v>MEGAGXD500</v>
          </cell>
          <cell r="B984" t="str">
            <v>MEGA</v>
          </cell>
          <cell r="C984" t="str">
            <v>GXD500</v>
          </cell>
          <cell r="D984" t="str">
            <v>Gà xì dầu 500g</v>
          </cell>
          <cell r="E984">
            <v>111606</v>
          </cell>
          <cell r="F984">
            <v>111606</v>
          </cell>
        </row>
        <row r="985">
          <cell r="A985" t="str">
            <v>MEGAMNH250</v>
          </cell>
          <cell r="B985" t="str">
            <v>MEGA</v>
          </cell>
          <cell r="C985" t="str">
            <v>MNH250</v>
          </cell>
          <cell r="D985" t="str">
            <v>Mọc Nấm Hương 250g</v>
          </cell>
          <cell r="E985">
            <v>46000</v>
          </cell>
          <cell r="F985">
            <v>46000</v>
          </cell>
        </row>
        <row r="986">
          <cell r="A986" t="str">
            <v>MEGAMNH500</v>
          </cell>
          <cell r="B986" t="str">
            <v>MEGA</v>
          </cell>
          <cell r="C986" t="str">
            <v>MNH500</v>
          </cell>
          <cell r="D986" t="str">
            <v>Mọc Nấm Hương 500g</v>
          </cell>
          <cell r="E986">
            <v>92000</v>
          </cell>
          <cell r="F986">
            <v>92000</v>
          </cell>
        </row>
        <row r="987">
          <cell r="A987" t="str">
            <v>MEGATH200</v>
          </cell>
          <cell r="B987" t="str">
            <v>MEGA</v>
          </cell>
          <cell r="C987" t="str">
            <v>TH200</v>
          </cell>
          <cell r="D987" t="str">
            <v>Tai heo muối 200g</v>
          </cell>
          <cell r="E987">
            <v>55595</v>
          </cell>
          <cell r="F987">
            <v>55595</v>
          </cell>
        </row>
        <row r="988">
          <cell r="A988" t="str">
            <v>MEGATH400</v>
          </cell>
          <cell r="B988" t="str">
            <v>MEGA</v>
          </cell>
          <cell r="C988" t="str">
            <v>TH400</v>
          </cell>
          <cell r="D988" t="str">
            <v>Tai heo muối 400g</v>
          </cell>
          <cell r="E988">
            <v>107205</v>
          </cell>
          <cell r="F988">
            <v>107205</v>
          </cell>
        </row>
        <row r="989">
          <cell r="A989" t="str">
            <v>MINHCAUCGM300</v>
          </cell>
          <cell r="B989" t="str">
            <v>MINHCAU</v>
          </cell>
          <cell r="C989" t="str">
            <v>CGM300</v>
          </cell>
          <cell r="D989" t="str">
            <v>Chân giò heo muối 300g</v>
          </cell>
          <cell r="E989">
            <v>73431</v>
          </cell>
          <cell r="F989">
            <v>66088</v>
          </cell>
        </row>
        <row r="990">
          <cell r="A990" t="str">
            <v>MINHCAUCGM500</v>
          </cell>
          <cell r="B990" t="str">
            <v>MINHCAU</v>
          </cell>
          <cell r="C990" t="str">
            <v>CGM500</v>
          </cell>
          <cell r="D990" t="str">
            <v>Chân giò heo muối 500g</v>
          </cell>
          <cell r="E990">
            <v>119066</v>
          </cell>
          <cell r="F990">
            <v>107159</v>
          </cell>
        </row>
        <row r="991">
          <cell r="A991" t="str">
            <v>MINHCAUGM500</v>
          </cell>
          <cell r="B991" t="str">
            <v>MINHCAU</v>
          </cell>
          <cell r="C991" t="str">
            <v>GM500</v>
          </cell>
          <cell r="D991" t="str">
            <v>Gà muối 500g</v>
          </cell>
          <cell r="E991">
            <v>111058</v>
          </cell>
          <cell r="F991">
            <v>99952</v>
          </cell>
        </row>
        <row r="992">
          <cell r="A992" t="str">
            <v>MINHCAUTH200</v>
          </cell>
          <cell r="B992" t="str">
            <v>MINHCAU</v>
          </cell>
          <cell r="C992" t="str">
            <v>TH200</v>
          </cell>
          <cell r="D992" t="str">
            <v>Tai heo muối 200g</v>
          </cell>
          <cell r="E992">
            <v>55595</v>
          </cell>
          <cell r="F992">
            <v>50036</v>
          </cell>
        </row>
        <row r="993">
          <cell r="A993" t="str">
            <v>OKONOCGM100</v>
          </cell>
          <cell r="B993" t="str">
            <v>OKONO</v>
          </cell>
          <cell r="C993" t="str">
            <v>CGM100</v>
          </cell>
          <cell r="D993" t="str">
            <v>Chân giò heo muối 100g</v>
          </cell>
          <cell r="E993">
            <v>24549</v>
          </cell>
          <cell r="F993">
            <v>23322</v>
          </cell>
        </row>
        <row r="994">
          <cell r="A994" t="str">
            <v>OKONOCGM300</v>
          </cell>
          <cell r="B994" t="str">
            <v>OKONO</v>
          </cell>
          <cell r="C994" t="str">
            <v>CGM300</v>
          </cell>
          <cell r="D994" t="str">
            <v>Chân giò heo muối 300g</v>
          </cell>
          <cell r="E994">
            <v>73431</v>
          </cell>
          <cell r="F994">
            <v>69759</v>
          </cell>
        </row>
        <row r="995">
          <cell r="A995" t="str">
            <v>OKONOGM500</v>
          </cell>
          <cell r="B995" t="str">
            <v>OKONO</v>
          </cell>
          <cell r="C995" t="str">
            <v>GM500</v>
          </cell>
          <cell r="D995" t="str">
            <v>Gà muối 500g</v>
          </cell>
          <cell r="E995">
            <v>111058</v>
          </cell>
          <cell r="F995">
            <v>105505</v>
          </cell>
        </row>
        <row r="996">
          <cell r="A996" t="str">
            <v>OKONOGTLX250G</v>
          </cell>
          <cell r="B996" t="str">
            <v>OKONO</v>
          </cell>
          <cell r="C996" t="str">
            <v>GTLX250G</v>
          </cell>
          <cell r="D996" t="str">
            <v>Giò Tai Lưỡi Xào 250g</v>
          </cell>
          <cell r="E996">
            <v>50183</v>
          </cell>
          <cell r="F996">
            <v>47674</v>
          </cell>
        </row>
        <row r="997">
          <cell r="A997" t="str">
            <v>OKONOTH200</v>
          </cell>
          <cell r="B997" t="str">
            <v>OKONO</v>
          </cell>
          <cell r="C997" t="str">
            <v>TH200</v>
          </cell>
          <cell r="D997" t="str">
            <v>Tai heo muối 200g</v>
          </cell>
          <cell r="E997">
            <v>55595</v>
          </cell>
          <cell r="F997">
            <v>52816</v>
          </cell>
        </row>
        <row r="998">
          <cell r="A998" t="str">
            <v>PTMARTCC300</v>
          </cell>
          <cell r="B998" t="str">
            <v>PTMART</v>
          </cell>
          <cell r="C998" t="str">
            <v>CC300</v>
          </cell>
          <cell r="D998" t="str">
            <v>Chả cốm 300g</v>
          </cell>
          <cell r="E998">
            <v>74250</v>
          </cell>
          <cell r="F998">
            <v>70537.5</v>
          </cell>
        </row>
        <row r="999">
          <cell r="A999" t="str">
            <v>PTMARTCGM300</v>
          </cell>
          <cell r="B999" t="str">
            <v>PTMART</v>
          </cell>
          <cell r="C999" t="str">
            <v>CGM300</v>
          </cell>
          <cell r="D999" t="str">
            <v>Chân giò heo muối 300g</v>
          </cell>
          <cell r="E999">
            <v>73431</v>
          </cell>
          <cell r="F999">
            <v>69759.45</v>
          </cell>
        </row>
        <row r="1000">
          <cell r="A1000" t="str">
            <v>PTMARTCGM500</v>
          </cell>
          <cell r="B1000" t="str">
            <v>PTMART</v>
          </cell>
          <cell r="C1000" t="str">
            <v>CGM500</v>
          </cell>
          <cell r="D1000" t="str">
            <v>Chân giò heo muối 500g</v>
          </cell>
          <cell r="E1000">
            <v>119066</v>
          </cell>
          <cell r="F1000">
            <v>113112.7</v>
          </cell>
        </row>
        <row r="1001">
          <cell r="A1001" t="str">
            <v>PTMARTCN300</v>
          </cell>
          <cell r="B1001" t="str">
            <v>PTMART</v>
          </cell>
          <cell r="C1001" t="str">
            <v>CN300</v>
          </cell>
          <cell r="D1001" t="str">
            <v>Chả nướng 300g</v>
          </cell>
          <cell r="E1001">
            <v>70950</v>
          </cell>
          <cell r="F1001">
            <v>67402.5</v>
          </cell>
        </row>
        <row r="1002">
          <cell r="A1002" t="str">
            <v>PTMARTGM500</v>
          </cell>
          <cell r="B1002" t="str">
            <v>PTMART</v>
          </cell>
          <cell r="C1002" t="str">
            <v>GM500</v>
          </cell>
          <cell r="D1002" t="str">
            <v>Gà muối 500g</v>
          </cell>
          <cell r="E1002">
            <v>111058</v>
          </cell>
          <cell r="F1002">
            <v>105505.09999999999</v>
          </cell>
        </row>
        <row r="1003">
          <cell r="A1003" t="str">
            <v>PTMARTGTLX250G</v>
          </cell>
          <cell r="B1003" t="str">
            <v>PTMART</v>
          </cell>
          <cell r="C1003" t="str">
            <v>GTLX250G</v>
          </cell>
          <cell r="D1003" t="str">
            <v>Giò Tai Lưỡi Xào 250g</v>
          </cell>
          <cell r="E1003">
            <v>50183</v>
          </cell>
          <cell r="F1003">
            <v>47673.85</v>
          </cell>
        </row>
        <row r="1004">
          <cell r="A1004" t="str">
            <v>PTMARTMNH250</v>
          </cell>
          <cell r="B1004" t="str">
            <v>PTMART</v>
          </cell>
          <cell r="C1004" t="str">
            <v>MNH250</v>
          </cell>
          <cell r="D1004" t="str">
            <v>Mọc Nấm Hương 250g</v>
          </cell>
          <cell r="E1004">
            <v>46000</v>
          </cell>
          <cell r="F1004">
            <v>43700</v>
          </cell>
        </row>
        <row r="1005">
          <cell r="A1005" t="str">
            <v>PTMARTTH200</v>
          </cell>
          <cell r="B1005" t="str">
            <v>PTMART</v>
          </cell>
          <cell r="C1005" t="str">
            <v>TH200</v>
          </cell>
          <cell r="D1005" t="str">
            <v>Tai heo muối 200g</v>
          </cell>
          <cell r="E1005">
            <v>55595</v>
          </cell>
          <cell r="F1005">
            <v>52815.25</v>
          </cell>
        </row>
        <row r="1006">
          <cell r="A1006" t="str">
            <v>READYMARTCC300</v>
          </cell>
          <cell r="B1006" t="str">
            <v>READYMART</v>
          </cell>
          <cell r="C1006" t="str">
            <v>CC300</v>
          </cell>
          <cell r="D1006" t="str">
            <v>Chả cốm 300g</v>
          </cell>
          <cell r="E1006">
            <v>74250</v>
          </cell>
          <cell r="F1006">
            <v>69052.5</v>
          </cell>
        </row>
        <row r="1007">
          <cell r="A1007" t="str">
            <v>READYMARTCGM100</v>
          </cell>
          <cell r="B1007" t="str">
            <v>READYMART</v>
          </cell>
          <cell r="C1007" t="str">
            <v>CGM100</v>
          </cell>
          <cell r="D1007" t="str">
            <v>Chân giò heo muối 100g</v>
          </cell>
          <cell r="E1007">
            <v>24549</v>
          </cell>
          <cell r="F1007">
            <v>22830.57</v>
          </cell>
        </row>
        <row r="1008">
          <cell r="A1008" t="str">
            <v>READYMARTCGM300</v>
          </cell>
          <cell r="B1008" t="str">
            <v>READYMART</v>
          </cell>
          <cell r="C1008" t="str">
            <v>CGM300</v>
          </cell>
          <cell r="D1008" t="str">
            <v>Chân giò heo muối 300g</v>
          </cell>
          <cell r="E1008">
            <v>73431</v>
          </cell>
          <cell r="F1008">
            <v>68290.83</v>
          </cell>
        </row>
        <row r="1009">
          <cell r="A1009" t="str">
            <v>READYMARTCGM500</v>
          </cell>
          <cell r="B1009" t="str">
            <v>READYMART</v>
          </cell>
          <cell r="C1009" t="str">
            <v>CGM500</v>
          </cell>
          <cell r="D1009" t="str">
            <v>Chân giò heo muối 500g</v>
          </cell>
          <cell r="E1009">
            <v>119066</v>
          </cell>
          <cell r="F1009">
            <v>110731.38</v>
          </cell>
        </row>
        <row r="1010">
          <cell r="A1010" t="str">
            <v>READYMARTCGST150</v>
          </cell>
          <cell r="B1010" t="str">
            <v>READYMART</v>
          </cell>
          <cell r="C1010" t="str">
            <v>CGST150</v>
          </cell>
          <cell r="D1010" t="str">
            <v>Chân gà sả tắc 150g</v>
          </cell>
          <cell r="E1010">
            <v>22500</v>
          </cell>
          <cell r="F1010">
            <v>20925</v>
          </cell>
        </row>
        <row r="1011">
          <cell r="A1011" t="str">
            <v>READYMARTCGST250</v>
          </cell>
          <cell r="B1011" t="str">
            <v>READYMART</v>
          </cell>
          <cell r="C1011" t="str">
            <v>CGST250</v>
          </cell>
          <cell r="D1011" t="str">
            <v>Chân gà sả tắc 250g</v>
          </cell>
          <cell r="E1011">
            <v>37500</v>
          </cell>
          <cell r="F1011">
            <v>34875</v>
          </cell>
        </row>
        <row r="1012">
          <cell r="A1012" t="str">
            <v>READYMARTCN300</v>
          </cell>
          <cell r="B1012" t="str">
            <v>READYMART</v>
          </cell>
          <cell r="C1012" t="str">
            <v>CN300</v>
          </cell>
          <cell r="D1012" t="str">
            <v>Chả nướng 300g</v>
          </cell>
          <cell r="E1012">
            <v>70950</v>
          </cell>
          <cell r="F1012">
            <v>65983.5</v>
          </cell>
        </row>
        <row r="1013">
          <cell r="A1013" t="str">
            <v>READYMARTGL250</v>
          </cell>
          <cell r="B1013" t="str">
            <v>READYMART</v>
          </cell>
          <cell r="C1013" t="str">
            <v>GL250</v>
          </cell>
          <cell r="D1013" t="str">
            <v>Giò lụa cây 250g</v>
          </cell>
          <cell r="E1013">
            <v>59400</v>
          </cell>
          <cell r="F1013">
            <v>46035</v>
          </cell>
        </row>
        <row r="1014">
          <cell r="A1014" t="str">
            <v>READYMARTGM500</v>
          </cell>
          <cell r="B1014" t="str">
            <v>READYMART</v>
          </cell>
          <cell r="C1014" t="str">
            <v>GM500</v>
          </cell>
          <cell r="D1014" t="str">
            <v>Gà muối 500g</v>
          </cell>
          <cell r="E1014">
            <v>111058</v>
          </cell>
          <cell r="F1014">
            <v>103283.94</v>
          </cell>
        </row>
        <row r="1015">
          <cell r="A1015" t="str">
            <v>READYMARTGTLX250G</v>
          </cell>
          <cell r="B1015" t="str">
            <v>READYMART</v>
          </cell>
          <cell r="C1015" t="str">
            <v>GTLX250G</v>
          </cell>
          <cell r="D1015" t="str">
            <v>Giò Tai Lưỡi Xào 250g</v>
          </cell>
          <cell r="E1015">
            <v>50183</v>
          </cell>
          <cell r="F1015">
            <v>46670.19</v>
          </cell>
        </row>
        <row r="1016">
          <cell r="A1016" t="str">
            <v>READYMARTGXD500</v>
          </cell>
          <cell r="B1016" t="str">
            <v>READYMART</v>
          </cell>
          <cell r="C1016" t="str">
            <v>GXD500</v>
          </cell>
          <cell r="D1016" t="str">
            <v>Gà xì dầu 500g</v>
          </cell>
          <cell r="E1016">
            <v>111606</v>
          </cell>
          <cell r="F1016">
            <v>103793.58</v>
          </cell>
        </row>
        <row r="1017">
          <cell r="A1017" t="str">
            <v>READYMARTMNH250</v>
          </cell>
          <cell r="B1017" t="str">
            <v>READYMART</v>
          </cell>
          <cell r="C1017" t="str">
            <v>MNH250</v>
          </cell>
          <cell r="D1017" t="str">
            <v>Mọc Nấm Hương 250g</v>
          </cell>
          <cell r="E1017">
            <v>46000</v>
          </cell>
          <cell r="F1017">
            <v>42780</v>
          </cell>
        </row>
        <row r="1018">
          <cell r="A1018" t="str">
            <v>READYMARTTH200</v>
          </cell>
          <cell r="B1018" t="str">
            <v>READYMART</v>
          </cell>
          <cell r="C1018" t="str">
            <v>TH200</v>
          </cell>
          <cell r="D1018" t="str">
            <v>Tai heo muối 200g</v>
          </cell>
          <cell r="E1018">
            <v>55595</v>
          </cell>
          <cell r="F1018">
            <v>51703.350000000006</v>
          </cell>
        </row>
        <row r="1019">
          <cell r="A1019" t="str">
            <v>READYMARTTHST150</v>
          </cell>
          <cell r="B1019" t="str">
            <v>READYMART</v>
          </cell>
          <cell r="C1019" t="str">
            <v>THST150</v>
          </cell>
          <cell r="D1019" t="str">
            <v>Tai heo sốt thái 150g</v>
          </cell>
          <cell r="E1019">
            <v>21667</v>
          </cell>
          <cell r="F1019">
            <v>20150.310000000001</v>
          </cell>
        </row>
        <row r="1020">
          <cell r="A1020" t="str">
            <v>READYMARTTHST250</v>
          </cell>
          <cell r="B1020" t="str">
            <v>READYMART</v>
          </cell>
          <cell r="C1020" t="str">
            <v>THST250</v>
          </cell>
          <cell r="D1020" t="str">
            <v>Tai heo sốt thái 250g</v>
          </cell>
          <cell r="E1020">
            <v>36111</v>
          </cell>
          <cell r="F1020">
            <v>33583.230000000003</v>
          </cell>
        </row>
        <row r="1021">
          <cell r="A1021" t="str">
            <v>READYMARTGHK300</v>
          </cell>
          <cell r="B1021" t="str">
            <v>READYMART</v>
          </cell>
          <cell r="C1021" t="str">
            <v>GHK300</v>
          </cell>
          <cell r="D1021" t="str">
            <v>Gà muối hun khói 300g</v>
          </cell>
          <cell r="E1021">
            <v>70000</v>
          </cell>
          <cell r="F1021">
            <v>65100</v>
          </cell>
        </row>
        <row r="1022">
          <cell r="A1022" t="str">
            <v>READYMARTGSG250</v>
          </cell>
          <cell r="B1022" t="str">
            <v>READYMART</v>
          </cell>
          <cell r="C1022" t="str">
            <v>GSG250</v>
          </cell>
          <cell r="D1022" t="str">
            <v>Giò sụn gà 250g</v>
          </cell>
          <cell r="E1022">
            <v>61050</v>
          </cell>
          <cell r="F1022">
            <v>46872</v>
          </cell>
        </row>
        <row r="1023">
          <cell r="A1023" t="str">
            <v>SANHDIEUCGM300</v>
          </cell>
          <cell r="B1023" t="str">
            <v>SANHDIEU</v>
          </cell>
          <cell r="C1023" t="str">
            <v>CGM300</v>
          </cell>
          <cell r="D1023" t="str">
            <v>Chân giò heo muối 300g</v>
          </cell>
          <cell r="E1023">
            <v>73431</v>
          </cell>
          <cell r="F1023">
            <v>73431</v>
          </cell>
        </row>
        <row r="1024">
          <cell r="A1024" t="str">
            <v>SANHDIEUGM500</v>
          </cell>
          <cell r="B1024" t="str">
            <v>SANHDIEU</v>
          </cell>
          <cell r="C1024" t="str">
            <v>GM500</v>
          </cell>
          <cell r="D1024" t="str">
            <v>Gà muối 500g</v>
          </cell>
          <cell r="E1024">
            <v>111058</v>
          </cell>
          <cell r="F1024">
            <v>111058</v>
          </cell>
        </row>
        <row r="1025">
          <cell r="A1025" t="str">
            <v>SANHDIEUGTLX250G</v>
          </cell>
          <cell r="B1025" t="str">
            <v>SANHDIEU</v>
          </cell>
          <cell r="C1025" t="str">
            <v>GTLX250G</v>
          </cell>
          <cell r="D1025" t="str">
            <v>Giò Tai Lưỡi Xào 250g</v>
          </cell>
          <cell r="E1025">
            <v>50183</v>
          </cell>
          <cell r="F1025">
            <v>50183</v>
          </cell>
        </row>
        <row r="1026">
          <cell r="A1026" t="str">
            <v>SANHDIEUTH200</v>
          </cell>
          <cell r="B1026" t="str">
            <v>SANHDIEU</v>
          </cell>
          <cell r="C1026" t="str">
            <v>TH200</v>
          </cell>
          <cell r="D1026" t="str">
            <v>Tai heo muối 200g</v>
          </cell>
          <cell r="E1026">
            <v>55595</v>
          </cell>
          <cell r="F1026">
            <v>55595</v>
          </cell>
        </row>
        <row r="1027">
          <cell r="A1027" t="str">
            <v>SEVENCGM100</v>
          </cell>
          <cell r="B1027" t="str">
            <v>SEVEN</v>
          </cell>
          <cell r="C1027" t="str">
            <v>CGM100</v>
          </cell>
          <cell r="D1027" t="str">
            <v>Chân giò heo muối 100g</v>
          </cell>
          <cell r="E1027">
            <v>24549</v>
          </cell>
          <cell r="F1027">
            <v>22340</v>
          </cell>
        </row>
        <row r="1028">
          <cell r="A1028" t="str">
            <v>SEVENGM500</v>
          </cell>
          <cell r="B1028" t="str">
            <v>SEVEN</v>
          </cell>
          <cell r="C1028" t="str">
            <v>GM500</v>
          </cell>
          <cell r="D1028" t="str">
            <v>Gà muối 500g</v>
          </cell>
          <cell r="E1028">
            <v>111058</v>
          </cell>
          <cell r="F1028">
            <v>101063</v>
          </cell>
        </row>
        <row r="1029">
          <cell r="A1029" t="str">
            <v>SIBACGM300</v>
          </cell>
          <cell r="B1029" t="str">
            <v>SIBA</v>
          </cell>
          <cell r="C1029" t="str">
            <v>CGM300</v>
          </cell>
          <cell r="D1029" t="str">
            <v>Chân giò heo muối 300g</v>
          </cell>
          <cell r="E1029">
            <v>73431</v>
          </cell>
          <cell r="F1029">
            <v>69025</v>
          </cell>
        </row>
        <row r="1030">
          <cell r="A1030" t="str">
            <v>SIBAGSG250</v>
          </cell>
          <cell r="B1030" t="str">
            <v>SIBA</v>
          </cell>
          <cell r="C1030" t="str">
            <v>GSG250</v>
          </cell>
          <cell r="D1030" t="str">
            <v>Giò sụn gà 250g</v>
          </cell>
          <cell r="E1030">
            <v>57387</v>
          </cell>
          <cell r="F1030">
            <v>57387</v>
          </cell>
        </row>
        <row r="1031">
          <cell r="A1031" t="str">
            <v>SIBAGTLX250G</v>
          </cell>
          <cell r="B1031" t="str">
            <v>SIBA</v>
          </cell>
          <cell r="C1031" t="str">
            <v>GTLX250G</v>
          </cell>
          <cell r="D1031" t="str">
            <v>Giò Tai Lưỡi Xào 250g</v>
          </cell>
          <cell r="E1031">
            <v>50183</v>
          </cell>
          <cell r="F1031">
            <v>47172</v>
          </cell>
        </row>
        <row r="1032">
          <cell r="A1032" t="str">
            <v>SIBATH200</v>
          </cell>
          <cell r="B1032" t="str">
            <v>SIBA</v>
          </cell>
          <cell r="C1032" t="str">
            <v>TH200</v>
          </cell>
          <cell r="D1032" t="str">
            <v>Tai heo muối 200g</v>
          </cell>
          <cell r="E1032">
            <v>55595</v>
          </cell>
          <cell r="F1032">
            <v>52259</v>
          </cell>
        </row>
        <row r="1033">
          <cell r="A1033" t="str">
            <v>SMARTCC300</v>
          </cell>
          <cell r="B1033" t="str">
            <v>SMART</v>
          </cell>
          <cell r="C1033" t="str">
            <v>CC300</v>
          </cell>
          <cell r="D1033" t="str">
            <v>Chả cốm 300g</v>
          </cell>
          <cell r="E1033">
            <v>74250</v>
          </cell>
          <cell r="F1033">
            <v>70538</v>
          </cell>
        </row>
        <row r="1034">
          <cell r="A1034" t="str">
            <v>SMARTCGM100</v>
          </cell>
          <cell r="B1034" t="str">
            <v>SMART</v>
          </cell>
          <cell r="C1034" t="str">
            <v>CGM100</v>
          </cell>
          <cell r="D1034" t="str">
            <v>Chân giò heo muối 100g</v>
          </cell>
          <cell r="E1034">
            <v>24549</v>
          </cell>
          <cell r="F1034">
            <v>23322</v>
          </cell>
        </row>
        <row r="1035">
          <cell r="A1035" t="str">
            <v>SMARTCGM300</v>
          </cell>
          <cell r="B1035" t="str">
            <v>SMART</v>
          </cell>
          <cell r="C1035" t="str">
            <v>CGM300</v>
          </cell>
          <cell r="D1035" t="str">
            <v>Chân giò heo muối 300g</v>
          </cell>
          <cell r="E1035">
            <v>73431</v>
          </cell>
          <cell r="F1035">
            <v>69759</v>
          </cell>
        </row>
        <row r="1036">
          <cell r="A1036" t="str">
            <v>SMARTCN300</v>
          </cell>
          <cell r="B1036" t="str">
            <v>SMART</v>
          </cell>
          <cell r="C1036" t="str">
            <v>CN300</v>
          </cell>
          <cell r="D1036" t="str">
            <v>Chả nướng 300g</v>
          </cell>
          <cell r="E1036">
            <v>70950</v>
          </cell>
          <cell r="F1036">
            <v>67403</v>
          </cell>
        </row>
        <row r="1037">
          <cell r="A1037" t="str">
            <v>SMARTGL250</v>
          </cell>
          <cell r="B1037" t="str">
            <v>SMART</v>
          </cell>
          <cell r="C1037" t="str">
            <v>GL250</v>
          </cell>
          <cell r="D1037" t="str">
            <v>Giò lụa cây 250g</v>
          </cell>
          <cell r="E1037">
            <v>56430</v>
          </cell>
          <cell r="F1037">
            <v>56430</v>
          </cell>
        </row>
        <row r="1038">
          <cell r="A1038" t="str">
            <v>SMARTGM500</v>
          </cell>
          <cell r="B1038" t="str">
            <v>SMART</v>
          </cell>
          <cell r="C1038" t="str">
            <v>GM500</v>
          </cell>
          <cell r="D1038" t="str">
            <v>Gà muối 500g</v>
          </cell>
          <cell r="E1038">
            <v>111058</v>
          </cell>
          <cell r="F1038">
            <v>105506</v>
          </cell>
        </row>
        <row r="1039">
          <cell r="A1039" t="str">
            <v>SMARTGSG250</v>
          </cell>
          <cell r="B1039" t="str">
            <v>SMART</v>
          </cell>
          <cell r="C1039" t="str">
            <v>GSG250</v>
          </cell>
          <cell r="D1039" t="str">
            <v>Giò sụn gà 250g</v>
          </cell>
          <cell r="E1039">
            <v>57998</v>
          </cell>
          <cell r="F1039">
            <v>57998</v>
          </cell>
        </row>
        <row r="1040">
          <cell r="A1040" t="str">
            <v>SMARTGTLX250G</v>
          </cell>
          <cell r="B1040" t="str">
            <v>SMART</v>
          </cell>
          <cell r="C1040" t="str">
            <v>GTLX250G</v>
          </cell>
          <cell r="D1040" t="str">
            <v>Giò Tai Lưỡi Xào 250g</v>
          </cell>
          <cell r="E1040">
            <v>50183</v>
          </cell>
          <cell r="F1040">
            <v>47672</v>
          </cell>
        </row>
        <row r="1041">
          <cell r="A1041" t="str">
            <v>SMARTGTNH500</v>
          </cell>
          <cell r="B1041" t="str">
            <v>SMART</v>
          </cell>
          <cell r="C1041" t="str">
            <v>GTNH500</v>
          </cell>
          <cell r="D1041" t="str">
            <v>Giò tai nấm hương 500g</v>
          </cell>
          <cell r="E1041">
            <v>96890</v>
          </cell>
          <cell r="F1041">
            <v>96890</v>
          </cell>
        </row>
        <row r="1042">
          <cell r="A1042" t="str">
            <v>SMARTMNH250</v>
          </cell>
          <cell r="B1042" t="str">
            <v>SMART</v>
          </cell>
          <cell r="C1042" t="str">
            <v>MNH250</v>
          </cell>
          <cell r="D1042" t="str">
            <v>Mọc Nấm Hương 250g</v>
          </cell>
          <cell r="E1042">
            <v>46000</v>
          </cell>
          <cell r="F1042">
            <v>43700</v>
          </cell>
        </row>
        <row r="1043">
          <cell r="A1043" t="str">
            <v>SMARTTH200</v>
          </cell>
          <cell r="B1043" t="str">
            <v>SMART</v>
          </cell>
          <cell r="C1043" t="str">
            <v>TH200</v>
          </cell>
          <cell r="D1043" t="str">
            <v>Tai heo muối 200g</v>
          </cell>
          <cell r="E1043">
            <v>55595</v>
          </cell>
          <cell r="F1043">
            <v>52815</v>
          </cell>
        </row>
        <row r="1044">
          <cell r="A1044" t="str">
            <v>STCHOHAYCGM100</v>
          </cell>
          <cell r="B1044" t="str">
            <v>STCHOHAY</v>
          </cell>
          <cell r="C1044" t="str">
            <v>CGM100</v>
          </cell>
          <cell r="D1044" t="str">
            <v>Chân giò heo muối 100g</v>
          </cell>
          <cell r="E1044">
            <v>24549</v>
          </cell>
          <cell r="F1044">
            <v>24549</v>
          </cell>
        </row>
        <row r="1045">
          <cell r="A1045" t="str">
            <v>STCHOHAYCGM300</v>
          </cell>
          <cell r="B1045" t="str">
            <v>STCHOHAY</v>
          </cell>
          <cell r="C1045" t="str">
            <v>CGM300</v>
          </cell>
          <cell r="D1045" t="str">
            <v>Chân giò heo muối 300g</v>
          </cell>
          <cell r="E1045">
            <v>73431</v>
          </cell>
          <cell r="F1045">
            <v>73431</v>
          </cell>
        </row>
        <row r="1046">
          <cell r="A1046" t="str">
            <v>STCHOHAYCN300</v>
          </cell>
          <cell r="B1046" t="str">
            <v>STCHOHAY</v>
          </cell>
          <cell r="C1046" t="str">
            <v>CN300</v>
          </cell>
          <cell r="D1046" t="str">
            <v>Chả nướng 300g</v>
          </cell>
          <cell r="E1046">
            <v>70950</v>
          </cell>
          <cell r="F1046">
            <v>70950</v>
          </cell>
        </row>
        <row r="1047">
          <cell r="A1047" t="str">
            <v>STCHOHAYGHK300</v>
          </cell>
          <cell r="B1047" t="str">
            <v>STCHOHAY</v>
          </cell>
          <cell r="C1047" t="str">
            <v>GHK300</v>
          </cell>
          <cell r="D1047" t="str">
            <v>Gà muối hun khói 300g</v>
          </cell>
          <cell r="E1047">
            <v>70000</v>
          </cell>
          <cell r="F1047">
            <v>70000</v>
          </cell>
        </row>
        <row r="1048">
          <cell r="A1048" t="str">
            <v>STCHOHAYGL250</v>
          </cell>
          <cell r="B1048" t="str">
            <v>STCHOHAY</v>
          </cell>
          <cell r="C1048" t="str">
            <v>GL250</v>
          </cell>
          <cell r="D1048" t="str">
            <v>Giò lụa cây 250g</v>
          </cell>
          <cell r="E1048">
            <v>49500</v>
          </cell>
          <cell r="F1048">
            <v>49500</v>
          </cell>
        </row>
        <row r="1049">
          <cell r="A1049" t="str">
            <v>STCHOHAYGM500</v>
          </cell>
          <cell r="B1049" t="str">
            <v>STCHOHAY</v>
          </cell>
          <cell r="C1049" t="str">
            <v>GM500</v>
          </cell>
          <cell r="D1049" t="str">
            <v>Gà muối 500g</v>
          </cell>
          <cell r="E1049">
            <v>111058</v>
          </cell>
          <cell r="F1049">
            <v>111058</v>
          </cell>
        </row>
        <row r="1050">
          <cell r="A1050" t="str">
            <v>STCHOHAYGSG250</v>
          </cell>
          <cell r="B1050" t="str">
            <v>STCHOHAY</v>
          </cell>
          <cell r="C1050" t="str">
            <v>GSG250</v>
          </cell>
          <cell r="D1050" t="str">
            <v>Giò sụn gà 250g</v>
          </cell>
          <cell r="E1050">
            <v>50400</v>
          </cell>
          <cell r="F1050">
            <v>50400</v>
          </cell>
        </row>
        <row r="1051">
          <cell r="A1051" t="str">
            <v>STCHOHAYGTLX250G</v>
          </cell>
          <cell r="B1051" t="str">
            <v>STCHOHAY</v>
          </cell>
          <cell r="C1051" t="str">
            <v>GTLX250G</v>
          </cell>
          <cell r="D1051" t="str">
            <v>Giò Tai Lưỡi Xào 250g</v>
          </cell>
          <cell r="E1051">
            <v>50183</v>
          </cell>
          <cell r="F1051">
            <v>50182</v>
          </cell>
        </row>
        <row r="1052">
          <cell r="A1052" t="str">
            <v>STCHOHAYGXD500</v>
          </cell>
          <cell r="B1052" t="str">
            <v>STCHOHAY</v>
          </cell>
          <cell r="C1052" t="str">
            <v>GXD500</v>
          </cell>
          <cell r="D1052" t="str">
            <v>Gà xì dầu 500g</v>
          </cell>
          <cell r="E1052">
            <v>111606</v>
          </cell>
          <cell r="F1052">
            <v>111606</v>
          </cell>
        </row>
        <row r="1053">
          <cell r="A1053" t="str">
            <v>STCHOHAYMNH250</v>
          </cell>
          <cell r="B1053" t="str">
            <v>STCHOHAY</v>
          </cell>
          <cell r="C1053" t="str">
            <v>MNH250</v>
          </cell>
          <cell r="D1053" t="str">
            <v>Mọc Nấm Hương 250g</v>
          </cell>
          <cell r="E1053">
            <v>46000</v>
          </cell>
          <cell r="F1053">
            <v>46000</v>
          </cell>
        </row>
        <row r="1054">
          <cell r="A1054" t="str">
            <v>STCHOHAYTH200</v>
          </cell>
          <cell r="B1054" t="str">
            <v>STCHOHAY</v>
          </cell>
          <cell r="C1054" t="str">
            <v>TH200</v>
          </cell>
          <cell r="D1054" t="str">
            <v>Tai heo muối 200g</v>
          </cell>
          <cell r="E1054">
            <v>55595</v>
          </cell>
          <cell r="F1054">
            <v>55595</v>
          </cell>
        </row>
        <row r="1055">
          <cell r="A1055" t="str">
            <v>STTHANHCONGCGST150</v>
          </cell>
          <cell r="B1055" t="str">
            <v>STTHANHCONG</v>
          </cell>
          <cell r="C1055" t="str">
            <v>CGST150</v>
          </cell>
          <cell r="D1055" t="str">
            <v>Chân gà sả tắc 150g</v>
          </cell>
          <cell r="E1055">
            <v>22500</v>
          </cell>
          <cell r="F1055">
            <v>20925</v>
          </cell>
        </row>
        <row r="1056">
          <cell r="A1056" t="str">
            <v>STTHANHCONGGM500</v>
          </cell>
          <cell r="B1056" t="str">
            <v>STTHANHCONG</v>
          </cell>
          <cell r="C1056" t="str">
            <v>GM500</v>
          </cell>
          <cell r="D1056" t="str">
            <v>Gà muối 500g</v>
          </cell>
          <cell r="E1056">
            <v>111058</v>
          </cell>
          <cell r="F1056">
            <v>103284</v>
          </cell>
        </row>
        <row r="1057">
          <cell r="A1057" t="str">
            <v>STTHANHCONGGSG250</v>
          </cell>
          <cell r="B1057" t="str">
            <v>STTHANHCONG</v>
          </cell>
          <cell r="C1057" t="str">
            <v>GSG250</v>
          </cell>
          <cell r="D1057" t="str">
            <v>Giò sụn gà 250g</v>
          </cell>
          <cell r="E1057">
            <v>50400</v>
          </cell>
          <cell r="F1057">
            <v>46872</v>
          </cell>
        </row>
        <row r="1058">
          <cell r="A1058" t="str">
            <v>STTHANHCONGGXD500</v>
          </cell>
          <cell r="B1058" t="str">
            <v>STTHANHCONG</v>
          </cell>
          <cell r="C1058" t="str">
            <v>GXD500</v>
          </cell>
          <cell r="D1058" t="str">
            <v>Gà xì dầu 500g</v>
          </cell>
          <cell r="E1058">
            <v>111606</v>
          </cell>
          <cell r="F1058">
            <v>103794</v>
          </cell>
        </row>
        <row r="1059">
          <cell r="A1059" t="str">
            <v>STTHANHCONGTH200</v>
          </cell>
          <cell r="B1059" t="str">
            <v>STTHANHCONG</v>
          </cell>
          <cell r="C1059" t="str">
            <v>TH200</v>
          </cell>
          <cell r="D1059" t="str">
            <v>Tai heo muối 200g</v>
          </cell>
          <cell r="E1059">
            <v>55595</v>
          </cell>
          <cell r="F1059">
            <v>51704</v>
          </cell>
        </row>
        <row r="1060">
          <cell r="A1060" t="str">
            <v>STTHANHCONGTHST150</v>
          </cell>
          <cell r="B1060" t="str">
            <v>STTHANHCONG</v>
          </cell>
          <cell r="C1060" t="str">
            <v>THST150</v>
          </cell>
          <cell r="D1060" t="str">
            <v>Tai heo sốt thái 150g</v>
          </cell>
          <cell r="E1060">
            <v>21667</v>
          </cell>
          <cell r="F1060">
            <v>20150</v>
          </cell>
        </row>
        <row r="1061">
          <cell r="A1061" t="str">
            <v>STTHANHCONGTHST250</v>
          </cell>
          <cell r="B1061" t="str">
            <v>STTHANHCONG</v>
          </cell>
          <cell r="C1061" t="str">
            <v>THST250</v>
          </cell>
          <cell r="D1061" t="str">
            <v>Tai heo sốt thái 250g</v>
          </cell>
          <cell r="E1061">
            <v>36111</v>
          </cell>
          <cell r="F1061">
            <v>33583</v>
          </cell>
        </row>
        <row r="1062">
          <cell r="A1062" t="str">
            <v>TAEBACKTH400</v>
          </cell>
          <cell r="B1062" t="str">
            <v>TAEBACK</v>
          </cell>
          <cell r="C1062" t="str">
            <v>TH400</v>
          </cell>
          <cell r="D1062" t="str">
            <v>Tai heo muối 400g</v>
          </cell>
          <cell r="E1062">
            <v>107205</v>
          </cell>
          <cell r="F1062">
            <v>98629</v>
          </cell>
        </row>
        <row r="1063">
          <cell r="A1063" t="str">
            <v>TMARTCC300</v>
          </cell>
          <cell r="B1063" t="str">
            <v>TMART</v>
          </cell>
          <cell r="C1063" t="str">
            <v>CC300</v>
          </cell>
          <cell r="D1063" t="str">
            <v>Chả cốm 300g</v>
          </cell>
          <cell r="E1063">
            <v>74250</v>
          </cell>
          <cell r="F1063">
            <v>67567.5</v>
          </cell>
        </row>
        <row r="1064">
          <cell r="A1064" t="str">
            <v>TMARTCGM100</v>
          </cell>
          <cell r="B1064" t="str">
            <v>TMART</v>
          </cell>
          <cell r="C1064" t="str">
            <v>CGM100</v>
          </cell>
          <cell r="D1064" t="str">
            <v>Chân giò heo muối 100g</v>
          </cell>
          <cell r="E1064">
            <v>24549</v>
          </cell>
          <cell r="F1064">
            <v>22339.59</v>
          </cell>
        </row>
        <row r="1065">
          <cell r="A1065" t="str">
            <v>TMARTCGM300</v>
          </cell>
          <cell r="B1065" t="str">
            <v>TMART</v>
          </cell>
          <cell r="C1065" t="str">
            <v>CGM300</v>
          </cell>
          <cell r="D1065" t="str">
            <v>Chân giò heo muối 300g</v>
          </cell>
          <cell r="E1065">
            <v>73431</v>
          </cell>
          <cell r="F1065">
            <v>66822.210000000006</v>
          </cell>
        </row>
        <row r="1066">
          <cell r="A1066" t="str">
            <v>TMARTCGM500</v>
          </cell>
          <cell r="B1066" t="str">
            <v>TMART</v>
          </cell>
          <cell r="C1066" t="str">
            <v>CGM500</v>
          </cell>
          <cell r="D1066" t="str">
            <v>Chân giò heo muối 500g</v>
          </cell>
          <cell r="E1066">
            <v>119066</v>
          </cell>
          <cell r="F1066">
            <v>108350.06</v>
          </cell>
        </row>
        <row r="1067">
          <cell r="A1067" t="str">
            <v>TMARTCGST150</v>
          </cell>
          <cell r="B1067" t="str">
            <v>TMART</v>
          </cell>
          <cell r="C1067" t="str">
            <v>CGST150</v>
          </cell>
          <cell r="D1067" t="str">
            <v>Chân gà sả tắc 150g</v>
          </cell>
          <cell r="E1067">
            <v>22500</v>
          </cell>
          <cell r="F1067">
            <v>20475</v>
          </cell>
        </row>
        <row r="1068">
          <cell r="A1068" t="str">
            <v>TMARTCN300</v>
          </cell>
          <cell r="B1068" t="str">
            <v>TMART</v>
          </cell>
          <cell r="C1068" t="str">
            <v>CN300</v>
          </cell>
          <cell r="D1068" t="str">
            <v>Chả nướng 300g</v>
          </cell>
          <cell r="E1068">
            <v>70950</v>
          </cell>
          <cell r="F1068">
            <v>64564.5</v>
          </cell>
        </row>
        <row r="1069">
          <cell r="A1069" t="str">
            <v>TMARTGHK300</v>
          </cell>
          <cell r="B1069" t="str">
            <v>TMART</v>
          </cell>
          <cell r="C1069" t="str">
            <v>GHK300</v>
          </cell>
          <cell r="D1069" t="str">
            <v>Gà muối hun khói 300g</v>
          </cell>
          <cell r="E1069">
            <v>70000</v>
          </cell>
          <cell r="F1069">
            <v>63700</v>
          </cell>
        </row>
        <row r="1070">
          <cell r="A1070" t="str">
            <v>TMARTGL250</v>
          </cell>
          <cell r="B1070" t="str">
            <v>TMART</v>
          </cell>
          <cell r="C1070" t="str">
            <v>GL250</v>
          </cell>
          <cell r="D1070" t="str">
            <v>Giò lụa cây 250g</v>
          </cell>
          <cell r="E1070">
            <v>59400</v>
          </cell>
          <cell r="F1070">
            <v>45045</v>
          </cell>
        </row>
        <row r="1071">
          <cell r="A1071" t="str">
            <v>TMARTGL500KT</v>
          </cell>
          <cell r="B1071" t="str">
            <v>TMART</v>
          </cell>
          <cell r="C1071" t="str">
            <v>GL500KT</v>
          </cell>
          <cell r="D1071" t="str">
            <v>Giò lụa 500g</v>
          </cell>
          <cell r="E1071">
            <v>94013</v>
          </cell>
          <cell r="F1071">
            <v>85551.83</v>
          </cell>
        </row>
        <row r="1072">
          <cell r="A1072" t="str">
            <v>TMARTGM500</v>
          </cell>
          <cell r="B1072" t="str">
            <v>TMART</v>
          </cell>
          <cell r="C1072" t="str">
            <v>GM500</v>
          </cell>
          <cell r="D1072" t="str">
            <v>Gà muối 500g</v>
          </cell>
          <cell r="E1072">
            <v>111058</v>
          </cell>
          <cell r="F1072">
            <v>101062.78</v>
          </cell>
        </row>
        <row r="1073">
          <cell r="A1073" t="str">
            <v>TMARTGSG250</v>
          </cell>
          <cell r="B1073" t="str">
            <v>TMART</v>
          </cell>
          <cell r="C1073" t="str">
            <v>GSG250</v>
          </cell>
          <cell r="D1073" t="str">
            <v>Giò sụn gà 250g</v>
          </cell>
          <cell r="E1073">
            <v>61050</v>
          </cell>
          <cell r="F1073">
            <v>45864</v>
          </cell>
        </row>
        <row r="1074">
          <cell r="A1074" t="str">
            <v>TMARTGTLX250G</v>
          </cell>
          <cell r="B1074" t="str">
            <v>TMART</v>
          </cell>
          <cell r="C1074" t="str">
            <v>GTLX250G</v>
          </cell>
          <cell r="D1074" t="str">
            <v>Giò Tai Lưỡi Xào 250g</v>
          </cell>
          <cell r="E1074">
            <v>50812</v>
          </cell>
          <cell r="F1074">
            <v>45666.53</v>
          </cell>
        </row>
        <row r="1075">
          <cell r="A1075" t="str">
            <v>TMARTGXD500</v>
          </cell>
          <cell r="B1075" t="str">
            <v>TMART</v>
          </cell>
          <cell r="C1075" t="str">
            <v>GXD500</v>
          </cell>
          <cell r="D1075" t="str">
            <v>Gà xì dầu 500g</v>
          </cell>
          <cell r="E1075">
            <v>111606</v>
          </cell>
          <cell r="F1075">
            <v>101561.46</v>
          </cell>
        </row>
        <row r="1076">
          <cell r="A1076" t="str">
            <v>TMARTMNH250</v>
          </cell>
          <cell r="B1076" t="str">
            <v>TMART</v>
          </cell>
          <cell r="C1076" t="str">
            <v>MNH250</v>
          </cell>
          <cell r="D1076" t="str">
            <v>Mọc Nấm Hương 250g</v>
          </cell>
          <cell r="E1076">
            <v>46000</v>
          </cell>
          <cell r="F1076">
            <v>41860</v>
          </cell>
        </row>
        <row r="1077">
          <cell r="A1077" t="str">
            <v>TMARTTH200</v>
          </cell>
          <cell r="B1077" t="str">
            <v>TMART</v>
          </cell>
          <cell r="C1077" t="str">
            <v>TH200</v>
          </cell>
          <cell r="D1077" t="str">
            <v>Tai heo muối 200g</v>
          </cell>
          <cell r="E1077">
            <v>55595</v>
          </cell>
          <cell r="F1077">
            <v>50591.450000000004</v>
          </cell>
        </row>
        <row r="1078">
          <cell r="A1078" t="str">
            <v>TMARTTH400</v>
          </cell>
          <cell r="B1078" t="str">
            <v>TMART</v>
          </cell>
          <cell r="C1078" t="str">
            <v>TH400</v>
          </cell>
          <cell r="D1078" t="str">
            <v>Tai heo muối 400g</v>
          </cell>
          <cell r="E1078">
            <v>107205</v>
          </cell>
          <cell r="F1078">
            <v>97556.55</v>
          </cell>
        </row>
        <row r="1079">
          <cell r="A1079" t="str">
            <v>TMARTTHST150</v>
          </cell>
          <cell r="B1079" t="str">
            <v>TMART</v>
          </cell>
          <cell r="C1079" t="str">
            <v>THST150</v>
          </cell>
          <cell r="D1079" t="str">
            <v>Tai heo sốt thái 150g</v>
          </cell>
          <cell r="E1079">
            <v>21667</v>
          </cell>
          <cell r="F1079">
            <v>19716.97</v>
          </cell>
        </row>
        <row r="1080">
          <cell r="A1080" t="str">
            <v>TMARTHATECOCGM300</v>
          </cell>
          <cell r="B1080" t="str">
            <v>TMARTHATECO</v>
          </cell>
          <cell r="C1080" t="str">
            <v>CGM300</v>
          </cell>
          <cell r="D1080" t="str">
            <v>Chân giò heo muối 300g</v>
          </cell>
          <cell r="E1080">
            <v>73431</v>
          </cell>
          <cell r="F1080">
            <v>66822.210000000006</v>
          </cell>
        </row>
        <row r="1081">
          <cell r="A1081" t="str">
            <v>TMARTHATECOCGM500</v>
          </cell>
          <cell r="B1081" t="str">
            <v>TMARTHATECO</v>
          </cell>
          <cell r="C1081" t="str">
            <v>CGM500</v>
          </cell>
          <cell r="D1081" t="str">
            <v>Chân giò heo muối 500g</v>
          </cell>
          <cell r="E1081">
            <v>119066</v>
          </cell>
          <cell r="F1081">
            <v>108350.06</v>
          </cell>
        </row>
        <row r="1082">
          <cell r="A1082" t="str">
            <v>TMARTHATECOGM500</v>
          </cell>
          <cell r="B1082" t="str">
            <v>TMARTHATECO</v>
          </cell>
          <cell r="C1082" t="str">
            <v>GM500</v>
          </cell>
          <cell r="D1082" t="str">
            <v>Gà muối 500g</v>
          </cell>
          <cell r="E1082">
            <v>111058</v>
          </cell>
          <cell r="F1082">
            <v>101062.78</v>
          </cell>
        </row>
        <row r="1083">
          <cell r="A1083" t="str">
            <v>TMARTHATECOGTLX250G</v>
          </cell>
          <cell r="B1083" t="str">
            <v>TMARTHATECO</v>
          </cell>
          <cell r="C1083" t="str">
            <v>GTLX250G</v>
          </cell>
          <cell r="D1083" t="str">
            <v>Giò Tai Lưỡi Xào 250g</v>
          </cell>
          <cell r="E1083">
            <v>50183</v>
          </cell>
          <cell r="F1083">
            <v>45666.53</v>
          </cell>
        </row>
        <row r="1084">
          <cell r="A1084" t="str">
            <v>TMARTHATECOMNH250</v>
          </cell>
          <cell r="B1084" t="str">
            <v>TMARTHATECO</v>
          </cell>
          <cell r="C1084" t="str">
            <v>MNH250</v>
          </cell>
          <cell r="D1084" t="str">
            <v>Mọc Nấm Hương 250g</v>
          </cell>
          <cell r="E1084">
            <v>46000</v>
          </cell>
          <cell r="F1084">
            <v>41860</v>
          </cell>
        </row>
        <row r="1085">
          <cell r="A1085" t="str">
            <v>TMARTHATECOTH200</v>
          </cell>
          <cell r="B1085" t="str">
            <v>TMARTHATECO</v>
          </cell>
          <cell r="C1085" t="str">
            <v>TH200</v>
          </cell>
          <cell r="D1085" t="str">
            <v>Tai heo muối 200g</v>
          </cell>
          <cell r="E1085">
            <v>55595</v>
          </cell>
          <cell r="F1085">
            <v>50591.450000000004</v>
          </cell>
        </row>
        <row r="1086">
          <cell r="A1086" t="str">
            <v>TOMITACGM100</v>
          </cell>
          <cell r="B1086" t="str">
            <v>TOMITA</v>
          </cell>
          <cell r="C1086" t="str">
            <v>CGM100</v>
          </cell>
          <cell r="D1086" t="str">
            <v>Chân giò heo muối 100g</v>
          </cell>
          <cell r="E1086">
            <v>24549</v>
          </cell>
          <cell r="F1086">
            <v>23321.55</v>
          </cell>
        </row>
        <row r="1087">
          <cell r="A1087" t="str">
            <v>TOMITACGM300</v>
          </cell>
          <cell r="B1087" t="str">
            <v>TOMITA</v>
          </cell>
          <cell r="C1087" t="str">
            <v>CGM300</v>
          </cell>
          <cell r="D1087" t="str">
            <v>Chân giò heo muối 300g</v>
          </cell>
          <cell r="E1087">
            <v>73431</v>
          </cell>
          <cell r="F1087">
            <v>69759.45</v>
          </cell>
        </row>
        <row r="1088">
          <cell r="A1088" t="str">
            <v>TTMFARMCC300</v>
          </cell>
          <cell r="B1088" t="str">
            <v>TTMFARM</v>
          </cell>
          <cell r="C1088" t="str">
            <v>CC300</v>
          </cell>
          <cell r="D1088" t="str">
            <v>Chả cốm 300g</v>
          </cell>
          <cell r="E1088">
            <v>74250</v>
          </cell>
          <cell r="F1088">
            <v>74250</v>
          </cell>
        </row>
        <row r="1089">
          <cell r="A1089" t="str">
            <v>TTMFARMCGM300</v>
          </cell>
          <cell r="B1089" t="str">
            <v>TTMFARM</v>
          </cell>
          <cell r="C1089" t="str">
            <v>CGM300</v>
          </cell>
          <cell r="D1089" t="str">
            <v>Chân giò heo muối 300g</v>
          </cell>
          <cell r="E1089">
            <v>73431</v>
          </cell>
          <cell r="F1089">
            <v>73431</v>
          </cell>
        </row>
        <row r="1090">
          <cell r="A1090" t="str">
            <v>TTMFARMCGM500</v>
          </cell>
          <cell r="B1090" t="str">
            <v>TTMFARM</v>
          </cell>
          <cell r="C1090" t="str">
            <v>CGM500</v>
          </cell>
          <cell r="D1090" t="str">
            <v>Chân giò heo muối 500g</v>
          </cell>
          <cell r="E1090">
            <v>119066</v>
          </cell>
          <cell r="F1090">
            <v>119066</v>
          </cell>
        </row>
        <row r="1091">
          <cell r="A1091" t="str">
            <v>TTMFARMGM500</v>
          </cell>
          <cell r="B1091" t="str">
            <v>TTMFARM</v>
          </cell>
          <cell r="C1091" t="str">
            <v>GM500</v>
          </cell>
          <cell r="D1091" t="str">
            <v>Gà muối 500g</v>
          </cell>
          <cell r="E1091">
            <v>111058</v>
          </cell>
          <cell r="F1091">
            <v>111058</v>
          </cell>
        </row>
        <row r="1092">
          <cell r="A1092" t="str">
            <v>TTMFARMGTLX250G</v>
          </cell>
          <cell r="B1092" t="str">
            <v>TTMFARM</v>
          </cell>
          <cell r="C1092" t="str">
            <v>GTLX250G</v>
          </cell>
          <cell r="D1092" t="str">
            <v>Giò Tai Lưỡi Xào 250g</v>
          </cell>
          <cell r="E1092">
            <v>50183</v>
          </cell>
          <cell r="F1092">
            <v>50183</v>
          </cell>
        </row>
        <row r="1093">
          <cell r="A1093" t="str">
            <v>TTMFARMMNH250</v>
          </cell>
          <cell r="B1093" t="str">
            <v>TTMFARM</v>
          </cell>
          <cell r="C1093" t="str">
            <v>MNH250</v>
          </cell>
          <cell r="D1093" t="str">
            <v>Mọc Nấm Hương 250g</v>
          </cell>
          <cell r="E1093">
            <v>46000</v>
          </cell>
          <cell r="F1093">
            <v>46000</v>
          </cell>
        </row>
        <row r="1094">
          <cell r="A1094" t="str">
            <v>TTMFARMTH200</v>
          </cell>
          <cell r="B1094" t="str">
            <v>TTMFARM</v>
          </cell>
          <cell r="C1094" t="str">
            <v>TH200</v>
          </cell>
          <cell r="D1094" t="str">
            <v>Tai heo muối 200g</v>
          </cell>
          <cell r="E1094">
            <v>55595</v>
          </cell>
          <cell r="F1094">
            <v>55595</v>
          </cell>
        </row>
        <row r="1095">
          <cell r="A1095" t="str">
            <v>UNITCC300</v>
          </cell>
          <cell r="B1095" t="str">
            <v>UNIT</v>
          </cell>
          <cell r="C1095" t="str">
            <v>CC300</v>
          </cell>
          <cell r="D1095" t="str">
            <v>Chả cốm 300g</v>
          </cell>
          <cell r="E1095">
            <v>74250</v>
          </cell>
          <cell r="F1095">
            <v>69052.5</v>
          </cell>
        </row>
        <row r="1096">
          <cell r="A1096" t="str">
            <v>UNITCGM300</v>
          </cell>
          <cell r="B1096" t="str">
            <v>UNIT</v>
          </cell>
          <cell r="C1096" t="str">
            <v>CGM300</v>
          </cell>
          <cell r="D1096" t="str">
            <v>Chân giò heo muối 300g</v>
          </cell>
          <cell r="E1096">
            <v>73431</v>
          </cell>
          <cell r="F1096">
            <v>68290.83</v>
          </cell>
        </row>
        <row r="1097">
          <cell r="A1097" t="str">
            <v>UNITCGM500</v>
          </cell>
          <cell r="B1097" t="str">
            <v>UNIT</v>
          </cell>
          <cell r="C1097" t="str">
            <v>CGM500</v>
          </cell>
          <cell r="D1097" t="str">
            <v>Chân giò heo muối 500g</v>
          </cell>
          <cell r="E1097">
            <v>119066</v>
          </cell>
          <cell r="F1097">
            <v>110731.38</v>
          </cell>
        </row>
        <row r="1098">
          <cell r="A1098" t="str">
            <v>UNITCN300</v>
          </cell>
          <cell r="B1098" t="str">
            <v>UNIT</v>
          </cell>
          <cell r="C1098" t="str">
            <v>CN300</v>
          </cell>
          <cell r="D1098" t="str">
            <v>Chả nướng 300g</v>
          </cell>
          <cell r="E1098">
            <v>70950</v>
          </cell>
          <cell r="F1098">
            <v>65983.5</v>
          </cell>
        </row>
        <row r="1099">
          <cell r="A1099" t="str">
            <v>UNITGHK300</v>
          </cell>
          <cell r="B1099" t="str">
            <v>UNIT</v>
          </cell>
          <cell r="C1099" t="str">
            <v>GHK300</v>
          </cell>
          <cell r="D1099" t="str">
            <v>Gà muối hun khói 300g</v>
          </cell>
          <cell r="E1099">
            <v>70000</v>
          </cell>
          <cell r="F1099">
            <v>65100</v>
          </cell>
        </row>
        <row r="1100">
          <cell r="A1100" t="str">
            <v>UNITGM500</v>
          </cell>
          <cell r="B1100" t="str">
            <v>UNIT</v>
          </cell>
          <cell r="C1100" t="str">
            <v>GM500</v>
          </cell>
          <cell r="D1100" t="str">
            <v>Gà muối 500g</v>
          </cell>
          <cell r="E1100">
            <v>111058</v>
          </cell>
          <cell r="F1100">
            <v>103283.94</v>
          </cell>
        </row>
        <row r="1101">
          <cell r="A1101" t="str">
            <v>UNITGTLX250G</v>
          </cell>
          <cell r="B1101" t="str">
            <v>UNIT</v>
          </cell>
          <cell r="C1101" t="str">
            <v>GTLX250G</v>
          </cell>
          <cell r="D1101" t="str">
            <v>Giò Tai Lưỡi Xào 250g</v>
          </cell>
          <cell r="E1101">
            <v>50183</v>
          </cell>
          <cell r="F1101">
            <v>46670.19</v>
          </cell>
        </row>
        <row r="1102">
          <cell r="A1102" t="str">
            <v>UNITGXD500</v>
          </cell>
          <cell r="B1102" t="str">
            <v>UNIT</v>
          </cell>
          <cell r="C1102" t="str">
            <v>GXD500</v>
          </cell>
          <cell r="D1102" t="str">
            <v>Gà xì dầu 500g</v>
          </cell>
          <cell r="E1102">
            <v>111606</v>
          </cell>
          <cell r="F1102">
            <v>103793.58</v>
          </cell>
        </row>
        <row r="1103">
          <cell r="A1103" t="str">
            <v>UNITMNH250</v>
          </cell>
          <cell r="B1103" t="str">
            <v>UNIT</v>
          </cell>
          <cell r="C1103" t="str">
            <v>MNH250</v>
          </cell>
          <cell r="D1103" t="str">
            <v>Mọc Nấm Hương 250g</v>
          </cell>
          <cell r="E1103">
            <v>46000</v>
          </cell>
          <cell r="F1103">
            <v>42780</v>
          </cell>
        </row>
        <row r="1104">
          <cell r="A1104" t="str">
            <v>UNITTH200</v>
          </cell>
          <cell r="B1104" t="str">
            <v>UNIT</v>
          </cell>
          <cell r="C1104" t="str">
            <v>TH200</v>
          </cell>
          <cell r="D1104" t="str">
            <v>Tai heo muối 200g</v>
          </cell>
          <cell r="E1104">
            <v>55595</v>
          </cell>
          <cell r="F1104">
            <v>51703.350000000006</v>
          </cell>
        </row>
        <row r="1105">
          <cell r="A1105" t="str">
            <v>VIETYCC300</v>
          </cell>
          <cell r="B1105" t="str">
            <v>VIETY</v>
          </cell>
          <cell r="C1105" t="str">
            <v>CC300</v>
          </cell>
          <cell r="D1105" t="str">
            <v>Chả cốm 300g</v>
          </cell>
          <cell r="E1105">
            <v>74250</v>
          </cell>
          <cell r="F1105">
            <v>70538</v>
          </cell>
        </row>
        <row r="1106">
          <cell r="A1106" t="str">
            <v>VIETYCGM300</v>
          </cell>
          <cell r="B1106" t="str">
            <v>VIETY</v>
          </cell>
          <cell r="C1106" t="str">
            <v>CGM300</v>
          </cell>
          <cell r="D1106" t="str">
            <v>Chân giò heo muối 300g</v>
          </cell>
          <cell r="E1106">
            <v>73431</v>
          </cell>
          <cell r="F1106">
            <v>69759</v>
          </cell>
        </row>
        <row r="1107">
          <cell r="A1107" t="str">
            <v>VIETYGHK300</v>
          </cell>
          <cell r="B1107" t="str">
            <v>VIETY</v>
          </cell>
          <cell r="C1107" t="str">
            <v>GHK300</v>
          </cell>
          <cell r="D1107" t="str">
            <v>Gà muối hun khói 300g</v>
          </cell>
          <cell r="E1107">
            <v>70000</v>
          </cell>
          <cell r="F1107">
            <v>66500</v>
          </cell>
        </row>
        <row r="1108">
          <cell r="A1108" t="str">
            <v>VIETYGM500</v>
          </cell>
          <cell r="B1108" t="str">
            <v>VIETY</v>
          </cell>
          <cell r="C1108" t="str">
            <v>GM500</v>
          </cell>
          <cell r="D1108" t="str">
            <v>Gà muối 500g</v>
          </cell>
          <cell r="E1108">
            <v>111058</v>
          </cell>
          <cell r="F1108">
            <v>105505</v>
          </cell>
        </row>
        <row r="1109">
          <cell r="A1109" t="str">
            <v>VIETYGTLX250G</v>
          </cell>
          <cell r="B1109" t="str">
            <v>VIETY</v>
          </cell>
          <cell r="C1109" t="str">
            <v>GTLX250G</v>
          </cell>
          <cell r="D1109" t="str">
            <v>Giò Tai Lưỡi Xào 250g</v>
          </cell>
          <cell r="E1109">
            <v>50183</v>
          </cell>
          <cell r="F1109">
            <v>47673</v>
          </cell>
        </row>
        <row r="1110">
          <cell r="A1110" t="str">
            <v>VIETYMNH250</v>
          </cell>
          <cell r="B1110" t="str">
            <v>VIETY</v>
          </cell>
          <cell r="C1110" t="str">
            <v>MNH250</v>
          </cell>
          <cell r="D1110" t="str">
            <v>Mọc Nấm Hương 250g</v>
          </cell>
          <cell r="E1110">
            <v>46000</v>
          </cell>
          <cell r="F1110">
            <v>43700</v>
          </cell>
        </row>
        <row r="1111">
          <cell r="A1111" t="str">
            <v>VIETYTH200</v>
          </cell>
          <cell r="B1111" t="str">
            <v>VIETY</v>
          </cell>
          <cell r="C1111" t="str">
            <v>TH200</v>
          </cell>
          <cell r="D1111" t="str">
            <v>Tai heo muối 200g</v>
          </cell>
          <cell r="E1111">
            <v>55595</v>
          </cell>
          <cell r="F1111">
            <v>52815</v>
          </cell>
        </row>
        <row r="1112">
          <cell r="A1112" t="str">
            <v>VITALMARTCGM100</v>
          </cell>
          <cell r="B1112" t="str">
            <v>VITALMART</v>
          </cell>
          <cell r="C1112" t="str">
            <v>CGM100</v>
          </cell>
          <cell r="D1112" t="str">
            <v>Chân giò heo muối 100g</v>
          </cell>
          <cell r="E1112">
            <v>24549</v>
          </cell>
          <cell r="F1112">
            <v>22830.57</v>
          </cell>
        </row>
        <row r="1113">
          <cell r="A1113" t="str">
            <v>VITALMARTCGM300</v>
          </cell>
          <cell r="B1113" t="str">
            <v>VITALMART</v>
          </cell>
          <cell r="C1113" t="str">
            <v>CGM300</v>
          </cell>
          <cell r="D1113" t="str">
            <v>Chân giò heo muối 300g</v>
          </cell>
          <cell r="E1113">
            <v>73431</v>
          </cell>
          <cell r="F1113">
            <v>68290.83</v>
          </cell>
        </row>
        <row r="1114">
          <cell r="A1114" t="str">
            <v>VITALMARTCGM500</v>
          </cell>
          <cell r="B1114" t="str">
            <v>VITALMART</v>
          </cell>
          <cell r="C1114" t="str">
            <v>CGM500</v>
          </cell>
          <cell r="D1114" t="str">
            <v>Chân giò heo muối 500g</v>
          </cell>
          <cell r="E1114">
            <v>119066</v>
          </cell>
          <cell r="F1114">
            <v>110731.38</v>
          </cell>
        </row>
        <row r="1115">
          <cell r="A1115" t="str">
            <v>VITALMARTGM500</v>
          </cell>
          <cell r="B1115" t="str">
            <v>VITALMART</v>
          </cell>
          <cell r="C1115" t="str">
            <v>GM500</v>
          </cell>
          <cell r="D1115" t="str">
            <v>Gà muối 500g</v>
          </cell>
          <cell r="E1115">
            <v>111058</v>
          </cell>
          <cell r="F1115">
            <v>103283.94</v>
          </cell>
        </row>
        <row r="1116">
          <cell r="A1116" t="str">
            <v>VITALMARTGXD500</v>
          </cell>
          <cell r="B1116" t="str">
            <v>VITALMART</v>
          </cell>
          <cell r="C1116" t="str">
            <v>GXD500</v>
          </cell>
          <cell r="D1116" t="str">
            <v>Gà xì dầu 500g</v>
          </cell>
          <cell r="E1116">
            <v>111606</v>
          </cell>
          <cell r="F1116">
            <v>103793.58</v>
          </cell>
        </row>
        <row r="1117">
          <cell r="A1117" t="str">
            <v>VITALMARTTH200</v>
          </cell>
          <cell r="B1117" t="str">
            <v>VITALMART</v>
          </cell>
          <cell r="C1117" t="str">
            <v>TH200</v>
          </cell>
          <cell r="D1117" t="str">
            <v>Tai heo muối 200g</v>
          </cell>
          <cell r="E1117">
            <v>55595</v>
          </cell>
          <cell r="F1117">
            <v>51703.350000000006</v>
          </cell>
        </row>
        <row r="1118">
          <cell r="A1118" t="str">
            <v>VNPOSTCC300</v>
          </cell>
          <cell r="B1118" t="str">
            <v>VNPOST</v>
          </cell>
          <cell r="C1118" t="str">
            <v>CC300</v>
          </cell>
          <cell r="D1118" t="str">
            <v>Chả cốm 300g</v>
          </cell>
          <cell r="E1118">
            <v>74250</v>
          </cell>
          <cell r="F1118">
            <v>74250</v>
          </cell>
        </row>
        <row r="1119">
          <cell r="A1119" t="str">
            <v>VNPOSTCGM300</v>
          </cell>
          <cell r="B1119" t="str">
            <v>VNPOST</v>
          </cell>
          <cell r="C1119" t="str">
            <v>CGM300</v>
          </cell>
          <cell r="D1119" t="str">
            <v>Chân giò heo muối 300g</v>
          </cell>
          <cell r="E1119">
            <v>73431</v>
          </cell>
          <cell r="F1119">
            <v>73431</v>
          </cell>
        </row>
        <row r="1120">
          <cell r="A1120" t="str">
            <v>VNPOSTGM500</v>
          </cell>
          <cell r="B1120" t="str">
            <v>VNPOST</v>
          </cell>
          <cell r="C1120" t="str">
            <v>GM500</v>
          </cell>
          <cell r="D1120" t="str">
            <v>Gà muối 500g</v>
          </cell>
          <cell r="E1120">
            <v>111058</v>
          </cell>
          <cell r="F1120">
            <v>111058</v>
          </cell>
        </row>
        <row r="1121">
          <cell r="A1121" t="str">
            <v>VNPOSTGTLX250G</v>
          </cell>
          <cell r="B1121" t="str">
            <v>VNPOST</v>
          </cell>
          <cell r="C1121" t="str">
            <v>GTLX250G</v>
          </cell>
          <cell r="D1121" t="str">
            <v>Giò Tai Lưỡi Xào 250g</v>
          </cell>
          <cell r="E1121">
            <v>50183</v>
          </cell>
          <cell r="F1121">
            <v>50183</v>
          </cell>
        </row>
        <row r="1122">
          <cell r="A1122" t="str">
            <v>VNPOSTMNH250</v>
          </cell>
          <cell r="B1122" t="str">
            <v>VNPOST</v>
          </cell>
          <cell r="C1122" t="str">
            <v>MNH250</v>
          </cell>
          <cell r="D1122" t="str">
            <v>Mọc Nấm Hương 250g</v>
          </cell>
          <cell r="E1122">
            <v>46000</v>
          </cell>
          <cell r="F1122">
            <v>46000</v>
          </cell>
        </row>
        <row r="1123">
          <cell r="A1123" t="str">
            <v>VNPOSTTH200</v>
          </cell>
          <cell r="B1123" t="str">
            <v>VNPOST</v>
          </cell>
          <cell r="C1123" t="str">
            <v>TH200</v>
          </cell>
          <cell r="D1123" t="str">
            <v>Tai heo muối 200g</v>
          </cell>
          <cell r="E1123">
            <v>55595</v>
          </cell>
          <cell r="F1123">
            <v>55595</v>
          </cell>
        </row>
        <row r="1124">
          <cell r="A1124" t="str">
            <v>VNPOSTCN300</v>
          </cell>
          <cell r="B1124" t="str">
            <v>VNPOST</v>
          </cell>
          <cell r="C1124" t="str">
            <v>CN300</v>
          </cell>
          <cell r="D1124" t="str">
            <v>Chả nướng 300g</v>
          </cell>
          <cell r="E1124">
            <v>70950</v>
          </cell>
          <cell r="F1124">
            <v>70950</v>
          </cell>
        </row>
        <row r="1125">
          <cell r="A1125" t="str">
            <v>VNPOSTGL250</v>
          </cell>
          <cell r="B1125" t="str">
            <v>VNPOST</v>
          </cell>
          <cell r="C1125" t="str">
            <v>GL250</v>
          </cell>
          <cell r="D1125" t="str">
            <v>Giò lụa cây 250g</v>
          </cell>
          <cell r="E1125">
            <v>49500</v>
          </cell>
          <cell r="F1125">
            <v>49500</v>
          </cell>
        </row>
        <row r="1126">
          <cell r="A1126" t="str">
            <v>VNPOSTGL500KT</v>
          </cell>
          <cell r="B1126" t="str">
            <v>VNPOST</v>
          </cell>
          <cell r="C1126" t="str">
            <v>GL500KT</v>
          </cell>
          <cell r="D1126" t="str">
            <v>Giò lụa 500g</v>
          </cell>
          <cell r="E1126">
            <v>77091</v>
          </cell>
          <cell r="F1126">
            <v>77091</v>
          </cell>
        </row>
        <row r="1127">
          <cell r="A1127" t="str">
            <v>VNPOSTGSG250</v>
          </cell>
          <cell r="B1127" t="str">
            <v>VNPOST</v>
          </cell>
          <cell r="C1127" t="str">
            <v>GSG250</v>
          </cell>
          <cell r="D1127" t="str">
            <v>Giò sụn gà 250g</v>
          </cell>
          <cell r="E1127">
            <v>50400</v>
          </cell>
          <cell r="F1127">
            <v>50400</v>
          </cell>
        </row>
        <row r="1128">
          <cell r="A1128" t="str">
            <v>VNPOSTGTNH500</v>
          </cell>
          <cell r="B1128" t="str">
            <v>VNPOST</v>
          </cell>
          <cell r="C1128" t="str">
            <v>GTNH500</v>
          </cell>
          <cell r="D1128" t="str">
            <v>Giò tai nấm hương 500g</v>
          </cell>
          <cell r="E1128">
            <v>81591</v>
          </cell>
          <cell r="F1128">
            <v>81591</v>
          </cell>
        </row>
        <row r="1129">
          <cell r="A1129" t="str">
            <v>VNPOSTGXD500</v>
          </cell>
          <cell r="B1129" t="str">
            <v>VNPOST</v>
          </cell>
          <cell r="C1129" t="str">
            <v>GXD500</v>
          </cell>
          <cell r="D1129" t="str">
            <v>Gà xì dầu 500g</v>
          </cell>
          <cell r="E1129">
            <v>111606</v>
          </cell>
          <cell r="F1129">
            <v>111606</v>
          </cell>
        </row>
        <row r="1130">
          <cell r="A1130" t="str">
            <v>WINCC300</v>
          </cell>
          <cell r="B1130" t="str">
            <v>WIN</v>
          </cell>
          <cell r="C1130" t="str">
            <v>CC300</v>
          </cell>
          <cell r="D1130" t="str">
            <v>Chả cốm 300g</v>
          </cell>
          <cell r="E1130">
            <v>74250</v>
          </cell>
          <cell r="F1130">
            <v>74250</v>
          </cell>
        </row>
        <row r="1131">
          <cell r="A1131" t="str">
            <v>WINCGM300</v>
          </cell>
          <cell r="B1131" t="str">
            <v>WIN</v>
          </cell>
          <cell r="C1131" t="str">
            <v>CGM300</v>
          </cell>
          <cell r="D1131" t="str">
            <v>Chân giò heo muối 300g</v>
          </cell>
          <cell r="E1131">
            <v>73431</v>
          </cell>
          <cell r="F1131">
            <v>73431</v>
          </cell>
        </row>
        <row r="1132">
          <cell r="A1132" t="str">
            <v>WINCN300</v>
          </cell>
          <cell r="B1132" t="str">
            <v>WIN</v>
          </cell>
          <cell r="C1132" t="str">
            <v>CN300</v>
          </cell>
          <cell r="D1132" t="str">
            <v>Chả nướng 300g</v>
          </cell>
          <cell r="E1132">
            <v>70950</v>
          </cell>
          <cell r="F1132">
            <v>70950</v>
          </cell>
        </row>
        <row r="1133">
          <cell r="A1133" t="str">
            <v>WINGL250</v>
          </cell>
          <cell r="B1133" t="str">
            <v>WIN</v>
          </cell>
          <cell r="C1133" t="str">
            <v>GL250</v>
          </cell>
          <cell r="D1133" t="str">
            <v>Giò lụa cây 250g</v>
          </cell>
          <cell r="E1133">
            <v>59400</v>
          </cell>
          <cell r="F1133">
            <v>59400</v>
          </cell>
        </row>
        <row r="1134">
          <cell r="A1134" t="str">
            <v>WINGM500</v>
          </cell>
          <cell r="B1134" t="str">
            <v>WIN</v>
          </cell>
          <cell r="C1134" t="str">
            <v>GM500</v>
          </cell>
          <cell r="D1134" t="str">
            <v>Gà muối 500g</v>
          </cell>
          <cell r="E1134">
            <v>111058</v>
          </cell>
          <cell r="F1134">
            <v>111058</v>
          </cell>
        </row>
        <row r="1135">
          <cell r="A1135" t="str">
            <v>WINGSG250</v>
          </cell>
          <cell r="B1135" t="str">
            <v>WIN</v>
          </cell>
          <cell r="C1135" t="str">
            <v>GSG250</v>
          </cell>
          <cell r="D1135" t="str">
            <v>Giò sụn gà 250g</v>
          </cell>
          <cell r="E1135">
            <v>61050</v>
          </cell>
          <cell r="F1135">
            <v>61050</v>
          </cell>
        </row>
        <row r="1136">
          <cell r="A1136" t="str">
            <v>WINGTLX250G</v>
          </cell>
          <cell r="B1136" t="str">
            <v>WIN</v>
          </cell>
          <cell r="C1136" t="str">
            <v>GTLX250G</v>
          </cell>
          <cell r="D1136" t="str">
            <v>Giò Tai Lưỡi Xào 250g</v>
          </cell>
          <cell r="E1136">
            <v>50183</v>
          </cell>
          <cell r="F1136">
            <v>50183</v>
          </cell>
        </row>
        <row r="1137">
          <cell r="A1137" t="str">
            <v>WINGXD500</v>
          </cell>
          <cell r="B1137" t="str">
            <v>WIN</v>
          </cell>
          <cell r="C1137" t="str">
            <v>GXD500</v>
          </cell>
          <cell r="D1137" t="str">
            <v>Gà xì dầu 500g</v>
          </cell>
          <cell r="E1137">
            <v>111606</v>
          </cell>
          <cell r="F1137">
            <v>111606</v>
          </cell>
        </row>
        <row r="1138">
          <cell r="A1138" t="str">
            <v>WINMNH250</v>
          </cell>
          <cell r="B1138" t="str">
            <v>WIN</v>
          </cell>
          <cell r="C1138" t="str">
            <v>MNH250</v>
          </cell>
          <cell r="D1138" t="str">
            <v>Mọc Nấm Hương 250g</v>
          </cell>
          <cell r="E1138">
            <v>46000</v>
          </cell>
          <cell r="F1138">
            <v>46000</v>
          </cell>
        </row>
        <row r="1139">
          <cell r="A1139" t="str">
            <v>WINTH200</v>
          </cell>
          <cell r="B1139" t="str">
            <v>WIN</v>
          </cell>
          <cell r="C1139" t="str">
            <v>TH200</v>
          </cell>
          <cell r="D1139" t="str">
            <v>Tai heo muối 200g</v>
          </cell>
          <cell r="E1139">
            <v>55595</v>
          </cell>
          <cell r="F1139">
            <v>55595</v>
          </cell>
        </row>
        <row r="1140">
          <cell r="A1140" t="str">
            <v>WINGL500KT</v>
          </cell>
          <cell r="B1140" t="str">
            <v>WIN</v>
          </cell>
          <cell r="C1140" t="str">
            <v>GL500KT</v>
          </cell>
          <cell r="D1140" t="str">
            <v>Giò lụa 500g</v>
          </cell>
          <cell r="E1140">
            <v>77091</v>
          </cell>
          <cell r="F1140">
            <v>77091</v>
          </cell>
        </row>
        <row r="1141">
          <cell r="A1141" t="str">
            <v>WINGTNH500</v>
          </cell>
          <cell r="B1141" t="str">
            <v>WIN</v>
          </cell>
          <cell r="C1141" t="str">
            <v>GTNH500</v>
          </cell>
          <cell r="D1141" t="str">
            <v>Giò tai nấm hương 500g</v>
          </cell>
          <cell r="E1141">
            <v>81591</v>
          </cell>
          <cell r="F1141">
            <v>81591</v>
          </cell>
        </row>
      </sheetData>
      <sheetData sheetId="3">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Đang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Đang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Đang Kinh doanh</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refreshError="1"/>
      <sheetData sheetId="5">
        <row r="1">
          <cell r="A1" t="str">
            <v>Mã khách hàng</v>
          </cell>
          <cell r="B1" t="str">
            <v>Tên khách hàng</v>
          </cell>
          <cell r="C1" t="str">
            <v>Diễn giải</v>
          </cell>
          <cell r="D1" t="str">
            <v>Tỉnh/TP</v>
          </cell>
          <cell r="E1" t="str">
            <v>Quận/Huyện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eb0150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KL000101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KL00078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KL00079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KL00098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KL00107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KL00140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KL00141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KL00146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KL00147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KL00151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KL00180</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KL00195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O2380" t="b">
            <v>0</v>
          </cell>
          <cell r="P2380" t="str">
            <v>CÔNG TY TNHH MTV THƯƠNG MẠI VÀ DỊCH VỤ NGỌC THƠM</v>
          </cell>
          <cell r="Q2380" t="str">
            <v>Miền Bắc</v>
          </cell>
          <cell r="R2380" t="str">
            <v>WIN</v>
          </cell>
        </row>
      </sheetData>
    </sheetDataSet>
  </externalBook>
</externalLink>
</file>

<file path=xl/tables/table1.xml><?xml version="1.0" encoding="utf-8"?>
<table xmlns="http://schemas.openxmlformats.org/spreadsheetml/2006/main" id="2" name="Table2" displayName="Table2" ref="A4:F1141" totalsRowShown="0" headerRowDxfId="46" dataDxfId="44" headerRowBorderDxfId="45" tableBorderDxfId="43">
  <autoFilter ref="A4:F1141"/>
  <tableColumns count="6">
    <tableColumn id="2" name="Mã Giá" dataDxfId="42">
      <calculatedColumnFormula>B5&amp;C5</calculatedColumnFormula>
    </tableColumn>
    <tableColumn id="1" name="Nhóm khách hàng" dataDxfId="41"/>
    <tableColumn id="5" name="Mã hàng" dataDxfId="40"/>
    <tableColumn id="6" name="Tên hàng" dataDxfId="39"/>
    <tableColumn id="7" name="Giá bán công bố" dataDxfId="38" dataCellStyle="Comma [0]"/>
    <tableColumn id="8" name="Giá trên đơn đặt hàng / xuất hóa đơn" dataDxfId="37" dataCellStyle="Comma [0]"/>
  </tableColumns>
  <tableStyleInfo name="TableStyleLight9" showFirstColumn="0" showLastColumn="0" showRowStripes="1" showColumnStripes="0"/>
</table>
</file>

<file path=xl/tables/table2.xml><?xml version="1.0" encoding="utf-8"?>
<table xmlns="http://schemas.openxmlformats.org/spreadsheetml/2006/main" id="1" name="DS_HH_VT" displayName="DS_HH_VT" ref="A1:E67" totalsRowShown="0" headerRowDxfId="36" headerRowBorderDxfId="35" tableBorderDxfId="34" totalsRowBorderDxfId="33">
  <autoFilter ref="A1:E67">
    <filterColumn colId="4">
      <customFilters>
        <customFilter operator="notEqual" val="0"/>
      </customFilters>
    </filterColumn>
  </autoFilter>
  <tableColumns count="5">
    <tableColumn id="1" name="Mã hàng" dataDxfId="32" dataCellStyle="Normal 2"/>
    <tableColumn id="2" name="Tên hàng" dataDxfId="31" dataCellStyle="Normal 2"/>
    <tableColumn id="3" name="ĐVT" dataDxfId="30" dataCellStyle="Normal 2"/>
    <tableColumn id="4" name="Tình Trạng"/>
    <tableColumn id="7" name="TỔNG CỘNG" dataDxfId="29">
      <calculatedColumnFormula>SUM(F2:AI2)</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64" name="Table32465" displayName="Table32465" ref="A1:E14" totalsRowShown="0" headerRowDxfId="28" dataDxfId="27" tableBorderDxfId="26" headerRowCellStyle="Normal 2" dataCellStyle="Normal 2">
  <autoFilter ref="A1:E14"/>
  <tableColumns count="5">
    <tableColumn id="1" name="Mã nhân viên" dataDxfId="25" dataCellStyle="Normal 2"/>
    <tableColumn id="2" name="Tên nhân viên" dataDxfId="24" dataCellStyle="Normal 2"/>
    <tableColumn id="3" name="Giới tính" dataDxfId="23" dataCellStyle="Normal 2"/>
    <tableColumn id="4" name="Chức danh" dataDxfId="22" dataCellStyle="Normal 2"/>
    <tableColumn id="5" name="Tên đơn vị" dataDxfId="21" dataCellStyle="Normal 2"/>
  </tableColumns>
  <tableStyleInfo name="TableStyleLight9" showFirstColumn="0" showLastColumn="0" showRowStripes="1" showColumnStripes="0"/>
</table>
</file>

<file path=xl/tables/table4.xml><?xml version="1.0" encoding="utf-8"?>
<table xmlns="http://schemas.openxmlformats.org/spreadsheetml/2006/main" id="3" name="Table3" displayName="Table3" ref="A1:R2380" totalsRowShown="0" headerRowDxfId="20" dataDxfId="19" tableBorderDxfId="18" dataCellStyle="Normal 2">
  <autoFilter ref="A1:R2380">
    <filterColumn colId="0">
      <filters>
        <filter val="LOTTE-004"/>
        <filter val="LOTTE-008"/>
        <filter val="LOTTE-013"/>
        <filter val="LOTTE-015"/>
        <filter val="LOTTEHOTEL"/>
      </filters>
    </filterColumn>
  </autoFilter>
  <tableColumns count="18">
    <tableColumn id="1" name="Mã khách hàng" dataDxfId="17" dataCellStyle="Normal 2"/>
    <tableColumn id="2" name="Tên khách hàng" dataDxfId="16" dataCellStyle="Normal 2"/>
    <tableColumn id="3" name="Diễn giải" dataDxfId="15" dataCellStyle="Normal 2"/>
    <tableColumn id="4" name="Tỉnh/TP" dataDxfId="14" dataCellStyle="Normal 2"/>
    <tableColumn id="5" name="Quận/Huyện" dataDxfId="13" dataCellStyle="Normal 2"/>
    <tableColumn id="6" name="Phường/Xã" dataDxfId="12" dataCellStyle="Normal 2"/>
    <tableColumn id="7" name="Nhân viên" dataDxfId="11" dataCellStyle="Normal 2"/>
    <tableColumn id="8" name="Tên nhân viên" dataDxfId="10" dataCellStyle="Normal 2"/>
    <tableColumn id="9" name="Nhóm KH, NCC" dataDxfId="9" dataCellStyle="Normal 2"/>
    <tableColumn id="10" name="Người liên hệ" dataDxfId="8" dataCellStyle="Normal 2"/>
    <tableColumn id="11" name="Địa điểm giao hàng" dataDxfId="7" dataCellStyle="Normal 2"/>
    <tableColumn id="12" name="Mã số thuế" dataDxfId="6" dataCellStyle="Normal 2"/>
    <tableColumn id="13" name="Địa chỉ" dataDxfId="5" dataCellStyle="Normal 2"/>
    <tableColumn id="14" name="Số ngày được nợ" dataDxfId="4" dataCellStyle="Normal 2"/>
    <tableColumn id="15" name="Ngừng theo dõi" dataDxfId="3" dataCellStyle="Normal 2"/>
    <tableColumn id="16" name="Chi nhánh" dataDxfId="2" dataCellStyle="Normal 2"/>
    <tableColumn id="17" name="Phân loại" dataDxfId="1" dataCellStyle="Normal 2"/>
    <tableColumn id="18" name="Nhóm KH" dataDxfId="0"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HI10373"/>
  <sheetViews>
    <sheetView tabSelected="1" zoomScaleNormal="100" workbookViewId="0">
      <pane ySplit="1" topLeftCell="A862" activePane="bottomLeft" state="frozen"/>
      <selection pane="bottomLeft" activeCell="A874" sqref="A874:XFD878"/>
    </sheetView>
  </sheetViews>
  <sheetFormatPr defaultRowHeight="15.75" x14ac:dyDescent="0.25"/>
  <cols>
    <col min="1" max="1" width="18.7109375" style="11" customWidth="1"/>
    <col min="2" max="2" width="20.5703125" style="25" customWidth="1"/>
    <col min="3" max="3" width="14.28515625" style="12" customWidth="1"/>
    <col min="4" max="4" width="30.28515625" style="16" bestFit="1" customWidth="1"/>
    <col min="5" max="5" width="23.28515625" style="13" hidden="1" customWidth="1"/>
    <col min="6" max="6" width="14.28515625" style="12" hidden="1" customWidth="1"/>
    <col min="7" max="7" width="18" style="13" customWidth="1"/>
    <col min="8" max="8" width="25.7109375" style="13" hidden="1" customWidth="1"/>
    <col min="9" max="9" width="23.5703125" style="13" customWidth="1"/>
    <col min="10" max="10" width="14.140625" style="13" customWidth="1"/>
    <col min="11" max="11" width="15.42578125" style="13" customWidth="1"/>
    <col min="12" max="12" width="29.85546875" style="13" customWidth="1"/>
    <col min="13" max="13" width="22.5703125" style="13" hidden="1" customWidth="1"/>
    <col min="14" max="14" width="13" style="13" customWidth="1"/>
    <col min="15" max="15" width="24.140625" style="13" hidden="1" customWidth="1"/>
    <col min="16" max="16" width="18.5703125" style="13" hidden="1" customWidth="1"/>
    <col min="17" max="17" width="10.5703125" style="13" customWidth="1"/>
    <col min="18" max="18" width="7.42578125" style="1" customWidth="1"/>
    <col min="19" max="19" width="18.28515625" style="1" hidden="1" customWidth="1"/>
    <col min="20" max="20" width="13.42578125" style="1" customWidth="1"/>
    <col min="21" max="21" width="19" style="14" customWidth="1"/>
    <col min="22" max="22" width="14.5703125" style="1" customWidth="1"/>
    <col min="23" max="23" width="23.7109375" style="2" customWidth="1"/>
    <col min="24" max="24" width="10.7109375" style="3" customWidth="1"/>
    <col min="25" max="25" width="35.7109375" style="1" hidden="1" customWidth="1"/>
    <col min="26" max="26" width="12.42578125" style="14" customWidth="1"/>
    <col min="27" max="27" width="12.42578125" style="7" customWidth="1"/>
    <col min="28" max="30" width="9" style="7" customWidth="1"/>
    <col min="31" max="31" width="21.5703125" style="7" bestFit="1" customWidth="1"/>
    <col min="32" max="217" width="9" style="7" customWidth="1"/>
    <col min="218" max="16384" width="9.140625" style="6"/>
  </cols>
  <sheetData>
    <row r="1" spans="1:82" s="10" customFormat="1" x14ac:dyDescent="0.25">
      <c r="A1" s="28" t="s">
        <v>11</v>
      </c>
      <c r="B1" s="42" t="s">
        <v>12</v>
      </c>
      <c r="C1" s="43" t="s">
        <v>13</v>
      </c>
      <c r="D1" s="15" t="s">
        <v>14</v>
      </c>
      <c r="E1" s="4" t="s">
        <v>22</v>
      </c>
      <c r="F1" s="4" t="s">
        <v>15</v>
      </c>
      <c r="G1" s="28" t="s">
        <v>23</v>
      </c>
      <c r="H1" s="4" t="s">
        <v>16</v>
      </c>
      <c r="I1" s="28" t="s">
        <v>0</v>
      </c>
      <c r="J1" s="28" t="s">
        <v>17</v>
      </c>
      <c r="K1" s="28" t="s">
        <v>1</v>
      </c>
      <c r="L1" s="5" t="s">
        <v>2</v>
      </c>
      <c r="M1" s="5" t="s">
        <v>24</v>
      </c>
      <c r="N1" s="5" t="s">
        <v>21</v>
      </c>
      <c r="O1" s="5" t="s">
        <v>19</v>
      </c>
      <c r="P1" s="5" t="s">
        <v>20</v>
      </c>
      <c r="Q1" s="5" t="s">
        <v>10</v>
      </c>
      <c r="R1" s="28" t="s">
        <v>3</v>
      </c>
      <c r="S1" s="5" t="s">
        <v>18</v>
      </c>
      <c r="T1" s="5" t="s">
        <v>4</v>
      </c>
      <c r="U1" s="5" t="s">
        <v>5</v>
      </c>
      <c r="V1" s="5" t="s">
        <v>8</v>
      </c>
      <c r="W1" s="5" t="s">
        <v>9</v>
      </c>
      <c r="X1" s="5" t="s">
        <v>6</v>
      </c>
      <c r="Y1" s="5" t="s">
        <v>25</v>
      </c>
      <c r="Z1" s="5" t="s">
        <v>7</v>
      </c>
      <c r="AA1" s="5" t="s">
        <v>1840</v>
      </c>
      <c r="AB1" s="8"/>
      <c r="AC1" s="8"/>
      <c r="AD1" s="8"/>
      <c r="AE1" s="8"/>
      <c r="AF1" s="8"/>
      <c r="AG1" s="8"/>
      <c r="AH1" s="8"/>
      <c r="AI1" s="8"/>
      <c r="AJ1" s="8"/>
      <c r="AK1" s="8"/>
      <c r="AL1" s="8"/>
      <c r="AM1" s="8"/>
      <c r="AN1" s="8"/>
      <c r="AO1" s="8"/>
      <c r="AP1" s="8"/>
      <c r="AQ1" s="8"/>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row>
    <row r="2" spans="1:82" x14ac:dyDescent="0.25">
      <c r="A2" s="11">
        <v>45903</v>
      </c>
      <c r="B2" s="25">
        <v>4176318807</v>
      </c>
      <c r="C2" s="12" t="s">
        <v>7214</v>
      </c>
      <c r="D2" s="16">
        <f t="shared" ref="D2:D67" si="0">IF(A2="","",A2)</f>
        <v>45903</v>
      </c>
      <c r="G2" s="13" t="s">
        <v>7286</v>
      </c>
      <c r="I2" s="13" t="s">
        <v>7287</v>
      </c>
      <c r="J2" s="13" t="s">
        <v>1796</v>
      </c>
      <c r="K2" s="13" t="s">
        <v>51</v>
      </c>
      <c r="L2" s="25" t="str">
        <f>VLOOKUP($K2,TONG_SL!$A:$D,2,0)</f>
        <v>Mọc Nấm Hương 250g</v>
      </c>
      <c r="M2" s="25" t="str">
        <f>VLOOKUP($K2,TONG_SL!$A:$D,2,0)</f>
        <v>Mọc Nấm Hương 250g</v>
      </c>
      <c r="N2" s="25" t="str">
        <f>IF($B2&lt;&gt;"","K-C6","")</f>
        <v>K-C6</v>
      </c>
      <c r="Q2" s="25" t="str">
        <f>VLOOKUP(K2,TONG_SL!$A:$D,3,0)</f>
        <v>Túi</v>
      </c>
      <c r="R2" s="54">
        <v>10</v>
      </c>
      <c r="T2" s="1">
        <f>VLOOKUP(VLOOKUP(G2,Ma_KH!$A:$R,18,0)&amp;K2,Gia_MB!$A:$F,6,0)</f>
        <v>46000</v>
      </c>
      <c r="U2" s="14">
        <f t="shared" ref="U2:U67" si="1">T2*R2</f>
        <v>460000</v>
      </c>
      <c r="W2" s="64">
        <f>U2*V2</f>
        <v>0</v>
      </c>
      <c r="X2" s="1" t="str">
        <f t="shared" ref="X2:X67" si="2">IF(B2&lt;&gt;"","8","0")</f>
        <v>8</v>
      </c>
      <c r="Z2" s="14">
        <f t="shared" ref="Z2:Z67" si="3">U2*X2%</f>
        <v>36800</v>
      </c>
      <c r="AA2" s="7">
        <f>VLOOKUP(G2,Ma_KH!$A:$R,14,0)</f>
        <v>60</v>
      </c>
      <c r="AD2" s="7" t="str">
        <f>IFERROR(VLOOKUP(J2,'Chuyển Mã'!$B$3:$C$9,2,0),"")</f>
        <v>Tỉnh</v>
      </c>
      <c r="AE2" s="7" t="str">
        <f>IFERROR(L2,"")</f>
        <v>Mọc Nấm Hương 250g</v>
      </c>
      <c r="AF2" s="7">
        <f>R2</f>
        <v>10</v>
      </c>
    </row>
    <row r="3" spans="1:82" x14ac:dyDescent="0.25">
      <c r="A3" s="11">
        <v>45903</v>
      </c>
      <c r="B3" s="25">
        <v>4176318807</v>
      </c>
      <c r="C3" s="12" t="s">
        <v>7214</v>
      </c>
      <c r="D3" s="16">
        <f t="shared" si="0"/>
        <v>45903</v>
      </c>
      <c r="G3" s="13" t="s">
        <v>7286</v>
      </c>
      <c r="I3" s="13" t="s">
        <v>7287</v>
      </c>
      <c r="J3" s="13" t="s">
        <v>1796</v>
      </c>
      <c r="K3" s="13" t="s">
        <v>27</v>
      </c>
      <c r="L3" s="25" t="str">
        <f>VLOOKUP($K3,TONG_SL!$A:$D,2,0)</f>
        <v>Chân giò heo muối 300g</v>
      </c>
      <c r="N3" s="25" t="str">
        <f t="shared" ref="N3:N68" si="4">IF($B3&lt;&gt;"","K-C6","")</f>
        <v>K-C6</v>
      </c>
      <c r="Q3" s="25" t="str">
        <f>VLOOKUP(K3,TONG_SL!$A:$D,3,0)</f>
        <v>Túi</v>
      </c>
      <c r="R3" s="54">
        <v>4</v>
      </c>
      <c r="T3" s="1">
        <f>VLOOKUP(VLOOKUP(G3,Ma_KH!$A:$R,18,0)&amp;K3,Gia_MB!$A:$F,6,0)</f>
        <v>73431</v>
      </c>
      <c r="U3" s="14">
        <f t="shared" si="1"/>
        <v>293724</v>
      </c>
      <c r="W3" s="64">
        <f t="shared" ref="W3:W68" si="5">U3*V3</f>
        <v>0</v>
      </c>
      <c r="X3" s="1" t="str">
        <f t="shared" si="2"/>
        <v>8</v>
      </c>
      <c r="Z3" s="14">
        <f t="shared" si="3"/>
        <v>23497.920000000002</v>
      </c>
      <c r="AA3" s="7">
        <f>VLOOKUP(G3,Ma_KH!$A:$R,14,0)</f>
        <v>60</v>
      </c>
      <c r="AD3" s="7" t="str">
        <f>IFERROR(VLOOKUP(J3,'Chuyển Mã'!$B$3:$C$9,2,0),"")</f>
        <v>Tỉnh</v>
      </c>
      <c r="AE3" s="7" t="str">
        <f t="shared" ref="AE3:AE66" si="6">IFERROR(L3,"")</f>
        <v>Chân giò heo muối 300g</v>
      </c>
      <c r="AF3" s="7">
        <f t="shared" ref="AF3:AF66" si="7">R3</f>
        <v>4</v>
      </c>
    </row>
    <row r="4" spans="1:82" x14ac:dyDescent="0.25">
      <c r="A4" s="11">
        <v>45903</v>
      </c>
      <c r="B4" s="25">
        <v>4176318807</v>
      </c>
      <c r="C4" s="12" t="s">
        <v>7214</v>
      </c>
      <c r="D4" s="16">
        <f t="shared" si="0"/>
        <v>45903</v>
      </c>
      <c r="G4" s="13" t="s">
        <v>7286</v>
      </c>
      <c r="I4" s="13" t="s">
        <v>7287</v>
      </c>
      <c r="J4" s="13" t="s">
        <v>1796</v>
      </c>
      <c r="K4" s="13" t="s">
        <v>35</v>
      </c>
      <c r="L4" s="25" t="str">
        <f>VLOOKUP($K4,TONG_SL!$A:$D,2,0)</f>
        <v>Tai heo muối 200g</v>
      </c>
      <c r="N4" s="25" t="str">
        <f t="shared" si="4"/>
        <v>K-C6</v>
      </c>
      <c r="Q4" s="25" t="str">
        <f>VLOOKUP(K4,TONG_SL!$A:$D,3,0)</f>
        <v>Túi</v>
      </c>
      <c r="R4" s="54">
        <v>2</v>
      </c>
      <c r="T4" s="1">
        <f>VLOOKUP(VLOOKUP(G4,Ma_KH!$A:$R,18,0)&amp;K4,Gia_MB!$A:$F,6,0)</f>
        <v>55595</v>
      </c>
      <c r="U4" s="14">
        <f t="shared" si="1"/>
        <v>111190</v>
      </c>
      <c r="W4" s="64">
        <f t="shared" si="5"/>
        <v>0</v>
      </c>
      <c r="X4" s="1" t="str">
        <f t="shared" si="2"/>
        <v>8</v>
      </c>
      <c r="Z4" s="14">
        <f t="shared" si="3"/>
        <v>8895.2000000000007</v>
      </c>
      <c r="AA4" s="7">
        <f>VLOOKUP(G4,Ma_KH!$A:$R,14,0)</f>
        <v>60</v>
      </c>
      <c r="AD4" s="7" t="str">
        <f>IFERROR(VLOOKUP(J4,'Chuyển Mã'!$B$3:$C$9,2,0),"")</f>
        <v>Tỉnh</v>
      </c>
      <c r="AE4" s="7" t="str">
        <f t="shared" si="6"/>
        <v>Tai heo muối 200g</v>
      </c>
      <c r="AF4" s="7">
        <f t="shared" si="7"/>
        <v>2</v>
      </c>
    </row>
    <row r="5" spans="1:82" x14ac:dyDescent="0.25">
      <c r="A5" s="11">
        <v>45903</v>
      </c>
      <c r="B5" s="25">
        <v>4176318807</v>
      </c>
      <c r="C5" s="12" t="s">
        <v>7214</v>
      </c>
      <c r="D5" s="16">
        <f t="shared" si="0"/>
        <v>45903</v>
      </c>
      <c r="G5" s="13" t="s">
        <v>7286</v>
      </c>
      <c r="I5" s="13" t="s">
        <v>7287</v>
      </c>
      <c r="J5" s="13" t="s">
        <v>1796</v>
      </c>
      <c r="K5" s="13" t="s">
        <v>51</v>
      </c>
      <c r="L5" s="25" t="str">
        <f>VLOOKUP($K5,TONG_SL!$A:$D,2,0)</f>
        <v>Mọc Nấm Hương 250g</v>
      </c>
      <c r="N5" s="25" t="str">
        <f t="shared" si="4"/>
        <v>K-C6</v>
      </c>
      <c r="Q5" s="25" t="str">
        <f>VLOOKUP(K5,TONG_SL!$A:$D,3,0)</f>
        <v>Túi</v>
      </c>
      <c r="R5" s="54">
        <v>3</v>
      </c>
      <c r="T5" s="1">
        <f>VLOOKUP(VLOOKUP(G5,Ma_KH!$A:$R,18,0)&amp;K5,Gia_MB!$A:$F,6,0)</f>
        <v>46000</v>
      </c>
      <c r="U5" s="14">
        <f t="shared" si="1"/>
        <v>138000</v>
      </c>
      <c r="W5" s="64">
        <f t="shared" si="5"/>
        <v>0</v>
      </c>
      <c r="X5" s="1" t="str">
        <f t="shared" si="2"/>
        <v>8</v>
      </c>
      <c r="Z5" s="14">
        <f t="shared" si="3"/>
        <v>11040</v>
      </c>
      <c r="AA5" s="7">
        <f>VLOOKUP(G5,Ma_KH!$A:$R,14,0)</f>
        <v>60</v>
      </c>
      <c r="AD5" s="7" t="str">
        <f>IFERROR(VLOOKUP(J5,'Chuyển Mã'!$B$3:$C$9,2,0),"")</f>
        <v>Tỉnh</v>
      </c>
      <c r="AE5" s="7" t="str">
        <f t="shared" si="6"/>
        <v>Mọc Nấm Hương 250g</v>
      </c>
      <c r="AF5" s="7">
        <f t="shared" si="7"/>
        <v>3</v>
      </c>
    </row>
    <row r="6" spans="1:82" x14ac:dyDescent="0.25">
      <c r="A6" s="11">
        <v>45903</v>
      </c>
      <c r="B6" s="25">
        <v>4175989027</v>
      </c>
      <c r="C6" s="12" t="s">
        <v>7214</v>
      </c>
      <c r="D6" s="16">
        <f t="shared" si="0"/>
        <v>45903</v>
      </c>
      <c r="G6" s="13" t="s">
        <v>7286</v>
      </c>
      <c r="I6" s="13" t="s">
        <v>7288</v>
      </c>
      <c r="J6" s="13" t="s">
        <v>1796</v>
      </c>
      <c r="K6" s="13" t="s">
        <v>51</v>
      </c>
      <c r="L6" s="25" t="str">
        <f>VLOOKUP($K6,TONG_SL!$A:$D,2,0)</f>
        <v>Mọc Nấm Hương 250g</v>
      </c>
      <c r="N6" s="25" t="str">
        <f t="shared" si="4"/>
        <v>K-C6</v>
      </c>
      <c r="Q6" s="25" t="str">
        <f>VLOOKUP(K6,TONG_SL!$A:$D,3,0)</f>
        <v>Túi</v>
      </c>
      <c r="R6" s="54">
        <v>5</v>
      </c>
      <c r="T6" s="1">
        <f>VLOOKUP(VLOOKUP(G6,Ma_KH!$A:$R,18,0)&amp;K6,Gia_MB!$A:$F,6,0)</f>
        <v>46000</v>
      </c>
      <c r="U6" s="14">
        <f t="shared" si="1"/>
        <v>230000</v>
      </c>
      <c r="W6" s="64">
        <f t="shared" si="5"/>
        <v>0</v>
      </c>
      <c r="X6" s="1" t="str">
        <f t="shared" si="2"/>
        <v>8</v>
      </c>
      <c r="Z6" s="14">
        <f t="shared" si="3"/>
        <v>18400</v>
      </c>
      <c r="AA6" s="7">
        <f>VLOOKUP(G6,Ma_KH!$A:$R,14,0)</f>
        <v>60</v>
      </c>
      <c r="AD6" s="7" t="str">
        <f>IFERROR(VLOOKUP(J6,'Chuyển Mã'!$B$3:$C$9,2,0),"")</f>
        <v>Tỉnh</v>
      </c>
      <c r="AE6" s="7" t="str">
        <f t="shared" si="6"/>
        <v>Mọc Nấm Hương 250g</v>
      </c>
      <c r="AF6" s="7">
        <f t="shared" si="7"/>
        <v>5</v>
      </c>
    </row>
    <row r="7" spans="1:82" x14ac:dyDescent="0.25">
      <c r="A7" s="11">
        <v>45903</v>
      </c>
      <c r="B7" s="25">
        <v>4175989027</v>
      </c>
      <c r="C7" s="12" t="s">
        <v>7214</v>
      </c>
      <c r="D7" s="16">
        <f t="shared" si="0"/>
        <v>45903</v>
      </c>
      <c r="G7" s="13" t="s">
        <v>7286</v>
      </c>
      <c r="I7" s="13" t="s">
        <v>7288</v>
      </c>
      <c r="J7" s="13" t="s">
        <v>1796</v>
      </c>
      <c r="K7" s="13" t="s">
        <v>27</v>
      </c>
      <c r="L7" s="25" t="str">
        <f>VLOOKUP($K7,TONG_SL!$A:$D,2,0)</f>
        <v>Chân giò heo muối 300g</v>
      </c>
      <c r="N7" s="25" t="str">
        <f t="shared" si="4"/>
        <v>K-C6</v>
      </c>
      <c r="Q7" s="25" t="str">
        <f>VLOOKUP(K7,TONG_SL!$A:$D,3,0)</f>
        <v>Túi</v>
      </c>
      <c r="R7" s="54">
        <v>6</v>
      </c>
      <c r="T7" s="1">
        <f>VLOOKUP(VLOOKUP(G7,Ma_KH!$A:$R,18,0)&amp;K7,Gia_MB!$A:$F,6,0)</f>
        <v>73431</v>
      </c>
      <c r="U7" s="14">
        <f t="shared" si="1"/>
        <v>440586</v>
      </c>
      <c r="W7" s="64">
        <f t="shared" si="5"/>
        <v>0</v>
      </c>
      <c r="X7" s="1" t="str">
        <f t="shared" si="2"/>
        <v>8</v>
      </c>
      <c r="Z7" s="14">
        <f t="shared" si="3"/>
        <v>35246.879999999997</v>
      </c>
      <c r="AA7" s="7">
        <f>VLOOKUP(G7,Ma_KH!$A:$R,14,0)</f>
        <v>60</v>
      </c>
      <c r="AD7" s="7" t="str">
        <f>IFERROR(VLOOKUP(J7,'Chuyển Mã'!$B$3:$C$9,2,0),"")</f>
        <v>Tỉnh</v>
      </c>
      <c r="AE7" s="7" t="str">
        <f t="shared" si="6"/>
        <v>Chân giò heo muối 300g</v>
      </c>
      <c r="AF7" s="7">
        <f t="shared" si="7"/>
        <v>6</v>
      </c>
    </row>
    <row r="8" spans="1:82" x14ac:dyDescent="0.25">
      <c r="A8" s="11">
        <v>45903</v>
      </c>
      <c r="B8" s="25">
        <v>4175989027</v>
      </c>
      <c r="C8" s="12" t="s">
        <v>7214</v>
      </c>
      <c r="D8" s="16">
        <f t="shared" si="0"/>
        <v>45903</v>
      </c>
      <c r="G8" s="13" t="s">
        <v>7286</v>
      </c>
      <c r="I8" s="13" t="s">
        <v>7288</v>
      </c>
      <c r="J8" s="13" t="s">
        <v>1796</v>
      </c>
      <c r="K8" s="13" t="s">
        <v>35</v>
      </c>
      <c r="L8" s="25" t="str">
        <f>VLOOKUP($K8,TONG_SL!$A:$D,2,0)</f>
        <v>Tai heo muối 200g</v>
      </c>
      <c r="N8" s="25" t="str">
        <f t="shared" si="4"/>
        <v>K-C6</v>
      </c>
      <c r="Q8" s="25" t="str">
        <f>VLOOKUP(K8,TONG_SL!$A:$D,3,0)</f>
        <v>Túi</v>
      </c>
      <c r="R8" s="54">
        <v>4</v>
      </c>
      <c r="T8" s="1">
        <f>VLOOKUP(VLOOKUP(G8,Ma_KH!$A:$R,18,0)&amp;K8,Gia_MB!$A:$F,6,0)</f>
        <v>55595</v>
      </c>
      <c r="U8" s="14">
        <f t="shared" si="1"/>
        <v>222380</v>
      </c>
      <c r="W8" s="64">
        <f t="shared" si="5"/>
        <v>0</v>
      </c>
      <c r="X8" s="1" t="str">
        <f t="shared" si="2"/>
        <v>8</v>
      </c>
      <c r="Z8" s="14">
        <f t="shared" si="3"/>
        <v>17790.400000000001</v>
      </c>
      <c r="AA8" s="7">
        <f>VLOOKUP(G8,Ma_KH!$A:$R,14,0)</f>
        <v>60</v>
      </c>
      <c r="AD8" s="7" t="str">
        <f>IFERROR(VLOOKUP(J8,'Chuyển Mã'!$B$3:$C$9,2,0),"")</f>
        <v>Tỉnh</v>
      </c>
      <c r="AE8" s="7" t="str">
        <f t="shared" si="6"/>
        <v>Tai heo muối 200g</v>
      </c>
      <c r="AF8" s="7">
        <f t="shared" si="7"/>
        <v>4</v>
      </c>
    </row>
    <row r="9" spans="1:82" x14ac:dyDescent="0.25">
      <c r="A9" s="11">
        <v>45903</v>
      </c>
      <c r="B9" s="25">
        <v>4176353888</v>
      </c>
      <c r="C9" s="12" t="s">
        <v>7214</v>
      </c>
      <c r="D9" s="16">
        <f t="shared" si="0"/>
        <v>45903</v>
      </c>
      <c r="G9" s="13" t="s">
        <v>7286</v>
      </c>
      <c r="I9" s="25" t="s">
        <v>8972</v>
      </c>
      <c r="J9" s="13" t="s">
        <v>1796</v>
      </c>
      <c r="K9" s="13" t="s">
        <v>30</v>
      </c>
      <c r="L9" s="25" t="str">
        <f>VLOOKUP($K9,TONG_SL!$A:$D,2,0)</f>
        <v>Gà muối 500g</v>
      </c>
      <c r="N9" s="25" t="str">
        <f t="shared" si="4"/>
        <v>K-C6</v>
      </c>
      <c r="Q9" s="25" t="str">
        <f>VLOOKUP(K9,TONG_SL!$A:$D,3,0)</f>
        <v>Túi</v>
      </c>
      <c r="R9" s="54">
        <v>5</v>
      </c>
      <c r="T9" s="1">
        <f>VLOOKUP(VLOOKUP(G9,Ma_KH!$A:$R,18,0)&amp;K9,Gia_MB!$A:$F,6,0)</f>
        <v>111058</v>
      </c>
      <c r="U9" s="14">
        <f t="shared" si="1"/>
        <v>555290</v>
      </c>
      <c r="W9" s="64">
        <f t="shared" si="5"/>
        <v>0</v>
      </c>
      <c r="X9" s="1" t="str">
        <f t="shared" si="2"/>
        <v>8</v>
      </c>
      <c r="Z9" s="14">
        <f t="shared" si="3"/>
        <v>44423.200000000004</v>
      </c>
      <c r="AA9" s="7">
        <f>VLOOKUP(G9,Ma_KH!$A:$R,14,0)</f>
        <v>60</v>
      </c>
      <c r="AD9" s="7" t="str">
        <f>IFERROR(VLOOKUP(J9,'Chuyển Mã'!$B$3:$C$9,2,0),"")</f>
        <v>Tỉnh</v>
      </c>
      <c r="AE9" s="7" t="str">
        <f t="shared" si="6"/>
        <v>Gà muối 500g</v>
      </c>
      <c r="AF9" s="7">
        <f t="shared" si="7"/>
        <v>5</v>
      </c>
    </row>
    <row r="10" spans="1:82" x14ac:dyDescent="0.25">
      <c r="A10" s="11">
        <v>45903</v>
      </c>
      <c r="B10" s="25">
        <v>4176353888</v>
      </c>
      <c r="C10" s="12" t="s">
        <v>7214</v>
      </c>
      <c r="D10" s="16">
        <f t="shared" si="0"/>
        <v>45903</v>
      </c>
      <c r="G10" s="13" t="s">
        <v>7286</v>
      </c>
      <c r="I10" s="25" t="s">
        <v>8972</v>
      </c>
      <c r="J10" s="13" t="s">
        <v>1796</v>
      </c>
      <c r="K10" s="13" t="s">
        <v>27</v>
      </c>
      <c r="L10" s="25" t="str">
        <f>VLOOKUP($K10,TONG_SL!$A:$D,2,0)</f>
        <v>Chân giò heo muối 300g</v>
      </c>
      <c r="N10" s="25" t="str">
        <f t="shared" si="4"/>
        <v>K-C6</v>
      </c>
      <c r="Q10" s="25" t="str">
        <f>VLOOKUP(K10,TONG_SL!$A:$D,3,0)</f>
        <v>Túi</v>
      </c>
      <c r="R10" s="54">
        <v>30</v>
      </c>
      <c r="T10" s="1">
        <f>VLOOKUP(VLOOKUP(G10,Ma_KH!$A:$R,18,0)&amp;K10,Gia_MB!$A:$F,6,0)</f>
        <v>73431</v>
      </c>
      <c r="U10" s="14">
        <f t="shared" si="1"/>
        <v>2202930</v>
      </c>
      <c r="W10" s="64">
        <f t="shared" si="5"/>
        <v>0</v>
      </c>
      <c r="X10" s="1" t="str">
        <f t="shared" si="2"/>
        <v>8</v>
      </c>
      <c r="Z10" s="14">
        <f t="shared" si="3"/>
        <v>176234.4</v>
      </c>
      <c r="AA10" s="7">
        <f>VLOOKUP(G10,Ma_KH!$A:$R,14,0)</f>
        <v>60</v>
      </c>
      <c r="AD10" s="7" t="str">
        <f>IFERROR(VLOOKUP(J10,'Chuyển Mã'!$B$3:$C$9,2,0),"")</f>
        <v>Tỉnh</v>
      </c>
      <c r="AE10" s="7" t="str">
        <f t="shared" si="6"/>
        <v>Chân giò heo muối 300g</v>
      </c>
      <c r="AF10" s="7">
        <f t="shared" si="7"/>
        <v>30</v>
      </c>
    </row>
    <row r="11" spans="1:82" x14ac:dyDescent="0.25">
      <c r="A11" s="11">
        <v>45903</v>
      </c>
      <c r="B11" s="25">
        <v>4176358142</v>
      </c>
      <c r="C11" s="12" t="s">
        <v>7214</v>
      </c>
      <c r="D11" s="16">
        <f t="shared" si="0"/>
        <v>45903</v>
      </c>
      <c r="G11" s="13" t="s">
        <v>7286</v>
      </c>
      <c r="I11" s="13" t="s">
        <v>8971</v>
      </c>
      <c r="J11" s="13" t="s">
        <v>1796</v>
      </c>
      <c r="K11" s="13" t="s">
        <v>30</v>
      </c>
      <c r="L11" s="25" t="str">
        <f>VLOOKUP($K11,TONG_SL!$A:$D,2,0)</f>
        <v>Gà muối 500g</v>
      </c>
      <c r="N11" s="25" t="str">
        <f t="shared" si="4"/>
        <v>K-C6</v>
      </c>
      <c r="Q11" s="25" t="str">
        <f>VLOOKUP(K11,TONG_SL!$A:$D,3,0)</f>
        <v>Túi</v>
      </c>
      <c r="R11" s="54">
        <v>30</v>
      </c>
      <c r="T11" s="1">
        <f>VLOOKUP(VLOOKUP(G11,Ma_KH!$A:$R,18,0)&amp;K11,Gia_MB!$A:$F,6,0)</f>
        <v>111058</v>
      </c>
      <c r="U11" s="14">
        <f t="shared" si="1"/>
        <v>3331740</v>
      </c>
      <c r="W11" s="64">
        <f t="shared" si="5"/>
        <v>0</v>
      </c>
      <c r="X11" s="1" t="str">
        <f t="shared" si="2"/>
        <v>8</v>
      </c>
      <c r="Z11" s="14">
        <f t="shared" si="3"/>
        <v>266539.2</v>
      </c>
      <c r="AA11" s="7">
        <f>VLOOKUP(G11,Ma_KH!$A:$R,14,0)</f>
        <v>60</v>
      </c>
      <c r="AD11" s="7" t="str">
        <f>IFERROR(VLOOKUP(J11,'Chuyển Mã'!$B$3:$C$9,2,0),"")</f>
        <v>Tỉnh</v>
      </c>
      <c r="AE11" s="7" t="str">
        <f t="shared" si="6"/>
        <v>Gà muối 500g</v>
      </c>
      <c r="AF11" s="7">
        <f t="shared" si="7"/>
        <v>30</v>
      </c>
    </row>
    <row r="12" spans="1:82" x14ac:dyDescent="0.25">
      <c r="A12" s="11">
        <v>45903</v>
      </c>
      <c r="B12" s="25">
        <v>4176358142</v>
      </c>
      <c r="C12" s="12" t="s">
        <v>7214</v>
      </c>
      <c r="D12" s="16">
        <f t="shared" si="0"/>
        <v>45903</v>
      </c>
      <c r="G12" s="13" t="s">
        <v>7286</v>
      </c>
      <c r="I12" s="13" t="s">
        <v>8971</v>
      </c>
      <c r="J12" s="13" t="s">
        <v>1796</v>
      </c>
      <c r="K12" s="13" t="s">
        <v>27</v>
      </c>
      <c r="L12" s="25" t="str">
        <f>VLOOKUP($K12,TONG_SL!$A:$D,2,0)</f>
        <v>Chân giò heo muối 300g</v>
      </c>
      <c r="N12" s="25" t="str">
        <f t="shared" si="4"/>
        <v>K-C6</v>
      </c>
      <c r="Q12" s="25" t="str">
        <f>VLOOKUP(K12,TONG_SL!$A:$D,3,0)</f>
        <v>Túi</v>
      </c>
      <c r="R12" s="54">
        <v>5</v>
      </c>
      <c r="T12" s="1">
        <f>VLOOKUP(VLOOKUP(G12,Ma_KH!$A:$R,18,0)&amp;K12,Gia_MB!$A:$F,6,0)</f>
        <v>73431</v>
      </c>
      <c r="U12" s="14">
        <f t="shared" si="1"/>
        <v>367155</v>
      </c>
      <c r="W12" s="64">
        <f t="shared" si="5"/>
        <v>0</v>
      </c>
      <c r="X12" s="1" t="str">
        <f t="shared" si="2"/>
        <v>8</v>
      </c>
      <c r="Z12" s="14">
        <f t="shared" si="3"/>
        <v>29372.400000000001</v>
      </c>
      <c r="AA12" s="7">
        <f>VLOOKUP(G12,Ma_KH!$A:$R,14,0)</f>
        <v>60</v>
      </c>
      <c r="AD12" s="7" t="str">
        <f>IFERROR(VLOOKUP(J12,'Chuyển Mã'!$B$3:$C$9,2,0),"")</f>
        <v>Tỉnh</v>
      </c>
      <c r="AE12" s="7" t="str">
        <f t="shared" si="6"/>
        <v>Chân giò heo muối 300g</v>
      </c>
      <c r="AF12" s="7">
        <f t="shared" si="7"/>
        <v>5</v>
      </c>
    </row>
    <row r="13" spans="1:82" x14ac:dyDescent="0.25">
      <c r="A13" s="11">
        <v>45903</v>
      </c>
      <c r="B13" s="25">
        <v>4176358142</v>
      </c>
      <c r="C13" s="12" t="s">
        <v>7214</v>
      </c>
      <c r="D13" s="16">
        <f t="shared" si="0"/>
        <v>45903</v>
      </c>
      <c r="G13" s="13" t="s">
        <v>7286</v>
      </c>
      <c r="I13" s="13" t="s">
        <v>8971</v>
      </c>
      <c r="J13" s="13" t="s">
        <v>1796</v>
      </c>
      <c r="K13" s="13" t="s">
        <v>35</v>
      </c>
      <c r="L13" s="25" t="str">
        <f>VLOOKUP($K13,TONG_SL!$A:$D,2,0)</f>
        <v>Tai heo muối 200g</v>
      </c>
      <c r="N13" s="25" t="str">
        <f t="shared" si="4"/>
        <v>K-C6</v>
      </c>
      <c r="Q13" s="25" t="str">
        <f>VLOOKUP(K13,TONG_SL!$A:$D,3,0)</f>
        <v>Túi</v>
      </c>
      <c r="R13" s="54">
        <v>5</v>
      </c>
      <c r="T13" s="1">
        <f>VLOOKUP(VLOOKUP(G13,Ma_KH!$A:$R,18,0)&amp;K13,Gia_MB!$A:$F,6,0)</f>
        <v>55595</v>
      </c>
      <c r="U13" s="14">
        <f t="shared" si="1"/>
        <v>277975</v>
      </c>
      <c r="W13" s="64">
        <f t="shared" si="5"/>
        <v>0</v>
      </c>
      <c r="X13" s="1" t="str">
        <f t="shared" si="2"/>
        <v>8</v>
      </c>
      <c r="Z13" s="14">
        <f t="shared" si="3"/>
        <v>22238</v>
      </c>
      <c r="AA13" s="7">
        <f>VLOOKUP(G13,Ma_KH!$A:$R,14,0)</f>
        <v>60</v>
      </c>
      <c r="AD13" s="7" t="str">
        <f>IFERROR(VLOOKUP(J13,'Chuyển Mã'!$B$3:$C$9,2,0),"")</f>
        <v>Tỉnh</v>
      </c>
      <c r="AE13" s="7" t="str">
        <f t="shared" si="6"/>
        <v>Tai heo muối 200g</v>
      </c>
      <c r="AF13" s="7">
        <f t="shared" si="7"/>
        <v>5</v>
      </c>
    </row>
    <row r="14" spans="1:82" x14ac:dyDescent="0.25">
      <c r="A14" s="11">
        <v>45903</v>
      </c>
      <c r="B14" s="25">
        <v>4176358142</v>
      </c>
      <c r="C14" s="12" t="s">
        <v>7214</v>
      </c>
      <c r="D14" s="16">
        <f t="shared" si="0"/>
        <v>45903</v>
      </c>
      <c r="G14" s="13" t="s">
        <v>7286</v>
      </c>
      <c r="I14" s="13" t="s">
        <v>8971</v>
      </c>
      <c r="J14" s="13" t="s">
        <v>1796</v>
      </c>
      <c r="K14" s="13" t="s">
        <v>51</v>
      </c>
      <c r="L14" s="25" t="str">
        <f>VLOOKUP($K14,TONG_SL!$A:$D,2,0)</f>
        <v>Mọc Nấm Hương 250g</v>
      </c>
      <c r="N14" s="25" t="str">
        <f t="shared" si="4"/>
        <v>K-C6</v>
      </c>
      <c r="Q14" s="25" t="str">
        <f>VLOOKUP(K14,TONG_SL!$A:$D,3,0)</f>
        <v>Túi</v>
      </c>
      <c r="R14" s="54">
        <v>5</v>
      </c>
      <c r="T14" s="1">
        <f>VLOOKUP(VLOOKUP(G14,Ma_KH!$A:$R,18,0)&amp;K14,Gia_MB!$A:$F,6,0)</f>
        <v>46000</v>
      </c>
      <c r="U14" s="14">
        <f t="shared" si="1"/>
        <v>230000</v>
      </c>
      <c r="W14" s="64">
        <f t="shared" si="5"/>
        <v>0</v>
      </c>
      <c r="X14" s="1" t="str">
        <f t="shared" si="2"/>
        <v>8</v>
      </c>
      <c r="Z14" s="14">
        <f t="shared" si="3"/>
        <v>18400</v>
      </c>
      <c r="AA14" s="7">
        <f>VLOOKUP(G14,Ma_KH!$A:$R,14,0)</f>
        <v>60</v>
      </c>
      <c r="AD14" s="7" t="str">
        <f>IFERROR(VLOOKUP(J14,'Chuyển Mã'!$B$3:$C$9,2,0),"")</f>
        <v>Tỉnh</v>
      </c>
      <c r="AE14" s="7" t="str">
        <f t="shared" si="6"/>
        <v>Mọc Nấm Hương 250g</v>
      </c>
      <c r="AF14" s="7">
        <f t="shared" si="7"/>
        <v>5</v>
      </c>
    </row>
    <row r="15" spans="1:82" x14ac:dyDescent="0.25">
      <c r="A15" s="11">
        <v>45903</v>
      </c>
      <c r="B15" s="25">
        <v>4176358142</v>
      </c>
      <c r="C15" s="12" t="s">
        <v>7214</v>
      </c>
      <c r="D15" s="16">
        <f t="shared" si="0"/>
        <v>45903</v>
      </c>
      <c r="G15" s="13" t="s">
        <v>7286</v>
      </c>
      <c r="I15" s="13" t="s">
        <v>8971</v>
      </c>
      <c r="J15" s="13" t="s">
        <v>1796</v>
      </c>
      <c r="K15" s="13" t="s">
        <v>39</v>
      </c>
      <c r="L15" s="25" t="str">
        <f>VLOOKUP($K15,TONG_SL!$A:$D,2,0)</f>
        <v>Chả cốm 300g</v>
      </c>
      <c r="N15" s="25" t="str">
        <f t="shared" si="4"/>
        <v>K-C6</v>
      </c>
      <c r="Q15" s="25" t="str">
        <f>VLOOKUP(K15,TONG_SL!$A:$D,3,0)</f>
        <v>Túi</v>
      </c>
      <c r="R15" s="54">
        <v>5</v>
      </c>
      <c r="T15" s="1">
        <f>VLOOKUP(VLOOKUP(G15,Ma_KH!$A:$R,18,0)&amp;K15,Gia_MB!$A:$F,6,0)</f>
        <v>74250</v>
      </c>
      <c r="U15" s="14">
        <f t="shared" si="1"/>
        <v>371250</v>
      </c>
      <c r="W15" s="64">
        <f t="shared" si="5"/>
        <v>0</v>
      </c>
      <c r="X15" s="1" t="str">
        <f t="shared" si="2"/>
        <v>8</v>
      </c>
      <c r="Z15" s="14">
        <f t="shared" si="3"/>
        <v>29700</v>
      </c>
      <c r="AA15" s="7">
        <f>VLOOKUP(G15,Ma_KH!$A:$R,14,0)</f>
        <v>60</v>
      </c>
      <c r="AD15" s="7" t="str">
        <f>IFERROR(VLOOKUP(J15,'Chuyển Mã'!$B$3:$C$9,2,0),"")</f>
        <v>Tỉnh</v>
      </c>
      <c r="AE15" s="7" t="str">
        <f t="shared" si="6"/>
        <v>Chả cốm 300g</v>
      </c>
      <c r="AF15" s="7">
        <f t="shared" si="7"/>
        <v>5</v>
      </c>
    </row>
    <row r="16" spans="1:82" x14ac:dyDescent="0.25">
      <c r="A16" s="11">
        <v>45903</v>
      </c>
      <c r="B16" s="25">
        <v>4176336224</v>
      </c>
      <c r="C16" s="12" t="s">
        <v>7214</v>
      </c>
      <c r="D16" s="16">
        <f t="shared" si="0"/>
        <v>45903</v>
      </c>
      <c r="G16" s="13" t="s">
        <v>7286</v>
      </c>
      <c r="I16" s="13" t="s">
        <v>7289</v>
      </c>
      <c r="J16" s="13" t="s">
        <v>1796</v>
      </c>
      <c r="K16" s="13" t="s">
        <v>51</v>
      </c>
      <c r="L16" s="25" t="str">
        <f>VLOOKUP($K16,TONG_SL!$A:$D,2,0)</f>
        <v>Mọc Nấm Hương 250g</v>
      </c>
      <c r="N16" s="25" t="str">
        <f t="shared" si="4"/>
        <v>K-C6</v>
      </c>
      <c r="Q16" s="25" t="str">
        <f>VLOOKUP(K16,TONG_SL!$A:$D,3,0)</f>
        <v>Túi</v>
      </c>
      <c r="R16" s="54">
        <v>5</v>
      </c>
      <c r="T16" s="1">
        <f>VLOOKUP(VLOOKUP(G16,Ma_KH!$A:$R,18,0)&amp;K16,Gia_MB!$A:$F,6,0)</f>
        <v>46000</v>
      </c>
      <c r="U16" s="14">
        <f t="shared" si="1"/>
        <v>230000</v>
      </c>
      <c r="W16" s="64">
        <f t="shared" si="5"/>
        <v>0</v>
      </c>
      <c r="X16" s="1" t="str">
        <f t="shared" si="2"/>
        <v>8</v>
      </c>
      <c r="Z16" s="14">
        <f t="shared" si="3"/>
        <v>18400</v>
      </c>
      <c r="AA16" s="7">
        <f>VLOOKUP(G16,Ma_KH!$A:$R,14,0)</f>
        <v>60</v>
      </c>
      <c r="AD16" s="7" t="str">
        <f>IFERROR(VLOOKUP(J16,'Chuyển Mã'!$B$3:$C$9,2,0),"")</f>
        <v>Tỉnh</v>
      </c>
      <c r="AE16" s="7" t="str">
        <f t="shared" si="6"/>
        <v>Mọc Nấm Hương 250g</v>
      </c>
      <c r="AF16" s="7">
        <f t="shared" si="7"/>
        <v>5</v>
      </c>
    </row>
    <row r="17" spans="1:32" x14ac:dyDescent="0.25">
      <c r="A17" s="11">
        <v>45903</v>
      </c>
      <c r="B17" s="25">
        <v>4176336224</v>
      </c>
      <c r="C17" s="12" t="s">
        <v>7214</v>
      </c>
      <c r="D17" s="16">
        <f t="shared" si="0"/>
        <v>45903</v>
      </c>
      <c r="G17" s="13" t="s">
        <v>7286</v>
      </c>
      <c r="I17" s="13" t="s">
        <v>7289</v>
      </c>
      <c r="J17" s="13" t="s">
        <v>1796</v>
      </c>
      <c r="K17" s="13" t="s">
        <v>39</v>
      </c>
      <c r="L17" s="25" t="str">
        <f>VLOOKUP($K17,TONG_SL!$A:$D,2,0)</f>
        <v>Chả cốm 300g</v>
      </c>
      <c r="N17" s="25" t="str">
        <f t="shared" si="4"/>
        <v>K-C6</v>
      </c>
      <c r="Q17" s="25" t="str">
        <f>VLOOKUP(K17,TONG_SL!$A:$D,3,0)</f>
        <v>Túi</v>
      </c>
      <c r="R17" s="54">
        <v>5</v>
      </c>
      <c r="T17" s="1">
        <f>VLOOKUP(VLOOKUP(G17,Ma_KH!$A:$R,18,0)&amp;K17,Gia_MB!$A:$F,6,0)</f>
        <v>74250</v>
      </c>
      <c r="U17" s="14">
        <f t="shared" si="1"/>
        <v>371250</v>
      </c>
      <c r="W17" s="64">
        <f t="shared" si="5"/>
        <v>0</v>
      </c>
      <c r="X17" s="1" t="str">
        <f t="shared" si="2"/>
        <v>8</v>
      </c>
      <c r="Z17" s="14">
        <f t="shared" si="3"/>
        <v>29700</v>
      </c>
      <c r="AA17" s="7">
        <f>VLOOKUP(G17,Ma_KH!$A:$R,14,0)</f>
        <v>60</v>
      </c>
      <c r="AD17" s="7" t="str">
        <f>IFERROR(VLOOKUP(J17,'Chuyển Mã'!$B$3:$C$9,2,0),"")</f>
        <v>Tỉnh</v>
      </c>
      <c r="AE17" s="7" t="str">
        <f t="shared" si="6"/>
        <v>Chả cốm 300g</v>
      </c>
      <c r="AF17" s="7">
        <f t="shared" si="7"/>
        <v>5</v>
      </c>
    </row>
    <row r="18" spans="1:32" x14ac:dyDescent="0.25">
      <c r="A18" s="11">
        <v>45903</v>
      </c>
      <c r="B18" s="25">
        <v>4176336224</v>
      </c>
      <c r="C18" s="12" t="s">
        <v>7214</v>
      </c>
      <c r="D18" s="16">
        <f t="shared" si="0"/>
        <v>45903</v>
      </c>
      <c r="G18" s="13" t="s">
        <v>7286</v>
      </c>
      <c r="I18" s="13" t="s">
        <v>7289</v>
      </c>
      <c r="J18" s="13" t="s">
        <v>1796</v>
      </c>
      <c r="K18" s="13" t="s">
        <v>35</v>
      </c>
      <c r="L18" s="25" t="str">
        <f>VLOOKUP($K18,TONG_SL!$A:$D,2,0)</f>
        <v>Tai heo muối 200g</v>
      </c>
      <c r="N18" s="25" t="str">
        <f t="shared" si="4"/>
        <v>K-C6</v>
      </c>
      <c r="Q18" s="25" t="str">
        <f>VLOOKUP(K18,TONG_SL!$A:$D,3,0)</f>
        <v>Túi</v>
      </c>
      <c r="R18" s="54">
        <v>5</v>
      </c>
      <c r="T18" s="1">
        <f>VLOOKUP(VLOOKUP(G18,Ma_KH!$A:$R,18,0)&amp;K18,Gia_MB!$A:$F,6,0)</f>
        <v>55595</v>
      </c>
      <c r="U18" s="14">
        <f t="shared" si="1"/>
        <v>277975</v>
      </c>
      <c r="W18" s="64">
        <f t="shared" si="5"/>
        <v>0</v>
      </c>
      <c r="X18" s="1" t="str">
        <f t="shared" si="2"/>
        <v>8</v>
      </c>
      <c r="Z18" s="14">
        <f t="shared" si="3"/>
        <v>22238</v>
      </c>
      <c r="AA18" s="7">
        <f>VLOOKUP(G18,Ma_KH!$A:$R,14,0)</f>
        <v>60</v>
      </c>
      <c r="AD18" s="7" t="str">
        <f>IFERROR(VLOOKUP(J18,'Chuyển Mã'!$B$3:$C$9,2,0),"")</f>
        <v>Tỉnh</v>
      </c>
      <c r="AE18" s="7" t="str">
        <f t="shared" si="6"/>
        <v>Tai heo muối 200g</v>
      </c>
      <c r="AF18" s="7">
        <f t="shared" si="7"/>
        <v>5</v>
      </c>
    </row>
    <row r="19" spans="1:32" x14ac:dyDescent="0.25">
      <c r="A19" s="11">
        <v>45903</v>
      </c>
      <c r="B19" s="25">
        <v>4176336224</v>
      </c>
      <c r="C19" s="12" t="s">
        <v>7214</v>
      </c>
      <c r="D19" s="16">
        <f t="shared" si="0"/>
        <v>45903</v>
      </c>
      <c r="G19" s="13" t="s">
        <v>7286</v>
      </c>
      <c r="I19" s="13" t="s">
        <v>7289</v>
      </c>
      <c r="J19" s="13" t="s">
        <v>1796</v>
      </c>
      <c r="K19" s="13" t="s">
        <v>27</v>
      </c>
      <c r="L19" s="25" t="str">
        <f>VLOOKUP($K19,TONG_SL!$A:$D,2,0)</f>
        <v>Chân giò heo muối 300g</v>
      </c>
      <c r="N19" s="25" t="str">
        <f t="shared" si="4"/>
        <v>K-C6</v>
      </c>
      <c r="Q19" s="25" t="str">
        <f>VLOOKUP(K19,TONG_SL!$A:$D,3,0)</f>
        <v>Túi</v>
      </c>
      <c r="R19" s="54">
        <v>25</v>
      </c>
      <c r="T19" s="1">
        <f>VLOOKUP(VLOOKUP(G19,Ma_KH!$A:$R,18,0)&amp;K19,Gia_MB!$A:$F,6,0)</f>
        <v>73431</v>
      </c>
      <c r="U19" s="14">
        <f t="shared" si="1"/>
        <v>1835775</v>
      </c>
      <c r="W19" s="64">
        <f t="shared" si="5"/>
        <v>0</v>
      </c>
      <c r="X19" s="1" t="str">
        <f t="shared" si="2"/>
        <v>8</v>
      </c>
      <c r="Z19" s="14">
        <f t="shared" si="3"/>
        <v>146862</v>
      </c>
      <c r="AA19" s="7">
        <f>VLOOKUP(G19,Ma_KH!$A:$R,14,0)</f>
        <v>60</v>
      </c>
      <c r="AD19" s="7" t="str">
        <f>IFERROR(VLOOKUP(J19,'Chuyển Mã'!$B$3:$C$9,2,0),"")</f>
        <v>Tỉnh</v>
      </c>
      <c r="AE19" s="7" t="str">
        <f t="shared" si="6"/>
        <v>Chân giò heo muối 300g</v>
      </c>
      <c r="AF19" s="7">
        <f t="shared" si="7"/>
        <v>25</v>
      </c>
    </row>
    <row r="20" spans="1:32" x14ac:dyDescent="0.25">
      <c r="A20" s="11">
        <v>45903</v>
      </c>
      <c r="B20" s="25">
        <v>4176336224</v>
      </c>
      <c r="C20" s="12" t="s">
        <v>7214</v>
      </c>
      <c r="D20" s="16">
        <f t="shared" si="0"/>
        <v>45903</v>
      </c>
      <c r="G20" s="13" t="s">
        <v>7286</v>
      </c>
      <c r="I20" s="13" t="s">
        <v>7289</v>
      </c>
      <c r="J20" s="13" t="s">
        <v>1796</v>
      </c>
      <c r="K20" s="13" t="s">
        <v>30</v>
      </c>
      <c r="L20" s="25" t="str">
        <f>VLOOKUP($K20,TONG_SL!$A:$D,2,0)</f>
        <v>Gà muối 500g</v>
      </c>
      <c r="N20" s="25" t="str">
        <f t="shared" si="4"/>
        <v>K-C6</v>
      </c>
      <c r="Q20" s="25" t="str">
        <f>VLOOKUP(K20,TONG_SL!$A:$D,3,0)</f>
        <v>Túi</v>
      </c>
      <c r="R20" s="54">
        <v>12</v>
      </c>
      <c r="T20" s="1">
        <f>VLOOKUP(VLOOKUP(G20,Ma_KH!$A:$R,18,0)&amp;K20,Gia_MB!$A:$F,6,0)</f>
        <v>111058</v>
      </c>
      <c r="U20" s="14">
        <f t="shared" si="1"/>
        <v>1332696</v>
      </c>
      <c r="W20" s="64">
        <f t="shared" si="5"/>
        <v>0</v>
      </c>
      <c r="X20" s="1" t="str">
        <f t="shared" si="2"/>
        <v>8</v>
      </c>
      <c r="Z20" s="14">
        <f t="shared" si="3"/>
        <v>106615.68000000001</v>
      </c>
      <c r="AA20" s="7">
        <f>VLOOKUP(G20,Ma_KH!$A:$R,14,0)</f>
        <v>60</v>
      </c>
      <c r="AD20" s="7" t="str">
        <f>IFERROR(VLOOKUP(J20,'Chuyển Mã'!$B$3:$C$9,2,0),"")</f>
        <v>Tỉnh</v>
      </c>
      <c r="AE20" s="7" t="str">
        <f t="shared" si="6"/>
        <v>Gà muối 500g</v>
      </c>
      <c r="AF20" s="7">
        <f t="shared" si="7"/>
        <v>12</v>
      </c>
    </row>
    <row r="21" spans="1:32" x14ac:dyDescent="0.25">
      <c r="A21" s="11">
        <v>45903</v>
      </c>
      <c r="B21" s="25">
        <v>4176357745</v>
      </c>
      <c r="C21" s="12" t="s">
        <v>7214</v>
      </c>
      <c r="D21" s="16">
        <f t="shared" si="0"/>
        <v>45903</v>
      </c>
      <c r="G21" s="13" t="s">
        <v>7286</v>
      </c>
      <c r="I21" s="25" t="s">
        <v>8970</v>
      </c>
      <c r="J21" s="13" t="s">
        <v>1796</v>
      </c>
      <c r="K21" s="13" t="s">
        <v>30</v>
      </c>
      <c r="L21" s="25" t="str">
        <f>VLOOKUP($K21,TONG_SL!$A:$D,2,0)</f>
        <v>Gà muối 500g</v>
      </c>
      <c r="N21" s="25" t="str">
        <f t="shared" si="4"/>
        <v>K-C6</v>
      </c>
      <c r="Q21" s="25" t="str">
        <f>VLOOKUP(K21,TONG_SL!$A:$D,3,0)</f>
        <v>Túi</v>
      </c>
      <c r="R21" s="54">
        <v>8</v>
      </c>
      <c r="T21" s="1">
        <f>VLOOKUP(VLOOKUP(G21,Ma_KH!$A:$R,18,0)&amp;K21,Gia_MB!$A:$F,6,0)</f>
        <v>111058</v>
      </c>
      <c r="U21" s="14">
        <f t="shared" si="1"/>
        <v>888464</v>
      </c>
      <c r="W21" s="64">
        <f t="shared" si="5"/>
        <v>0</v>
      </c>
      <c r="X21" s="1" t="str">
        <f t="shared" si="2"/>
        <v>8</v>
      </c>
      <c r="Z21" s="14">
        <f t="shared" si="3"/>
        <v>71077.119999999995</v>
      </c>
      <c r="AA21" s="7">
        <f>VLOOKUP(G21,Ma_KH!$A:$R,14,0)</f>
        <v>60</v>
      </c>
      <c r="AD21" s="7" t="str">
        <f>IFERROR(VLOOKUP(J21,'Chuyển Mã'!$B$3:$C$9,2,0),"")</f>
        <v>Tỉnh</v>
      </c>
      <c r="AE21" s="7" t="str">
        <f t="shared" si="6"/>
        <v>Gà muối 500g</v>
      </c>
      <c r="AF21" s="7">
        <f t="shared" si="7"/>
        <v>8</v>
      </c>
    </row>
    <row r="22" spans="1:32" x14ac:dyDescent="0.25">
      <c r="A22" s="11">
        <v>45903</v>
      </c>
      <c r="B22" s="25">
        <v>4176357745</v>
      </c>
      <c r="C22" s="12" t="s">
        <v>7214</v>
      </c>
      <c r="D22" s="16">
        <f t="shared" si="0"/>
        <v>45903</v>
      </c>
      <c r="G22" s="13" t="s">
        <v>7286</v>
      </c>
      <c r="I22" s="25" t="s">
        <v>8970</v>
      </c>
      <c r="J22" s="13" t="s">
        <v>1796</v>
      </c>
      <c r="K22" s="13" t="s">
        <v>27</v>
      </c>
      <c r="L22" s="25" t="str">
        <f>VLOOKUP($K22,TONG_SL!$A:$D,2,0)</f>
        <v>Chân giò heo muối 300g</v>
      </c>
      <c r="N22" s="25" t="str">
        <f t="shared" si="4"/>
        <v>K-C6</v>
      </c>
      <c r="Q22" s="25" t="str">
        <f>VLOOKUP(K22,TONG_SL!$A:$D,3,0)</f>
        <v>Túi</v>
      </c>
      <c r="R22" s="54">
        <v>10</v>
      </c>
      <c r="T22" s="1">
        <f>VLOOKUP(VLOOKUP(G22,Ma_KH!$A:$R,18,0)&amp;K22,Gia_MB!$A:$F,6,0)</f>
        <v>73431</v>
      </c>
      <c r="U22" s="14">
        <f t="shared" si="1"/>
        <v>734310</v>
      </c>
      <c r="W22" s="64">
        <f t="shared" si="5"/>
        <v>0</v>
      </c>
      <c r="X22" s="1" t="str">
        <f t="shared" si="2"/>
        <v>8</v>
      </c>
      <c r="Z22" s="14">
        <f t="shared" si="3"/>
        <v>58744.800000000003</v>
      </c>
      <c r="AA22" s="7">
        <f>VLOOKUP(G22,Ma_KH!$A:$R,14,0)</f>
        <v>60</v>
      </c>
      <c r="AD22" s="7" t="str">
        <f>IFERROR(VLOOKUP(J22,'Chuyển Mã'!$B$3:$C$9,2,0),"")</f>
        <v>Tỉnh</v>
      </c>
      <c r="AE22" s="7" t="str">
        <f t="shared" si="6"/>
        <v>Chân giò heo muối 300g</v>
      </c>
      <c r="AF22" s="7">
        <f t="shared" si="7"/>
        <v>10</v>
      </c>
    </row>
    <row r="23" spans="1:32" x14ac:dyDescent="0.25">
      <c r="A23" s="11">
        <v>45903</v>
      </c>
      <c r="B23" s="25">
        <v>4176357745</v>
      </c>
      <c r="C23" s="12" t="s">
        <v>7214</v>
      </c>
      <c r="D23" s="16">
        <f t="shared" si="0"/>
        <v>45903</v>
      </c>
      <c r="G23" s="13" t="s">
        <v>7286</v>
      </c>
      <c r="I23" s="25" t="s">
        <v>8970</v>
      </c>
      <c r="J23" s="13" t="s">
        <v>1796</v>
      </c>
      <c r="K23" s="13" t="s">
        <v>35</v>
      </c>
      <c r="L23" s="25" t="str">
        <f>VLOOKUP($K23,TONG_SL!$A:$D,2,0)</f>
        <v>Tai heo muối 200g</v>
      </c>
      <c r="N23" s="25" t="str">
        <f t="shared" si="4"/>
        <v>K-C6</v>
      </c>
      <c r="Q23" s="25" t="str">
        <f>VLOOKUP(K23,TONG_SL!$A:$D,3,0)</f>
        <v>Túi</v>
      </c>
      <c r="R23" s="54">
        <v>6</v>
      </c>
      <c r="T23" s="1">
        <f>VLOOKUP(VLOOKUP(G23,Ma_KH!$A:$R,18,0)&amp;K23,Gia_MB!$A:$F,6,0)</f>
        <v>55595</v>
      </c>
      <c r="U23" s="14">
        <f t="shared" si="1"/>
        <v>333570</v>
      </c>
      <c r="W23" s="64">
        <f t="shared" si="5"/>
        <v>0</v>
      </c>
      <c r="X23" s="1" t="str">
        <f t="shared" si="2"/>
        <v>8</v>
      </c>
      <c r="Z23" s="14">
        <f t="shared" si="3"/>
        <v>26685.600000000002</v>
      </c>
      <c r="AA23" s="7">
        <f>VLOOKUP(G23,Ma_KH!$A:$R,14,0)</f>
        <v>60</v>
      </c>
      <c r="AD23" s="7" t="str">
        <f>IFERROR(VLOOKUP(J23,'Chuyển Mã'!$B$3:$C$9,2,0),"")</f>
        <v>Tỉnh</v>
      </c>
      <c r="AE23" s="7" t="str">
        <f t="shared" si="6"/>
        <v>Tai heo muối 200g</v>
      </c>
      <c r="AF23" s="7">
        <f t="shared" si="7"/>
        <v>6</v>
      </c>
    </row>
    <row r="24" spans="1:32" x14ac:dyDescent="0.25">
      <c r="A24" s="11">
        <v>45903</v>
      </c>
      <c r="B24" s="25">
        <v>4176357745</v>
      </c>
      <c r="C24" s="12" t="s">
        <v>7214</v>
      </c>
      <c r="D24" s="16">
        <f t="shared" ref="D24" si="8">IF(A24="","",A24)</f>
        <v>45903</v>
      </c>
      <c r="G24" s="13" t="s">
        <v>7286</v>
      </c>
      <c r="I24" s="25" t="s">
        <v>8970</v>
      </c>
      <c r="J24" s="13" t="s">
        <v>1796</v>
      </c>
      <c r="K24" s="13" t="s">
        <v>49</v>
      </c>
      <c r="L24" s="25" t="str">
        <f>VLOOKUP($K24,TONG_SL!$A:$D,2,0)</f>
        <v>Giò sụn gà 250g</v>
      </c>
      <c r="N24" s="25" t="str">
        <f t="shared" si="4"/>
        <v>K-C6</v>
      </c>
      <c r="Q24" s="25" t="str">
        <f>VLOOKUP(K24,TONG_SL!$A:$D,3,0)</f>
        <v>Túi</v>
      </c>
      <c r="R24" s="54">
        <v>6</v>
      </c>
      <c r="T24" s="1">
        <f>VLOOKUP(VLOOKUP(G24,Ma_KH!$A:$R,18,0)&amp;K24,Gia_MB!$A:$F,6,0)</f>
        <v>50400</v>
      </c>
      <c r="U24" s="14">
        <f t="shared" ref="U24" si="9">T24*R24</f>
        <v>302400</v>
      </c>
      <c r="W24" s="64"/>
      <c r="X24" s="1"/>
      <c r="AD24" s="7" t="str">
        <f>IFERROR(VLOOKUP(J24,'Chuyển Mã'!$B$3:$C$9,2,0),"")</f>
        <v>Tỉnh</v>
      </c>
      <c r="AE24" s="7" t="str">
        <f t="shared" si="6"/>
        <v>Giò sụn gà 250g</v>
      </c>
      <c r="AF24" s="7">
        <f t="shared" si="7"/>
        <v>6</v>
      </c>
    </row>
    <row r="25" spans="1:32" x14ac:dyDescent="0.25">
      <c r="A25" s="11">
        <v>45903</v>
      </c>
      <c r="B25" s="25">
        <v>4176154507</v>
      </c>
      <c r="C25" s="12" t="s">
        <v>7214</v>
      </c>
      <c r="D25" s="16">
        <f t="shared" si="0"/>
        <v>45903</v>
      </c>
      <c r="G25" s="13" t="s">
        <v>7185</v>
      </c>
      <c r="I25" s="13" t="s">
        <v>7186</v>
      </c>
      <c r="J25" s="13" t="s">
        <v>1796</v>
      </c>
      <c r="K25" s="13" t="s">
        <v>27</v>
      </c>
      <c r="L25" s="25" t="str">
        <f>VLOOKUP($K25,TONG_SL!$A:$D,2,0)</f>
        <v>Chân giò heo muối 300g</v>
      </c>
      <c r="N25" s="25" t="str">
        <f t="shared" si="4"/>
        <v>K-C6</v>
      </c>
      <c r="Q25" s="25" t="str">
        <f>VLOOKUP(K25,TONG_SL!$A:$D,3,0)</f>
        <v>Túi</v>
      </c>
      <c r="R25" s="54">
        <v>10</v>
      </c>
      <c r="T25" s="1">
        <f>VLOOKUP(VLOOKUP(G25,Ma_KH!$A:$R,18,0)&amp;K25,Gia_MB!$A:$F,6,0)</f>
        <v>73431</v>
      </c>
      <c r="U25" s="14">
        <f t="shared" si="1"/>
        <v>734310</v>
      </c>
      <c r="W25" s="64">
        <f t="shared" si="5"/>
        <v>0</v>
      </c>
      <c r="X25" s="1" t="str">
        <f t="shared" si="2"/>
        <v>8</v>
      </c>
      <c r="Z25" s="14">
        <f t="shared" si="3"/>
        <v>58744.800000000003</v>
      </c>
      <c r="AA25" s="7">
        <f>VLOOKUP(G25,Ma_KH!$A:$R,14,0)</f>
        <v>60</v>
      </c>
      <c r="AD25" s="7" t="str">
        <f>IFERROR(VLOOKUP(J25,'Chuyển Mã'!$B$3:$C$9,2,0),"")</f>
        <v>Tỉnh</v>
      </c>
      <c r="AE25" s="7" t="str">
        <f t="shared" si="6"/>
        <v>Chân giò heo muối 300g</v>
      </c>
      <c r="AF25" s="7">
        <f t="shared" si="7"/>
        <v>10</v>
      </c>
    </row>
    <row r="26" spans="1:32" x14ac:dyDescent="0.25">
      <c r="A26" s="11">
        <v>45903</v>
      </c>
      <c r="B26" s="25">
        <v>4176154507</v>
      </c>
      <c r="C26" s="12" t="s">
        <v>7214</v>
      </c>
      <c r="D26" s="16">
        <f t="shared" si="0"/>
        <v>45903</v>
      </c>
      <c r="G26" s="13" t="s">
        <v>7185</v>
      </c>
      <c r="I26" s="13" t="s">
        <v>7186</v>
      </c>
      <c r="J26" s="13" t="s">
        <v>1796</v>
      </c>
      <c r="K26" s="13" t="s">
        <v>30</v>
      </c>
      <c r="L26" s="25" t="str">
        <f>VLOOKUP($K26,TONG_SL!$A:$D,2,0)</f>
        <v>Gà muối 500g</v>
      </c>
      <c r="N26" s="25" t="str">
        <f t="shared" si="4"/>
        <v>K-C6</v>
      </c>
      <c r="Q26" s="25" t="str">
        <f>VLOOKUP(K26,TONG_SL!$A:$D,3,0)</f>
        <v>Túi</v>
      </c>
      <c r="R26" s="54">
        <v>6</v>
      </c>
      <c r="T26" s="1">
        <f>VLOOKUP(VLOOKUP(G26,Ma_KH!$A:$R,18,0)&amp;K26,Gia_MB!$A:$F,6,0)</f>
        <v>111058</v>
      </c>
      <c r="U26" s="14">
        <f t="shared" si="1"/>
        <v>666348</v>
      </c>
      <c r="W26" s="64">
        <f t="shared" si="5"/>
        <v>0</v>
      </c>
      <c r="X26" s="1" t="str">
        <f t="shared" si="2"/>
        <v>8</v>
      </c>
      <c r="Z26" s="14">
        <f t="shared" si="3"/>
        <v>53307.840000000004</v>
      </c>
      <c r="AA26" s="7">
        <f>VLOOKUP(G26,Ma_KH!$A:$R,14,0)</f>
        <v>60</v>
      </c>
      <c r="AD26" s="7" t="str">
        <f>IFERROR(VLOOKUP(J26,'Chuyển Mã'!$B$3:$C$9,2,0),"")</f>
        <v>Tỉnh</v>
      </c>
      <c r="AE26" s="7" t="str">
        <f t="shared" si="6"/>
        <v>Gà muối 500g</v>
      </c>
      <c r="AF26" s="7">
        <f t="shared" si="7"/>
        <v>6</v>
      </c>
    </row>
    <row r="27" spans="1:32" x14ac:dyDescent="0.25">
      <c r="A27" s="11">
        <v>45903</v>
      </c>
      <c r="B27" s="25">
        <v>4176154507</v>
      </c>
      <c r="C27" s="12" t="s">
        <v>7214</v>
      </c>
      <c r="D27" s="16">
        <f t="shared" si="0"/>
        <v>45903</v>
      </c>
      <c r="G27" s="13" t="s">
        <v>7185</v>
      </c>
      <c r="I27" s="13" t="s">
        <v>7186</v>
      </c>
      <c r="J27" s="13" t="s">
        <v>1796</v>
      </c>
      <c r="K27" s="13" t="s">
        <v>35</v>
      </c>
      <c r="L27" s="25" t="str">
        <f>VLOOKUP($K27,TONG_SL!$A:$D,2,0)</f>
        <v>Tai heo muối 200g</v>
      </c>
      <c r="N27" s="25" t="str">
        <f t="shared" si="4"/>
        <v>K-C6</v>
      </c>
      <c r="Q27" s="25" t="str">
        <f>VLOOKUP(K27,TONG_SL!$A:$D,3,0)</f>
        <v>Túi</v>
      </c>
      <c r="R27" s="54">
        <v>4</v>
      </c>
      <c r="T27" s="1">
        <f>VLOOKUP(VLOOKUP(G27,Ma_KH!$A:$R,18,0)&amp;K27,Gia_MB!$A:$F,6,0)</f>
        <v>55595</v>
      </c>
      <c r="U27" s="14">
        <f t="shared" si="1"/>
        <v>222380</v>
      </c>
      <c r="W27" s="64">
        <f t="shared" si="5"/>
        <v>0</v>
      </c>
      <c r="X27" s="1" t="str">
        <f t="shared" si="2"/>
        <v>8</v>
      </c>
      <c r="Z27" s="14">
        <f t="shared" si="3"/>
        <v>17790.400000000001</v>
      </c>
      <c r="AA27" s="7">
        <f>VLOOKUP(G27,Ma_KH!$A:$R,14,0)</f>
        <v>60</v>
      </c>
      <c r="AD27" s="7" t="str">
        <f>IFERROR(VLOOKUP(J27,'Chuyển Mã'!$B$3:$C$9,2,0),"")</f>
        <v>Tỉnh</v>
      </c>
      <c r="AE27" s="7" t="str">
        <f t="shared" si="6"/>
        <v>Tai heo muối 200g</v>
      </c>
      <c r="AF27" s="7">
        <f t="shared" si="7"/>
        <v>4</v>
      </c>
    </row>
    <row r="28" spans="1:32" x14ac:dyDescent="0.25">
      <c r="A28" s="11">
        <v>45903</v>
      </c>
      <c r="B28" s="25">
        <v>4176154507</v>
      </c>
      <c r="C28" s="12" t="s">
        <v>7214</v>
      </c>
      <c r="D28" s="16">
        <f t="shared" si="0"/>
        <v>45903</v>
      </c>
      <c r="G28" s="13" t="s">
        <v>7185</v>
      </c>
      <c r="I28" s="13" t="s">
        <v>7186</v>
      </c>
      <c r="J28" s="13" t="s">
        <v>1796</v>
      </c>
      <c r="K28" s="13" t="s">
        <v>39</v>
      </c>
      <c r="L28" s="25" t="str">
        <f>VLOOKUP($K28,TONG_SL!$A:$D,2,0)</f>
        <v>Chả cốm 300g</v>
      </c>
      <c r="N28" s="25" t="str">
        <f t="shared" si="4"/>
        <v>K-C6</v>
      </c>
      <c r="Q28" s="25" t="str">
        <f>VLOOKUP(K28,TONG_SL!$A:$D,3,0)</f>
        <v>Túi</v>
      </c>
      <c r="R28" s="54">
        <v>4</v>
      </c>
      <c r="T28" s="1">
        <f>VLOOKUP(VLOOKUP(G28,Ma_KH!$A:$R,18,0)&amp;K28,Gia_MB!$A:$F,6,0)</f>
        <v>74250</v>
      </c>
      <c r="U28" s="14">
        <f t="shared" si="1"/>
        <v>297000</v>
      </c>
      <c r="W28" s="64">
        <f t="shared" si="5"/>
        <v>0</v>
      </c>
      <c r="X28" s="1" t="str">
        <f t="shared" si="2"/>
        <v>8</v>
      </c>
      <c r="Z28" s="14">
        <f t="shared" si="3"/>
        <v>23760</v>
      </c>
      <c r="AA28" s="7">
        <f>VLOOKUP(G28,Ma_KH!$A:$R,14,0)</f>
        <v>60</v>
      </c>
      <c r="AD28" s="7" t="str">
        <f>IFERROR(VLOOKUP(J28,'Chuyển Mã'!$B$3:$C$9,2,0),"")</f>
        <v>Tỉnh</v>
      </c>
      <c r="AE28" s="7" t="str">
        <f t="shared" si="6"/>
        <v>Chả cốm 300g</v>
      </c>
      <c r="AF28" s="7">
        <f t="shared" si="7"/>
        <v>4</v>
      </c>
    </row>
    <row r="29" spans="1:32" x14ac:dyDescent="0.25">
      <c r="A29" s="11">
        <v>45903</v>
      </c>
      <c r="B29" s="25">
        <v>4176154507</v>
      </c>
      <c r="C29" s="12" t="s">
        <v>7214</v>
      </c>
      <c r="D29" s="16">
        <f t="shared" si="0"/>
        <v>45903</v>
      </c>
      <c r="G29" s="13" t="s">
        <v>7185</v>
      </c>
      <c r="I29" s="13" t="s">
        <v>7186</v>
      </c>
      <c r="J29" s="13" t="s">
        <v>1796</v>
      </c>
      <c r="K29" s="13" t="s">
        <v>51</v>
      </c>
      <c r="L29" s="25" t="str">
        <f>VLOOKUP($K29,TONG_SL!$A:$D,2,0)</f>
        <v>Mọc Nấm Hương 250g</v>
      </c>
      <c r="N29" s="25" t="str">
        <f t="shared" si="4"/>
        <v>K-C6</v>
      </c>
      <c r="Q29" s="25" t="str">
        <f>VLOOKUP(K29,TONG_SL!$A:$D,3,0)</f>
        <v>Túi</v>
      </c>
      <c r="R29" s="54">
        <v>6</v>
      </c>
      <c r="T29" s="1">
        <f>VLOOKUP(VLOOKUP(G29,Ma_KH!$A:$R,18,0)&amp;K29,Gia_MB!$A:$F,6,0)</f>
        <v>46000</v>
      </c>
      <c r="U29" s="14">
        <f t="shared" si="1"/>
        <v>276000</v>
      </c>
      <c r="W29" s="64">
        <f t="shared" si="5"/>
        <v>0</v>
      </c>
      <c r="X29" s="1" t="str">
        <f t="shared" si="2"/>
        <v>8</v>
      </c>
      <c r="Z29" s="14">
        <f t="shared" si="3"/>
        <v>22080</v>
      </c>
      <c r="AA29" s="7">
        <f>VLOOKUP(G29,Ma_KH!$A:$R,14,0)</f>
        <v>60</v>
      </c>
      <c r="AD29" s="7" t="str">
        <f>IFERROR(VLOOKUP(J29,'Chuyển Mã'!$B$3:$C$9,2,0),"")</f>
        <v>Tỉnh</v>
      </c>
      <c r="AE29" s="7" t="str">
        <f t="shared" si="6"/>
        <v>Mọc Nấm Hương 250g</v>
      </c>
      <c r="AF29" s="7">
        <f t="shared" si="7"/>
        <v>6</v>
      </c>
    </row>
    <row r="30" spans="1:32" x14ac:dyDescent="0.25">
      <c r="A30" s="11">
        <v>45903</v>
      </c>
      <c r="B30" s="25">
        <v>4176154956</v>
      </c>
      <c r="C30" s="12" t="s">
        <v>7214</v>
      </c>
      <c r="D30" s="16">
        <f t="shared" si="0"/>
        <v>45903</v>
      </c>
      <c r="G30" s="13" t="s">
        <v>7185</v>
      </c>
      <c r="I30" s="13" t="s">
        <v>7187</v>
      </c>
      <c r="J30" s="13" t="s">
        <v>1796</v>
      </c>
      <c r="K30" s="13" t="s">
        <v>51</v>
      </c>
      <c r="L30" s="25" t="str">
        <f>VLOOKUP($K30,TONG_SL!$A:$D,2,0)</f>
        <v>Mọc Nấm Hương 250g</v>
      </c>
      <c r="N30" s="25" t="str">
        <f t="shared" si="4"/>
        <v>K-C6</v>
      </c>
      <c r="Q30" s="25" t="str">
        <f>VLOOKUP(K30,TONG_SL!$A:$D,3,0)</f>
        <v>Túi</v>
      </c>
      <c r="R30" s="54">
        <v>6</v>
      </c>
      <c r="T30" s="1">
        <f>VLOOKUP(VLOOKUP(G30,Ma_KH!$A:$R,18,0)&amp;K30,Gia_MB!$A:$F,6,0)</f>
        <v>46000</v>
      </c>
      <c r="U30" s="14">
        <f t="shared" si="1"/>
        <v>276000</v>
      </c>
      <c r="W30" s="64">
        <f t="shared" si="5"/>
        <v>0</v>
      </c>
      <c r="X30" s="1" t="str">
        <f t="shared" si="2"/>
        <v>8</v>
      </c>
      <c r="Z30" s="14">
        <f t="shared" si="3"/>
        <v>22080</v>
      </c>
      <c r="AA30" s="7">
        <f>VLOOKUP(G30,Ma_KH!$A:$R,14,0)</f>
        <v>60</v>
      </c>
      <c r="AD30" s="7" t="str">
        <f>IFERROR(VLOOKUP(J30,'Chuyển Mã'!$B$3:$C$9,2,0),"")</f>
        <v>Tỉnh</v>
      </c>
      <c r="AE30" s="7" t="str">
        <f t="shared" si="6"/>
        <v>Mọc Nấm Hương 250g</v>
      </c>
      <c r="AF30" s="7">
        <f t="shared" si="7"/>
        <v>6</v>
      </c>
    </row>
    <row r="31" spans="1:32" x14ac:dyDescent="0.25">
      <c r="A31" s="11">
        <v>45903</v>
      </c>
      <c r="B31" s="25">
        <v>4176154956</v>
      </c>
      <c r="C31" s="12" t="s">
        <v>7214</v>
      </c>
      <c r="D31" s="16">
        <f t="shared" si="0"/>
        <v>45903</v>
      </c>
      <c r="G31" s="13" t="s">
        <v>7185</v>
      </c>
      <c r="I31" s="13" t="s">
        <v>7187</v>
      </c>
      <c r="J31" s="13" t="s">
        <v>1796</v>
      </c>
      <c r="K31" s="13" t="s">
        <v>39</v>
      </c>
      <c r="L31" s="25" t="str">
        <f>VLOOKUP($K31,TONG_SL!$A:$D,2,0)</f>
        <v>Chả cốm 300g</v>
      </c>
      <c r="N31" s="25" t="str">
        <f t="shared" si="4"/>
        <v>K-C6</v>
      </c>
      <c r="Q31" s="25" t="str">
        <f>VLOOKUP(K31,TONG_SL!$A:$D,3,0)</f>
        <v>Túi</v>
      </c>
      <c r="R31" s="54">
        <v>4</v>
      </c>
      <c r="T31" s="1">
        <f>VLOOKUP(VLOOKUP(G31,Ma_KH!$A:$R,18,0)&amp;K31,Gia_MB!$A:$F,6,0)</f>
        <v>74250</v>
      </c>
      <c r="U31" s="14">
        <f t="shared" si="1"/>
        <v>297000</v>
      </c>
      <c r="W31" s="64">
        <f t="shared" si="5"/>
        <v>0</v>
      </c>
      <c r="X31" s="1" t="str">
        <f t="shared" si="2"/>
        <v>8</v>
      </c>
      <c r="Z31" s="14">
        <f t="shared" si="3"/>
        <v>23760</v>
      </c>
      <c r="AA31" s="7">
        <f>VLOOKUP(G31,Ma_KH!$A:$R,14,0)</f>
        <v>60</v>
      </c>
      <c r="AD31" s="7" t="str">
        <f>IFERROR(VLOOKUP(J31,'Chuyển Mã'!$B$3:$C$9,2,0),"")</f>
        <v>Tỉnh</v>
      </c>
      <c r="AE31" s="7" t="str">
        <f t="shared" si="6"/>
        <v>Chả cốm 300g</v>
      </c>
      <c r="AF31" s="7">
        <f t="shared" si="7"/>
        <v>4</v>
      </c>
    </row>
    <row r="32" spans="1:32" x14ac:dyDescent="0.25">
      <c r="A32" s="11">
        <v>45903</v>
      </c>
      <c r="B32" s="25">
        <v>4176154956</v>
      </c>
      <c r="C32" s="12" t="s">
        <v>7214</v>
      </c>
      <c r="D32" s="16">
        <f t="shared" si="0"/>
        <v>45903</v>
      </c>
      <c r="G32" s="13" t="s">
        <v>7185</v>
      </c>
      <c r="I32" s="13" t="s">
        <v>7187</v>
      </c>
      <c r="J32" s="13" t="s">
        <v>1796</v>
      </c>
      <c r="K32" s="13" t="s">
        <v>35</v>
      </c>
      <c r="L32" s="25" t="str">
        <f>VLOOKUP($K32,TONG_SL!$A:$D,2,0)</f>
        <v>Tai heo muối 200g</v>
      </c>
      <c r="N32" s="25" t="str">
        <f t="shared" si="4"/>
        <v>K-C6</v>
      </c>
      <c r="Q32" s="25" t="str">
        <f>VLOOKUP(K32,TONG_SL!$A:$D,3,0)</f>
        <v>Túi</v>
      </c>
      <c r="R32" s="54">
        <v>6</v>
      </c>
      <c r="T32" s="1">
        <f>VLOOKUP(VLOOKUP(G32,Ma_KH!$A:$R,18,0)&amp;K32,Gia_MB!$A:$F,6,0)</f>
        <v>55595</v>
      </c>
      <c r="U32" s="14">
        <f t="shared" si="1"/>
        <v>333570</v>
      </c>
      <c r="W32" s="64">
        <f t="shared" si="5"/>
        <v>0</v>
      </c>
      <c r="X32" s="1" t="str">
        <f t="shared" si="2"/>
        <v>8</v>
      </c>
      <c r="Z32" s="14">
        <f t="shared" si="3"/>
        <v>26685.600000000002</v>
      </c>
      <c r="AA32" s="7">
        <f>VLOOKUP(G32,Ma_KH!$A:$R,14,0)</f>
        <v>60</v>
      </c>
      <c r="AD32" s="7" t="str">
        <f>IFERROR(VLOOKUP(J32,'Chuyển Mã'!$B$3:$C$9,2,0),"")</f>
        <v>Tỉnh</v>
      </c>
      <c r="AE32" s="7" t="str">
        <f t="shared" si="6"/>
        <v>Tai heo muối 200g</v>
      </c>
      <c r="AF32" s="7">
        <f t="shared" si="7"/>
        <v>6</v>
      </c>
    </row>
    <row r="33" spans="1:32" x14ac:dyDescent="0.25">
      <c r="A33" s="11">
        <v>45903</v>
      </c>
      <c r="B33" s="25">
        <v>4176154956</v>
      </c>
      <c r="C33" s="12" t="s">
        <v>7214</v>
      </c>
      <c r="D33" s="16">
        <f t="shared" si="0"/>
        <v>45903</v>
      </c>
      <c r="G33" s="13" t="s">
        <v>7185</v>
      </c>
      <c r="I33" s="13" t="s">
        <v>7187</v>
      </c>
      <c r="J33" s="13" t="s">
        <v>1796</v>
      </c>
      <c r="K33" s="13" t="s">
        <v>30</v>
      </c>
      <c r="L33" s="25" t="str">
        <f>VLOOKUP($K33,TONG_SL!$A:$D,2,0)</f>
        <v>Gà muối 500g</v>
      </c>
      <c r="N33" s="25" t="str">
        <f t="shared" si="4"/>
        <v>K-C6</v>
      </c>
      <c r="Q33" s="25" t="str">
        <f>VLOOKUP(K33,TONG_SL!$A:$D,3,0)</f>
        <v>Túi</v>
      </c>
      <c r="R33" s="54">
        <v>12</v>
      </c>
      <c r="T33" s="1">
        <f>VLOOKUP(VLOOKUP(G33,Ma_KH!$A:$R,18,0)&amp;K33,Gia_MB!$A:$F,6,0)</f>
        <v>111058</v>
      </c>
      <c r="U33" s="14">
        <f t="shared" si="1"/>
        <v>1332696</v>
      </c>
      <c r="W33" s="64">
        <f t="shared" si="5"/>
        <v>0</v>
      </c>
      <c r="X33" s="1" t="str">
        <f t="shared" si="2"/>
        <v>8</v>
      </c>
      <c r="Z33" s="14">
        <f t="shared" si="3"/>
        <v>106615.68000000001</v>
      </c>
      <c r="AA33" s="7">
        <f>VLOOKUP(G33,Ma_KH!$A:$R,14,0)</f>
        <v>60</v>
      </c>
      <c r="AD33" s="7" t="str">
        <f>IFERROR(VLOOKUP(J33,'Chuyển Mã'!$B$3:$C$9,2,0),"")</f>
        <v>Tỉnh</v>
      </c>
      <c r="AE33" s="7" t="str">
        <f t="shared" si="6"/>
        <v>Gà muối 500g</v>
      </c>
      <c r="AF33" s="7">
        <f t="shared" si="7"/>
        <v>12</v>
      </c>
    </row>
    <row r="34" spans="1:32" x14ac:dyDescent="0.25">
      <c r="A34" s="11">
        <v>45903</v>
      </c>
      <c r="B34" s="25">
        <v>4176154956</v>
      </c>
      <c r="C34" s="12" t="s">
        <v>7214</v>
      </c>
      <c r="D34" s="16">
        <f t="shared" si="0"/>
        <v>45903</v>
      </c>
      <c r="G34" s="13" t="s">
        <v>7185</v>
      </c>
      <c r="I34" s="13" t="s">
        <v>7187</v>
      </c>
      <c r="J34" s="13" t="s">
        <v>1796</v>
      </c>
      <c r="K34" s="13" t="s">
        <v>27</v>
      </c>
      <c r="L34" s="25" t="str">
        <f>VLOOKUP($K34,TONG_SL!$A:$D,2,0)</f>
        <v>Chân giò heo muối 300g</v>
      </c>
      <c r="N34" s="25" t="str">
        <f t="shared" si="4"/>
        <v>K-C6</v>
      </c>
      <c r="Q34" s="25" t="str">
        <f>VLOOKUP(K34,TONG_SL!$A:$D,3,0)</f>
        <v>Túi</v>
      </c>
      <c r="R34" s="54">
        <v>18</v>
      </c>
      <c r="T34" s="1">
        <f>VLOOKUP(VLOOKUP(G34,Ma_KH!$A:$R,18,0)&amp;K34,Gia_MB!$A:$F,6,0)</f>
        <v>73431</v>
      </c>
      <c r="U34" s="14">
        <f t="shared" si="1"/>
        <v>1321758</v>
      </c>
      <c r="W34" s="64">
        <f t="shared" si="5"/>
        <v>0</v>
      </c>
      <c r="X34" s="1" t="str">
        <f t="shared" si="2"/>
        <v>8</v>
      </c>
      <c r="Z34" s="14">
        <f t="shared" si="3"/>
        <v>105740.64</v>
      </c>
      <c r="AA34" s="7">
        <f>VLOOKUP(G34,Ma_KH!$A:$R,14,0)</f>
        <v>60</v>
      </c>
      <c r="AD34" s="7" t="str">
        <f>IFERROR(VLOOKUP(J34,'Chuyển Mã'!$B$3:$C$9,2,0),"")</f>
        <v>Tỉnh</v>
      </c>
      <c r="AE34" s="7" t="str">
        <f t="shared" si="6"/>
        <v>Chân giò heo muối 300g</v>
      </c>
      <c r="AF34" s="7">
        <f t="shared" si="7"/>
        <v>18</v>
      </c>
    </row>
    <row r="35" spans="1:32" x14ac:dyDescent="0.25">
      <c r="A35" s="11">
        <v>45903</v>
      </c>
      <c r="B35" s="25">
        <v>4176155236</v>
      </c>
      <c r="C35" s="12" t="s">
        <v>7214</v>
      </c>
      <c r="D35" s="16">
        <f t="shared" si="0"/>
        <v>45903</v>
      </c>
      <c r="G35" s="13" t="s">
        <v>7185</v>
      </c>
      <c r="I35" s="13" t="s">
        <v>7188</v>
      </c>
      <c r="J35" s="13" t="s">
        <v>1796</v>
      </c>
      <c r="K35" s="13" t="s">
        <v>27</v>
      </c>
      <c r="L35" s="25" t="str">
        <f>VLOOKUP($K35,TONG_SL!$A:$D,2,0)</f>
        <v>Chân giò heo muối 300g</v>
      </c>
      <c r="N35" s="25" t="str">
        <f t="shared" si="4"/>
        <v>K-C6</v>
      </c>
      <c r="Q35" s="25" t="str">
        <f>VLOOKUP(K35,TONG_SL!$A:$D,3,0)</f>
        <v>Túi</v>
      </c>
      <c r="R35" s="54">
        <v>10</v>
      </c>
      <c r="T35" s="1">
        <f>VLOOKUP(VLOOKUP(G35,Ma_KH!$A:$R,18,0)&amp;K35,Gia_MB!$A:$F,6,0)</f>
        <v>73431</v>
      </c>
      <c r="U35" s="14">
        <f t="shared" si="1"/>
        <v>734310</v>
      </c>
      <c r="W35" s="64">
        <f t="shared" si="5"/>
        <v>0</v>
      </c>
      <c r="X35" s="1" t="str">
        <f t="shared" si="2"/>
        <v>8</v>
      </c>
      <c r="Z35" s="14">
        <f t="shared" si="3"/>
        <v>58744.800000000003</v>
      </c>
      <c r="AA35" s="7">
        <f>VLOOKUP(G35,Ma_KH!$A:$R,14,0)</f>
        <v>60</v>
      </c>
      <c r="AD35" s="7" t="str">
        <f>IFERROR(VLOOKUP(J35,'Chuyển Mã'!$B$3:$C$9,2,0),"")</f>
        <v>Tỉnh</v>
      </c>
      <c r="AE35" s="7" t="str">
        <f t="shared" si="6"/>
        <v>Chân giò heo muối 300g</v>
      </c>
      <c r="AF35" s="7">
        <f t="shared" si="7"/>
        <v>10</v>
      </c>
    </row>
    <row r="36" spans="1:32" x14ac:dyDescent="0.25">
      <c r="A36" s="11">
        <v>45903</v>
      </c>
      <c r="B36" s="25">
        <v>4176155236</v>
      </c>
      <c r="C36" s="12" t="s">
        <v>7214</v>
      </c>
      <c r="D36" s="16">
        <f t="shared" si="0"/>
        <v>45903</v>
      </c>
      <c r="G36" s="13" t="s">
        <v>7185</v>
      </c>
      <c r="I36" s="13" t="s">
        <v>7188</v>
      </c>
      <c r="J36" s="13" t="s">
        <v>1796</v>
      </c>
      <c r="K36" s="13" t="s">
        <v>30</v>
      </c>
      <c r="L36" s="25" t="str">
        <f>VLOOKUP($K36,TONG_SL!$A:$D,2,0)</f>
        <v>Gà muối 500g</v>
      </c>
      <c r="N36" s="25" t="str">
        <f t="shared" si="4"/>
        <v>K-C6</v>
      </c>
      <c r="Q36" s="25" t="str">
        <f>VLOOKUP(K36,TONG_SL!$A:$D,3,0)</f>
        <v>Túi</v>
      </c>
      <c r="R36" s="54">
        <v>10</v>
      </c>
      <c r="T36" s="1">
        <f>VLOOKUP(VLOOKUP(G36,Ma_KH!$A:$R,18,0)&amp;K36,Gia_MB!$A:$F,6,0)</f>
        <v>111058</v>
      </c>
      <c r="U36" s="14">
        <f t="shared" si="1"/>
        <v>1110580</v>
      </c>
      <c r="W36" s="64">
        <f t="shared" si="5"/>
        <v>0</v>
      </c>
      <c r="X36" s="1" t="str">
        <f t="shared" si="2"/>
        <v>8</v>
      </c>
      <c r="Z36" s="14">
        <f t="shared" si="3"/>
        <v>88846.400000000009</v>
      </c>
      <c r="AA36" s="7">
        <f>VLOOKUP(G36,Ma_KH!$A:$R,14,0)</f>
        <v>60</v>
      </c>
      <c r="AD36" s="7" t="str">
        <f>IFERROR(VLOOKUP(J36,'Chuyển Mã'!$B$3:$C$9,2,0),"")</f>
        <v>Tỉnh</v>
      </c>
      <c r="AE36" s="7" t="str">
        <f t="shared" si="6"/>
        <v>Gà muối 500g</v>
      </c>
      <c r="AF36" s="7">
        <f t="shared" si="7"/>
        <v>10</v>
      </c>
    </row>
    <row r="37" spans="1:32" x14ac:dyDescent="0.25">
      <c r="A37" s="11">
        <v>45903</v>
      </c>
      <c r="B37" s="25">
        <v>4176155236</v>
      </c>
      <c r="C37" s="12" t="s">
        <v>7214</v>
      </c>
      <c r="D37" s="16">
        <f t="shared" si="0"/>
        <v>45903</v>
      </c>
      <c r="G37" s="13" t="s">
        <v>7185</v>
      </c>
      <c r="I37" s="13" t="s">
        <v>7188</v>
      </c>
      <c r="J37" s="13" t="s">
        <v>1796</v>
      </c>
      <c r="K37" s="13" t="s">
        <v>35</v>
      </c>
      <c r="L37" s="25" t="str">
        <f>VLOOKUP($K37,TONG_SL!$A:$D,2,0)</f>
        <v>Tai heo muối 200g</v>
      </c>
      <c r="N37" s="25" t="str">
        <f t="shared" si="4"/>
        <v>K-C6</v>
      </c>
      <c r="Q37" s="25" t="str">
        <f>VLOOKUP(K37,TONG_SL!$A:$D,3,0)</f>
        <v>Túi</v>
      </c>
      <c r="R37" s="54">
        <v>4</v>
      </c>
      <c r="T37" s="1">
        <f>VLOOKUP(VLOOKUP(G37,Ma_KH!$A:$R,18,0)&amp;K37,Gia_MB!$A:$F,6,0)</f>
        <v>55595</v>
      </c>
      <c r="U37" s="14">
        <f t="shared" si="1"/>
        <v>222380</v>
      </c>
      <c r="W37" s="64">
        <f t="shared" si="5"/>
        <v>0</v>
      </c>
      <c r="X37" s="1" t="str">
        <f t="shared" si="2"/>
        <v>8</v>
      </c>
      <c r="Z37" s="14">
        <f t="shared" si="3"/>
        <v>17790.400000000001</v>
      </c>
      <c r="AA37" s="7">
        <f>VLOOKUP(G37,Ma_KH!$A:$R,14,0)</f>
        <v>60</v>
      </c>
      <c r="AD37" s="7" t="str">
        <f>IFERROR(VLOOKUP(J37,'Chuyển Mã'!$B$3:$C$9,2,0),"")</f>
        <v>Tỉnh</v>
      </c>
      <c r="AE37" s="7" t="str">
        <f t="shared" si="6"/>
        <v>Tai heo muối 200g</v>
      </c>
      <c r="AF37" s="7">
        <f t="shared" si="7"/>
        <v>4</v>
      </c>
    </row>
    <row r="38" spans="1:32" x14ac:dyDescent="0.25">
      <c r="A38" s="11">
        <v>45903</v>
      </c>
      <c r="B38" s="25">
        <v>4176155236</v>
      </c>
      <c r="C38" s="12" t="s">
        <v>7214</v>
      </c>
      <c r="D38" s="16">
        <f t="shared" si="0"/>
        <v>45903</v>
      </c>
      <c r="G38" s="13" t="s">
        <v>7185</v>
      </c>
      <c r="I38" s="13" t="s">
        <v>7188</v>
      </c>
      <c r="J38" s="13" t="s">
        <v>1796</v>
      </c>
      <c r="K38" s="13" t="s">
        <v>47</v>
      </c>
      <c r="L38" s="25" t="str">
        <f>VLOOKUP($K38,TONG_SL!$A:$D,2,0)</f>
        <v>Giò lụa cây 250g</v>
      </c>
      <c r="N38" s="25" t="str">
        <f t="shared" si="4"/>
        <v>K-C6</v>
      </c>
      <c r="Q38" s="25" t="str">
        <f>VLOOKUP(K38,TONG_SL!$A:$D,3,0)</f>
        <v>Túi</v>
      </c>
      <c r="R38" s="54">
        <v>2</v>
      </c>
      <c r="T38" s="1">
        <f>VLOOKUP(VLOOKUP(G38,Ma_KH!$A:$R,18,0)&amp;K38,Gia_MB!$A:$F,6,0)</f>
        <v>49500</v>
      </c>
      <c r="U38" s="14">
        <f t="shared" si="1"/>
        <v>99000</v>
      </c>
      <c r="W38" s="64">
        <f t="shared" si="5"/>
        <v>0</v>
      </c>
      <c r="X38" s="1" t="str">
        <f t="shared" si="2"/>
        <v>8</v>
      </c>
      <c r="Z38" s="14">
        <f t="shared" si="3"/>
        <v>7920</v>
      </c>
      <c r="AA38" s="7">
        <f>VLOOKUP(G38,Ma_KH!$A:$R,14,0)</f>
        <v>60</v>
      </c>
      <c r="AD38" s="7" t="str">
        <f>IFERROR(VLOOKUP(J38,'Chuyển Mã'!$B$3:$C$9,2,0),"")</f>
        <v>Tỉnh</v>
      </c>
      <c r="AE38" s="7" t="str">
        <f t="shared" si="6"/>
        <v>Giò lụa cây 250g</v>
      </c>
      <c r="AF38" s="7">
        <f t="shared" si="7"/>
        <v>2</v>
      </c>
    </row>
    <row r="39" spans="1:32" x14ac:dyDescent="0.25">
      <c r="A39" s="11">
        <v>45903</v>
      </c>
      <c r="B39" s="25">
        <v>4176155236</v>
      </c>
      <c r="C39" s="12" t="s">
        <v>7214</v>
      </c>
      <c r="D39" s="16">
        <f t="shared" si="0"/>
        <v>45903</v>
      </c>
      <c r="G39" s="13" t="s">
        <v>7185</v>
      </c>
      <c r="I39" s="13" t="s">
        <v>7188</v>
      </c>
      <c r="J39" s="13" t="s">
        <v>1796</v>
      </c>
      <c r="K39" s="13" t="s">
        <v>49</v>
      </c>
      <c r="L39" s="25" t="str">
        <f>VLOOKUP($K39,TONG_SL!$A:$D,2,0)</f>
        <v>Giò sụn gà 250g</v>
      </c>
      <c r="N39" s="25" t="str">
        <f t="shared" si="4"/>
        <v>K-C6</v>
      </c>
      <c r="Q39" s="25" t="str">
        <f>VLOOKUP(K39,TONG_SL!$A:$D,3,0)</f>
        <v>Túi</v>
      </c>
      <c r="R39" s="54">
        <v>2</v>
      </c>
      <c r="T39" s="1">
        <f>VLOOKUP(VLOOKUP(G39,Ma_KH!$A:$R,18,0)&amp;K39,Gia_MB!$A:$F,6,0)</f>
        <v>50400</v>
      </c>
      <c r="U39" s="14">
        <f t="shared" si="1"/>
        <v>100800</v>
      </c>
      <c r="W39" s="64">
        <f t="shared" si="5"/>
        <v>0</v>
      </c>
      <c r="X39" s="1" t="str">
        <f t="shared" si="2"/>
        <v>8</v>
      </c>
      <c r="Z39" s="14">
        <f t="shared" si="3"/>
        <v>8064</v>
      </c>
      <c r="AA39" s="7">
        <f>VLOOKUP(G39,Ma_KH!$A:$R,14,0)</f>
        <v>60</v>
      </c>
      <c r="AD39" s="7" t="str">
        <f>IFERROR(VLOOKUP(J39,'Chuyển Mã'!$B$3:$C$9,2,0),"")</f>
        <v>Tỉnh</v>
      </c>
      <c r="AE39" s="7" t="str">
        <f t="shared" si="6"/>
        <v>Giò sụn gà 250g</v>
      </c>
      <c r="AF39" s="7">
        <f t="shared" si="7"/>
        <v>2</v>
      </c>
    </row>
    <row r="40" spans="1:32" x14ac:dyDescent="0.25">
      <c r="A40" s="11">
        <v>45903</v>
      </c>
      <c r="B40" s="25">
        <v>4176155236</v>
      </c>
      <c r="C40" s="12" t="s">
        <v>7214</v>
      </c>
      <c r="D40" s="16">
        <f t="shared" si="0"/>
        <v>45903</v>
      </c>
      <c r="G40" s="13" t="s">
        <v>7185</v>
      </c>
      <c r="I40" s="13" t="s">
        <v>7188</v>
      </c>
      <c r="J40" s="13" t="s">
        <v>1796</v>
      </c>
      <c r="K40" s="13" t="s">
        <v>39</v>
      </c>
      <c r="L40" s="25" t="str">
        <f>VLOOKUP($K40,TONG_SL!$A:$D,2,0)</f>
        <v>Chả cốm 300g</v>
      </c>
      <c r="N40" s="25" t="str">
        <f t="shared" si="4"/>
        <v>K-C6</v>
      </c>
      <c r="Q40" s="25" t="str">
        <f>VLOOKUP(K40,TONG_SL!$A:$D,3,0)</f>
        <v>Túi</v>
      </c>
      <c r="R40" s="54">
        <v>2</v>
      </c>
      <c r="T40" s="1">
        <f>VLOOKUP(VLOOKUP(G40,Ma_KH!$A:$R,18,0)&amp;K40,Gia_MB!$A:$F,6,0)</f>
        <v>74250</v>
      </c>
      <c r="U40" s="14">
        <f t="shared" si="1"/>
        <v>148500</v>
      </c>
      <c r="W40" s="64">
        <f t="shared" si="5"/>
        <v>0</v>
      </c>
      <c r="X40" s="1" t="str">
        <f t="shared" si="2"/>
        <v>8</v>
      </c>
      <c r="Z40" s="14">
        <f t="shared" si="3"/>
        <v>11880</v>
      </c>
      <c r="AA40" s="7">
        <f>VLOOKUP(G40,Ma_KH!$A:$R,14,0)</f>
        <v>60</v>
      </c>
      <c r="AD40" s="7" t="str">
        <f>IFERROR(VLOOKUP(J40,'Chuyển Mã'!$B$3:$C$9,2,0),"")</f>
        <v>Tỉnh</v>
      </c>
      <c r="AE40" s="7" t="str">
        <f t="shared" si="6"/>
        <v>Chả cốm 300g</v>
      </c>
      <c r="AF40" s="7">
        <f t="shared" si="7"/>
        <v>2</v>
      </c>
    </row>
    <row r="41" spans="1:32" x14ac:dyDescent="0.25">
      <c r="A41" s="11">
        <v>45903</v>
      </c>
      <c r="B41" s="25">
        <v>4176155236</v>
      </c>
      <c r="C41" s="12" t="s">
        <v>7214</v>
      </c>
      <c r="D41" s="16">
        <f t="shared" si="0"/>
        <v>45903</v>
      </c>
      <c r="G41" s="13" t="s">
        <v>7185</v>
      </c>
      <c r="I41" s="13" t="s">
        <v>7188</v>
      </c>
      <c r="J41" s="13" t="s">
        <v>1796</v>
      </c>
      <c r="K41" s="13" t="s">
        <v>51</v>
      </c>
      <c r="L41" s="25" t="str">
        <f>VLOOKUP($K41,TONG_SL!$A:$D,2,0)</f>
        <v>Mọc Nấm Hương 250g</v>
      </c>
      <c r="N41" s="25" t="str">
        <f t="shared" si="4"/>
        <v>K-C6</v>
      </c>
      <c r="Q41" s="25" t="str">
        <f>VLOOKUP(K41,TONG_SL!$A:$D,3,0)</f>
        <v>Túi</v>
      </c>
      <c r="R41" s="54">
        <v>3</v>
      </c>
      <c r="T41" s="1">
        <f>VLOOKUP(VLOOKUP(G41,Ma_KH!$A:$R,18,0)&amp;K41,Gia_MB!$A:$F,6,0)</f>
        <v>46000</v>
      </c>
      <c r="U41" s="14">
        <f t="shared" si="1"/>
        <v>138000</v>
      </c>
      <c r="W41" s="64">
        <f t="shared" si="5"/>
        <v>0</v>
      </c>
      <c r="X41" s="1" t="str">
        <f t="shared" si="2"/>
        <v>8</v>
      </c>
      <c r="Z41" s="14">
        <f t="shared" si="3"/>
        <v>11040</v>
      </c>
      <c r="AA41" s="7">
        <f>VLOOKUP(G41,Ma_KH!$A:$R,14,0)</f>
        <v>60</v>
      </c>
      <c r="AD41" s="7" t="str">
        <f>IFERROR(VLOOKUP(J41,'Chuyển Mã'!$B$3:$C$9,2,0),"")</f>
        <v>Tỉnh</v>
      </c>
      <c r="AE41" s="7" t="str">
        <f t="shared" si="6"/>
        <v>Mọc Nấm Hương 250g</v>
      </c>
      <c r="AF41" s="7">
        <f t="shared" si="7"/>
        <v>3</v>
      </c>
    </row>
    <row r="42" spans="1:32" x14ac:dyDescent="0.25">
      <c r="A42" s="11">
        <v>45903</v>
      </c>
      <c r="B42" s="25">
        <v>4176154680</v>
      </c>
      <c r="C42" s="12" t="s">
        <v>7214</v>
      </c>
      <c r="D42" s="16">
        <f t="shared" si="0"/>
        <v>45903</v>
      </c>
      <c r="G42" s="13" t="s">
        <v>7185</v>
      </c>
      <c r="I42" s="13" t="s">
        <v>7189</v>
      </c>
      <c r="J42" s="13" t="s">
        <v>1796</v>
      </c>
      <c r="K42" s="13" t="s">
        <v>27</v>
      </c>
      <c r="L42" s="25" t="str">
        <f>VLOOKUP($K42,TONG_SL!$A:$D,2,0)</f>
        <v>Chân giò heo muối 300g</v>
      </c>
      <c r="N42" s="25" t="str">
        <f t="shared" si="4"/>
        <v>K-C6</v>
      </c>
      <c r="Q42" s="25" t="str">
        <f>VLOOKUP(K42,TONG_SL!$A:$D,3,0)</f>
        <v>Túi</v>
      </c>
      <c r="R42" s="54">
        <v>8</v>
      </c>
      <c r="T42" s="1">
        <f>VLOOKUP(VLOOKUP(G42,Ma_KH!$A:$R,18,0)&amp;K42,Gia_MB!$A:$F,6,0)</f>
        <v>73431</v>
      </c>
      <c r="U42" s="14">
        <f t="shared" si="1"/>
        <v>587448</v>
      </c>
      <c r="W42" s="64">
        <f t="shared" si="5"/>
        <v>0</v>
      </c>
      <c r="X42" s="1" t="str">
        <f t="shared" si="2"/>
        <v>8</v>
      </c>
      <c r="Z42" s="14">
        <f t="shared" si="3"/>
        <v>46995.840000000004</v>
      </c>
      <c r="AA42" s="7">
        <f>VLOOKUP(G42,Ma_KH!$A:$R,14,0)</f>
        <v>60</v>
      </c>
      <c r="AD42" s="7" t="str">
        <f>IFERROR(VLOOKUP(J42,'Chuyển Mã'!$B$3:$C$9,2,0),"")</f>
        <v>Tỉnh</v>
      </c>
      <c r="AE42" s="7" t="str">
        <f t="shared" si="6"/>
        <v>Chân giò heo muối 300g</v>
      </c>
      <c r="AF42" s="7">
        <f t="shared" si="7"/>
        <v>8</v>
      </c>
    </row>
    <row r="43" spans="1:32" x14ac:dyDescent="0.25">
      <c r="A43" s="11">
        <v>45903</v>
      </c>
      <c r="B43" s="25">
        <v>4176154680</v>
      </c>
      <c r="C43" s="12" t="s">
        <v>7214</v>
      </c>
      <c r="D43" s="16">
        <f t="shared" si="0"/>
        <v>45903</v>
      </c>
      <c r="G43" s="13" t="s">
        <v>7185</v>
      </c>
      <c r="I43" s="13" t="s">
        <v>7189</v>
      </c>
      <c r="J43" s="13" t="s">
        <v>1796</v>
      </c>
      <c r="K43" s="13" t="s">
        <v>30</v>
      </c>
      <c r="L43" s="25" t="str">
        <f>VLOOKUP($K43,TONG_SL!$A:$D,2,0)</f>
        <v>Gà muối 500g</v>
      </c>
      <c r="N43" s="25" t="str">
        <f t="shared" si="4"/>
        <v>K-C6</v>
      </c>
      <c r="Q43" s="25" t="str">
        <f>VLOOKUP(K43,TONG_SL!$A:$D,3,0)</f>
        <v>Túi</v>
      </c>
      <c r="R43" s="54">
        <v>6</v>
      </c>
      <c r="T43" s="1">
        <f>VLOOKUP(VLOOKUP(G43,Ma_KH!$A:$R,18,0)&amp;K43,Gia_MB!$A:$F,6,0)</f>
        <v>111058</v>
      </c>
      <c r="U43" s="14">
        <f t="shared" si="1"/>
        <v>666348</v>
      </c>
      <c r="W43" s="64">
        <f t="shared" si="5"/>
        <v>0</v>
      </c>
      <c r="X43" s="1" t="str">
        <f t="shared" si="2"/>
        <v>8</v>
      </c>
      <c r="Z43" s="14">
        <f t="shared" si="3"/>
        <v>53307.840000000004</v>
      </c>
      <c r="AA43" s="7">
        <f>VLOOKUP(G43,Ma_KH!$A:$R,14,0)</f>
        <v>60</v>
      </c>
      <c r="AD43" s="7" t="str">
        <f>IFERROR(VLOOKUP(J43,'Chuyển Mã'!$B$3:$C$9,2,0),"")</f>
        <v>Tỉnh</v>
      </c>
      <c r="AE43" s="7" t="str">
        <f t="shared" si="6"/>
        <v>Gà muối 500g</v>
      </c>
      <c r="AF43" s="7">
        <f t="shared" si="7"/>
        <v>6</v>
      </c>
    </row>
    <row r="44" spans="1:32" x14ac:dyDescent="0.25">
      <c r="A44" s="11">
        <v>45903</v>
      </c>
      <c r="B44" s="25">
        <v>4176154680</v>
      </c>
      <c r="C44" s="12" t="s">
        <v>7214</v>
      </c>
      <c r="D44" s="16">
        <f t="shared" ref="D44" si="10">IF(A44="","",A44)</f>
        <v>45903</v>
      </c>
      <c r="G44" s="13" t="s">
        <v>7185</v>
      </c>
      <c r="I44" s="13" t="s">
        <v>7189</v>
      </c>
      <c r="J44" s="13" t="s">
        <v>1796</v>
      </c>
      <c r="K44" s="13" t="s">
        <v>30</v>
      </c>
      <c r="L44" s="25" t="str">
        <f>VLOOKUP($K44,TONG_SL!$A:$D,2,0)</f>
        <v>Gà muối 500g</v>
      </c>
      <c r="N44" s="25" t="str">
        <f t="shared" si="4"/>
        <v>K-C6</v>
      </c>
      <c r="Q44" s="25" t="str">
        <f>VLOOKUP(K44,TONG_SL!$A:$D,3,0)</f>
        <v>Túi</v>
      </c>
      <c r="R44" s="54">
        <v>2</v>
      </c>
      <c r="T44" s="1">
        <f>VLOOKUP(VLOOKUP(G44,Ma_KH!$A:$R,18,0)&amp;K44,Gia_MB!$A:$F,6,0)</f>
        <v>111058</v>
      </c>
      <c r="U44" s="14">
        <f t="shared" ref="U44" si="11">T44*R44</f>
        <v>222116</v>
      </c>
      <c r="W44" s="64"/>
      <c r="X44" s="1"/>
      <c r="AD44" s="7" t="str">
        <f>IFERROR(VLOOKUP(J44,'Chuyển Mã'!$B$3:$C$9,2,0),"")</f>
        <v>Tỉnh</v>
      </c>
      <c r="AE44" s="7" t="str">
        <f t="shared" si="6"/>
        <v>Gà muối 500g</v>
      </c>
      <c r="AF44" s="7">
        <f t="shared" si="7"/>
        <v>2</v>
      </c>
    </row>
    <row r="45" spans="1:32" x14ac:dyDescent="0.25">
      <c r="A45" s="11">
        <v>45903</v>
      </c>
      <c r="B45" s="25">
        <v>4176154680</v>
      </c>
      <c r="C45" s="12" t="s">
        <v>7214</v>
      </c>
      <c r="D45" s="16">
        <f t="shared" si="0"/>
        <v>45903</v>
      </c>
      <c r="G45" s="13" t="s">
        <v>7185</v>
      </c>
      <c r="I45" s="13" t="s">
        <v>7189</v>
      </c>
      <c r="J45" s="13" t="s">
        <v>1796</v>
      </c>
      <c r="K45" s="13" t="s">
        <v>49</v>
      </c>
      <c r="L45" s="25" t="str">
        <f>VLOOKUP($K45,TONG_SL!$A:$D,2,0)</f>
        <v>Giò sụn gà 250g</v>
      </c>
      <c r="N45" s="25" t="str">
        <f t="shared" si="4"/>
        <v>K-C6</v>
      </c>
      <c r="Q45" s="25" t="str">
        <f>VLOOKUP(K45,TONG_SL!$A:$D,3,0)</f>
        <v>Túi</v>
      </c>
      <c r="R45" s="54">
        <v>2</v>
      </c>
      <c r="T45" s="1">
        <f>VLOOKUP(VLOOKUP(G45,Ma_KH!$A:$R,18,0)&amp;K45,Gia_MB!$A:$F,6,0)</f>
        <v>50400</v>
      </c>
      <c r="U45" s="14">
        <f t="shared" si="1"/>
        <v>100800</v>
      </c>
      <c r="W45" s="64">
        <f t="shared" si="5"/>
        <v>0</v>
      </c>
      <c r="X45" s="1" t="str">
        <f t="shared" si="2"/>
        <v>8</v>
      </c>
      <c r="Z45" s="14">
        <f t="shared" si="3"/>
        <v>8064</v>
      </c>
      <c r="AA45" s="7">
        <f>VLOOKUP(G45,Ma_KH!$A:$R,14,0)</f>
        <v>60</v>
      </c>
      <c r="AD45" s="7" t="str">
        <f>IFERROR(VLOOKUP(J45,'Chuyển Mã'!$B$3:$C$9,2,0),"")</f>
        <v>Tỉnh</v>
      </c>
      <c r="AE45" s="7" t="str">
        <f t="shared" si="6"/>
        <v>Giò sụn gà 250g</v>
      </c>
      <c r="AF45" s="7">
        <f t="shared" si="7"/>
        <v>2</v>
      </c>
    </row>
    <row r="46" spans="1:32" x14ac:dyDescent="0.25">
      <c r="A46" s="11">
        <v>45903</v>
      </c>
      <c r="B46" s="25">
        <v>4176154680</v>
      </c>
      <c r="C46" s="12" t="s">
        <v>7214</v>
      </c>
      <c r="D46" s="16">
        <f t="shared" si="0"/>
        <v>45903</v>
      </c>
      <c r="G46" s="13" t="s">
        <v>7185</v>
      </c>
      <c r="I46" s="13" t="s">
        <v>7189</v>
      </c>
      <c r="J46" s="13" t="s">
        <v>1796</v>
      </c>
      <c r="K46" s="13" t="s">
        <v>39</v>
      </c>
      <c r="L46" s="25" t="str">
        <f>VLOOKUP($K46,TONG_SL!$A:$D,2,0)</f>
        <v>Chả cốm 300g</v>
      </c>
      <c r="N46" s="25" t="str">
        <f t="shared" si="4"/>
        <v>K-C6</v>
      </c>
      <c r="Q46" s="25" t="str">
        <f>VLOOKUP(K46,TONG_SL!$A:$D,3,0)</f>
        <v>Túi</v>
      </c>
      <c r="R46" s="54">
        <v>4</v>
      </c>
      <c r="T46" s="1">
        <f>VLOOKUP(VLOOKUP(G46,Ma_KH!$A:$R,18,0)&amp;K46,Gia_MB!$A:$F,6,0)</f>
        <v>74250</v>
      </c>
      <c r="U46" s="14">
        <f t="shared" si="1"/>
        <v>297000</v>
      </c>
      <c r="W46" s="64">
        <f t="shared" si="5"/>
        <v>0</v>
      </c>
      <c r="X46" s="1" t="str">
        <f t="shared" si="2"/>
        <v>8</v>
      </c>
      <c r="Z46" s="14">
        <f t="shared" si="3"/>
        <v>23760</v>
      </c>
      <c r="AA46" s="7">
        <f>VLOOKUP(G46,Ma_KH!$A:$R,14,0)</f>
        <v>60</v>
      </c>
      <c r="AD46" s="7" t="str">
        <f>IFERROR(VLOOKUP(J46,'Chuyển Mã'!$B$3:$C$9,2,0),"")</f>
        <v>Tỉnh</v>
      </c>
      <c r="AE46" s="7" t="str">
        <f t="shared" si="6"/>
        <v>Chả cốm 300g</v>
      </c>
      <c r="AF46" s="7">
        <f t="shared" si="7"/>
        <v>4</v>
      </c>
    </row>
    <row r="47" spans="1:32" x14ac:dyDescent="0.25">
      <c r="A47" s="11">
        <v>45903</v>
      </c>
      <c r="B47" s="25">
        <v>4176154680</v>
      </c>
      <c r="C47" s="12" t="s">
        <v>7214</v>
      </c>
      <c r="D47" s="16">
        <f t="shared" si="0"/>
        <v>45903</v>
      </c>
      <c r="G47" s="13" t="s">
        <v>7185</v>
      </c>
      <c r="I47" s="13" t="s">
        <v>7189</v>
      </c>
      <c r="J47" s="13" t="s">
        <v>1796</v>
      </c>
      <c r="K47" s="13" t="s">
        <v>32</v>
      </c>
      <c r="L47" s="25" t="str">
        <f>VLOOKUP($K47,TONG_SL!$A:$D,2,0)</f>
        <v>Giò Tai Lưỡi Xào 250</v>
      </c>
      <c r="N47" s="25" t="str">
        <f t="shared" si="4"/>
        <v>K-C6</v>
      </c>
      <c r="Q47" s="25" t="str">
        <f>VLOOKUP(K47,TONG_SL!$A:$D,3,0)</f>
        <v>Túi</v>
      </c>
      <c r="R47" s="54">
        <v>3</v>
      </c>
      <c r="T47" s="1">
        <f>VLOOKUP(VLOOKUP(G47,Ma_KH!$A:$R,18,0)&amp;K47,Gia_MB!$A:$F,6,0)</f>
        <v>50183</v>
      </c>
      <c r="U47" s="14">
        <f t="shared" si="1"/>
        <v>150549</v>
      </c>
      <c r="W47" s="64">
        <f t="shared" si="5"/>
        <v>0</v>
      </c>
      <c r="X47" s="1" t="str">
        <f t="shared" si="2"/>
        <v>8</v>
      </c>
      <c r="Z47" s="14">
        <f t="shared" si="3"/>
        <v>12043.92</v>
      </c>
      <c r="AA47" s="7">
        <f>VLOOKUP(G47,Ma_KH!$A:$R,14,0)</f>
        <v>60</v>
      </c>
      <c r="AD47" s="7" t="str">
        <f>IFERROR(VLOOKUP(J47,'Chuyển Mã'!$B$3:$C$9,2,0),"")</f>
        <v>Tỉnh</v>
      </c>
      <c r="AE47" s="7" t="str">
        <f t="shared" si="6"/>
        <v>Giò Tai Lưỡi Xào 250</v>
      </c>
      <c r="AF47" s="7">
        <f t="shared" si="7"/>
        <v>3</v>
      </c>
    </row>
    <row r="48" spans="1:32" x14ac:dyDescent="0.25">
      <c r="A48" s="11">
        <v>45903</v>
      </c>
      <c r="B48" s="25">
        <v>4176154680</v>
      </c>
      <c r="C48" s="12" t="s">
        <v>7214</v>
      </c>
      <c r="D48" s="16">
        <f t="shared" si="0"/>
        <v>45903</v>
      </c>
      <c r="G48" s="13" t="s">
        <v>7185</v>
      </c>
      <c r="I48" s="13" t="s">
        <v>7189</v>
      </c>
      <c r="J48" s="13" t="s">
        <v>1796</v>
      </c>
      <c r="K48" s="13" t="s">
        <v>51</v>
      </c>
      <c r="L48" s="25" t="str">
        <f>VLOOKUP($K48,TONG_SL!$A:$D,2,0)</f>
        <v>Mọc Nấm Hương 250g</v>
      </c>
      <c r="N48" s="25" t="str">
        <f t="shared" si="4"/>
        <v>K-C6</v>
      </c>
      <c r="Q48" s="25" t="str">
        <f>VLOOKUP(K48,TONG_SL!$A:$D,3,0)</f>
        <v>Túi</v>
      </c>
      <c r="R48" s="54">
        <v>4</v>
      </c>
      <c r="T48" s="1">
        <f>VLOOKUP(VLOOKUP(G48,Ma_KH!$A:$R,18,0)&amp;K48,Gia_MB!$A:$F,6,0)</f>
        <v>46000</v>
      </c>
      <c r="U48" s="14">
        <f t="shared" si="1"/>
        <v>184000</v>
      </c>
      <c r="W48" s="64">
        <f t="shared" si="5"/>
        <v>0</v>
      </c>
      <c r="X48" s="1" t="str">
        <f t="shared" si="2"/>
        <v>8</v>
      </c>
      <c r="Z48" s="14">
        <f t="shared" si="3"/>
        <v>14720</v>
      </c>
      <c r="AA48" s="7">
        <f>VLOOKUP(G48,Ma_KH!$A:$R,14,0)</f>
        <v>60</v>
      </c>
      <c r="AD48" s="7" t="str">
        <f>IFERROR(VLOOKUP(J48,'Chuyển Mã'!$B$3:$C$9,2,0),"")</f>
        <v>Tỉnh</v>
      </c>
      <c r="AE48" s="7" t="str">
        <f t="shared" si="6"/>
        <v>Mọc Nấm Hương 250g</v>
      </c>
      <c r="AF48" s="7">
        <f t="shared" si="7"/>
        <v>4</v>
      </c>
    </row>
    <row r="49" spans="1:32" x14ac:dyDescent="0.25">
      <c r="A49" s="11">
        <v>45903</v>
      </c>
      <c r="B49" s="25">
        <v>4176154096</v>
      </c>
      <c r="C49" s="12" t="s">
        <v>7214</v>
      </c>
      <c r="D49" s="16">
        <f t="shared" si="0"/>
        <v>45903</v>
      </c>
      <c r="G49" s="13" t="s">
        <v>7185</v>
      </c>
      <c r="I49" s="13" t="s">
        <v>7190</v>
      </c>
      <c r="J49" s="13" t="s">
        <v>1796</v>
      </c>
      <c r="K49" s="13" t="s">
        <v>51</v>
      </c>
      <c r="L49" s="25" t="str">
        <f>VLOOKUP($K49,TONG_SL!$A:$D,2,0)</f>
        <v>Mọc Nấm Hương 250g</v>
      </c>
      <c r="N49" s="25" t="str">
        <f t="shared" si="4"/>
        <v>K-C6</v>
      </c>
      <c r="Q49" s="25" t="str">
        <f>VLOOKUP(K49,TONG_SL!$A:$D,3,0)</f>
        <v>Túi</v>
      </c>
      <c r="R49" s="54">
        <v>2</v>
      </c>
      <c r="T49" s="1">
        <f>VLOOKUP(VLOOKUP(G49,Ma_KH!$A:$R,18,0)&amp;K49,Gia_MB!$A:$F,6,0)</f>
        <v>46000</v>
      </c>
      <c r="U49" s="14">
        <f t="shared" si="1"/>
        <v>92000</v>
      </c>
      <c r="W49" s="64">
        <f t="shared" si="5"/>
        <v>0</v>
      </c>
      <c r="X49" s="1" t="str">
        <f t="shared" si="2"/>
        <v>8</v>
      </c>
      <c r="Z49" s="14">
        <f t="shared" si="3"/>
        <v>7360</v>
      </c>
      <c r="AA49" s="7">
        <f>VLOOKUP(G49,Ma_KH!$A:$R,14,0)</f>
        <v>60</v>
      </c>
      <c r="AD49" s="7" t="str">
        <f>IFERROR(VLOOKUP(J49,'Chuyển Mã'!$B$3:$C$9,2,0),"")</f>
        <v>Tỉnh</v>
      </c>
      <c r="AE49" s="7" t="str">
        <f t="shared" si="6"/>
        <v>Mọc Nấm Hương 250g</v>
      </c>
      <c r="AF49" s="7">
        <f t="shared" si="7"/>
        <v>2</v>
      </c>
    </row>
    <row r="50" spans="1:32" x14ac:dyDescent="0.25">
      <c r="A50" s="11">
        <v>45903</v>
      </c>
      <c r="B50" s="25">
        <v>4176154096</v>
      </c>
      <c r="C50" s="12" t="s">
        <v>7214</v>
      </c>
      <c r="D50" s="16">
        <f t="shared" si="0"/>
        <v>45903</v>
      </c>
      <c r="G50" s="13" t="s">
        <v>7185</v>
      </c>
      <c r="I50" s="13" t="s">
        <v>7190</v>
      </c>
      <c r="J50" s="13" t="s">
        <v>1796</v>
      </c>
      <c r="K50" s="13" t="s">
        <v>39</v>
      </c>
      <c r="L50" s="25" t="str">
        <f>VLOOKUP($K50,TONG_SL!$A:$D,2,0)</f>
        <v>Chả cốm 300g</v>
      </c>
      <c r="N50" s="25" t="str">
        <f t="shared" si="4"/>
        <v>K-C6</v>
      </c>
      <c r="Q50" s="25" t="str">
        <f>VLOOKUP(K50,TONG_SL!$A:$D,3,0)</f>
        <v>Túi</v>
      </c>
      <c r="R50" s="54">
        <v>2</v>
      </c>
      <c r="T50" s="1">
        <f>VLOOKUP(VLOOKUP(G50,Ma_KH!$A:$R,18,0)&amp;K50,Gia_MB!$A:$F,6,0)</f>
        <v>74250</v>
      </c>
      <c r="U50" s="14">
        <f t="shared" si="1"/>
        <v>148500</v>
      </c>
      <c r="W50" s="64">
        <f t="shared" si="5"/>
        <v>0</v>
      </c>
      <c r="X50" s="1" t="str">
        <f t="shared" si="2"/>
        <v>8</v>
      </c>
      <c r="Z50" s="14">
        <f t="shared" si="3"/>
        <v>11880</v>
      </c>
      <c r="AA50" s="7">
        <f>VLOOKUP(G50,Ma_KH!$A:$R,14,0)</f>
        <v>60</v>
      </c>
      <c r="AD50" s="7" t="str">
        <f>IFERROR(VLOOKUP(J50,'Chuyển Mã'!$B$3:$C$9,2,0),"")</f>
        <v>Tỉnh</v>
      </c>
      <c r="AE50" s="7" t="str">
        <f t="shared" si="6"/>
        <v>Chả cốm 300g</v>
      </c>
      <c r="AF50" s="7">
        <f t="shared" si="7"/>
        <v>2</v>
      </c>
    </row>
    <row r="51" spans="1:32" x14ac:dyDescent="0.25">
      <c r="A51" s="11">
        <v>45903</v>
      </c>
      <c r="B51" s="25">
        <v>4176154096</v>
      </c>
      <c r="C51" s="12" t="s">
        <v>7214</v>
      </c>
      <c r="D51" s="16">
        <f t="shared" si="0"/>
        <v>45903</v>
      </c>
      <c r="G51" s="13" t="s">
        <v>7185</v>
      </c>
      <c r="I51" s="13" t="s">
        <v>7190</v>
      </c>
      <c r="J51" s="13" t="s">
        <v>1796</v>
      </c>
      <c r="K51" s="13" t="s">
        <v>49</v>
      </c>
      <c r="L51" s="25" t="str">
        <f>VLOOKUP($K51,TONG_SL!$A:$D,2,0)</f>
        <v>Giò sụn gà 250g</v>
      </c>
      <c r="N51" s="25" t="str">
        <f t="shared" si="4"/>
        <v>K-C6</v>
      </c>
      <c r="Q51" s="25" t="str">
        <f>VLOOKUP(K51,TONG_SL!$A:$D,3,0)</f>
        <v>Túi</v>
      </c>
      <c r="R51" s="54">
        <v>2</v>
      </c>
      <c r="T51" s="1">
        <f>VLOOKUP(VLOOKUP(G51,Ma_KH!$A:$R,18,0)&amp;K51,Gia_MB!$A:$F,6,0)</f>
        <v>50400</v>
      </c>
      <c r="U51" s="14">
        <f t="shared" si="1"/>
        <v>100800</v>
      </c>
      <c r="W51" s="64">
        <f t="shared" si="5"/>
        <v>0</v>
      </c>
      <c r="X51" s="1" t="str">
        <f t="shared" si="2"/>
        <v>8</v>
      </c>
      <c r="Z51" s="14">
        <f t="shared" si="3"/>
        <v>8064</v>
      </c>
      <c r="AA51" s="7">
        <f>VLOOKUP(G51,Ma_KH!$A:$R,14,0)</f>
        <v>60</v>
      </c>
      <c r="AD51" s="7" t="str">
        <f>IFERROR(VLOOKUP(J51,'Chuyển Mã'!$B$3:$C$9,2,0),"")</f>
        <v>Tỉnh</v>
      </c>
      <c r="AE51" s="7" t="str">
        <f t="shared" si="6"/>
        <v>Giò sụn gà 250g</v>
      </c>
      <c r="AF51" s="7">
        <f t="shared" si="7"/>
        <v>2</v>
      </c>
    </row>
    <row r="52" spans="1:32" x14ac:dyDescent="0.25">
      <c r="A52" s="11">
        <v>45903</v>
      </c>
      <c r="B52" s="25">
        <v>4176154096</v>
      </c>
      <c r="C52" s="12" t="s">
        <v>7214</v>
      </c>
      <c r="D52" s="16">
        <f t="shared" si="0"/>
        <v>45903</v>
      </c>
      <c r="G52" s="13" t="s">
        <v>7185</v>
      </c>
      <c r="I52" s="13" t="s">
        <v>7190</v>
      </c>
      <c r="J52" s="13" t="s">
        <v>1796</v>
      </c>
      <c r="K52" s="13" t="s">
        <v>35</v>
      </c>
      <c r="L52" s="25" t="str">
        <f>VLOOKUP($K52,TONG_SL!$A:$D,2,0)</f>
        <v>Tai heo muối 200g</v>
      </c>
      <c r="N52" s="25" t="str">
        <f t="shared" si="4"/>
        <v>K-C6</v>
      </c>
      <c r="Q52" s="25" t="str">
        <f>VLOOKUP(K52,TONG_SL!$A:$D,3,0)</f>
        <v>Túi</v>
      </c>
      <c r="R52" s="54">
        <v>2</v>
      </c>
      <c r="T52" s="1">
        <f>VLOOKUP(VLOOKUP(G52,Ma_KH!$A:$R,18,0)&amp;K52,Gia_MB!$A:$F,6,0)</f>
        <v>55595</v>
      </c>
      <c r="U52" s="14">
        <f t="shared" si="1"/>
        <v>111190</v>
      </c>
      <c r="W52" s="64">
        <f t="shared" si="5"/>
        <v>0</v>
      </c>
      <c r="X52" s="1" t="str">
        <f t="shared" si="2"/>
        <v>8</v>
      </c>
      <c r="Z52" s="14">
        <f t="shared" si="3"/>
        <v>8895.2000000000007</v>
      </c>
      <c r="AA52" s="7">
        <f>VLOOKUP(G52,Ma_KH!$A:$R,14,0)</f>
        <v>60</v>
      </c>
      <c r="AD52" s="7" t="str">
        <f>IFERROR(VLOOKUP(J52,'Chuyển Mã'!$B$3:$C$9,2,0),"")</f>
        <v>Tỉnh</v>
      </c>
      <c r="AE52" s="7" t="str">
        <f t="shared" si="6"/>
        <v>Tai heo muối 200g</v>
      </c>
      <c r="AF52" s="7">
        <f t="shared" si="7"/>
        <v>2</v>
      </c>
    </row>
    <row r="53" spans="1:32" x14ac:dyDescent="0.25">
      <c r="A53" s="11">
        <v>45903</v>
      </c>
      <c r="B53" s="25">
        <v>4176154096</v>
      </c>
      <c r="C53" s="12" t="s">
        <v>7214</v>
      </c>
      <c r="D53" s="16">
        <f t="shared" si="0"/>
        <v>45903</v>
      </c>
      <c r="G53" s="13" t="s">
        <v>7185</v>
      </c>
      <c r="I53" s="13" t="s">
        <v>7190</v>
      </c>
      <c r="J53" s="13" t="s">
        <v>1796</v>
      </c>
      <c r="K53" s="13" t="s">
        <v>30</v>
      </c>
      <c r="L53" s="25" t="str">
        <f>VLOOKUP($K53,TONG_SL!$A:$D,2,0)</f>
        <v>Gà muối 500g</v>
      </c>
      <c r="N53" s="25" t="str">
        <f t="shared" si="4"/>
        <v>K-C6</v>
      </c>
      <c r="Q53" s="25" t="str">
        <f>VLOOKUP(K53,TONG_SL!$A:$D,3,0)</f>
        <v>Túi</v>
      </c>
      <c r="R53" s="54">
        <v>14</v>
      </c>
      <c r="T53" s="1">
        <f>VLOOKUP(VLOOKUP(G53,Ma_KH!$A:$R,18,0)&amp;K53,Gia_MB!$A:$F,6,0)</f>
        <v>111058</v>
      </c>
      <c r="U53" s="14">
        <f t="shared" si="1"/>
        <v>1554812</v>
      </c>
      <c r="W53" s="64">
        <f t="shared" si="5"/>
        <v>0</v>
      </c>
      <c r="X53" s="1" t="str">
        <f t="shared" si="2"/>
        <v>8</v>
      </c>
      <c r="Z53" s="14">
        <f t="shared" si="3"/>
        <v>124384.96000000001</v>
      </c>
      <c r="AA53" s="7">
        <f>VLOOKUP(G53,Ma_KH!$A:$R,14,0)</f>
        <v>60</v>
      </c>
      <c r="AD53" s="7" t="str">
        <f>IFERROR(VLOOKUP(J53,'Chuyển Mã'!$B$3:$C$9,2,0),"")</f>
        <v>Tỉnh</v>
      </c>
      <c r="AE53" s="7" t="str">
        <f t="shared" si="6"/>
        <v>Gà muối 500g</v>
      </c>
      <c r="AF53" s="7">
        <f t="shared" si="7"/>
        <v>14</v>
      </c>
    </row>
    <row r="54" spans="1:32" x14ac:dyDescent="0.25">
      <c r="A54" s="11">
        <v>45903</v>
      </c>
      <c r="B54" s="25">
        <v>4175154001</v>
      </c>
      <c r="C54" s="12" t="s">
        <v>7214</v>
      </c>
      <c r="D54" s="16">
        <f t="shared" si="0"/>
        <v>45903</v>
      </c>
      <c r="G54" s="13" t="s">
        <v>7185</v>
      </c>
      <c r="I54" s="13" t="s">
        <v>7191</v>
      </c>
      <c r="J54" s="13" t="s">
        <v>1796</v>
      </c>
      <c r="K54" s="13" t="s">
        <v>27</v>
      </c>
      <c r="L54" s="25" t="str">
        <f>VLOOKUP($K54,TONG_SL!$A:$D,2,0)</f>
        <v>Chân giò heo muối 300g</v>
      </c>
      <c r="N54" s="25" t="str">
        <f t="shared" si="4"/>
        <v>K-C6</v>
      </c>
      <c r="Q54" s="25" t="str">
        <f>VLOOKUP(K54,TONG_SL!$A:$D,3,0)</f>
        <v>Túi</v>
      </c>
      <c r="R54" s="54">
        <v>16</v>
      </c>
      <c r="T54" s="1">
        <f>VLOOKUP(VLOOKUP(G54,Ma_KH!$A:$R,18,0)&amp;K54,Gia_MB!$A:$F,6,0)</f>
        <v>73431</v>
      </c>
      <c r="U54" s="14">
        <f t="shared" si="1"/>
        <v>1174896</v>
      </c>
      <c r="W54" s="64">
        <f t="shared" si="5"/>
        <v>0</v>
      </c>
      <c r="X54" s="1" t="str">
        <f t="shared" si="2"/>
        <v>8</v>
      </c>
      <c r="Z54" s="14">
        <f t="shared" si="3"/>
        <v>93991.680000000008</v>
      </c>
      <c r="AA54" s="7">
        <f>VLOOKUP(G54,Ma_KH!$A:$R,14,0)</f>
        <v>60</v>
      </c>
      <c r="AD54" s="7" t="str">
        <f>IFERROR(VLOOKUP(J54,'Chuyển Mã'!$B$3:$C$9,2,0),"")</f>
        <v>Tỉnh</v>
      </c>
      <c r="AE54" s="7" t="str">
        <f t="shared" si="6"/>
        <v>Chân giò heo muối 300g</v>
      </c>
      <c r="AF54" s="7">
        <f t="shared" si="7"/>
        <v>16</v>
      </c>
    </row>
    <row r="55" spans="1:32" x14ac:dyDescent="0.25">
      <c r="A55" s="11">
        <v>45903</v>
      </c>
      <c r="B55" s="25">
        <v>4175154001</v>
      </c>
      <c r="C55" s="12" t="s">
        <v>7214</v>
      </c>
      <c r="D55" s="16">
        <f t="shared" si="0"/>
        <v>45903</v>
      </c>
      <c r="G55" s="13" t="s">
        <v>7185</v>
      </c>
      <c r="I55" s="13" t="s">
        <v>7191</v>
      </c>
      <c r="J55" s="13" t="s">
        <v>1796</v>
      </c>
      <c r="K55" s="13" t="s">
        <v>30</v>
      </c>
      <c r="L55" s="25" t="str">
        <f>VLOOKUP($K55,TONG_SL!$A:$D,2,0)</f>
        <v>Gà muối 500g</v>
      </c>
      <c r="N55" s="25" t="str">
        <f t="shared" si="4"/>
        <v>K-C6</v>
      </c>
      <c r="Q55" s="25" t="str">
        <f>VLOOKUP(K55,TONG_SL!$A:$D,3,0)</f>
        <v>Túi</v>
      </c>
      <c r="R55" s="54">
        <v>6</v>
      </c>
      <c r="T55" s="1">
        <f>VLOOKUP(VLOOKUP(G55,Ma_KH!$A:$R,18,0)&amp;K55,Gia_MB!$A:$F,6,0)</f>
        <v>111058</v>
      </c>
      <c r="U55" s="14">
        <f t="shared" si="1"/>
        <v>666348</v>
      </c>
      <c r="W55" s="64">
        <f t="shared" si="5"/>
        <v>0</v>
      </c>
      <c r="X55" s="1" t="str">
        <f t="shared" si="2"/>
        <v>8</v>
      </c>
      <c r="Z55" s="14">
        <f t="shared" si="3"/>
        <v>53307.840000000004</v>
      </c>
      <c r="AA55" s="7">
        <f>VLOOKUP(G55,Ma_KH!$A:$R,14,0)</f>
        <v>60</v>
      </c>
      <c r="AD55" s="7" t="str">
        <f>IFERROR(VLOOKUP(J55,'Chuyển Mã'!$B$3:$C$9,2,0),"")</f>
        <v>Tỉnh</v>
      </c>
      <c r="AE55" s="7" t="str">
        <f t="shared" si="6"/>
        <v>Gà muối 500g</v>
      </c>
      <c r="AF55" s="7">
        <f t="shared" si="7"/>
        <v>6</v>
      </c>
    </row>
    <row r="56" spans="1:32" x14ac:dyDescent="0.25">
      <c r="A56" s="11">
        <v>45903</v>
      </c>
      <c r="B56" s="25">
        <v>4175154001</v>
      </c>
      <c r="C56" s="12" t="s">
        <v>7214</v>
      </c>
      <c r="D56" s="16">
        <f t="shared" si="0"/>
        <v>45903</v>
      </c>
      <c r="G56" s="13" t="s">
        <v>7185</v>
      </c>
      <c r="I56" s="13" t="s">
        <v>7191</v>
      </c>
      <c r="J56" s="13" t="s">
        <v>1796</v>
      </c>
      <c r="K56" s="13" t="s">
        <v>35</v>
      </c>
      <c r="L56" s="25" t="str">
        <f>VLOOKUP($K56,TONG_SL!$A:$D,2,0)</f>
        <v>Tai heo muối 200g</v>
      </c>
      <c r="N56" s="25" t="str">
        <f t="shared" si="4"/>
        <v>K-C6</v>
      </c>
      <c r="Q56" s="25" t="str">
        <f>VLOOKUP(K56,TONG_SL!$A:$D,3,0)</f>
        <v>Túi</v>
      </c>
      <c r="R56" s="54">
        <v>5</v>
      </c>
      <c r="T56" s="1">
        <f>VLOOKUP(VLOOKUP(G56,Ma_KH!$A:$R,18,0)&amp;K56,Gia_MB!$A:$F,6,0)</f>
        <v>55595</v>
      </c>
      <c r="U56" s="14">
        <f t="shared" si="1"/>
        <v>277975</v>
      </c>
      <c r="W56" s="64">
        <f t="shared" si="5"/>
        <v>0</v>
      </c>
      <c r="X56" s="1" t="str">
        <f t="shared" si="2"/>
        <v>8</v>
      </c>
      <c r="Z56" s="14">
        <f t="shared" si="3"/>
        <v>22238</v>
      </c>
      <c r="AA56" s="7">
        <f>VLOOKUP(G56,Ma_KH!$A:$R,14,0)</f>
        <v>60</v>
      </c>
      <c r="AD56" s="7" t="str">
        <f>IFERROR(VLOOKUP(J56,'Chuyển Mã'!$B$3:$C$9,2,0),"")</f>
        <v>Tỉnh</v>
      </c>
      <c r="AE56" s="7" t="str">
        <f t="shared" si="6"/>
        <v>Tai heo muối 200g</v>
      </c>
      <c r="AF56" s="7">
        <f t="shared" si="7"/>
        <v>5</v>
      </c>
    </row>
    <row r="57" spans="1:32" x14ac:dyDescent="0.25">
      <c r="A57" s="11">
        <v>45903</v>
      </c>
      <c r="B57" s="25">
        <v>4175154001</v>
      </c>
      <c r="C57" s="12" t="s">
        <v>7214</v>
      </c>
      <c r="D57" s="16">
        <f t="shared" si="0"/>
        <v>45903</v>
      </c>
      <c r="G57" s="13" t="s">
        <v>7185</v>
      </c>
      <c r="I57" s="13" t="s">
        <v>7191</v>
      </c>
      <c r="J57" s="13" t="s">
        <v>1796</v>
      </c>
      <c r="K57" s="13" t="s">
        <v>49</v>
      </c>
      <c r="L57" s="25" t="str">
        <f>VLOOKUP($K57,TONG_SL!$A:$D,2,0)</f>
        <v>Giò sụn gà 250g</v>
      </c>
      <c r="N57" s="25" t="str">
        <f t="shared" si="4"/>
        <v>K-C6</v>
      </c>
      <c r="Q57" s="25" t="str">
        <f>VLOOKUP(K57,TONG_SL!$A:$D,3,0)</f>
        <v>Túi</v>
      </c>
      <c r="R57" s="54">
        <v>3</v>
      </c>
      <c r="T57" s="1">
        <f>VLOOKUP(VLOOKUP(G57,Ma_KH!$A:$R,18,0)&amp;K57,Gia_MB!$A:$F,6,0)</f>
        <v>50400</v>
      </c>
      <c r="U57" s="14">
        <f t="shared" si="1"/>
        <v>151200</v>
      </c>
      <c r="W57" s="64">
        <f t="shared" si="5"/>
        <v>0</v>
      </c>
      <c r="X57" s="1" t="str">
        <f t="shared" si="2"/>
        <v>8</v>
      </c>
      <c r="Z57" s="14">
        <f t="shared" si="3"/>
        <v>12096</v>
      </c>
      <c r="AA57" s="7">
        <f>VLOOKUP(G57,Ma_KH!$A:$R,14,0)</f>
        <v>60</v>
      </c>
      <c r="AD57" s="7" t="str">
        <f>IFERROR(VLOOKUP(J57,'Chuyển Mã'!$B$3:$C$9,2,0),"")</f>
        <v>Tỉnh</v>
      </c>
      <c r="AE57" s="7" t="str">
        <f t="shared" si="6"/>
        <v>Giò sụn gà 250g</v>
      </c>
      <c r="AF57" s="7">
        <f t="shared" si="7"/>
        <v>3</v>
      </c>
    </row>
    <row r="58" spans="1:32" x14ac:dyDescent="0.25">
      <c r="A58" s="11">
        <v>45903</v>
      </c>
      <c r="B58" s="25">
        <v>4175154001</v>
      </c>
      <c r="C58" s="12" t="s">
        <v>7214</v>
      </c>
      <c r="D58" s="16">
        <f t="shared" si="0"/>
        <v>45903</v>
      </c>
      <c r="G58" s="13" t="s">
        <v>7185</v>
      </c>
      <c r="I58" s="13" t="s">
        <v>7191</v>
      </c>
      <c r="J58" s="13" t="s">
        <v>1796</v>
      </c>
      <c r="K58" s="13" t="s">
        <v>39</v>
      </c>
      <c r="L58" s="25" t="str">
        <f>VLOOKUP($K58,TONG_SL!$A:$D,2,0)</f>
        <v>Chả cốm 300g</v>
      </c>
      <c r="N58" s="25" t="str">
        <f t="shared" si="4"/>
        <v>K-C6</v>
      </c>
      <c r="Q58" s="25" t="str">
        <f>VLOOKUP(K58,TONG_SL!$A:$D,3,0)</f>
        <v>Túi</v>
      </c>
      <c r="R58" s="54">
        <v>5</v>
      </c>
      <c r="T58" s="1">
        <f>VLOOKUP(VLOOKUP(G58,Ma_KH!$A:$R,18,0)&amp;K58,Gia_MB!$A:$F,6,0)</f>
        <v>74250</v>
      </c>
      <c r="U58" s="14">
        <f t="shared" si="1"/>
        <v>371250</v>
      </c>
      <c r="W58" s="64">
        <f t="shared" si="5"/>
        <v>0</v>
      </c>
      <c r="X58" s="1" t="str">
        <f t="shared" si="2"/>
        <v>8</v>
      </c>
      <c r="Z58" s="14">
        <f t="shared" si="3"/>
        <v>29700</v>
      </c>
      <c r="AA58" s="7">
        <f>VLOOKUP(G58,Ma_KH!$A:$R,14,0)</f>
        <v>60</v>
      </c>
      <c r="AD58" s="7" t="str">
        <f>IFERROR(VLOOKUP(J58,'Chuyển Mã'!$B$3:$C$9,2,0),"")</f>
        <v>Tỉnh</v>
      </c>
      <c r="AE58" s="7" t="str">
        <f t="shared" si="6"/>
        <v>Chả cốm 300g</v>
      </c>
      <c r="AF58" s="7">
        <f t="shared" si="7"/>
        <v>5</v>
      </c>
    </row>
    <row r="59" spans="1:32" x14ac:dyDescent="0.25">
      <c r="A59" s="11">
        <v>45903</v>
      </c>
      <c r="B59" s="25">
        <v>4175154001</v>
      </c>
      <c r="C59" s="12" t="s">
        <v>7214</v>
      </c>
      <c r="D59" s="16">
        <f t="shared" si="0"/>
        <v>45903</v>
      </c>
      <c r="G59" s="13" t="s">
        <v>7185</v>
      </c>
      <c r="I59" s="13" t="s">
        <v>7191</v>
      </c>
      <c r="J59" s="13" t="s">
        <v>1796</v>
      </c>
      <c r="K59" s="13" t="s">
        <v>51</v>
      </c>
      <c r="L59" s="25" t="str">
        <f>VLOOKUP($K59,TONG_SL!$A:$D,2,0)</f>
        <v>Mọc Nấm Hương 250g</v>
      </c>
      <c r="N59" s="25" t="str">
        <f t="shared" si="4"/>
        <v>K-C6</v>
      </c>
      <c r="Q59" s="25" t="str">
        <f>VLOOKUP(K59,TONG_SL!$A:$D,3,0)</f>
        <v>Túi</v>
      </c>
      <c r="R59" s="54">
        <v>5</v>
      </c>
      <c r="T59" s="1">
        <f>VLOOKUP(VLOOKUP(G59,Ma_KH!$A:$R,18,0)&amp;K59,Gia_MB!$A:$F,6,0)</f>
        <v>46000</v>
      </c>
      <c r="U59" s="14">
        <f t="shared" si="1"/>
        <v>230000</v>
      </c>
      <c r="W59" s="64">
        <f t="shared" si="5"/>
        <v>0</v>
      </c>
      <c r="X59" s="1" t="str">
        <f t="shared" si="2"/>
        <v>8</v>
      </c>
      <c r="Z59" s="14">
        <f t="shared" si="3"/>
        <v>18400</v>
      </c>
      <c r="AA59" s="7">
        <f>VLOOKUP(G59,Ma_KH!$A:$R,14,0)</f>
        <v>60</v>
      </c>
      <c r="AD59" s="7" t="str">
        <f>IFERROR(VLOOKUP(J59,'Chuyển Mã'!$B$3:$C$9,2,0),"")</f>
        <v>Tỉnh</v>
      </c>
      <c r="AE59" s="7" t="str">
        <f t="shared" si="6"/>
        <v>Mọc Nấm Hương 250g</v>
      </c>
      <c r="AF59" s="7">
        <f t="shared" si="7"/>
        <v>5</v>
      </c>
    </row>
    <row r="60" spans="1:32" x14ac:dyDescent="0.25">
      <c r="A60" s="11">
        <v>45903</v>
      </c>
      <c r="B60" s="25">
        <v>4176155646</v>
      </c>
      <c r="C60" s="12" t="s">
        <v>7214</v>
      </c>
      <c r="D60" s="16">
        <f t="shared" si="0"/>
        <v>45903</v>
      </c>
      <c r="G60" s="13" t="s">
        <v>7185</v>
      </c>
      <c r="I60" s="13" t="s">
        <v>7192</v>
      </c>
      <c r="J60" s="13" t="s">
        <v>1796</v>
      </c>
      <c r="K60" s="13" t="s">
        <v>51</v>
      </c>
      <c r="L60" s="25" t="str">
        <f>VLOOKUP($K60,TONG_SL!$A:$D,2,0)</f>
        <v>Mọc Nấm Hương 250g</v>
      </c>
      <c r="N60" s="25" t="str">
        <f t="shared" si="4"/>
        <v>K-C6</v>
      </c>
      <c r="Q60" s="25" t="str">
        <f>VLOOKUP(K60,TONG_SL!$A:$D,3,0)</f>
        <v>Túi</v>
      </c>
      <c r="R60" s="54">
        <v>10</v>
      </c>
      <c r="T60" s="1">
        <f>VLOOKUP(VLOOKUP(G60,Ma_KH!$A:$R,18,0)&amp;K60,Gia_MB!$A:$F,6,0)</f>
        <v>46000</v>
      </c>
      <c r="U60" s="14">
        <f t="shared" si="1"/>
        <v>460000</v>
      </c>
      <c r="W60" s="64">
        <f t="shared" si="5"/>
        <v>0</v>
      </c>
      <c r="X60" s="1" t="str">
        <f t="shared" si="2"/>
        <v>8</v>
      </c>
      <c r="Z60" s="14">
        <f t="shared" si="3"/>
        <v>36800</v>
      </c>
      <c r="AA60" s="7">
        <f>VLOOKUP(G60,Ma_KH!$A:$R,14,0)</f>
        <v>60</v>
      </c>
      <c r="AD60" s="7" t="str">
        <f>IFERROR(VLOOKUP(J60,'Chuyển Mã'!$B$3:$C$9,2,0),"")</f>
        <v>Tỉnh</v>
      </c>
      <c r="AE60" s="7" t="str">
        <f t="shared" si="6"/>
        <v>Mọc Nấm Hương 250g</v>
      </c>
      <c r="AF60" s="7">
        <f t="shared" si="7"/>
        <v>10</v>
      </c>
    </row>
    <row r="61" spans="1:32" x14ac:dyDescent="0.25">
      <c r="A61" s="11">
        <v>45903</v>
      </c>
      <c r="B61" s="25">
        <v>4176155646</v>
      </c>
      <c r="C61" s="12" t="s">
        <v>7214</v>
      </c>
      <c r="D61" s="16">
        <f t="shared" si="0"/>
        <v>45903</v>
      </c>
      <c r="G61" s="13" t="s">
        <v>7185</v>
      </c>
      <c r="I61" s="13" t="s">
        <v>7192</v>
      </c>
      <c r="J61" s="13" t="s">
        <v>1796</v>
      </c>
      <c r="K61" s="13" t="s">
        <v>39</v>
      </c>
      <c r="L61" s="25" t="str">
        <f>VLOOKUP($K61,TONG_SL!$A:$D,2,0)</f>
        <v>Chả cốm 300g</v>
      </c>
      <c r="N61" s="25" t="str">
        <f t="shared" si="4"/>
        <v>K-C6</v>
      </c>
      <c r="Q61" s="25" t="str">
        <f>VLOOKUP(K61,TONG_SL!$A:$D,3,0)</f>
        <v>Túi</v>
      </c>
      <c r="R61" s="54">
        <v>6</v>
      </c>
      <c r="T61" s="1">
        <f>VLOOKUP(VLOOKUP(G61,Ma_KH!$A:$R,18,0)&amp;K61,Gia_MB!$A:$F,6,0)</f>
        <v>74250</v>
      </c>
      <c r="U61" s="14">
        <f t="shared" si="1"/>
        <v>445500</v>
      </c>
      <c r="W61" s="64">
        <f t="shared" si="5"/>
        <v>0</v>
      </c>
      <c r="X61" s="1" t="str">
        <f t="shared" si="2"/>
        <v>8</v>
      </c>
      <c r="Z61" s="14">
        <f t="shared" si="3"/>
        <v>35640</v>
      </c>
      <c r="AA61" s="7">
        <f>VLOOKUP(G61,Ma_KH!$A:$R,14,0)</f>
        <v>60</v>
      </c>
      <c r="AD61" s="7" t="str">
        <f>IFERROR(VLOOKUP(J61,'Chuyển Mã'!$B$3:$C$9,2,0),"")</f>
        <v>Tỉnh</v>
      </c>
      <c r="AE61" s="7" t="str">
        <f t="shared" si="6"/>
        <v>Chả cốm 300g</v>
      </c>
      <c r="AF61" s="7">
        <f t="shared" si="7"/>
        <v>6</v>
      </c>
    </row>
    <row r="62" spans="1:32" x14ac:dyDescent="0.25">
      <c r="A62" s="11">
        <v>45903</v>
      </c>
      <c r="B62" s="25">
        <v>4176155646</v>
      </c>
      <c r="C62" s="12" t="s">
        <v>7214</v>
      </c>
      <c r="D62" s="16">
        <f t="shared" si="0"/>
        <v>45903</v>
      </c>
      <c r="G62" s="13" t="s">
        <v>7185</v>
      </c>
      <c r="I62" s="13" t="s">
        <v>7192</v>
      </c>
      <c r="J62" s="13" t="s">
        <v>1796</v>
      </c>
      <c r="K62" s="13" t="s">
        <v>49</v>
      </c>
      <c r="L62" s="25" t="str">
        <f>VLOOKUP($K62,TONG_SL!$A:$D,2,0)</f>
        <v>Giò sụn gà 250g</v>
      </c>
      <c r="N62" s="25" t="str">
        <f t="shared" si="4"/>
        <v>K-C6</v>
      </c>
      <c r="Q62" s="25" t="str">
        <f>VLOOKUP(K62,TONG_SL!$A:$D,3,0)</f>
        <v>Túi</v>
      </c>
      <c r="R62" s="54">
        <v>3</v>
      </c>
      <c r="T62" s="1">
        <f>VLOOKUP(VLOOKUP(G62,Ma_KH!$A:$R,18,0)&amp;K62,Gia_MB!$A:$F,6,0)</f>
        <v>50400</v>
      </c>
      <c r="U62" s="14">
        <f t="shared" si="1"/>
        <v>151200</v>
      </c>
      <c r="W62" s="64">
        <f t="shared" si="5"/>
        <v>0</v>
      </c>
      <c r="X62" s="1" t="str">
        <f t="shared" si="2"/>
        <v>8</v>
      </c>
      <c r="Z62" s="14">
        <f t="shared" si="3"/>
        <v>12096</v>
      </c>
      <c r="AA62" s="7">
        <f>VLOOKUP(G62,Ma_KH!$A:$R,14,0)</f>
        <v>60</v>
      </c>
      <c r="AD62" s="7" t="str">
        <f>IFERROR(VLOOKUP(J62,'Chuyển Mã'!$B$3:$C$9,2,0),"")</f>
        <v>Tỉnh</v>
      </c>
      <c r="AE62" s="7" t="str">
        <f t="shared" si="6"/>
        <v>Giò sụn gà 250g</v>
      </c>
      <c r="AF62" s="7">
        <f t="shared" si="7"/>
        <v>3</v>
      </c>
    </row>
    <row r="63" spans="1:32" x14ac:dyDescent="0.25">
      <c r="A63" s="11">
        <v>45903</v>
      </c>
      <c r="B63" s="25">
        <v>4176155646</v>
      </c>
      <c r="C63" s="12" t="s">
        <v>7214</v>
      </c>
      <c r="D63" s="16">
        <f t="shared" si="0"/>
        <v>45903</v>
      </c>
      <c r="G63" s="13" t="s">
        <v>7185</v>
      </c>
      <c r="I63" s="13" t="s">
        <v>7192</v>
      </c>
      <c r="J63" s="13" t="s">
        <v>1796</v>
      </c>
      <c r="K63" s="13" t="s">
        <v>35</v>
      </c>
      <c r="L63" s="25" t="str">
        <f>VLOOKUP($K63,TONG_SL!$A:$D,2,0)</f>
        <v>Tai heo muối 200g</v>
      </c>
      <c r="N63" s="25" t="str">
        <f t="shared" si="4"/>
        <v>K-C6</v>
      </c>
      <c r="Q63" s="25" t="str">
        <f>VLOOKUP(K63,TONG_SL!$A:$D,3,0)</f>
        <v>Túi</v>
      </c>
      <c r="R63" s="54">
        <v>4</v>
      </c>
      <c r="T63" s="1">
        <f>VLOOKUP(VLOOKUP(G63,Ma_KH!$A:$R,18,0)&amp;K63,Gia_MB!$A:$F,6,0)</f>
        <v>55595</v>
      </c>
      <c r="U63" s="14">
        <f t="shared" si="1"/>
        <v>222380</v>
      </c>
      <c r="W63" s="64">
        <f t="shared" si="5"/>
        <v>0</v>
      </c>
      <c r="X63" s="1" t="str">
        <f t="shared" si="2"/>
        <v>8</v>
      </c>
      <c r="Z63" s="14">
        <f t="shared" si="3"/>
        <v>17790.400000000001</v>
      </c>
      <c r="AA63" s="7">
        <f>VLOOKUP(G63,Ma_KH!$A:$R,14,0)</f>
        <v>60</v>
      </c>
      <c r="AD63" s="7" t="str">
        <f>IFERROR(VLOOKUP(J63,'Chuyển Mã'!$B$3:$C$9,2,0),"")</f>
        <v>Tỉnh</v>
      </c>
      <c r="AE63" s="7" t="str">
        <f t="shared" si="6"/>
        <v>Tai heo muối 200g</v>
      </c>
      <c r="AF63" s="7">
        <f t="shared" si="7"/>
        <v>4</v>
      </c>
    </row>
    <row r="64" spans="1:32" x14ac:dyDescent="0.25">
      <c r="A64" s="11">
        <v>45903</v>
      </c>
      <c r="B64" s="25">
        <v>4176155646</v>
      </c>
      <c r="C64" s="12" t="s">
        <v>7214</v>
      </c>
      <c r="D64" s="16">
        <f t="shared" si="0"/>
        <v>45903</v>
      </c>
      <c r="G64" s="13" t="s">
        <v>7185</v>
      </c>
      <c r="I64" s="13" t="s">
        <v>7192</v>
      </c>
      <c r="J64" s="13" t="s">
        <v>1796</v>
      </c>
      <c r="K64" s="13" t="s">
        <v>30</v>
      </c>
      <c r="L64" s="25" t="str">
        <f>VLOOKUP($K64,TONG_SL!$A:$D,2,0)</f>
        <v>Gà muối 500g</v>
      </c>
      <c r="N64" s="25" t="str">
        <f t="shared" si="4"/>
        <v>K-C6</v>
      </c>
      <c r="Q64" s="25" t="str">
        <f>VLOOKUP(K64,TONG_SL!$A:$D,3,0)</f>
        <v>Túi</v>
      </c>
      <c r="R64" s="54">
        <v>12</v>
      </c>
      <c r="T64" s="1">
        <f>VLOOKUP(VLOOKUP(G64,Ma_KH!$A:$R,18,0)&amp;K64,Gia_MB!$A:$F,6,0)</f>
        <v>111058</v>
      </c>
      <c r="U64" s="14">
        <f t="shared" si="1"/>
        <v>1332696</v>
      </c>
      <c r="W64" s="64">
        <f t="shared" si="5"/>
        <v>0</v>
      </c>
      <c r="X64" s="1" t="str">
        <f t="shared" si="2"/>
        <v>8</v>
      </c>
      <c r="Z64" s="14">
        <f t="shared" si="3"/>
        <v>106615.68000000001</v>
      </c>
      <c r="AA64" s="7">
        <f>VLOOKUP(G64,Ma_KH!$A:$R,14,0)</f>
        <v>60</v>
      </c>
      <c r="AD64" s="7" t="str">
        <f>IFERROR(VLOOKUP(J64,'Chuyển Mã'!$B$3:$C$9,2,0),"")</f>
        <v>Tỉnh</v>
      </c>
      <c r="AE64" s="7" t="str">
        <f t="shared" si="6"/>
        <v>Gà muối 500g</v>
      </c>
      <c r="AF64" s="7">
        <f t="shared" si="7"/>
        <v>12</v>
      </c>
    </row>
    <row r="65" spans="1:32" x14ac:dyDescent="0.25">
      <c r="A65" s="11">
        <v>45903</v>
      </c>
      <c r="B65" s="25">
        <v>4176155646</v>
      </c>
      <c r="C65" s="12" t="s">
        <v>7214</v>
      </c>
      <c r="D65" s="16">
        <f t="shared" si="0"/>
        <v>45903</v>
      </c>
      <c r="G65" s="13" t="s">
        <v>7185</v>
      </c>
      <c r="I65" s="13" t="s">
        <v>7192</v>
      </c>
      <c r="J65" s="13" t="s">
        <v>1796</v>
      </c>
      <c r="K65" s="13" t="s">
        <v>27</v>
      </c>
      <c r="L65" s="25" t="str">
        <f>VLOOKUP($K65,TONG_SL!$A:$D,2,0)</f>
        <v>Chân giò heo muối 300g</v>
      </c>
      <c r="N65" s="25" t="str">
        <f t="shared" si="4"/>
        <v>K-C6</v>
      </c>
      <c r="Q65" s="25" t="str">
        <f>VLOOKUP(K65,TONG_SL!$A:$D,3,0)</f>
        <v>Túi</v>
      </c>
      <c r="R65" s="54">
        <v>16</v>
      </c>
      <c r="T65" s="1">
        <f>VLOOKUP(VLOOKUP(G65,Ma_KH!$A:$R,18,0)&amp;K65,Gia_MB!$A:$F,6,0)</f>
        <v>73431</v>
      </c>
      <c r="U65" s="14">
        <f t="shared" si="1"/>
        <v>1174896</v>
      </c>
      <c r="W65" s="64">
        <f t="shared" si="5"/>
        <v>0</v>
      </c>
      <c r="X65" s="1" t="str">
        <f t="shared" si="2"/>
        <v>8</v>
      </c>
      <c r="Z65" s="14">
        <f t="shared" si="3"/>
        <v>93991.680000000008</v>
      </c>
      <c r="AA65" s="7">
        <f>VLOOKUP(G65,Ma_KH!$A:$R,14,0)</f>
        <v>60</v>
      </c>
      <c r="AD65" s="7" t="str">
        <f>IFERROR(VLOOKUP(J65,'Chuyển Mã'!$B$3:$C$9,2,0),"")</f>
        <v>Tỉnh</v>
      </c>
      <c r="AE65" s="7" t="str">
        <f t="shared" si="6"/>
        <v>Chân giò heo muối 300g</v>
      </c>
      <c r="AF65" s="7">
        <f t="shared" si="7"/>
        <v>16</v>
      </c>
    </row>
    <row r="66" spans="1:32" x14ac:dyDescent="0.25">
      <c r="A66" s="11">
        <v>45903</v>
      </c>
      <c r="B66" s="25">
        <v>4176156271</v>
      </c>
      <c r="C66" s="12" t="s">
        <v>7214</v>
      </c>
      <c r="D66" s="16">
        <f t="shared" si="0"/>
        <v>45903</v>
      </c>
      <c r="G66" s="13" t="s">
        <v>7185</v>
      </c>
      <c r="I66" s="13" t="s">
        <v>7193</v>
      </c>
      <c r="J66" s="13" t="s">
        <v>1796</v>
      </c>
      <c r="K66" s="13" t="s">
        <v>51</v>
      </c>
      <c r="L66" s="25" t="str">
        <f>VLOOKUP($K66,TONG_SL!$A:$D,2,0)</f>
        <v>Mọc Nấm Hương 250g</v>
      </c>
      <c r="N66" s="25" t="str">
        <f t="shared" si="4"/>
        <v>K-C6</v>
      </c>
      <c r="Q66" s="25" t="str">
        <f>VLOOKUP(K66,TONG_SL!$A:$D,3,0)</f>
        <v>Túi</v>
      </c>
      <c r="R66" s="54">
        <v>3</v>
      </c>
      <c r="T66" s="1">
        <f>VLOOKUP(VLOOKUP(G66,Ma_KH!$A:$R,18,0)&amp;K66,Gia_MB!$A:$F,6,0)</f>
        <v>46000</v>
      </c>
      <c r="U66" s="14">
        <f t="shared" si="1"/>
        <v>138000</v>
      </c>
      <c r="W66" s="64">
        <f t="shared" si="5"/>
        <v>0</v>
      </c>
      <c r="X66" s="1" t="str">
        <f t="shared" si="2"/>
        <v>8</v>
      </c>
      <c r="Z66" s="14">
        <f t="shared" si="3"/>
        <v>11040</v>
      </c>
      <c r="AA66" s="7">
        <f>VLOOKUP(G66,Ma_KH!$A:$R,14,0)</f>
        <v>60</v>
      </c>
      <c r="AD66" s="7" t="str">
        <f>IFERROR(VLOOKUP(J66,'Chuyển Mã'!$B$3:$C$9,2,0),"")</f>
        <v>Tỉnh</v>
      </c>
      <c r="AE66" s="7" t="str">
        <f t="shared" si="6"/>
        <v>Mọc Nấm Hương 250g</v>
      </c>
      <c r="AF66" s="7">
        <f t="shared" si="7"/>
        <v>3</v>
      </c>
    </row>
    <row r="67" spans="1:32" x14ac:dyDescent="0.25">
      <c r="A67" s="11">
        <v>45903</v>
      </c>
      <c r="B67" s="25">
        <v>4176156271</v>
      </c>
      <c r="C67" s="12" t="s">
        <v>7214</v>
      </c>
      <c r="D67" s="16">
        <f t="shared" si="0"/>
        <v>45903</v>
      </c>
      <c r="G67" s="13" t="s">
        <v>7185</v>
      </c>
      <c r="I67" s="13" t="s">
        <v>7193</v>
      </c>
      <c r="J67" s="13" t="s">
        <v>1796</v>
      </c>
      <c r="K67" s="13" t="s">
        <v>39</v>
      </c>
      <c r="L67" s="25" t="str">
        <f>VLOOKUP($K67,TONG_SL!$A:$D,2,0)</f>
        <v>Chả cốm 300g</v>
      </c>
      <c r="N67" s="25" t="str">
        <f t="shared" si="4"/>
        <v>K-C6</v>
      </c>
      <c r="Q67" s="25" t="str">
        <f>VLOOKUP(K67,TONG_SL!$A:$D,3,0)</f>
        <v>Túi</v>
      </c>
      <c r="R67" s="54">
        <v>6</v>
      </c>
      <c r="T67" s="1">
        <f>VLOOKUP(VLOOKUP(G67,Ma_KH!$A:$R,18,0)&amp;K67,Gia_MB!$A:$F,6,0)</f>
        <v>74250</v>
      </c>
      <c r="U67" s="14">
        <f t="shared" si="1"/>
        <v>445500</v>
      </c>
      <c r="W67" s="64">
        <f t="shared" si="5"/>
        <v>0</v>
      </c>
      <c r="X67" s="1" t="str">
        <f t="shared" si="2"/>
        <v>8</v>
      </c>
      <c r="Z67" s="14">
        <f t="shared" si="3"/>
        <v>35640</v>
      </c>
      <c r="AA67" s="7">
        <f>VLOOKUP(G67,Ma_KH!$A:$R,14,0)</f>
        <v>60</v>
      </c>
      <c r="AD67" s="7" t="str">
        <f>IFERROR(VLOOKUP(J67,'Chuyển Mã'!$B$3:$C$9,2,0),"")</f>
        <v>Tỉnh</v>
      </c>
      <c r="AE67" s="7" t="str">
        <f t="shared" ref="AE67:AE130" si="12">IFERROR(L67,"")</f>
        <v>Chả cốm 300g</v>
      </c>
      <c r="AF67" s="7">
        <f t="shared" ref="AF67:AF130" si="13">R67</f>
        <v>6</v>
      </c>
    </row>
    <row r="68" spans="1:32" x14ac:dyDescent="0.25">
      <c r="A68" s="11">
        <v>45903</v>
      </c>
      <c r="B68" s="25">
        <v>4176156271</v>
      </c>
      <c r="C68" s="12" t="s">
        <v>7214</v>
      </c>
      <c r="D68" s="16">
        <f t="shared" ref="D68:D131" si="14">IF(A68="","",A68)</f>
        <v>45903</v>
      </c>
      <c r="G68" s="13" t="s">
        <v>7185</v>
      </c>
      <c r="I68" s="13" t="s">
        <v>7193</v>
      </c>
      <c r="J68" s="13" t="s">
        <v>1796</v>
      </c>
      <c r="K68" s="13" t="s">
        <v>49</v>
      </c>
      <c r="L68" s="25" t="str">
        <f>VLOOKUP($K68,TONG_SL!$A:$D,2,0)</f>
        <v>Giò sụn gà 250g</v>
      </c>
      <c r="N68" s="25" t="str">
        <f t="shared" si="4"/>
        <v>K-C6</v>
      </c>
      <c r="Q68" s="25" t="str">
        <f>VLOOKUP(K68,TONG_SL!$A:$D,3,0)</f>
        <v>Túi</v>
      </c>
      <c r="R68" s="54">
        <v>3</v>
      </c>
      <c r="T68" s="1">
        <f>VLOOKUP(VLOOKUP(G68,Ma_KH!$A:$R,18,0)&amp;K68,Gia_MB!$A:$F,6,0)</f>
        <v>50400</v>
      </c>
      <c r="U68" s="14">
        <f t="shared" ref="U68:U131" si="15">T68*R68</f>
        <v>151200</v>
      </c>
      <c r="W68" s="64">
        <f t="shared" si="5"/>
        <v>0</v>
      </c>
      <c r="X68" s="1" t="str">
        <f t="shared" ref="X68:X131" si="16">IF(B68&lt;&gt;"","8","0")</f>
        <v>8</v>
      </c>
      <c r="Z68" s="14">
        <f t="shared" ref="Z68:Z131" si="17">U68*X68%</f>
        <v>12096</v>
      </c>
      <c r="AA68" s="7">
        <f>VLOOKUP(G68,Ma_KH!$A:$R,14,0)</f>
        <v>60</v>
      </c>
      <c r="AD68" s="7" t="str">
        <f>IFERROR(VLOOKUP(J68,'Chuyển Mã'!$B$3:$C$9,2,0),"")</f>
        <v>Tỉnh</v>
      </c>
      <c r="AE68" s="7" t="str">
        <f t="shared" si="12"/>
        <v>Giò sụn gà 250g</v>
      </c>
      <c r="AF68" s="7">
        <f t="shared" si="13"/>
        <v>3</v>
      </c>
    </row>
    <row r="69" spans="1:32" x14ac:dyDescent="0.25">
      <c r="A69" s="11">
        <v>45903</v>
      </c>
      <c r="B69" s="25">
        <v>4176156271</v>
      </c>
      <c r="C69" s="12" t="s">
        <v>7214</v>
      </c>
      <c r="D69" s="16">
        <f t="shared" si="14"/>
        <v>45903</v>
      </c>
      <c r="G69" s="13" t="s">
        <v>7185</v>
      </c>
      <c r="I69" s="13" t="s">
        <v>7193</v>
      </c>
      <c r="J69" s="13" t="s">
        <v>1796</v>
      </c>
      <c r="K69" s="13" t="s">
        <v>35</v>
      </c>
      <c r="L69" s="25" t="str">
        <f>VLOOKUP($K69,TONG_SL!$A:$D,2,0)</f>
        <v>Tai heo muối 200g</v>
      </c>
      <c r="N69" s="25" t="str">
        <f t="shared" ref="N69:N132" si="18">IF($B69&lt;&gt;"","K-C6","")</f>
        <v>K-C6</v>
      </c>
      <c r="Q69" s="25" t="str">
        <f>VLOOKUP(K69,TONG_SL!$A:$D,3,0)</f>
        <v>Túi</v>
      </c>
      <c r="R69" s="54">
        <v>4</v>
      </c>
      <c r="T69" s="1">
        <f>VLOOKUP(VLOOKUP(G69,Ma_KH!$A:$R,18,0)&amp;K69,Gia_MB!$A:$F,6,0)</f>
        <v>55595</v>
      </c>
      <c r="U69" s="14">
        <f t="shared" si="15"/>
        <v>222380</v>
      </c>
      <c r="W69" s="64">
        <f t="shared" ref="W69:W132" si="19">U69*V69</f>
        <v>0</v>
      </c>
      <c r="X69" s="1" t="str">
        <f t="shared" si="16"/>
        <v>8</v>
      </c>
      <c r="Z69" s="14">
        <f t="shared" si="17"/>
        <v>17790.400000000001</v>
      </c>
      <c r="AA69" s="7">
        <f>VLOOKUP(G69,Ma_KH!$A:$R,14,0)</f>
        <v>60</v>
      </c>
      <c r="AD69" s="7" t="str">
        <f>IFERROR(VLOOKUP(J69,'Chuyển Mã'!$B$3:$C$9,2,0),"")</f>
        <v>Tỉnh</v>
      </c>
      <c r="AE69" s="7" t="str">
        <f t="shared" si="12"/>
        <v>Tai heo muối 200g</v>
      </c>
      <c r="AF69" s="7">
        <f t="shared" si="13"/>
        <v>4</v>
      </c>
    </row>
    <row r="70" spans="1:32" x14ac:dyDescent="0.25">
      <c r="A70" s="11">
        <v>45903</v>
      </c>
      <c r="B70" s="25">
        <v>4176156271</v>
      </c>
      <c r="C70" s="12" t="s">
        <v>7214</v>
      </c>
      <c r="D70" s="16">
        <f t="shared" si="14"/>
        <v>45903</v>
      </c>
      <c r="G70" s="13" t="s">
        <v>7185</v>
      </c>
      <c r="I70" s="13" t="s">
        <v>7193</v>
      </c>
      <c r="J70" s="13" t="s">
        <v>1796</v>
      </c>
      <c r="K70" s="13" t="s">
        <v>30</v>
      </c>
      <c r="L70" s="25" t="str">
        <f>VLOOKUP($K70,TONG_SL!$A:$D,2,0)</f>
        <v>Gà muối 500g</v>
      </c>
      <c r="N70" s="25" t="str">
        <f t="shared" si="18"/>
        <v>K-C6</v>
      </c>
      <c r="Q70" s="25" t="str">
        <f>VLOOKUP(K70,TONG_SL!$A:$D,3,0)</f>
        <v>Túi</v>
      </c>
      <c r="R70" s="54">
        <v>6</v>
      </c>
      <c r="T70" s="1">
        <f>VLOOKUP(VLOOKUP(G70,Ma_KH!$A:$R,18,0)&amp;K70,Gia_MB!$A:$F,6,0)</f>
        <v>111058</v>
      </c>
      <c r="U70" s="14">
        <f t="shared" si="15"/>
        <v>666348</v>
      </c>
      <c r="W70" s="64">
        <f t="shared" si="19"/>
        <v>0</v>
      </c>
      <c r="X70" s="1" t="str">
        <f t="shared" si="16"/>
        <v>8</v>
      </c>
      <c r="Z70" s="14">
        <f t="shared" si="17"/>
        <v>53307.840000000004</v>
      </c>
      <c r="AA70" s="7">
        <f>VLOOKUP(G70,Ma_KH!$A:$R,14,0)</f>
        <v>60</v>
      </c>
      <c r="AD70" s="7" t="str">
        <f>IFERROR(VLOOKUP(J70,'Chuyển Mã'!$B$3:$C$9,2,0),"")</f>
        <v>Tỉnh</v>
      </c>
      <c r="AE70" s="7" t="str">
        <f t="shared" si="12"/>
        <v>Gà muối 500g</v>
      </c>
      <c r="AF70" s="7">
        <f t="shared" si="13"/>
        <v>6</v>
      </c>
    </row>
    <row r="71" spans="1:32" x14ac:dyDescent="0.25">
      <c r="A71" s="11">
        <v>45903</v>
      </c>
      <c r="B71" s="25">
        <v>4176156271</v>
      </c>
      <c r="C71" s="12" t="s">
        <v>7214</v>
      </c>
      <c r="D71" s="16">
        <f t="shared" si="14"/>
        <v>45903</v>
      </c>
      <c r="G71" s="13" t="s">
        <v>7185</v>
      </c>
      <c r="I71" s="13" t="s">
        <v>7193</v>
      </c>
      <c r="J71" s="13" t="s">
        <v>1796</v>
      </c>
      <c r="K71" s="13" t="s">
        <v>27</v>
      </c>
      <c r="L71" s="25" t="str">
        <f>VLOOKUP($K71,TONG_SL!$A:$D,2,0)</f>
        <v>Chân giò heo muối 300g</v>
      </c>
      <c r="N71" s="25" t="str">
        <f t="shared" si="18"/>
        <v>K-C6</v>
      </c>
      <c r="Q71" s="25" t="str">
        <f>VLOOKUP(K71,TONG_SL!$A:$D,3,0)</f>
        <v>Túi</v>
      </c>
      <c r="R71" s="54">
        <v>8</v>
      </c>
      <c r="T71" s="1">
        <f>VLOOKUP(VLOOKUP(G71,Ma_KH!$A:$R,18,0)&amp;K71,Gia_MB!$A:$F,6,0)</f>
        <v>73431</v>
      </c>
      <c r="U71" s="14">
        <f t="shared" si="15"/>
        <v>587448</v>
      </c>
      <c r="W71" s="64">
        <f t="shared" si="19"/>
        <v>0</v>
      </c>
      <c r="X71" s="1" t="str">
        <f t="shared" si="16"/>
        <v>8</v>
      </c>
      <c r="Z71" s="14">
        <f t="shared" si="17"/>
        <v>46995.840000000004</v>
      </c>
      <c r="AA71" s="7">
        <f>VLOOKUP(G71,Ma_KH!$A:$R,14,0)</f>
        <v>60</v>
      </c>
      <c r="AD71" s="7" t="str">
        <f>IFERROR(VLOOKUP(J71,'Chuyển Mã'!$B$3:$C$9,2,0),"")</f>
        <v>Tỉnh</v>
      </c>
      <c r="AE71" s="7" t="str">
        <f t="shared" si="12"/>
        <v>Chân giò heo muối 300g</v>
      </c>
      <c r="AF71" s="7">
        <f t="shared" si="13"/>
        <v>8</v>
      </c>
    </row>
    <row r="72" spans="1:32" x14ac:dyDescent="0.25">
      <c r="A72" s="11">
        <v>45903</v>
      </c>
      <c r="B72" s="25">
        <v>4176154925</v>
      </c>
      <c r="C72" s="12" t="s">
        <v>7214</v>
      </c>
      <c r="D72" s="16">
        <f t="shared" si="14"/>
        <v>45903</v>
      </c>
      <c r="G72" s="13" t="s">
        <v>7185</v>
      </c>
      <c r="I72" s="13" t="s">
        <v>7194</v>
      </c>
      <c r="J72" s="13" t="s">
        <v>1796</v>
      </c>
      <c r="K72" s="13" t="s">
        <v>49</v>
      </c>
      <c r="L72" s="25" t="str">
        <f>VLOOKUP($K72,TONG_SL!$A:$D,2,0)</f>
        <v>Giò sụn gà 250g</v>
      </c>
      <c r="N72" s="25" t="str">
        <f t="shared" si="18"/>
        <v>K-C6</v>
      </c>
      <c r="Q72" s="25" t="str">
        <f>VLOOKUP(K72,TONG_SL!$A:$D,3,0)</f>
        <v>Túi</v>
      </c>
      <c r="R72" s="54">
        <v>3</v>
      </c>
      <c r="T72" s="1">
        <f>VLOOKUP(VLOOKUP(G72,Ma_KH!$A:$R,18,0)&amp;K72,Gia_MB!$A:$F,6,0)</f>
        <v>50400</v>
      </c>
      <c r="U72" s="14">
        <f t="shared" si="15"/>
        <v>151200</v>
      </c>
      <c r="W72" s="64">
        <f t="shared" si="19"/>
        <v>0</v>
      </c>
      <c r="X72" s="1" t="str">
        <f t="shared" si="16"/>
        <v>8</v>
      </c>
      <c r="Z72" s="14">
        <f t="shared" si="17"/>
        <v>12096</v>
      </c>
      <c r="AA72" s="7">
        <f>VLOOKUP(G72,Ma_KH!$A:$R,14,0)</f>
        <v>60</v>
      </c>
      <c r="AD72" s="7" t="str">
        <f>IFERROR(VLOOKUP(J72,'Chuyển Mã'!$B$3:$C$9,2,0),"")</f>
        <v>Tỉnh</v>
      </c>
      <c r="AE72" s="7" t="str">
        <f t="shared" si="12"/>
        <v>Giò sụn gà 250g</v>
      </c>
      <c r="AF72" s="7">
        <f t="shared" si="13"/>
        <v>3</v>
      </c>
    </row>
    <row r="73" spans="1:32" x14ac:dyDescent="0.25">
      <c r="A73" s="11">
        <v>45903</v>
      </c>
      <c r="B73" s="25">
        <v>4176154925</v>
      </c>
      <c r="C73" s="12" t="s">
        <v>7214</v>
      </c>
      <c r="D73" s="16">
        <f t="shared" si="14"/>
        <v>45903</v>
      </c>
      <c r="G73" s="13" t="s">
        <v>7185</v>
      </c>
      <c r="I73" s="13" t="s">
        <v>7194</v>
      </c>
      <c r="J73" s="13" t="s">
        <v>1796</v>
      </c>
      <c r="K73" s="13" t="s">
        <v>39</v>
      </c>
      <c r="L73" s="25" t="str">
        <f>VLOOKUP($K73,TONG_SL!$A:$D,2,0)</f>
        <v>Chả cốm 300g</v>
      </c>
      <c r="N73" s="25" t="str">
        <f t="shared" si="18"/>
        <v>K-C6</v>
      </c>
      <c r="Q73" s="25" t="str">
        <f>VLOOKUP(K73,TONG_SL!$A:$D,3,0)</f>
        <v>Túi</v>
      </c>
      <c r="R73" s="54">
        <v>3</v>
      </c>
      <c r="T73" s="1">
        <f>VLOOKUP(VLOOKUP(G73,Ma_KH!$A:$R,18,0)&amp;K73,Gia_MB!$A:$F,6,0)</f>
        <v>74250</v>
      </c>
      <c r="U73" s="14">
        <f t="shared" si="15"/>
        <v>222750</v>
      </c>
      <c r="W73" s="64">
        <f t="shared" si="19"/>
        <v>0</v>
      </c>
      <c r="X73" s="1" t="str">
        <f t="shared" si="16"/>
        <v>8</v>
      </c>
      <c r="Z73" s="14">
        <f t="shared" si="17"/>
        <v>17820</v>
      </c>
      <c r="AA73" s="7">
        <f>VLOOKUP(G73,Ma_KH!$A:$R,14,0)</f>
        <v>60</v>
      </c>
      <c r="AD73" s="7" t="str">
        <f>IFERROR(VLOOKUP(J73,'Chuyển Mã'!$B$3:$C$9,2,0),"")</f>
        <v>Tỉnh</v>
      </c>
      <c r="AE73" s="7" t="str">
        <f t="shared" si="12"/>
        <v>Chả cốm 300g</v>
      </c>
      <c r="AF73" s="7">
        <f t="shared" si="13"/>
        <v>3</v>
      </c>
    </row>
    <row r="74" spans="1:32" x14ac:dyDescent="0.25">
      <c r="A74" s="11">
        <v>45903</v>
      </c>
      <c r="B74" s="25">
        <v>4176154925</v>
      </c>
      <c r="C74" s="12" t="s">
        <v>7214</v>
      </c>
      <c r="D74" s="16">
        <f t="shared" si="14"/>
        <v>45903</v>
      </c>
      <c r="G74" s="13" t="s">
        <v>7185</v>
      </c>
      <c r="I74" s="13" t="s">
        <v>7194</v>
      </c>
      <c r="J74" s="13" t="s">
        <v>1796</v>
      </c>
      <c r="K74" s="13" t="s">
        <v>51</v>
      </c>
      <c r="L74" s="25" t="str">
        <f>VLOOKUP($K74,TONG_SL!$A:$D,2,0)</f>
        <v>Mọc Nấm Hương 250g</v>
      </c>
      <c r="N74" s="25" t="str">
        <f t="shared" si="18"/>
        <v>K-C6</v>
      </c>
      <c r="Q74" s="25" t="str">
        <f>VLOOKUP(K74,TONG_SL!$A:$D,3,0)</f>
        <v>Túi</v>
      </c>
      <c r="R74" s="54">
        <v>3</v>
      </c>
      <c r="T74" s="1">
        <f>VLOOKUP(VLOOKUP(G74,Ma_KH!$A:$R,18,0)&amp;K74,Gia_MB!$A:$F,6,0)</f>
        <v>46000</v>
      </c>
      <c r="U74" s="14">
        <f t="shared" si="15"/>
        <v>138000</v>
      </c>
      <c r="W74" s="64">
        <f t="shared" si="19"/>
        <v>0</v>
      </c>
      <c r="X74" s="1" t="str">
        <f t="shared" si="16"/>
        <v>8</v>
      </c>
      <c r="Z74" s="14">
        <f t="shared" si="17"/>
        <v>11040</v>
      </c>
      <c r="AA74" s="7">
        <f>VLOOKUP(G74,Ma_KH!$A:$R,14,0)</f>
        <v>60</v>
      </c>
      <c r="AD74" s="7" t="str">
        <f>IFERROR(VLOOKUP(J74,'Chuyển Mã'!$B$3:$C$9,2,0),"")</f>
        <v>Tỉnh</v>
      </c>
      <c r="AE74" s="7" t="str">
        <f t="shared" si="12"/>
        <v>Mọc Nấm Hương 250g</v>
      </c>
      <c r="AF74" s="7">
        <f t="shared" si="13"/>
        <v>3</v>
      </c>
    </row>
    <row r="75" spans="1:32" x14ac:dyDescent="0.25">
      <c r="A75" s="11">
        <v>45903</v>
      </c>
      <c r="B75" s="25">
        <v>4176154925</v>
      </c>
      <c r="C75" s="12" t="s">
        <v>7214</v>
      </c>
      <c r="D75" s="16">
        <f t="shared" si="14"/>
        <v>45903</v>
      </c>
      <c r="G75" s="13" t="s">
        <v>7185</v>
      </c>
      <c r="I75" s="13" t="s">
        <v>7194</v>
      </c>
      <c r="J75" s="13" t="s">
        <v>1796</v>
      </c>
      <c r="K75" s="13" t="s">
        <v>27</v>
      </c>
      <c r="L75" s="25" t="str">
        <f>VLOOKUP($K75,TONG_SL!$A:$D,2,0)</f>
        <v>Chân giò heo muối 300g</v>
      </c>
      <c r="N75" s="25" t="str">
        <f t="shared" si="18"/>
        <v>K-C6</v>
      </c>
      <c r="Q75" s="25" t="str">
        <f>VLOOKUP(K75,TONG_SL!$A:$D,3,0)</f>
        <v>Túi</v>
      </c>
      <c r="R75" s="54">
        <v>5</v>
      </c>
      <c r="T75" s="1">
        <f>VLOOKUP(VLOOKUP(G75,Ma_KH!$A:$R,18,0)&amp;K75,Gia_MB!$A:$F,6,0)</f>
        <v>73431</v>
      </c>
      <c r="U75" s="14">
        <f t="shared" si="15"/>
        <v>367155</v>
      </c>
      <c r="W75" s="64">
        <f t="shared" si="19"/>
        <v>0</v>
      </c>
      <c r="X75" s="1" t="str">
        <f t="shared" si="16"/>
        <v>8</v>
      </c>
      <c r="Z75" s="14">
        <f t="shared" si="17"/>
        <v>29372.400000000001</v>
      </c>
      <c r="AA75" s="7">
        <f>VLOOKUP(G75,Ma_KH!$A:$R,14,0)</f>
        <v>60</v>
      </c>
      <c r="AD75" s="7" t="str">
        <f>IFERROR(VLOOKUP(J75,'Chuyển Mã'!$B$3:$C$9,2,0),"")</f>
        <v>Tỉnh</v>
      </c>
      <c r="AE75" s="7" t="str">
        <f t="shared" si="12"/>
        <v>Chân giò heo muối 300g</v>
      </c>
      <c r="AF75" s="7">
        <f t="shared" si="13"/>
        <v>5</v>
      </c>
    </row>
    <row r="76" spans="1:32" x14ac:dyDescent="0.25">
      <c r="A76" s="11">
        <v>45903</v>
      </c>
      <c r="B76" s="25">
        <v>4176154925</v>
      </c>
      <c r="C76" s="12" t="s">
        <v>7214</v>
      </c>
      <c r="D76" s="16">
        <f t="shared" si="14"/>
        <v>45903</v>
      </c>
      <c r="G76" s="13" t="s">
        <v>7185</v>
      </c>
      <c r="I76" s="13" t="s">
        <v>7194</v>
      </c>
      <c r="J76" s="13" t="s">
        <v>1796</v>
      </c>
      <c r="K76" s="13" t="s">
        <v>30</v>
      </c>
      <c r="L76" s="25" t="str">
        <f>VLOOKUP($K76,TONG_SL!$A:$D,2,0)</f>
        <v>Gà muối 500g</v>
      </c>
      <c r="N76" s="25" t="str">
        <f t="shared" si="18"/>
        <v>K-C6</v>
      </c>
      <c r="Q76" s="25" t="str">
        <f>VLOOKUP(K76,TONG_SL!$A:$D,3,0)</f>
        <v>Túi</v>
      </c>
      <c r="R76" s="54">
        <v>10</v>
      </c>
      <c r="T76" s="1">
        <f>VLOOKUP(VLOOKUP(G76,Ma_KH!$A:$R,18,0)&amp;K76,Gia_MB!$A:$F,6,0)</f>
        <v>111058</v>
      </c>
      <c r="U76" s="14">
        <f t="shared" si="15"/>
        <v>1110580</v>
      </c>
      <c r="W76" s="64">
        <f t="shared" si="19"/>
        <v>0</v>
      </c>
      <c r="X76" s="1" t="str">
        <f t="shared" si="16"/>
        <v>8</v>
      </c>
      <c r="Z76" s="14">
        <f t="shared" si="17"/>
        <v>88846.400000000009</v>
      </c>
      <c r="AA76" s="7">
        <f>VLOOKUP(G76,Ma_KH!$A:$R,14,0)</f>
        <v>60</v>
      </c>
      <c r="AD76" s="7" t="str">
        <f>IFERROR(VLOOKUP(J76,'Chuyển Mã'!$B$3:$C$9,2,0),"")</f>
        <v>Tỉnh</v>
      </c>
      <c r="AE76" s="7" t="str">
        <f t="shared" si="12"/>
        <v>Gà muối 500g</v>
      </c>
      <c r="AF76" s="7">
        <f t="shared" si="13"/>
        <v>10</v>
      </c>
    </row>
    <row r="77" spans="1:32" x14ac:dyDescent="0.25">
      <c r="A77" s="11">
        <v>45903</v>
      </c>
      <c r="B77" s="25">
        <v>4176154925</v>
      </c>
      <c r="C77" s="12" t="s">
        <v>7214</v>
      </c>
      <c r="D77" s="16">
        <f t="shared" si="14"/>
        <v>45903</v>
      </c>
      <c r="G77" s="13" t="s">
        <v>7185</v>
      </c>
      <c r="I77" s="13" t="s">
        <v>7194</v>
      </c>
      <c r="J77" s="13" t="s">
        <v>1796</v>
      </c>
      <c r="K77" s="13" t="s">
        <v>35</v>
      </c>
      <c r="L77" s="25" t="str">
        <f>VLOOKUP($K77,TONG_SL!$A:$D,2,0)</f>
        <v>Tai heo muối 200g</v>
      </c>
      <c r="N77" s="25" t="str">
        <f t="shared" si="18"/>
        <v>K-C6</v>
      </c>
      <c r="Q77" s="25" t="str">
        <f>VLOOKUP(K77,TONG_SL!$A:$D,3,0)</f>
        <v>Túi</v>
      </c>
      <c r="R77" s="54">
        <v>3</v>
      </c>
      <c r="T77" s="1">
        <f>VLOOKUP(VLOOKUP(G77,Ma_KH!$A:$R,18,0)&amp;K77,Gia_MB!$A:$F,6,0)</f>
        <v>55595</v>
      </c>
      <c r="U77" s="14">
        <f t="shared" si="15"/>
        <v>166785</v>
      </c>
      <c r="W77" s="64">
        <f t="shared" si="19"/>
        <v>0</v>
      </c>
      <c r="X77" s="1" t="str">
        <f t="shared" si="16"/>
        <v>8</v>
      </c>
      <c r="Z77" s="14">
        <f t="shared" si="17"/>
        <v>13342.800000000001</v>
      </c>
      <c r="AA77" s="7">
        <f>VLOOKUP(G77,Ma_KH!$A:$R,14,0)</f>
        <v>60</v>
      </c>
      <c r="AD77" s="7" t="str">
        <f>IFERROR(VLOOKUP(J77,'Chuyển Mã'!$B$3:$C$9,2,0),"")</f>
        <v>Tỉnh</v>
      </c>
      <c r="AE77" s="7" t="str">
        <f t="shared" si="12"/>
        <v>Tai heo muối 200g</v>
      </c>
      <c r="AF77" s="7">
        <f t="shared" si="13"/>
        <v>3</v>
      </c>
    </row>
    <row r="78" spans="1:32" x14ac:dyDescent="0.25">
      <c r="A78" s="11">
        <v>45903</v>
      </c>
      <c r="B78" s="25">
        <v>4176156498</v>
      </c>
      <c r="C78" s="12" t="s">
        <v>7214</v>
      </c>
      <c r="D78" s="16">
        <f t="shared" si="14"/>
        <v>45903</v>
      </c>
      <c r="G78" s="13" t="s">
        <v>7185</v>
      </c>
      <c r="I78" s="13" t="s">
        <v>7195</v>
      </c>
      <c r="J78" s="13" t="s">
        <v>1796</v>
      </c>
      <c r="K78" s="13" t="s">
        <v>49</v>
      </c>
      <c r="L78" s="25" t="str">
        <f>VLOOKUP($K78,TONG_SL!$A:$D,2,0)</f>
        <v>Giò sụn gà 250g</v>
      </c>
      <c r="N78" s="25" t="str">
        <f t="shared" si="18"/>
        <v>K-C6</v>
      </c>
      <c r="Q78" s="25" t="str">
        <f>VLOOKUP(K78,TONG_SL!$A:$D,3,0)</f>
        <v>Túi</v>
      </c>
      <c r="R78" s="54">
        <v>6</v>
      </c>
      <c r="T78" s="1">
        <f>VLOOKUP(VLOOKUP(G78,Ma_KH!$A:$R,18,0)&amp;K78,Gia_MB!$A:$F,6,0)</f>
        <v>50400</v>
      </c>
      <c r="U78" s="14">
        <f t="shared" si="15"/>
        <v>302400</v>
      </c>
      <c r="W78" s="64">
        <f t="shared" si="19"/>
        <v>0</v>
      </c>
      <c r="X78" s="1" t="str">
        <f t="shared" si="16"/>
        <v>8</v>
      </c>
      <c r="Z78" s="14">
        <f t="shared" si="17"/>
        <v>24192</v>
      </c>
      <c r="AA78" s="7">
        <f>VLOOKUP(G78,Ma_KH!$A:$R,14,0)</f>
        <v>60</v>
      </c>
      <c r="AD78" s="7" t="str">
        <f>IFERROR(VLOOKUP(J78,'Chuyển Mã'!$B$3:$C$9,2,0),"")</f>
        <v>Tỉnh</v>
      </c>
      <c r="AE78" s="7" t="str">
        <f t="shared" si="12"/>
        <v>Giò sụn gà 250g</v>
      </c>
      <c r="AF78" s="7">
        <f t="shared" si="13"/>
        <v>6</v>
      </c>
    </row>
    <row r="79" spans="1:32" x14ac:dyDescent="0.25">
      <c r="A79" s="11">
        <v>45903</v>
      </c>
      <c r="B79" s="25">
        <v>4176156498</v>
      </c>
      <c r="C79" s="12" t="s">
        <v>7214</v>
      </c>
      <c r="D79" s="16">
        <f t="shared" si="14"/>
        <v>45903</v>
      </c>
      <c r="G79" s="13" t="s">
        <v>7185</v>
      </c>
      <c r="I79" s="13" t="s">
        <v>7195</v>
      </c>
      <c r="J79" s="13" t="s">
        <v>1796</v>
      </c>
      <c r="K79" s="13" t="s">
        <v>39</v>
      </c>
      <c r="L79" s="25" t="str">
        <f>VLOOKUP($K79,TONG_SL!$A:$D,2,0)</f>
        <v>Chả cốm 300g</v>
      </c>
      <c r="N79" s="25" t="str">
        <f t="shared" si="18"/>
        <v>K-C6</v>
      </c>
      <c r="Q79" s="25" t="str">
        <f>VLOOKUP(K79,TONG_SL!$A:$D,3,0)</f>
        <v>Túi</v>
      </c>
      <c r="R79" s="54">
        <v>4</v>
      </c>
      <c r="T79" s="1">
        <f>VLOOKUP(VLOOKUP(G79,Ma_KH!$A:$R,18,0)&amp;K79,Gia_MB!$A:$F,6,0)</f>
        <v>74250</v>
      </c>
      <c r="U79" s="14">
        <f t="shared" si="15"/>
        <v>297000</v>
      </c>
      <c r="W79" s="64">
        <f t="shared" si="19"/>
        <v>0</v>
      </c>
      <c r="X79" s="1" t="str">
        <f t="shared" si="16"/>
        <v>8</v>
      </c>
      <c r="Z79" s="14">
        <f t="shared" si="17"/>
        <v>23760</v>
      </c>
      <c r="AA79" s="7">
        <f>VLOOKUP(G79,Ma_KH!$A:$R,14,0)</f>
        <v>60</v>
      </c>
      <c r="AD79" s="7" t="str">
        <f>IFERROR(VLOOKUP(J79,'Chuyển Mã'!$B$3:$C$9,2,0),"")</f>
        <v>Tỉnh</v>
      </c>
      <c r="AE79" s="7" t="str">
        <f t="shared" si="12"/>
        <v>Chả cốm 300g</v>
      </c>
      <c r="AF79" s="7">
        <f t="shared" si="13"/>
        <v>4</v>
      </c>
    </row>
    <row r="80" spans="1:32" x14ac:dyDescent="0.25">
      <c r="A80" s="11">
        <v>45903</v>
      </c>
      <c r="B80" s="25">
        <v>4176156498</v>
      </c>
      <c r="C80" s="12" t="s">
        <v>7214</v>
      </c>
      <c r="D80" s="16">
        <f t="shared" si="14"/>
        <v>45903</v>
      </c>
      <c r="G80" s="13" t="s">
        <v>7185</v>
      </c>
      <c r="I80" s="13" t="s">
        <v>7195</v>
      </c>
      <c r="J80" s="13" t="s">
        <v>1796</v>
      </c>
      <c r="K80" s="13" t="s">
        <v>51</v>
      </c>
      <c r="L80" s="25" t="str">
        <f>VLOOKUP($K80,TONG_SL!$A:$D,2,0)</f>
        <v>Mọc Nấm Hương 250g</v>
      </c>
      <c r="N80" s="25" t="str">
        <f t="shared" si="18"/>
        <v>K-C6</v>
      </c>
      <c r="Q80" s="25" t="str">
        <f>VLOOKUP(K80,TONG_SL!$A:$D,3,0)</f>
        <v>Túi</v>
      </c>
      <c r="R80" s="54">
        <v>6</v>
      </c>
      <c r="T80" s="1">
        <f>VLOOKUP(VLOOKUP(G80,Ma_KH!$A:$R,18,0)&amp;K80,Gia_MB!$A:$F,6,0)</f>
        <v>46000</v>
      </c>
      <c r="U80" s="14">
        <f t="shared" si="15"/>
        <v>276000</v>
      </c>
      <c r="W80" s="64">
        <f t="shared" si="19"/>
        <v>0</v>
      </c>
      <c r="X80" s="1" t="str">
        <f t="shared" si="16"/>
        <v>8</v>
      </c>
      <c r="Z80" s="14">
        <f t="shared" si="17"/>
        <v>22080</v>
      </c>
      <c r="AA80" s="7">
        <f>VLOOKUP(G80,Ma_KH!$A:$R,14,0)</f>
        <v>60</v>
      </c>
      <c r="AD80" s="7" t="str">
        <f>IFERROR(VLOOKUP(J80,'Chuyển Mã'!$B$3:$C$9,2,0),"")</f>
        <v>Tỉnh</v>
      </c>
      <c r="AE80" s="7" t="str">
        <f t="shared" si="12"/>
        <v>Mọc Nấm Hương 250g</v>
      </c>
      <c r="AF80" s="7">
        <f t="shared" si="13"/>
        <v>6</v>
      </c>
    </row>
    <row r="81" spans="1:32" x14ac:dyDescent="0.25">
      <c r="A81" s="11">
        <v>45903</v>
      </c>
      <c r="B81" s="25">
        <v>4176156498</v>
      </c>
      <c r="C81" s="12" t="s">
        <v>7214</v>
      </c>
      <c r="D81" s="16">
        <f t="shared" si="14"/>
        <v>45903</v>
      </c>
      <c r="G81" s="13" t="s">
        <v>7185</v>
      </c>
      <c r="I81" s="13" t="s">
        <v>7195</v>
      </c>
      <c r="J81" s="13" t="s">
        <v>1796</v>
      </c>
      <c r="K81" s="13" t="s">
        <v>30</v>
      </c>
      <c r="L81" s="25" t="str">
        <f>VLOOKUP($K81,TONG_SL!$A:$D,2,0)</f>
        <v>Gà muối 500g</v>
      </c>
      <c r="N81" s="25" t="str">
        <f t="shared" si="18"/>
        <v>K-C6</v>
      </c>
      <c r="Q81" s="25" t="str">
        <f>VLOOKUP(K81,TONG_SL!$A:$D,3,0)</f>
        <v>Túi</v>
      </c>
      <c r="R81" s="54">
        <v>6</v>
      </c>
      <c r="T81" s="1">
        <f>VLOOKUP(VLOOKUP(G81,Ma_KH!$A:$R,18,0)&amp;K81,Gia_MB!$A:$F,6,0)</f>
        <v>111058</v>
      </c>
      <c r="U81" s="14">
        <f t="shared" si="15"/>
        <v>666348</v>
      </c>
      <c r="W81" s="64">
        <f t="shared" si="19"/>
        <v>0</v>
      </c>
      <c r="X81" s="1" t="str">
        <f t="shared" si="16"/>
        <v>8</v>
      </c>
      <c r="Z81" s="14">
        <f t="shared" si="17"/>
        <v>53307.840000000004</v>
      </c>
      <c r="AA81" s="7">
        <f>VLOOKUP(G81,Ma_KH!$A:$R,14,0)</f>
        <v>60</v>
      </c>
      <c r="AD81" s="7" t="str">
        <f>IFERROR(VLOOKUP(J81,'Chuyển Mã'!$B$3:$C$9,2,0),"")</f>
        <v>Tỉnh</v>
      </c>
      <c r="AE81" s="7" t="str">
        <f t="shared" si="12"/>
        <v>Gà muối 500g</v>
      </c>
      <c r="AF81" s="7">
        <f t="shared" si="13"/>
        <v>6</v>
      </c>
    </row>
    <row r="82" spans="1:32" x14ac:dyDescent="0.25">
      <c r="A82" s="11">
        <v>45903</v>
      </c>
      <c r="B82" s="25">
        <v>4176156498</v>
      </c>
      <c r="C82" s="12" t="s">
        <v>7214</v>
      </c>
      <c r="D82" s="16">
        <f t="shared" si="14"/>
        <v>45903</v>
      </c>
      <c r="G82" s="13" t="s">
        <v>7185</v>
      </c>
      <c r="I82" s="13" t="s">
        <v>7195</v>
      </c>
      <c r="J82" s="13" t="s">
        <v>1796</v>
      </c>
      <c r="K82" s="13" t="s">
        <v>27</v>
      </c>
      <c r="L82" s="25" t="str">
        <f>VLOOKUP($K82,TONG_SL!$A:$D,2,0)</f>
        <v>Chân giò heo muối 300g</v>
      </c>
      <c r="N82" s="25" t="str">
        <f t="shared" si="18"/>
        <v>K-C6</v>
      </c>
      <c r="Q82" s="25" t="str">
        <f>VLOOKUP(K82,TONG_SL!$A:$D,3,0)</f>
        <v>Túi</v>
      </c>
      <c r="R82" s="54">
        <v>8</v>
      </c>
      <c r="T82" s="1">
        <f>VLOOKUP(VLOOKUP(G82,Ma_KH!$A:$R,18,0)&amp;K82,Gia_MB!$A:$F,6,0)</f>
        <v>73431</v>
      </c>
      <c r="U82" s="14">
        <f t="shared" si="15"/>
        <v>587448</v>
      </c>
      <c r="W82" s="64">
        <f t="shared" si="19"/>
        <v>0</v>
      </c>
      <c r="X82" s="1" t="str">
        <f t="shared" si="16"/>
        <v>8</v>
      </c>
      <c r="Z82" s="14">
        <f t="shared" si="17"/>
        <v>46995.840000000004</v>
      </c>
      <c r="AA82" s="7">
        <f>VLOOKUP(G82,Ma_KH!$A:$R,14,0)</f>
        <v>60</v>
      </c>
      <c r="AD82" s="7" t="str">
        <f>IFERROR(VLOOKUP(J82,'Chuyển Mã'!$B$3:$C$9,2,0),"")</f>
        <v>Tỉnh</v>
      </c>
      <c r="AE82" s="7" t="str">
        <f t="shared" si="12"/>
        <v>Chân giò heo muối 300g</v>
      </c>
      <c r="AF82" s="7">
        <f t="shared" si="13"/>
        <v>8</v>
      </c>
    </row>
    <row r="83" spans="1:32" x14ac:dyDescent="0.25">
      <c r="A83" s="11">
        <v>45903</v>
      </c>
      <c r="B83" s="25">
        <v>4176154781</v>
      </c>
      <c r="C83" s="12" t="s">
        <v>7214</v>
      </c>
      <c r="D83" s="16">
        <f t="shared" si="14"/>
        <v>45903</v>
      </c>
      <c r="G83" s="13" t="s">
        <v>7185</v>
      </c>
      <c r="I83" s="13" t="s">
        <v>7196</v>
      </c>
      <c r="J83" s="13" t="s">
        <v>1796</v>
      </c>
      <c r="K83" s="13" t="s">
        <v>27</v>
      </c>
      <c r="L83" s="25" t="str">
        <f>VLOOKUP($K83,TONG_SL!$A:$D,2,0)</f>
        <v>Chân giò heo muối 300g</v>
      </c>
      <c r="N83" s="25" t="str">
        <f t="shared" si="18"/>
        <v>K-C6</v>
      </c>
      <c r="Q83" s="25" t="str">
        <f>VLOOKUP(K83,TONG_SL!$A:$D,3,0)</f>
        <v>Túi</v>
      </c>
      <c r="R83" s="54">
        <v>10</v>
      </c>
      <c r="T83" s="1">
        <f>VLOOKUP(VLOOKUP(G83,Ma_KH!$A:$R,18,0)&amp;K83,Gia_MB!$A:$F,6,0)</f>
        <v>73431</v>
      </c>
      <c r="U83" s="14">
        <f t="shared" si="15"/>
        <v>734310</v>
      </c>
      <c r="W83" s="64">
        <f t="shared" si="19"/>
        <v>0</v>
      </c>
      <c r="X83" s="1" t="str">
        <f t="shared" si="16"/>
        <v>8</v>
      </c>
      <c r="Z83" s="14">
        <f t="shared" si="17"/>
        <v>58744.800000000003</v>
      </c>
      <c r="AA83" s="7">
        <f>VLOOKUP(G83,Ma_KH!$A:$R,14,0)</f>
        <v>60</v>
      </c>
      <c r="AD83" s="7" t="str">
        <f>IFERROR(VLOOKUP(J83,'Chuyển Mã'!$B$3:$C$9,2,0),"")</f>
        <v>Tỉnh</v>
      </c>
      <c r="AE83" s="7" t="str">
        <f t="shared" si="12"/>
        <v>Chân giò heo muối 300g</v>
      </c>
      <c r="AF83" s="7">
        <f t="shared" si="13"/>
        <v>10</v>
      </c>
    </row>
    <row r="84" spans="1:32" x14ac:dyDescent="0.25">
      <c r="A84" s="11">
        <v>45903</v>
      </c>
      <c r="B84" s="25">
        <v>4176154781</v>
      </c>
      <c r="C84" s="12" t="s">
        <v>7214</v>
      </c>
      <c r="D84" s="16">
        <f t="shared" si="14"/>
        <v>45903</v>
      </c>
      <c r="G84" s="13" t="s">
        <v>7185</v>
      </c>
      <c r="I84" s="13" t="s">
        <v>7196</v>
      </c>
      <c r="J84" s="13" t="s">
        <v>1796</v>
      </c>
      <c r="K84" s="13" t="s">
        <v>49</v>
      </c>
      <c r="L84" s="25" t="str">
        <f>VLOOKUP($K84,TONG_SL!$A:$D,2,0)</f>
        <v>Giò sụn gà 250g</v>
      </c>
      <c r="N84" s="25" t="str">
        <f t="shared" si="18"/>
        <v>K-C6</v>
      </c>
      <c r="Q84" s="25" t="str">
        <f>VLOOKUP(K84,TONG_SL!$A:$D,3,0)</f>
        <v>Túi</v>
      </c>
      <c r="R84" s="54">
        <v>3</v>
      </c>
      <c r="T84" s="1">
        <f>VLOOKUP(VLOOKUP(G84,Ma_KH!$A:$R,18,0)&amp;K84,Gia_MB!$A:$F,6,0)</f>
        <v>50400</v>
      </c>
      <c r="U84" s="14">
        <f t="shared" si="15"/>
        <v>151200</v>
      </c>
      <c r="W84" s="64">
        <f t="shared" si="19"/>
        <v>0</v>
      </c>
      <c r="X84" s="1" t="str">
        <f t="shared" si="16"/>
        <v>8</v>
      </c>
      <c r="Z84" s="14">
        <f t="shared" si="17"/>
        <v>12096</v>
      </c>
      <c r="AA84" s="7">
        <f>VLOOKUP(G84,Ma_KH!$A:$R,14,0)</f>
        <v>60</v>
      </c>
      <c r="AD84" s="7" t="str">
        <f>IFERROR(VLOOKUP(J84,'Chuyển Mã'!$B$3:$C$9,2,0),"")</f>
        <v>Tỉnh</v>
      </c>
      <c r="AE84" s="7" t="str">
        <f t="shared" si="12"/>
        <v>Giò sụn gà 250g</v>
      </c>
      <c r="AF84" s="7">
        <f t="shared" si="13"/>
        <v>3</v>
      </c>
    </row>
    <row r="85" spans="1:32" x14ac:dyDescent="0.25">
      <c r="A85" s="11">
        <v>45903</v>
      </c>
      <c r="B85" s="25">
        <v>4176154781</v>
      </c>
      <c r="C85" s="12" t="s">
        <v>7214</v>
      </c>
      <c r="D85" s="16">
        <f t="shared" si="14"/>
        <v>45903</v>
      </c>
      <c r="G85" s="13" t="s">
        <v>7185</v>
      </c>
      <c r="I85" s="13" t="s">
        <v>7196</v>
      </c>
      <c r="J85" s="13" t="s">
        <v>1796</v>
      </c>
      <c r="K85" s="13" t="s">
        <v>39</v>
      </c>
      <c r="L85" s="25" t="str">
        <f>VLOOKUP($K85,TONG_SL!$A:$D,2,0)</f>
        <v>Chả cốm 300g</v>
      </c>
      <c r="N85" s="25" t="str">
        <f t="shared" si="18"/>
        <v>K-C6</v>
      </c>
      <c r="Q85" s="25" t="str">
        <f>VLOOKUP(K85,TONG_SL!$A:$D,3,0)</f>
        <v>Túi</v>
      </c>
      <c r="R85" s="54">
        <v>6</v>
      </c>
      <c r="T85" s="1">
        <f>VLOOKUP(VLOOKUP(G85,Ma_KH!$A:$R,18,0)&amp;K85,Gia_MB!$A:$F,6,0)</f>
        <v>74250</v>
      </c>
      <c r="U85" s="14">
        <f t="shared" si="15"/>
        <v>445500</v>
      </c>
      <c r="W85" s="64">
        <f t="shared" si="19"/>
        <v>0</v>
      </c>
      <c r="X85" s="1" t="str">
        <f t="shared" si="16"/>
        <v>8</v>
      </c>
      <c r="Z85" s="14">
        <f t="shared" si="17"/>
        <v>35640</v>
      </c>
      <c r="AA85" s="7">
        <f>VLOOKUP(G85,Ma_KH!$A:$R,14,0)</f>
        <v>60</v>
      </c>
      <c r="AD85" s="7" t="str">
        <f>IFERROR(VLOOKUP(J85,'Chuyển Mã'!$B$3:$C$9,2,0),"")</f>
        <v>Tỉnh</v>
      </c>
      <c r="AE85" s="7" t="str">
        <f t="shared" si="12"/>
        <v>Chả cốm 300g</v>
      </c>
      <c r="AF85" s="7">
        <f t="shared" si="13"/>
        <v>6</v>
      </c>
    </row>
    <row r="86" spans="1:32" x14ac:dyDescent="0.25">
      <c r="A86" s="11">
        <v>45903</v>
      </c>
      <c r="B86" s="25">
        <v>4176154781</v>
      </c>
      <c r="C86" s="12" t="s">
        <v>7214</v>
      </c>
      <c r="D86" s="16">
        <f t="shared" si="14"/>
        <v>45903</v>
      </c>
      <c r="G86" s="13" t="s">
        <v>7185</v>
      </c>
      <c r="I86" s="13" t="s">
        <v>7196</v>
      </c>
      <c r="J86" s="13" t="s">
        <v>1796</v>
      </c>
      <c r="K86" s="13" t="s">
        <v>51</v>
      </c>
      <c r="L86" s="25" t="str">
        <f>VLOOKUP($K86,TONG_SL!$A:$D,2,0)</f>
        <v>Mọc Nấm Hương 250g</v>
      </c>
      <c r="N86" s="25" t="str">
        <f t="shared" si="18"/>
        <v>K-C6</v>
      </c>
      <c r="Q86" s="25" t="str">
        <f>VLOOKUP(K86,TONG_SL!$A:$D,3,0)</f>
        <v>Túi</v>
      </c>
      <c r="R86" s="54">
        <v>6</v>
      </c>
      <c r="T86" s="1">
        <f>VLOOKUP(VLOOKUP(G86,Ma_KH!$A:$R,18,0)&amp;K86,Gia_MB!$A:$F,6,0)</f>
        <v>46000</v>
      </c>
      <c r="U86" s="14">
        <f t="shared" si="15"/>
        <v>276000</v>
      </c>
      <c r="W86" s="64">
        <f t="shared" si="19"/>
        <v>0</v>
      </c>
      <c r="X86" s="1" t="str">
        <f t="shared" si="16"/>
        <v>8</v>
      </c>
      <c r="Z86" s="14">
        <f t="shared" si="17"/>
        <v>22080</v>
      </c>
      <c r="AA86" s="7">
        <f>VLOOKUP(G86,Ma_KH!$A:$R,14,0)</f>
        <v>60</v>
      </c>
      <c r="AD86" s="7" t="str">
        <f>IFERROR(VLOOKUP(J86,'Chuyển Mã'!$B$3:$C$9,2,0),"")</f>
        <v>Tỉnh</v>
      </c>
      <c r="AE86" s="7" t="str">
        <f t="shared" si="12"/>
        <v>Mọc Nấm Hương 250g</v>
      </c>
      <c r="AF86" s="7">
        <f t="shared" si="13"/>
        <v>6</v>
      </c>
    </row>
    <row r="87" spans="1:32" x14ac:dyDescent="0.25">
      <c r="A87" s="11">
        <v>45903</v>
      </c>
      <c r="B87" s="25">
        <v>4176154781</v>
      </c>
      <c r="C87" s="12" t="s">
        <v>7214</v>
      </c>
      <c r="D87" s="16">
        <f t="shared" si="14"/>
        <v>45903</v>
      </c>
      <c r="G87" s="13" t="s">
        <v>7185</v>
      </c>
      <c r="I87" s="13" t="s">
        <v>7196</v>
      </c>
      <c r="J87" s="13" t="s">
        <v>1796</v>
      </c>
      <c r="K87" s="13" t="s">
        <v>30</v>
      </c>
      <c r="L87" s="25" t="str">
        <f>VLOOKUP($K87,TONG_SL!$A:$D,2,0)</f>
        <v>Gà muối 500g</v>
      </c>
      <c r="N87" s="25" t="str">
        <f t="shared" si="18"/>
        <v>K-C6</v>
      </c>
      <c r="Q87" s="25" t="str">
        <f>VLOOKUP(K87,TONG_SL!$A:$D,3,0)</f>
        <v>Túi</v>
      </c>
      <c r="R87" s="54">
        <v>4</v>
      </c>
      <c r="T87" s="1">
        <f>VLOOKUP(VLOOKUP(G87,Ma_KH!$A:$R,18,0)&amp;K87,Gia_MB!$A:$F,6,0)</f>
        <v>111058</v>
      </c>
      <c r="U87" s="14">
        <f t="shared" si="15"/>
        <v>444232</v>
      </c>
      <c r="W87" s="64">
        <f t="shared" si="19"/>
        <v>0</v>
      </c>
      <c r="X87" s="1" t="str">
        <f t="shared" si="16"/>
        <v>8</v>
      </c>
      <c r="Z87" s="14">
        <f t="shared" si="17"/>
        <v>35538.559999999998</v>
      </c>
      <c r="AA87" s="7">
        <f>VLOOKUP(G87,Ma_KH!$A:$R,14,0)</f>
        <v>60</v>
      </c>
      <c r="AD87" s="7" t="str">
        <f>IFERROR(VLOOKUP(J87,'Chuyển Mã'!$B$3:$C$9,2,0),"")</f>
        <v>Tỉnh</v>
      </c>
      <c r="AE87" s="7" t="str">
        <f t="shared" si="12"/>
        <v>Gà muối 500g</v>
      </c>
      <c r="AF87" s="7">
        <f t="shared" si="13"/>
        <v>4</v>
      </c>
    </row>
    <row r="88" spans="1:32" x14ac:dyDescent="0.25">
      <c r="A88" s="11">
        <v>45903</v>
      </c>
      <c r="B88" s="25">
        <v>4176154567</v>
      </c>
      <c r="C88" s="12" t="s">
        <v>7214</v>
      </c>
      <c r="D88" s="16">
        <f t="shared" si="14"/>
        <v>45903</v>
      </c>
      <c r="G88" s="13" t="s">
        <v>7185</v>
      </c>
      <c r="I88" s="13" t="s">
        <v>7197</v>
      </c>
      <c r="J88" s="13" t="s">
        <v>1796</v>
      </c>
      <c r="K88" s="13" t="s">
        <v>35</v>
      </c>
      <c r="L88" s="25" t="str">
        <f>VLOOKUP($K88,TONG_SL!$A:$D,2,0)</f>
        <v>Tai heo muối 200g</v>
      </c>
      <c r="N88" s="25" t="str">
        <f t="shared" si="18"/>
        <v>K-C6</v>
      </c>
      <c r="Q88" s="25" t="str">
        <f>VLOOKUP(K88,TONG_SL!$A:$D,3,0)</f>
        <v>Túi</v>
      </c>
      <c r="R88" s="54">
        <v>4</v>
      </c>
      <c r="T88" s="1">
        <f>VLOOKUP(VLOOKUP(G88,Ma_KH!$A:$R,18,0)&amp;K88,Gia_MB!$A:$F,6,0)</f>
        <v>55595</v>
      </c>
      <c r="U88" s="14">
        <f t="shared" si="15"/>
        <v>222380</v>
      </c>
      <c r="W88" s="64">
        <f t="shared" si="19"/>
        <v>0</v>
      </c>
      <c r="X88" s="1" t="str">
        <f t="shared" si="16"/>
        <v>8</v>
      </c>
      <c r="Z88" s="14">
        <f t="shared" si="17"/>
        <v>17790.400000000001</v>
      </c>
      <c r="AA88" s="7">
        <f>VLOOKUP(G88,Ma_KH!$A:$R,14,0)</f>
        <v>60</v>
      </c>
      <c r="AD88" s="7" t="str">
        <f>IFERROR(VLOOKUP(J88,'Chuyển Mã'!$B$3:$C$9,2,0),"")</f>
        <v>Tỉnh</v>
      </c>
      <c r="AE88" s="7" t="str">
        <f t="shared" si="12"/>
        <v>Tai heo muối 200g</v>
      </c>
      <c r="AF88" s="7">
        <f t="shared" si="13"/>
        <v>4</v>
      </c>
    </row>
    <row r="89" spans="1:32" x14ac:dyDescent="0.25">
      <c r="A89" s="11">
        <v>45903</v>
      </c>
      <c r="B89" s="25">
        <v>4176154567</v>
      </c>
      <c r="C89" s="12" t="s">
        <v>7214</v>
      </c>
      <c r="D89" s="16">
        <f t="shared" si="14"/>
        <v>45903</v>
      </c>
      <c r="G89" s="13" t="s">
        <v>7185</v>
      </c>
      <c r="I89" s="13" t="s">
        <v>7197</v>
      </c>
      <c r="J89" s="13" t="s">
        <v>1796</v>
      </c>
      <c r="K89" s="13" t="s">
        <v>27</v>
      </c>
      <c r="L89" s="25" t="str">
        <f>VLOOKUP($K89,TONG_SL!$A:$D,2,0)</f>
        <v>Chân giò heo muối 300g</v>
      </c>
      <c r="N89" s="25" t="str">
        <f t="shared" si="18"/>
        <v>K-C6</v>
      </c>
      <c r="Q89" s="25" t="str">
        <f>VLOOKUP(K89,TONG_SL!$A:$D,3,0)</f>
        <v>Túi</v>
      </c>
      <c r="R89" s="54">
        <v>8</v>
      </c>
      <c r="T89" s="1">
        <f>VLOOKUP(VLOOKUP(G89,Ma_KH!$A:$R,18,0)&amp;K89,Gia_MB!$A:$F,6,0)</f>
        <v>73431</v>
      </c>
      <c r="U89" s="14">
        <f t="shared" si="15"/>
        <v>587448</v>
      </c>
      <c r="W89" s="64">
        <f t="shared" si="19"/>
        <v>0</v>
      </c>
      <c r="X89" s="1" t="str">
        <f t="shared" si="16"/>
        <v>8</v>
      </c>
      <c r="Z89" s="14">
        <f t="shared" si="17"/>
        <v>46995.840000000004</v>
      </c>
      <c r="AA89" s="7">
        <f>VLOOKUP(G89,Ma_KH!$A:$R,14,0)</f>
        <v>60</v>
      </c>
      <c r="AD89" s="7" t="str">
        <f>IFERROR(VLOOKUP(J89,'Chuyển Mã'!$B$3:$C$9,2,0),"")</f>
        <v>Tỉnh</v>
      </c>
      <c r="AE89" s="7" t="str">
        <f t="shared" si="12"/>
        <v>Chân giò heo muối 300g</v>
      </c>
      <c r="AF89" s="7">
        <f t="shared" si="13"/>
        <v>8</v>
      </c>
    </row>
    <row r="90" spans="1:32" x14ac:dyDescent="0.25">
      <c r="A90" s="11">
        <v>45903</v>
      </c>
      <c r="B90" s="25">
        <v>4176154567</v>
      </c>
      <c r="C90" s="12" t="s">
        <v>7214</v>
      </c>
      <c r="D90" s="16">
        <f t="shared" si="14"/>
        <v>45903</v>
      </c>
      <c r="G90" s="13" t="s">
        <v>7185</v>
      </c>
      <c r="I90" s="13" t="s">
        <v>7197</v>
      </c>
      <c r="J90" s="13" t="s">
        <v>1796</v>
      </c>
      <c r="K90" s="13" t="s">
        <v>49</v>
      </c>
      <c r="L90" s="25" t="str">
        <f>VLOOKUP($K90,TONG_SL!$A:$D,2,0)</f>
        <v>Giò sụn gà 250g</v>
      </c>
      <c r="N90" s="25" t="str">
        <f t="shared" si="18"/>
        <v>K-C6</v>
      </c>
      <c r="Q90" s="25" t="str">
        <f>VLOOKUP(K90,TONG_SL!$A:$D,3,0)</f>
        <v>Túi</v>
      </c>
      <c r="R90" s="54">
        <v>3</v>
      </c>
      <c r="T90" s="1">
        <f>VLOOKUP(VLOOKUP(G90,Ma_KH!$A:$R,18,0)&amp;K90,Gia_MB!$A:$F,6,0)</f>
        <v>50400</v>
      </c>
      <c r="U90" s="14">
        <f t="shared" si="15"/>
        <v>151200</v>
      </c>
      <c r="W90" s="64">
        <f t="shared" si="19"/>
        <v>0</v>
      </c>
      <c r="X90" s="1" t="str">
        <f t="shared" si="16"/>
        <v>8</v>
      </c>
      <c r="Z90" s="14">
        <f t="shared" si="17"/>
        <v>12096</v>
      </c>
      <c r="AA90" s="7">
        <f>VLOOKUP(G90,Ma_KH!$A:$R,14,0)</f>
        <v>60</v>
      </c>
      <c r="AD90" s="7" t="str">
        <f>IFERROR(VLOOKUP(J90,'Chuyển Mã'!$B$3:$C$9,2,0),"")</f>
        <v>Tỉnh</v>
      </c>
      <c r="AE90" s="7" t="str">
        <f t="shared" si="12"/>
        <v>Giò sụn gà 250g</v>
      </c>
      <c r="AF90" s="7">
        <f t="shared" si="13"/>
        <v>3</v>
      </c>
    </row>
    <row r="91" spans="1:32" x14ac:dyDescent="0.25">
      <c r="A91" s="11">
        <v>45903</v>
      </c>
      <c r="B91" s="25">
        <v>4176154567</v>
      </c>
      <c r="C91" s="12" t="s">
        <v>7214</v>
      </c>
      <c r="D91" s="16">
        <f t="shared" si="14"/>
        <v>45903</v>
      </c>
      <c r="G91" s="13" t="s">
        <v>7185</v>
      </c>
      <c r="I91" s="13" t="s">
        <v>7197</v>
      </c>
      <c r="J91" s="13" t="s">
        <v>1796</v>
      </c>
      <c r="K91" s="13" t="s">
        <v>30</v>
      </c>
      <c r="L91" s="25" t="str">
        <f>VLOOKUP($K91,TONG_SL!$A:$D,2,0)</f>
        <v>Gà muối 500g</v>
      </c>
      <c r="N91" s="25" t="str">
        <f t="shared" si="18"/>
        <v>K-C6</v>
      </c>
      <c r="Q91" s="25" t="str">
        <f>VLOOKUP(K91,TONG_SL!$A:$D,3,0)</f>
        <v>Túi</v>
      </c>
      <c r="R91" s="54">
        <v>8</v>
      </c>
      <c r="T91" s="1">
        <f>VLOOKUP(VLOOKUP(G91,Ma_KH!$A:$R,18,0)&amp;K91,Gia_MB!$A:$F,6,0)</f>
        <v>111058</v>
      </c>
      <c r="U91" s="14">
        <f t="shared" si="15"/>
        <v>888464</v>
      </c>
      <c r="W91" s="64">
        <f t="shared" si="19"/>
        <v>0</v>
      </c>
      <c r="X91" s="1" t="str">
        <f t="shared" si="16"/>
        <v>8</v>
      </c>
      <c r="Z91" s="14">
        <f t="shared" si="17"/>
        <v>71077.119999999995</v>
      </c>
      <c r="AA91" s="7">
        <f>VLOOKUP(G91,Ma_KH!$A:$R,14,0)</f>
        <v>60</v>
      </c>
      <c r="AD91" s="7" t="str">
        <f>IFERROR(VLOOKUP(J91,'Chuyển Mã'!$B$3:$C$9,2,0),"")</f>
        <v>Tỉnh</v>
      </c>
      <c r="AE91" s="7" t="str">
        <f t="shared" si="12"/>
        <v>Gà muối 500g</v>
      </c>
      <c r="AF91" s="7">
        <f t="shared" si="13"/>
        <v>8</v>
      </c>
    </row>
    <row r="92" spans="1:32" x14ac:dyDescent="0.25">
      <c r="A92" s="11">
        <v>45903</v>
      </c>
      <c r="B92" s="25">
        <v>4176154567</v>
      </c>
      <c r="C92" s="12" t="s">
        <v>7214</v>
      </c>
      <c r="D92" s="16">
        <f t="shared" si="14"/>
        <v>45903</v>
      </c>
      <c r="G92" s="13" t="s">
        <v>7185</v>
      </c>
      <c r="I92" s="13" t="s">
        <v>7197</v>
      </c>
      <c r="J92" s="13" t="s">
        <v>1796</v>
      </c>
      <c r="K92" s="13" t="s">
        <v>39</v>
      </c>
      <c r="L92" s="25" t="str">
        <f>VLOOKUP($K92,TONG_SL!$A:$D,2,0)</f>
        <v>Chả cốm 300g</v>
      </c>
      <c r="N92" s="25" t="str">
        <f t="shared" si="18"/>
        <v>K-C6</v>
      </c>
      <c r="Q92" s="25" t="str">
        <f>VLOOKUP(K92,TONG_SL!$A:$D,3,0)</f>
        <v>Túi</v>
      </c>
      <c r="R92" s="54">
        <v>5</v>
      </c>
      <c r="T92" s="1">
        <f>VLOOKUP(VLOOKUP(G92,Ma_KH!$A:$R,18,0)&amp;K92,Gia_MB!$A:$F,6,0)</f>
        <v>74250</v>
      </c>
      <c r="U92" s="14">
        <f t="shared" si="15"/>
        <v>371250</v>
      </c>
      <c r="W92" s="64">
        <f t="shared" si="19"/>
        <v>0</v>
      </c>
      <c r="X92" s="1" t="str">
        <f t="shared" si="16"/>
        <v>8</v>
      </c>
      <c r="Z92" s="14">
        <f t="shared" si="17"/>
        <v>29700</v>
      </c>
      <c r="AA92" s="7">
        <f>VLOOKUP(G92,Ma_KH!$A:$R,14,0)</f>
        <v>60</v>
      </c>
      <c r="AD92" s="7" t="str">
        <f>IFERROR(VLOOKUP(J92,'Chuyển Mã'!$B$3:$C$9,2,0),"")</f>
        <v>Tỉnh</v>
      </c>
      <c r="AE92" s="7" t="str">
        <f t="shared" si="12"/>
        <v>Chả cốm 300g</v>
      </c>
      <c r="AF92" s="7">
        <f t="shared" si="13"/>
        <v>5</v>
      </c>
    </row>
    <row r="93" spans="1:32" x14ac:dyDescent="0.25">
      <c r="A93" s="11">
        <v>45903</v>
      </c>
      <c r="B93" s="25">
        <v>4176154567</v>
      </c>
      <c r="C93" s="12" t="s">
        <v>7214</v>
      </c>
      <c r="D93" s="16">
        <f t="shared" si="14"/>
        <v>45903</v>
      </c>
      <c r="G93" s="13" t="s">
        <v>7185</v>
      </c>
      <c r="I93" s="13" t="s">
        <v>7197</v>
      </c>
      <c r="J93" s="13" t="s">
        <v>1796</v>
      </c>
      <c r="K93" s="13" t="s">
        <v>51</v>
      </c>
      <c r="L93" s="25" t="str">
        <f>VLOOKUP($K93,TONG_SL!$A:$D,2,0)</f>
        <v>Mọc Nấm Hương 250g</v>
      </c>
      <c r="N93" s="25" t="str">
        <f t="shared" si="18"/>
        <v>K-C6</v>
      </c>
      <c r="Q93" s="25" t="str">
        <f>VLOOKUP(K93,TONG_SL!$A:$D,3,0)</f>
        <v>Túi</v>
      </c>
      <c r="R93" s="54">
        <v>5</v>
      </c>
      <c r="T93" s="1">
        <f>VLOOKUP(VLOOKUP(G93,Ma_KH!$A:$R,18,0)&amp;K93,Gia_MB!$A:$F,6,0)</f>
        <v>46000</v>
      </c>
      <c r="U93" s="14">
        <f t="shared" si="15"/>
        <v>230000</v>
      </c>
      <c r="W93" s="64">
        <f t="shared" si="19"/>
        <v>0</v>
      </c>
      <c r="X93" s="1" t="str">
        <f t="shared" si="16"/>
        <v>8</v>
      </c>
      <c r="Z93" s="14">
        <f t="shared" si="17"/>
        <v>18400</v>
      </c>
      <c r="AA93" s="7">
        <f>VLOOKUP(G93,Ma_KH!$A:$R,14,0)</f>
        <v>60</v>
      </c>
      <c r="AD93" s="7" t="str">
        <f>IFERROR(VLOOKUP(J93,'Chuyển Mã'!$B$3:$C$9,2,0),"")</f>
        <v>Tỉnh</v>
      </c>
      <c r="AE93" s="7" t="str">
        <f t="shared" si="12"/>
        <v>Mọc Nấm Hương 250g</v>
      </c>
      <c r="AF93" s="7">
        <f t="shared" si="13"/>
        <v>5</v>
      </c>
    </row>
    <row r="94" spans="1:32" x14ac:dyDescent="0.25">
      <c r="A94" s="11">
        <v>45903</v>
      </c>
      <c r="B94" s="25">
        <v>4176155421</v>
      </c>
      <c r="C94" s="12" t="s">
        <v>7214</v>
      </c>
      <c r="D94" s="16">
        <f t="shared" si="14"/>
        <v>45903</v>
      </c>
      <c r="G94" s="13" t="s">
        <v>7185</v>
      </c>
      <c r="I94" s="13" t="s">
        <v>7198</v>
      </c>
      <c r="J94" s="13" t="s">
        <v>1796</v>
      </c>
      <c r="K94" s="13" t="s">
        <v>27</v>
      </c>
      <c r="L94" s="25" t="str">
        <f>VLOOKUP($K94,TONG_SL!$A:$D,2,0)</f>
        <v>Chân giò heo muối 300g</v>
      </c>
      <c r="N94" s="25" t="str">
        <f t="shared" si="18"/>
        <v>K-C6</v>
      </c>
      <c r="Q94" s="25" t="str">
        <f>VLOOKUP(K94,TONG_SL!$A:$D,3,0)</f>
        <v>Túi</v>
      </c>
      <c r="R94" s="54">
        <v>5</v>
      </c>
      <c r="T94" s="1">
        <f>VLOOKUP(VLOOKUP(G94,Ma_KH!$A:$R,18,0)&amp;K94,Gia_MB!$A:$F,6,0)</f>
        <v>73431</v>
      </c>
      <c r="U94" s="14">
        <f t="shared" si="15"/>
        <v>367155</v>
      </c>
      <c r="W94" s="64">
        <f t="shared" si="19"/>
        <v>0</v>
      </c>
      <c r="X94" s="1" t="str">
        <f t="shared" si="16"/>
        <v>8</v>
      </c>
      <c r="Z94" s="14">
        <f t="shared" si="17"/>
        <v>29372.400000000001</v>
      </c>
      <c r="AA94" s="7">
        <f>VLOOKUP(G94,Ma_KH!$A:$R,14,0)</f>
        <v>60</v>
      </c>
      <c r="AD94" s="7" t="str">
        <f>IFERROR(VLOOKUP(J94,'Chuyển Mã'!$B$3:$C$9,2,0),"")</f>
        <v>Tỉnh</v>
      </c>
      <c r="AE94" s="7" t="str">
        <f t="shared" si="12"/>
        <v>Chân giò heo muối 300g</v>
      </c>
      <c r="AF94" s="7">
        <f t="shared" si="13"/>
        <v>5</v>
      </c>
    </row>
    <row r="95" spans="1:32" x14ac:dyDescent="0.25">
      <c r="A95" s="11">
        <v>45903</v>
      </c>
      <c r="B95" s="25">
        <v>4176155421</v>
      </c>
      <c r="C95" s="12" t="s">
        <v>7214</v>
      </c>
      <c r="D95" s="16">
        <f t="shared" si="14"/>
        <v>45903</v>
      </c>
      <c r="G95" s="13" t="s">
        <v>7185</v>
      </c>
      <c r="I95" s="13" t="s">
        <v>7198</v>
      </c>
      <c r="J95" s="13" t="s">
        <v>1796</v>
      </c>
      <c r="K95" s="13" t="s">
        <v>30</v>
      </c>
      <c r="L95" s="25" t="str">
        <f>VLOOKUP($K95,TONG_SL!$A:$D,2,0)</f>
        <v>Gà muối 500g</v>
      </c>
      <c r="N95" s="25" t="str">
        <f t="shared" si="18"/>
        <v>K-C6</v>
      </c>
      <c r="Q95" s="25" t="str">
        <f>VLOOKUP(K95,TONG_SL!$A:$D,3,0)</f>
        <v>Túi</v>
      </c>
      <c r="R95" s="54">
        <v>6</v>
      </c>
      <c r="T95" s="1">
        <f>VLOOKUP(VLOOKUP(G95,Ma_KH!$A:$R,18,0)&amp;K95,Gia_MB!$A:$F,6,0)</f>
        <v>111058</v>
      </c>
      <c r="U95" s="14">
        <f t="shared" si="15"/>
        <v>666348</v>
      </c>
      <c r="W95" s="64">
        <f t="shared" si="19"/>
        <v>0</v>
      </c>
      <c r="X95" s="1" t="str">
        <f t="shared" si="16"/>
        <v>8</v>
      </c>
      <c r="Z95" s="14">
        <f t="shared" si="17"/>
        <v>53307.840000000004</v>
      </c>
      <c r="AA95" s="7">
        <f>VLOOKUP(G95,Ma_KH!$A:$R,14,0)</f>
        <v>60</v>
      </c>
      <c r="AD95" s="7" t="str">
        <f>IFERROR(VLOOKUP(J95,'Chuyển Mã'!$B$3:$C$9,2,0),"")</f>
        <v>Tỉnh</v>
      </c>
      <c r="AE95" s="7" t="str">
        <f t="shared" si="12"/>
        <v>Gà muối 500g</v>
      </c>
      <c r="AF95" s="7">
        <f t="shared" si="13"/>
        <v>6</v>
      </c>
    </row>
    <row r="96" spans="1:32" x14ac:dyDescent="0.25">
      <c r="A96" s="11">
        <v>45903</v>
      </c>
      <c r="B96" s="25">
        <v>4176155421</v>
      </c>
      <c r="C96" s="12" t="s">
        <v>7214</v>
      </c>
      <c r="D96" s="16">
        <f t="shared" si="14"/>
        <v>45903</v>
      </c>
      <c r="G96" s="13" t="s">
        <v>7185</v>
      </c>
      <c r="I96" s="13" t="s">
        <v>7198</v>
      </c>
      <c r="J96" s="13" t="s">
        <v>1796</v>
      </c>
      <c r="K96" s="13" t="s">
        <v>35</v>
      </c>
      <c r="L96" s="25" t="str">
        <f>VLOOKUP($K96,TONG_SL!$A:$D,2,0)</f>
        <v>Tai heo muối 200g</v>
      </c>
      <c r="N96" s="25" t="str">
        <f t="shared" si="18"/>
        <v>K-C6</v>
      </c>
      <c r="Q96" s="25" t="str">
        <f>VLOOKUP(K96,TONG_SL!$A:$D,3,0)</f>
        <v>Túi</v>
      </c>
      <c r="R96" s="54">
        <v>4</v>
      </c>
      <c r="T96" s="1">
        <f>VLOOKUP(VLOOKUP(G96,Ma_KH!$A:$R,18,0)&amp;K96,Gia_MB!$A:$F,6,0)</f>
        <v>55595</v>
      </c>
      <c r="U96" s="14">
        <f t="shared" si="15"/>
        <v>222380</v>
      </c>
      <c r="W96" s="64">
        <f t="shared" si="19"/>
        <v>0</v>
      </c>
      <c r="X96" s="1" t="str">
        <f t="shared" si="16"/>
        <v>8</v>
      </c>
      <c r="Z96" s="14">
        <f t="shared" si="17"/>
        <v>17790.400000000001</v>
      </c>
      <c r="AA96" s="7">
        <f>VLOOKUP(G96,Ma_KH!$A:$R,14,0)</f>
        <v>60</v>
      </c>
      <c r="AD96" s="7" t="str">
        <f>IFERROR(VLOOKUP(J96,'Chuyển Mã'!$B$3:$C$9,2,0),"")</f>
        <v>Tỉnh</v>
      </c>
      <c r="AE96" s="7" t="str">
        <f t="shared" si="12"/>
        <v>Tai heo muối 200g</v>
      </c>
      <c r="AF96" s="7">
        <f t="shared" si="13"/>
        <v>4</v>
      </c>
    </row>
    <row r="97" spans="1:32" x14ac:dyDescent="0.25">
      <c r="A97" s="11">
        <v>45903</v>
      </c>
      <c r="B97" s="25">
        <v>4176155421</v>
      </c>
      <c r="C97" s="12" t="s">
        <v>7214</v>
      </c>
      <c r="D97" s="16">
        <f t="shared" si="14"/>
        <v>45903</v>
      </c>
      <c r="G97" s="13" t="s">
        <v>7185</v>
      </c>
      <c r="I97" s="13" t="s">
        <v>7198</v>
      </c>
      <c r="J97" s="13" t="s">
        <v>1796</v>
      </c>
      <c r="K97" s="13" t="s">
        <v>39</v>
      </c>
      <c r="L97" s="25" t="str">
        <f>VLOOKUP($K97,TONG_SL!$A:$D,2,0)</f>
        <v>Chả cốm 300g</v>
      </c>
      <c r="N97" s="25" t="str">
        <f t="shared" si="18"/>
        <v>K-C6</v>
      </c>
      <c r="Q97" s="25" t="str">
        <f>VLOOKUP(K97,TONG_SL!$A:$D,3,0)</f>
        <v>Túi</v>
      </c>
      <c r="R97" s="54">
        <v>5</v>
      </c>
      <c r="T97" s="1">
        <f>VLOOKUP(VLOOKUP(G97,Ma_KH!$A:$R,18,0)&amp;K97,Gia_MB!$A:$F,6,0)</f>
        <v>74250</v>
      </c>
      <c r="U97" s="14">
        <f t="shared" si="15"/>
        <v>371250</v>
      </c>
      <c r="W97" s="64">
        <f t="shared" si="19"/>
        <v>0</v>
      </c>
      <c r="X97" s="1" t="str">
        <f t="shared" si="16"/>
        <v>8</v>
      </c>
      <c r="Z97" s="14">
        <f t="shared" si="17"/>
        <v>29700</v>
      </c>
      <c r="AA97" s="7">
        <f>VLOOKUP(G97,Ma_KH!$A:$R,14,0)</f>
        <v>60</v>
      </c>
      <c r="AD97" s="7" t="str">
        <f>IFERROR(VLOOKUP(J97,'Chuyển Mã'!$B$3:$C$9,2,0),"")</f>
        <v>Tỉnh</v>
      </c>
      <c r="AE97" s="7" t="str">
        <f t="shared" si="12"/>
        <v>Chả cốm 300g</v>
      </c>
      <c r="AF97" s="7">
        <f t="shared" si="13"/>
        <v>5</v>
      </c>
    </row>
    <row r="98" spans="1:32" x14ac:dyDescent="0.25">
      <c r="A98" s="11">
        <v>45903</v>
      </c>
      <c r="B98" s="25">
        <v>4176155421</v>
      </c>
      <c r="C98" s="12" t="s">
        <v>7214</v>
      </c>
      <c r="D98" s="16">
        <f t="shared" si="14"/>
        <v>45903</v>
      </c>
      <c r="G98" s="13" t="s">
        <v>7185</v>
      </c>
      <c r="I98" s="13" t="s">
        <v>7198</v>
      </c>
      <c r="J98" s="13" t="s">
        <v>1796</v>
      </c>
      <c r="K98" s="13" t="s">
        <v>51</v>
      </c>
      <c r="L98" s="25" t="str">
        <f>VLOOKUP($K98,TONG_SL!$A:$D,2,0)</f>
        <v>Mọc Nấm Hương 250g</v>
      </c>
      <c r="N98" s="25" t="str">
        <f t="shared" si="18"/>
        <v>K-C6</v>
      </c>
      <c r="Q98" s="25" t="str">
        <f>VLOOKUP(K98,TONG_SL!$A:$D,3,0)</f>
        <v>Túi</v>
      </c>
      <c r="R98" s="54">
        <v>6</v>
      </c>
      <c r="T98" s="1">
        <f>VLOOKUP(VLOOKUP(G98,Ma_KH!$A:$R,18,0)&amp;K98,Gia_MB!$A:$F,6,0)</f>
        <v>46000</v>
      </c>
      <c r="U98" s="14">
        <f t="shared" si="15"/>
        <v>276000</v>
      </c>
      <c r="W98" s="64">
        <f t="shared" si="19"/>
        <v>0</v>
      </c>
      <c r="X98" s="1" t="str">
        <f t="shared" si="16"/>
        <v>8</v>
      </c>
      <c r="Z98" s="14">
        <f t="shared" si="17"/>
        <v>22080</v>
      </c>
      <c r="AA98" s="7">
        <f>VLOOKUP(G98,Ma_KH!$A:$R,14,0)</f>
        <v>60</v>
      </c>
      <c r="AD98" s="7" t="str">
        <f>IFERROR(VLOOKUP(J98,'Chuyển Mã'!$B$3:$C$9,2,0),"")</f>
        <v>Tỉnh</v>
      </c>
      <c r="AE98" s="7" t="str">
        <f t="shared" si="12"/>
        <v>Mọc Nấm Hương 250g</v>
      </c>
      <c r="AF98" s="7">
        <f t="shared" si="13"/>
        <v>6</v>
      </c>
    </row>
    <row r="99" spans="1:32" x14ac:dyDescent="0.25">
      <c r="A99" s="11">
        <v>45903</v>
      </c>
      <c r="B99" s="25">
        <v>4176155887</v>
      </c>
      <c r="C99" s="12" t="s">
        <v>7214</v>
      </c>
      <c r="D99" s="16">
        <f t="shared" si="14"/>
        <v>45903</v>
      </c>
      <c r="G99" s="13" t="s">
        <v>7185</v>
      </c>
      <c r="I99" s="13" t="s">
        <v>7199</v>
      </c>
      <c r="J99" s="13" t="s">
        <v>1796</v>
      </c>
      <c r="K99" s="13" t="s">
        <v>51</v>
      </c>
      <c r="L99" s="25" t="str">
        <f>VLOOKUP($K99,TONG_SL!$A:$D,2,0)</f>
        <v>Mọc Nấm Hương 250g</v>
      </c>
      <c r="N99" s="25" t="str">
        <f t="shared" si="18"/>
        <v>K-C6</v>
      </c>
      <c r="Q99" s="25" t="str">
        <f>VLOOKUP(K99,TONG_SL!$A:$D,3,0)</f>
        <v>Túi</v>
      </c>
      <c r="R99" s="54">
        <v>5</v>
      </c>
      <c r="T99" s="1">
        <f>VLOOKUP(VLOOKUP(G99,Ma_KH!$A:$R,18,0)&amp;K99,Gia_MB!$A:$F,6,0)</f>
        <v>46000</v>
      </c>
      <c r="U99" s="14">
        <f t="shared" si="15"/>
        <v>230000</v>
      </c>
      <c r="W99" s="64">
        <f t="shared" si="19"/>
        <v>0</v>
      </c>
      <c r="X99" s="1" t="str">
        <f t="shared" si="16"/>
        <v>8</v>
      </c>
      <c r="Z99" s="14">
        <f t="shared" si="17"/>
        <v>18400</v>
      </c>
      <c r="AA99" s="7">
        <f>VLOOKUP(G99,Ma_KH!$A:$R,14,0)</f>
        <v>60</v>
      </c>
      <c r="AD99" s="7" t="str">
        <f>IFERROR(VLOOKUP(J99,'Chuyển Mã'!$B$3:$C$9,2,0),"")</f>
        <v>Tỉnh</v>
      </c>
      <c r="AE99" s="7" t="str">
        <f t="shared" si="12"/>
        <v>Mọc Nấm Hương 250g</v>
      </c>
      <c r="AF99" s="7">
        <f t="shared" si="13"/>
        <v>5</v>
      </c>
    </row>
    <row r="100" spans="1:32" x14ac:dyDescent="0.25">
      <c r="A100" s="11">
        <v>45903</v>
      </c>
      <c r="B100" s="25">
        <v>4176155887</v>
      </c>
      <c r="C100" s="12" t="s">
        <v>7214</v>
      </c>
      <c r="D100" s="16">
        <f t="shared" si="14"/>
        <v>45903</v>
      </c>
      <c r="G100" s="13" t="s">
        <v>7185</v>
      </c>
      <c r="I100" s="13" t="s">
        <v>7199</v>
      </c>
      <c r="J100" s="13" t="s">
        <v>1796</v>
      </c>
      <c r="K100" s="13" t="s">
        <v>39</v>
      </c>
      <c r="L100" s="25" t="str">
        <f>VLOOKUP($K100,TONG_SL!$A:$D,2,0)</f>
        <v>Chả cốm 300g</v>
      </c>
      <c r="N100" s="25" t="str">
        <f t="shared" si="18"/>
        <v>K-C6</v>
      </c>
      <c r="Q100" s="25" t="str">
        <f>VLOOKUP(K100,TONG_SL!$A:$D,3,0)</f>
        <v>Túi</v>
      </c>
      <c r="R100" s="54">
        <v>5</v>
      </c>
      <c r="T100" s="1">
        <f>VLOOKUP(VLOOKUP(G100,Ma_KH!$A:$R,18,0)&amp;K100,Gia_MB!$A:$F,6,0)</f>
        <v>74250</v>
      </c>
      <c r="U100" s="14">
        <f t="shared" si="15"/>
        <v>371250</v>
      </c>
      <c r="W100" s="64">
        <f t="shared" si="19"/>
        <v>0</v>
      </c>
      <c r="X100" s="1" t="str">
        <f t="shared" si="16"/>
        <v>8</v>
      </c>
      <c r="Z100" s="14">
        <f t="shared" si="17"/>
        <v>29700</v>
      </c>
      <c r="AA100" s="7">
        <f>VLOOKUP(G100,Ma_KH!$A:$R,14,0)</f>
        <v>60</v>
      </c>
      <c r="AD100" s="7" t="str">
        <f>IFERROR(VLOOKUP(J100,'Chuyển Mã'!$B$3:$C$9,2,0),"")</f>
        <v>Tỉnh</v>
      </c>
      <c r="AE100" s="7" t="str">
        <f t="shared" si="12"/>
        <v>Chả cốm 300g</v>
      </c>
      <c r="AF100" s="7">
        <f t="shared" si="13"/>
        <v>5</v>
      </c>
    </row>
    <row r="101" spans="1:32" x14ac:dyDescent="0.25">
      <c r="A101" s="11">
        <v>45903</v>
      </c>
      <c r="B101" s="25">
        <v>4176155887</v>
      </c>
      <c r="C101" s="12" t="s">
        <v>7214</v>
      </c>
      <c r="D101" s="16">
        <f t="shared" si="14"/>
        <v>45903</v>
      </c>
      <c r="G101" s="13" t="s">
        <v>7185</v>
      </c>
      <c r="I101" s="13" t="s">
        <v>7199</v>
      </c>
      <c r="J101" s="13" t="s">
        <v>1796</v>
      </c>
      <c r="K101" s="13" t="s">
        <v>49</v>
      </c>
      <c r="L101" s="25" t="str">
        <f>VLOOKUP($K101,TONG_SL!$A:$D,2,0)</f>
        <v>Giò sụn gà 250g</v>
      </c>
      <c r="N101" s="25" t="str">
        <f t="shared" si="18"/>
        <v>K-C6</v>
      </c>
      <c r="Q101" s="25" t="str">
        <f>VLOOKUP(K101,TONG_SL!$A:$D,3,0)</f>
        <v>Túi</v>
      </c>
      <c r="R101" s="54">
        <v>4</v>
      </c>
      <c r="T101" s="1">
        <f>VLOOKUP(VLOOKUP(G101,Ma_KH!$A:$R,18,0)&amp;K101,Gia_MB!$A:$F,6,0)</f>
        <v>50400</v>
      </c>
      <c r="U101" s="14">
        <f t="shared" si="15"/>
        <v>201600</v>
      </c>
      <c r="W101" s="64">
        <f t="shared" si="19"/>
        <v>0</v>
      </c>
      <c r="X101" s="1" t="str">
        <f t="shared" si="16"/>
        <v>8</v>
      </c>
      <c r="Z101" s="14">
        <f t="shared" si="17"/>
        <v>16128</v>
      </c>
      <c r="AA101" s="7">
        <f>VLOOKUP(G101,Ma_KH!$A:$R,14,0)</f>
        <v>60</v>
      </c>
      <c r="AD101" s="7" t="str">
        <f>IFERROR(VLOOKUP(J101,'Chuyển Mã'!$B$3:$C$9,2,0),"")</f>
        <v>Tỉnh</v>
      </c>
      <c r="AE101" s="7" t="str">
        <f t="shared" si="12"/>
        <v>Giò sụn gà 250g</v>
      </c>
      <c r="AF101" s="7">
        <f t="shared" si="13"/>
        <v>4</v>
      </c>
    </row>
    <row r="102" spans="1:32" x14ac:dyDescent="0.25">
      <c r="A102" s="11">
        <v>45903</v>
      </c>
      <c r="B102" s="25">
        <v>4176155887</v>
      </c>
      <c r="C102" s="12" t="s">
        <v>7214</v>
      </c>
      <c r="D102" s="16">
        <f t="shared" si="14"/>
        <v>45903</v>
      </c>
      <c r="G102" s="13" t="s">
        <v>7185</v>
      </c>
      <c r="I102" s="13" t="s">
        <v>7199</v>
      </c>
      <c r="J102" s="13" t="s">
        <v>1796</v>
      </c>
      <c r="K102" s="13" t="s">
        <v>35</v>
      </c>
      <c r="L102" s="25" t="str">
        <f>VLOOKUP($K102,TONG_SL!$A:$D,2,0)</f>
        <v>Tai heo muối 200g</v>
      </c>
      <c r="N102" s="25" t="str">
        <f t="shared" si="18"/>
        <v>K-C6</v>
      </c>
      <c r="Q102" s="25" t="str">
        <f>VLOOKUP(K102,TONG_SL!$A:$D,3,0)</f>
        <v>Túi</v>
      </c>
      <c r="R102" s="54">
        <v>4</v>
      </c>
      <c r="T102" s="1">
        <f>VLOOKUP(VLOOKUP(G102,Ma_KH!$A:$R,18,0)&amp;K102,Gia_MB!$A:$F,6,0)</f>
        <v>55595</v>
      </c>
      <c r="U102" s="14">
        <f t="shared" si="15"/>
        <v>222380</v>
      </c>
      <c r="W102" s="64">
        <f t="shared" si="19"/>
        <v>0</v>
      </c>
      <c r="X102" s="1" t="str">
        <f t="shared" si="16"/>
        <v>8</v>
      </c>
      <c r="Z102" s="14">
        <f t="shared" si="17"/>
        <v>17790.400000000001</v>
      </c>
      <c r="AA102" s="7">
        <f>VLOOKUP(G102,Ma_KH!$A:$R,14,0)</f>
        <v>60</v>
      </c>
      <c r="AD102" s="7" t="str">
        <f>IFERROR(VLOOKUP(J102,'Chuyển Mã'!$B$3:$C$9,2,0),"")</f>
        <v>Tỉnh</v>
      </c>
      <c r="AE102" s="7" t="str">
        <f t="shared" si="12"/>
        <v>Tai heo muối 200g</v>
      </c>
      <c r="AF102" s="7">
        <f t="shared" si="13"/>
        <v>4</v>
      </c>
    </row>
    <row r="103" spans="1:32" x14ac:dyDescent="0.25">
      <c r="A103" s="11">
        <v>45903</v>
      </c>
      <c r="B103" s="25">
        <v>4176155887</v>
      </c>
      <c r="C103" s="12" t="s">
        <v>7214</v>
      </c>
      <c r="D103" s="16">
        <f t="shared" si="14"/>
        <v>45903</v>
      </c>
      <c r="G103" s="13" t="s">
        <v>7185</v>
      </c>
      <c r="I103" s="13" t="s">
        <v>7199</v>
      </c>
      <c r="J103" s="13" t="s">
        <v>1796</v>
      </c>
      <c r="K103" s="13" t="s">
        <v>30</v>
      </c>
      <c r="L103" s="25" t="str">
        <f>VLOOKUP($K103,TONG_SL!$A:$D,2,0)</f>
        <v>Gà muối 500g</v>
      </c>
      <c r="N103" s="25" t="str">
        <f t="shared" si="18"/>
        <v>K-C6</v>
      </c>
      <c r="Q103" s="25" t="str">
        <f>VLOOKUP(K103,TONG_SL!$A:$D,3,0)</f>
        <v>Túi</v>
      </c>
      <c r="R103" s="54">
        <v>6</v>
      </c>
      <c r="T103" s="1">
        <f>VLOOKUP(VLOOKUP(G103,Ma_KH!$A:$R,18,0)&amp;K103,Gia_MB!$A:$F,6,0)</f>
        <v>111058</v>
      </c>
      <c r="U103" s="14">
        <f t="shared" si="15"/>
        <v>666348</v>
      </c>
      <c r="W103" s="64">
        <f t="shared" si="19"/>
        <v>0</v>
      </c>
      <c r="X103" s="1" t="str">
        <f t="shared" si="16"/>
        <v>8</v>
      </c>
      <c r="Z103" s="14">
        <f t="shared" si="17"/>
        <v>53307.840000000004</v>
      </c>
      <c r="AA103" s="7">
        <f>VLOOKUP(G103,Ma_KH!$A:$R,14,0)</f>
        <v>60</v>
      </c>
      <c r="AD103" s="7" t="str">
        <f>IFERROR(VLOOKUP(J103,'Chuyển Mã'!$B$3:$C$9,2,0),"")</f>
        <v>Tỉnh</v>
      </c>
      <c r="AE103" s="7" t="str">
        <f t="shared" si="12"/>
        <v>Gà muối 500g</v>
      </c>
      <c r="AF103" s="7">
        <f t="shared" si="13"/>
        <v>6</v>
      </c>
    </row>
    <row r="104" spans="1:32" x14ac:dyDescent="0.25">
      <c r="A104" s="11">
        <v>45903</v>
      </c>
      <c r="B104" s="25">
        <v>4176155887</v>
      </c>
      <c r="C104" s="12" t="s">
        <v>7214</v>
      </c>
      <c r="D104" s="16">
        <f t="shared" si="14"/>
        <v>45903</v>
      </c>
      <c r="G104" s="13" t="s">
        <v>7185</v>
      </c>
      <c r="I104" s="13" t="s">
        <v>7199</v>
      </c>
      <c r="J104" s="13" t="s">
        <v>1796</v>
      </c>
      <c r="K104" s="13" t="s">
        <v>27</v>
      </c>
      <c r="L104" s="25" t="str">
        <f>VLOOKUP($K104,TONG_SL!$A:$D,2,0)</f>
        <v>Chân giò heo muối 300g</v>
      </c>
      <c r="N104" s="25" t="str">
        <f t="shared" si="18"/>
        <v>K-C6</v>
      </c>
      <c r="Q104" s="25" t="str">
        <f>VLOOKUP(K104,TONG_SL!$A:$D,3,0)</f>
        <v>Túi</v>
      </c>
      <c r="R104" s="54">
        <v>12</v>
      </c>
      <c r="T104" s="1">
        <f>VLOOKUP(VLOOKUP(G104,Ma_KH!$A:$R,18,0)&amp;K104,Gia_MB!$A:$F,6,0)</f>
        <v>73431</v>
      </c>
      <c r="U104" s="14">
        <f t="shared" si="15"/>
        <v>881172</v>
      </c>
      <c r="W104" s="64">
        <f t="shared" si="19"/>
        <v>0</v>
      </c>
      <c r="X104" s="1" t="str">
        <f t="shared" si="16"/>
        <v>8</v>
      </c>
      <c r="Z104" s="14">
        <f t="shared" si="17"/>
        <v>70493.759999999995</v>
      </c>
      <c r="AA104" s="7">
        <f>VLOOKUP(G104,Ma_KH!$A:$R,14,0)</f>
        <v>60</v>
      </c>
      <c r="AD104" s="7" t="str">
        <f>IFERROR(VLOOKUP(J104,'Chuyển Mã'!$B$3:$C$9,2,0),"")</f>
        <v>Tỉnh</v>
      </c>
      <c r="AE104" s="7" t="str">
        <f t="shared" si="12"/>
        <v>Chân giò heo muối 300g</v>
      </c>
      <c r="AF104" s="7">
        <f t="shared" si="13"/>
        <v>12</v>
      </c>
    </row>
    <row r="105" spans="1:32" x14ac:dyDescent="0.25">
      <c r="A105" s="11">
        <v>45903</v>
      </c>
      <c r="B105" s="25">
        <v>4176155321</v>
      </c>
      <c r="C105" s="12" t="s">
        <v>7214</v>
      </c>
      <c r="D105" s="16">
        <f t="shared" si="14"/>
        <v>45903</v>
      </c>
      <c r="G105" s="13" t="s">
        <v>7185</v>
      </c>
      <c r="I105" s="13" t="s">
        <v>7200</v>
      </c>
      <c r="J105" s="13" t="s">
        <v>1796</v>
      </c>
      <c r="K105" s="13" t="s">
        <v>51</v>
      </c>
      <c r="L105" s="25" t="str">
        <f>VLOOKUP($K105,TONG_SL!$A:$D,2,0)</f>
        <v>Mọc Nấm Hương 250g</v>
      </c>
      <c r="N105" s="25" t="str">
        <f t="shared" si="18"/>
        <v>K-C6</v>
      </c>
      <c r="Q105" s="25" t="str">
        <f>VLOOKUP(K105,TONG_SL!$A:$D,3,0)</f>
        <v>Túi</v>
      </c>
      <c r="R105" s="54">
        <v>6</v>
      </c>
      <c r="T105" s="1">
        <f>VLOOKUP(VLOOKUP(G105,Ma_KH!$A:$R,18,0)&amp;K105,Gia_MB!$A:$F,6,0)</f>
        <v>46000</v>
      </c>
      <c r="U105" s="14">
        <f t="shared" si="15"/>
        <v>276000</v>
      </c>
      <c r="W105" s="64">
        <f t="shared" si="19"/>
        <v>0</v>
      </c>
      <c r="X105" s="1" t="str">
        <f t="shared" si="16"/>
        <v>8</v>
      </c>
      <c r="Z105" s="14">
        <f t="shared" si="17"/>
        <v>22080</v>
      </c>
      <c r="AA105" s="7">
        <f>VLOOKUP(G105,Ma_KH!$A:$R,14,0)</f>
        <v>60</v>
      </c>
      <c r="AD105" s="7" t="str">
        <f>IFERROR(VLOOKUP(J105,'Chuyển Mã'!$B$3:$C$9,2,0),"")</f>
        <v>Tỉnh</v>
      </c>
      <c r="AE105" s="7" t="str">
        <f t="shared" si="12"/>
        <v>Mọc Nấm Hương 250g</v>
      </c>
      <c r="AF105" s="7">
        <f t="shared" si="13"/>
        <v>6</v>
      </c>
    </row>
    <row r="106" spans="1:32" x14ac:dyDescent="0.25">
      <c r="A106" s="11">
        <v>45903</v>
      </c>
      <c r="B106" s="25">
        <v>4176155321</v>
      </c>
      <c r="C106" s="12" t="s">
        <v>7214</v>
      </c>
      <c r="D106" s="16">
        <f t="shared" si="14"/>
        <v>45903</v>
      </c>
      <c r="G106" s="13" t="s">
        <v>7185</v>
      </c>
      <c r="I106" s="13" t="s">
        <v>7200</v>
      </c>
      <c r="J106" s="13" t="s">
        <v>1796</v>
      </c>
      <c r="K106" s="13" t="s">
        <v>39</v>
      </c>
      <c r="L106" s="25" t="str">
        <f>VLOOKUP($K106,TONG_SL!$A:$D,2,0)</f>
        <v>Chả cốm 300g</v>
      </c>
      <c r="N106" s="25" t="str">
        <f t="shared" si="18"/>
        <v>K-C6</v>
      </c>
      <c r="Q106" s="25" t="str">
        <f>VLOOKUP(K106,TONG_SL!$A:$D,3,0)</f>
        <v>Túi</v>
      </c>
      <c r="R106" s="54">
        <v>5</v>
      </c>
      <c r="T106" s="1">
        <f>VLOOKUP(VLOOKUP(G106,Ma_KH!$A:$R,18,0)&amp;K106,Gia_MB!$A:$F,6,0)</f>
        <v>74250</v>
      </c>
      <c r="U106" s="14">
        <f t="shared" si="15"/>
        <v>371250</v>
      </c>
      <c r="W106" s="64">
        <f t="shared" si="19"/>
        <v>0</v>
      </c>
      <c r="X106" s="1" t="str">
        <f t="shared" si="16"/>
        <v>8</v>
      </c>
      <c r="Z106" s="14">
        <f t="shared" si="17"/>
        <v>29700</v>
      </c>
      <c r="AA106" s="7">
        <f>VLOOKUP(G106,Ma_KH!$A:$R,14,0)</f>
        <v>60</v>
      </c>
      <c r="AD106" s="7" t="str">
        <f>IFERROR(VLOOKUP(J106,'Chuyển Mã'!$B$3:$C$9,2,0),"")</f>
        <v>Tỉnh</v>
      </c>
      <c r="AE106" s="7" t="str">
        <f t="shared" si="12"/>
        <v>Chả cốm 300g</v>
      </c>
      <c r="AF106" s="7">
        <f t="shared" si="13"/>
        <v>5</v>
      </c>
    </row>
    <row r="107" spans="1:32" x14ac:dyDescent="0.25">
      <c r="A107" s="11">
        <v>45903</v>
      </c>
      <c r="B107" s="25">
        <v>4176155321</v>
      </c>
      <c r="C107" s="12" t="s">
        <v>7214</v>
      </c>
      <c r="D107" s="16">
        <f t="shared" si="14"/>
        <v>45903</v>
      </c>
      <c r="G107" s="13" t="s">
        <v>7185</v>
      </c>
      <c r="I107" s="13" t="s">
        <v>7200</v>
      </c>
      <c r="J107" s="13" t="s">
        <v>1796</v>
      </c>
      <c r="K107" s="13" t="s">
        <v>30</v>
      </c>
      <c r="L107" s="25" t="str">
        <f>VLOOKUP($K107,TONG_SL!$A:$D,2,0)</f>
        <v>Gà muối 500g</v>
      </c>
      <c r="N107" s="25" t="str">
        <f t="shared" si="18"/>
        <v>K-C6</v>
      </c>
      <c r="Q107" s="25" t="str">
        <f>VLOOKUP(K107,TONG_SL!$A:$D,3,0)</f>
        <v>Túi</v>
      </c>
      <c r="R107" s="54">
        <v>12</v>
      </c>
      <c r="T107" s="1">
        <f>VLOOKUP(VLOOKUP(G107,Ma_KH!$A:$R,18,0)&amp;K107,Gia_MB!$A:$F,6,0)</f>
        <v>111058</v>
      </c>
      <c r="U107" s="14">
        <f t="shared" si="15"/>
        <v>1332696</v>
      </c>
      <c r="W107" s="64">
        <f t="shared" si="19"/>
        <v>0</v>
      </c>
      <c r="X107" s="1" t="str">
        <f t="shared" si="16"/>
        <v>8</v>
      </c>
      <c r="Z107" s="14">
        <f t="shared" si="17"/>
        <v>106615.68000000001</v>
      </c>
      <c r="AA107" s="7">
        <f>VLOOKUP(G107,Ma_KH!$A:$R,14,0)</f>
        <v>60</v>
      </c>
      <c r="AD107" s="7" t="str">
        <f>IFERROR(VLOOKUP(J107,'Chuyển Mã'!$B$3:$C$9,2,0),"")</f>
        <v>Tỉnh</v>
      </c>
      <c r="AE107" s="7" t="str">
        <f t="shared" si="12"/>
        <v>Gà muối 500g</v>
      </c>
      <c r="AF107" s="7">
        <f t="shared" si="13"/>
        <v>12</v>
      </c>
    </row>
    <row r="108" spans="1:32" x14ac:dyDescent="0.25">
      <c r="A108" s="11">
        <v>45903</v>
      </c>
      <c r="B108" s="25">
        <v>4176155321</v>
      </c>
      <c r="C108" s="12" t="s">
        <v>7214</v>
      </c>
      <c r="D108" s="16">
        <f t="shared" si="14"/>
        <v>45903</v>
      </c>
      <c r="G108" s="13" t="s">
        <v>7185</v>
      </c>
      <c r="I108" s="13" t="s">
        <v>7200</v>
      </c>
      <c r="J108" s="13" t="s">
        <v>1796</v>
      </c>
      <c r="K108" s="13" t="s">
        <v>27</v>
      </c>
      <c r="L108" s="25" t="str">
        <f>VLOOKUP($K108,TONG_SL!$A:$D,2,0)</f>
        <v>Chân giò heo muối 300g</v>
      </c>
      <c r="N108" s="25" t="str">
        <f t="shared" si="18"/>
        <v>K-C6</v>
      </c>
      <c r="Q108" s="25" t="str">
        <f>VLOOKUP(K108,TONG_SL!$A:$D,3,0)</f>
        <v>Túi</v>
      </c>
      <c r="R108" s="54">
        <v>50</v>
      </c>
      <c r="T108" s="1">
        <f>VLOOKUP(VLOOKUP(G108,Ma_KH!$A:$R,18,0)&amp;K108,Gia_MB!$A:$F,6,0)</f>
        <v>73431</v>
      </c>
      <c r="U108" s="14">
        <f t="shared" si="15"/>
        <v>3671550</v>
      </c>
      <c r="W108" s="64">
        <f t="shared" si="19"/>
        <v>0</v>
      </c>
      <c r="X108" s="1" t="str">
        <f t="shared" si="16"/>
        <v>8</v>
      </c>
      <c r="Z108" s="14">
        <f t="shared" si="17"/>
        <v>293724</v>
      </c>
      <c r="AA108" s="7">
        <f>VLOOKUP(G108,Ma_KH!$A:$R,14,0)</f>
        <v>60</v>
      </c>
      <c r="AD108" s="7" t="str">
        <f>IFERROR(VLOOKUP(J108,'Chuyển Mã'!$B$3:$C$9,2,0),"")</f>
        <v>Tỉnh</v>
      </c>
      <c r="AE108" s="7" t="str">
        <f t="shared" si="12"/>
        <v>Chân giò heo muối 300g</v>
      </c>
      <c r="AF108" s="7">
        <f t="shared" si="13"/>
        <v>50</v>
      </c>
    </row>
    <row r="109" spans="1:32" x14ac:dyDescent="0.25">
      <c r="A109" s="11">
        <v>45903</v>
      </c>
      <c r="B109" s="25">
        <v>4176156449</v>
      </c>
      <c r="C109" s="12" t="s">
        <v>7214</v>
      </c>
      <c r="D109" s="16">
        <f t="shared" si="14"/>
        <v>45903</v>
      </c>
      <c r="G109" s="13" t="s">
        <v>7185</v>
      </c>
      <c r="I109" s="13" t="s">
        <v>7201</v>
      </c>
      <c r="J109" s="13" t="s">
        <v>1796</v>
      </c>
      <c r="K109" s="13" t="s">
        <v>35</v>
      </c>
      <c r="L109" s="25" t="str">
        <f>VLOOKUP($K109,TONG_SL!$A:$D,2,0)</f>
        <v>Tai heo muối 200g</v>
      </c>
      <c r="N109" s="25" t="str">
        <f t="shared" si="18"/>
        <v>K-C6</v>
      </c>
      <c r="Q109" s="25" t="str">
        <f>VLOOKUP(K109,TONG_SL!$A:$D,3,0)</f>
        <v>Túi</v>
      </c>
      <c r="R109" s="54">
        <v>4</v>
      </c>
      <c r="T109" s="1">
        <f>VLOOKUP(VLOOKUP(G109,Ma_KH!$A:$R,18,0)&amp;K109,Gia_MB!$A:$F,6,0)</f>
        <v>55595</v>
      </c>
      <c r="U109" s="14">
        <f t="shared" si="15"/>
        <v>222380</v>
      </c>
      <c r="W109" s="64">
        <f t="shared" si="19"/>
        <v>0</v>
      </c>
      <c r="X109" s="1" t="str">
        <f t="shared" si="16"/>
        <v>8</v>
      </c>
      <c r="Z109" s="14">
        <f t="shared" si="17"/>
        <v>17790.400000000001</v>
      </c>
      <c r="AA109" s="7">
        <f>VLOOKUP(G109,Ma_KH!$A:$R,14,0)</f>
        <v>60</v>
      </c>
      <c r="AD109" s="7" t="str">
        <f>IFERROR(VLOOKUP(J109,'Chuyển Mã'!$B$3:$C$9,2,0),"")</f>
        <v>Tỉnh</v>
      </c>
      <c r="AE109" s="7" t="str">
        <f t="shared" si="12"/>
        <v>Tai heo muối 200g</v>
      </c>
      <c r="AF109" s="7">
        <f t="shared" si="13"/>
        <v>4</v>
      </c>
    </row>
    <row r="110" spans="1:32" x14ac:dyDescent="0.25">
      <c r="A110" s="11">
        <v>45903</v>
      </c>
      <c r="B110" s="25">
        <v>4176156449</v>
      </c>
      <c r="C110" s="12" t="s">
        <v>7214</v>
      </c>
      <c r="D110" s="16">
        <f t="shared" si="14"/>
        <v>45903</v>
      </c>
      <c r="G110" s="13" t="s">
        <v>7185</v>
      </c>
      <c r="I110" s="13" t="s">
        <v>7201</v>
      </c>
      <c r="J110" s="13" t="s">
        <v>1796</v>
      </c>
      <c r="K110" s="13" t="s">
        <v>39</v>
      </c>
      <c r="L110" s="25" t="str">
        <f>VLOOKUP($K110,TONG_SL!$A:$D,2,0)</f>
        <v>Chả cốm 300g</v>
      </c>
      <c r="N110" s="25" t="str">
        <f t="shared" si="18"/>
        <v>K-C6</v>
      </c>
      <c r="Q110" s="25" t="str">
        <f>VLOOKUP(K110,TONG_SL!$A:$D,3,0)</f>
        <v>Túi</v>
      </c>
      <c r="R110" s="54">
        <v>2</v>
      </c>
      <c r="T110" s="1">
        <f>VLOOKUP(VLOOKUP(G110,Ma_KH!$A:$R,18,0)&amp;K110,Gia_MB!$A:$F,6,0)</f>
        <v>74250</v>
      </c>
      <c r="U110" s="14">
        <f t="shared" si="15"/>
        <v>148500</v>
      </c>
      <c r="W110" s="64">
        <f t="shared" si="19"/>
        <v>0</v>
      </c>
      <c r="X110" s="1" t="str">
        <f t="shared" si="16"/>
        <v>8</v>
      </c>
      <c r="Z110" s="14">
        <f t="shared" si="17"/>
        <v>11880</v>
      </c>
      <c r="AA110" s="7">
        <f>VLOOKUP(G110,Ma_KH!$A:$R,14,0)</f>
        <v>60</v>
      </c>
      <c r="AD110" s="7" t="str">
        <f>IFERROR(VLOOKUP(J110,'Chuyển Mã'!$B$3:$C$9,2,0),"")</f>
        <v>Tỉnh</v>
      </c>
      <c r="AE110" s="7" t="str">
        <f t="shared" si="12"/>
        <v>Chả cốm 300g</v>
      </c>
      <c r="AF110" s="7">
        <f t="shared" si="13"/>
        <v>2</v>
      </c>
    </row>
    <row r="111" spans="1:32" x14ac:dyDescent="0.25">
      <c r="A111" s="11">
        <v>45903</v>
      </c>
      <c r="B111" s="25">
        <v>4176156449</v>
      </c>
      <c r="C111" s="12" t="s">
        <v>7214</v>
      </c>
      <c r="D111" s="16">
        <f t="shared" si="14"/>
        <v>45903</v>
      </c>
      <c r="G111" s="13" t="s">
        <v>7185</v>
      </c>
      <c r="I111" s="13" t="s">
        <v>7201</v>
      </c>
      <c r="J111" s="13" t="s">
        <v>1796</v>
      </c>
      <c r="K111" s="13" t="s">
        <v>51</v>
      </c>
      <c r="L111" s="25" t="str">
        <f>VLOOKUP($K111,TONG_SL!$A:$D,2,0)</f>
        <v>Mọc Nấm Hương 250g</v>
      </c>
      <c r="N111" s="25" t="str">
        <f t="shared" si="18"/>
        <v>K-C6</v>
      </c>
      <c r="Q111" s="25" t="str">
        <f>VLOOKUP(K111,TONG_SL!$A:$D,3,0)</f>
        <v>Túi</v>
      </c>
      <c r="R111" s="54">
        <v>2</v>
      </c>
      <c r="T111" s="1">
        <f>VLOOKUP(VLOOKUP(G111,Ma_KH!$A:$R,18,0)&amp;K111,Gia_MB!$A:$F,6,0)</f>
        <v>46000</v>
      </c>
      <c r="U111" s="14">
        <f t="shared" si="15"/>
        <v>92000</v>
      </c>
      <c r="W111" s="64">
        <f t="shared" si="19"/>
        <v>0</v>
      </c>
      <c r="X111" s="1" t="str">
        <f t="shared" si="16"/>
        <v>8</v>
      </c>
      <c r="Z111" s="14">
        <f t="shared" si="17"/>
        <v>7360</v>
      </c>
      <c r="AA111" s="7">
        <f>VLOOKUP(G111,Ma_KH!$A:$R,14,0)</f>
        <v>60</v>
      </c>
      <c r="AD111" s="7" t="str">
        <f>IFERROR(VLOOKUP(J111,'Chuyển Mã'!$B$3:$C$9,2,0),"")</f>
        <v>Tỉnh</v>
      </c>
      <c r="AE111" s="7" t="str">
        <f t="shared" si="12"/>
        <v>Mọc Nấm Hương 250g</v>
      </c>
      <c r="AF111" s="7">
        <f t="shared" si="13"/>
        <v>2</v>
      </c>
    </row>
    <row r="112" spans="1:32" x14ac:dyDescent="0.25">
      <c r="A112" s="11">
        <v>45903</v>
      </c>
      <c r="B112" s="25">
        <v>4176156449</v>
      </c>
      <c r="C112" s="12" t="s">
        <v>7214</v>
      </c>
      <c r="D112" s="16">
        <f t="shared" si="14"/>
        <v>45903</v>
      </c>
      <c r="G112" s="13" t="s">
        <v>7185</v>
      </c>
      <c r="I112" s="13" t="s">
        <v>7201</v>
      </c>
      <c r="J112" s="13" t="s">
        <v>1796</v>
      </c>
      <c r="K112" s="13" t="s">
        <v>30</v>
      </c>
      <c r="L112" s="25" t="str">
        <f>VLOOKUP($K112,TONG_SL!$A:$D,2,0)</f>
        <v>Gà muối 500g</v>
      </c>
      <c r="N112" s="25" t="str">
        <f t="shared" si="18"/>
        <v>K-C6</v>
      </c>
      <c r="Q112" s="25" t="str">
        <f>VLOOKUP(K112,TONG_SL!$A:$D,3,0)</f>
        <v>Túi</v>
      </c>
      <c r="R112" s="54">
        <v>10</v>
      </c>
      <c r="T112" s="1">
        <f>VLOOKUP(VLOOKUP(G112,Ma_KH!$A:$R,18,0)&amp;K112,Gia_MB!$A:$F,6,0)</f>
        <v>111058</v>
      </c>
      <c r="U112" s="14">
        <f t="shared" si="15"/>
        <v>1110580</v>
      </c>
      <c r="W112" s="64">
        <f t="shared" si="19"/>
        <v>0</v>
      </c>
      <c r="X112" s="1" t="str">
        <f t="shared" si="16"/>
        <v>8</v>
      </c>
      <c r="Z112" s="14">
        <f t="shared" si="17"/>
        <v>88846.400000000009</v>
      </c>
      <c r="AA112" s="7">
        <f>VLOOKUP(G112,Ma_KH!$A:$R,14,0)</f>
        <v>60</v>
      </c>
      <c r="AD112" s="7" t="str">
        <f>IFERROR(VLOOKUP(J112,'Chuyển Mã'!$B$3:$C$9,2,0),"")</f>
        <v>Tỉnh</v>
      </c>
      <c r="AE112" s="7" t="str">
        <f t="shared" si="12"/>
        <v>Gà muối 500g</v>
      </c>
      <c r="AF112" s="7">
        <f t="shared" si="13"/>
        <v>10</v>
      </c>
    </row>
    <row r="113" spans="1:32" x14ac:dyDescent="0.25">
      <c r="A113" s="11">
        <v>45903</v>
      </c>
      <c r="B113" s="25">
        <v>4176156449</v>
      </c>
      <c r="C113" s="12" t="s">
        <v>7214</v>
      </c>
      <c r="D113" s="16">
        <f t="shared" si="14"/>
        <v>45903</v>
      </c>
      <c r="G113" s="13" t="s">
        <v>7185</v>
      </c>
      <c r="I113" s="13" t="s">
        <v>7201</v>
      </c>
      <c r="J113" s="13" t="s">
        <v>1796</v>
      </c>
      <c r="K113" s="13" t="s">
        <v>27</v>
      </c>
      <c r="L113" s="25" t="str">
        <f>VLOOKUP($K113,TONG_SL!$A:$D,2,0)</f>
        <v>Chân giò heo muối 300g</v>
      </c>
      <c r="N113" s="25" t="str">
        <f t="shared" si="18"/>
        <v>K-C6</v>
      </c>
      <c r="Q113" s="25" t="str">
        <f>VLOOKUP(K113,TONG_SL!$A:$D,3,0)</f>
        <v>Túi</v>
      </c>
      <c r="R113" s="54">
        <v>10</v>
      </c>
      <c r="T113" s="1">
        <f>VLOOKUP(VLOOKUP(G113,Ma_KH!$A:$R,18,0)&amp;K113,Gia_MB!$A:$F,6,0)</f>
        <v>73431</v>
      </c>
      <c r="U113" s="14">
        <f t="shared" si="15"/>
        <v>734310</v>
      </c>
      <c r="W113" s="64">
        <f t="shared" si="19"/>
        <v>0</v>
      </c>
      <c r="X113" s="1" t="str">
        <f t="shared" si="16"/>
        <v>8</v>
      </c>
      <c r="Z113" s="14">
        <f t="shared" si="17"/>
        <v>58744.800000000003</v>
      </c>
      <c r="AA113" s="7">
        <f>VLOOKUP(G113,Ma_KH!$A:$R,14,0)</f>
        <v>60</v>
      </c>
      <c r="AD113" s="7" t="str">
        <f>IFERROR(VLOOKUP(J113,'Chuyển Mã'!$B$3:$C$9,2,0),"")</f>
        <v>Tỉnh</v>
      </c>
      <c r="AE113" s="7" t="str">
        <f t="shared" si="12"/>
        <v>Chân giò heo muối 300g</v>
      </c>
      <c r="AF113" s="7">
        <f t="shared" si="13"/>
        <v>10</v>
      </c>
    </row>
    <row r="114" spans="1:32" x14ac:dyDescent="0.25">
      <c r="A114" s="11">
        <v>45903</v>
      </c>
      <c r="B114" s="25">
        <v>4176154385</v>
      </c>
      <c r="C114" s="12" t="s">
        <v>7214</v>
      </c>
      <c r="D114" s="16">
        <f t="shared" si="14"/>
        <v>45903</v>
      </c>
      <c r="G114" s="13" t="s">
        <v>7185</v>
      </c>
      <c r="I114" s="13" t="s">
        <v>7202</v>
      </c>
      <c r="J114" s="13" t="s">
        <v>1796</v>
      </c>
      <c r="K114" s="13" t="s">
        <v>51</v>
      </c>
      <c r="L114" s="25" t="str">
        <f>VLOOKUP($K114,TONG_SL!$A:$D,2,0)</f>
        <v>Mọc Nấm Hương 250g</v>
      </c>
      <c r="N114" s="25" t="str">
        <f t="shared" si="18"/>
        <v>K-C6</v>
      </c>
      <c r="Q114" s="25" t="str">
        <f>VLOOKUP(K114,TONG_SL!$A:$D,3,0)</f>
        <v>Túi</v>
      </c>
      <c r="R114" s="54">
        <v>10</v>
      </c>
      <c r="T114" s="1">
        <f>VLOOKUP(VLOOKUP(G114,Ma_KH!$A:$R,18,0)&amp;K114,Gia_MB!$A:$F,6,0)</f>
        <v>46000</v>
      </c>
      <c r="U114" s="14">
        <f t="shared" si="15"/>
        <v>460000</v>
      </c>
      <c r="W114" s="64">
        <f t="shared" si="19"/>
        <v>0</v>
      </c>
      <c r="X114" s="1" t="str">
        <f t="shared" si="16"/>
        <v>8</v>
      </c>
      <c r="Z114" s="14">
        <f t="shared" si="17"/>
        <v>36800</v>
      </c>
      <c r="AA114" s="7">
        <f>VLOOKUP(G114,Ma_KH!$A:$R,14,0)</f>
        <v>60</v>
      </c>
      <c r="AD114" s="7" t="str">
        <f>IFERROR(VLOOKUP(J114,'Chuyển Mã'!$B$3:$C$9,2,0),"")</f>
        <v>Tỉnh</v>
      </c>
      <c r="AE114" s="7" t="str">
        <f t="shared" si="12"/>
        <v>Mọc Nấm Hương 250g</v>
      </c>
      <c r="AF114" s="7">
        <f t="shared" si="13"/>
        <v>10</v>
      </c>
    </row>
    <row r="115" spans="1:32" x14ac:dyDescent="0.25">
      <c r="A115" s="11">
        <v>45903</v>
      </c>
      <c r="B115" s="25">
        <v>4176154385</v>
      </c>
      <c r="C115" s="12" t="s">
        <v>7214</v>
      </c>
      <c r="D115" s="16">
        <f t="shared" si="14"/>
        <v>45903</v>
      </c>
      <c r="G115" s="13" t="s">
        <v>7185</v>
      </c>
      <c r="I115" s="13" t="s">
        <v>7202</v>
      </c>
      <c r="J115" s="13" t="s">
        <v>1796</v>
      </c>
      <c r="K115" s="13" t="s">
        <v>39</v>
      </c>
      <c r="L115" s="25" t="str">
        <f>VLOOKUP($K115,TONG_SL!$A:$D,2,0)</f>
        <v>Chả cốm 300g</v>
      </c>
      <c r="N115" s="25" t="str">
        <f t="shared" si="18"/>
        <v>K-C6</v>
      </c>
      <c r="Q115" s="25" t="str">
        <f>VLOOKUP(K115,TONG_SL!$A:$D,3,0)</f>
        <v>Túi</v>
      </c>
      <c r="R115" s="54">
        <v>2</v>
      </c>
      <c r="T115" s="1">
        <f>VLOOKUP(VLOOKUP(G115,Ma_KH!$A:$R,18,0)&amp;K115,Gia_MB!$A:$F,6,0)</f>
        <v>74250</v>
      </c>
      <c r="U115" s="14">
        <f t="shared" si="15"/>
        <v>148500</v>
      </c>
      <c r="W115" s="64">
        <f t="shared" si="19"/>
        <v>0</v>
      </c>
      <c r="X115" s="1" t="str">
        <f t="shared" si="16"/>
        <v>8</v>
      </c>
      <c r="Z115" s="14">
        <f t="shared" si="17"/>
        <v>11880</v>
      </c>
      <c r="AA115" s="7">
        <f>VLOOKUP(G115,Ma_KH!$A:$R,14,0)</f>
        <v>60</v>
      </c>
      <c r="AD115" s="7" t="str">
        <f>IFERROR(VLOOKUP(J115,'Chuyển Mã'!$B$3:$C$9,2,0),"")</f>
        <v>Tỉnh</v>
      </c>
      <c r="AE115" s="7" t="str">
        <f t="shared" si="12"/>
        <v>Chả cốm 300g</v>
      </c>
      <c r="AF115" s="7">
        <f t="shared" si="13"/>
        <v>2</v>
      </c>
    </row>
    <row r="116" spans="1:32" x14ac:dyDescent="0.25">
      <c r="A116" s="11">
        <v>45903</v>
      </c>
      <c r="B116" s="25">
        <v>4176154385</v>
      </c>
      <c r="C116" s="12" t="s">
        <v>7214</v>
      </c>
      <c r="D116" s="16">
        <f t="shared" si="14"/>
        <v>45903</v>
      </c>
      <c r="G116" s="13" t="s">
        <v>7185</v>
      </c>
      <c r="I116" s="13" t="s">
        <v>7202</v>
      </c>
      <c r="J116" s="13" t="s">
        <v>1796</v>
      </c>
      <c r="K116" s="13" t="s">
        <v>35</v>
      </c>
      <c r="L116" s="25" t="str">
        <f>VLOOKUP($K116,TONG_SL!$A:$D,2,0)</f>
        <v>Tai heo muối 200g</v>
      </c>
      <c r="N116" s="25" t="str">
        <f t="shared" si="18"/>
        <v>K-C6</v>
      </c>
      <c r="Q116" s="25" t="str">
        <f>VLOOKUP(K116,TONG_SL!$A:$D,3,0)</f>
        <v>Túi</v>
      </c>
      <c r="R116" s="54">
        <v>6</v>
      </c>
      <c r="T116" s="1">
        <f>VLOOKUP(VLOOKUP(G116,Ma_KH!$A:$R,18,0)&amp;K116,Gia_MB!$A:$F,6,0)</f>
        <v>55595</v>
      </c>
      <c r="U116" s="14">
        <f t="shared" si="15"/>
        <v>333570</v>
      </c>
      <c r="W116" s="64">
        <f t="shared" si="19"/>
        <v>0</v>
      </c>
      <c r="X116" s="1" t="str">
        <f t="shared" si="16"/>
        <v>8</v>
      </c>
      <c r="Z116" s="14">
        <f t="shared" si="17"/>
        <v>26685.600000000002</v>
      </c>
      <c r="AA116" s="7">
        <f>VLOOKUP(G116,Ma_KH!$A:$R,14,0)</f>
        <v>60</v>
      </c>
      <c r="AD116" s="7" t="str">
        <f>IFERROR(VLOOKUP(J116,'Chuyển Mã'!$B$3:$C$9,2,0),"")</f>
        <v>Tỉnh</v>
      </c>
      <c r="AE116" s="7" t="str">
        <f t="shared" si="12"/>
        <v>Tai heo muối 200g</v>
      </c>
      <c r="AF116" s="7">
        <f t="shared" si="13"/>
        <v>6</v>
      </c>
    </row>
    <row r="117" spans="1:32" x14ac:dyDescent="0.25">
      <c r="A117" s="11">
        <v>45903</v>
      </c>
      <c r="B117" s="25">
        <v>4176154385</v>
      </c>
      <c r="C117" s="12" t="s">
        <v>7214</v>
      </c>
      <c r="D117" s="16">
        <f t="shared" si="14"/>
        <v>45903</v>
      </c>
      <c r="G117" s="13" t="s">
        <v>7185</v>
      </c>
      <c r="I117" s="13" t="s">
        <v>7202</v>
      </c>
      <c r="J117" s="13" t="s">
        <v>1796</v>
      </c>
      <c r="K117" s="13" t="s">
        <v>30</v>
      </c>
      <c r="L117" s="25" t="str">
        <f>VLOOKUP($K117,TONG_SL!$A:$D,2,0)</f>
        <v>Gà muối 500g</v>
      </c>
      <c r="N117" s="25" t="str">
        <f t="shared" si="18"/>
        <v>K-C6</v>
      </c>
      <c r="Q117" s="25" t="str">
        <f>VLOOKUP(K117,TONG_SL!$A:$D,3,0)</f>
        <v>Túi</v>
      </c>
      <c r="R117" s="54">
        <v>6</v>
      </c>
      <c r="T117" s="1">
        <f>VLOOKUP(VLOOKUP(G117,Ma_KH!$A:$R,18,0)&amp;K117,Gia_MB!$A:$F,6,0)</f>
        <v>111058</v>
      </c>
      <c r="U117" s="14">
        <f t="shared" si="15"/>
        <v>666348</v>
      </c>
      <c r="W117" s="64">
        <f t="shared" si="19"/>
        <v>0</v>
      </c>
      <c r="X117" s="1" t="str">
        <f t="shared" si="16"/>
        <v>8</v>
      </c>
      <c r="Z117" s="14">
        <f t="shared" si="17"/>
        <v>53307.840000000004</v>
      </c>
      <c r="AA117" s="7">
        <f>VLOOKUP(G117,Ma_KH!$A:$R,14,0)</f>
        <v>60</v>
      </c>
      <c r="AD117" s="7" t="str">
        <f>IFERROR(VLOOKUP(J117,'Chuyển Mã'!$B$3:$C$9,2,0),"")</f>
        <v>Tỉnh</v>
      </c>
      <c r="AE117" s="7" t="str">
        <f t="shared" si="12"/>
        <v>Gà muối 500g</v>
      </c>
      <c r="AF117" s="7">
        <f t="shared" si="13"/>
        <v>6</v>
      </c>
    </row>
    <row r="118" spans="1:32" x14ac:dyDescent="0.25">
      <c r="A118" s="11">
        <v>45903</v>
      </c>
      <c r="B118" s="25">
        <v>4176154385</v>
      </c>
      <c r="C118" s="12" t="s">
        <v>7214</v>
      </c>
      <c r="D118" s="16">
        <f t="shared" si="14"/>
        <v>45903</v>
      </c>
      <c r="G118" s="13" t="s">
        <v>7185</v>
      </c>
      <c r="I118" s="13" t="s">
        <v>7202</v>
      </c>
      <c r="J118" s="13" t="s">
        <v>1796</v>
      </c>
      <c r="K118" s="13" t="s">
        <v>27</v>
      </c>
      <c r="L118" s="25" t="str">
        <f>VLOOKUP($K118,TONG_SL!$A:$D,2,0)</f>
        <v>Chân giò heo muối 300g</v>
      </c>
      <c r="N118" s="25" t="str">
        <f t="shared" si="18"/>
        <v>K-C6</v>
      </c>
      <c r="Q118" s="25" t="str">
        <f>VLOOKUP(K118,TONG_SL!$A:$D,3,0)</f>
        <v>Túi</v>
      </c>
      <c r="R118" s="54">
        <v>12</v>
      </c>
      <c r="T118" s="1">
        <f>VLOOKUP(VLOOKUP(G118,Ma_KH!$A:$R,18,0)&amp;K118,Gia_MB!$A:$F,6,0)</f>
        <v>73431</v>
      </c>
      <c r="U118" s="14">
        <f t="shared" si="15"/>
        <v>881172</v>
      </c>
      <c r="W118" s="64">
        <f t="shared" si="19"/>
        <v>0</v>
      </c>
      <c r="X118" s="1" t="str">
        <f t="shared" si="16"/>
        <v>8</v>
      </c>
      <c r="Z118" s="14">
        <f t="shared" si="17"/>
        <v>70493.759999999995</v>
      </c>
      <c r="AA118" s="7">
        <f>VLOOKUP(G118,Ma_KH!$A:$R,14,0)</f>
        <v>60</v>
      </c>
      <c r="AD118" s="7" t="str">
        <f>IFERROR(VLOOKUP(J118,'Chuyển Mã'!$B$3:$C$9,2,0),"")</f>
        <v>Tỉnh</v>
      </c>
      <c r="AE118" s="7" t="str">
        <f t="shared" si="12"/>
        <v>Chân giò heo muối 300g</v>
      </c>
      <c r="AF118" s="7">
        <f t="shared" si="13"/>
        <v>12</v>
      </c>
    </row>
    <row r="119" spans="1:32" x14ac:dyDescent="0.25">
      <c r="A119" s="11">
        <v>45903</v>
      </c>
      <c r="B119" s="25">
        <v>4176156769</v>
      </c>
      <c r="C119" s="12" t="s">
        <v>7214</v>
      </c>
      <c r="D119" s="16">
        <f t="shared" si="14"/>
        <v>45903</v>
      </c>
      <c r="G119" s="13" t="s">
        <v>7185</v>
      </c>
      <c r="I119" s="13" t="s">
        <v>7203</v>
      </c>
      <c r="J119" s="13" t="s">
        <v>1796</v>
      </c>
      <c r="K119" s="13" t="s">
        <v>27</v>
      </c>
      <c r="L119" s="25" t="str">
        <f>VLOOKUP($K119,TONG_SL!$A:$D,2,0)</f>
        <v>Chân giò heo muối 300g</v>
      </c>
      <c r="N119" s="25" t="str">
        <f t="shared" si="18"/>
        <v>K-C6</v>
      </c>
      <c r="Q119" s="25" t="str">
        <f>VLOOKUP(K119,TONG_SL!$A:$D,3,0)</f>
        <v>Túi</v>
      </c>
      <c r="R119" s="54">
        <v>16</v>
      </c>
      <c r="T119" s="1">
        <f>VLOOKUP(VLOOKUP(G119,Ma_KH!$A:$R,18,0)&amp;K119,Gia_MB!$A:$F,6,0)</f>
        <v>73431</v>
      </c>
      <c r="U119" s="14">
        <f t="shared" si="15"/>
        <v>1174896</v>
      </c>
      <c r="W119" s="64">
        <f t="shared" si="19"/>
        <v>0</v>
      </c>
      <c r="X119" s="1" t="str">
        <f t="shared" si="16"/>
        <v>8</v>
      </c>
      <c r="Z119" s="14">
        <f t="shared" si="17"/>
        <v>93991.680000000008</v>
      </c>
      <c r="AA119" s="7">
        <f>VLOOKUP(G119,Ma_KH!$A:$R,14,0)</f>
        <v>60</v>
      </c>
      <c r="AD119" s="7" t="str">
        <f>IFERROR(VLOOKUP(J119,'Chuyển Mã'!$B$3:$C$9,2,0),"")</f>
        <v>Tỉnh</v>
      </c>
      <c r="AE119" s="7" t="str">
        <f t="shared" si="12"/>
        <v>Chân giò heo muối 300g</v>
      </c>
      <c r="AF119" s="7">
        <f t="shared" si="13"/>
        <v>16</v>
      </c>
    </row>
    <row r="120" spans="1:32" x14ac:dyDescent="0.25">
      <c r="A120" s="11">
        <v>45903</v>
      </c>
      <c r="B120" s="25">
        <v>4176156769</v>
      </c>
      <c r="C120" s="12" t="s">
        <v>7214</v>
      </c>
      <c r="D120" s="16">
        <f t="shared" si="14"/>
        <v>45903</v>
      </c>
      <c r="G120" s="13" t="s">
        <v>7185</v>
      </c>
      <c r="I120" s="13" t="s">
        <v>7203</v>
      </c>
      <c r="J120" s="13" t="s">
        <v>1796</v>
      </c>
      <c r="K120" s="13" t="s">
        <v>30</v>
      </c>
      <c r="L120" s="25" t="str">
        <f>VLOOKUP($K120,TONG_SL!$A:$D,2,0)</f>
        <v>Gà muối 500g</v>
      </c>
      <c r="N120" s="25" t="str">
        <f t="shared" si="18"/>
        <v>K-C6</v>
      </c>
      <c r="Q120" s="25" t="str">
        <f>VLOOKUP(K120,TONG_SL!$A:$D,3,0)</f>
        <v>Túi</v>
      </c>
      <c r="R120" s="54">
        <v>12</v>
      </c>
      <c r="T120" s="1">
        <f>VLOOKUP(VLOOKUP(G120,Ma_KH!$A:$R,18,0)&amp;K120,Gia_MB!$A:$F,6,0)</f>
        <v>111058</v>
      </c>
      <c r="U120" s="14">
        <f t="shared" si="15"/>
        <v>1332696</v>
      </c>
      <c r="W120" s="64">
        <f t="shared" si="19"/>
        <v>0</v>
      </c>
      <c r="X120" s="1" t="str">
        <f t="shared" si="16"/>
        <v>8</v>
      </c>
      <c r="Z120" s="14">
        <f t="shared" si="17"/>
        <v>106615.68000000001</v>
      </c>
      <c r="AA120" s="7">
        <f>VLOOKUP(G120,Ma_KH!$A:$R,14,0)</f>
        <v>60</v>
      </c>
      <c r="AD120" s="7" t="str">
        <f>IFERROR(VLOOKUP(J120,'Chuyển Mã'!$B$3:$C$9,2,0),"")</f>
        <v>Tỉnh</v>
      </c>
      <c r="AE120" s="7" t="str">
        <f t="shared" si="12"/>
        <v>Gà muối 500g</v>
      </c>
      <c r="AF120" s="7">
        <f t="shared" si="13"/>
        <v>12</v>
      </c>
    </row>
    <row r="121" spans="1:32" x14ac:dyDescent="0.25">
      <c r="A121" s="11">
        <v>45903</v>
      </c>
      <c r="B121" s="25">
        <v>4176156769</v>
      </c>
      <c r="C121" s="12" t="s">
        <v>7214</v>
      </c>
      <c r="D121" s="16">
        <f t="shared" si="14"/>
        <v>45903</v>
      </c>
      <c r="G121" s="13" t="s">
        <v>7185</v>
      </c>
      <c r="I121" s="13" t="s">
        <v>7203</v>
      </c>
      <c r="J121" s="13" t="s">
        <v>1796</v>
      </c>
      <c r="K121" s="13" t="s">
        <v>35</v>
      </c>
      <c r="L121" s="25" t="str">
        <f>VLOOKUP($K121,TONG_SL!$A:$D,2,0)</f>
        <v>Tai heo muối 200g</v>
      </c>
      <c r="N121" s="25" t="str">
        <f t="shared" si="18"/>
        <v>K-C6</v>
      </c>
      <c r="Q121" s="25" t="str">
        <f>VLOOKUP(K121,TONG_SL!$A:$D,3,0)</f>
        <v>Túi</v>
      </c>
      <c r="R121" s="54">
        <v>10</v>
      </c>
      <c r="T121" s="1">
        <f>VLOOKUP(VLOOKUP(G121,Ma_KH!$A:$R,18,0)&amp;K121,Gia_MB!$A:$F,6,0)</f>
        <v>55595</v>
      </c>
      <c r="U121" s="14">
        <f t="shared" si="15"/>
        <v>555950</v>
      </c>
      <c r="W121" s="64">
        <f t="shared" si="19"/>
        <v>0</v>
      </c>
      <c r="X121" s="1" t="str">
        <f t="shared" si="16"/>
        <v>8</v>
      </c>
      <c r="Z121" s="14">
        <f t="shared" si="17"/>
        <v>44476</v>
      </c>
      <c r="AA121" s="7">
        <f>VLOOKUP(G121,Ma_KH!$A:$R,14,0)</f>
        <v>60</v>
      </c>
      <c r="AD121" s="7" t="str">
        <f>IFERROR(VLOOKUP(J121,'Chuyển Mã'!$B$3:$C$9,2,0),"")</f>
        <v>Tỉnh</v>
      </c>
      <c r="AE121" s="7" t="str">
        <f t="shared" si="12"/>
        <v>Tai heo muối 200g</v>
      </c>
      <c r="AF121" s="7">
        <f t="shared" si="13"/>
        <v>10</v>
      </c>
    </row>
    <row r="122" spans="1:32" x14ac:dyDescent="0.25">
      <c r="A122" s="11">
        <v>45903</v>
      </c>
      <c r="B122" s="25">
        <v>4176156769</v>
      </c>
      <c r="C122" s="12" t="s">
        <v>7214</v>
      </c>
      <c r="D122" s="16">
        <f t="shared" si="14"/>
        <v>45903</v>
      </c>
      <c r="G122" s="13" t="s">
        <v>7185</v>
      </c>
      <c r="I122" s="13" t="s">
        <v>7203</v>
      </c>
      <c r="J122" s="13" t="s">
        <v>1796</v>
      </c>
      <c r="K122" s="13" t="s">
        <v>49</v>
      </c>
      <c r="L122" s="25" t="str">
        <f>VLOOKUP($K122,TONG_SL!$A:$D,2,0)</f>
        <v>Giò sụn gà 250g</v>
      </c>
      <c r="N122" s="25" t="str">
        <f t="shared" si="18"/>
        <v>K-C6</v>
      </c>
      <c r="Q122" s="25" t="str">
        <f>VLOOKUP(K122,TONG_SL!$A:$D,3,0)</f>
        <v>Túi</v>
      </c>
      <c r="R122" s="54">
        <v>5</v>
      </c>
      <c r="T122" s="1">
        <f>VLOOKUP(VLOOKUP(G122,Ma_KH!$A:$R,18,0)&amp;K122,Gia_MB!$A:$F,6,0)</f>
        <v>50400</v>
      </c>
      <c r="U122" s="14">
        <f t="shared" si="15"/>
        <v>252000</v>
      </c>
      <c r="W122" s="64">
        <f t="shared" si="19"/>
        <v>0</v>
      </c>
      <c r="X122" s="1" t="str">
        <f t="shared" si="16"/>
        <v>8</v>
      </c>
      <c r="Z122" s="14">
        <f t="shared" si="17"/>
        <v>20160</v>
      </c>
      <c r="AA122" s="7">
        <f>VLOOKUP(G122,Ma_KH!$A:$R,14,0)</f>
        <v>60</v>
      </c>
      <c r="AD122" s="7" t="str">
        <f>IFERROR(VLOOKUP(J122,'Chuyển Mã'!$B$3:$C$9,2,0),"")</f>
        <v>Tỉnh</v>
      </c>
      <c r="AE122" s="7" t="str">
        <f t="shared" si="12"/>
        <v>Giò sụn gà 250g</v>
      </c>
      <c r="AF122" s="7">
        <f t="shared" si="13"/>
        <v>5</v>
      </c>
    </row>
    <row r="123" spans="1:32" x14ac:dyDescent="0.25">
      <c r="A123" s="11">
        <v>45903</v>
      </c>
      <c r="B123" s="25">
        <v>4176156769</v>
      </c>
      <c r="C123" s="12" t="s">
        <v>7214</v>
      </c>
      <c r="D123" s="16">
        <f t="shared" si="14"/>
        <v>45903</v>
      </c>
      <c r="G123" s="13" t="s">
        <v>7185</v>
      </c>
      <c r="I123" s="13" t="s">
        <v>7203</v>
      </c>
      <c r="J123" s="13" t="s">
        <v>1796</v>
      </c>
      <c r="K123" s="13" t="s">
        <v>39</v>
      </c>
      <c r="L123" s="25" t="str">
        <f>VLOOKUP($K123,TONG_SL!$A:$D,2,0)</f>
        <v>Chả cốm 300g</v>
      </c>
      <c r="N123" s="25" t="str">
        <f t="shared" si="18"/>
        <v>K-C6</v>
      </c>
      <c r="Q123" s="25" t="str">
        <f>VLOOKUP(K123,TONG_SL!$A:$D,3,0)</f>
        <v>Túi</v>
      </c>
      <c r="R123" s="54">
        <v>12</v>
      </c>
      <c r="T123" s="1">
        <f>VLOOKUP(VLOOKUP(G123,Ma_KH!$A:$R,18,0)&amp;K123,Gia_MB!$A:$F,6,0)</f>
        <v>74250</v>
      </c>
      <c r="U123" s="14">
        <f t="shared" si="15"/>
        <v>891000</v>
      </c>
      <c r="W123" s="64">
        <f t="shared" si="19"/>
        <v>0</v>
      </c>
      <c r="X123" s="1" t="str">
        <f t="shared" si="16"/>
        <v>8</v>
      </c>
      <c r="Z123" s="14">
        <f t="shared" si="17"/>
        <v>71280</v>
      </c>
      <c r="AA123" s="7">
        <f>VLOOKUP(G123,Ma_KH!$A:$R,14,0)</f>
        <v>60</v>
      </c>
      <c r="AD123" s="7" t="str">
        <f>IFERROR(VLOOKUP(J123,'Chuyển Mã'!$B$3:$C$9,2,0),"")</f>
        <v>Tỉnh</v>
      </c>
      <c r="AE123" s="7" t="str">
        <f t="shared" si="12"/>
        <v>Chả cốm 300g</v>
      </c>
      <c r="AF123" s="7">
        <f t="shared" si="13"/>
        <v>12</v>
      </c>
    </row>
    <row r="124" spans="1:32" x14ac:dyDescent="0.25">
      <c r="A124" s="11">
        <v>45903</v>
      </c>
      <c r="B124" s="25">
        <v>4176156769</v>
      </c>
      <c r="C124" s="12" t="s">
        <v>7214</v>
      </c>
      <c r="D124" s="16">
        <f t="shared" si="14"/>
        <v>45903</v>
      </c>
      <c r="G124" s="13" t="s">
        <v>7185</v>
      </c>
      <c r="I124" s="13" t="s">
        <v>7203</v>
      </c>
      <c r="J124" s="13" t="s">
        <v>1796</v>
      </c>
      <c r="K124" s="13" t="s">
        <v>51</v>
      </c>
      <c r="L124" s="25" t="str">
        <f>VLOOKUP($K124,TONG_SL!$A:$D,2,0)</f>
        <v>Mọc Nấm Hương 250g</v>
      </c>
      <c r="N124" s="25" t="str">
        <f t="shared" si="18"/>
        <v>K-C6</v>
      </c>
      <c r="Q124" s="25" t="str">
        <f>VLOOKUP(K124,TONG_SL!$A:$D,3,0)</f>
        <v>Túi</v>
      </c>
      <c r="R124" s="54">
        <v>12</v>
      </c>
      <c r="T124" s="1">
        <f>VLOOKUP(VLOOKUP(G124,Ma_KH!$A:$R,18,0)&amp;K124,Gia_MB!$A:$F,6,0)</f>
        <v>46000</v>
      </c>
      <c r="U124" s="14">
        <f t="shared" si="15"/>
        <v>552000</v>
      </c>
      <c r="W124" s="64">
        <f t="shared" si="19"/>
        <v>0</v>
      </c>
      <c r="X124" s="1" t="str">
        <f t="shared" si="16"/>
        <v>8</v>
      </c>
      <c r="Z124" s="14">
        <f t="shared" si="17"/>
        <v>44160</v>
      </c>
      <c r="AA124" s="7">
        <f>VLOOKUP(G124,Ma_KH!$A:$R,14,0)</f>
        <v>60</v>
      </c>
      <c r="AD124" s="7" t="str">
        <f>IFERROR(VLOOKUP(J124,'Chuyển Mã'!$B$3:$C$9,2,0),"")</f>
        <v>Tỉnh</v>
      </c>
      <c r="AE124" s="7" t="str">
        <f t="shared" si="12"/>
        <v>Mọc Nấm Hương 250g</v>
      </c>
      <c r="AF124" s="7">
        <f t="shared" si="13"/>
        <v>12</v>
      </c>
    </row>
    <row r="125" spans="1:32" x14ac:dyDescent="0.25">
      <c r="A125" s="11">
        <v>45903</v>
      </c>
      <c r="B125" s="25">
        <v>4176156869</v>
      </c>
      <c r="C125" s="12" t="s">
        <v>7214</v>
      </c>
      <c r="D125" s="16">
        <f t="shared" si="14"/>
        <v>45903</v>
      </c>
      <c r="G125" s="13" t="s">
        <v>7185</v>
      </c>
      <c r="I125" s="13" t="s">
        <v>7204</v>
      </c>
      <c r="J125" s="13" t="s">
        <v>1796</v>
      </c>
      <c r="K125" s="13" t="s">
        <v>51</v>
      </c>
      <c r="L125" s="25" t="str">
        <f>VLOOKUP($K125,TONG_SL!$A:$D,2,0)</f>
        <v>Mọc Nấm Hương 250g</v>
      </c>
      <c r="N125" s="25" t="str">
        <f t="shared" si="18"/>
        <v>K-C6</v>
      </c>
      <c r="Q125" s="25" t="str">
        <f>VLOOKUP(K125,TONG_SL!$A:$D,3,0)</f>
        <v>Túi</v>
      </c>
      <c r="R125" s="54">
        <v>14</v>
      </c>
      <c r="T125" s="1">
        <f>VLOOKUP(VLOOKUP(G125,Ma_KH!$A:$R,18,0)&amp;K125,Gia_MB!$A:$F,6,0)</f>
        <v>46000</v>
      </c>
      <c r="U125" s="14">
        <f t="shared" si="15"/>
        <v>644000</v>
      </c>
      <c r="W125" s="64">
        <f t="shared" si="19"/>
        <v>0</v>
      </c>
      <c r="X125" s="1" t="str">
        <f t="shared" si="16"/>
        <v>8</v>
      </c>
      <c r="Z125" s="14">
        <f t="shared" si="17"/>
        <v>51520</v>
      </c>
      <c r="AA125" s="7">
        <f>VLOOKUP(G125,Ma_KH!$A:$R,14,0)</f>
        <v>60</v>
      </c>
      <c r="AD125" s="7" t="str">
        <f>IFERROR(VLOOKUP(J125,'Chuyển Mã'!$B$3:$C$9,2,0),"")</f>
        <v>Tỉnh</v>
      </c>
      <c r="AE125" s="7" t="str">
        <f t="shared" si="12"/>
        <v>Mọc Nấm Hương 250g</v>
      </c>
      <c r="AF125" s="7">
        <f t="shared" si="13"/>
        <v>14</v>
      </c>
    </row>
    <row r="126" spans="1:32" x14ac:dyDescent="0.25">
      <c r="A126" s="11">
        <v>45903</v>
      </c>
      <c r="B126" s="25">
        <v>4176156869</v>
      </c>
      <c r="C126" s="12" t="s">
        <v>7214</v>
      </c>
      <c r="D126" s="16">
        <f t="shared" si="14"/>
        <v>45903</v>
      </c>
      <c r="G126" s="13" t="s">
        <v>7185</v>
      </c>
      <c r="I126" s="13" t="s">
        <v>7204</v>
      </c>
      <c r="J126" s="13" t="s">
        <v>1796</v>
      </c>
      <c r="K126" s="13" t="s">
        <v>35</v>
      </c>
      <c r="L126" s="25" t="str">
        <f>VLOOKUP($K126,TONG_SL!$A:$D,2,0)</f>
        <v>Tai heo muối 200g</v>
      </c>
      <c r="N126" s="25" t="str">
        <f t="shared" si="18"/>
        <v>K-C6</v>
      </c>
      <c r="Q126" s="25" t="str">
        <f>VLOOKUP(K126,TONG_SL!$A:$D,3,0)</f>
        <v>Túi</v>
      </c>
      <c r="R126" s="54">
        <v>10</v>
      </c>
      <c r="T126" s="1">
        <f>VLOOKUP(VLOOKUP(G126,Ma_KH!$A:$R,18,0)&amp;K126,Gia_MB!$A:$F,6,0)</f>
        <v>55595</v>
      </c>
      <c r="U126" s="14">
        <f t="shared" si="15"/>
        <v>555950</v>
      </c>
      <c r="W126" s="64">
        <f t="shared" si="19"/>
        <v>0</v>
      </c>
      <c r="X126" s="1" t="str">
        <f t="shared" si="16"/>
        <v>8</v>
      </c>
      <c r="Z126" s="14">
        <f t="shared" si="17"/>
        <v>44476</v>
      </c>
      <c r="AA126" s="7">
        <f>VLOOKUP(G126,Ma_KH!$A:$R,14,0)</f>
        <v>60</v>
      </c>
      <c r="AD126" s="7" t="str">
        <f>IFERROR(VLOOKUP(J126,'Chuyển Mã'!$B$3:$C$9,2,0),"")</f>
        <v>Tỉnh</v>
      </c>
      <c r="AE126" s="7" t="str">
        <f t="shared" si="12"/>
        <v>Tai heo muối 200g</v>
      </c>
      <c r="AF126" s="7">
        <f t="shared" si="13"/>
        <v>10</v>
      </c>
    </row>
    <row r="127" spans="1:32" x14ac:dyDescent="0.25">
      <c r="A127" s="11">
        <v>45903</v>
      </c>
      <c r="B127" s="25">
        <v>4176156869</v>
      </c>
      <c r="C127" s="12" t="s">
        <v>7214</v>
      </c>
      <c r="D127" s="16">
        <f t="shared" si="14"/>
        <v>45903</v>
      </c>
      <c r="G127" s="13" t="s">
        <v>7185</v>
      </c>
      <c r="I127" s="13" t="s">
        <v>7204</v>
      </c>
      <c r="J127" s="13" t="s">
        <v>1796</v>
      </c>
      <c r="K127" s="13" t="s">
        <v>27</v>
      </c>
      <c r="L127" s="25" t="str">
        <f>VLOOKUP($K127,TONG_SL!$A:$D,2,0)</f>
        <v>Chân giò heo muối 300g</v>
      </c>
      <c r="N127" s="25" t="str">
        <f t="shared" si="18"/>
        <v>K-C6</v>
      </c>
      <c r="Q127" s="25" t="str">
        <f>VLOOKUP(K127,TONG_SL!$A:$D,3,0)</f>
        <v>Túi</v>
      </c>
      <c r="R127" s="54">
        <v>10</v>
      </c>
      <c r="T127" s="1">
        <f>VLOOKUP(VLOOKUP(G127,Ma_KH!$A:$R,18,0)&amp;K127,Gia_MB!$A:$F,6,0)</f>
        <v>73431</v>
      </c>
      <c r="U127" s="14">
        <f t="shared" si="15"/>
        <v>734310</v>
      </c>
      <c r="W127" s="64">
        <f t="shared" si="19"/>
        <v>0</v>
      </c>
      <c r="X127" s="1" t="str">
        <f t="shared" si="16"/>
        <v>8</v>
      </c>
      <c r="Z127" s="14">
        <f t="shared" si="17"/>
        <v>58744.800000000003</v>
      </c>
      <c r="AA127" s="7">
        <f>VLOOKUP(G127,Ma_KH!$A:$R,14,0)</f>
        <v>60</v>
      </c>
      <c r="AD127" s="7" t="str">
        <f>IFERROR(VLOOKUP(J127,'Chuyển Mã'!$B$3:$C$9,2,0),"")</f>
        <v>Tỉnh</v>
      </c>
      <c r="AE127" s="7" t="str">
        <f t="shared" si="12"/>
        <v>Chân giò heo muối 300g</v>
      </c>
      <c r="AF127" s="7">
        <f t="shared" si="13"/>
        <v>10</v>
      </c>
    </row>
    <row r="128" spans="1:32" x14ac:dyDescent="0.25">
      <c r="A128" s="11">
        <v>45903</v>
      </c>
      <c r="B128" s="25">
        <v>4176156869</v>
      </c>
      <c r="C128" s="12" t="s">
        <v>7214</v>
      </c>
      <c r="D128" s="16">
        <f t="shared" si="14"/>
        <v>45903</v>
      </c>
      <c r="G128" s="13" t="s">
        <v>7185</v>
      </c>
      <c r="I128" s="13" t="s">
        <v>7204</v>
      </c>
      <c r="J128" s="13" t="s">
        <v>1796</v>
      </c>
      <c r="K128" s="13" t="s">
        <v>30</v>
      </c>
      <c r="L128" s="25" t="str">
        <f>VLOOKUP($K128,TONG_SL!$A:$D,2,0)</f>
        <v>Gà muối 500g</v>
      </c>
      <c r="N128" s="25" t="str">
        <f t="shared" si="18"/>
        <v>K-C6</v>
      </c>
      <c r="Q128" s="25" t="str">
        <f>VLOOKUP(K128,TONG_SL!$A:$D,3,0)</f>
        <v>Túi</v>
      </c>
      <c r="R128" s="54">
        <v>5</v>
      </c>
      <c r="T128" s="1">
        <f>VLOOKUP(VLOOKUP(G128,Ma_KH!$A:$R,18,0)&amp;K128,Gia_MB!$A:$F,6,0)</f>
        <v>111058</v>
      </c>
      <c r="U128" s="14">
        <f t="shared" si="15"/>
        <v>555290</v>
      </c>
      <c r="W128" s="64">
        <f t="shared" si="19"/>
        <v>0</v>
      </c>
      <c r="X128" s="1" t="str">
        <f t="shared" si="16"/>
        <v>8</v>
      </c>
      <c r="Z128" s="14">
        <f t="shared" si="17"/>
        <v>44423.200000000004</v>
      </c>
      <c r="AA128" s="7">
        <f>VLOOKUP(G128,Ma_KH!$A:$R,14,0)</f>
        <v>60</v>
      </c>
      <c r="AD128" s="7" t="str">
        <f>IFERROR(VLOOKUP(J128,'Chuyển Mã'!$B$3:$C$9,2,0),"")</f>
        <v>Tỉnh</v>
      </c>
      <c r="AE128" s="7" t="str">
        <f t="shared" si="12"/>
        <v>Gà muối 500g</v>
      </c>
      <c r="AF128" s="7">
        <f t="shared" si="13"/>
        <v>5</v>
      </c>
    </row>
    <row r="129" spans="1:32" x14ac:dyDescent="0.25">
      <c r="A129" s="11">
        <v>45903</v>
      </c>
      <c r="B129" s="25">
        <v>4176154314</v>
      </c>
      <c r="C129" s="12" t="s">
        <v>7214</v>
      </c>
      <c r="D129" s="16">
        <f t="shared" si="14"/>
        <v>45903</v>
      </c>
      <c r="G129" s="13" t="s">
        <v>7185</v>
      </c>
      <c r="I129" s="13" t="s">
        <v>7205</v>
      </c>
      <c r="J129" s="13" t="s">
        <v>1796</v>
      </c>
      <c r="K129" s="13" t="s">
        <v>51</v>
      </c>
      <c r="L129" s="25" t="str">
        <f>VLOOKUP($K129,TONG_SL!$A:$D,2,0)</f>
        <v>Mọc Nấm Hương 250g</v>
      </c>
      <c r="N129" s="25" t="str">
        <f t="shared" si="18"/>
        <v>K-C6</v>
      </c>
      <c r="Q129" s="25" t="str">
        <f>VLOOKUP(K129,TONG_SL!$A:$D,3,0)</f>
        <v>Túi</v>
      </c>
      <c r="R129" s="54">
        <v>10</v>
      </c>
      <c r="T129" s="1">
        <f>VLOOKUP(VLOOKUP(G129,Ma_KH!$A:$R,18,0)&amp;K129,Gia_MB!$A:$F,6,0)</f>
        <v>46000</v>
      </c>
      <c r="U129" s="14">
        <f t="shared" si="15"/>
        <v>460000</v>
      </c>
      <c r="W129" s="64">
        <f t="shared" si="19"/>
        <v>0</v>
      </c>
      <c r="X129" s="1" t="str">
        <f t="shared" si="16"/>
        <v>8</v>
      </c>
      <c r="Z129" s="14">
        <f t="shared" si="17"/>
        <v>36800</v>
      </c>
      <c r="AA129" s="7">
        <f>VLOOKUP(G129,Ma_KH!$A:$R,14,0)</f>
        <v>60</v>
      </c>
      <c r="AD129" s="7" t="str">
        <f>IFERROR(VLOOKUP(J129,'Chuyển Mã'!$B$3:$C$9,2,0),"")</f>
        <v>Tỉnh</v>
      </c>
      <c r="AE129" s="7" t="str">
        <f t="shared" si="12"/>
        <v>Mọc Nấm Hương 250g</v>
      </c>
      <c r="AF129" s="7">
        <f t="shared" si="13"/>
        <v>10</v>
      </c>
    </row>
    <row r="130" spans="1:32" x14ac:dyDescent="0.25">
      <c r="A130" s="11">
        <v>45903</v>
      </c>
      <c r="B130" s="25">
        <v>4176154314</v>
      </c>
      <c r="C130" s="12" t="s">
        <v>7214</v>
      </c>
      <c r="D130" s="16">
        <f t="shared" si="14"/>
        <v>45903</v>
      </c>
      <c r="G130" s="13" t="s">
        <v>7185</v>
      </c>
      <c r="I130" s="13" t="s">
        <v>7205</v>
      </c>
      <c r="J130" s="13" t="s">
        <v>1796</v>
      </c>
      <c r="K130" s="13" t="s">
        <v>35</v>
      </c>
      <c r="L130" s="25" t="str">
        <f>VLOOKUP($K130,TONG_SL!$A:$D,2,0)</f>
        <v>Tai heo muối 200g</v>
      </c>
      <c r="N130" s="25" t="str">
        <f t="shared" si="18"/>
        <v>K-C6</v>
      </c>
      <c r="Q130" s="25" t="str">
        <f>VLOOKUP(K130,TONG_SL!$A:$D,3,0)</f>
        <v>Túi</v>
      </c>
      <c r="R130" s="54">
        <v>4</v>
      </c>
      <c r="T130" s="1">
        <f>VLOOKUP(VLOOKUP(G130,Ma_KH!$A:$R,18,0)&amp;K130,Gia_MB!$A:$F,6,0)</f>
        <v>55595</v>
      </c>
      <c r="U130" s="14">
        <f t="shared" si="15"/>
        <v>222380</v>
      </c>
      <c r="W130" s="64">
        <f t="shared" si="19"/>
        <v>0</v>
      </c>
      <c r="X130" s="1" t="str">
        <f t="shared" si="16"/>
        <v>8</v>
      </c>
      <c r="Z130" s="14">
        <f t="shared" si="17"/>
        <v>17790.400000000001</v>
      </c>
      <c r="AA130" s="7">
        <f>VLOOKUP(G130,Ma_KH!$A:$R,14,0)</f>
        <v>60</v>
      </c>
      <c r="AD130" s="7" t="str">
        <f>IFERROR(VLOOKUP(J130,'Chuyển Mã'!$B$3:$C$9,2,0),"")</f>
        <v>Tỉnh</v>
      </c>
      <c r="AE130" s="7" t="str">
        <f t="shared" si="12"/>
        <v>Tai heo muối 200g</v>
      </c>
      <c r="AF130" s="7">
        <f t="shared" si="13"/>
        <v>4</v>
      </c>
    </row>
    <row r="131" spans="1:32" x14ac:dyDescent="0.25">
      <c r="A131" s="11">
        <v>45903</v>
      </c>
      <c r="B131" s="25">
        <v>4176154314</v>
      </c>
      <c r="C131" s="12" t="s">
        <v>7214</v>
      </c>
      <c r="D131" s="16">
        <f t="shared" si="14"/>
        <v>45903</v>
      </c>
      <c r="G131" s="13" t="s">
        <v>7185</v>
      </c>
      <c r="I131" s="13" t="s">
        <v>7205</v>
      </c>
      <c r="J131" s="13" t="s">
        <v>1796</v>
      </c>
      <c r="K131" s="13" t="s">
        <v>30</v>
      </c>
      <c r="L131" s="25" t="str">
        <f>VLOOKUP($K131,TONG_SL!$A:$D,2,0)</f>
        <v>Gà muối 500g</v>
      </c>
      <c r="N131" s="25" t="str">
        <f t="shared" si="18"/>
        <v>K-C6</v>
      </c>
      <c r="Q131" s="25" t="str">
        <f>VLOOKUP(K131,TONG_SL!$A:$D,3,0)</f>
        <v>Túi</v>
      </c>
      <c r="R131" s="54">
        <v>6</v>
      </c>
      <c r="T131" s="1">
        <f>VLOOKUP(VLOOKUP(G131,Ma_KH!$A:$R,18,0)&amp;K131,Gia_MB!$A:$F,6,0)</f>
        <v>111058</v>
      </c>
      <c r="U131" s="14">
        <f t="shared" si="15"/>
        <v>666348</v>
      </c>
      <c r="W131" s="64">
        <f t="shared" si="19"/>
        <v>0</v>
      </c>
      <c r="X131" s="1" t="str">
        <f t="shared" si="16"/>
        <v>8</v>
      </c>
      <c r="Z131" s="14">
        <f t="shared" si="17"/>
        <v>53307.840000000004</v>
      </c>
      <c r="AA131" s="7">
        <f>VLOOKUP(G131,Ma_KH!$A:$R,14,0)</f>
        <v>60</v>
      </c>
      <c r="AD131" s="7" t="str">
        <f>IFERROR(VLOOKUP(J131,'Chuyển Mã'!$B$3:$C$9,2,0),"")</f>
        <v>Tỉnh</v>
      </c>
      <c r="AE131" s="7" t="str">
        <f t="shared" ref="AE131:AE194" si="20">IFERROR(L131,"")</f>
        <v>Gà muối 500g</v>
      </c>
      <c r="AF131" s="7">
        <f t="shared" ref="AF131:AF194" si="21">R131</f>
        <v>6</v>
      </c>
    </row>
    <row r="132" spans="1:32" x14ac:dyDescent="0.25">
      <c r="A132" s="11">
        <v>45903</v>
      </c>
      <c r="B132" s="25">
        <v>4176154314</v>
      </c>
      <c r="C132" s="12" t="s">
        <v>7214</v>
      </c>
      <c r="D132" s="16">
        <f t="shared" ref="D132:D195" si="22">IF(A132="","",A132)</f>
        <v>45903</v>
      </c>
      <c r="G132" s="13" t="s">
        <v>7185</v>
      </c>
      <c r="I132" s="13" t="s">
        <v>7205</v>
      </c>
      <c r="J132" s="13" t="s">
        <v>1796</v>
      </c>
      <c r="K132" s="13" t="s">
        <v>27</v>
      </c>
      <c r="L132" s="25" t="str">
        <f>VLOOKUP($K132,TONG_SL!$A:$D,2,0)</f>
        <v>Chân giò heo muối 300g</v>
      </c>
      <c r="N132" s="25" t="str">
        <f t="shared" si="18"/>
        <v>K-C6</v>
      </c>
      <c r="Q132" s="25" t="str">
        <f>VLOOKUP(K132,TONG_SL!$A:$D,3,0)</f>
        <v>Túi</v>
      </c>
      <c r="R132" s="54">
        <v>6</v>
      </c>
      <c r="T132" s="1">
        <f>VLOOKUP(VLOOKUP(G132,Ma_KH!$A:$R,18,0)&amp;K132,Gia_MB!$A:$F,6,0)</f>
        <v>73431</v>
      </c>
      <c r="U132" s="14">
        <f t="shared" ref="U132:U141" si="23">T132*R132</f>
        <v>440586</v>
      </c>
      <c r="W132" s="64">
        <f t="shared" si="19"/>
        <v>0</v>
      </c>
      <c r="X132" s="1" t="str">
        <f t="shared" ref="X132:X141" si="24">IF(B132&lt;&gt;"","8","0")</f>
        <v>8</v>
      </c>
      <c r="Z132" s="14">
        <f t="shared" ref="Z132:Z141" si="25">U132*X132%</f>
        <v>35246.879999999997</v>
      </c>
      <c r="AA132" s="7">
        <f>VLOOKUP(G132,Ma_KH!$A:$R,14,0)</f>
        <v>60</v>
      </c>
      <c r="AD132" s="7" t="str">
        <f>IFERROR(VLOOKUP(J132,'Chuyển Mã'!$B$3:$C$9,2,0),"")</f>
        <v>Tỉnh</v>
      </c>
      <c r="AE132" s="7" t="str">
        <f t="shared" si="20"/>
        <v>Chân giò heo muối 300g</v>
      </c>
      <c r="AF132" s="7">
        <f t="shared" si="21"/>
        <v>6</v>
      </c>
    </row>
    <row r="133" spans="1:32" x14ac:dyDescent="0.25">
      <c r="A133" s="11">
        <v>45903</v>
      </c>
      <c r="B133" s="25">
        <v>4176154996</v>
      </c>
      <c r="C133" s="12" t="s">
        <v>7214</v>
      </c>
      <c r="D133" s="16">
        <f t="shared" si="22"/>
        <v>45903</v>
      </c>
      <c r="G133" s="13" t="s">
        <v>7185</v>
      </c>
      <c r="I133" s="13" t="s">
        <v>7206</v>
      </c>
      <c r="J133" s="13" t="s">
        <v>1796</v>
      </c>
      <c r="K133" s="13" t="s">
        <v>27</v>
      </c>
      <c r="L133" s="25" t="str">
        <f>VLOOKUP($K133,TONG_SL!$A:$D,2,0)</f>
        <v>Chân giò heo muối 300g</v>
      </c>
      <c r="N133" s="25" t="str">
        <f t="shared" ref="N133:N196" si="26">IF($B133&lt;&gt;"","K-C6","")</f>
        <v>K-C6</v>
      </c>
      <c r="Q133" s="25" t="str">
        <f>VLOOKUP(K133,TONG_SL!$A:$D,3,0)</f>
        <v>Túi</v>
      </c>
      <c r="R133" s="54">
        <v>4</v>
      </c>
      <c r="T133" s="1">
        <f>VLOOKUP(VLOOKUP(G133,Ma_KH!$A:$R,18,0)&amp;K133,Gia_MB!$A:$F,6,0)</f>
        <v>73431</v>
      </c>
      <c r="U133" s="14">
        <f t="shared" si="23"/>
        <v>293724</v>
      </c>
      <c r="W133" s="64">
        <f t="shared" ref="W133:W196" si="27">U133*V133</f>
        <v>0</v>
      </c>
      <c r="X133" s="1" t="str">
        <f t="shared" si="24"/>
        <v>8</v>
      </c>
      <c r="Z133" s="14">
        <f t="shared" si="25"/>
        <v>23497.920000000002</v>
      </c>
      <c r="AA133" s="7">
        <f>VLOOKUP(G133,Ma_KH!$A:$R,14,0)</f>
        <v>60</v>
      </c>
      <c r="AD133" s="7" t="str">
        <f>IFERROR(VLOOKUP(J133,'Chuyển Mã'!$B$3:$C$9,2,0),"")</f>
        <v>Tỉnh</v>
      </c>
      <c r="AE133" s="7" t="str">
        <f t="shared" si="20"/>
        <v>Chân giò heo muối 300g</v>
      </c>
      <c r="AF133" s="7">
        <f t="shared" si="21"/>
        <v>4</v>
      </c>
    </row>
    <row r="134" spans="1:32" x14ac:dyDescent="0.25">
      <c r="A134" s="11">
        <v>45903</v>
      </c>
      <c r="B134" s="25">
        <v>4176154996</v>
      </c>
      <c r="C134" s="12" t="s">
        <v>7214</v>
      </c>
      <c r="D134" s="16">
        <f t="shared" si="22"/>
        <v>45903</v>
      </c>
      <c r="G134" s="13" t="s">
        <v>7185</v>
      </c>
      <c r="I134" s="13" t="s">
        <v>7206</v>
      </c>
      <c r="J134" s="13" t="s">
        <v>1796</v>
      </c>
      <c r="K134" s="13" t="s">
        <v>30</v>
      </c>
      <c r="L134" s="25" t="str">
        <f>VLOOKUP($K134,TONG_SL!$A:$D,2,0)</f>
        <v>Gà muối 500g</v>
      </c>
      <c r="N134" s="25" t="str">
        <f t="shared" si="26"/>
        <v>K-C6</v>
      </c>
      <c r="Q134" s="25" t="str">
        <f>VLOOKUP(K134,TONG_SL!$A:$D,3,0)</f>
        <v>Túi</v>
      </c>
      <c r="R134" s="54">
        <v>6</v>
      </c>
      <c r="T134" s="1">
        <f>VLOOKUP(VLOOKUP(G134,Ma_KH!$A:$R,18,0)&amp;K134,Gia_MB!$A:$F,6,0)</f>
        <v>111058</v>
      </c>
      <c r="U134" s="14">
        <f t="shared" si="23"/>
        <v>666348</v>
      </c>
      <c r="W134" s="64">
        <f t="shared" si="27"/>
        <v>0</v>
      </c>
      <c r="X134" s="1" t="str">
        <f t="shared" si="24"/>
        <v>8</v>
      </c>
      <c r="Z134" s="14">
        <f t="shared" si="25"/>
        <v>53307.840000000004</v>
      </c>
      <c r="AA134" s="7">
        <f>VLOOKUP(G134,Ma_KH!$A:$R,14,0)</f>
        <v>60</v>
      </c>
      <c r="AD134" s="7" t="str">
        <f>IFERROR(VLOOKUP(J134,'Chuyển Mã'!$B$3:$C$9,2,0),"")</f>
        <v>Tỉnh</v>
      </c>
      <c r="AE134" s="7" t="str">
        <f t="shared" si="20"/>
        <v>Gà muối 500g</v>
      </c>
      <c r="AF134" s="7">
        <f t="shared" si="21"/>
        <v>6</v>
      </c>
    </row>
    <row r="135" spans="1:32" x14ac:dyDescent="0.25">
      <c r="A135" s="11">
        <v>45903</v>
      </c>
      <c r="B135" s="25">
        <v>4176154996</v>
      </c>
      <c r="C135" s="12" t="s">
        <v>7214</v>
      </c>
      <c r="D135" s="16">
        <f t="shared" si="22"/>
        <v>45903</v>
      </c>
      <c r="G135" s="13" t="s">
        <v>7185</v>
      </c>
      <c r="I135" s="13" t="s">
        <v>7206</v>
      </c>
      <c r="J135" s="13" t="s">
        <v>1796</v>
      </c>
      <c r="K135" s="13" t="s">
        <v>51</v>
      </c>
      <c r="L135" s="25" t="str">
        <f>VLOOKUP($K135,TONG_SL!$A:$D,2,0)</f>
        <v>Mọc Nấm Hương 250g</v>
      </c>
      <c r="N135" s="25" t="str">
        <f t="shared" si="26"/>
        <v>K-C6</v>
      </c>
      <c r="Q135" s="25" t="str">
        <f>VLOOKUP(K135,TONG_SL!$A:$D,3,0)</f>
        <v>Túi</v>
      </c>
      <c r="R135" s="54">
        <v>5</v>
      </c>
      <c r="T135" s="1">
        <f>VLOOKUP(VLOOKUP(G135,Ma_KH!$A:$R,18,0)&amp;K135,Gia_MB!$A:$F,6,0)</f>
        <v>46000</v>
      </c>
      <c r="U135" s="14">
        <f t="shared" si="23"/>
        <v>230000</v>
      </c>
      <c r="W135" s="64">
        <f t="shared" si="27"/>
        <v>0</v>
      </c>
      <c r="X135" s="1" t="str">
        <f t="shared" si="24"/>
        <v>8</v>
      </c>
      <c r="Z135" s="14">
        <f t="shared" si="25"/>
        <v>18400</v>
      </c>
      <c r="AA135" s="7">
        <f>VLOOKUP(G135,Ma_KH!$A:$R,14,0)</f>
        <v>60</v>
      </c>
      <c r="AD135" s="7" t="str">
        <f>IFERROR(VLOOKUP(J135,'Chuyển Mã'!$B$3:$C$9,2,0),"")</f>
        <v>Tỉnh</v>
      </c>
      <c r="AE135" s="7" t="str">
        <f t="shared" si="20"/>
        <v>Mọc Nấm Hương 250g</v>
      </c>
      <c r="AF135" s="7">
        <f t="shared" si="21"/>
        <v>5</v>
      </c>
    </row>
    <row r="136" spans="1:32" x14ac:dyDescent="0.25">
      <c r="A136" s="11">
        <v>45903</v>
      </c>
      <c r="B136" s="25">
        <v>4176154638</v>
      </c>
      <c r="C136" s="12" t="s">
        <v>7214</v>
      </c>
      <c r="D136" s="16">
        <f t="shared" si="22"/>
        <v>45903</v>
      </c>
      <c r="G136" s="13" t="s">
        <v>7185</v>
      </c>
      <c r="I136" s="13" t="s">
        <v>7207</v>
      </c>
      <c r="J136" s="13" t="s">
        <v>1796</v>
      </c>
      <c r="K136" s="13" t="s">
        <v>51</v>
      </c>
      <c r="L136" s="25" t="str">
        <f>VLOOKUP($K136,TONG_SL!$A:$D,2,0)</f>
        <v>Mọc Nấm Hương 250g</v>
      </c>
      <c r="N136" s="25" t="str">
        <f t="shared" si="26"/>
        <v>K-C6</v>
      </c>
      <c r="Q136" s="25" t="str">
        <f>VLOOKUP(K136,TONG_SL!$A:$D,3,0)</f>
        <v>Túi</v>
      </c>
      <c r="R136" s="54">
        <v>12</v>
      </c>
      <c r="T136" s="1">
        <f>VLOOKUP(VLOOKUP(G136,Ma_KH!$A:$R,18,0)&amp;K136,Gia_MB!$A:$F,6,0)</f>
        <v>46000</v>
      </c>
      <c r="U136" s="14">
        <f t="shared" si="23"/>
        <v>552000</v>
      </c>
      <c r="W136" s="64">
        <f t="shared" si="27"/>
        <v>0</v>
      </c>
      <c r="X136" s="1" t="str">
        <f t="shared" si="24"/>
        <v>8</v>
      </c>
      <c r="Z136" s="14">
        <f t="shared" si="25"/>
        <v>44160</v>
      </c>
      <c r="AA136" s="7">
        <f>VLOOKUP(G136,Ma_KH!$A:$R,14,0)</f>
        <v>60</v>
      </c>
      <c r="AD136" s="7" t="str">
        <f>IFERROR(VLOOKUP(J136,'Chuyển Mã'!$B$3:$C$9,2,0),"")</f>
        <v>Tỉnh</v>
      </c>
      <c r="AE136" s="7" t="str">
        <f t="shared" si="20"/>
        <v>Mọc Nấm Hương 250g</v>
      </c>
      <c r="AF136" s="7">
        <f t="shared" si="21"/>
        <v>12</v>
      </c>
    </row>
    <row r="137" spans="1:32" x14ac:dyDescent="0.25">
      <c r="A137" s="11">
        <v>45903</v>
      </c>
      <c r="B137" s="25">
        <v>4176154638</v>
      </c>
      <c r="C137" s="12" t="s">
        <v>7214</v>
      </c>
      <c r="D137" s="16">
        <f t="shared" si="22"/>
        <v>45903</v>
      </c>
      <c r="G137" s="13" t="s">
        <v>7185</v>
      </c>
      <c r="I137" s="13" t="s">
        <v>7207</v>
      </c>
      <c r="J137" s="13" t="s">
        <v>1796</v>
      </c>
      <c r="K137" s="13" t="s">
        <v>27</v>
      </c>
      <c r="L137" s="25" t="str">
        <f>VLOOKUP($K137,TONG_SL!$A:$D,2,0)</f>
        <v>Chân giò heo muối 300g</v>
      </c>
      <c r="N137" s="25" t="str">
        <f t="shared" si="26"/>
        <v>K-C6</v>
      </c>
      <c r="Q137" s="25" t="str">
        <f>VLOOKUP(K137,TONG_SL!$A:$D,3,0)</f>
        <v>Túi</v>
      </c>
      <c r="R137" s="54">
        <v>20</v>
      </c>
      <c r="T137" s="1">
        <f>VLOOKUP(VLOOKUP(G137,Ma_KH!$A:$R,18,0)&amp;K137,Gia_MB!$A:$F,6,0)</f>
        <v>73431</v>
      </c>
      <c r="U137" s="14">
        <f t="shared" si="23"/>
        <v>1468620</v>
      </c>
      <c r="W137" s="64">
        <f t="shared" si="27"/>
        <v>0</v>
      </c>
      <c r="X137" s="1" t="str">
        <f t="shared" si="24"/>
        <v>8</v>
      </c>
      <c r="Z137" s="14">
        <f t="shared" si="25"/>
        <v>117489.60000000001</v>
      </c>
      <c r="AA137" s="7">
        <f>VLOOKUP(G137,Ma_KH!$A:$R,14,0)</f>
        <v>60</v>
      </c>
      <c r="AD137" s="7" t="str">
        <f>IFERROR(VLOOKUP(J137,'Chuyển Mã'!$B$3:$C$9,2,0),"")</f>
        <v>Tỉnh</v>
      </c>
      <c r="AE137" s="7" t="str">
        <f t="shared" si="20"/>
        <v>Chân giò heo muối 300g</v>
      </c>
      <c r="AF137" s="7">
        <f t="shared" si="21"/>
        <v>20</v>
      </c>
    </row>
    <row r="138" spans="1:32" x14ac:dyDescent="0.25">
      <c r="A138" s="11">
        <v>45903</v>
      </c>
      <c r="B138" s="25">
        <v>4176154638</v>
      </c>
      <c r="C138" s="12" t="s">
        <v>7214</v>
      </c>
      <c r="D138" s="16">
        <f t="shared" si="22"/>
        <v>45903</v>
      </c>
      <c r="G138" s="13" t="s">
        <v>7185</v>
      </c>
      <c r="I138" s="13" t="s">
        <v>7207</v>
      </c>
      <c r="J138" s="13" t="s">
        <v>1796</v>
      </c>
      <c r="K138" s="13" t="s">
        <v>30</v>
      </c>
      <c r="L138" s="25" t="str">
        <f>VLOOKUP($K138,TONG_SL!$A:$D,2,0)</f>
        <v>Gà muối 500g</v>
      </c>
      <c r="N138" s="25" t="str">
        <f t="shared" si="26"/>
        <v>K-C6</v>
      </c>
      <c r="Q138" s="25" t="str">
        <f>VLOOKUP(K138,TONG_SL!$A:$D,3,0)</f>
        <v>Túi</v>
      </c>
      <c r="R138" s="54">
        <v>20</v>
      </c>
      <c r="T138" s="1">
        <f>VLOOKUP(VLOOKUP(G138,Ma_KH!$A:$R,18,0)&amp;K138,Gia_MB!$A:$F,6,0)</f>
        <v>111058</v>
      </c>
      <c r="U138" s="14">
        <f t="shared" si="23"/>
        <v>2221160</v>
      </c>
      <c r="W138" s="64">
        <f t="shared" si="27"/>
        <v>0</v>
      </c>
      <c r="X138" s="3" t="str">
        <f t="shared" si="24"/>
        <v>8</v>
      </c>
      <c r="Z138" s="14">
        <f t="shared" si="25"/>
        <v>177692.80000000002</v>
      </c>
      <c r="AA138" s="7">
        <f>VLOOKUP(G138,Ma_KH!$A:$R,14,0)</f>
        <v>60</v>
      </c>
      <c r="AD138" s="7" t="str">
        <f>IFERROR(VLOOKUP(J138,'Chuyển Mã'!$B$3:$C$9,2,0),"")</f>
        <v>Tỉnh</v>
      </c>
      <c r="AE138" s="7" t="str">
        <f t="shared" si="20"/>
        <v>Gà muối 500g</v>
      </c>
      <c r="AF138" s="7">
        <f t="shared" si="21"/>
        <v>20</v>
      </c>
    </row>
    <row r="139" spans="1:32" x14ac:dyDescent="0.25">
      <c r="A139" s="11">
        <v>45903</v>
      </c>
      <c r="B139" s="25">
        <v>4176154638</v>
      </c>
      <c r="C139" s="12" t="s">
        <v>7214</v>
      </c>
      <c r="D139" s="16">
        <f t="shared" si="22"/>
        <v>45903</v>
      </c>
      <c r="G139" s="13" t="s">
        <v>7185</v>
      </c>
      <c r="I139" s="13" t="s">
        <v>7207</v>
      </c>
      <c r="J139" s="13" t="s">
        <v>1796</v>
      </c>
      <c r="K139" s="13" t="s">
        <v>35</v>
      </c>
      <c r="L139" s="25" t="str">
        <f>VLOOKUP($K139,TONG_SL!$A:$D,2,0)</f>
        <v>Tai heo muối 200g</v>
      </c>
      <c r="N139" s="25" t="str">
        <f t="shared" si="26"/>
        <v>K-C6</v>
      </c>
      <c r="Q139" s="25" t="str">
        <f>VLOOKUP(K139,TONG_SL!$A:$D,3,0)</f>
        <v>Túi</v>
      </c>
      <c r="R139" s="54">
        <v>5</v>
      </c>
      <c r="T139" s="1">
        <f>VLOOKUP(VLOOKUP(G139,Ma_KH!$A:$R,18,0)&amp;K139,Gia_MB!$A:$F,6,0)</f>
        <v>55595</v>
      </c>
      <c r="U139" s="14">
        <f t="shared" si="23"/>
        <v>277975</v>
      </c>
      <c r="W139" s="64">
        <f t="shared" si="27"/>
        <v>0</v>
      </c>
      <c r="X139" s="3" t="str">
        <f t="shared" si="24"/>
        <v>8</v>
      </c>
      <c r="Z139" s="14">
        <f t="shared" si="25"/>
        <v>22238</v>
      </c>
      <c r="AA139" s="7">
        <f>VLOOKUP(G139,Ma_KH!$A:$R,14,0)</f>
        <v>60</v>
      </c>
      <c r="AD139" s="7" t="str">
        <f>IFERROR(VLOOKUP(J139,'Chuyển Mã'!$B$3:$C$9,2,0),"")</f>
        <v>Tỉnh</v>
      </c>
      <c r="AE139" s="7" t="str">
        <f t="shared" si="20"/>
        <v>Tai heo muối 200g</v>
      </c>
      <c r="AF139" s="7">
        <f t="shared" si="21"/>
        <v>5</v>
      </c>
    </row>
    <row r="140" spans="1:32" x14ac:dyDescent="0.25">
      <c r="A140" s="11">
        <v>45903</v>
      </c>
      <c r="B140" s="25">
        <v>4176154638</v>
      </c>
      <c r="C140" s="12" t="s">
        <v>7214</v>
      </c>
      <c r="D140" s="16">
        <f t="shared" si="22"/>
        <v>45903</v>
      </c>
      <c r="G140" s="13" t="s">
        <v>7185</v>
      </c>
      <c r="I140" s="13" t="s">
        <v>7207</v>
      </c>
      <c r="J140" s="13" t="s">
        <v>1796</v>
      </c>
      <c r="K140" s="13" t="s">
        <v>49</v>
      </c>
      <c r="L140" s="25" t="str">
        <f>VLOOKUP($K140,TONG_SL!$A:$D,2,0)</f>
        <v>Giò sụn gà 250g</v>
      </c>
      <c r="N140" s="25" t="str">
        <f t="shared" si="26"/>
        <v>K-C6</v>
      </c>
      <c r="Q140" s="25" t="str">
        <f>VLOOKUP(K140,TONG_SL!$A:$D,3,0)</f>
        <v>Túi</v>
      </c>
      <c r="R140" s="54">
        <v>3</v>
      </c>
      <c r="T140" s="1">
        <f>VLOOKUP(VLOOKUP(G140,Ma_KH!$A:$R,18,0)&amp;K140,Gia_MB!$A:$F,6,0)</f>
        <v>50400</v>
      </c>
      <c r="U140" s="14">
        <f t="shared" si="23"/>
        <v>151200</v>
      </c>
      <c r="W140" s="64">
        <f t="shared" si="27"/>
        <v>0</v>
      </c>
      <c r="X140" s="3" t="str">
        <f t="shared" si="24"/>
        <v>8</v>
      </c>
      <c r="Z140" s="14">
        <f t="shared" si="25"/>
        <v>12096</v>
      </c>
      <c r="AA140" s="7">
        <f>VLOOKUP(G140,Ma_KH!$A:$R,14,0)</f>
        <v>60</v>
      </c>
      <c r="AD140" s="7" t="str">
        <f>IFERROR(VLOOKUP(J140,'Chuyển Mã'!$B$3:$C$9,2,0),"")</f>
        <v>Tỉnh</v>
      </c>
      <c r="AE140" s="7" t="str">
        <f t="shared" si="20"/>
        <v>Giò sụn gà 250g</v>
      </c>
      <c r="AF140" s="7">
        <f t="shared" si="21"/>
        <v>3</v>
      </c>
    </row>
    <row r="141" spans="1:32" x14ac:dyDescent="0.25">
      <c r="A141" s="11">
        <v>45903</v>
      </c>
      <c r="B141" s="25">
        <v>4176154638</v>
      </c>
      <c r="C141" s="12" t="s">
        <v>7214</v>
      </c>
      <c r="D141" s="16">
        <f t="shared" si="22"/>
        <v>45903</v>
      </c>
      <c r="G141" s="13" t="s">
        <v>7185</v>
      </c>
      <c r="I141" s="13" t="s">
        <v>7207</v>
      </c>
      <c r="J141" s="13" t="s">
        <v>1796</v>
      </c>
      <c r="K141" s="13" t="s">
        <v>39</v>
      </c>
      <c r="L141" s="25" t="str">
        <f>VLOOKUP($K141,TONG_SL!$A:$D,2,0)</f>
        <v>Chả cốm 300g</v>
      </c>
      <c r="N141" s="25" t="str">
        <f t="shared" si="26"/>
        <v>K-C6</v>
      </c>
      <c r="Q141" s="25" t="str">
        <f>VLOOKUP(K141,TONG_SL!$A:$D,3,0)</f>
        <v>Túi</v>
      </c>
      <c r="R141" s="54">
        <v>3</v>
      </c>
      <c r="T141" s="1">
        <f>VLOOKUP(VLOOKUP(G141,Ma_KH!$A:$R,18,0)&amp;K141,Gia_MB!$A:$F,6,0)</f>
        <v>74250</v>
      </c>
      <c r="U141" s="14">
        <f t="shared" si="23"/>
        <v>222750</v>
      </c>
      <c r="W141" s="64">
        <f t="shared" si="27"/>
        <v>0</v>
      </c>
      <c r="X141" s="3" t="str">
        <f t="shared" si="24"/>
        <v>8</v>
      </c>
      <c r="Z141" s="14">
        <f t="shared" si="25"/>
        <v>17820</v>
      </c>
      <c r="AA141" s="7">
        <f>VLOOKUP(G141,Ma_KH!$A:$R,14,0)</f>
        <v>60</v>
      </c>
      <c r="AD141" s="7" t="str">
        <f>IFERROR(VLOOKUP(J141,'Chuyển Mã'!$B$3:$C$9,2,0),"")</f>
        <v>Tỉnh</v>
      </c>
      <c r="AE141" s="7" t="str">
        <f t="shared" si="20"/>
        <v>Chả cốm 300g</v>
      </c>
      <c r="AF141" s="7">
        <f t="shared" si="21"/>
        <v>3</v>
      </c>
    </row>
    <row r="142" spans="1:32" x14ac:dyDescent="0.25">
      <c r="A142" s="11">
        <v>45903</v>
      </c>
      <c r="B142" s="25">
        <v>4176156683</v>
      </c>
      <c r="C142" s="12" t="s">
        <v>7214</v>
      </c>
      <c r="D142" s="16">
        <f t="shared" si="22"/>
        <v>45903</v>
      </c>
      <c r="G142" s="13" t="s">
        <v>7185</v>
      </c>
      <c r="I142" s="13" t="s">
        <v>7208</v>
      </c>
      <c r="J142" s="13" t="s">
        <v>1796</v>
      </c>
      <c r="K142" s="13" t="s">
        <v>51</v>
      </c>
      <c r="L142" s="25" t="str">
        <f>VLOOKUP($K142,TONG_SL!$A:$D,2,0)</f>
        <v>Mọc Nấm Hương 250g</v>
      </c>
      <c r="N142" s="25" t="str">
        <f t="shared" si="26"/>
        <v>K-C6</v>
      </c>
      <c r="Q142" s="25" t="str">
        <f>VLOOKUP(K142,TONG_SL!$A:$D,3,0)</f>
        <v>Túi</v>
      </c>
      <c r="R142" s="54">
        <v>12</v>
      </c>
      <c r="T142" s="1">
        <f>VLOOKUP(VLOOKUP(G142,Ma_KH!$A:$R,18,0)&amp;K142,Gia_MB!$A:$F,6,0)</f>
        <v>46000</v>
      </c>
      <c r="U142" s="14">
        <f t="shared" ref="U142:U205" si="28">T142*R142</f>
        <v>552000</v>
      </c>
      <c r="W142" s="64">
        <f t="shared" si="27"/>
        <v>0</v>
      </c>
      <c r="X142" s="3" t="str">
        <f t="shared" ref="X142:X205" si="29">IF(B142&lt;&gt;"","8","0")</f>
        <v>8</v>
      </c>
      <c r="Z142" s="14">
        <f t="shared" ref="Z142:Z205" si="30">U142*X142%</f>
        <v>44160</v>
      </c>
      <c r="AA142" s="7">
        <f>VLOOKUP(G142,Ma_KH!$A:$R,14,0)</f>
        <v>60</v>
      </c>
      <c r="AD142" s="7" t="str">
        <f>IFERROR(VLOOKUP(J142,'Chuyển Mã'!$B$3:$C$9,2,0),"")</f>
        <v>Tỉnh</v>
      </c>
      <c r="AE142" s="7" t="str">
        <f t="shared" si="20"/>
        <v>Mọc Nấm Hương 250g</v>
      </c>
      <c r="AF142" s="7">
        <f t="shared" si="21"/>
        <v>12</v>
      </c>
    </row>
    <row r="143" spans="1:32" x14ac:dyDescent="0.25">
      <c r="A143" s="11">
        <v>45903</v>
      </c>
      <c r="B143" s="25">
        <v>4176156683</v>
      </c>
      <c r="C143" s="12" t="s">
        <v>7214</v>
      </c>
      <c r="D143" s="16">
        <f t="shared" si="22"/>
        <v>45903</v>
      </c>
      <c r="G143" s="13" t="s">
        <v>7185</v>
      </c>
      <c r="I143" s="13" t="s">
        <v>7208</v>
      </c>
      <c r="J143" s="13" t="s">
        <v>1796</v>
      </c>
      <c r="K143" s="13" t="s">
        <v>39</v>
      </c>
      <c r="L143" s="25" t="str">
        <f>VLOOKUP($K143,TONG_SL!$A:$D,2,0)</f>
        <v>Chả cốm 300g</v>
      </c>
      <c r="N143" s="25" t="str">
        <f t="shared" si="26"/>
        <v>K-C6</v>
      </c>
      <c r="Q143" s="25" t="str">
        <f>VLOOKUP(K143,TONG_SL!$A:$D,3,0)</f>
        <v>Túi</v>
      </c>
      <c r="R143" s="54">
        <v>8</v>
      </c>
      <c r="T143" s="1">
        <f>VLOOKUP(VLOOKUP(G143,Ma_KH!$A:$R,18,0)&amp;K143,Gia_MB!$A:$F,6,0)</f>
        <v>74250</v>
      </c>
      <c r="U143" s="14">
        <f t="shared" si="28"/>
        <v>594000</v>
      </c>
      <c r="W143" s="64">
        <f t="shared" si="27"/>
        <v>0</v>
      </c>
      <c r="X143" s="3" t="str">
        <f t="shared" si="29"/>
        <v>8</v>
      </c>
      <c r="Z143" s="14">
        <f t="shared" si="30"/>
        <v>47520</v>
      </c>
      <c r="AA143" s="7">
        <f>VLOOKUP(G143,Ma_KH!$A:$R,14,0)</f>
        <v>60</v>
      </c>
      <c r="AD143" s="7" t="str">
        <f>IFERROR(VLOOKUP(J143,'Chuyển Mã'!$B$3:$C$9,2,0),"")</f>
        <v>Tỉnh</v>
      </c>
      <c r="AE143" s="7" t="str">
        <f t="shared" si="20"/>
        <v>Chả cốm 300g</v>
      </c>
      <c r="AF143" s="7">
        <f t="shared" si="21"/>
        <v>8</v>
      </c>
    </row>
    <row r="144" spans="1:32" x14ac:dyDescent="0.25">
      <c r="A144" s="11">
        <v>45903</v>
      </c>
      <c r="B144" s="25">
        <v>4176156683</v>
      </c>
      <c r="C144" s="12" t="s">
        <v>7214</v>
      </c>
      <c r="D144" s="16">
        <f t="shared" si="22"/>
        <v>45903</v>
      </c>
      <c r="G144" s="13" t="s">
        <v>7185</v>
      </c>
      <c r="I144" s="13" t="s">
        <v>7208</v>
      </c>
      <c r="J144" s="13" t="s">
        <v>1796</v>
      </c>
      <c r="K144" s="13" t="s">
        <v>27</v>
      </c>
      <c r="L144" s="25" t="str">
        <f>VLOOKUP($K144,TONG_SL!$A:$D,2,0)</f>
        <v>Chân giò heo muối 300g</v>
      </c>
      <c r="N144" s="25" t="str">
        <f t="shared" si="26"/>
        <v>K-C6</v>
      </c>
      <c r="Q144" s="25" t="str">
        <f>VLOOKUP(K144,TONG_SL!$A:$D,3,0)</f>
        <v>Túi</v>
      </c>
      <c r="R144" s="54">
        <v>12</v>
      </c>
      <c r="T144" s="1">
        <f>VLOOKUP(VLOOKUP(G144,Ma_KH!$A:$R,18,0)&amp;K144,Gia_MB!$A:$F,6,0)</f>
        <v>73431</v>
      </c>
      <c r="U144" s="14">
        <f t="shared" si="28"/>
        <v>881172</v>
      </c>
      <c r="W144" s="64">
        <f t="shared" si="27"/>
        <v>0</v>
      </c>
      <c r="X144" s="3" t="str">
        <f t="shared" si="29"/>
        <v>8</v>
      </c>
      <c r="Z144" s="14">
        <f t="shared" si="30"/>
        <v>70493.759999999995</v>
      </c>
      <c r="AA144" s="7">
        <f>VLOOKUP(G144,Ma_KH!$A:$R,14,0)</f>
        <v>60</v>
      </c>
      <c r="AD144" s="7" t="str">
        <f>IFERROR(VLOOKUP(J144,'Chuyển Mã'!$B$3:$C$9,2,0),"")</f>
        <v>Tỉnh</v>
      </c>
      <c r="AE144" s="7" t="str">
        <f t="shared" si="20"/>
        <v>Chân giò heo muối 300g</v>
      </c>
      <c r="AF144" s="7">
        <f t="shared" si="21"/>
        <v>12</v>
      </c>
    </row>
    <row r="145" spans="1:32" x14ac:dyDescent="0.25">
      <c r="A145" s="11">
        <v>45903</v>
      </c>
      <c r="B145" s="25">
        <v>4176156683</v>
      </c>
      <c r="C145" s="12" t="s">
        <v>7214</v>
      </c>
      <c r="D145" s="16">
        <f t="shared" si="22"/>
        <v>45903</v>
      </c>
      <c r="G145" s="13" t="s">
        <v>7185</v>
      </c>
      <c r="I145" s="13" t="s">
        <v>7208</v>
      </c>
      <c r="J145" s="13" t="s">
        <v>1796</v>
      </c>
      <c r="K145" s="13" t="s">
        <v>30</v>
      </c>
      <c r="L145" s="25" t="str">
        <f>VLOOKUP($K145,TONG_SL!$A:$D,2,0)</f>
        <v>Gà muối 500g</v>
      </c>
      <c r="N145" s="25" t="str">
        <f t="shared" si="26"/>
        <v>K-C6</v>
      </c>
      <c r="Q145" s="25" t="str">
        <f>VLOOKUP(K145,TONG_SL!$A:$D,3,0)</f>
        <v>Túi</v>
      </c>
      <c r="R145" s="54">
        <v>6</v>
      </c>
      <c r="T145" s="1">
        <f>VLOOKUP(VLOOKUP(G145,Ma_KH!$A:$R,18,0)&amp;K145,Gia_MB!$A:$F,6,0)</f>
        <v>111058</v>
      </c>
      <c r="U145" s="14">
        <f t="shared" si="28"/>
        <v>666348</v>
      </c>
      <c r="W145" s="64">
        <f t="shared" si="27"/>
        <v>0</v>
      </c>
      <c r="X145" s="3" t="str">
        <f t="shared" si="29"/>
        <v>8</v>
      </c>
      <c r="Z145" s="14">
        <f t="shared" si="30"/>
        <v>53307.840000000004</v>
      </c>
      <c r="AA145" s="7">
        <f>VLOOKUP(G145,Ma_KH!$A:$R,14,0)</f>
        <v>60</v>
      </c>
      <c r="AD145" s="7" t="str">
        <f>IFERROR(VLOOKUP(J145,'Chuyển Mã'!$B$3:$C$9,2,0),"")</f>
        <v>Tỉnh</v>
      </c>
      <c r="AE145" s="7" t="str">
        <f t="shared" si="20"/>
        <v>Gà muối 500g</v>
      </c>
      <c r="AF145" s="7">
        <f t="shared" si="21"/>
        <v>6</v>
      </c>
    </row>
    <row r="146" spans="1:32" x14ac:dyDescent="0.25">
      <c r="A146" s="11">
        <v>45903</v>
      </c>
      <c r="B146" s="25">
        <v>4176156683</v>
      </c>
      <c r="C146" s="12" t="s">
        <v>7214</v>
      </c>
      <c r="D146" s="16">
        <f t="shared" si="22"/>
        <v>45903</v>
      </c>
      <c r="G146" s="13" t="s">
        <v>7185</v>
      </c>
      <c r="I146" s="13" t="s">
        <v>7208</v>
      </c>
      <c r="J146" s="13" t="s">
        <v>1796</v>
      </c>
      <c r="K146" s="13" t="s">
        <v>35</v>
      </c>
      <c r="L146" s="25" t="str">
        <f>VLOOKUP($K146,TONG_SL!$A:$D,2,0)</f>
        <v>Tai heo muối 200g</v>
      </c>
      <c r="N146" s="25" t="str">
        <f t="shared" si="26"/>
        <v>K-C6</v>
      </c>
      <c r="Q146" s="25" t="str">
        <f>VLOOKUP(K146,TONG_SL!$A:$D,3,0)</f>
        <v>Túi</v>
      </c>
      <c r="R146" s="54">
        <v>8</v>
      </c>
      <c r="T146" s="1">
        <f>VLOOKUP(VLOOKUP(G146,Ma_KH!$A:$R,18,0)&amp;K146,Gia_MB!$A:$F,6,0)</f>
        <v>55595</v>
      </c>
      <c r="U146" s="14">
        <f t="shared" si="28"/>
        <v>444760</v>
      </c>
      <c r="W146" s="64">
        <f t="shared" si="27"/>
        <v>0</v>
      </c>
      <c r="X146" s="3" t="str">
        <f t="shared" si="29"/>
        <v>8</v>
      </c>
      <c r="Z146" s="14">
        <f t="shared" si="30"/>
        <v>35580.800000000003</v>
      </c>
      <c r="AA146" s="7">
        <f>VLOOKUP(G146,Ma_KH!$A:$R,14,0)</f>
        <v>60</v>
      </c>
      <c r="AD146" s="7" t="str">
        <f>IFERROR(VLOOKUP(J146,'Chuyển Mã'!$B$3:$C$9,2,0),"")</f>
        <v>Tỉnh</v>
      </c>
      <c r="AE146" s="7" t="str">
        <f t="shared" si="20"/>
        <v>Tai heo muối 200g</v>
      </c>
      <c r="AF146" s="7">
        <f t="shared" si="21"/>
        <v>8</v>
      </c>
    </row>
    <row r="147" spans="1:32" x14ac:dyDescent="0.25">
      <c r="A147" s="11">
        <v>45903</v>
      </c>
      <c r="B147" s="25">
        <v>4176156683</v>
      </c>
      <c r="C147" s="12" t="s">
        <v>7214</v>
      </c>
      <c r="D147" s="16">
        <f t="shared" si="22"/>
        <v>45903</v>
      </c>
      <c r="G147" s="13" t="s">
        <v>7185</v>
      </c>
      <c r="I147" s="13" t="s">
        <v>7208</v>
      </c>
      <c r="J147" s="13" t="s">
        <v>1796</v>
      </c>
      <c r="K147" s="13" t="s">
        <v>49</v>
      </c>
      <c r="L147" s="25" t="str">
        <f>VLOOKUP($K147,TONG_SL!$A:$D,2,0)</f>
        <v>Giò sụn gà 250g</v>
      </c>
      <c r="N147" s="25" t="str">
        <f t="shared" si="26"/>
        <v>K-C6</v>
      </c>
      <c r="Q147" s="25" t="str">
        <f>VLOOKUP(K147,TONG_SL!$A:$D,3,0)</f>
        <v>Túi</v>
      </c>
      <c r="R147" s="54">
        <v>5</v>
      </c>
      <c r="T147" s="1">
        <f>VLOOKUP(VLOOKUP(G147,Ma_KH!$A:$R,18,0)&amp;K147,Gia_MB!$A:$F,6,0)</f>
        <v>50400</v>
      </c>
      <c r="U147" s="14">
        <f t="shared" si="28"/>
        <v>252000</v>
      </c>
      <c r="W147" s="64">
        <f t="shared" si="27"/>
        <v>0</v>
      </c>
      <c r="X147" s="3" t="str">
        <f t="shared" si="29"/>
        <v>8</v>
      </c>
      <c r="Z147" s="14">
        <f t="shared" si="30"/>
        <v>20160</v>
      </c>
      <c r="AA147" s="7">
        <f>VLOOKUP(G147,Ma_KH!$A:$R,14,0)</f>
        <v>60</v>
      </c>
      <c r="AD147" s="7" t="str">
        <f>IFERROR(VLOOKUP(J147,'Chuyển Mã'!$B$3:$C$9,2,0),"")</f>
        <v>Tỉnh</v>
      </c>
      <c r="AE147" s="7" t="str">
        <f t="shared" si="20"/>
        <v>Giò sụn gà 250g</v>
      </c>
      <c r="AF147" s="7">
        <f t="shared" si="21"/>
        <v>5</v>
      </c>
    </row>
    <row r="148" spans="1:32" x14ac:dyDescent="0.25">
      <c r="A148" s="11">
        <v>45903</v>
      </c>
      <c r="B148" s="25">
        <v>4176156068</v>
      </c>
      <c r="C148" s="12" t="s">
        <v>7214</v>
      </c>
      <c r="D148" s="16">
        <f t="shared" si="22"/>
        <v>45903</v>
      </c>
      <c r="G148" s="13" t="s">
        <v>7185</v>
      </c>
      <c r="I148" s="13" t="s">
        <v>7209</v>
      </c>
      <c r="J148" s="13" t="s">
        <v>1796</v>
      </c>
      <c r="K148" s="13" t="s">
        <v>39</v>
      </c>
      <c r="L148" s="25" t="str">
        <f>VLOOKUP($K148,TONG_SL!$A:$D,2,0)</f>
        <v>Chả cốm 300g</v>
      </c>
      <c r="N148" s="25" t="str">
        <f t="shared" si="26"/>
        <v>K-C6</v>
      </c>
      <c r="Q148" s="25" t="str">
        <f>VLOOKUP(K148,TONG_SL!$A:$D,3,0)</f>
        <v>Túi</v>
      </c>
      <c r="R148" s="54">
        <v>6</v>
      </c>
      <c r="T148" s="1">
        <f>VLOOKUP(VLOOKUP(G148,Ma_KH!$A:$R,18,0)&amp;K148,Gia_MB!$A:$F,6,0)</f>
        <v>74250</v>
      </c>
      <c r="U148" s="14">
        <f t="shared" si="28"/>
        <v>445500</v>
      </c>
      <c r="W148" s="64">
        <f t="shared" si="27"/>
        <v>0</v>
      </c>
      <c r="X148" s="3" t="str">
        <f t="shared" si="29"/>
        <v>8</v>
      </c>
      <c r="Z148" s="14">
        <f t="shared" si="30"/>
        <v>35640</v>
      </c>
      <c r="AA148" s="7">
        <f>VLOOKUP(G148,Ma_KH!$A:$R,14,0)</f>
        <v>60</v>
      </c>
      <c r="AD148" s="7" t="str">
        <f>IFERROR(VLOOKUP(J148,'Chuyển Mã'!$B$3:$C$9,2,0),"")</f>
        <v>Tỉnh</v>
      </c>
      <c r="AE148" s="7" t="str">
        <f t="shared" si="20"/>
        <v>Chả cốm 300g</v>
      </c>
      <c r="AF148" s="7">
        <f t="shared" si="21"/>
        <v>6</v>
      </c>
    </row>
    <row r="149" spans="1:32" x14ac:dyDescent="0.25">
      <c r="A149" s="11">
        <v>45903</v>
      </c>
      <c r="B149" s="25">
        <v>4176156068</v>
      </c>
      <c r="C149" s="12" t="s">
        <v>7214</v>
      </c>
      <c r="D149" s="16">
        <f t="shared" si="22"/>
        <v>45903</v>
      </c>
      <c r="G149" s="13" t="s">
        <v>7185</v>
      </c>
      <c r="I149" s="13" t="s">
        <v>7209</v>
      </c>
      <c r="J149" s="13" t="s">
        <v>1796</v>
      </c>
      <c r="K149" s="13" t="s">
        <v>49</v>
      </c>
      <c r="L149" s="25" t="str">
        <f>VLOOKUP($K149,TONG_SL!$A:$D,2,0)</f>
        <v>Giò sụn gà 250g</v>
      </c>
      <c r="N149" s="25" t="str">
        <f t="shared" si="26"/>
        <v>K-C6</v>
      </c>
      <c r="Q149" s="25" t="str">
        <f>VLOOKUP(K149,TONG_SL!$A:$D,3,0)</f>
        <v>Túi</v>
      </c>
      <c r="R149" s="54">
        <v>6</v>
      </c>
      <c r="T149" s="1">
        <f>VLOOKUP(VLOOKUP(G149,Ma_KH!$A:$R,18,0)&amp;K149,Gia_MB!$A:$F,6,0)</f>
        <v>50400</v>
      </c>
      <c r="U149" s="14">
        <f t="shared" si="28"/>
        <v>302400</v>
      </c>
      <c r="W149" s="64">
        <f t="shared" si="27"/>
        <v>0</v>
      </c>
      <c r="X149" s="3" t="str">
        <f t="shared" si="29"/>
        <v>8</v>
      </c>
      <c r="Z149" s="14">
        <f t="shared" si="30"/>
        <v>24192</v>
      </c>
      <c r="AA149" s="7">
        <f>VLOOKUP(G149,Ma_KH!$A:$R,14,0)</f>
        <v>60</v>
      </c>
      <c r="AD149" s="7" t="str">
        <f>IFERROR(VLOOKUP(J149,'Chuyển Mã'!$B$3:$C$9,2,0),"")</f>
        <v>Tỉnh</v>
      </c>
      <c r="AE149" s="7" t="str">
        <f t="shared" si="20"/>
        <v>Giò sụn gà 250g</v>
      </c>
      <c r="AF149" s="7">
        <f t="shared" si="21"/>
        <v>6</v>
      </c>
    </row>
    <row r="150" spans="1:32" x14ac:dyDescent="0.25">
      <c r="A150" s="11">
        <v>45903</v>
      </c>
      <c r="B150" s="25">
        <v>4176156068</v>
      </c>
      <c r="C150" s="12" t="s">
        <v>7214</v>
      </c>
      <c r="D150" s="16">
        <f t="shared" si="22"/>
        <v>45903</v>
      </c>
      <c r="G150" s="13" t="s">
        <v>7185</v>
      </c>
      <c r="I150" s="13" t="s">
        <v>7209</v>
      </c>
      <c r="J150" s="13" t="s">
        <v>1796</v>
      </c>
      <c r="K150" s="13" t="s">
        <v>35</v>
      </c>
      <c r="L150" s="25" t="str">
        <f>VLOOKUP($K150,TONG_SL!$A:$D,2,0)</f>
        <v>Tai heo muối 200g</v>
      </c>
      <c r="N150" s="25" t="str">
        <f t="shared" si="26"/>
        <v>K-C6</v>
      </c>
      <c r="Q150" s="25" t="str">
        <f>VLOOKUP(K150,TONG_SL!$A:$D,3,0)</f>
        <v>Túi</v>
      </c>
      <c r="R150" s="54">
        <v>2</v>
      </c>
      <c r="T150" s="1">
        <f>VLOOKUP(VLOOKUP(G150,Ma_KH!$A:$R,18,0)&amp;K150,Gia_MB!$A:$F,6,0)</f>
        <v>55595</v>
      </c>
      <c r="U150" s="14">
        <f t="shared" si="28"/>
        <v>111190</v>
      </c>
      <c r="W150" s="64">
        <f t="shared" si="27"/>
        <v>0</v>
      </c>
      <c r="X150" s="3" t="str">
        <f t="shared" si="29"/>
        <v>8</v>
      </c>
      <c r="Z150" s="14">
        <f t="shared" si="30"/>
        <v>8895.2000000000007</v>
      </c>
      <c r="AA150" s="7">
        <f>VLOOKUP(G150,Ma_KH!$A:$R,14,0)</f>
        <v>60</v>
      </c>
      <c r="AD150" s="7" t="str">
        <f>IFERROR(VLOOKUP(J150,'Chuyển Mã'!$B$3:$C$9,2,0),"")</f>
        <v>Tỉnh</v>
      </c>
      <c r="AE150" s="7" t="str">
        <f t="shared" si="20"/>
        <v>Tai heo muối 200g</v>
      </c>
      <c r="AF150" s="7">
        <f t="shared" si="21"/>
        <v>2</v>
      </c>
    </row>
    <row r="151" spans="1:32" x14ac:dyDescent="0.25">
      <c r="A151" s="11">
        <v>45903</v>
      </c>
      <c r="B151" s="25">
        <v>4176156068</v>
      </c>
      <c r="C151" s="12" t="s">
        <v>7214</v>
      </c>
      <c r="D151" s="16">
        <f t="shared" si="22"/>
        <v>45903</v>
      </c>
      <c r="G151" s="13" t="s">
        <v>7185</v>
      </c>
      <c r="I151" s="13" t="s">
        <v>7209</v>
      </c>
      <c r="J151" s="13" t="s">
        <v>1796</v>
      </c>
      <c r="K151" s="13" t="s">
        <v>51</v>
      </c>
      <c r="L151" s="25" t="str">
        <f>VLOOKUP($K151,TONG_SL!$A:$D,2,0)</f>
        <v>Mọc Nấm Hương 250g</v>
      </c>
      <c r="N151" s="25" t="str">
        <f t="shared" si="26"/>
        <v>K-C6</v>
      </c>
      <c r="Q151" s="25" t="str">
        <f>VLOOKUP(K151,TONG_SL!$A:$D,3,0)</f>
        <v>Túi</v>
      </c>
      <c r="R151" s="54">
        <v>6</v>
      </c>
      <c r="T151" s="1">
        <f>VLOOKUP(VLOOKUP(G151,Ma_KH!$A:$R,18,0)&amp;K151,Gia_MB!$A:$F,6,0)</f>
        <v>46000</v>
      </c>
      <c r="U151" s="14">
        <f t="shared" si="28"/>
        <v>276000</v>
      </c>
      <c r="W151" s="64">
        <f t="shared" si="27"/>
        <v>0</v>
      </c>
      <c r="X151" s="3" t="str">
        <f t="shared" si="29"/>
        <v>8</v>
      </c>
      <c r="Z151" s="14">
        <f t="shared" si="30"/>
        <v>22080</v>
      </c>
      <c r="AA151" s="7">
        <f>VLOOKUP(G151,Ma_KH!$A:$R,14,0)</f>
        <v>60</v>
      </c>
      <c r="AD151" s="7" t="str">
        <f>IFERROR(VLOOKUP(J151,'Chuyển Mã'!$B$3:$C$9,2,0),"")</f>
        <v>Tỉnh</v>
      </c>
      <c r="AE151" s="7" t="str">
        <f t="shared" si="20"/>
        <v>Mọc Nấm Hương 250g</v>
      </c>
      <c r="AF151" s="7">
        <f t="shared" si="21"/>
        <v>6</v>
      </c>
    </row>
    <row r="152" spans="1:32" x14ac:dyDescent="0.25">
      <c r="A152" s="11">
        <v>45903</v>
      </c>
      <c r="B152" s="25">
        <v>4176156068</v>
      </c>
      <c r="C152" s="12" t="s">
        <v>7214</v>
      </c>
      <c r="D152" s="16">
        <f t="shared" si="22"/>
        <v>45903</v>
      </c>
      <c r="G152" s="13" t="s">
        <v>7185</v>
      </c>
      <c r="I152" s="13" t="s">
        <v>7209</v>
      </c>
      <c r="J152" s="13" t="s">
        <v>1796</v>
      </c>
      <c r="K152" s="13" t="s">
        <v>30</v>
      </c>
      <c r="L152" s="25" t="str">
        <f>VLOOKUP($K152,TONG_SL!$A:$D,2,0)</f>
        <v>Gà muối 500g</v>
      </c>
      <c r="N152" s="25" t="str">
        <f t="shared" si="26"/>
        <v>K-C6</v>
      </c>
      <c r="Q152" s="25" t="str">
        <f>VLOOKUP(K152,TONG_SL!$A:$D,3,0)</f>
        <v>Túi</v>
      </c>
      <c r="R152" s="54">
        <v>12</v>
      </c>
      <c r="T152" s="1">
        <f>VLOOKUP(VLOOKUP(G152,Ma_KH!$A:$R,18,0)&amp;K152,Gia_MB!$A:$F,6,0)</f>
        <v>111058</v>
      </c>
      <c r="U152" s="14">
        <f t="shared" si="28"/>
        <v>1332696</v>
      </c>
      <c r="W152" s="64">
        <f t="shared" si="27"/>
        <v>0</v>
      </c>
      <c r="X152" s="3" t="str">
        <f t="shared" si="29"/>
        <v>8</v>
      </c>
      <c r="Z152" s="14">
        <f t="shared" si="30"/>
        <v>106615.68000000001</v>
      </c>
      <c r="AA152" s="7">
        <f>VLOOKUP(G152,Ma_KH!$A:$R,14,0)</f>
        <v>60</v>
      </c>
      <c r="AD152" s="7" t="str">
        <f>IFERROR(VLOOKUP(J152,'Chuyển Mã'!$B$3:$C$9,2,0),"")</f>
        <v>Tỉnh</v>
      </c>
      <c r="AE152" s="7" t="str">
        <f t="shared" si="20"/>
        <v>Gà muối 500g</v>
      </c>
      <c r="AF152" s="7">
        <f t="shared" si="21"/>
        <v>12</v>
      </c>
    </row>
    <row r="153" spans="1:32" x14ac:dyDescent="0.25">
      <c r="A153" s="11">
        <v>45903</v>
      </c>
      <c r="B153" s="25">
        <v>4176156068</v>
      </c>
      <c r="C153" s="12" t="s">
        <v>7214</v>
      </c>
      <c r="D153" s="16">
        <f t="shared" si="22"/>
        <v>45903</v>
      </c>
      <c r="G153" s="13" t="s">
        <v>7185</v>
      </c>
      <c r="I153" s="13" t="s">
        <v>7209</v>
      </c>
      <c r="J153" s="13" t="s">
        <v>1796</v>
      </c>
      <c r="K153" s="13" t="s">
        <v>27</v>
      </c>
      <c r="L153" s="25" t="str">
        <f>VLOOKUP($K153,TONG_SL!$A:$D,2,0)</f>
        <v>Chân giò heo muối 300g</v>
      </c>
      <c r="N153" s="25" t="str">
        <f t="shared" si="26"/>
        <v>K-C6</v>
      </c>
      <c r="Q153" s="25" t="str">
        <f>VLOOKUP(K153,TONG_SL!$A:$D,3,0)</f>
        <v>Túi</v>
      </c>
      <c r="R153" s="54">
        <v>8</v>
      </c>
      <c r="T153" s="1">
        <f>VLOOKUP(VLOOKUP(G153,Ma_KH!$A:$R,18,0)&amp;K153,Gia_MB!$A:$F,6,0)</f>
        <v>73431</v>
      </c>
      <c r="U153" s="14">
        <f t="shared" si="28"/>
        <v>587448</v>
      </c>
      <c r="W153" s="64">
        <f t="shared" si="27"/>
        <v>0</v>
      </c>
      <c r="X153" s="3" t="str">
        <f t="shared" si="29"/>
        <v>8</v>
      </c>
      <c r="Z153" s="14">
        <f t="shared" si="30"/>
        <v>46995.840000000004</v>
      </c>
      <c r="AA153" s="7">
        <f>VLOOKUP(G153,Ma_KH!$A:$R,14,0)</f>
        <v>60</v>
      </c>
      <c r="AD153" s="7" t="str">
        <f>IFERROR(VLOOKUP(J153,'Chuyển Mã'!$B$3:$C$9,2,0),"")</f>
        <v>Tỉnh</v>
      </c>
      <c r="AE153" s="7" t="str">
        <f t="shared" si="20"/>
        <v>Chân giò heo muối 300g</v>
      </c>
      <c r="AF153" s="7">
        <f t="shared" si="21"/>
        <v>8</v>
      </c>
    </row>
    <row r="154" spans="1:32" x14ac:dyDescent="0.25">
      <c r="A154" s="11">
        <v>45903</v>
      </c>
      <c r="B154" s="25">
        <v>4176155741</v>
      </c>
      <c r="C154" s="12" t="s">
        <v>7214</v>
      </c>
      <c r="D154" s="16">
        <f t="shared" si="22"/>
        <v>45903</v>
      </c>
      <c r="G154" s="13" t="s">
        <v>7185</v>
      </c>
      <c r="I154" s="13" t="s">
        <v>7210</v>
      </c>
      <c r="J154" s="13" t="s">
        <v>1796</v>
      </c>
      <c r="K154" s="13" t="s">
        <v>27</v>
      </c>
      <c r="L154" s="25" t="str">
        <f>VLOOKUP($K154,TONG_SL!$A:$D,2,0)</f>
        <v>Chân giò heo muối 300g</v>
      </c>
      <c r="N154" s="25" t="str">
        <f t="shared" si="26"/>
        <v>K-C6</v>
      </c>
      <c r="Q154" s="25" t="str">
        <f>VLOOKUP(K154,TONG_SL!$A:$D,3,0)</f>
        <v>Túi</v>
      </c>
      <c r="R154" s="54">
        <v>16</v>
      </c>
      <c r="T154" s="1">
        <f>VLOOKUP(VLOOKUP(G154,Ma_KH!$A:$R,18,0)&amp;K154,Gia_MB!$A:$F,6,0)</f>
        <v>73431</v>
      </c>
      <c r="U154" s="14">
        <f t="shared" si="28"/>
        <v>1174896</v>
      </c>
      <c r="W154" s="64">
        <f t="shared" si="27"/>
        <v>0</v>
      </c>
      <c r="X154" s="3" t="str">
        <f t="shared" si="29"/>
        <v>8</v>
      </c>
      <c r="Z154" s="14">
        <f t="shared" si="30"/>
        <v>93991.680000000008</v>
      </c>
      <c r="AA154" s="7">
        <f>VLOOKUP(G154,Ma_KH!$A:$R,14,0)</f>
        <v>60</v>
      </c>
      <c r="AD154" s="7" t="str">
        <f>IFERROR(VLOOKUP(J154,'Chuyển Mã'!$B$3:$C$9,2,0),"")</f>
        <v>Tỉnh</v>
      </c>
      <c r="AE154" s="7" t="str">
        <f t="shared" si="20"/>
        <v>Chân giò heo muối 300g</v>
      </c>
      <c r="AF154" s="7">
        <f t="shared" si="21"/>
        <v>16</v>
      </c>
    </row>
    <row r="155" spans="1:32" x14ac:dyDescent="0.25">
      <c r="A155" s="11">
        <v>45903</v>
      </c>
      <c r="B155" s="25">
        <v>4176155741</v>
      </c>
      <c r="C155" s="12" t="s">
        <v>7214</v>
      </c>
      <c r="D155" s="16">
        <f t="shared" si="22"/>
        <v>45903</v>
      </c>
      <c r="G155" s="13" t="s">
        <v>7185</v>
      </c>
      <c r="I155" s="13" t="s">
        <v>7210</v>
      </c>
      <c r="J155" s="13" t="s">
        <v>1796</v>
      </c>
      <c r="K155" s="13" t="s">
        <v>30</v>
      </c>
      <c r="L155" s="25" t="str">
        <f>VLOOKUP($K155,TONG_SL!$A:$D,2,0)</f>
        <v>Gà muối 500g</v>
      </c>
      <c r="N155" s="25" t="str">
        <f t="shared" si="26"/>
        <v>K-C6</v>
      </c>
      <c r="Q155" s="25" t="str">
        <f>VLOOKUP(K155,TONG_SL!$A:$D,3,0)</f>
        <v>Túi</v>
      </c>
      <c r="R155" s="54">
        <v>12</v>
      </c>
      <c r="T155" s="1">
        <f>VLOOKUP(VLOOKUP(G155,Ma_KH!$A:$R,18,0)&amp;K155,Gia_MB!$A:$F,6,0)</f>
        <v>111058</v>
      </c>
      <c r="U155" s="14">
        <f t="shared" si="28"/>
        <v>1332696</v>
      </c>
      <c r="W155" s="64">
        <f t="shared" si="27"/>
        <v>0</v>
      </c>
      <c r="X155" s="3" t="str">
        <f t="shared" si="29"/>
        <v>8</v>
      </c>
      <c r="Z155" s="14">
        <f t="shared" si="30"/>
        <v>106615.68000000001</v>
      </c>
      <c r="AA155" s="7">
        <f>VLOOKUP(G155,Ma_KH!$A:$R,14,0)</f>
        <v>60</v>
      </c>
      <c r="AD155" s="7" t="str">
        <f>IFERROR(VLOOKUP(J155,'Chuyển Mã'!$B$3:$C$9,2,0),"")</f>
        <v>Tỉnh</v>
      </c>
      <c r="AE155" s="7" t="str">
        <f t="shared" si="20"/>
        <v>Gà muối 500g</v>
      </c>
      <c r="AF155" s="7">
        <f t="shared" si="21"/>
        <v>12</v>
      </c>
    </row>
    <row r="156" spans="1:32" x14ac:dyDescent="0.25">
      <c r="A156" s="11">
        <v>45903</v>
      </c>
      <c r="B156" s="25">
        <v>4176155741</v>
      </c>
      <c r="C156" s="12" t="s">
        <v>7214</v>
      </c>
      <c r="D156" s="16">
        <f t="shared" si="22"/>
        <v>45903</v>
      </c>
      <c r="G156" s="13" t="s">
        <v>7185</v>
      </c>
      <c r="I156" s="13" t="s">
        <v>7210</v>
      </c>
      <c r="J156" s="13" t="s">
        <v>1796</v>
      </c>
      <c r="K156" s="13" t="s">
        <v>35</v>
      </c>
      <c r="L156" s="25" t="str">
        <f>VLOOKUP($K156,TONG_SL!$A:$D,2,0)</f>
        <v>Tai heo muối 200g</v>
      </c>
      <c r="N156" s="25" t="str">
        <f t="shared" si="26"/>
        <v>K-C6</v>
      </c>
      <c r="Q156" s="25" t="str">
        <f>VLOOKUP(K156,TONG_SL!$A:$D,3,0)</f>
        <v>Túi</v>
      </c>
      <c r="R156" s="54">
        <v>10</v>
      </c>
      <c r="T156" s="1">
        <f>VLOOKUP(VLOOKUP(G156,Ma_KH!$A:$R,18,0)&amp;K156,Gia_MB!$A:$F,6,0)</f>
        <v>55595</v>
      </c>
      <c r="U156" s="14">
        <f t="shared" si="28"/>
        <v>555950</v>
      </c>
      <c r="W156" s="64">
        <f t="shared" si="27"/>
        <v>0</v>
      </c>
      <c r="X156" s="3" t="str">
        <f t="shared" si="29"/>
        <v>8</v>
      </c>
      <c r="Z156" s="14">
        <f t="shared" si="30"/>
        <v>44476</v>
      </c>
      <c r="AA156" s="7">
        <f>VLOOKUP(G156,Ma_KH!$A:$R,14,0)</f>
        <v>60</v>
      </c>
      <c r="AD156" s="7" t="str">
        <f>IFERROR(VLOOKUP(J156,'Chuyển Mã'!$B$3:$C$9,2,0),"")</f>
        <v>Tỉnh</v>
      </c>
      <c r="AE156" s="7" t="str">
        <f t="shared" si="20"/>
        <v>Tai heo muối 200g</v>
      </c>
      <c r="AF156" s="7">
        <f t="shared" si="21"/>
        <v>10</v>
      </c>
    </row>
    <row r="157" spans="1:32" x14ac:dyDescent="0.25">
      <c r="A157" s="11">
        <v>45903</v>
      </c>
      <c r="B157" s="25">
        <v>4176155741</v>
      </c>
      <c r="C157" s="12" t="s">
        <v>7214</v>
      </c>
      <c r="D157" s="16">
        <f t="shared" si="22"/>
        <v>45903</v>
      </c>
      <c r="G157" s="13" t="s">
        <v>7185</v>
      </c>
      <c r="I157" s="13" t="s">
        <v>7210</v>
      </c>
      <c r="J157" s="13" t="s">
        <v>1796</v>
      </c>
      <c r="K157" s="13" t="s">
        <v>49</v>
      </c>
      <c r="L157" s="25" t="str">
        <f>VLOOKUP($K157,TONG_SL!$A:$D,2,0)</f>
        <v>Giò sụn gà 250g</v>
      </c>
      <c r="N157" s="25" t="str">
        <f t="shared" si="26"/>
        <v>K-C6</v>
      </c>
      <c r="Q157" s="25" t="str">
        <f>VLOOKUP(K157,TONG_SL!$A:$D,3,0)</f>
        <v>Túi</v>
      </c>
      <c r="R157" s="54">
        <v>6</v>
      </c>
      <c r="T157" s="1">
        <f>VLOOKUP(VLOOKUP(G157,Ma_KH!$A:$R,18,0)&amp;K157,Gia_MB!$A:$F,6,0)</f>
        <v>50400</v>
      </c>
      <c r="U157" s="14">
        <f t="shared" si="28"/>
        <v>302400</v>
      </c>
      <c r="W157" s="64">
        <f t="shared" si="27"/>
        <v>0</v>
      </c>
      <c r="X157" s="3" t="str">
        <f t="shared" si="29"/>
        <v>8</v>
      </c>
      <c r="Z157" s="14">
        <f t="shared" si="30"/>
        <v>24192</v>
      </c>
      <c r="AA157" s="7">
        <f>VLOOKUP(G157,Ma_KH!$A:$R,14,0)</f>
        <v>60</v>
      </c>
      <c r="AD157" s="7" t="str">
        <f>IFERROR(VLOOKUP(J157,'Chuyển Mã'!$B$3:$C$9,2,0),"")</f>
        <v>Tỉnh</v>
      </c>
      <c r="AE157" s="7" t="str">
        <f t="shared" si="20"/>
        <v>Giò sụn gà 250g</v>
      </c>
      <c r="AF157" s="7">
        <f t="shared" si="21"/>
        <v>6</v>
      </c>
    </row>
    <row r="158" spans="1:32" x14ac:dyDescent="0.25">
      <c r="A158" s="11">
        <v>45903</v>
      </c>
      <c r="B158" s="25">
        <v>4176155741</v>
      </c>
      <c r="C158" s="12" t="s">
        <v>7214</v>
      </c>
      <c r="D158" s="16">
        <f t="shared" si="22"/>
        <v>45903</v>
      </c>
      <c r="G158" s="13" t="s">
        <v>7185</v>
      </c>
      <c r="I158" s="13" t="s">
        <v>7210</v>
      </c>
      <c r="J158" s="13" t="s">
        <v>1796</v>
      </c>
      <c r="K158" s="13" t="s">
        <v>39</v>
      </c>
      <c r="L158" s="25" t="str">
        <f>VLOOKUP($K158,TONG_SL!$A:$D,2,0)</f>
        <v>Chả cốm 300g</v>
      </c>
      <c r="N158" s="25" t="str">
        <f t="shared" si="26"/>
        <v>K-C6</v>
      </c>
      <c r="Q158" s="25" t="str">
        <f>VLOOKUP(K158,TONG_SL!$A:$D,3,0)</f>
        <v>Túi</v>
      </c>
      <c r="R158" s="54">
        <v>4</v>
      </c>
      <c r="T158" s="1">
        <f>VLOOKUP(VLOOKUP(G158,Ma_KH!$A:$R,18,0)&amp;K158,Gia_MB!$A:$F,6,0)</f>
        <v>74250</v>
      </c>
      <c r="U158" s="14">
        <f t="shared" si="28"/>
        <v>297000</v>
      </c>
      <c r="W158" s="64">
        <f t="shared" si="27"/>
        <v>0</v>
      </c>
      <c r="X158" s="3" t="str">
        <f t="shared" si="29"/>
        <v>8</v>
      </c>
      <c r="Z158" s="14">
        <f t="shared" si="30"/>
        <v>23760</v>
      </c>
      <c r="AA158" s="7">
        <f>VLOOKUP(G158,Ma_KH!$A:$R,14,0)</f>
        <v>60</v>
      </c>
      <c r="AD158" s="7" t="str">
        <f>IFERROR(VLOOKUP(J158,'Chuyển Mã'!$B$3:$C$9,2,0),"")</f>
        <v>Tỉnh</v>
      </c>
      <c r="AE158" s="7" t="str">
        <f t="shared" si="20"/>
        <v>Chả cốm 300g</v>
      </c>
      <c r="AF158" s="7">
        <f t="shared" si="21"/>
        <v>4</v>
      </c>
    </row>
    <row r="159" spans="1:32" x14ac:dyDescent="0.25">
      <c r="A159" s="11">
        <v>45903</v>
      </c>
      <c r="B159" s="25">
        <v>4176155741</v>
      </c>
      <c r="C159" s="12" t="s">
        <v>7214</v>
      </c>
      <c r="D159" s="16">
        <f t="shared" si="22"/>
        <v>45903</v>
      </c>
      <c r="G159" s="13" t="s">
        <v>7185</v>
      </c>
      <c r="I159" s="13" t="s">
        <v>7210</v>
      </c>
      <c r="J159" s="13" t="s">
        <v>1796</v>
      </c>
      <c r="K159" s="13" t="s">
        <v>51</v>
      </c>
      <c r="L159" s="25" t="str">
        <f>VLOOKUP($K159,TONG_SL!$A:$D,2,0)</f>
        <v>Mọc Nấm Hương 250g</v>
      </c>
      <c r="N159" s="25" t="str">
        <f t="shared" si="26"/>
        <v>K-C6</v>
      </c>
      <c r="Q159" s="25" t="str">
        <f>VLOOKUP(K159,TONG_SL!$A:$D,3,0)</f>
        <v>Túi</v>
      </c>
      <c r="R159" s="54">
        <v>4</v>
      </c>
      <c r="T159" s="1">
        <f>VLOOKUP(VLOOKUP(G159,Ma_KH!$A:$R,18,0)&amp;K159,Gia_MB!$A:$F,6,0)</f>
        <v>46000</v>
      </c>
      <c r="U159" s="14">
        <f t="shared" si="28"/>
        <v>184000</v>
      </c>
      <c r="W159" s="64">
        <f t="shared" si="27"/>
        <v>0</v>
      </c>
      <c r="X159" s="3" t="str">
        <f t="shared" si="29"/>
        <v>8</v>
      </c>
      <c r="Z159" s="14">
        <f t="shared" si="30"/>
        <v>14720</v>
      </c>
      <c r="AA159" s="7">
        <f>VLOOKUP(G159,Ma_KH!$A:$R,14,0)</f>
        <v>60</v>
      </c>
      <c r="AD159" s="7" t="str">
        <f>IFERROR(VLOOKUP(J159,'Chuyển Mã'!$B$3:$C$9,2,0),"")</f>
        <v>Tỉnh</v>
      </c>
      <c r="AE159" s="7" t="str">
        <f t="shared" si="20"/>
        <v>Mọc Nấm Hương 250g</v>
      </c>
      <c r="AF159" s="7">
        <f t="shared" si="21"/>
        <v>4</v>
      </c>
    </row>
    <row r="160" spans="1:32" x14ac:dyDescent="0.25">
      <c r="A160" s="11">
        <v>45903</v>
      </c>
      <c r="B160" s="25">
        <v>4176184355</v>
      </c>
      <c r="C160" s="12" t="s">
        <v>7214</v>
      </c>
      <c r="D160" s="16">
        <f t="shared" si="22"/>
        <v>45903</v>
      </c>
      <c r="G160" s="13" t="s">
        <v>7211</v>
      </c>
      <c r="I160" s="13" t="s">
        <v>7212</v>
      </c>
      <c r="J160" s="13" t="s">
        <v>1796</v>
      </c>
      <c r="K160" s="13" t="s">
        <v>27</v>
      </c>
      <c r="L160" s="25" t="str">
        <f>VLOOKUP($K160,TONG_SL!$A:$D,2,0)</f>
        <v>Chân giò heo muối 300g</v>
      </c>
      <c r="N160" s="25" t="str">
        <f t="shared" si="26"/>
        <v>K-C6</v>
      </c>
      <c r="Q160" s="25" t="str">
        <f>VLOOKUP(K160,TONG_SL!$A:$D,3,0)</f>
        <v>Túi</v>
      </c>
      <c r="R160" s="54">
        <v>42</v>
      </c>
      <c r="T160" s="1">
        <f>VLOOKUP(VLOOKUP(G160,Ma_KH!$A:$R,18,0)&amp;K160,Gia_MB!$A:$F,6,0)</f>
        <v>73431</v>
      </c>
      <c r="U160" s="14">
        <f t="shared" si="28"/>
        <v>3084102</v>
      </c>
      <c r="W160" s="64">
        <f t="shared" si="27"/>
        <v>0</v>
      </c>
      <c r="X160" s="3" t="str">
        <f t="shared" si="29"/>
        <v>8</v>
      </c>
      <c r="Z160" s="14">
        <f t="shared" si="30"/>
        <v>246728.16</v>
      </c>
      <c r="AA160" s="7">
        <f>VLOOKUP(G160,Ma_KH!$A:$R,14,0)</f>
        <v>60</v>
      </c>
      <c r="AD160" s="7" t="str">
        <f>IFERROR(VLOOKUP(J160,'Chuyển Mã'!$B$3:$C$9,2,0),"")</f>
        <v>Tỉnh</v>
      </c>
      <c r="AE160" s="7" t="str">
        <f t="shared" si="20"/>
        <v>Chân giò heo muối 300g</v>
      </c>
      <c r="AF160" s="7">
        <f t="shared" si="21"/>
        <v>42</v>
      </c>
    </row>
    <row r="161" spans="1:32" x14ac:dyDescent="0.25">
      <c r="A161" s="11">
        <v>45903</v>
      </c>
      <c r="B161" s="25">
        <v>4176184355</v>
      </c>
      <c r="C161" s="12" t="s">
        <v>7214</v>
      </c>
      <c r="D161" s="16">
        <f t="shared" si="22"/>
        <v>45903</v>
      </c>
      <c r="G161" s="13" t="s">
        <v>7211</v>
      </c>
      <c r="I161" s="13" t="s">
        <v>7212</v>
      </c>
      <c r="J161" s="13" t="s">
        <v>1796</v>
      </c>
      <c r="K161" s="13" t="s">
        <v>7213</v>
      </c>
      <c r="L161" s="25" t="str">
        <f>VLOOKUP($K161,TONG_SL!$A:$D,2,0)</f>
        <v>Chả nướng 300g</v>
      </c>
      <c r="N161" s="25" t="str">
        <f t="shared" si="26"/>
        <v>K-C6</v>
      </c>
      <c r="Q161" s="25" t="str">
        <f>VLOOKUP(K161,TONG_SL!$A:$D,3,0)</f>
        <v>Túi</v>
      </c>
      <c r="R161" s="54">
        <v>5</v>
      </c>
      <c r="T161" s="1">
        <f>VLOOKUP(VLOOKUP(G161,Ma_KH!$A:$R,18,0)&amp;K161,Gia_MB!$A:$F,6,0)</f>
        <v>70950</v>
      </c>
      <c r="U161" s="14">
        <f t="shared" si="28"/>
        <v>354750</v>
      </c>
      <c r="W161" s="64">
        <f t="shared" si="27"/>
        <v>0</v>
      </c>
      <c r="X161" s="3" t="str">
        <f t="shared" si="29"/>
        <v>8</v>
      </c>
      <c r="Z161" s="14">
        <f t="shared" si="30"/>
        <v>28380</v>
      </c>
      <c r="AA161" s="7">
        <f>VLOOKUP(G161,Ma_KH!$A:$R,14,0)</f>
        <v>60</v>
      </c>
      <c r="AD161" s="7" t="str">
        <f>IFERROR(VLOOKUP(J161,'Chuyển Mã'!$B$3:$C$9,2,0),"")</f>
        <v>Tỉnh</v>
      </c>
      <c r="AE161" s="7" t="str">
        <f t="shared" si="20"/>
        <v>Chả nướng 300g</v>
      </c>
      <c r="AF161" s="7">
        <f t="shared" si="21"/>
        <v>5</v>
      </c>
    </row>
    <row r="162" spans="1:32" x14ac:dyDescent="0.25">
      <c r="A162" s="11">
        <v>45903</v>
      </c>
      <c r="B162" s="25">
        <v>4176184355</v>
      </c>
      <c r="C162" s="72" t="s">
        <v>7214</v>
      </c>
      <c r="D162" s="16">
        <f t="shared" si="22"/>
        <v>45903</v>
      </c>
      <c r="G162" s="13" t="s">
        <v>7211</v>
      </c>
      <c r="I162" s="13" t="s">
        <v>7212</v>
      </c>
      <c r="J162" s="13" t="s">
        <v>1796</v>
      </c>
      <c r="K162" s="13" t="s">
        <v>32</v>
      </c>
      <c r="L162" s="25" t="str">
        <f>VLOOKUP($K162,TONG_SL!$A:$D,2,0)</f>
        <v>Giò Tai Lưỡi Xào 250</v>
      </c>
      <c r="N162" s="25" t="str">
        <f t="shared" si="26"/>
        <v>K-C6</v>
      </c>
      <c r="Q162" s="25" t="str">
        <f>VLOOKUP(K162,TONG_SL!$A:$D,3,0)</f>
        <v>Túi</v>
      </c>
      <c r="R162" s="54">
        <v>5</v>
      </c>
      <c r="T162" s="1">
        <f>VLOOKUP(VLOOKUP(G162,Ma_KH!$A:$R,18,0)&amp;K162,Gia_MB!$A:$F,6,0)</f>
        <v>50183</v>
      </c>
      <c r="U162" s="14">
        <f t="shared" si="28"/>
        <v>250915</v>
      </c>
      <c r="W162" s="64">
        <f t="shared" si="27"/>
        <v>0</v>
      </c>
      <c r="X162" s="3" t="str">
        <f t="shared" si="29"/>
        <v>8</v>
      </c>
      <c r="Z162" s="14">
        <f t="shared" si="30"/>
        <v>20073.2</v>
      </c>
      <c r="AA162" s="7">
        <f>VLOOKUP(G162,Ma_KH!$A:$R,14,0)</f>
        <v>60</v>
      </c>
      <c r="AD162" s="7" t="str">
        <f>IFERROR(VLOOKUP(J162,'Chuyển Mã'!$B$3:$C$9,2,0),"")</f>
        <v>Tỉnh</v>
      </c>
      <c r="AE162" s="7" t="str">
        <f t="shared" si="20"/>
        <v>Giò Tai Lưỡi Xào 250</v>
      </c>
      <c r="AF162" s="7">
        <f t="shared" si="21"/>
        <v>5</v>
      </c>
    </row>
    <row r="163" spans="1:32" x14ac:dyDescent="0.25">
      <c r="A163" s="11">
        <v>45903</v>
      </c>
      <c r="B163" s="25">
        <v>4176184355</v>
      </c>
      <c r="C163" s="12" t="s">
        <v>7214</v>
      </c>
      <c r="D163" s="16">
        <f t="shared" si="22"/>
        <v>45903</v>
      </c>
      <c r="G163" s="13" t="s">
        <v>7211</v>
      </c>
      <c r="I163" s="13" t="s">
        <v>7212</v>
      </c>
      <c r="J163" s="13" t="s">
        <v>1796</v>
      </c>
      <c r="K163" s="13" t="s">
        <v>51</v>
      </c>
      <c r="L163" s="25" t="str">
        <f>VLOOKUP($K163,TONG_SL!$A:$D,2,0)</f>
        <v>Mọc Nấm Hương 250g</v>
      </c>
      <c r="N163" s="25" t="str">
        <f t="shared" si="26"/>
        <v>K-C6</v>
      </c>
      <c r="Q163" s="25" t="str">
        <f>VLOOKUP(K163,TONG_SL!$A:$D,3,0)</f>
        <v>Túi</v>
      </c>
      <c r="R163" s="54">
        <v>10</v>
      </c>
      <c r="T163" s="1">
        <f>VLOOKUP(VLOOKUP(G163,Ma_KH!$A:$R,18,0)&amp;K163,Gia_MB!$A:$F,6,0)</f>
        <v>46000</v>
      </c>
      <c r="U163" s="14">
        <f t="shared" si="28"/>
        <v>460000</v>
      </c>
      <c r="W163" s="64">
        <f t="shared" si="27"/>
        <v>0</v>
      </c>
      <c r="X163" s="3" t="str">
        <f t="shared" si="29"/>
        <v>8</v>
      </c>
      <c r="Z163" s="14">
        <f t="shared" si="30"/>
        <v>36800</v>
      </c>
      <c r="AA163" s="7">
        <f>VLOOKUP(G163,Ma_KH!$A:$R,14,0)</f>
        <v>60</v>
      </c>
      <c r="AD163" s="7" t="str">
        <f>IFERROR(VLOOKUP(J163,'Chuyển Mã'!$B$3:$C$9,2,0),"")</f>
        <v>Tỉnh</v>
      </c>
      <c r="AE163" s="7" t="str">
        <f t="shared" si="20"/>
        <v>Mọc Nấm Hương 250g</v>
      </c>
      <c r="AF163" s="7">
        <f t="shared" si="21"/>
        <v>10</v>
      </c>
    </row>
    <row r="164" spans="1:32" x14ac:dyDescent="0.25">
      <c r="A164" s="11">
        <v>45903</v>
      </c>
      <c r="B164" s="25">
        <v>4176339309</v>
      </c>
      <c r="C164" s="12" t="s">
        <v>7214</v>
      </c>
      <c r="D164" s="16">
        <f t="shared" si="22"/>
        <v>45903</v>
      </c>
      <c r="G164" s="13" t="s">
        <v>7290</v>
      </c>
      <c r="I164" s="13" t="s">
        <v>7291</v>
      </c>
      <c r="J164" s="13" t="s">
        <v>1796</v>
      </c>
      <c r="K164" s="13" t="s">
        <v>27</v>
      </c>
      <c r="L164" s="25" t="str">
        <f>VLOOKUP($K164,TONG_SL!$A:$D,2,0)</f>
        <v>Chân giò heo muối 300g</v>
      </c>
      <c r="N164" s="25" t="str">
        <f t="shared" si="26"/>
        <v>K-C6</v>
      </c>
      <c r="Q164" s="25" t="str">
        <f>VLOOKUP(K164,TONG_SL!$A:$D,3,0)</f>
        <v>Túi</v>
      </c>
      <c r="R164" s="54">
        <v>30</v>
      </c>
      <c r="T164" s="1">
        <f>VLOOKUP(VLOOKUP(G164,Ma_KH!$A:$R,18,0)&amp;K164,Gia_MB!$A:$F,6,0)</f>
        <v>73431</v>
      </c>
      <c r="U164" s="14">
        <f t="shared" si="28"/>
        <v>2202930</v>
      </c>
      <c r="W164" s="64">
        <f t="shared" si="27"/>
        <v>0</v>
      </c>
      <c r="X164" s="3" t="str">
        <f t="shared" si="29"/>
        <v>8</v>
      </c>
      <c r="Z164" s="14">
        <f t="shared" si="30"/>
        <v>176234.4</v>
      </c>
      <c r="AA164" s="7">
        <f>VLOOKUP(G164,Ma_KH!$A:$R,14,0)</f>
        <v>60</v>
      </c>
      <c r="AD164" s="7" t="str">
        <f>IFERROR(VLOOKUP(J164,'Chuyển Mã'!$B$3:$C$9,2,0),"")</f>
        <v>Tỉnh</v>
      </c>
      <c r="AE164" s="7" t="str">
        <f t="shared" si="20"/>
        <v>Chân giò heo muối 300g</v>
      </c>
      <c r="AF164" s="7">
        <f t="shared" si="21"/>
        <v>30</v>
      </c>
    </row>
    <row r="165" spans="1:32" x14ac:dyDescent="0.25">
      <c r="A165" s="11">
        <v>45903</v>
      </c>
      <c r="B165" s="25">
        <v>4176339309</v>
      </c>
      <c r="C165" s="12" t="s">
        <v>7214</v>
      </c>
      <c r="D165" s="16">
        <f t="shared" si="22"/>
        <v>45903</v>
      </c>
      <c r="G165" s="13" t="s">
        <v>7290</v>
      </c>
      <c r="I165" s="13" t="s">
        <v>7291</v>
      </c>
      <c r="J165" s="13" t="s">
        <v>1796</v>
      </c>
      <c r="K165" s="13" t="s">
        <v>30</v>
      </c>
      <c r="L165" s="25" t="str">
        <f>VLOOKUP($K165,TONG_SL!$A:$D,2,0)</f>
        <v>Gà muối 500g</v>
      </c>
      <c r="N165" s="25" t="str">
        <f t="shared" si="26"/>
        <v>K-C6</v>
      </c>
      <c r="Q165" s="25" t="str">
        <f>VLOOKUP(K165,TONG_SL!$A:$D,3,0)</f>
        <v>Túi</v>
      </c>
      <c r="R165" s="54">
        <v>10</v>
      </c>
      <c r="T165" s="1">
        <f>VLOOKUP(VLOOKUP(G165,Ma_KH!$A:$R,18,0)&amp;K165,Gia_MB!$A:$F,6,0)</f>
        <v>111058</v>
      </c>
      <c r="U165" s="14">
        <f t="shared" si="28"/>
        <v>1110580</v>
      </c>
      <c r="W165" s="64">
        <f t="shared" si="27"/>
        <v>0</v>
      </c>
      <c r="X165" s="3" t="str">
        <f t="shared" si="29"/>
        <v>8</v>
      </c>
      <c r="Z165" s="14">
        <f t="shared" si="30"/>
        <v>88846.400000000009</v>
      </c>
      <c r="AA165" s="7">
        <f>VLOOKUP(G165,Ma_KH!$A:$R,14,0)</f>
        <v>60</v>
      </c>
      <c r="AD165" s="7" t="str">
        <f>IFERROR(VLOOKUP(J165,'Chuyển Mã'!$B$3:$C$9,2,0),"")</f>
        <v>Tỉnh</v>
      </c>
      <c r="AE165" s="7" t="str">
        <f t="shared" si="20"/>
        <v>Gà muối 500g</v>
      </c>
      <c r="AF165" s="7">
        <f t="shared" si="21"/>
        <v>10</v>
      </c>
    </row>
    <row r="166" spans="1:32" x14ac:dyDescent="0.25">
      <c r="A166" s="11">
        <v>45903</v>
      </c>
      <c r="B166" s="25">
        <v>4175913154</v>
      </c>
      <c r="C166" s="12" t="s">
        <v>7214</v>
      </c>
      <c r="D166" s="16">
        <f t="shared" si="22"/>
        <v>45903</v>
      </c>
      <c r="G166" s="13" t="s">
        <v>7290</v>
      </c>
      <c r="I166" s="13" t="s">
        <v>8980</v>
      </c>
      <c r="J166" s="13" t="s">
        <v>1796</v>
      </c>
      <c r="K166" s="13" t="s">
        <v>51</v>
      </c>
      <c r="L166" s="25" t="str">
        <f>VLOOKUP($K166,TONG_SL!$A:$D,2,0)</f>
        <v>Mọc Nấm Hương 250g</v>
      </c>
      <c r="N166" s="25" t="str">
        <f t="shared" si="26"/>
        <v>K-C6</v>
      </c>
      <c r="Q166" s="25" t="str">
        <f>VLOOKUP(K166,TONG_SL!$A:$D,3,0)</f>
        <v>Túi</v>
      </c>
      <c r="R166" s="54">
        <v>10</v>
      </c>
      <c r="T166" s="1">
        <f>VLOOKUP(VLOOKUP(G166,Ma_KH!$A:$R,18,0)&amp;K166,Gia_MB!$A:$F,6,0)</f>
        <v>46000</v>
      </c>
      <c r="U166" s="14">
        <f t="shared" si="28"/>
        <v>460000</v>
      </c>
      <c r="W166" s="64">
        <f t="shared" si="27"/>
        <v>0</v>
      </c>
      <c r="X166" s="3" t="str">
        <f t="shared" si="29"/>
        <v>8</v>
      </c>
      <c r="Z166" s="14">
        <f t="shared" si="30"/>
        <v>36800</v>
      </c>
      <c r="AA166" s="7">
        <f>VLOOKUP(G166,Ma_KH!$A:$R,14,0)</f>
        <v>60</v>
      </c>
      <c r="AD166" s="7" t="str">
        <f>IFERROR(VLOOKUP(J166,'Chuyển Mã'!$B$3:$C$9,2,0),"")</f>
        <v>Tỉnh</v>
      </c>
      <c r="AE166" s="7" t="str">
        <f t="shared" si="20"/>
        <v>Mọc Nấm Hương 250g</v>
      </c>
      <c r="AF166" s="7">
        <f t="shared" si="21"/>
        <v>10</v>
      </c>
    </row>
    <row r="167" spans="1:32" x14ac:dyDescent="0.25">
      <c r="A167" s="11">
        <v>45903</v>
      </c>
      <c r="B167" s="25">
        <v>4175913154</v>
      </c>
      <c r="C167" s="12" t="s">
        <v>7214</v>
      </c>
      <c r="D167" s="16">
        <f t="shared" si="22"/>
        <v>45903</v>
      </c>
      <c r="G167" s="13" t="s">
        <v>7290</v>
      </c>
      <c r="I167" s="13" t="s">
        <v>8980</v>
      </c>
      <c r="J167" s="13" t="s">
        <v>1796</v>
      </c>
      <c r="K167" s="13" t="s">
        <v>27</v>
      </c>
      <c r="L167" s="25" t="str">
        <f>VLOOKUP($K167,TONG_SL!$A:$D,2,0)</f>
        <v>Chân giò heo muối 300g</v>
      </c>
      <c r="N167" s="25" t="str">
        <f t="shared" si="26"/>
        <v>K-C6</v>
      </c>
      <c r="Q167" s="25" t="str">
        <f>VLOOKUP(K167,TONG_SL!$A:$D,3,0)</f>
        <v>Túi</v>
      </c>
      <c r="R167" s="54">
        <v>20</v>
      </c>
      <c r="T167" s="1">
        <f>VLOOKUP(VLOOKUP(G167,Ma_KH!$A:$R,18,0)&amp;K167,Gia_MB!$A:$F,6,0)</f>
        <v>73431</v>
      </c>
      <c r="U167" s="14">
        <f t="shared" si="28"/>
        <v>1468620</v>
      </c>
      <c r="W167" s="64">
        <f t="shared" si="27"/>
        <v>0</v>
      </c>
      <c r="X167" s="3" t="str">
        <f t="shared" si="29"/>
        <v>8</v>
      </c>
      <c r="Z167" s="14">
        <f t="shared" si="30"/>
        <v>117489.60000000001</v>
      </c>
      <c r="AA167" s="7">
        <f>VLOOKUP(G167,Ma_KH!$A:$R,14,0)</f>
        <v>60</v>
      </c>
      <c r="AD167" s="7" t="str">
        <f>IFERROR(VLOOKUP(J167,'Chuyển Mã'!$B$3:$C$9,2,0),"")</f>
        <v>Tỉnh</v>
      </c>
      <c r="AE167" s="7" t="str">
        <f t="shared" si="20"/>
        <v>Chân giò heo muối 300g</v>
      </c>
      <c r="AF167" s="7">
        <f t="shared" si="21"/>
        <v>20</v>
      </c>
    </row>
    <row r="168" spans="1:32" x14ac:dyDescent="0.25">
      <c r="A168" s="11">
        <v>45903</v>
      </c>
      <c r="B168" s="25">
        <v>4175913154</v>
      </c>
      <c r="C168" s="12" t="s">
        <v>7214</v>
      </c>
      <c r="D168" s="16">
        <f t="shared" si="22"/>
        <v>45903</v>
      </c>
      <c r="G168" s="13" t="s">
        <v>7290</v>
      </c>
      <c r="I168" s="13" t="s">
        <v>8980</v>
      </c>
      <c r="J168" s="13" t="s">
        <v>1796</v>
      </c>
      <c r="K168" s="13" t="s">
        <v>39</v>
      </c>
      <c r="L168" s="25" t="str">
        <f>VLOOKUP($K168,TONG_SL!$A:$D,2,0)</f>
        <v>Chả cốm 300g</v>
      </c>
      <c r="N168" s="25" t="str">
        <f t="shared" si="26"/>
        <v>K-C6</v>
      </c>
      <c r="Q168" s="25" t="str">
        <f>VLOOKUP(K168,TONG_SL!$A:$D,3,0)</f>
        <v>Túi</v>
      </c>
      <c r="R168" s="54">
        <v>3</v>
      </c>
      <c r="T168" s="1">
        <f>VLOOKUP(VLOOKUP(G168,Ma_KH!$A:$R,18,0)&amp;K168,Gia_MB!$A:$F,6,0)</f>
        <v>74250</v>
      </c>
      <c r="U168" s="14">
        <f t="shared" si="28"/>
        <v>222750</v>
      </c>
      <c r="W168" s="64">
        <f t="shared" si="27"/>
        <v>0</v>
      </c>
      <c r="X168" s="3" t="str">
        <f t="shared" si="29"/>
        <v>8</v>
      </c>
      <c r="Z168" s="14">
        <f t="shared" si="30"/>
        <v>17820</v>
      </c>
      <c r="AA168" s="7">
        <f>VLOOKUP(G168,Ma_KH!$A:$R,14,0)</f>
        <v>60</v>
      </c>
      <c r="AD168" s="7" t="str">
        <f>IFERROR(VLOOKUP(J168,'Chuyển Mã'!$B$3:$C$9,2,0),"")</f>
        <v>Tỉnh</v>
      </c>
      <c r="AE168" s="7" t="str">
        <f t="shared" si="20"/>
        <v>Chả cốm 300g</v>
      </c>
      <c r="AF168" s="7">
        <f t="shared" si="21"/>
        <v>3</v>
      </c>
    </row>
    <row r="169" spans="1:32" x14ac:dyDescent="0.25">
      <c r="A169" s="11">
        <v>45903</v>
      </c>
      <c r="B169" s="25">
        <v>4175913154</v>
      </c>
      <c r="C169" s="12" t="s">
        <v>7214</v>
      </c>
      <c r="D169" s="16">
        <f t="shared" si="22"/>
        <v>45903</v>
      </c>
      <c r="G169" s="13" t="s">
        <v>7290</v>
      </c>
      <c r="I169" s="13" t="s">
        <v>8980</v>
      </c>
      <c r="J169" s="13" t="s">
        <v>1796</v>
      </c>
      <c r="K169" s="13" t="s">
        <v>30</v>
      </c>
      <c r="L169" s="25" t="str">
        <f>VLOOKUP($K169,TONG_SL!$A:$D,2,0)</f>
        <v>Gà muối 500g</v>
      </c>
      <c r="N169" s="25" t="str">
        <f t="shared" si="26"/>
        <v>K-C6</v>
      </c>
      <c r="Q169" s="25" t="str">
        <f>VLOOKUP(K169,TONG_SL!$A:$D,3,0)</f>
        <v>Túi</v>
      </c>
      <c r="R169" s="54">
        <v>29</v>
      </c>
      <c r="T169" s="1">
        <f>VLOOKUP(VLOOKUP(G169,Ma_KH!$A:$R,18,0)&amp;K169,Gia_MB!$A:$F,6,0)</f>
        <v>111058</v>
      </c>
      <c r="U169" s="14">
        <f t="shared" si="28"/>
        <v>3220682</v>
      </c>
      <c r="W169" s="64">
        <f t="shared" si="27"/>
        <v>0</v>
      </c>
      <c r="X169" s="3" t="str">
        <f t="shared" si="29"/>
        <v>8</v>
      </c>
      <c r="Z169" s="14">
        <f t="shared" si="30"/>
        <v>257654.56</v>
      </c>
      <c r="AA169" s="7">
        <f>VLOOKUP(G169,Ma_KH!$A:$R,14,0)</f>
        <v>60</v>
      </c>
      <c r="AD169" s="7" t="str">
        <f>IFERROR(VLOOKUP(J169,'Chuyển Mã'!$B$3:$C$9,2,0),"")</f>
        <v>Tỉnh</v>
      </c>
      <c r="AE169" s="7" t="str">
        <f t="shared" si="20"/>
        <v>Gà muối 500g</v>
      </c>
      <c r="AF169" s="7">
        <f t="shared" si="21"/>
        <v>29</v>
      </c>
    </row>
    <row r="170" spans="1:32" x14ac:dyDescent="0.25">
      <c r="A170" s="11">
        <v>45903</v>
      </c>
      <c r="B170" s="25">
        <v>4175913191</v>
      </c>
      <c r="C170" s="12" t="s">
        <v>7214</v>
      </c>
      <c r="D170" s="16">
        <f t="shared" si="22"/>
        <v>45903</v>
      </c>
      <c r="G170" s="13" t="s">
        <v>7290</v>
      </c>
      <c r="I170" s="13" t="s">
        <v>7292</v>
      </c>
      <c r="J170" s="13" t="s">
        <v>1796</v>
      </c>
      <c r="K170" s="13" t="s">
        <v>30</v>
      </c>
      <c r="L170" s="25" t="str">
        <f>VLOOKUP($K170,TONG_SL!$A:$D,2,0)</f>
        <v>Gà muối 500g</v>
      </c>
      <c r="N170" s="25" t="str">
        <f t="shared" si="26"/>
        <v>K-C6</v>
      </c>
      <c r="Q170" s="25" t="str">
        <f>VLOOKUP(K170,TONG_SL!$A:$D,3,0)</f>
        <v>Túi</v>
      </c>
      <c r="R170" s="54">
        <v>9</v>
      </c>
      <c r="T170" s="1">
        <f>VLOOKUP(VLOOKUP(G170,Ma_KH!$A:$R,18,0)&amp;K170,Gia_MB!$A:$F,6,0)</f>
        <v>111058</v>
      </c>
      <c r="U170" s="14">
        <f t="shared" si="28"/>
        <v>999522</v>
      </c>
      <c r="W170" s="64">
        <f t="shared" si="27"/>
        <v>0</v>
      </c>
      <c r="X170" s="3" t="str">
        <f t="shared" si="29"/>
        <v>8</v>
      </c>
      <c r="Z170" s="14">
        <f t="shared" si="30"/>
        <v>79961.759999999995</v>
      </c>
      <c r="AA170" s="7">
        <f>VLOOKUP(G170,Ma_KH!$A:$R,14,0)</f>
        <v>60</v>
      </c>
      <c r="AD170" s="7" t="str">
        <f>IFERROR(VLOOKUP(J170,'Chuyển Mã'!$B$3:$C$9,2,0),"")</f>
        <v>Tỉnh</v>
      </c>
      <c r="AE170" s="7" t="str">
        <f t="shared" si="20"/>
        <v>Gà muối 500g</v>
      </c>
      <c r="AF170" s="7">
        <f t="shared" si="21"/>
        <v>9</v>
      </c>
    </row>
    <row r="171" spans="1:32" x14ac:dyDescent="0.25">
      <c r="A171" s="11">
        <v>45903</v>
      </c>
      <c r="B171" s="25">
        <v>4175913191</v>
      </c>
      <c r="C171" s="12" t="s">
        <v>7214</v>
      </c>
      <c r="D171" s="16">
        <f t="shared" si="22"/>
        <v>45903</v>
      </c>
      <c r="G171" s="13" t="s">
        <v>7290</v>
      </c>
      <c r="I171" s="13" t="s">
        <v>7292</v>
      </c>
      <c r="J171" s="13" t="s">
        <v>1796</v>
      </c>
      <c r="K171" s="13" t="s">
        <v>32</v>
      </c>
      <c r="L171" s="25" t="str">
        <f>VLOOKUP($K171,TONG_SL!$A:$D,2,0)</f>
        <v>Giò Tai Lưỡi Xào 250</v>
      </c>
      <c r="N171" s="25" t="str">
        <f t="shared" si="26"/>
        <v>K-C6</v>
      </c>
      <c r="Q171" s="25" t="str">
        <f>VLOOKUP(K171,TONG_SL!$A:$D,3,0)</f>
        <v>Túi</v>
      </c>
      <c r="R171" s="54">
        <v>3</v>
      </c>
      <c r="T171" s="1">
        <f>VLOOKUP(VLOOKUP(G171,Ma_KH!$A:$R,18,0)&amp;K171,Gia_MB!$A:$F,6,0)</f>
        <v>50183</v>
      </c>
      <c r="U171" s="14">
        <f t="shared" si="28"/>
        <v>150549</v>
      </c>
      <c r="W171" s="64">
        <f t="shared" si="27"/>
        <v>0</v>
      </c>
      <c r="X171" s="3" t="str">
        <f t="shared" si="29"/>
        <v>8</v>
      </c>
      <c r="Z171" s="14">
        <f t="shared" si="30"/>
        <v>12043.92</v>
      </c>
      <c r="AA171" s="7">
        <f>VLOOKUP(G171,Ma_KH!$A:$R,14,0)</f>
        <v>60</v>
      </c>
      <c r="AD171" s="7" t="str">
        <f>IFERROR(VLOOKUP(J171,'Chuyển Mã'!$B$3:$C$9,2,0),"")</f>
        <v>Tỉnh</v>
      </c>
      <c r="AE171" s="7" t="str">
        <f t="shared" si="20"/>
        <v>Giò Tai Lưỡi Xào 250</v>
      </c>
      <c r="AF171" s="7">
        <f t="shared" si="21"/>
        <v>3</v>
      </c>
    </row>
    <row r="172" spans="1:32" x14ac:dyDescent="0.25">
      <c r="A172" s="11">
        <v>45903</v>
      </c>
      <c r="B172" s="25">
        <v>4175913191</v>
      </c>
      <c r="C172" s="12" t="s">
        <v>7214</v>
      </c>
      <c r="D172" s="16">
        <f t="shared" si="22"/>
        <v>45903</v>
      </c>
      <c r="G172" s="13" t="s">
        <v>7290</v>
      </c>
      <c r="I172" s="13" t="s">
        <v>7292</v>
      </c>
      <c r="J172" s="13" t="s">
        <v>1796</v>
      </c>
      <c r="K172" s="13" t="s">
        <v>27</v>
      </c>
      <c r="L172" s="25" t="str">
        <f>VLOOKUP($K172,TONG_SL!$A:$D,2,0)</f>
        <v>Chân giò heo muối 300g</v>
      </c>
      <c r="N172" s="25" t="str">
        <f t="shared" si="26"/>
        <v>K-C6</v>
      </c>
      <c r="Q172" s="25" t="str">
        <f>VLOOKUP(K172,TONG_SL!$A:$D,3,0)</f>
        <v>Túi</v>
      </c>
      <c r="R172" s="54">
        <v>9</v>
      </c>
      <c r="T172" s="1">
        <f>VLOOKUP(VLOOKUP(G172,Ma_KH!$A:$R,18,0)&amp;K172,Gia_MB!$A:$F,6,0)</f>
        <v>73431</v>
      </c>
      <c r="U172" s="14">
        <f t="shared" si="28"/>
        <v>660879</v>
      </c>
      <c r="W172" s="64">
        <f t="shared" si="27"/>
        <v>0</v>
      </c>
      <c r="X172" s="3" t="str">
        <f t="shared" si="29"/>
        <v>8</v>
      </c>
      <c r="Z172" s="14">
        <f t="shared" si="30"/>
        <v>52870.32</v>
      </c>
      <c r="AA172" s="7">
        <f>VLOOKUP(G172,Ma_KH!$A:$R,14,0)</f>
        <v>60</v>
      </c>
      <c r="AD172" s="7" t="str">
        <f>IFERROR(VLOOKUP(J172,'Chuyển Mã'!$B$3:$C$9,2,0),"")</f>
        <v>Tỉnh</v>
      </c>
      <c r="AE172" s="7" t="str">
        <f t="shared" si="20"/>
        <v>Chân giò heo muối 300g</v>
      </c>
      <c r="AF172" s="7">
        <f t="shared" si="21"/>
        <v>9</v>
      </c>
    </row>
    <row r="173" spans="1:32" x14ac:dyDescent="0.25">
      <c r="A173" s="11">
        <v>45903</v>
      </c>
      <c r="B173" s="25">
        <v>4175913191</v>
      </c>
      <c r="C173" s="12" t="s">
        <v>7214</v>
      </c>
      <c r="D173" s="16">
        <f t="shared" si="22"/>
        <v>45903</v>
      </c>
      <c r="G173" s="13" t="s">
        <v>7290</v>
      </c>
      <c r="I173" s="13" t="s">
        <v>7292</v>
      </c>
      <c r="J173" s="13" t="s">
        <v>1796</v>
      </c>
      <c r="K173" s="13" t="s">
        <v>51</v>
      </c>
      <c r="L173" s="25" t="str">
        <f>VLOOKUP($K173,TONG_SL!$A:$D,2,0)</f>
        <v>Mọc Nấm Hương 250g</v>
      </c>
      <c r="N173" s="25" t="str">
        <f t="shared" si="26"/>
        <v>K-C6</v>
      </c>
      <c r="Q173" s="25" t="str">
        <f>VLOOKUP(K173,TONG_SL!$A:$D,3,0)</f>
        <v>Túi</v>
      </c>
      <c r="R173" s="54">
        <v>6</v>
      </c>
      <c r="T173" s="1">
        <f>VLOOKUP(VLOOKUP(G173,Ma_KH!$A:$R,18,0)&amp;K173,Gia_MB!$A:$F,6,0)</f>
        <v>46000</v>
      </c>
      <c r="U173" s="14">
        <f t="shared" si="28"/>
        <v>276000</v>
      </c>
      <c r="W173" s="64">
        <f t="shared" si="27"/>
        <v>0</v>
      </c>
      <c r="X173" s="3" t="str">
        <f t="shared" si="29"/>
        <v>8</v>
      </c>
      <c r="Z173" s="14">
        <f t="shared" si="30"/>
        <v>22080</v>
      </c>
      <c r="AA173" s="7">
        <f>VLOOKUP(G173,Ma_KH!$A:$R,14,0)</f>
        <v>60</v>
      </c>
      <c r="AD173" s="7" t="str">
        <f>IFERROR(VLOOKUP(J173,'Chuyển Mã'!$B$3:$C$9,2,0),"")</f>
        <v>Tỉnh</v>
      </c>
      <c r="AE173" s="7" t="str">
        <f t="shared" si="20"/>
        <v>Mọc Nấm Hương 250g</v>
      </c>
      <c r="AF173" s="7">
        <f t="shared" si="21"/>
        <v>6</v>
      </c>
    </row>
    <row r="174" spans="1:32" x14ac:dyDescent="0.25">
      <c r="A174" s="11">
        <v>45903</v>
      </c>
      <c r="B174" s="25">
        <v>4175913191</v>
      </c>
      <c r="C174" s="12" t="s">
        <v>7214</v>
      </c>
      <c r="D174" s="16">
        <f t="shared" si="22"/>
        <v>45903</v>
      </c>
      <c r="G174" s="13" t="s">
        <v>7290</v>
      </c>
      <c r="I174" s="13" t="s">
        <v>7292</v>
      </c>
      <c r="J174" s="13" t="s">
        <v>1796</v>
      </c>
      <c r="K174" s="13" t="s">
        <v>35</v>
      </c>
      <c r="L174" s="25" t="str">
        <f>VLOOKUP($K174,TONG_SL!$A:$D,2,0)</f>
        <v>Tai heo muối 200g</v>
      </c>
      <c r="N174" s="25" t="str">
        <f t="shared" si="26"/>
        <v>K-C6</v>
      </c>
      <c r="Q174" s="25" t="str">
        <f>VLOOKUP(K174,TONG_SL!$A:$D,3,0)</f>
        <v>Túi</v>
      </c>
      <c r="R174" s="54">
        <v>3</v>
      </c>
      <c r="T174" s="1">
        <f>VLOOKUP(VLOOKUP(G174,Ma_KH!$A:$R,18,0)&amp;K174,Gia_MB!$A:$F,6,0)</f>
        <v>55595</v>
      </c>
      <c r="U174" s="14">
        <f t="shared" si="28"/>
        <v>166785</v>
      </c>
      <c r="W174" s="64">
        <f t="shared" si="27"/>
        <v>0</v>
      </c>
      <c r="X174" s="3" t="str">
        <f t="shared" si="29"/>
        <v>8</v>
      </c>
      <c r="Z174" s="14">
        <f t="shared" si="30"/>
        <v>13342.800000000001</v>
      </c>
      <c r="AA174" s="7">
        <f>VLOOKUP(G174,Ma_KH!$A:$R,14,0)</f>
        <v>60</v>
      </c>
      <c r="AD174" s="7" t="str">
        <f>IFERROR(VLOOKUP(J174,'Chuyển Mã'!$B$3:$C$9,2,0),"")</f>
        <v>Tỉnh</v>
      </c>
      <c r="AE174" s="7" t="str">
        <f t="shared" si="20"/>
        <v>Tai heo muối 200g</v>
      </c>
      <c r="AF174" s="7">
        <f t="shared" si="21"/>
        <v>3</v>
      </c>
    </row>
    <row r="175" spans="1:32" x14ac:dyDescent="0.25">
      <c r="A175" s="11">
        <v>45903</v>
      </c>
      <c r="B175" s="25">
        <v>4175913141</v>
      </c>
      <c r="C175" s="12" t="s">
        <v>7214</v>
      </c>
      <c r="D175" s="16">
        <f t="shared" si="22"/>
        <v>45903</v>
      </c>
      <c r="G175" s="13" t="s">
        <v>7290</v>
      </c>
      <c r="I175" s="13" t="s">
        <v>7293</v>
      </c>
      <c r="J175" s="13" t="s">
        <v>1796</v>
      </c>
      <c r="K175" s="13" t="s">
        <v>35</v>
      </c>
      <c r="L175" s="25" t="str">
        <f>VLOOKUP($K175,TONG_SL!$A:$D,2,0)</f>
        <v>Tai heo muối 200g</v>
      </c>
      <c r="N175" s="25" t="str">
        <f t="shared" si="26"/>
        <v>K-C6</v>
      </c>
      <c r="Q175" s="25" t="str">
        <f>VLOOKUP(K175,TONG_SL!$A:$D,3,0)</f>
        <v>Túi</v>
      </c>
      <c r="R175" s="54">
        <v>6</v>
      </c>
      <c r="T175" s="1">
        <f>VLOOKUP(VLOOKUP(G175,Ma_KH!$A:$R,18,0)&amp;K175,Gia_MB!$A:$F,6,0)</f>
        <v>55595</v>
      </c>
      <c r="U175" s="14">
        <f t="shared" si="28"/>
        <v>333570</v>
      </c>
      <c r="W175" s="64">
        <f t="shared" si="27"/>
        <v>0</v>
      </c>
      <c r="X175" s="3" t="str">
        <f t="shared" si="29"/>
        <v>8</v>
      </c>
      <c r="Z175" s="14">
        <f t="shared" si="30"/>
        <v>26685.600000000002</v>
      </c>
      <c r="AA175" s="7">
        <f>VLOOKUP(G175,Ma_KH!$A:$R,14,0)</f>
        <v>60</v>
      </c>
      <c r="AD175" s="7" t="str">
        <f>IFERROR(VLOOKUP(J175,'Chuyển Mã'!$B$3:$C$9,2,0),"")</f>
        <v>Tỉnh</v>
      </c>
      <c r="AE175" s="7" t="str">
        <f t="shared" si="20"/>
        <v>Tai heo muối 200g</v>
      </c>
      <c r="AF175" s="7">
        <f t="shared" si="21"/>
        <v>6</v>
      </c>
    </row>
    <row r="176" spans="1:32" x14ac:dyDescent="0.25">
      <c r="A176" s="11">
        <v>45903</v>
      </c>
      <c r="B176" s="25">
        <v>4175913141</v>
      </c>
      <c r="C176" s="12" t="s">
        <v>7214</v>
      </c>
      <c r="D176" s="16">
        <f t="shared" si="22"/>
        <v>45903</v>
      </c>
      <c r="G176" s="13" t="s">
        <v>7290</v>
      </c>
      <c r="I176" s="13" t="s">
        <v>7293</v>
      </c>
      <c r="J176" s="13" t="s">
        <v>1796</v>
      </c>
      <c r="K176" s="13" t="s">
        <v>32</v>
      </c>
      <c r="L176" s="25" t="str">
        <f>VLOOKUP($K176,TONG_SL!$A:$D,2,0)</f>
        <v>Giò Tai Lưỡi Xào 250</v>
      </c>
      <c r="N176" s="25" t="str">
        <f t="shared" si="26"/>
        <v>K-C6</v>
      </c>
      <c r="Q176" s="25" t="str">
        <f>VLOOKUP(K176,TONG_SL!$A:$D,3,0)</f>
        <v>Túi</v>
      </c>
      <c r="R176" s="54">
        <v>6</v>
      </c>
      <c r="T176" s="1">
        <f>VLOOKUP(VLOOKUP(G176,Ma_KH!$A:$R,18,0)&amp;K176,Gia_MB!$A:$F,6,0)</f>
        <v>50183</v>
      </c>
      <c r="U176" s="14">
        <f t="shared" si="28"/>
        <v>301098</v>
      </c>
      <c r="W176" s="64">
        <f t="shared" si="27"/>
        <v>0</v>
      </c>
      <c r="X176" s="3" t="str">
        <f t="shared" si="29"/>
        <v>8</v>
      </c>
      <c r="Z176" s="14">
        <f t="shared" si="30"/>
        <v>24087.84</v>
      </c>
      <c r="AA176" s="7">
        <f>VLOOKUP(G176,Ma_KH!$A:$R,14,0)</f>
        <v>60</v>
      </c>
      <c r="AD176" s="7" t="str">
        <f>IFERROR(VLOOKUP(J176,'Chuyển Mã'!$B$3:$C$9,2,0),"")</f>
        <v>Tỉnh</v>
      </c>
      <c r="AE176" s="7" t="str">
        <f t="shared" si="20"/>
        <v>Giò Tai Lưỡi Xào 250</v>
      </c>
      <c r="AF176" s="7">
        <f t="shared" si="21"/>
        <v>6</v>
      </c>
    </row>
    <row r="177" spans="1:32" x14ac:dyDescent="0.25">
      <c r="A177" s="11">
        <v>45903</v>
      </c>
      <c r="B177" s="25">
        <v>4175913141</v>
      </c>
      <c r="C177" s="12" t="s">
        <v>7214</v>
      </c>
      <c r="D177" s="16">
        <f t="shared" si="22"/>
        <v>45903</v>
      </c>
      <c r="G177" s="13" t="s">
        <v>7290</v>
      </c>
      <c r="I177" s="13" t="s">
        <v>7293</v>
      </c>
      <c r="J177" s="13" t="s">
        <v>1796</v>
      </c>
      <c r="K177" s="13" t="s">
        <v>51</v>
      </c>
      <c r="L177" s="25" t="str">
        <f>VLOOKUP($K177,TONG_SL!$A:$D,2,0)</f>
        <v>Mọc Nấm Hương 250g</v>
      </c>
      <c r="N177" s="25" t="str">
        <f t="shared" si="26"/>
        <v>K-C6</v>
      </c>
      <c r="Q177" s="25" t="str">
        <f>VLOOKUP(K177,TONG_SL!$A:$D,3,0)</f>
        <v>Túi</v>
      </c>
      <c r="R177" s="54">
        <v>9</v>
      </c>
      <c r="T177" s="1">
        <f>VLOOKUP(VLOOKUP(G177,Ma_KH!$A:$R,18,0)&amp;K177,Gia_MB!$A:$F,6,0)</f>
        <v>46000</v>
      </c>
      <c r="U177" s="14">
        <f t="shared" si="28"/>
        <v>414000</v>
      </c>
      <c r="W177" s="64">
        <f t="shared" si="27"/>
        <v>0</v>
      </c>
      <c r="X177" s="3" t="str">
        <f t="shared" si="29"/>
        <v>8</v>
      </c>
      <c r="Z177" s="14">
        <f t="shared" si="30"/>
        <v>33120</v>
      </c>
      <c r="AA177" s="7">
        <f>VLOOKUP(G177,Ma_KH!$A:$R,14,0)</f>
        <v>60</v>
      </c>
      <c r="AD177" s="7" t="str">
        <f>IFERROR(VLOOKUP(J177,'Chuyển Mã'!$B$3:$C$9,2,0),"")</f>
        <v>Tỉnh</v>
      </c>
      <c r="AE177" s="7" t="str">
        <f t="shared" si="20"/>
        <v>Mọc Nấm Hương 250g</v>
      </c>
      <c r="AF177" s="7">
        <f t="shared" si="21"/>
        <v>9</v>
      </c>
    </row>
    <row r="178" spans="1:32" x14ac:dyDescent="0.25">
      <c r="A178" s="11">
        <v>45903</v>
      </c>
      <c r="B178" s="25">
        <v>4175913141</v>
      </c>
      <c r="C178" s="12" t="s">
        <v>7214</v>
      </c>
      <c r="D178" s="16">
        <f t="shared" si="22"/>
        <v>45903</v>
      </c>
      <c r="G178" s="13" t="s">
        <v>7290</v>
      </c>
      <c r="I178" s="13" t="s">
        <v>7293</v>
      </c>
      <c r="J178" s="13" t="s">
        <v>1796</v>
      </c>
      <c r="K178" s="13" t="s">
        <v>49</v>
      </c>
      <c r="L178" s="25" t="str">
        <f>VLOOKUP($K178,TONG_SL!$A:$D,2,0)</f>
        <v>Giò sụn gà 250g</v>
      </c>
      <c r="N178" s="25" t="str">
        <f t="shared" si="26"/>
        <v>K-C6</v>
      </c>
      <c r="Q178" s="25" t="str">
        <f>VLOOKUP(K178,TONG_SL!$A:$D,3,0)</f>
        <v>Túi</v>
      </c>
      <c r="R178" s="54">
        <v>6</v>
      </c>
      <c r="T178" s="1">
        <f>VLOOKUP(VLOOKUP(G178,Ma_KH!$A:$R,18,0)&amp;K178,Gia_MB!$A:$F,6,0)</f>
        <v>50400</v>
      </c>
      <c r="U178" s="14">
        <f t="shared" si="28"/>
        <v>302400</v>
      </c>
      <c r="W178" s="64">
        <f t="shared" si="27"/>
        <v>0</v>
      </c>
      <c r="X178" s="3" t="str">
        <f t="shared" si="29"/>
        <v>8</v>
      </c>
      <c r="Z178" s="14">
        <f t="shared" si="30"/>
        <v>24192</v>
      </c>
      <c r="AA178" s="7">
        <f>VLOOKUP(G178,Ma_KH!$A:$R,14,0)</f>
        <v>60</v>
      </c>
      <c r="AD178" s="7" t="str">
        <f>IFERROR(VLOOKUP(J178,'Chuyển Mã'!$B$3:$C$9,2,0),"")</f>
        <v>Tỉnh</v>
      </c>
      <c r="AE178" s="7" t="str">
        <f t="shared" si="20"/>
        <v>Giò sụn gà 250g</v>
      </c>
      <c r="AF178" s="7">
        <f t="shared" si="21"/>
        <v>6</v>
      </c>
    </row>
    <row r="179" spans="1:32" x14ac:dyDescent="0.25">
      <c r="A179" s="11">
        <v>45903</v>
      </c>
      <c r="B179" s="25">
        <v>4175913141</v>
      </c>
      <c r="C179" s="12" t="s">
        <v>7214</v>
      </c>
      <c r="D179" s="16">
        <f t="shared" si="22"/>
        <v>45903</v>
      </c>
      <c r="G179" s="13" t="s">
        <v>7290</v>
      </c>
      <c r="I179" s="13" t="s">
        <v>7293</v>
      </c>
      <c r="J179" s="13" t="s">
        <v>1796</v>
      </c>
      <c r="K179" s="13" t="s">
        <v>39</v>
      </c>
      <c r="L179" s="25" t="str">
        <f>VLOOKUP($K179,TONG_SL!$A:$D,2,0)</f>
        <v>Chả cốm 300g</v>
      </c>
      <c r="N179" s="25" t="str">
        <f t="shared" si="26"/>
        <v>K-C6</v>
      </c>
      <c r="Q179" s="25" t="str">
        <f>VLOOKUP(K179,TONG_SL!$A:$D,3,0)</f>
        <v>Túi</v>
      </c>
      <c r="R179" s="54">
        <v>6</v>
      </c>
      <c r="T179" s="1">
        <f>VLOOKUP(VLOOKUP(G179,Ma_KH!$A:$R,18,0)&amp;K179,Gia_MB!$A:$F,6,0)</f>
        <v>74250</v>
      </c>
      <c r="U179" s="14">
        <f t="shared" si="28"/>
        <v>445500</v>
      </c>
      <c r="W179" s="64">
        <f t="shared" si="27"/>
        <v>0</v>
      </c>
      <c r="X179" s="3" t="str">
        <f t="shared" si="29"/>
        <v>8</v>
      </c>
      <c r="Z179" s="14">
        <f t="shared" si="30"/>
        <v>35640</v>
      </c>
      <c r="AA179" s="7">
        <f>VLOOKUP(G179,Ma_KH!$A:$R,14,0)</f>
        <v>60</v>
      </c>
      <c r="AD179" s="7" t="str">
        <f>IFERROR(VLOOKUP(J179,'Chuyển Mã'!$B$3:$C$9,2,0),"")</f>
        <v>Tỉnh</v>
      </c>
      <c r="AE179" s="7" t="str">
        <f t="shared" si="20"/>
        <v>Chả cốm 300g</v>
      </c>
      <c r="AF179" s="7">
        <f t="shared" si="21"/>
        <v>6</v>
      </c>
    </row>
    <row r="180" spans="1:32" x14ac:dyDescent="0.25">
      <c r="A180" s="11">
        <v>45903</v>
      </c>
      <c r="B180" s="25">
        <v>4175913141</v>
      </c>
      <c r="C180" s="12" t="s">
        <v>7214</v>
      </c>
      <c r="D180" s="16">
        <f t="shared" si="22"/>
        <v>45903</v>
      </c>
      <c r="G180" s="13" t="s">
        <v>7290</v>
      </c>
      <c r="I180" s="13" t="s">
        <v>7293</v>
      </c>
      <c r="J180" s="13" t="s">
        <v>1796</v>
      </c>
      <c r="K180" s="13" t="s">
        <v>27</v>
      </c>
      <c r="L180" s="25" t="str">
        <f>VLOOKUP($K180,TONG_SL!$A:$D,2,0)</f>
        <v>Chân giò heo muối 300g</v>
      </c>
      <c r="N180" s="25" t="str">
        <f t="shared" si="26"/>
        <v>K-C6</v>
      </c>
      <c r="Q180" s="25" t="str">
        <f>VLOOKUP(K180,TONG_SL!$A:$D,3,0)</f>
        <v>Túi</v>
      </c>
      <c r="R180" s="54">
        <v>12</v>
      </c>
      <c r="T180" s="1">
        <f>VLOOKUP(VLOOKUP(G180,Ma_KH!$A:$R,18,0)&amp;K180,Gia_MB!$A:$F,6,0)</f>
        <v>73431</v>
      </c>
      <c r="U180" s="14">
        <f t="shared" si="28"/>
        <v>881172</v>
      </c>
      <c r="W180" s="64">
        <f t="shared" si="27"/>
        <v>0</v>
      </c>
      <c r="X180" s="3" t="str">
        <f t="shared" si="29"/>
        <v>8</v>
      </c>
      <c r="Z180" s="14">
        <f t="shared" si="30"/>
        <v>70493.759999999995</v>
      </c>
      <c r="AA180" s="7">
        <f>VLOOKUP(G180,Ma_KH!$A:$R,14,0)</f>
        <v>60</v>
      </c>
      <c r="AD180" s="7" t="str">
        <f>IFERROR(VLOOKUP(J180,'Chuyển Mã'!$B$3:$C$9,2,0),"")</f>
        <v>Tỉnh</v>
      </c>
      <c r="AE180" s="7" t="str">
        <f t="shared" si="20"/>
        <v>Chân giò heo muối 300g</v>
      </c>
      <c r="AF180" s="7">
        <f t="shared" si="21"/>
        <v>12</v>
      </c>
    </row>
    <row r="181" spans="1:32" x14ac:dyDescent="0.25">
      <c r="A181" s="11">
        <v>45903</v>
      </c>
      <c r="B181" s="25">
        <v>4175913141</v>
      </c>
      <c r="C181" s="12" t="s">
        <v>7214</v>
      </c>
      <c r="D181" s="16">
        <f t="shared" si="22"/>
        <v>45903</v>
      </c>
      <c r="G181" s="13" t="s">
        <v>7290</v>
      </c>
      <c r="I181" s="13" t="s">
        <v>7293</v>
      </c>
      <c r="J181" s="13" t="s">
        <v>1796</v>
      </c>
      <c r="K181" s="13" t="s">
        <v>47</v>
      </c>
      <c r="L181" s="25" t="str">
        <f>VLOOKUP($K181,TONG_SL!$A:$D,2,0)</f>
        <v>Giò lụa cây 250g</v>
      </c>
      <c r="N181" s="25" t="str">
        <f t="shared" si="26"/>
        <v>K-C6</v>
      </c>
      <c r="Q181" s="25" t="str">
        <f>VLOOKUP(K181,TONG_SL!$A:$D,3,0)</f>
        <v>Túi</v>
      </c>
      <c r="R181" s="54">
        <v>6</v>
      </c>
      <c r="T181" s="1">
        <f>VLOOKUP(VLOOKUP(G181,Ma_KH!$A:$R,18,0)&amp;K181,Gia_MB!$A:$F,6,0)</f>
        <v>49500</v>
      </c>
      <c r="U181" s="14">
        <f t="shared" si="28"/>
        <v>297000</v>
      </c>
      <c r="W181" s="64">
        <f t="shared" si="27"/>
        <v>0</v>
      </c>
      <c r="X181" s="3" t="str">
        <f t="shared" si="29"/>
        <v>8</v>
      </c>
      <c r="Z181" s="14">
        <f t="shared" si="30"/>
        <v>23760</v>
      </c>
      <c r="AA181" s="7">
        <f>VLOOKUP(G181,Ma_KH!$A:$R,14,0)</f>
        <v>60</v>
      </c>
      <c r="AD181" s="7" t="str">
        <f>IFERROR(VLOOKUP(J181,'Chuyển Mã'!$B$3:$C$9,2,0),"")</f>
        <v>Tỉnh</v>
      </c>
      <c r="AE181" s="7" t="str">
        <f t="shared" si="20"/>
        <v>Giò lụa cây 250g</v>
      </c>
      <c r="AF181" s="7">
        <f t="shared" si="21"/>
        <v>6</v>
      </c>
    </row>
    <row r="182" spans="1:32" x14ac:dyDescent="0.25">
      <c r="A182" s="11">
        <v>45903</v>
      </c>
      <c r="B182" s="25">
        <v>4175913141</v>
      </c>
      <c r="C182" s="12" t="s">
        <v>7214</v>
      </c>
      <c r="D182" s="16">
        <f t="shared" si="22"/>
        <v>45903</v>
      </c>
      <c r="G182" s="13" t="s">
        <v>7290</v>
      </c>
      <c r="I182" s="13" t="s">
        <v>7293</v>
      </c>
      <c r="J182" s="13" t="s">
        <v>1796</v>
      </c>
      <c r="K182" s="13" t="s">
        <v>30</v>
      </c>
      <c r="L182" s="25" t="str">
        <f>VLOOKUP($K182,TONG_SL!$A:$D,2,0)</f>
        <v>Gà muối 500g</v>
      </c>
      <c r="N182" s="25" t="str">
        <f t="shared" si="26"/>
        <v>K-C6</v>
      </c>
      <c r="Q182" s="25" t="str">
        <f>VLOOKUP(K182,TONG_SL!$A:$D,3,0)</f>
        <v>Túi</v>
      </c>
      <c r="R182" s="54">
        <v>15</v>
      </c>
      <c r="T182" s="1">
        <f>VLOOKUP(VLOOKUP(G182,Ma_KH!$A:$R,18,0)&amp;K182,Gia_MB!$A:$F,6,0)</f>
        <v>111058</v>
      </c>
      <c r="U182" s="14">
        <f t="shared" si="28"/>
        <v>1665870</v>
      </c>
      <c r="W182" s="64">
        <f t="shared" si="27"/>
        <v>0</v>
      </c>
      <c r="X182" s="3" t="str">
        <f t="shared" si="29"/>
        <v>8</v>
      </c>
      <c r="Z182" s="14">
        <f t="shared" si="30"/>
        <v>133269.6</v>
      </c>
      <c r="AA182" s="7">
        <f>VLOOKUP(G182,Ma_KH!$A:$R,14,0)</f>
        <v>60</v>
      </c>
      <c r="AD182" s="7" t="str">
        <f>IFERROR(VLOOKUP(J182,'Chuyển Mã'!$B$3:$C$9,2,0),"")</f>
        <v>Tỉnh</v>
      </c>
      <c r="AE182" s="7" t="str">
        <f t="shared" si="20"/>
        <v>Gà muối 500g</v>
      </c>
      <c r="AF182" s="7">
        <f t="shared" si="21"/>
        <v>15</v>
      </c>
    </row>
    <row r="183" spans="1:32" x14ac:dyDescent="0.25">
      <c r="A183" s="11">
        <v>45903</v>
      </c>
      <c r="B183" s="25">
        <v>4176113348</v>
      </c>
      <c r="C183" s="12" t="s">
        <v>7214</v>
      </c>
      <c r="D183" s="16">
        <f t="shared" si="22"/>
        <v>45903</v>
      </c>
      <c r="G183" s="13" t="s">
        <v>7290</v>
      </c>
      <c r="I183" s="13" t="s">
        <v>7294</v>
      </c>
      <c r="J183" s="13" t="s">
        <v>1796</v>
      </c>
      <c r="K183" s="13" t="s">
        <v>27</v>
      </c>
      <c r="L183" s="25" t="str">
        <f>VLOOKUP($K183,TONG_SL!$A:$D,2,0)</f>
        <v>Chân giò heo muối 300g</v>
      </c>
      <c r="N183" s="25" t="str">
        <f t="shared" si="26"/>
        <v>K-C6</v>
      </c>
      <c r="Q183" s="25" t="str">
        <f>VLOOKUP(K183,TONG_SL!$A:$D,3,0)</f>
        <v>Túi</v>
      </c>
      <c r="R183" s="54">
        <v>3</v>
      </c>
      <c r="T183" s="1">
        <f>VLOOKUP(VLOOKUP(G183,Ma_KH!$A:$R,18,0)&amp;K183,Gia_MB!$A:$F,6,0)</f>
        <v>73431</v>
      </c>
      <c r="U183" s="14">
        <f t="shared" si="28"/>
        <v>220293</v>
      </c>
      <c r="W183" s="64">
        <f t="shared" si="27"/>
        <v>0</v>
      </c>
      <c r="X183" s="3" t="str">
        <f t="shared" si="29"/>
        <v>8</v>
      </c>
      <c r="Z183" s="14">
        <f t="shared" si="30"/>
        <v>17623.439999999999</v>
      </c>
      <c r="AA183" s="7">
        <f>VLOOKUP(G183,Ma_KH!$A:$R,14,0)</f>
        <v>60</v>
      </c>
      <c r="AD183" s="7" t="str">
        <f>IFERROR(VLOOKUP(J183,'Chuyển Mã'!$B$3:$C$9,2,0),"")</f>
        <v>Tỉnh</v>
      </c>
      <c r="AE183" s="7" t="str">
        <f t="shared" si="20"/>
        <v>Chân giò heo muối 300g</v>
      </c>
      <c r="AF183" s="7">
        <f t="shared" si="21"/>
        <v>3</v>
      </c>
    </row>
    <row r="184" spans="1:32" x14ac:dyDescent="0.25">
      <c r="A184" s="11">
        <v>45903</v>
      </c>
      <c r="B184" s="25">
        <v>4176113348</v>
      </c>
      <c r="C184" s="12" t="s">
        <v>7214</v>
      </c>
      <c r="D184" s="16">
        <f t="shared" si="22"/>
        <v>45903</v>
      </c>
      <c r="G184" s="13" t="s">
        <v>7290</v>
      </c>
      <c r="I184" s="13" t="s">
        <v>7294</v>
      </c>
      <c r="J184" s="13" t="s">
        <v>1796</v>
      </c>
      <c r="K184" s="13" t="s">
        <v>30</v>
      </c>
      <c r="L184" s="25" t="str">
        <f>VLOOKUP($K184,TONG_SL!$A:$D,2,0)</f>
        <v>Gà muối 500g</v>
      </c>
      <c r="N184" s="25" t="str">
        <f t="shared" si="26"/>
        <v>K-C6</v>
      </c>
      <c r="Q184" s="25" t="str">
        <f>VLOOKUP(K184,TONG_SL!$A:$D,3,0)</f>
        <v>Túi</v>
      </c>
      <c r="R184" s="54">
        <v>10</v>
      </c>
      <c r="T184" s="1">
        <f>VLOOKUP(VLOOKUP(G184,Ma_KH!$A:$R,18,0)&amp;K184,Gia_MB!$A:$F,6,0)</f>
        <v>111058</v>
      </c>
      <c r="U184" s="14">
        <f t="shared" si="28"/>
        <v>1110580</v>
      </c>
      <c r="W184" s="64">
        <f t="shared" si="27"/>
        <v>0</v>
      </c>
      <c r="X184" s="3" t="str">
        <f t="shared" si="29"/>
        <v>8</v>
      </c>
      <c r="Z184" s="14">
        <f t="shared" si="30"/>
        <v>88846.400000000009</v>
      </c>
      <c r="AA184" s="7">
        <f>VLOOKUP(G184,Ma_KH!$A:$R,14,0)</f>
        <v>60</v>
      </c>
      <c r="AD184" s="7" t="str">
        <f>IFERROR(VLOOKUP(J184,'Chuyển Mã'!$B$3:$C$9,2,0),"")</f>
        <v>Tỉnh</v>
      </c>
      <c r="AE184" s="7" t="str">
        <f t="shared" si="20"/>
        <v>Gà muối 500g</v>
      </c>
      <c r="AF184" s="7">
        <f t="shared" si="21"/>
        <v>10</v>
      </c>
    </row>
    <row r="185" spans="1:32" x14ac:dyDescent="0.25">
      <c r="A185" s="11">
        <v>45903</v>
      </c>
      <c r="B185" s="25">
        <v>4176113348</v>
      </c>
      <c r="C185" s="12" t="s">
        <v>7214</v>
      </c>
      <c r="D185" s="16">
        <f t="shared" si="22"/>
        <v>45903</v>
      </c>
      <c r="G185" s="13" t="s">
        <v>7290</v>
      </c>
      <c r="I185" s="13" t="s">
        <v>7294</v>
      </c>
      <c r="J185" s="13" t="s">
        <v>1796</v>
      </c>
      <c r="K185" s="13" t="s">
        <v>35</v>
      </c>
      <c r="L185" s="25" t="str">
        <f>VLOOKUP($K185,TONG_SL!$A:$D,2,0)</f>
        <v>Tai heo muối 200g</v>
      </c>
      <c r="N185" s="25" t="str">
        <f t="shared" si="26"/>
        <v>K-C6</v>
      </c>
      <c r="Q185" s="25" t="str">
        <f>VLOOKUP(K185,TONG_SL!$A:$D,3,0)</f>
        <v>Túi</v>
      </c>
      <c r="R185" s="54">
        <v>3</v>
      </c>
      <c r="T185" s="1">
        <f>VLOOKUP(VLOOKUP(G185,Ma_KH!$A:$R,18,0)&amp;K185,Gia_MB!$A:$F,6,0)</f>
        <v>55595</v>
      </c>
      <c r="U185" s="14">
        <f t="shared" si="28"/>
        <v>166785</v>
      </c>
      <c r="W185" s="64">
        <f t="shared" si="27"/>
        <v>0</v>
      </c>
      <c r="X185" s="3" t="str">
        <f t="shared" si="29"/>
        <v>8</v>
      </c>
      <c r="Z185" s="14">
        <f t="shared" si="30"/>
        <v>13342.800000000001</v>
      </c>
      <c r="AA185" s="7">
        <f>VLOOKUP(G185,Ma_KH!$A:$R,14,0)</f>
        <v>60</v>
      </c>
      <c r="AD185" s="7" t="str">
        <f>IFERROR(VLOOKUP(J185,'Chuyển Mã'!$B$3:$C$9,2,0),"")</f>
        <v>Tỉnh</v>
      </c>
      <c r="AE185" s="7" t="str">
        <f t="shared" si="20"/>
        <v>Tai heo muối 200g</v>
      </c>
      <c r="AF185" s="7">
        <f t="shared" si="21"/>
        <v>3</v>
      </c>
    </row>
    <row r="186" spans="1:32" x14ac:dyDescent="0.25">
      <c r="A186" s="11">
        <v>45903</v>
      </c>
      <c r="B186" s="25">
        <v>4176113348</v>
      </c>
      <c r="C186" s="12" t="s">
        <v>7214</v>
      </c>
      <c r="D186" s="16">
        <f t="shared" si="22"/>
        <v>45903</v>
      </c>
      <c r="G186" s="13" t="s">
        <v>7290</v>
      </c>
      <c r="I186" s="13" t="s">
        <v>7294</v>
      </c>
      <c r="J186" s="13" t="s">
        <v>1796</v>
      </c>
      <c r="K186" s="13" t="s">
        <v>51</v>
      </c>
      <c r="L186" s="25" t="str">
        <f>VLOOKUP($K186,TONG_SL!$A:$D,2,0)</f>
        <v>Mọc Nấm Hương 250g</v>
      </c>
      <c r="N186" s="25" t="str">
        <f t="shared" si="26"/>
        <v>K-C6</v>
      </c>
      <c r="Q186" s="25" t="str">
        <f>VLOOKUP(K186,TONG_SL!$A:$D,3,0)</f>
        <v>Túi</v>
      </c>
      <c r="R186" s="54">
        <v>3</v>
      </c>
      <c r="T186" s="1">
        <f>VLOOKUP(VLOOKUP(G186,Ma_KH!$A:$R,18,0)&amp;K186,Gia_MB!$A:$F,6,0)</f>
        <v>46000</v>
      </c>
      <c r="U186" s="14">
        <f t="shared" si="28"/>
        <v>138000</v>
      </c>
      <c r="W186" s="64">
        <f t="shared" si="27"/>
        <v>0</v>
      </c>
      <c r="X186" s="3" t="str">
        <f t="shared" si="29"/>
        <v>8</v>
      </c>
      <c r="Z186" s="14">
        <f t="shared" si="30"/>
        <v>11040</v>
      </c>
      <c r="AA186" s="7">
        <f>VLOOKUP(G186,Ma_KH!$A:$R,14,0)</f>
        <v>60</v>
      </c>
      <c r="AD186" s="7" t="str">
        <f>IFERROR(VLOOKUP(J186,'Chuyển Mã'!$B$3:$C$9,2,0),"")</f>
        <v>Tỉnh</v>
      </c>
      <c r="AE186" s="7" t="str">
        <f t="shared" si="20"/>
        <v>Mọc Nấm Hương 250g</v>
      </c>
      <c r="AF186" s="7">
        <f t="shared" si="21"/>
        <v>3</v>
      </c>
    </row>
    <row r="187" spans="1:32" x14ac:dyDescent="0.25">
      <c r="A187" s="11">
        <v>45903</v>
      </c>
      <c r="B187" s="25">
        <v>4176113348</v>
      </c>
      <c r="C187" s="12" t="s">
        <v>7214</v>
      </c>
      <c r="D187" s="16">
        <f t="shared" si="22"/>
        <v>45903</v>
      </c>
      <c r="G187" s="13" t="s">
        <v>7290</v>
      </c>
      <c r="I187" s="13" t="s">
        <v>7294</v>
      </c>
      <c r="J187" s="13" t="s">
        <v>1796</v>
      </c>
      <c r="K187" s="13" t="s">
        <v>32</v>
      </c>
      <c r="L187" s="25" t="str">
        <f>VLOOKUP($K187,TONG_SL!$A:$D,2,0)</f>
        <v>Giò Tai Lưỡi Xào 250</v>
      </c>
      <c r="N187" s="25" t="str">
        <f t="shared" si="26"/>
        <v>K-C6</v>
      </c>
      <c r="Q187" s="25" t="str">
        <f>VLOOKUP(K187,TONG_SL!$A:$D,3,0)</f>
        <v>Túi</v>
      </c>
      <c r="R187" s="54">
        <v>3</v>
      </c>
      <c r="T187" s="1">
        <f>VLOOKUP(VLOOKUP(G187,Ma_KH!$A:$R,18,0)&amp;K187,Gia_MB!$A:$F,6,0)</f>
        <v>50183</v>
      </c>
      <c r="U187" s="14">
        <f t="shared" si="28"/>
        <v>150549</v>
      </c>
      <c r="W187" s="64">
        <f t="shared" si="27"/>
        <v>0</v>
      </c>
      <c r="X187" s="3" t="str">
        <f t="shared" si="29"/>
        <v>8</v>
      </c>
      <c r="Z187" s="14">
        <f t="shared" si="30"/>
        <v>12043.92</v>
      </c>
      <c r="AA187" s="7">
        <f>VLOOKUP(G187,Ma_KH!$A:$R,14,0)</f>
        <v>60</v>
      </c>
      <c r="AD187" s="7" t="str">
        <f>IFERROR(VLOOKUP(J187,'Chuyển Mã'!$B$3:$C$9,2,0),"")</f>
        <v>Tỉnh</v>
      </c>
      <c r="AE187" s="7" t="str">
        <f t="shared" si="20"/>
        <v>Giò Tai Lưỡi Xào 250</v>
      </c>
      <c r="AF187" s="7">
        <f t="shared" si="21"/>
        <v>3</v>
      </c>
    </row>
    <row r="188" spans="1:32" x14ac:dyDescent="0.25">
      <c r="A188" s="11">
        <v>45903</v>
      </c>
      <c r="B188" s="25">
        <v>4176113348</v>
      </c>
      <c r="C188" s="12" t="s">
        <v>7214</v>
      </c>
      <c r="D188" s="16">
        <f t="shared" si="22"/>
        <v>45903</v>
      </c>
      <c r="G188" s="13" t="s">
        <v>7290</v>
      </c>
      <c r="I188" s="13" t="s">
        <v>7294</v>
      </c>
      <c r="J188" s="13" t="s">
        <v>1796</v>
      </c>
      <c r="K188" s="13" t="s">
        <v>39</v>
      </c>
      <c r="L188" s="25" t="str">
        <f>VLOOKUP($K188,TONG_SL!$A:$D,2,0)</f>
        <v>Chả cốm 300g</v>
      </c>
      <c r="N188" s="25" t="str">
        <f t="shared" si="26"/>
        <v>K-C6</v>
      </c>
      <c r="Q188" s="25" t="str">
        <f>VLOOKUP(K188,TONG_SL!$A:$D,3,0)</f>
        <v>Túi</v>
      </c>
      <c r="R188" s="54">
        <v>3</v>
      </c>
      <c r="T188" s="1">
        <f>VLOOKUP(VLOOKUP(G188,Ma_KH!$A:$R,18,0)&amp;K188,Gia_MB!$A:$F,6,0)</f>
        <v>74250</v>
      </c>
      <c r="U188" s="14">
        <f t="shared" si="28"/>
        <v>222750</v>
      </c>
      <c r="W188" s="64">
        <f t="shared" si="27"/>
        <v>0</v>
      </c>
      <c r="X188" s="3" t="str">
        <f t="shared" si="29"/>
        <v>8</v>
      </c>
      <c r="Z188" s="14">
        <f t="shared" si="30"/>
        <v>17820</v>
      </c>
      <c r="AA188" s="7">
        <f>VLOOKUP(G188,Ma_KH!$A:$R,14,0)</f>
        <v>60</v>
      </c>
      <c r="AD188" s="7" t="str">
        <f>IFERROR(VLOOKUP(J188,'Chuyển Mã'!$B$3:$C$9,2,0),"")</f>
        <v>Tỉnh</v>
      </c>
      <c r="AE188" s="7" t="str">
        <f t="shared" si="20"/>
        <v>Chả cốm 300g</v>
      </c>
      <c r="AF188" s="7">
        <f t="shared" si="21"/>
        <v>3</v>
      </c>
    </row>
    <row r="189" spans="1:32" x14ac:dyDescent="0.25">
      <c r="A189" s="11">
        <v>45903</v>
      </c>
      <c r="B189" s="25">
        <v>4176113348</v>
      </c>
      <c r="C189" s="12" t="s">
        <v>7214</v>
      </c>
      <c r="D189" s="16">
        <f t="shared" si="22"/>
        <v>45903</v>
      </c>
      <c r="G189" s="13" t="s">
        <v>7290</v>
      </c>
      <c r="I189" s="13" t="s">
        <v>7294</v>
      </c>
      <c r="J189" s="13" t="s">
        <v>1796</v>
      </c>
      <c r="K189" s="13" t="s">
        <v>41</v>
      </c>
      <c r="L189" s="25" t="str">
        <f>VLOOKUP($K189,TONG_SL!$A:$D,2,0)</f>
        <v>Chả nướng 300g</v>
      </c>
      <c r="N189" s="25" t="str">
        <f t="shared" si="26"/>
        <v>K-C6</v>
      </c>
      <c r="Q189" s="25" t="str">
        <f>VLOOKUP(K189,TONG_SL!$A:$D,3,0)</f>
        <v>Túi</v>
      </c>
      <c r="R189" s="54">
        <v>3</v>
      </c>
      <c r="T189" s="1">
        <f>VLOOKUP(VLOOKUP(G189,Ma_KH!$A:$R,18,0)&amp;K189,Gia_MB!$A:$F,6,0)</f>
        <v>70950</v>
      </c>
      <c r="U189" s="14">
        <f t="shared" si="28"/>
        <v>212850</v>
      </c>
      <c r="W189" s="64">
        <f t="shared" si="27"/>
        <v>0</v>
      </c>
      <c r="X189" s="3" t="str">
        <f t="shared" si="29"/>
        <v>8</v>
      </c>
      <c r="Z189" s="14">
        <f t="shared" si="30"/>
        <v>17028</v>
      </c>
      <c r="AA189" s="7">
        <f>VLOOKUP(G189,Ma_KH!$A:$R,14,0)</f>
        <v>60</v>
      </c>
      <c r="AD189" s="7" t="str">
        <f>IFERROR(VLOOKUP(J189,'Chuyển Mã'!$B$3:$C$9,2,0),"")</f>
        <v>Tỉnh</v>
      </c>
      <c r="AE189" s="7" t="str">
        <f t="shared" si="20"/>
        <v>Chả nướng 300g</v>
      </c>
      <c r="AF189" s="7">
        <f t="shared" si="21"/>
        <v>3</v>
      </c>
    </row>
    <row r="190" spans="1:32" x14ac:dyDescent="0.25">
      <c r="A190" s="11">
        <v>45903</v>
      </c>
      <c r="B190" s="25">
        <v>4176114006</v>
      </c>
      <c r="C190" s="12" t="s">
        <v>7214</v>
      </c>
      <c r="D190" s="16">
        <f t="shared" si="22"/>
        <v>45903</v>
      </c>
      <c r="G190" s="13" t="s">
        <v>7290</v>
      </c>
      <c r="I190" s="13" t="s">
        <v>7295</v>
      </c>
      <c r="J190" s="13" t="s">
        <v>1796</v>
      </c>
      <c r="K190" s="13" t="s">
        <v>39</v>
      </c>
      <c r="L190" s="25" t="str">
        <f>VLOOKUP($K190,TONG_SL!$A:$D,2,0)</f>
        <v>Chả cốm 300g</v>
      </c>
      <c r="N190" s="25" t="str">
        <f t="shared" si="26"/>
        <v>K-C6</v>
      </c>
      <c r="Q190" s="25" t="str">
        <f>VLOOKUP(K190,TONG_SL!$A:$D,3,0)</f>
        <v>Túi</v>
      </c>
      <c r="R190" s="54">
        <v>3</v>
      </c>
      <c r="T190" s="1">
        <f>VLOOKUP(VLOOKUP(G190,Ma_KH!$A:$R,18,0)&amp;K190,Gia_MB!$A:$F,6,0)</f>
        <v>74250</v>
      </c>
      <c r="U190" s="14">
        <f t="shared" si="28"/>
        <v>222750</v>
      </c>
      <c r="W190" s="64">
        <f t="shared" si="27"/>
        <v>0</v>
      </c>
      <c r="X190" s="3" t="str">
        <f t="shared" si="29"/>
        <v>8</v>
      </c>
      <c r="Z190" s="14">
        <f t="shared" si="30"/>
        <v>17820</v>
      </c>
      <c r="AA190" s="7">
        <f>VLOOKUP(G190,Ma_KH!$A:$R,14,0)</f>
        <v>60</v>
      </c>
      <c r="AD190" s="7" t="str">
        <f>IFERROR(VLOOKUP(J190,'Chuyển Mã'!$B$3:$C$9,2,0),"")</f>
        <v>Tỉnh</v>
      </c>
      <c r="AE190" s="7" t="str">
        <f t="shared" si="20"/>
        <v>Chả cốm 300g</v>
      </c>
      <c r="AF190" s="7">
        <f t="shared" si="21"/>
        <v>3</v>
      </c>
    </row>
    <row r="191" spans="1:32" x14ac:dyDescent="0.25">
      <c r="A191" s="11">
        <v>45903</v>
      </c>
      <c r="B191" s="25">
        <v>4176114006</v>
      </c>
      <c r="C191" s="12" t="s">
        <v>7214</v>
      </c>
      <c r="D191" s="16">
        <f t="shared" si="22"/>
        <v>45903</v>
      </c>
      <c r="G191" s="13" t="s">
        <v>7290</v>
      </c>
      <c r="I191" s="13" t="s">
        <v>7295</v>
      </c>
      <c r="J191" s="13" t="s">
        <v>1796</v>
      </c>
      <c r="K191" s="13" t="s">
        <v>30</v>
      </c>
      <c r="L191" s="25" t="str">
        <f>VLOOKUP($K191,TONG_SL!$A:$D,2,0)</f>
        <v>Gà muối 500g</v>
      </c>
      <c r="N191" s="25" t="str">
        <f t="shared" si="26"/>
        <v>K-C6</v>
      </c>
      <c r="Q191" s="25" t="str">
        <f>VLOOKUP(K191,TONG_SL!$A:$D,3,0)</f>
        <v>Túi</v>
      </c>
      <c r="R191" s="54">
        <v>3</v>
      </c>
      <c r="T191" s="1">
        <f>VLOOKUP(VLOOKUP(G191,Ma_KH!$A:$R,18,0)&amp;K191,Gia_MB!$A:$F,6,0)</f>
        <v>111058</v>
      </c>
      <c r="U191" s="14">
        <f t="shared" si="28"/>
        <v>333174</v>
      </c>
      <c r="W191" s="64">
        <f t="shared" si="27"/>
        <v>0</v>
      </c>
      <c r="X191" s="3" t="str">
        <f t="shared" si="29"/>
        <v>8</v>
      </c>
      <c r="Z191" s="14">
        <f t="shared" si="30"/>
        <v>26653.920000000002</v>
      </c>
      <c r="AA191" s="7">
        <f>VLOOKUP(G191,Ma_KH!$A:$R,14,0)</f>
        <v>60</v>
      </c>
      <c r="AD191" s="7" t="str">
        <f>IFERROR(VLOOKUP(J191,'Chuyển Mã'!$B$3:$C$9,2,0),"")</f>
        <v>Tỉnh</v>
      </c>
      <c r="AE191" s="7" t="str">
        <f t="shared" si="20"/>
        <v>Gà muối 500g</v>
      </c>
      <c r="AF191" s="7">
        <f t="shared" si="21"/>
        <v>3</v>
      </c>
    </row>
    <row r="192" spans="1:32" x14ac:dyDescent="0.25">
      <c r="A192" s="11">
        <v>45903</v>
      </c>
      <c r="B192" s="25">
        <v>4176114006</v>
      </c>
      <c r="C192" s="12" t="s">
        <v>7214</v>
      </c>
      <c r="D192" s="16">
        <f t="shared" si="22"/>
        <v>45903</v>
      </c>
      <c r="G192" s="13" t="s">
        <v>7290</v>
      </c>
      <c r="I192" s="13" t="s">
        <v>7295</v>
      </c>
      <c r="J192" s="13" t="s">
        <v>1796</v>
      </c>
      <c r="K192" s="13" t="s">
        <v>32</v>
      </c>
      <c r="L192" s="25" t="str">
        <f>VLOOKUP($K192,TONG_SL!$A:$D,2,0)</f>
        <v>Giò Tai Lưỡi Xào 250</v>
      </c>
      <c r="N192" s="25" t="str">
        <f t="shared" si="26"/>
        <v>K-C6</v>
      </c>
      <c r="Q192" s="25" t="str">
        <f>VLOOKUP(K192,TONG_SL!$A:$D,3,0)</f>
        <v>Túi</v>
      </c>
      <c r="R192" s="54">
        <v>3</v>
      </c>
      <c r="T192" s="1">
        <f>VLOOKUP(VLOOKUP(G192,Ma_KH!$A:$R,18,0)&amp;K192,Gia_MB!$A:$F,6,0)</f>
        <v>50183</v>
      </c>
      <c r="U192" s="14">
        <f t="shared" si="28"/>
        <v>150549</v>
      </c>
      <c r="W192" s="64">
        <f t="shared" si="27"/>
        <v>0</v>
      </c>
      <c r="X192" s="3" t="str">
        <f t="shared" si="29"/>
        <v>8</v>
      </c>
      <c r="Z192" s="14">
        <f t="shared" si="30"/>
        <v>12043.92</v>
      </c>
      <c r="AA192" s="7">
        <f>VLOOKUP(G192,Ma_KH!$A:$R,14,0)</f>
        <v>60</v>
      </c>
      <c r="AD192" s="7" t="str">
        <f>IFERROR(VLOOKUP(J192,'Chuyển Mã'!$B$3:$C$9,2,0),"")</f>
        <v>Tỉnh</v>
      </c>
      <c r="AE192" s="7" t="str">
        <f t="shared" si="20"/>
        <v>Giò Tai Lưỡi Xào 250</v>
      </c>
      <c r="AF192" s="7">
        <f t="shared" si="21"/>
        <v>3</v>
      </c>
    </row>
    <row r="193" spans="1:32" x14ac:dyDescent="0.25">
      <c r="A193" s="11">
        <v>45903</v>
      </c>
      <c r="B193" s="25">
        <v>4176114006</v>
      </c>
      <c r="C193" s="12" t="s">
        <v>7214</v>
      </c>
      <c r="D193" s="16">
        <f t="shared" si="22"/>
        <v>45903</v>
      </c>
      <c r="G193" s="13" t="s">
        <v>7290</v>
      </c>
      <c r="I193" s="13" t="s">
        <v>7295</v>
      </c>
      <c r="J193" s="13" t="s">
        <v>1796</v>
      </c>
      <c r="K193" s="13" t="s">
        <v>51</v>
      </c>
      <c r="L193" s="25" t="str">
        <f>VLOOKUP($K193,TONG_SL!$A:$D,2,0)</f>
        <v>Mọc Nấm Hương 250g</v>
      </c>
      <c r="N193" s="25" t="str">
        <f t="shared" si="26"/>
        <v>K-C6</v>
      </c>
      <c r="Q193" s="25" t="str">
        <f>VLOOKUP(K193,TONG_SL!$A:$D,3,0)</f>
        <v>Túi</v>
      </c>
      <c r="R193" s="54">
        <v>3</v>
      </c>
      <c r="T193" s="1">
        <f>VLOOKUP(VLOOKUP(G193,Ma_KH!$A:$R,18,0)&amp;K193,Gia_MB!$A:$F,6,0)</f>
        <v>46000</v>
      </c>
      <c r="U193" s="14">
        <f t="shared" si="28"/>
        <v>138000</v>
      </c>
      <c r="W193" s="64">
        <f t="shared" si="27"/>
        <v>0</v>
      </c>
      <c r="X193" s="3" t="str">
        <f t="shared" si="29"/>
        <v>8</v>
      </c>
      <c r="Z193" s="14">
        <f t="shared" si="30"/>
        <v>11040</v>
      </c>
      <c r="AA193" s="7">
        <f>VLOOKUP(G193,Ma_KH!$A:$R,14,0)</f>
        <v>60</v>
      </c>
      <c r="AD193" s="7" t="str">
        <f>IFERROR(VLOOKUP(J193,'Chuyển Mã'!$B$3:$C$9,2,0),"")</f>
        <v>Tỉnh</v>
      </c>
      <c r="AE193" s="7" t="str">
        <f t="shared" si="20"/>
        <v>Mọc Nấm Hương 250g</v>
      </c>
      <c r="AF193" s="7">
        <f t="shared" si="21"/>
        <v>3</v>
      </c>
    </row>
    <row r="194" spans="1:32" x14ac:dyDescent="0.25">
      <c r="A194" s="11">
        <v>45903</v>
      </c>
      <c r="B194" s="25">
        <v>4176114006</v>
      </c>
      <c r="C194" s="12" t="s">
        <v>7214</v>
      </c>
      <c r="D194" s="16">
        <f t="shared" si="22"/>
        <v>45903</v>
      </c>
      <c r="G194" s="13" t="s">
        <v>7290</v>
      </c>
      <c r="I194" s="13" t="s">
        <v>7295</v>
      </c>
      <c r="J194" s="13" t="s">
        <v>1796</v>
      </c>
      <c r="K194" s="13" t="s">
        <v>41</v>
      </c>
      <c r="L194" s="25" t="str">
        <f>VLOOKUP($K194,TONG_SL!$A:$D,2,0)</f>
        <v>Chả nướng 300g</v>
      </c>
      <c r="N194" s="25" t="str">
        <f t="shared" si="26"/>
        <v>K-C6</v>
      </c>
      <c r="Q194" s="25" t="str">
        <f>VLOOKUP(K194,TONG_SL!$A:$D,3,0)</f>
        <v>Túi</v>
      </c>
      <c r="R194" s="54">
        <v>3</v>
      </c>
      <c r="T194" s="1">
        <f>VLOOKUP(VLOOKUP(G194,Ma_KH!$A:$R,18,0)&amp;K194,Gia_MB!$A:$F,6,0)</f>
        <v>70950</v>
      </c>
      <c r="U194" s="14">
        <f t="shared" si="28"/>
        <v>212850</v>
      </c>
      <c r="W194" s="64">
        <f t="shared" si="27"/>
        <v>0</v>
      </c>
      <c r="X194" s="3" t="str">
        <f t="shared" si="29"/>
        <v>8</v>
      </c>
      <c r="Z194" s="14">
        <f t="shared" si="30"/>
        <v>17028</v>
      </c>
      <c r="AA194" s="7">
        <f>VLOOKUP(G194,Ma_KH!$A:$R,14,0)</f>
        <v>60</v>
      </c>
      <c r="AD194" s="7" t="str">
        <f>IFERROR(VLOOKUP(J194,'Chuyển Mã'!$B$3:$C$9,2,0),"")</f>
        <v>Tỉnh</v>
      </c>
      <c r="AE194" s="7" t="str">
        <f t="shared" si="20"/>
        <v>Chả nướng 300g</v>
      </c>
      <c r="AF194" s="7">
        <f t="shared" si="21"/>
        <v>3</v>
      </c>
    </row>
    <row r="195" spans="1:32" x14ac:dyDescent="0.25">
      <c r="A195" s="11">
        <v>45903</v>
      </c>
      <c r="B195" s="25">
        <v>4175489945</v>
      </c>
      <c r="C195" s="12" t="s">
        <v>7214</v>
      </c>
      <c r="D195" s="16">
        <f t="shared" si="22"/>
        <v>45903</v>
      </c>
      <c r="G195" s="13" t="s">
        <v>7290</v>
      </c>
      <c r="I195" s="13" t="s">
        <v>7296</v>
      </c>
      <c r="J195" s="13" t="s">
        <v>1796</v>
      </c>
      <c r="K195" s="13" t="s">
        <v>32</v>
      </c>
      <c r="L195" s="25" t="str">
        <f>VLOOKUP($K195,TONG_SL!$A:$D,2,0)</f>
        <v>Giò Tai Lưỡi Xào 250</v>
      </c>
      <c r="N195" s="25" t="str">
        <f t="shared" si="26"/>
        <v>K-C6</v>
      </c>
      <c r="Q195" s="25" t="str">
        <f>VLOOKUP(K195,TONG_SL!$A:$D,3,0)</f>
        <v>Túi</v>
      </c>
      <c r="R195" s="54">
        <v>3</v>
      </c>
      <c r="T195" s="1">
        <f>VLOOKUP(VLOOKUP(G195,Ma_KH!$A:$R,18,0)&amp;K195,Gia_MB!$A:$F,6,0)</f>
        <v>50183</v>
      </c>
      <c r="U195" s="14">
        <f t="shared" si="28"/>
        <v>150549</v>
      </c>
      <c r="W195" s="64">
        <f t="shared" si="27"/>
        <v>0</v>
      </c>
      <c r="X195" s="3" t="str">
        <f t="shared" si="29"/>
        <v>8</v>
      </c>
      <c r="Z195" s="14">
        <f t="shared" si="30"/>
        <v>12043.92</v>
      </c>
      <c r="AA195" s="7">
        <f>VLOOKUP(G195,Ma_KH!$A:$R,14,0)</f>
        <v>60</v>
      </c>
      <c r="AD195" s="7" t="str">
        <f>IFERROR(VLOOKUP(J195,'Chuyển Mã'!$B$3:$C$9,2,0),"")</f>
        <v>Tỉnh</v>
      </c>
      <c r="AE195" s="7" t="str">
        <f t="shared" ref="AE195:AE258" si="31">IFERROR(L195,"")</f>
        <v>Giò Tai Lưỡi Xào 250</v>
      </c>
      <c r="AF195" s="7">
        <f t="shared" ref="AF195:AF258" si="32">R195</f>
        <v>3</v>
      </c>
    </row>
    <row r="196" spans="1:32" x14ac:dyDescent="0.25">
      <c r="A196" s="11">
        <v>45903</v>
      </c>
      <c r="B196" s="25">
        <v>4175489945</v>
      </c>
      <c r="C196" s="12" t="s">
        <v>7214</v>
      </c>
      <c r="D196" s="16">
        <f t="shared" ref="D196:D259" si="33">IF(A196="","",A196)</f>
        <v>45903</v>
      </c>
      <c r="G196" s="13" t="s">
        <v>7290</v>
      </c>
      <c r="I196" s="13" t="s">
        <v>7296</v>
      </c>
      <c r="J196" s="13" t="s">
        <v>1796</v>
      </c>
      <c r="K196" s="13" t="s">
        <v>27</v>
      </c>
      <c r="L196" s="25" t="str">
        <f>VLOOKUP($K196,TONG_SL!$A:$D,2,0)</f>
        <v>Chân giò heo muối 300g</v>
      </c>
      <c r="N196" s="25" t="str">
        <f t="shared" si="26"/>
        <v>K-C6</v>
      </c>
      <c r="Q196" s="25" t="str">
        <f>VLOOKUP(K196,TONG_SL!$A:$D,3,0)</f>
        <v>Túi</v>
      </c>
      <c r="R196" s="54">
        <v>3</v>
      </c>
      <c r="T196" s="1">
        <f>VLOOKUP(VLOOKUP(G196,Ma_KH!$A:$R,18,0)&amp;K196,Gia_MB!$A:$F,6,0)</f>
        <v>73431</v>
      </c>
      <c r="U196" s="14">
        <f t="shared" si="28"/>
        <v>220293</v>
      </c>
      <c r="W196" s="64">
        <f t="shared" si="27"/>
        <v>0</v>
      </c>
      <c r="X196" s="3" t="str">
        <f t="shared" si="29"/>
        <v>8</v>
      </c>
      <c r="Z196" s="14">
        <f t="shared" si="30"/>
        <v>17623.439999999999</v>
      </c>
      <c r="AA196" s="7">
        <f>VLOOKUP(G196,Ma_KH!$A:$R,14,0)</f>
        <v>60</v>
      </c>
      <c r="AD196" s="7" t="str">
        <f>IFERROR(VLOOKUP(J196,'Chuyển Mã'!$B$3:$C$9,2,0),"")</f>
        <v>Tỉnh</v>
      </c>
      <c r="AE196" s="7" t="str">
        <f t="shared" si="31"/>
        <v>Chân giò heo muối 300g</v>
      </c>
      <c r="AF196" s="7">
        <f t="shared" si="32"/>
        <v>3</v>
      </c>
    </row>
    <row r="197" spans="1:32" x14ac:dyDescent="0.25">
      <c r="A197" s="11">
        <v>45903</v>
      </c>
      <c r="B197" s="25">
        <v>4175489945</v>
      </c>
      <c r="C197" s="12" t="s">
        <v>7214</v>
      </c>
      <c r="D197" s="16">
        <f t="shared" si="33"/>
        <v>45903</v>
      </c>
      <c r="G197" s="13" t="s">
        <v>7290</v>
      </c>
      <c r="I197" s="13" t="s">
        <v>7296</v>
      </c>
      <c r="J197" s="13" t="s">
        <v>1796</v>
      </c>
      <c r="K197" s="13" t="s">
        <v>51</v>
      </c>
      <c r="L197" s="25" t="str">
        <f>VLOOKUP($K197,TONG_SL!$A:$D,2,0)</f>
        <v>Mọc Nấm Hương 250g</v>
      </c>
      <c r="N197" s="25" t="str">
        <f t="shared" ref="N197:N260" si="34">IF($B197&lt;&gt;"","K-C6","")</f>
        <v>K-C6</v>
      </c>
      <c r="Q197" s="25" t="str">
        <f>VLOOKUP(K197,TONG_SL!$A:$D,3,0)</f>
        <v>Túi</v>
      </c>
      <c r="R197" s="54">
        <v>3</v>
      </c>
      <c r="T197" s="1">
        <f>VLOOKUP(VLOOKUP(G197,Ma_KH!$A:$R,18,0)&amp;K197,Gia_MB!$A:$F,6,0)</f>
        <v>46000</v>
      </c>
      <c r="U197" s="14">
        <f t="shared" si="28"/>
        <v>138000</v>
      </c>
      <c r="W197" s="64">
        <f t="shared" ref="W197:W260" si="35">U197*V197</f>
        <v>0</v>
      </c>
      <c r="X197" s="3" t="str">
        <f t="shared" si="29"/>
        <v>8</v>
      </c>
      <c r="Z197" s="14">
        <f t="shared" si="30"/>
        <v>11040</v>
      </c>
      <c r="AA197" s="7">
        <f>VLOOKUP(G197,Ma_KH!$A:$R,14,0)</f>
        <v>60</v>
      </c>
      <c r="AD197" s="7" t="str">
        <f>IFERROR(VLOOKUP(J197,'Chuyển Mã'!$B$3:$C$9,2,0),"")</f>
        <v>Tỉnh</v>
      </c>
      <c r="AE197" s="7" t="str">
        <f t="shared" si="31"/>
        <v>Mọc Nấm Hương 250g</v>
      </c>
      <c r="AF197" s="7">
        <f t="shared" si="32"/>
        <v>3</v>
      </c>
    </row>
    <row r="198" spans="1:32" x14ac:dyDescent="0.25">
      <c r="A198" s="11">
        <v>45903</v>
      </c>
      <c r="B198" s="25">
        <v>4175489945</v>
      </c>
      <c r="C198" s="12" t="s">
        <v>7214</v>
      </c>
      <c r="D198" s="16">
        <f t="shared" si="33"/>
        <v>45903</v>
      </c>
      <c r="G198" s="13" t="s">
        <v>7290</v>
      </c>
      <c r="I198" s="13" t="s">
        <v>7296</v>
      </c>
      <c r="J198" s="13" t="s">
        <v>1796</v>
      </c>
      <c r="K198" s="13" t="s">
        <v>41</v>
      </c>
      <c r="L198" s="25" t="str">
        <f>VLOOKUP($K198,TONG_SL!$A:$D,2,0)</f>
        <v>Chả nướng 300g</v>
      </c>
      <c r="N198" s="25" t="str">
        <f t="shared" si="34"/>
        <v>K-C6</v>
      </c>
      <c r="Q198" s="25" t="str">
        <f>VLOOKUP(K198,TONG_SL!$A:$D,3,0)</f>
        <v>Túi</v>
      </c>
      <c r="R198" s="54">
        <v>3</v>
      </c>
      <c r="T198" s="1">
        <f>VLOOKUP(VLOOKUP(G198,Ma_KH!$A:$R,18,0)&amp;K198,Gia_MB!$A:$F,6,0)</f>
        <v>70950</v>
      </c>
      <c r="U198" s="14">
        <f t="shared" si="28"/>
        <v>212850</v>
      </c>
      <c r="W198" s="64">
        <f t="shared" si="35"/>
        <v>0</v>
      </c>
      <c r="X198" s="3" t="str">
        <f t="shared" si="29"/>
        <v>8</v>
      </c>
      <c r="Z198" s="14">
        <f t="shared" si="30"/>
        <v>17028</v>
      </c>
      <c r="AA198" s="7">
        <f>VLOOKUP(G198,Ma_KH!$A:$R,14,0)</f>
        <v>60</v>
      </c>
      <c r="AD198" s="7" t="str">
        <f>IFERROR(VLOOKUP(J198,'Chuyển Mã'!$B$3:$C$9,2,0),"")</f>
        <v>Tỉnh</v>
      </c>
      <c r="AE198" s="7" t="str">
        <f t="shared" si="31"/>
        <v>Chả nướng 300g</v>
      </c>
      <c r="AF198" s="7">
        <f t="shared" si="32"/>
        <v>3</v>
      </c>
    </row>
    <row r="199" spans="1:32" x14ac:dyDescent="0.25">
      <c r="A199" s="11">
        <v>45903</v>
      </c>
      <c r="B199" s="25">
        <v>4175489945</v>
      </c>
      <c r="C199" s="12" t="s">
        <v>7214</v>
      </c>
      <c r="D199" s="16">
        <f t="shared" si="33"/>
        <v>45903</v>
      </c>
      <c r="G199" s="13" t="s">
        <v>7290</v>
      </c>
      <c r="I199" s="13" t="s">
        <v>7296</v>
      </c>
      <c r="J199" s="13" t="s">
        <v>1796</v>
      </c>
      <c r="K199" s="13" t="s">
        <v>30</v>
      </c>
      <c r="L199" s="25" t="str">
        <f>VLOOKUP($K199,TONG_SL!$A:$D,2,0)</f>
        <v>Gà muối 500g</v>
      </c>
      <c r="N199" s="25" t="str">
        <f t="shared" si="34"/>
        <v>K-C6</v>
      </c>
      <c r="Q199" s="25" t="str">
        <f>VLOOKUP(K199,TONG_SL!$A:$D,3,0)</f>
        <v>Túi</v>
      </c>
      <c r="R199" s="54">
        <v>3</v>
      </c>
      <c r="T199" s="1">
        <f>VLOOKUP(VLOOKUP(G199,Ma_KH!$A:$R,18,0)&amp;K199,Gia_MB!$A:$F,6,0)</f>
        <v>111058</v>
      </c>
      <c r="U199" s="14">
        <f t="shared" si="28"/>
        <v>333174</v>
      </c>
      <c r="W199" s="64">
        <f t="shared" si="35"/>
        <v>0</v>
      </c>
      <c r="X199" s="3" t="str">
        <f t="shared" si="29"/>
        <v>8</v>
      </c>
      <c r="Z199" s="14">
        <f t="shared" si="30"/>
        <v>26653.920000000002</v>
      </c>
      <c r="AA199" s="7">
        <f>VLOOKUP(G199,Ma_KH!$A:$R,14,0)</f>
        <v>60</v>
      </c>
      <c r="AD199" s="7" t="str">
        <f>IFERROR(VLOOKUP(J199,'Chuyển Mã'!$B$3:$C$9,2,0),"")</f>
        <v>Tỉnh</v>
      </c>
      <c r="AE199" s="7" t="str">
        <f t="shared" si="31"/>
        <v>Gà muối 500g</v>
      </c>
      <c r="AF199" s="7">
        <f t="shared" si="32"/>
        <v>3</v>
      </c>
    </row>
    <row r="200" spans="1:32" x14ac:dyDescent="0.25">
      <c r="A200" s="11">
        <v>45903</v>
      </c>
      <c r="B200" s="25">
        <v>4175913174</v>
      </c>
      <c r="C200" s="12" t="s">
        <v>7214</v>
      </c>
      <c r="D200" s="16">
        <f t="shared" si="33"/>
        <v>45903</v>
      </c>
      <c r="G200" s="13" t="s">
        <v>7290</v>
      </c>
      <c r="I200" s="13" t="s">
        <v>7297</v>
      </c>
      <c r="J200" s="13" t="s">
        <v>1796</v>
      </c>
      <c r="K200" s="13" t="s">
        <v>35</v>
      </c>
      <c r="L200" s="25" t="str">
        <f>VLOOKUP($K200,TONG_SL!$A:$D,2,0)</f>
        <v>Tai heo muối 200g</v>
      </c>
      <c r="N200" s="25" t="str">
        <f t="shared" si="34"/>
        <v>K-C6</v>
      </c>
      <c r="Q200" s="25" t="str">
        <f>VLOOKUP(K200,TONG_SL!$A:$D,3,0)</f>
        <v>Túi</v>
      </c>
      <c r="R200" s="54">
        <v>3</v>
      </c>
      <c r="T200" s="1">
        <f>VLOOKUP(VLOOKUP(G200,Ma_KH!$A:$R,18,0)&amp;K200,Gia_MB!$A:$F,6,0)</f>
        <v>55595</v>
      </c>
      <c r="U200" s="14">
        <f t="shared" si="28"/>
        <v>166785</v>
      </c>
      <c r="W200" s="64">
        <f t="shared" si="35"/>
        <v>0</v>
      </c>
      <c r="X200" s="3" t="str">
        <f t="shared" si="29"/>
        <v>8</v>
      </c>
      <c r="Z200" s="14">
        <f t="shared" si="30"/>
        <v>13342.800000000001</v>
      </c>
      <c r="AA200" s="7">
        <f>VLOOKUP(G200,Ma_KH!$A:$R,14,0)</f>
        <v>60</v>
      </c>
      <c r="AD200" s="7" t="str">
        <f>IFERROR(VLOOKUP(J200,'Chuyển Mã'!$B$3:$C$9,2,0),"")</f>
        <v>Tỉnh</v>
      </c>
      <c r="AE200" s="7" t="str">
        <f t="shared" si="31"/>
        <v>Tai heo muối 200g</v>
      </c>
      <c r="AF200" s="7">
        <f t="shared" si="32"/>
        <v>3</v>
      </c>
    </row>
    <row r="201" spans="1:32" x14ac:dyDescent="0.25">
      <c r="A201" s="11">
        <v>45903</v>
      </c>
      <c r="B201" s="25">
        <v>4175913174</v>
      </c>
      <c r="C201" s="12" t="s">
        <v>7214</v>
      </c>
      <c r="D201" s="16">
        <f t="shared" si="33"/>
        <v>45903</v>
      </c>
      <c r="G201" s="13" t="s">
        <v>7290</v>
      </c>
      <c r="I201" s="13" t="s">
        <v>7297</v>
      </c>
      <c r="J201" s="13" t="s">
        <v>1796</v>
      </c>
      <c r="K201" s="13" t="s">
        <v>30</v>
      </c>
      <c r="L201" s="25" t="str">
        <f>VLOOKUP($K201,TONG_SL!$A:$D,2,0)</f>
        <v>Gà muối 500g</v>
      </c>
      <c r="N201" s="25" t="str">
        <f t="shared" si="34"/>
        <v>K-C6</v>
      </c>
      <c r="Q201" s="25" t="str">
        <f>VLOOKUP(K201,TONG_SL!$A:$D,3,0)</f>
        <v>Túi</v>
      </c>
      <c r="R201" s="54">
        <v>9</v>
      </c>
      <c r="T201" s="1">
        <f>VLOOKUP(VLOOKUP(G201,Ma_KH!$A:$R,18,0)&amp;K201,Gia_MB!$A:$F,6,0)</f>
        <v>111058</v>
      </c>
      <c r="U201" s="14">
        <f t="shared" si="28"/>
        <v>999522</v>
      </c>
      <c r="W201" s="64">
        <f t="shared" si="35"/>
        <v>0</v>
      </c>
      <c r="X201" s="3" t="str">
        <f t="shared" si="29"/>
        <v>8</v>
      </c>
      <c r="Z201" s="14">
        <f t="shared" si="30"/>
        <v>79961.759999999995</v>
      </c>
      <c r="AA201" s="7">
        <f>VLOOKUP(G201,Ma_KH!$A:$R,14,0)</f>
        <v>60</v>
      </c>
      <c r="AD201" s="7" t="str">
        <f>IFERROR(VLOOKUP(J201,'Chuyển Mã'!$B$3:$C$9,2,0),"")</f>
        <v>Tỉnh</v>
      </c>
      <c r="AE201" s="7" t="str">
        <f t="shared" si="31"/>
        <v>Gà muối 500g</v>
      </c>
      <c r="AF201" s="7">
        <f t="shared" si="32"/>
        <v>9</v>
      </c>
    </row>
    <row r="202" spans="1:32" x14ac:dyDescent="0.25">
      <c r="A202" s="11">
        <v>45903</v>
      </c>
      <c r="B202" s="25">
        <v>4175913174</v>
      </c>
      <c r="C202" s="12" t="s">
        <v>7214</v>
      </c>
      <c r="D202" s="16">
        <f t="shared" si="33"/>
        <v>45903</v>
      </c>
      <c r="G202" s="13" t="s">
        <v>7290</v>
      </c>
      <c r="I202" s="13" t="s">
        <v>7297</v>
      </c>
      <c r="J202" s="13" t="s">
        <v>1796</v>
      </c>
      <c r="K202" s="13" t="s">
        <v>32</v>
      </c>
      <c r="L202" s="25" t="str">
        <f>VLOOKUP($K202,TONG_SL!$A:$D,2,0)</f>
        <v>Giò Tai Lưỡi Xào 250</v>
      </c>
      <c r="N202" s="25" t="str">
        <f t="shared" si="34"/>
        <v>K-C6</v>
      </c>
      <c r="Q202" s="25" t="str">
        <f>VLOOKUP(K202,TONG_SL!$A:$D,3,0)</f>
        <v>Túi</v>
      </c>
      <c r="R202" s="54">
        <v>3</v>
      </c>
      <c r="T202" s="1">
        <f>VLOOKUP(VLOOKUP(G202,Ma_KH!$A:$R,18,0)&amp;K202,Gia_MB!$A:$F,6,0)</f>
        <v>50183</v>
      </c>
      <c r="U202" s="14">
        <f t="shared" si="28"/>
        <v>150549</v>
      </c>
      <c r="W202" s="64">
        <f t="shared" si="35"/>
        <v>0</v>
      </c>
      <c r="X202" s="3" t="str">
        <f t="shared" si="29"/>
        <v>8</v>
      </c>
      <c r="Z202" s="14">
        <f t="shared" si="30"/>
        <v>12043.92</v>
      </c>
      <c r="AA202" s="7">
        <f>VLOOKUP(G202,Ma_KH!$A:$R,14,0)</f>
        <v>60</v>
      </c>
      <c r="AD202" s="7" t="str">
        <f>IFERROR(VLOOKUP(J202,'Chuyển Mã'!$B$3:$C$9,2,0),"")</f>
        <v>Tỉnh</v>
      </c>
      <c r="AE202" s="7" t="str">
        <f t="shared" si="31"/>
        <v>Giò Tai Lưỡi Xào 250</v>
      </c>
      <c r="AF202" s="7">
        <f t="shared" si="32"/>
        <v>3</v>
      </c>
    </row>
    <row r="203" spans="1:32" x14ac:dyDescent="0.25">
      <c r="A203" s="11">
        <v>45903</v>
      </c>
      <c r="B203" s="25">
        <v>4175913174</v>
      </c>
      <c r="C203" s="12" t="s">
        <v>7214</v>
      </c>
      <c r="D203" s="16">
        <f t="shared" si="33"/>
        <v>45903</v>
      </c>
      <c r="G203" s="13" t="s">
        <v>7290</v>
      </c>
      <c r="I203" s="13" t="s">
        <v>7297</v>
      </c>
      <c r="J203" s="13" t="s">
        <v>1796</v>
      </c>
      <c r="K203" s="13" t="s">
        <v>51</v>
      </c>
      <c r="L203" s="25" t="str">
        <f>VLOOKUP($K203,TONG_SL!$A:$D,2,0)</f>
        <v>Mọc Nấm Hương 250g</v>
      </c>
      <c r="N203" s="25" t="str">
        <f t="shared" si="34"/>
        <v>K-C6</v>
      </c>
      <c r="Q203" s="25" t="str">
        <f>VLOOKUP(K203,TONG_SL!$A:$D,3,0)</f>
        <v>Túi</v>
      </c>
      <c r="R203" s="54">
        <v>6</v>
      </c>
      <c r="T203" s="1">
        <f>VLOOKUP(VLOOKUP(G203,Ma_KH!$A:$R,18,0)&amp;K203,Gia_MB!$A:$F,6,0)</f>
        <v>46000</v>
      </c>
      <c r="U203" s="14">
        <f t="shared" si="28"/>
        <v>276000</v>
      </c>
      <c r="W203" s="64">
        <f t="shared" si="35"/>
        <v>0</v>
      </c>
      <c r="X203" s="3" t="str">
        <f t="shared" si="29"/>
        <v>8</v>
      </c>
      <c r="Z203" s="14">
        <f t="shared" si="30"/>
        <v>22080</v>
      </c>
      <c r="AA203" s="7">
        <f>VLOOKUP(G203,Ma_KH!$A:$R,14,0)</f>
        <v>60</v>
      </c>
      <c r="AD203" s="7" t="str">
        <f>IFERROR(VLOOKUP(J203,'Chuyển Mã'!$B$3:$C$9,2,0),"")</f>
        <v>Tỉnh</v>
      </c>
      <c r="AE203" s="7" t="str">
        <f t="shared" si="31"/>
        <v>Mọc Nấm Hương 250g</v>
      </c>
      <c r="AF203" s="7">
        <f t="shared" si="32"/>
        <v>6</v>
      </c>
    </row>
    <row r="204" spans="1:32" x14ac:dyDescent="0.25">
      <c r="A204" s="11">
        <v>45903</v>
      </c>
      <c r="B204" s="25">
        <v>4175913174</v>
      </c>
      <c r="C204" s="12" t="s">
        <v>7214</v>
      </c>
      <c r="D204" s="16">
        <f t="shared" si="33"/>
        <v>45903</v>
      </c>
      <c r="G204" s="13" t="s">
        <v>7290</v>
      </c>
      <c r="I204" s="13" t="s">
        <v>7297</v>
      </c>
      <c r="J204" s="13" t="s">
        <v>1796</v>
      </c>
      <c r="K204" s="13" t="s">
        <v>49</v>
      </c>
      <c r="L204" s="25" t="str">
        <f>VLOOKUP($K204,TONG_SL!$A:$D,2,0)</f>
        <v>Giò sụn gà 250g</v>
      </c>
      <c r="N204" s="25" t="str">
        <f t="shared" si="34"/>
        <v>K-C6</v>
      </c>
      <c r="Q204" s="25" t="str">
        <f>VLOOKUP(K204,TONG_SL!$A:$D,3,0)</f>
        <v>Túi</v>
      </c>
      <c r="R204" s="54">
        <v>3</v>
      </c>
      <c r="T204" s="1">
        <f>VLOOKUP(VLOOKUP(G204,Ma_KH!$A:$R,18,0)&amp;K204,Gia_MB!$A:$F,6,0)</f>
        <v>50400</v>
      </c>
      <c r="U204" s="14">
        <f t="shared" si="28"/>
        <v>151200</v>
      </c>
      <c r="W204" s="64">
        <f t="shared" si="35"/>
        <v>0</v>
      </c>
      <c r="X204" s="3" t="str">
        <f t="shared" si="29"/>
        <v>8</v>
      </c>
      <c r="Z204" s="14">
        <f t="shared" si="30"/>
        <v>12096</v>
      </c>
      <c r="AA204" s="7">
        <f>VLOOKUP(G204,Ma_KH!$A:$R,14,0)</f>
        <v>60</v>
      </c>
      <c r="AD204" s="7" t="str">
        <f>IFERROR(VLOOKUP(J204,'Chuyển Mã'!$B$3:$C$9,2,0),"")</f>
        <v>Tỉnh</v>
      </c>
      <c r="AE204" s="7" t="str">
        <f t="shared" si="31"/>
        <v>Giò sụn gà 250g</v>
      </c>
      <c r="AF204" s="7">
        <f t="shared" si="32"/>
        <v>3</v>
      </c>
    </row>
    <row r="205" spans="1:32" x14ac:dyDescent="0.25">
      <c r="A205" s="11">
        <v>45903</v>
      </c>
      <c r="B205" s="25">
        <v>4175913174</v>
      </c>
      <c r="C205" s="12" t="s">
        <v>7214</v>
      </c>
      <c r="D205" s="16">
        <f t="shared" si="33"/>
        <v>45903</v>
      </c>
      <c r="G205" s="13" t="s">
        <v>7290</v>
      </c>
      <c r="I205" s="13" t="s">
        <v>7297</v>
      </c>
      <c r="J205" s="13" t="s">
        <v>1796</v>
      </c>
      <c r="K205" s="13" t="s">
        <v>27</v>
      </c>
      <c r="L205" s="25" t="str">
        <f>VLOOKUP($K205,TONG_SL!$A:$D,2,0)</f>
        <v>Chân giò heo muối 300g</v>
      </c>
      <c r="N205" s="25" t="str">
        <f t="shared" si="34"/>
        <v>K-C6</v>
      </c>
      <c r="Q205" s="25" t="str">
        <f>VLOOKUP(K205,TONG_SL!$A:$D,3,0)</f>
        <v>Túi</v>
      </c>
      <c r="R205" s="54">
        <v>9</v>
      </c>
      <c r="T205" s="1">
        <f>VLOOKUP(VLOOKUP(G205,Ma_KH!$A:$R,18,0)&amp;K205,Gia_MB!$A:$F,6,0)</f>
        <v>73431</v>
      </c>
      <c r="U205" s="14">
        <f t="shared" si="28"/>
        <v>660879</v>
      </c>
      <c r="W205" s="64">
        <f t="shared" si="35"/>
        <v>0</v>
      </c>
      <c r="X205" s="3" t="str">
        <f t="shared" si="29"/>
        <v>8</v>
      </c>
      <c r="Z205" s="14">
        <f t="shared" si="30"/>
        <v>52870.32</v>
      </c>
      <c r="AA205" s="7">
        <f>VLOOKUP(G205,Ma_KH!$A:$R,14,0)</f>
        <v>60</v>
      </c>
      <c r="AD205" s="7" t="str">
        <f>IFERROR(VLOOKUP(J205,'Chuyển Mã'!$B$3:$C$9,2,0),"")</f>
        <v>Tỉnh</v>
      </c>
      <c r="AE205" s="7" t="str">
        <f t="shared" si="31"/>
        <v>Chân giò heo muối 300g</v>
      </c>
      <c r="AF205" s="7">
        <f t="shared" si="32"/>
        <v>9</v>
      </c>
    </row>
    <row r="206" spans="1:32" x14ac:dyDescent="0.25">
      <c r="A206" s="11">
        <v>45903</v>
      </c>
      <c r="B206" s="25">
        <v>4175913114</v>
      </c>
      <c r="C206" s="12" t="s">
        <v>7214</v>
      </c>
      <c r="D206" s="16">
        <f t="shared" si="33"/>
        <v>45903</v>
      </c>
      <c r="G206" s="13" t="s">
        <v>7290</v>
      </c>
      <c r="I206" s="13" t="s">
        <v>7298</v>
      </c>
      <c r="J206" s="13" t="s">
        <v>1796</v>
      </c>
      <c r="K206" s="13" t="s">
        <v>27</v>
      </c>
      <c r="L206" s="25" t="str">
        <f>VLOOKUP($K206,TONG_SL!$A:$D,2,0)</f>
        <v>Chân giò heo muối 300g</v>
      </c>
      <c r="N206" s="25" t="str">
        <f t="shared" si="34"/>
        <v>K-C6</v>
      </c>
      <c r="Q206" s="25" t="str">
        <f>VLOOKUP(K206,TONG_SL!$A:$D,3,0)</f>
        <v>Túi</v>
      </c>
      <c r="R206" s="54">
        <v>9</v>
      </c>
      <c r="T206" s="1">
        <f>VLOOKUP(VLOOKUP(G206,Ma_KH!$A:$R,18,0)&amp;K206,Gia_MB!$A:$F,6,0)</f>
        <v>73431</v>
      </c>
      <c r="U206" s="14">
        <f t="shared" ref="U206:U269" si="36">T206*R206</f>
        <v>660879</v>
      </c>
      <c r="W206" s="64">
        <f t="shared" si="35"/>
        <v>0</v>
      </c>
      <c r="X206" s="3" t="str">
        <f t="shared" ref="X206:X269" si="37">IF(B206&lt;&gt;"","8","0")</f>
        <v>8</v>
      </c>
      <c r="Z206" s="14">
        <f t="shared" ref="Z206:Z269" si="38">U206*X206%</f>
        <v>52870.32</v>
      </c>
      <c r="AA206" s="7">
        <f>VLOOKUP(G206,Ma_KH!$A:$R,14,0)</f>
        <v>60</v>
      </c>
      <c r="AD206" s="7" t="str">
        <f>IFERROR(VLOOKUP(J206,'Chuyển Mã'!$B$3:$C$9,2,0),"")</f>
        <v>Tỉnh</v>
      </c>
      <c r="AE206" s="7" t="str">
        <f t="shared" si="31"/>
        <v>Chân giò heo muối 300g</v>
      </c>
      <c r="AF206" s="7">
        <f t="shared" si="32"/>
        <v>9</v>
      </c>
    </row>
    <row r="207" spans="1:32" x14ac:dyDescent="0.25">
      <c r="A207" s="11">
        <v>45903</v>
      </c>
      <c r="B207" s="25">
        <v>4175913114</v>
      </c>
      <c r="C207" s="12" t="s">
        <v>7214</v>
      </c>
      <c r="D207" s="16">
        <f t="shared" si="33"/>
        <v>45903</v>
      </c>
      <c r="G207" s="13" t="s">
        <v>7290</v>
      </c>
      <c r="I207" s="13" t="s">
        <v>7298</v>
      </c>
      <c r="J207" s="13" t="s">
        <v>1796</v>
      </c>
      <c r="K207" s="13" t="s">
        <v>32</v>
      </c>
      <c r="L207" s="25" t="str">
        <f>VLOOKUP($K207,TONG_SL!$A:$D,2,0)</f>
        <v>Giò Tai Lưỡi Xào 250</v>
      </c>
      <c r="N207" s="25" t="str">
        <f t="shared" si="34"/>
        <v>K-C6</v>
      </c>
      <c r="Q207" s="25" t="str">
        <f>VLOOKUP(K207,TONG_SL!$A:$D,3,0)</f>
        <v>Túi</v>
      </c>
      <c r="R207" s="54">
        <v>3</v>
      </c>
      <c r="T207" s="1">
        <f>VLOOKUP(VLOOKUP(G207,Ma_KH!$A:$R,18,0)&amp;K207,Gia_MB!$A:$F,6,0)</f>
        <v>50183</v>
      </c>
      <c r="U207" s="14">
        <f t="shared" si="36"/>
        <v>150549</v>
      </c>
      <c r="W207" s="64">
        <f t="shared" si="35"/>
        <v>0</v>
      </c>
      <c r="X207" s="3" t="str">
        <f t="shared" si="37"/>
        <v>8</v>
      </c>
      <c r="Z207" s="14">
        <f t="shared" si="38"/>
        <v>12043.92</v>
      </c>
      <c r="AA207" s="7">
        <f>VLOOKUP(G207,Ma_KH!$A:$R,14,0)</f>
        <v>60</v>
      </c>
      <c r="AD207" s="7" t="str">
        <f>IFERROR(VLOOKUP(J207,'Chuyển Mã'!$B$3:$C$9,2,0),"")</f>
        <v>Tỉnh</v>
      </c>
      <c r="AE207" s="7" t="str">
        <f t="shared" si="31"/>
        <v>Giò Tai Lưỡi Xào 250</v>
      </c>
      <c r="AF207" s="7">
        <f t="shared" si="32"/>
        <v>3</v>
      </c>
    </row>
    <row r="208" spans="1:32" x14ac:dyDescent="0.25">
      <c r="A208" s="11">
        <v>45903</v>
      </c>
      <c r="B208" s="25">
        <v>4175913114</v>
      </c>
      <c r="C208" s="12" t="s">
        <v>7214</v>
      </c>
      <c r="D208" s="16">
        <f t="shared" si="33"/>
        <v>45903</v>
      </c>
      <c r="G208" s="13" t="s">
        <v>7290</v>
      </c>
      <c r="I208" s="13" t="s">
        <v>7298</v>
      </c>
      <c r="J208" s="13" t="s">
        <v>1796</v>
      </c>
      <c r="K208" s="13" t="s">
        <v>30</v>
      </c>
      <c r="L208" s="25" t="str">
        <f>VLOOKUP($K208,TONG_SL!$A:$D,2,0)</f>
        <v>Gà muối 500g</v>
      </c>
      <c r="N208" s="25" t="str">
        <f t="shared" si="34"/>
        <v>K-C6</v>
      </c>
      <c r="Q208" s="25" t="str">
        <f>VLOOKUP(K208,TONG_SL!$A:$D,3,0)</f>
        <v>Túi</v>
      </c>
      <c r="R208" s="54">
        <v>9</v>
      </c>
      <c r="T208" s="1">
        <f>VLOOKUP(VLOOKUP(G208,Ma_KH!$A:$R,18,0)&amp;K208,Gia_MB!$A:$F,6,0)</f>
        <v>111058</v>
      </c>
      <c r="U208" s="14">
        <f t="shared" si="36"/>
        <v>999522</v>
      </c>
      <c r="W208" s="64">
        <f t="shared" si="35"/>
        <v>0</v>
      </c>
      <c r="X208" s="3" t="str">
        <f t="shared" si="37"/>
        <v>8</v>
      </c>
      <c r="Z208" s="14">
        <f t="shared" si="38"/>
        <v>79961.759999999995</v>
      </c>
      <c r="AA208" s="7">
        <f>VLOOKUP(G208,Ma_KH!$A:$R,14,0)</f>
        <v>60</v>
      </c>
      <c r="AD208" s="7" t="str">
        <f>IFERROR(VLOOKUP(J208,'Chuyển Mã'!$B$3:$C$9,2,0),"")</f>
        <v>Tỉnh</v>
      </c>
      <c r="AE208" s="7" t="str">
        <f t="shared" si="31"/>
        <v>Gà muối 500g</v>
      </c>
      <c r="AF208" s="7">
        <f t="shared" si="32"/>
        <v>9</v>
      </c>
    </row>
    <row r="209" spans="1:32" x14ac:dyDescent="0.25">
      <c r="A209" s="11">
        <v>45903</v>
      </c>
      <c r="B209" s="25">
        <v>4175913114</v>
      </c>
      <c r="C209" s="12" t="s">
        <v>7214</v>
      </c>
      <c r="D209" s="16">
        <f t="shared" si="33"/>
        <v>45903</v>
      </c>
      <c r="G209" s="13" t="s">
        <v>7290</v>
      </c>
      <c r="I209" s="13" t="s">
        <v>7298</v>
      </c>
      <c r="J209" s="13" t="s">
        <v>1796</v>
      </c>
      <c r="K209" s="13" t="s">
        <v>51</v>
      </c>
      <c r="L209" s="25" t="str">
        <f>VLOOKUP($K209,TONG_SL!$A:$D,2,0)</f>
        <v>Mọc Nấm Hương 250g</v>
      </c>
      <c r="N209" s="25" t="str">
        <f t="shared" si="34"/>
        <v>K-C6</v>
      </c>
      <c r="Q209" s="25" t="str">
        <f>VLOOKUP(K209,TONG_SL!$A:$D,3,0)</f>
        <v>Túi</v>
      </c>
      <c r="R209" s="54">
        <v>3</v>
      </c>
      <c r="T209" s="1">
        <f>VLOOKUP(VLOOKUP(G209,Ma_KH!$A:$R,18,0)&amp;K209,Gia_MB!$A:$F,6,0)</f>
        <v>46000</v>
      </c>
      <c r="U209" s="14">
        <f t="shared" si="36"/>
        <v>138000</v>
      </c>
      <c r="W209" s="64">
        <f t="shared" si="35"/>
        <v>0</v>
      </c>
      <c r="X209" s="3" t="str">
        <f t="shared" si="37"/>
        <v>8</v>
      </c>
      <c r="Z209" s="14">
        <f t="shared" si="38"/>
        <v>11040</v>
      </c>
      <c r="AA209" s="7">
        <f>VLOOKUP(G209,Ma_KH!$A:$R,14,0)</f>
        <v>60</v>
      </c>
      <c r="AD209" s="7" t="str">
        <f>IFERROR(VLOOKUP(J209,'Chuyển Mã'!$B$3:$C$9,2,0),"")</f>
        <v>Tỉnh</v>
      </c>
      <c r="AE209" s="7" t="str">
        <f t="shared" si="31"/>
        <v>Mọc Nấm Hương 250g</v>
      </c>
      <c r="AF209" s="7">
        <f t="shared" si="32"/>
        <v>3</v>
      </c>
    </row>
    <row r="210" spans="1:32" x14ac:dyDescent="0.25">
      <c r="A210" s="11">
        <v>45903</v>
      </c>
      <c r="B210" s="25">
        <v>4175913114</v>
      </c>
      <c r="C210" s="12" t="s">
        <v>7214</v>
      </c>
      <c r="D210" s="16">
        <f t="shared" si="33"/>
        <v>45903</v>
      </c>
      <c r="G210" s="13" t="s">
        <v>7290</v>
      </c>
      <c r="I210" s="13" t="s">
        <v>7298</v>
      </c>
      <c r="J210" s="13" t="s">
        <v>1796</v>
      </c>
      <c r="K210" s="13" t="s">
        <v>49</v>
      </c>
      <c r="L210" s="25" t="str">
        <f>VLOOKUP($K210,TONG_SL!$A:$D,2,0)</f>
        <v>Giò sụn gà 250g</v>
      </c>
      <c r="N210" s="25" t="str">
        <f t="shared" si="34"/>
        <v>K-C6</v>
      </c>
      <c r="Q210" s="25" t="str">
        <f>VLOOKUP(K210,TONG_SL!$A:$D,3,0)</f>
        <v>Túi</v>
      </c>
      <c r="R210" s="54">
        <v>3</v>
      </c>
      <c r="T210" s="1">
        <f>VLOOKUP(VLOOKUP(G210,Ma_KH!$A:$R,18,0)&amp;K210,Gia_MB!$A:$F,6,0)</f>
        <v>50400</v>
      </c>
      <c r="U210" s="14">
        <f t="shared" si="36"/>
        <v>151200</v>
      </c>
      <c r="W210" s="64">
        <f t="shared" si="35"/>
        <v>0</v>
      </c>
      <c r="X210" s="3" t="str">
        <f t="shared" si="37"/>
        <v>8</v>
      </c>
      <c r="Z210" s="14">
        <f t="shared" si="38"/>
        <v>12096</v>
      </c>
      <c r="AA210" s="7">
        <f>VLOOKUP(G210,Ma_KH!$A:$R,14,0)</f>
        <v>60</v>
      </c>
      <c r="AD210" s="7" t="str">
        <f>IFERROR(VLOOKUP(J210,'Chuyển Mã'!$B$3:$C$9,2,0),"")</f>
        <v>Tỉnh</v>
      </c>
      <c r="AE210" s="7" t="str">
        <f t="shared" si="31"/>
        <v>Giò sụn gà 250g</v>
      </c>
      <c r="AF210" s="7">
        <f t="shared" si="32"/>
        <v>3</v>
      </c>
    </row>
    <row r="211" spans="1:32" x14ac:dyDescent="0.25">
      <c r="A211" s="11">
        <v>45903</v>
      </c>
      <c r="B211" s="25">
        <v>4175913114</v>
      </c>
      <c r="C211" s="12" t="s">
        <v>7214</v>
      </c>
      <c r="D211" s="16">
        <f t="shared" si="33"/>
        <v>45903</v>
      </c>
      <c r="G211" s="13" t="s">
        <v>7290</v>
      </c>
      <c r="I211" s="13" t="s">
        <v>7298</v>
      </c>
      <c r="J211" s="13" t="s">
        <v>1796</v>
      </c>
      <c r="K211" s="13" t="s">
        <v>47</v>
      </c>
      <c r="L211" s="25" t="str">
        <f>VLOOKUP($K211,TONG_SL!$A:$D,2,0)</f>
        <v>Giò lụa cây 250g</v>
      </c>
      <c r="N211" s="25" t="str">
        <f t="shared" si="34"/>
        <v>K-C6</v>
      </c>
      <c r="Q211" s="25" t="str">
        <f>VLOOKUP(K211,TONG_SL!$A:$D,3,0)</f>
        <v>Túi</v>
      </c>
      <c r="R211" s="54">
        <v>3</v>
      </c>
      <c r="T211" s="1">
        <f>VLOOKUP(VLOOKUP(G211,Ma_KH!$A:$R,18,0)&amp;K211,Gia_MB!$A:$F,6,0)</f>
        <v>49500</v>
      </c>
      <c r="U211" s="14">
        <f t="shared" si="36"/>
        <v>148500</v>
      </c>
      <c r="W211" s="64">
        <f t="shared" si="35"/>
        <v>0</v>
      </c>
      <c r="X211" s="3" t="str">
        <f t="shared" si="37"/>
        <v>8</v>
      </c>
      <c r="Z211" s="14">
        <f t="shared" si="38"/>
        <v>11880</v>
      </c>
      <c r="AA211" s="7">
        <f>VLOOKUP(G211,Ma_KH!$A:$R,14,0)</f>
        <v>60</v>
      </c>
      <c r="AD211" s="7" t="str">
        <f>IFERROR(VLOOKUP(J211,'Chuyển Mã'!$B$3:$C$9,2,0),"")</f>
        <v>Tỉnh</v>
      </c>
      <c r="AE211" s="7" t="str">
        <f t="shared" si="31"/>
        <v>Giò lụa cây 250g</v>
      </c>
      <c r="AF211" s="7">
        <f t="shared" si="32"/>
        <v>3</v>
      </c>
    </row>
    <row r="212" spans="1:32" x14ac:dyDescent="0.25">
      <c r="A212" s="11">
        <v>45903</v>
      </c>
      <c r="B212" s="25">
        <v>4176113398</v>
      </c>
      <c r="C212" s="12" t="s">
        <v>7214</v>
      </c>
      <c r="D212" s="16">
        <f t="shared" si="33"/>
        <v>45903</v>
      </c>
      <c r="G212" s="13" t="s">
        <v>7290</v>
      </c>
      <c r="I212" s="13" t="s">
        <v>7299</v>
      </c>
      <c r="J212" s="13" t="s">
        <v>1796</v>
      </c>
      <c r="K212" s="13" t="s">
        <v>32</v>
      </c>
      <c r="L212" s="25" t="str">
        <f>VLOOKUP($K212,TONG_SL!$A:$D,2,0)</f>
        <v>Giò Tai Lưỡi Xào 250</v>
      </c>
      <c r="N212" s="25" t="str">
        <f t="shared" si="34"/>
        <v>K-C6</v>
      </c>
      <c r="Q212" s="25" t="str">
        <f>VLOOKUP(K212,TONG_SL!$A:$D,3,0)</f>
        <v>Túi</v>
      </c>
      <c r="R212" s="54">
        <v>10</v>
      </c>
      <c r="T212" s="1">
        <f>VLOOKUP(VLOOKUP(G212,Ma_KH!$A:$R,18,0)&amp;K212,Gia_MB!$A:$F,6,0)</f>
        <v>50183</v>
      </c>
      <c r="U212" s="14">
        <f t="shared" si="36"/>
        <v>501830</v>
      </c>
      <c r="W212" s="64">
        <f t="shared" si="35"/>
        <v>0</v>
      </c>
      <c r="X212" s="3" t="str">
        <f t="shared" si="37"/>
        <v>8</v>
      </c>
      <c r="Z212" s="14">
        <f t="shared" si="38"/>
        <v>40146.400000000001</v>
      </c>
      <c r="AA212" s="7">
        <f>VLOOKUP(G212,Ma_KH!$A:$R,14,0)</f>
        <v>60</v>
      </c>
      <c r="AD212" s="7" t="str">
        <f>IFERROR(VLOOKUP(J212,'Chuyển Mã'!$B$3:$C$9,2,0),"")</f>
        <v>Tỉnh</v>
      </c>
      <c r="AE212" s="7" t="str">
        <f t="shared" si="31"/>
        <v>Giò Tai Lưỡi Xào 250</v>
      </c>
      <c r="AF212" s="7">
        <f t="shared" si="32"/>
        <v>10</v>
      </c>
    </row>
    <row r="213" spans="1:32" x14ac:dyDescent="0.25">
      <c r="A213" s="11">
        <v>45903</v>
      </c>
      <c r="B213" s="25">
        <v>4176113398</v>
      </c>
      <c r="C213" s="12" t="s">
        <v>7214</v>
      </c>
      <c r="D213" s="16">
        <f t="shared" si="33"/>
        <v>45903</v>
      </c>
      <c r="G213" s="13" t="s">
        <v>7290</v>
      </c>
      <c r="I213" s="13" t="s">
        <v>7299</v>
      </c>
      <c r="J213" s="13" t="s">
        <v>1796</v>
      </c>
      <c r="K213" s="13" t="s">
        <v>30</v>
      </c>
      <c r="L213" s="25" t="str">
        <f>VLOOKUP($K213,TONG_SL!$A:$D,2,0)</f>
        <v>Gà muối 500g</v>
      </c>
      <c r="N213" s="25" t="str">
        <f t="shared" si="34"/>
        <v>K-C6</v>
      </c>
      <c r="Q213" s="25" t="str">
        <f>VLOOKUP(K213,TONG_SL!$A:$D,3,0)</f>
        <v>Túi</v>
      </c>
      <c r="R213" s="54">
        <v>10</v>
      </c>
      <c r="T213" s="1">
        <f>VLOOKUP(VLOOKUP(G213,Ma_KH!$A:$R,18,0)&amp;K213,Gia_MB!$A:$F,6,0)</f>
        <v>111058</v>
      </c>
      <c r="U213" s="14">
        <f t="shared" si="36"/>
        <v>1110580</v>
      </c>
      <c r="W213" s="64">
        <f t="shared" si="35"/>
        <v>0</v>
      </c>
      <c r="X213" s="3" t="str">
        <f t="shared" si="37"/>
        <v>8</v>
      </c>
      <c r="Z213" s="14">
        <f t="shared" si="38"/>
        <v>88846.400000000009</v>
      </c>
      <c r="AA213" s="7">
        <f>VLOOKUP(G213,Ma_KH!$A:$R,14,0)</f>
        <v>60</v>
      </c>
      <c r="AD213" s="7" t="str">
        <f>IFERROR(VLOOKUP(J213,'Chuyển Mã'!$B$3:$C$9,2,0),"")</f>
        <v>Tỉnh</v>
      </c>
      <c r="AE213" s="7" t="str">
        <f t="shared" si="31"/>
        <v>Gà muối 500g</v>
      </c>
      <c r="AF213" s="7">
        <f t="shared" si="32"/>
        <v>10</v>
      </c>
    </row>
    <row r="214" spans="1:32" x14ac:dyDescent="0.25">
      <c r="A214" s="11">
        <v>45903</v>
      </c>
      <c r="B214" s="25">
        <v>4176113398</v>
      </c>
      <c r="C214" s="12" t="s">
        <v>7214</v>
      </c>
      <c r="D214" s="16">
        <f t="shared" si="33"/>
        <v>45903</v>
      </c>
      <c r="G214" s="13" t="s">
        <v>7290</v>
      </c>
      <c r="I214" s="13" t="s">
        <v>7299</v>
      </c>
      <c r="J214" s="13" t="s">
        <v>1796</v>
      </c>
      <c r="K214" s="13" t="s">
        <v>35</v>
      </c>
      <c r="L214" s="25" t="str">
        <f>VLOOKUP($K214,TONG_SL!$A:$D,2,0)</f>
        <v>Tai heo muối 200g</v>
      </c>
      <c r="N214" s="25" t="str">
        <f t="shared" si="34"/>
        <v>K-C6</v>
      </c>
      <c r="Q214" s="25" t="str">
        <f>VLOOKUP(K214,TONG_SL!$A:$D,3,0)</f>
        <v>Túi</v>
      </c>
      <c r="R214" s="54">
        <v>10</v>
      </c>
      <c r="T214" s="1">
        <f>VLOOKUP(VLOOKUP(G214,Ma_KH!$A:$R,18,0)&amp;K214,Gia_MB!$A:$F,6,0)</f>
        <v>55595</v>
      </c>
      <c r="U214" s="14">
        <f t="shared" si="36"/>
        <v>555950</v>
      </c>
      <c r="W214" s="64">
        <f t="shared" si="35"/>
        <v>0</v>
      </c>
      <c r="X214" s="3" t="str">
        <f t="shared" si="37"/>
        <v>8</v>
      </c>
      <c r="Z214" s="14">
        <f t="shared" si="38"/>
        <v>44476</v>
      </c>
      <c r="AA214" s="7">
        <f>VLOOKUP(G214,Ma_KH!$A:$R,14,0)</f>
        <v>60</v>
      </c>
      <c r="AD214" s="7" t="str">
        <f>IFERROR(VLOOKUP(J214,'Chuyển Mã'!$B$3:$C$9,2,0),"")</f>
        <v>Tỉnh</v>
      </c>
      <c r="AE214" s="7" t="str">
        <f t="shared" si="31"/>
        <v>Tai heo muối 200g</v>
      </c>
      <c r="AF214" s="7">
        <f t="shared" si="32"/>
        <v>10</v>
      </c>
    </row>
    <row r="215" spans="1:32" x14ac:dyDescent="0.25">
      <c r="A215" s="11">
        <v>45903</v>
      </c>
      <c r="B215" s="25">
        <v>4176113844</v>
      </c>
      <c r="C215" s="12" t="s">
        <v>7214</v>
      </c>
      <c r="D215" s="16">
        <f t="shared" si="33"/>
        <v>45903</v>
      </c>
      <c r="G215" s="13" t="s">
        <v>7290</v>
      </c>
      <c r="I215" s="13" t="s">
        <v>7300</v>
      </c>
      <c r="J215" s="13" t="s">
        <v>1796</v>
      </c>
      <c r="K215" s="13" t="s">
        <v>30</v>
      </c>
      <c r="L215" s="25" t="str">
        <f>VLOOKUP($K215,TONG_SL!$A:$D,2,0)</f>
        <v>Gà muối 500g</v>
      </c>
      <c r="N215" s="25" t="str">
        <f t="shared" si="34"/>
        <v>K-C6</v>
      </c>
      <c r="Q215" s="25" t="str">
        <f>VLOOKUP(K215,TONG_SL!$A:$D,3,0)</f>
        <v>Túi</v>
      </c>
      <c r="R215" s="54">
        <v>10</v>
      </c>
      <c r="T215" s="1">
        <f>VLOOKUP(VLOOKUP(G215,Ma_KH!$A:$R,18,0)&amp;K215,Gia_MB!$A:$F,6,0)</f>
        <v>111058</v>
      </c>
      <c r="U215" s="14">
        <f t="shared" si="36"/>
        <v>1110580</v>
      </c>
      <c r="W215" s="64">
        <f t="shared" si="35"/>
        <v>0</v>
      </c>
      <c r="X215" s="3" t="str">
        <f t="shared" si="37"/>
        <v>8</v>
      </c>
      <c r="Z215" s="14">
        <f t="shared" si="38"/>
        <v>88846.400000000009</v>
      </c>
      <c r="AA215" s="7">
        <f>VLOOKUP(G215,Ma_KH!$A:$R,14,0)</f>
        <v>60</v>
      </c>
      <c r="AD215" s="7" t="str">
        <f>IFERROR(VLOOKUP(J215,'Chuyển Mã'!$B$3:$C$9,2,0),"")</f>
        <v>Tỉnh</v>
      </c>
      <c r="AE215" s="7" t="str">
        <f t="shared" si="31"/>
        <v>Gà muối 500g</v>
      </c>
      <c r="AF215" s="7">
        <f t="shared" si="32"/>
        <v>10</v>
      </c>
    </row>
    <row r="216" spans="1:32" x14ac:dyDescent="0.25">
      <c r="A216" s="11">
        <v>45903</v>
      </c>
      <c r="B216" s="25">
        <v>4176113844</v>
      </c>
      <c r="C216" s="12" t="s">
        <v>7214</v>
      </c>
      <c r="D216" s="16">
        <f t="shared" si="33"/>
        <v>45903</v>
      </c>
      <c r="G216" s="13" t="s">
        <v>7290</v>
      </c>
      <c r="I216" s="13" t="s">
        <v>7300</v>
      </c>
      <c r="J216" s="13" t="s">
        <v>1796</v>
      </c>
      <c r="K216" s="13" t="s">
        <v>35</v>
      </c>
      <c r="L216" s="25" t="str">
        <f>VLOOKUP($K216,TONG_SL!$A:$D,2,0)</f>
        <v>Tai heo muối 200g</v>
      </c>
      <c r="N216" s="25" t="str">
        <f t="shared" si="34"/>
        <v>K-C6</v>
      </c>
      <c r="Q216" s="25" t="str">
        <f>VLOOKUP(K216,TONG_SL!$A:$D,3,0)</f>
        <v>Túi</v>
      </c>
      <c r="R216" s="54">
        <v>3</v>
      </c>
      <c r="T216" s="1">
        <f>VLOOKUP(VLOOKUP(G216,Ma_KH!$A:$R,18,0)&amp;K216,Gia_MB!$A:$F,6,0)</f>
        <v>55595</v>
      </c>
      <c r="U216" s="14">
        <f t="shared" si="36"/>
        <v>166785</v>
      </c>
      <c r="W216" s="64">
        <f t="shared" si="35"/>
        <v>0</v>
      </c>
      <c r="X216" s="3" t="str">
        <f t="shared" si="37"/>
        <v>8</v>
      </c>
      <c r="Z216" s="14">
        <f t="shared" si="38"/>
        <v>13342.800000000001</v>
      </c>
      <c r="AA216" s="7">
        <f>VLOOKUP(G216,Ma_KH!$A:$R,14,0)</f>
        <v>60</v>
      </c>
      <c r="AD216" s="7" t="str">
        <f>IFERROR(VLOOKUP(J216,'Chuyển Mã'!$B$3:$C$9,2,0),"")</f>
        <v>Tỉnh</v>
      </c>
      <c r="AE216" s="7" t="str">
        <f t="shared" si="31"/>
        <v>Tai heo muối 200g</v>
      </c>
      <c r="AF216" s="7">
        <f t="shared" si="32"/>
        <v>3</v>
      </c>
    </row>
    <row r="217" spans="1:32" x14ac:dyDescent="0.25">
      <c r="A217" s="11">
        <v>45903</v>
      </c>
      <c r="B217" s="25">
        <v>4176113844</v>
      </c>
      <c r="C217" s="12" t="s">
        <v>7214</v>
      </c>
      <c r="D217" s="16">
        <f t="shared" si="33"/>
        <v>45903</v>
      </c>
      <c r="G217" s="13" t="s">
        <v>7290</v>
      </c>
      <c r="I217" s="13" t="s">
        <v>7300</v>
      </c>
      <c r="J217" s="13" t="s">
        <v>1796</v>
      </c>
      <c r="K217" s="13" t="s">
        <v>51</v>
      </c>
      <c r="L217" s="25" t="str">
        <f>VLOOKUP($K217,TONG_SL!$A:$D,2,0)</f>
        <v>Mọc Nấm Hương 250g</v>
      </c>
      <c r="N217" s="25" t="str">
        <f t="shared" si="34"/>
        <v>K-C6</v>
      </c>
      <c r="Q217" s="25" t="str">
        <f>VLOOKUP(K217,TONG_SL!$A:$D,3,0)</f>
        <v>Túi</v>
      </c>
      <c r="R217" s="54">
        <v>5</v>
      </c>
      <c r="T217" s="1">
        <f>VLOOKUP(VLOOKUP(G217,Ma_KH!$A:$R,18,0)&amp;K217,Gia_MB!$A:$F,6,0)</f>
        <v>46000</v>
      </c>
      <c r="U217" s="14">
        <f t="shared" si="36"/>
        <v>230000</v>
      </c>
      <c r="W217" s="64">
        <f t="shared" si="35"/>
        <v>0</v>
      </c>
      <c r="X217" s="3" t="str">
        <f t="shared" si="37"/>
        <v>8</v>
      </c>
      <c r="Z217" s="14">
        <f t="shared" si="38"/>
        <v>18400</v>
      </c>
      <c r="AA217" s="7">
        <f>VLOOKUP(G217,Ma_KH!$A:$R,14,0)</f>
        <v>60</v>
      </c>
      <c r="AD217" s="7" t="str">
        <f>IFERROR(VLOOKUP(J217,'Chuyển Mã'!$B$3:$C$9,2,0),"")</f>
        <v>Tỉnh</v>
      </c>
      <c r="AE217" s="7" t="str">
        <f t="shared" si="31"/>
        <v>Mọc Nấm Hương 250g</v>
      </c>
      <c r="AF217" s="7">
        <f t="shared" si="32"/>
        <v>5</v>
      </c>
    </row>
    <row r="218" spans="1:32" x14ac:dyDescent="0.25">
      <c r="A218" s="11">
        <v>45903</v>
      </c>
      <c r="B218" s="25">
        <v>4176113844</v>
      </c>
      <c r="C218" s="12" t="s">
        <v>7214</v>
      </c>
      <c r="D218" s="16">
        <f t="shared" si="33"/>
        <v>45903</v>
      </c>
      <c r="G218" s="13" t="s">
        <v>7290</v>
      </c>
      <c r="I218" s="13" t="s">
        <v>7300</v>
      </c>
      <c r="J218" s="13" t="s">
        <v>1796</v>
      </c>
      <c r="K218" s="13" t="s">
        <v>27</v>
      </c>
      <c r="L218" s="25" t="str">
        <f>VLOOKUP($K218,TONG_SL!$A:$D,2,0)</f>
        <v>Chân giò heo muối 300g</v>
      </c>
      <c r="N218" s="25" t="str">
        <f t="shared" si="34"/>
        <v>K-C6</v>
      </c>
      <c r="Q218" s="25" t="str">
        <f>VLOOKUP(K218,TONG_SL!$A:$D,3,0)</f>
        <v>Túi</v>
      </c>
      <c r="R218" s="54">
        <v>7</v>
      </c>
      <c r="T218" s="1">
        <f>VLOOKUP(VLOOKUP(G218,Ma_KH!$A:$R,18,0)&amp;K218,Gia_MB!$A:$F,6,0)</f>
        <v>73431</v>
      </c>
      <c r="U218" s="14">
        <f t="shared" si="36"/>
        <v>514017</v>
      </c>
      <c r="W218" s="64">
        <f t="shared" si="35"/>
        <v>0</v>
      </c>
      <c r="X218" s="3" t="str">
        <f t="shared" si="37"/>
        <v>8</v>
      </c>
      <c r="Z218" s="14">
        <f t="shared" si="38"/>
        <v>41121.360000000001</v>
      </c>
      <c r="AA218" s="7">
        <f>VLOOKUP(G218,Ma_KH!$A:$R,14,0)</f>
        <v>60</v>
      </c>
      <c r="AD218" s="7" t="str">
        <f>IFERROR(VLOOKUP(J218,'Chuyển Mã'!$B$3:$C$9,2,0),"")</f>
        <v>Tỉnh</v>
      </c>
      <c r="AE218" s="7" t="str">
        <f t="shared" si="31"/>
        <v>Chân giò heo muối 300g</v>
      </c>
      <c r="AF218" s="7">
        <f t="shared" si="32"/>
        <v>7</v>
      </c>
    </row>
    <row r="219" spans="1:32" x14ac:dyDescent="0.25">
      <c r="A219" s="11">
        <v>45903</v>
      </c>
      <c r="B219" s="25">
        <v>4176113556</v>
      </c>
      <c r="C219" s="12" t="s">
        <v>7214</v>
      </c>
      <c r="D219" s="16">
        <f t="shared" si="33"/>
        <v>45903</v>
      </c>
      <c r="G219" s="13" t="s">
        <v>7290</v>
      </c>
      <c r="I219" s="13" t="s">
        <v>7301</v>
      </c>
      <c r="J219" s="13" t="s">
        <v>1796</v>
      </c>
      <c r="K219" s="13" t="s">
        <v>51</v>
      </c>
      <c r="L219" s="25" t="str">
        <f>VLOOKUP($K219,TONG_SL!$A:$D,2,0)</f>
        <v>Mọc Nấm Hương 250g</v>
      </c>
      <c r="N219" s="25" t="str">
        <f t="shared" si="34"/>
        <v>K-C6</v>
      </c>
      <c r="Q219" s="25" t="str">
        <f>VLOOKUP(K219,TONG_SL!$A:$D,3,0)</f>
        <v>Túi</v>
      </c>
      <c r="R219" s="54">
        <v>6</v>
      </c>
      <c r="T219" s="1">
        <f>VLOOKUP(VLOOKUP(G219,Ma_KH!$A:$R,18,0)&amp;K219,Gia_MB!$A:$F,6,0)</f>
        <v>46000</v>
      </c>
      <c r="U219" s="14">
        <f t="shared" si="36"/>
        <v>276000</v>
      </c>
      <c r="W219" s="64">
        <f t="shared" si="35"/>
        <v>0</v>
      </c>
      <c r="X219" s="3" t="str">
        <f t="shared" si="37"/>
        <v>8</v>
      </c>
      <c r="Z219" s="14">
        <f t="shared" si="38"/>
        <v>22080</v>
      </c>
      <c r="AA219" s="7">
        <f>VLOOKUP(G219,Ma_KH!$A:$R,14,0)</f>
        <v>60</v>
      </c>
      <c r="AD219" s="7" t="str">
        <f>IFERROR(VLOOKUP(J219,'Chuyển Mã'!$B$3:$C$9,2,0),"")</f>
        <v>Tỉnh</v>
      </c>
      <c r="AE219" s="7" t="str">
        <f t="shared" si="31"/>
        <v>Mọc Nấm Hương 250g</v>
      </c>
      <c r="AF219" s="7">
        <f t="shared" si="32"/>
        <v>6</v>
      </c>
    </row>
    <row r="220" spans="1:32" x14ac:dyDescent="0.25">
      <c r="A220" s="11">
        <v>45903</v>
      </c>
      <c r="B220" s="25">
        <v>4176113556</v>
      </c>
      <c r="C220" s="12" t="s">
        <v>7214</v>
      </c>
      <c r="D220" s="16">
        <f t="shared" si="33"/>
        <v>45903</v>
      </c>
      <c r="G220" s="13" t="s">
        <v>7290</v>
      </c>
      <c r="I220" s="13" t="s">
        <v>7301</v>
      </c>
      <c r="J220" s="13" t="s">
        <v>1796</v>
      </c>
      <c r="K220" s="13" t="s">
        <v>32</v>
      </c>
      <c r="L220" s="25" t="str">
        <f>VLOOKUP($K220,TONG_SL!$A:$D,2,0)</f>
        <v>Giò Tai Lưỡi Xào 250</v>
      </c>
      <c r="N220" s="25" t="str">
        <f t="shared" si="34"/>
        <v>K-C6</v>
      </c>
      <c r="Q220" s="25" t="str">
        <f>VLOOKUP(K220,TONG_SL!$A:$D,3,0)</f>
        <v>Túi</v>
      </c>
      <c r="R220" s="54">
        <v>6</v>
      </c>
      <c r="T220" s="1">
        <f>VLOOKUP(VLOOKUP(G220,Ma_KH!$A:$R,18,0)&amp;K220,Gia_MB!$A:$F,6,0)</f>
        <v>50183</v>
      </c>
      <c r="U220" s="14">
        <f t="shared" si="36"/>
        <v>301098</v>
      </c>
      <c r="W220" s="64">
        <f t="shared" si="35"/>
        <v>0</v>
      </c>
      <c r="X220" s="3" t="str">
        <f t="shared" si="37"/>
        <v>8</v>
      </c>
      <c r="Z220" s="14">
        <f t="shared" si="38"/>
        <v>24087.84</v>
      </c>
      <c r="AA220" s="7">
        <f>VLOOKUP(G220,Ma_KH!$A:$R,14,0)</f>
        <v>60</v>
      </c>
      <c r="AD220" s="7" t="str">
        <f>IFERROR(VLOOKUP(J220,'Chuyển Mã'!$B$3:$C$9,2,0),"")</f>
        <v>Tỉnh</v>
      </c>
      <c r="AE220" s="7" t="str">
        <f t="shared" si="31"/>
        <v>Giò Tai Lưỡi Xào 250</v>
      </c>
      <c r="AF220" s="7">
        <f t="shared" si="32"/>
        <v>6</v>
      </c>
    </row>
    <row r="221" spans="1:32" x14ac:dyDescent="0.25">
      <c r="A221" s="11">
        <v>45903</v>
      </c>
      <c r="B221" s="25">
        <v>4176113556</v>
      </c>
      <c r="C221" s="12" t="s">
        <v>7214</v>
      </c>
      <c r="D221" s="16">
        <f t="shared" si="33"/>
        <v>45903</v>
      </c>
      <c r="G221" s="13" t="s">
        <v>7290</v>
      </c>
      <c r="I221" s="13" t="s">
        <v>7301</v>
      </c>
      <c r="J221" s="13" t="s">
        <v>1796</v>
      </c>
      <c r="K221" s="13" t="s">
        <v>30</v>
      </c>
      <c r="L221" s="25" t="str">
        <f>VLOOKUP($K221,TONG_SL!$A:$D,2,0)</f>
        <v>Gà muối 500g</v>
      </c>
      <c r="N221" s="25" t="str">
        <f t="shared" si="34"/>
        <v>K-C6</v>
      </c>
      <c r="Q221" s="25" t="str">
        <f>VLOOKUP(K221,TONG_SL!$A:$D,3,0)</f>
        <v>Túi</v>
      </c>
      <c r="R221" s="54">
        <v>6</v>
      </c>
      <c r="T221" s="1">
        <f>VLOOKUP(VLOOKUP(G221,Ma_KH!$A:$R,18,0)&amp;K221,Gia_MB!$A:$F,6,0)</f>
        <v>111058</v>
      </c>
      <c r="U221" s="14">
        <f t="shared" si="36"/>
        <v>666348</v>
      </c>
      <c r="W221" s="64">
        <f t="shared" si="35"/>
        <v>0</v>
      </c>
      <c r="X221" s="3" t="str">
        <f t="shared" si="37"/>
        <v>8</v>
      </c>
      <c r="Z221" s="14">
        <f t="shared" si="38"/>
        <v>53307.840000000004</v>
      </c>
      <c r="AA221" s="7">
        <f>VLOOKUP(G221,Ma_KH!$A:$R,14,0)</f>
        <v>60</v>
      </c>
      <c r="AD221" s="7" t="str">
        <f>IFERROR(VLOOKUP(J221,'Chuyển Mã'!$B$3:$C$9,2,0),"")</f>
        <v>Tỉnh</v>
      </c>
      <c r="AE221" s="7" t="str">
        <f t="shared" si="31"/>
        <v>Gà muối 500g</v>
      </c>
      <c r="AF221" s="7">
        <f t="shared" si="32"/>
        <v>6</v>
      </c>
    </row>
    <row r="222" spans="1:32" x14ac:dyDescent="0.25">
      <c r="A222" s="11">
        <v>45903</v>
      </c>
      <c r="B222" s="25">
        <v>4176113556</v>
      </c>
      <c r="C222" s="12" t="s">
        <v>7214</v>
      </c>
      <c r="D222" s="16">
        <f t="shared" si="33"/>
        <v>45903</v>
      </c>
      <c r="G222" s="13" t="s">
        <v>7290</v>
      </c>
      <c r="I222" s="13" t="s">
        <v>7301</v>
      </c>
      <c r="J222" s="13" t="s">
        <v>1796</v>
      </c>
      <c r="K222" s="13" t="s">
        <v>39</v>
      </c>
      <c r="L222" s="25" t="str">
        <f>VLOOKUP($K222,TONG_SL!$A:$D,2,0)</f>
        <v>Chả cốm 300g</v>
      </c>
      <c r="N222" s="25" t="str">
        <f t="shared" si="34"/>
        <v>K-C6</v>
      </c>
      <c r="Q222" s="25" t="str">
        <f>VLOOKUP(K222,TONG_SL!$A:$D,3,0)</f>
        <v>Túi</v>
      </c>
      <c r="R222" s="54">
        <v>6</v>
      </c>
      <c r="T222" s="1">
        <f>VLOOKUP(VLOOKUP(G222,Ma_KH!$A:$R,18,0)&amp;K222,Gia_MB!$A:$F,6,0)</f>
        <v>74250</v>
      </c>
      <c r="U222" s="14">
        <f t="shared" si="36"/>
        <v>445500</v>
      </c>
      <c r="W222" s="64">
        <f t="shared" si="35"/>
        <v>0</v>
      </c>
      <c r="X222" s="3" t="str">
        <f t="shared" si="37"/>
        <v>8</v>
      </c>
      <c r="Z222" s="14">
        <f t="shared" si="38"/>
        <v>35640</v>
      </c>
      <c r="AA222" s="7">
        <f>VLOOKUP(G222,Ma_KH!$A:$R,14,0)</f>
        <v>60</v>
      </c>
      <c r="AD222" s="7" t="str">
        <f>IFERROR(VLOOKUP(J222,'Chuyển Mã'!$B$3:$C$9,2,0),"")</f>
        <v>Tỉnh</v>
      </c>
      <c r="AE222" s="7" t="str">
        <f t="shared" si="31"/>
        <v>Chả cốm 300g</v>
      </c>
      <c r="AF222" s="7">
        <f t="shared" si="32"/>
        <v>6</v>
      </c>
    </row>
    <row r="223" spans="1:32" x14ac:dyDescent="0.25">
      <c r="A223" s="11">
        <v>45903</v>
      </c>
      <c r="B223" s="25">
        <v>4176113556</v>
      </c>
      <c r="C223" s="12" t="s">
        <v>7214</v>
      </c>
      <c r="D223" s="16">
        <f t="shared" si="33"/>
        <v>45903</v>
      </c>
      <c r="G223" s="13" t="s">
        <v>7290</v>
      </c>
      <c r="I223" s="13" t="s">
        <v>7301</v>
      </c>
      <c r="J223" s="13" t="s">
        <v>1796</v>
      </c>
      <c r="K223" s="13" t="s">
        <v>35</v>
      </c>
      <c r="L223" s="25" t="str">
        <f>VLOOKUP($K223,TONG_SL!$A:$D,2,0)</f>
        <v>Tai heo muối 200g</v>
      </c>
      <c r="N223" s="25" t="str">
        <f t="shared" si="34"/>
        <v>K-C6</v>
      </c>
      <c r="Q223" s="25" t="str">
        <f>VLOOKUP(K223,TONG_SL!$A:$D,3,0)</f>
        <v>Túi</v>
      </c>
      <c r="R223" s="54">
        <v>6</v>
      </c>
      <c r="T223" s="1">
        <f>VLOOKUP(VLOOKUP(G223,Ma_KH!$A:$R,18,0)&amp;K223,Gia_MB!$A:$F,6,0)</f>
        <v>55595</v>
      </c>
      <c r="U223" s="14">
        <f t="shared" si="36"/>
        <v>333570</v>
      </c>
      <c r="W223" s="64">
        <f t="shared" si="35"/>
        <v>0</v>
      </c>
      <c r="X223" s="3" t="str">
        <f t="shared" si="37"/>
        <v>8</v>
      </c>
      <c r="Z223" s="14">
        <f t="shared" si="38"/>
        <v>26685.600000000002</v>
      </c>
      <c r="AA223" s="7">
        <f>VLOOKUP(G223,Ma_KH!$A:$R,14,0)</f>
        <v>60</v>
      </c>
      <c r="AD223" s="7" t="str">
        <f>IFERROR(VLOOKUP(J223,'Chuyển Mã'!$B$3:$C$9,2,0),"")</f>
        <v>Tỉnh</v>
      </c>
      <c r="AE223" s="7" t="str">
        <f t="shared" si="31"/>
        <v>Tai heo muối 200g</v>
      </c>
      <c r="AF223" s="7">
        <f t="shared" si="32"/>
        <v>6</v>
      </c>
    </row>
    <row r="224" spans="1:32" x14ac:dyDescent="0.25">
      <c r="A224" s="11">
        <v>45903</v>
      </c>
      <c r="B224" s="25">
        <v>4176114062</v>
      </c>
      <c r="C224" s="12" t="s">
        <v>7214</v>
      </c>
      <c r="D224" s="16">
        <f t="shared" si="33"/>
        <v>45903</v>
      </c>
      <c r="G224" s="13" t="s">
        <v>7290</v>
      </c>
      <c r="I224" s="13" t="s">
        <v>7302</v>
      </c>
      <c r="J224" s="13" t="s">
        <v>1796</v>
      </c>
      <c r="K224" s="13" t="s">
        <v>30</v>
      </c>
      <c r="L224" s="25" t="str">
        <f>VLOOKUP($K224,TONG_SL!$A:$D,2,0)</f>
        <v>Gà muối 500g</v>
      </c>
      <c r="N224" s="25" t="str">
        <f t="shared" si="34"/>
        <v>K-C6</v>
      </c>
      <c r="Q224" s="25" t="str">
        <f>VLOOKUP(K224,TONG_SL!$A:$D,3,0)</f>
        <v>Túi</v>
      </c>
      <c r="R224" s="54">
        <v>13</v>
      </c>
      <c r="T224" s="1">
        <f>VLOOKUP(VLOOKUP(G224,Ma_KH!$A:$R,18,0)&amp;K224,Gia_MB!$A:$F,6,0)</f>
        <v>111058</v>
      </c>
      <c r="U224" s="14">
        <f t="shared" si="36"/>
        <v>1443754</v>
      </c>
      <c r="W224" s="64">
        <f t="shared" si="35"/>
        <v>0</v>
      </c>
      <c r="X224" s="3" t="str">
        <f t="shared" si="37"/>
        <v>8</v>
      </c>
      <c r="Z224" s="14">
        <f t="shared" si="38"/>
        <v>115500.32</v>
      </c>
      <c r="AA224" s="7">
        <f>VLOOKUP(G224,Ma_KH!$A:$R,14,0)</f>
        <v>60</v>
      </c>
      <c r="AD224" s="7" t="str">
        <f>IFERROR(VLOOKUP(J224,'Chuyển Mã'!$B$3:$C$9,2,0),"")</f>
        <v>Tỉnh</v>
      </c>
      <c r="AE224" s="7" t="str">
        <f t="shared" si="31"/>
        <v>Gà muối 500g</v>
      </c>
      <c r="AF224" s="7">
        <f t="shared" si="32"/>
        <v>13</v>
      </c>
    </row>
    <row r="225" spans="1:32" x14ac:dyDescent="0.25">
      <c r="A225" s="11">
        <v>45903</v>
      </c>
      <c r="B225" s="25">
        <v>4176114062</v>
      </c>
      <c r="C225" s="12" t="s">
        <v>7214</v>
      </c>
      <c r="D225" s="16">
        <f t="shared" si="33"/>
        <v>45903</v>
      </c>
      <c r="G225" s="13" t="s">
        <v>7290</v>
      </c>
      <c r="I225" s="13" t="s">
        <v>7302</v>
      </c>
      <c r="J225" s="13" t="s">
        <v>1796</v>
      </c>
      <c r="K225" s="13" t="s">
        <v>51</v>
      </c>
      <c r="L225" s="25" t="str">
        <f>VLOOKUP($K225,TONG_SL!$A:$D,2,0)</f>
        <v>Mọc Nấm Hương 250g</v>
      </c>
      <c r="N225" s="25" t="str">
        <f t="shared" si="34"/>
        <v>K-C6</v>
      </c>
      <c r="Q225" s="25" t="str">
        <f>VLOOKUP(K225,TONG_SL!$A:$D,3,0)</f>
        <v>Túi</v>
      </c>
      <c r="R225" s="54">
        <v>3</v>
      </c>
      <c r="T225" s="1">
        <f>VLOOKUP(VLOOKUP(G225,Ma_KH!$A:$R,18,0)&amp;K225,Gia_MB!$A:$F,6,0)</f>
        <v>46000</v>
      </c>
      <c r="U225" s="14">
        <f t="shared" si="36"/>
        <v>138000</v>
      </c>
      <c r="W225" s="64">
        <f t="shared" si="35"/>
        <v>0</v>
      </c>
      <c r="X225" s="3" t="str">
        <f t="shared" si="37"/>
        <v>8</v>
      </c>
      <c r="Z225" s="14">
        <f t="shared" si="38"/>
        <v>11040</v>
      </c>
      <c r="AA225" s="7">
        <f>VLOOKUP(G225,Ma_KH!$A:$R,14,0)</f>
        <v>60</v>
      </c>
      <c r="AD225" s="7" t="str">
        <f>IFERROR(VLOOKUP(J225,'Chuyển Mã'!$B$3:$C$9,2,0),"")</f>
        <v>Tỉnh</v>
      </c>
      <c r="AE225" s="7" t="str">
        <f t="shared" si="31"/>
        <v>Mọc Nấm Hương 250g</v>
      </c>
      <c r="AF225" s="7">
        <f t="shared" si="32"/>
        <v>3</v>
      </c>
    </row>
    <row r="226" spans="1:32" x14ac:dyDescent="0.25">
      <c r="A226" s="11">
        <v>45903</v>
      </c>
      <c r="B226" s="25">
        <v>4176114062</v>
      </c>
      <c r="C226" s="12" t="s">
        <v>7214</v>
      </c>
      <c r="D226" s="16">
        <f t="shared" si="33"/>
        <v>45903</v>
      </c>
      <c r="G226" s="13" t="s">
        <v>7290</v>
      </c>
      <c r="I226" s="13" t="s">
        <v>7302</v>
      </c>
      <c r="J226" s="13" t="s">
        <v>1796</v>
      </c>
      <c r="K226" s="13" t="s">
        <v>39</v>
      </c>
      <c r="L226" s="25" t="str">
        <f>VLOOKUP($K226,TONG_SL!$A:$D,2,0)</f>
        <v>Chả cốm 300g</v>
      </c>
      <c r="N226" s="25" t="str">
        <f t="shared" si="34"/>
        <v>K-C6</v>
      </c>
      <c r="Q226" s="25" t="str">
        <f>VLOOKUP(K226,TONG_SL!$A:$D,3,0)</f>
        <v>Túi</v>
      </c>
      <c r="R226" s="54">
        <v>3</v>
      </c>
      <c r="T226" s="1">
        <f>VLOOKUP(VLOOKUP(G226,Ma_KH!$A:$R,18,0)&amp;K226,Gia_MB!$A:$F,6,0)</f>
        <v>74250</v>
      </c>
      <c r="U226" s="14">
        <f t="shared" si="36"/>
        <v>222750</v>
      </c>
      <c r="W226" s="64">
        <f t="shared" si="35"/>
        <v>0</v>
      </c>
      <c r="X226" s="3" t="str">
        <f t="shared" si="37"/>
        <v>8</v>
      </c>
      <c r="Z226" s="14">
        <f t="shared" si="38"/>
        <v>17820</v>
      </c>
      <c r="AA226" s="7">
        <f>VLOOKUP(G226,Ma_KH!$A:$R,14,0)</f>
        <v>60</v>
      </c>
      <c r="AD226" s="7" t="str">
        <f>IFERROR(VLOOKUP(J226,'Chuyển Mã'!$B$3:$C$9,2,0),"")</f>
        <v>Tỉnh</v>
      </c>
      <c r="AE226" s="7" t="str">
        <f t="shared" si="31"/>
        <v>Chả cốm 300g</v>
      </c>
      <c r="AF226" s="7">
        <f t="shared" si="32"/>
        <v>3</v>
      </c>
    </row>
    <row r="227" spans="1:32" x14ac:dyDescent="0.25">
      <c r="A227" s="11">
        <v>45903</v>
      </c>
      <c r="B227" s="25">
        <v>4176114062</v>
      </c>
      <c r="C227" s="12" t="s">
        <v>7214</v>
      </c>
      <c r="D227" s="16">
        <f t="shared" si="33"/>
        <v>45903</v>
      </c>
      <c r="G227" s="13" t="s">
        <v>7290</v>
      </c>
      <c r="I227" s="13" t="s">
        <v>7302</v>
      </c>
      <c r="J227" s="13" t="s">
        <v>1796</v>
      </c>
      <c r="K227" s="13" t="s">
        <v>7213</v>
      </c>
      <c r="L227" s="25" t="str">
        <f>VLOOKUP($K227,TONG_SL!$A:$D,2,0)</f>
        <v>Chả nướng 300g</v>
      </c>
      <c r="N227" s="25" t="str">
        <f t="shared" si="34"/>
        <v>K-C6</v>
      </c>
      <c r="Q227" s="25" t="str">
        <f>VLOOKUP(K227,TONG_SL!$A:$D,3,0)</f>
        <v>Túi</v>
      </c>
      <c r="R227" s="54">
        <v>3</v>
      </c>
      <c r="T227" s="1">
        <f>VLOOKUP(VLOOKUP(G227,Ma_KH!$A:$R,18,0)&amp;K227,Gia_MB!$A:$F,6,0)</f>
        <v>70950</v>
      </c>
      <c r="U227" s="14">
        <f t="shared" si="36"/>
        <v>212850</v>
      </c>
      <c r="W227" s="64">
        <f t="shared" si="35"/>
        <v>0</v>
      </c>
      <c r="X227" s="3" t="str">
        <f t="shared" si="37"/>
        <v>8</v>
      </c>
      <c r="Z227" s="14">
        <f t="shared" si="38"/>
        <v>17028</v>
      </c>
      <c r="AA227" s="7">
        <f>VLOOKUP(G227,Ma_KH!$A:$R,14,0)</f>
        <v>60</v>
      </c>
      <c r="AD227" s="7" t="str">
        <f>IFERROR(VLOOKUP(J227,'Chuyển Mã'!$B$3:$C$9,2,0),"")</f>
        <v>Tỉnh</v>
      </c>
      <c r="AE227" s="7" t="str">
        <f t="shared" si="31"/>
        <v>Chả nướng 300g</v>
      </c>
      <c r="AF227" s="7">
        <f t="shared" si="32"/>
        <v>3</v>
      </c>
    </row>
    <row r="228" spans="1:32" x14ac:dyDescent="0.25">
      <c r="A228" s="11">
        <v>45903</v>
      </c>
      <c r="B228" s="25">
        <v>4176114062</v>
      </c>
      <c r="C228" s="12" t="s">
        <v>7214</v>
      </c>
      <c r="D228" s="16">
        <f t="shared" si="33"/>
        <v>45903</v>
      </c>
      <c r="G228" s="13" t="s">
        <v>7290</v>
      </c>
      <c r="I228" s="13" t="s">
        <v>7302</v>
      </c>
      <c r="J228" s="13" t="s">
        <v>1796</v>
      </c>
      <c r="K228" s="13" t="s">
        <v>27</v>
      </c>
      <c r="L228" s="25" t="str">
        <f>VLOOKUP($K228,TONG_SL!$A:$D,2,0)</f>
        <v>Chân giò heo muối 300g</v>
      </c>
      <c r="N228" s="25" t="str">
        <f t="shared" si="34"/>
        <v>K-C6</v>
      </c>
      <c r="Q228" s="25" t="str">
        <f>VLOOKUP(K228,TONG_SL!$A:$D,3,0)</f>
        <v>Túi</v>
      </c>
      <c r="R228" s="54">
        <v>3</v>
      </c>
      <c r="T228" s="1">
        <f>VLOOKUP(VLOOKUP(G228,Ma_KH!$A:$R,18,0)&amp;K228,Gia_MB!$A:$F,6,0)</f>
        <v>73431</v>
      </c>
      <c r="U228" s="14">
        <f t="shared" si="36"/>
        <v>220293</v>
      </c>
      <c r="W228" s="64">
        <f t="shared" si="35"/>
        <v>0</v>
      </c>
      <c r="X228" s="3" t="str">
        <f t="shared" si="37"/>
        <v>8</v>
      </c>
      <c r="Z228" s="14">
        <f t="shared" si="38"/>
        <v>17623.439999999999</v>
      </c>
      <c r="AA228" s="7">
        <f>VLOOKUP(G228,Ma_KH!$A:$R,14,0)</f>
        <v>60</v>
      </c>
      <c r="AD228" s="7" t="str">
        <f>IFERROR(VLOOKUP(J228,'Chuyển Mã'!$B$3:$C$9,2,0),"")</f>
        <v>Tỉnh</v>
      </c>
      <c r="AE228" s="7" t="str">
        <f t="shared" si="31"/>
        <v>Chân giò heo muối 300g</v>
      </c>
      <c r="AF228" s="7">
        <f t="shared" si="32"/>
        <v>3</v>
      </c>
    </row>
    <row r="229" spans="1:32" x14ac:dyDescent="0.25">
      <c r="A229" s="11">
        <v>45903</v>
      </c>
      <c r="B229" s="25">
        <v>4176113758</v>
      </c>
      <c r="C229" s="12" t="s">
        <v>7214</v>
      </c>
      <c r="D229" s="16">
        <f t="shared" si="33"/>
        <v>45903</v>
      </c>
      <c r="G229" s="13" t="s">
        <v>7303</v>
      </c>
      <c r="I229" s="13" t="s">
        <v>7304</v>
      </c>
      <c r="J229" s="13" t="s">
        <v>1796</v>
      </c>
      <c r="K229" s="13" t="s">
        <v>39</v>
      </c>
      <c r="L229" s="25" t="str">
        <f>VLOOKUP($K229,TONG_SL!$A:$D,2,0)</f>
        <v>Chả cốm 300g</v>
      </c>
      <c r="N229" s="25" t="str">
        <f t="shared" si="34"/>
        <v>K-C6</v>
      </c>
      <c r="Q229" s="25" t="str">
        <f>VLOOKUP(K229,TONG_SL!$A:$D,3,0)</f>
        <v>Túi</v>
      </c>
      <c r="R229" s="54">
        <v>6</v>
      </c>
      <c r="T229" s="1">
        <f>VLOOKUP(VLOOKUP(G229,Ma_KH!$A:$R,18,0)&amp;K229,Gia_MB!$A:$F,6,0)</f>
        <v>74250</v>
      </c>
      <c r="U229" s="14">
        <f t="shared" si="36"/>
        <v>445500</v>
      </c>
      <c r="W229" s="64">
        <f t="shared" si="35"/>
        <v>0</v>
      </c>
      <c r="X229" s="3" t="str">
        <f t="shared" si="37"/>
        <v>8</v>
      </c>
      <c r="Z229" s="14">
        <f t="shared" si="38"/>
        <v>35640</v>
      </c>
      <c r="AA229" s="7">
        <f>VLOOKUP(G229,Ma_KH!$A:$R,14,0)</f>
        <v>60</v>
      </c>
      <c r="AD229" s="7" t="str">
        <f>IFERROR(VLOOKUP(J229,'Chuyển Mã'!$B$3:$C$9,2,0),"")</f>
        <v>Tỉnh</v>
      </c>
      <c r="AE229" s="7" t="str">
        <f t="shared" si="31"/>
        <v>Chả cốm 300g</v>
      </c>
      <c r="AF229" s="7">
        <f t="shared" si="32"/>
        <v>6</v>
      </c>
    </row>
    <row r="230" spans="1:32" x14ac:dyDescent="0.25">
      <c r="A230" s="11">
        <v>45903</v>
      </c>
      <c r="B230" s="25">
        <v>4176113758</v>
      </c>
      <c r="C230" s="12" t="s">
        <v>7214</v>
      </c>
      <c r="D230" s="16">
        <f t="shared" si="33"/>
        <v>45903</v>
      </c>
      <c r="G230" s="13" t="s">
        <v>7303</v>
      </c>
      <c r="I230" s="13" t="s">
        <v>7304</v>
      </c>
      <c r="J230" s="13" t="s">
        <v>1796</v>
      </c>
      <c r="K230" s="13" t="s">
        <v>30</v>
      </c>
      <c r="L230" s="25" t="str">
        <f>VLOOKUP($K230,TONG_SL!$A:$D,2,0)</f>
        <v>Gà muối 500g</v>
      </c>
      <c r="N230" s="25" t="str">
        <f t="shared" si="34"/>
        <v>K-C6</v>
      </c>
      <c r="Q230" s="25" t="str">
        <f>VLOOKUP(K230,TONG_SL!$A:$D,3,0)</f>
        <v>Túi</v>
      </c>
      <c r="R230" s="54">
        <v>2</v>
      </c>
      <c r="T230" s="1">
        <f>VLOOKUP(VLOOKUP(G230,Ma_KH!$A:$R,18,0)&amp;K230,Gia_MB!$A:$F,6,0)</f>
        <v>111058</v>
      </c>
      <c r="U230" s="14">
        <f t="shared" si="36"/>
        <v>222116</v>
      </c>
      <c r="W230" s="64">
        <f t="shared" si="35"/>
        <v>0</v>
      </c>
      <c r="X230" s="3" t="str">
        <f t="shared" si="37"/>
        <v>8</v>
      </c>
      <c r="Z230" s="14">
        <f t="shared" si="38"/>
        <v>17769.28</v>
      </c>
      <c r="AA230" s="7">
        <f>VLOOKUP(G230,Ma_KH!$A:$R,14,0)</f>
        <v>60</v>
      </c>
      <c r="AD230" s="7" t="str">
        <f>IFERROR(VLOOKUP(J230,'Chuyển Mã'!$B$3:$C$9,2,0),"")</f>
        <v>Tỉnh</v>
      </c>
      <c r="AE230" s="7" t="str">
        <f t="shared" si="31"/>
        <v>Gà muối 500g</v>
      </c>
      <c r="AF230" s="7">
        <f t="shared" si="32"/>
        <v>2</v>
      </c>
    </row>
    <row r="231" spans="1:32" x14ac:dyDescent="0.25">
      <c r="A231" s="11">
        <v>45903</v>
      </c>
      <c r="B231" s="25">
        <v>4176113758</v>
      </c>
      <c r="C231" s="12" t="s">
        <v>7214</v>
      </c>
      <c r="D231" s="16">
        <f t="shared" si="33"/>
        <v>45903</v>
      </c>
      <c r="G231" s="13" t="s">
        <v>7303</v>
      </c>
      <c r="I231" s="13" t="s">
        <v>7304</v>
      </c>
      <c r="J231" s="13" t="s">
        <v>1796</v>
      </c>
      <c r="K231" s="13" t="s">
        <v>35</v>
      </c>
      <c r="L231" s="25" t="str">
        <f>VLOOKUP($K231,TONG_SL!$A:$D,2,0)</f>
        <v>Tai heo muối 200g</v>
      </c>
      <c r="N231" s="25" t="str">
        <f t="shared" si="34"/>
        <v>K-C6</v>
      </c>
      <c r="Q231" s="25" t="str">
        <f>VLOOKUP(K231,TONG_SL!$A:$D,3,0)</f>
        <v>Túi</v>
      </c>
      <c r="R231" s="54">
        <v>9</v>
      </c>
      <c r="T231" s="1">
        <f>VLOOKUP(VLOOKUP(G231,Ma_KH!$A:$R,18,0)&amp;K231,Gia_MB!$A:$F,6,0)</f>
        <v>55595</v>
      </c>
      <c r="U231" s="14">
        <f t="shared" si="36"/>
        <v>500355</v>
      </c>
      <c r="W231" s="64">
        <f t="shared" si="35"/>
        <v>0</v>
      </c>
      <c r="X231" s="3" t="str">
        <f t="shared" si="37"/>
        <v>8</v>
      </c>
      <c r="Z231" s="14">
        <f t="shared" si="38"/>
        <v>40028.400000000001</v>
      </c>
      <c r="AA231" s="7">
        <f>VLOOKUP(G231,Ma_KH!$A:$R,14,0)</f>
        <v>60</v>
      </c>
      <c r="AD231" s="7" t="str">
        <f>IFERROR(VLOOKUP(J231,'Chuyển Mã'!$B$3:$C$9,2,0),"")</f>
        <v>Tỉnh</v>
      </c>
      <c r="AE231" s="7" t="str">
        <f t="shared" si="31"/>
        <v>Tai heo muối 200g</v>
      </c>
      <c r="AF231" s="7">
        <f t="shared" si="32"/>
        <v>9</v>
      </c>
    </row>
    <row r="232" spans="1:32" x14ac:dyDescent="0.25">
      <c r="A232" s="11">
        <v>45903</v>
      </c>
      <c r="B232" s="25">
        <v>4176113758</v>
      </c>
      <c r="C232" s="12" t="s">
        <v>7214</v>
      </c>
      <c r="D232" s="16">
        <f t="shared" si="33"/>
        <v>45903</v>
      </c>
      <c r="G232" s="13" t="s">
        <v>7303</v>
      </c>
      <c r="I232" s="13" t="s">
        <v>7304</v>
      </c>
      <c r="J232" s="13" t="s">
        <v>1796</v>
      </c>
      <c r="K232" s="13" t="s">
        <v>27</v>
      </c>
      <c r="L232" s="25" t="str">
        <f>VLOOKUP($K232,TONG_SL!$A:$D,2,0)</f>
        <v>Chân giò heo muối 300g</v>
      </c>
      <c r="N232" s="25" t="str">
        <f t="shared" si="34"/>
        <v>K-C6</v>
      </c>
      <c r="Q232" s="25" t="str">
        <f>VLOOKUP(K232,TONG_SL!$A:$D,3,0)</f>
        <v>Túi</v>
      </c>
      <c r="R232" s="54">
        <v>3</v>
      </c>
      <c r="T232" s="1">
        <f>VLOOKUP(VLOOKUP(G232,Ma_KH!$A:$R,18,0)&amp;K232,Gia_MB!$A:$F,6,0)</f>
        <v>73431</v>
      </c>
      <c r="U232" s="14">
        <f t="shared" si="36"/>
        <v>220293</v>
      </c>
      <c r="W232" s="64">
        <f t="shared" si="35"/>
        <v>0</v>
      </c>
      <c r="X232" s="3" t="str">
        <f t="shared" si="37"/>
        <v>8</v>
      </c>
      <c r="Z232" s="14">
        <f t="shared" si="38"/>
        <v>17623.439999999999</v>
      </c>
      <c r="AA232" s="7">
        <f>VLOOKUP(G232,Ma_KH!$A:$R,14,0)</f>
        <v>60</v>
      </c>
      <c r="AD232" s="7" t="str">
        <f>IFERROR(VLOOKUP(J232,'Chuyển Mã'!$B$3:$C$9,2,0),"")</f>
        <v>Tỉnh</v>
      </c>
      <c r="AE232" s="7" t="str">
        <f t="shared" si="31"/>
        <v>Chân giò heo muối 300g</v>
      </c>
      <c r="AF232" s="7">
        <f t="shared" si="32"/>
        <v>3</v>
      </c>
    </row>
    <row r="233" spans="1:32" x14ac:dyDescent="0.25">
      <c r="A233" s="11">
        <v>45903</v>
      </c>
      <c r="B233" s="25">
        <v>4176113758</v>
      </c>
      <c r="C233" s="12" t="s">
        <v>7214</v>
      </c>
      <c r="D233" s="16">
        <f t="shared" si="33"/>
        <v>45903</v>
      </c>
      <c r="G233" s="13" t="s">
        <v>7303</v>
      </c>
      <c r="I233" s="13" t="s">
        <v>7304</v>
      </c>
      <c r="J233" s="13" t="s">
        <v>1796</v>
      </c>
      <c r="K233" s="13" t="s">
        <v>51</v>
      </c>
      <c r="L233" s="25" t="str">
        <f>VLOOKUP($K233,TONG_SL!$A:$D,2,0)</f>
        <v>Mọc Nấm Hương 250g</v>
      </c>
      <c r="N233" s="25" t="str">
        <f t="shared" si="34"/>
        <v>K-C6</v>
      </c>
      <c r="Q233" s="25" t="str">
        <f>VLOOKUP(K233,TONG_SL!$A:$D,3,0)</f>
        <v>Túi</v>
      </c>
      <c r="R233" s="54">
        <v>9</v>
      </c>
      <c r="T233" s="1">
        <f>VLOOKUP(VLOOKUP(G233,Ma_KH!$A:$R,18,0)&amp;K233,Gia_MB!$A:$F,6,0)</f>
        <v>46000</v>
      </c>
      <c r="U233" s="14">
        <f t="shared" si="36"/>
        <v>414000</v>
      </c>
      <c r="W233" s="64">
        <f t="shared" si="35"/>
        <v>0</v>
      </c>
      <c r="X233" s="3" t="str">
        <f t="shared" si="37"/>
        <v>8</v>
      </c>
      <c r="Z233" s="14">
        <f t="shared" si="38"/>
        <v>33120</v>
      </c>
      <c r="AA233" s="7">
        <f>VLOOKUP(G233,Ma_KH!$A:$R,14,0)</f>
        <v>60</v>
      </c>
      <c r="AD233" s="7" t="str">
        <f>IFERROR(VLOOKUP(J233,'Chuyển Mã'!$B$3:$C$9,2,0),"")</f>
        <v>Tỉnh</v>
      </c>
      <c r="AE233" s="7" t="str">
        <f t="shared" si="31"/>
        <v>Mọc Nấm Hương 250g</v>
      </c>
      <c r="AF233" s="7">
        <f t="shared" si="32"/>
        <v>9</v>
      </c>
    </row>
    <row r="234" spans="1:32" x14ac:dyDescent="0.25">
      <c r="A234" s="11">
        <v>45903</v>
      </c>
      <c r="B234" s="25">
        <v>4176113758</v>
      </c>
      <c r="C234" s="12" t="s">
        <v>7214</v>
      </c>
      <c r="D234" s="16">
        <f t="shared" si="33"/>
        <v>45903</v>
      </c>
      <c r="G234" s="13" t="s">
        <v>7303</v>
      </c>
      <c r="I234" s="13" t="s">
        <v>7304</v>
      </c>
      <c r="J234" s="13" t="s">
        <v>1796</v>
      </c>
      <c r="K234" s="13" t="s">
        <v>32</v>
      </c>
      <c r="L234" s="25" t="str">
        <f>VLOOKUP($K234,TONG_SL!$A:$D,2,0)</f>
        <v>Giò Tai Lưỡi Xào 250</v>
      </c>
      <c r="N234" s="25" t="str">
        <f t="shared" si="34"/>
        <v>K-C6</v>
      </c>
      <c r="Q234" s="25" t="str">
        <f>VLOOKUP(K234,TONG_SL!$A:$D,3,0)</f>
        <v>Túi</v>
      </c>
      <c r="R234" s="54">
        <v>12</v>
      </c>
      <c r="T234" s="1">
        <f>VLOOKUP(VLOOKUP(G234,Ma_KH!$A:$R,18,0)&amp;K234,Gia_MB!$A:$F,6,0)</f>
        <v>50183</v>
      </c>
      <c r="U234" s="14">
        <f t="shared" si="36"/>
        <v>602196</v>
      </c>
      <c r="W234" s="64">
        <f t="shared" si="35"/>
        <v>0</v>
      </c>
      <c r="X234" s="3" t="str">
        <f t="shared" si="37"/>
        <v>8</v>
      </c>
      <c r="Z234" s="14">
        <f t="shared" si="38"/>
        <v>48175.68</v>
      </c>
      <c r="AA234" s="7">
        <f>VLOOKUP(G234,Ma_KH!$A:$R,14,0)</f>
        <v>60</v>
      </c>
      <c r="AD234" s="7" t="str">
        <f>IFERROR(VLOOKUP(J234,'Chuyển Mã'!$B$3:$C$9,2,0),"")</f>
        <v>Tỉnh</v>
      </c>
      <c r="AE234" s="7" t="str">
        <f t="shared" si="31"/>
        <v>Giò Tai Lưỡi Xào 250</v>
      </c>
      <c r="AF234" s="7">
        <f t="shared" si="32"/>
        <v>12</v>
      </c>
    </row>
    <row r="235" spans="1:32" x14ac:dyDescent="0.25">
      <c r="A235" s="11">
        <v>45903</v>
      </c>
      <c r="B235" s="25">
        <v>4176113758</v>
      </c>
      <c r="C235" s="12" t="s">
        <v>7214</v>
      </c>
      <c r="D235" s="16">
        <f t="shared" si="33"/>
        <v>45903</v>
      </c>
      <c r="G235" s="13" t="s">
        <v>7303</v>
      </c>
      <c r="I235" s="13" t="s">
        <v>7304</v>
      </c>
      <c r="J235" s="13" t="s">
        <v>1796</v>
      </c>
      <c r="K235" s="13" t="s">
        <v>7213</v>
      </c>
      <c r="L235" s="25" t="str">
        <f>VLOOKUP($K235,TONG_SL!$A:$D,2,0)</f>
        <v>Chả nướng 300g</v>
      </c>
      <c r="N235" s="25" t="str">
        <f t="shared" si="34"/>
        <v>K-C6</v>
      </c>
      <c r="Q235" s="25" t="str">
        <f>VLOOKUP(K235,TONG_SL!$A:$D,3,0)</f>
        <v>Túi</v>
      </c>
      <c r="R235" s="54">
        <v>9</v>
      </c>
      <c r="T235" s="1">
        <f>VLOOKUP(VLOOKUP(G235,Ma_KH!$A:$R,18,0)&amp;K235,Gia_MB!$A:$F,6,0)</f>
        <v>70950</v>
      </c>
      <c r="U235" s="14">
        <f t="shared" si="36"/>
        <v>638550</v>
      </c>
      <c r="W235" s="64">
        <f t="shared" si="35"/>
        <v>0</v>
      </c>
      <c r="X235" s="3" t="str">
        <f t="shared" si="37"/>
        <v>8</v>
      </c>
      <c r="Z235" s="14">
        <f t="shared" si="38"/>
        <v>51084</v>
      </c>
      <c r="AA235" s="7">
        <f>VLOOKUP(G235,Ma_KH!$A:$R,14,0)</f>
        <v>60</v>
      </c>
      <c r="AD235" s="7" t="str">
        <f>IFERROR(VLOOKUP(J235,'Chuyển Mã'!$B$3:$C$9,2,0),"")</f>
        <v>Tỉnh</v>
      </c>
      <c r="AE235" s="7" t="str">
        <f t="shared" si="31"/>
        <v>Chả nướng 300g</v>
      </c>
      <c r="AF235" s="7">
        <f t="shared" si="32"/>
        <v>9</v>
      </c>
    </row>
    <row r="236" spans="1:32" x14ac:dyDescent="0.25">
      <c r="A236" s="11">
        <v>45903</v>
      </c>
      <c r="B236" s="25">
        <v>4176113927</v>
      </c>
      <c r="C236" s="12" t="s">
        <v>7214</v>
      </c>
      <c r="D236" s="16">
        <f t="shared" si="33"/>
        <v>45903</v>
      </c>
      <c r="G236" s="13" t="s">
        <v>7303</v>
      </c>
      <c r="I236" s="13" t="s">
        <v>7305</v>
      </c>
      <c r="J236" s="13" t="s">
        <v>1796</v>
      </c>
      <c r="K236" s="13" t="s">
        <v>7213</v>
      </c>
      <c r="L236" s="25" t="str">
        <f>VLOOKUP($K236,TONG_SL!$A:$D,2,0)</f>
        <v>Chả nướng 300g</v>
      </c>
      <c r="N236" s="25" t="str">
        <f t="shared" si="34"/>
        <v>K-C6</v>
      </c>
      <c r="Q236" s="25" t="str">
        <f>VLOOKUP(K236,TONG_SL!$A:$D,3,0)</f>
        <v>Túi</v>
      </c>
      <c r="R236" s="54">
        <v>3</v>
      </c>
      <c r="T236" s="1">
        <f>VLOOKUP(VLOOKUP(G236,Ma_KH!$A:$R,18,0)&amp;K236,Gia_MB!$A:$F,6,0)</f>
        <v>70950</v>
      </c>
      <c r="U236" s="14">
        <f t="shared" si="36"/>
        <v>212850</v>
      </c>
      <c r="W236" s="64">
        <f t="shared" si="35"/>
        <v>0</v>
      </c>
      <c r="X236" s="3" t="str">
        <f t="shared" si="37"/>
        <v>8</v>
      </c>
      <c r="Z236" s="14">
        <f t="shared" si="38"/>
        <v>17028</v>
      </c>
      <c r="AA236" s="7">
        <f>VLOOKUP(G236,Ma_KH!$A:$R,14,0)</f>
        <v>60</v>
      </c>
      <c r="AD236" s="7" t="str">
        <f>IFERROR(VLOOKUP(J236,'Chuyển Mã'!$B$3:$C$9,2,0),"")</f>
        <v>Tỉnh</v>
      </c>
      <c r="AE236" s="7" t="str">
        <f t="shared" si="31"/>
        <v>Chả nướng 300g</v>
      </c>
      <c r="AF236" s="7">
        <f t="shared" si="32"/>
        <v>3</v>
      </c>
    </row>
    <row r="237" spans="1:32" x14ac:dyDescent="0.25">
      <c r="A237" s="11">
        <v>45903</v>
      </c>
      <c r="B237" s="25">
        <v>4176113927</v>
      </c>
      <c r="C237" s="12" t="s">
        <v>7214</v>
      </c>
      <c r="D237" s="16">
        <f t="shared" si="33"/>
        <v>45903</v>
      </c>
      <c r="G237" s="13" t="s">
        <v>7303</v>
      </c>
      <c r="I237" s="13" t="s">
        <v>7305</v>
      </c>
      <c r="J237" s="13" t="s">
        <v>1796</v>
      </c>
      <c r="K237" s="13" t="s">
        <v>39</v>
      </c>
      <c r="L237" s="25" t="str">
        <f>VLOOKUP($K237,TONG_SL!$A:$D,2,0)</f>
        <v>Chả cốm 300g</v>
      </c>
      <c r="N237" s="25" t="str">
        <f t="shared" si="34"/>
        <v>K-C6</v>
      </c>
      <c r="Q237" s="25" t="str">
        <f>VLOOKUP(K237,TONG_SL!$A:$D,3,0)</f>
        <v>Túi</v>
      </c>
      <c r="R237" s="54">
        <v>3</v>
      </c>
      <c r="T237" s="1">
        <f>VLOOKUP(VLOOKUP(G237,Ma_KH!$A:$R,18,0)&amp;K237,Gia_MB!$A:$F,6,0)</f>
        <v>74250</v>
      </c>
      <c r="U237" s="14">
        <f t="shared" si="36"/>
        <v>222750</v>
      </c>
      <c r="W237" s="64">
        <f t="shared" si="35"/>
        <v>0</v>
      </c>
      <c r="X237" s="3" t="str">
        <f t="shared" si="37"/>
        <v>8</v>
      </c>
      <c r="Z237" s="14">
        <f t="shared" si="38"/>
        <v>17820</v>
      </c>
      <c r="AA237" s="7">
        <f>VLOOKUP(G237,Ma_KH!$A:$R,14,0)</f>
        <v>60</v>
      </c>
      <c r="AD237" s="7" t="str">
        <f>IFERROR(VLOOKUP(J237,'Chuyển Mã'!$B$3:$C$9,2,0),"")</f>
        <v>Tỉnh</v>
      </c>
      <c r="AE237" s="7" t="str">
        <f t="shared" si="31"/>
        <v>Chả cốm 300g</v>
      </c>
      <c r="AF237" s="7">
        <f t="shared" si="32"/>
        <v>3</v>
      </c>
    </row>
    <row r="238" spans="1:32" x14ac:dyDescent="0.25">
      <c r="A238" s="11">
        <v>45903</v>
      </c>
      <c r="B238" s="25">
        <v>4176113927</v>
      </c>
      <c r="C238" s="12" t="s">
        <v>7214</v>
      </c>
      <c r="D238" s="16">
        <f t="shared" si="33"/>
        <v>45903</v>
      </c>
      <c r="G238" s="13" t="s">
        <v>7303</v>
      </c>
      <c r="I238" s="13" t="s">
        <v>7305</v>
      </c>
      <c r="J238" s="13" t="s">
        <v>1796</v>
      </c>
      <c r="K238" s="13" t="s">
        <v>32</v>
      </c>
      <c r="L238" s="25" t="str">
        <f>VLOOKUP($K238,TONG_SL!$A:$D,2,0)</f>
        <v>Giò Tai Lưỡi Xào 250</v>
      </c>
      <c r="N238" s="25" t="str">
        <f t="shared" si="34"/>
        <v>K-C6</v>
      </c>
      <c r="Q238" s="25" t="str">
        <f>VLOOKUP(K238,TONG_SL!$A:$D,3,0)</f>
        <v>Túi</v>
      </c>
      <c r="R238" s="54">
        <v>6</v>
      </c>
      <c r="T238" s="1">
        <f>VLOOKUP(VLOOKUP(G238,Ma_KH!$A:$R,18,0)&amp;K238,Gia_MB!$A:$F,6,0)</f>
        <v>50183</v>
      </c>
      <c r="U238" s="14">
        <f t="shared" si="36"/>
        <v>301098</v>
      </c>
      <c r="W238" s="64">
        <f t="shared" si="35"/>
        <v>0</v>
      </c>
      <c r="X238" s="3" t="str">
        <f t="shared" si="37"/>
        <v>8</v>
      </c>
      <c r="Z238" s="14">
        <f t="shared" si="38"/>
        <v>24087.84</v>
      </c>
      <c r="AA238" s="7">
        <f>VLOOKUP(G238,Ma_KH!$A:$R,14,0)</f>
        <v>60</v>
      </c>
      <c r="AD238" s="7" t="str">
        <f>IFERROR(VLOOKUP(J238,'Chuyển Mã'!$B$3:$C$9,2,0),"")</f>
        <v>Tỉnh</v>
      </c>
      <c r="AE238" s="7" t="str">
        <f t="shared" si="31"/>
        <v>Giò Tai Lưỡi Xào 250</v>
      </c>
      <c r="AF238" s="7">
        <f t="shared" si="32"/>
        <v>6</v>
      </c>
    </row>
    <row r="239" spans="1:32" x14ac:dyDescent="0.25">
      <c r="A239" s="11">
        <v>45903</v>
      </c>
      <c r="B239" s="25">
        <v>4176113927</v>
      </c>
      <c r="C239" s="12" t="s">
        <v>7214</v>
      </c>
      <c r="D239" s="16">
        <f t="shared" si="33"/>
        <v>45903</v>
      </c>
      <c r="G239" s="13" t="s">
        <v>7303</v>
      </c>
      <c r="I239" s="13" t="s">
        <v>7305</v>
      </c>
      <c r="J239" s="13" t="s">
        <v>1796</v>
      </c>
      <c r="K239" s="13" t="s">
        <v>27</v>
      </c>
      <c r="L239" s="25" t="str">
        <f>VLOOKUP($K239,TONG_SL!$A:$D,2,0)</f>
        <v>Chân giò heo muối 300g</v>
      </c>
      <c r="N239" s="25" t="str">
        <f t="shared" si="34"/>
        <v>K-C6</v>
      </c>
      <c r="Q239" s="25" t="str">
        <f>VLOOKUP(K239,TONG_SL!$A:$D,3,0)</f>
        <v>Túi</v>
      </c>
      <c r="R239" s="54">
        <v>3</v>
      </c>
      <c r="T239" s="1">
        <f>VLOOKUP(VLOOKUP(G239,Ma_KH!$A:$R,18,0)&amp;K239,Gia_MB!$A:$F,6,0)</f>
        <v>73431</v>
      </c>
      <c r="U239" s="14">
        <f t="shared" si="36"/>
        <v>220293</v>
      </c>
      <c r="W239" s="64">
        <f t="shared" si="35"/>
        <v>0</v>
      </c>
      <c r="X239" s="3" t="str">
        <f t="shared" si="37"/>
        <v>8</v>
      </c>
      <c r="Z239" s="14">
        <f t="shared" si="38"/>
        <v>17623.439999999999</v>
      </c>
      <c r="AA239" s="7">
        <f>VLOOKUP(G239,Ma_KH!$A:$R,14,0)</f>
        <v>60</v>
      </c>
      <c r="AD239" s="7" t="str">
        <f>IFERROR(VLOOKUP(J239,'Chuyển Mã'!$B$3:$C$9,2,0),"")</f>
        <v>Tỉnh</v>
      </c>
      <c r="AE239" s="7" t="str">
        <f t="shared" si="31"/>
        <v>Chân giò heo muối 300g</v>
      </c>
      <c r="AF239" s="7">
        <f t="shared" si="32"/>
        <v>3</v>
      </c>
    </row>
    <row r="240" spans="1:32" x14ac:dyDescent="0.25">
      <c r="A240" s="11">
        <v>45903</v>
      </c>
      <c r="B240" s="25">
        <v>4176113927</v>
      </c>
      <c r="C240" s="12" t="s">
        <v>7214</v>
      </c>
      <c r="D240" s="16">
        <f t="shared" si="33"/>
        <v>45903</v>
      </c>
      <c r="G240" s="13" t="s">
        <v>7303</v>
      </c>
      <c r="I240" s="13" t="s">
        <v>7305</v>
      </c>
      <c r="J240" s="13" t="s">
        <v>1796</v>
      </c>
      <c r="K240" s="13" t="s">
        <v>51</v>
      </c>
      <c r="L240" s="25" t="str">
        <f>VLOOKUP($K240,TONG_SL!$A:$D,2,0)</f>
        <v>Mọc Nấm Hương 250g</v>
      </c>
      <c r="N240" s="25" t="str">
        <f t="shared" si="34"/>
        <v>K-C6</v>
      </c>
      <c r="Q240" s="25" t="str">
        <f>VLOOKUP(K240,TONG_SL!$A:$D,3,0)</f>
        <v>Túi</v>
      </c>
      <c r="R240" s="54">
        <v>6</v>
      </c>
      <c r="T240" s="1">
        <f>VLOOKUP(VLOOKUP(G240,Ma_KH!$A:$R,18,0)&amp;K240,Gia_MB!$A:$F,6,0)</f>
        <v>46000</v>
      </c>
      <c r="U240" s="14">
        <f t="shared" si="36"/>
        <v>276000</v>
      </c>
      <c r="W240" s="64">
        <f t="shared" si="35"/>
        <v>0</v>
      </c>
      <c r="X240" s="3" t="str">
        <f t="shared" si="37"/>
        <v>8</v>
      </c>
      <c r="Z240" s="14">
        <f t="shared" si="38"/>
        <v>22080</v>
      </c>
      <c r="AA240" s="7">
        <f>VLOOKUP(G240,Ma_KH!$A:$R,14,0)</f>
        <v>60</v>
      </c>
      <c r="AD240" s="7" t="str">
        <f>IFERROR(VLOOKUP(J240,'Chuyển Mã'!$B$3:$C$9,2,0),"")</f>
        <v>Tỉnh</v>
      </c>
      <c r="AE240" s="7" t="str">
        <f t="shared" si="31"/>
        <v>Mọc Nấm Hương 250g</v>
      </c>
      <c r="AF240" s="7">
        <f t="shared" si="32"/>
        <v>6</v>
      </c>
    </row>
    <row r="241" spans="1:32" x14ac:dyDescent="0.25">
      <c r="A241" s="11">
        <v>45903</v>
      </c>
      <c r="B241" s="25">
        <v>4176113670</v>
      </c>
      <c r="C241" s="12" t="s">
        <v>7214</v>
      </c>
      <c r="D241" s="16">
        <f t="shared" si="33"/>
        <v>45903</v>
      </c>
      <c r="G241" s="13" t="s">
        <v>7303</v>
      </c>
      <c r="I241" s="13" t="s">
        <v>7306</v>
      </c>
      <c r="J241" s="13" t="s">
        <v>1796</v>
      </c>
      <c r="K241" s="13" t="s">
        <v>27</v>
      </c>
      <c r="L241" s="25" t="str">
        <f>VLOOKUP($K241,TONG_SL!$A:$D,2,0)</f>
        <v>Chân giò heo muối 300g</v>
      </c>
      <c r="N241" s="25" t="str">
        <f t="shared" si="34"/>
        <v>K-C6</v>
      </c>
      <c r="Q241" s="25" t="str">
        <f>VLOOKUP(K241,TONG_SL!$A:$D,3,0)</f>
        <v>Túi</v>
      </c>
      <c r="R241" s="54">
        <v>15</v>
      </c>
      <c r="T241" s="1">
        <f>VLOOKUP(VLOOKUP(G241,Ma_KH!$A:$R,18,0)&amp;K241,Gia_MB!$A:$F,6,0)</f>
        <v>73431</v>
      </c>
      <c r="U241" s="14">
        <f t="shared" si="36"/>
        <v>1101465</v>
      </c>
      <c r="W241" s="64">
        <f t="shared" si="35"/>
        <v>0</v>
      </c>
      <c r="X241" s="3" t="str">
        <f t="shared" si="37"/>
        <v>8</v>
      </c>
      <c r="Z241" s="14">
        <f t="shared" si="38"/>
        <v>88117.2</v>
      </c>
      <c r="AA241" s="7">
        <f>VLOOKUP(G241,Ma_KH!$A:$R,14,0)</f>
        <v>60</v>
      </c>
      <c r="AD241" s="7" t="str">
        <f>IFERROR(VLOOKUP(J241,'Chuyển Mã'!$B$3:$C$9,2,0),"")</f>
        <v>Tỉnh</v>
      </c>
      <c r="AE241" s="7" t="str">
        <f t="shared" si="31"/>
        <v>Chân giò heo muối 300g</v>
      </c>
      <c r="AF241" s="7">
        <f t="shared" si="32"/>
        <v>15</v>
      </c>
    </row>
    <row r="242" spans="1:32" x14ac:dyDescent="0.25">
      <c r="A242" s="11">
        <v>45903</v>
      </c>
      <c r="B242" s="25">
        <v>4176291950</v>
      </c>
      <c r="C242" s="12" t="s">
        <v>7214</v>
      </c>
      <c r="D242" s="16">
        <f t="shared" si="33"/>
        <v>45903</v>
      </c>
      <c r="G242" s="13" t="s">
        <v>7303</v>
      </c>
      <c r="I242" s="13" t="s">
        <v>7307</v>
      </c>
      <c r="J242" s="13" t="s">
        <v>1796</v>
      </c>
      <c r="K242" s="13" t="s">
        <v>30</v>
      </c>
      <c r="L242" s="25" t="str">
        <f>VLOOKUP($K242,TONG_SL!$A:$D,2,0)</f>
        <v>Gà muối 500g</v>
      </c>
      <c r="N242" s="25" t="str">
        <f t="shared" si="34"/>
        <v>K-C6</v>
      </c>
      <c r="Q242" s="25" t="str">
        <f>VLOOKUP(K242,TONG_SL!$A:$D,3,0)</f>
        <v>Túi</v>
      </c>
      <c r="R242" s="54">
        <v>13</v>
      </c>
      <c r="T242" s="1">
        <f>VLOOKUP(VLOOKUP(G242,Ma_KH!$A:$R,18,0)&amp;K242,Gia_MB!$A:$F,6,0)</f>
        <v>111058</v>
      </c>
      <c r="U242" s="14">
        <f t="shared" si="36"/>
        <v>1443754</v>
      </c>
      <c r="W242" s="64">
        <f t="shared" si="35"/>
        <v>0</v>
      </c>
      <c r="X242" s="3" t="str">
        <f t="shared" si="37"/>
        <v>8</v>
      </c>
      <c r="Z242" s="14">
        <f t="shared" si="38"/>
        <v>115500.32</v>
      </c>
      <c r="AA242" s="7">
        <f>VLOOKUP(G242,Ma_KH!$A:$R,14,0)</f>
        <v>60</v>
      </c>
      <c r="AD242" s="7" t="str">
        <f>IFERROR(VLOOKUP(J242,'Chuyển Mã'!$B$3:$C$9,2,0),"")</f>
        <v>Tỉnh</v>
      </c>
      <c r="AE242" s="7" t="str">
        <f t="shared" si="31"/>
        <v>Gà muối 500g</v>
      </c>
      <c r="AF242" s="7">
        <f t="shared" si="32"/>
        <v>13</v>
      </c>
    </row>
    <row r="243" spans="1:32" x14ac:dyDescent="0.25">
      <c r="A243" s="11">
        <v>45903</v>
      </c>
      <c r="B243" s="25">
        <v>4176291950</v>
      </c>
      <c r="C243" s="12" t="s">
        <v>7214</v>
      </c>
      <c r="D243" s="16">
        <f t="shared" si="33"/>
        <v>45903</v>
      </c>
      <c r="G243" s="13" t="s">
        <v>7303</v>
      </c>
      <c r="I243" s="13" t="s">
        <v>7307</v>
      </c>
      <c r="J243" s="13" t="s">
        <v>1796</v>
      </c>
      <c r="K243" s="13" t="s">
        <v>27</v>
      </c>
      <c r="L243" s="25" t="str">
        <f>VLOOKUP($K243,TONG_SL!$A:$D,2,0)</f>
        <v>Chân giò heo muối 300g</v>
      </c>
      <c r="N243" s="25" t="str">
        <f t="shared" si="34"/>
        <v>K-C6</v>
      </c>
      <c r="Q243" s="25" t="str">
        <f>VLOOKUP(K243,TONG_SL!$A:$D,3,0)</f>
        <v>Túi</v>
      </c>
      <c r="R243" s="54">
        <v>5</v>
      </c>
      <c r="T243" s="1">
        <f>VLOOKUP(VLOOKUP(G243,Ma_KH!$A:$R,18,0)&amp;K243,Gia_MB!$A:$F,6,0)</f>
        <v>73431</v>
      </c>
      <c r="U243" s="14">
        <f t="shared" si="36"/>
        <v>367155</v>
      </c>
      <c r="W243" s="64">
        <f t="shared" si="35"/>
        <v>0</v>
      </c>
      <c r="X243" s="3" t="str">
        <f t="shared" si="37"/>
        <v>8</v>
      </c>
      <c r="Z243" s="14">
        <f t="shared" si="38"/>
        <v>29372.400000000001</v>
      </c>
      <c r="AA243" s="7">
        <f>VLOOKUP(G243,Ma_KH!$A:$R,14,0)</f>
        <v>60</v>
      </c>
      <c r="AD243" s="7" t="str">
        <f>IFERROR(VLOOKUP(J243,'Chuyển Mã'!$B$3:$C$9,2,0),"")</f>
        <v>Tỉnh</v>
      </c>
      <c r="AE243" s="7" t="str">
        <f t="shared" si="31"/>
        <v>Chân giò heo muối 300g</v>
      </c>
      <c r="AF243" s="7">
        <f t="shared" si="32"/>
        <v>5</v>
      </c>
    </row>
    <row r="244" spans="1:32" x14ac:dyDescent="0.25">
      <c r="A244" s="11">
        <v>45903</v>
      </c>
      <c r="B244" s="25">
        <v>4176291950</v>
      </c>
      <c r="C244" s="12" t="s">
        <v>7214</v>
      </c>
      <c r="D244" s="16">
        <f t="shared" si="33"/>
        <v>45903</v>
      </c>
      <c r="G244" s="13" t="s">
        <v>7303</v>
      </c>
      <c r="I244" s="13" t="s">
        <v>7307</v>
      </c>
      <c r="J244" s="13" t="s">
        <v>1796</v>
      </c>
      <c r="K244" s="13" t="s">
        <v>32</v>
      </c>
      <c r="L244" s="25" t="str">
        <f>VLOOKUP($K244,TONG_SL!$A:$D,2,0)</f>
        <v>Giò Tai Lưỡi Xào 250</v>
      </c>
      <c r="N244" s="25" t="str">
        <f t="shared" si="34"/>
        <v>K-C6</v>
      </c>
      <c r="Q244" s="25" t="str">
        <f>VLOOKUP(K244,TONG_SL!$A:$D,3,0)</f>
        <v>Túi</v>
      </c>
      <c r="R244" s="54">
        <v>5</v>
      </c>
      <c r="T244" s="1">
        <f>VLOOKUP(VLOOKUP(G244,Ma_KH!$A:$R,18,0)&amp;K244,Gia_MB!$A:$F,6,0)</f>
        <v>50183</v>
      </c>
      <c r="U244" s="14">
        <f t="shared" si="36"/>
        <v>250915</v>
      </c>
      <c r="W244" s="64">
        <f t="shared" si="35"/>
        <v>0</v>
      </c>
      <c r="X244" s="3" t="str">
        <f t="shared" si="37"/>
        <v>8</v>
      </c>
      <c r="Z244" s="14">
        <f t="shared" si="38"/>
        <v>20073.2</v>
      </c>
      <c r="AA244" s="7">
        <f>VLOOKUP(G244,Ma_KH!$A:$R,14,0)</f>
        <v>60</v>
      </c>
      <c r="AD244" s="7" t="str">
        <f>IFERROR(VLOOKUP(J244,'Chuyển Mã'!$B$3:$C$9,2,0),"")</f>
        <v>Tỉnh</v>
      </c>
      <c r="AE244" s="7" t="str">
        <f t="shared" si="31"/>
        <v>Giò Tai Lưỡi Xào 250</v>
      </c>
      <c r="AF244" s="7">
        <f t="shared" si="32"/>
        <v>5</v>
      </c>
    </row>
    <row r="245" spans="1:32" x14ac:dyDescent="0.25">
      <c r="A245" s="11">
        <v>45903</v>
      </c>
      <c r="B245" s="25">
        <v>4176098152</v>
      </c>
      <c r="C245" s="12" t="s">
        <v>7214</v>
      </c>
      <c r="D245" s="16">
        <f t="shared" si="33"/>
        <v>45903</v>
      </c>
      <c r="G245" s="13" t="s">
        <v>7303</v>
      </c>
      <c r="I245" s="13" t="s">
        <v>7308</v>
      </c>
      <c r="J245" s="13" t="s">
        <v>1796</v>
      </c>
      <c r="K245" s="13" t="s">
        <v>32</v>
      </c>
      <c r="L245" s="25" t="str">
        <f>VLOOKUP($K245,TONG_SL!$A:$D,2,0)</f>
        <v>Giò Tai Lưỡi Xào 250</v>
      </c>
      <c r="N245" s="25" t="str">
        <f t="shared" si="34"/>
        <v>K-C6</v>
      </c>
      <c r="Q245" s="25" t="str">
        <f>VLOOKUP(K245,TONG_SL!$A:$D,3,0)</f>
        <v>Túi</v>
      </c>
      <c r="R245" s="54">
        <v>3</v>
      </c>
      <c r="T245" s="1">
        <f>VLOOKUP(VLOOKUP(G245,Ma_KH!$A:$R,18,0)&amp;K245,Gia_MB!$A:$F,6,0)</f>
        <v>50183</v>
      </c>
      <c r="U245" s="14">
        <f t="shared" si="36"/>
        <v>150549</v>
      </c>
      <c r="W245" s="64">
        <f t="shared" si="35"/>
        <v>0</v>
      </c>
      <c r="X245" s="3" t="str">
        <f t="shared" si="37"/>
        <v>8</v>
      </c>
      <c r="Z245" s="14">
        <f t="shared" si="38"/>
        <v>12043.92</v>
      </c>
      <c r="AA245" s="7">
        <f>VLOOKUP(G245,Ma_KH!$A:$R,14,0)</f>
        <v>60</v>
      </c>
      <c r="AD245" s="7" t="str">
        <f>IFERROR(VLOOKUP(J245,'Chuyển Mã'!$B$3:$C$9,2,0),"")</f>
        <v>Tỉnh</v>
      </c>
      <c r="AE245" s="7" t="str">
        <f t="shared" si="31"/>
        <v>Giò Tai Lưỡi Xào 250</v>
      </c>
      <c r="AF245" s="7">
        <f t="shared" si="32"/>
        <v>3</v>
      </c>
    </row>
    <row r="246" spans="1:32" x14ac:dyDescent="0.25">
      <c r="A246" s="11">
        <v>45903</v>
      </c>
      <c r="B246" s="25">
        <v>4176098152</v>
      </c>
      <c r="C246" s="12" t="s">
        <v>7214</v>
      </c>
      <c r="D246" s="16">
        <f t="shared" si="33"/>
        <v>45903</v>
      </c>
      <c r="G246" s="13" t="s">
        <v>7303</v>
      </c>
      <c r="I246" s="13" t="s">
        <v>7308</v>
      </c>
      <c r="J246" s="13" t="s">
        <v>1796</v>
      </c>
      <c r="K246" s="13" t="s">
        <v>49</v>
      </c>
      <c r="L246" s="25" t="str">
        <f>VLOOKUP($K246,TONG_SL!$A:$D,2,0)</f>
        <v>Giò sụn gà 250g</v>
      </c>
      <c r="N246" s="25" t="str">
        <f t="shared" si="34"/>
        <v>K-C6</v>
      </c>
      <c r="Q246" s="25" t="str">
        <f>VLOOKUP(K246,TONG_SL!$A:$D,3,0)</f>
        <v>Túi</v>
      </c>
      <c r="R246" s="54">
        <v>3</v>
      </c>
      <c r="T246" s="1">
        <f>VLOOKUP(VLOOKUP(G246,Ma_KH!$A:$R,18,0)&amp;K246,Gia_MB!$A:$F,6,0)</f>
        <v>50400</v>
      </c>
      <c r="U246" s="14">
        <f t="shared" si="36"/>
        <v>151200</v>
      </c>
      <c r="W246" s="64">
        <f t="shared" si="35"/>
        <v>0</v>
      </c>
      <c r="X246" s="3" t="str">
        <f t="shared" si="37"/>
        <v>8</v>
      </c>
      <c r="Z246" s="14">
        <f t="shared" si="38"/>
        <v>12096</v>
      </c>
      <c r="AA246" s="7">
        <f>VLOOKUP(G246,Ma_KH!$A:$R,14,0)</f>
        <v>60</v>
      </c>
      <c r="AD246" s="7" t="str">
        <f>IFERROR(VLOOKUP(J246,'Chuyển Mã'!$B$3:$C$9,2,0),"")</f>
        <v>Tỉnh</v>
      </c>
      <c r="AE246" s="7" t="str">
        <f t="shared" si="31"/>
        <v>Giò sụn gà 250g</v>
      </c>
      <c r="AF246" s="7">
        <f t="shared" si="32"/>
        <v>3</v>
      </c>
    </row>
    <row r="247" spans="1:32" x14ac:dyDescent="0.25">
      <c r="A247" s="11">
        <v>45903</v>
      </c>
      <c r="B247" s="25">
        <v>4176098152</v>
      </c>
      <c r="C247" s="12" t="s">
        <v>7214</v>
      </c>
      <c r="D247" s="16">
        <f t="shared" si="33"/>
        <v>45903</v>
      </c>
      <c r="G247" s="13" t="s">
        <v>7303</v>
      </c>
      <c r="I247" s="13" t="s">
        <v>7308</v>
      </c>
      <c r="J247" s="13" t="s">
        <v>1796</v>
      </c>
      <c r="K247" s="13" t="s">
        <v>39</v>
      </c>
      <c r="L247" s="25" t="str">
        <f>VLOOKUP($K247,TONG_SL!$A:$D,2,0)</f>
        <v>Chả cốm 300g</v>
      </c>
      <c r="N247" s="25" t="str">
        <f t="shared" si="34"/>
        <v>K-C6</v>
      </c>
      <c r="Q247" s="25" t="str">
        <f>VLOOKUP(K247,TONG_SL!$A:$D,3,0)</f>
        <v>Túi</v>
      </c>
      <c r="R247" s="54">
        <v>3</v>
      </c>
      <c r="T247" s="1">
        <f>VLOOKUP(VLOOKUP(G247,Ma_KH!$A:$R,18,0)&amp;K247,Gia_MB!$A:$F,6,0)</f>
        <v>74250</v>
      </c>
      <c r="U247" s="14">
        <f t="shared" si="36"/>
        <v>222750</v>
      </c>
      <c r="W247" s="64">
        <f t="shared" si="35"/>
        <v>0</v>
      </c>
      <c r="X247" s="3" t="str">
        <f t="shared" si="37"/>
        <v>8</v>
      </c>
      <c r="Z247" s="14">
        <f t="shared" si="38"/>
        <v>17820</v>
      </c>
      <c r="AA247" s="7">
        <f>VLOOKUP(G247,Ma_KH!$A:$R,14,0)</f>
        <v>60</v>
      </c>
      <c r="AD247" s="7" t="str">
        <f>IFERROR(VLOOKUP(J247,'Chuyển Mã'!$B$3:$C$9,2,0),"")</f>
        <v>Tỉnh</v>
      </c>
      <c r="AE247" s="7" t="str">
        <f t="shared" si="31"/>
        <v>Chả cốm 300g</v>
      </c>
      <c r="AF247" s="7">
        <f t="shared" si="32"/>
        <v>3</v>
      </c>
    </row>
    <row r="248" spans="1:32" x14ac:dyDescent="0.25">
      <c r="A248" s="11">
        <v>45903</v>
      </c>
      <c r="B248" s="25">
        <v>4176098152</v>
      </c>
      <c r="C248" s="12" t="s">
        <v>7214</v>
      </c>
      <c r="D248" s="16">
        <f t="shared" si="33"/>
        <v>45903</v>
      </c>
      <c r="G248" s="13" t="s">
        <v>7303</v>
      </c>
      <c r="I248" s="13" t="s">
        <v>7308</v>
      </c>
      <c r="J248" s="13" t="s">
        <v>1796</v>
      </c>
      <c r="K248" s="13" t="s">
        <v>35</v>
      </c>
      <c r="L248" s="25" t="str">
        <f>VLOOKUP($K248,TONG_SL!$A:$D,2,0)</f>
        <v>Tai heo muối 200g</v>
      </c>
      <c r="N248" s="25" t="str">
        <f t="shared" si="34"/>
        <v>K-C6</v>
      </c>
      <c r="Q248" s="25" t="str">
        <f>VLOOKUP(K248,TONG_SL!$A:$D,3,0)</f>
        <v>Túi</v>
      </c>
      <c r="R248" s="54">
        <v>3</v>
      </c>
      <c r="T248" s="1">
        <f>VLOOKUP(VLOOKUP(G248,Ma_KH!$A:$R,18,0)&amp;K248,Gia_MB!$A:$F,6,0)</f>
        <v>55595</v>
      </c>
      <c r="U248" s="14">
        <f t="shared" si="36"/>
        <v>166785</v>
      </c>
      <c r="W248" s="64">
        <f t="shared" si="35"/>
        <v>0</v>
      </c>
      <c r="X248" s="3" t="str">
        <f t="shared" si="37"/>
        <v>8</v>
      </c>
      <c r="Z248" s="14">
        <f t="shared" si="38"/>
        <v>13342.800000000001</v>
      </c>
      <c r="AA248" s="7">
        <f>VLOOKUP(G248,Ma_KH!$A:$R,14,0)</f>
        <v>60</v>
      </c>
      <c r="AD248" s="7" t="str">
        <f>IFERROR(VLOOKUP(J248,'Chuyển Mã'!$B$3:$C$9,2,0),"")</f>
        <v>Tỉnh</v>
      </c>
      <c r="AE248" s="7" t="str">
        <f t="shared" si="31"/>
        <v>Tai heo muối 200g</v>
      </c>
      <c r="AF248" s="7">
        <f t="shared" si="32"/>
        <v>3</v>
      </c>
    </row>
    <row r="249" spans="1:32" x14ac:dyDescent="0.25">
      <c r="A249" s="11">
        <v>45903</v>
      </c>
      <c r="B249" s="25">
        <v>4176098152</v>
      </c>
      <c r="C249" s="12" t="s">
        <v>7214</v>
      </c>
      <c r="D249" s="16">
        <f t="shared" si="33"/>
        <v>45903</v>
      </c>
      <c r="G249" s="13" t="s">
        <v>7303</v>
      </c>
      <c r="I249" s="13" t="s">
        <v>7308</v>
      </c>
      <c r="J249" s="13" t="s">
        <v>1796</v>
      </c>
      <c r="K249" s="13" t="s">
        <v>47</v>
      </c>
      <c r="L249" s="25" t="str">
        <f>VLOOKUP($K249,TONG_SL!$A:$D,2,0)</f>
        <v>Giò lụa cây 250g</v>
      </c>
      <c r="N249" s="25" t="str">
        <f t="shared" si="34"/>
        <v>K-C6</v>
      </c>
      <c r="Q249" s="25" t="str">
        <f>VLOOKUP(K249,TONG_SL!$A:$D,3,0)</f>
        <v>Túi</v>
      </c>
      <c r="R249" s="54">
        <v>3</v>
      </c>
      <c r="T249" s="1">
        <f>VLOOKUP(VLOOKUP(G249,Ma_KH!$A:$R,18,0)&amp;K249,Gia_MB!$A:$F,6,0)</f>
        <v>49500</v>
      </c>
      <c r="U249" s="14">
        <f t="shared" si="36"/>
        <v>148500</v>
      </c>
      <c r="W249" s="64">
        <f t="shared" si="35"/>
        <v>0</v>
      </c>
      <c r="X249" s="3" t="str">
        <f t="shared" si="37"/>
        <v>8</v>
      </c>
      <c r="Z249" s="14">
        <f t="shared" si="38"/>
        <v>11880</v>
      </c>
      <c r="AA249" s="7">
        <f>VLOOKUP(G249,Ma_KH!$A:$R,14,0)</f>
        <v>60</v>
      </c>
      <c r="AD249" s="7" t="str">
        <f>IFERROR(VLOOKUP(J249,'Chuyển Mã'!$B$3:$C$9,2,0),"")</f>
        <v>Tỉnh</v>
      </c>
      <c r="AE249" s="7" t="str">
        <f t="shared" si="31"/>
        <v>Giò lụa cây 250g</v>
      </c>
      <c r="AF249" s="7">
        <f t="shared" si="32"/>
        <v>3</v>
      </c>
    </row>
    <row r="250" spans="1:32" x14ac:dyDescent="0.25">
      <c r="A250" s="11">
        <v>45903</v>
      </c>
      <c r="B250" s="25">
        <v>4176098152</v>
      </c>
      <c r="C250" s="12" t="s">
        <v>7214</v>
      </c>
      <c r="D250" s="16">
        <f t="shared" si="33"/>
        <v>45903</v>
      </c>
      <c r="G250" s="13" t="s">
        <v>7303</v>
      </c>
      <c r="I250" s="13" t="s">
        <v>7308</v>
      </c>
      <c r="J250" s="13" t="s">
        <v>1796</v>
      </c>
      <c r="K250" s="13" t="s">
        <v>27</v>
      </c>
      <c r="L250" s="25" t="str">
        <f>VLOOKUP($K250,TONG_SL!$A:$D,2,0)</f>
        <v>Chân giò heo muối 300g</v>
      </c>
      <c r="N250" s="25" t="str">
        <f t="shared" si="34"/>
        <v>K-C6</v>
      </c>
      <c r="Q250" s="25" t="str">
        <f>VLOOKUP(K250,TONG_SL!$A:$D,3,0)</f>
        <v>Túi</v>
      </c>
      <c r="R250" s="54">
        <v>6</v>
      </c>
      <c r="T250" s="1">
        <f>VLOOKUP(VLOOKUP(G250,Ma_KH!$A:$R,18,0)&amp;K250,Gia_MB!$A:$F,6,0)</f>
        <v>73431</v>
      </c>
      <c r="U250" s="14">
        <f t="shared" si="36"/>
        <v>440586</v>
      </c>
      <c r="W250" s="64">
        <f t="shared" si="35"/>
        <v>0</v>
      </c>
      <c r="X250" s="3" t="str">
        <f t="shared" si="37"/>
        <v>8</v>
      </c>
      <c r="Z250" s="14">
        <f t="shared" si="38"/>
        <v>35246.879999999997</v>
      </c>
      <c r="AA250" s="7">
        <f>VLOOKUP(G250,Ma_KH!$A:$R,14,0)</f>
        <v>60</v>
      </c>
      <c r="AD250" s="7" t="str">
        <f>IFERROR(VLOOKUP(J250,'Chuyển Mã'!$B$3:$C$9,2,0),"")</f>
        <v>Tỉnh</v>
      </c>
      <c r="AE250" s="7" t="str">
        <f t="shared" si="31"/>
        <v>Chân giò heo muối 300g</v>
      </c>
      <c r="AF250" s="7">
        <f t="shared" si="32"/>
        <v>6</v>
      </c>
    </row>
    <row r="251" spans="1:32" x14ac:dyDescent="0.25">
      <c r="A251" s="11">
        <v>45903</v>
      </c>
      <c r="B251" s="25">
        <v>4176098152</v>
      </c>
      <c r="C251" s="12" t="s">
        <v>7214</v>
      </c>
      <c r="D251" s="16">
        <f t="shared" si="33"/>
        <v>45903</v>
      </c>
      <c r="G251" s="13" t="s">
        <v>7303</v>
      </c>
      <c r="I251" s="13" t="s">
        <v>7308</v>
      </c>
      <c r="J251" s="13" t="s">
        <v>1796</v>
      </c>
      <c r="K251" s="13" t="s">
        <v>51</v>
      </c>
      <c r="L251" s="25" t="str">
        <f>VLOOKUP($K251,TONG_SL!$A:$D,2,0)</f>
        <v>Mọc Nấm Hương 250g</v>
      </c>
      <c r="N251" s="25" t="str">
        <f t="shared" si="34"/>
        <v>K-C6</v>
      </c>
      <c r="Q251" s="25" t="str">
        <f>VLOOKUP(K251,TONG_SL!$A:$D,3,0)</f>
        <v>Túi</v>
      </c>
      <c r="R251" s="54">
        <v>3</v>
      </c>
      <c r="T251" s="1">
        <f>VLOOKUP(VLOOKUP(G251,Ma_KH!$A:$R,18,0)&amp;K251,Gia_MB!$A:$F,6,0)</f>
        <v>46000</v>
      </c>
      <c r="U251" s="14">
        <f t="shared" si="36"/>
        <v>138000</v>
      </c>
      <c r="W251" s="64">
        <f t="shared" si="35"/>
        <v>0</v>
      </c>
      <c r="X251" s="3" t="str">
        <f t="shared" si="37"/>
        <v>8</v>
      </c>
      <c r="Z251" s="14">
        <f t="shared" si="38"/>
        <v>11040</v>
      </c>
      <c r="AA251" s="7">
        <f>VLOOKUP(G251,Ma_KH!$A:$R,14,0)</f>
        <v>60</v>
      </c>
      <c r="AD251" s="7" t="str">
        <f>IFERROR(VLOOKUP(J251,'Chuyển Mã'!$B$3:$C$9,2,0),"")</f>
        <v>Tỉnh</v>
      </c>
      <c r="AE251" s="7" t="str">
        <f t="shared" si="31"/>
        <v>Mọc Nấm Hương 250g</v>
      </c>
      <c r="AF251" s="7">
        <f t="shared" si="32"/>
        <v>3</v>
      </c>
    </row>
    <row r="252" spans="1:32" x14ac:dyDescent="0.25">
      <c r="A252" s="11">
        <v>45903</v>
      </c>
      <c r="B252" s="25">
        <v>4176098152</v>
      </c>
      <c r="C252" s="12" t="s">
        <v>7214</v>
      </c>
      <c r="D252" s="16">
        <f t="shared" si="33"/>
        <v>45903</v>
      </c>
      <c r="G252" s="13" t="s">
        <v>7303</v>
      </c>
      <c r="I252" s="13" t="s">
        <v>7308</v>
      </c>
      <c r="J252" s="13" t="s">
        <v>1796</v>
      </c>
      <c r="K252" s="13" t="s">
        <v>27</v>
      </c>
      <c r="L252" s="25" t="str">
        <f>VLOOKUP($K252,TONG_SL!$A:$D,2,0)</f>
        <v>Chân giò heo muối 300g</v>
      </c>
      <c r="N252" s="25" t="str">
        <f t="shared" si="34"/>
        <v>K-C6</v>
      </c>
      <c r="Q252" s="25" t="str">
        <f>VLOOKUP(K252,TONG_SL!$A:$D,3,0)</f>
        <v>Túi</v>
      </c>
      <c r="R252" s="54">
        <v>6</v>
      </c>
      <c r="T252" s="1">
        <f>VLOOKUP(VLOOKUP(G252,Ma_KH!$A:$R,18,0)&amp;K252,Gia_MB!$A:$F,6,0)</f>
        <v>73431</v>
      </c>
      <c r="U252" s="14">
        <f t="shared" si="36"/>
        <v>440586</v>
      </c>
      <c r="W252" s="64">
        <f t="shared" si="35"/>
        <v>0</v>
      </c>
      <c r="X252" s="3" t="str">
        <f t="shared" si="37"/>
        <v>8</v>
      </c>
      <c r="Z252" s="14">
        <f t="shared" si="38"/>
        <v>35246.879999999997</v>
      </c>
      <c r="AA252" s="7">
        <f>VLOOKUP(G252,Ma_KH!$A:$R,14,0)</f>
        <v>60</v>
      </c>
      <c r="AD252" s="7" t="str">
        <f>IFERROR(VLOOKUP(J252,'Chuyển Mã'!$B$3:$C$9,2,0),"")</f>
        <v>Tỉnh</v>
      </c>
      <c r="AE252" s="7" t="str">
        <f t="shared" si="31"/>
        <v>Chân giò heo muối 300g</v>
      </c>
      <c r="AF252" s="7">
        <f t="shared" si="32"/>
        <v>6</v>
      </c>
    </row>
    <row r="253" spans="1:32" x14ac:dyDescent="0.25">
      <c r="A253" s="11">
        <v>45903</v>
      </c>
      <c r="B253" s="25">
        <v>4176113983</v>
      </c>
      <c r="C253" s="12" t="s">
        <v>7214</v>
      </c>
      <c r="D253" s="16">
        <f t="shared" si="33"/>
        <v>45903</v>
      </c>
      <c r="G253" s="13" t="s">
        <v>7309</v>
      </c>
      <c r="I253" s="13" t="s">
        <v>7310</v>
      </c>
      <c r="J253" s="13" t="s">
        <v>1796</v>
      </c>
      <c r="K253" s="13" t="s">
        <v>35</v>
      </c>
      <c r="L253" s="25" t="str">
        <f>VLOOKUP($K253,TONG_SL!$A:$D,2,0)</f>
        <v>Tai heo muối 200g</v>
      </c>
      <c r="N253" s="25" t="str">
        <f t="shared" si="34"/>
        <v>K-C6</v>
      </c>
      <c r="Q253" s="25" t="str">
        <f>VLOOKUP(K253,TONG_SL!$A:$D,3,0)</f>
        <v>Túi</v>
      </c>
      <c r="R253" s="54">
        <v>3</v>
      </c>
      <c r="T253" s="1">
        <f>VLOOKUP(VLOOKUP(G253,Ma_KH!$A:$R,18,0)&amp;K253,Gia_MB!$A:$F,6,0)</f>
        <v>55595</v>
      </c>
      <c r="U253" s="14">
        <f t="shared" si="36"/>
        <v>166785</v>
      </c>
      <c r="W253" s="64">
        <f t="shared" si="35"/>
        <v>0</v>
      </c>
      <c r="X253" s="3" t="str">
        <f t="shared" si="37"/>
        <v>8</v>
      </c>
      <c r="Z253" s="14">
        <f t="shared" si="38"/>
        <v>13342.800000000001</v>
      </c>
      <c r="AA253" s="7">
        <f>VLOOKUP(G253,Ma_KH!$A:$R,14,0)</f>
        <v>60</v>
      </c>
      <c r="AD253" s="7" t="str">
        <f>IFERROR(VLOOKUP(J253,'Chuyển Mã'!$B$3:$C$9,2,0),"")</f>
        <v>Tỉnh</v>
      </c>
      <c r="AE253" s="7" t="str">
        <f t="shared" si="31"/>
        <v>Tai heo muối 200g</v>
      </c>
      <c r="AF253" s="7">
        <f t="shared" si="32"/>
        <v>3</v>
      </c>
    </row>
    <row r="254" spans="1:32" x14ac:dyDescent="0.25">
      <c r="A254" s="11">
        <v>45903</v>
      </c>
      <c r="B254" s="25">
        <v>4176113983</v>
      </c>
      <c r="C254" s="12" t="s">
        <v>7214</v>
      </c>
      <c r="D254" s="16">
        <f t="shared" si="33"/>
        <v>45903</v>
      </c>
      <c r="G254" s="13" t="s">
        <v>7309</v>
      </c>
      <c r="I254" s="13" t="s">
        <v>7310</v>
      </c>
      <c r="J254" s="13" t="s">
        <v>1796</v>
      </c>
      <c r="K254" s="13" t="s">
        <v>30</v>
      </c>
      <c r="L254" s="25" t="str">
        <f>VLOOKUP($K254,TONG_SL!$A:$D,2,0)</f>
        <v>Gà muối 500g</v>
      </c>
      <c r="N254" s="25" t="str">
        <f t="shared" si="34"/>
        <v>K-C6</v>
      </c>
      <c r="Q254" s="25" t="str">
        <f>VLOOKUP(K254,TONG_SL!$A:$D,3,0)</f>
        <v>Túi</v>
      </c>
      <c r="R254" s="54">
        <v>8</v>
      </c>
      <c r="T254" s="1">
        <f>VLOOKUP(VLOOKUP(G254,Ma_KH!$A:$R,18,0)&amp;K254,Gia_MB!$A:$F,6,0)</f>
        <v>111058</v>
      </c>
      <c r="U254" s="14">
        <f t="shared" si="36"/>
        <v>888464</v>
      </c>
      <c r="W254" s="64">
        <f t="shared" si="35"/>
        <v>0</v>
      </c>
      <c r="X254" s="3" t="str">
        <f t="shared" si="37"/>
        <v>8</v>
      </c>
      <c r="Z254" s="14">
        <f t="shared" si="38"/>
        <v>71077.119999999995</v>
      </c>
      <c r="AA254" s="7">
        <f>VLOOKUP(G254,Ma_KH!$A:$R,14,0)</f>
        <v>60</v>
      </c>
      <c r="AD254" s="7" t="str">
        <f>IFERROR(VLOOKUP(J254,'Chuyển Mã'!$B$3:$C$9,2,0),"")</f>
        <v>Tỉnh</v>
      </c>
      <c r="AE254" s="7" t="str">
        <f t="shared" si="31"/>
        <v>Gà muối 500g</v>
      </c>
      <c r="AF254" s="7">
        <f t="shared" si="32"/>
        <v>8</v>
      </c>
    </row>
    <row r="255" spans="1:32" x14ac:dyDescent="0.25">
      <c r="A255" s="11">
        <v>45903</v>
      </c>
      <c r="B255" s="25">
        <v>4175684733</v>
      </c>
      <c r="C255" s="12" t="s">
        <v>7214</v>
      </c>
      <c r="D255" s="16">
        <f t="shared" si="33"/>
        <v>45903</v>
      </c>
      <c r="G255" s="13" t="s">
        <v>7309</v>
      </c>
      <c r="I255" s="13" t="s">
        <v>7311</v>
      </c>
      <c r="J255" s="13" t="s">
        <v>1796</v>
      </c>
      <c r="K255" s="13" t="s">
        <v>51</v>
      </c>
      <c r="L255" s="25" t="str">
        <f>VLOOKUP($K255,TONG_SL!$A:$D,2,0)</f>
        <v>Mọc Nấm Hương 250g</v>
      </c>
      <c r="N255" s="25" t="str">
        <f t="shared" si="34"/>
        <v>K-C6</v>
      </c>
      <c r="Q255" s="25" t="str">
        <f>VLOOKUP(K255,TONG_SL!$A:$D,3,0)</f>
        <v>Túi</v>
      </c>
      <c r="R255" s="54">
        <v>3</v>
      </c>
      <c r="T255" s="1">
        <f>VLOOKUP(VLOOKUP(G255,Ma_KH!$A:$R,18,0)&amp;K255,Gia_MB!$A:$F,6,0)</f>
        <v>46000</v>
      </c>
      <c r="U255" s="14">
        <f t="shared" si="36"/>
        <v>138000</v>
      </c>
      <c r="W255" s="64">
        <f t="shared" si="35"/>
        <v>0</v>
      </c>
      <c r="X255" s="3" t="str">
        <f t="shared" si="37"/>
        <v>8</v>
      </c>
      <c r="Z255" s="14">
        <f t="shared" si="38"/>
        <v>11040</v>
      </c>
      <c r="AA255" s="7">
        <f>VLOOKUP(G255,Ma_KH!$A:$R,14,0)</f>
        <v>60</v>
      </c>
      <c r="AD255" s="7" t="str">
        <f>IFERROR(VLOOKUP(J255,'Chuyển Mã'!$B$3:$C$9,2,0),"")</f>
        <v>Tỉnh</v>
      </c>
      <c r="AE255" s="7" t="str">
        <f t="shared" si="31"/>
        <v>Mọc Nấm Hương 250g</v>
      </c>
      <c r="AF255" s="7">
        <f t="shared" si="32"/>
        <v>3</v>
      </c>
    </row>
    <row r="256" spans="1:32" x14ac:dyDescent="0.25">
      <c r="A256" s="11">
        <v>45903</v>
      </c>
      <c r="B256" s="25">
        <v>4175684733</v>
      </c>
      <c r="C256" s="12" t="s">
        <v>7214</v>
      </c>
      <c r="D256" s="16">
        <f t="shared" si="33"/>
        <v>45903</v>
      </c>
      <c r="G256" s="13" t="s">
        <v>7309</v>
      </c>
      <c r="I256" s="13" t="s">
        <v>7311</v>
      </c>
      <c r="J256" s="13" t="s">
        <v>1796</v>
      </c>
      <c r="K256" s="13" t="s">
        <v>32</v>
      </c>
      <c r="L256" s="25" t="str">
        <f>VLOOKUP($K256,TONG_SL!$A:$D,2,0)</f>
        <v>Giò Tai Lưỡi Xào 250</v>
      </c>
      <c r="N256" s="25" t="str">
        <f t="shared" si="34"/>
        <v>K-C6</v>
      </c>
      <c r="Q256" s="25" t="str">
        <f>VLOOKUP(K256,TONG_SL!$A:$D,3,0)</f>
        <v>Túi</v>
      </c>
      <c r="R256" s="54">
        <v>9</v>
      </c>
      <c r="T256" s="1">
        <f>VLOOKUP(VLOOKUP(G256,Ma_KH!$A:$R,18,0)&amp;K256,Gia_MB!$A:$F,6,0)</f>
        <v>50183</v>
      </c>
      <c r="U256" s="14">
        <f t="shared" si="36"/>
        <v>451647</v>
      </c>
      <c r="W256" s="64">
        <f t="shared" si="35"/>
        <v>0</v>
      </c>
      <c r="X256" s="3" t="str">
        <f t="shared" si="37"/>
        <v>8</v>
      </c>
      <c r="Z256" s="14">
        <f t="shared" si="38"/>
        <v>36131.760000000002</v>
      </c>
      <c r="AA256" s="7">
        <f>VLOOKUP(G256,Ma_KH!$A:$R,14,0)</f>
        <v>60</v>
      </c>
      <c r="AD256" s="7" t="str">
        <f>IFERROR(VLOOKUP(J256,'Chuyển Mã'!$B$3:$C$9,2,0),"")</f>
        <v>Tỉnh</v>
      </c>
      <c r="AE256" s="7" t="str">
        <f t="shared" si="31"/>
        <v>Giò Tai Lưỡi Xào 250</v>
      </c>
      <c r="AF256" s="7">
        <f t="shared" si="32"/>
        <v>9</v>
      </c>
    </row>
    <row r="257" spans="1:32" x14ac:dyDescent="0.25">
      <c r="A257" s="11">
        <v>45903</v>
      </c>
      <c r="B257" s="25">
        <v>4175684733</v>
      </c>
      <c r="C257" s="12" t="s">
        <v>7214</v>
      </c>
      <c r="D257" s="16">
        <f t="shared" si="33"/>
        <v>45903</v>
      </c>
      <c r="G257" s="13" t="s">
        <v>7309</v>
      </c>
      <c r="I257" s="13" t="s">
        <v>7311</v>
      </c>
      <c r="J257" s="13" t="s">
        <v>1796</v>
      </c>
      <c r="K257" s="13" t="s">
        <v>41</v>
      </c>
      <c r="L257" s="25" t="str">
        <f>VLOOKUP($K257,TONG_SL!$A:$D,2,0)</f>
        <v>Chả nướng 300g</v>
      </c>
      <c r="N257" s="25" t="str">
        <f t="shared" si="34"/>
        <v>K-C6</v>
      </c>
      <c r="Q257" s="25" t="str">
        <f>VLOOKUP(K257,TONG_SL!$A:$D,3,0)</f>
        <v>Túi</v>
      </c>
      <c r="R257" s="54">
        <v>6</v>
      </c>
      <c r="T257" s="1">
        <f>VLOOKUP(VLOOKUP(G257,Ma_KH!$A:$R,18,0)&amp;K257,Gia_MB!$A:$F,6,0)</f>
        <v>70950</v>
      </c>
      <c r="U257" s="14">
        <f t="shared" si="36"/>
        <v>425700</v>
      </c>
      <c r="W257" s="64">
        <f t="shared" si="35"/>
        <v>0</v>
      </c>
      <c r="X257" s="3" t="str">
        <f t="shared" si="37"/>
        <v>8</v>
      </c>
      <c r="Z257" s="14">
        <f t="shared" si="38"/>
        <v>34056</v>
      </c>
      <c r="AA257" s="7">
        <f>VLOOKUP(G257,Ma_KH!$A:$R,14,0)</f>
        <v>60</v>
      </c>
      <c r="AD257" s="7" t="str">
        <f>IFERROR(VLOOKUP(J257,'Chuyển Mã'!$B$3:$C$9,2,0),"")</f>
        <v>Tỉnh</v>
      </c>
      <c r="AE257" s="7" t="str">
        <f t="shared" si="31"/>
        <v>Chả nướng 300g</v>
      </c>
      <c r="AF257" s="7">
        <f t="shared" si="32"/>
        <v>6</v>
      </c>
    </row>
    <row r="258" spans="1:32" x14ac:dyDescent="0.25">
      <c r="A258" s="11">
        <v>45903</v>
      </c>
      <c r="B258" s="25">
        <v>4176113499</v>
      </c>
      <c r="C258" s="12" t="s">
        <v>7214</v>
      </c>
      <c r="D258" s="16">
        <f t="shared" si="33"/>
        <v>45903</v>
      </c>
      <c r="G258" s="13" t="s">
        <v>7309</v>
      </c>
      <c r="I258" s="13" t="s">
        <v>7312</v>
      </c>
      <c r="J258" s="13" t="s">
        <v>1796</v>
      </c>
      <c r="K258" s="13" t="s">
        <v>30</v>
      </c>
      <c r="L258" s="25" t="str">
        <f>VLOOKUP($K258,TONG_SL!$A:$D,2,0)</f>
        <v>Gà muối 500g</v>
      </c>
      <c r="N258" s="25" t="str">
        <f t="shared" si="34"/>
        <v>K-C6</v>
      </c>
      <c r="Q258" s="25" t="str">
        <f>VLOOKUP(K258,TONG_SL!$A:$D,3,0)</f>
        <v>Túi</v>
      </c>
      <c r="R258" s="54">
        <v>7</v>
      </c>
      <c r="T258" s="1">
        <f>VLOOKUP(VLOOKUP(G258,Ma_KH!$A:$R,18,0)&amp;K258,Gia_MB!$A:$F,6,0)</f>
        <v>111058</v>
      </c>
      <c r="U258" s="14">
        <f t="shared" si="36"/>
        <v>777406</v>
      </c>
      <c r="W258" s="64">
        <f t="shared" si="35"/>
        <v>0</v>
      </c>
      <c r="X258" s="3" t="str">
        <f t="shared" si="37"/>
        <v>8</v>
      </c>
      <c r="Z258" s="14">
        <f t="shared" si="38"/>
        <v>62192.480000000003</v>
      </c>
      <c r="AA258" s="7">
        <f>VLOOKUP(G258,Ma_KH!$A:$R,14,0)</f>
        <v>60</v>
      </c>
      <c r="AD258" s="7" t="str">
        <f>IFERROR(VLOOKUP(J258,'Chuyển Mã'!$B$3:$C$9,2,0),"")</f>
        <v>Tỉnh</v>
      </c>
      <c r="AE258" s="7" t="str">
        <f t="shared" si="31"/>
        <v>Gà muối 500g</v>
      </c>
      <c r="AF258" s="7">
        <f t="shared" si="32"/>
        <v>7</v>
      </c>
    </row>
    <row r="259" spans="1:32" x14ac:dyDescent="0.25">
      <c r="A259" s="11">
        <v>45903</v>
      </c>
      <c r="B259" s="25">
        <v>4176113499</v>
      </c>
      <c r="C259" s="12" t="s">
        <v>7214</v>
      </c>
      <c r="D259" s="16">
        <f t="shared" si="33"/>
        <v>45903</v>
      </c>
      <c r="G259" s="13" t="s">
        <v>7309</v>
      </c>
      <c r="I259" s="13" t="s">
        <v>7312</v>
      </c>
      <c r="J259" s="13" t="s">
        <v>1796</v>
      </c>
      <c r="K259" s="13" t="s">
        <v>27</v>
      </c>
      <c r="L259" s="25" t="str">
        <f>VLOOKUP($K259,TONG_SL!$A:$D,2,0)</f>
        <v>Chân giò heo muối 300g</v>
      </c>
      <c r="N259" s="25" t="str">
        <f t="shared" si="34"/>
        <v>K-C6</v>
      </c>
      <c r="Q259" s="25" t="str">
        <f>VLOOKUP(K259,TONG_SL!$A:$D,3,0)</f>
        <v>Túi</v>
      </c>
      <c r="R259" s="54">
        <v>3</v>
      </c>
      <c r="T259" s="1">
        <f>VLOOKUP(VLOOKUP(G259,Ma_KH!$A:$R,18,0)&amp;K259,Gia_MB!$A:$F,6,0)</f>
        <v>73431</v>
      </c>
      <c r="U259" s="14">
        <f t="shared" si="36"/>
        <v>220293</v>
      </c>
      <c r="W259" s="64">
        <f t="shared" si="35"/>
        <v>0</v>
      </c>
      <c r="X259" s="3" t="str">
        <f t="shared" si="37"/>
        <v>8</v>
      </c>
      <c r="Z259" s="14">
        <f t="shared" si="38"/>
        <v>17623.439999999999</v>
      </c>
      <c r="AA259" s="7">
        <f>VLOOKUP(G259,Ma_KH!$A:$R,14,0)</f>
        <v>60</v>
      </c>
      <c r="AD259" s="7" t="str">
        <f>IFERROR(VLOOKUP(J259,'Chuyển Mã'!$B$3:$C$9,2,0),"")</f>
        <v>Tỉnh</v>
      </c>
      <c r="AE259" s="7" t="str">
        <f t="shared" ref="AE259:AE322" si="39">IFERROR(L259,"")</f>
        <v>Chân giò heo muối 300g</v>
      </c>
      <c r="AF259" s="7">
        <f t="shared" ref="AF259:AF322" si="40">R259</f>
        <v>3</v>
      </c>
    </row>
    <row r="260" spans="1:32" x14ac:dyDescent="0.25">
      <c r="A260" s="11">
        <v>45903</v>
      </c>
      <c r="B260" s="25">
        <v>4176113499</v>
      </c>
      <c r="C260" s="12" t="s">
        <v>7214</v>
      </c>
      <c r="D260" s="16">
        <f t="shared" ref="D260:D323" si="41">IF(A260="","",A260)</f>
        <v>45903</v>
      </c>
      <c r="G260" s="13" t="s">
        <v>7309</v>
      </c>
      <c r="I260" s="13" t="s">
        <v>7312</v>
      </c>
      <c r="J260" s="13" t="s">
        <v>1796</v>
      </c>
      <c r="K260" s="13" t="s">
        <v>35</v>
      </c>
      <c r="L260" s="25" t="str">
        <f>VLOOKUP($K260,TONG_SL!$A:$D,2,0)</f>
        <v>Tai heo muối 200g</v>
      </c>
      <c r="N260" s="25" t="str">
        <f t="shared" si="34"/>
        <v>K-C6</v>
      </c>
      <c r="Q260" s="25" t="str">
        <f>VLOOKUP(K260,TONG_SL!$A:$D,3,0)</f>
        <v>Túi</v>
      </c>
      <c r="R260" s="54">
        <v>3</v>
      </c>
      <c r="T260" s="1">
        <f>VLOOKUP(VLOOKUP(G260,Ma_KH!$A:$R,18,0)&amp;K260,Gia_MB!$A:$F,6,0)</f>
        <v>55595</v>
      </c>
      <c r="U260" s="14">
        <f t="shared" si="36"/>
        <v>166785</v>
      </c>
      <c r="W260" s="64">
        <f t="shared" si="35"/>
        <v>0</v>
      </c>
      <c r="X260" s="3" t="str">
        <f t="shared" si="37"/>
        <v>8</v>
      </c>
      <c r="Z260" s="14">
        <f t="shared" si="38"/>
        <v>13342.800000000001</v>
      </c>
      <c r="AA260" s="7">
        <f>VLOOKUP(G260,Ma_KH!$A:$R,14,0)</f>
        <v>60</v>
      </c>
      <c r="AD260" s="7" t="str">
        <f>IFERROR(VLOOKUP(J260,'Chuyển Mã'!$B$3:$C$9,2,0),"")</f>
        <v>Tỉnh</v>
      </c>
      <c r="AE260" s="7" t="str">
        <f t="shared" si="39"/>
        <v>Tai heo muối 200g</v>
      </c>
      <c r="AF260" s="7">
        <f t="shared" si="40"/>
        <v>3</v>
      </c>
    </row>
    <row r="261" spans="1:32" x14ac:dyDescent="0.25">
      <c r="A261" s="11">
        <v>45903</v>
      </c>
      <c r="B261" s="25">
        <v>4176113499</v>
      </c>
      <c r="C261" s="12" t="s">
        <v>7214</v>
      </c>
      <c r="D261" s="16">
        <f t="shared" si="41"/>
        <v>45903</v>
      </c>
      <c r="G261" s="13" t="s">
        <v>7309</v>
      </c>
      <c r="I261" s="13" t="s">
        <v>7312</v>
      </c>
      <c r="J261" s="13" t="s">
        <v>1796</v>
      </c>
      <c r="K261" s="13" t="s">
        <v>32</v>
      </c>
      <c r="L261" s="25" t="str">
        <f>VLOOKUP($K261,TONG_SL!$A:$D,2,0)</f>
        <v>Giò Tai Lưỡi Xào 250</v>
      </c>
      <c r="N261" s="25" t="str">
        <f t="shared" ref="N261:N324" si="42">IF($B261&lt;&gt;"","K-C6","")</f>
        <v>K-C6</v>
      </c>
      <c r="Q261" s="25" t="str">
        <f>VLOOKUP(K261,TONG_SL!$A:$D,3,0)</f>
        <v>Túi</v>
      </c>
      <c r="R261" s="54">
        <v>3</v>
      </c>
      <c r="T261" s="1">
        <f>VLOOKUP(VLOOKUP(G261,Ma_KH!$A:$R,18,0)&amp;K261,Gia_MB!$A:$F,6,0)</f>
        <v>50183</v>
      </c>
      <c r="U261" s="14">
        <f t="shared" si="36"/>
        <v>150549</v>
      </c>
      <c r="W261" s="64">
        <f t="shared" ref="W261:W324" si="43">U261*V261</f>
        <v>0</v>
      </c>
      <c r="X261" s="3" t="str">
        <f t="shared" si="37"/>
        <v>8</v>
      </c>
      <c r="Z261" s="14">
        <f t="shared" si="38"/>
        <v>12043.92</v>
      </c>
      <c r="AA261" s="7">
        <f>VLOOKUP(G261,Ma_KH!$A:$R,14,0)</f>
        <v>60</v>
      </c>
      <c r="AD261" s="7" t="str">
        <f>IFERROR(VLOOKUP(J261,'Chuyển Mã'!$B$3:$C$9,2,0),"")</f>
        <v>Tỉnh</v>
      </c>
      <c r="AE261" s="7" t="str">
        <f t="shared" si="39"/>
        <v>Giò Tai Lưỡi Xào 250</v>
      </c>
      <c r="AF261" s="7">
        <f t="shared" si="40"/>
        <v>3</v>
      </c>
    </row>
    <row r="262" spans="1:32" x14ac:dyDescent="0.25">
      <c r="A262" s="11">
        <v>45903</v>
      </c>
      <c r="B262" s="25">
        <v>4176113499</v>
      </c>
      <c r="C262" s="12" t="s">
        <v>7214</v>
      </c>
      <c r="D262" s="16">
        <f t="shared" si="41"/>
        <v>45903</v>
      </c>
      <c r="G262" s="13" t="s">
        <v>7309</v>
      </c>
      <c r="I262" s="13" t="s">
        <v>7312</v>
      </c>
      <c r="J262" s="13" t="s">
        <v>1796</v>
      </c>
      <c r="K262" s="13" t="s">
        <v>41</v>
      </c>
      <c r="L262" s="25" t="str">
        <f>VLOOKUP($K262,TONG_SL!$A:$D,2,0)</f>
        <v>Chả nướng 300g</v>
      </c>
      <c r="N262" s="25" t="str">
        <f t="shared" si="42"/>
        <v>K-C6</v>
      </c>
      <c r="Q262" s="25" t="str">
        <f>VLOOKUP(K262,TONG_SL!$A:$D,3,0)</f>
        <v>Túi</v>
      </c>
      <c r="R262" s="54">
        <v>3</v>
      </c>
      <c r="T262" s="1">
        <f>VLOOKUP(VLOOKUP(G262,Ma_KH!$A:$R,18,0)&amp;K262,Gia_MB!$A:$F,6,0)</f>
        <v>70950</v>
      </c>
      <c r="U262" s="14">
        <f t="shared" si="36"/>
        <v>212850</v>
      </c>
      <c r="W262" s="64">
        <f t="shared" si="43"/>
        <v>0</v>
      </c>
      <c r="X262" s="3" t="str">
        <f t="shared" si="37"/>
        <v>8</v>
      </c>
      <c r="Z262" s="14">
        <f t="shared" si="38"/>
        <v>17028</v>
      </c>
      <c r="AA262" s="7">
        <f>VLOOKUP(G262,Ma_KH!$A:$R,14,0)</f>
        <v>60</v>
      </c>
      <c r="AD262" s="7" t="str">
        <f>IFERROR(VLOOKUP(J262,'Chuyển Mã'!$B$3:$C$9,2,0),"")</f>
        <v>Tỉnh</v>
      </c>
      <c r="AE262" s="7" t="str">
        <f t="shared" si="39"/>
        <v>Chả nướng 300g</v>
      </c>
      <c r="AF262" s="7">
        <f t="shared" si="40"/>
        <v>3</v>
      </c>
    </row>
    <row r="263" spans="1:32" x14ac:dyDescent="0.25">
      <c r="A263" s="11">
        <v>45903</v>
      </c>
      <c r="B263" s="25">
        <v>4175684420</v>
      </c>
      <c r="C263" s="12" t="s">
        <v>7214</v>
      </c>
      <c r="D263" s="16">
        <f t="shared" si="41"/>
        <v>45903</v>
      </c>
      <c r="G263" s="13" t="s">
        <v>7309</v>
      </c>
      <c r="I263" s="13" t="s">
        <v>7313</v>
      </c>
      <c r="J263" s="13" t="s">
        <v>1796</v>
      </c>
      <c r="K263" s="13" t="s">
        <v>51</v>
      </c>
      <c r="L263" s="25" t="str">
        <f>VLOOKUP($K263,TONG_SL!$A:$D,2,0)</f>
        <v>Mọc Nấm Hương 250g</v>
      </c>
      <c r="N263" s="25" t="str">
        <f t="shared" si="42"/>
        <v>K-C6</v>
      </c>
      <c r="Q263" s="25" t="str">
        <f>VLOOKUP(K263,TONG_SL!$A:$D,3,0)</f>
        <v>Túi</v>
      </c>
      <c r="R263" s="54">
        <v>10</v>
      </c>
      <c r="T263" s="1">
        <f>VLOOKUP(VLOOKUP(G263,Ma_KH!$A:$R,18,0)&amp;K263,Gia_MB!$A:$F,6,0)</f>
        <v>46000</v>
      </c>
      <c r="U263" s="14">
        <f t="shared" si="36"/>
        <v>460000</v>
      </c>
      <c r="W263" s="64">
        <f t="shared" si="43"/>
        <v>0</v>
      </c>
      <c r="X263" s="3" t="str">
        <f t="shared" si="37"/>
        <v>8</v>
      </c>
      <c r="Z263" s="14">
        <f t="shared" si="38"/>
        <v>36800</v>
      </c>
      <c r="AA263" s="7">
        <f>VLOOKUP(G263,Ma_KH!$A:$R,14,0)</f>
        <v>60</v>
      </c>
      <c r="AD263" s="7" t="str">
        <f>IFERROR(VLOOKUP(J263,'Chuyển Mã'!$B$3:$C$9,2,0),"")</f>
        <v>Tỉnh</v>
      </c>
      <c r="AE263" s="7" t="str">
        <f t="shared" si="39"/>
        <v>Mọc Nấm Hương 250g</v>
      </c>
      <c r="AF263" s="7">
        <f t="shared" si="40"/>
        <v>10</v>
      </c>
    </row>
    <row r="264" spans="1:32" x14ac:dyDescent="0.25">
      <c r="A264" s="11">
        <v>45903</v>
      </c>
      <c r="B264" s="25">
        <v>4176113606</v>
      </c>
      <c r="C264" s="12" t="s">
        <v>7214</v>
      </c>
      <c r="D264" s="16">
        <f t="shared" si="41"/>
        <v>45903</v>
      </c>
      <c r="G264" s="13" t="s">
        <v>7314</v>
      </c>
      <c r="I264" s="13" t="s">
        <v>7315</v>
      </c>
      <c r="J264" s="13" t="s">
        <v>1796</v>
      </c>
      <c r="K264" s="13" t="s">
        <v>32</v>
      </c>
      <c r="L264" s="25" t="str">
        <f>VLOOKUP($K264,TONG_SL!$A:$D,2,0)</f>
        <v>Giò Tai Lưỡi Xào 250</v>
      </c>
      <c r="N264" s="25" t="str">
        <f t="shared" si="42"/>
        <v>K-C6</v>
      </c>
      <c r="Q264" s="25" t="str">
        <f>VLOOKUP(K264,TONG_SL!$A:$D,3,0)</f>
        <v>Túi</v>
      </c>
      <c r="R264" s="54">
        <v>6</v>
      </c>
      <c r="T264" s="1">
        <f>VLOOKUP(VLOOKUP(G264,Ma_KH!$A:$R,18,0)&amp;K264,Gia_MB!$A:$F,6,0)</f>
        <v>50183</v>
      </c>
      <c r="U264" s="14">
        <f t="shared" si="36"/>
        <v>301098</v>
      </c>
      <c r="W264" s="64">
        <f t="shared" si="43"/>
        <v>0</v>
      </c>
      <c r="X264" s="3" t="str">
        <f t="shared" si="37"/>
        <v>8</v>
      </c>
      <c r="Z264" s="14">
        <f t="shared" si="38"/>
        <v>24087.84</v>
      </c>
      <c r="AA264" s="7">
        <f>VLOOKUP(G264,Ma_KH!$A:$R,14,0)</f>
        <v>60</v>
      </c>
      <c r="AD264" s="7" t="str">
        <f>IFERROR(VLOOKUP(J264,'Chuyển Mã'!$B$3:$C$9,2,0),"")</f>
        <v>Tỉnh</v>
      </c>
      <c r="AE264" s="7" t="str">
        <f t="shared" si="39"/>
        <v>Giò Tai Lưỡi Xào 250</v>
      </c>
      <c r="AF264" s="7">
        <f t="shared" si="40"/>
        <v>6</v>
      </c>
    </row>
    <row r="265" spans="1:32" x14ac:dyDescent="0.25">
      <c r="A265" s="11">
        <v>45903</v>
      </c>
      <c r="B265" s="25">
        <v>4176113606</v>
      </c>
      <c r="C265" s="12" t="s">
        <v>7214</v>
      </c>
      <c r="D265" s="16">
        <f t="shared" si="41"/>
        <v>45903</v>
      </c>
      <c r="G265" s="13" t="s">
        <v>7314</v>
      </c>
      <c r="I265" s="13" t="s">
        <v>7315</v>
      </c>
      <c r="J265" s="13" t="s">
        <v>1796</v>
      </c>
      <c r="K265" s="13" t="s">
        <v>35</v>
      </c>
      <c r="L265" s="25" t="str">
        <f>VLOOKUP($K265,TONG_SL!$A:$D,2,0)</f>
        <v>Tai heo muối 200g</v>
      </c>
      <c r="N265" s="25" t="str">
        <f t="shared" si="42"/>
        <v>K-C6</v>
      </c>
      <c r="Q265" s="25" t="str">
        <f>VLOOKUP(K265,TONG_SL!$A:$D,3,0)</f>
        <v>Túi</v>
      </c>
      <c r="R265" s="54">
        <v>3</v>
      </c>
      <c r="T265" s="1">
        <f>VLOOKUP(VLOOKUP(G265,Ma_KH!$A:$R,18,0)&amp;K265,Gia_MB!$A:$F,6,0)</f>
        <v>55595</v>
      </c>
      <c r="U265" s="14">
        <f t="shared" si="36"/>
        <v>166785</v>
      </c>
      <c r="W265" s="64">
        <f t="shared" si="43"/>
        <v>0</v>
      </c>
      <c r="X265" s="3" t="str">
        <f t="shared" si="37"/>
        <v>8</v>
      </c>
      <c r="Z265" s="14">
        <f t="shared" si="38"/>
        <v>13342.800000000001</v>
      </c>
      <c r="AA265" s="7">
        <f>VLOOKUP(G265,Ma_KH!$A:$R,14,0)</f>
        <v>60</v>
      </c>
      <c r="AD265" s="7" t="str">
        <f>IFERROR(VLOOKUP(J265,'Chuyển Mã'!$B$3:$C$9,2,0),"")</f>
        <v>Tỉnh</v>
      </c>
      <c r="AE265" s="7" t="str">
        <f t="shared" si="39"/>
        <v>Tai heo muối 200g</v>
      </c>
      <c r="AF265" s="7">
        <f t="shared" si="40"/>
        <v>3</v>
      </c>
    </row>
    <row r="266" spans="1:32" x14ac:dyDescent="0.25">
      <c r="A266" s="11">
        <v>45903</v>
      </c>
      <c r="B266" s="25">
        <v>4176113606</v>
      </c>
      <c r="C266" s="12" t="s">
        <v>7214</v>
      </c>
      <c r="D266" s="16">
        <f t="shared" si="41"/>
        <v>45903</v>
      </c>
      <c r="G266" s="13" t="s">
        <v>7314</v>
      </c>
      <c r="I266" s="13" t="s">
        <v>7315</v>
      </c>
      <c r="J266" s="13" t="s">
        <v>1796</v>
      </c>
      <c r="K266" s="13" t="s">
        <v>39</v>
      </c>
      <c r="L266" s="25" t="str">
        <f>VLOOKUP($K266,TONG_SL!$A:$D,2,0)</f>
        <v>Chả cốm 300g</v>
      </c>
      <c r="N266" s="25" t="str">
        <f t="shared" si="42"/>
        <v>K-C6</v>
      </c>
      <c r="Q266" s="25" t="str">
        <f>VLOOKUP(K266,TONG_SL!$A:$D,3,0)</f>
        <v>Túi</v>
      </c>
      <c r="R266" s="54">
        <v>3</v>
      </c>
      <c r="T266" s="1">
        <f>VLOOKUP(VLOOKUP(G266,Ma_KH!$A:$R,18,0)&amp;K266,Gia_MB!$A:$F,6,0)</f>
        <v>74250</v>
      </c>
      <c r="U266" s="14">
        <f t="shared" si="36"/>
        <v>222750</v>
      </c>
      <c r="W266" s="64">
        <f t="shared" si="43"/>
        <v>0</v>
      </c>
      <c r="X266" s="3" t="str">
        <f t="shared" si="37"/>
        <v>8</v>
      </c>
      <c r="Z266" s="14">
        <f t="shared" si="38"/>
        <v>17820</v>
      </c>
      <c r="AA266" s="7">
        <f>VLOOKUP(G266,Ma_KH!$A:$R,14,0)</f>
        <v>60</v>
      </c>
      <c r="AD266" s="7" t="str">
        <f>IFERROR(VLOOKUP(J266,'Chuyển Mã'!$B$3:$C$9,2,0),"")</f>
        <v>Tỉnh</v>
      </c>
      <c r="AE266" s="7" t="str">
        <f t="shared" si="39"/>
        <v>Chả cốm 300g</v>
      </c>
      <c r="AF266" s="7">
        <f t="shared" si="40"/>
        <v>3</v>
      </c>
    </row>
    <row r="267" spans="1:32" x14ac:dyDescent="0.25">
      <c r="A267" s="11">
        <v>45903</v>
      </c>
      <c r="B267" s="25">
        <v>4176113606</v>
      </c>
      <c r="C267" s="12" t="s">
        <v>7214</v>
      </c>
      <c r="D267" s="16">
        <f t="shared" si="41"/>
        <v>45903</v>
      </c>
      <c r="G267" s="13" t="s">
        <v>7314</v>
      </c>
      <c r="I267" s="13" t="s">
        <v>7315</v>
      </c>
      <c r="J267" s="13" t="s">
        <v>1796</v>
      </c>
      <c r="K267" s="13" t="s">
        <v>51</v>
      </c>
      <c r="L267" s="25" t="str">
        <f>VLOOKUP($K267,TONG_SL!$A:$D,2,0)</f>
        <v>Mọc Nấm Hương 250g</v>
      </c>
      <c r="N267" s="25" t="str">
        <f t="shared" si="42"/>
        <v>K-C6</v>
      </c>
      <c r="Q267" s="25" t="str">
        <f>VLOOKUP(K267,TONG_SL!$A:$D,3,0)</f>
        <v>Túi</v>
      </c>
      <c r="R267" s="54">
        <v>6</v>
      </c>
      <c r="T267" s="1">
        <f>VLOOKUP(VLOOKUP(G267,Ma_KH!$A:$R,18,0)&amp;K267,Gia_MB!$A:$F,6,0)</f>
        <v>46000</v>
      </c>
      <c r="U267" s="14">
        <f t="shared" si="36"/>
        <v>276000</v>
      </c>
      <c r="W267" s="64">
        <f t="shared" si="43"/>
        <v>0</v>
      </c>
      <c r="X267" s="3" t="str">
        <f t="shared" si="37"/>
        <v>8</v>
      </c>
      <c r="Z267" s="14">
        <f t="shared" si="38"/>
        <v>22080</v>
      </c>
      <c r="AA267" s="7">
        <f>VLOOKUP(G267,Ma_KH!$A:$R,14,0)</f>
        <v>60</v>
      </c>
      <c r="AD267" s="7" t="str">
        <f>IFERROR(VLOOKUP(J267,'Chuyển Mã'!$B$3:$C$9,2,0),"")</f>
        <v>Tỉnh</v>
      </c>
      <c r="AE267" s="7" t="str">
        <f t="shared" si="39"/>
        <v>Mọc Nấm Hương 250g</v>
      </c>
      <c r="AF267" s="7">
        <f t="shared" si="40"/>
        <v>6</v>
      </c>
    </row>
    <row r="268" spans="1:32" x14ac:dyDescent="0.25">
      <c r="A268" s="11">
        <v>45903</v>
      </c>
      <c r="B268" s="25">
        <v>4176113606</v>
      </c>
      <c r="C268" s="12" t="s">
        <v>7214</v>
      </c>
      <c r="D268" s="16">
        <f t="shared" si="41"/>
        <v>45903</v>
      </c>
      <c r="G268" s="13" t="s">
        <v>7314</v>
      </c>
      <c r="I268" s="13" t="s">
        <v>7315</v>
      </c>
      <c r="J268" s="13" t="s">
        <v>1796</v>
      </c>
      <c r="K268" s="13" t="s">
        <v>30</v>
      </c>
      <c r="L268" s="25" t="str">
        <f>VLOOKUP($K268,TONG_SL!$A:$D,2,0)</f>
        <v>Gà muối 500g</v>
      </c>
      <c r="N268" s="25" t="str">
        <f t="shared" si="42"/>
        <v>K-C6</v>
      </c>
      <c r="Q268" s="25" t="str">
        <f>VLOOKUP(K268,TONG_SL!$A:$D,3,0)</f>
        <v>Túi</v>
      </c>
      <c r="R268" s="54">
        <v>3</v>
      </c>
      <c r="T268" s="1">
        <f>VLOOKUP(VLOOKUP(G268,Ma_KH!$A:$R,18,0)&amp;K268,Gia_MB!$A:$F,6,0)</f>
        <v>111058</v>
      </c>
      <c r="U268" s="14">
        <f t="shared" si="36"/>
        <v>333174</v>
      </c>
      <c r="W268" s="64">
        <f t="shared" si="43"/>
        <v>0</v>
      </c>
      <c r="X268" s="3" t="str">
        <f t="shared" si="37"/>
        <v>8</v>
      </c>
      <c r="Z268" s="14">
        <f t="shared" si="38"/>
        <v>26653.920000000002</v>
      </c>
      <c r="AA268" s="7">
        <f>VLOOKUP(G268,Ma_KH!$A:$R,14,0)</f>
        <v>60</v>
      </c>
      <c r="AD268" s="7" t="str">
        <f>IFERROR(VLOOKUP(J268,'Chuyển Mã'!$B$3:$C$9,2,0),"")</f>
        <v>Tỉnh</v>
      </c>
      <c r="AE268" s="7" t="str">
        <f t="shared" si="39"/>
        <v>Gà muối 500g</v>
      </c>
      <c r="AF268" s="7">
        <f t="shared" si="40"/>
        <v>3</v>
      </c>
    </row>
    <row r="269" spans="1:32" x14ac:dyDescent="0.25">
      <c r="A269" s="11">
        <v>45903</v>
      </c>
      <c r="B269" s="25">
        <v>4176113606</v>
      </c>
      <c r="C269" s="12" t="s">
        <v>7214</v>
      </c>
      <c r="D269" s="16">
        <f t="shared" si="41"/>
        <v>45903</v>
      </c>
      <c r="G269" s="13" t="s">
        <v>7314</v>
      </c>
      <c r="I269" s="13" t="s">
        <v>7315</v>
      </c>
      <c r="J269" s="13" t="s">
        <v>1796</v>
      </c>
      <c r="K269" s="13" t="s">
        <v>27</v>
      </c>
      <c r="L269" s="25" t="str">
        <f>VLOOKUP($K269,TONG_SL!$A:$D,2,0)</f>
        <v>Chân giò heo muối 300g</v>
      </c>
      <c r="N269" s="25" t="str">
        <f t="shared" si="42"/>
        <v>K-C6</v>
      </c>
      <c r="Q269" s="25" t="str">
        <f>VLOOKUP(K269,TONG_SL!$A:$D,3,0)</f>
        <v>Túi</v>
      </c>
      <c r="R269" s="54">
        <v>10</v>
      </c>
      <c r="T269" s="1">
        <f>VLOOKUP(VLOOKUP(G269,Ma_KH!$A:$R,18,0)&amp;K269,Gia_MB!$A:$F,6,0)</f>
        <v>73431</v>
      </c>
      <c r="U269" s="14">
        <f t="shared" si="36"/>
        <v>734310</v>
      </c>
      <c r="W269" s="64">
        <f t="shared" si="43"/>
        <v>0</v>
      </c>
      <c r="X269" s="3" t="str">
        <f t="shared" si="37"/>
        <v>8</v>
      </c>
      <c r="Z269" s="14">
        <f t="shared" si="38"/>
        <v>58744.800000000003</v>
      </c>
      <c r="AA269" s="7">
        <f>VLOOKUP(G269,Ma_KH!$A:$R,14,0)</f>
        <v>60</v>
      </c>
      <c r="AD269" s="7" t="str">
        <f>IFERROR(VLOOKUP(J269,'Chuyển Mã'!$B$3:$C$9,2,0),"")</f>
        <v>Tỉnh</v>
      </c>
      <c r="AE269" s="7" t="str">
        <f t="shared" si="39"/>
        <v>Chân giò heo muối 300g</v>
      </c>
      <c r="AF269" s="7">
        <f t="shared" si="40"/>
        <v>10</v>
      </c>
    </row>
    <row r="270" spans="1:32" x14ac:dyDescent="0.25">
      <c r="A270" s="11">
        <v>45903</v>
      </c>
      <c r="B270" s="25">
        <v>4176575632</v>
      </c>
      <c r="C270" s="12" t="s">
        <v>7214</v>
      </c>
      <c r="D270" s="16">
        <f t="shared" si="41"/>
        <v>45903</v>
      </c>
      <c r="G270" s="13" t="s">
        <v>7314</v>
      </c>
      <c r="I270" s="25" t="s">
        <v>8979</v>
      </c>
      <c r="J270" s="13" t="s">
        <v>1796</v>
      </c>
      <c r="K270" s="13" t="s">
        <v>27</v>
      </c>
      <c r="L270" s="25" t="str">
        <f>VLOOKUP($K270,TONG_SL!$A:$D,2,0)</f>
        <v>Chân giò heo muối 300g</v>
      </c>
      <c r="N270" s="25" t="str">
        <f t="shared" si="42"/>
        <v>K-C6</v>
      </c>
      <c r="Q270" s="25" t="str">
        <f>VLOOKUP(K270,TONG_SL!$A:$D,3,0)</f>
        <v>Túi</v>
      </c>
      <c r="R270" s="54">
        <v>30</v>
      </c>
      <c r="T270" s="1">
        <f>VLOOKUP(VLOOKUP(G270,Ma_KH!$A:$R,18,0)&amp;K270,Gia_MB!$A:$F,6,0)</f>
        <v>73431</v>
      </c>
      <c r="U270" s="14">
        <f t="shared" ref="U270:U333" si="44">T270*R270</f>
        <v>2202930</v>
      </c>
      <c r="W270" s="64">
        <f t="shared" si="43"/>
        <v>0</v>
      </c>
      <c r="X270" s="3" t="str">
        <f t="shared" ref="X270:X333" si="45">IF(B270&lt;&gt;"","8","0")</f>
        <v>8</v>
      </c>
      <c r="Z270" s="14">
        <f t="shared" ref="Z270:Z333" si="46">U270*X270%</f>
        <v>176234.4</v>
      </c>
      <c r="AA270" s="7">
        <f>VLOOKUP(G270,Ma_KH!$A:$R,14,0)</f>
        <v>60</v>
      </c>
      <c r="AD270" s="7" t="str">
        <f>IFERROR(VLOOKUP(J270,'Chuyển Mã'!$B$3:$C$9,2,0),"")</f>
        <v>Tỉnh</v>
      </c>
      <c r="AE270" s="7" t="str">
        <f t="shared" si="39"/>
        <v>Chân giò heo muối 300g</v>
      </c>
      <c r="AF270" s="7">
        <f t="shared" si="40"/>
        <v>30</v>
      </c>
    </row>
    <row r="271" spans="1:32" x14ac:dyDescent="0.25">
      <c r="A271" s="11">
        <v>45903</v>
      </c>
      <c r="B271" s="25">
        <v>4176575632</v>
      </c>
      <c r="C271" s="12" t="s">
        <v>7214</v>
      </c>
      <c r="D271" s="16">
        <f t="shared" si="41"/>
        <v>45903</v>
      </c>
      <c r="G271" s="13" t="s">
        <v>7314</v>
      </c>
      <c r="I271" s="25" t="s">
        <v>8979</v>
      </c>
      <c r="J271" s="13" t="s">
        <v>1796</v>
      </c>
      <c r="K271" s="13" t="s">
        <v>35</v>
      </c>
      <c r="L271" s="25" t="str">
        <f>VLOOKUP($K271,TONG_SL!$A:$D,2,0)</f>
        <v>Tai heo muối 200g</v>
      </c>
      <c r="N271" s="25" t="str">
        <f t="shared" si="42"/>
        <v>K-C6</v>
      </c>
      <c r="Q271" s="25" t="str">
        <f>VLOOKUP(K271,TONG_SL!$A:$D,3,0)</f>
        <v>Túi</v>
      </c>
      <c r="R271" s="54">
        <v>5</v>
      </c>
      <c r="T271" s="1">
        <f>VLOOKUP(VLOOKUP(G271,Ma_KH!$A:$R,18,0)&amp;K271,Gia_MB!$A:$F,6,0)</f>
        <v>55595</v>
      </c>
      <c r="U271" s="14">
        <f t="shared" si="44"/>
        <v>277975</v>
      </c>
      <c r="W271" s="64">
        <f t="shared" si="43"/>
        <v>0</v>
      </c>
      <c r="X271" s="3" t="str">
        <f t="shared" si="45"/>
        <v>8</v>
      </c>
      <c r="Z271" s="14">
        <f t="shared" si="46"/>
        <v>22238</v>
      </c>
      <c r="AA271" s="7">
        <f>VLOOKUP(G271,Ma_KH!$A:$R,14,0)</f>
        <v>60</v>
      </c>
      <c r="AD271" s="7" t="str">
        <f>IFERROR(VLOOKUP(J271,'Chuyển Mã'!$B$3:$C$9,2,0),"")</f>
        <v>Tỉnh</v>
      </c>
      <c r="AE271" s="7" t="str">
        <f t="shared" si="39"/>
        <v>Tai heo muối 200g</v>
      </c>
      <c r="AF271" s="7">
        <f t="shared" si="40"/>
        <v>5</v>
      </c>
    </row>
    <row r="272" spans="1:32" x14ac:dyDescent="0.25">
      <c r="A272" s="11">
        <v>45903</v>
      </c>
      <c r="B272" s="25">
        <v>4176575632</v>
      </c>
      <c r="C272" s="12" t="s">
        <v>7214</v>
      </c>
      <c r="D272" s="16">
        <f t="shared" si="41"/>
        <v>45903</v>
      </c>
      <c r="G272" s="13" t="s">
        <v>7314</v>
      </c>
      <c r="I272" s="25" t="s">
        <v>8979</v>
      </c>
      <c r="J272" s="13" t="s">
        <v>1796</v>
      </c>
      <c r="K272" s="13" t="s">
        <v>32</v>
      </c>
      <c r="L272" s="25" t="str">
        <f>VLOOKUP($K272,TONG_SL!$A:$D,2,0)</f>
        <v>Giò Tai Lưỡi Xào 250</v>
      </c>
      <c r="N272" s="25" t="str">
        <f t="shared" si="42"/>
        <v>K-C6</v>
      </c>
      <c r="Q272" s="25" t="str">
        <f>VLOOKUP(K272,TONG_SL!$A:$D,3,0)</f>
        <v>Túi</v>
      </c>
      <c r="R272" s="54">
        <v>5</v>
      </c>
      <c r="T272" s="1">
        <f>VLOOKUP(VLOOKUP(G272,Ma_KH!$A:$R,18,0)&amp;K272,Gia_MB!$A:$F,6,0)</f>
        <v>50183</v>
      </c>
      <c r="U272" s="14">
        <f t="shared" si="44"/>
        <v>250915</v>
      </c>
      <c r="W272" s="64">
        <f t="shared" si="43"/>
        <v>0</v>
      </c>
      <c r="X272" s="3" t="str">
        <f t="shared" si="45"/>
        <v>8</v>
      </c>
      <c r="Z272" s="14">
        <f t="shared" si="46"/>
        <v>20073.2</v>
      </c>
      <c r="AA272" s="7">
        <f>VLOOKUP(G272,Ma_KH!$A:$R,14,0)</f>
        <v>60</v>
      </c>
      <c r="AD272" s="7" t="str">
        <f>IFERROR(VLOOKUP(J272,'Chuyển Mã'!$B$3:$C$9,2,0),"")</f>
        <v>Tỉnh</v>
      </c>
      <c r="AE272" s="7" t="str">
        <f t="shared" si="39"/>
        <v>Giò Tai Lưỡi Xào 250</v>
      </c>
      <c r="AF272" s="7">
        <f t="shared" si="40"/>
        <v>5</v>
      </c>
    </row>
    <row r="273" spans="1:32" x14ac:dyDescent="0.25">
      <c r="A273" s="11">
        <v>45903</v>
      </c>
      <c r="B273" s="25">
        <v>4176575632</v>
      </c>
      <c r="C273" s="12" t="s">
        <v>7214</v>
      </c>
      <c r="D273" s="16">
        <f t="shared" si="41"/>
        <v>45903</v>
      </c>
      <c r="G273" s="13" t="s">
        <v>7314</v>
      </c>
      <c r="I273" s="25" t="s">
        <v>8979</v>
      </c>
      <c r="J273" s="13" t="s">
        <v>1796</v>
      </c>
      <c r="K273" s="13" t="s">
        <v>51</v>
      </c>
      <c r="L273" s="25" t="str">
        <f>VLOOKUP($K273,TONG_SL!$A:$D,2,0)</f>
        <v>Mọc Nấm Hương 250g</v>
      </c>
      <c r="N273" s="25" t="str">
        <f t="shared" si="42"/>
        <v>K-C6</v>
      </c>
      <c r="Q273" s="25" t="str">
        <f>VLOOKUP(K273,TONG_SL!$A:$D,3,0)</f>
        <v>Túi</v>
      </c>
      <c r="R273" s="54">
        <v>15</v>
      </c>
      <c r="T273" s="1">
        <f>VLOOKUP(VLOOKUP(G273,Ma_KH!$A:$R,18,0)&amp;K273,Gia_MB!$A:$F,6,0)</f>
        <v>46000</v>
      </c>
      <c r="U273" s="14">
        <f t="shared" si="44"/>
        <v>690000</v>
      </c>
      <c r="W273" s="64">
        <f t="shared" si="43"/>
        <v>0</v>
      </c>
      <c r="X273" s="3" t="str">
        <f t="shared" si="45"/>
        <v>8</v>
      </c>
      <c r="Z273" s="14">
        <f t="shared" si="46"/>
        <v>55200</v>
      </c>
      <c r="AA273" s="7">
        <f>VLOOKUP(G273,Ma_KH!$A:$R,14,0)</f>
        <v>60</v>
      </c>
      <c r="AD273" s="7" t="str">
        <f>IFERROR(VLOOKUP(J273,'Chuyển Mã'!$B$3:$C$9,2,0),"")</f>
        <v>Tỉnh</v>
      </c>
      <c r="AE273" s="7" t="str">
        <f t="shared" si="39"/>
        <v>Mọc Nấm Hương 250g</v>
      </c>
      <c r="AF273" s="7">
        <f t="shared" si="40"/>
        <v>15</v>
      </c>
    </row>
    <row r="274" spans="1:32" x14ac:dyDescent="0.25">
      <c r="A274" s="11">
        <v>45903</v>
      </c>
      <c r="B274" s="25">
        <v>4176575632</v>
      </c>
      <c r="C274" s="12" t="s">
        <v>7214</v>
      </c>
      <c r="D274" s="16">
        <f t="shared" si="41"/>
        <v>45903</v>
      </c>
      <c r="G274" s="13" t="s">
        <v>7314</v>
      </c>
      <c r="I274" s="25" t="s">
        <v>8979</v>
      </c>
      <c r="J274" s="13" t="s">
        <v>1796</v>
      </c>
      <c r="K274" s="13" t="s">
        <v>49</v>
      </c>
      <c r="L274" s="25" t="str">
        <f>VLOOKUP($K274,TONG_SL!$A:$D,2,0)</f>
        <v>Giò sụn gà 250g</v>
      </c>
      <c r="N274" s="25" t="str">
        <f t="shared" si="42"/>
        <v>K-C6</v>
      </c>
      <c r="Q274" s="25" t="str">
        <f>VLOOKUP(K274,TONG_SL!$A:$D,3,0)</f>
        <v>Túi</v>
      </c>
      <c r="R274" s="54">
        <v>5</v>
      </c>
      <c r="T274" s="1">
        <f>VLOOKUP(VLOOKUP(G274,Ma_KH!$A:$R,18,0)&amp;K274,Gia_MB!$A:$F,6,0)</f>
        <v>50400</v>
      </c>
      <c r="U274" s="14">
        <f t="shared" si="44"/>
        <v>252000</v>
      </c>
      <c r="W274" s="64">
        <f t="shared" si="43"/>
        <v>0</v>
      </c>
      <c r="X274" s="3" t="str">
        <f t="shared" si="45"/>
        <v>8</v>
      </c>
      <c r="Z274" s="14">
        <f t="shared" si="46"/>
        <v>20160</v>
      </c>
      <c r="AA274" s="7">
        <f>VLOOKUP(G274,Ma_KH!$A:$R,14,0)</f>
        <v>60</v>
      </c>
      <c r="AD274" s="7" t="str">
        <f>IFERROR(VLOOKUP(J274,'Chuyển Mã'!$B$3:$C$9,2,0),"")</f>
        <v>Tỉnh</v>
      </c>
      <c r="AE274" s="7" t="str">
        <f t="shared" si="39"/>
        <v>Giò sụn gà 250g</v>
      </c>
      <c r="AF274" s="7">
        <f t="shared" si="40"/>
        <v>5</v>
      </c>
    </row>
    <row r="275" spans="1:32" x14ac:dyDescent="0.25">
      <c r="A275" s="11">
        <v>45903</v>
      </c>
      <c r="B275" s="25">
        <v>4176113592</v>
      </c>
      <c r="C275" s="12" t="s">
        <v>7214</v>
      </c>
      <c r="D275" s="16">
        <f t="shared" si="41"/>
        <v>45903</v>
      </c>
      <c r="G275" s="13" t="s">
        <v>7316</v>
      </c>
      <c r="I275" s="13" t="s">
        <v>7317</v>
      </c>
      <c r="J275" s="13" t="s">
        <v>1796</v>
      </c>
      <c r="K275" s="13" t="s">
        <v>30</v>
      </c>
      <c r="L275" s="25" t="str">
        <f>VLOOKUP($K275,TONG_SL!$A:$D,2,0)</f>
        <v>Gà muối 500g</v>
      </c>
      <c r="N275" s="25" t="str">
        <f t="shared" si="42"/>
        <v>K-C6</v>
      </c>
      <c r="Q275" s="25" t="str">
        <f>VLOOKUP(K275,TONG_SL!$A:$D,3,0)</f>
        <v>Túi</v>
      </c>
      <c r="R275" s="54">
        <v>12</v>
      </c>
      <c r="T275" s="1">
        <f>VLOOKUP(VLOOKUP(G275,Ma_KH!$A:$R,18,0)&amp;K275,Gia_MB!$A:$F,6,0)</f>
        <v>111058</v>
      </c>
      <c r="U275" s="14">
        <f t="shared" si="44"/>
        <v>1332696</v>
      </c>
      <c r="W275" s="64">
        <f t="shared" si="43"/>
        <v>0</v>
      </c>
      <c r="X275" s="3" t="str">
        <f t="shared" si="45"/>
        <v>8</v>
      </c>
      <c r="Z275" s="14">
        <f t="shared" si="46"/>
        <v>106615.68000000001</v>
      </c>
      <c r="AA275" s="7">
        <f>VLOOKUP(G275,Ma_KH!$A:$R,14,0)</f>
        <v>60</v>
      </c>
      <c r="AD275" s="7" t="str">
        <f>IFERROR(VLOOKUP(J275,'Chuyển Mã'!$B$3:$C$9,2,0),"")</f>
        <v>Tỉnh</v>
      </c>
      <c r="AE275" s="7" t="str">
        <f t="shared" si="39"/>
        <v>Gà muối 500g</v>
      </c>
      <c r="AF275" s="7">
        <f t="shared" si="40"/>
        <v>12</v>
      </c>
    </row>
    <row r="276" spans="1:32" x14ac:dyDescent="0.25">
      <c r="A276" s="11">
        <v>45903</v>
      </c>
      <c r="B276" s="25">
        <v>4176113592</v>
      </c>
      <c r="C276" s="12" t="s">
        <v>7214</v>
      </c>
      <c r="D276" s="16">
        <f t="shared" si="41"/>
        <v>45903</v>
      </c>
      <c r="G276" s="13" t="s">
        <v>7316</v>
      </c>
      <c r="I276" s="13" t="s">
        <v>7317</v>
      </c>
      <c r="J276" s="13" t="s">
        <v>1796</v>
      </c>
      <c r="K276" s="13" t="s">
        <v>27</v>
      </c>
      <c r="L276" s="25" t="str">
        <f>VLOOKUP($K276,TONG_SL!$A:$D,2,0)</f>
        <v>Chân giò heo muối 300g</v>
      </c>
      <c r="N276" s="25" t="str">
        <f t="shared" si="42"/>
        <v>K-C6</v>
      </c>
      <c r="Q276" s="25" t="str">
        <f>VLOOKUP(K276,TONG_SL!$A:$D,3,0)</f>
        <v>Túi</v>
      </c>
      <c r="R276" s="54">
        <v>3</v>
      </c>
      <c r="T276" s="1">
        <f>VLOOKUP(VLOOKUP(G276,Ma_KH!$A:$R,18,0)&amp;K276,Gia_MB!$A:$F,6,0)</f>
        <v>73431</v>
      </c>
      <c r="U276" s="14">
        <f t="shared" si="44"/>
        <v>220293</v>
      </c>
      <c r="W276" s="64">
        <f t="shared" si="43"/>
        <v>0</v>
      </c>
      <c r="X276" s="3" t="str">
        <f t="shared" si="45"/>
        <v>8</v>
      </c>
      <c r="Z276" s="14">
        <f t="shared" si="46"/>
        <v>17623.439999999999</v>
      </c>
      <c r="AA276" s="7">
        <f>VLOOKUP(G276,Ma_KH!$A:$R,14,0)</f>
        <v>60</v>
      </c>
      <c r="AD276" s="7" t="str">
        <f>IFERROR(VLOOKUP(J276,'Chuyển Mã'!$B$3:$C$9,2,0),"")</f>
        <v>Tỉnh</v>
      </c>
      <c r="AE276" s="7" t="str">
        <f t="shared" si="39"/>
        <v>Chân giò heo muối 300g</v>
      </c>
      <c r="AF276" s="7">
        <f t="shared" si="40"/>
        <v>3</v>
      </c>
    </row>
    <row r="277" spans="1:32" x14ac:dyDescent="0.25">
      <c r="A277" s="11">
        <v>45903</v>
      </c>
      <c r="B277" s="25">
        <v>4176113585</v>
      </c>
      <c r="C277" s="12" t="s">
        <v>7214</v>
      </c>
      <c r="D277" s="16">
        <f t="shared" si="41"/>
        <v>45903</v>
      </c>
      <c r="G277" s="13" t="s">
        <v>7316</v>
      </c>
      <c r="I277" s="13" t="s">
        <v>7318</v>
      </c>
      <c r="J277" s="13" t="s">
        <v>1796</v>
      </c>
      <c r="K277" s="13" t="s">
        <v>27</v>
      </c>
      <c r="L277" s="25" t="str">
        <f>VLOOKUP($K277,TONG_SL!$A:$D,2,0)</f>
        <v>Chân giò heo muối 300g</v>
      </c>
      <c r="N277" s="25" t="str">
        <f t="shared" si="42"/>
        <v>K-C6</v>
      </c>
      <c r="Q277" s="25" t="str">
        <f>VLOOKUP(K277,TONG_SL!$A:$D,3,0)</f>
        <v>Túi</v>
      </c>
      <c r="R277" s="54">
        <v>6</v>
      </c>
      <c r="T277" s="1">
        <f>VLOOKUP(VLOOKUP(G277,Ma_KH!$A:$R,18,0)&amp;K277,Gia_MB!$A:$F,6,0)</f>
        <v>73431</v>
      </c>
      <c r="U277" s="14">
        <f t="shared" si="44"/>
        <v>440586</v>
      </c>
      <c r="W277" s="64">
        <f t="shared" si="43"/>
        <v>0</v>
      </c>
      <c r="X277" s="3" t="str">
        <f t="shared" si="45"/>
        <v>8</v>
      </c>
      <c r="Z277" s="14">
        <f t="shared" si="46"/>
        <v>35246.879999999997</v>
      </c>
      <c r="AA277" s="7">
        <f>VLOOKUP(G277,Ma_KH!$A:$R,14,0)</f>
        <v>60</v>
      </c>
      <c r="AD277" s="7" t="str">
        <f>IFERROR(VLOOKUP(J277,'Chuyển Mã'!$B$3:$C$9,2,0),"")</f>
        <v>Tỉnh</v>
      </c>
      <c r="AE277" s="7" t="str">
        <f t="shared" si="39"/>
        <v>Chân giò heo muối 300g</v>
      </c>
      <c r="AF277" s="7">
        <f t="shared" si="40"/>
        <v>6</v>
      </c>
    </row>
    <row r="278" spans="1:32" x14ac:dyDescent="0.25">
      <c r="A278" s="11">
        <v>45903</v>
      </c>
      <c r="B278" s="25">
        <v>4176113585</v>
      </c>
      <c r="C278" s="12" t="s">
        <v>7214</v>
      </c>
      <c r="D278" s="16">
        <f t="shared" si="41"/>
        <v>45903</v>
      </c>
      <c r="G278" s="13" t="s">
        <v>7316</v>
      </c>
      <c r="I278" s="13" t="s">
        <v>7318</v>
      </c>
      <c r="J278" s="13" t="s">
        <v>1796</v>
      </c>
      <c r="K278" s="13" t="s">
        <v>51</v>
      </c>
      <c r="L278" s="25" t="str">
        <f>VLOOKUP($K278,TONG_SL!$A:$D,2,0)</f>
        <v>Mọc Nấm Hương 250g</v>
      </c>
      <c r="N278" s="25" t="str">
        <f t="shared" si="42"/>
        <v>K-C6</v>
      </c>
      <c r="Q278" s="25" t="str">
        <f>VLOOKUP(K278,TONG_SL!$A:$D,3,0)</f>
        <v>Túi</v>
      </c>
      <c r="R278" s="54">
        <v>15</v>
      </c>
      <c r="T278" s="1">
        <f>VLOOKUP(VLOOKUP(G278,Ma_KH!$A:$R,18,0)&amp;K278,Gia_MB!$A:$F,6,0)</f>
        <v>46000</v>
      </c>
      <c r="U278" s="14">
        <f t="shared" si="44"/>
        <v>690000</v>
      </c>
      <c r="W278" s="64">
        <f t="shared" si="43"/>
        <v>0</v>
      </c>
      <c r="X278" s="3" t="str">
        <f t="shared" si="45"/>
        <v>8</v>
      </c>
      <c r="Z278" s="14">
        <f t="shared" si="46"/>
        <v>55200</v>
      </c>
      <c r="AA278" s="7">
        <f>VLOOKUP(G278,Ma_KH!$A:$R,14,0)</f>
        <v>60</v>
      </c>
      <c r="AD278" s="7" t="str">
        <f>IFERROR(VLOOKUP(J278,'Chuyển Mã'!$B$3:$C$9,2,0),"")</f>
        <v>Tỉnh</v>
      </c>
      <c r="AE278" s="7" t="str">
        <f t="shared" si="39"/>
        <v>Mọc Nấm Hương 250g</v>
      </c>
      <c r="AF278" s="7">
        <f t="shared" si="40"/>
        <v>15</v>
      </c>
    </row>
    <row r="279" spans="1:32" x14ac:dyDescent="0.25">
      <c r="A279" s="11">
        <v>45903</v>
      </c>
      <c r="B279" s="25">
        <v>4176113589</v>
      </c>
      <c r="C279" s="12" t="s">
        <v>7214</v>
      </c>
      <c r="D279" s="16">
        <f t="shared" si="41"/>
        <v>45903</v>
      </c>
      <c r="G279" s="13" t="s">
        <v>7316</v>
      </c>
      <c r="I279" s="13" t="s">
        <v>7319</v>
      </c>
      <c r="J279" s="13" t="s">
        <v>1796</v>
      </c>
      <c r="K279" s="13" t="s">
        <v>39</v>
      </c>
      <c r="L279" s="25" t="str">
        <f>VLOOKUP($K279,TONG_SL!$A:$D,2,0)</f>
        <v>Chả cốm 300g</v>
      </c>
      <c r="N279" s="25" t="str">
        <f t="shared" si="42"/>
        <v>K-C6</v>
      </c>
      <c r="Q279" s="25" t="str">
        <f>VLOOKUP(K279,TONG_SL!$A:$D,3,0)</f>
        <v>Túi</v>
      </c>
      <c r="R279" s="54">
        <v>6</v>
      </c>
      <c r="T279" s="1">
        <f>VLOOKUP(VLOOKUP(G279,Ma_KH!$A:$R,18,0)&amp;K279,Gia_MB!$A:$F,6,0)</f>
        <v>74250</v>
      </c>
      <c r="U279" s="14">
        <f t="shared" si="44"/>
        <v>445500</v>
      </c>
      <c r="W279" s="64">
        <f t="shared" si="43"/>
        <v>0</v>
      </c>
      <c r="X279" s="3" t="str">
        <f t="shared" si="45"/>
        <v>8</v>
      </c>
      <c r="Z279" s="14">
        <f t="shared" si="46"/>
        <v>35640</v>
      </c>
      <c r="AA279" s="7">
        <f>VLOOKUP(G279,Ma_KH!$A:$R,14,0)</f>
        <v>60</v>
      </c>
      <c r="AD279" s="7" t="str">
        <f>IFERROR(VLOOKUP(J279,'Chuyển Mã'!$B$3:$C$9,2,0),"")</f>
        <v>Tỉnh</v>
      </c>
      <c r="AE279" s="7" t="str">
        <f t="shared" si="39"/>
        <v>Chả cốm 300g</v>
      </c>
      <c r="AF279" s="7">
        <f t="shared" si="40"/>
        <v>6</v>
      </c>
    </row>
    <row r="280" spans="1:32" x14ac:dyDescent="0.25">
      <c r="A280" s="11">
        <v>45903</v>
      </c>
      <c r="B280" s="25">
        <v>4176113589</v>
      </c>
      <c r="C280" s="12" t="s">
        <v>7214</v>
      </c>
      <c r="D280" s="16">
        <f t="shared" si="41"/>
        <v>45903</v>
      </c>
      <c r="G280" s="13" t="s">
        <v>7316</v>
      </c>
      <c r="I280" s="13" t="s">
        <v>7319</v>
      </c>
      <c r="J280" s="13" t="s">
        <v>1796</v>
      </c>
      <c r="K280" s="13" t="s">
        <v>51</v>
      </c>
      <c r="L280" s="25" t="str">
        <f>VLOOKUP($K280,TONG_SL!$A:$D,2,0)</f>
        <v>Mọc Nấm Hương 250g</v>
      </c>
      <c r="N280" s="25" t="str">
        <f t="shared" si="42"/>
        <v>K-C6</v>
      </c>
      <c r="Q280" s="25" t="str">
        <f>VLOOKUP(K280,TONG_SL!$A:$D,3,0)</f>
        <v>Túi</v>
      </c>
      <c r="R280" s="54">
        <v>9</v>
      </c>
      <c r="T280" s="1">
        <f>VLOOKUP(VLOOKUP(G280,Ma_KH!$A:$R,18,0)&amp;K280,Gia_MB!$A:$F,6,0)</f>
        <v>46000</v>
      </c>
      <c r="U280" s="14">
        <f t="shared" si="44"/>
        <v>414000</v>
      </c>
      <c r="W280" s="64">
        <f t="shared" si="43"/>
        <v>0</v>
      </c>
      <c r="X280" s="3" t="str">
        <f t="shared" si="45"/>
        <v>8</v>
      </c>
      <c r="Z280" s="14">
        <f t="shared" si="46"/>
        <v>33120</v>
      </c>
      <c r="AA280" s="7">
        <f>VLOOKUP(G280,Ma_KH!$A:$R,14,0)</f>
        <v>60</v>
      </c>
      <c r="AD280" s="7" t="str">
        <f>IFERROR(VLOOKUP(J280,'Chuyển Mã'!$B$3:$C$9,2,0),"")</f>
        <v>Tỉnh</v>
      </c>
      <c r="AE280" s="7" t="str">
        <f t="shared" si="39"/>
        <v>Mọc Nấm Hương 250g</v>
      </c>
      <c r="AF280" s="7">
        <f t="shared" si="40"/>
        <v>9</v>
      </c>
    </row>
    <row r="281" spans="1:32" x14ac:dyDescent="0.25">
      <c r="A281" s="11">
        <v>45903</v>
      </c>
      <c r="B281" s="25">
        <v>4176113589</v>
      </c>
      <c r="C281" s="12" t="s">
        <v>7214</v>
      </c>
      <c r="D281" s="16">
        <f t="shared" si="41"/>
        <v>45903</v>
      </c>
      <c r="G281" s="13" t="s">
        <v>7316</v>
      </c>
      <c r="I281" s="13" t="s">
        <v>7319</v>
      </c>
      <c r="J281" s="13" t="s">
        <v>1796</v>
      </c>
      <c r="K281" s="13" t="s">
        <v>41</v>
      </c>
      <c r="L281" s="25" t="str">
        <f>VLOOKUP($K281,TONG_SL!$A:$D,2,0)</f>
        <v>Chả nướng 300g</v>
      </c>
      <c r="N281" s="25" t="str">
        <f t="shared" si="42"/>
        <v>K-C6</v>
      </c>
      <c r="Q281" s="25" t="str">
        <f>VLOOKUP(K281,TONG_SL!$A:$D,3,0)</f>
        <v>Túi</v>
      </c>
      <c r="R281" s="54">
        <v>6</v>
      </c>
      <c r="T281" s="1">
        <f>VLOOKUP(VLOOKUP(G281,Ma_KH!$A:$R,18,0)&amp;K281,Gia_MB!$A:$F,6,0)</f>
        <v>70950</v>
      </c>
      <c r="U281" s="14">
        <f t="shared" si="44"/>
        <v>425700</v>
      </c>
      <c r="W281" s="64">
        <f t="shared" si="43"/>
        <v>0</v>
      </c>
      <c r="X281" s="3" t="str">
        <f t="shared" si="45"/>
        <v>8</v>
      </c>
      <c r="Z281" s="14">
        <f t="shared" si="46"/>
        <v>34056</v>
      </c>
      <c r="AA281" s="7">
        <f>VLOOKUP(G281,Ma_KH!$A:$R,14,0)</f>
        <v>60</v>
      </c>
      <c r="AD281" s="7" t="str">
        <f>IFERROR(VLOOKUP(J281,'Chuyển Mã'!$B$3:$C$9,2,0),"")</f>
        <v>Tỉnh</v>
      </c>
      <c r="AE281" s="7" t="str">
        <f t="shared" si="39"/>
        <v>Chả nướng 300g</v>
      </c>
      <c r="AF281" s="7">
        <f t="shared" si="40"/>
        <v>6</v>
      </c>
    </row>
    <row r="282" spans="1:32" x14ac:dyDescent="0.25">
      <c r="A282" s="11">
        <v>45903</v>
      </c>
      <c r="B282" s="25">
        <v>4176113589</v>
      </c>
      <c r="C282" s="12" t="s">
        <v>7214</v>
      </c>
      <c r="D282" s="16">
        <f t="shared" si="41"/>
        <v>45903</v>
      </c>
      <c r="G282" s="13" t="s">
        <v>7316</v>
      </c>
      <c r="I282" s="13" t="s">
        <v>7319</v>
      </c>
      <c r="J282" s="13" t="s">
        <v>1796</v>
      </c>
      <c r="K282" s="13" t="s">
        <v>30</v>
      </c>
      <c r="L282" s="25" t="str">
        <f>VLOOKUP($K282,TONG_SL!$A:$D,2,0)</f>
        <v>Gà muối 500g</v>
      </c>
      <c r="N282" s="25" t="str">
        <f t="shared" si="42"/>
        <v>K-C6</v>
      </c>
      <c r="Q282" s="25" t="str">
        <f>VLOOKUP(K282,TONG_SL!$A:$D,3,0)</f>
        <v>Túi</v>
      </c>
      <c r="R282" s="54">
        <v>15</v>
      </c>
      <c r="T282" s="1">
        <f>VLOOKUP(VLOOKUP(G282,Ma_KH!$A:$R,18,0)&amp;K282,Gia_MB!$A:$F,6,0)</f>
        <v>111058</v>
      </c>
      <c r="U282" s="14">
        <f t="shared" si="44"/>
        <v>1665870</v>
      </c>
      <c r="W282" s="64">
        <f t="shared" si="43"/>
        <v>0</v>
      </c>
      <c r="X282" s="3" t="str">
        <f t="shared" si="45"/>
        <v>8</v>
      </c>
      <c r="Z282" s="14">
        <f t="shared" si="46"/>
        <v>133269.6</v>
      </c>
      <c r="AA282" s="7">
        <f>VLOOKUP(G282,Ma_KH!$A:$R,14,0)</f>
        <v>60</v>
      </c>
      <c r="AD282" s="7" t="str">
        <f>IFERROR(VLOOKUP(J282,'Chuyển Mã'!$B$3:$C$9,2,0),"")</f>
        <v>Tỉnh</v>
      </c>
      <c r="AE282" s="7" t="str">
        <f t="shared" si="39"/>
        <v>Gà muối 500g</v>
      </c>
      <c r="AF282" s="7">
        <f t="shared" si="40"/>
        <v>15</v>
      </c>
    </row>
    <row r="283" spans="1:32" x14ac:dyDescent="0.25">
      <c r="A283" s="11">
        <v>45903</v>
      </c>
      <c r="B283" s="25">
        <v>4176113589</v>
      </c>
      <c r="C283" s="12" t="s">
        <v>7214</v>
      </c>
      <c r="D283" s="16">
        <f t="shared" si="41"/>
        <v>45903</v>
      </c>
      <c r="G283" s="13" t="s">
        <v>7316</v>
      </c>
      <c r="I283" s="13" t="s">
        <v>7319</v>
      </c>
      <c r="J283" s="13" t="s">
        <v>1796</v>
      </c>
      <c r="K283" s="13" t="s">
        <v>27</v>
      </c>
      <c r="L283" s="25" t="str">
        <f>VLOOKUP($K283,TONG_SL!$A:$D,2,0)</f>
        <v>Chân giò heo muối 300g</v>
      </c>
      <c r="N283" s="25" t="str">
        <f t="shared" si="42"/>
        <v>K-C6</v>
      </c>
      <c r="Q283" s="25" t="str">
        <f>VLOOKUP(K283,TONG_SL!$A:$D,3,0)</f>
        <v>Túi</v>
      </c>
      <c r="R283" s="54">
        <v>15</v>
      </c>
      <c r="T283" s="1">
        <f>VLOOKUP(VLOOKUP(G283,Ma_KH!$A:$R,18,0)&amp;K283,Gia_MB!$A:$F,6,0)</f>
        <v>73431</v>
      </c>
      <c r="U283" s="14">
        <f t="shared" si="44"/>
        <v>1101465</v>
      </c>
      <c r="W283" s="64">
        <f t="shared" si="43"/>
        <v>0</v>
      </c>
      <c r="X283" s="3" t="str">
        <f t="shared" si="45"/>
        <v>8</v>
      </c>
      <c r="Z283" s="14">
        <f t="shared" si="46"/>
        <v>88117.2</v>
      </c>
      <c r="AA283" s="7">
        <f>VLOOKUP(G283,Ma_KH!$A:$R,14,0)</f>
        <v>60</v>
      </c>
      <c r="AD283" s="7" t="str">
        <f>IFERROR(VLOOKUP(J283,'Chuyển Mã'!$B$3:$C$9,2,0),"")</f>
        <v>Tỉnh</v>
      </c>
      <c r="AE283" s="7" t="str">
        <f t="shared" si="39"/>
        <v>Chân giò heo muối 300g</v>
      </c>
      <c r="AF283" s="7">
        <f t="shared" si="40"/>
        <v>15</v>
      </c>
    </row>
    <row r="284" spans="1:32" x14ac:dyDescent="0.25">
      <c r="A284" s="11">
        <v>45903</v>
      </c>
      <c r="B284" s="25">
        <v>4176113590</v>
      </c>
      <c r="C284" s="12" t="s">
        <v>7214</v>
      </c>
      <c r="D284" s="16">
        <f t="shared" si="41"/>
        <v>45903</v>
      </c>
      <c r="G284" s="13" t="s">
        <v>7316</v>
      </c>
      <c r="I284" s="13" t="s">
        <v>7320</v>
      </c>
      <c r="J284" s="13" t="s">
        <v>1796</v>
      </c>
      <c r="K284" s="13" t="s">
        <v>35</v>
      </c>
      <c r="L284" s="25" t="str">
        <f>VLOOKUP($K284,TONG_SL!$A:$D,2,0)</f>
        <v>Tai heo muối 200g</v>
      </c>
      <c r="N284" s="25" t="str">
        <f t="shared" si="42"/>
        <v>K-C6</v>
      </c>
      <c r="Q284" s="25" t="str">
        <f>VLOOKUP(K284,TONG_SL!$A:$D,3,0)</f>
        <v>Túi</v>
      </c>
      <c r="R284" s="54">
        <v>5</v>
      </c>
      <c r="T284" s="1">
        <f>VLOOKUP(VLOOKUP(G284,Ma_KH!$A:$R,18,0)&amp;K284,Gia_MB!$A:$F,6,0)</f>
        <v>55595</v>
      </c>
      <c r="U284" s="14">
        <f t="shared" si="44"/>
        <v>277975</v>
      </c>
      <c r="W284" s="64">
        <f t="shared" si="43"/>
        <v>0</v>
      </c>
      <c r="X284" s="3" t="str">
        <f t="shared" si="45"/>
        <v>8</v>
      </c>
      <c r="Z284" s="14">
        <f t="shared" si="46"/>
        <v>22238</v>
      </c>
      <c r="AA284" s="7">
        <f>VLOOKUP(G284,Ma_KH!$A:$R,14,0)</f>
        <v>60</v>
      </c>
      <c r="AD284" s="7" t="str">
        <f>IFERROR(VLOOKUP(J284,'Chuyển Mã'!$B$3:$C$9,2,0),"")</f>
        <v>Tỉnh</v>
      </c>
      <c r="AE284" s="7" t="str">
        <f t="shared" si="39"/>
        <v>Tai heo muối 200g</v>
      </c>
      <c r="AF284" s="7">
        <f t="shared" si="40"/>
        <v>5</v>
      </c>
    </row>
    <row r="285" spans="1:32" x14ac:dyDescent="0.25">
      <c r="A285" s="11">
        <v>45903</v>
      </c>
      <c r="B285" s="25">
        <v>4176113590</v>
      </c>
      <c r="C285" s="12" t="s">
        <v>7214</v>
      </c>
      <c r="D285" s="16">
        <f t="shared" si="41"/>
        <v>45903</v>
      </c>
      <c r="G285" s="13" t="s">
        <v>7316</v>
      </c>
      <c r="I285" s="13" t="s">
        <v>7320</v>
      </c>
      <c r="J285" s="13" t="s">
        <v>1796</v>
      </c>
      <c r="K285" s="13" t="s">
        <v>51</v>
      </c>
      <c r="L285" s="25" t="str">
        <f>VLOOKUP($K285,TONG_SL!$A:$D,2,0)</f>
        <v>Mọc Nấm Hương 250g</v>
      </c>
      <c r="N285" s="25" t="str">
        <f t="shared" si="42"/>
        <v>K-C6</v>
      </c>
      <c r="Q285" s="25" t="str">
        <f>VLOOKUP(K285,TONG_SL!$A:$D,3,0)</f>
        <v>Túi</v>
      </c>
      <c r="R285" s="54">
        <v>9</v>
      </c>
      <c r="T285" s="1">
        <f>VLOOKUP(VLOOKUP(G285,Ma_KH!$A:$R,18,0)&amp;K285,Gia_MB!$A:$F,6,0)</f>
        <v>46000</v>
      </c>
      <c r="U285" s="14">
        <f t="shared" si="44"/>
        <v>414000</v>
      </c>
      <c r="W285" s="64">
        <f t="shared" si="43"/>
        <v>0</v>
      </c>
      <c r="X285" s="3" t="str">
        <f t="shared" si="45"/>
        <v>8</v>
      </c>
      <c r="Z285" s="14">
        <f t="shared" si="46"/>
        <v>33120</v>
      </c>
      <c r="AA285" s="7">
        <f>VLOOKUP(G285,Ma_KH!$A:$R,14,0)</f>
        <v>60</v>
      </c>
      <c r="AD285" s="7" t="str">
        <f>IFERROR(VLOOKUP(J285,'Chuyển Mã'!$B$3:$C$9,2,0),"")</f>
        <v>Tỉnh</v>
      </c>
      <c r="AE285" s="7" t="str">
        <f t="shared" si="39"/>
        <v>Mọc Nấm Hương 250g</v>
      </c>
      <c r="AF285" s="7">
        <f t="shared" si="40"/>
        <v>9</v>
      </c>
    </row>
    <row r="286" spans="1:32" x14ac:dyDescent="0.25">
      <c r="A286" s="11">
        <v>45903</v>
      </c>
      <c r="B286" s="25">
        <v>4176113590</v>
      </c>
      <c r="C286" s="12" t="s">
        <v>7214</v>
      </c>
      <c r="D286" s="16">
        <f t="shared" si="41"/>
        <v>45903</v>
      </c>
      <c r="G286" s="13" t="s">
        <v>7316</v>
      </c>
      <c r="I286" s="13" t="s">
        <v>7320</v>
      </c>
      <c r="J286" s="13" t="s">
        <v>1796</v>
      </c>
      <c r="K286" s="13" t="s">
        <v>41</v>
      </c>
      <c r="L286" s="25" t="str">
        <f>VLOOKUP($K286,TONG_SL!$A:$D,2,0)</f>
        <v>Chả nướng 300g</v>
      </c>
      <c r="N286" s="25" t="str">
        <f t="shared" si="42"/>
        <v>K-C6</v>
      </c>
      <c r="Q286" s="25" t="str">
        <f>VLOOKUP(K286,TONG_SL!$A:$D,3,0)</f>
        <v>Túi</v>
      </c>
      <c r="R286" s="54">
        <v>6</v>
      </c>
      <c r="T286" s="1">
        <f>VLOOKUP(VLOOKUP(G286,Ma_KH!$A:$R,18,0)&amp;K286,Gia_MB!$A:$F,6,0)</f>
        <v>70950</v>
      </c>
      <c r="U286" s="14">
        <f t="shared" si="44"/>
        <v>425700</v>
      </c>
      <c r="W286" s="64">
        <f t="shared" si="43"/>
        <v>0</v>
      </c>
      <c r="X286" s="3" t="str">
        <f t="shared" si="45"/>
        <v>8</v>
      </c>
      <c r="Z286" s="14">
        <f t="shared" si="46"/>
        <v>34056</v>
      </c>
      <c r="AA286" s="7">
        <f>VLOOKUP(G286,Ma_KH!$A:$R,14,0)</f>
        <v>60</v>
      </c>
      <c r="AD286" s="7" t="str">
        <f>IFERROR(VLOOKUP(J286,'Chuyển Mã'!$B$3:$C$9,2,0),"")</f>
        <v>Tỉnh</v>
      </c>
      <c r="AE286" s="7" t="str">
        <f t="shared" si="39"/>
        <v>Chả nướng 300g</v>
      </c>
      <c r="AF286" s="7">
        <f t="shared" si="40"/>
        <v>6</v>
      </c>
    </row>
    <row r="287" spans="1:32" x14ac:dyDescent="0.25">
      <c r="A287" s="11">
        <v>45903</v>
      </c>
      <c r="B287" s="25">
        <v>4176113590</v>
      </c>
      <c r="C287" s="12" t="s">
        <v>7214</v>
      </c>
      <c r="D287" s="16">
        <f t="shared" si="41"/>
        <v>45903</v>
      </c>
      <c r="G287" s="13" t="s">
        <v>7316</v>
      </c>
      <c r="I287" s="13" t="s">
        <v>7320</v>
      </c>
      <c r="J287" s="13" t="s">
        <v>1796</v>
      </c>
      <c r="K287" s="13" t="s">
        <v>30</v>
      </c>
      <c r="L287" s="25" t="str">
        <f>VLOOKUP($K287,TONG_SL!$A:$D,2,0)</f>
        <v>Gà muối 500g</v>
      </c>
      <c r="N287" s="25" t="str">
        <f t="shared" si="42"/>
        <v>K-C6</v>
      </c>
      <c r="Q287" s="25" t="str">
        <f>VLOOKUP(K287,TONG_SL!$A:$D,3,0)</f>
        <v>Túi</v>
      </c>
      <c r="R287" s="54">
        <v>10</v>
      </c>
      <c r="T287" s="1">
        <f>VLOOKUP(VLOOKUP(G287,Ma_KH!$A:$R,18,0)&amp;K287,Gia_MB!$A:$F,6,0)</f>
        <v>111058</v>
      </c>
      <c r="U287" s="14">
        <f t="shared" si="44"/>
        <v>1110580</v>
      </c>
      <c r="W287" s="64">
        <f t="shared" si="43"/>
        <v>0</v>
      </c>
      <c r="X287" s="3" t="str">
        <f t="shared" si="45"/>
        <v>8</v>
      </c>
      <c r="Z287" s="14">
        <f t="shared" si="46"/>
        <v>88846.400000000009</v>
      </c>
      <c r="AA287" s="7">
        <f>VLOOKUP(G287,Ma_KH!$A:$R,14,0)</f>
        <v>60</v>
      </c>
      <c r="AD287" s="7" t="str">
        <f>IFERROR(VLOOKUP(J287,'Chuyển Mã'!$B$3:$C$9,2,0),"")</f>
        <v>Tỉnh</v>
      </c>
      <c r="AE287" s="7" t="str">
        <f t="shared" si="39"/>
        <v>Gà muối 500g</v>
      </c>
      <c r="AF287" s="7">
        <f t="shared" si="40"/>
        <v>10</v>
      </c>
    </row>
    <row r="288" spans="1:32" x14ac:dyDescent="0.25">
      <c r="A288" s="11">
        <v>45903</v>
      </c>
      <c r="B288" s="25">
        <v>4176330741</v>
      </c>
      <c r="C288" s="12" t="s">
        <v>7214</v>
      </c>
      <c r="D288" s="16">
        <f t="shared" si="41"/>
        <v>45903</v>
      </c>
      <c r="G288" s="13" t="s">
        <v>7321</v>
      </c>
      <c r="I288" s="13" t="s">
        <v>7322</v>
      </c>
      <c r="J288" s="13" t="s">
        <v>1796</v>
      </c>
      <c r="K288" s="13" t="s">
        <v>27</v>
      </c>
      <c r="L288" s="25" t="str">
        <f>VLOOKUP($K288,TONG_SL!$A:$D,2,0)</f>
        <v>Chân giò heo muối 300g</v>
      </c>
      <c r="N288" s="25" t="str">
        <f t="shared" si="42"/>
        <v>K-C6</v>
      </c>
      <c r="Q288" s="25" t="str">
        <f>VLOOKUP(K288,TONG_SL!$A:$D,3,0)</f>
        <v>Túi</v>
      </c>
      <c r="R288" s="54">
        <v>20</v>
      </c>
      <c r="T288" s="1">
        <f>VLOOKUP(VLOOKUP(G288,Ma_KH!$A:$R,18,0)&amp;K288,Gia_MB!$A:$F,6,0)</f>
        <v>73431</v>
      </c>
      <c r="U288" s="14">
        <f t="shared" si="44"/>
        <v>1468620</v>
      </c>
      <c r="W288" s="64">
        <f t="shared" si="43"/>
        <v>0</v>
      </c>
      <c r="X288" s="3" t="str">
        <f t="shared" si="45"/>
        <v>8</v>
      </c>
      <c r="Z288" s="14">
        <f t="shared" si="46"/>
        <v>117489.60000000001</v>
      </c>
      <c r="AA288" s="7">
        <f>VLOOKUP(G288,Ma_KH!$A:$R,14,0)</f>
        <v>60</v>
      </c>
      <c r="AD288" s="7" t="str">
        <f>IFERROR(VLOOKUP(J288,'Chuyển Mã'!$B$3:$C$9,2,0),"")</f>
        <v>Tỉnh</v>
      </c>
      <c r="AE288" s="7" t="str">
        <f t="shared" si="39"/>
        <v>Chân giò heo muối 300g</v>
      </c>
      <c r="AF288" s="7">
        <f t="shared" si="40"/>
        <v>20</v>
      </c>
    </row>
    <row r="289" spans="1:32" x14ac:dyDescent="0.25">
      <c r="A289" s="11">
        <v>45903</v>
      </c>
      <c r="B289" s="25">
        <v>4176330741</v>
      </c>
      <c r="C289" s="12" t="s">
        <v>7214</v>
      </c>
      <c r="D289" s="16">
        <f t="shared" si="41"/>
        <v>45903</v>
      </c>
      <c r="G289" s="13" t="s">
        <v>7321</v>
      </c>
      <c r="I289" s="13" t="s">
        <v>7322</v>
      </c>
      <c r="J289" s="13" t="s">
        <v>1796</v>
      </c>
      <c r="K289" s="13" t="s">
        <v>30</v>
      </c>
      <c r="L289" s="25" t="str">
        <f>VLOOKUP($K289,TONG_SL!$A:$D,2,0)</f>
        <v>Gà muối 500g</v>
      </c>
      <c r="N289" s="25" t="str">
        <f t="shared" si="42"/>
        <v>K-C6</v>
      </c>
      <c r="Q289" s="25" t="str">
        <f>VLOOKUP(K289,TONG_SL!$A:$D,3,0)</f>
        <v>Túi</v>
      </c>
      <c r="R289" s="54">
        <v>10</v>
      </c>
      <c r="T289" s="1">
        <f>VLOOKUP(VLOOKUP(G289,Ma_KH!$A:$R,18,0)&amp;K289,Gia_MB!$A:$F,6,0)</f>
        <v>111058</v>
      </c>
      <c r="U289" s="14">
        <f t="shared" si="44"/>
        <v>1110580</v>
      </c>
      <c r="W289" s="64">
        <f t="shared" si="43"/>
        <v>0</v>
      </c>
      <c r="X289" s="3" t="str">
        <f t="shared" si="45"/>
        <v>8</v>
      </c>
      <c r="Z289" s="14">
        <f t="shared" si="46"/>
        <v>88846.400000000009</v>
      </c>
      <c r="AA289" s="7">
        <f>VLOOKUP(G289,Ma_KH!$A:$R,14,0)</f>
        <v>60</v>
      </c>
      <c r="AD289" s="7" t="str">
        <f>IFERROR(VLOOKUP(J289,'Chuyển Mã'!$B$3:$C$9,2,0),"")</f>
        <v>Tỉnh</v>
      </c>
      <c r="AE289" s="7" t="str">
        <f t="shared" si="39"/>
        <v>Gà muối 500g</v>
      </c>
      <c r="AF289" s="7">
        <f t="shared" si="40"/>
        <v>10</v>
      </c>
    </row>
    <row r="290" spans="1:32" x14ac:dyDescent="0.25">
      <c r="A290" s="11">
        <v>45903</v>
      </c>
      <c r="B290" s="25">
        <v>4176330741</v>
      </c>
      <c r="C290" s="12" t="s">
        <v>7214</v>
      </c>
      <c r="D290" s="16">
        <f t="shared" si="41"/>
        <v>45903</v>
      </c>
      <c r="G290" s="13" t="s">
        <v>7321</v>
      </c>
      <c r="I290" s="13" t="s">
        <v>7322</v>
      </c>
      <c r="J290" s="13" t="s">
        <v>1796</v>
      </c>
      <c r="K290" s="13" t="s">
        <v>35</v>
      </c>
      <c r="L290" s="25" t="str">
        <f>VLOOKUP($K290,TONG_SL!$A:$D,2,0)</f>
        <v>Tai heo muối 200g</v>
      </c>
      <c r="N290" s="25" t="str">
        <f t="shared" si="42"/>
        <v>K-C6</v>
      </c>
      <c r="Q290" s="25" t="str">
        <f>VLOOKUP(K290,TONG_SL!$A:$D,3,0)</f>
        <v>Túi</v>
      </c>
      <c r="R290" s="54">
        <v>10</v>
      </c>
      <c r="T290" s="1">
        <f>VLOOKUP(VLOOKUP(G290,Ma_KH!$A:$R,18,0)&amp;K290,Gia_MB!$A:$F,6,0)</f>
        <v>55595</v>
      </c>
      <c r="U290" s="14">
        <f t="shared" si="44"/>
        <v>555950</v>
      </c>
      <c r="W290" s="64">
        <f t="shared" si="43"/>
        <v>0</v>
      </c>
      <c r="X290" s="3" t="str">
        <f t="shared" si="45"/>
        <v>8</v>
      </c>
      <c r="Z290" s="14">
        <f t="shared" si="46"/>
        <v>44476</v>
      </c>
      <c r="AA290" s="7">
        <f>VLOOKUP(G290,Ma_KH!$A:$R,14,0)</f>
        <v>60</v>
      </c>
      <c r="AD290" s="7" t="str">
        <f>IFERROR(VLOOKUP(J290,'Chuyển Mã'!$B$3:$C$9,2,0),"")</f>
        <v>Tỉnh</v>
      </c>
      <c r="AE290" s="7" t="str">
        <f t="shared" si="39"/>
        <v>Tai heo muối 200g</v>
      </c>
      <c r="AF290" s="7">
        <f t="shared" si="40"/>
        <v>10</v>
      </c>
    </row>
    <row r="291" spans="1:32" x14ac:dyDescent="0.25">
      <c r="A291" s="11">
        <v>45903</v>
      </c>
      <c r="B291" s="25">
        <v>4176330741</v>
      </c>
      <c r="C291" s="12" t="s">
        <v>7214</v>
      </c>
      <c r="D291" s="16">
        <f t="shared" si="41"/>
        <v>45903</v>
      </c>
      <c r="G291" s="13" t="s">
        <v>7321</v>
      </c>
      <c r="I291" s="13" t="s">
        <v>7322</v>
      </c>
      <c r="J291" s="13" t="s">
        <v>1796</v>
      </c>
      <c r="K291" s="13" t="s">
        <v>32</v>
      </c>
      <c r="L291" s="25" t="str">
        <f>VLOOKUP($K291,TONG_SL!$A:$D,2,0)</f>
        <v>Giò Tai Lưỡi Xào 250</v>
      </c>
      <c r="N291" s="25" t="str">
        <f t="shared" si="42"/>
        <v>K-C6</v>
      </c>
      <c r="Q291" s="25" t="str">
        <f>VLOOKUP(K291,TONG_SL!$A:$D,3,0)</f>
        <v>Túi</v>
      </c>
      <c r="R291" s="54">
        <v>10</v>
      </c>
      <c r="T291" s="1">
        <f>VLOOKUP(VLOOKUP(G291,Ma_KH!$A:$R,18,0)&amp;K291,Gia_MB!$A:$F,6,0)</f>
        <v>50183</v>
      </c>
      <c r="U291" s="14">
        <f t="shared" si="44"/>
        <v>501830</v>
      </c>
      <c r="W291" s="64">
        <f t="shared" si="43"/>
        <v>0</v>
      </c>
      <c r="X291" s="3" t="str">
        <f t="shared" si="45"/>
        <v>8</v>
      </c>
      <c r="Z291" s="14">
        <f t="shared" si="46"/>
        <v>40146.400000000001</v>
      </c>
      <c r="AA291" s="7">
        <f>VLOOKUP(G291,Ma_KH!$A:$R,14,0)</f>
        <v>60</v>
      </c>
      <c r="AD291" s="7" t="str">
        <f>IFERROR(VLOOKUP(J291,'Chuyển Mã'!$B$3:$C$9,2,0),"")</f>
        <v>Tỉnh</v>
      </c>
      <c r="AE291" s="7" t="str">
        <f t="shared" si="39"/>
        <v>Giò Tai Lưỡi Xào 250</v>
      </c>
      <c r="AF291" s="7">
        <f t="shared" si="40"/>
        <v>10</v>
      </c>
    </row>
    <row r="292" spans="1:32" x14ac:dyDescent="0.25">
      <c r="A292" s="11">
        <v>45903</v>
      </c>
      <c r="B292" s="25">
        <v>4176330741</v>
      </c>
      <c r="C292" s="12" t="s">
        <v>7214</v>
      </c>
      <c r="D292" s="16">
        <f t="shared" si="41"/>
        <v>45903</v>
      </c>
      <c r="G292" s="13" t="s">
        <v>7321</v>
      </c>
      <c r="I292" s="13" t="s">
        <v>7322</v>
      </c>
      <c r="J292" s="13" t="s">
        <v>1796</v>
      </c>
      <c r="K292" s="13" t="s">
        <v>51</v>
      </c>
      <c r="L292" s="25" t="str">
        <f>VLOOKUP($K292,TONG_SL!$A:$D,2,0)</f>
        <v>Mọc Nấm Hương 250g</v>
      </c>
      <c r="N292" s="25" t="str">
        <f t="shared" si="42"/>
        <v>K-C6</v>
      </c>
      <c r="Q292" s="25" t="str">
        <f>VLOOKUP(K292,TONG_SL!$A:$D,3,0)</f>
        <v>Túi</v>
      </c>
      <c r="R292" s="54">
        <v>10</v>
      </c>
      <c r="T292" s="1">
        <f>VLOOKUP(VLOOKUP(G292,Ma_KH!$A:$R,18,0)&amp;K292,Gia_MB!$A:$F,6,0)</f>
        <v>46000</v>
      </c>
      <c r="U292" s="14">
        <f t="shared" si="44"/>
        <v>460000</v>
      </c>
      <c r="W292" s="64">
        <f t="shared" si="43"/>
        <v>0</v>
      </c>
      <c r="X292" s="3" t="str">
        <f t="shared" si="45"/>
        <v>8</v>
      </c>
      <c r="Z292" s="14">
        <f t="shared" si="46"/>
        <v>36800</v>
      </c>
      <c r="AA292" s="7">
        <f>VLOOKUP(G292,Ma_KH!$A:$R,14,0)</f>
        <v>60</v>
      </c>
      <c r="AD292" s="7" t="str">
        <f>IFERROR(VLOOKUP(J292,'Chuyển Mã'!$B$3:$C$9,2,0),"")</f>
        <v>Tỉnh</v>
      </c>
      <c r="AE292" s="7" t="str">
        <f t="shared" si="39"/>
        <v>Mọc Nấm Hương 250g</v>
      </c>
      <c r="AF292" s="7">
        <f t="shared" si="40"/>
        <v>10</v>
      </c>
    </row>
    <row r="293" spans="1:32" x14ac:dyDescent="0.25">
      <c r="A293" s="11">
        <v>45903</v>
      </c>
      <c r="B293" s="25">
        <v>4176330741</v>
      </c>
      <c r="C293" s="12" t="s">
        <v>7214</v>
      </c>
      <c r="D293" s="16">
        <f t="shared" si="41"/>
        <v>45903</v>
      </c>
      <c r="G293" s="13" t="s">
        <v>7321</v>
      </c>
      <c r="I293" s="13" t="s">
        <v>7322</v>
      </c>
      <c r="J293" s="13" t="s">
        <v>1796</v>
      </c>
      <c r="K293" s="13" t="s">
        <v>39</v>
      </c>
      <c r="L293" s="25" t="str">
        <f>VLOOKUP($K293,TONG_SL!$A:$D,2,0)</f>
        <v>Chả cốm 300g</v>
      </c>
      <c r="N293" s="25" t="str">
        <f t="shared" si="42"/>
        <v>K-C6</v>
      </c>
      <c r="Q293" s="25" t="str">
        <f>VLOOKUP(K293,TONG_SL!$A:$D,3,0)</f>
        <v>Túi</v>
      </c>
      <c r="R293" s="54">
        <v>10</v>
      </c>
      <c r="T293" s="1">
        <f>VLOOKUP(VLOOKUP(G293,Ma_KH!$A:$R,18,0)&amp;K293,Gia_MB!$A:$F,6,0)</f>
        <v>74250</v>
      </c>
      <c r="U293" s="14">
        <f t="shared" si="44"/>
        <v>742500</v>
      </c>
      <c r="W293" s="64">
        <f t="shared" si="43"/>
        <v>0</v>
      </c>
      <c r="X293" s="3" t="str">
        <f t="shared" si="45"/>
        <v>8</v>
      </c>
      <c r="Z293" s="14">
        <f t="shared" si="46"/>
        <v>59400</v>
      </c>
      <c r="AA293" s="7">
        <f>VLOOKUP(G293,Ma_KH!$A:$R,14,0)</f>
        <v>60</v>
      </c>
      <c r="AD293" s="7" t="str">
        <f>IFERROR(VLOOKUP(J293,'Chuyển Mã'!$B$3:$C$9,2,0),"")</f>
        <v>Tỉnh</v>
      </c>
      <c r="AE293" s="7" t="str">
        <f t="shared" si="39"/>
        <v>Chả cốm 300g</v>
      </c>
      <c r="AF293" s="7">
        <f t="shared" si="40"/>
        <v>10</v>
      </c>
    </row>
    <row r="294" spans="1:32" x14ac:dyDescent="0.25">
      <c r="A294" s="11">
        <v>45903</v>
      </c>
      <c r="B294" s="25">
        <v>4176330132</v>
      </c>
      <c r="C294" s="12" t="s">
        <v>7214</v>
      </c>
      <c r="D294" s="16">
        <f t="shared" si="41"/>
        <v>45903</v>
      </c>
      <c r="G294" s="13" t="s">
        <v>7321</v>
      </c>
      <c r="I294" s="13" t="s">
        <v>7323</v>
      </c>
      <c r="J294" s="13" t="s">
        <v>1796</v>
      </c>
      <c r="K294" s="13" t="s">
        <v>27</v>
      </c>
      <c r="L294" s="25" t="str">
        <f>VLOOKUP($K294,TONG_SL!$A:$D,2,0)</f>
        <v>Chân giò heo muối 300g</v>
      </c>
      <c r="N294" s="25" t="str">
        <f t="shared" si="42"/>
        <v>K-C6</v>
      </c>
      <c r="Q294" s="25" t="str">
        <f>VLOOKUP(K294,TONG_SL!$A:$D,3,0)</f>
        <v>Túi</v>
      </c>
      <c r="R294" s="54">
        <v>10</v>
      </c>
      <c r="T294" s="1">
        <f>VLOOKUP(VLOOKUP(G294,Ma_KH!$A:$R,18,0)&amp;K294,Gia_MB!$A:$F,6,0)</f>
        <v>73431</v>
      </c>
      <c r="U294" s="14">
        <f t="shared" si="44"/>
        <v>734310</v>
      </c>
      <c r="W294" s="64">
        <f t="shared" si="43"/>
        <v>0</v>
      </c>
      <c r="X294" s="3" t="str">
        <f t="shared" si="45"/>
        <v>8</v>
      </c>
      <c r="Z294" s="14">
        <f t="shared" si="46"/>
        <v>58744.800000000003</v>
      </c>
      <c r="AA294" s="7">
        <f>VLOOKUP(G294,Ma_KH!$A:$R,14,0)</f>
        <v>60</v>
      </c>
      <c r="AD294" s="7" t="str">
        <f>IFERROR(VLOOKUP(J294,'Chuyển Mã'!$B$3:$C$9,2,0),"")</f>
        <v>Tỉnh</v>
      </c>
      <c r="AE294" s="7" t="str">
        <f t="shared" si="39"/>
        <v>Chân giò heo muối 300g</v>
      </c>
      <c r="AF294" s="7">
        <f t="shared" si="40"/>
        <v>10</v>
      </c>
    </row>
    <row r="295" spans="1:32" x14ac:dyDescent="0.25">
      <c r="A295" s="11">
        <v>45903</v>
      </c>
      <c r="B295" s="25">
        <v>4176330132</v>
      </c>
      <c r="C295" s="12" t="s">
        <v>7214</v>
      </c>
      <c r="D295" s="16">
        <f t="shared" si="41"/>
        <v>45903</v>
      </c>
      <c r="G295" s="13" t="s">
        <v>7321</v>
      </c>
      <c r="I295" s="13" t="s">
        <v>7323</v>
      </c>
      <c r="J295" s="13" t="s">
        <v>1796</v>
      </c>
      <c r="K295" s="13" t="s">
        <v>39</v>
      </c>
      <c r="L295" s="25" t="str">
        <f>VLOOKUP($K295,TONG_SL!$A:$D,2,0)</f>
        <v>Chả cốm 300g</v>
      </c>
      <c r="N295" s="25" t="str">
        <f t="shared" si="42"/>
        <v>K-C6</v>
      </c>
      <c r="Q295" s="25" t="str">
        <f>VLOOKUP(K295,TONG_SL!$A:$D,3,0)</f>
        <v>Túi</v>
      </c>
      <c r="R295" s="54">
        <v>10</v>
      </c>
      <c r="T295" s="1">
        <f>VLOOKUP(VLOOKUP(G295,Ma_KH!$A:$R,18,0)&amp;K295,Gia_MB!$A:$F,6,0)</f>
        <v>74250</v>
      </c>
      <c r="U295" s="14">
        <f t="shared" si="44"/>
        <v>742500</v>
      </c>
      <c r="W295" s="64">
        <f t="shared" si="43"/>
        <v>0</v>
      </c>
      <c r="X295" s="3" t="str">
        <f t="shared" si="45"/>
        <v>8</v>
      </c>
      <c r="Z295" s="14">
        <f t="shared" si="46"/>
        <v>59400</v>
      </c>
      <c r="AA295" s="7">
        <f>VLOOKUP(G295,Ma_KH!$A:$R,14,0)</f>
        <v>60</v>
      </c>
      <c r="AD295" s="7" t="str">
        <f>IFERROR(VLOOKUP(J295,'Chuyển Mã'!$B$3:$C$9,2,0),"")</f>
        <v>Tỉnh</v>
      </c>
      <c r="AE295" s="7" t="str">
        <f t="shared" si="39"/>
        <v>Chả cốm 300g</v>
      </c>
      <c r="AF295" s="7">
        <f t="shared" si="40"/>
        <v>10</v>
      </c>
    </row>
    <row r="296" spans="1:32" x14ac:dyDescent="0.25">
      <c r="A296" s="11">
        <v>45903</v>
      </c>
      <c r="B296" s="25">
        <v>4176330132</v>
      </c>
      <c r="C296" s="12" t="s">
        <v>7214</v>
      </c>
      <c r="D296" s="16">
        <f t="shared" si="41"/>
        <v>45903</v>
      </c>
      <c r="G296" s="13" t="s">
        <v>7321</v>
      </c>
      <c r="I296" s="13" t="s">
        <v>7323</v>
      </c>
      <c r="J296" s="13" t="s">
        <v>1796</v>
      </c>
      <c r="K296" s="13" t="s">
        <v>51</v>
      </c>
      <c r="L296" s="25" t="str">
        <f>VLOOKUP($K296,TONG_SL!$A:$D,2,0)</f>
        <v>Mọc Nấm Hương 250g</v>
      </c>
      <c r="N296" s="25" t="str">
        <f t="shared" si="42"/>
        <v>K-C6</v>
      </c>
      <c r="Q296" s="25" t="str">
        <f>VLOOKUP(K296,TONG_SL!$A:$D,3,0)</f>
        <v>Túi</v>
      </c>
      <c r="R296" s="54">
        <v>10</v>
      </c>
      <c r="T296" s="1">
        <f>VLOOKUP(VLOOKUP(G296,Ma_KH!$A:$R,18,0)&amp;K296,Gia_MB!$A:$F,6,0)</f>
        <v>46000</v>
      </c>
      <c r="U296" s="14">
        <f t="shared" si="44"/>
        <v>460000</v>
      </c>
      <c r="W296" s="64">
        <f t="shared" si="43"/>
        <v>0</v>
      </c>
      <c r="X296" s="3" t="str">
        <f t="shared" si="45"/>
        <v>8</v>
      </c>
      <c r="Z296" s="14">
        <f t="shared" si="46"/>
        <v>36800</v>
      </c>
      <c r="AA296" s="7">
        <f>VLOOKUP(G296,Ma_KH!$A:$R,14,0)</f>
        <v>60</v>
      </c>
      <c r="AD296" s="7" t="str">
        <f>IFERROR(VLOOKUP(J296,'Chuyển Mã'!$B$3:$C$9,2,0),"")</f>
        <v>Tỉnh</v>
      </c>
      <c r="AE296" s="7" t="str">
        <f t="shared" si="39"/>
        <v>Mọc Nấm Hương 250g</v>
      </c>
      <c r="AF296" s="7">
        <f t="shared" si="40"/>
        <v>10</v>
      </c>
    </row>
    <row r="297" spans="1:32" x14ac:dyDescent="0.25">
      <c r="A297" s="11">
        <v>45903</v>
      </c>
      <c r="B297" s="25">
        <v>4176330132</v>
      </c>
      <c r="C297" s="12" t="s">
        <v>7214</v>
      </c>
      <c r="D297" s="16">
        <f t="shared" si="41"/>
        <v>45903</v>
      </c>
      <c r="G297" s="13" t="s">
        <v>7321</v>
      </c>
      <c r="I297" s="13" t="s">
        <v>7323</v>
      </c>
      <c r="J297" s="13" t="s">
        <v>1796</v>
      </c>
      <c r="K297" s="13" t="s">
        <v>30</v>
      </c>
      <c r="L297" s="25" t="str">
        <f>VLOOKUP($K297,TONG_SL!$A:$D,2,0)</f>
        <v>Gà muối 500g</v>
      </c>
      <c r="N297" s="25" t="str">
        <f t="shared" si="42"/>
        <v>K-C6</v>
      </c>
      <c r="Q297" s="25" t="str">
        <f>VLOOKUP(K297,TONG_SL!$A:$D,3,0)</f>
        <v>Túi</v>
      </c>
      <c r="R297" s="54">
        <v>6</v>
      </c>
      <c r="T297" s="1">
        <f>VLOOKUP(VLOOKUP(G297,Ma_KH!$A:$R,18,0)&amp;K297,Gia_MB!$A:$F,6,0)</f>
        <v>111058</v>
      </c>
      <c r="U297" s="14">
        <f t="shared" si="44"/>
        <v>666348</v>
      </c>
      <c r="W297" s="64">
        <f t="shared" si="43"/>
        <v>0</v>
      </c>
      <c r="X297" s="3" t="str">
        <f t="shared" si="45"/>
        <v>8</v>
      </c>
      <c r="Z297" s="14">
        <f t="shared" si="46"/>
        <v>53307.840000000004</v>
      </c>
      <c r="AA297" s="7">
        <f>VLOOKUP(G297,Ma_KH!$A:$R,14,0)</f>
        <v>60</v>
      </c>
      <c r="AD297" s="7" t="str">
        <f>IFERROR(VLOOKUP(J297,'Chuyển Mã'!$B$3:$C$9,2,0),"")</f>
        <v>Tỉnh</v>
      </c>
      <c r="AE297" s="7" t="str">
        <f t="shared" si="39"/>
        <v>Gà muối 500g</v>
      </c>
      <c r="AF297" s="7">
        <f t="shared" si="40"/>
        <v>6</v>
      </c>
    </row>
    <row r="298" spans="1:32" x14ac:dyDescent="0.25">
      <c r="A298" s="11">
        <v>45903</v>
      </c>
      <c r="B298" s="25">
        <v>4176564807</v>
      </c>
      <c r="C298" s="12" t="s">
        <v>7214</v>
      </c>
      <c r="D298" s="16">
        <f t="shared" si="41"/>
        <v>45903</v>
      </c>
      <c r="G298" s="13" t="s">
        <v>7321</v>
      </c>
      <c r="I298" s="25" t="s">
        <v>8978</v>
      </c>
      <c r="J298" s="13" t="s">
        <v>1796</v>
      </c>
      <c r="K298" s="13" t="s">
        <v>30</v>
      </c>
      <c r="L298" s="25" t="str">
        <f>VLOOKUP($K298,TONG_SL!$A:$D,2,0)</f>
        <v>Gà muối 500g</v>
      </c>
      <c r="N298" s="25" t="str">
        <f t="shared" si="42"/>
        <v>K-C6</v>
      </c>
      <c r="Q298" s="25" t="str">
        <f>VLOOKUP(K298,TONG_SL!$A:$D,3,0)</f>
        <v>Túi</v>
      </c>
      <c r="R298" s="54">
        <v>15</v>
      </c>
      <c r="T298" s="1">
        <f>VLOOKUP(VLOOKUP(G298,Ma_KH!$A:$R,18,0)&amp;K298,Gia_MB!$A:$F,6,0)</f>
        <v>111058</v>
      </c>
      <c r="U298" s="14">
        <f t="shared" si="44"/>
        <v>1665870</v>
      </c>
      <c r="W298" s="64">
        <f t="shared" si="43"/>
        <v>0</v>
      </c>
      <c r="X298" s="3" t="str">
        <f t="shared" si="45"/>
        <v>8</v>
      </c>
      <c r="Z298" s="14">
        <f t="shared" si="46"/>
        <v>133269.6</v>
      </c>
      <c r="AA298" s="7">
        <f>VLOOKUP(G298,Ma_KH!$A:$R,14,0)</f>
        <v>60</v>
      </c>
      <c r="AD298" s="7" t="str">
        <f>IFERROR(VLOOKUP(J298,'Chuyển Mã'!$B$3:$C$9,2,0),"")</f>
        <v>Tỉnh</v>
      </c>
      <c r="AE298" s="7" t="str">
        <f t="shared" si="39"/>
        <v>Gà muối 500g</v>
      </c>
      <c r="AF298" s="7">
        <f t="shared" si="40"/>
        <v>15</v>
      </c>
    </row>
    <row r="299" spans="1:32" x14ac:dyDescent="0.25">
      <c r="A299" s="11">
        <v>45903</v>
      </c>
      <c r="B299" s="25">
        <v>4176564807</v>
      </c>
      <c r="C299" s="12" t="s">
        <v>7214</v>
      </c>
      <c r="D299" s="16">
        <f t="shared" si="41"/>
        <v>45903</v>
      </c>
      <c r="G299" s="13" t="s">
        <v>7321</v>
      </c>
      <c r="I299" s="25" t="s">
        <v>8978</v>
      </c>
      <c r="J299" s="13" t="s">
        <v>1796</v>
      </c>
      <c r="K299" s="13" t="s">
        <v>27</v>
      </c>
      <c r="L299" s="25" t="str">
        <f>VLOOKUP($K299,TONG_SL!$A:$D,2,0)</f>
        <v>Chân giò heo muối 300g</v>
      </c>
      <c r="N299" s="25" t="str">
        <f t="shared" si="42"/>
        <v>K-C6</v>
      </c>
      <c r="Q299" s="25" t="str">
        <f>VLOOKUP(K299,TONG_SL!$A:$D,3,0)</f>
        <v>Túi</v>
      </c>
      <c r="R299" s="54">
        <v>10</v>
      </c>
      <c r="T299" s="1">
        <f>VLOOKUP(VLOOKUP(G299,Ma_KH!$A:$R,18,0)&amp;K299,Gia_MB!$A:$F,6,0)</f>
        <v>73431</v>
      </c>
      <c r="U299" s="14">
        <f t="shared" si="44"/>
        <v>734310</v>
      </c>
      <c r="W299" s="64">
        <f t="shared" si="43"/>
        <v>0</v>
      </c>
      <c r="X299" s="3" t="str">
        <f t="shared" si="45"/>
        <v>8</v>
      </c>
      <c r="Z299" s="14">
        <f t="shared" si="46"/>
        <v>58744.800000000003</v>
      </c>
      <c r="AA299" s="7">
        <f>VLOOKUP(G299,Ma_KH!$A:$R,14,0)</f>
        <v>60</v>
      </c>
      <c r="AD299" s="7" t="str">
        <f>IFERROR(VLOOKUP(J299,'Chuyển Mã'!$B$3:$C$9,2,0),"")</f>
        <v>Tỉnh</v>
      </c>
      <c r="AE299" s="7" t="str">
        <f t="shared" si="39"/>
        <v>Chân giò heo muối 300g</v>
      </c>
      <c r="AF299" s="7">
        <f t="shared" si="40"/>
        <v>10</v>
      </c>
    </row>
    <row r="300" spans="1:32" x14ac:dyDescent="0.25">
      <c r="A300" s="11">
        <v>45903</v>
      </c>
      <c r="B300" s="25">
        <v>4176564807</v>
      </c>
      <c r="C300" s="12" t="s">
        <v>7214</v>
      </c>
      <c r="D300" s="16">
        <f t="shared" si="41"/>
        <v>45903</v>
      </c>
      <c r="G300" s="13" t="s">
        <v>7321</v>
      </c>
      <c r="I300" s="25" t="s">
        <v>8978</v>
      </c>
      <c r="J300" s="13" t="s">
        <v>1796</v>
      </c>
      <c r="K300" s="13" t="s">
        <v>32</v>
      </c>
      <c r="L300" s="25" t="str">
        <f>VLOOKUP($K300,TONG_SL!$A:$D,2,0)</f>
        <v>Giò Tai Lưỡi Xào 250</v>
      </c>
      <c r="N300" s="25" t="str">
        <f t="shared" si="42"/>
        <v>K-C6</v>
      </c>
      <c r="Q300" s="25" t="str">
        <f>VLOOKUP(K300,TONG_SL!$A:$D,3,0)</f>
        <v>Túi</v>
      </c>
      <c r="R300" s="54">
        <v>10</v>
      </c>
      <c r="T300" s="1">
        <f>VLOOKUP(VLOOKUP(G300,Ma_KH!$A:$R,18,0)&amp;K300,Gia_MB!$A:$F,6,0)</f>
        <v>50183</v>
      </c>
      <c r="U300" s="14">
        <f t="shared" si="44"/>
        <v>501830</v>
      </c>
      <c r="W300" s="64">
        <f t="shared" si="43"/>
        <v>0</v>
      </c>
      <c r="X300" s="3" t="str">
        <f t="shared" si="45"/>
        <v>8</v>
      </c>
      <c r="Z300" s="14">
        <f t="shared" si="46"/>
        <v>40146.400000000001</v>
      </c>
      <c r="AA300" s="7">
        <f>VLOOKUP(G300,Ma_KH!$A:$R,14,0)</f>
        <v>60</v>
      </c>
      <c r="AD300" s="7" t="str">
        <f>IFERROR(VLOOKUP(J300,'Chuyển Mã'!$B$3:$C$9,2,0),"")</f>
        <v>Tỉnh</v>
      </c>
      <c r="AE300" s="7" t="str">
        <f t="shared" si="39"/>
        <v>Giò Tai Lưỡi Xào 250</v>
      </c>
      <c r="AF300" s="7">
        <f t="shared" si="40"/>
        <v>10</v>
      </c>
    </row>
    <row r="301" spans="1:32" x14ac:dyDescent="0.25">
      <c r="A301" s="11">
        <v>45903</v>
      </c>
      <c r="B301" s="25">
        <v>4176564807</v>
      </c>
      <c r="C301" s="12" t="s">
        <v>7214</v>
      </c>
      <c r="D301" s="16">
        <f t="shared" si="41"/>
        <v>45903</v>
      </c>
      <c r="G301" s="13" t="s">
        <v>7321</v>
      </c>
      <c r="I301" s="25" t="s">
        <v>8978</v>
      </c>
      <c r="J301" s="13" t="s">
        <v>1796</v>
      </c>
      <c r="K301" s="13" t="s">
        <v>51</v>
      </c>
      <c r="L301" s="25" t="str">
        <f>VLOOKUP($K301,TONG_SL!$A:$D,2,0)</f>
        <v>Mọc Nấm Hương 250g</v>
      </c>
      <c r="N301" s="25" t="str">
        <f t="shared" si="42"/>
        <v>K-C6</v>
      </c>
      <c r="Q301" s="25" t="str">
        <f>VLOOKUP(K301,TONG_SL!$A:$D,3,0)</f>
        <v>Túi</v>
      </c>
      <c r="R301" s="54">
        <v>10</v>
      </c>
      <c r="T301" s="1">
        <f>VLOOKUP(VLOOKUP(G301,Ma_KH!$A:$R,18,0)&amp;K301,Gia_MB!$A:$F,6,0)</f>
        <v>46000</v>
      </c>
      <c r="U301" s="14">
        <f t="shared" si="44"/>
        <v>460000</v>
      </c>
      <c r="W301" s="64">
        <f t="shared" si="43"/>
        <v>0</v>
      </c>
      <c r="X301" s="3" t="str">
        <f t="shared" si="45"/>
        <v>8</v>
      </c>
      <c r="Z301" s="14">
        <f t="shared" si="46"/>
        <v>36800</v>
      </c>
      <c r="AA301" s="7">
        <f>VLOOKUP(G301,Ma_KH!$A:$R,14,0)</f>
        <v>60</v>
      </c>
      <c r="AD301" s="7" t="str">
        <f>IFERROR(VLOOKUP(J301,'Chuyển Mã'!$B$3:$C$9,2,0),"")</f>
        <v>Tỉnh</v>
      </c>
      <c r="AE301" s="7" t="str">
        <f t="shared" si="39"/>
        <v>Mọc Nấm Hương 250g</v>
      </c>
      <c r="AF301" s="7">
        <f t="shared" si="40"/>
        <v>10</v>
      </c>
    </row>
    <row r="302" spans="1:32" x14ac:dyDescent="0.25">
      <c r="A302" s="11">
        <v>45903</v>
      </c>
      <c r="B302" s="25">
        <v>4176564807</v>
      </c>
      <c r="C302" s="12" t="s">
        <v>7214</v>
      </c>
      <c r="D302" s="16">
        <f t="shared" si="41"/>
        <v>45903</v>
      </c>
      <c r="G302" s="13" t="s">
        <v>7321</v>
      </c>
      <c r="I302" s="25" t="s">
        <v>8978</v>
      </c>
      <c r="J302" s="13" t="s">
        <v>1796</v>
      </c>
      <c r="K302" s="13" t="s">
        <v>39</v>
      </c>
      <c r="L302" s="25" t="str">
        <f>VLOOKUP($K302,TONG_SL!$A:$D,2,0)</f>
        <v>Chả cốm 300g</v>
      </c>
      <c r="N302" s="25" t="str">
        <f t="shared" si="42"/>
        <v>K-C6</v>
      </c>
      <c r="Q302" s="25" t="str">
        <f>VLOOKUP(K302,TONG_SL!$A:$D,3,0)</f>
        <v>Túi</v>
      </c>
      <c r="R302" s="54">
        <v>10</v>
      </c>
      <c r="T302" s="1">
        <f>VLOOKUP(VLOOKUP(G302,Ma_KH!$A:$R,18,0)&amp;K302,Gia_MB!$A:$F,6,0)</f>
        <v>74250</v>
      </c>
      <c r="U302" s="14">
        <f t="shared" si="44"/>
        <v>742500</v>
      </c>
      <c r="W302" s="64">
        <f t="shared" si="43"/>
        <v>0</v>
      </c>
      <c r="X302" s="3" t="str">
        <f t="shared" si="45"/>
        <v>8</v>
      </c>
      <c r="Z302" s="14">
        <f t="shared" si="46"/>
        <v>59400</v>
      </c>
      <c r="AA302" s="7">
        <f>VLOOKUP(G302,Ma_KH!$A:$R,14,0)</f>
        <v>60</v>
      </c>
      <c r="AD302" s="7" t="str">
        <f>IFERROR(VLOOKUP(J302,'Chuyển Mã'!$B$3:$C$9,2,0),"")</f>
        <v>Tỉnh</v>
      </c>
      <c r="AE302" s="7" t="str">
        <f t="shared" si="39"/>
        <v>Chả cốm 300g</v>
      </c>
      <c r="AF302" s="7">
        <f t="shared" si="40"/>
        <v>10</v>
      </c>
    </row>
    <row r="303" spans="1:32" x14ac:dyDescent="0.25">
      <c r="A303" s="11">
        <v>45903</v>
      </c>
      <c r="B303" s="25">
        <v>4176509596</v>
      </c>
      <c r="C303" s="12" t="s">
        <v>7214</v>
      </c>
      <c r="D303" s="16">
        <f t="shared" si="41"/>
        <v>45903</v>
      </c>
      <c r="G303" s="13" t="s">
        <v>7321</v>
      </c>
      <c r="I303" s="25" t="s">
        <v>8977</v>
      </c>
      <c r="J303" s="13" t="s">
        <v>1796</v>
      </c>
      <c r="K303" s="13" t="s">
        <v>27</v>
      </c>
      <c r="L303" s="25" t="str">
        <f>VLOOKUP($K303,TONG_SL!$A:$D,2,0)</f>
        <v>Chân giò heo muối 300g</v>
      </c>
      <c r="N303" s="25" t="str">
        <f t="shared" si="42"/>
        <v>K-C6</v>
      </c>
      <c r="Q303" s="25" t="str">
        <f>VLOOKUP(K303,TONG_SL!$A:$D,3,0)</f>
        <v>Túi</v>
      </c>
      <c r="R303" s="54">
        <v>30</v>
      </c>
      <c r="T303" s="1">
        <f>VLOOKUP(VLOOKUP(G303,Ma_KH!$A:$R,18,0)&amp;K303,Gia_MB!$A:$F,6,0)</f>
        <v>73431</v>
      </c>
      <c r="U303" s="14">
        <f t="shared" si="44"/>
        <v>2202930</v>
      </c>
      <c r="W303" s="64">
        <f t="shared" si="43"/>
        <v>0</v>
      </c>
      <c r="X303" s="3" t="str">
        <f t="shared" si="45"/>
        <v>8</v>
      </c>
      <c r="Z303" s="14">
        <f t="shared" si="46"/>
        <v>176234.4</v>
      </c>
      <c r="AA303" s="7">
        <f>VLOOKUP(G303,Ma_KH!$A:$R,14,0)</f>
        <v>60</v>
      </c>
      <c r="AD303" s="7" t="str">
        <f>IFERROR(VLOOKUP(J303,'Chuyển Mã'!$B$3:$C$9,2,0),"")</f>
        <v>Tỉnh</v>
      </c>
      <c r="AE303" s="7" t="str">
        <f t="shared" si="39"/>
        <v>Chân giò heo muối 300g</v>
      </c>
      <c r="AF303" s="7">
        <f t="shared" si="40"/>
        <v>30</v>
      </c>
    </row>
    <row r="304" spans="1:32" x14ac:dyDescent="0.25">
      <c r="A304" s="11">
        <v>45903</v>
      </c>
      <c r="B304" s="25">
        <v>4176342352</v>
      </c>
      <c r="C304" s="12" t="s">
        <v>7214</v>
      </c>
      <c r="D304" s="16">
        <f t="shared" si="41"/>
        <v>45903</v>
      </c>
      <c r="G304" s="13" t="s">
        <v>7321</v>
      </c>
      <c r="I304" s="13" t="s">
        <v>7324</v>
      </c>
      <c r="J304" s="13" t="s">
        <v>1796</v>
      </c>
      <c r="K304" s="13" t="s">
        <v>30</v>
      </c>
      <c r="L304" s="25" t="str">
        <f>VLOOKUP($K304,TONG_SL!$A:$D,2,0)</f>
        <v>Gà muối 500g</v>
      </c>
      <c r="N304" s="25" t="str">
        <f t="shared" si="42"/>
        <v>K-C6</v>
      </c>
      <c r="Q304" s="25" t="str">
        <f>VLOOKUP(K304,TONG_SL!$A:$D,3,0)</f>
        <v>Túi</v>
      </c>
      <c r="R304" s="54">
        <v>25</v>
      </c>
      <c r="T304" s="1">
        <f>VLOOKUP(VLOOKUP(G304,Ma_KH!$A:$R,18,0)&amp;K304,Gia_MB!$A:$F,6,0)</f>
        <v>111058</v>
      </c>
      <c r="U304" s="14">
        <f t="shared" si="44"/>
        <v>2776450</v>
      </c>
      <c r="W304" s="64">
        <f t="shared" si="43"/>
        <v>0</v>
      </c>
      <c r="X304" s="3" t="str">
        <f t="shared" si="45"/>
        <v>8</v>
      </c>
      <c r="Z304" s="14">
        <f t="shared" si="46"/>
        <v>222116</v>
      </c>
      <c r="AA304" s="7">
        <f>VLOOKUP(G304,Ma_KH!$A:$R,14,0)</f>
        <v>60</v>
      </c>
      <c r="AD304" s="7" t="str">
        <f>IFERROR(VLOOKUP(J304,'Chuyển Mã'!$B$3:$C$9,2,0),"")</f>
        <v>Tỉnh</v>
      </c>
      <c r="AE304" s="7" t="str">
        <f t="shared" si="39"/>
        <v>Gà muối 500g</v>
      </c>
      <c r="AF304" s="7">
        <f t="shared" si="40"/>
        <v>25</v>
      </c>
    </row>
    <row r="305" spans="1:32" x14ac:dyDescent="0.25">
      <c r="A305" s="11">
        <v>45903</v>
      </c>
      <c r="B305" s="25">
        <v>4176342352</v>
      </c>
      <c r="C305" s="12" t="s">
        <v>7214</v>
      </c>
      <c r="D305" s="16">
        <f t="shared" si="41"/>
        <v>45903</v>
      </c>
      <c r="G305" s="13" t="s">
        <v>7321</v>
      </c>
      <c r="I305" s="13" t="s">
        <v>7324</v>
      </c>
      <c r="J305" s="13" t="s">
        <v>1796</v>
      </c>
      <c r="K305" s="13" t="s">
        <v>27</v>
      </c>
      <c r="L305" s="25" t="str">
        <f>VLOOKUP($K305,TONG_SL!$A:$D,2,0)</f>
        <v>Chân giò heo muối 300g</v>
      </c>
      <c r="N305" s="25" t="str">
        <f t="shared" si="42"/>
        <v>K-C6</v>
      </c>
      <c r="Q305" s="25" t="str">
        <f>VLOOKUP(K305,TONG_SL!$A:$D,3,0)</f>
        <v>Túi</v>
      </c>
      <c r="R305" s="54">
        <v>50</v>
      </c>
      <c r="T305" s="1">
        <f>VLOOKUP(VLOOKUP(G305,Ma_KH!$A:$R,18,0)&amp;K305,Gia_MB!$A:$F,6,0)</f>
        <v>73431</v>
      </c>
      <c r="U305" s="14">
        <f t="shared" si="44"/>
        <v>3671550</v>
      </c>
      <c r="W305" s="64">
        <f t="shared" si="43"/>
        <v>0</v>
      </c>
      <c r="X305" s="3" t="str">
        <f t="shared" si="45"/>
        <v>8</v>
      </c>
      <c r="Z305" s="14">
        <f t="shared" si="46"/>
        <v>293724</v>
      </c>
      <c r="AA305" s="7">
        <f>VLOOKUP(G305,Ma_KH!$A:$R,14,0)</f>
        <v>60</v>
      </c>
      <c r="AD305" s="7" t="str">
        <f>IFERROR(VLOOKUP(J305,'Chuyển Mã'!$B$3:$C$9,2,0),"")</f>
        <v>Tỉnh</v>
      </c>
      <c r="AE305" s="7" t="str">
        <f t="shared" si="39"/>
        <v>Chân giò heo muối 300g</v>
      </c>
      <c r="AF305" s="7">
        <f t="shared" si="40"/>
        <v>50</v>
      </c>
    </row>
    <row r="306" spans="1:32" x14ac:dyDescent="0.25">
      <c r="A306" s="11">
        <v>45903</v>
      </c>
      <c r="B306" s="25">
        <v>4176342346</v>
      </c>
      <c r="C306" s="12" t="s">
        <v>7214</v>
      </c>
      <c r="D306" s="16">
        <f t="shared" si="41"/>
        <v>45903</v>
      </c>
      <c r="G306" s="13" t="s">
        <v>7321</v>
      </c>
      <c r="I306" s="13" t="s">
        <v>7325</v>
      </c>
      <c r="J306" s="13" t="s">
        <v>1796</v>
      </c>
      <c r="K306" s="13" t="s">
        <v>27</v>
      </c>
      <c r="L306" s="25" t="str">
        <f>VLOOKUP($K306,TONG_SL!$A:$D,2,0)</f>
        <v>Chân giò heo muối 300g</v>
      </c>
      <c r="N306" s="25" t="str">
        <f t="shared" si="42"/>
        <v>K-C6</v>
      </c>
      <c r="Q306" s="25" t="str">
        <f>VLOOKUP(K306,TONG_SL!$A:$D,3,0)</f>
        <v>Túi</v>
      </c>
      <c r="R306" s="54">
        <v>50</v>
      </c>
      <c r="T306" s="1">
        <f>VLOOKUP(VLOOKUP(G306,Ma_KH!$A:$R,18,0)&amp;K306,Gia_MB!$A:$F,6,0)</f>
        <v>73431</v>
      </c>
      <c r="U306" s="14">
        <f t="shared" si="44"/>
        <v>3671550</v>
      </c>
      <c r="W306" s="64">
        <f t="shared" si="43"/>
        <v>0</v>
      </c>
      <c r="X306" s="3" t="str">
        <f t="shared" si="45"/>
        <v>8</v>
      </c>
      <c r="Z306" s="14">
        <f t="shared" si="46"/>
        <v>293724</v>
      </c>
      <c r="AA306" s="7">
        <f>VLOOKUP(G306,Ma_KH!$A:$R,14,0)</f>
        <v>60</v>
      </c>
      <c r="AD306" s="7" t="str">
        <f>IFERROR(VLOOKUP(J306,'Chuyển Mã'!$B$3:$C$9,2,0),"")</f>
        <v>Tỉnh</v>
      </c>
      <c r="AE306" s="7" t="str">
        <f t="shared" si="39"/>
        <v>Chân giò heo muối 300g</v>
      </c>
      <c r="AF306" s="7">
        <f t="shared" si="40"/>
        <v>50</v>
      </c>
    </row>
    <row r="307" spans="1:32" x14ac:dyDescent="0.25">
      <c r="A307" s="11">
        <v>45903</v>
      </c>
      <c r="B307" s="25">
        <v>4176342346</v>
      </c>
      <c r="C307" s="12" t="s">
        <v>7214</v>
      </c>
      <c r="D307" s="16">
        <f t="shared" si="41"/>
        <v>45903</v>
      </c>
      <c r="G307" s="13" t="s">
        <v>7321</v>
      </c>
      <c r="I307" s="13" t="s">
        <v>7325</v>
      </c>
      <c r="J307" s="13" t="s">
        <v>1796</v>
      </c>
      <c r="K307" s="13" t="s">
        <v>30</v>
      </c>
      <c r="L307" s="25" t="str">
        <f>VLOOKUP($K307,TONG_SL!$A:$D,2,0)</f>
        <v>Gà muối 500g</v>
      </c>
      <c r="N307" s="25" t="str">
        <f t="shared" si="42"/>
        <v>K-C6</v>
      </c>
      <c r="Q307" s="25" t="str">
        <f>VLOOKUP(K307,TONG_SL!$A:$D,3,0)</f>
        <v>Túi</v>
      </c>
      <c r="R307" s="54">
        <v>50</v>
      </c>
      <c r="T307" s="1">
        <f>VLOOKUP(VLOOKUP(G307,Ma_KH!$A:$R,18,0)&amp;K307,Gia_MB!$A:$F,6,0)</f>
        <v>111058</v>
      </c>
      <c r="U307" s="14">
        <f t="shared" si="44"/>
        <v>5552900</v>
      </c>
      <c r="W307" s="64">
        <f t="shared" si="43"/>
        <v>0</v>
      </c>
      <c r="X307" s="3" t="str">
        <f t="shared" si="45"/>
        <v>8</v>
      </c>
      <c r="Z307" s="14">
        <f t="shared" si="46"/>
        <v>444232</v>
      </c>
      <c r="AA307" s="7">
        <f>VLOOKUP(G307,Ma_KH!$A:$R,14,0)</f>
        <v>60</v>
      </c>
      <c r="AD307" s="7" t="str">
        <f>IFERROR(VLOOKUP(J307,'Chuyển Mã'!$B$3:$C$9,2,0),"")</f>
        <v>Tỉnh</v>
      </c>
      <c r="AE307" s="7" t="str">
        <f t="shared" si="39"/>
        <v>Gà muối 500g</v>
      </c>
      <c r="AF307" s="7">
        <f t="shared" si="40"/>
        <v>50</v>
      </c>
    </row>
    <row r="308" spans="1:32" x14ac:dyDescent="0.25">
      <c r="A308" s="11">
        <v>45903</v>
      </c>
      <c r="B308" s="25">
        <v>4176183743</v>
      </c>
      <c r="C308" s="12" t="s">
        <v>7214</v>
      </c>
      <c r="D308" s="16">
        <f t="shared" si="41"/>
        <v>45903</v>
      </c>
      <c r="G308" s="13" t="s">
        <v>7211</v>
      </c>
      <c r="I308" s="13" t="s">
        <v>7326</v>
      </c>
      <c r="J308" s="13" t="s">
        <v>1796</v>
      </c>
      <c r="K308" s="13" t="s">
        <v>30</v>
      </c>
      <c r="L308" s="25" t="str">
        <f>VLOOKUP($K308,TONG_SL!$A:$D,2,0)</f>
        <v>Gà muối 500g</v>
      </c>
      <c r="N308" s="25" t="str">
        <f t="shared" si="42"/>
        <v>K-C6</v>
      </c>
      <c r="Q308" s="25" t="str">
        <f>VLOOKUP(K308,TONG_SL!$A:$D,3,0)</f>
        <v>Túi</v>
      </c>
      <c r="R308" s="54">
        <v>5</v>
      </c>
      <c r="T308" s="1">
        <f>VLOOKUP(VLOOKUP(G308,Ma_KH!$A:$R,18,0)&amp;K308,Gia_MB!$A:$F,6,0)</f>
        <v>111058</v>
      </c>
      <c r="U308" s="14">
        <f t="shared" si="44"/>
        <v>555290</v>
      </c>
      <c r="W308" s="64">
        <f t="shared" si="43"/>
        <v>0</v>
      </c>
      <c r="X308" s="3" t="str">
        <f t="shared" si="45"/>
        <v>8</v>
      </c>
      <c r="Z308" s="14">
        <f t="shared" si="46"/>
        <v>44423.200000000004</v>
      </c>
      <c r="AA308" s="7">
        <f>VLOOKUP(G308,Ma_KH!$A:$R,14,0)</f>
        <v>60</v>
      </c>
      <c r="AD308" s="7" t="str">
        <f>IFERROR(VLOOKUP(J308,'Chuyển Mã'!$B$3:$C$9,2,0),"")</f>
        <v>Tỉnh</v>
      </c>
      <c r="AE308" s="7" t="str">
        <f t="shared" si="39"/>
        <v>Gà muối 500g</v>
      </c>
      <c r="AF308" s="7">
        <f t="shared" si="40"/>
        <v>5</v>
      </c>
    </row>
    <row r="309" spans="1:32" x14ac:dyDescent="0.25">
      <c r="A309" s="11">
        <v>45903</v>
      </c>
      <c r="B309" s="25">
        <v>4176183743</v>
      </c>
      <c r="C309" s="12" t="s">
        <v>7214</v>
      </c>
      <c r="D309" s="16">
        <f t="shared" si="41"/>
        <v>45903</v>
      </c>
      <c r="G309" s="13" t="s">
        <v>7211</v>
      </c>
      <c r="I309" s="13" t="s">
        <v>7326</v>
      </c>
      <c r="J309" s="13" t="s">
        <v>1796</v>
      </c>
      <c r="K309" s="13" t="s">
        <v>35</v>
      </c>
      <c r="L309" s="25" t="str">
        <f>VLOOKUP($K309,TONG_SL!$A:$D,2,0)</f>
        <v>Tai heo muối 200g</v>
      </c>
      <c r="N309" s="25" t="str">
        <f t="shared" si="42"/>
        <v>K-C6</v>
      </c>
      <c r="Q309" s="25" t="str">
        <f>VLOOKUP(K309,TONG_SL!$A:$D,3,0)</f>
        <v>Túi</v>
      </c>
      <c r="R309" s="54">
        <v>13</v>
      </c>
      <c r="T309" s="1">
        <f>VLOOKUP(VLOOKUP(G309,Ma_KH!$A:$R,18,0)&amp;K309,Gia_MB!$A:$F,6,0)</f>
        <v>55595</v>
      </c>
      <c r="U309" s="14">
        <f t="shared" si="44"/>
        <v>722735</v>
      </c>
      <c r="W309" s="64">
        <f t="shared" si="43"/>
        <v>0</v>
      </c>
      <c r="X309" s="3" t="str">
        <f t="shared" si="45"/>
        <v>8</v>
      </c>
      <c r="Z309" s="14">
        <f t="shared" si="46"/>
        <v>57818.8</v>
      </c>
      <c r="AA309" s="7">
        <f>VLOOKUP(G309,Ma_KH!$A:$R,14,0)</f>
        <v>60</v>
      </c>
      <c r="AD309" s="7" t="str">
        <f>IFERROR(VLOOKUP(J309,'Chuyển Mã'!$B$3:$C$9,2,0),"")</f>
        <v>Tỉnh</v>
      </c>
      <c r="AE309" s="7" t="str">
        <f t="shared" si="39"/>
        <v>Tai heo muối 200g</v>
      </c>
      <c r="AF309" s="7">
        <f t="shared" si="40"/>
        <v>13</v>
      </c>
    </row>
    <row r="310" spans="1:32" x14ac:dyDescent="0.25">
      <c r="A310" s="11">
        <v>45903</v>
      </c>
      <c r="B310" s="25">
        <v>4176183743</v>
      </c>
      <c r="C310" s="12" t="s">
        <v>7214</v>
      </c>
      <c r="D310" s="16">
        <f t="shared" si="41"/>
        <v>45903</v>
      </c>
      <c r="G310" s="13" t="s">
        <v>7211</v>
      </c>
      <c r="I310" s="13" t="s">
        <v>7326</v>
      </c>
      <c r="J310" s="13" t="s">
        <v>1796</v>
      </c>
      <c r="K310" s="13" t="s">
        <v>39</v>
      </c>
      <c r="L310" s="25" t="str">
        <f>VLOOKUP($K310,TONG_SL!$A:$D,2,0)</f>
        <v>Chả cốm 300g</v>
      </c>
      <c r="N310" s="25" t="str">
        <f t="shared" si="42"/>
        <v>K-C6</v>
      </c>
      <c r="Q310" s="25" t="str">
        <f>VLOOKUP(K310,TONG_SL!$A:$D,3,0)</f>
        <v>Túi</v>
      </c>
      <c r="R310" s="54">
        <v>10</v>
      </c>
      <c r="T310" s="1">
        <f>VLOOKUP(VLOOKUP(G310,Ma_KH!$A:$R,18,0)&amp;K310,Gia_MB!$A:$F,6,0)</f>
        <v>74250</v>
      </c>
      <c r="U310" s="14">
        <f t="shared" si="44"/>
        <v>742500</v>
      </c>
      <c r="W310" s="64">
        <f t="shared" si="43"/>
        <v>0</v>
      </c>
      <c r="X310" s="3" t="str">
        <f t="shared" si="45"/>
        <v>8</v>
      </c>
      <c r="Z310" s="14">
        <f t="shared" si="46"/>
        <v>59400</v>
      </c>
      <c r="AA310" s="7">
        <f>VLOOKUP(G310,Ma_KH!$A:$R,14,0)</f>
        <v>60</v>
      </c>
      <c r="AD310" s="7" t="str">
        <f>IFERROR(VLOOKUP(J310,'Chuyển Mã'!$B$3:$C$9,2,0),"")</f>
        <v>Tỉnh</v>
      </c>
      <c r="AE310" s="7" t="str">
        <f t="shared" si="39"/>
        <v>Chả cốm 300g</v>
      </c>
      <c r="AF310" s="7">
        <f t="shared" si="40"/>
        <v>10</v>
      </c>
    </row>
    <row r="311" spans="1:32" x14ac:dyDescent="0.25">
      <c r="A311" s="11">
        <v>45903</v>
      </c>
      <c r="B311" s="25">
        <v>4176183743</v>
      </c>
      <c r="C311" s="12" t="s">
        <v>7214</v>
      </c>
      <c r="D311" s="16">
        <f t="shared" si="41"/>
        <v>45903</v>
      </c>
      <c r="G311" s="13" t="s">
        <v>7211</v>
      </c>
      <c r="I311" s="13" t="s">
        <v>7326</v>
      </c>
      <c r="J311" s="13" t="s">
        <v>1796</v>
      </c>
      <c r="K311" s="13" t="s">
        <v>32</v>
      </c>
      <c r="L311" s="25" t="str">
        <f>VLOOKUP($K311,TONG_SL!$A:$D,2,0)</f>
        <v>Giò Tai Lưỡi Xào 250</v>
      </c>
      <c r="N311" s="25" t="str">
        <f t="shared" si="42"/>
        <v>K-C6</v>
      </c>
      <c r="Q311" s="25" t="str">
        <f>VLOOKUP(K311,TONG_SL!$A:$D,3,0)</f>
        <v>Túi</v>
      </c>
      <c r="R311" s="54">
        <v>15</v>
      </c>
      <c r="T311" s="1">
        <f>VLOOKUP(VLOOKUP(G311,Ma_KH!$A:$R,18,0)&amp;K311,Gia_MB!$A:$F,6,0)</f>
        <v>50183</v>
      </c>
      <c r="U311" s="14">
        <f t="shared" si="44"/>
        <v>752745</v>
      </c>
      <c r="W311" s="64">
        <f t="shared" si="43"/>
        <v>0</v>
      </c>
      <c r="X311" s="3" t="str">
        <f t="shared" si="45"/>
        <v>8</v>
      </c>
      <c r="Z311" s="14">
        <f t="shared" si="46"/>
        <v>60219.6</v>
      </c>
      <c r="AA311" s="7">
        <f>VLOOKUP(G311,Ma_KH!$A:$R,14,0)</f>
        <v>60</v>
      </c>
      <c r="AD311" s="7" t="str">
        <f>IFERROR(VLOOKUP(J311,'Chuyển Mã'!$B$3:$C$9,2,0),"")</f>
        <v>Tỉnh</v>
      </c>
      <c r="AE311" s="7" t="str">
        <f t="shared" si="39"/>
        <v>Giò Tai Lưỡi Xào 250</v>
      </c>
      <c r="AF311" s="7">
        <f t="shared" si="40"/>
        <v>15</v>
      </c>
    </row>
    <row r="312" spans="1:32" x14ac:dyDescent="0.25">
      <c r="A312" s="11">
        <v>45903</v>
      </c>
      <c r="B312" s="25">
        <v>4176183743</v>
      </c>
      <c r="C312" s="12" t="s">
        <v>7214</v>
      </c>
      <c r="D312" s="16">
        <f t="shared" si="41"/>
        <v>45903</v>
      </c>
      <c r="G312" s="13" t="s">
        <v>7211</v>
      </c>
      <c r="I312" s="13" t="s">
        <v>7326</v>
      </c>
      <c r="J312" s="13" t="s">
        <v>1796</v>
      </c>
      <c r="K312" s="13" t="s">
        <v>51</v>
      </c>
      <c r="L312" s="25" t="str">
        <f>VLOOKUP($K312,TONG_SL!$A:$D,2,0)</f>
        <v>Mọc Nấm Hương 250g</v>
      </c>
      <c r="N312" s="25" t="str">
        <f t="shared" si="42"/>
        <v>K-C6</v>
      </c>
      <c r="Q312" s="25" t="str">
        <f>VLOOKUP(K312,TONG_SL!$A:$D,3,0)</f>
        <v>Túi</v>
      </c>
      <c r="R312" s="54">
        <v>5</v>
      </c>
      <c r="T312" s="1">
        <f>VLOOKUP(VLOOKUP(G312,Ma_KH!$A:$R,18,0)&amp;K312,Gia_MB!$A:$F,6,0)</f>
        <v>46000</v>
      </c>
      <c r="U312" s="14">
        <f t="shared" si="44"/>
        <v>230000</v>
      </c>
      <c r="W312" s="64">
        <f t="shared" si="43"/>
        <v>0</v>
      </c>
      <c r="X312" s="3" t="str">
        <f t="shared" si="45"/>
        <v>8</v>
      </c>
      <c r="Z312" s="14">
        <f t="shared" si="46"/>
        <v>18400</v>
      </c>
      <c r="AA312" s="7">
        <f>VLOOKUP(G312,Ma_KH!$A:$R,14,0)</f>
        <v>60</v>
      </c>
      <c r="AD312" s="7" t="str">
        <f>IFERROR(VLOOKUP(J312,'Chuyển Mã'!$B$3:$C$9,2,0),"")</f>
        <v>Tỉnh</v>
      </c>
      <c r="AE312" s="7" t="str">
        <f t="shared" si="39"/>
        <v>Mọc Nấm Hương 250g</v>
      </c>
      <c r="AF312" s="7">
        <f t="shared" si="40"/>
        <v>5</v>
      </c>
    </row>
    <row r="313" spans="1:32" x14ac:dyDescent="0.25">
      <c r="A313" s="11">
        <v>45903</v>
      </c>
      <c r="B313" s="25">
        <v>4176355149</v>
      </c>
      <c r="C313" s="12" t="s">
        <v>7214</v>
      </c>
      <c r="D313" s="16">
        <f t="shared" si="41"/>
        <v>45903</v>
      </c>
      <c r="G313" s="13" t="s">
        <v>7211</v>
      </c>
      <c r="I313" s="13" t="s">
        <v>7327</v>
      </c>
      <c r="J313" s="13" t="s">
        <v>1796</v>
      </c>
      <c r="K313" s="13" t="s">
        <v>30</v>
      </c>
      <c r="L313" s="25" t="str">
        <f>VLOOKUP($K313,TONG_SL!$A:$D,2,0)</f>
        <v>Gà muối 500g</v>
      </c>
      <c r="N313" s="25" t="str">
        <f t="shared" si="42"/>
        <v>K-C6</v>
      </c>
      <c r="Q313" s="25" t="str">
        <f>VLOOKUP(K313,TONG_SL!$A:$D,3,0)</f>
        <v>Túi</v>
      </c>
      <c r="R313" s="54">
        <v>10</v>
      </c>
      <c r="T313" s="1">
        <f>VLOOKUP(VLOOKUP(G313,Ma_KH!$A:$R,18,0)&amp;K313,Gia_MB!$A:$F,6,0)</f>
        <v>111058</v>
      </c>
      <c r="U313" s="14">
        <f t="shared" si="44"/>
        <v>1110580</v>
      </c>
      <c r="W313" s="64">
        <f t="shared" si="43"/>
        <v>0</v>
      </c>
      <c r="X313" s="3" t="str">
        <f t="shared" si="45"/>
        <v>8</v>
      </c>
      <c r="Z313" s="14">
        <f t="shared" si="46"/>
        <v>88846.400000000009</v>
      </c>
      <c r="AA313" s="7">
        <f>VLOOKUP(G313,Ma_KH!$A:$R,14,0)</f>
        <v>60</v>
      </c>
      <c r="AD313" s="7" t="str">
        <f>IFERROR(VLOOKUP(J313,'Chuyển Mã'!$B$3:$C$9,2,0),"")</f>
        <v>Tỉnh</v>
      </c>
      <c r="AE313" s="7" t="str">
        <f t="shared" si="39"/>
        <v>Gà muối 500g</v>
      </c>
      <c r="AF313" s="7">
        <f t="shared" si="40"/>
        <v>10</v>
      </c>
    </row>
    <row r="314" spans="1:32" x14ac:dyDescent="0.25">
      <c r="A314" s="11">
        <v>45903</v>
      </c>
      <c r="B314" s="25">
        <v>4176118259</v>
      </c>
      <c r="C314" s="12" t="s">
        <v>7214</v>
      </c>
      <c r="D314" s="16">
        <f t="shared" si="41"/>
        <v>45903</v>
      </c>
      <c r="G314" s="13" t="s">
        <v>7211</v>
      </c>
      <c r="I314" s="13" t="s">
        <v>7328</v>
      </c>
      <c r="J314" s="13" t="s">
        <v>1796</v>
      </c>
      <c r="K314" s="13" t="s">
        <v>27</v>
      </c>
      <c r="L314" s="25" t="str">
        <f>VLOOKUP($K314,TONG_SL!$A:$D,2,0)</f>
        <v>Chân giò heo muối 300g</v>
      </c>
      <c r="N314" s="25" t="str">
        <f t="shared" si="42"/>
        <v>K-C6</v>
      </c>
      <c r="Q314" s="25" t="str">
        <f>VLOOKUP(K314,TONG_SL!$A:$D,3,0)</f>
        <v>Túi</v>
      </c>
      <c r="R314" s="54">
        <v>10</v>
      </c>
      <c r="T314" s="1">
        <f>VLOOKUP(VLOOKUP(G314,Ma_KH!$A:$R,18,0)&amp;K314,Gia_MB!$A:$F,6,0)</f>
        <v>73431</v>
      </c>
      <c r="U314" s="14">
        <f t="shared" si="44"/>
        <v>734310</v>
      </c>
      <c r="W314" s="64">
        <f t="shared" si="43"/>
        <v>0</v>
      </c>
      <c r="X314" s="3" t="str">
        <f t="shared" si="45"/>
        <v>8</v>
      </c>
      <c r="Z314" s="14">
        <f t="shared" si="46"/>
        <v>58744.800000000003</v>
      </c>
      <c r="AA314" s="7">
        <f>VLOOKUP(G314,Ma_KH!$A:$R,14,0)</f>
        <v>60</v>
      </c>
      <c r="AD314" s="7" t="str">
        <f>IFERROR(VLOOKUP(J314,'Chuyển Mã'!$B$3:$C$9,2,0),"")</f>
        <v>Tỉnh</v>
      </c>
      <c r="AE314" s="7" t="str">
        <f t="shared" si="39"/>
        <v>Chân giò heo muối 300g</v>
      </c>
      <c r="AF314" s="7">
        <f t="shared" si="40"/>
        <v>10</v>
      </c>
    </row>
    <row r="315" spans="1:32" x14ac:dyDescent="0.25">
      <c r="A315" s="11">
        <v>45903</v>
      </c>
      <c r="B315" s="25">
        <v>4176118259</v>
      </c>
      <c r="C315" s="12" t="s">
        <v>7214</v>
      </c>
      <c r="D315" s="16">
        <f t="shared" si="41"/>
        <v>45903</v>
      </c>
      <c r="G315" s="13" t="s">
        <v>7211</v>
      </c>
      <c r="I315" s="13" t="s">
        <v>7328</v>
      </c>
      <c r="J315" s="13" t="s">
        <v>1796</v>
      </c>
      <c r="K315" s="13" t="s">
        <v>30</v>
      </c>
      <c r="L315" s="25" t="str">
        <f>VLOOKUP($K315,TONG_SL!$A:$D,2,0)</f>
        <v>Gà muối 500g</v>
      </c>
      <c r="N315" s="25" t="str">
        <f t="shared" si="42"/>
        <v>K-C6</v>
      </c>
      <c r="Q315" s="25" t="str">
        <f>VLOOKUP(K315,TONG_SL!$A:$D,3,0)</f>
        <v>Túi</v>
      </c>
      <c r="R315" s="54">
        <v>5</v>
      </c>
      <c r="T315" s="1">
        <f>VLOOKUP(VLOOKUP(G315,Ma_KH!$A:$R,18,0)&amp;K315,Gia_MB!$A:$F,6,0)</f>
        <v>111058</v>
      </c>
      <c r="U315" s="14">
        <f t="shared" si="44"/>
        <v>555290</v>
      </c>
      <c r="W315" s="64">
        <f t="shared" si="43"/>
        <v>0</v>
      </c>
      <c r="X315" s="3" t="str">
        <f t="shared" si="45"/>
        <v>8</v>
      </c>
      <c r="Z315" s="14">
        <f t="shared" si="46"/>
        <v>44423.200000000004</v>
      </c>
      <c r="AA315" s="7">
        <f>VLOOKUP(G315,Ma_KH!$A:$R,14,0)</f>
        <v>60</v>
      </c>
      <c r="AD315" s="7" t="str">
        <f>IFERROR(VLOOKUP(J315,'Chuyển Mã'!$B$3:$C$9,2,0),"")</f>
        <v>Tỉnh</v>
      </c>
      <c r="AE315" s="7" t="str">
        <f t="shared" si="39"/>
        <v>Gà muối 500g</v>
      </c>
      <c r="AF315" s="7">
        <f t="shared" si="40"/>
        <v>5</v>
      </c>
    </row>
    <row r="316" spans="1:32" x14ac:dyDescent="0.25">
      <c r="A316" s="11">
        <v>45903</v>
      </c>
      <c r="B316" s="25">
        <v>4176118259</v>
      </c>
      <c r="C316" s="12" t="s">
        <v>7214</v>
      </c>
      <c r="D316" s="16">
        <f t="shared" si="41"/>
        <v>45903</v>
      </c>
      <c r="G316" s="13" t="s">
        <v>7211</v>
      </c>
      <c r="I316" s="13" t="s">
        <v>7328</v>
      </c>
      <c r="J316" s="13" t="s">
        <v>1796</v>
      </c>
      <c r="K316" s="13" t="s">
        <v>39</v>
      </c>
      <c r="L316" s="25" t="str">
        <f>VLOOKUP($K316,TONG_SL!$A:$D,2,0)</f>
        <v>Chả cốm 300g</v>
      </c>
      <c r="N316" s="25" t="str">
        <f t="shared" si="42"/>
        <v>K-C6</v>
      </c>
      <c r="Q316" s="25" t="str">
        <f>VLOOKUP(K316,TONG_SL!$A:$D,3,0)</f>
        <v>Túi</v>
      </c>
      <c r="R316" s="54">
        <v>5</v>
      </c>
      <c r="T316" s="1">
        <f>VLOOKUP(VLOOKUP(G316,Ma_KH!$A:$R,18,0)&amp;K316,Gia_MB!$A:$F,6,0)</f>
        <v>74250</v>
      </c>
      <c r="U316" s="14">
        <f t="shared" si="44"/>
        <v>371250</v>
      </c>
      <c r="W316" s="64">
        <f t="shared" si="43"/>
        <v>0</v>
      </c>
      <c r="X316" s="3" t="str">
        <f t="shared" si="45"/>
        <v>8</v>
      </c>
      <c r="Z316" s="14">
        <f t="shared" si="46"/>
        <v>29700</v>
      </c>
      <c r="AA316" s="7">
        <f>VLOOKUP(G316,Ma_KH!$A:$R,14,0)</f>
        <v>60</v>
      </c>
      <c r="AD316" s="7" t="str">
        <f>IFERROR(VLOOKUP(J316,'Chuyển Mã'!$B$3:$C$9,2,0),"")</f>
        <v>Tỉnh</v>
      </c>
      <c r="AE316" s="7" t="str">
        <f t="shared" si="39"/>
        <v>Chả cốm 300g</v>
      </c>
      <c r="AF316" s="7">
        <f t="shared" si="40"/>
        <v>5</v>
      </c>
    </row>
    <row r="317" spans="1:32" x14ac:dyDescent="0.25">
      <c r="A317" s="11">
        <v>45903</v>
      </c>
      <c r="B317" s="25">
        <v>4176359073</v>
      </c>
      <c r="C317" s="12" t="s">
        <v>7214</v>
      </c>
      <c r="D317" s="16">
        <f t="shared" si="41"/>
        <v>45903</v>
      </c>
      <c r="G317" s="13" t="s">
        <v>7329</v>
      </c>
      <c r="I317" s="13" t="s">
        <v>7330</v>
      </c>
      <c r="J317" s="13" t="s">
        <v>1796</v>
      </c>
      <c r="K317" s="13" t="s">
        <v>51</v>
      </c>
      <c r="L317" s="25" t="str">
        <f>VLOOKUP($K317,TONG_SL!$A:$D,2,0)</f>
        <v>Mọc Nấm Hương 250g</v>
      </c>
      <c r="N317" s="25" t="str">
        <f t="shared" si="42"/>
        <v>K-C6</v>
      </c>
      <c r="Q317" s="25" t="str">
        <f>VLOOKUP(K317,TONG_SL!$A:$D,3,0)</f>
        <v>Túi</v>
      </c>
      <c r="R317" s="54">
        <v>20</v>
      </c>
      <c r="T317" s="1">
        <f>VLOOKUP(VLOOKUP(G317,Ma_KH!$A:$R,18,0)&amp;K317,Gia_MB!$A:$F,6,0)</f>
        <v>46000</v>
      </c>
      <c r="U317" s="14">
        <f t="shared" si="44"/>
        <v>920000</v>
      </c>
      <c r="W317" s="64">
        <f t="shared" si="43"/>
        <v>0</v>
      </c>
      <c r="X317" s="3" t="str">
        <f t="shared" si="45"/>
        <v>8</v>
      </c>
      <c r="Z317" s="14">
        <f t="shared" si="46"/>
        <v>73600</v>
      </c>
      <c r="AA317" s="7">
        <f>VLOOKUP(G317,Ma_KH!$A:$R,14,0)</f>
        <v>60</v>
      </c>
      <c r="AD317" s="7" t="str">
        <f>IFERROR(VLOOKUP(J317,'Chuyển Mã'!$B$3:$C$9,2,0),"")</f>
        <v>Tỉnh</v>
      </c>
      <c r="AE317" s="7" t="str">
        <f t="shared" si="39"/>
        <v>Mọc Nấm Hương 250g</v>
      </c>
      <c r="AF317" s="7">
        <f t="shared" si="40"/>
        <v>20</v>
      </c>
    </row>
    <row r="318" spans="1:32" x14ac:dyDescent="0.25">
      <c r="A318" s="11">
        <v>45903</v>
      </c>
      <c r="B318" s="25">
        <v>4176359073</v>
      </c>
      <c r="C318" s="12" t="s">
        <v>7214</v>
      </c>
      <c r="D318" s="16">
        <f t="shared" si="41"/>
        <v>45903</v>
      </c>
      <c r="G318" s="13" t="s">
        <v>7329</v>
      </c>
      <c r="I318" s="13" t="s">
        <v>7330</v>
      </c>
      <c r="J318" s="13" t="s">
        <v>1796</v>
      </c>
      <c r="K318" s="13" t="s">
        <v>39</v>
      </c>
      <c r="L318" s="25" t="str">
        <f>VLOOKUP($K318,TONG_SL!$A:$D,2,0)</f>
        <v>Chả cốm 300g</v>
      </c>
      <c r="N318" s="25" t="str">
        <f t="shared" si="42"/>
        <v>K-C6</v>
      </c>
      <c r="Q318" s="25" t="str">
        <f>VLOOKUP(K318,TONG_SL!$A:$D,3,0)</f>
        <v>Túi</v>
      </c>
      <c r="R318" s="54">
        <v>10</v>
      </c>
      <c r="T318" s="1">
        <f>VLOOKUP(VLOOKUP(G318,Ma_KH!$A:$R,18,0)&amp;K318,Gia_MB!$A:$F,6,0)</f>
        <v>74250</v>
      </c>
      <c r="U318" s="14">
        <f t="shared" si="44"/>
        <v>742500</v>
      </c>
      <c r="W318" s="64">
        <f t="shared" si="43"/>
        <v>0</v>
      </c>
      <c r="X318" s="3" t="str">
        <f t="shared" si="45"/>
        <v>8</v>
      </c>
      <c r="Z318" s="14">
        <f t="shared" si="46"/>
        <v>59400</v>
      </c>
      <c r="AA318" s="7">
        <f>VLOOKUP(G318,Ma_KH!$A:$R,14,0)</f>
        <v>60</v>
      </c>
      <c r="AD318" s="7" t="str">
        <f>IFERROR(VLOOKUP(J318,'Chuyển Mã'!$B$3:$C$9,2,0),"")</f>
        <v>Tỉnh</v>
      </c>
      <c r="AE318" s="7" t="str">
        <f t="shared" si="39"/>
        <v>Chả cốm 300g</v>
      </c>
      <c r="AF318" s="7">
        <f t="shared" si="40"/>
        <v>10</v>
      </c>
    </row>
    <row r="319" spans="1:32" x14ac:dyDescent="0.25">
      <c r="A319" s="11">
        <v>45903</v>
      </c>
      <c r="B319" s="25">
        <v>4176359073</v>
      </c>
      <c r="C319" s="12" t="s">
        <v>7214</v>
      </c>
      <c r="D319" s="16">
        <f t="shared" si="41"/>
        <v>45903</v>
      </c>
      <c r="G319" s="13" t="s">
        <v>7329</v>
      </c>
      <c r="I319" s="13" t="s">
        <v>7330</v>
      </c>
      <c r="J319" s="13" t="s">
        <v>1796</v>
      </c>
      <c r="K319" s="13" t="s">
        <v>27</v>
      </c>
      <c r="L319" s="25" t="str">
        <f>VLOOKUP($K319,TONG_SL!$A:$D,2,0)</f>
        <v>Chân giò heo muối 300g</v>
      </c>
      <c r="N319" s="25" t="str">
        <f t="shared" si="42"/>
        <v>K-C6</v>
      </c>
      <c r="Q319" s="25" t="str">
        <f>VLOOKUP(K319,TONG_SL!$A:$D,3,0)</f>
        <v>Túi</v>
      </c>
      <c r="R319" s="54">
        <v>30</v>
      </c>
      <c r="T319" s="1">
        <f>VLOOKUP(VLOOKUP(G319,Ma_KH!$A:$R,18,0)&amp;K319,Gia_MB!$A:$F,6,0)</f>
        <v>73431</v>
      </c>
      <c r="U319" s="14">
        <f t="shared" si="44"/>
        <v>2202930</v>
      </c>
      <c r="W319" s="64">
        <f t="shared" si="43"/>
        <v>0</v>
      </c>
      <c r="X319" s="3" t="str">
        <f t="shared" si="45"/>
        <v>8</v>
      </c>
      <c r="Z319" s="14">
        <f t="shared" si="46"/>
        <v>176234.4</v>
      </c>
      <c r="AA319" s="7">
        <f>VLOOKUP(G319,Ma_KH!$A:$R,14,0)</f>
        <v>60</v>
      </c>
      <c r="AD319" s="7" t="str">
        <f>IFERROR(VLOOKUP(J319,'Chuyển Mã'!$B$3:$C$9,2,0),"")</f>
        <v>Tỉnh</v>
      </c>
      <c r="AE319" s="7" t="str">
        <f t="shared" si="39"/>
        <v>Chân giò heo muối 300g</v>
      </c>
      <c r="AF319" s="7">
        <f t="shared" si="40"/>
        <v>30</v>
      </c>
    </row>
    <row r="320" spans="1:32" x14ac:dyDescent="0.25">
      <c r="A320" s="11">
        <v>45903</v>
      </c>
      <c r="B320" s="25">
        <v>4176555673</v>
      </c>
      <c r="C320" s="12" t="s">
        <v>7214</v>
      </c>
      <c r="D320" s="16">
        <f t="shared" si="41"/>
        <v>45903</v>
      </c>
      <c r="G320" s="13" t="s">
        <v>7331</v>
      </c>
      <c r="I320" s="25" t="s">
        <v>8976</v>
      </c>
      <c r="J320" s="13" t="s">
        <v>1796</v>
      </c>
      <c r="K320" s="13" t="s">
        <v>27</v>
      </c>
      <c r="L320" s="25" t="str">
        <f>VLOOKUP($K320,TONG_SL!$A:$D,2,0)</f>
        <v>Chân giò heo muối 300g</v>
      </c>
      <c r="N320" s="25" t="str">
        <f t="shared" si="42"/>
        <v>K-C6</v>
      </c>
      <c r="Q320" s="25" t="str">
        <f>VLOOKUP(K320,TONG_SL!$A:$D,3,0)</f>
        <v>Túi</v>
      </c>
      <c r="R320" s="54">
        <v>30</v>
      </c>
      <c r="T320" s="1">
        <f>VLOOKUP(VLOOKUP(G320,Ma_KH!$A:$R,18,0)&amp;K320,Gia_MB!$A:$F,6,0)</f>
        <v>73431</v>
      </c>
      <c r="U320" s="14">
        <f t="shared" si="44"/>
        <v>2202930</v>
      </c>
      <c r="W320" s="64">
        <f t="shared" si="43"/>
        <v>0</v>
      </c>
      <c r="X320" s="3" t="str">
        <f t="shared" si="45"/>
        <v>8</v>
      </c>
      <c r="Z320" s="14">
        <f t="shared" si="46"/>
        <v>176234.4</v>
      </c>
      <c r="AA320" s="7">
        <f>VLOOKUP(G320,Ma_KH!$A:$R,14,0)</f>
        <v>60</v>
      </c>
      <c r="AD320" s="7" t="str">
        <f>IFERROR(VLOOKUP(J320,'Chuyển Mã'!$B$3:$C$9,2,0),"")</f>
        <v>Tỉnh</v>
      </c>
      <c r="AE320" s="7" t="str">
        <f t="shared" si="39"/>
        <v>Chân giò heo muối 300g</v>
      </c>
      <c r="AF320" s="7">
        <f t="shared" si="40"/>
        <v>30</v>
      </c>
    </row>
    <row r="321" spans="1:32" x14ac:dyDescent="0.25">
      <c r="A321" s="11">
        <v>45903</v>
      </c>
      <c r="B321" s="25">
        <v>4176555673</v>
      </c>
      <c r="C321" s="12" t="s">
        <v>7214</v>
      </c>
      <c r="D321" s="16">
        <f t="shared" si="41"/>
        <v>45903</v>
      </c>
      <c r="G321" s="13" t="s">
        <v>7331</v>
      </c>
      <c r="I321" s="25" t="s">
        <v>8976</v>
      </c>
      <c r="J321" s="13" t="s">
        <v>1796</v>
      </c>
      <c r="K321" s="13" t="s">
        <v>30</v>
      </c>
      <c r="L321" s="25" t="str">
        <f>VLOOKUP($K321,TONG_SL!$A:$D,2,0)</f>
        <v>Gà muối 500g</v>
      </c>
      <c r="N321" s="25" t="str">
        <f t="shared" si="42"/>
        <v>K-C6</v>
      </c>
      <c r="Q321" s="25" t="str">
        <f>VLOOKUP(K321,TONG_SL!$A:$D,3,0)</f>
        <v>Túi</v>
      </c>
      <c r="R321" s="54">
        <v>5</v>
      </c>
      <c r="T321" s="1">
        <f>VLOOKUP(VLOOKUP(G321,Ma_KH!$A:$R,18,0)&amp;K321,Gia_MB!$A:$F,6,0)</f>
        <v>111058</v>
      </c>
      <c r="U321" s="14">
        <f t="shared" si="44"/>
        <v>555290</v>
      </c>
      <c r="W321" s="64">
        <f t="shared" si="43"/>
        <v>0</v>
      </c>
      <c r="X321" s="3" t="str">
        <f t="shared" si="45"/>
        <v>8</v>
      </c>
      <c r="Z321" s="14">
        <f t="shared" si="46"/>
        <v>44423.200000000004</v>
      </c>
      <c r="AA321" s="7">
        <f>VLOOKUP(G321,Ma_KH!$A:$R,14,0)</f>
        <v>60</v>
      </c>
      <c r="AD321" s="7" t="str">
        <f>IFERROR(VLOOKUP(J321,'Chuyển Mã'!$B$3:$C$9,2,0),"")</f>
        <v>Tỉnh</v>
      </c>
      <c r="AE321" s="7" t="str">
        <f t="shared" si="39"/>
        <v>Gà muối 500g</v>
      </c>
      <c r="AF321" s="7">
        <f t="shared" si="40"/>
        <v>5</v>
      </c>
    </row>
    <row r="322" spans="1:32" x14ac:dyDescent="0.25">
      <c r="A322" s="11">
        <v>45903</v>
      </c>
      <c r="B322" s="25">
        <v>4176555673</v>
      </c>
      <c r="C322" s="12" t="s">
        <v>7214</v>
      </c>
      <c r="D322" s="16">
        <f t="shared" si="41"/>
        <v>45903</v>
      </c>
      <c r="G322" s="13" t="s">
        <v>7331</v>
      </c>
      <c r="I322" s="25" t="s">
        <v>8976</v>
      </c>
      <c r="J322" s="13" t="s">
        <v>1796</v>
      </c>
      <c r="K322" s="13" t="s">
        <v>32</v>
      </c>
      <c r="L322" s="25" t="str">
        <f>VLOOKUP($K322,TONG_SL!$A:$D,2,0)</f>
        <v>Giò Tai Lưỡi Xào 250</v>
      </c>
      <c r="N322" s="25" t="str">
        <f t="shared" si="42"/>
        <v>K-C6</v>
      </c>
      <c r="Q322" s="25" t="str">
        <f>VLOOKUP(K322,TONG_SL!$A:$D,3,0)</f>
        <v>Túi</v>
      </c>
      <c r="R322" s="54">
        <v>10</v>
      </c>
      <c r="T322" s="1">
        <f>VLOOKUP(VLOOKUP(G322,Ma_KH!$A:$R,18,0)&amp;K322,Gia_MB!$A:$F,6,0)</f>
        <v>50183</v>
      </c>
      <c r="U322" s="14">
        <f t="shared" si="44"/>
        <v>501830</v>
      </c>
      <c r="W322" s="64">
        <f t="shared" si="43"/>
        <v>0</v>
      </c>
      <c r="X322" s="3" t="str">
        <f t="shared" si="45"/>
        <v>8</v>
      </c>
      <c r="Z322" s="14">
        <f t="shared" si="46"/>
        <v>40146.400000000001</v>
      </c>
      <c r="AA322" s="7">
        <f>VLOOKUP(G322,Ma_KH!$A:$R,14,0)</f>
        <v>60</v>
      </c>
      <c r="AD322" s="7" t="str">
        <f>IFERROR(VLOOKUP(J322,'Chuyển Mã'!$B$3:$C$9,2,0),"")</f>
        <v>Tỉnh</v>
      </c>
      <c r="AE322" s="7" t="str">
        <f t="shared" si="39"/>
        <v>Giò Tai Lưỡi Xào 250</v>
      </c>
      <c r="AF322" s="7">
        <f t="shared" si="40"/>
        <v>10</v>
      </c>
    </row>
    <row r="323" spans="1:32" x14ac:dyDescent="0.25">
      <c r="A323" s="11">
        <v>45903</v>
      </c>
      <c r="B323" s="25">
        <v>4176338735</v>
      </c>
      <c r="C323" s="12" t="s">
        <v>7214</v>
      </c>
      <c r="D323" s="16">
        <f t="shared" si="41"/>
        <v>45903</v>
      </c>
      <c r="G323" s="13" t="s">
        <v>7332</v>
      </c>
      <c r="I323" s="13" t="s">
        <v>7333</v>
      </c>
      <c r="J323" s="13" t="s">
        <v>1796</v>
      </c>
      <c r="K323" s="13" t="s">
        <v>27</v>
      </c>
      <c r="L323" s="25" t="str">
        <f>VLOOKUP($K323,TONG_SL!$A:$D,2,0)</f>
        <v>Chân giò heo muối 300g</v>
      </c>
      <c r="N323" s="25" t="str">
        <f t="shared" si="42"/>
        <v>K-C6</v>
      </c>
      <c r="Q323" s="25" t="str">
        <f>VLOOKUP(K323,TONG_SL!$A:$D,3,0)</f>
        <v>Túi</v>
      </c>
      <c r="R323" s="54">
        <v>10</v>
      </c>
      <c r="T323" s="1">
        <f>VLOOKUP(VLOOKUP(G323,Ma_KH!$A:$R,18,0)&amp;K323,Gia_MB!$A:$F,6,0)</f>
        <v>73431</v>
      </c>
      <c r="U323" s="14">
        <f t="shared" si="44"/>
        <v>734310</v>
      </c>
      <c r="W323" s="64">
        <f t="shared" si="43"/>
        <v>0</v>
      </c>
      <c r="X323" s="3" t="str">
        <f t="shared" si="45"/>
        <v>8</v>
      </c>
      <c r="Z323" s="14">
        <f t="shared" si="46"/>
        <v>58744.800000000003</v>
      </c>
      <c r="AA323" s="7">
        <f>VLOOKUP(G323,Ma_KH!$A:$R,14,0)</f>
        <v>60</v>
      </c>
      <c r="AD323" s="7" t="str">
        <f>IFERROR(VLOOKUP(J323,'Chuyển Mã'!$B$3:$C$9,2,0),"")</f>
        <v>Tỉnh</v>
      </c>
      <c r="AE323" s="7" t="str">
        <f t="shared" ref="AE323:AE386" si="47">IFERROR(L323,"")</f>
        <v>Chân giò heo muối 300g</v>
      </c>
      <c r="AF323" s="7">
        <f t="shared" ref="AF323:AF386" si="48">R323</f>
        <v>10</v>
      </c>
    </row>
    <row r="324" spans="1:32" x14ac:dyDescent="0.25">
      <c r="A324" s="11">
        <v>45903</v>
      </c>
      <c r="B324" s="25">
        <v>4176338735</v>
      </c>
      <c r="C324" s="12" t="s">
        <v>7214</v>
      </c>
      <c r="D324" s="16">
        <f t="shared" ref="D324:D387" si="49">IF(A324="","",A324)</f>
        <v>45903</v>
      </c>
      <c r="G324" s="13" t="s">
        <v>7332</v>
      </c>
      <c r="I324" s="13" t="s">
        <v>7333</v>
      </c>
      <c r="J324" s="13" t="s">
        <v>1796</v>
      </c>
      <c r="K324" s="13" t="s">
        <v>30</v>
      </c>
      <c r="L324" s="25" t="str">
        <f>VLOOKUP($K324,TONG_SL!$A:$D,2,0)</f>
        <v>Gà muối 500g</v>
      </c>
      <c r="N324" s="25" t="str">
        <f t="shared" si="42"/>
        <v>K-C6</v>
      </c>
      <c r="Q324" s="25" t="str">
        <f>VLOOKUP(K324,TONG_SL!$A:$D,3,0)</f>
        <v>Túi</v>
      </c>
      <c r="R324" s="54">
        <v>10</v>
      </c>
      <c r="T324" s="1">
        <f>VLOOKUP(VLOOKUP(G324,Ma_KH!$A:$R,18,0)&amp;K324,Gia_MB!$A:$F,6,0)</f>
        <v>111058</v>
      </c>
      <c r="U324" s="14">
        <f t="shared" si="44"/>
        <v>1110580</v>
      </c>
      <c r="W324" s="64">
        <f t="shared" si="43"/>
        <v>0</v>
      </c>
      <c r="X324" s="3" t="str">
        <f t="shared" si="45"/>
        <v>8</v>
      </c>
      <c r="Z324" s="14">
        <f t="shared" si="46"/>
        <v>88846.400000000009</v>
      </c>
      <c r="AA324" s="7">
        <f>VLOOKUP(G324,Ma_KH!$A:$R,14,0)</f>
        <v>60</v>
      </c>
      <c r="AD324" s="7" t="str">
        <f>IFERROR(VLOOKUP(J324,'Chuyển Mã'!$B$3:$C$9,2,0),"")</f>
        <v>Tỉnh</v>
      </c>
      <c r="AE324" s="7" t="str">
        <f t="shared" si="47"/>
        <v>Gà muối 500g</v>
      </c>
      <c r="AF324" s="7">
        <f t="shared" si="48"/>
        <v>10</v>
      </c>
    </row>
    <row r="325" spans="1:32" x14ac:dyDescent="0.25">
      <c r="A325" s="11">
        <v>45903</v>
      </c>
      <c r="B325" s="25">
        <v>4176338735</v>
      </c>
      <c r="C325" s="12" t="s">
        <v>7214</v>
      </c>
      <c r="D325" s="16">
        <f t="shared" si="49"/>
        <v>45903</v>
      </c>
      <c r="G325" s="13" t="s">
        <v>7332</v>
      </c>
      <c r="I325" s="13" t="s">
        <v>7333</v>
      </c>
      <c r="J325" s="13" t="s">
        <v>1796</v>
      </c>
      <c r="K325" s="13" t="s">
        <v>7217</v>
      </c>
      <c r="L325" s="25" t="str">
        <f>VLOOKUP($K325,TONG_SL!$A:$D,2,0)</f>
        <v>Tai heo muối 200g</v>
      </c>
      <c r="N325" s="25" t="str">
        <f t="shared" ref="N325:N388" si="50">IF($B325&lt;&gt;"","K-C6","")</f>
        <v>K-C6</v>
      </c>
      <c r="Q325" s="25" t="str">
        <f>VLOOKUP(K325,TONG_SL!$A:$D,3,0)</f>
        <v>Túi</v>
      </c>
      <c r="R325" s="54">
        <v>5</v>
      </c>
      <c r="T325" s="1">
        <f>VLOOKUP(VLOOKUP(G325,Ma_KH!$A:$R,18,0)&amp;K325,Gia_MB!$A:$F,6,0)</f>
        <v>55595</v>
      </c>
      <c r="U325" s="14">
        <f t="shared" si="44"/>
        <v>277975</v>
      </c>
      <c r="W325" s="64">
        <f t="shared" ref="W325:W388" si="51">U325*V325</f>
        <v>0</v>
      </c>
      <c r="X325" s="3" t="str">
        <f t="shared" si="45"/>
        <v>8</v>
      </c>
      <c r="Z325" s="14">
        <f t="shared" si="46"/>
        <v>22238</v>
      </c>
      <c r="AA325" s="7">
        <f>VLOOKUP(G325,Ma_KH!$A:$R,14,0)</f>
        <v>60</v>
      </c>
      <c r="AD325" s="7" t="str">
        <f>IFERROR(VLOOKUP(J325,'Chuyển Mã'!$B$3:$C$9,2,0),"")</f>
        <v>Tỉnh</v>
      </c>
      <c r="AE325" s="7" t="str">
        <f t="shared" si="47"/>
        <v>Tai heo muối 200g</v>
      </c>
      <c r="AF325" s="7">
        <f t="shared" si="48"/>
        <v>5</v>
      </c>
    </row>
    <row r="326" spans="1:32" x14ac:dyDescent="0.25">
      <c r="A326" s="11">
        <v>45903</v>
      </c>
      <c r="B326" s="25">
        <v>4176338735</v>
      </c>
      <c r="C326" s="12" t="s">
        <v>7214</v>
      </c>
      <c r="D326" s="16">
        <f t="shared" si="49"/>
        <v>45903</v>
      </c>
      <c r="G326" s="13" t="s">
        <v>7332</v>
      </c>
      <c r="I326" s="13" t="s">
        <v>7333</v>
      </c>
      <c r="J326" s="13" t="s">
        <v>1796</v>
      </c>
      <c r="K326" s="13" t="s">
        <v>7213</v>
      </c>
      <c r="L326" s="25" t="str">
        <f>VLOOKUP($K326,TONG_SL!$A:$D,2,0)</f>
        <v>Chả nướng 300g</v>
      </c>
      <c r="N326" s="25" t="str">
        <f t="shared" si="50"/>
        <v>K-C6</v>
      </c>
      <c r="Q326" s="25" t="str">
        <f>VLOOKUP(K326,TONG_SL!$A:$D,3,0)</f>
        <v>Túi</v>
      </c>
      <c r="R326" s="54">
        <v>5</v>
      </c>
      <c r="T326" s="1">
        <f>VLOOKUP(VLOOKUP(G326,Ma_KH!$A:$R,18,0)&amp;K326,Gia_MB!$A:$F,6,0)</f>
        <v>70950</v>
      </c>
      <c r="U326" s="14">
        <f t="shared" si="44"/>
        <v>354750</v>
      </c>
      <c r="W326" s="64">
        <f t="shared" si="51"/>
        <v>0</v>
      </c>
      <c r="X326" s="3" t="str">
        <f t="shared" si="45"/>
        <v>8</v>
      </c>
      <c r="Z326" s="14">
        <f t="shared" si="46"/>
        <v>28380</v>
      </c>
      <c r="AA326" s="7">
        <f>VLOOKUP(G326,Ma_KH!$A:$R,14,0)</f>
        <v>60</v>
      </c>
      <c r="AD326" s="7" t="str">
        <f>IFERROR(VLOOKUP(J326,'Chuyển Mã'!$B$3:$C$9,2,0),"")</f>
        <v>Tỉnh</v>
      </c>
      <c r="AE326" s="7" t="str">
        <f t="shared" si="47"/>
        <v>Chả nướng 300g</v>
      </c>
      <c r="AF326" s="7">
        <f t="shared" si="48"/>
        <v>5</v>
      </c>
    </row>
    <row r="327" spans="1:32" x14ac:dyDescent="0.25">
      <c r="A327" s="11">
        <v>45903</v>
      </c>
      <c r="B327" s="25">
        <v>4176338735</v>
      </c>
      <c r="C327" s="12" t="s">
        <v>7214</v>
      </c>
      <c r="D327" s="16">
        <f t="shared" si="49"/>
        <v>45903</v>
      </c>
      <c r="G327" s="13" t="s">
        <v>7332</v>
      </c>
      <c r="I327" s="13" t="s">
        <v>7333</v>
      </c>
      <c r="J327" s="13" t="s">
        <v>1796</v>
      </c>
      <c r="K327" s="13" t="s">
        <v>7334</v>
      </c>
      <c r="L327" s="25" t="str">
        <f>VLOOKUP($K327,TONG_SL!$A:$D,2,0)</f>
        <v>Chả cốm 300g</v>
      </c>
      <c r="N327" s="25" t="str">
        <f t="shared" si="50"/>
        <v>K-C6</v>
      </c>
      <c r="Q327" s="25" t="str">
        <f>VLOOKUP(K327,TONG_SL!$A:$D,3,0)</f>
        <v>Túi</v>
      </c>
      <c r="R327" s="54">
        <v>5</v>
      </c>
      <c r="T327" s="1">
        <f>VLOOKUP(VLOOKUP(G327,Ma_KH!$A:$R,18,0)&amp;K327,Gia_MB!$A:$F,6,0)</f>
        <v>74250</v>
      </c>
      <c r="U327" s="14">
        <f t="shared" si="44"/>
        <v>371250</v>
      </c>
      <c r="W327" s="64">
        <f t="shared" si="51"/>
        <v>0</v>
      </c>
      <c r="X327" s="3" t="str">
        <f t="shared" si="45"/>
        <v>8</v>
      </c>
      <c r="Z327" s="14">
        <f t="shared" si="46"/>
        <v>29700</v>
      </c>
      <c r="AA327" s="7">
        <f>VLOOKUP(G327,Ma_KH!$A:$R,14,0)</f>
        <v>60</v>
      </c>
      <c r="AD327" s="7" t="str">
        <f>IFERROR(VLOOKUP(J327,'Chuyển Mã'!$B$3:$C$9,2,0),"")</f>
        <v>Tỉnh</v>
      </c>
      <c r="AE327" s="7" t="str">
        <f t="shared" si="47"/>
        <v>Chả cốm 300g</v>
      </c>
      <c r="AF327" s="7">
        <f t="shared" si="48"/>
        <v>5</v>
      </c>
    </row>
    <row r="328" spans="1:32" x14ac:dyDescent="0.25">
      <c r="A328" s="11">
        <v>45903</v>
      </c>
      <c r="B328" s="25">
        <v>4176338735</v>
      </c>
      <c r="C328" s="12" t="s">
        <v>7214</v>
      </c>
      <c r="D328" s="16">
        <f t="shared" si="49"/>
        <v>45903</v>
      </c>
      <c r="G328" s="13" t="s">
        <v>7332</v>
      </c>
      <c r="I328" s="13" t="s">
        <v>7333</v>
      </c>
      <c r="J328" s="13" t="s">
        <v>1796</v>
      </c>
      <c r="K328" s="13" t="s">
        <v>51</v>
      </c>
      <c r="L328" s="25" t="str">
        <f>VLOOKUP($K328,TONG_SL!$A:$D,2,0)</f>
        <v>Mọc Nấm Hương 250g</v>
      </c>
      <c r="N328" s="25" t="str">
        <f t="shared" si="50"/>
        <v>K-C6</v>
      </c>
      <c r="Q328" s="25" t="str">
        <f>VLOOKUP(K328,TONG_SL!$A:$D,3,0)</f>
        <v>Túi</v>
      </c>
      <c r="R328" s="54">
        <v>5</v>
      </c>
      <c r="T328" s="1">
        <f>VLOOKUP(VLOOKUP(G328,Ma_KH!$A:$R,18,0)&amp;K328,Gia_MB!$A:$F,6,0)</f>
        <v>46000</v>
      </c>
      <c r="U328" s="14">
        <f t="shared" si="44"/>
        <v>230000</v>
      </c>
      <c r="W328" s="64">
        <f t="shared" si="51"/>
        <v>0</v>
      </c>
      <c r="X328" s="3" t="str">
        <f t="shared" si="45"/>
        <v>8</v>
      </c>
      <c r="Z328" s="14">
        <f t="shared" si="46"/>
        <v>18400</v>
      </c>
      <c r="AA328" s="7">
        <f>VLOOKUP(G328,Ma_KH!$A:$R,14,0)</f>
        <v>60</v>
      </c>
      <c r="AD328" s="7" t="str">
        <f>IFERROR(VLOOKUP(J328,'Chuyển Mã'!$B$3:$C$9,2,0),"")</f>
        <v>Tỉnh</v>
      </c>
      <c r="AE328" s="7" t="str">
        <f t="shared" si="47"/>
        <v>Mọc Nấm Hương 250g</v>
      </c>
      <c r="AF328" s="7">
        <f t="shared" si="48"/>
        <v>5</v>
      </c>
    </row>
    <row r="329" spans="1:32" x14ac:dyDescent="0.25">
      <c r="A329" s="11">
        <v>45903</v>
      </c>
      <c r="B329" s="25">
        <v>4176630464</v>
      </c>
      <c r="C329" s="12" t="s">
        <v>7214</v>
      </c>
      <c r="D329" s="16">
        <f t="shared" si="49"/>
        <v>45903</v>
      </c>
      <c r="G329" s="13" t="s">
        <v>7332</v>
      </c>
      <c r="I329" s="25" t="s">
        <v>8975</v>
      </c>
      <c r="J329" s="13" t="s">
        <v>1796</v>
      </c>
      <c r="K329" s="13" t="s">
        <v>30</v>
      </c>
      <c r="L329" s="25" t="str">
        <f>VLOOKUP($K329,TONG_SL!$A:$D,2,0)</f>
        <v>Gà muối 500g</v>
      </c>
      <c r="N329" s="25" t="str">
        <f t="shared" si="50"/>
        <v>K-C6</v>
      </c>
      <c r="Q329" s="25" t="str">
        <f>VLOOKUP(K329,TONG_SL!$A:$D,3,0)</f>
        <v>Túi</v>
      </c>
      <c r="R329" s="54">
        <v>15</v>
      </c>
      <c r="T329" s="1">
        <f>VLOOKUP(VLOOKUP(G329,Ma_KH!$A:$R,18,0)&amp;K329,Gia_MB!$A:$F,6,0)</f>
        <v>111058</v>
      </c>
      <c r="U329" s="14">
        <f t="shared" si="44"/>
        <v>1665870</v>
      </c>
      <c r="W329" s="64">
        <f t="shared" si="51"/>
        <v>0</v>
      </c>
      <c r="X329" s="3" t="str">
        <f t="shared" si="45"/>
        <v>8</v>
      </c>
      <c r="Z329" s="14">
        <f t="shared" si="46"/>
        <v>133269.6</v>
      </c>
      <c r="AA329" s="7">
        <f>VLOOKUP(G329,Ma_KH!$A:$R,14,0)</f>
        <v>60</v>
      </c>
      <c r="AD329" s="7" t="str">
        <f>IFERROR(VLOOKUP(J329,'Chuyển Mã'!$B$3:$C$9,2,0),"")</f>
        <v>Tỉnh</v>
      </c>
      <c r="AE329" s="7" t="str">
        <f t="shared" si="47"/>
        <v>Gà muối 500g</v>
      </c>
      <c r="AF329" s="7">
        <f t="shared" si="48"/>
        <v>15</v>
      </c>
    </row>
    <row r="330" spans="1:32" x14ac:dyDescent="0.25">
      <c r="A330" s="11">
        <v>45903</v>
      </c>
      <c r="B330" s="25">
        <v>4176630464</v>
      </c>
      <c r="C330" s="12" t="s">
        <v>7214</v>
      </c>
      <c r="D330" s="16">
        <f t="shared" si="49"/>
        <v>45903</v>
      </c>
      <c r="G330" s="13" t="s">
        <v>7332</v>
      </c>
      <c r="I330" s="25" t="s">
        <v>8975</v>
      </c>
      <c r="J330" s="13" t="s">
        <v>1796</v>
      </c>
      <c r="K330" s="13" t="s">
        <v>27</v>
      </c>
      <c r="L330" s="25" t="str">
        <f>VLOOKUP($K330,TONG_SL!$A:$D,2,0)</f>
        <v>Chân giò heo muối 300g</v>
      </c>
      <c r="N330" s="25" t="str">
        <f t="shared" si="50"/>
        <v>K-C6</v>
      </c>
      <c r="Q330" s="25" t="str">
        <f>VLOOKUP(K330,TONG_SL!$A:$D,3,0)</f>
        <v>Túi</v>
      </c>
      <c r="R330" s="54">
        <v>25</v>
      </c>
      <c r="T330" s="1">
        <f>VLOOKUP(VLOOKUP(G330,Ma_KH!$A:$R,18,0)&amp;K330,Gia_MB!$A:$F,6,0)</f>
        <v>73431</v>
      </c>
      <c r="U330" s="14">
        <f t="shared" si="44"/>
        <v>1835775</v>
      </c>
      <c r="W330" s="64">
        <f t="shared" si="51"/>
        <v>0</v>
      </c>
      <c r="X330" s="3" t="str">
        <f t="shared" si="45"/>
        <v>8</v>
      </c>
      <c r="Z330" s="14">
        <f t="shared" si="46"/>
        <v>146862</v>
      </c>
      <c r="AA330" s="7">
        <f>VLOOKUP(G330,Ma_KH!$A:$R,14,0)</f>
        <v>60</v>
      </c>
      <c r="AD330" s="7" t="str">
        <f>IFERROR(VLOOKUP(J330,'Chuyển Mã'!$B$3:$C$9,2,0),"")</f>
        <v>Tỉnh</v>
      </c>
      <c r="AE330" s="7" t="str">
        <f t="shared" si="47"/>
        <v>Chân giò heo muối 300g</v>
      </c>
      <c r="AF330" s="7">
        <f t="shared" si="48"/>
        <v>25</v>
      </c>
    </row>
    <row r="331" spans="1:32" x14ac:dyDescent="0.25">
      <c r="A331" s="11">
        <v>45903</v>
      </c>
      <c r="B331" s="25">
        <v>4176630464</v>
      </c>
      <c r="C331" s="12" t="s">
        <v>7214</v>
      </c>
      <c r="D331" s="16">
        <f t="shared" si="49"/>
        <v>45903</v>
      </c>
      <c r="G331" s="13" t="s">
        <v>7332</v>
      </c>
      <c r="I331" s="25" t="s">
        <v>8975</v>
      </c>
      <c r="J331" s="13" t="s">
        <v>1796</v>
      </c>
      <c r="K331" s="13" t="s">
        <v>51</v>
      </c>
      <c r="L331" s="25" t="str">
        <f>VLOOKUP($K331,TONG_SL!$A:$D,2,0)</f>
        <v>Mọc Nấm Hương 250g</v>
      </c>
      <c r="N331" s="25" t="str">
        <f t="shared" si="50"/>
        <v>K-C6</v>
      </c>
      <c r="Q331" s="25" t="str">
        <f>VLOOKUP(K331,TONG_SL!$A:$D,3,0)</f>
        <v>Túi</v>
      </c>
      <c r="R331" s="54">
        <v>10</v>
      </c>
      <c r="T331" s="1">
        <f>VLOOKUP(VLOOKUP(G331,Ma_KH!$A:$R,18,0)&amp;K331,Gia_MB!$A:$F,6,0)</f>
        <v>46000</v>
      </c>
      <c r="U331" s="14">
        <f t="shared" si="44"/>
        <v>460000</v>
      </c>
      <c r="W331" s="64">
        <f t="shared" si="51"/>
        <v>0</v>
      </c>
      <c r="X331" s="3" t="str">
        <f t="shared" si="45"/>
        <v>8</v>
      </c>
      <c r="Z331" s="14">
        <f t="shared" si="46"/>
        <v>36800</v>
      </c>
      <c r="AA331" s="7">
        <f>VLOOKUP(G331,Ma_KH!$A:$R,14,0)</f>
        <v>60</v>
      </c>
      <c r="AD331" s="7" t="str">
        <f>IFERROR(VLOOKUP(J331,'Chuyển Mã'!$B$3:$C$9,2,0),"")</f>
        <v>Tỉnh</v>
      </c>
      <c r="AE331" s="7" t="str">
        <f t="shared" si="47"/>
        <v>Mọc Nấm Hương 250g</v>
      </c>
      <c r="AF331" s="7">
        <f t="shared" si="48"/>
        <v>10</v>
      </c>
    </row>
    <row r="332" spans="1:32" x14ac:dyDescent="0.25">
      <c r="A332" s="11">
        <v>45903</v>
      </c>
      <c r="B332" s="25">
        <v>4176630464</v>
      </c>
      <c r="C332" s="12" t="s">
        <v>7214</v>
      </c>
      <c r="D332" s="16">
        <f t="shared" si="49"/>
        <v>45903</v>
      </c>
      <c r="G332" s="13" t="s">
        <v>7332</v>
      </c>
      <c r="I332" s="25" t="s">
        <v>8975</v>
      </c>
      <c r="J332" s="13" t="s">
        <v>1796</v>
      </c>
      <c r="K332" s="13" t="s">
        <v>39</v>
      </c>
      <c r="L332" s="25" t="str">
        <f>VLOOKUP($K332,TONG_SL!$A:$D,2,0)</f>
        <v>Chả cốm 300g</v>
      </c>
      <c r="N332" s="25" t="str">
        <f t="shared" si="50"/>
        <v>K-C6</v>
      </c>
      <c r="Q332" s="25" t="str">
        <f>VLOOKUP(K332,TONG_SL!$A:$D,3,0)</f>
        <v>Túi</v>
      </c>
      <c r="R332" s="54">
        <v>10</v>
      </c>
      <c r="T332" s="1">
        <f>VLOOKUP(VLOOKUP(G332,Ma_KH!$A:$R,18,0)&amp;K332,Gia_MB!$A:$F,6,0)</f>
        <v>74250</v>
      </c>
      <c r="U332" s="14">
        <f t="shared" si="44"/>
        <v>742500</v>
      </c>
      <c r="W332" s="64">
        <f t="shared" si="51"/>
        <v>0</v>
      </c>
      <c r="X332" s="3" t="str">
        <f t="shared" si="45"/>
        <v>8</v>
      </c>
      <c r="Z332" s="14">
        <f t="shared" si="46"/>
        <v>59400</v>
      </c>
      <c r="AA332" s="7">
        <f>VLOOKUP(G332,Ma_KH!$A:$R,14,0)</f>
        <v>60</v>
      </c>
      <c r="AD332" s="7" t="str">
        <f>IFERROR(VLOOKUP(J332,'Chuyển Mã'!$B$3:$C$9,2,0),"")</f>
        <v>Tỉnh</v>
      </c>
      <c r="AE332" s="7" t="str">
        <f t="shared" si="47"/>
        <v>Chả cốm 300g</v>
      </c>
      <c r="AF332" s="7">
        <f t="shared" si="48"/>
        <v>10</v>
      </c>
    </row>
    <row r="333" spans="1:32" x14ac:dyDescent="0.25">
      <c r="A333" s="11">
        <v>45903</v>
      </c>
      <c r="B333" s="25">
        <v>4176551133</v>
      </c>
      <c r="C333" s="12" t="s">
        <v>7214</v>
      </c>
      <c r="D333" s="16">
        <f t="shared" si="49"/>
        <v>45903</v>
      </c>
      <c r="G333" s="13" t="s">
        <v>7332</v>
      </c>
      <c r="I333" s="25" t="s">
        <v>8974</v>
      </c>
      <c r="J333" s="13" t="s">
        <v>1796</v>
      </c>
      <c r="K333" s="13" t="s">
        <v>27</v>
      </c>
      <c r="L333" s="25" t="str">
        <f>VLOOKUP($K333,TONG_SL!$A:$D,2,0)</f>
        <v>Chân giò heo muối 300g</v>
      </c>
      <c r="N333" s="25" t="str">
        <f t="shared" si="50"/>
        <v>K-C6</v>
      </c>
      <c r="Q333" s="25" t="str">
        <f>VLOOKUP(K333,TONG_SL!$A:$D,3,0)</f>
        <v>Túi</v>
      </c>
      <c r="R333" s="54">
        <v>40</v>
      </c>
      <c r="T333" s="1">
        <f>VLOOKUP(VLOOKUP(G333,Ma_KH!$A:$R,18,0)&amp;K333,Gia_MB!$A:$F,6,0)</f>
        <v>73431</v>
      </c>
      <c r="U333" s="14">
        <f t="shared" si="44"/>
        <v>2937240</v>
      </c>
      <c r="W333" s="64">
        <f t="shared" si="51"/>
        <v>0</v>
      </c>
      <c r="X333" s="3" t="str">
        <f t="shared" si="45"/>
        <v>8</v>
      </c>
      <c r="Z333" s="14">
        <f t="shared" si="46"/>
        <v>234979.20000000001</v>
      </c>
      <c r="AA333" s="7">
        <f>VLOOKUP(G333,Ma_KH!$A:$R,14,0)</f>
        <v>60</v>
      </c>
      <c r="AD333" s="7" t="str">
        <f>IFERROR(VLOOKUP(J333,'Chuyển Mã'!$B$3:$C$9,2,0),"")</f>
        <v>Tỉnh</v>
      </c>
      <c r="AE333" s="7" t="str">
        <f t="shared" si="47"/>
        <v>Chân giò heo muối 300g</v>
      </c>
      <c r="AF333" s="7">
        <f t="shared" si="48"/>
        <v>40</v>
      </c>
    </row>
    <row r="334" spans="1:32" x14ac:dyDescent="0.25">
      <c r="A334" s="11">
        <v>45903</v>
      </c>
      <c r="B334" s="25">
        <v>4176322727</v>
      </c>
      <c r="C334" s="12" t="s">
        <v>7214</v>
      </c>
      <c r="D334" s="16">
        <f t="shared" si="49"/>
        <v>45903</v>
      </c>
      <c r="G334" s="13" t="s">
        <v>7335</v>
      </c>
      <c r="I334" s="13" t="s">
        <v>7336</v>
      </c>
      <c r="J334" s="13" t="s">
        <v>1796</v>
      </c>
      <c r="K334" s="13" t="s">
        <v>27</v>
      </c>
      <c r="L334" s="25" t="str">
        <f>VLOOKUP($K334,TONG_SL!$A:$D,2,0)</f>
        <v>Chân giò heo muối 300g</v>
      </c>
      <c r="N334" s="25" t="str">
        <f t="shared" si="50"/>
        <v>K-C6</v>
      </c>
      <c r="Q334" s="25" t="str">
        <f>VLOOKUP(K334,TONG_SL!$A:$D,3,0)</f>
        <v>Túi</v>
      </c>
      <c r="R334" s="54">
        <v>10</v>
      </c>
      <c r="T334" s="1">
        <f>VLOOKUP(VLOOKUP(G334,Ma_KH!$A:$R,18,0)&amp;K334,Gia_MB!$A:$F,6,0)</f>
        <v>73431</v>
      </c>
      <c r="U334" s="14">
        <f t="shared" ref="U334:U397" si="52">T334*R334</f>
        <v>734310</v>
      </c>
      <c r="W334" s="64">
        <f t="shared" si="51"/>
        <v>0</v>
      </c>
      <c r="X334" s="3" t="str">
        <f t="shared" ref="X334:X397" si="53">IF(B334&lt;&gt;"","8","0")</f>
        <v>8</v>
      </c>
      <c r="Z334" s="14">
        <f t="shared" ref="Z334:Z397" si="54">U334*X334%</f>
        <v>58744.800000000003</v>
      </c>
      <c r="AA334" s="7">
        <f>VLOOKUP(G334,Ma_KH!$A:$R,14,0)</f>
        <v>60</v>
      </c>
      <c r="AD334" s="7" t="str">
        <f>IFERROR(VLOOKUP(J334,'Chuyển Mã'!$B$3:$C$9,2,0),"")</f>
        <v>Tỉnh</v>
      </c>
      <c r="AE334" s="7" t="str">
        <f t="shared" si="47"/>
        <v>Chân giò heo muối 300g</v>
      </c>
      <c r="AF334" s="7">
        <f t="shared" si="48"/>
        <v>10</v>
      </c>
    </row>
    <row r="335" spans="1:32" x14ac:dyDescent="0.25">
      <c r="A335" s="11">
        <v>45903</v>
      </c>
      <c r="B335" s="25">
        <v>4176322727</v>
      </c>
      <c r="C335" s="12" t="s">
        <v>7214</v>
      </c>
      <c r="D335" s="16">
        <f t="shared" si="49"/>
        <v>45903</v>
      </c>
      <c r="G335" s="13" t="s">
        <v>7335</v>
      </c>
      <c r="I335" s="13" t="s">
        <v>7336</v>
      </c>
      <c r="J335" s="13" t="s">
        <v>1796</v>
      </c>
      <c r="K335" s="13" t="s">
        <v>32</v>
      </c>
      <c r="L335" s="25" t="str">
        <f>VLOOKUP($K335,TONG_SL!$A:$D,2,0)</f>
        <v>Giò Tai Lưỡi Xào 250</v>
      </c>
      <c r="N335" s="25" t="str">
        <f t="shared" si="50"/>
        <v>K-C6</v>
      </c>
      <c r="Q335" s="25" t="str">
        <f>VLOOKUP(K335,TONG_SL!$A:$D,3,0)</f>
        <v>Túi</v>
      </c>
      <c r="R335" s="54">
        <v>10</v>
      </c>
      <c r="T335" s="1">
        <f>VLOOKUP(VLOOKUP(G335,Ma_KH!$A:$R,18,0)&amp;K335,Gia_MB!$A:$F,6,0)</f>
        <v>50183</v>
      </c>
      <c r="U335" s="14">
        <f t="shared" si="52"/>
        <v>501830</v>
      </c>
      <c r="W335" s="64">
        <f t="shared" si="51"/>
        <v>0</v>
      </c>
      <c r="X335" s="3" t="str">
        <f t="shared" si="53"/>
        <v>8</v>
      </c>
      <c r="Z335" s="14">
        <f t="shared" si="54"/>
        <v>40146.400000000001</v>
      </c>
      <c r="AA335" s="7">
        <f>VLOOKUP(G335,Ma_KH!$A:$R,14,0)</f>
        <v>60</v>
      </c>
      <c r="AD335" s="7" t="str">
        <f>IFERROR(VLOOKUP(J335,'Chuyển Mã'!$B$3:$C$9,2,0),"")</f>
        <v>Tỉnh</v>
      </c>
      <c r="AE335" s="7" t="str">
        <f t="shared" si="47"/>
        <v>Giò Tai Lưỡi Xào 250</v>
      </c>
      <c r="AF335" s="7">
        <f t="shared" si="48"/>
        <v>10</v>
      </c>
    </row>
    <row r="336" spans="1:32" x14ac:dyDescent="0.25">
      <c r="A336" s="11">
        <v>45903</v>
      </c>
      <c r="B336" s="25">
        <v>4176322727</v>
      </c>
      <c r="C336" s="12" t="s">
        <v>7214</v>
      </c>
      <c r="D336" s="16">
        <f t="shared" si="49"/>
        <v>45903</v>
      </c>
      <c r="G336" s="13" t="s">
        <v>7335</v>
      </c>
      <c r="I336" s="13" t="s">
        <v>7336</v>
      </c>
      <c r="J336" s="13" t="s">
        <v>1796</v>
      </c>
      <c r="K336" s="13" t="s">
        <v>7217</v>
      </c>
      <c r="L336" s="25" t="str">
        <f>VLOOKUP($K336,TONG_SL!$A:$D,2,0)</f>
        <v>Tai heo muối 200g</v>
      </c>
      <c r="N336" s="25" t="str">
        <f t="shared" si="50"/>
        <v>K-C6</v>
      </c>
      <c r="Q336" s="25" t="str">
        <f>VLOOKUP(K336,TONG_SL!$A:$D,3,0)</f>
        <v>Túi</v>
      </c>
      <c r="R336" s="54">
        <v>10</v>
      </c>
      <c r="T336" s="1">
        <f>VLOOKUP(VLOOKUP(G336,Ma_KH!$A:$R,18,0)&amp;K336,Gia_MB!$A:$F,6,0)</f>
        <v>55595</v>
      </c>
      <c r="U336" s="14">
        <f t="shared" si="52"/>
        <v>555950</v>
      </c>
      <c r="W336" s="64">
        <f t="shared" si="51"/>
        <v>0</v>
      </c>
      <c r="X336" s="3" t="str">
        <f t="shared" si="53"/>
        <v>8</v>
      </c>
      <c r="Z336" s="14">
        <f t="shared" si="54"/>
        <v>44476</v>
      </c>
      <c r="AA336" s="7">
        <f>VLOOKUP(G336,Ma_KH!$A:$R,14,0)</f>
        <v>60</v>
      </c>
      <c r="AD336" s="7" t="str">
        <f>IFERROR(VLOOKUP(J336,'Chuyển Mã'!$B$3:$C$9,2,0),"")</f>
        <v>Tỉnh</v>
      </c>
      <c r="AE336" s="7" t="str">
        <f t="shared" si="47"/>
        <v>Tai heo muối 200g</v>
      </c>
      <c r="AF336" s="7">
        <f t="shared" si="48"/>
        <v>10</v>
      </c>
    </row>
    <row r="337" spans="1:32" x14ac:dyDescent="0.25">
      <c r="A337" s="11">
        <v>45903</v>
      </c>
      <c r="B337" s="25">
        <v>4176322727</v>
      </c>
      <c r="C337" s="12" t="s">
        <v>7214</v>
      </c>
      <c r="D337" s="16">
        <f t="shared" si="49"/>
        <v>45903</v>
      </c>
      <c r="G337" s="13" t="s">
        <v>7335</v>
      </c>
      <c r="I337" s="13" t="s">
        <v>7336</v>
      </c>
      <c r="J337" s="13" t="s">
        <v>1796</v>
      </c>
      <c r="K337" s="13" t="s">
        <v>30</v>
      </c>
      <c r="L337" s="25" t="str">
        <f>VLOOKUP($K337,TONG_SL!$A:$D,2,0)</f>
        <v>Gà muối 500g</v>
      </c>
      <c r="N337" s="25" t="str">
        <f t="shared" si="50"/>
        <v>K-C6</v>
      </c>
      <c r="Q337" s="25" t="str">
        <f>VLOOKUP(K337,TONG_SL!$A:$D,3,0)</f>
        <v>Túi</v>
      </c>
      <c r="R337" s="54">
        <v>10</v>
      </c>
      <c r="T337" s="1">
        <f>VLOOKUP(VLOOKUP(G337,Ma_KH!$A:$R,18,0)&amp;K337,Gia_MB!$A:$F,6,0)</f>
        <v>111058</v>
      </c>
      <c r="U337" s="14">
        <f t="shared" si="52"/>
        <v>1110580</v>
      </c>
      <c r="W337" s="64">
        <f t="shared" si="51"/>
        <v>0</v>
      </c>
      <c r="X337" s="3" t="str">
        <f t="shared" si="53"/>
        <v>8</v>
      </c>
      <c r="Z337" s="14">
        <f t="shared" si="54"/>
        <v>88846.400000000009</v>
      </c>
      <c r="AA337" s="7">
        <f>VLOOKUP(G337,Ma_KH!$A:$R,14,0)</f>
        <v>60</v>
      </c>
      <c r="AD337" s="7" t="str">
        <f>IFERROR(VLOOKUP(J337,'Chuyển Mã'!$B$3:$C$9,2,0),"")</f>
        <v>Tỉnh</v>
      </c>
      <c r="AE337" s="7" t="str">
        <f t="shared" si="47"/>
        <v>Gà muối 500g</v>
      </c>
      <c r="AF337" s="7">
        <f t="shared" si="48"/>
        <v>10</v>
      </c>
    </row>
    <row r="338" spans="1:32" x14ac:dyDescent="0.25">
      <c r="A338" s="11">
        <v>45903</v>
      </c>
      <c r="B338" s="25">
        <v>4176322727</v>
      </c>
      <c r="C338" s="12" t="s">
        <v>7214</v>
      </c>
      <c r="D338" s="16">
        <f t="shared" si="49"/>
        <v>45903</v>
      </c>
      <c r="G338" s="13" t="s">
        <v>7335</v>
      </c>
      <c r="I338" s="13" t="s">
        <v>7336</v>
      </c>
      <c r="J338" s="13" t="s">
        <v>1796</v>
      </c>
      <c r="K338" s="13" t="s">
        <v>7213</v>
      </c>
      <c r="L338" s="25" t="str">
        <f>VLOOKUP($K338,TONG_SL!$A:$D,2,0)</f>
        <v>Chả nướng 300g</v>
      </c>
      <c r="N338" s="25" t="str">
        <f t="shared" si="50"/>
        <v>K-C6</v>
      </c>
      <c r="Q338" s="25" t="str">
        <f>VLOOKUP(K338,TONG_SL!$A:$D,3,0)</f>
        <v>Túi</v>
      </c>
      <c r="R338" s="54">
        <v>5</v>
      </c>
      <c r="T338" s="1">
        <f>VLOOKUP(VLOOKUP(G338,Ma_KH!$A:$R,18,0)&amp;K338,Gia_MB!$A:$F,6,0)</f>
        <v>70950</v>
      </c>
      <c r="U338" s="14">
        <f t="shared" si="52"/>
        <v>354750</v>
      </c>
      <c r="W338" s="64">
        <f t="shared" si="51"/>
        <v>0</v>
      </c>
      <c r="X338" s="3" t="str">
        <f t="shared" si="53"/>
        <v>8</v>
      </c>
      <c r="Z338" s="14">
        <f t="shared" si="54"/>
        <v>28380</v>
      </c>
      <c r="AA338" s="7">
        <f>VLOOKUP(G338,Ma_KH!$A:$R,14,0)</f>
        <v>60</v>
      </c>
      <c r="AD338" s="7" t="str">
        <f>IFERROR(VLOOKUP(J338,'Chuyển Mã'!$B$3:$C$9,2,0),"")</f>
        <v>Tỉnh</v>
      </c>
      <c r="AE338" s="7" t="str">
        <f t="shared" si="47"/>
        <v>Chả nướng 300g</v>
      </c>
      <c r="AF338" s="7">
        <f t="shared" si="48"/>
        <v>5</v>
      </c>
    </row>
    <row r="339" spans="1:32" x14ac:dyDescent="0.25">
      <c r="A339" s="11">
        <v>45903</v>
      </c>
      <c r="B339" s="25">
        <v>4176097651</v>
      </c>
      <c r="C339" s="12" t="s">
        <v>7214</v>
      </c>
      <c r="D339" s="16">
        <f t="shared" si="49"/>
        <v>45903</v>
      </c>
      <c r="G339" s="13" t="s">
        <v>7337</v>
      </c>
      <c r="I339" s="13" t="s">
        <v>7338</v>
      </c>
      <c r="J339" s="13" t="s">
        <v>1796</v>
      </c>
      <c r="K339" s="13" t="s">
        <v>30</v>
      </c>
      <c r="L339" s="25" t="str">
        <f>VLOOKUP($K339,TONG_SL!$A:$D,2,0)</f>
        <v>Gà muối 500g</v>
      </c>
      <c r="N339" s="25" t="str">
        <f t="shared" si="50"/>
        <v>K-C6</v>
      </c>
      <c r="Q339" s="25" t="str">
        <f>VLOOKUP(K339,TONG_SL!$A:$D,3,0)</f>
        <v>Túi</v>
      </c>
      <c r="R339" s="54">
        <v>20</v>
      </c>
      <c r="T339" s="1">
        <f>VLOOKUP(VLOOKUP(G339,Ma_KH!$A:$R,18,0)&amp;K339,Gia_MB!$A:$F,6,0)</f>
        <v>111058</v>
      </c>
      <c r="U339" s="14">
        <f t="shared" si="52"/>
        <v>2221160</v>
      </c>
      <c r="W339" s="64">
        <f t="shared" si="51"/>
        <v>0</v>
      </c>
      <c r="X339" s="3" t="str">
        <f t="shared" si="53"/>
        <v>8</v>
      </c>
      <c r="Z339" s="14">
        <f t="shared" si="54"/>
        <v>177692.80000000002</v>
      </c>
      <c r="AA339" s="7">
        <f>VLOOKUP(G339,Ma_KH!$A:$R,14,0)</f>
        <v>60</v>
      </c>
      <c r="AD339" s="7" t="str">
        <f>IFERROR(VLOOKUP(J339,'Chuyển Mã'!$B$3:$C$9,2,0),"")</f>
        <v>Tỉnh</v>
      </c>
      <c r="AE339" s="7" t="str">
        <f t="shared" si="47"/>
        <v>Gà muối 500g</v>
      </c>
      <c r="AF339" s="7">
        <f t="shared" si="48"/>
        <v>20</v>
      </c>
    </row>
    <row r="340" spans="1:32" x14ac:dyDescent="0.25">
      <c r="A340" s="11">
        <v>45903</v>
      </c>
      <c r="B340" s="25">
        <v>4176097651</v>
      </c>
      <c r="C340" s="12" t="s">
        <v>7214</v>
      </c>
      <c r="D340" s="16">
        <f t="shared" si="49"/>
        <v>45903</v>
      </c>
      <c r="G340" s="13" t="s">
        <v>7337</v>
      </c>
      <c r="I340" s="13" t="s">
        <v>7338</v>
      </c>
      <c r="J340" s="13" t="s">
        <v>1796</v>
      </c>
      <c r="K340" s="13" t="s">
        <v>47</v>
      </c>
      <c r="L340" s="25" t="str">
        <f>VLOOKUP($K340,TONG_SL!$A:$D,2,0)</f>
        <v>Giò lụa cây 250g</v>
      </c>
      <c r="N340" s="25" t="str">
        <f t="shared" si="50"/>
        <v>K-C6</v>
      </c>
      <c r="Q340" s="25" t="str">
        <f>VLOOKUP(K340,TONG_SL!$A:$D,3,0)</f>
        <v>Túi</v>
      </c>
      <c r="R340" s="54">
        <v>5</v>
      </c>
      <c r="T340" s="1">
        <f>VLOOKUP(VLOOKUP(G340,Ma_KH!$A:$R,18,0)&amp;K340,Gia_MB!$A:$F,6,0)</f>
        <v>49500</v>
      </c>
      <c r="U340" s="14">
        <f t="shared" si="52"/>
        <v>247500</v>
      </c>
      <c r="W340" s="64">
        <f t="shared" si="51"/>
        <v>0</v>
      </c>
      <c r="X340" s="3" t="str">
        <f t="shared" si="53"/>
        <v>8</v>
      </c>
      <c r="Z340" s="14">
        <f t="shared" si="54"/>
        <v>19800</v>
      </c>
      <c r="AA340" s="7">
        <f>VLOOKUP(G340,Ma_KH!$A:$R,14,0)</f>
        <v>60</v>
      </c>
      <c r="AD340" s="7" t="str">
        <f>IFERROR(VLOOKUP(J340,'Chuyển Mã'!$B$3:$C$9,2,0),"")</f>
        <v>Tỉnh</v>
      </c>
      <c r="AE340" s="7" t="str">
        <f t="shared" si="47"/>
        <v>Giò lụa cây 250g</v>
      </c>
      <c r="AF340" s="7">
        <f t="shared" si="48"/>
        <v>5</v>
      </c>
    </row>
    <row r="341" spans="1:32" x14ac:dyDescent="0.25">
      <c r="A341" s="11">
        <v>45903</v>
      </c>
      <c r="B341" s="25">
        <v>4176097651</v>
      </c>
      <c r="C341" s="12" t="s">
        <v>7214</v>
      </c>
      <c r="D341" s="16">
        <f t="shared" si="49"/>
        <v>45903</v>
      </c>
      <c r="G341" s="13" t="s">
        <v>7337</v>
      </c>
      <c r="I341" s="13" t="s">
        <v>7338</v>
      </c>
      <c r="J341" s="13" t="s">
        <v>1796</v>
      </c>
      <c r="K341" s="13" t="s">
        <v>49</v>
      </c>
      <c r="L341" s="25" t="str">
        <f>VLOOKUP($K341,TONG_SL!$A:$D,2,0)</f>
        <v>Giò sụn gà 250g</v>
      </c>
      <c r="N341" s="25" t="str">
        <f t="shared" si="50"/>
        <v>K-C6</v>
      </c>
      <c r="Q341" s="25" t="str">
        <f>VLOOKUP(K341,TONG_SL!$A:$D,3,0)</f>
        <v>Túi</v>
      </c>
      <c r="R341" s="54">
        <v>5</v>
      </c>
      <c r="T341" s="1">
        <f>VLOOKUP(VLOOKUP(G341,Ma_KH!$A:$R,18,0)&amp;K341,Gia_MB!$A:$F,6,0)</f>
        <v>50400</v>
      </c>
      <c r="U341" s="14">
        <f t="shared" si="52"/>
        <v>252000</v>
      </c>
      <c r="W341" s="64">
        <f t="shared" si="51"/>
        <v>0</v>
      </c>
      <c r="X341" s="3" t="str">
        <f t="shared" si="53"/>
        <v>8</v>
      </c>
      <c r="Z341" s="14">
        <f t="shared" si="54"/>
        <v>20160</v>
      </c>
      <c r="AA341" s="7">
        <f>VLOOKUP(G341,Ma_KH!$A:$R,14,0)</f>
        <v>60</v>
      </c>
      <c r="AD341" s="7" t="str">
        <f>IFERROR(VLOOKUP(J341,'Chuyển Mã'!$B$3:$C$9,2,0),"")</f>
        <v>Tỉnh</v>
      </c>
      <c r="AE341" s="7" t="str">
        <f t="shared" si="47"/>
        <v>Giò sụn gà 250g</v>
      </c>
      <c r="AF341" s="7">
        <f t="shared" si="48"/>
        <v>5</v>
      </c>
    </row>
    <row r="342" spans="1:32" x14ac:dyDescent="0.25">
      <c r="A342" s="11">
        <v>45903</v>
      </c>
      <c r="B342" s="25">
        <v>4176549438</v>
      </c>
      <c r="C342" s="12" t="s">
        <v>7214</v>
      </c>
      <c r="D342" s="16">
        <f t="shared" si="49"/>
        <v>45903</v>
      </c>
      <c r="G342" s="13" t="s">
        <v>7339</v>
      </c>
      <c r="I342" s="13" t="s">
        <v>8973</v>
      </c>
      <c r="J342" s="13" t="s">
        <v>1796</v>
      </c>
      <c r="K342" s="13" t="s">
        <v>27</v>
      </c>
      <c r="L342" s="25" t="str">
        <f>VLOOKUP($K342,TONG_SL!$A:$D,2,0)</f>
        <v>Chân giò heo muối 300g</v>
      </c>
      <c r="N342" s="25" t="str">
        <f t="shared" si="50"/>
        <v>K-C6</v>
      </c>
      <c r="Q342" s="25" t="str">
        <f>VLOOKUP(K342,TONG_SL!$A:$D,3,0)</f>
        <v>Túi</v>
      </c>
      <c r="R342" s="54">
        <v>40</v>
      </c>
      <c r="T342" s="1">
        <f>VLOOKUP(VLOOKUP(G342,Ma_KH!$A:$R,18,0)&amp;K342,Gia_MB!$A:$F,6,0)</f>
        <v>73431</v>
      </c>
      <c r="U342" s="14">
        <f t="shared" si="52"/>
        <v>2937240</v>
      </c>
      <c r="W342" s="64">
        <f t="shared" si="51"/>
        <v>0</v>
      </c>
      <c r="X342" s="3" t="str">
        <f t="shared" si="53"/>
        <v>8</v>
      </c>
      <c r="Z342" s="14">
        <f t="shared" si="54"/>
        <v>234979.20000000001</v>
      </c>
      <c r="AA342" s="7">
        <f>VLOOKUP(G342,Ma_KH!$A:$R,14,0)</f>
        <v>60</v>
      </c>
      <c r="AD342" s="7" t="str">
        <f>IFERROR(VLOOKUP(J342,'Chuyển Mã'!$B$3:$C$9,2,0),"")</f>
        <v>Tỉnh</v>
      </c>
      <c r="AE342" s="7" t="str">
        <f t="shared" si="47"/>
        <v>Chân giò heo muối 300g</v>
      </c>
      <c r="AF342" s="7">
        <f t="shared" si="48"/>
        <v>40</v>
      </c>
    </row>
    <row r="343" spans="1:32" x14ac:dyDescent="0.25">
      <c r="A343" s="11">
        <v>45903</v>
      </c>
      <c r="B343" s="25">
        <v>4176549438</v>
      </c>
      <c r="C343" s="12" t="s">
        <v>7214</v>
      </c>
      <c r="D343" s="16">
        <f t="shared" si="49"/>
        <v>45903</v>
      </c>
      <c r="G343" s="13" t="s">
        <v>7339</v>
      </c>
      <c r="I343" s="13" t="s">
        <v>8973</v>
      </c>
      <c r="J343" s="13" t="s">
        <v>1796</v>
      </c>
      <c r="K343" s="13" t="s">
        <v>32</v>
      </c>
      <c r="L343" s="25" t="str">
        <f>VLOOKUP($K343,TONG_SL!$A:$D,2,0)</f>
        <v>Giò Tai Lưỡi Xào 250</v>
      </c>
      <c r="N343" s="25" t="str">
        <f t="shared" si="50"/>
        <v>K-C6</v>
      </c>
      <c r="Q343" s="25" t="str">
        <f>VLOOKUP(K343,TONG_SL!$A:$D,3,0)</f>
        <v>Túi</v>
      </c>
      <c r="R343" s="54">
        <v>10</v>
      </c>
      <c r="T343" s="1">
        <f>VLOOKUP(VLOOKUP(G343,Ma_KH!$A:$R,18,0)&amp;K343,Gia_MB!$A:$F,6,0)</f>
        <v>50183</v>
      </c>
      <c r="U343" s="14">
        <f t="shared" si="52"/>
        <v>501830</v>
      </c>
      <c r="W343" s="64">
        <f t="shared" si="51"/>
        <v>0</v>
      </c>
      <c r="X343" s="3" t="str">
        <f t="shared" si="53"/>
        <v>8</v>
      </c>
      <c r="Z343" s="14">
        <f t="shared" si="54"/>
        <v>40146.400000000001</v>
      </c>
      <c r="AA343" s="7">
        <f>VLOOKUP(G343,Ma_KH!$A:$R,14,0)</f>
        <v>60</v>
      </c>
      <c r="AD343" s="7" t="str">
        <f>IFERROR(VLOOKUP(J343,'Chuyển Mã'!$B$3:$C$9,2,0),"")</f>
        <v>Tỉnh</v>
      </c>
      <c r="AE343" s="7" t="str">
        <f t="shared" si="47"/>
        <v>Giò Tai Lưỡi Xào 250</v>
      </c>
      <c r="AF343" s="7">
        <f t="shared" si="48"/>
        <v>10</v>
      </c>
    </row>
    <row r="344" spans="1:32" x14ac:dyDescent="0.25">
      <c r="A344" s="11">
        <v>45903</v>
      </c>
      <c r="B344" s="25">
        <v>4176549438</v>
      </c>
      <c r="C344" s="12" t="s">
        <v>7214</v>
      </c>
      <c r="D344" s="16">
        <f t="shared" si="49"/>
        <v>45903</v>
      </c>
      <c r="G344" s="13" t="s">
        <v>7339</v>
      </c>
      <c r="I344" s="13" t="s">
        <v>8973</v>
      </c>
      <c r="J344" s="13" t="s">
        <v>1796</v>
      </c>
      <c r="K344" s="13" t="s">
        <v>47</v>
      </c>
      <c r="L344" s="25" t="str">
        <f>VLOOKUP($K344,TONG_SL!$A:$D,2,0)</f>
        <v>Giò lụa cây 250g</v>
      </c>
      <c r="N344" s="25" t="str">
        <f t="shared" si="50"/>
        <v>K-C6</v>
      </c>
      <c r="Q344" s="25" t="str">
        <f>VLOOKUP(K344,TONG_SL!$A:$D,3,0)</f>
        <v>Túi</v>
      </c>
      <c r="R344" s="54">
        <v>10</v>
      </c>
      <c r="T344" s="1">
        <f>VLOOKUP(VLOOKUP(G344,Ma_KH!$A:$R,18,0)&amp;K344,Gia_MB!$A:$F,6,0)</f>
        <v>49500</v>
      </c>
      <c r="U344" s="14">
        <f t="shared" si="52"/>
        <v>495000</v>
      </c>
      <c r="W344" s="64">
        <f t="shared" si="51"/>
        <v>0</v>
      </c>
      <c r="X344" s="3" t="str">
        <f t="shared" si="53"/>
        <v>8</v>
      </c>
      <c r="Z344" s="14">
        <f t="shared" si="54"/>
        <v>39600</v>
      </c>
      <c r="AA344" s="7">
        <f>VLOOKUP(G344,Ma_KH!$A:$R,14,0)</f>
        <v>60</v>
      </c>
      <c r="AD344" s="7" t="str">
        <f>IFERROR(VLOOKUP(J344,'Chuyển Mã'!$B$3:$C$9,2,0),"")</f>
        <v>Tỉnh</v>
      </c>
      <c r="AE344" s="7" t="str">
        <f t="shared" si="47"/>
        <v>Giò lụa cây 250g</v>
      </c>
      <c r="AF344" s="7">
        <f t="shared" si="48"/>
        <v>10</v>
      </c>
    </row>
    <row r="345" spans="1:32" x14ac:dyDescent="0.25">
      <c r="A345" s="11">
        <v>45903</v>
      </c>
      <c r="B345" s="25">
        <v>4176549438</v>
      </c>
      <c r="C345" s="12" t="s">
        <v>7214</v>
      </c>
      <c r="D345" s="16">
        <f t="shared" si="49"/>
        <v>45903</v>
      </c>
      <c r="G345" s="13" t="s">
        <v>7339</v>
      </c>
      <c r="I345" s="13" t="s">
        <v>8973</v>
      </c>
      <c r="J345" s="13" t="s">
        <v>1796</v>
      </c>
      <c r="K345" s="13" t="s">
        <v>49</v>
      </c>
      <c r="L345" s="25" t="str">
        <f>VLOOKUP($K345,TONG_SL!$A:$D,2,0)</f>
        <v>Giò sụn gà 250g</v>
      </c>
      <c r="N345" s="25" t="str">
        <f t="shared" si="50"/>
        <v>K-C6</v>
      </c>
      <c r="Q345" s="25" t="str">
        <f>VLOOKUP(K345,TONG_SL!$A:$D,3,0)</f>
        <v>Túi</v>
      </c>
      <c r="R345" s="54">
        <v>10</v>
      </c>
      <c r="T345" s="1">
        <f>VLOOKUP(VLOOKUP(G345,Ma_KH!$A:$R,18,0)&amp;K345,Gia_MB!$A:$F,6,0)</f>
        <v>50400</v>
      </c>
      <c r="U345" s="14">
        <f t="shared" si="52"/>
        <v>504000</v>
      </c>
      <c r="W345" s="64">
        <f t="shared" si="51"/>
        <v>0</v>
      </c>
      <c r="X345" s="3" t="str">
        <f t="shared" si="53"/>
        <v>8</v>
      </c>
      <c r="Z345" s="14">
        <f t="shared" si="54"/>
        <v>40320</v>
      </c>
      <c r="AA345" s="7">
        <f>VLOOKUP(G345,Ma_KH!$A:$R,14,0)</f>
        <v>60</v>
      </c>
      <c r="AD345" s="7" t="str">
        <f>IFERROR(VLOOKUP(J345,'Chuyển Mã'!$B$3:$C$9,2,0),"")</f>
        <v>Tỉnh</v>
      </c>
      <c r="AE345" s="7" t="str">
        <f t="shared" si="47"/>
        <v>Giò sụn gà 250g</v>
      </c>
      <c r="AF345" s="7">
        <f t="shared" si="48"/>
        <v>10</v>
      </c>
    </row>
    <row r="346" spans="1:32" x14ac:dyDescent="0.25">
      <c r="A346" s="11">
        <v>45903</v>
      </c>
      <c r="B346" s="25">
        <v>4176322187</v>
      </c>
      <c r="C346" s="12" t="s">
        <v>7214</v>
      </c>
      <c r="D346" s="16">
        <f t="shared" si="49"/>
        <v>45903</v>
      </c>
      <c r="G346" s="13" t="s">
        <v>7340</v>
      </c>
      <c r="I346" s="13" t="s">
        <v>7341</v>
      </c>
      <c r="J346" s="13" t="s">
        <v>1796</v>
      </c>
      <c r="K346" s="13" t="s">
        <v>27</v>
      </c>
      <c r="L346" s="25" t="str">
        <f>VLOOKUP($K346,TONG_SL!$A:$D,2,0)</f>
        <v>Chân giò heo muối 300g</v>
      </c>
      <c r="N346" s="25" t="str">
        <f t="shared" si="50"/>
        <v>K-C6</v>
      </c>
      <c r="Q346" s="25" t="str">
        <f>VLOOKUP(K346,TONG_SL!$A:$D,3,0)</f>
        <v>Túi</v>
      </c>
      <c r="R346" s="54">
        <v>8</v>
      </c>
      <c r="T346" s="1">
        <f>VLOOKUP(VLOOKUP(G346,Ma_KH!$A:$R,18,0)&amp;K346,Gia_MB!$A:$F,6,0)</f>
        <v>73431</v>
      </c>
      <c r="U346" s="14">
        <f t="shared" si="52"/>
        <v>587448</v>
      </c>
      <c r="W346" s="64">
        <f t="shared" si="51"/>
        <v>0</v>
      </c>
      <c r="X346" s="3" t="str">
        <f t="shared" si="53"/>
        <v>8</v>
      </c>
      <c r="Z346" s="14">
        <f t="shared" si="54"/>
        <v>46995.840000000004</v>
      </c>
      <c r="AA346" s="7">
        <f>VLOOKUP(G346,Ma_KH!$A:$R,14,0)</f>
        <v>60</v>
      </c>
      <c r="AD346" s="7" t="str">
        <f>IFERROR(VLOOKUP(J346,'Chuyển Mã'!$B$3:$C$9,2,0),"")</f>
        <v>Tỉnh</v>
      </c>
      <c r="AE346" s="7" t="str">
        <f t="shared" si="47"/>
        <v>Chân giò heo muối 300g</v>
      </c>
      <c r="AF346" s="7">
        <f t="shared" si="48"/>
        <v>8</v>
      </c>
    </row>
    <row r="347" spans="1:32" x14ac:dyDescent="0.25">
      <c r="A347" s="11">
        <v>45903</v>
      </c>
      <c r="B347" s="25">
        <v>4176322187</v>
      </c>
      <c r="C347" s="12" t="s">
        <v>7214</v>
      </c>
      <c r="D347" s="16">
        <f t="shared" si="49"/>
        <v>45903</v>
      </c>
      <c r="G347" s="13" t="s">
        <v>7340</v>
      </c>
      <c r="I347" s="13" t="s">
        <v>7341</v>
      </c>
      <c r="J347" s="13" t="s">
        <v>1796</v>
      </c>
      <c r="K347" s="13" t="s">
        <v>30</v>
      </c>
      <c r="L347" s="25" t="str">
        <f>VLOOKUP($K347,TONG_SL!$A:$D,2,0)</f>
        <v>Gà muối 500g</v>
      </c>
      <c r="N347" s="25" t="str">
        <f t="shared" si="50"/>
        <v>K-C6</v>
      </c>
      <c r="Q347" s="25" t="str">
        <f>VLOOKUP(K347,TONG_SL!$A:$D,3,0)</f>
        <v>Túi</v>
      </c>
      <c r="R347" s="54">
        <v>7</v>
      </c>
      <c r="T347" s="1">
        <f>VLOOKUP(VLOOKUP(G347,Ma_KH!$A:$R,18,0)&amp;K347,Gia_MB!$A:$F,6,0)</f>
        <v>111058</v>
      </c>
      <c r="U347" s="14">
        <f t="shared" si="52"/>
        <v>777406</v>
      </c>
      <c r="W347" s="64">
        <f t="shared" si="51"/>
        <v>0</v>
      </c>
      <c r="X347" s="3" t="str">
        <f t="shared" si="53"/>
        <v>8</v>
      </c>
      <c r="Z347" s="14">
        <f t="shared" si="54"/>
        <v>62192.480000000003</v>
      </c>
      <c r="AA347" s="7">
        <f>VLOOKUP(G347,Ma_KH!$A:$R,14,0)</f>
        <v>60</v>
      </c>
      <c r="AD347" s="7" t="str">
        <f>IFERROR(VLOOKUP(J347,'Chuyển Mã'!$B$3:$C$9,2,0),"")</f>
        <v>Tỉnh</v>
      </c>
      <c r="AE347" s="7" t="str">
        <f t="shared" si="47"/>
        <v>Gà muối 500g</v>
      </c>
      <c r="AF347" s="7">
        <f t="shared" si="48"/>
        <v>7</v>
      </c>
    </row>
    <row r="348" spans="1:32" x14ac:dyDescent="0.25">
      <c r="A348" s="11">
        <v>45903</v>
      </c>
      <c r="B348" s="25">
        <v>4176322187</v>
      </c>
      <c r="C348" s="12" t="s">
        <v>7214</v>
      </c>
      <c r="D348" s="16">
        <f t="shared" si="49"/>
        <v>45903</v>
      </c>
      <c r="G348" s="13" t="s">
        <v>7340</v>
      </c>
      <c r="I348" s="13" t="s">
        <v>7341</v>
      </c>
      <c r="J348" s="13" t="s">
        <v>1796</v>
      </c>
      <c r="K348" s="13" t="s">
        <v>7334</v>
      </c>
      <c r="L348" s="25" t="str">
        <f>VLOOKUP($K348,TONG_SL!$A:$D,2,0)</f>
        <v>Chả cốm 300g</v>
      </c>
      <c r="N348" s="25" t="str">
        <f t="shared" si="50"/>
        <v>K-C6</v>
      </c>
      <c r="Q348" s="25" t="str">
        <f>VLOOKUP(K348,TONG_SL!$A:$D,3,0)</f>
        <v>Túi</v>
      </c>
      <c r="R348" s="54">
        <v>3</v>
      </c>
      <c r="T348" s="1">
        <f>VLOOKUP(VLOOKUP(G348,Ma_KH!$A:$R,18,0)&amp;K348,Gia_MB!$A:$F,6,0)</f>
        <v>74250</v>
      </c>
      <c r="U348" s="14">
        <f t="shared" si="52"/>
        <v>222750</v>
      </c>
      <c r="W348" s="64">
        <f t="shared" si="51"/>
        <v>0</v>
      </c>
      <c r="X348" s="3" t="str">
        <f t="shared" si="53"/>
        <v>8</v>
      </c>
      <c r="Z348" s="14">
        <f t="shared" si="54"/>
        <v>17820</v>
      </c>
      <c r="AA348" s="7">
        <f>VLOOKUP(G348,Ma_KH!$A:$R,14,0)</f>
        <v>60</v>
      </c>
      <c r="AD348" s="7" t="str">
        <f>IFERROR(VLOOKUP(J348,'Chuyển Mã'!$B$3:$C$9,2,0),"")</f>
        <v>Tỉnh</v>
      </c>
      <c r="AE348" s="7" t="str">
        <f t="shared" si="47"/>
        <v>Chả cốm 300g</v>
      </c>
      <c r="AF348" s="7">
        <f t="shared" si="48"/>
        <v>3</v>
      </c>
    </row>
    <row r="349" spans="1:32" x14ac:dyDescent="0.25">
      <c r="A349" s="11">
        <v>45903</v>
      </c>
      <c r="B349" s="25">
        <v>4176322187</v>
      </c>
      <c r="C349" s="12" t="s">
        <v>7214</v>
      </c>
      <c r="D349" s="16">
        <f t="shared" si="49"/>
        <v>45903</v>
      </c>
      <c r="G349" s="13" t="s">
        <v>7340</v>
      </c>
      <c r="I349" s="13" t="s">
        <v>7341</v>
      </c>
      <c r="J349" s="13" t="s">
        <v>1796</v>
      </c>
      <c r="K349" s="13" t="s">
        <v>32</v>
      </c>
      <c r="L349" s="25" t="str">
        <f>VLOOKUP($K349,TONG_SL!$A:$D,2,0)</f>
        <v>Giò Tai Lưỡi Xào 250</v>
      </c>
      <c r="N349" s="25" t="str">
        <f t="shared" si="50"/>
        <v>K-C6</v>
      </c>
      <c r="Q349" s="25" t="str">
        <f>VLOOKUP(K349,TONG_SL!$A:$D,3,0)</f>
        <v>Túi</v>
      </c>
      <c r="R349" s="54">
        <v>2</v>
      </c>
      <c r="T349" s="1">
        <f>VLOOKUP(VLOOKUP(G349,Ma_KH!$A:$R,18,0)&amp;K349,Gia_MB!$A:$F,6,0)</f>
        <v>50183</v>
      </c>
      <c r="U349" s="14">
        <f t="shared" si="52"/>
        <v>100366</v>
      </c>
      <c r="W349" s="64">
        <f t="shared" si="51"/>
        <v>0</v>
      </c>
      <c r="X349" s="3" t="str">
        <f t="shared" si="53"/>
        <v>8</v>
      </c>
      <c r="Z349" s="14">
        <f t="shared" si="54"/>
        <v>8029.28</v>
      </c>
      <c r="AA349" s="7">
        <f>VLOOKUP(G349,Ma_KH!$A:$R,14,0)</f>
        <v>60</v>
      </c>
      <c r="AD349" s="7" t="str">
        <f>IFERROR(VLOOKUP(J349,'Chuyển Mã'!$B$3:$C$9,2,0),"")</f>
        <v>Tỉnh</v>
      </c>
      <c r="AE349" s="7" t="str">
        <f t="shared" si="47"/>
        <v>Giò Tai Lưỡi Xào 250</v>
      </c>
      <c r="AF349" s="7">
        <f t="shared" si="48"/>
        <v>2</v>
      </c>
    </row>
    <row r="350" spans="1:32" x14ac:dyDescent="0.25">
      <c r="A350" s="11">
        <v>45903</v>
      </c>
      <c r="B350" s="25">
        <v>4176322187</v>
      </c>
      <c r="C350" s="12" t="s">
        <v>7214</v>
      </c>
      <c r="D350" s="16">
        <f t="shared" si="49"/>
        <v>45903</v>
      </c>
      <c r="G350" s="13" t="s">
        <v>7340</v>
      </c>
      <c r="I350" s="13" t="s">
        <v>7341</v>
      </c>
      <c r="J350" s="13" t="s">
        <v>1796</v>
      </c>
      <c r="K350" s="13" t="s">
        <v>51</v>
      </c>
      <c r="L350" s="25" t="str">
        <f>VLOOKUP($K350,TONG_SL!$A:$D,2,0)</f>
        <v>Mọc Nấm Hương 250g</v>
      </c>
      <c r="N350" s="25" t="str">
        <f t="shared" si="50"/>
        <v>K-C6</v>
      </c>
      <c r="Q350" s="25" t="str">
        <f>VLOOKUP(K350,TONG_SL!$A:$D,3,0)</f>
        <v>Túi</v>
      </c>
      <c r="R350" s="54">
        <v>8</v>
      </c>
      <c r="T350" s="1">
        <f>VLOOKUP(VLOOKUP(G350,Ma_KH!$A:$R,18,0)&amp;K350,Gia_MB!$A:$F,6,0)</f>
        <v>46000</v>
      </c>
      <c r="U350" s="14">
        <f t="shared" si="52"/>
        <v>368000</v>
      </c>
      <c r="W350" s="64">
        <f t="shared" si="51"/>
        <v>0</v>
      </c>
      <c r="X350" s="3" t="str">
        <f t="shared" si="53"/>
        <v>8</v>
      </c>
      <c r="Z350" s="14">
        <f t="shared" si="54"/>
        <v>29440</v>
      </c>
      <c r="AA350" s="7">
        <f>VLOOKUP(G350,Ma_KH!$A:$R,14,0)</f>
        <v>60</v>
      </c>
      <c r="AD350" s="7" t="str">
        <f>IFERROR(VLOOKUP(J350,'Chuyển Mã'!$B$3:$C$9,2,0),"")</f>
        <v>Tỉnh</v>
      </c>
      <c r="AE350" s="7" t="str">
        <f t="shared" si="47"/>
        <v>Mọc Nấm Hương 250g</v>
      </c>
      <c r="AF350" s="7">
        <f t="shared" si="48"/>
        <v>8</v>
      </c>
    </row>
    <row r="351" spans="1:32" x14ac:dyDescent="0.25">
      <c r="A351" s="11">
        <v>45903</v>
      </c>
      <c r="B351" s="25">
        <v>4176316718</v>
      </c>
      <c r="C351" s="12" t="s">
        <v>7214</v>
      </c>
      <c r="D351" s="16">
        <f t="shared" si="49"/>
        <v>45903</v>
      </c>
      <c r="G351" s="13" t="s">
        <v>7340</v>
      </c>
      <c r="I351" s="13" t="s">
        <v>7342</v>
      </c>
      <c r="J351" s="13" t="s">
        <v>1796</v>
      </c>
      <c r="K351" s="13" t="s">
        <v>30</v>
      </c>
      <c r="L351" s="25" t="str">
        <f>VLOOKUP($K351,TONG_SL!$A:$D,2,0)</f>
        <v>Gà muối 500g</v>
      </c>
      <c r="N351" s="25" t="str">
        <f t="shared" si="50"/>
        <v>K-C6</v>
      </c>
      <c r="Q351" s="25" t="str">
        <f>VLOOKUP(K351,TONG_SL!$A:$D,3,0)</f>
        <v>Túi</v>
      </c>
      <c r="R351" s="54">
        <v>7</v>
      </c>
      <c r="T351" s="1">
        <f>VLOOKUP(VLOOKUP(G351,Ma_KH!$A:$R,18,0)&amp;K351,Gia_MB!$A:$F,6,0)</f>
        <v>111058</v>
      </c>
      <c r="U351" s="14">
        <f t="shared" si="52"/>
        <v>777406</v>
      </c>
      <c r="W351" s="64">
        <f t="shared" si="51"/>
        <v>0</v>
      </c>
      <c r="X351" s="3" t="str">
        <f t="shared" si="53"/>
        <v>8</v>
      </c>
      <c r="Z351" s="14">
        <f t="shared" si="54"/>
        <v>62192.480000000003</v>
      </c>
      <c r="AA351" s="7">
        <f>VLOOKUP(G351,Ma_KH!$A:$R,14,0)</f>
        <v>60</v>
      </c>
      <c r="AD351" s="7" t="str">
        <f>IFERROR(VLOOKUP(J351,'Chuyển Mã'!$B$3:$C$9,2,0),"")</f>
        <v>Tỉnh</v>
      </c>
      <c r="AE351" s="7" t="str">
        <f t="shared" si="47"/>
        <v>Gà muối 500g</v>
      </c>
      <c r="AF351" s="7">
        <f t="shared" si="48"/>
        <v>7</v>
      </c>
    </row>
    <row r="352" spans="1:32" x14ac:dyDescent="0.25">
      <c r="A352" s="11">
        <v>45903</v>
      </c>
      <c r="B352" s="25">
        <v>4176316718</v>
      </c>
      <c r="C352" s="12" t="s">
        <v>7214</v>
      </c>
      <c r="D352" s="16">
        <f t="shared" si="49"/>
        <v>45903</v>
      </c>
      <c r="G352" s="13" t="s">
        <v>7340</v>
      </c>
      <c r="I352" s="13" t="s">
        <v>7342</v>
      </c>
      <c r="J352" s="13" t="s">
        <v>1796</v>
      </c>
      <c r="K352" s="13" t="s">
        <v>51</v>
      </c>
      <c r="L352" s="25" t="str">
        <f>VLOOKUP($K352,TONG_SL!$A:$D,2,0)</f>
        <v>Mọc Nấm Hương 250g</v>
      </c>
      <c r="N352" s="25" t="str">
        <f t="shared" si="50"/>
        <v>K-C6</v>
      </c>
      <c r="Q352" s="25" t="str">
        <f>VLOOKUP(K352,TONG_SL!$A:$D,3,0)</f>
        <v>Túi</v>
      </c>
      <c r="R352" s="54">
        <v>8</v>
      </c>
      <c r="T352" s="1">
        <f>VLOOKUP(VLOOKUP(G352,Ma_KH!$A:$R,18,0)&amp;K352,Gia_MB!$A:$F,6,0)</f>
        <v>46000</v>
      </c>
      <c r="U352" s="14">
        <f t="shared" si="52"/>
        <v>368000</v>
      </c>
      <c r="W352" s="64">
        <f t="shared" si="51"/>
        <v>0</v>
      </c>
      <c r="X352" s="3" t="str">
        <f t="shared" si="53"/>
        <v>8</v>
      </c>
      <c r="Z352" s="14">
        <f t="shared" si="54"/>
        <v>29440</v>
      </c>
      <c r="AA352" s="7">
        <f>VLOOKUP(G352,Ma_KH!$A:$R,14,0)</f>
        <v>60</v>
      </c>
      <c r="AD352" s="7" t="str">
        <f>IFERROR(VLOOKUP(J352,'Chuyển Mã'!$B$3:$C$9,2,0),"")</f>
        <v>Tỉnh</v>
      </c>
      <c r="AE352" s="7" t="str">
        <f t="shared" si="47"/>
        <v>Mọc Nấm Hương 250g</v>
      </c>
      <c r="AF352" s="7">
        <f t="shared" si="48"/>
        <v>8</v>
      </c>
    </row>
    <row r="353" spans="1:32" x14ac:dyDescent="0.25">
      <c r="A353" s="11">
        <v>45903</v>
      </c>
      <c r="B353" s="25">
        <v>4176316718</v>
      </c>
      <c r="C353" s="12" t="s">
        <v>7214</v>
      </c>
      <c r="D353" s="16">
        <f t="shared" si="49"/>
        <v>45903</v>
      </c>
      <c r="G353" s="13" t="s">
        <v>7340</v>
      </c>
      <c r="I353" s="13" t="s">
        <v>7342</v>
      </c>
      <c r="J353" s="13" t="s">
        <v>1796</v>
      </c>
      <c r="K353" s="13" t="s">
        <v>32</v>
      </c>
      <c r="L353" s="25" t="str">
        <f>VLOOKUP($K353,TONG_SL!$A:$D,2,0)</f>
        <v>Giò Tai Lưỡi Xào 250</v>
      </c>
      <c r="N353" s="25" t="str">
        <f t="shared" si="50"/>
        <v>K-C6</v>
      </c>
      <c r="Q353" s="25" t="str">
        <f>VLOOKUP(K353,TONG_SL!$A:$D,3,0)</f>
        <v>Túi</v>
      </c>
      <c r="R353" s="54">
        <v>15</v>
      </c>
      <c r="T353" s="1">
        <f>VLOOKUP(VLOOKUP(G353,Ma_KH!$A:$R,18,0)&amp;K353,Gia_MB!$A:$F,6,0)</f>
        <v>50183</v>
      </c>
      <c r="U353" s="14">
        <f t="shared" si="52"/>
        <v>752745</v>
      </c>
      <c r="W353" s="64">
        <f t="shared" si="51"/>
        <v>0</v>
      </c>
      <c r="X353" s="3" t="str">
        <f t="shared" si="53"/>
        <v>8</v>
      </c>
      <c r="Z353" s="14">
        <f t="shared" si="54"/>
        <v>60219.6</v>
      </c>
      <c r="AA353" s="7">
        <f>VLOOKUP(G353,Ma_KH!$A:$R,14,0)</f>
        <v>60</v>
      </c>
      <c r="AD353" s="7" t="str">
        <f>IFERROR(VLOOKUP(J353,'Chuyển Mã'!$B$3:$C$9,2,0),"")</f>
        <v>Tỉnh</v>
      </c>
      <c r="AE353" s="7" t="str">
        <f t="shared" si="47"/>
        <v>Giò Tai Lưỡi Xào 250</v>
      </c>
      <c r="AF353" s="7">
        <f t="shared" si="48"/>
        <v>15</v>
      </c>
    </row>
    <row r="354" spans="1:32" x14ac:dyDescent="0.25">
      <c r="A354" s="11">
        <v>45903</v>
      </c>
      <c r="B354" s="25">
        <v>4176316718</v>
      </c>
      <c r="C354" s="12" t="s">
        <v>7214</v>
      </c>
      <c r="D354" s="16">
        <f t="shared" si="49"/>
        <v>45903</v>
      </c>
      <c r="G354" s="13" t="s">
        <v>7340</v>
      </c>
      <c r="I354" s="13" t="s">
        <v>7342</v>
      </c>
      <c r="J354" s="13" t="s">
        <v>1796</v>
      </c>
      <c r="K354" s="13" t="s">
        <v>27</v>
      </c>
      <c r="L354" s="25" t="str">
        <f>VLOOKUP($K354,TONG_SL!$A:$D,2,0)</f>
        <v>Chân giò heo muối 300g</v>
      </c>
      <c r="N354" s="25" t="str">
        <f t="shared" si="50"/>
        <v>K-C6</v>
      </c>
      <c r="Q354" s="25" t="str">
        <f>VLOOKUP(K354,TONG_SL!$A:$D,3,0)</f>
        <v>Túi</v>
      </c>
      <c r="R354" s="54">
        <v>8</v>
      </c>
      <c r="T354" s="1">
        <f>VLOOKUP(VLOOKUP(G354,Ma_KH!$A:$R,18,0)&amp;K354,Gia_MB!$A:$F,6,0)</f>
        <v>73431</v>
      </c>
      <c r="U354" s="14">
        <f t="shared" si="52"/>
        <v>587448</v>
      </c>
      <c r="W354" s="64">
        <f t="shared" si="51"/>
        <v>0</v>
      </c>
      <c r="X354" s="3" t="str">
        <f t="shared" si="53"/>
        <v>8</v>
      </c>
      <c r="Z354" s="14">
        <f t="shared" si="54"/>
        <v>46995.840000000004</v>
      </c>
      <c r="AA354" s="7">
        <f>VLOOKUP(G354,Ma_KH!$A:$R,14,0)</f>
        <v>60</v>
      </c>
      <c r="AD354" s="7" t="str">
        <f>IFERROR(VLOOKUP(J354,'Chuyển Mã'!$B$3:$C$9,2,0),"")</f>
        <v>Tỉnh</v>
      </c>
      <c r="AE354" s="7" t="str">
        <f t="shared" si="47"/>
        <v>Chân giò heo muối 300g</v>
      </c>
      <c r="AF354" s="7">
        <f t="shared" si="48"/>
        <v>8</v>
      </c>
    </row>
    <row r="355" spans="1:32" x14ac:dyDescent="0.25">
      <c r="A355" s="11">
        <v>45903</v>
      </c>
      <c r="B355" s="25">
        <v>4176316718</v>
      </c>
      <c r="C355" s="12" t="s">
        <v>7214</v>
      </c>
      <c r="D355" s="16">
        <f t="shared" si="49"/>
        <v>45903</v>
      </c>
      <c r="G355" s="13" t="s">
        <v>7340</v>
      </c>
      <c r="I355" s="13" t="s">
        <v>7342</v>
      </c>
      <c r="J355" s="13" t="s">
        <v>1796</v>
      </c>
      <c r="K355" s="13" t="s">
        <v>7213</v>
      </c>
      <c r="L355" s="25" t="str">
        <f>VLOOKUP($K355,TONG_SL!$A:$D,2,0)</f>
        <v>Chả nướng 300g</v>
      </c>
      <c r="N355" s="25" t="str">
        <f t="shared" si="50"/>
        <v>K-C6</v>
      </c>
      <c r="Q355" s="25" t="str">
        <f>VLOOKUP(K355,TONG_SL!$A:$D,3,0)</f>
        <v>Túi</v>
      </c>
      <c r="R355" s="54">
        <v>4</v>
      </c>
      <c r="T355" s="1">
        <f>VLOOKUP(VLOOKUP(G355,Ma_KH!$A:$R,18,0)&amp;K355,Gia_MB!$A:$F,6,0)</f>
        <v>70950</v>
      </c>
      <c r="U355" s="14">
        <f t="shared" si="52"/>
        <v>283800</v>
      </c>
      <c r="W355" s="64">
        <f t="shared" si="51"/>
        <v>0</v>
      </c>
      <c r="X355" s="3" t="str">
        <f t="shared" si="53"/>
        <v>8</v>
      </c>
      <c r="Z355" s="14">
        <f t="shared" si="54"/>
        <v>22704</v>
      </c>
      <c r="AA355" s="7">
        <f>VLOOKUP(G355,Ma_KH!$A:$R,14,0)</f>
        <v>60</v>
      </c>
      <c r="AD355" s="7" t="str">
        <f>IFERROR(VLOOKUP(J355,'Chuyển Mã'!$B$3:$C$9,2,0),"")</f>
        <v>Tỉnh</v>
      </c>
      <c r="AE355" s="7" t="str">
        <f t="shared" si="47"/>
        <v>Chả nướng 300g</v>
      </c>
      <c r="AF355" s="7">
        <f t="shared" si="48"/>
        <v>4</v>
      </c>
    </row>
    <row r="356" spans="1:32" x14ac:dyDescent="0.25">
      <c r="A356" s="11">
        <v>45903</v>
      </c>
      <c r="B356" s="25">
        <v>4176316718</v>
      </c>
      <c r="C356" s="12" t="s">
        <v>7214</v>
      </c>
      <c r="D356" s="16">
        <f t="shared" si="49"/>
        <v>45903</v>
      </c>
      <c r="G356" s="13" t="s">
        <v>7340</v>
      </c>
      <c r="I356" s="13" t="s">
        <v>7342</v>
      </c>
      <c r="J356" s="13" t="s">
        <v>1796</v>
      </c>
      <c r="K356" s="13" t="s">
        <v>7334</v>
      </c>
      <c r="L356" s="25" t="str">
        <f>VLOOKUP($K356,TONG_SL!$A:$D,2,0)</f>
        <v>Chả cốm 300g</v>
      </c>
      <c r="N356" s="25" t="str">
        <f t="shared" si="50"/>
        <v>K-C6</v>
      </c>
      <c r="Q356" s="25" t="str">
        <f>VLOOKUP(K356,TONG_SL!$A:$D,3,0)</f>
        <v>Túi</v>
      </c>
      <c r="R356" s="54">
        <v>7</v>
      </c>
      <c r="T356" s="1">
        <f>VLOOKUP(VLOOKUP(G356,Ma_KH!$A:$R,18,0)&amp;K356,Gia_MB!$A:$F,6,0)</f>
        <v>74250</v>
      </c>
      <c r="U356" s="14">
        <f t="shared" si="52"/>
        <v>519750</v>
      </c>
      <c r="W356" s="64">
        <f t="shared" si="51"/>
        <v>0</v>
      </c>
      <c r="X356" s="3" t="str">
        <f t="shared" si="53"/>
        <v>8</v>
      </c>
      <c r="Z356" s="14">
        <f t="shared" si="54"/>
        <v>41580</v>
      </c>
      <c r="AA356" s="7">
        <f>VLOOKUP(G356,Ma_KH!$A:$R,14,0)</f>
        <v>60</v>
      </c>
      <c r="AD356" s="7" t="str">
        <f>IFERROR(VLOOKUP(J356,'Chuyển Mã'!$B$3:$C$9,2,0),"")</f>
        <v>Tỉnh</v>
      </c>
      <c r="AE356" s="7" t="str">
        <f t="shared" si="47"/>
        <v>Chả cốm 300g</v>
      </c>
      <c r="AF356" s="7">
        <f t="shared" si="48"/>
        <v>7</v>
      </c>
    </row>
    <row r="357" spans="1:32" x14ac:dyDescent="0.25">
      <c r="A357" s="11">
        <v>45903</v>
      </c>
      <c r="B357" s="25">
        <v>4176316578</v>
      </c>
      <c r="C357" s="12" t="s">
        <v>7214</v>
      </c>
      <c r="D357" s="16">
        <f t="shared" si="49"/>
        <v>45903</v>
      </c>
      <c r="G357" s="13" t="s">
        <v>7340</v>
      </c>
      <c r="I357" s="13" t="s">
        <v>7343</v>
      </c>
      <c r="J357" s="13" t="s">
        <v>1796</v>
      </c>
      <c r="K357" s="13" t="s">
        <v>27</v>
      </c>
      <c r="L357" s="25" t="str">
        <f>VLOOKUP($K357,TONG_SL!$A:$D,2,0)</f>
        <v>Chân giò heo muối 300g</v>
      </c>
      <c r="N357" s="25" t="str">
        <f t="shared" si="50"/>
        <v>K-C6</v>
      </c>
      <c r="Q357" s="25" t="str">
        <f>VLOOKUP(K357,TONG_SL!$A:$D,3,0)</f>
        <v>Túi</v>
      </c>
      <c r="R357" s="54">
        <v>12</v>
      </c>
      <c r="T357" s="1">
        <f>VLOOKUP(VLOOKUP(G357,Ma_KH!$A:$R,18,0)&amp;K357,Gia_MB!$A:$F,6,0)</f>
        <v>73431</v>
      </c>
      <c r="U357" s="14">
        <f t="shared" si="52"/>
        <v>881172</v>
      </c>
      <c r="W357" s="64">
        <f t="shared" si="51"/>
        <v>0</v>
      </c>
      <c r="X357" s="3" t="str">
        <f t="shared" si="53"/>
        <v>8</v>
      </c>
      <c r="Z357" s="14">
        <f t="shared" si="54"/>
        <v>70493.759999999995</v>
      </c>
      <c r="AA357" s="7">
        <f>VLOOKUP(G357,Ma_KH!$A:$R,14,0)</f>
        <v>60</v>
      </c>
      <c r="AD357" s="7" t="str">
        <f>IFERROR(VLOOKUP(J357,'Chuyển Mã'!$B$3:$C$9,2,0),"")</f>
        <v>Tỉnh</v>
      </c>
      <c r="AE357" s="7" t="str">
        <f t="shared" si="47"/>
        <v>Chân giò heo muối 300g</v>
      </c>
      <c r="AF357" s="7">
        <f t="shared" si="48"/>
        <v>12</v>
      </c>
    </row>
    <row r="358" spans="1:32" x14ac:dyDescent="0.25">
      <c r="A358" s="11">
        <v>45903</v>
      </c>
      <c r="B358" s="25">
        <v>4176316578</v>
      </c>
      <c r="C358" s="12" t="s">
        <v>7214</v>
      </c>
      <c r="D358" s="16">
        <f t="shared" si="49"/>
        <v>45903</v>
      </c>
      <c r="G358" s="13" t="s">
        <v>7340</v>
      </c>
      <c r="I358" s="13" t="s">
        <v>7343</v>
      </c>
      <c r="J358" s="13" t="s">
        <v>1796</v>
      </c>
      <c r="K358" s="13" t="s">
        <v>51</v>
      </c>
      <c r="L358" s="25" t="str">
        <f>VLOOKUP($K358,TONG_SL!$A:$D,2,0)</f>
        <v>Mọc Nấm Hương 250g</v>
      </c>
      <c r="N358" s="25" t="str">
        <f t="shared" si="50"/>
        <v>K-C6</v>
      </c>
      <c r="Q358" s="25" t="str">
        <f>VLOOKUP(K358,TONG_SL!$A:$D,3,0)</f>
        <v>Túi</v>
      </c>
      <c r="R358" s="54">
        <v>2</v>
      </c>
      <c r="T358" s="1">
        <f>VLOOKUP(VLOOKUP(G358,Ma_KH!$A:$R,18,0)&amp;K358,Gia_MB!$A:$F,6,0)</f>
        <v>46000</v>
      </c>
      <c r="U358" s="14">
        <f t="shared" si="52"/>
        <v>92000</v>
      </c>
      <c r="W358" s="64">
        <f t="shared" si="51"/>
        <v>0</v>
      </c>
      <c r="X358" s="3" t="str">
        <f t="shared" si="53"/>
        <v>8</v>
      </c>
      <c r="Z358" s="14">
        <f t="shared" si="54"/>
        <v>7360</v>
      </c>
      <c r="AA358" s="7">
        <f>VLOOKUP(G358,Ma_KH!$A:$R,14,0)</f>
        <v>60</v>
      </c>
      <c r="AD358" s="7" t="str">
        <f>IFERROR(VLOOKUP(J358,'Chuyển Mã'!$B$3:$C$9,2,0),"")</f>
        <v>Tỉnh</v>
      </c>
      <c r="AE358" s="7" t="str">
        <f t="shared" si="47"/>
        <v>Mọc Nấm Hương 250g</v>
      </c>
      <c r="AF358" s="7">
        <f t="shared" si="48"/>
        <v>2</v>
      </c>
    </row>
    <row r="359" spans="1:32" x14ac:dyDescent="0.25">
      <c r="A359" s="11">
        <v>45903</v>
      </c>
      <c r="B359" s="25">
        <v>4176316578</v>
      </c>
      <c r="C359" s="12" t="s">
        <v>7214</v>
      </c>
      <c r="D359" s="16">
        <f t="shared" si="49"/>
        <v>45903</v>
      </c>
      <c r="G359" s="13" t="s">
        <v>7340</v>
      </c>
      <c r="I359" s="13" t="s">
        <v>7343</v>
      </c>
      <c r="J359" s="13" t="s">
        <v>1796</v>
      </c>
      <c r="K359" s="13" t="s">
        <v>7213</v>
      </c>
      <c r="L359" s="25" t="str">
        <f>VLOOKUP($K359,TONG_SL!$A:$D,2,0)</f>
        <v>Chả nướng 300g</v>
      </c>
      <c r="N359" s="25" t="str">
        <f t="shared" si="50"/>
        <v>K-C6</v>
      </c>
      <c r="Q359" s="25" t="str">
        <f>VLOOKUP(K359,TONG_SL!$A:$D,3,0)</f>
        <v>Túi</v>
      </c>
      <c r="R359" s="54">
        <v>1</v>
      </c>
      <c r="T359" s="1">
        <f>VLOOKUP(VLOOKUP(G359,Ma_KH!$A:$R,18,0)&amp;K359,Gia_MB!$A:$F,6,0)</f>
        <v>70950</v>
      </c>
      <c r="U359" s="14">
        <f t="shared" si="52"/>
        <v>70950</v>
      </c>
      <c r="W359" s="64">
        <f t="shared" si="51"/>
        <v>0</v>
      </c>
      <c r="X359" s="3" t="str">
        <f t="shared" si="53"/>
        <v>8</v>
      </c>
      <c r="Z359" s="14">
        <f t="shared" si="54"/>
        <v>5676</v>
      </c>
      <c r="AA359" s="7">
        <f>VLOOKUP(G359,Ma_KH!$A:$R,14,0)</f>
        <v>60</v>
      </c>
      <c r="AD359" s="7" t="str">
        <f>IFERROR(VLOOKUP(J359,'Chuyển Mã'!$B$3:$C$9,2,0),"")</f>
        <v>Tỉnh</v>
      </c>
      <c r="AE359" s="7" t="str">
        <f t="shared" si="47"/>
        <v>Chả nướng 300g</v>
      </c>
      <c r="AF359" s="7">
        <f t="shared" si="48"/>
        <v>1</v>
      </c>
    </row>
    <row r="360" spans="1:32" x14ac:dyDescent="0.25">
      <c r="A360" s="11">
        <v>45903</v>
      </c>
      <c r="B360" s="25">
        <v>4176316578</v>
      </c>
      <c r="C360" s="12" t="s">
        <v>7214</v>
      </c>
      <c r="D360" s="16">
        <f t="shared" si="49"/>
        <v>45903</v>
      </c>
      <c r="G360" s="13" t="s">
        <v>7340</v>
      </c>
      <c r="I360" s="13" t="s">
        <v>7343</v>
      </c>
      <c r="J360" s="13" t="s">
        <v>1796</v>
      </c>
      <c r="K360" s="13" t="s">
        <v>32</v>
      </c>
      <c r="L360" s="25" t="str">
        <f>VLOOKUP($K360,TONG_SL!$A:$D,2,0)</f>
        <v>Giò Tai Lưỡi Xào 250</v>
      </c>
      <c r="N360" s="25" t="str">
        <f t="shared" si="50"/>
        <v>K-C6</v>
      </c>
      <c r="Q360" s="25" t="str">
        <f>VLOOKUP(K360,TONG_SL!$A:$D,3,0)</f>
        <v>Túi</v>
      </c>
      <c r="R360" s="54">
        <v>8</v>
      </c>
      <c r="T360" s="1">
        <f>VLOOKUP(VLOOKUP(G360,Ma_KH!$A:$R,18,0)&amp;K360,Gia_MB!$A:$F,6,0)</f>
        <v>50183</v>
      </c>
      <c r="U360" s="14">
        <f t="shared" si="52"/>
        <v>401464</v>
      </c>
      <c r="W360" s="64">
        <f t="shared" si="51"/>
        <v>0</v>
      </c>
      <c r="X360" s="3" t="str">
        <f t="shared" si="53"/>
        <v>8</v>
      </c>
      <c r="Z360" s="14">
        <f t="shared" si="54"/>
        <v>32117.119999999999</v>
      </c>
      <c r="AA360" s="7">
        <f>VLOOKUP(G360,Ma_KH!$A:$R,14,0)</f>
        <v>60</v>
      </c>
      <c r="AD360" s="7" t="str">
        <f>IFERROR(VLOOKUP(J360,'Chuyển Mã'!$B$3:$C$9,2,0),"")</f>
        <v>Tỉnh</v>
      </c>
      <c r="AE360" s="7" t="str">
        <f t="shared" si="47"/>
        <v>Giò Tai Lưỡi Xào 250</v>
      </c>
      <c r="AF360" s="7">
        <f t="shared" si="48"/>
        <v>8</v>
      </c>
    </row>
    <row r="361" spans="1:32" x14ac:dyDescent="0.25">
      <c r="A361" s="11">
        <v>45903</v>
      </c>
      <c r="B361" s="25">
        <v>4176316578</v>
      </c>
      <c r="C361" s="12" t="s">
        <v>7214</v>
      </c>
      <c r="D361" s="16">
        <f t="shared" si="49"/>
        <v>45903</v>
      </c>
      <c r="G361" s="13" t="s">
        <v>7340</v>
      </c>
      <c r="I361" s="13" t="s">
        <v>7343</v>
      </c>
      <c r="J361" s="13" t="s">
        <v>1796</v>
      </c>
      <c r="K361" s="13" t="s">
        <v>30</v>
      </c>
      <c r="L361" s="25" t="str">
        <f>VLOOKUP($K361,TONG_SL!$A:$D,2,0)</f>
        <v>Gà muối 500g</v>
      </c>
      <c r="N361" s="25" t="str">
        <f t="shared" si="50"/>
        <v>K-C6</v>
      </c>
      <c r="Q361" s="25" t="str">
        <f>VLOOKUP(K361,TONG_SL!$A:$D,3,0)</f>
        <v>Túi</v>
      </c>
      <c r="R361" s="54">
        <v>9</v>
      </c>
      <c r="T361" s="1">
        <f>VLOOKUP(VLOOKUP(G361,Ma_KH!$A:$R,18,0)&amp;K361,Gia_MB!$A:$F,6,0)</f>
        <v>111058</v>
      </c>
      <c r="U361" s="14">
        <f t="shared" si="52"/>
        <v>999522</v>
      </c>
      <c r="W361" s="64">
        <f t="shared" si="51"/>
        <v>0</v>
      </c>
      <c r="X361" s="3" t="str">
        <f t="shared" si="53"/>
        <v>8</v>
      </c>
      <c r="Z361" s="14">
        <f t="shared" si="54"/>
        <v>79961.759999999995</v>
      </c>
      <c r="AA361" s="7">
        <f>VLOOKUP(G361,Ma_KH!$A:$R,14,0)</f>
        <v>60</v>
      </c>
      <c r="AD361" s="7" t="str">
        <f>IFERROR(VLOOKUP(J361,'Chuyển Mã'!$B$3:$C$9,2,0),"")</f>
        <v>Tỉnh</v>
      </c>
      <c r="AE361" s="7" t="str">
        <f t="shared" si="47"/>
        <v>Gà muối 500g</v>
      </c>
      <c r="AF361" s="7">
        <f t="shared" si="48"/>
        <v>9</v>
      </c>
    </row>
    <row r="362" spans="1:32" x14ac:dyDescent="0.25">
      <c r="A362" s="11">
        <v>45903</v>
      </c>
      <c r="B362" s="25">
        <v>4176316578</v>
      </c>
      <c r="C362" s="12" t="s">
        <v>7214</v>
      </c>
      <c r="D362" s="16">
        <f t="shared" si="49"/>
        <v>45903</v>
      </c>
      <c r="G362" s="13" t="s">
        <v>7340</v>
      </c>
      <c r="I362" s="13" t="s">
        <v>7343</v>
      </c>
      <c r="J362" s="13" t="s">
        <v>1796</v>
      </c>
      <c r="K362" s="13" t="s">
        <v>7334</v>
      </c>
      <c r="L362" s="25" t="str">
        <f>VLOOKUP($K362,TONG_SL!$A:$D,2,0)</f>
        <v>Chả cốm 300g</v>
      </c>
      <c r="N362" s="25" t="str">
        <f t="shared" si="50"/>
        <v>K-C6</v>
      </c>
      <c r="Q362" s="25" t="str">
        <f>VLOOKUP(K362,TONG_SL!$A:$D,3,0)</f>
        <v>Túi</v>
      </c>
      <c r="R362" s="54">
        <v>4</v>
      </c>
      <c r="T362" s="1">
        <f>VLOOKUP(VLOOKUP(G362,Ma_KH!$A:$R,18,0)&amp;K362,Gia_MB!$A:$F,6,0)</f>
        <v>74250</v>
      </c>
      <c r="U362" s="14">
        <f t="shared" si="52"/>
        <v>297000</v>
      </c>
      <c r="W362" s="64">
        <f t="shared" si="51"/>
        <v>0</v>
      </c>
      <c r="X362" s="3" t="str">
        <f t="shared" si="53"/>
        <v>8</v>
      </c>
      <c r="Z362" s="14">
        <f t="shared" si="54"/>
        <v>23760</v>
      </c>
      <c r="AA362" s="7">
        <f>VLOOKUP(G362,Ma_KH!$A:$R,14,0)</f>
        <v>60</v>
      </c>
      <c r="AD362" s="7" t="str">
        <f>IFERROR(VLOOKUP(J362,'Chuyển Mã'!$B$3:$C$9,2,0),"")</f>
        <v>Tỉnh</v>
      </c>
      <c r="AE362" s="7" t="str">
        <f t="shared" si="47"/>
        <v>Chả cốm 300g</v>
      </c>
      <c r="AF362" s="7">
        <f t="shared" si="48"/>
        <v>4</v>
      </c>
    </row>
    <row r="363" spans="1:32" x14ac:dyDescent="0.25">
      <c r="A363" s="11">
        <v>45903</v>
      </c>
      <c r="B363" s="25">
        <v>4176316578</v>
      </c>
      <c r="C363" s="12" t="s">
        <v>7214</v>
      </c>
      <c r="D363" s="16">
        <f t="shared" si="49"/>
        <v>45903</v>
      </c>
      <c r="G363" s="13" t="s">
        <v>7340</v>
      </c>
      <c r="I363" s="13" t="s">
        <v>7343</v>
      </c>
      <c r="J363" s="13" t="s">
        <v>1796</v>
      </c>
      <c r="K363" s="13" t="s">
        <v>7217</v>
      </c>
      <c r="L363" s="25" t="str">
        <f>VLOOKUP($K363,TONG_SL!$A:$D,2,0)</f>
        <v>Tai heo muối 200g</v>
      </c>
      <c r="N363" s="25" t="str">
        <f t="shared" si="50"/>
        <v>K-C6</v>
      </c>
      <c r="Q363" s="25" t="str">
        <f>VLOOKUP(K363,TONG_SL!$A:$D,3,0)</f>
        <v>Túi</v>
      </c>
      <c r="R363" s="54">
        <v>4</v>
      </c>
      <c r="T363" s="1">
        <f>VLOOKUP(VLOOKUP(G363,Ma_KH!$A:$R,18,0)&amp;K363,Gia_MB!$A:$F,6,0)</f>
        <v>55595</v>
      </c>
      <c r="U363" s="14">
        <f t="shared" si="52"/>
        <v>222380</v>
      </c>
      <c r="W363" s="64">
        <f t="shared" si="51"/>
        <v>0</v>
      </c>
      <c r="X363" s="3" t="str">
        <f t="shared" si="53"/>
        <v>8</v>
      </c>
      <c r="Z363" s="14">
        <f t="shared" si="54"/>
        <v>17790.400000000001</v>
      </c>
      <c r="AA363" s="7">
        <f>VLOOKUP(G363,Ma_KH!$A:$R,14,0)</f>
        <v>60</v>
      </c>
      <c r="AD363" s="7" t="str">
        <f>IFERROR(VLOOKUP(J363,'Chuyển Mã'!$B$3:$C$9,2,0),"")</f>
        <v>Tỉnh</v>
      </c>
      <c r="AE363" s="7" t="str">
        <f t="shared" si="47"/>
        <v>Tai heo muối 200g</v>
      </c>
      <c r="AF363" s="7">
        <f t="shared" si="48"/>
        <v>4</v>
      </c>
    </row>
    <row r="364" spans="1:32" x14ac:dyDescent="0.25">
      <c r="A364" s="11">
        <v>45903</v>
      </c>
      <c r="B364" s="25">
        <v>4176320649</v>
      </c>
      <c r="C364" s="12" t="s">
        <v>7214</v>
      </c>
      <c r="D364" s="16">
        <f t="shared" si="49"/>
        <v>45903</v>
      </c>
      <c r="G364" s="13" t="s">
        <v>7340</v>
      </c>
      <c r="I364" s="13" t="s">
        <v>7344</v>
      </c>
      <c r="J364" s="13" t="s">
        <v>1796</v>
      </c>
      <c r="K364" s="13" t="s">
        <v>27</v>
      </c>
      <c r="L364" s="25" t="str">
        <f>VLOOKUP($K364,TONG_SL!$A:$D,2,0)</f>
        <v>Chân giò heo muối 300g</v>
      </c>
      <c r="N364" s="25" t="str">
        <f t="shared" si="50"/>
        <v>K-C6</v>
      </c>
      <c r="Q364" s="25" t="str">
        <f>VLOOKUP(K364,TONG_SL!$A:$D,3,0)</f>
        <v>Túi</v>
      </c>
      <c r="R364" s="54">
        <v>1</v>
      </c>
      <c r="T364" s="1">
        <f>VLOOKUP(VLOOKUP(G364,Ma_KH!$A:$R,18,0)&amp;K364,Gia_MB!$A:$F,6,0)</f>
        <v>73431</v>
      </c>
      <c r="U364" s="14">
        <f t="shared" si="52"/>
        <v>73431</v>
      </c>
      <c r="W364" s="64">
        <f t="shared" si="51"/>
        <v>0</v>
      </c>
      <c r="X364" s="3" t="str">
        <f t="shared" si="53"/>
        <v>8</v>
      </c>
      <c r="Z364" s="14">
        <f t="shared" si="54"/>
        <v>5874.4800000000005</v>
      </c>
      <c r="AA364" s="7">
        <f>VLOOKUP(G364,Ma_KH!$A:$R,14,0)</f>
        <v>60</v>
      </c>
      <c r="AD364" s="7" t="str">
        <f>IFERROR(VLOOKUP(J364,'Chuyển Mã'!$B$3:$C$9,2,0),"")</f>
        <v>Tỉnh</v>
      </c>
      <c r="AE364" s="7" t="str">
        <f t="shared" si="47"/>
        <v>Chân giò heo muối 300g</v>
      </c>
      <c r="AF364" s="7">
        <f t="shared" si="48"/>
        <v>1</v>
      </c>
    </row>
    <row r="365" spans="1:32" x14ac:dyDescent="0.25">
      <c r="A365" s="11">
        <v>45903</v>
      </c>
      <c r="B365" s="25">
        <v>4176320649</v>
      </c>
      <c r="C365" s="12" t="s">
        <v>7214</v>
      </c>
      <c r="D365" s="16">
        <f t="shared" si="49"/>
        <v>45903</v>
      </c>
      <c r="G365" s="13" t="s">
        <v>7340</v>
      </c>
      <c r="I365" s="13" t="s">
        <v>7344</v>
      </c>
      <c r="J365" s="13" t="s">
        <v>1796</v>
      </c>
      <c r="K365" s="13" t="s">
        <v>30</v>
      </c>
      <c r="L365" s="25" t="str">
        <f>VLOOKUP($K365,TONG_SL!$A:$D,2,0)</f>
        <v>Gà muối 500g</v>
      </c>
      <c r="N365" s="25" t="str">
        <f t="shared" si="50"/>
        <v>K-C6</v>
      </c>
      <c r="Q365" s="25" t="str">
        <f>VLOOKUP(K365,TONG_SL!$A:$D,3,0)</f>
        <v>Túi</v>
      </c>
      <c r="R365" s="54">
        <v>2</v>
      </c>
      <c r="T365" s="1">
        <f>VLOOKUP(VLOOKUP(G365,Ma_KH!$A:$R,18,0)&amp;K365,Gia_MB!$A:$F,6,0)</f>
        <v>111058</v>
      </c>
      <c r="U365" s="14">
        <f t="shared" si="52"/>
        <v>222116</v>
      </c>
      <c r="W365" s="64">
        <f t="shared" si="51"/>
        <v>0</v>
      </c>
      <c r="X365" s="3" t="str">
        <f t="shared" si="53"/>
        <v>8</v>
      </c>
      <c r="Z365" s="14">
        <f t="shared" si="54"/>
        <v>17769.28</v>
      </c>
      <c r="AA365" s="7">
        <f>VLOOKUP(G365,Ma_KH!$A:$R,14,0)</f>
        <v>60</v>
      </c>
      <c r="AD365" s="7" t="str">
        <f>IFERROR(VLOOKUP(J365,'Chuyển Mã'!$B$3:$C$9,2,0),"")</f>
        <v>Tỉnh</v>
      </c>
      <c r="AE365" s="7" t="str">
        <f t="shared" si="47"/>
        <v>Gà muối 500g</v>
      </c>
      <c r="AF365" s="7">
        <f t="shared" si="48"/>
        <v>2</v>
      </c>
    </row>
    <row r="366" spans="1:32" x14ac:dyDescent="0.25">
      <c r="A366" s="11">
        <v>45903</v>
      </c>
      <c r="B366" s="25">
        <v>4176320649</v>
      </c>
      <c r="C366" s="12" t="s">
        <v>7214</v>
      </c>
      <c r="D366" s="16">
        <f t="shared" si="49"/>
        <v>45903</v>
      </c>
      <c r="G366" s="13" t="s">
        <v>7340</v>
      </c>
      <c r="I366" s="13" t="s">
        <v>7344</v>
      </c>
      <c r="J366" s="13" t="s">
        <v>1796</v>
      </c>
      <c r="K366" s="13" t="s">
        <v>7217</v>
      </c>
      <c r="L366" s="25" t="str">
        <f>VLOOKUP($K366,TONG_SL!$A:$D,2,0)</f>
        <v>Tai heo muối 200g</v>
      </c>
      <c r="N366" s="25" t="str">
        <f t="shared" si="50"/>
        <v>K-C6</v>
      </c>
      <c r="Q366" s="25" t="str">
        <f>VLOOKUP(K366,TONG_SL!$A:$D,3,0)</f>
        <v>Túi</v>
      </c>
      <c r="R366" s="54">
        <v>10</v>
      </c>
      <c r="T366" s="1">
        <f>VLOOKUP(VLOOKUP(G366,Ma_KH!$A:$R,18,0)&amp;K366,Gia_MB!$A:$F,6,0)</f>
        <v>55595</v>
      </c>
      <c r="U366" s="14">
        <f t="shared" si="52"/>
        <v>555950</v>
      </c>
      <c r="W366" s="64">
        <f t="shared" si="51"/>
        <v>0</v>
      </c>
      <c r="X366" s="3" t="str">
        <f t="shared" si="53"/>
        <v>8</v>
      </c>
      <c r="Z366" s="14">
        <f t="shared" si="54"/>
        <v>44476</v>
      </c>
      <c r="AA366" s="7">
        <f>VLOOKUP(G366,Ma_KH!$A:$R,14,0)</f>
        <v>60</v>
      </c>
      <c r="AD366" s="7" t="str">
        <f>IFERROR(VLOOKUP(J366,'Chuyển Mã'!$B$3:$C$9,2,0),"")</f>
        <v>Tỉnh</v>
      </c>
      <c r="AE366" s="7" t="str">
        <f t="shared" si="47"/>
        <v>Tai heo muối 200g</v>
      </c>
      <c r="AF366" s="7">
        <f t="shared" si="48"/>
        <v>10</v>
      </c>
    </row>
    <row r="367" spans="1:32" x14ac:dyDescent="0.25">
      <c r="A367" s="11">
        <v>45903</v>
      </c>
      <c r="B367" s="25">
        <v>4176320649</v>
      </c>
      <c r="C367" s="12" t="s">
        <v>7214</v>
      </c>
      <c r="D367" s="16">
        <f t="shared" si="49"/>
        <v>45903</v>
      </c>
      <c r="G367" s="13" t="s">
        <v>7340</v>
      </c>
      <c r="I367" s="13" t="s">
        <v>7344</v>
      </c>
      <c r="J367" s="13" t="s">
        <v>1796</v>
      </c>
      <c r="K367" s="13" t="s">
        <v>7213</v>
      </c>
      <c r="L367" s="25" t="str">
        <f>VLOOKUP($K367,TONG_SL!$A:$D,2,0)</f>
        <v>Chả nướng 300g</v>
      </c>
      <c r="N367" s="25" t="str">
        <f t="shared" si="50"/>
        <v>K-C6</v>
      </c>
      <c r="Q367" s="25" t="str">
        <f>VLOOKUP(K367,TONG_SL!$A:$D,3,0)</f>
        <v>Túi</v>
      </c>
      <c r="R367" s="54">
        <v>5</v>
      </c>
      <c r="T367" s="1">
        <f>VLOOKUP(VLOOKUP(G367,Ma_KH!$A:$R,18,0)&amp;K367,Gia_MB!$A:$F,6,0)</f>
        <v>70950</v>
      </c>
      <c r="U367" s="14">
        <f t="shared" si="52"/>
        <v>354750</v>
      </c>
      <c r="W367" s="64">
        <f t="shared" si="51"/>
        <v>0</v>
      </c>
      <c r="X367" s="3" t="str">
        <f t="shared" si="53"/>
        <v>8</v>
      </c>
      <c r="Z367" s="14">
        <f t="shared" si="54"/>
        <v>28380</v>
      </c>
      <c r="AA367" s="7">
        <f>VLOOKUP(G367,Ma_KH!$A:$R,14,0)</f>
        <v>60</v>
      </c>
      <c r="AD367" s="7" t="str">
        <f>IFERROR(VLOOKUP(J367,'Chuyển Mã'!$B$3:$C$9,2,0),"")</f>
        <v>Tỉnh</v>
      </c>
      <c r="AE367" s="7" t="str">
        <f t="shared" si="47"/>
        <v>Chả nướng 300g</v>
      </c>
      <c r="AF367" s="7">
        <f t="shared" si="48"/>
        <v>5</v>
      </c>
    </row>
    <row r="368" spans="1:32" x14ac:dyDescent="0.25">
      <c r="A368" s="11">
        <v>45903</v>
      </c>
      <c r="B368" s="25">
        <v>4176320649</v>
      </c>
      <c r="C368" s="12" t="s">
        <v>7214</v>
      </c>
      <c r="D368" s="16">
        <f t="shared" si="49"/>
        <v>45903</v>
      </c>
      <c r="G368" s="13" t="s">
        <v>7340</v>
      </c>
      <c r="I368" s="13" t="s">
        <v>7344</v>
      </c>
      <c r="J368" s="13" t="s">
        <v>1796</v>
      </c>
      <c r="K368" s="13" t="s">
        <v>7334</v>
      </c>
      <c r="L368" s="25" t="str">
        <f>VLOOKUP($K368,TONG_SL!$A:$D,2,0)</f>
        <v>Chả cốm 300g</v>
      </c>
      <c r="N368" s="25" t="str">
        <f t="shared" si="50"/>
        <v>K-C6</v>
      </c>
      <c r="Q368" s="25" t="str">
        <f>VLOOKUP(K368,TONG_SL!$A:$D,3,0)</f>
        <v>Túi</v>
      </c>
      <c r="R368" s="54">
        <v>6</v>
      </c>
      <c r="T368" s="1">
        <f>VLOOKUP(VLOOKUP(G368,Ma_KH!$A:$R,18,0)&amp;K368,Gia_MB!$A:$F,6,0)</f>
        <v>74250</v>
      </c>
      <c r="U368" s="14">
        <f t="shared" si="52"/>
        <v>445500</v>
      </c>
      <c r="W368" s="64">
        <f t="shared" si="51"/>
        <v>0</v>
      </c>
      <c r="X368" s="3" t="str">
        <f t="shared" si="53"/>
        <v>8</v>
      </c>
      <c r="Z368" s="14">
        <f t="shared" si="54"/>
        <v>35640</v>
      </c>
      <c r="AA368" s="7">
        <f>VLOOKUP(G368,Ma_KH!$A:$R,14,0)</f>
        <v>60</v>
      </c>
      <c r="AD368" s="7" t="str">
        <f>IFERROR(VLOOKUP(J368,'Chuyển Mã'!$B$3:$C$9,2,0),"")</f>
        <v>Tỉnh</v>
      </c>
      <c r="AE368" s="7" t="str">
        <f t="shared" si="47"/>
        <v>Chả cốm 300g</v>
      </c>
      <c r="AF368" s="7">
        <f t="shared" si="48"/>
        <v>6</v>
      </c>
    </row>
    <row r="369" spans="1:32" x14ac:dyDescent="0.25">
      <c r="A369" s="11">
        <v>45903</v>
      </c>
      <c r="B369" s="25">
        <v>4176320649</v>
      </c>
      <c r="C369" s="12" t="s">
        <v>7214</v>
      </c>
      <c r="D369" s="16">
        <f t="shared" si="49"/>
        <v>45903</v>
      </c>
      <c r="G369" s="13" t="s">
        <v>7340</v>
      </c>
      <c r="I369" s="13" t="s">
        <v>7344</v>
      </c>
      <c r="J369" s="13" t="s">
        <v>1796</v>
      </c>
      <c r="K369" s="13" t="s">
        <v>32</v>
      </c>
      <c r="L369" s="25" t="str">
        <f>VLOOKUP($K369,TONG_SL!$A:$D,2,0)</f>
        <v>Giò Tai Lưỡi Xào 250</v>
      </c>
      <c r="N369" s="25" t="str">
        <f t="shared" si="50"/>
        <v>K-C6</v>
      </c>
      <c r="Q369" s="25" t="str">
        <f>VLOOKUP(K369,TONG_SL!$A:$D,3,0)</f>
        <v>Túi</v>
      </c>
      <c r="R369" s="54">
        <v>6</v>
      </c>
      <c r="T369" s="1">
        <f>VLOOKUP(VLOOKUP(G369,Ma_KH!$A:$R,18,0)&amp;K369,Gia_MB!$A:$F,6,0)</f>
        <v>50183</v>
      </c>
      <c r="U369" s="14">
        <f t="shared" si="52"/>
        <v>301098</v>
      </c>
      <c r="W369" s="64">
        <f t="shared" si="51"/>
        <v>0</v>
      </c>
      <c r="X369" s="3" t="str">
        <f t="shared" si="53"/>
        <v>8</v>
      </c>
      <c r="Z369" s="14">
        <f t="shared" si="54"/>
        <v>24087.84</v>
      </c>
      <c r="AA369" s="7">
        <f>VLOOKUP(G369,Ma_KH!$A:$R,14,0)</f>
        <v>60</v>
      </c>
      <c r="AD369" s="7" t="str">
        <f>IFERROR(VLOOKUP(J369,'Chuyển Mã'!$B$3:$C$9,2,0),"")</f>
        <v>Tỉnh</v>
      </c>
      <c r="AE369" s="7" t="str">
        <f t="shared" si="47"/>
        <v>Giò Tai Lưỡi Xào 250</v>
      </c>
      <c r="AF369" s="7">
        <f t="shared" si="48"/>
        <v>6</v>
      </c>
    </row>
    <row r="370" spans="1:32" x14ac:dyDescent="0.25">
      <c r="A370" s="11">
        <v>45903</v>
      </c>
      <c r="B370" s="25">
        <v>4176320649</v>
      </c>
      <c r="C370" s="12" t="s">
        <v>7214</v>
      </c>
      <c r="D370" s="16">
        <f t="shared" si="49"/>
        <v>45903</v>
      </c>
      <c r="G370" s="13" t="s">
        <v>7340</v>
      </c>
      <c r="I370" s="13" t="s">
        <v>7344</v>
      </c>
      <c r="J370" s="13" t="s">
        <v>1796</v>
      </c>
      <c r="K370" s="13" t="s">
        <v>51</v>
      </c>
      <c r="L370" s="25" t="str">
        <f>VLOOKUP($K370,TONG_SL!$A:$D,2,0)</f>
        <v>Mọc Nấm Hương 250g</v>
      </c>
      <c r="N370" s="25" t="str">
        <f t="shared" si="50"/>
        <v>K-C6</v>
      </c>
      <c r="Q370" s="25" t="str">
        <f>VLOOKUP(K370,TONG_SL!$A:$D,3,0)</f>
        <v>Túi</v>
      </c>
      <c r="R370" s="54">
        <v>3</v>
      </c>
      <c r="T370" s="1">
        <f>VLOOKUP(VLOOKUP(G370,Ma_KH!$A:$R,18,0)&amp;K370,Gia_MB!$A:$F,6,0)</f>
        <v>46000</v>
      </c>
      <c r="U370" s="14">
        <f t="shared" si="52"/>
        <v>138000</v>
      </c>
      <c r="W370" s="64">
        <f t="shared" si="51"/>
        <v>0</v>
      </c>
      <c r="X370" s="3" t="str">
        <f t="shared" si="53"/>
        <v>8</v>
      </c>
      <c r="Z370" s="14">
        <f t="shared" si="54"/>
        <v>11040</v>
      </c>
      <c r="AA370" s="7">
        <f>VLOOKUP(G370,Ma_KH!$A:$R,14,0)</f>
        <v>60</v>
      </c>
      <c r="AD370" s="7" t="str">
        <f>IFERROR(VLOOKUP(J370,'Chuyển Mã'!$B$3:$C$9,2,0),"")</f>
        <v>Tỉnh</v>
      </c>
      <c r="AE370" s="7" t="str">
        <f t="shared" si="47"/>
        <v>Mọc Nấm Hương 250g</v>
      </c>
      <c r="AF370" s="7">
        <f t="shared" si="48"/>
        <v>3</v>
      </c>
    </row>
    <row r="371" spans="1:32" x14ac:dyDescent="0.25">
      <c r="A371" s="11">
        <v>45903</v>
      </c>
      <c r="B371" s="25">
        <v>4176320129</v>
      </c>
      <c r="C371" s="12" t="s">
        <v>7214</v>
      </c>
      <c r="D371" s="16">
        <f t="shared" si="49"/>
        <v>45903</v>
      </c>
      <c r="G371" s="13" t="s">
        <v>7340</v>
      </c>
      <c r="I371" s="13" t="s">
        <v>7345</v>
      </c>
      <c r="J371" s="13" t="s">
        <v>1796</v>
      </c>
      <c r="K371" s="13" t="s">
        <v>27</v>
      </c>
      <c r="L371" s="25" t="str">
        <f>VLOOKUP($K371,TONG_SL!$A:$D,2,0)</f>
        <v>Chân giò heo muối 300g</v>
      </c>
      <c r="N371" s="25" t="str">
        <f t="shared" si="50"/>
        <v>K-C6</v>
      </c>
      <c r="Q371" s="25" t="str">
        <f>VLOOKUP(K371,TONG_SL!$A:$D,3,0)</f>
        <v>Túi</v>
      </c>
      <c r="R371" s="54">
        <v>4</v>
      </c>
      <c r="T371" s="1">
        <f>VLOOKUP(VLOOKUP(G371,Ma_KH!$A:$R,18,0)&amp;K371,Gia_MB!$A:$F,6,0)</f>
        <v>73431</v>
      </c>
      <c r="U371" s="14">
        <f t="shared" si="52"/>
        <v>293724</v>
      </c>
      <c r="W371" s="64">
        <f t="shared" si="51"/>
        <v>0</v>
      </c>
      <c r="X371" s="3" t="str">
        <f t="shared" si="53"/>
        <v>8</v>
      </c>
      <c r="Z371" s="14">
        <f t="shared" si="54"/>
        <v>23497.920000000002</v>
      </c>
      <c r="AA371" s="7">
        <f>VLOOKUP(G371,Ma_KH!$A:$R,14,0)</f>
        <v>60</v>
      </c>
      <c r="AD371" s="7" t="str">
        <f>IFERROR(VLOOKUP(J371,'Chuyển Mã'!$B$3:$C$9,2,0),"")</f>
        <v>Tỉnh</v>
      </c>
      <c r="AE371" s="7" t="str">
        <f t="shared" si="47"/>
        <v>Chân giò heo muối 300g</v>
      </c>
      <c r="AF371" s="7">
        <f t="shared" si="48"/>
        <v>4</v>
      </c>
    </row>
    <row r="372" spans="1:32" x14ac:dyDescent="0.25">
      <c r="A372" s="11">
        <v>45903</v>
      </c>
      <c r="B372" s="25">
        <v>4176320129</v>
      </c>
      <c r="C372" s="12" t="s">
        <v>7214</v>
      </c>
      <c r="D372" s="16">
        <f t="shared" si="49"/>
        <v>45903</v>
      </c>
      <c r="G372" s="13" t="s">
        <v>7340</v>
      </c>
      <c r="I372" s="13" t="s">
        <v>7345</v>
      </c>
      <c r="J372" s="13" t="s">
        <v>1796</v>
      </c>
      <c r="K372" s="13" t="s">
        <v>30</v>
      </c>
      <c r="L372" s="25" t="str">
        <f>VLOOKUP($K372,TONG_SL!$A:$D,2,0)</f>
        <v>Gà muối 500g</v>
      </c>
      <c r="N372" s="25" t="str">
        <f t="shared" si="50"/>
        <v>K-C6</v>
      </c>
      <c r="Q372" s="25" t="str">
        <f>VLOOKUP(K372,TONG_SL!$A:$D,3,0)</f>
        <v>Túi</v>
      </c>
      <c r="R372" s="54">
        <v>4</v>
      </c>
      <c r="T372" s="1">
        <f>VLOOKUP(VLOOKUP(G372,Ma_KH!$A:$R,18,0)&amp;K372,Gia_MB!$A:$F,6,0)</f>
        <v>111058</v>
      </c>
      <c r="U372" s="14">
        <f t="shared" si="52"/>
        <v>444232</v>
      </c>
      <c r="W372" s="64">
        <f t="shared" si="51"/>
        <v>0</v>
      </c>
      <c r="X372" s="3" t="str">
        <f t="shared" si="53"/>
        <v>8</v>
      </c>
      <c r="Z372" s="14">
        <f t="shared" si="54"/>
        <v>35538.559999999998</v>
      </c>
      <c r="AA372" s="7">
        <f>VLOOKUP(G372,Ma_KH!$A:$R,14,0)</f>
        <v>60</v>
      </c>
      <c r="AD372" s="7" t="str">
        <f>IFERROR(VLOOKUP(J372,'Chuyển Mã'!$B$3:$C$9,2,0),"")</f>
        <v>Tỉnh</v>
      </c>
      <c r="AE372" s="7" t="str">
        <f t="shared" si="47"/>
        <v>Gà muối 500g</v>
      </c>
      <c r="AF372" s="7">
        <f t="shared" si="48"/>
        <v>4</v>
      </c>
    </row>
    <row r="373" spans="1:32" x14ac:dyDescent="0.25">
      <c r="A373" s="11">
        <v>45903</v>
      </c>
      <c r="B373" s="25">
        <v>4176320129</v>
      </c>
      <c r="C373" s="12" t="s">
        <v>7214</v>
      </c>
      <c r="D373" s="16">
        <f t="shared" si="49"/>
        <v>45903</v>
      </c>
      <c r="G373" s="13" t="s">
        <v>7340</v>
      </c>
      <c r="I373" s="13" t="s">
        <v>7345</v>
      </c>
      <c r="J373" s="13" t="s">
        <v>1796</v>
      </c>
      <c r="K373" s="13" t="s">
        <v>7217</v>
      </c>
      <c r="L373" s="25" t="str">
        <f>VLOOKUP($K373,TONG_SL!$A:$D,2,0)</f>
        <v>Tai heo muối 200g</v>
      </c>
      <c r="N373" s="25" t="str">
        <f t="shared" si="50"/>
        <v>K-C6</v>
      </c>
      <c r="Q373" s="25" t="str">
        <f>VLOOKUP(K373,TONG_SL!$A:$D,3,0)</f>
        <v>Túi</v>
      </c>
      <c r="R373" s="54">
        <v>4</v>
      </c>
      <c r="T373" s="1">
        <f>VLOOKUP(VLOOKUP(G373,Ma_KH!$A:$R,18,0)&amp;K373,Gia_MB!$A:$F,6,0)</f>
        <v>55595</v>
      </c>
      <c r="U373" s="14">
        <f t="shared" si="52"/>
        <v>222380</v>
      </c>
      <c r="W373" s="64">
        <f t="shared" si="51"/>
        <v>0</v>
      </c>
      <c r="X373" s="3" t="str">
        <f t="shared" si="53"/>
        <v>8</v>
      </c>
      <c r="Z373" s="14">
        <f t="shared" si="54"/>
        <v>17790.400000000001</v>
      </c>
      <c r="AA373" s="7">
        <f>VLOOKUP(G373,Ma_KH!$A:$R,14,0)</f>
        <v>60</v>
      </c>
      <c r="AD373" s="7" t="str">
        <f>IFERROR(VLOOKUP(J373,'Chuyển Mã'!$B$3:$C$9,2,0),"")</f>
        <v>Tỉnh</v>
      </c>
      <c r="AE373" s="7" t="str">
        <f t="shared" si="47"/>
        <v>Tai heo muối 200g</v>
      </c>
      <c r="AF373" s="7">
        <f t="shared" si="48"/>
        <v>4</v>
      </c>
    </row>
    <row r="374" spans="1:32" x14ac:dyDescent="0.25">
      <c r="A374" s="11">
        <v>45903</v>
      </c>
      <c r="B374" s="25">
        <v>4176320129</v>
      </c>
      <c r="C374" s="12" t="s">
        <v>7214</v>
      </c>
      <c r="D374" s="16">
        <f t="shared" si="49"/>
        <v>45903</v>
      </c>
      <c r="G374" s="13" t="s">
        <v>7340</v>
      </c>
      <c r="I374" s="13" t="s">
        <v>7345</v>
      </c>
      <c r="J374" s="13" t="s">
        <v>1796</v>
      </c>
      <c r="K374" s="13" t="s">
        <v>7213</v>
      </c>
      <c r="L374" s="25" t="str">
        <f>VLOOKUP($K374,TONG_SL!$A:$D,2,0)</f>
        <v>Chả nướng 300g</v>
      </c>
      <c r="N374" s="25" t="str">
        <f t="shared" si="50"/>
        <v>K-C6</v>
      </c>
      <c r="Q374" s="25" t="str">
        <f>VLOOKUP(K374,TONG_SL!$A:$D,3,0)</f>
        <v>Túi</v>
      </c>
      <c r="R374" s="54">
        <v>3</v>
      </c>
      <c r="T374" s="1">
        <f>VLOOKUP(VLOOKUP(G374,Ma_KH!$A:$R,18,0)&amp;K374,Gia_MB!$A:$F,6,0)</f>
        <v>70950</v>
      </c>
      <c r="U374" s="14">
        <f t="shared" si="52"/>
        <v>212850</v>
      </c>
      <c r="W374" s="64">
        <f t="shared" si="51"/>
        <v>0</v>
      </c>
      <c r="X374" s="3" t="str">
        <f t="shared" si="53"/>
        <v>8</v>
      </c>
      <c r="Z374" s="14">
        <f t="shared" si="54"/>
        <v>17028</v>
      </c>
      <c r="AA374" s="7">
        <f>VLOOKUP(G374,Ma_KH!$A:$R,14,0)</f>
        <v>60</v>
      </c>
      <c r="AD374" s="7" t="str">
        <f>IFERROR(VLOOKUP(J374,'Chuyển Mã'!$B$3:$C$9,2,0),"")</f>
        <v>Tỉnh</v>
      </c>
      <c r="AE374" s="7" t="str">
        <f t="shared" si="47"/>
        <v>Chả nướng 300g</v>
      </c>
      <c r="AF374" s="7">
        <f t="shared" si="48"/>
        <v>3</v>
      </c>
    </row>
    <row r="375" spans="1:32" x14ac:dyDescent="0.25">
      <c r="A375" s="11">
        <v>45903</v>
      </c>
      <c r="B375" s="25">
        <v>4176320129</v>
      </c>
      <c r="C375" s="12" t="s">
        <v>7214</v>
      </c>
      <c r="D375" s="16">
        <f t="shared" si="49"/>
        <v>45903</v>
      </c>
      <c r="G375" s="13" t="s">
        <v>7340</v>
      </c>
      <c r="I375" s="13" t="s">
        <v>7345</v>
      </c>
      <c r="J375" s="13" t="s">
        <v>1796</v>
      </c>
      <c r="K375" s="13" t="s">
        <v>7334</v>
      </c>
      <c r="L375" s="25" t="str">
        <f>VLOOKUP($K375,TONG_SL!$A:$D,2,0)</f>
        <v>Chả cốm 300g</v>
      </c>
      <c r="N375" s="25" t="str">
        <f t="shared" si="50"/>
        <v>K-C6</v>
      </c>
      <c r="Q375" s="25" t="str">
        <f>VLOOKUP(K375,TONG_SL!$A:$D,3,0)</f>
        <v>Túi</v>
      </c>
      <c r="R375" s="54">
        <v>3</v>
      </c>
      <c r="T375" s="1">
        <f>VLOOKUP(VLOOKUP(G375,Ma_KH!$A:$R,18,0)&amp;K375,Gia_MB!$A:$F,6,0)</f>
        <v>74250</v>
      </c>
      <c r="U375" s="14">
        <f t="shared" si="52"/>
        <v>222750</v>
      </c>
      <c r="W375" s="64">
        <f t="shared" si="51"/>
        <v>0</v>
      </c>
      <c r="X375" s="3" t="str">
        <f t="shared" si="53"/>
        <v>8</v>
      </c>
      <c r="Z375" s="14">
        <f t="shared" si="54"/>
        <v>17820</v>
      </c>
      <c r="AA375" s="7">
        <f>VLOOKUP(G375,Ma_KH!$A:$R,14,0)</f>
        <v>60</v>
      </c>
      <c r="AD375" s="7" t="str">
        <f>IFERROR(VLOOKUP(J375,'Chuyển Mã'!$B$3:$C$9,2,0),"")</f>
        <v>Tỉnh</v>
      </c>
      <c r="AE375" s="7" t="str">
        <f t="shared" si="47"/>
        <v>Chả cốm 300g</v>
      </c>
      <c r="AF375" s="7">
        <f t="shared" si="48"/>
        <v>3</v>
      </c>
    </row>
    <row r="376" spans="1:32" x14ac:dyDescent="0.25">
      <c r="A376" s="11">
        <v>45903</v>
      </c>
      <c r="B376" s="25">
        <v>4176320129</v>
      </c>
      <c r="C376" s="12" t="s">
        <v>7214</v>
      </c>
      <c r="D376" s="16">
        <f t="shared" si="49"/>
        <v>45903</v>
      </c>
      <c r="G376" s="13" t="s">
        <v>7340</v>
      </c>
      <c r="I376" s="13" t="s">
        <v>7345</v>
      </c>
      <c r="J376" s="13" t="s">
        <v>1796</v>
      </c>
      <c r="K376" s="13" t="s">
        <v>32</v>
      </c>
      <c r="L376" s="25" t="str">
        <f>VLOOKUP($K376,TONG_SL!$A:$D,2,0)</f>
        <v>Giò Tai Lưỡi Xào 250</v>
      </c>
      <c r="N376" s="25" t="str">
        <f t="shared" si="50"/>
        <v>K-C6</v>
      </c>
      <c r="Q376" s="25" t="str">
        <f>VLOOKUP(K376,TONG_SL!$A:$D,3,0)</f>
        <v>Túi</v>
      </c>
      <c r="R376" s="54">
        <v>3</v>
      </c>
      <c r="T376" s="1">
        <f>VLOOKUP(VLOOKUP(G376,Ma_KH!$A:$R,18,0)&amp;K376,Gia_MB!$A:$F,6,0)</f>
        <v>50183</v>
      </c>
      <c r="U376" s="14">
        <f t="shared" si="52"/>
        <v>150549</v>
      </c>
      <c r="W376" s="64">
        <f t="shared" si="51"/>
        <v>0</v>
      </c>
      <c r="X376" s="3" t="str">
        <f t="shared" si="53"/>
        <v>8</v>
      </c>
      <c r="Z376" s="14">
        <f t="shared" si="54"/>
        <v>12043.92</v>
      </c>
      <c r="AA376" s="7">
        <f>VLOOKUP(G376,Ma_KH!$A:$R,14,0)</f>
        <v>60</v>
      </c>
      <c r="AD376" s="7" t="str">
        <f>IFERROR(VLOOKUP(J376,'Chuyển Mã'!$B$3:$C$9,2,0),"")</f>
        <v>Tỉnh</v>
      </c>
      <c r="AE376" s="7" t="str">
        <f t="shared" si="47"/>
        <v>Giò Tai Lưỡi Xào 250</v>
      </c>
      <c r="AF376" s="7">
        <f t="shared" si="48"/>
        <v>3</v>
      </c>
    </row>
    <row r="377" spans="1:32" x14ac:dyDescent="0.25">
      <c r="A377" s="11">
        <v>45903</v>
      </c>
      <c r="B377" s="25">
        <v>4176320129</v>
      </c>
      <c r="C377" s="12" t="s">
        <v>7214</v>
      </c>
      <c r="D377" s="16">
        <f t="shared" si="49"/>
        <v>45903</v>
      </c>
      <c r="G377" s="13" t="s">
        <v>7340</v>
      </c>
      <c r="I377" s="13" t="s">
        <v>7345</v>
      </c>
      <c r="J377" s="13" t="s">
        <v>1796</v>
      </c>
      <c r="K377" s="13" t="s">
        <v>51</v>
      </c>
      <c r="L377" s="25" t="str">
        <f>VLOOKUP($K377,TONG_SL!$A:$D,2,0)</f>
        <v>Mọc Nấm Hương 250g</v>
      </c>
      <c r="N377" s="25" t="str">
        <f t="shared" si="50"/>
        <v>K-C6</v>
      </c>
      <c r="Q377" s="25" t="str">
        <f>VLOOKUP(K377,TONG_SL!$A:$D,3,0)</f>
        <v>Túi</v>
      </c>
      <c r="R377" s="54">
        <v>3</v>
      </c>
      <c r="T377" s="1">
        <f>VLOOKUP(VLOOKUP(G377,Ma_KH!$A:$R,18,0)&amp;K377,Gia_MB!$A:$F,6,0)</f>
        <v>46000</v>
      </c>
      <c r="U377" s="14">
        <f t="shared" si="52"/>
        <v>138000</v>
      </c>
      <c r="W377" s="64">
        <f t="shared" si="51"/>
        <v>0</v>
      </c>
      <c r="X377" s="3" t="str">
        <f t="shared" si="53"/>
        <v>8</v>
      </c>
      <c r="Z377" s="14">
        <f t="shared" si="54"/>
        <v>11040</v>
      </c>
      <c r="AA377" s="7">
        <f>VLOOKUP(G377,Ma_KH!$A:$R,14,0)</f>
        <v>60</v>
      </c>
      <c r="AD377" s="7" t="str">
        <f>IFERROR(VLOOKUP(J377,'Chuyển Mã'!$B$3:$C$9,2,0),"")</f>
        <v>Tỉnh</v>
      </c>
      <c r="AE377" s="7" t="str">
        <f t="shared" si="47"/>
        <v>Mọc Nấm Hương 250g</v>
      </c>
      <c r="AF377" s="7">
        <f t="shared" si="48"/>
        <v>3</v>
      </c>
    </row>
    <row r="378" spans="1:32" x14ac:dyDescent="0.25">
      <c r="A378" s="11">
        <v>45903</v>
      </c>
      <c r="B378" s="25">
        <v>4176316900</v>
      </c>
      <c r="C378" s="12" t="s">
        <v>7214</v>
      </c>
      <c r="D378" s="16">
        <f t="shared" si="49"/>
        <v>45903</v>
      </c>
      <c r="G378" s="13" t="s">
        <v>7340</v>
      </c>
      <c r="I378" s="13" t="s">
        <v>7346</v>
      </c>
      <c r="J378" s="13" t="s">
        <v>1796</v>
      </c>
      <c r="K378" s="13" t="s">
        <v>7334</v>
      </c>
      <c r="L378" s="25" t="str">
        <f>VLOOKUP($K378,TONG_SL!$A:$D,2,0)</f>
        <v>Chả cốm 300g</v>
      </c>
      <c r="N378" s="25" t="str">
        <f t="shared" si="50"/>
        <v>K-C6</v>
      </c>
      <c r="Q378" s="25" t="str">
        <f>VLOOKUP(K378,TONG_SL!$A:$D,3,0)</f>
        <v>Túi</v>
      </c>
      <c r="R378" s="54">
        <v>5</v>
      </c>
      <c r="T378" s="1">
        <f>VLOOKUP(VLOOKUP(G378,Ma_KH!$A:$R,18,0)&amp;K378,Gia_MB!$A:$F,6,0)</f>
        <v>74250</v>
      </c>
      <c r="U378" s="14">
        <f t="shared" si="52"/>
        <v>371250</v>
      </c>
      <c r="W378" s="64">
        <f t="shared" si="51"/>
        <v>0</v>
      </c>
      <c r="X378" s="3" t="str">
        <f t="shared" si="53"/>
        <v>8</v>
      </c>
      <c r="Z378" s="14">
        <f t="shared" si="54"/>
        <v>29700</v>
      </c>
      <c r="AA378" s="7">
        <f>VLOOKUP(G378,Ma_KH!$A:$R,14,0)</f>
        <v>60</v>
      </c>
      <c r="AD378" s="7" t="str">
        <f>IFERROR(VLOOKUP(J378,'Chuyển Mã'!$B$3:$C$9,2,0),"")</f>
        <v>Tỉnh</v>
      </c>
      <c r="AE378" s="7" t="str">
        <f t="shared" si="47"/>
        <v>Chả cốm 300g</v>
      </c>
      <c r="AF378" s="7">
        <f t="shared" si="48"/>
        <v>5</v>
      </c>
    </row>
    <row r="379" spans="1:32" x14ac:dyDescent="0.25">
      <c r="A379" s="11">
        <v>45903</v>
      </c>
      <c r="B379" s="25">
        <v>4176316900</v>
      </c>
      <c r="C379" s="12" t="s">
        <v>7214</v>
      </c>
      <c r="D379" s="16">
        <f t="shared" si="49"/>
        <v>45903</v>
      </c>
      <c r="G379" s="13" t="s">
        <v>7340</v>
      </c>
      <c r="I379" s="13" t="s">
        <v>7346</v>
      </c>
      <c r="J379" s="13" t="s">
        <v>1796</v>
      </c>
      <c r="K379" s="13" t="s">
        <v>27</v>
      </c>
      <c r="L379" s="25" t="str">
        <f>VLOOKUP($K379,TONG_SL!$A:$D,2,0)</f>
        <v>Chân giò heo muối 300g</v>
      </c>
      <c r="N379" s="25" t="str">
        <f t="shared" si="50"/>
        <v>K-C6</v>
      </c>
      <c r="Q379" s="25" t="str">
        <f>VLOOKUP(K379,TONG_SL!$A:$D,3,0)</f>
        <v>Túi</v>
      </c>
      <c r="R379" s="54">
        <v>17</v>
      </c>
      <c r="T379" s="1">
        <f>VLOOKUP(VLOOKUP(G379,Ma_KH!$A:$R,18,0)&amp;K379,Gia_MB!$A:$F,6,0)</f>
        <v>73431</v>
      </c>
      <c r="U379" s="14">
        <f t="shared" si="52"/>
        <v>1248327</v>
      </c>
      <c r="W379" s="64">
        <f t="shared" si="51"/>
        <v>0</v>
      </c>
      <c r="X379" s="3" t="str">
        <f t="shared" si="53"/>
        <v>8</v>
      </c>
      <c r="Z379" s="14">
        <f t="shared" si="54"/>
        <v>99866.16</v>
      </c>
      <c r="AA379" s="7">
        <f>VLOOKUP(G379,Ma_KH!$A:$R,14,0)</f>
        <v>60</v>
      </c>
      <c r="AD379" s="7" t="str">
        <f>IFERROR(VLOOKUP(J379,'Chuyển Mã'!$B$3:$C$9,2,0),"")</f>
        <v>Tỉnh</v>
      </c>
      <c r="AE379" s="7" t="str">
        <f t="shared" si="47"/>
        <v>Chân giò heo muối 300g</v>
      </c>
      <c r="AF379" s="7">
        <f t="shared" si="48"/>
        <v>17</v>
      </c>
    </row>
    <row r="380" spans="1:32" x14ac:dyDescent="0.25">
      <c r="A380" s="11">
        <v>45903</v>
      </c>
      <c r="B380" s="25">
        <v>4176316900</v>
      </c>
      <c r="C380" s="12" t="s">
        <v>7214</v>
      </c>
      <c r="D380" s="16">
        <f t="shared" si="49"/>
        <v>45903</v>
      </c>
      <c r="G380" s="13" t="s">
        <v>7340</v>
      </c>
      <c r="I380" s="13" t="s">
        <v>7346</v>
      </c>
      <c r="J380" s="13" t="s">
        <v>1796</v>
      </c>
      <c r="K380" s="13" t="s">
        <v>30</v>
      </c>
      <c r="L380" s="25" t="str">
        <f>VLOOKUP($K380,TONG_SL!$A:$D,2,0)</f>
        <v>Gà muối 500g</v>
      </c>
      <c r="N380" s="25" t="str">
        <f t="shared" si="50"/>
        <v>K-C6</v>
      </c>
      <c r="Q380" s="25" t="str">
        <f>VLOOKUP(K380,TONG_SL!$A:$D,3,0)</f>
        <v>Túi</v>
      </c>
      <c r="R380" s="54">
        <v>8</v>
      </c>
      <c r="T380" s="1">
        <f>VLOOKUP(VLOOKUP(G380,Ma_KH!$A:$R,18,0)&amp;K380,Gia_MB!$A:$F,6,0)</f>
        <v>111058</v>
      </c>
      <c r="U380" s="14">
        <f t="shared" si="52"/>
        <v>888464</v>
      </c>
      <c r="W380" s="64">
        <f t="shared" si="51"/>
        <v>0</v>
      </c>
      <c r="X380" s="3" t="str">
        <f t="shared" si="53"/>
        <v>8</v>
      </c>
      <c r="Z380" s="14">
        <f t="shared" si="54"/>
        <v>71077.119999999995</v>
      </c>
      <c r="AA380" s="7">
        <f>VLOOKUP(G380,Ma_KH!$A:$R,14,0)</f>
        <v>60</v>
      </c>
      <c r="AD380" s="7" t="str">
        <f>IFERROR(VLOOKUP(J380,'Chuyển Mã'!$B$3:$C$9,2,0),"")</f>
        <v>Tỉnh</v>
      </c>
      <c r="AE380" s="7" t="str">
        <f t="shared" si="47"/>
        <v>Gà muối 500g</v>
      </c>
      <c r="AF380" s="7">
        <f t="shared" si="48"/>
        <v>8</v>
      </c>
    </row>
    <row r="381" spans="1:32" x14ac:dyDescent="0.25">
      <c r="A381" s="11">
        <v>45903</v>
      </c>
      <c r="B381" s="25">
        <v>4176316900</v>
      </c>
      <c r="C381" s="12" t="s">
        <v>7214</v>
      </c>
      <c r="D381" s="16">
        <f t="shared" si="49"/>
        <v>45903</v>
      </c>
      <c r="G381" s="13" t="s">
        <v>7340</v>
      </c>
      <c r="I381" s="13" t="s">
        <v>7346</v>
      </c>
      <c r="J381" s="13" t="s">
        <v>1796</v>
      </c>
      <c r="K381" s="13" t="s">
        <v>51</v>
      </c>
      <c r="L381" s="25" t="str">
        <f>VLOOKUP($K381,TONG_SL!$A:$D,2,0)</f>
        <v>Mọc Nấm Hương 250g</v>
      </c>
      <c r="N381" s="25" t="str">
        <f t="shared" si="50"/>
        <v>K-C6</v>
      </c>
      <c r="Q381" s="25" t="str">
        <f>VLOOKUP(K381,TONG_SL!$A:$D,3,0)</f>
        <v>Túi</v>
      </c>
      <c r="R381" s="54">
        <v>13</v>
      </c>
      <c r="T381" s="1">
        <f>VLOOKUP(VLOOKUP(G381,Ma_KH!$A:$R,18,0)&amp;K381,Gia_MB!$A:$F,6,0)</f>
        <v>46000</v>
      </c>
      <c r="U381" s="14">
        <f t="shared" si="52"/>
        <v>598000</v>
      </c>
      <c r="W381" s="64">
        <f t="shared" si="51"/>
        <v>0</v>
      </c>
      <c r="X381" s="3" t="str">
        <f t="shared" si="53"/>
        <v>8</v>
      </c>
      <c r="Z381" s="14">
        <f t="shared" si="54"/>
        <v>47840</v>
      </c>
      <c r="AA381" s="7">
        <f>VLOOKUP(G381,Ma_KH!$A:$R,14,0)</f>
        <v>60</v>
      </c>
      <c r="AD381" s="7" t="str">
        <f>IFERROR(VLOOKUP(J381,'Chuyển Mã'!$B$3:$C$9,2,0),"")</f>
        <v>Tỉnh</v>
      </c>
      <c r="AE381" s="7" t="str">
        <f t="shared" si="47"/>
        <v>Mọc Nấm Hương 250g</v>
      </c>
      <c r="AF381" s="7">
        <f t="shared" si="48"/>
        <v>13</v>
      </c>
    </row>
    <row r="382" spans="1:32" x14ac:dyDescent="0.25">
      <c r="A382" s="11">
        <v>45903</v>
      </c>
      <c r="B382" s="25">
        <v>4176316900</v>
      </c>
      <c r="C382" s="12" t="s">
        <v>7214</v>
      </c>
      <c r="D382" s="16">
        <f t="shared" si="49"/>
        <v>45903</v>
      </c>
      <c r="G382" s="13" t="s">
        <v>7340</v>
      </c>
      <c r="I382" s="13" t="s">
        <v>7346</v>
      </c>
      <c r="J382" s="13" t="s">
        <v>1796</v>
      </c>
      <c r="K382" s="13" t="s">
        <v>7213</v>
      </c>
      <c r="L382" s="25" t="str">
        <f>VLOOKUP($K382,TONG_SL!$A:$D,2,0)</f>
        <v>Chả nướng 300g</v>
      </c>
      <c r="N382" s="25" t="str">
        <f t="shared" si="50"/>
        <v>K-C6</v>
      </c>
      <c r="Q382" s="25" t="str">
        <f>VLOOKUP(K382,TONG_SL!$A:$D,3,0)</f>
        <v>Túi</v>
      </c>
      <c r="R382" s="54">
        <v>2</v>
      </c>
      <c r="T382" s="1">
        <f>VLOOKUP(VLOOKUP(G382,Ma_KH!$A:$R,18,0)&amp;K382,Gia_MB!$A:$F,6,0)</f>
        <v>70950</v>
      </c>
      <c r="U382" s="14">
        <f t="shared" si="52"/>
        <v>141900</v>
      </c>
      <c r="W382" s="64">
        <f t="shared" si="51"/>
        <v>0</v>
      </c>
      <c r="X382" s="3" t="str">
        <f t="shared" si="53"/>
        <v>8</v>
      </c>
      <c r="Z382" s="14">
        <f t="shared" si="54"/>
        <v>11352</v>
      </c>
      <c r="AA382" s="7">
        <f>VLOOKUP(G382,Ma_KH!$A:$R,14,0)</f>
        <v>60</v>
      </c>
      <c r="AD382" s="7" t="str">
        <f>IFERROR(VLOOKUP(J382,'Chuyển Mã'!$B$3:$C$9,2,0),"")</f>
        <v>Tỉnh</v>
      </c>
      <c r="AE382" s="7" t="str">
        <f t="shared" si="47"/>
        <v>Chả nướng 300g</v>
      </c>
      <c r="AF382" s="7">
        <f t="shared" si="48"/>
        <v>2</v>
      </c>
    </row>
    <row r="383" spans="1:32" x14ac:dyDescent="0.25">
      <c r="A383" s="11">
        <v>45903</v>
      </c>
      <c r="B383" s="25">
        <v>4176316900</v>
      </c>
      <c r="C383" s="12" t="s">
        <v>7214</v>
      </c>
      <c r="D383" s="16">
        <f t="shared" si="49"/>
        <v>45903</v>
      </c>
      <c r="G383" s="13" t="s">
        <v>7340</v>
      </c>
      <c r="I383" s="13" t="s">
        <v>7346</v>
      </c>
      <c r="J383" s="13" t="s">
        <v>1796</v>
      </c>
      <c r="K383" s="13" t="s">
        <v>7217</v>
      </c>
      <c r="L383" s="25" t="str">
        <f>VLOOKUP($K383,TONG_SL!$A:$D,2,0)</f>
        <v>Tai heo muối 200g</v>
      </c>
      <c r="N383" s="25" t="str">
        <f t="shared" si="50"/>
        <v>K-C6</v>
      </c>
      <c r="Q383" s="25" t="str">
        <f>VLOOKUP(K383,TONG_SL!$A:$D,3,0)</f>
        <v>Túi</v>
      </c>
      <c r="R383" s="54">
        <v>7</v>
      </c>
      <c r="T383" s="1">
        <f>VLOOKUP(VLOOKUP(G383,Ma_KH!$A:$R,18,0)&amp;K383,Gia_MB!$A:$F,6,0)</f>
        <v>55595</v>
      </c>
      <c r="U383" s="14">
        <f t="shared" si="52"/>
        <v>389165</v>
      </c>
      <c r="W383" s="64">
        <f t="shared" si="51"/>
        <v>0</v>
      </c>
      <c r="X383" s="3" t="str">
        <f t="shared" si="53"/>
        <v>8</v>
      </c>
      <c r="Z383" s="14">
        <f t="shared" si="54"/>
        <v>31133.200000000001</v>
      </c>
      <c r="AA383" s="7">
        <f>VLOOKUP(G383,Ma_KH!$A:$R,14,0)</f>
        <v>60</v>
      </c>
      <c r="AD383" s="7" t="str">
        <f>IFERROR(VLOOKUP(J383,'Chuyển Mã'!$B$3:$C$9,2,0),"")</f>
        <v>Tỉnh</v>
      </c>
      <c r="AE383" s="7" t="str">
        <f t="shared" si="47"/>
        <v>Tai heo muối 200g</v>
      </c>
      <c r="AF383" s="7">
        <f t="shared" si="48"/>
        <v>7</v>
      </c>
    </row>
    <row r="384" spans="1:32" x14ac:dyDescent="0.25">
      <c r="A384" s="11">
        <v>45903</v>
      </c>
      <c r="B384" s="25">
        <v>4176316900</v>
      </c>
      <c r="C384" s="12" t="s">
        <v>7214</v>
      </c>
      <c r="D384" s="16">
        <f t="shared" si="49"/>
        <v>45903</v>
      </c>
      <c r="G384" s="13" t="s">
        <v>7340</v>
      </c>
      <c r="I384" s="13" t="s">
        <v>7346</v>
      </c>
      <c r="J384" s="13" t="s">
        <v>1796</v>
      </c>
      <c r="K384" s="13" t="s">
        <v>32</v>
      </c>
      <c r="L384" s="25" t="str">
        <f>VLOOKUP($K384,TONG_SL!$A:$D,2,0)</f>
        <v>Giò Tai Lưỡi Xào 250</v>
      </c>
      <c r="N384" s="25" t="str">
        <f t="shared" si="50"/>
        <v>K-C6</v>
      </c>
      <c r="Q384" s="25" t="str">
        <f>VLOOKUP(K384,TONG_SL!$A:$D,3,0)</f>
        <v>Túi</v>
      </c>
      <c r="R384" s="54">
        <v>5</v>
      </c>
      <c r="T384" s="1">
        <f>VLOOKUP(VLOOKUP(G384,Ma_KH!$A:$R,18,0)&amp;K384,Gia_MB!$A:$F,6,0)</f>
        <v>50183</v>
      </c>
      <c r="U384" s="14">
        <f t="shared" si="52"/>
        <v>250915</v>
      </c>
      <c r="W384" s="64">
        <f t="shared" si="51"/>
        <v>0</v>
      </c>
      <c r="X384" s="3" t="str">
        <f t="shared" si="53"/>
        <v>8</v>
      </c>
      <c r="Z384" s="14">
        <f t="shared" si="54"/>
        <v>20073.2</v>
      </c>
      <c r="AA384" s="7">
        <f>VLOOKUP(G384,Ma_KH!$A:$R,14,0)</f>
        <v>60</v>
      </c>
      <c r="AD384" s="7" t="str">
        <f>IFERROR(VLOOKUP(J384,'Chuyển Mã'!$B$3:$C$9,2,0),"")</f>
        <v>Tỉnh</v>
      </c>
      <c r="AE384" s="7" t="str">
        <f t="shared" si="47"/>
        <v>Giò Tai Lưỡi Xào 250</v>
      </c>
      <c r="AF384" s="7">
        <f t="shared" si="48"/>
        <v>5</v>
      </c>
    </row>
    <row r="385" spans="1:32" x14ac:dyDescent="0.25">
      <c r="A385" s="11">
        <v>45903</v>
      </c>
      <c r="B385" s="25">
        <v>4176317056</v>
      </c>
      <c r="C385" s="12" t="s">
        <v>7214</v>
      </c>
      <c r="D385" s="16">
        <f t="shared" si="49"/>
        <v>45903</v>
      </c>
      <c r="G385" s="13" t="s">
        <v>7340</v>
      </c>
      <c r="I385" s="13" t="s">
        <v>7347</v>
      </c>
      <c r="J385" s="13" t="s">
        <v>1796</v>
      </c>
      <c r="K385" s="13" t="s">
        <v>30</v>
      </c>
      <c r="L385" s="25" t="str">
        <f>VLOOKUP($K385,TONG_SL!$A:$D,2,0)</f>
        <v>Gà muối 500g</v>
      </c>
      <c r="N385" s="25" t="str">
        <f t="shared" si="50"/>
        <v>K-C6</v>
      </c>
      <c r="Q385" s="25" t="str">
        <f>VLOOKUP(K385,TONG_SL!$A:$D,3,0)</f>
        <v>Túi</v>
      </c>
      <c r="R385" s="54">
        <v>21</v>
      </c>
      <c r="T385" s="1">
        <f>VLOOKUP(VLOOKUP(G385,Ma_KH!$A:$R,18,0)&amp;K385,Gia_MB!$A:$F,6,0)</f>
        <v>111058</v>
      </c>
      <c r="U385" s="14">
        <f t="shared" si="52"/>
        <v>2332218</v>
      </c>
      <c r="W385" s="64">
        <f t="shared" si="51"/>
        <v>0</v>
      </c>
      <c r="X385" s="3" t="str">
        <f t="shared" si="53"/>
        <v>8</v>
      </c>
      <c r="Z385" s="14">
        <f t="shared" si="54"/>
        <v>186577.44</v>
      </c>
      <c r="AA385" s="7">
        <f>VLOOKUP(G385,Ma_KH!$A:$R,14,0)</f>
        <v>60</v>
      </c>
      <c r="AD385" s="7" t="str">
        <f>IFERROR(VLOOKUP(J385,'Chuyển Mã'!$B$3:$C$9,2,0),"")</f>
        <v>Tỉnh</v>
      </c>
      <c r="AE385" s="7" t="str">
        <f t="shared" si="47"/>
        <v>Gà muối 500g</v>
      </c>
      <c r="AF385" s="7">
        <f t="shared" si="48"/>
        <v>21</v>
      </c>
    </row>
    <row r="386" spans="1:32" x14ac:dyDescent="0.25">
      <c r="A386" s="11">
        <v>45903</v>
      </c>
      <c r="B386" s="25">
        <v>4176317056</v>
      </c>
      <c r="C386" s="12" t="s">
        <v>7214</v>
      </c>
      <c r="D386" s="16">
        <f t="shared" si="49"/>
        <v>45903</v>
      </c>
      <c r="G386" s="13" t="s">
        <v>7340</v>
      </c>
      <c r="I386" s="13" t="s">
        <v>7347</v>
      </c>
      <c r="J386" s="13" t="s">
        <v>1796</v>
      </c>
      <c r="K386" s="13" t="s">
        <v>32</v>
      </c>
      <c r="L386" s="25" t="str">
        <f>VLOOKUP($K386,TONG_SL!$A:$D,2,0)</f>
        <v>Giò Tai Lưỡi Xào 250</v>
      </c>
      <c r="N386" s="25" t="str">
        <f t="shared" si="50"/>
        <v>K-C6</v>
      </c>
      <c r="Q386" s="25" t="str">
        <f>VLOOKUP(K386,TONG_SL!$A:$D,3,0)</f>
        <v>Túi</v>
      </c>
      <c r="R386" s="54">
        <v>25</v>
      </c>
      <c r="T386" s="1">
        <f>VLOOKUP(VLOOKUP(G386,Ma_KH!$A:$R,18,0)&amp;K386,Gia_MB!$A:$F,6,0)</f>
        <v>50183</v>
      </c>
      <c r="U386" s="14">
        <f t="shared" si="52"/>
        <v>1254575</v>
      </c>
      <c r="W386" s="64">
        <f t="shared" si="51"/>
        <v>0</v>
      </c>
      <c r="X386" s="3" t="str">
        <f t="shared" si="53"/>
        <v>8</v>
      </c>
      <c r="Z386" s="14">
        <f t="shared" si="54"/>
        <v>100366</v>
      </c>
      <c r="AA386" s="7">
        <f>VLOOKUP(G386,Ma_KH!$A:$R,14,0)</f>
        <v>60</v>
      </c>
      <c r="AD386" s="7" t="str">
        <f>IFERROR(VLOOKUP(J386,'Chuyển Mã'!$B$3:$C$9,2,0),"")</f>
        <v>Tỉnh</v>
      </c>
      <c r="AE386" s="7" t="str">
        <f t="shared" si="47"/>
        <v>Giò Tai Lưỡi Xào 250</v>
      </c>
      <c r="AF386" s="7">
        <f t="shared" si="48"/>
        <v>25</v>
      </c>
    </row>
    <row r="387" spans="1:32" x14ac:dyDescent="0.25">
      <c r="A387" s="11">
        <v>45903</v>
      </c>
      <c r="B387" s="25">
        <v>4176317056</v>
      </c>
      <c r="C387" s="12" t="s">
        <v>7214</v>
      </c>
      <c r="D387" s="16">
        <f t="shared" si="49"/>
        <v>45903</v>
      </c>
      <c r="G387" s="13" t="s">
        <v>7340</v>
      </c>
      <c r="I387" s="13" t="s">
        <v>7347</v>
      </c>
      <c r="J387" s="13" t="s">
        <v>1796</v>
      </c>
      <c r="K387" s="13" t="s">
        <v>7334</v>
      </c>
      <c r="L387" s="25" t="str">
        <f>VLOOKUP($K387,TONG_SL!$A:$D,2,0)</f>
        <v>Chả cốm 300g</v>
      </c>
      <c r="N387" s="25" t="str">
        <f t="shared" si="50"/>
        <v>K-C6</v>
      </c>
      <c r="Q387" s="25" t="str">
        <f>VLOOKUP(K387,TONG_SL!$A:$D,3,0)</f>
        <v>Túi</v>
      </c>
      <c r="R387" s="54">
        <v>4</v>
      </c>
      <c r="T387" s="1">
        <f>VLOOKUP(VLOOKUP(G387,Ma_KH!$A:$R,18,0)&amp;K387,Gia_MB!$A:$F,6,0)</f>
        <v>74250</v>
      </c>
      <c r="U387" s="14">
        <f t="shared" si="52"/>
        <v>297000</v>
      </c>
      <c r="W387" s="64">
        <f t="shared" si="51"/>
        <v>0</v>
      </c>
      <c r="X387" s="3" t="str">
        <f t="shared" si="53"/>
        <v>8</v>
      </c>
      <c r="Z387" s="14">
        <f t="shared" si="54"/>
        <v>23760</v>
      </c>
      <c r="AA387" s="7">
        <f>VLOOKUP(G387,Ma_KH!$A:$R,14,0)</f>
        <v>60</v>
      </c>
      <c r="AD387" s="7" t="str">
        <f>IFERROR(VLOOKUP(J387,'Chuyển Mã'!$B$3:$C$9,2,0),"")</f>
        <v>Tỉnh</v>
      </c>
      <c r="AE387" s="7" t="str">
        <f t="shared" ref="AE387:AE450" si="55">IFERROR(L387,"")</f>
        <v>Chả cốm 300g</v>
      </c>
      <c r="AF387" s="7">
        <f t="shared" ref="AF387:AF450" si="56">R387</f>
        <v>4</v>
      </c>
    </row>
    <row r="388" spans="1:32" x14ac:dyDescent="0.25">
      <c r="A388" s="11">
        <v>45903</v>
      </c>
      <c r="B388" s="25">
        <v>4176317056</v>
      </c>
      <c r="C388" s="12" t="s">
        <v>7214</v>
      </c>
      <c r="D388" s="16">
        <f t="shared" ref="D388:D451" si="57">IF(A388="","",A388)</f>
        <v>45903</v>
      </c>
      <c r="G388" s="13" t="s">
        <v>7340</v>
      </c>
      <c r="I388" s="13" t="s">
        <v>7347</v>
      </c>
      <c r="J388" s="13" t="s">
        <v>1796</v>
      </c>
      <c r="K388" s="13" t="s">
        <v>27</v>
      </c>
      <c r="L388" s="25" t="str">
        <f>VLOOKUP($K388,TONG_SL!$A:$D,2,0)</f>
        <v>Chân giò heo muối 300g</v>
      </c>
      <c r="N388" s="25" t="str">
        <f t="shared" si="50"/>
        <v>K-C6</v>
      </c>
      <c r="Q388" s="25" t="str">
        <f>VLOOKUP(K388,TONG_SL!$A:$D,3,0)</f>
        <v>Túi</v>
      </c>
      <c r="R388" s="54">
        <v>25</v>
      </c>
      <c r="T388" s="1">
        <f>VLOOKUP(VLOOKUP(G388,Ma_KH!$A:$R,18,0)&amp;K388,Gia_MB!$A:$F,6,0)</f>
        <v>73431</v>
      </c>
      <c r="U388" s="14">
        <f t="shared" si="52"/>
        <v>1835775</v>
      </c>
      <c r="W388" s="64">
        <f t="shared" si="51"/>
        <v>0</v>
      </c>
      <c r="X388" s="3" t="str">
        <f t="shared" si="53"/>
        <v>8</v>
      </c>
      <c r="Z388" s="14">
        <f t="shared" si="54"/>
        <v>146862</v>
      </c>
      <c r="AA388" s="7">
        <f>VLOOKUP(G388,Ma_KH!$A:$R,14,0)</f>
        <v>60</v>
      </c>
      <c r="AD388" s="7" t="str">
        <f>IFERROR(VLOOKUP(J388,'Chuyển Mã'!$B$3:$C$9,2,0),"")</f>
        <v>Tỉnh</v>
      </c>
      <c r="AE388" s="7" t="str">
        <f t="shared" si="55"/>
        <v>Chân giò heo muối 300g</v>
      </c>
      <c r="AF388" s="7">
        <f t="shared" si="56"/>
        <v>25</v>
      </c>
    </row>
    <row r="389" spans="1:32" x14ac:dyDescent="0.25">
      <c r="A389" s="11">
        <v>45903</v>
      </c>
      <c r="B389" s="25">
        <v>4176317056</v>
      </c>
      <c r="C389" s="12" t="s">
        <v>7214</v>
      </c>
      <c r="D389" s="16">
        <f t="shared" si="57"/>
        <v>45903</v>
      </c>
      <c r="G389" s="13" t="s">
        <v>7340</v>
      </c>
      <c r="I389" s="13" t="s">
        <v>7347</v>
      </c>
      <c r="J389" s="13" t="s">
        <v>1796</v>
      </c>
      <c r="K389" s="13" t="s">
        <v>7217</v>
      </c>
      <c r="L389" s="25" t="str">
        <f>VLOOKUP($K389,TONG_SL!$A:$D,2,0)</f>
        <v>Tai heo muối 200g</v>
      </c>
      <c r="N389" s="25" t="str">
        <f t="shared" ref="N389:N452" si="58">IF($B389&lt;&gt;"","K-C6","")</f>
        <v>K-C6</v>
      </c>
      <c r="Q389" s="25" t="str">
        <f>VLOOKUP(K389,TONG_SL!$A:$D,3,0)</f>
        <v>Túi</v>
      </c>
      <c r="R389" s="54">
        <v>10</v>
      </c>
      <c r="T389" s="1">
        <f>VLOOKUP(VLOOKUP(G389,Ma_KH!$A:$R,18,0)&amp;K389,Gia_MB!$A:$F,6,0)</f>
        <v>55595</v>
      </c>
      <c r="U389" s="14">
        <f t="shared" si="52"/>
        <v>555950</v>
      </c>
      <c r="W389" s="64">
        <f t="shared" ref="W389:W452" si="59">U389*V389</f>
        <v>0</v>
      </c>
      <c r="X389" s="3" t="str">
        <f t="shared" si="53"/>
        <v>8</v>
      </c>
      <c r="Z389" s="14">
        <f t="shared" si="54"/>
        <v>44476</v>
      </c>
      <c r="AA389" s="7">
        <f>VLOOKUP(G389,Ma_KH!$A:$R,14,0)</f>
        <v>60</v>
      </c>
      <c r="AD389" s="7" t="str">
        <f>IFERROR(VLOOKUP(J389,'Chuyển Mã'!$B$3:$C$9,2,0),"")</f>
        <v>Tỉnh</v>
      </c>
      <c r="AE389" s="7" t="str">
        <f t="shared" si="55"/>
        <v>Tai heo muối 200g</v>
      </c>
      <c r="AF389" s="7">
        <f t="shared" si="56"/>
        <v>10</v>
      </c>
    </row>
    <row r="390" spans="1:32" x14ac:dyDescent="0.25">
      <c r="A390" s="11">
        <v>45903</v>
      </c>
      <c r="B390" s="25">
        <v>4176317056</v>
      </c>
      <c r="C390" s="12" t="s">
        <v>7214</v>
      </c>
      <c r="D390" s="16">
        <f t="shared" si="57"/>
        <v>45903</v>
      </c>
      <c r="G390" s="13" t="s">
        <v>7340</v>
      </c>
      <c r="I390" s="13" t="s">
        <v>7347</v>
      </c>
      <c r="J390" s="13" t="s">
        <v>1796</v>
      </c>
      <c r="K390" s="13" t="s">
        <v>51</v>
      </c>
      <c r="L390" s="25" t="str">
        <f>VLOOKUP($K390,TONG_SL!$A:$D,2,0)</f>
        <v>Mọc Nấm Hương 250g</v>
      </c>
      <c r="N390" s="25" t="str">
        <f t="shared" si="58"/>
        <v>K-C6</v>
      </c>
      <c r="Q390" s="25" t="str">
        <f>VLOOKUP(K390,TONG_SL!$A:$D,3,0)</f>
        <v>Túi</v>
      </c>
      <c r="R390" s="54">
        <v>11</v>
      </c>
      <c r="T390" s="1">
        <f>VLOOKUP(VLOOKUP(G390,Ma_KH!$A:$R,18,0)&amp;K390,Gia_MB!$A:$F,6,0)</f>
        <v>46000</v>
      </c>
      <c r="U390" s="14">
        <f t="shared" si="52"/>
        <v>506000</v>
      </c>
      <c r="W390" s="64">
        <f t="shared" si="59"/>
        <v>0</v>
      </c>
      <c r="X390" s="3" t="str">
        <f t="shared" si="53"/>
        <v>8</v>
      </c>
      <c r="Z390" s="14">
        <f t="shared" si="54"/>
        <v>40480</v>
      </c>
      <c r="AA390" s="7">
        <f>VLOOKUP(G390,Ma_KH!$A:$R,14,0)</f>
        <v>60</v>
      </c>
      <c r="AD390" s="7" t="str">
        <f>IFERROR(VLOOKUP(J390,'Chuyển Mã'!$B$3:$C$9,2,0),"")</f>
        <v>Tỉnh</v>
      </c>
      <c r="AE390" s="7" t="str">
        <f t="shared" si="55"/>
        <v>Mọc Nấm Hương 250g</v>
      </c>
      <c r="AF390" s="7">
        <f t="shared" si="56"/>
        <v>11</v>
      </c>
    </row>
    <row r="391" spans="1:32" x14ac:dyDescent="0.25">
      <c r="A391" s="11">
        <v>45903</v>
      </c>
      <c r="B391" s="25">
        <v>4176317056</v>
      </c>
      <c r="C391" s="12" t="s">
        <v>7214</v>
      </c>
      <c r="D391" s="16">
        <f t="shared" si="57"/>
        <v>45903</v>
      </c>
      <c r="G391" s="13" t="s">
        <v>7340</v>
      </c>
      <c r="I391" s="13" t="s">
        <v>7347</v>
      </c>
      <c r="J391" s="13" t="s">
        <v>1796</v>
      </c>
      <c r="K391" s="13" t="s">
        <v>7213</v>
      </c>
      <c r="L391" s="25" t="str">
        <f>VLOOKUP($K391,TONG_SL!$A:$D,2,0)</f>
        <v>Chả nướng 300g</v>
      </c>
      <c r="N391" s="25" t="str">
        <f t="shared" si="58"/>
        <v>K-C6</v>
      </c>
      <c r="Q391" s="25" t="str">
        <f>VLOOKUP(K391,TONG_SL!$A:$D,3,0)</f>
        <v>Túi</v>
      </c>
      <c r="R391" s="54">
        <v>4</v>
      </c>
      <c r="T391" s="1">
        <f>VLOOKUP(VLOOKUP(G391,Ma_KH!$A:$R,18,0)&amp;K391,Gia_MB!$A:$F,6,0)</f>
        <v>70950</v>
      </c>
      <c r="U391" s="14">
        <f t="shared" si="52"/>
        <v>283800</v>
      </c>
      <c r="W391" s="64">
        <f t="shared" si="59"/>
        <v>0</v>
      </c>
      <c r="X391" s="3" t="str">
        <f t="shared" si="53"/>
        <v>8</v>
      </c>
      <c r="Z391" s="14">
        <f t="shared" si="54"/>
        <v>22704</v>
      </c>
      <c r="AA391" s="7">
        <f>VLOOKUP(G391,Ma_KH!$A:$R,14,0)</f>
        <v>60</v>
      </c>
      <c r="AD391" s="7" t="str">
        <f>IFERROR(VLOOKUP(J391,'Chuyển Mã'!$B$3:$C$9,2,0),"")</f>
        <v>Tỉnh</v>
      </c>
      <c r="AE391" s="7" t="str">
        <f t="shared" si="55"/>
        <v>Chả nướng 300g</v>
      </c>
      <c r="AF391" s="7">
        <f t="shared" si="56"/>
        <v>4</v>
      </c>
    </row>
    <row r="392" spans="1:32" x14ac:dyDescent="0.25">
      <c r="A392" s="11">
        <v>45903</v>
      </c>
      <c r="B392" s="25">
        <v>4176319749</v>
      </c>
      <c r="C392" s="12" t="s">
        <v>7214</v>
      </c>
      <c r="D392" s="16">
        <f t="shared" si="57"/>
        <v>45903</v>
      </c>
      <c r="G392" s="13" t="s">
        <v>7340</v>
      </c>
      <c r="I392" s="13" t="s">
        <v>7348</v>
      </c>
      <c r="J392" s="13" t="s">
        <v>1796</v>
      </c>
      <c r="K392" s="13" t="s">
        <v>27</v>
      </c>
      <c r="L392" s="25" t="str">
        <f>VLOOKUP($K392,TONG_SL!$A:$D,2,0)</f>
        <v>Chân giò heo muối 300g</v>
      </c>
      <c r="N392" s="25" t="str">
        <f t="shared" si="58"/>
        <v>K-C6</v>
      </c>
      <c r="Q392" s="25" t="str">
        <f>VLOOKUP(K392,TONG_SL!$A:$D,3,0)</f>
        <v>Túi</v>
      </c>
      <c r="R392" s="54">
        <v>4</v>
      </c>
      <c r="T392" s="1">
        <f>VLOOKUP(VLOOKUP(G392,Ma_KH!$A:$R,18,0)&amp;K392,Gia_MB!$A:$F,6,0)</f>
        <v>73431</v>
      </c>
      <c r="U392" s="14">
        <f t="shared" si="52"/>
        <v>293724</v>
      </c>
      <c r="W392" s="64">
        <f t="shared" si="59"/>
        <v>0</v>
      </c>
      <c r="X392" s="3" t="str">
        <f t="shared" si="53"/>
        <v>8</v>
      </c>
      <c r="Z392" s="14">
        <f t="shared" si="54"/>
        <v>23497.920000000002</v>
      </c>
      <c r="AA392" s="7">
        <f>VLOOKUP(G392,Ma_KH!$A:$R,14,0)</f>
        <v>60</v>
      </c>
      <c r="AD392" s="7" t="str">
        <f>IFERROR(VLOOKUP(J392,'Chuyển Mã'!$B$3:$C$9,2,0),"")</f>
        <v>Tỉnh</v>
      </c>
      <c r="AE392" s="7" t="str">
        <f t="shared" si="55"/>
        <v>Chân giò heo muối 300g</v>
      </c>
      <c r="AF392" s="7">
        <f t="shared" si="56"/>
        <v>4</v>
      </c>
    </row>
    <row r="393" spans="1:32" x14ac:dyDescent="0.25">
      <c r="A393" s="11">
        <v>45903</v>
      </c>
      <c r="B393" s="25">
        <v>4176319749</v>
      </c>
      <c r="C393" s="12" t="s">
        <v>7214</v>
      </c>
      <c r="D393" s="16">
        <f t="shared" si="57"/>
        <v>45903</v>
      </c>
      <c r="G393" s="13" t="s">
        <v>7340</v>
      </c>
      <c r="I393" s="13" t="s">
        <v>7348</v>
      </c>
      <c r="J393" s="13" t="s">
        <v>1796</v>
      </c>
      <c r="K393" s="13" t="s">
        <v>30</v>
      </c>
      <c r="L393" s="25" t="str">
        <f>VLOOKUP($K393,TONG_SL!$A:$D,2,0)</f>
        <v>Gà muối 500g</v>
      </c>
      <c r="N393" s="25" t="str">
        <f t="shared" si="58"/>
        <v>K-C6</v>
      </c>
      <c r="Q393" s="25" t="str">
        <f>VLOOKUP(K393,TONG_SL!$A:$D,3,0)</f>
        <v>Túi</v>
      </c>
      <c r="R393" s="54">
        <v>4</v>
      </c>
      <c r="T393" s="1">
        <f>VLOOKUP(VLOOKUP(G393,Ma_KH!$A:$R,18,0)&amp;K393,Gia_MB!$A:$F,6,0)</f>
        <v>111058</v>
      </c>
      <c r="U393" s="14">
        <f t="shared" si="52"/>
        <v>444232</v>
      </c>
      <c r="W393" s="64">
        <f t="shared" si="59"/>
        <v>0</v>
      </c>
      <c r="X393" s="3" t="str">
        <f t="shared" si="53"/>
        <v>8</v>
      </c>
      <c r="Z393" s="14">
        <f t="shared" si="54"/>
        <v>35538.559999999998</v>
      </c>
      <c r="AA393" s="7">
        <f>VLOOKUP(G393,Ma_KH!$A:$R,14,0)</f>
        <v>60</v>
      </c>
      <c r="AD393" s="7" t="str">
        <f>IFERROR(VLOOKUP(J393,'Chuyển Mã'!$B$3:$C$9,2,0),"")</f>
        <v>Tỉnh</v>
      </c>
      <c r="AE393" s="7" t="str">
        <f t="shared" si="55"/>
        <v>Gà muối 500g</v>
      </c>
      <c r="AF393" s="7">
        <f t="shared" si="56"/>
        <v>4</v>
      </c>
    </row>
    <row r="394" spans="1:32" x14ac:dyDescent="0.25">
      <c r="A394" s="11">
        <v>45903</v>
      </c>
      <c r="B394" s="25">
        <v>4176319749</v>
      </c>
      <c r="C394" s="12" t="s">
        <v>7214</v>
      </c>
      <c r="D394" s="16">
        <f t="shared" si="57"/>
        <v>45903</v>
      </c>
      <c r="G394" s="13" t="s">
        <v>7340</v>
      </c>
      <c r="I394" s="13" t="s">
        <v>7348</v>
      </c>
      <c r="J394" s="13" t="s">
        <v>1796</v>
      </c>
      <c r="K394" s="13" t="s">
        <v>7217</v>
      </c>
      <c r="L394" s="25" t="str">
        <f>VLOOKUP($K394,TONG_SL!$A:$D,2,0)</f>
        <v>Tai heo muối 200g</v>
      </c>
      <c r="N394" s="25" t="str">
        <f t="shared" si="58"/>
        <v>K-C6</v>
      </c>
      <c r="Q394" s="25" t="str">
        <f>VLOOKUP(K394,TONG_SL!$A:$D,3,0)</f>
        <v>Túi</v>
      </c>
      <c r="R394" s="54">
        <v>10</v>
      </c>
      <c r="T394" s="1">
        <f>VLOOKUP(VLOOKUP(G394,Ma_KH!$A:$R,18,0)&amp;K394,Gia_MB!$A:$F,6,0)</f>
        <v>55595</v>
      </c>
      <c r="U394" s="14">
        <f t="shared" si="52"/>
        <v>555950</v>
      </c>
      <c r="W394" s="64">
        <f t="shared" si="59"/>
        <v>0</v>
      </c>
      <c r="X394" s="3" t="str">
        <f t="shared" si="53"/>
        <v>8</v>
      </c>
      <c r="Z394" s="14">
        <f t="shared" si="54"/>
        <v>44476</v>
      </c>
      <c r="AA394" s="7">
        <f>VLOOKUP(G394,Ma_KH!$A:$R,14,0)</f>
        <v>60</v>
      </c>
      <c r="AD394" s="7" t="str">
        <f>IFERROR(VLOOKUP(J394,'Chuyển Mã'!$B$3:$C$9,2,0),"")</f>
        <v>Tỉnh</v>
      </c>
      <c r="AE394" s="7" t="str">
        <f t="shared" si="55"/>
        <v>Tai heo muối 200g</v>
      </c>
      <c r="AF394" s="7">
        <f t="shared" si="56"/>
        <v>10</v>
      </c>
    </row>
    <row r="395" spans="1:32" x14ac:dyDescent="0.25">
      <c r="A395" s="11">
        <v>45903</v>
      </c>
      <c r="B395" s="25">
        <v>4176319749</v>
      </c>
      <c r="C395" s="12" t="s">
        <v>7214</v>
      </c>
      <c r="D395" s="16">
        <f t="shared" si="57"/>
        <v>45903</v>
      </c>
      <c r="G395" s="13" t="s">
        <v>7340</v>
      </c>
      <c r="I395" s="13" t="s">
        <v>7348</v>
      </c>
      <c r="J395" s="13" t="s">
        <v>1796</v>
      </c>
      <c r="K395" s="13" t="s">
        <v>7213</v>
      </c>
      <c r="L395" s="25" t="str">
        <f>VLOOKUP($K395,TONG_SL!$A:$D,2,0)</f>
        <v>Chả nướng 300g</v>
      </c>
      <c r="N395" s="25" t="str">
        <f t="shared" si="58"/>
        <v>K-C6</v>
      </c>
      <c r="Q395" s="25" t="str">
        <f>VLOOKUP(K395,TONG_SL!$A:$D,3,0)</f>
        <v>Túi</v>
      </c>
      <c r="R395" s="54">
        <v>3</v>
      </c>
      <c r="T395" s="1">
        <f>VLOOKUP(VLOOKUP(G395,Ma_KH!$A:$R,18,0)&amp;K395,Gia_MB!$A:$F,6,0)</f>
        <v>70950</v>
      </c>
      <c r="U395" s="14">
        <f t="shared" si="52"/>
        <v>212850</v>
      </c>
      <c r="W395" s="64">
        <f t="shared" si="59"/>
        <v>0</v>
      </c>
      <c r="X395" s="3" t="str">
        <f t="shared" si="53"/>
        <v>8</v>
      </c>
      <c r="Z395" s="14">
        <f t="shared" si="54"/>
        <v>17028</v>
      </c>
      <c r="AA395" s="7">
        <f>VLOOKUP(G395,Ma_KH!$A:$R,14,0)</f>
        <v>60</v>
      </c>
      <c r="AD395" s="7" t="str">
        <f>IFERROR(VLOOKUP(J395,'Chuyển Mã'!$B$3:$C$9,2,0),"")</f>
        <v>Tỉnh</v>
      </c>
      <c r="AE395" s="7" t="str">
        <f t="shared" si="55"/>
        <v>Chả nướng 300g</v>
      </c>
      <c r="AF395" s="7">
        <f t="shared" si="56"/>
        <v>3</v>
      </c>
    </row>
    <row r="396" spans="1:32" x14ac:dyDescent="0.25">
      <c r="A396" s="11">
        <v>45903</v>
      </c>
      <c r="B396" s="25">
        <v>4176319749</v>
      </c>
      <c r="C396" s="12" t="s">
        <v>7214</v>
      </c>
      <c r="D396" s="16">
        <f t="shared" si="57"/>
        <v>45903</v>
      </c>
      <c r="G396" s="13" t="s">
        <v>7340</v>
      </c>
      <c r="I396" s="13" t="s">
        <v>7348</v>
      </c>
      <c r="J396" s="13" t="s">
        <v>1796</v>
      </c>
      <c r="K396" s="13" t="s">
        <v>7334</v>
      </c>
      <c r="L396" s="25" t="str">
        <f>VLOOKUP($K396,TONG_SL!$A:$D,2,0)</f>
        <v>Chả cốm 300g</v>
      </c>
      <c r="N396" s="25" t="str">
        <f t="shared" si="58"/>
        <v>K-C6</v>
      </c>
      <c r="Q396" s="25" t="str">
        <f>VLOOKUP(K396,TONG_SL!$A:$D,3,0)</f>
        <v>Túi</v>
      </c>
      <c r="R396" s="54">
        <v>3</v>
      </c>
      <c r="T396" s="1">
        <f>VLOOKUP(VLOOKUP(G396,Ma_KH!$A:$R,18,0)&amp;K396,Gia_MB!$A:$F,6,0)</f>
        <v>74250</v>
      </c>
      <c r="U396" s="14">
        <f t="shared" si="52"/>
        <v>222750</v>
      </c>
      <c r="W396" s="64">
        <f t="shared" si="59"/>
        <v>0</v>
      </c>
      <c r="X396" s="3" t="str">
        <f t="shared" si="53"/>
        <v>8</v>
      </c>
      <c r="Z396" s="14">
        <f t="shared" si="54"/>
        <v>17820</v>
      </c>
      <c r="AA396" s="7">
        <f>VLOOKUP(G396,Ma_KH!$A:$R,14,0)</f>
        <v>60</v>
      </c>
      <c r="AD396" s="7" t="str">
        <f>IFERROR(VLOOKUP(J396,'Chuyển Mã'!$B$3:$C$9,2,0),"")</f>
        <v>Tỉnh</v>
      </c>
      <c r="AE396" s="7" t="str">
        <f t="shared" si="55"/>
        <v>Chả cốm 300g</v>
      </c>
      <c r="AF396" s="7">
        <f t="shared" si="56"/>
        <v>3</v>
      </c>
    </row>
    <row r="397" spans="1:32" x14ac:dyDescent="0.25">
      <c r="A397" s="11">
        <v>45903</v>
      </c>
      <c r="B397" s="25">
        <v>4176319749</v>
      </c>
      <c r="C397" s="12" t="s">
        <v>7214</v>
      </c>
      <c r="D397" s="16">
        <f t="shared" si="57"/>
        <v>45903</v>
      </c>
      <c r="G397" s="13" t="s">
        <v>7340</v>
      </c>
      <c r="I397" s="13" t="s">
        <v>7348</v>
      </c>
      <c r="J397" s="13" t="s">
        <v>1796</v>
      </c>
      <c r="K397" s="13" t="s">
        <v>32</v>
      </c>
      <c r="L397" s="25" t="str">
        <f>VLOOKUP($K397,TONG_SL!$A:$D,2,0)</f>
        <v>Giò Tai Lưỡi Xào 250</v>
      </c>
      <c r="N397" s="25" t="str">
        <f t="shared" si="58"/>
        <v>K-C6</v>
      </c>
      <c r="Q397" s="25" t="str">
        <f>VLOOKUP(K397,TONG_SL!$A:$D,3,0)</f>
        <v>Túi</v>
      </c>
      <c r="R397" s="54">
        <v>3</v>
      </c>
      <c r="T397" s="1">
        <f>VLOOKUP(VLOOKUP(G397,Ma_KH!$A:$R,18,0)&amp;K397,Gia_MB!$A:$F,6,0)</f>
        <v>50183</v>
      </c>
      <c r="U397" s="14">
        <f t="shared" si="52"/>
        <v>150549</v>
      </c>
      <c r="W397" s="64">
        <f t="shared" si="59"/>
        <v>0</v>
      </c>
      <c r="X397" s="3" t="str">
        <f t="shared" si="53"/>
        <v>8</v>
      </c>
      <c r="Z397" s="14">
        <f t="shared" si="54"/>
        <v>12043.92</v>
      </c>
      <c r="AA397" s="7">
        <f>VLOOKUP(G397,Ma_KH!$A:$R,14,0)</f>
        <v>60</v>
      </c>
      <c r="AD397" s="7" t="str">
        <f>IFERROR(VLOOKUP(J397,'Chuyển Mã'!$B$3:$C$9,2,0),"")</f>
        <v>Tỉnh</v>
      </c>
      <c r="AE397" s="7" t="str">
        <f t="shared" si="55"/>
        <v>Giò Tai Lưỡi Xào 250</v>
      </c>
      <c r="AF397" s="7">
        <f t="shared" si="56"/>
        <v>3</v>
      </c>
    </row>
    <row r="398" spans="1:32" x14ac:dyDescent="0.25">
      <c r="A398" s="11">
        <v>45903</v>
      </c>
      <c r="B398" s="25">
        <v>4176319749</v>
      </c>
      <c r="C398" s="12" t="s">
        <v>7214</v>
      </c>
      <c r="D398" s="16">
        <f t="shared" si="57"/>
        <v>45903</v>
      </c>
      <c r="G398" s="13" t="s">
        <v>7340</v>
      </c>
      <c r="I398" s="13" t="s">
        <v>7348</v>
      </c>
      <c r="J398" s="13" t="s">
        <v>1796</v>
      </c>
      <c r="K398" s="13" t="s">
        <v>51</v>
      </c>
      <c r="L398" s="25" t="str">
        <f>VLOOKUP($K398,TONG_SL!$A:$D,2,0)</f>
        <v>Mọc Nấm Hương 250g</v>
      </c>
      <c r="N398" s="25" t="str">
        <f t="shared" si="58"/>
        <v>K-C6</v>
      </c>
      <c r="Q398" s="25" t="str">
        <f>VLOOKUP(K398,TONG_SL!$A:$D,3,0)</f>
        <v>Túi</v>
      </c>
      <c r="R398" s="54">
        <v>3</v>
      </c>
      <c r="T398" s="1">
        <f>VLOOKUP(VLOOKUP(G398,Ma_KH!$A:$R,18,0)&amp;K398,Gia_MB!$A:$F,6,0)</f>
        <v>46000</v>
      </c>
      <c r="U398" s="14">
        <f t="shared" ref="U398:U461" si="60">T398*R398</f>
        <v>138000</v>
      </c>
      <c r="W398" s="64">
        <f t="shared" si="59"/>
        <v>0</v>
      </c>
      <c r="X398" s="3" t="str">
        <f t="shared" ref="X398:X461" si="61">IF(B398&lt;&gt;"","8","0")</f>
        <v>8</v>
      </c>
      <c r="Z398" s="14">
        <f t="shared" ref="Z398:Z461" si="62">U398*X398%</f>
        <v>11040</v>
      </c>
      <c r="AA398" s="7">
        <f>VLOOKUP(G398,Ma_KH!$A:$R,14,0)</f>
        <v>60</v>
      </c>
      <c r="AD398" s="7" t="str">
        <f>IFERROR(VLOOKUP(J398,'Chuyển Mã'!$B$3:$C$9,2,0),"")</f>
        <v>Tỉnh</v>
      </c>
      <c r="AE398" s="7" t="str">
        <f t="shared" si="55"/>
        <v>Mọc Nấm Hương 250g</v>
      </c>
      <c r="AF398" s="7">
        <f t="shared" si="56"/>
        <v>3</v>
      </c>
    </row>
    <row r="399" spans="1:32" x14ac:dyDescent="0.25">
      <c r="A399" s="11">
        <v>45903</v>
      </c>
      <c r="B399" s="25">
        <v>4176317231</v>
      </c>
      <c r="C399" s="12" t="s">
        <v>7214</v>
      </c>
      <c r="D399" s="16">
        <f t="shared" si="57"/>
        <v>45903</v>
      </c>
      <c r="G399" s="13" t="s">
        <v>7340</v>
      </c>
      <c r="I399" s="13" t="s">
        <v>7349</v>
      </c>
      <c r="J399" s="13" t="s">
        <v>1796</v>
      </c>
      <c r="K399" s="13" t="s">
        <v>32</v>
      </c>
      <c r="L399" s="25" t="str">
        <f>VLOOKUP($K399,TONG_SL!$A:$D,2,0)</f>
        <v>Giò Tai Lưỡi Xào 250</v>
      </c>
      <c r="N399" s="25" t="str">
        <f t="shared" si="58"/>
        <v>K-C6</v>
      </c>
      <c r="Q399" s="25" t="str">
        <f>VLOOKUP(K399,TONG_SL!$A:$D,3,0)</f>
        <v>Túi</v>
      </c>
      <c r="R399" s="54">
        <v>15</v>
      </c>
      <c r="T399" s="1">
        <f>VLOOKUP(VLOOKUP(G399,Ma_KH!$A:$R,18,0)&amp;K399,Gia_MB!$A:$F,6,0)</f>
        <v>50183</v>
      </c>
      <c r="U399" s="14">
        <f t="shared" si="60"/>
        <v>752745</v>
      </c>
      <c r="W399" s="64">
        <f t="shared" si="59"/>
        <v>0</v>
      </c>
      <c r="X399" s="3" t="str">
        <f t="shared" si="61"/>
        <v>8</v>
      </c>
      <c r="Z399" s="14">
        <f t="shared" si="62"/>
        <v>60219.6</v>
      </c>
      <c r="AA399" s="7">
        <f>VLOOKUP(G399,Ma_KH!$A:$R,14,0)</f>
        <v>60</v>
      </c>
      <c r="AD399" s="7" t="str">
        <f>IFERROR(VLOOKUP(J399,'Chuyển Mã'!$B$3:$C$9,2,0),"")</f>
        <v>Tỉnh</v>
      </c>
      <c r="AE399" s="7" t="str">
        <f t="shared" si="55"/>
        <v>Giò Tai Lưỡi Xào 250</v>
      </c>
      <c r="AF399" s="7">
        <f t="shared" si="56"/>
        <v>15</v>
      </c>
    </row>
    <row r="400" spans="1:32" x14ac:dyDescent="0.25">
      <c r="A400" s="11">
        <v>45903</v>
      </c>
      <c r="B400" s="25">
        <v>4176317231</v>
      </c>
      <c r="C400" s="12" t="s">
        <v>7214</v>
      </c>
      <c r="D400" s="16">
        <f t="shared" si="57"/>
        <v>45903</v>
      </c>
      <c r="G400" s="13" t="s">
        <v>7340</v>
      </c>
      <c r="I400" s="13" t="s">
        <v>7349</v>
      </c>
      <c r="J400" s="13" t="s">
        <v>1796</v>
      </c>
      <c r="K400" s="13" t="s">
        <v>7217</v>
      </c>
      <c r="L400" s="25" t="str">
        <f>VLOOKUP($K400,TONG_SL!$A:$D,2,0)</f>
        <v>Tai heo muối 200g</v>
      </c>
      <c r="N400" s="25" t="str">
        <f t="shared" si="58"/>
        <v>K-C6</v>
      </c>
      <c r="Q400" s="25" t="str">
        <f>VLOOKUP(K400,TONG_SL!$A:$D,3,0)</f>
        <v>Túi</v>
      </c>
      <c r="R400" s="54">
        <v>6</v>
      </c>
      <c r="T400" s="1">
        <f>VLOOKUP(VLOOKUP(G400,Ma_KH!$A:$R,18,0)&amp;K400,Gia_MB!$A:$F,6,0)</f>
        <v>55595</v>
      </c>
      <c r="U400" s="14">
        <f t="shared" si="60"/>
        <v>333570</v>
      </c>
      <c r="W400" s="64">
        <f t="shared" si="59"/>
        <v>0</v>
      </c>
      <c r="X400" s="3" t="str">
        <f t="shared" si="61"/>
        <v>8</v>
      </c>
      <c r="Z400" s="14">
        <f t="shared" si="62"/>
        <v>26685.600000000002</v>
      </c>
      <c r="AA400" s="7">
        <f>VLOOKUP(G400,Ma_KH!$A:$R,14,0)</f>
        <v>60</v>
      </c>
      <c r="AD400" s="7" t="str">
        <f>IFERROR(VLOOKUP(J400,'Chuyển Mã'!$B$3:$C$9,2,0),"")</f>
        <v>Tỉnh</v>
      </c>
      <c r="AE400" s="7" t="str">
        <f t="shared" si="55"/>
        <v>Tai heo muối 200g</v>
      </c>
      <c r="AF400" s="7">
        <f t="shared" si="56"/>
        <v>6</v>
      </c>
    </row>
    <row r="401" spans="1:32" x14ac:dyDescent="0.25">
      <c r="A401" s="11">
        <v>45903</v>
      </c>
      <c r="B401" s="25">
        <v>4176317231</v>
      </c>
      <c r="C401" s="12" t="s">
        <v>7214</v>
      </c>
      <c r="D401" s="16">
        <f t="shared" si="57"/>
        <v>45903</v>
      </c>
      <c r="G401" s="13" t="s">
        <v>7340</v>
      </c>
      <c r="I401" s="13" t="s">
        <v>7349</v>
      </c>
      <c r="J401" s="13" t="s">
        <v>1796</v>
      </c>
      <c r="K401" s="13" t="s">
        <v>30</v>
      </c>
      <c r="L401" s="25" t="str">
        <f>VLOOKUP($K401,TONG_SL!$A:$D,2,0)</f>
        <v>Gà muối 500g</v>
      </c>
      <c r="N401" s="25" t="str">
        <f t="shared" si="58"/>
        <v>K-C6</v>
      </c>
      <c r="Q401" s="25" t="str">
        <f>VLOOKUP(K401,TONG_SL!$A:$D,3,0)</f>
        <v>Túi</v>
      </c>
      <c r="R401" s="54">
        <v>28</v>
      </c>
      <c r="T401" s="1">
        <f>VLOOKUP(VLOOKUP(G401,Ma_KH!$A:$R,18,0)&amp;K401,Gia_MB!$A:$F,6,0)</f>
        <v>111058</v>
      </c>
      <c r="U401" s="14">
        <f t="shared" si="60"/>
        <v>3109624</v>
      </c>
      <c r="W401" s="64">
        <f t="shared" si="59"/>
        <v>0</v>
      </c>
      <c r="X401" s="3" t="str">
        <f t="shared" si="61"/>
        <v>8</v>
      </c>
      <c r="Z401" s="14">
        <f t="shared" si="62"/>
        <v>248769.92000000001</v>
      </c>
      <c r="AA401" s="7">
        <f>VLOOKUP(G401,Ma_KH!$A:$R,14,0)</f>
        <v>60</v>
      </c>
      <c r="AD401" s="7" t="str">
        <f>IFERROR(VLOOKUP(J401,'Chuyển Mã'!$B$3:$C$9,2,0),"")</f>
        <v>Tỉnh</v>
      </c>
      <c r="AE401" s="7" t="str">
        <f t="shared" si="55"/>
        <v>Gà muối 500g</v>
      </c>
      <c r="AF401" s="7">
        <f t="shared" si="56"/>
        <v>28</v>
      </c>
    </row>
    <row r="402" spans="1:32" x14ac:dyDescent="0.25">
      <c r="A402" s="11">
        <v>45903</v>
      </c>
      <c r="B402" s="25">
        <v>4176317231</v>
      </c>
      <c r="C402" s="12" t="s">
        <v>7214</v>
      </c>
      <c r="D402" s="16">
        <f t="shared" si="57"/>
        <v>45903</v>
      </c>
      <c r="G402" s="13" t="s">
        <v>7340</v>
      </c>
      <c r="I402" s="13" t="s">
        <v>7349</v>
      </c>
      <c r="J402" s="13" t="s">
        <v>1796</v>
      </c>
      <c r="K402" s="13" t="s">
        <v>7334</v>
      </c>
      <c r="L402" s="25" t="str">
        <f>VLOOKUP($K402,TONG_SL!$A:$D,2,0)</f>
        <v>Chả cốm 300g</v>
      </c>
      <c r="N402" s="25" t="str">
        <f t="shared" si="58"/>
        <v>K-C6</v>
      </c>
      <c r="Q402" s="25" t="str">
        <f>VLOOKUP(K402,TONG_SL!$A:$D,3,0)</f>
        <v>Túi</v>
      </c>
      <c r="R402" s="54">
        <v>16</v>
      </c>
      <c r="T402" s="1">
        <f>VLOOKUP(VLOOKUP(G402,Ma_KH!$A:$R,18,0)&amp;K402,Gia_MB!$A:$F,6,0)</f>
        <v>74250</v>
      </c>
      <c r="U402" s="14">
        <f t="shared" si="60"/>
        <v>1188000</v>
      </c>
      <c r="W402" s="64">
        <f t="shared" si="59"/>
        <v>0</v>
      </c>
      <c r="X402" s="3" t="str">
        <f t="shared" si="61"/>
        <v>8</v>
      </c>
      <c r="Z402" s="14">
        <f t="shared" si="62"/>
        <v>95040</v>
      </c>
      <c r="AA402" s="7">
        <f>VLOOKUP(G402,Ma_KH!$A:$R,14,0)</f>
        <v>60</v>
      </c>
      <c r="AD402" s="7" t="str">
        <f>IFERROR(VLOOKUP(J402,'Chuyển Mã'!$B$3:$C$9,2,0),"")</f>
        <v>Tỉnh</v>
      </c>
      <c r="AE402" s="7" t="str">
        <f t="shared" si="55"/>
        <v>Chả cốm 300g</v>
      </c>
      <c r="AF402" s="7">
        <f t="shared" si="56"/>
        <v>16</v>
      </c>
    </row>
    <row r="403" spans="1:32" x14ac:dyDescent="0.25">
      <c r="A403" s="11">
        <v>45903</v>
      </c>
      <c r="B403" s="25">
        <v>4176317231</v>
      </c>
      <c r="C403" s="12" t="s">
        <v>7214</v>
      </c>
      <c r="D403" s="16">
        <f t="shared" si="57"/>
        <v>45903</v>
      </c>
      <c r="G403" s="13" t="s">
        <v>7340</v>
      </c>
      <c r="I403" s="13" t="s">
        <v>7349</v>
      </c>
      <c r="J403" s="13" t="s">
        <v>1796</v>
      </c>
      <c r="K403" s="13" t="s">
        <v>51</v>
      </c>
      <c r="L403" s="25" t="str">
        <f>VLOOKUP($K403,TONG_SL!$A:$D,2,0)</f>
        <v>Mọc Nấm Hương 250g</v>
      </c>
      <c r="N403" s="25" t="str">
        <f t="shared" si="58"/>
        <v>K-C6</v>
      </c>
      <c r="Q403" s="25" t="str">
        <f>VLOOKUP(K403,TONG_SL!$A:$D,3,0)</f>
        <v>Túi</v>
      </c>
      <c r="R403" s="54">
        <v>13</v>
      </c>
      <c r="T403" s="1">
        <f>VLOOKUP(VLOOKUP(G403,Ma_KH!$A:$R,18,0)&amp;K403,Gia_MB!$A:$F,6,0)</f>
        <v>46000</v>
      </c>
      <c r="U403" s="14">
        <f t="shared" si="60"/>
        <v>598000</v>
      </c>
      <c r="W403" s="64">
        <f t="shared" si="59"/>
        <v>0</v>
      </c>
      <c r="X403" s="3" t="str">
        <f t="shared" si="61"/>
        <v>8</v>
      </c>
      <c r="Z403" s="14">
        <f t="shared" si="62"/>
        <v>47840</v>
      </c>
      <c r="AA403" s="7">
        <f>VLOOKUP(G403,Ma_KH!$A:$R,14,0)</f>
        <v>60</v>
      </c>
      <c r="AD403" s="7" t="str">
        <f>IFERROR(VLOOKUP(J403,'Chuyển Mã'!$B$3:$C$9,2,0),"")</f>
        <v>Tỉnh</v>
      </c>
      <c r="AE403" s="7" t="str">
        <f t="shared" si="55"/>
        <v>Mọc Nấm Hương 250g</v>
      </c>
      <c r="AF403" s="7">
        <f t="shared" si="56"/>
        <v>13</v>
      </c>
    </row>
    <row r="404" spans="1:32" x14ac:dyDescent="0.25">
      <c r="A404" s="11">
        <v>45903</v>
      </c>
      <c r="B404" s="25">
        <v>4176317231</v>
      </c>
      <c r="C404" s="12" t="s">
        <v>7214</v>
      </c>
      <c r="D404" s="16">
        <f t="shared" si="57"/>
        <v>45903</v>
      </c>
      <c r="G404" s="13" t="s">
        <v>7340</v>
      </c>
      <c r="I404" s="13" t="s">
        <v>7349</v>
      </c>
      <c r="J404" s="13" t="s">
        <v>1796</v>
      </c>
      <c r="K404" s="13" t="s">
        <v>7213</v>
      </c>
      <c r="L404" s="25" t="str">
        <f>VLOOKUP($K404,TONG_SL!$A:$D,2,0)</f>
        <v>Chả nướng 300g</v>
      </c>
      <c r="N404" s="25" t="str">
        <f t="shared" si="58"/>
        <v>K-C6</v>
      </c>
      <c r="Q404" s="25" t="str">
        <f>VLOOKUP(K404,TONG_SL!$A:$D,3,0)</f>
        <v>Túi</v>
      </c>
      <c r="R404" s="54">
        <v>11</v>
      </c>
      <c r="T404" s="1">
        <f>VLOOKUP(VLOOKUP(G404,Ma_KH!$A:$R,18,0)&amp;K404,Gia_MB!$A:$F,6,0)</f>
        <v>70950</v>
      </c>
      <c r="U404" s="14">
        <f t="shared" si="60"/>
        <v>780450</v>
      </c>
      <c r="W404" s="64">
        <f t="shared" si="59"/>
        <v>0</v>
      </c>
      <c r="X404" s="3" t="str">
        <f t="shared" si="61"/>
        <v>8</v>
      </c>
      <c r="Z404" s="14">
        <f t="shared" si="62"/>
        <v>62436</v>
      </c>
      <c r="AA404" s="7">
        <f>VLOOKUP(G404,Ma_KH!$A:$R,14,0)</f>
        <v>60</v>
      </c>
      <c r="AD404" s="7" t="str">
        <f>IFERROR(VLOOKUP(J404,'Chuyển Mã'!$B$3:$C$9,2,0),"")</f>
        <v>Tỉnh</v>
      </c>
      <c r="AE404" s="7" t="str">
        <f t="shared" si="55"/>
        <v>Chả nướng 300g</v>
      </c>
      <c r="AF404" s="7">
        <f t="shared" si="56"/>
        <v>11</v>
      </c>
    </row>
    <row r="405" spans="1:32" x14ac:dyDescent="0.25">
      <c r="A405" s="11">
        <v>45903</v>
      </c>
      <c r="B405" s="25">
        <v>4176317231</v>
      </c>
      <c r="C405" s="12" t="s">
        <v>7214</v>
      </c>
      <c r="D405" s="16">
        <f t="shared" si="57"/>
        <v>45903</v>
      </c>
      <c r="G405" s="13" t="s">
        <v>7340</v>
      </c>
      <c r="I405" s="13" t="s">
        <v>7349</v>
      </c>
      <c r="J405" s="13" t="s">
        <v>1796</v>
      </c>
      <c r="K405" s="13" t="s">
        <v>27</v>
      </c>
      <c r="L405" s="25" t="str">
        <f>VLOOKUP($K405,TONG_SL!$A:$D,2,0)</f>
        <v>Chân giò heo muối 300g</v>
      </c>
      <c r="N405" s="25" t="str">
        <f t="shared" si="58"/>
        <v>K-C6</v>
      </c>
      <c r="Q405" s="25" t="str">
        <f>VLOOKUP(K405,TONG_SL!$A:$D,3,0)</f>
        <v>Túi</v>
      </c>
      <c r="R405" s="54">
        <v>21</v>
      </c>
      <c r="T405" s="1">
        <f>VLOOKUP(VLOOKUP(G405,Ma_KH!$A:$R,18,0)&amp;K405,Gia_MB!$A:$F,6,0)</f>
        <v>73431</v>
      </c>
      <c r="U405" s="14">
        <f t="shared" si="60"/>
        <v>1542051</v>
      </c>
      <c r="W405" s="64">
        <f t="shared" si="59"/>
        <v>0</v>
      </c>
      <c r="X405" s="3" t="str">
        <f t="shared" si="61"/>
        <v>8</v>
      </c>
      <c r="Z405" s="14">
        <f t="shared" si="62"/>
        <v>123364.08</v>
      </c>
      <c r="AA405" s="7">
        <f>VLOOKUP(G405,Ma_KH!$A:$R,14,0)</f>
        <v>60</v>
      </c>
      <c r="AD405" s="7" t="str">
        <f>IFERROR(VLOOKUP(J405,'Chuyển Mã'!$B$3:$C$9,2,0),"")</f>
        <v>Tỉnh</v>
      </c>
      <c r="AE405" s="7" t="str">
        <f t="shared" si="55"/>
        <v>Chân giò heo muối 300g</v>
      </c>
      <c r="AF405" s="7">
        <f t="shared" si="56"/>
        <v>21</v>
      </c>
    </row>
    <row r="406" spans="1:32" x14ac:dyDescent="0.25">
      <c r="A406" s="11">
        <v>45903</v>
      </c>
      <c r="B406" s="25">
        <v>4176317464</v>
      </c>
      <c r="C406" s="12" t="s">
        <v>7214</v>
      </c>
      <c r="D406" s="16">
        <f t="shared" si="57"/>
        <v>45903</v>
      </c>
      <c r="G406" s="13" t="s">
        <v>7340</v>
      </c>
      <c r="I406" s="13" t="s">
        <v>7350</v>
      </c>
      <c r="J406" s="13" t="s">
        <v>1796</v>
      </c>
      <c r="K406" s="13" t="s">
        <v>7213</v>
      </c>
      <c r="L406" s="25" t="str">
        <f>VLOOKUP($K406,TONG_SL!$A:$D,2,0)</f>
        <v>Chả nướng 300g</v>
      </c>
      <c r="N406" s="25" t="str">
        <f t="shared" si="58"/>
        <v>K-C6</v>
      </c>
      <c r="Q406" s="25" t="str">
        <f>VLOOKUP(K406,TONG_SL!$A:$D,3,0)</f>
        <v>Túi</v>
      </c>
      <c r="R406" s="54">
        <v>2</v>
      </c>
      <c r="T406" s="1">
        <f>VLOOKUP(VLOOKUP(G406,Ma_KH!$A:$R,18,0)&amp;K406,Gia_MB!$A:$F,6,0)</f>
        <v>70950</v>
      </c>
      <c r="U406" s="14">
        <f t="shared" si="60"/>
        <v>141900</v>
      </c>
      <c r="W406" s="64">
        <f t="shared" si="59"/>
        <v>0</v>
      </c>
      <c r="X406" s="3" t="str">
        <f t="shared" si="61"/>
        <v>8</v>
      </c>
      <c r="Z406" s="14">
        <f t="shared" si="62"/>
        <v>11352</v>
      </c>
      <c r="AA406" s="7">
        <f>VLOOKUP(G406,Ma_KH!$A:$R,14,0)</f>
        <v>60</v>
      </c>
      <c r="AD406" s="7" t="str">
        <f>IFERROR(VLOOKUP(J406,'Chuyển Mã'!$B$3:$C$9,2,0),"")</f>
        <v>Tỉnh</v>
      </c>
      <c r="AE406" s="7" t="str">
        <f t="shared" si="55"/>
        <v>Chả nướng 300g</v>
      </c>
      <c r="AF406" s="7">
        <f t="shared" si="56"/>
        <v>2</v>
      </c>
    </row>
    <row r="407" spans="1:32" x14ac:dyDescent="0.25">
      <c r="A407" s="11">
        <v>45903</v>
      </c>
      <c r="B407" s="25">
        <v>4176317464</v>
      </c>
      <c r="C407" s="12" t="s">
        <v>7214</v>
      </c>
      <c r="D407" s="16">
        <f t="shared" si="57"/>
        <v>45903</v>
      </c>
      <c r="G407" s="13" t="s">
        <v>7340</v>
      </c>
      <c r="I407" s="13" t="s">
        <v>7350</v>
      </c>
      <c r="J407" s="13" t="s">
        <v>1796</v>
      </c>
      <c r="K407" s="13" t="s">
        <v>7217</v>
      </c>
      <c r="L407" s="25" t="str">
        <f>VLOOKUP($K407,TONG_SL!$A:$D,2,0)</f>
        <v>Tai heo muối 200g</v>
      </c>
      <c r="N407" s="25" t="str">
        <f t="shared" si="58"/>
        <v>K-C6</v>
      </c>
      <c r="Q407" s="25" t="str">
        <f>VLOOKUP(K407,TONG_SL!$A:$D,3,0)</f>
        <v>Túi</v>
      </c>
      <c r="R407" s="54">
        <v>4</v>
      </c>
      <c r="T407" s="1">
        <f>VLOOKUP(VLOOKUP(G407,Ma_KH!$A:$R,18,0)&amp;K407,Gia_MB!$A:$F,6,0)</f>
        <v>55595</v>
      </c>
      <c r="U407" s="14">
        <f t="shared" si="60"/>
        <v>222380</v>
      </c>
      <c r="W407" s="64">
        <f t="shared" si="59"/>
        <v>0</v>
      </c>
      <c r="X407" s="3" t="str">
        <f t="shared" si="61"/>
        <v>8</v>
      </c>
      <c r="Z407" s="14">
        <f t="shared" si="62"/>
        <v>17790.400000000001</v>
      </c>
      <c r="AA407" s="7">
        <f>VLOOKUP(G407,Ma_KH!$A:$R,14,0)</f>
        <v>60</v>
      </c>
      <c r="AD407" s="7" t="str">
        <f>IFERROR(VLOOKUP(J407,'Chuyển Mã'!$B$3:$C$9,2,0),"")</f>
        <v>Tỉnh</v>
      </c>
      <c r="AE407" s="7" t="str">
        <f t="shared" si="55"/>
        <v>Tai heo muối 200g</v>
      </c>
      <c r="AF407" s="7">
        <f t="shared" si="56"/>
        <v>4</v>
      </c>
    </row>
    <row r="408" spans="1:32" x14ac:dyDescent="0.25">
      <c r="A408" s="11">
        <v>45903</v>
      </c>
      <c r="B408" s="25">
        <v>4176317464</v>
      </c>
      <c r="C408" s="12" t="s">
        <v>7214</v>
      </c>
      <c r="D408" s="16">
        <f t="shared" si="57"/>
        <v>45903</v>
      </c>
      <c r="G408" s="13" t="s">
        <v>7340</v>
      </c>
      <c r="I408" s="13" t="s">
        <v>7350</v>
      </c>
      <c r="J408" s="13" t="s">
        <v>1796</v>
      </c>
      <c r="K408" s="13" t="s">
        <v>30</v>
      </c>
      <c r="L408" s="25" t="str">
        <f>VLOOKUP($K408,TONG_SL!$A:$D,2,0)</f>
        <v>Gà muối 500g</v>
      </c>
      <c r="N408" s="25" t="str">
        <f t="shared" si="58"/>
        <v>K-C6</v>
      </c>
      <c r="Q408" s="25" t="str">
        <f>VLOOKUP(K408,TONG_SL!$A:$D,3,0)</f>
        <v>Túi</v>
      </c>
      <c r="R408" s="54">
        <v>14</v>
      </c>
      <c r="T408" s="1">
        <f>VLOOKUP(VLOOKUP(G408,Ma_KH!$A:$R,18,0)&amp;K408,Gia_MB!$A:$F,6,0)</f>
        <v>111058</v>
      </c>
      <c r="U408" s="14">
        <f t="shared" si="60"/>
        <v>1554812</v>
      </c>
      <c r="W408" s="64">
        <f t="shared" si="59"/>
        <v>0</v>
      </c>
      <c r="X408" s="3" t="str">
        <f t="shared" si="61"/>
        <v>8</v>
      </c>
      <c r="Z408" s="14">
        <f t="shared" si="62"/>
        <v>124384.96000000001</v>
      </c>
      <c r="AA408" s="7">
        <f>VLOOKUP(G408,Ma_KH!$A:$R,14,0)</f>
        <v>60</v>
      </c>
      <c r="AD408" s="7" t="str">
        <f>IFERROR(VLOOKUP(J408,'Chuyển Mã'!$B$3:$C$9,2,0),"")</f>
        <v>Tỉnh</v>
      </c>
      <c r="AE408" s="7" t="str">
        <f t="shared" si="55"/>
        <v>Gà muối 500g</v>
      </c>
      <c r="AF408" s="7">
        <f t="shared" si="56"/>
        <v>14</v>
      </c>
    </row>
    <row r="409" spans="1:32" x14ac:dyDescent="0.25">
      <c r="A409" s="11">
        <v>45903</v>
      </c>
      <c r="B409" s="25">
        <v>4176317464</v>
      </c>
      <c r="C409" s="12" t="s">
        <v>7214</v>
      </c>
      <c r="D409" s="16">
        <f t="shared" si="57"/>
        <v>45903</v>
      </c>
      <c r="G409" s="13" t="s">
        <v>7340</v>
      </c>
      <c r="I409" s="13" t="s">
        <v>7350</v>
      </c>
      <c r="J409" s="13" t="s">
        <v>1796</v>
      </c>
      <c r="K409" s="13" t="s">
        <v>32</v>
      </c>
      <c r="L409" s="25" t="str">
        <f>VLOOKUP($K409,TONG_SL!$A:$D,2,0)</f>
        <v>Giò Tai Lưỡi Xào 250</v>
      </c>
      <c r="N409" s="25" t="str">
        <f t="shared" si="58"/>
        <v>K-C6</v>
      </c>
      <c r="Q409" s="25" t="str">
        <f>VLOOKUP(K409,TONG_SL!$A:$D,3,0)</f>
        <v>Túi</v>
      </c>
      <c r="R409" s="54">
        <v>13</v>
      </c>
      <c r="T409" s="1">
        <f>VLOOKUP(VLOOKUP(G409,Ma_KH!$A:$R,18,0)&amp;K409,Gia_MB!$A:$F,6,0)</f>
        <v>50183</v>
      </c>
      <c r="U409" s="14">
        <f t="shared" si="60"/>
        <v>652379</v>
      </c>
      <c r="W409" s="64">
        <f t="shared" si="59"/>
        <v>0</v>
      </c>
      <c r="X409" s="3" t="str">
        <f t="shared" si="61"/>
        <v>8</v>
      </c>
      <c r="Z409" s="14">
        <f t="shared" si="62"/>
        <v>52190.32</v>
      </c>
      <c r="AA409" s="7">
        <f>VLOOKUP(G409,Ma_KH!$A:$R,14,0)</f>
        <v>60</v>
      </c>
      <c r="AD409" s="7" t="str">
        <f>IFERROR(VLOOKUP(J409,'Chuyển Mã'!$B$3:$C$9,2,0),"")</f>
        <v>Tỉnh</v>
      </c>
      <c r="AE409" s="7" t="str">
        <f t="shared" si="55"/>
        <v>Giò Tai Lưỡi Xào 250</v>
      </c>
      <c r="AF409" s="7">
        <f t="shared" si="56"/>
        <v>13</v>
      </c>
    </row>
    <row r="410" spans="1:32" x14ac:dyDescent="0.25">
      <c r="A410" s="11">
        <v>45903</v>
      </c>
      <c r="B410" s="25">
        <v>4176317464</v>
      </c>
      <c r="C410" s="12" t="s">
        <v>7214</v>
      </c>
      <c r="D410" s="16">
        <f t="shared" si="57"/>
        <v>45903</v>
      </c>
      <c r="G410" s="13" t="s">
        <v>7340</v>
      </c>
      <c r="I410" s="13" t="s">
        <v>7350</v>
      </c>
      <c r="J410" s="13" t="s">
        <v>1796</v>
      </c>
      <c r="K410" s="13" t="s">
        <v>7334</v>
      </c>
      <c r="L410" s="25" t="str">
        <f>VLOOKUP($K410,TONG_SL!$A:$D,2,0)</f>
        <v>Chả cốm 300g</v>
      </c>
      <c r="N410" s="25" t="str">
        <f t="shared" si="58"/>
        <v>K-C6</v>
      </c>
      <c r="Q410" s="25" t="str">
        <f>VLOOKUP(K410,TONG_SL!$A:$D,3,0)</f>
        <v>Túi</v>
      </c>
      <c r="R410" s="54">
        <v>6</v>
      </c>
      <c r="T410" s="1">
        <f>VLOOKUP(VLOOKUP(G410,Ma_KH!$A:$R,18,0)&amp;K410,Gia_MB!$A:$F,6,0)</f>
        <v>74250</v>
      </c>
      <c r="U410" s="14">
        <f t="shared" si="60"/>
        <v>445500</v>
      </c>
      <c r="W410" s="64">
        <f t="shared" si="59"/>
        <v>0</v>
      </c>
      <c r="X410" s="3" t="str">
        <f t="shared" si="61"/>
        <v>8</v>
      </c>
      <c r="Z410" s="14">
        <f t="shared" si="62"/>
        <v>35640</v>
      </c>
      <c r="AA410" s="7">
        <f>VLOOKUP(G410,Ma_KH!$A:$R,14,0)</f>
        <v>60</v>
      </c>
      <c r="AD410" s="7" t="str">
        <f>IFERROR(VLOOKUP(J410,'Chuyển Mã'!$B$3:$C$9,2,0),"")</f>
        <v>Tỉnh</v>
      </c>
      <c r="AE410" s="7" t="str">
        <f t="shared" si="55"/>
        <v>Chả cốm 300g</v>
      </c>
      <c r="AF410" s="7">
        <f t="shared" si="56"/>
        <v>6</v>
      </c>
    </row>
    <row r="411" spans="1:32" x14ac:dyDescent="0.25">
      <c r="A411" s="11">
        <v>45903</v>
      </c>
      <c r="B411" s="25">
        <v>4176317464</v>
      </c>
      <c r="C411" s="12" t="s">
        <v>7214</v>
      </c>
      <c r="D411" s="16">
        <f t="shared" si="57"/>
        <v>45903</v>
      </c>
      <c r="G411" s="13" t="s">
        <v>7340</v>
      </c>
      <c r="I411" s="13" t="s">
        <v>7350</v>
      </c>
      <c r="J411" s="13" t="s">
        <v>1796</v>
      </c>
      <c r="K411" s="13" t="s">
        <v>27</v>
      </c>
      <c r="L411" s="25" t="str">
        <f>VLOOKUP($K411,TONG_SL!$A:$D,2,0)</f>
        <v>Chân giò heo muối 300g</v>
      </c>
      <c r="N411" s="25" t="str">
        <f t="shared" si="58"/>
        <v>K-C6</v>
      </c>
      <c r="Q411" s="25" t="str">
        <f>VLOOKUP(K411,TONG_SL!$A:$D,3,0)</f>
        <v>Túi</v>
      </c>
      <c r="R411" s="54">
        <v>14</v>
      </c>
      <c r="T411" s="1">
        <f>VLOOKUP(VLOOKUP(G411,Ma_KH!$A:$R,18,0)&amp;K411,Gia_MB!$A:$F,6,0)</f>
        <v>73431</v>
      </c>
      <c r="U411" s="14">
        <f t="shared" si="60"/>
        <v>1028034</v>
      </c>
      <c r="W411" s="64">
        <f t="shared" si="59"/>
        <v>0</v>
      </c>
      <c r="X411" s="3" t="str">
        <f t="shared" si="61"/>
        <v>8</v>
      </c>
      <c r="Z411" s="14">
        <f t="shared" si="62"/>
        <v>82242.720000000001</v>
      </c>
      <c r="AA411" s="7">
        <f>VLOOKUP(G411,Ma_KH!$A:$R,14,0)</f>
        <v>60</v>
      </c>
      <c r="AD411" s="7" t="str">
        <f>IFERROR(VLOOKUP(J411,'Chuyển Mã'!$B$3:$C$9,2,0),"")</f>
        <v>Tỉnh</v>
      </c>
      <c r="AE411" s="7" t="str">
        <f t="shared" si="55"/>
        <v>Chân giò heo muối 300g</v>
      </c>
      <c r="AF411" s="7">
        <f t="shared" si="56"/>
        <v>14</v>
      </c>
    </row>
    <row r="412" spans="1:32" x14ac:dyDescent="0.25">
      <c r="A412" s="11">
        <v>45903</v>
      </c>
      <c r="B412" s="25">
        <v>4176317464</v>
      </c>
      <c r="C412" s="12" t="s">
        <v>7214</v>
      </c>
      <c r="D412" s="16">
        <f t="shared" si="57"/>
        <v>45903</v>
      </c>
      <c r="G412" s="13" t="s">
        <v>7340</v>
      </c>
      <c r="I412" s="13" t="s">
        <v>7350</v>
      </c>
      <c r="J412" s="13" t="s">
        <v>1796</v>
      </c>
      <c r="K412" s="13" t="s">
        <v>51</v>
      </c>
      <c r="L412" s="25" t="str">
        <f>VLOOKUP($K412,TONG_SL!$A:$D,2,0)</f>
        <v>Mọc Nấm Hương 250g</v>
      </c>
      <c r="N412" s="25" t="str">
        <f t="shared" si="58"/>
        <v>K-C6</v>
      </c>
      <c r="Q412" s="25" t="str">
        <f>VLOOKUP(K412,TONG_SL!$A:$D,3,0)</f>
        <v>Túi</v>
      </c>
      <c r="R412" s="54">
        <v>20</v>
      </c>
      <c r="T412" s="1">
        <f>VLOOKUP(VLOOKUP(G412,Ma_KH!$A:$R,18,0)&amp;K412,Gia_MB!$A:$F,6,0)</f>
        <v>46000</v>
      </c>
      <c r="U412" s="14">
        <f t="shared" si="60"/>
        <v>920000</v>
      </c>
      <c r="W412" s="64">
        <f t="shared" si="59"/>
        <v>0</v>
      </c>
      <c r="X412" s="3" t="str">
        <f t="shared" si="61"/>
        <v>8</v>
      </c>
      <c r="Z412" s="14">
        <f t="shared" si="62"/>
        <v>73600</v>
      </c>
      <c r="AA412" s="7">
        <f>VLOOKUP(G412,Ma_KH!$A:$R,14,0)</f>
        <v>60</v>
      </c>
      <c r="AD412" s="7" t="str">
        <f>IFERROR(VLOOKUP(J412,'Chuyển Mã'!$B$3:$C$9,2,0),"")</f>
        <v>Tỉnh</v>
      </c>
      <c r="AE412" s="7" t="str">
        <f t="shared" si="55"/>
        <v>Mọc Nấm Hương 250g</v>
      </c>
      <c r="AF412" s="7">
        <f t="shared" si="56"/>
        <v>20</v>
      </c>
    </row>
    <row r="413" spans="1:32" x14ac:dyDescent="0.25">
      <c r="A413" s="11">
        <v>45903</v>
      </c>
      <c r="B413" s="25">
        <v>4176319648</v>
      </c>
      <c r="C413" s="12" t="s">
        <v>7214</v>
      </c>
      <c r="D413" s="16">
        <f t="shared" si="57"/>
        <v>45903</v>
      </c>
      <c r="G413" s="13" t="s">
        <v>7340</v>
      </c>
      <c r="I413" s="13" t="s">
        <v>7351</v>
      </c>
      <c r="J413" s="13" t="s">
        <v>1796</v>
      </c>
      <c r="K413" s="13" t="s">
        <v>7213</v>
      </c>
      <c r="L413" s="25" t="str">
        <f>VLOOKUP($K413,TONG_SL!$A:$D,2,0)</f>
        <v>Chả nướng 300g</v>
      </c>
      <c r="N413" s="25" t="str">
        <f t="shared" si="58"/>
        <v>K-C6</v>
      </c>
      <c r="Q413" s="25" t="str">
        <f>VLOOKUP(K413,TONG_SL!$A:$D,3,0)</f>
        <v>Túi</v>
      </c>
      <c r="R413" s="54">
        <v>6</v>
      </c>
      <c r="T413" s="1">
        <f>VLOOKUP(VLOOKUP(G413,Ma_KH!$A:$R,18,0)&amp;K413,Gia_MB!$A:$F,6,0)</f>
        <v>70950</v>
      </c>
      <c r="U413" s="14">
        <f t="shared" si="60"/>
        <v>425700</v>
      </c>
      <c r="W413" s="64">
        <f t="shared" si="59"/>
        <v>0</v>
      </c>
      <c r="X413" s="3" t="str">
        <f t="shared" si="61"/>
        <v>8</v>
      </c>
      <c r="Z413" s="14">
        <f t="shared" si="62"/>
        <v>34056</v>
      </c>
      <c r="AA413" s="7">
        <f>VLOOKUP(G413,Ma_KH!$A:$R,14,0)</f>
        <v>60</v>
      </c>
      <c r="AD413" s="7" t="str">
        <f>IFERROR(VLOOKUP(J413,'Chuyển Mã'!$B$3:$C$9,2,0),"")</f>
        <v>Tỉnh</v>
      </c>
      <c r="AE413" s="7" t="str">
        <f t="shared" si="55"/>
        <v>Chả nướng 300g</v>
      </c>
      <c r="AF413" s="7">
        <f t="shared" si="56"/>
        <v>6</v>
      </c>
    </row>
    <row r="414" spans="1:32" x14ac:dyDescent="0.25">
      <c r="A414" s="11">
        <v>45903</v>
      </c>
      <c r="B414" s="25">
        <v>4176319648</v>
      </c>
      <c r="C414" s="12" t="s">
        <v>7214</v>
      </c>
      <c r="D414" s="16">
        <f t="shared" si="57"/>
        <v>45903</v>
      </c>
      <c r="G414" s="13" t="s">
        <v>7340</v>
      </c>
      <c r="I414" s="13" t="s">
        <v>7351</v>
      </c>
      <c r="J414" s="13" t="s">
        <v>1796</v>
      </c>
      <c r="K414" s="13" t="s">
        <v>7334</v>
      </c>
      <c r="L414" s="25" t="str">
        <f>VLOOKUP($K414,TONG_SL!$A:$D,2,0)</f>
        <v>Chả cốm 300g</v>
      </c>
      <c r="N414" s="25" t="str">
        <f t="shared" si="58"/>
        <v>K-C6</v>
      </c>
      <c r="Q414" s="25" t="str">
        <f>VLOOKUP(K414,TONG_SL!$A:$D,3,0)</f>
        <v>Túi</v>
      </c>
      <c r="R414" s="54">
        <v>7</v>
      </c>
      <c r="T414" s="1">
        <f>VLOOKUP(VLOOKUP(G414,Ma_KH!$A:$R,18,0)&amp;K414,Gia_MB!$A:$F,6,0)</f>
        <v>74250</v>
      </c>
      <c r="U414" s="14">
        <f t="shared" si="60"/>
        <v>519750</v>
      </c>
      <c r="W414" s="64">
        <f t="shared" si="59"/>
        <v>0</v>
      </c>
      <c r="X414" s="3" t="str">
        <f t="shared" si="61"/>
        <v>8</v>
      </c>
      <c r="Z414" s="14">
        <f t="shared" si="62"/>
        <v>41580</v>
      </c>
      <c r="AA414" s="7">
        <f>VLOOKUP(G414,Ma_KH!$A:$R,14,0)</f>
        <v>60</v>
      </c>
      <c r="AD414" s="7" t="str">
        <f>IFERROR(VLOOKUP(J414,'Chuyển Mã'!$B$3:$C$9,2,0),"")</f>
        <v>Tỉnh</v>
      </c>
      <c r="AE414" s="7" t="str">
        <f t="shared" si="55"/>
        <v>Chả cốm 300g</v>
      </c>
      <c r="AF414" s="7">
        <f t="shared" si="56"/>
        <v>7</v>
      </c>
    </row>
    <row r="415" spans="1:32" x14ac:dyDescent="0.25">
      <c r="A415" s="11">
        <v>45903</v>
      </c>
      <c r="B415" s="25">
        <v>4176319648</v>
      </c>
      <c r="C415" s="12" t="s">
        <v>7214</v>
      </c>
      <c r="D415" s="16">
        <f t="shared" si="57"/>
        <v>45903</v>
      </c>
      <c r="G415" s="13" t="s">
        <v>7340</v>
      </c>
      <c r="I415" s="13" t="s">
        <v>7351</v>
      </c>
      <c r="J415" s="13" t="s">
        <v>1796</v>
      </c>
      <c r="K415" s="13" t="s">
        <v>51</v>
      </c>
      <c r="L415" s="25" t="str">
        <f>VLOOKUP($K415,TONG_SL!$A:$D,2,0)</f>
        <v>Mọc Nấm Hương 250g</v>
      </c>
      <c r="N415" s="25" t="str">
        <f t="shared" si="58"/>
        <v>K-C6</v>
      </c>
      <c r="Q415" s="25" t="str">
        <f>VLOOKUP(K415,TONG_SL!$A:$D,3,0)</f>
        <v>Túi</v>
      </c>
      <c r="R415" s="54">
        <v>24</v>
      </c>
      <c r="T415" s="1">
        <f>VLOOKUP(VLOOKUP(G415,Ma_KH!$A:$R,18,0)&amp;K415,Gia_MB!$A:$F,6,0)</f>
        <v>46000</v>
      </c>
      <c r="U415" s="14">
        <f t="shared" si="60"/>
        <v>1104000</v>
      </c>
      <c r="W415" s="64">
        <f t="shared" si="59"/>
        <v>0</v>
      </c>
      <c r="X415" s="3" t="str">
        <f t="shared" si="61"/>
        <v>8</v>
      </c>
      <c r="Z415" s="14">
        <f t="shared" si="62"/>
        <v>88320</v>
      </c>
      <c r="AA415" s="7">
        <f>VLOOKUP(G415,Ma_KH!$A:$R,14,0)</f>
        <v>60</v>
      </c>
      <c r="AD415" s="7" t="str">
        <f>IFERROR(VLOOKUP(J415,'Chuyển Mã'!$B$3:$C$9,2,0),"")</f>
        <v>Tỉnh</v>
      </c>
      <c r="AE415" s="7" t="str">
        <f t="shared" si="55"/>
        <v>Mọc Nấm Hương 250g</v>
      </c>
      <c r="AF415" s="7">
        <f t="shared" si="56"/>
        <v>24</v>
      </c>
    </row>
    <row r="416" spans="1:32" x14ac:dyDescent="0.25">
      <c r="A416" s="11">
        <v>45903</v>
      </c>
      <c r="B416" s="25">
        <v>4176319648</v>
      </c>
      <c r="C416" s="12" t="s">
        <v>7214</v>
      </c>
      <c r="D416" s="16">
        <f t="shared" si="57"/>
        <v>45903</v>
      </c>
      <c r="G416" s="13" t="s">
        <v>7340</v>
      </c>
      <c r="I416" s="13" t="s">
        <v>7351</v>
      </c>
      <c r="J416" s="13" t="s">
        <v>1796</v>
      </c>
      <c r="K416" s="13" t="s">
        <v>30</v>
      </c>
      <c r="L416" s="25" t="str">
        <f>VLOOKUP($K416,TONG_SL!$A:$D,2,0)</f>
        <v>Gà muối 500g</v>
      </c>
      <c r="N416" s="25" t="str">
        <f t="shared" si="58"/>
        <v>K-C6</v>
      </c>
      <c r="Q416" s="25" t="str">
        <f>VLOOKUP(K416,TONG_SL!$A:$D,3,0)</f>
        <v>Túi</v>
      </c>
      <c r="R416" s="54">
        <v>15</v>
      </c>
      <c r="T416" s="1">
        <f>VLOOKUP(VLOOKUP(G416,Ma_KH!$A:$R,18,0)&amp;K416,Gia_MB!$A:$F,6,0)</f>
        <v>111058</v>
      </c>
      <c r="U416" s="14">
        <f t="shared" si="60"/>
        <v>1665870</v>
      </c>
      <c r="W416" s="64">
        <f t="shared" si="59"/>
        <v>0</v>
      </c>
      <c r="X416" s="3" t="str">
        <f t="shared" si="61"/>
        <v>8</v>
      </c>
      <c r="Z416" s="14">
        <f t="shared" si="62"/>
        <v>133269.6</v>
      </c>
      <c r="AA416" s="7">
        <f>VLOOKUP(G416,Ma_KH!$A:$R,14,0)</f>
        <v>60</v>
      </c>
      <c r="AD416" s="7" t="str">
        <f>IFERROR(VLOOKUP(J416,'Chuyển Mã'!$B$3:$C$9,2,0),"")</f>
        <v>Tỉnh</v>
      </c>
      <c r="AE416" s="7" t="str">
        <f t="shared" si="55"/>
        <v>Gà muối 500g</v>
      </c>
      <c r="AF416" s="7">
        <f t="shared" si="56"/>
        <v>15</v>
      </c>
    </row>
    <row r="417" spans="1:32" x14ac:dyDescent="0.25">
      <c r="A417" s="11">
        <v>45903</v>
      </c>
      <c r="B417" s="25">
        <v>4176319648</v>
      </c>
      <c r="C417" s="12" t="s">
        <v>7214</v>
      </c>
      <c r="D417" s="16">
        <f t="shared" si="57"/>
        <v>45903</v>
      </c>
      <c r="G417" s="13" t="s">
        <v>7340</v>
      </c>
      <c r="I417" s="13" t="s">
        <v>7351</v>
      </c>
      <c r="J417" s="13" t="s">
        <v>1796</v>
      </c>
      <c r="K417" s="13" t="s">
        <v>27</v>
      </c>
      <c r="L417" s="25" t="str">
        <f>VLOOKUP($K417,TONG_SL!$A:$D,2,0)</f>
        <v>Chân giò heo muối 300g</v>
      </c>
      <c r="N417" s="25" t="str">
        <f t="shared" si="58"/>
        <v>K-C6</v>
      </c>
      <c r="Q417" s="25" t="str">
        <f>VLOOKUP(K417,TONG_SL!$A:$D,3,0)</f>
        <v>Túi</v>
      </c>
      <c r="R417" s="54">
        <v>14</v>
      </c>
      <c r="T417" s="1">
        <f>VLOOKUP(VLOOKUP(G417,Ma_KH!$A:$R,18,0)&amp;K417,Gia_MB!$A:$F,6,0)</f>
        <v>73431</v>
      </c>
      <c r="U417" s="14">
        <f t="shared" si="60"/>
        <v>1028034</v>
      </c>
      <c r="W417" s="64">
        <f t="shared" si="59"/>
        <v>0</v>
      </c>
      <c r="X417" s="3" t="str">
        <f t="shared" si="61"/>
        <v>8</v>
      </c>
      <c r="Z417" s="14">
        <f t="shared" si="62"/>
        <v>82242.720000000001</v>
      </c>
      <c r="AA417" s="7">
        <f>VLOOKUP(G417,Ma_KH!$A:$R,14,0)</f>
        <v>60</v>
      </c>
      <c r="AD417" s="7" t="str">
        <f>IFERROR(VLOOKUP(J417,'Chuyển Mã'!$B$3:$C$9,2,0),"")</f>
        <v>Tỉnh</v>
      </c>
      <c r="AE417" s="7" t="str">
        <f t="shared" si="55"/>
        <v>Chân giò heo muối 300g</v>
      </c>
      <c r="AF417" s="7">
        <f t="shared" si="56"/>
        <v>14</v>
      </c>
    </row>
    <row r="418" spans="1:32" x14ac:dyDescent="0.25">
      <c r="A418" s="11">
        <v>45903</v>
      </c>
      <c r="B418" s="25">
        <v>4176319648</v>
      </c>
      <c r="C418" s="12" t="s">
        <v>7214</v>
      </c>
      <c r="D418" s="16">
        <f t="shared" si="57"/>
        <v>45903</v>
      </c>
      <c r="G418" s="13" t="s">
        <v>7340</v>
      </c>
      <c r="I418" s="13" t="s">
        <v>7351</v>
      </c>
      <c r="J418" s="13" t="s">
        <v>1796</v>
      </c>
      <c r="K418" s="13" t="s">
        <v>32</v>
      </c>
      <c r="L418" s="25" t="str">
        <f>VLOOKUP($K418,TONG_SL!$A:$D,2,0)</f>
        <v>Giò Tai Lưỡi Xào 250</v>
      </c>
      <c r="N418" s="25" t="str">
        <f t="shared" si="58"/>
        <v>K-C6</v>
      </c>
      <c r="Q418" s="25" t="str">
        <f>VLOOKUP(K418,TONG_SL!$A:$D,3,0)</f>
        <v>Túi</v>
      </c>
      <c r="R418" s="54">
        <v>15</v>
      </c>
      <c r="T418" s="1">
        <f>VLOOKUP(VLOOKUP(G418,Ma_KH!$A:$R,18,0)&amp;K418,Gia_MB!$A:$F,6,0)</f>
        <v>50183</v>
      </c>
      <c r="U418" s="14">
        <f t="shared" si="60"/>
        <v>752745</v>
      </c>
      <c r="W418" s="64">
        <f t="shared" si="59"/>
        <v>0</v>
      </c>
      <c r="X418" s="3" t="str">
        <f t="shared" si="61"/>
        <v>8</v>
      </c>
      <c r="Z418" s="14">
        <f t="shared" si="62"/>
        <v>60219.6</v>
      </c>
      <c r="AA418" s="7">
        <f>VLOOKUP(G418,Ma_KH!$A:$R,14,0)</f>
        <v>60</v>
      </c>
      <c r="AD418" s="7" t="str">
        <f>IFERROR(VLOOKUP(J418,'Chuyển Mã'!$B$3:$C$9,2,0),"")</f>
        <v>Tỉnh</v>
      </c>
      <c r="AE418" s="7" t="str">
        <f t="shared" si="55"/>
        <v>Giò Tai Lưỡi Xào 250</v>
      </c>
      <c r="AF418" s="7">
        <f t="shared" si="56"/>
        <v>15</v>
      </c>
    </row>
    <row r="419" spans="1:32" x14ac:dyDescent="0.25">
      <c r="A419" s="11">
        <v>45903</v>
      </c>
      <c r="B419" s="25">
        <v>4176319648</v>
      </c>
      <c r="C419" s="12" t="s">
        <v>7214</v>
      </c>
      <c r="D419" s="16">
        <f t="shared" si="57"/>
        <v>45903</v>
      </c>
      <c r="G419" s="13" t="s">
        <v>7340</v>
      </c>
      <c r="I419" s="13" t="s">
        <v>7351</v>
      </c>
      <c r="J419" s="13" t="s">
        <v>1796</v>
      </c>
      <c r="K419" s="13" t="s">
        <v>7217</v>
      </c>
      <c r="L419" s="25" t="str">
        <f>VLOOKUP($K419,TONG_SL!$A:$D,2,0)</f>
        <v>Tai heo muối 200g</v>
      </c>
      <c r="N419" s="25" t="str">
        <f t="shared" si="58"/>
        <v>K-C6</v>
      </c>
      <c r="Q419" s="25" t="str">
        <f>VLOOKUP(K419,TONG_SL!$A:$D,3,0)</f>
        <v>Túi</v>
      </c>
      <c r="R419" s="54">
        <v>8</v>
      </c>
      <c r="T419" s="1">
        <f>VLOOKUP(VLOOKUP(G419,Ma_KH!$A:$R,18,0)&amp;K419,Gia_MB!$A:$F,6,0)</f>
        <v>55595</v>
      </c>
      <c r="U419" s="14">
        <f t="shared" si="60"/>
        <v>444760</v>
      </c>
      <c r="W419" s="64">
        <f t="shared" si="59"/>
        <v>0</v>
      </c>
      <c r="X419" s="3" t="str">
        <f t="shared" si="61"/>
        <v>8</v>
      </c>
      <c r="Z419" s="14">
        <f t="shared" si="62"/>
        <v>35580.800000000003</v>
      </c>
      <c r="AA419" s="7">
        <f>VLOOKUP(G419,Ma_KH!$A:$R,14,0)</f>
        <v>60</v>
      </c>
      <c r="AD419" s="7" t="str">
        <f>IFERROR(VLOOKUP(J419,'Chuyển Mã'!$B$3:$C$9,2,0),"")</f>
        <v>Tỉnh</v>
      </c>
      <c r="AE419" s="7" t="str">
        <f t="shared" si="55"/>
        <v>Tai heo muối 200g</v>
      </c>
      <c r="AF419" s="7">
        <f t="shared" si="56"/>
        <v>8</v>
      </c>
    </row>
    <row r="420" spans="1:32" x14ac:dyDescent="0.25">
      <c r="A420" s="11">
        <v>45903</v>
      </c>
      <c r="B420" s="25">
        <v>4176203861</v>
      </c>
      <c r="C420" s="12" t="s">
        <v>7214</v>
      </c>
      <c r="D420" s="16">
        <f t="shared" si="57"/>
        <v>45903</v>
      </c>
      <c r="G420" s="13" t="s">
        <v>7340</v>
      </c>
      <c r="I420" s="13" t="s">
        <v>7352</v>
      </c>
      <c r="J420" s="13" t="s">
        <v>1796</v>
      </c>
      <c r="K420" s="13" t="s">
        <v>7213</v>
      </c>
      <c r="L420" s="25" t="str">
        <f>VLOOKUP($K420,TONG_SL!$A:$D,2,0)</f>
        <v>Chả nướng 300g</v>
      </c>
      <c r="N420" s="25" t="str">
        <f t="shared" si="58"/>
        <v>K-C6</v>
      </c>
      <c r="Q420" s="25" t="str">
        <f>VLOOKUP(K420,TONG_SL!$A:$D,3,0)</f>
        <v>Túi</v>
      </c>
      <c r="R420" s="54">
        <v>10</v>
      </c>
      <c r="T420" s="1">
        <f>VLOOKUP(VLOOKUP(G420,Ma_KH!$A:$R,18,0)&amp;K420,Gia_MB!$A:$F,6,0)</f>
        <v>70950</v>
      </c>
      <c r="U420" s="14">
        <f t="shared" si="60"/>
        <v>709500</v>
      </c>
      <c r="W420" s="64">
        <f t="shared" si="59"/>
        <v>0</v>
      </c>
      <c r="X420" s="3" t="str">
        <f t="shared" si="61"/>
        <v>8</v>
      </c>
      <c r="Z420" s="14">
        <f t="shared" si="62"/>
        <v>56760</v>
      </c>
      <c r="AA420" s="7">
        <f>VLOOKUP(G420,Ma_KH!$A:$R,14,0)</f>
        <v>60</v>
      </c>
      <c r="AD420" s="7" t="str">
        <f>IFERROR(VLOOKUP(J420,'Chuyển Mã'!$B$3:$C$9,2,0),"")</f>
        <v>Tỉnh</v>
      </c>
      <c r="AE420" s="7" t="str">
        <f t="shared" si="55"/>
        <v>Chả nướng 300g</v>
      </c>
      <c r="AF420" s="7">
        <f t="shared" si="56"/>
        <v>10</v>
      </c>
    </row>
    <row r="421" spans="1:32" x14ac:dyDescent="0.25">
      <c r="A421" s="11">
        <v>45903</v>
      </c>
      <c r="B421" s="25">
        <v>4176203861</v>
      </c>
      <c r="C421" s="12" t="s">
        <v>7214</v>
      </c>
      <c r="D421" s="16">
        <f t="shared" si="57"/>
        <v>45903</v>
      </c>
      <c r="G421" s="13" t="s">
        <v>7340</v>
      </c>
      <c r="I421" s="13" t="s">
        <v>7352</v>
      </c>
      <c r="J421" s="13" t="s">
        <v>1796</v>
      </c>
      <c r="K421" s="13" t="s">
        <v>30</v>
      </c>
      <c r="L421" s="25" t="str">
        <f>VLOOKUP($K421,TONG_SL!$A:$D,2,0)</f>
        <v>Gà muối 500g</v>
      </c>
      <c r="N421" s="25" t="str">
        <f t="shared" si="58"/>
        <v>K-C6</v>
      </c>
      <c r="Q421" s="25" t="str">
        <f>VLOOKUP(K421,TONG_SL!$A:$D,3,0)</f>
        <v>Túi</v>
      </c>
      <c r="R421" s="54">
        <v>10</v>
      </c>
      <c r="T421" s="1">
        <f>VLOOKUP(VLOOKUP(G421,Ma_KH!$A:$R,18,0)&amp;K421,Gia_MB!$A:$F,6,0)</f>
        <v>111058</v>
      </c>
      <c r="U421" s="14">
        <f t="shared" si="60"/>
        <v>1110580</v>
      </c>
      <c r="W421" s="64">
        <f t="shared" si="59"/>
        <v>0</v>
      </c>
      <c r="X421" s="3" t="str">
        <f t="shared" si="61"/>
        <v>8</v>
      </c>
      <c r="Z421" s="14">
        <f t="shared" si="62"/>
        <v>88846.400000000009</v>
      </c>
      <c r="AA421" s="7">
        <f>VLOOKUP(G421,Ma_KH!$A:$R,14,0)</f>
        <v>60</v>
      </c>
      <c r="AD421" s="7" t="str">
        <f>IFERROR(VLOOKUP(J421,'Chuyển Mã'!$B$3:$C$9,2,0),"")</f>
        <v>Tỉnh</v>
      </c>
      <c r="AE421" s="7" t="str">
        <f t="shared" si="55"/>
        <v>Gà muối 500g</v>
      </c>
      <c r="AF421" s="7">
        <f t="shared" si="56"/>
        <v>10</v>
      </c>
    </row>
    <row r="422" spans="1:32" x14ac:dyDescent="0.25">
      <c r="A422" s="11">
        <v>45903</v>
      </c>
      <c r="B422" s="25">
        <v>4176203861</v>
      </c>
      <c r="C422" s="12" t="s">
        <v>7214</v>
      </c>
      <c r="D422" s="16">
        <f t="shared" si="57"/>
        <v>45903</v>
      </c>
      <c r="G422" s="13" t="s">
        <v>7340</v>
      </c>
      <c r="I422" s="13" t="s">
        <v>7352</v>
      </c>
      <c r="J422" s="13" t="s">
        <v>1796</v>
      </c>
      <c r="K422" s="13" t="s">
        <v>7334</v>
      </c>
      <c r="L422" s="25" t="str">
        <f>VLOOKUP($K422,TONG_SL!$A:$D,2,0)</f>
        <v>Chả cốm 300g</v>
      </c>
      <c r="N422" s="25" t="str">
        <f t="shared" si="58"/>
        <v>K-C6</v>
      </c>
      <c r="Q422" s="25" t="str">
        <f>VLOOKUP(K422,TONG_SL!$A:$D,3,0)</f>
        <v>Túi</v>
      </c>
      <c r="R422" s="54">
        <v>10</v>
      </c>
      <c r="T422" s="1">
        <f>VLOOKUP(VLOOKUP(G422,Ma_KH!$A:$R,18,0)&amp;K422,Gia_MB!$A:$F,6,0)</f>
        <v>74250</v>
      </c>
      <c r="U422" s="14">
        <f t="shared" si="60"/>
        <v>742500</v>
      </c>
      <c r="W422" s="64">
        <f t="shared" si="59"/>
        <v>0</v>
      </c>
      <c r="X422" s="3" t="str">
        <f t="shared" si="61"/>
        <v>8</v>
      </c>
      <c r="Z422" s="14">
        <f t="shared" si="62"/>
        <v>59400</v>
      </c>
      <c r="AA422" s="7">
        <f>VLOOKUP(G422,Ma_KH!$A:$R,14,0)</f>
        <v>60</v>
      </c>
      <c r="AD422" s="7" t="str">
        <f>IFERROR(VLOOKUP(J422,'Chuyển Mã'!$B$3:$C$9,2,0),"")</f>
        <v>Tỉnh</v>
      </c>
      <c r="AE422" s="7" t="str">
        <f t="shared" si="55"/>
        <v>Chả cốm 300g</v>
      </c>
      <c r="AF422" s="7">
        <f t="shared" si="56"/>
        <v>10</v>
      </c>
    </row>
    <row r="423" spans="1:32" x14ac:dyDescent="0.25">
      <c r="A423" s="11">
        <v>45903</v>
      </c>
      <c r="B423" s="25">
        <v>4176203861</v>
      </c>
      <c r="C423" s="12" t="s">
        <v>7214</v>
      </c>
      <c r="D423" s="16">
        <f t="shared" si="57"/>
        <v>45903</v>
      </c>
      <c r="G423" s="13" t="s">
        <v>7340</v>
      </c>
      <c r="I423" s="13" t="s">
        <v>7352</v>
      </c>
      <c r="J423" s="13" t="s">
        <v>1796</v>
      </c>
      <c r="K423" s="13" t="s">
        <v>27</v>
      </c>
      <c r="L423" s="25" t="str">
        <f>VLOOKUP($K423,TONG_SL!$A:$D,2,0)</f>
        <v>Chân giò heo muối 300g</v>
      </c>
      <c r="N423" s="25" t="str">
        <f t="shared" si="58"/>
        <v>K-C6</v>
      </c>
      <c r="Q423" s="25" t="str">
        <f>VLOOKUP(K423,TONG_SL!$A:$D,3,0)</f>
        <v>Túi</v>
      </c>
      <c r="R423" s="54">
        <v>10</v>
      </c>
      <c r="T423" s="1">
        <f>VLOOKUP(VLOOKUP(G423,Ma_KH!$A:$R,18,0)&amp;K423,Gia_MB!$A:$F,6,0)</f>
        <v>73431</v>
      </c>
      <c r="U423" s="14">
        <f t="shared" si="60"/>
        <v>734310</v>
      </c>
      <c r="W423" s="64">
        <f t="shared" si="59"/>
        <v>0</v>
      </c>
      <c r="X423" s="3" t="str">
        <f t="shared" si="61"/>
        <v>8</v>
      </c>
      <c r="Z423" s="14">
        <f t="shared" si="62"/>
        <v>58744.800000000003</v>
      </c>
      <c r="AA423" s="7">
        <f>VLOOKUP(G423,Ma_KH!$A:$R,14,0)</f>
        <v>60</v>
      </c>
      <c r="AD423" s="7" t="str">
        <f>IFERROR(VLOOKUP(J423,'Chuyển Mã'!$B$3:$C$9,2,0),"")</f>
        <v>Tỉnh</v>
      </c>
      <c r="AE423" s="7" t="str">
        <f t="shared" si="55"/>
        <v>Chân giò heo muối 300g</v>
      </c>
      <c r="AF423" s="7">
        <f t="shared" si="56"/>
        <v>10</v>
      </c>
    </row>
    <row r="424" spans="1:32" x14ac:dyDescent="0.25">
      <c r="A424" s="11">
        <v>45903</v>
      </c>
      <c r="B424" s="25">
        <v>4176203861</v>
      </c>
      <c r="C424" s="12" t="s">
        <v>7214</v>
      </c>
      <c r="D424" s="16">
        <f t="shared" si="57"/>
        <v>45903</v>
      </c>
      <c r="G424" s="13" t="s">
        <v>7340</v>
      </c>
      <c r="I424" s="13" t="s">
        <v>7352</v>
      </c>
      <c r="J424" s="13" t="s">
        <v>1796</v>
      </c>
      <c r="K424" s="13" t="s">
        <v>32</v>
      </c>
      <c r="L424" s="25" t="str">
        <f>VLOOKUP($K424,TONG_SL!$A:$D,2,0)</f>
        <v>Giò Tai Lưỡi Xào 250</v>
      </c>
      <c r="N424" s="25" t="str">
        <f t="shared" si="58"/>
        <v>K-C6</v>
      </c>
      <c r="Q424" s="25" t="str">
        <f>VLOOKUP(K424,TONG_SL!$A:$D,3,0)</f>
        <v>Túi</v>
      </c>
      <c r="R424" s="54">
        <v>10</v>
      </c>
      <c r="T424" s="1">
        <f>VLOOKUP(VLOOKUP(G424,Ma_KH!$A:$R,18,0)&amp;K424,Gia_MB!$A:$F,6,0)</f>
        <v>50183</v>
      </c>
      <c r="U424" s="14">
        <f t="shared" si="60"/>
        <v>501830</v>
      </c>
      <c r="W424" s="64">
        <f t="shared" si="59"/>
        <v>0</v>
      </c>
      <c r="X424" s="3" t="str">
        <f t="shared" si="61"/>
        <v>8</v>
      </c>
      <c r="Z424" s="14">
        <f t="shared" si="62"/>
        <v>40146.400000000001</v>
      </c>
      <c r="AA424" s="7">
        <f>VLOOKUP(G424,Ma_KH!$A:$R,14,0)</f>
        <v>60</v>
      </c>
      <c r="AD424" s="7" t="str">
        <f>IFERROR(VLOOKUP(J424,'Chuyển Mã'!$B$3:$C$9,2,0),"")</f>
        <v>Tỉnh</v>
      </c>
      <c r="AE424" s="7" t="str">
        <f t="shared" si="55"/>
        <v>Giò Tai Lưỡi Xào 250</v>
      </c>
      <c r="AF424" s="7">
        <f t="shared" si="56"/>
        <v>10</v>
      </c>
    </row>
    <row r="425" spans="1:32" x14ac:dyDescent="0.25">
      <c r="A425" s="11">
        <v>45903</v>
      </c>
      <c r="B425" s="25">
        <v>4176203861</v>
      </c>
      <c r="C425" s="12" t="s">
        <v>7214</v>
      </c>
      <c r="D425" s="16">
        <f t="shared" si="57"/>
        <v>45903</v>
      </c>
      <c r="G425" s="13" t="s">
        <v>7340</v>
      </c>
      <c r="I425" s="13" t="s">
        <v>7352</v>
      </c>
      <c r="J425" s="13" t="s">
        <v>1796</v>
      </c>
      <c r="K425" s="13" t="s">
        <v>51</v>
      </c>
      <c r="L425" s="25" t="str">
        <f>VLOOKUP($K425,TONG_SL!$A:$D,2,0)</f>
        <v>Mọc Nấm Hương 250g</v>
      </c>
      <c r="N425" s="25" t="str">
        <f t="shared" si="58"/>
        <v>K-C6</v>
      </c>
      <c r="Q425" s="25" t="str">
        <f>VLOOKUP(K425,TONG_SL!$A:$D,3,0)</f>
        <v>Túi</v>
      </c>
      <c r="R425" s="54">
        <v>10</v>
      </c>
      <c r="T425" s="1">
        <f>VLOOKUP(VLOOKUP(G425,Ma_KH!$A:$R,18,0)&amp;K425,Gia_MB!$A:$F,6,0)</f>
        <v>46000</v>
      </c>
      <c r="U425" s="14">
        <f t="shared" si="60"/>
        <v>460000</v>
      </c>
      <c r="W425" s="64">
        <f t="shared" si="59"/>
        <v>0</v>
      </c>
      <c r="X425" s="3" t="str">
        <f t="shared" si="61"/>
        <v>8</v>
      </c>
      <c r="Z425" s="14">
        <f t="shared" si="62"/>
        <v>36800</v>
      </c>
      <c r="AA425" s="7">
        <f>VLOOKUP(G425,Ma_KH!$A:$R,14,0)</f>
        <v>60</v>
      </c>
      <c r="AD425" s="7" t="str">
        <f>IFERROR(VLOOKUP(J425,'Chuyển Mã'!$B$3:$C$9,2,0),"")</f>
        <v>Tỉnh</v>
      </c>
      <c r="AE425" s="7" t="str">
        <f t="shared" si="55"/>
        <v>Mọc Nấm Hương 250g</v>
      </c>
      <c r="AF425" s="7">
        <f t="shared" si="56"/>
        <v>10</v>
      </c>
    </row>
    <row r="426" spans="1:32" x14ac:dyDescent="0.25">
      <c r="A426" s="11">
        <v>45903</v>
      </c>
      <c r="B426" s="25">
        <v>4176203861</v>
      </c>
      <c r="C426" s="12" t="s">
        <v>7214</v>
      </c>
      <c r="D426" s="16">
        <f t="shared" si="57"/>
        <v>45903</v>
      </c>
      <c r="G426" s="13" t="s">
        <v>7340</v>
      </c>
      <c r="I426" s="13" t="s">
        <v>7352</v>
      </c>
      <c r="J426" s="13" t="s">
        <v>1796</v>
      </c>
      <c r="K426" s="13" t="s">
        <v>7217</v>
      </c>
      <c r="L426" s="25" t="str">
        <f>VLOOKUP($K426,TONG_SL!$A:$D,2,0)</f>
        <v>Tai heo muối 200g</v>
      </c>
      <c r="N426" s="25" t="str">
        <f t="shared" si="58"/>
        <v>K-C6</v>
      </c>
      <c r="Q426" s="25" t="str">
        <f>VLOOKUP(K426,TONG_SL!$A:$D,3,0)</f>
        <v>Túi</v>
      </c>
      <c r="R426" s="54">
        <v>9</v>
      </c>
      <c r="T426" s="1">
        <f>VLOOKUP(VLOOKUP(G426,Ma_KH!$A:$R,18,0)&amp;K426,Gia_MB!$A:$F,6,0)</f>
        <v>55595</v>
      </c>
      <c r="U426" s="14">
        <f t="shared" si="60"/>
        <v>500355</v>
      </c>
      <c r="W426" s="64">
        <f t="shared" si="59"/>
        <v>0</v>
      </c>
      <c r="X426" s="3" t="str">
        <f t="shared" si="61"/>
        <v>8</v>
      </c>
      <c r="Z426" s="14">
        <f t="shared" si="62"/>
        <v>40028.400000000001</v>
      </c>
      <c r="AA426" s="7">
        <f>VLOOKUP(G426,Ma_KH!$A:$R,14,0)</f>
        <v>60</v>
      </c>
      <c r="AD426" s="7" t="str">
        <f>IFERROR(VLOOKUP(J426,'Chuyển Mã'!$B$3:$C$9,2,0),"")</f>
        <v>Tỉnh</v>
      </c>
      <c r="AE426" s="7" t="str">
        <f t="shared" si="55"/>
        <v>Tai heo muối 200g</v>
      </c>
      <c r="AF426" s="7">
        <f t="shared" si="56"/>
        <v>9</v>
      </c>
    </row>
    <row r="427" spans="1:32" x14ac:dyDescent="0.25">
      <c r="A427" s="11">
        <v>45903</v>
      </c>
      <c r="B427" s="25">
        <v>56431</v>
      </c>
      <c r="C427" s="12" t="s">
        <v>7214</v>
      </c>
      <c r="D427" s="16">
        <f t="shared" si="57"/>
        <v>45903</v>
      </c>
      <c r="G427" s="13" t="s">
        <v>7353</v>
      </c>
      <c r="I427" s="13" t="s">
        <v>4603</v>
      </c>
      <c r="J427" s="13" t="s">
        <v>1796</v>
      </c>
      <c r="K427" s="13" t="s">
        <v>547</v>
      </c>
      <c r="L427" s="25" t="str">
        <f>VLOOKUP($K427,TONG_SL!$A:$D,2,0)</f>
        <v>Chân giò heo muối 500g</v>
      </c>
      <c r="N427" s="25" t="str">
        <f t="shared" si="58"/>
        <v>K-C6</v>
      </c>
      <c r="Q427" s="25" t="str">
        <f>VLOOKUP(K427,TONG_SL!$A:$D,3,0)</f>
        <v>Túi</v>
      </c>
      <c r="R427" s="54">
        <v>30</v>
      </c>
      <c r="T427" s="1">
        <f>VLOOKUP(VLOOKUP(G427,Ma_KH!$A:$R,18,0)&amp;K427,Gia_MB!$A:$F,6,0)</f>
        <v>107159</v>
      </c>
      <c r="U427" s="14">
        <f t="shared" si="60"/>
        <v>3214770</v>
      </c>
      <c r="W427" s="64">
        <f t="shared" si="59"/>
        <v>0</v>
      </c>
      <c r="X427" s="3" t="str">
        <f t="shared" si="61"/>
        <v>8</v>
      </c>
      <c r="Z427" s="14">
        <f t="shared" si="62"/>
        <v>257181.6</v>
      </c>
      <c r="AA427" s="7">
        <f>VLOOKUP(G427,Ma_KH!$A:$R,14,0)</f>
        <v>31</v>
      </c>
      <c r="AD427" s="7" t="str">
        <f>IFERROR(VLOOKUP(J427,'Chuyển Mã'!$B$3:$C$9,2,0),"")</f>
        <v>Tỉnh</v>
      </c>
      <c r="AE427" s="7" t="str">
        <f t="shared" si="55"/>
        <v>Chân giò heo muối 500g</v>
      </c>
      <c r="AF427" s="7">
        <f t="shared" si="56"/>
        <v>30</v>
      </c>
    </row>
    <row r="428" spans="1:32" x14ac:dyDescent="0.25">
      <c r="A428" s="11">
        <v>45903</v>
      </c>
      <c r="B428" s="25">
        <v>56431</v>
      </c>
      <c r="C428" s="12" t="s">
        <v>7214</v>
      </c>
      <c r="D428" s="16">
        <f t="shared" si="57"/>
        <v>45903</v>
      </c>
      <c r="G428" s="13" t="s">
        <v>7353</v>
      </c>
      <c r="I428" s="13" t="s">
        <v>4603</v>
      </c>
      <c r="J428" s="13" t="s">
        <v>1796</v>
      </c>
      <c r="K428" s="13" t="s">
        <v>27</v>
      </c>
      <c r="L428" s="25" t="str">
        <f>VLOOKUP($K428,TONG_SL!$A:$D,2,0)</f>
        <v>Chân giò heo muối 300g</v>
      </c>
      <c r="N428" s="25" t="str">
        <f t="shared" si="58"/>
        <v>K-C6</v>
      </c>
      <c r="Q428" s="25" t="str">
        <f>VLOOKUP(K428,TONG_SL!$A:$D,3,0)</f>
        <v>Túi</v>
      </c>
      <c r="R428" s="54">
        <v>60</v>
      </c>
      <c r="T428" s="1">
        <f>VLOOKUP(VLOOKUP(G428,Ma_KH!$A:$R,18,0)&amp;K428,Gia_MB!$A:$F,6,0)</f>
        <v>66088</v>
      </c>
      <c r="U428" s="14">
        <f t="shared" si="60"/>
        <v>3965280</v>
      </c>
      <c r="W428" s="64">
        <f t="shared" si="59"/>
        <v>0</v>
      </c>
      <c r="X428" s="3" t="str">
        <f t="shared" si="61"/>
        <v>8</v>
      </c>
      <c r="Z428" s="14">
        <f t="shared" si="62"/>
        <v>317222.40000000002</v>
      </c>
      <c r="AA428" s="7">
        <f>VLOOKUP(G428,Ma_KH!$A:$R,14,0)</f>
        <v>31</v>
      </c>
      <c r="AD428" s="7" t="str">
        <f>IFERROR(VLOOKUP(J428,'Chuyển Mã'!$B$3:$C$9,2,0),"")</f>
        <v>Tỉnh</v>
      </c>
      <c r="AE428" s="7" t="str">
        <f t="shared" si="55"/>
        <v>Chân giò heo muối 300g</v>
      </c>
      <c r="AF428" s="7">
        <f t="shared" si="56"/>
        <v>60</v>
      </c>
    </row>
    <row r="429" spans="1:32" x14ac:dyDescent="0.25">
      <c r="A429" s="11">
        <v>45903</v>
      </c>
      <c r="B429" s="25">
        <v>56431</v>
      </c>
      <c r="C429" s="12" t="s">
        <v>7214</v>
      </c>
      <c r="D429" s="16">
        <f t="shared" si="57"/>
        <v>45903</v>
      </c>
      <c r="G429" s="13" t="s">
        <v>7353</v>
      </c>
      <c r="I429" s="13" t="s">
        <v>4603</v>
      </c>
      <c r="J429" s="13" t="s">
        <v>1796</v>
      </c>
      <c r="K429" s="13" t="s">
        <v>30</v>
      </c>
      <c r="L429" s="25" t="str">
        <f>VLOOKUP($K429,TONG_SL!$A:$D,2,0)</f>
        <v>Gà muối 500g</v>
      </c>
      <c r="N429" s="25" t="str">
        <f t="shared" si="58"/>
        <v>K-C6</v>
      </c>
      <c r="Q429" s="25" t="str">
        <f>VLOOKUP(K429,TONG_SL!$A:$D,3,0)</f>
        <v>Túi</v>
      </c>
      <c r="R429" s="54">
        <v>20</v>
      </c>
      <c r="T429" s="1">
        <f>VLOOKUP(VLOOKUP(G429,Ma_KH!$A:$R,18,0)&amp;K429,Gia_MB!$A:$F,6,0)</f>
        <v>99952</v>
      </c>
      <c r="U429" s="14">
        <f t="shared" si="60"/>
        <v>1999040</v>
      </c>
      <c r="W429" s="64">
        <f t="shared" si="59"/>
        <v>0</v>
      </c>
      <c r="X429" s="3" t="str">
        <f t="shared" si="61"/>
        <v>8</v>
      </c>
      <c r="Z429" s="14">
        <f t="shared" si="62"/>
        <v>159923.20000000001</v>
      </c>
      <c r="AA429" s="7">
        <f>VLOOKUP(G429,Ma_KH!$A:$R,14,0)</f>
        <v>31</v>
      </c>
      <c r="AD429" s="7" t="str">
        <f>IFERROR(VLOOKUP(J429,'Chuyển Mã'!$B$3:$C$9,2,0),"")</f>
        <v>Tỉnh</v>
      </c>
      <c r="AE429" s="7" t="str">
        <f t="shared" si="55"/>
        <v>Gà muối 500g</v>
      </c>
      <c r="AF429" s="7">
        <f t="shared" si="56"/>
        <v>20</v>
      </c>
    </row>
    <row r="430" spans="1:32" x14ac:dyDescent="0.25">
      <c r="A430" s="11">
        <v>45903</v>
      </c>
      <c r="B430" s="25" t="s">
        <v>7219</v>
      </c>
      <c r="C430" s="12" t="s">
        <v>7214</v>
      </c>
      <c r="D430" s="16">
        <f t="shared" si="57"/>
        <v>45903</v>
      </c>
      <c r="G430" s="13" t="s">
        <v>7286</v>
      </c>
      <c r="I430" s="13" t="s">
        <v>7354</v>
      </c>
      <c r="J430" s="13" t="s">
        <v>1796</v>
      </c>
      <c r="K430" s="13" t="s">
        <v>27</v>
      </c>
      <c r="L430" s="25" t="str">
        <f>VLOOKUP($K430,TONG_SL!$A:$D,2,0)</f>
        <v>Chân giò heo muối 300g</v>
      </c>
      <c r="N430" s="25" t="str">
        <f t="shared" si="58"/>
        <v>K-C6</v>
      </c>
      <c r="Q430" s="25" t="str">
        <f>VLOOKUP(K430,TONG_SL!$A:$D,3,0)</f>
        <v>Túi</v>
      </c>
      <c r="R430" s="54">
        <v>20</v>
      </c>
      <c r="T430" s="1">
        <f>VLOOKUP(VLOOKUP(G430,Ma_KH!$A:$R,18,0)&amp;K430,Gia_MB!$A:$F,6,0)</f>
        <v>73431</v>
      </c>
      <c r="U430" s="14">
        <f t="shared" si="60"/>
        <v>1468620</v>
      </c>
      <c r="W430" s="64">
        <f t="shared" si="59"/>
        <v>0</v>
      </c>
      <c r="X430" s="3" t="str">
        <f t="shared" si="61"/>
        <v>8</v>
      </c>
      <c r="Z430" s="14">
        <f t="shared" si="62"/>
        <v>117489.60000000001</v>
      </c>
      <c r="AA430" s="7">
        <f>VLOOKUP(G430,Ma_KH!$A:$R,14,0)</f>
        <v>60</v>
      </c>
      <c r="AD430" s="7" t="str">
        <f>IFERROR(VLOOKUP(J430,'Chuyển Mã'!$B$3:$C$9,2,0),"")</f>
        <v>Tỉnh</v>
      </c>
      <c r="AE430" s="7" t="str">
        <f t="shared" si="55"/>
        <v>Chân giò heo muối 300g</v>
      </c>
      <c r="AF430" s="7">
        <f t="shared" si="56"/>
        <v>20</v>
      </c>
    </row>
    <row r="431" spans="1:32" x14ac:dyDescent="0.25">
      <c r="A431" s="11">
        <v>45903</v>
      </c>
      <c r="B431" s="25" t="s">
        <v>7219</v>
      </c>
      <c r="C431" s="12" t="s">
        <v>7214</v>
      </c>
      <c r="D431" s="16">
        <f t="shared" si="57"/>
        <v>45903</v>
      </c>
      <c r="G431" s="13" t="s">
        <v>7286</v>
      </c>
      <c r="I431" s="13" t="s">
        <v>7354</v>
      </c>
      <c r="J431" s="13" t="s">
        <v>1796</v>
      </c>
      <c r="K431" s="13" t="s">
        <v>30</v>
      </c>
      <c r="L431" s="25" t="str">
        <f>VLOOKUP($K431,TONG_SL!$A:$D,2,0)</f>
        <v>Gà muối 500g</v>
      </c>
      <c r="N431" s="25" t="str">
        <f t="shared" si="58"/>
        <v>K-C6</v>
      </c>
      <c r="Q431" s="25" t="str">
        <f>VLOOKUP(K431,TONG_SL!$A:$D,3,0)</f>
        <v>Túi</v>
      </c>
      <c r="R431" s="54">
        <v>12</v>
      </c>
      <c r="T431" s="1">
        <f>VLOOKUP(VLOOKUP(G431,Ma_KH!$A:$R,18,0)&amp;K431,Gia_MB!$A:$F,6,0)</f>
        <v>111058</v>
      </c>
      <c r="U431" s="14">
        <f t="shared" si="60"/>
        <v>1332696</v>
      </c>
      <c r="W431" s="64">
        <f t="shared" si="59"/>
        <v>0</v>
      </c>
      <c r="X431" s="3" t="str">
        <f t="shared" si="61"/>
        <v>8</v>
      </c>
      <c r="Z431" s="14">
        <f t="shared" si="62"/>
        <v>106615.68000000001</v>
      </c>
      <c r="AA431" s="7">
        <f>VLOOKUP(G431,Ma_KH!$A:$R,14,0)</f>
        <v>60</v>
      </c>
      <c r="AD431" s="7" t="str">
        <f>IFERROR(VLOOKUP(J431,'Chuyển Mã'!$B$3:$C$9,2,0),"")</f>
        <v>Tỉnh</v>
      </c>
      <c r="AE431" s="7" t="str">
        <f t="shared" si="55"/>
        <v>Gà muối 500g</v>
      </c>
      <c r="AF431" s="7">
        <f t="shared" si="56"/>
        <v>12</v>
      </c>
    </row>
    <row r="432" spans="1:32" x14ac:dyDescent="0.25">
      <c r="A432" s="11">
        <v>45903</v>
      </c>
      <c r="B432" s="25" t="s">
        <v>7219</v>
      </c>
      <c r="C432" s="12" t="s">
        <v>7214</v>
      </c>
      <c r="D432" s="16">
        <f t="shared" si="57"/>
        <v>45903</v>
      </c>
      <c r="G432" s="13" t="s">
        <v>7286</v>
      </c>
      <c r="I432" s="13" t="s">
        <v>7354</v>
      </c>
      <c r="J432" s="13" t="s">
        <v>1796</v>
      </c>
      <c r="K432" s="13" t="s">
        <v>7217</v>
      </c>
      <c r="L432" s="25" t="str">
        <f>VLOOKUP($K432,TONG_SL!$A:$D,2,0)</f>
        <v>Tai heo muối 200g</v>
      </c>
      <c r="N432" s="25" t="str">
        <f t="shared" si="58"/>
        <v>K-C6</v>
      </c>
      <c r="Q432" s="25" t="str">
        <f>VLOOKUP(K432,TONG_SL!$A:$D,3,0)</f>
        <v>Túi</v>
      </c>
      <c r="R432" s="54">
        <v>4</v>
      </c>
      <c r="T432" s="1">
        <f>VLOOKUP(VLOOKUP(G432,Ma_KH!$A:$R,18,0)&amp;K432,Gia_MB!$A:$F,6,0)</f>
        <v>55595</v>
      </c>
      <c r="U432" s="14">
        <f t="shared" si="60"/>
        <v>222380</v>
      </c>
      <c r="W432" s="64">
        <f t="shared" si="59"/>
        <v>0</v>
      </c>
      <c r="X432" s="3" t="str">
        <f t="shared" si="61"/>
        <v>8</v>
      </c>
      <c r="Z432" s="14">
        <f t="shared" si="62"/>
        <v>17790.400000000001</v>
      </c>
      <c r="AA432" s="7">
        <f>VLOOKUP(G432,Ma_KH!$A:$R,14,0)</f>
        <v>60</v>
      </c>
      <c r="AD432" s="7" t="str">
        <f>IFERROR(VLOOKUP(J432,'Chuyển Mã'!$B$3:$C$9,2,0),"")</f>
        <v>Tỉnh</v>
      </c>
      <c r="AE432" s="7" t="str">
        <f t="shared" si="55"/>
        <v>Tai heo muối 200g</v>
      </c>
      <c r="AF432" s="7">
        <f t="shared" si="56"/>
        <v>4</v>
      </c>
    </row>
    <row r="433" spans="1:32" x14ac:dyDescent="0.25">
      <c r="A433" s="11">
        <v>45903</v>
      </c>
      <c r="B433" s="25" t="s">
        <v>7219</v>
      </c>
      <c r="C433" s="12" t="s">
        <v>7214</v>
      </c>
      <c r="D433" s="16">
        <f t="shared" si="57"/>
        <v>45903</v>
      </c>
      <c r="G433" s="13" t="s">
        <v>7286</v>
      </c>
      <c r="I433" s="13" t="s">
        <v>7354</v>
      </c>
      <c r="J433" s="13" t="s">
        <v>1796</v>
      </c>
      <c r="K433" s="13" t="s">
        <v>47</v>
      </c>
      <c r="L433" s="25" t="str">
        <f>VLOOKUP($K433,TONG_SL!$A:$D,2,0)</f>
        <v>Giò lụa cây 250g</v>
      </c>
      <c r="N433" s="25" t="str">
        <f t="shared" si="58"/>
        <v>K-C6</v>
      </c>
      <c r="Q433" s="25" t="str">
        <f>VLOOKUP(K433,TONG_SL!$A:$D,3,0)</f>
        <v>Túi</v>
      </c>
      <c r="R433" s="54">
        <v>4</v>
      </c>
      <c r="T433" s="1">
        <f>VLOOKUP(VLOOKUP(G433,Ma_KH!$A:$R,18,0)&amp;K433,Gia_MB!$A:$F,6,0)</f>
        <v>49500</v>
      </c>
      <c r="U433" s="14">
        <f t="shared" si="60"/>
        <v>198000</v>
      </c>
      <c r="W433" s="64">
        <f t="shared" si="59"/>
        <v>0</v>
      </c>
      <c r="X433" s="3" t="str">
        <f t="shared" si="61"/>
        <v>8</v>
      </c>
      <c r="Z433" s="14">
        <f t="shared" si="62"/>
        <v>15840</v>
      </c>
      <c r="AA433" s="7">
        <f>VLOOKUP(G433,Ma_KH!$A:$R,14,0)</f>
        <v>60</v>
      </c>
      <c r="AD433" s="7" t="str">
        <f>IFERROR(VLOOKUP(J433,'Chuyển Mã'!$B$3:$C$9,2,0),"")</f>
        <v>Tỉnh</v>
      </c>
      <c r="AE433" s="7" t="str">
        <f t="shared" si="55"/>
        <v>Giò lụa cây 250g</v>
      </c>
      <c r="AF433" s="7">
        <f t="shared" si="56"/>
        <v>4</v>
      </c>
    </row>
    <row r="434" spans="1:32" x14ac:dyDescent="0.25">
      <c r="A434" s="11">
        <v>45903</v>
      </c>
      <c r="B434" s="25" t="s">
        <v>7219</v>
      </c>
      <c r="C434" s="12" t="s">
        <v>7214</v>
      </c>
      <c r="D434" s="16">
        <f t="shared" si="57"/>
        <v>45903</v>
      </c>
      <c r="G434" s="13" t="s">
        <v>7286</v>
      </c>
      <c r="I434" s="13" t="s">
        <v>7354</v>
      </c>
      <c r="J434" s="13" t="s">
        <v>1796</v>
      </c>
      <c r="K434" s="13" t="s">
        <v>49</v>
      </c>
      <c r="L434" s="25" t="str">
        <f>VLOOKUP($K434,TONG_SL!$A:$D,2,0)</f>
        <v>Giò sụn gà 250g</v>
      </c>
      <c r="N434" s="25" t="str">
        <f t="shared" si="58"/>
        <v>K-C6</v>
      </c>
      <c r="Q434" s="25" t="str">
        <f>VLOOKUP(K434,TONG_SL!$A:$D,3,0)</f>
        <v>Túi</v>
      </c>
      <c r="R434" s="54">
        <v>4</v>
      </c>
      <c r="T434" s="1">
        <f>VLOOKUP(VLOOKUP(G434,Ma_KH!$A:$R,18,0)&amp;K434,Gia_MB!$A:$F,6,0)</f>
        <v>50400</v>
      </c>
      <c r="U434" s="14">
        <f t="shared" si="60"/>
        <v>201600</v>
      </c>
      <c r="W434" s="64">
        <f t="shared" si="59"/>
        <v>0</v>
      </c>
      <c r="X434" s="3" t="str">
        <f t="shared" si="61"/>
        <v>8</v>
      </c>
      <c r="Z434" s="14">
        <f t="shared" si="62"/>
        <v>16128</v>
      </c>
      <c r="AA434" s="7">
        <f>VLOOKUP(G434,Ma_KH!$A:$R,14,0)</f>
        <v>60</v>
      </c>
      <c r="AD434" s="7" t="str">
        <f>IFERROR(VLOOKUP(J434,'Chuyển Mã'!$B$3:$C$9,2,0),"")</f>
        <v>Tỉnh</v>
      </c>
      <c r="AE434" s="7" t="str">
        <f t="shared" si="55"/>
        <v>Giò sụn gà 250g</v>
      </c>
      <c r="AF434" s="7">
        <f t="shared" si="56"/>
        <v>4</v>
      </c>
    </row>
    <row r="435" spans="1:32" x14ac:dyDescent="0.25">
      <c r="A435" s="11">
        <v>45903</v>
      </c>
      <c r="B435" s="25">
        <v>4175830870</v>
      </c>
      <c r="C435" s="12" t="s">
        <v>7214</v>
      </c>
      <c r="D435" s="16">
        <f t="shared" si="57"/>
        <v>45903</v>
      </c>
      <c r="G435" s="13" t="s">
        <v>7286</v>
      </c>
      <c r="I435" s="13" t="s">
        <v>7355</v>
      </c>
      <c r="J435" s="13" t="s">
        <v>1796</v>
      </c>
      <c r="K435" s="13" t="s">
        <v>7334</v>
      </c>
      <c r="L435" s="25" t="str">
        <f>VLOOKUP($K435,TONG_SL!$A:$D,2,0)</f>
        <v>Chả cốm 300g</v>
      </c>
      <c r="N435" s="25" t="str">
        <f t="shared" si="58"/>
        <v>K-C6</v>
      </c>
      <c r="Q435" s="25" t="str">
        <f>VLOOKUP(K435,TONG_SL!$A:$D,3,0)</f>
        <v>Túi</v>
      </c>
      <c r="R435" s="54">
        <v>8</v>
      </c>
      <c r="T435" s="1">
        <f>VLOOKUP(VLOOKUP(G435,Ma_KH!$A:$R,18,0)&amp;K435,Gia_MB!$A:$F,6,0)</f>
        <v>74250</v>
      </c>
      <c r="U435" s="14">
        <f t="shared" si="60"/>
        <v>594000</v>
      </c>
      <c r="W435" s="64">
        <f t="shared" si="59"/>
        <v>0</v>
      </c>
      <c r="X435" s="3" t="str">
        <f t="shared" si="61"/>
        <v>8</v>
      </c>
      <c r="Z435" s="14">
        <f t="shared" si="62"/>
        <v>47520</v>
      </c>
      <c r="AA435" s="7">
        <f>VLOOKUP(G435,Ma_KH!$A:$R,14,0)</f>
        <v>60</v>
      </c>
      <c r="AD435" s="7" t="str">
        <f>IFERROR(VLOOKUP(J435,'Chuyển Mã'!$B$3:$C$9,2,0),"")</f>
        <v>Tỉnh</v>
      </c>
      <c r="AE435" s="7" t="str">
        <f t="shared" si="55"/>
        <v>Chả cốm 300g</v>
      </c>
      <c r="AF435" s="7">
        <f t="shared" si="56"/>
        <v>8</v>
      </c>
    </row>
    <row r="436" spans="1:32" x14ac:dyDescent="0.25">
      <c r="A436" s="11">
        <v>45903</v>
      </c>
      <c r="B436" s="25">
        <v>4175830870</v>
      </c>
      <c r="C436" s="12" t="s">
        <v>7214</v>
      </c>
      <c r="D436" s="16">
        <f t="shared" si="57"/>
        <v>45903</v>
      </c>
      <c r="G436" s="13" t="s">
        <v>7286</v>
      </c>
      <c r="I436" s="13" t="s">
        <v>7355</v>
      </c>
      <c r="J436" s="13" t="s">
        <v>1796</v>
      </c>
      <c r="K436" s="13" t="s">
        <v>7217</v>
      </c>
      <c r="L436" s="25" t="str">
        <f>VLOOKUP($K436,TONG_SL!$A:$D,2,0)</f>
        <v>Tai heo muối 200g</v>
      </c>
      <c r="N436" s="25" t="str">
        <f t="shared" si="58"/>
        <v>K-C6</v>
      </c>
      <c r="Q436" s="25" t="str">
        <f>VLOOKUP(K436,TONG_SL!$A:$D,3,0)</f>
        <v>Túi</v>
      </c>
      <c r="R436" s="54">
        <v>6</v>
      </c>
      <c r="T436" s="1">
        <f>VLOOKUP(VLOOKUP(G436,Ma_KH!$A:$R,18,0)&amp;K436,Gia_MB!$A:$F,6,0)</f>
        <v>55595</v>
      </c>
      <c r="U436" s="14">
        <f t="shared" si="60"/>
        <v>333570</v>
      </c>
      <c r="W436" s="64">
        <f t="shared" si="59"/>
        <v>0</v>
      </c>
      <c r="X436" s="3" t="str">
        <f t="shared" si="61"/>
        <v>8</v>
      </c>
      <c r="Z436" s="14">
        <f t="shared" si="62"/>
        <v>26685.600000000002</v>
      </c>
      <c r="AA436" s="7">
        <f>VLOOKUP(G436,Ma_KH!$A:$R,14,0)</f>
        <v>60</v>
      </c>
      <c r="AD436" s="7" t="str">
        <f>IFERROR(VLOOKUP(J436,'Chuyển Mã'!$B$3:$C$9,2,0),"")</f>
        <v>Tỉnh</v>
      </c>
      <c r="AE436" s="7" t="str">
        <f t="shared" si="55"/>
        <v>Tai heo muối 200g</v>
      </c>
      <c r="AF436" s="7">
        <f t="shared" si="56"/>
        <v>6</v>
      </c>
    </row>
    <row r="437" spans="1:32" x14ac:dyDescent="0.25">
      <c r="A437" s="11">
        <v>45903</v>
      </c>
      <c r="B437" s="25">
        <v>4175830870</v>
      </c>
      <c r="C437" s="12" t="s">
        <v>7214</v>
      </c>
      <c r="D437" s="16">
        <f t="shared" si="57"/>
        <v>45903</v>
      </c>
      <c r="G437" s="13" t="s">
        <v>7286</v>
      </c>
      <c r="I437" s="13" t="s">
        <v>7355</v>
      </c>
      <c r="J437" s="13" t="s">
        <v>1796</v>
      </c>
      <c r="K437" s="13" t="s">
        <v>30</v>
      </c>
      <c r="L437" s="25" t="str">
        <f>VLOOKUP($K437,TONG_SL!$A:$D,2,0)</f>
        <v>Gà muối 500g</v>
      </c>
      <c r="N437" s="25" t="str">
        <f t="shared" si="58"/>
        <v>K-C6</v>
      </c>
      <c r="Q437" s="25" t="str">
        <f>VLOOKUP(K437,TONG_SL!$A:$D,3,0)</f>
        <v>Túi</v>
      </c>
      <c r="R437" s="54">
        <v>18</v>
      </c>
      <c r="T437" s="1">
        <f>VLOOKUP(VLOOKUP(G437,Ma_KH!$A:$R,18,0)&amp;K437,Gia_MB!$A:$F,6,0)</f>
        <v>111058</v>
      </c>
      <c r="U437" s="14">
        <f t="shared" si="60"/>
        <v>1999044</v>
      </c>
      <c r="W437" s="64">
        <f t="shared" si="59"/>
        <v>0</v>
      </c>
      <c r="X437" s="3" t="str">
        <f t="shared" si="61"/>
        <v>8</v>
      </c>
      <c r="Z437" s="14">
        <f t="shared" si="62"/>
        <v>159923.51999999999</v>
      </c>
      <c r="AA437" s="7">
        <f>VLOOKUP(G437,Ma_KH!$A:$R,14,0)</f>
        <v>60</v>
      </c>
      <c r="AD437" s="7" t="str">
        <f>IFERROR(VLOOKUP(J437,'Chuyển Mã'!$B$3:$C$9,2,0),"")</f>
        <v>Tỉnh</v>
      </c>
      <c r="AE437" s="7" t="str">
        <f t="shared" si="55"/>
        <v>Gà muối 500g</v>
      </c>
      <c r="AF437" s="7">
        <f t="shared" si="56"/>
        <v>18</v>
      </c>
    </row>
    <row r="438" spans="1:32" x14ac:dyDescent="0.25">
      <c r="A438" s="11">
        <v>45903</v>
      </c>
      <c r="B438" s="25">
        <v>4175830870</v>
      </c>
      <c r="C438" s="12" t="s">
        <v>7214</v>
      </c>
      <c r="D438" s="16">
        <f t="shared" si="57"/>
        <v>45903</v>
      </c>
      <c r="G438" s="13" t="s">
        <v>7286</v>
      </c>
      <c r="I438" s="13" t="s">
        <v>7355</v>
      </c>
      <c r="J438" s="13" t="s">
        <v>1796</v>
      </c>
      <c r="K438" s="13" t="s">
        <v>27</v>
      </c>
      <c r="L438" s="25" t="str">
        <f>VLOOKUP($K438,TONG_SL!$A:$D,2,0)</f>
        <v>Chân giò heo muối 300g</v>
      </c>
      <c r="N438" s="25" t="str">
        <f t="shared" si="58"/>
        <v>K-C6</v>
      </c>
      <c r="Q438" s="25" t="str">
        <f>VLOOKUP(K438,TONG_SL!$A:$D,3,0)</f>
        <v>Túi</v>
      </c>
      <c r="R438" s="54">
        <v>10</v>
      </c>
      <c r="T438" s="1">
        <f>VLOOKUP(VLOOKUP(G438,Ma_KH!$A:$R,18,0)&amp;K438,Gia_MB!$A:$F,6,0)</f>
        <v>73431</v>
      </c>
      <c r="U438" s="14">
        <f t="shared" si="60"/>
        <v>734310</v>
      </c>
      <c r="W438" s="64">
        <f t="shared" si="59"/>
        <v>0</v>
      </c>
      <c r="X438" s="3" t="str">
        <f t="shared" si="61"/>
        <v>8</v>
      </c>
      <c r="Z438" s="14">
        <f t="shared" si="62"/>
        <v>58744.800000000003</v>
      </c>
      <c r="AA438" s="7">
        <f>VLOOKUP(G438,Ma_KH!$A:$R,14,0)</f>
        <v>60</v>
      </c>
      <c r="AD438" s="7" t="str">
        <f>IFERROR(VLOOKUP(J438,'Chuyển Mã'!$B$3:$C$9,2,0),"")</f>
        <v>Tỉnh</v>
      </c>
      <c r="AE438" s="7" t="str">
        <f t="shared" si="55"/>
        <v>Chân giò heo muối 300g</v>
      </c>
      <c r="AF438" s="7">
        <f t="shared" si="56"/>
        <v>10</v>
      </c>
    </row>
    <row r="439" spans="1:32" x14ac:dyDescent="0.25">
      <c r="A439" s="11">
        <v>45903</v>
      </c>
      <c r="B439" s="25">
        <v>4175830870</v>
      </c>
      <c r="C439" s="12" t="s">
        <v>7214</v>
      </c>
      <c r="D439" s="16">
        <f t="shared" si="57"/>
        <v>45903</v>
      </c>
      <c r="G439" s="13" t="s">
        <v>7286</v>
      </c>
      <c r="I439" s="13" t="s">
        <v>7355</v>
      </c>
      <c r="J439" s="13" t="s">
        <v>1796</v>
      </c>
      <c r="K439" s="13" t="s">
        <v>49</v>
      </c>
      <c r="L439" s="25" t="str">
        <f>VLOOKUP($K439,TONG_SL!$A:$D,2,0)</f>
        <v>Giò sụn gà 250g</v>
      </c>
      <c r="N439" s="25" t="str">
        <f t="shared" si="58"/>
        <v>K-C6</v>
      </c>
      <c r="Q439" s="25" t="str">
        <f>VLOOKUP(K439,TONG_SL!$A:$D,3,0)</f>
        <v>Túi</v>
      </c>
      <c r="R439" s="54">
        <v>8</v>
      </c>
      <c r="T439" s="1">
        <f>VLOOKUP(VLOOKUP(G439,Ma_KH!$A:$R,18,0)&amp;K439,Gia_MB!$A:$F,6,0)</f>
        <v>50400</v>
      </c>
      <c r="U439" s="14">
        <f t="shared" si="60"/>
        <v>403200</v>
      </c>
      <c r="W439" s="64">
        <f t="shared" si="59"/>
        <v>0</v>
      </c>
      <c r="X439" s="3" t="str">
        <f t="shared" si="61"/>
        <v>8</v>
      </c>
      <c r="Z439" s="14">
        <f t="shared" si="62"/>
        <v>32256</v>
      </c>
      <c r="AA439" s="7">
        <f>VLOOKUP(G439,Ma_KH!$A:$R,14,0)</f>
        <v>60</v>
      </c>
      <c r="AD439" s="7" t="str">
        <f>IFERROR(VLOOKUP(J439,'Chuyển Mã'!$B$3:$C$9,2,0),"")</f>
        <v>Tỉnh</v>
      </c>
      <c r="AE439" s="7" t="str">
        <f t="shared" si="55"/>
        <v>Giò sụn gà 250g</v>
      </c>
      <c r="AF439" s="7">
        <f t="shared" si="56"/>
        <v>8</v>
      </c>
    </row>
    <row r="440" spans="1:32" x14ac:dyDescent="0.25">
      <c r="A440" s="11">
        <v>45903</v>
      </c>
      <c r="B440" s="25">
        <v>4175830870</v>
      </c>
      <c r="C440" s="12" t="s">
        <v>7214</v>
      </c>
      <c r="D440" s="16">
        <f t="shared" si="57"/>
        <v>45903</v>
      </c>
      <c r="G440" s="13" t="s">
        <v>7286</v>
      </c>
      <c r="I440" s="13" t="s">
        <v>7355</v>
      </c>
      <c r="J440" s="13" t="s">
        <v>1796</v>
      </c>
      <c r="K440" s="13" t="s">
        <v>47</v>
      </c>
      <c r="L440" s="25" t="str">
        <f>VLOOKUP($K440,TONG_SL!$A:$D,2,0)</f>
        <v>Giò lụa cây 250g</v>
      </c>
      <c r="N440" s="25" t="str">
        <f t="shared" si="58"/>
        <v>K-C6</v>
      </c>
      <c r="Q440" s="25" t="str">
        <f>VLOOKUP(K440,TONG_SL!$A:$D,3,0)</f>
        <v>Túi</v>
      </c>
      <c r="R440" s="54">
        <v>8</v>
      </c>
      <c r="T440" s="1">
        <f>VLOOKUP(VLOOKUP(G440,Ma_KH!$A:$R,18,0)&amp;K440,Gia_MB!$A:$F,6,0)</f>
        <v>49500</v>
      </c>
      <c r="U440" s="14">
        <f t="shared" si="60"/>
        <v>396000</v>
      </c>
      <c r="W440" s="64">
        <f t="shared" si="59"/>
        <v>0</v>
      </c>
      <c r="X440" s="3" t="str">
        <f t="shared" si="61"/>
        <v>8</v>
      </c>
      <c r="Z440" s="14">
        <f t="shared" si="62"/>
        <v>31680</v>
      </c>
      <c r="AA440" s="7">
        <f>VLOOKUP(G440,Ma_KH!$A:$R,14,0)</f>
        <v>60</v>
      </c>
      <c r="AD440" s="7" t="str">
        <f>IFERROR(VLOOKUP(J440,'Chuyển Mã'!$B$3:$C$9,2,0),"")</f>
        <v>Tỉnh</v>
      </c>
      <c r="AE440" s="7" t="str">
        <f t="shared" si="55"/>
        <v>Giò lụa cây 250g</v>
      </c>
      <c r="AF440" s="7">
        <f t="shared" si="56"/>
        <v>8</v>
      </c>
    </row>
    <row r="441" spans="1:32" x14ac:dyDescent="0.25">
      <c r="A441" s="11">
        <v>45903</v>
      </c>
      <c r="B441" s="25">
        <v>4176318385</v>
      </c>
      <c r="C441" s="12" t="s">
        <v>7214</v>
      </c>
      <c r="D441" s="16">
        <f t="shared" si="57"/>
        <v>45903</v>
      </c>
      <c r="G441" s="13" t="s">
        <v>7286</v>
      </c>
      <c r="I441" s="13" t="s">
        <v>7356</v>
      </c>
      <c r="J441" s="13" t="s">
        <v>1796</v>
      </c>
      <c r="K441" s="13" t="s">
        <v>41</v>
      </c>
      <c r="L441" s="25" t="str">
        <f>VLOOKUP($K441,TONG_SL!$A:$D,2,0)</f>
        <v>Chả nướng 300g</v>
      </c>
      <c r="N441" s="25" t="str">
        <f t="shared" si="58"/>
        <v>K-C6</v>
      </c>
      <c r="Q441" s="25" t="str">
        <f>VLOOKUP(K441,TONG_SL!$A:$D,3,0)</f>
        <v>Túi</v>
      </c>
      <c r="R441" s="54">
        <v>4</v>
      </c>
      <c r="T441" s="1">
        <f>VLOOKUP(VLOOKUP(G441,Ma_KH!$A:$R,18,0)&amp;K441,Gia_MB!$A:$F,6,0)</f>
        <v>70950</v>
      </c>
      <c r="U441" s="14">
        <f t="shared" si="60"/>
        <v>283800</v>
      </c>
      <c r="W441" s="64">
        <f t="shared" si="59"/>
        <v>0</v>
      </c>
      <c r="X441" s="3" t="str">
        <f t="shared" si="61"/>
        <v>8</v>
      </c>
      <c r="Z441" s="14">
        <f t="shared" si="62"/>
        <v>22704</v>
      </c>
      <c r="AA441" s="7">
        <f>VLOOKUP(G441,Ma_KH!$A:$R,14,0)</f>
        <v>60</v>
      </c>
      <c r="AD441" s="7" t="str">
        <f>IFERROR(VLOOKUP(J441,'Chuyển Mã'!$B$3:$C$9,2,0),"")</f>
        <v>Tỉnh</v>
      </c>
      <c r="AE441" s="7" t="str">
        <f t="shared" si="55"/>
        <v>Chả nướng 300g</v>
      </c>
      <c r="AF441" s="7">
        <f t="shared" si="56"/>
        <v>4</v>
      </c>
    </row>
    <row r="442" spans="1:32" x14ac:dyDescent="0.25">
      <c r="A442" s="11">
        <v>45903</v>
      </c>
      <c r="B442" s="25">
        <v>4176318385</v>
      </c>
      <c r="C442" s="12" t="s">
        <v>7214</v>
      </c>
      <c r="D442" s="16">
        <f t="shared" si="57"/>
        <v>45903</v>
      </c>
      <c r="G442" s="13" t="s">
        <v>7286</v>
      </c>
      <c r="I442" s="13" t="s">
        <v>7356</v>
      </c>
      <c r="J442" s="13" t="s">
        <v>1796</v>
      </c>
      <c r="K442" s="13" t="s">
        <v>35</v>
      </c>
      <c r="L442" s="25" t="str">
        <f>VLOOKUP($K442,TONG_SL!$A:$D,2,0)</f>
        <v>Tai heo muối 200g</v>
      </c>
      <c r="N442" s="25" t="str">
        <f t="shared" si="58"/>
        <v>K-C6</v>
      </c>
      <c r="Q442" s="25" t="str">
        <f>VLOOKUP(K442,TONG_SL!$A:$D,3,0)</f>
        <v>Túi</v>
      </c>
      <c r="R442" s="54">
        <v>3</v>
      </c>
      <c r="T442" s="1">
        <f>VLOOKUP(VLOOKUP(G442,Ma_KH!$A:$R,18,0)&amp;K442,Gia_MB!$A:$F,6,0)</f>
        <v>55595</v>
      </c>
      <c r="U442" s="14">
        <f t="shared" si="60"/>
        <v>166785</v>
      </c>
      <c r="W442" s="64">
        <f t="shared" si="59"/>
        <v>0</v>
      </c>
      <c r="X442" s="3" t="str">
        <f t="shared" si="61"/>
        <v>8</v>
      </c>
      <c r="Z442" s="14">
        <f t="shared" si="62"/>
        <v>13342.800000000001</v>
      </c>
      <c r="AA442" s="7">
        <f>VLOOKUP(G442,Ma_KH!$A:$R,14,0)</f>
        <v>60</v>
      </c>
      <c r="AD442" s="7" t="str">
        <f>IFERROR(VLOOKUP(J442,'Chuyển Mã'!$B$3:$C$9,2,0),"")</f>
        <v>Tỉnh</v>
      </c>
      <c r="AE442" s="7" t="str">
        <f t="shared" si="55"/>
        <v>Tai heo muối 200g</v>
      </c>
      <c r="AF442" s="7">
        <f t="shared" si="56"/>
        <v>3</v>
      </c>
    </row>
    <row r="443" spans="1:32" x14ac:dyDescent="0.25">
      <c r="A443" s="11">
        <v>45903</v>
      </c>
      <c r="B443" s="25">
        <v>4176318385</v>
      </c>
      <c r="C443" s="12" t="s">
        <v>7214</v>
      </c>
      <c r="D443" s="16">
        <f t="shared" si="57"/>
        <v>45903</v>
      </c>
      <c r="G443" s="13" t="s">
        <v>7286</v>
      </c>
      <c r="I443" s="13" t="s">
        <v>7356</v>
      </c>
      <c r="J443" s="13" t="s">
        <v>1796</v>
      </c>
      <c r="K443" s="13" t="s">
        <v>39</v>
      </c>
      <c r="L443" s="25" t="str">
        <f>VLOOKUP($K443,TONG_SL!$A:$D,2,0)</f>
        <v>Chả cốm 300g</v>
      </c>
      <c r="N443" s="25" t="str">
        <f t="shared" si="58"/>
        <v>K-C6</v>
      </c>
      <c r="Q443" s="25" t="str">
        <f>VLOOKUP(K443,TONG_SL!$A:$D,3,0)</f>
        <v>Túi</v>
      </c>
      <c r="R443" s="54">
        <v>20</v>
      </c>
      <c r="T443" s="1">
        <f>VLOOKUP(VLOOKUP(G443,Ma_KH!$A:$R,18,0)&amp;K443,Gia_MB!$A:$F,6,0)</f>
        <v>74250</v>
      </c>
      <c r="U443" s="14">
        <f t="shared" si="60"/>
        <v>1485000</v>
      </c>
      <c r="W443" s="64">
        <f t="shared" si="59"/>
        <v>0</v>
      </c>
      <c r="X443" s="3" t="str">
        <f t="shared" si="61"/>
        <v>8</v>
      </c>
      <c r="Z443" s="14">
        <f t="shared" si="62"/>
        <v>118800</v>
      </c>
      <c r="AA443" s="7">
        <f>VLOOKUP(G443,Ma_KH!$A:$R,14,0)</f>
        <v>60</v>
      </c>
      <c r="AD443" s="7" t="str">
        <f>IFERROR(VLOOKUP(J443,'Chuyển Mã'!$B$3:$C$9,2,0),"")</f>
        <v>Tỉnh</v>
      </c>
      <c r="AE443" s="7" t="str">
        <f t="shared" si="55"/>
        <v>Chả cốm 300g</v>
      </c>
      <c r="AF443" s="7">
        <f t="shared" si="56"/>
        <v>20</v>
      </c>
    </row>
    <row r="444" spans="1:32" x14ac:dyDescent="0.25">
      <c r="A444" s="11">
        <v>45903</v>
      </c>
      <c r="B444" s="25">
        <v>4176318385</v>
      </c>
      <c r="C444" s="12" t="s">
        <v>7214</v>
      </c>
      <c r="D444" s="16">
        <f t="shared" si="57"/>
        <v>45903</v>
      </c>
      <c r="G444" s="13" t="s">
        <v>7286</v>
      </c>
      <c r="I444" s="13" t="s">
        <v>7356</v>
      </c>
      <c r="J444" s="13" t="s">
        <v>1796</v>
      </c>
      <c r="K444" s="13" t="s">
        <v>30</v>
      </c>
      <c r="L444" s="25" t="str">
        <f>VLOOKUP($K444,TONG_SL!$A:$D,2,0)</f>
        <v>Gà muối 500g</v>
      </c>
      <c r="N444" s="25" t="str">
        <f t="shared" si="58"/>
        <v>K-C6</v>
      </c>
      <c r="Q444" s="25" t="str">
        <f>VLOOKUP(K444,TONG_SL!$A:$D,3,0)</f>
        <v>Túi</v>
      </c>
      <c r="R444" s="54">
        <v>13</v>
      </c>
      <c r="T444" s="1">
        <f>VLOOKUP(VLOOKUP(G444,Ma_KH!$A:$R,18,0)&amp;K444,Gia_MB!$A:$F,6,0)</f>
        <v>111058</v>
      </c>
      <c r="U444" s="14">
        <f t="shared" si="60"/>
        <v>1443754</v>
      </c>
      <c r="W444" s="64">
        <f t="shared" si="59"/>
        <v>0</v>
      </c>
      <c r="X444" s="3" t="str">
        <f t="shared" si="61"/>
        <v>8</v>
      </c>
      <c r="Z444" s="14">
        <f t="shared" si="62"/>
        <v>115500.32</v>
      </c>
      <c r="AA444" s="7">
        <f>VLOOKUP(G444,Ma_KH!$A:$R,14,0)</f>
        <v>60</v>
      </c>
      <c r="AD444" s="7" t="str">
        <f>IFERROR(VLOOKUP(J444,'Chuyển Mã'!$B$3:$C$9,2,0),"")</f>
        <v>Tỉnh</v>
      </c>
      <c r="AE444" s="7" t="str">
        <f t="shared" si="55"/>
        <v>Gà muối 500g</v>
      </c>
      <c r="AF444" s="7">
        <f t="shared" si="56"/>
        <v>13</v>
      </c>
    </row>
    <row r="445" spans="1:32" x14ac:dyDescent="0.25">
      <c r="A445" s="11">
        <v>45903</v>
      </c>
      <c r="B445" s="25">
        <v>4176318385</v>
      </c>
      <c r="C445" s="12" t="s">
        <v>7214</v>
      </c>
      <c r="D445" s="16">
        <f t="shared" si="57"/>
        <v>45903</v>
      </c>
      <c r="G445" s="13" t="s">
        <v>7286</v>
      </c>
      <c r="I445" s="13" t="s">
        <v>7356</v>
      </c>
      <c r="J445" s="13" t="s">
        <v>1796</v>
      </c>
      <c r="K445" s="13" t="s">
        <v>32</v>
      </c>
      <c r="L445" s="25" t="str">
        <f>VLOOKUP($K445,TONG_SL!$A:$D,2,0)</f>
        <v>Giò Tai Lưỡi Xào 250</v>
      </c>
      <c r="N445" s="25" t="str">
        <f t="shared" si="58"/>
        <v>K-C6</v>
      </c>
      <c r="Q445" s="25" t="str">
        <f>VLOOKUP(K445,TONG_SL!$A:$D,3,0)</f>
        <v>Túi</v>
      </c>
      <c r="R445" s="54">
        <v>10</v>
      </c>
      <c r="T445" s="1">
        <f>VLOOKUP(VLOOKUP(G445,Ma_KH!$A:$R,18,0)&amp;K445,Gia_MB!$A:$F,6,0)</f>
        <v>50183</v>
      </c>
      <c r="U445" s="14">
        <f t="shared" si="60"/>
        <v>501830</v>
      </c>
      <c r="W445" s="64">
        <f t="shared" si="59"/>
        <v>0</v>
      </c>
      <c r="X445" s="3" t="str">
        <f t="shared" si="61"/>
        <v>8</v>
      </c>
      <c r="Z445" s="14">
        <f t="shared" si="62"/>
        <v>40146.400000000001</v>
      </c>
      <c r="AA445" s="7">
        <f>VLOOKUP(G445,Ma_KH!$A:$R,14,0)</f>
        <v>60</v>
      </c>
      <c r="AD445" s="7" t="str">
        <f>IFERROR(VLOOKUP(J445,'Chuyển Mã'!$B$3:$C$9,2,0),"")</f>
        <v>Tỉnh</v>
      </c>
      <c r="AE445" s="7" t="str">
        <f t="shared" si="55"/>
        <v>Giò Tai Lưỡi Xào 250</v>
      </c>
      <c r="AF445" s="7">
        <f t="shared" si="56"/>
        <v>10</v>
      </c>
    </row>
    <row r="446" spans="1:32" x14ac:dyDescent="0.25">
      <c r="A446" s="11">
        <v>45903</v>
      </c>
      <c r="B446" s="25">
        <v>4176318385</v>
      </c>
      <c r="C446" s="12" t="s">
        <v>7214</v>
      </c>
      <c r="D446" s="16">
        <f t="shared" si="57"/>
        <v>45903</v>
      </c>
      <c r="G446" s="13" t="s">
        <v>7286</v>
      </c>
      <c r="I446" s="13" t="s">
        <v>7356</v>
      </c>
      <c r="J446" s="13" t="s">
        <v>1796</v>
      </c>
      <c r="K446" s="13" t="s">
        <v>27</v>
      </c>
      <c r="L446" s="25" t="str">
        <f>VLOOKUP($K446,TONG_SL!$A:$D,2,0)</f>
        <v>Chân giò heo muối 300g</v>
      </c>
      <c r="N446" s="25" t="str">
        <f t="shared" si="58"/>
        <v>K-C6</v>
      </c>
      <c r="Q446" s="25" t="str">
        <f>VLOOKUP(K446,TONG_SL!$A:$D,3,0)</f>
        <v>Túi</v>
      </c>
      <c r="R446" s="54">
        <v>8</v>
      </c>
      <c r="T446" s="1">
        <f>VLOOKUP(VLOOKUP(G446,Ma_KH!$A:$R,18,0)&amp;K446,Gia_MB!$A:$F,6,0)</f>
        <v>73431</v>
      </c>
      <c r="U446" s="14">
        <f t="shared" si="60"/>
        <v>587448</v>
      </c>
      <c r="W446" s="64">
        <f t="shared" si="59"/>
        <v>0</v>
      </c>
      <c r="X446" s="3" t="str">
        <f t="shared" si="61"/>
        <v>8</v>
      </c>
      <c r="Z446" s="14">
        <f t="shared" si="62"/>
        <v>46995.840000000004</v>
      </c>
      <c r="AA446" s="7">
        <f>VLOOKUP(G446,Ma_KH!$A:$R,14,0)</f>
        <v>60</v>
      </c>
      <c r="AD446" s="7" t="str">
        <f>IFERROR(VLOOKUP(J446,'Chuyển Mã'!$B$3:$C$9,2,0),"")</f>
        <v>Tỉnh</v>
      </c>
      <c r="AE446" s="7" t="str">
        <f t="shared" si="55"/>
        <v>Chân giò heo muối 300g</v>
      </c>
      <c r="AF446" s="7">
        <f t="shared" si="56"/>
        <v>8</v>
      </c>
    </row>
    <row r="447" spans="1:32" x14ac:dyDescent="0.25">
      <c r="A447" s="11">
        <v>45903</v>
      </c>
      <c r="B447" s="25">
        <v>4176318385</v>
      </c>
      <c r="C447" s="12" t="s">
        <v>7214</v>
      </c>
      <c r="D447" s="16">
        <f t="shared" si="57"/>
        <v>45903</v>
      </c>
      <c r="G447" s="13" t="s">
        <v>7286</v>
      </c>
      <c r="I447" s="13" t="s">
        <v>7356</v>
      </c>
      <c r="J447" s="13" t="s">
        <v>1796</v>
      </c>
      <c r="K447" s="13" t="s">
        <v>51</v>
      </c>
      <c r="L447" s="25" t="str">
        <f>VLOOKUP($K447,TONG_SL!$A:$D,2,0)</f>
        <v>Mọc Nấm Hương 250g</v>
      </c>
      <c r="N447" s="25" t="str">
        <f t="shared" si="58"/>
        <v>K-C6</v>
      </c>
      <c r="Q447" s="25" t="str">
        <f>VLOOKUP(K447,TONG_SL!$A:$D,3,0)</f>
        <v>Túi</v>
      </c>
      <c r="R447" s="54">
        <v>17</v>
      </c>
      <c r="T447" s="1">
        <f>VLOOKUP(VLOOKUP(G447,Ma_KH!$A:$R,18,0)&amp;K447,Gia_MB!$A:$F,6,0)</f>
        <v>46000</v>
      </c>
      <c r="U447" s="14">
        <f t="shared" si="60"/>
        <v>782000</v>
      </c>
      <c r="W447" s="64">
        <f t="shared" si="59"/>
        <v>0</v>
      </c>
      <c r="X447" s="3" t="str">
        <f t="shared" si="61"/>
        <v>8</v>
      </c>
      <c r="Z447" s="14">
        <f t="shared" si="62"/>
        <v>62560</v>
      </c>
      <c r="AA447" s="7">
        <f>VLOOKUP(G447,Ma_KH!$A:$R,14,0)</f>
        <v>60</v>
      </c>
      <c r="AD447" s="7" t="str">
        <f>IFERROR(VLOOKUP(J447,'Chuyển Mã'!$B$3:$C$9,2,0),"")</f>
        <v>Tỉnh</v>
      </c>
      <c r="AE447" s="7" t="str">
        <f t="shared" si="55"/>
        <v>Mọc Nấm Hương 250g</v>
      </c>
      <c r="AF447" s="7">
        <f t="shared" si="56"/>
        <v>17</v>
      </c>
    </row>
    <row r="448" spans="1:32" x14ac:dyDescent="0.25">
      <c r="A448" s="11">
        <v>45903</v>
      </c>
      <c r="B448" s="25">
        <v>4176318191</v>
      </c>
      <c r="C448" s="12" t="s">
        <v>7214</v>
      </c>
      <c r="D448" s="16">
        <f t="shared" si="57"/>
        <v>45903</v>
      </c>
      <c r="G448" s="13" t="s">
        <v>7286</v>
      </c>
      <c r="I448" s="13" t="s">
        <v>7357</v>
      </c>
      <c r="J448" s="13" t="s">
        <v>1796</v>
      </c>
      <c r="K448" s="13" t="s">
        <v>35</v>
      </c>
      <c r="L448" s="25" t="str">
        <f>VLOOKUP($K448,TONG_SL!$A:$D,2,0)</f>
        <v>Tai heo muối 200g</v>
      </c>
      <c r="N448" s="25" t="str">
        <f t="shared" si="58"/>
        <v>K-C6</v>
      </c>
      <c r="Q448" s="25" t="str">
        <f>VLOOKUP(K448,TONG_SL!$A:$D,3,0)</f>
        <v>Túi</v>
      </c>
      <c r="R448" s="54">
        <v>5</v>
      </c>
      <c r="T448" s="1">
        <f>VLOOKUP(VLOOKUP(G448,Ma_KH!$A:$R,18,0)&amp;K448,Gia_MB!$A:$F,6,0)</f>
        <v>55595</v>
      </c>
      <c r="U448" s="14">
        <f t="shared" si="60"/>
        <v>277975</v>
      </c>
      <c r="W448" s="64">
        <f t="shared" si="59"/>
        <v>0</v>
      </c>
      <c r="X448" s="3" t="str">
        <f t="shared" si="61"/>
        <v>8</v>
      </c>
      <c r="Z448" s="14">
        <f t="shared" si="62"/>
        <v>22238</v>
      </c>
      <c r="AA448" s="7">
        <f>VLOOKUP(G448,Ma_KH!$A:$R,14,0)</f>
        <v>60</v>
      </c>
      <c r="AD448" s="7" t="str">
        <f>IFERROR(VLOOKUP(J448,'Chuyển Mã'!$B$3:$C$9,2,0),"")</f>
        <v>Tỉnh</v>
      </c>
      <c r="AE448" s="7" t="str">
        <f t="shared" si="55"/>
        <v>Tai heo muối 200g</v>
      </c>
      <c r="AF448" s="7">
        <f t="shared" si="56"/>
        <v>5</v>
      </c>
    </row>
    <row r="449" spans="1:32" x14ac:dyDescent="0.25">
      <c r="A449" s="11">
        <v>45903</v>
      </c>
      <c r="B449" s="25">
        <v>4176318191</v>
      </c>
      <c r="C449" s="12" t="s">
        <v>7214</v>
      </c>
      <c r="D449" s="16">
        <f t="shared" si="57"/>
        <v>45903</v>
      </c>
      <c r="G449" s="13" t="s">
        <v>7286</v>
      </c>
      <c r="I449" s="13" t="s">
        <v>7357</v>
      </c>
      <c r="J449" s="13" t="s">
        <v>1796</v>
      </c>
      <c r="K449" s="13" t="s">
        <v>39</v>
      </c>
      <c r="L449" s="25" t="str">
        <f>VLOOKUP($K449,TONG_SL!$A:$D,2,0)</f>
        <v>Chả cốm 300g</v>
      </c>
      <c r="N449" s="25" t="str">
        <f t="shared" si="58"/>
        <v>K-C6</v>
      </c>
      <c r="Q449" s="25" t="str">
        <f>VLOOKUP(K449,TONG_SL!$A:$D,3,0)</f>
        <v>Túi</v>
      </c>
      <c r="R449" s="54">
        <v>11</v>
      </c>
      <c r="T449" s="1">
        <f>VLOOKUP(VLOOKUP(G449,Ma_KH!$A:$R,18,0)&amp;K449,Gia_MB!$A:$F,6,0)</f>
        <v>74250</v>
      </c>
      <c r="U449" s="14">
        <f t="shared" si="60"/>
        <v>816750</v>
      </c>
      <c r="W449" s="64">
        <f t="shared" si="59"/>
        <v>0</v>
      </c>
      <c r="X449" s="3" t="str">
        <f t="shared" si="61"/>
        <v>8</v>
      </c>
      <c r="Z449" s="14">
        <f t="shared" si="62"/>
        <v>65340</v>
      </c>
      <c r="AA449" s="7">
        <f>VLOOKUP(G449,Ma_KH!$A:$R,14,0)</f>
        <v>60</v>
      </c>
      <c r="AD449" s="7" t="str">
        <f>IFERROR(VLOOKUP(J449,'Chuyển Mã'!$B$3:$C$9,2,0),"")</f>
        <v>Tỉnh</v>
      </c>
      <c r="AE449" s="7" t="str">
        <f t="shared" si="55"/>
        <v>Chả cốm 300g</v>
      </c>
      <c r="AF449" s="7">
        <f t="shared" si="56"/>
        <v>11</v>
      </c>
    </row>
    <row r="450" spans="1:32" x14ac:dyDescent="0.25">
      <c r="A450" s="11">
        <v>45903</v>
      </c>
      <c r="B450" s="25">
        <v>4176318191</v>
      </c>
      <c r="C450" s="12" t="s">
        <v>7214</v>
      </c>
      <c r="D450" s="16">
        <f t="shared" si="57"/>
        <v>45903</v>
      </c>
      <c r="G450" s="13" t="s">
        <v>7286</v>
      </c>
      <c r="I450" s="13" t="s">
        <v>7357</v>
      </c>
      <c r="J450" s="13" t="s">
        <v>1796</v>
      </c>
      <c r="K450" s="13" t="s">
        <v>51</v>
      </c>
      <c r="L450" s="25" t="str">
        <f>VLOOKUP($K450,TONG_SL!$A:$D,2,0)</f>
        <v>Mọc Nấm Hương 250g</v>
      </c>
      <c r="N450" s="25" t="str">
        <f t="shared" si="58"/>
        <v>K-C6</v>
      </c>
      <c r="Q450" s="25" t="str">
        <f>VLOOKUP(K450,TONG_SL!$A:$D,3,0)</f>
        <v>Túi</v>
      </c>
      <c r="R450" s="54">
        <v>7</v>
      </c>
      <c r="T450" s="1">
        <f>VLOOKUP(VLOOKUP(G450,Ma_KH!$A:$R,18,0)&amp;K450,Gia_MB!$A:$F,6,0)</f>
        <v>46000</v>
      </c>
      <c r="U450" s="14">
        <f t="shared" si="60"/>
        <v>322000</v>
      </c>
      <c r="W450" s="64">
        <f t="shared" si="59"/>
        <v>0</v>
      </c>
      <c r="X450" s="3" t="str">
        <f t="shared" si="61"/>
        <v>8</v>
      </c>
      <c r="Z450" s="14">
        <f t="shared" si="62"/>
        <v>25760</v>
      </c>
      <c r="AA450" s="7">
        <f>VLOOKUP(G450,Ma_KH!$A:$R,14,0)</f>
        <v>60</v>
      </c>
      <c r="AD450" s="7" t="str">
        <f>IFERROR(VLOOKUP(J450,'Chuyển Mã'!$B$3:$C$9,2,0),"")</f>
        <v>Tỉnh</v>
      </c>
      <c r="AE450" s="7" t="str">
        <f t="shared" si="55"/>
        <v>Mọc Nấm Hương 250g</v>
      </c>
      <c r="AF450" s="7">
        <f t="shared" si="56"/>
        <v>7</v>
      </c>
    </row>
    <row r="451" spans="1:32" x14ac:dyDescent="0.25">
      <c r="A451" s="11">
        <v>45903</v>
      </c>
      <c r="B451" s="25">
        <v>4176318191</v>
      </c>
      <c r="C451" s="12" t="s">
        <v>7214</v>
      </c>
      <c r="D451" s="16">
        <f t="shared" si="57"/>
        <v>45903</v>
      </c>
      <c r="G451" s="13" t="s">
        <v>7286</v>
      </c>
      <c r="I451" s="13" t="s">
        <v>7357</v>
      </c>
      <c r="J451" s="13" t="s">
        <v>1796</v>
      </c>
      <c r="K451" s="13" t="s">
        <v>27</v>
      </c>
      <c r="L451" s="25" t="str">
        <f>VLOOKUP($K451,TONG_SL!$A:$D,2,0)</f>
        <v>Chân giò heo muối 300g</v>
      </c>
      <c r="N451" s="25" t="str">
        <f t="shared" si="58"/>
        <v>K-C6</v>
      </c>
      <c r="Q451" s="25" t="str">
        <f>VLOOKUP(K451,TONG_SL!$A:$D,3,0)</f>
        <v>Túi</v>
      </c>
      <c r="R451" s="54">
        <v>8</v>
      </c>
      <c r="T451" s="1">
        <f>VLOOKUP(VLOOKUP(G451,Ma_KH!$A:$R,18,0)&amp;K451,Gia_MB!$A:$F,6,0)</f>
        <v>73431</v>
      </c>
      <c r="U451" s="14">
        <f t="shared" si="60"/>
        <v>587448</v>
      </c>
      <c r="W451" s="64">
        <f t="shared" si="59"/>
        <v>0</v>
      </c>
      <c r="X451" s="3" t="str">
        <f t="shared" si="61"/>
        <v>8</v>
      </c>
      <c r="Z451" s="14">
        <f t="shared" si="62"/>
        <v>46995.840000000004</v>
      </c>
      <c r="AA451" s="7">
        <f>VLOOKUP(G451,Ma_KH!$A:$R,14,0)</f>
        <v>60</v>
      </c>
      <c r="AD451" s="7" t="str">
        <f>IFERROR(VLOOKUP(J451,'Chuyển Mã'!$B$3:$C$9,2,0),"")</f>
        <v>Tỉnh</v>
      </c>
      <c r="AE451" s="7" t="str">
        <f t="shared" ref="AE451:AE514" si="63">IFERROR(L451,"")</f>
        <v>Chân giò heo muối 300g</v>
      </c>
      <c r="AF451" s="7">
        <f t="shared" ref="AF451:AF514" si="64">R451</f>
        <v>8</v>
      </c>
    </row>
    <row r="452" spans="1:32" x14ac:dyDescent="0.25">
      <c r="A452" s="11">
        <v>45903</v>
      </c>
      <c r="B452" s="25">
        <v>4176318191</v>
      </c>
      <c r="C452" s="12" t="s">
        <v>7214</v>
      </c>
      <c r="D452" s="16">
        <f t="shared" ref="D452:D515" si="65">IF(A452="","",A452)</f>
        <v>45903</v>
      </c>
      <c r="G452" s="13" t="s">
        <v>7286</v>
      </c>
      <c r="I452" s="13" t="s">
        <v>7357</v>
      </c>
      <c r="J452" s="13" t="s">
        <v>1796</v>
      </c>
      <c r="K452" s="13" t="s">
        <v>41</v>
      </c>
      <c r="L452" s="25" t="str">
        <f>VLOOKUP($K452,TONG_SL!$A:$D,2,0)</f>
        <v>Chả nướng 300g</v>
      </c>
      <c r="N452" s="25" t="str">
        <f t="shared" si="58"/>
        <v>K-C6</v>
      </c>
      <c r="Q452" s="25" t="str">
        <f>VLOOKUP(K452,TONG_SL!$A:$D,3,0)</f>
        <v>Túi</v>
      </c>
      <c r="R452" s="54">
        <v>4</v>
      </c>
      <c r="T452" s="1">
        <f>VLOOKUP(VLOOKUP(G452,Ma_KH!$A:$R,18,0)&amp;K452,Gia_MB!$A:$F,6,0)</f>
        <v>70950</v>
      </c>
      <c r="U452" s="14">
        <f t="shared" si="60"/>
        <v>283800</v>
      </c>
      <c r="W452" s="64">
        <f t="shared" si="59"/>
        <v>0</v>
      </c>
      <c r="X452" s="3" t="str">
        <f t="shared" si="61"/>
        <v>8</v>
      </c>
      <c r="Z452" s="14">
        <f t="shared" si="62"/>
        <v>22704</v>
      </c>
      <c r="AA452" s="7">
        <f>VLOOKUP(G452,Ma_KH!$A:$R,14,0)</f>
        <v>60</v>
      </c>
      <c r="AD452" s="7" t="str">
        <f>IFERROR(VLOOKUP(J452,'Chuyển Mã'!$B$3:$C$9,2,0),"")</f>
        <v>Tỉnh</v>
      </c>
      <c r="AE452" s="7" t="str">
        <f t="shared" si="63"/>
        <v>Chả nướng 300g</v>
      </c>
      <c r="AF452" s="7">
        <f t="shared" si="64"/>
        <v>4</v>
      </c>
    </row>
    <row r="453" spans="1:32" x14ac:dyDescent="0.25">
      <c r="A453" s="11">
        <v>45903</v>
      </c>
      <c r="B453" s="25">
        <v>4176318191</v>
      </c>
      <c r="C453" s="12" t="s">
        <v>7214</v>
      </c>
      <c r="D453" s="16">
        <f t="shared" si="65"/>
        <v>45903</v>
      </c>
      <c r="G453" s="13" t="s">
        <v>7286</v>
      </c>
      <c r="I453" s="13" t="s">
        <v>7357</v>
      </c>
      <c r="J453" s="13" t="s">
        <v>1796</v>
      </c>
      <c r="K453" s="13" t="s">
        <v>30</v>
      </c>
      <c r="L453" s="25" t="str">
        <f>VLOOKUP($K453,TONG_SL!$A:$D,2,0)</f>
        <v>Gà muối 500g</v>
      </c>
      <c r="N453" s="25" t="str">
        <f t="shared" ref="N453:N516" si="66">IF($B453&lt;&gt;"","K-C6","")</f>
        <v>K-C6</v>
      </c>
      <c r="Q453" s="25" t="str">
        <f>VLOOKUP(K453,TONG_SL!$A:$D,3,0)</f>
        <v>Túi</v>
      </c>
      <c r="R453" s="54">
        <v>24</v>
      </c>
      <c r="T453" s="1">
        <f>VLOOKUP(VLOOKUP(G453,Ma_KH!$A:$R,18,0)&amp;K453,Gia_MB!$A:$F,6,0)</f>
        <v>111058</v>
      </c>
      <c r="U453" s="14">
        <f t="shared" si="60"/>
        <v>2665392</v>
      </c>
      <c r="W453" s="64">
        <f t="shared" ref="W453:W516" si="67">U453*V453</f>
        <v>0</v>
      </c>
      <c r="X453" s="3" t="str">
        <f t="shared" si="61"/>
        <v>8</v>
      </c>
      <c r="Z453" s="14">
        <f t="shared" si="62"/>
        <v>213231.36000000002</v>
      </c>
      <c r="AA453" s="7">
        <f>VLOOKUP(G453,Ma_KH!$A:$R,14,0)</f>
        <v>60</v>
      </c>
      <c r="AD453" s="7" t="str">
        <f>IFERROR(VLOOKUP(J453,'Chuyển Mã'!$B$3:$C$9,2,0),"")</f>
        <v>Tỉnh</v>
      </c>
      <c r="AE453" s="7" t="str">
        <f t="shared" si="63"/>
        <v>Gà muối 500g</v>
      </c>
      <c r="AF453" s="7">
        <f t="shared" si="64"/>
        <v>24</v>
      </c>
    </row>
    <row r="454" spans="1:32" x14ac:dyDescent="0.25">
      <c r="A454" s="11">
        <v>45903</v>
      </c>
      <c r="B454" s="25">
        <v>4176318191</v>
      </c>
      <c r="C454" s="12" t="s">
        <v>7214</v>
      </c>
      <c r="D454" s="16">
        <f t="shared" si="65"/>
        <v>45903</v>
      </c>
      <c r="G454" s="13" t="s">
        <v>7286</v>
      </c>
      <c r="I454" s="13" t="s">
        <v>7357</v>
      </c>
      <c r="J454" s="13" t="s">
        <v>1796</v>
      </c>
      <c r="K454" s="13" t="s">
        <v>32</v>
      </c>
      <c r="L454" s="25" t="str">
        <f>VLOOKUP($K454,TONG_SL!$A:$D,2,0)</f>
        <v>Giò Tai Lưỡi Xào 250</v>
      </c>
      <c r="N454" s="25" t="str">
        <f t="shared" si="66"/>
        <v>K-C6</v>
      </c>
      <c r="Q454" s="25" t="str">
        <f>VLOOKUP(K454,TONG_SL!$A:$D,3,0)</f>
        <v>Túi</v>
      </c>
      <c r="R454" s="54">
        <v>10</v>
      </c>
      <c r="T454" s="1">
        <f>VLOOKUP(VLOOKUP(G454,Ma_KH!$A:$R,18,0)&amp;K454,Gia_MB!$A:$F,6,0)</f>
        <v>50183</v>
      </c>
      <c r="U454" s="14">
        <f t="shared" si="60"/>
        <v>501830</v>
      </c>
      <c r="W454" s="64">
        <f t="shared" si="67"/>
        <v>0</v>
      </c>
      <c r="X454" s="3" t="str">
        <f t="shared" si="61"/>
        <v>8</v>
      </c>
      <c r="Z454" s="14">
        <f t="shared" si="62"/>
        <v>40146.400000000001</v>
      </c>
      <c r="AA454" s="7">
        <f>VLOOKUP(G454,Ma_KH!$A:$R,14,0)</f>
        <v>60</v>
      </c>
      <c r="AD454" s="7" t="str">
        <f>IFERROR(VLOOKUP(J454,'Chuyển Mã'!$B$3:$C$9,2,0),"")</f>
        <v>Tỉnh</v>
      </c>
      <c r="AE454" s="7" t="str">
        <f t="shared" si="63"/>
        <v>Giò Tai Lưỡi Xào 250</v>
      </c>
      <c r="AF454" s="7">
        <f t="shared" si="64"/>
        <v>10</v>
      </c>
    </row>
    <row r="455" spans="1:32" x14ac:dyDescent="0.25">
      <c r="A455" s="11">
        <v>45903</v>
      </c>
      <c r="B455" s="25">
        <v>4176318807</v>
      </c>
      <c r="C455" s="12" t="s">
        <v>7214</v>
      </c>
      <c r="D455" s="16">
        <f t="shared" si="65"/>
        <v>45903</v>
      </c>
      <c r="G455" s="13" t="s">
        <v>7286</v>
      </c>
      <c r="I455" s="13" t="s">
        <v>7287</v>
      </c>
      <c r="J455" s="13" t="s">
        <v>1796</v>
      </c>
      <c r="K455" s="13" t="s">
        <v>39</v>
      </c>
      <c r="L455" s="25" t="str">
        <f>VLOOKUP($K455,TONG_SL!$A:$D,2,0)</f>
        <v>Chả cốm 300g</v>
      </c>
      <c r="N455" s="25" t="str">
        <f t="shared" si="66"/>
        <v>K-C6</v>
      </c>
      <c r="Q455" s="25" t="str">
        <f>VLOOKUP(K455,TONG_SL!$A:$D,3,0)</f>
        <v>Túi</v>
      </c>
      <c r="R455" s="54">
        <v>6</v>
      </c>
      <c r="T455" s="1">
        <f>VLOOKUP(VLOOKUP(G455,Ma_KH!$A:$R,18,0)&amp;K455,Gia_MB!$A:$F,6,0)</f>
        <v>74250</v>
      </c>
      <c r="U455" s="14">
        <f t="shared" si="60"/>
        <v>445500</v>
      </c>
      <c r="W455" s="64">
        <f t="shared" si="67"/>
        <v>0</v>
      </c>
      <c r="X455" s="3" t="str">
        <f t="shared" si="61"/>
        <v>8</v>
      </c>
      <c r="Z455" s="14">
        <f t="shared" si="62"/>
        <v>35640</v>
      </c>
      <c r="AA455" s="7">
        <f>VLOOKUP(G455,Ma_KH!$A:$R,14,0)</f>
        <v>60</v>
      </c>
      <c r="AD455" s="7" t="str">
        <f>IFERROR(VLOOKUP(J455,'Chuyển Mã'!$B$3:$C$9,2,0),"")</f>
        <v>Tỉnh</v>
      </c>
      <c r="AE455" s="7" t="str">
        <f t="shared" si="63"/>
        <v>Chả cốm 300g</v>
      </c>
      <c r="AF455" s="7">
        <f t="shared" si="64"/>
        <v>6</v>
      </c>
    </row>
    <row r="456" spans="1:32" x14ac:dyDescent="0.25">
      <c r="A456" s="11">
        <v>45903</v>
      </c>
      <c r="B456" s="25">
        <v>4176318807</v>
      </c>
      <c r="C456" s="12" t="s">
        <v>7214</v>
      </c>
      <c r="D456" s="16">
        <f t="shared" si="65"/>
        <v>45903</v>
      </c>
      <c r="G456" s="13" t="s">
        <v>7286</v>
      </c>
      <c r="I456" s="13" t="s">
        <v>7287</v>
      </c>
      <c r="J456" s="13" t="s">
        <v>1796</v>
      </c>
      <c r="K456" s="13" t="s">
        <v>30</v>
      </c>
      <c r="L456" s="25" t="str">
        <f>VLOOKUP($K456,TONG_SL!$A:$D,2,0)</f>
        <v>Gà muối 500g</v>
      </c>
      <c r="N456" s="25" t="str">
        <f t="shared" si="66"/>
        <v>K-C6</v>
      </c>
      <c r="Q456" s="25" t="str">
        <f>VLOOKUP(K456,TONG_SL!$A:$D,3,0)</f>
        <v>Túi</v>
      </c>
      <c r="R456" s="54">
        <v>10</v>
      </c>
      <c r="T456" s="1">
        <f>VLOOKUP(VLOOKUP(G456,Ma_KH!$A:$R,18,0)&amp;K456,Gia_MB!$A:$F,6,0)</f>
        <v>111058</v>
      </c>
      <c r="U456" s="14">
        <f t="shared" si="60"/>
        <v>1110580</v>
      </c>
      <c r="W456" s="64">
        <f t="shared" si="67"/>
        <v>0</v>
      </c>
      <c r="X456" s="3" t="str">
        <f t="shared" si="61"/>
        <v>8</v>
      </c>
      <c r="Z456" s="14">
        <f t="shared" si="62"/>
        <v>88846.400000000009</v>
      </c>
      <c r="AA456" s="7">
        <f>VLOOKUP(G456,Ma_KH!$A:$R,14,0)</f>
        <v>60</v>
      </c>
      <c r="AD456" s="7" t="str">
        <f>IFERROR(VLOOKUP(J456,'Chuyển Mã'!$B$3:$C$9,2,0),"")</f>
        <v>Tỉnh</v>
      </c>
      <c r="AE456" s="7" t="str">
        <f t="shared" si="63"/>
        <v>Gà muối 500g</v>
      </c>
      <c r="AF456" s="7">
        <f t="shared" si="64"/>
        <v>10</v>
      </c>
    </row>
    <row r="457" spans="1:32" x14ac:dyDescent="0.25">
      <c r="A457" s="11">
        <v>45903</v>
      </c>
      <c r="B457" s="25">
        <v>4176318807</v>
      </c>
      <c r="C457" s="12" t="s">
        <v>7214</v>
      </c>
      <c r="D457" s="16">
        <f t="shared" si="65"/>
        <v>45903</v>
      </c>
      <c r="G457" s="13" t="s">
        <v>7286</v>
      </c>
      <c r="I457" s="13" t="s">
        <v>7287</v>
      </c>
      <c r="J457" s="13" t="s">
        <v>1796</v>
      </c>
      <c r="K457" s="13" t="s">
        <v>27</v>
      </c>
      <c r="L457" s="25" t="str">
        <f>VLOOKUP($K457,TONG_SL!$A:$D,2,0)</f>
        <v>Chân giò heo muối 300g</v>
      </c>
      <c r="N457" s="25" t="str">
        <f t="shared" si="66"/>
        <v>K-C6</v>
      </c>
      <c r="Q457" s="25" t="str">
        <f>VLOOKUP(K457,TONG_SL!$A:$D,3,0)</f>
        <v>Túi</v>
      </c>
      <c r="R457" s="54">
        <v>4</v>
      </c>
      <c r="T457" s="1">
        <f>VLOOKUP(VLOOKUP(G457,Ma_KH!$A:$R,18,0)&amp;K457,Gia_MB!$A:$F,6,0)</f>
        <v>73431</v>
      </c>
      <c r="U457" s="14">
        <f t="shared" si="60"/>
        <v>293724</v>
      </c>
      <c r="W457" s="64">
        <f t="shared" si="67"/>
        <v>0</v>
      </c>
      <c r="X457" s="3" t="str">
        <f t="shared" si="61"/>
        <v>8</v>
      </c>
      <c r="Z457" s="14">
        <f t="shared" si="62"/>
        <v>23497.920000000002</v>
      </c>
      <c r="AA457" s="7">
        <f>VLOOKUP(G457,Ma_KH!$A:$R,14,0)</f>
        <v>60</v>
      </c>
      <c r="AD457" s="7" t="str">
        <f>IFERROR(VLOOKUP(J457,'Chuyển Mã'!$B$3:$C$9,2,0),"")</f>
        <v>Tỉnh</v>
      </c>
      <c r="AE457" s="7" t="str">
        <f t="shared" si="63"/>
        <v>Chân giò heo muối 300g</v>
      </c>
      <c r="AF457" s="7">
        <f t="shared" si="64"/>
        <v>4</v>
      </c>
    </row>
    <row r="458" spans="1:32" x14ac:dyDescent="0.25">
      <c r="A458" s="11">
        <v>45903</v>
      </c>
      <c r="B458" s="25">
        <v>4176318807</v>
      </c>
      <c r="C458" s="12" t="s">
        <v>7214</v>
      </c>
      <c r="D458" s="16">
        <f t="shared" si="65"/>
        <v>45903</v>
      </c>
      <c r="G458" s="13" t="s">
        <v>7286</v>
      </c>
      <c r="I458" s="13" t="s">
        <v>7287</v>
      </c>
      <c r="J458" s="13" t="s">
        <v>1796</v>
      </c>
      <c r="K458" s="13" t="s">
        <v>35</v>
      </c>
      <c r="L458" s="25" t="str">
        <f>VLOOKUP($K458,TONG_SL!$A:$D,2,0)</f>
        <v>Tai heo muối 200g</v>
      </c>
      <c r="N458" s="25" t="str">
        <f t="shared" si="66"/>
        <v>K-C6</v>
      </c>
      <c r="Q458" s="25" t="str">
        <f>VLOOKUP(K458,TONG_SL!$A:$D,3,0)</f>
        <v>Túi</v>
      </c>
      <c r="R458" s="54">
        <v>2</v>
      </c>
      <c r="T458" s="1">
        <f>VLOOKUP(VLOOKUP(G458,Ma_KH!$A:$R,18,0)&amp;K458,Gia_MB!$A:$F,6,0)</f>
        <v>55595</v>
      </c>
      <c r="U458" s="14">
        <f t="shared" si="60"/>
        <v>111190</v>
      </c>
      <c r="W458" s="64">
        <f t="shared" si="67"/>
        <v>0</v>
      </c>
      <c r="X458" s="3" t="str">
        <f t="shared" si="61"/>
        <v>8</v>
      </c>
      <c r="Z458" s="14">
        <f t="shared" si="62"/>
        <v>8895.2000000000007</v>
      </c>
      <c r="AA458" s="7">
        <f>VLOOKUP(G458,Ma_KH!$A:$R,14,0)</f>
        <v>60</v>
      </c>
      <c r="AD458" s="7" t="str">
        <f>IFERROR(VLOOKUP(J458,'Chuyển Mã'!$B$3:$C$9,2,0),"")</f>
        <v>Tỉnh</v>
      </c>
      <c r="AE458" s="7" t="str">
        <f t="shared" si="63"/>
        <v>Tai heo muối 200g</v>
      </c>
      <c r="AF458" s="7">
        <f t="shared" si="64"/>
        <v>2</v>
      </c>
    </row>
    <row r="459" spans="1:32" x14ac:dyDescent="0.25">
      <c r="A459" s="11">
        <v>45903</v>
      </c>
      <c r="B459" s="25">
        <v>4176318807</v>
      </c>
      <c r="C459" s="12" t="s">
        <v>7214</v>
      </c>
      <c r="D459" s="16">
        <f t="shared" si="65"/>
        <v>45903</v>
      </c>
      <c r="G459" s="13" t="s">
        <v>7286</v>
      </c>
      <c r="I459" s="13" t="s">
        <v>7287</v>
      </c>
      <c r="J459" s="13" t="s">
        <v>1796</v>
      </c>
      <c r="K459" s="13" t="s">
        <v>41</v>
      </c>
      <c r="L459" s="25" t="str">
        <f>VLOOKUP($K459,TONG_SL!$A:$D,2,0)</f>
        <v>Chả nướng 300g</v>
      </c>
      <c r="N459" s="25" t="str">
        <f t="shared" si="66"/>
        <v>K-C6</v>
      </c>
      <c r="Q459" s="25" t="str">
        <f>VLOOKUP(K459,TONG_SL!$A:$D,3,0)</f>
        <v>Túi</v>
      </c>
      <c r="R459" s="54">
        <v>7</v>
      </c>
      <c r="T459" s="1">
        <f>VLOOKUP(VLOOKUP(G459,Ma_KH!$A:$R,18,0)&amp;K459,Gia_MB!$A:$F,6,0)</f>
        <v>70950</v>
      </c>
      <c r="U459" s="14">
        <f t="shared" si="60"/>
        <v>496650</v>
      </c>
      <c r="W459" s="64">
        <f t="shared" si="67"/>
        <v>0</v>
      </c>
      <c r="X459" s="3" t="str">
        <f t="shared" si="61"/>
        <v>8</v>
      </c>
      <c r="Z459" s="14">
        <f t="shared" si="62"/>
        <v>39732</v>
      </c>
      <c r="AA459" s="7">
        <f>VLOOKUP(G459,Ma_KH!$A:$R,14,0)</f>
        <v>60</v>
      </c>
      <c r="AD459" s="7" t="str">
        <f>IFERROR(VLOOKUP(J459,'Chuyển Mã'!$B$3:$C$9,2,0),"")</f>
        <v>Tỉnh</v>
      </c>
      <c r="AE459" s="7" t="str">
        <f t="shared" si="63"/>
        <v>Chả nướng 300g</v>
      </c>
      <c r="AF459" s="7">
        <f t="shared" si="64"/>
        <v>7</v>
      </c>
    </row>
    <row r="460" spans="1:32" x14ac:dyDescent="0.25">
      <c r="A460" s="11">
        <v>45903</v>
      </c>
      <c r="B460" s="25">
        <v>4176318807</v>
      </c>
      <c r="C460" s="12" t="s">
        <v>7214</v>
      </c>
      <c r="D460" s="16">
        <f t="shared" si="65"/>
        <v>45903</v>
      </c>
      <c r="G460" s="13" t="s">
        <v>7286</v>
      </c>
      <c r="I460" s="13" t="s">
        <v>7287</v>
      </c>
      <c r="J460" s="13" t="s">
        <v>1796</v>
      </c>
      <c r="K460" s="13" t="s">
        <v>51</v>
      </c>
      <c r="L460" s="25" t="str">
        <f>VLOOKUP($K460,TONG_SL!$A:$D,2,0)</f>
        <v>Mọc Nấm Hương 250g</v>
      </c>
      <c r="N460" s="25" t="str">
        <f t="shared" si="66"/>
        <v>K-C6</v>
      </c>
      <c r="Q460" s="25" t="str">
        <f>VLOOKUP(K460,TONG_SL!$A:$D,3,0)</f>
        <v>Túi</v>
      </c>
      <c r="R460" s="54">
        <v>3</v>
      </c>
      <c r="T460" s="1">
        <f>VLOOKUP(VLOOKUP(G460,Ma_KH!$A:$R,18,0)&amp;K460,Gia_MB!$A:$F,6,0)</f>
        <v>46000</v>
      </c>
      <c r="U460" s="14">
        <f t="shared" si="60"/>
        <v>138000</v>
      </c>
      <c r="W460" s="64">
        <f t="shared" si="67"/>
        <v>0</v>
      </c>
      <c r="X460" s="3" t="str">
        <f t="shared" si="61"/>
        <v>8</v>
      </c>
      <c r="Z460" s="14">
        <f t="shared" si="62"/>
        <v>11040</v>
      </c>
      <c r="AA460" s="7">
        <f>VLOOKUP(G460,Ma_KH!$A:$R,14,0)</f>
        <v>60</v>
      </c>
      <c r="AD460" s="7" t="str">
        <f>IFERROR(VLOOKUP(J460,'Chuyển Mã'!$B$3:$C$9,2,0),"")</f>
        <v>Tỉnh</v>
      </c>
      <c r="AE460" s="7" t="str">
        <f t="shared" si="63"/>
        <v>Mọc Nấm Hương 250g</v>
      </c>
      <c r="AF460" s="7">
        <f t="shared" si="64"/>
        <v>3</v>
      </c>
    </row>
    <row r="461" spans="1:32" x14ac:dyDescent="0.25">
      <c r="A461" s="11">
        <v>45903</v>
      </c>
      <c r="B461" s="25">
        <v>4176318807</v>
      </c>
      <c r="C461" s="12" t="s">
        <v>7214</v>
      </c>
      <c r="D461" s="16">
        <f t="shared" si="65"/>
        <v>45903</v>
      </c>
      <c r="G461" s="13" t="s">
        <v>7286</v>
      </c>
      <c r="I461" s="13" t="s">
        <v>7287</v>
      </c>
      <c r="J461" s="13" t="s">
        <v>1796</v>
      </c>
      <c r="K461" s="13" t="s">
        <v>32</v>
      </c>
      <c r="L461" s="25" t="str">
        <f>VLOOKUP($K461,TONG_SL!$A:$D,2,0)</f>
        <v>Giò Tai Lưỡi Xào 250</v>
      </c>
      <c r="N461" s="25" t="str">
        <f t="shared" si="66"/>
        <v>K-C6</v>
      </c>
      <c r="Q461" s="25" t="str">
        <f>VLOOKUP(K461,TONG_SL!$A:$D,3,0)</f>
        <v>Túi</v>
      </c>
      <c r="R461" s="54">
        <v>3</v>
      </c>
      <c r="T461" s="1">
        <f>VLOOKUP(VLOOKUP(G461,Ma_KH!$A:$R,18,0)&amp;K461,Gia_MB!$A:$F,6,0)</f>
        <v>50183</v>
      </c>
      <c r="U461" s="14">
        <f t="shared" si="60"/>
        <v>150549</v>
      </c>
      <c r="W461" s="64">
        <f t="shared" si="67"/>
        <v>0</v>
      </c>
      <c r="X461" s="3" t="str">
        <f t="shared" si="61"/>
        <v>8</v>
      </c>
      <c r="Z461" s="14">
        <f t="shared" si="62"/>
        <v>12043.92</v>
      </c>
      <c r="AA461" s="7">
        <f>VLOOKUP(G461,Ma_KH!$A:$R,14,0)</f>
        <v>60</v>
      </c>
      <c r="AD461" s="7" t="str">
        <f>IFERROR(VLOOKUP(J461,'Chuyển Mã'!$B$3:$C$9,2,0),"")</f>
        <v>Tỉnh</v>
      </c>
      <c r="AE461" s="7" t="str">
        <f t="shared" si="63"/>
        <v>Giò Tai Lưỡi Xào 250</v>
      </c>
      <c r="AF461" s="7">
        <f t="shared" si="64"/>
        <v>3</v>
      </c>
    </row>
    <row r="462" spans="1:32" x14ac:dyDescent="0.25">
      <c r="A462" s="11">
        <v>45903</v>
      </c>
      <c r="B462" s="25">
        <v>4176404226</v>
      </c>
      <c r="C462" s="12" t="s">
        <v>7214</v>
      </c>
      <c r="D462" s="16">
        <f t="shared" si="65"/>
        <v>45903</v>
      </c>
      <c r="G462" s="13" t="s">
        <v>7286</v>
      </c>
      <c r="I462" s="13" t="s">
        <v>7358</v>
      </c>
      <c r="J462" s="13" t="s">
        <v>1796</v>
      </c>
      <c r="K462" s="13" t="s">
        <v>30</v>
      </c>
      <c r="L462" s="25" t="str">
        <f>VLOOKUP($K462,TONG_SL!$A:$D,2,0)</f>
        <v>Gà muối 500g</v>
      </c>
      <c r="N462" s="25" t="str">
        <f t="shared" si="66"/>
        <v>K-C6</v>
      </c>
      <c r="Q462" s="25" t="str">
        <f>VLOOKUP(K462,TONG_SL!$A:$D,3,0)</f>
        <v>Túi</v>
      </c>
      <c r="R462" s="54">
        <v>8</v>
      </c>
      <c r="T462" s="1">
        <f>VLOOKUP(VLOOKUP(G462,Ma_KH!$A:$R,18,0)&amp;K462,Gia_MB!$A:$F,6,0)</f>
        <v>111058</v>
      </c>
      <c r="U462" s="14">
        <f t="shared" ref="U462:U525" si="68">T462*R462</f>
        <v>888464</v>
      </c>
      <c r="W462" s="64">
        <f t="shared" si="67"/>
        <v>0</v>
      </c>
      <c r="X462" s="3" t="str">
        <f t="shared" ref="X462:X525" si="69">IF(B462&lt;&gt;"","8","0")</f>
        <v>8</v>
      </c>
      <c r="Z462" s="14">
        <f t="shared" ref="Z462:Z525" si="70">U462*X462%</f>
        <v>71077.119999999995</v>
      </c>
      <c r="AA462" s="7">
        <f>VLOOKUP(G462,Ma_KH!$A:$R,14,0)</f>
        <v>60</v>
      </c>
      <c r="AD462" s="7" t="str">
        <f>IFERROR(VLOOKUP(J462,'Chuyển Mã'!$B$3:$C$9,2,0),"")</f>
        <v>Tỉnh</v>
      </c>
      <c r="AE462" s="7" t="str">
        <f t="shared" si="63"/>
        <v>Gà muối 500g</v>
      </c>
      <c r="AF462" s="7">
        <f t="shared" si="64"/>
        <v>8</v>
      </c>
    </row>
    <row r="463" spans="1:32" x14ac:dyDescent="0.25">
      <c r="A463" s="11">
        <v>45903</v>
      </c>
      <c r="B463" s="25">
        <v>4176404226</v>
      </c>
      <c r="C463" s="12" t="s">
        <v>7214</v>
      </c>
      <c r="D463" s="16">
        <f t="shared" si="65"/>
        <v>45903</v>
      </c>
      <c r="G463" s="13" t="s">
        <v>7286</v>
      </c>
      <c r="I463" s="13" t="s">
        <v>7358</v>
      </c>
      <c r="J463" s="13" t="s">
        <v>1796</v>
      </c>
      <c r="K463" s="13" t="s">
        <v>32</v>
      </c>
      <c r="L463" s="25" t="str">
        <f>VLOOKUP($K463,TONG_SL!$A:$D,2,0)</f>
        <v>Giò Tai Lưỡi Xào 250</v>
      </c>
      <c r="N463" s="25" t="str">
        <f t="shared" si="66"/>
        <v>K-C6</v>
      </c>
      <c r="Q463" s="25" t="str">
        <f>VLOOKUP(K463,TONG_SL!$A:$D,3,0)</f>
        <v>Túi</v>
      </c>
      <c r="R463" s="54">
        <v>10</v>
      </c>
      <c r="T463" s="1">
        <f>VLOOKUP(VLOOKUP(G463,Ma_KH!$A:$R,18,0)&amp;K463,Gia_MB!$A:$F,6,0)</f>
        <v>50183</v>
      </c>
      <c r="U463" s="14">
        <f t="shared" si="68"/>
        <v>501830</v>
      </c>
      <c r="W463" s="64">
        <f t="shared" si="67"/>
        <v>0</v>
      </c>
      <c r="X463" s="3" t="str">
        <f t="shared" si="69"/>
        <v>8</v>
      </c>
      <c r="Z463" s="14">
        <f t="shared" si="70"/>
        <v>40146.400000000001</v>
      </c>
      <c r="AA463" s="7">
        <f>VLOOKUP(G463,Ma_KH!$A:$R,14,0)</f>
        <v>60</v>
      </c>
      <c r="AD463" s="7" t="str">
        <f>IFERROR(VLOOKUP(J463,'Chuyển Mã'!$B$3:$C$9,2,0),"")</f>
        <v>Tỉnh</v>
      </c>
      <c r="AE463" s="7" t="str">
        <f t="shared" si="63"/>
        <v>Giò Tai Lưỡi Xào 250</v>
      </c>
      <c r="AF463" s="7">
        <f t="shared" si="64"/>
        <v>10</v>
      </c>
    </row>
    <row r="464" spans="1:32" x14ac:dyDescent="0.25">
      <c r="A464" s="11">
        <v>45903</v>
      </c>
      <c r="B464" s="25">
        <v>4176404226</v>
      </c>
      <c r="C464" s="12" t="s">
        <v>7214</v>
      </c>
      <c r="D464" s="16">
        <f t="shared" si="65"/>
        <v>45903</v>
      </c>
      <c r="G464" s="13" t="s">
        <v>7286</v>
      </c>
      <c r="I464" s="13" t="s">
        <v>7358</v>
      </c>
      <c r="J464" s="13" t="s">
        <v>1796</v>
      </c>
      <c r="K464" s="13" t="s">
        <v>27</v>
      </c>
      <c r="L464" s="25" t="str">
        <f>VLOOKUP($K464,TONG_SL!$A:$D,2,0)</f>
        <v>Chân giò heo muối 300g</v>
      </c>
      <c r="N464" s="25" t="str">
        <f t="shared" si="66"/>
        <v>K-C6</v>
      </c>
      <c r="Q464" s="25" t="str">
        <f>VLOOKUP(K464,TONG_SL!$A:$D,3,0)</f>
        <v>Túi</v>
      </c>
      <c r="R464" s="54">
        <v>8</v>
      </c>
      <c r="T464" s="1">
        <f>VLOOKUP(VLOOKUP(G464,Ma_KH!$A:$R,18,0)&amp;K464,Gia_MB!$A:$F,6,0)</f>
        <v>73431</v>
      </c>
      <c r="U464" s="14">
        <f t="shared" si="68"/>
        <v>587448</v>
      </c>
      <c r="W464" s="64">
        <f t="shared" si="67"/>
        <v>0</v>
      </c>
      <c r="X464" s="3" t="str">
        <f t="shared" si="69"/>
        <v>8</v>
      </c>
      <c r="Z464" s="14">
        <f t="shared" si="70"/>
        <v>46995.840000000004</v>
      </c>
      <c r="AA464" s="7">
        <f>VLOOKUP(G464,Ma_KH!$A:$R,14,0)</f>
        <v>60</v>
      </c>
      <c r="AD464" s="7" t="str">
        <f>IFERROR(VLOOKUP(J464,'Chuyển Mã'!$B$3:$C$9,2,0),"")</f>
        <v>Tỉnh</v>
      </c>
      <c r="AE464" s="7" t="str">
        <f t="shared" si="63"/>
        <v>Chân giò heo muối 300g</v>
      </c>
      <c r="AF464" s="7">
        <f t="shared" si="64"/>
        <v>8</v>
      </c>
    </row>
    <row r="465" spans="1:32" x14ac:dyDescent="0.25">
      <c r="A465" s="11">
        <v>45903</v>
      </c>
      <c r="B465" s="25">
        <v>4176404226</v>
      </c>
      <c r="C465" s="12" t="s">
        <v>7214</v>
      </c>
      <c r="D465" s="16">
        <f t="shared" si="65"/>
        <v>45903</v>
      </c>
      <c r="G465" s="13" t="s">
        <v>7286</v>
      </c>
      <c r="I465" s="13" t="s">
        <v>7358</v>
      </c>
      <c r="J465" s="13" t="s">
        <v>1796</v>
      </c>
      <c r="K465" s="13" t="s">
        <v>49</v>
      </c>
      <c r="L465" s="25" t="str">
        <f>VLOOKUP($K465,TONG_SL!$A:$D,2,0)</f>
        <v>Giò sụn gà 250g</v>
      </c>
      <c r="N465" s="25" t="str">
        <f t="shared" si="66"/>
        <v>K-C6</v>
      </c>
      <c r="Q465" s="25" t="str">
        <f>VLOOKUP(K465,TONG_SL!$A:$D,3,0)</f>
        <v>Túi</v>
      </c>
      <c r="R465" s="54">
        <v>4</v>
      </c>
      <c r="T465" s="1">
        <f>VLOOKUP(VLOOKUP(G465,Ma_KH!$A:$R,18,0)&amp;K465,Gia_MB!$A:$F,6,0)</f>
        <v>50400</v>
      </c>
      <c r="U465" s="14">
        <f t="shared" si="68"/>
        <v>201600</v>
      </c>
      <c r="W465" s="64">
        <f t="shared" si="67"/>
        <v>0</v>
      </c>
      <c r="X465" s="3" t="str">
        <f t="shared" si="69"/>
        <v>8</v>
      </c>
      <c r="Z465" s="14">
        <f t="shared" si="70"/>
        <v>16128</v>
      </c>
      <c r="AA465" s="7">
        <f>VLOOKUP(G465,Ma_KH!$A:$R,14,0)</f>
        <v>60</v>
      </c>
      <c r="AD465" s="7" t="str">
        <f>IFERROR(VLOOKUP(J465,'Chuyển Mã'!$B$3:$C$9,2,0),"")</f>
        <v>Tỉnh</v>
      </c>
      <c r="AE465" s="7" t="str">
        <f t="shared" si="63"/>
        <v>Giò sụn gà 250g</v>
      </c>
      <c r="AF465" s="7">
        <f t="shared" si="64"/>
        <v>4</v>
      </c>
    </row>
    <row r="466" spans="1:32" x14ac:dyDescent="0.25">
      <c r="A466" s="11">
        <v>45903</v>
      </c>
      <c r="B466" s="25">
        <v>4176404226</v>
      </c>
      <c r="C466" s="12" t="s">
        <v>7214</v>
      </c>
      <c r="D466" s="16">
        <f t="shared" si="65"/>
        <v>45903</v>
      </c>
      <c r="G466" s="13" t="s">
        <v>7286</v>
      </c>
      <c r="I466" s="13" t="s">
        <v>7358</v>
      </c>
      <c r="J466" s="13" t="s">
        <v>1796</v>
      </c>
      <c r="K466" s="13" t="s">
        <v>39</v>
      </c>
      <c r="L466" s="25" t="str">
        <f>VLOOKUP($K466,TONG_SL!$A:$D,2,0)</f>
        <v>Chả cốm 300g</v>
      </c>
      <c r="N466" s="25" t="str">
        <f t="shared" si="66"/>
        <v>K-C6</v>
      </c>
      <c r="Q466" s="25" t="str">
        <f>VLOOKUP(K466,TONG_SL!$A:$D,3,0)</f>
        <v>Túi</v>
      </c>
      <c r="R466" s="54">
        <v>10</v>
      </c>
      <c r="T466" s="1">
        <f>VLOOKUP(VLOOKUP(G466,Ma_KH!$A:$R,18,0)&amp;K466,Gia_MB!$A:$F,6,0)</f>
        <v>74250</v>
      </c>
      <c r="U466" s="14">
        <f t="shared" si="68"/>
        <v>742500</v>
      </c>
      <c r="W466" s="64">
        <f t="shared" si="67"/>
        <v>0</v>
      </c>
      <c r="X466" s="3" t="str">
        <f t="shared" si="69"/>
        <v>8</v>
      </c>
      <c r="Z466" s="14">
        <f t="shared" si="70"/>
        <v>59400</v>
      </c>
      <c r="AA466" s="7">
        <f>VLOOKUP(G466,Ma_KH!$A:$R,14,0)</f>
        <v>60</v>
      </c>
      <c r="AD466" s="7" t="str">
        <f>IFERROR(VLOOKUP(J466,'Chuyển Mã'!$B$3:$C$9,2,0),"")</f>
        <v>Tỉnh</v>
      </c>
      <c r="AE466" s="7" t="str">
        <f t="shared" si="63"/>
        <v>Chả cốm 300g</v>
      </c>
      <c r="AF466" s="7">
        <f t="shared" si="64"/>
        <v>10</v>
      </c>
    </row>
    <row r="467" spans="1:32" x14ac:dyDescent="0.25">
      <c r="A467" s="11">
        <v>45903</v>
      </c>
      <c r="B467" s="25">
        <v>4176404226</v>
      </c>
      <c r="C467" s="12" t="s">
        <v>7214</v>
      </c>
      <c r="D467" s="16">
        <f t="shared" si="65"/>
        <v>45903</v>
      </c>
      <c r="G467" s="13" t="s">
        <v>7286</v>
      </c>
      <c r="I467" s="13" t="s">
        <v>7358</v>
      </c>
      <c r="J467" s="13" t="s">
        <v>1796</v>
      </c>
      <c r="K467" s="13" t="s">
        <v>41</v>
      </c>
      <c r="L467" s="25" t="str">
        <f>VLOOKUP($K467,TONG_SL!$A:$D,2,0)</f>
        <v>Chả nướng 300g</v>
      </c>
      <c r="N467" s="25" t="str">
        <f t="shared" si="66"/>
        <v>K-C6</v>
      </c>
      <c r="Q467" s="25" t="str">
        <f>VLOOKUP(K467,TONG_SL!$A:$D,3,0)</f>
        <v>Túi</v>
      </c>
      <c r="R467" s="54">
        <v>3</v>
      </c>
      <c r="T467" s="1">
        <f>VLOOKUP(VLOOKUP(G467,Ma_KH!$A:$R,18,0)&amp;K467,Gia_MB!$A:$F,6,0)</f>
        <v>70950</v>
      </c>
      <c r="U467" s="14">
        <f t="shared" si="68"/>
        <v>212850</v>
      </c>
      <c r="W467" s="64">
        <f t="shared" si="67"/>
        <v>0</v>
      </c>
      <c r="X467" s="3" t="str">
        <f t="shared" si="69"/>
        <v>8</v>
      </c>
      <c r="Z467" s="14">
        <f t="shared" si="70"/>
        <v>17028</v>
      </c>
      <c r="AA467" s="7">
        <f>VLOOKUP(G467,Ma_KH!$A:$R,14,0)</f>
        <v>60</v>
      </c>
      <c r="AD467" s="7" t="str">
        <f>IFERROR(VLOOKUP(J467,'Chuyển Mã'!$B$3:$C$9,2,0),"")</f>
        <v>Tỉnh</v>
      </c>
      <c r="AE467" s="7" t="str">
        <f t="shared" si="63"/>
        <v>Chả nướng 300g</v>
      </c>
      <c r="AF467" s="7">
        <f t="shared" si="64"/>
        <v>3</v>
      </c>
    </row>
    <row r="468" spans="1:32" x14ac:dyDescent="0.25">
      <c r="A468" s="11">
        <v>45903</v>
      </c>
      <c r="B468" s="25">
        <v>4176404226</v>
      </c>
      <c r="C468" s="12" t="s">
        <v>7214</v>
      </c>
      <c r="D468" s="16">
        <f t="shared" si="65"/>
        <v>45903</v>
      </c>
      <c r="G468" s="13" t="s">
        <v>7286</v>
      </c>
      <c r="I468" s="13" t="s">
        <v>7358</v>
      </c>
      <c r="J468" s="13" t="s">
        <v>1796</v>
      </c>
      <c r="K468" s="13" t="s">
        <v>55</v>
      </c>
      <c r="L468" s="25" t="str">
        <f>VLOOKUP($K468,TONG_SL!$A:$D,2,0)</f>
        <v>Gà xì dầu 500g</v>
      </c>
      <c r="N468" s="25" t="str">
        <f t="shared" si="66"/>
        <v>K-C6</v>
      </c>
      <c r="Q468" s="25" t="str">
        <f>VLOOKUP(K468,TONG_SL!$A:$D,3,0)</f>
        <v>Túi</v>
      </c>
      <c r="R468" s="54">
        <v>3</v>
      </c>
      <c r="T468" s="1">
        <f>VLOOKUP(VLOOKUP(G468,Ma_KH!$A:$R,18,0)&amp;K468,Gia_MB!$A:$F,6,0)</f>
        <v>111606</v>
      </c>
      <c r="U468" s="14">
        <f t="shared" si="68"/>
        <v>334818</v>
      </c>
      <c r="W468" s="64">
        <f t="shared" si="67"/>
        <v>0</v>
      </c>
      <c r="X468" s="3" t="str">
        <f t="shared" si="69"/>
        <v>8</v>
      </c>
      <c r="Z468" s="14">
        <f t="shared" si="70"/>
        <v>26785.440000000002</v>
      </c>
      <c r="AA468" s="7">
        <f>VLOOKUP(G468,Ma_KH!$A:$R,14,0)</f>
        <v>60</v>
      </c>
      <c r="AD468" s="7" t="str">
        <f>IFERROR(VLOOKUP(J468,'Chuyển Mã'!$B$3:$C$9,2,0),"")</f>
        <v>Tỉnh</v>
      </c>
      <c r="AE468" s="7" t="str">
        <f t="shared" si="63"/>
        <v>Gà xì dầu 500g</v>
      </c>
      <c r="AF468" s="7">
        <f t="shared" si="64"/>
        <v>3</v>
      </c>
    </row>
    <row r="469" spans="1:32" x14ac:dyDescent="0.25">
      <c r="A469" s="11">
        <v>45903</v>
      </c>
      <c r="B469" s="25">
        <v>4176319153</v>
      </c>
      <c r="C469" s="12" t="s">
        <v>7214</v>
      </c>
      <c r="D469" s="16">
        <f t="shared" si="65"/>
        <v>45903</v>
      </c>
      <c r="G469" s="13" t="s">
        <v>7185</v>
      </c>
      <c r="I469" s="13" t="s">
        <v>7359</v>
      </c>
      <c r="J469" s="13" t="s">
        <v>1796</v>
      </c>
      <c r="K469" s="13" t="s">
        <v>32</v>
      </c>
      <c r="L469" s="25" t="str">
        <f>VLOOKUP($K469,TONG_SL!$A:$D,2,0)</f>
        <v>Giò Tai Lưỡi Xào 250</v>
      </c>
      <c r="N469" s="25" t="str">
        <f t="shared" si="66"/>
        <v>K-C6</v>
      </c>
      <c r="Q469" s="25" t="str">
        <f>VLOOKUP(K469,TONG_SL!$A:$D,3,0)</f>
        <v>Túi</v>
      </c>
      <c r="R469" s="54">
        <v>2</v>
      </c>
      <c r="T469" s="1">
        <f>VLOOKUP(VLOOKUP(G469,Ma_KH!$A:$R,18,0)&amp;K469,Gia_MB!$A:$F,6,0)</f>
        <v>50183</v>
      </c>
      <c r="U469" s="14">
        <f t="shared" si="68"/>
        <v>100366</v>
      </c>
      <c r="W469" s="64">
        <f t="shared" si="67"/>
        <v>0</v>
      </c>
      <c r="X469" s="3" t="str">
        <f t="shared" si="69"/>
        <v>8</v>
      </c>
      <c r="Z469" s="14">
        <f t="shared" si="70"/>
        <v>8029.28</v>
      </c>
      <c r="AA469" s="7">
        <f>VLOOKUP(G469,Ma_KH!$A:$R,14,0)</f>
        <v>60</v>
      </c>
      <c r="AD469" s="7" t="str">
        <f>IFERROR(VLOOKUP(J469,'Chuyển Mã'!$B$3:$C$9,2,0),"")</f>
        <v>Tỉnh</v>
      </c>
      <c r="AE469" s="7" t="str">
        <f t="shared" si="63"/>
        <v>Giò Tai Lưỡi Xào 250</v>
      </c>
      <c r="AF469" s="7">
        <f t="shared" si="64"/>
        <v>2</v>
      </c>
    </row>
    <row r="470" spans="1:32" x14ac:dyDescent="0.25">
      <c r="A470" s="11">
        <v>45903</v>
      </c>
      <c r="B470" s="25">
        <v>4176319153</v>
      </c>
      <c r="C470" s="12" t="s">
        <v>7214</v>
      </c>
      <c r="D470" s="16">
        <f t="shared" si="65"/>
        <v>45903</v>
      </c>
      <c r="G470" s="13" t="s">
        <v>7185</v>
      </c>
      <c r="I470" s="13" t="s">
        <v>7359</v>
      </c>
      <c r="J470" s="13" t="s">
        <v>1796</v>
      </c>
      <c r="K470" s="13" t="s">
        <v>35</v>
      </c>
      <c r="L470" s="25" t="str">
        <f>VLOOKUP($K470,TONG_SL!$A:$D,2,0)</f>
        <v>Tai heo muối 200g</v>
      </c>
      <c r="N470" s="25" t="str">
        <f t="shared" si="66"/>
        <v>K-C6</v>
      </c>
      <c r="Q470" s="25" t="str">
        <f>VLOOKUP(K470,TONG_SL!$A:$D,3,0)</f>
        <v>Túi</v>
      </c>
      <c r="R470" s="54">
        <v>2</v>
      </c>
      <c r="T470" s="1">
        <f>VLOOKUP(VLOOKUP(G470,Ma_KH!$A:$R,18,0)&amp;K470,Gia_MB!$A:$F,6,0)</f>
        <v>55595</v>
      </c>
      <c r="U470" s="14">
        <f t="shared" si="68"/>
        <v>111190</v>
      </c>
      <c r="W470" s="64">
        <f t="shared" si="67"/>
        <v>0</v>
      </c>
      <c r="X470" s="3" t="str">
        <f t="shared" si="69"/>
        <v>8</v>
      </c>
      <c r="Z470" s="14">
        <f t="shared" si="70"/>
        <v>8895.2000000000007</v>
      </c>
      <c r="AA470" s="7">
        <f>VLOOKUP(G470,Ma_KH!$A:$R,14,0)</f>
        <v>60</v>
      </c>
      <c r="AD470" s="7" t="str">
        <f>IFERROR(VLOOKUP(J470,'Chuyển Mã'!$B$3:$C$9,2,0),"")</f>
        <v>Tỉnh</v>
      </c>
      <c r="AE470" s="7" t="str">
        <f t="shared" si="63"/>
        <v>Tai heo muối 200g</v>
      </c>
      <c r="AF470" s="7">
        <f t="shared" si="64"/>
        <v>2</v>
      </c>
    </row>
    <row r="471" spans="1:32" x14ac:dyDescent="0.25">
      <c r="A471" s="11">
        <v>45903</v>
      </c>
      <c r="B471" s="25">
        <v>4176319153</v>
      </c>
      <c r="C471" s="12" t="s">
        <v>7214</v>
      </c>
      <c r="D471" s="16">
        <f t="shared" si="65"/>
        <v>45903</v>
      </c>
      <c r="G471" s="13" t="s">
        <v>7185</v>
      </c>
      <c r="I471" s="13" t="s">
        <v>7359</v>
      </c>
      <c r="J471" s="13" t="s">
        <v>1796</v>
      </c>
      <c r="K471" s="13" t="s">
        <v>30</v>
      </c>
      <c r="L471" s="25" t="str">
        <f>VLOOKUP($K471,TONG_SL!$A:$D,2,0)</f>
        <v>Gà muối 500g</v>
      </c>
      <c r="N471" s="25" t="str">
        <f t="shared" si="66"/>
        <v>K-C6</v>
      </c>
      <c r="Q471" s="25" t="str">
        <f>VLOOKUP(K471,TONG_SL!$A:$D,3,0)</f>
        <v>Túi</v>
      </c>
      <c r="R471" s="54">
        <v>5</v>
      </c>
      <c r="T471" s="1">
        <f>VLOOKUP(VLOOKUP(G471,Ma_KH!$A:$R,18,0)&amp;K471,Gia_MB!$A:$F,6,0)</f>
        <v>111058</v>
      </c>
      <c r="U471" s="14">
        <f t="shared" si="68"/>
        <v>555290</v>
      </c>
      <c r="W471" s="64">
        <f t="shared" si="67"/>
        <v>0</v>
      </c>
      <c r="X471" s="3" t="str">
        <f t="shared" si="69"/>
        <v>8</v>
      </c>
      <c r="Z471" s="14">
        <f t="shared" si="70"/>
        <v>44423.200000000004</v>
      </c>
      <c r="AA471" s="7">
        <f>VLOOKUP(G471,Ma_KH!$A:$R,14,0)</f>
        <v>60</v>
      </c>
      <c r="AD471" s="7" t="str">
        <f>IFERROR(VLOOKUP(J471,'Chuyển Mã'!$B$3:$C$9,2,0),"")</f>
        <v>Tỉnh</v>
      </c>
      <c r="AE471" s="7" t="str">
        <f t="shared" si="63"/>
        <v>Gà muối 500g</v>
      </c>
      <c r="AF471" s="7">
        <f t="shared" si="64"/>
        <v>5</v>
      </c>
    </row>
    <row r="472" spans="1:32" x14ac:dyDescent="0.25">
      <c r="A472" s="11">
        <v>45903</v>
      </c>
      <c r="B472" s="25">
        <v>4176319153</v>
      </c>
      <c r="C472" s="12" t="s">
        <v>7214</v>
      </c>
      <c r="D472" s="16">
        <f t="shared" si="65"/>
        <v>45903</v>
      </c>
      <c r="G472" s="13" t="s">
        <v>7185</v>
      </c>
      <c r="I472" s="13" t="s">
        <v>7359</v>
      </c>
      <c r="J472" s="13" t="s">
        <v>1796</v>
      </c>
      <c r="K472" s="13" t="s">
        <v>27</v>
      </c>
      <c r="L472" s="25" t="str">
        <f>VLOOKUP($K472,TONG_SL!$A:$D,2,0)</f>
        <v>Chân giò heo muối 300g</v>
      </c>
      <c r="N472" s="25" t="str">
        <f t="shared" si="66"/>
        <v>K-C6</v>
      </c>
      <c r="Q472" s="25" t="str">
        <f>VLOOKUP(K472,TONG_SL!$A:$D,3,0)</f>
        <v>Túi</v>
      </c>
      <c r="R472" s="54">
        <v>11</v>
      </c>
      <c r="T472" s="1">
        <f>VLOOKUP(VLOOKUP(G472,Ma_KH!$A:$R,18,0)&amp;K472,Gia_MB!$A:$F,6,0)</f>
        <v>73431</v>
      </c>
      <c r="U472" s="14">
        <f t="shared" si="68"/>
        <v>807741</v>
      </c>
      <c r="W472" s="64">
        <f t="shared" si="67"/>
        <v>0</v>
      </c>
      <c r="X472" s="3" t="str">
        <f t="shared" si="69"/>
        <v>8</v>
      </c>
      <c r="Z472" s="14">
        <f t="shared" si="70"/>
        <v>64619.28</v>
      </c>
      <c r="AA472" s="7">
        <f>VLOOKUP(G472,Ma_KH!$A:$R,14,0)</f>
        <v>60</v>
      </c>
      <c r="AD472" s="7" t="str">
        <f>IFERROR(VLOOKUP(J472,'Chuyển Mã'!$B$3:$C$9,2,0),"")</f>
        <v>Tỉnh</v>
      </c>
      <c r="AE472" s="7" t="str">
        <f t="shared" si="63"/>
        <v>Chân giò heo muối 300g</v>
      </c>
      <c r="AF472" s="7">
        <f t="shared" si="64"/>
        <v>11</v>
      </c>
    </row>
    <row r="473" spans="1:32" x14ac:dyDescent="0.25">
      <c r="A473" s="11">
        <v>45903</v>
      </c>
      <c r="B473" s="25">
        <v>4176319419</v>
      </c>
      <c r="C473" s="12" t="s">
        <v>7214</v>
      </c>
      <c r="D473" s="16">
        <f t="shared" si="65"/>
        <v>45903</v>
      </c>
      <c r="G473" s="13" t="s">
        <v>7185</v>
      </c>
      <c r="I473" s="13" t="s">
        <v>7360</v>
      </c>
      <c r="J473" s="13" t="s">
        <v>1796</v>
      </c>
      <c r="K473" s="13" t="s">
        <v>41</v>
      </c>
      <c r="L473" s="25" t="str">
        <f>VLOOKUP($K473,TONG_SL!$A:$D,2,0)</f>
        <v>Chả nướng 300g</v>
      </c>
      <c r="N473" s="25" t="str">
        <f t="shared" si="66"/>
        <v>K-C6</v>
      </c>
      <c r="Q473" s="25" t="str">
        <f>VLOOKUP(K473,TONG_SL!$A:$D,3,0)</f>
        <v>Túi</v>
      </c>
      <c r="R473" s="54">
        <v>9</v>
      </c>
      <c r="T473" s="1">
        <f>VLOOKUP(VLOOKUP(G473,Ma_KH!$A:$R,18,0)&amp;K473,Gia_MB!$A:$F,6,0)</f>
        <v>70950</v>
      </c>
      <c r="U473" s="14">
        <f t="shared" si="68"/>
        <v>638550</v>
      </c>
      <c r="W473" s="64">
        <f t="shared" si="67"/>
        <v>0</v>
      </c>
      <c r="X473" s="3" t="str">
        <f t="shared" si="69"/>
        <v>8</v>
      </c>
      <c r="Z473" s="14">
        <f t="shared" si="70"/>
        <v>51084</v>
      </c>
      <c r="AA473" s="7">
        <f>VLOOKUP(G473,Ma_KH!$A:$R,14,0)</f>
        <v>60</v>
      </c>
      <c r="AD473" s="7" t="str">
        <f>IFERROR(VLOOKUP(J473,'Chuyển Mã'!$B$3:$C$9,2,0),"")</f>
        <v>Tỉnh</v>
      </c>
      <c r="AE473" s="7" t="str">
        <f t="shared" si="63"/>
        <v>Chả nướng 300g</v>
      </c>
      <c r="AF473" s="7">
        <f t="shared" si="64"/>
        <v>9</v>
      </c>
    </row>
    <row r="474" spans="1:32" x14ac:dyDescent="0.25">
      <c r="A474" s="11">
        <v>45903</v>
      </c>
      <c r="B474" s="25">
        <v>4176319419</v>
      </c>
      <c r="C474" s="12" t="s">
        <v>7214</v>
      </c>
      <c r="D474" s="16">
        <f t="shared" si="65"/>
        <v>45903</v>
      </c>
      <c r="G474" s="13" t="s">
        <v>7185</v>
      </c>
      <c r="I474" s="13" t="s">
        <v>7360</v>
      </c>
      <c r="J474" s="13" t="s">
        <v>1796</v>
      </c>
      <c r="K474" s="13" t="s">
        <v>32</v>
      </c>
      <c r="L474" s="25" t="str">
        <f>VLOOKUP($K474,TONG_SL!$A:$D,2,0)</f>
        <v>Giò Tai Lưỡi Xào 250</v>
      </c>
      <c r="N474" s="25" t="str">
        <f t="shared" si="66"/>
        <v>K-C6</v>
      </c>
      <c r="Q474" s="25" t="str">
        <f>VLOOKUP(K474,TONG_SL!$A:$D,3,0)</f>
        <v>Túi</v>
      </c>
      <c r="R474" s="54">
        <v>22</v>
      </c>
      <c r="T474" s="1">
        <f>VLOOKUP(VLOOKUP(G474,Ma_KH!$A:$R,18,0)&amp;K474,Gia_MB!$A:$F,6,0)</f>
        <v>50183</v>
      </c>
      <c r="U474" s="14">
        <f t="shared" si="68"/>
        <v>1104026</v>
      </c>
      <c r="W474" s="64">
        <f t="shared" si="67"/>
        <v>0</v>
      </c>
      <c r="X474" s="3" t="str">
        <f t="shared" si="69"/>
        <v>8</v>
      </c>
      <c r="Z474" s="14">
        <f t="shared" si="70"/>
        <v>88322.08</v>
      </c>
      <c r="AA474" s="7">
        <f>VLOOKUP(G474,Ma_KH!$A:$R,14,0)</f>
        <v>60</v>
      </c>
      <c r="AD474" s="7" t="str">
        <f>IFERROR(VLOOKUP(J474,'Chuyển Mã'!$B$3:$C$9,2,0),"")</f>
        <v>Tỉnh</v>
      </c>
      <c r="AE474" s="7" t="str">
        <f t="shared" si="63"/>
        <v>Giò Tai Lưỡi Xào 250</v>
      </c>
      <c r="AF474" s="7">
        <f t="shared" si="64"/>
        <v>22</v>
      </c>
    </row>
    <row r="475" spans="1:32" x14ac:dyDescent="0.25">
      <c r="A475" s="11">
        <v>45903</v>
      </c>
      <c r="B475" s="25">
        <v>4176319419</v>
      </c>
      <c r="C475" s="12" t="s">
        <v>7214</v>
      </c>
      <c r="D475" s="16">
        <f t="shared" si="65"/>
        <v>45903</v>
      </c>
      <c r="G475" s="13" t="s">
        <v>7185</v>
      </c>
      <c r="I475" s="13" t="s">
        <v>7360</v>
      </c>
      <c r="J475" s="13" t="s">
        <v>1796</v>
      </c>
      <c r="K475" s="13" t="s">
        <v>39</v>
      </c>
      <c r="L475" s="25" t="str">
        <f>VLOOKUP($K475,TONG_SL!$A:$D,2,0)</f>
        <v>Chả cốm 300g</v>
      </c>
      <c r="N475" s="25" t="str">
        <f t="shared" si="66"/>
        <v>K-C6</v>
      </c>
      <c r="Q475" s="25" t="str">
        <f>VLOOKUP(K475,TONG_SL!$A:$D,3,0)</f>
        <v>Túi</v>
      </c>
      <c r="R475" s="54">
        <v>4</v>
      </c>
      <c r="T475" s="1">
        <f>VLOOKUP(VLOOKUP(G475,Ma_KH!$A:$R,18,0)&amp;K475,Gia_MB!$A:$F,6,0)</f>
        <v>74250</v>
      </c>
      <c r="U475" s="14">
        <f t="shared" si="68"/>
        <v>297000</v>
      </c>
      <c r="W475" s="64">
        <f t="shared" si="67"/>
        <v>0</v>
      </c>
      <c r="X475" s="3" t="str">
        <f t="shared" si="69"/>
        <v>8</v>
      </c>
      <c r="Z475" s="14">
        <f t="shared" si="70"/>
        <v>23760</v>
      </c>
      <c r="AA475" s="7">
        <f>VLOOKUP(G475,Ma_KH!$A:$R,14,0)</f>
        <v>60</v>
      </c>
      <c r="AD475" s="7" t="str">
        <f>IFERROR(VLOOKUP(J475,'Chuyển Mã'!$B$3:$C$9,2,0),"")</f>
        <v>Tỉnh</v>
      </c>
      <c r="AE475" s="7" t="str">
        <f t="shared" si="63"/>
        <v>Chả cốm 300g</v>
      </c>
      <c r="AF475" s="7">
        <f t="shared" si="64"/>
        <v>4</v>
      </c>
    </row>
    <row r="476" spans="1:32" x14ac:dyDescent="0.25">
      <c r="A476" s="11">
        <v>45903</v>
      </c>
      <c r="B476" s="25">
        <v>4176319419</v>
      </c>
      <c r="C476" s="12" t="s">
        <v>7214</v>
      </c>
      <c r="D476" s="16">
        <f t="shared" si="65"/>
        <v>45903</v>
      </c>
      <c r="G476" s="13" t="s">
        <v>7185</v>
      </c>
      <c r="I476" s="13" t="s">
        <v>7360</v>
      </c>
      <c r="J476" s="13" t="s">
        <v>1796</v>
      </c>
      <c r="K476" s="13" t="s">
        <v>51</v>
      </c>
      <c r="L476" s="25" t="str">
        <f>VLOOKUP($K476,TONG_SL!$A:$D,2,0)</f>
        <v>Mọc Nấm Hương 250g</v>
      </c>
      <c r="N476" s="25" t="str">
        <f t="shared" si="66"/>
        <v>K-C6</v>
      </c>
      <c r="Q476" s="25" t="str">
        <f>VLOOKUP(K476,TONG_SL!$A:$D,3,0)</f>
        <v>Túi</v>
      </c>
      <c r="R476" s="54">
        <v>9</v>
      </c>
      <c r="T476" s="1">
        <f>VLOOKUP(VLOOKUP(G476,Ma_KH!$A:$R,18,0)&amp;K476,Gia_MB!$A:$F,6,0)</f>
        <v>46000</v>
      </c>
      <c r="U476" s="14">
        <f t="shared" si="68"/>
        <v>414000</v>
      </c>
      <c r="W476" s="64">
        <f t="shared" si="67"/>
        <v>0</v>
      </c>
      <c r="X476" s="3" t="str">
        <f t="shared" si="69"/>
        <v>8</v>
      </c>
      <c r="Z476" s="14">
        <f t="shared" si="70"/>
        <v>33120</v>
      </c>
      <c r="AA476" s="7">
        <f>VLOOKUP(G476,Ma_KH!$A:$R,14,0)</f>
        <v>60</v>
      </c>
      <c r="AD476" s="7" t="str">
        <f>IFERROR(VLOOKUP(J476,'Chuyển Mã'!$B$3:$C$9,2,0),"")</f>
        <v>Tỉnh</v>
      </c>
      <c r="AE476" s="7" t="str">
        <f t="shared" si="63"/>
        <v>Mọc Nấm Hương 250g</v>
      </c>
      <c r="AF476" s="7">
        <f t="shared" si="64"/>
        <v>9</v>
      </c>
    </row>
    <row r="477" spans="1:32" x14ac:dyDescent="0.25">
      <c r="A477" s="11">
        <v>45903</v>
      </c>
      <c r="B477" s="25">
        <v>4176319419</v>
      </c>
      <c r="C477" s="12" t="s">
        <v>7214</v>
      </c>
      <c r="D477" s="16">
        <f t="shared" si="65"/>
        <v>45903</v>
      </c>
      <c r="G477" s="13" t="s">
        <v>7185</v>
      </c>
      <c r="I477" s="13" t="s">
        <v>7360</v>
      </c>
      <c r="J477" s="13" t="s">
        <v>1796</v>
      </c>
      <c r="K477" s="13" t="s">
        <v>35</v>
      </c>
      <c r="L477" s="25" t="str">
        <f>VLOOKUP($K477,TONG_SL!$A:$D,2,0)</f>
        <v>Tai heo muối 200g</v>
      </c>
      <c r="N477" s="25" t="str">
        <f t="shared" si="66"/>
        <v>K-C6</v>
      </c>
      <c r="Q477" s="25" t="str">
        <f>VLOOKUP(K477,TONG_SL!$A:$D,3,0)</f>
        <v>Túi</v>
      </c>
      <c r="R477" s="54">
        <v>4</v>
      </c>
      <c r="T477" s="1">
        <f>VLOOKUP(VLOOKUP(G477,Ma_KH!$A:$R,18,0)&amp;K477,Gia_MB!$A:$F,6,0)</f>
        <v>55595</v>
      </c>
      <c r="U477" s="14">
        <f t="shared" si="68"/>
        <v>222380</v>
      </c>
      <c r="W477" s="64">
        <f t="shared" si="67"/>
        <v>0</v>
      </c>
      <c r="X477" s="3" t="str">
        <f t="shared" si="69"/>
        <v>8</v>
      </c>
      <c r="Z477" s="14">
        <f t="shared" si="70"/>
        <v>17790.400000000001</v>
      </c>
      <c r="AA477" s="7">
        <f>VLOOKUP(G477,Ma_KH!$A:$R,14,0)</f>
        <v>60</v>
      </c>
      <c r="AD477" s="7" t="str">
        <f>IFERROR(VLOOKUP(J477,'Chuyển Mã'!$B$3:$C$9,2,0),"")</f>
        <v>Tỉnh</v>
      </c>
      <c r="AE477" s="7" t="str">
        <f t="shared" si="63"/>
        <v>Tai heo muối 200g</v>
      </c>
      <c r="AF477" s="7">
        <f t="shared" si="64"/>
        <v>4</v>
      </c>
    </row>
    <row r="478" spans="1:32" x14ac:dyDescent="0.25">
      <c r="A478" s="11">
        <v>45903</v>
      </c>
      <c r="B478" s="25">
        <v>4176319419</v>
      </c>
      <c r="C478" s="12" t="s">
        <v>7214</v>
      </c>
      <c r="D478" s="16">
        <f t="shared" si="65"/>
        <v>45903</v>
      </c>
      <c r="G478" s="13" t="s">
        <v>7185</v>
      </c>
      <c r="I478" s="13" t="s">
        <v>7360</v>
      </c>
      <c r="J478" s="13" t="s">
        <v>1796</v>
      </c>
      <c r="K478" s="13" t="s">
        <v>30</v>
      </c>
      <c r="L478" s="25" t="str">
        <f>VLOOKUP($K478,TONG_SL!$A:$D,2,0)</f>
        <v>Gà muối 500g</v>
      </c>
      <c r="N478" s="25" t="str">
        <f t="shared" si="66"/>
        <v>K-C6</v>
      </c>
      <c r="Q478" s="25" t="str">
        <f>VLOOKUP(K478,TONG_SL!$A:$D,3,0)</f>
        <v>Túi</v>
      </c>
      <c r="R478" s="54">
        <v>11</v>
      </c>
      <c r="T478" s="1">
        <f>VLOOKUP(VLOOKUP(G478,Ma_KH!$A:$R,18,0)&amp;K478,Gia_MB!$A:$F,6,0)</f>
        <v>111058</v>
      </c>
      <c r="U478" s="14">
        <f t="shared" si="68"/>
        <v>1221638</v>
      </c>
      <c r="W478" s="64">
        <f t="shared" si="67"/>
        <v>0</v>
      </c>
      <c r="X478" s="3" t="str">
        <f t="shared" si="69"/>
        <v>8</v>
      </c>
      <c r="Z478" s="14">
        <f t="shared" si="70"/>
        <v>97731.040000000008</v>
      </c>
      <c r="AA478" s="7">
        <f>VLOOKUP(G478,Ma_KH!$A:$R,14,0)</f>
        <v>60</v>
      </c>
      <c r="AD478" s="7" t="str">
        <f>IFERROR(VLOOKUP(J478,'Chuyển Mã'!$B$3:$C$9,2,0),"")</f>
        <v>Tỉnh</v>
      </c>
      <c r="AE478" s="7" t="str">
        <f t="shared" si="63"/>
        <v>Gà muối 500g</v>
      </c>
      <c r="AF478" s="7">
        <f t="shared" si="64"/>
        <v>11</v>
      </c>
    </row>
    <row r="479" spans="1:32" x14ac:dyDescent="0.25">
      <c r="A479" s="11">
        <v>45903</v>
      </c>
      <c r="B479" s="25">
        <v>4176319419</v>
      </c>
      <c r="C479" s="12" t="s">
        <v>7214</v>
      </c>
      <c r="D479" s="16">
        <f t="shared" si="65"/>
        <v>45903</v>
      </c>
      <c r="G479" s="13" t="s">
        <v>7185</v>
      </c>
      <c r="I479" s="13" t="s">
        <v>7360</v>
      </c>
      <c r="J479" s="13" t="s">
        <v>1796</v>
      </c>
      <c r="K479" s="13" t="s">
        <v>27</v>
      </c>
      <c r="L479" s="25" t="str">
        <f>VLOOKUP($K479,TONG_SL!$A:$D,2,0)</f>
        <v>Chân giò heo muối 300g</v>
      </c>
      <c r="N479" s="25" t="str">
        <f t="shared" si="66"/>
        <v>K-C6</v>
      </c>
      <c r="Q479" s="25" t="str">
        <f>VLOOKUP(K479,TONG_SL!$A:$D,3,0)</f>
        <v>Túi</v>
      </c>
      <c r="R479" s="54">
        <v>13</v>
      </c>
      <c r="T479" s="1">
        <f>VLOOKUP(VLOOKUP(G479,Ma_KH!$A:$R,18,0)&amp;K479,Gia_MB!$A:$F,6,0)</f>
        <v>73431</v>
      </c>
      <c r="U479" s="14">
        <f t="shared" si="68"/>
        <v>954603</v>
      </c>
      <c r="W479" s="64">
        <f t="shared" si="67"/>
        <v>0</v>
      </c>
      <c r="X479" s="3" t="str">
        <f t="shared" si="69"/>
        <v>8</v>
      </c>
      <c r="Z479" s="14">
        <f t="shared" si="70"/>
        <v>76368.240000000005</v>
      </c>
      <c r="AA479" s="7">
        <f>VLOOKUP(G479,Ma_KH!$A:$R,14,0)</f>
        <v>60</v>
      </c>
      <c r="AD479" s="7" t="str">
        <f>IFERROR(VLOOKUP(J479,'Chuyển Mã'!$B$3:$C$9,2,0),"")</f>
        <v>Tỉnh</v>
      </c>
      <c r="AE479" s="7" t="str">
        <f t="shared" si="63"/>
        <v>Chân giò heo muối 300g</v>
      </c>
      <c r="AF479" s="7">
        <f t="shared" si="64"/>
        <v>13</v>
      </c>
    </row>
    <row r="480" spans="1:32" x14ac:dyDescent="0.25">
      <c r="A480" s="11">
        <v>45903</v>
      </c>
      <c r="B480" s="25">
        <v>4176317610</v>
      </c>
      <c r="C480" s="12" t="s">
        <v>7214</v>
      </c>
      <c r="D480" s="16">
        <f t="shared" si="65"/>
        <v>45903</v>
      </c>
      <c r="G480" s="13" t="s">
        <v>7185</v>
      </c>
      <c r="I480" s="13" t="s">
        <v>7361</v>
      </c>
      <c r="J480" s="13" t="s">
        <v>1796</v>
      </c>
      <c r="K480" s="13" t="s">
        <v>39</v>
      </c>
      <c r="L480" s="25" t="str">
        <f>VLOOKUP($K480,TONG_SL!$A:$D,2,0)</f>
        <v>Chả cốm 300g</v>
      </c>
      <c r="N480" s="25" t="str">
        <f t="shared" si="66"/>
        <v>K-C6</v>
      </c>
      <c r="Q480" s="25" t="str">
        <f>VLOOKUP(K480,TONG_SL!$A:$D,3,0)</f>
        <v>Túi</v>
      </c>
      <c r="R480" s="54">
        <v>12</v>
      </c>
      <c r="T480" s="1">
        <f>VLOOKUP(VLOOKUP(G480,Ma_KH!$A:$R,18,0)&amp;K480,Gia_MB!$A:$F,6,0)</f>
        <v>74250</v>
      </c>
      <c r="U480" s="14">
        <f t="shared" si="68"/>
        <v>891000</v>
      </c>
      <c r="W480" s="64">
        <f t="shared" si="67"/>
        <v>0</v>
      </c>
      <c r="X480" s="3" t="str">
        <f t="shared" si="69"/>
        <v>8</v>
      </c>
      <c r="Z480" s="14">
        <f t="shared" si="70"/>
        <v>71280</v>
      </c>
      <c r="AA480" s="7">
        <f>VLOOKUP(G480,Ma_KH!$A:$R,14,0)</f>
        <v>60</v>
      </c>
      <c r="AD480" s="7" t="str">
        <f>IFERROR(VLOOKUP(J480,'Chuyển Mã'!$B$3:$C$9,2,0),"")</f>
        <v>Tỉnh</v>
      </c>
      <c r="AE480" s="7" t="str">
        <f t="shared" si="63"/>
        <v>Chả cốm 300g</v>
      </c>
      <c r="AF480" s="7">
        <f t="shared" si="64"/>
        <v>12</v>
      </c>
    </row>
    <row r="481" spans="1:32" x14ac:dyDescent="0.25">
      <c r="A481" s="11">
        <v>45903</v>
      </c>
      <c r="B481" s="25">
        <v>4176317610</v>
      </c>
      <c r="C481" s="12" t="s">
        <v>7214</v>
      </c>
      <c r="D481" s="16">
        <f t="shared" si="65"/>
        <v>45903</v>
      </c>
      <c r="G481" s="13" t="s">
        <v>7185</v>
      </c>
      <c r="I481" s="13" t="s">
        <v>7361</v>
      </c>
      <c r="J481" s="13" t="s">
        <v>1796</v>
      </c>
      <c r="K481" s="13" t="s">
        <v>27</v>
      </c>
      <c r="L481" s="25" t="str">
        <f>VLOOKUP($K481,TONG_SL!$A:$D,2,0)</f>
        <v>Chân giò heo muối 300g</v>
      </c>
      <c r="N481" s="25" t="str">
        <f t="shared" si="66"/>
        <v>K-C6</v>
      </c>
      <c r="Q481" s="25" t="str">
        <f>VLOOKUP(K481,TONG_SL!$A:$D,3,0)</f>
        <v>Túi</v>
      </c>
      <c r="R481" s="54">
        <v>21</v>
      </c>
      <c r="T481" s="1">
        <f>VLOOKUP(VLOOKUP(G481,Ma_KH!$A:$R,18,0)&amp;K481,Gia_MB!$A:$F,6,0)</f>
        <v>73431</v>
      </c>
      <c r="U481" s="14">
        <f t="shared" si="68"/>
        <v>1542051</v>
      </c>
      <c r="W481" s="64">
        <f t="shared" si="67"/>
        <v>0</v>
      </c>
      <c r="X481" s="3" t="str">
        <f t="shared" si="69"/>
        <v>8</v>
      </c>
      <c r="Z481" s="14">
        <f t="shared" si="70"/>
        <v>123364.08</v>
      </c>
      <c r="AA481" s="7">
        <f>VLOOKUP(G481,Ma_KH!$A:$R,14,0)</f>
        <v>60</v>
      </c>
      <c r="AD481" s="7" t="str">
        <f>IFERROR(VLOOKUP(J481,'Chuyển Mã'!$B$3:$C$9,2,0),"")</f>
        <v>Tỉnh</v>
      </c>
      <c r="AE481" s="7" t="str">
        <f t="shared" si="63"/>
        <v>Chân giò heo muối 300g</v>
      </c>
      <c r="AF481" s="7">
        <f t="shared" si="64"/>
        <v>21</v>
      </c>
    </row>
    <row r="482" spans="1:32" x14ac:dyDescent="0.25">
      <c r="A482" s="11">
        <v>45903</v>
      </c>
      <c r="B482" s="25">
        <v>4176317610</v>
      </c>
      <c r="C482" s="12" t="s">
        <v>7214</v>
      </c>
      <c r="D482" s="16">
        <f t="shared" si="65"/>
        <v>45903</v>
      </c>
      <c r="G482" s="13" t="s">
        <v>7185</v>
      </c>
      <c r="I482" s="13" t="s">
        <v>7361</v>
      </c>
      <c r="J482" s="13" t="s">
        <v>1796</v>
      </c>
      <c r="K482" s="13" t="s">
        <v>35</v>
      </c>
      <c r="L482" s="25" t="str">
        <f>VLOOKUP($K482,TONG_SL!$A:$D,2,0)</f>
        <v>Tai heo muối 200g</v>
      </c>
      <c r="N482" s="25" t="str">
        <f t="shared" si="66"/>
        <v>K-C6</v>
      </c>
      <c r="Q482" s="25" t="str">
        <f>VLOOKUP(K482,TONG_SL!$A:$D,3,0)</f>
        <v>Túi</v>
      </c>
      <c r="R482" s="54">
        <v>3</v>
      </c>
      <c r="T482" s="1">
        <f>VLOOKUP(VLOOKUP(G482,Ma_KH!$A:$R,18,0)&amp;K482,Gia_MB!$A:$F,6,0)</f>
        <v>55595</v>
      </c>
      <c r="U482" s="14">
        <f t="shared" si="68"/>
        <v>166785</v>
      </c>
      <c r="W482" s="64">
        <f t="shared" si="67"/>
        <v>0</v>
      </c>
      <c r="X482" s="3" t="str">
        <f t="shared" si="69"/>
        <v>8</v>
      </c>
      <c r="Z482" s="14">
        <f t="shared" si="70"/>
        <v>13342.800000000001</v>
      </c>
      <c r="AA482" s="7">
        <f>VLOOKUP(G482,Ma_KH!$A:$R,14,0)</f>
        <v>60</v>
      </c>
      <c r="AD482" s="7" t="str">
        <f>IFERROR(VLOOKUP(J482,'Chuyển Mã'!$B$3:$C$9,2,0),"")</f>
        <v>Tỉnh</v>
      </c>
      <c r="AE482" s="7" t="str">
        <f t="shared" si="63"/>
        <v>Tai heo muối 200g</v>
      </c>
      <c r="AF482" s="7">
        <f t="shared" si="64"/>
        <v>3</v>
      </c>
    </row>
    <row r="483" spans="1:32" x14ac:dyDescent="0.25">
      <c r="A483" s="11">
        <v>45903</v>
      </c>
      <c r="B483" s="25">
        <v>4176317610</v>
      </c>
      <c r="C483" s="12" t="s">
        <v>7214</v>
      </c>
      <c r="D483" s="16">
        <f t="shared" si="65"/>
        <v>45903</v>
      </c>
      <c r="G483" s="13" t="s">
        <v>7185</v>
      </c>
      <c r="I483" s="13" t="s">
        <v>7361</v>
      </c>
      <c r="J483" s="13" t="s">
        <v>1796</v>
      </c>
      <c r="K483" s="13" t="s">
        <v>51</v>
      </c>
      <c r="L483" s="25" t="str">
        <f>VLOOKUP($K483,TONG_SL!$A:$D,2,0)</f>
        <v>Mọc Nấm Hương 250g</v>
      </c>
      <c r="N483" s="25" t="str">
        <f t="shared" si="66"/>
        <v>K-C6</v>
      </c>
      <c r="Q483" s="25" t="str">
        <f>VLOOKUP(K483,TONG_SL!$A:$D,3,0)</f>
        <v>Túi</v>
      </c>
      <c r="R483" s="54">
        <v>16</v>
      </c>
      <c r="T483" s="1">
        <f>VLOOKUP(VLOOKUP(G483,Ma_KH!$A:$R,18,0)&amp;K483,Gia_MB!$A:$F,6,0)</f>
        <v>46000</v>
      </c>
      <c r="U483" s="14">
        <f t="shared" si="68"/>
        <v>736000</v>
      </c>
      <c r="W483" s="64">
        <f t="shared" si="67"/>
        <v>0</v>
      </c>
      <c r="X483" s="3" t="str">
        <f t="shared" si="69"/>
        <v>8</v>
      </c>
      <c r="Z483" s="14">
        <f t="shared" si="70"/>
        <v>58880</v>
      </c>
      <c r="AA483" s="7">
        <f>VLOOKUP(G483,Ma_KH!$A:$R,14,0)</f>
        <v>60</v>
      </c>
      <c r="AD483" s="7" t="str">
        <f>IFERROR(VLOOKUP(J483,'Chuyển Mã'!$B$3:$C$9,2,0),"")</f>
        <v>Tỉnh</v>
      </c>
      <c r="AE483" s="7" t="str">
        <f t="shared" si="63"/>
        <v>Mọc Nấm Hương 250g</v>
      </c>
      <c r="AF483" s="7">
        <f t="shared" si="64"/>
        <v>16</v>
      </c>
    </row>
    <row r="484" spans="1:32" x14ac:dyDescent="0.25">
      <c r="A484" s="11">
        <v>45903</v>
      </c>
      <c r="B484" s="25">
        <v>4176317610</v>
      </c>
      <c r="C484" s="12" t="s">
        <v>7214</v>
      </c>
      <c r="D484" s="16">
        <f t="shared" si="65"/>
        <v>45903</v>
      </c>
      <c r="G484" s="13" t="s">
        <v>7185</v>
      </c>
      <c r="I484" s="13" t="s">
        <v>7361</v>
      </c>
      <c r="J484" s="13" t="s">
        <v>1796</v>
      </c>
      <c r="K484" s="13" t="s">
        <v>30</v>
      </c>
      <c r="L484" s="25" t="str">
        <f>VLOOKUP($K484,TONG_SL!$A:$D,2,0)</f>
        <v>Gà muối 500g</v>
      </c>
      <c r="N484" s="25" t="str">
        <f t="shared" si="66"/>
        <v>K-C6</v>
      </c>
      <c r="Q484" s="25" t="str">
        <f>VLOOKUP(K484,TONG_SL!$A:$D,3,0)</f>
        <v>Túi</v>
      </c>
      <c r="R484" s="54">
        <v>4</v>
      </c>
      <c r="T484" s="1">
        <f>VLOOKUP(VLOOKUP(G484,Ma_KH!$A:$R,18,0)&amp;K484,Gia_MB!$A:$F,6,0)</f>
        <v>111058</v>
      </c>
      <c r="U484" s="14">
        <f t="shared" si="68"/>
        <v>444232</v>
      </c>
      <c r="W484" s="64">
        <f t="shared" si="67"/>
        <v>0</v>
      </c>
      <c r="X484" s="3" t="str">
        <f t="shared" si="69"/>
        <v>8</v>
      </c>
      <c r="Z484" s="14">
        <f t="shared" si="70"/>
        <v>35538.559999999998</v>
      </c>
      <c r="AA484" s="7">
        <f>VLOOKUP(G484,Ma_KH!$A:$R,14,0)</f>
        <v>60</v>
      </c>
      <c r="AD484" s="7" t="str">
        <f>IFERROR(VLOOKUP(J484,'Chuyển Mã'!$B$3:$C$9,2,0),"")</f>
        <v>Tỉnh</v>
      </c>
      <c r="AE484" s="7" t="str">
        <f t="shared" si="63"/>
        <v>Gà muối 500g</v>
      </c>
      <c r="AF484" s="7">
        <f t="shared" si="64"/>
        <v>4</v>
      </c>
    </row>
    <row r="485" spans="1:32" x14ac:dyDescent="0.25">
      <c r="A485" s="11">
        <v>45903</v>
      </c>
      <c r="B485" s="25">
        <v>4176319002</v>
      </c>
      <c r="C485" s="12" t="s">
        <v>7214</v>
      </c>
      <c r="D485" s="16">
        <f t="shared" si="65"/>
        <v>45903</v>
      </c>
      <c r="G485" s="13" t="s">
        <v>7185</v>
      </c>
      <c r="I485" s="13" t="s">
        <v>7362</v>
      </c>
      <c r="J485" s="13" t="s">
        <v>1796</v>
      </c>
      <c r="K485" s="13" t="s">
        <v>30</v>
      </c>
      <c r="L485" s="25" t="str">
        <f>VLOOKUP($K485,TONG_SL!$A:$D,2,0)</f>
        <v>Gà muối 500g</v>
      </c>
      <c r="N485" s="25" t="str">
        <f t="shared" si="66"/>
        <v>K-C6</v>
      </c>
      <c r="Q485" s="25" t="str">
        <f>VLOOKUP(K485,TONG_SL!$A:$D,3,0)</f>
        <v>Túi</v>
      </c>
      <c r="R485" s="54">
        <v>23</v>
      </c>
      <c r="T485" s="1">
        <f>VLOOKUP(VLOOKUP(G485,Ma_KH!$A:$R,18,0)&amp;K485,Gia_MB!$A:$F,6,0)</f>
        <v>111058</v>
      </c>
      <c r="U485" s="14">
        <f t="shared" si="68"/>
        <v>2554334</v>
      </c>
      <c r="W485" s="64">
        <f t="shared" si="67"/>
        <v>0</v>
      </c>
      <c r="X485" s="3" t="str">
        <f t="shared" si="69"/>
        <v>8</v>
      </c>
      <c r="Z485" s="14">
        <f t="shared" si="70"/>
        <v>204346.72</v>
      </c>
      <c r="AA485" s="7">
        <f>VLOOKUP(G485,Ma_KH!$A:$R,14,0)</f>
        <v>60</v>
      </c>
      <c r="AD485" s="7" t="str">
        <f>IFERROR(VLOOKUP(J485,'Chuyển Mã'!$B$3:$C$9,2,0),"")</f>
        <v>Tỉnh</v>
      </c>
      <c r="AE485" s="7" t="str">
        <f t="shared" si="63"/>
        <v>Gà muối 500g</v>
      </c>
      <c r="AF485" s="7">
        <f t="shared" si="64"/>
        <v>23</v>
      </c>
    </row>
    <row r="486" spans="1:32" x14ac:dyDescent="0.25">
      <c r="A486" s="11">
        <v>45903</v>
      </c>
      <c r="B486" s="25">
        <v>4176319002</v>
      </c>
      <c r="C486" s="12" t="s">
        <v>7214</v>
      </c>
      <c r="D486" s="16">
        <f t="shared" si="65"/>
        <v>45903</v>
      </c>
      <c r="G486" s="13" t="s">
        <v>7185</v>
      </c>
      <c r="I486" s="13" t="s">
        <v>7362</v>
      </c>
      <c r="J486" s="13" t="s">
        <v>1796</v>
      </c>
      <c r="K486" s="13" t="s">
        <v>35</v>
      </c>
      <c r="L486" s="25" t="str">
        <f>VLOOKUP($K486,TONG_SL!$A:$D,2,0)</f>
        <v>Tai heo muối 200g</v>
      </c>
      <c r="N486" s="25" t="str">
        <f t="shared" si="66"/>
        <v>K-C6</v>
      </c>
      <c r="Q486" s="25" t="str">
        <f>VLOOKUP(K486,TONG_SL!$A:$D,3,0)</f>
        <v>Túi</v>
      </c>
      <c r="R486" s="54">
        <v>5</v>
      </c>
      <c r="T486" s="1">
        <f>VLOOKUP(VLOOKUP(G486,Ma_KH!$A:$R,18,0)&amp;K486,Gia_MB!$A:$F,6,0)</f>
        <v>55595</v>
      </c>
      <c r="U486" s="14">
        <f t="shared" si="68"/>
        <v>277975</v>
      </c>
      <c r="W486" s="64">
        <f t="shared" si="67"/>
        <v>0</v>
      </c>
      <c r="X486" s="3" t="str">
        <f t="shared" si="69"/>
        <v>8</v>
      </c>
      <c r="Z486" s="14">
        <f t="shared" si="70"/>
        <v>22238</v>
      </c>
      <c r="AA486" s="7">
        <f>VLOOKUP(G486,Ma_KH!$A:$R,14,0)</f>
        <v>60</v>
      </c>
      <c r="AD486" s="7" t="str">
        <f>IFERROR(VLOOKUP(J486,'Chuyển Mã'!$B$3:$C$9,2,0),"")</f>
        <v>Tỉnh</v>
      </c>
      <c r="AE486" s="7" t="str">
        <f t="shared" si="63"/>
        <v>Tai heo muối 200g</v>
      </c>
      <c r="AF486" s="7">
        <f t="shared" si="64"/>
        <v>5</v>
      </c>
    </row>
    <row r="487" spans="1:32" x14ac:dyDescent="0.25">
      <c r="A487" s="11">
        <v>45903</v>
      </c>
      <c r="B487" s="25">
        <v>4176319002</v>
      </c>
      <c r="C487" s="12" t="s">
        <v>7214</v>
      </c>
      <c r="D487" s="16">
        <f t="shared" si="65"/>
        <v>45903</v>
      </c>
      <c r="G487" s="13" t="s">
        <v>7185</v>
      </c>
      <c r="I487" s="13" t="s">
        <v>7362</v>
      </c>
      <c r="J487" s="13" t="s">
        <v>1796</v>
      </c>
      <c r="K487" s="13" t="s">
        <v>27</v>
      </c>
      <c r="L487" s="25" t="str">
        <f>VLOOKUP($K487,TONG_SL!$A:$D,2,0)</f>
        <v>Chân giò heo muối 300g</v>
      </c>
      <c r="N487" s="25" t="str">
        <f t="shared" si="66"/>
        <v>K-C6</v>
      </c>
      <c r="Q487" s="25" t="str">
        <f>VLOOKUP(K487,TONG_SL!$A:$D,3,0)</f>
        <v>Túi</v>
      </c>
      <c r="R487" s="54">
        <v>24</v>
      </c>
      <c r="T487" s="1">
        <f>VLOOKUP(VLOOKUP(G487,Ma_KH!$A:$R,18,0)&amp;K487,Gia_MB!$A:$F,6,0)</f>
        <v>73431</v>
      </c>
      <c r="U487" s="14">
        <f t="shared" si="68"/>
        <v>1762344</v>
      </c>
      <c r="W487" s="64">
        <f t="shared" si="67"/>
        <v>0</v>
      </c>
      <c r="X487" s="3" t="str">
        <f t="shared" si="69"/>
        <v>8</v>
      </c>
      <c r="Z487" s="14">
        <f t="shared" si="70"/>
        <v>140987.51999999999</v>
      </c>
      <c r="AA487" s="7">
        <f>VLOOKUP(G487,Ma_KH!$A:$R,14,0)</f>
        <v>60</v>
      </c>
      <c r="AD487" s="7" t="str">
        <f>IFERROR(VLOOKUP(J487,'Chuyển Mã'!$B$3:$C$9,2,0),"")</f>
        <v>Tỉnh</v>
      </c>
      <c r="AE487" s="7" t="str">
        <f t="shared" si="63"/>
        <v>Chân giò heo muối 300g</v>
      </c>
      <c r="AF487" s="7">
        <f t="shared" si="64"/>
        <v>24</v>
      </c>
    </row>
    <row r="488" spans="1:32" x14ac:dyDescent="0.25">
      <c r="A488" s="11">
        <v>45903</v>
      </c>
      <c r="B488" s="25">
        <v>4176319002</v>
      </c>
      <c r="C488" s="12" t="s">
        <v>7214</v>
      </c>
      <c r="D488" s="16">
        <f t="shared" si="65"/>
        <v>45903</v>
      </c>
      <c r="G488" s="13" t="s">
        <v>7185</v>
      </c>
      <c r="I488" s="13" t="s">
        <v>7362</v>
      </c>
      <c r="J488" s="13" t="s">
        <v>1796</v>
      </c>
      <c r="K488" s="13" t="s">
        <v>51</v>
      </c>
      <c r="L488" s="25" t="str">
        <f>VLOOKUP($K488,TONG_SL!$A:$D,2,0)</f>
        <v>Mọc Nấm Hương 250g</v>
      </c>
      <c r="N488" s="25" t="str">
        <f t="shared" si="66"/>
        <v>K-C6</v>
      </c>
      <c r="Q488" s="25" t="str">
        <f>VLOOKUP(K488,TONG_SL!$A:$D,3,0)</f>
        <v>Túi</v>
      </c>
      <c r="R488" s="54">
        <v>6</v>
      </c>
      <c r="T488" s="1">
        <f>VLOOKUP(VLOOKUP(G488,Ma_KH!$A:$R,18,0)&amp;K488,Gia_MB!$A:$F,6,0)</f>
        <v>46000</v>
      </c>
      <c r="U488" s="14">
        <f t="shared" si="68"/>
        <v>276000</v>
      </c>
      <c r="W488" s="64">
        <f t="shared" si="67"/>
        <v>0</v>
      </c>
      <c r="X488" s="3" t="str">
        <f t="shared" si="69"/>
        <v>8</v>
      </c>
      <c r="Z488" s="14">
        <f t="shared" si="70"/>
        <v>22080</v>
      </c>
      <c r="AA488" s="7">
        <f>VLOOKUP(G488,Ma_KH!$A:$R,14,0)</f>
        <v>60</v>
      </c>
      <c r="AD488" s="7" t="str">
        <f>IFERROR(VLOOKUP(J488,'Chuyển Mã'!$B$3:$C$9,2,0),"")</f>
        <v>Tỉnh</v>
      </c>
      <c r="AE488" s="7" t="str">
        <f t="shared" si="63"/>
        <v>Mọc Nấm Hương 250g</v>
      </c>
      <c r="AF488" s="7">
        <f t="shared" si="64"/>
        <v>6</v>
      </c>
    </row>
    <row r="489" spans="1:32" x14ac:dyDescent="0.25">
      <c r="A489" s="11">
        <v>45903</v>
      </c>
      <c r="B489" s="25">
        <v>4176319002</v>
      </c>
      <c r="C489" s="12" t="s">
        <v>7214</v>
      </c>
      <c r="D489" s="16">
        <f t="shared" si="65"/>
        <v>45903</v>
      </c>
      <c r="G489" s="13" t="s">
        <v>7185</v>
      </c>
      <c r="I489" s="13" t="s">
        <v>7362</v>
      </c>
      <c r="J489" s="13" t="s">
        <v>1796</v>
      </c>
      <c r="K489" s="13" t="s">
        <v>32</v>
      </c>
      <c r="L489" s="25" t="str">
        <f>VLOOKUP($K489,TONG_SL!$A:$D,2,0)</f>
        <v>Giò Tai Lưỡi Xào 250</v>
      </c>
      <c r="N489" s="25" t="str">
        <f t="shared" si="66"/>
        <v>K-C6</v>
      </c>
      <c r="Q489" s="25" t="str">
        <f>VLOOKUP(K489,TONG_SL!$A:$D,3,0)</f>
        <v>Túi</v>
      </c>
      <c r="R489" s="54">
        <v>10</v>
      </c>
      <c r="T489" s="1">
        <f>VLOOKUP(VLOOKUP(G489,Ma_KH!$A:$R,18,0)&amp;K489,Gia_MB!$A:$F,6,0)</f>
        <v>50183</v>
      </c>
      <c r="U489" s="14">
        <f t="shared" si="68"/>
        <v>501830</v>
      </c>
      <c r="W489" s="64">
        <f t="shared" si="67"/>
        <v>0</v>
      </c>
      <c r="X489" s="3" t="str">
        <f t="shared" si="69"/>
        <v>8</v>
      </c>
      <c r="Z489" s="14">
        <f t="shared" si="70"/>
        <v>40146.400000000001</v>
      </c>
      <c r="AA489" s="7">
        <f>VLOOKUP(G489,Ma_KH!$A:$R,14,0)</f>
        <v>60</v>
      </c>
      <c r="AD489" s="7" t="str">
        <f>IFERROR(VLOOKUP(J489,'Chuyển Mã'!$B$3:$C$9,2,0),"")</f>
        <v>Tỉnh</v>
      </c>
      <c r="AE489" s="7" t="str">
        <f t="shared" si="63"/>
        <v>Giò Tai Lưỡi Xào 250</v>
      </c>
      <c r="AF489" s="7">
        <f t="shared" si="64"/>
        <v>10</v>
      </c>
    </row>
    <row r="490" spans="1:32" x14ac:dyDescent="0.25">
      <c r="A490" s="11">
        <v>45903</v>
      </c>
      <c r="B490" s="25">
        <v>4176319002</v>
      </c>
      <c r="C490" s="12" t="s">
        <v>7214</v>
      </c>
      <c r="D490" s="16">
        <f t="shared" si="65"/>
        <v>45903</v>
      </c>
      <c r="G490" s="13" t="s">
        <v>7185</v>
      </c>
      <c r="I490" s="13" t="s">
        <v>7362</v>
      </c>
      <c r="J490" s="13" t="s">
        <v>1796</v>
      </c>
      <c r="K490" s="13" t="s">
        <v>39</v>
      </c>
      <c r="L490" s="25" t="str">
        <f>VLOOKUP($K490,TONG_SL!$A:$D,2,0)</f>
        <v>Chả cốm 300g</v>
      </c>
      <c r="N490" s="25" t="str">
        <f t="shared" si="66"/>
        <v>K-C6</v>
      </c>
      <c r="Q490" s="25" t="str">
        <f>VLOOKUP(K490,TONG_SL!$A:$D,3,0)</f>
        <v>Túi</v>
      </c>
      <c r="R490" s="54">
        <v>6</v>
      </c>
      <c r="T490" s="1">
        <f>VLOOKUP(VLOOKUP(G490,Ma_KH!$A:$R,18,0)&amp;K490,Gia_MB!$A:$F,6,0)</f>
        <v>74250</v>
      </c>
      <c r="U490" s="14">
        <f t="shared" si="68"/>
        <v>445500</v>
      </c>
      <c r="W490" s="64">
        <f t="shared" si="67"/>
        <v>0</v>
      </c>
      <c r="X490" s="3" t="str">
        <f t="shared" si="69"/>
        <v>8</v>
      </c>
      <c r="Z490" s="14">
        <f t="shared" si="70"/>
        <v>35640</v>
      </c>
      <c r="AA490" s="7">
        <f>VLOOKUP(G490,Ma_KH!$A:$R,14,0)</f>
        <v>60</v>
      </c>
      <c r="AD490" s="7" t="str">
        <f>IFERROR(VLOOKUP(J490,'Chuyển Mã'!$B$3:$C$9,2,0),"")</f>
        <v>Tỉnh</v>
      </c>
      <c r="AE490" s="7" t="str">
        <f t="shared" si="63"/>
        <v>Chả cốm 300g</v>
      </c>
      <c r="AF490" s="7">
        <f t="shared" si="64"/>
        <v>6</v>
      </c>
    </row>
    <row r="491" spans="1:32" x14ac:dyDescent="0.25">
      <c r="A491" s="11">
        <v>45903</v>
      </c>
      <c r="B491" s="25">
        <v>4176318652</v>
      </c>
      <c r="C491" s="12" t="s">
        <v>7214</v>
      </c>
      <c r="D491" s="16">
        <f t="shared" si="65"/>
        <v>45903</v>
      </c>
      <c r="G491" s="13" t="s">
        <v>7185</v>
      </c>
      <c r="I491" s="13" t="s">
        <v>7363</v>
      </c>
      <c r="J491" s="13" t="s">
        <v>1796</v>
      </c>
      <c r="K491" s="13" t="s">
        <v>51</v>
      </c>
      <c r="L491" s="25" t="str">
        <f>VLOOKUP($K491,TONG_SL!$A:$D,2,0)</f>
        <v>Mọc Nấm Hương 250g</v>
      </c>
      <c r="N491" s="25" t="str">
        <f t="shared" si="66"/>
        <v>K-C6</v>
      </c>
      <c r="Q491" s="25" t="str">
        <f>VLOOKUP(K491,TONG_SL!$A:$D,3,0)</f>
        <v>Túi</v>
      </c>
      <c r="R491" s="54">
        <v>21</v>
      </c>
      <c r="T491" s="1">
        <f>VLOOKUP(VLOOKUP(G491,Ma_KH!$A:$R,18,0)&amp;K491,Gia_MB!$A:$F,6,0)</f>
        <v>46000</v>
      </c>
      <c r="U491" s="14">
        <f t="shared" si="68"/>
        <v>966000</v>
      </c>
      <c r="W491" s="64">
        <f t="shared" si="67"/>
        <v>0</v>
      </c>
      <c r="X491" s="3" t="str">
        <f t="shared" si="69"/>
        <v>8</v>
      </c>
      <c r="Z491" s="14">
        <f t="shared" si="70"/>
        <v>77280</v>
      </c>
      <c r="AA491" s="7">
        <f>VLOOKUP(G491,Ma_KH!$A:$R,14,0)</f>
        <v>60</v>
      </c>
      <c r="AD491" s="7" t="str">
        <f>IFERROR(VLOOKUP(J491,'Chuyển Mã'!$B$3:$C$9,2,0),"")</f>
        <v>Tỉnh</v>
      </c>
      <c r="AE491" s="7" t="str">
        <f t="shared" si="63"/>
        <v>Mọc Nấm Hương 250g</v>
      </c>
      <c r="AF491" s="7">
        <f t="shared" si="64"/>
        <v>21</v>
      </c>
    </row>
    <row r="492" spans="1:32" x14ac:dyDescent="0.25">
      <c r="A492" s="11">
        <v>45903</v>
      </c>
      <c r="B492" s="25">
        <v>4176318652</v>
      </c>
      <c r="C492" s="12" t="s">
        <v>7214</v>
      </c>
      <c r="D492" s="16">
        <f t="shared" si="65"/>
        <v>45903</v>
      </c>
      <c r="G492" s="13" t="s">
        <v>7185</v>
      </c>
      <c r="I492" s="13" t="s">
        <v>7363</v>
      </c>
      <c r="J492" s="13" t="s">
        <v>1796</v>
      </c>
      <c r="K492" s="13" t="s">
        <v>35</v>
      </c>
      <c r="L492" s="25" t="str">
        <f>VLOOKUP($K492,TONG_SL!$A:$D,2,0)</f>
        <v>Tai heo muối 200g</v>
      </c>
      <c r="N492" s="25" t="str">
        <f t="shared" si="66"/>
        <v>K-C6</v>
      </c>
      <c r="Q492" s="25" t="str">
        <f>VLOOKUP(K492,TONG_SL!$A:$D,3,0)</f>
        <v>Túi</v>
      </c>
      <c r="R492" s="54">
        <v>4</v>
      </c>
      <c r="T492" s="1">
        <f>VLOOKUP(VLOOKUP(G492,Ma_KH!$A:$R,18,0)&amp;K492,Gia_MB!$A:$F,6,0)</f>
        <v>55595</v>
      </c>
      <c r="U492" s="14">
        <f t="shared" si="68"/>
        <v>222380</v>
      </c>
      <c r="W492" s="64">
        <f t="shared" si="67"/>
        <v>0</v>
      </c>
      <c r="X492" s="3" t="str">
        <f t="shared" si="69"/>
        <v>8</v>
      </c>
      <c r="Z492" s="14">
        <f t="shared" si="70"/>
        <v>17790.400000000001</v>
      </c>
      <c r="AA492" s="7">
        <f>VLOOKUP(G492,Ma_KH!$A:$R,14,0)</f>
        <v>60</v>
      </c>
      <c r="AD492" s="7" t="str">
        <f>IFERROR(VLOOKUP(J492,'Chuyển Mã'!$B$3:$C$9,2,0),"")</f>
        <v>Tỉnh</v>
      </c>
      <c r="AE492" s="7" t="str">
        <f t="shared" si="63"/>
        <v>Tai heo muối 200g</v>
      </c>
      <c r="AF492" s="7">
        <f t="shared" si="64"/>
        <v>4</v>
      </c>
    </row>
    <row r="493" spans="1:32" x14ac:dyDescent="0.25">
      <c r="A493" s="11">
        <v>45903</v>
      </c>
      <c r="B493" s="25">
        <v>4176318652</v>
      </c>
      <c r="C493" s="12" t="s">
        <v>7214</v>
      </c>
      <c r="D493" s="16">
        <f t="shared" si="65"/>
        <v>45903</v>
      </c>
      <c r="G493" s="13" t="s">
        <v>7185</v>
      </c>
      <c r="I493" s="13" t="s">
        <v>7363</v>
      </c>
      <c r="J493" s="13" t="s">
        <v>1796</v>
      </c>
      <c r="K493" s="13" t="s">
        <v>39</v>
      </c>
      <c r="L493" s="25" t="str">
        <f>VLOOKUP($K493,TONG_SL!$A:$D,2,0)</f>
        <v>Chả cốm 300g</v>
      </c>
      <c r="N493" s="25" t="str">
        <f t="shared" si="66"/>
        <v>K-C6</v>
      </c>
      <c r="Q493" s="25" t="str">
        <f>VLOOKUP(K493,TONG_SL!$A:$D,3,0)</f>
        <v>Túi</v>
      </c>
      <c r="R493" s="54">
        <v>13</v>
      </c>
      <c r="T493" s="1">
        <f>VLOOKUP(VLOOKUP(G493,Ma_KH!$A:$R,18,0)&amp;K493,Gia_MB!$A:$F,6,0)</f>
        <v>74250</v>
      </c>
      <c r="U493" s="14">
        <f t="shared" si="68"/>
        <v>965250</v>
      </c>
      <c r="W493" s="64">
        <f t="shared" si="67"/>
        <v>0</v>
      </c>
      <c r="X493" s="3" t="str">
        <f t="shared" si="69"/>
        <v>8</v>
      </c>
      <c r="Z493" s="14">
        <f t="shared" si="70"/>
        <v>77220</v>
      </c>
      <c r="AA493" s="7">
        <f>VLOOKUP(G493,Ma_KH!$A:$R,14,0)</f>
        <v>60</v>
      </c>
      <c r="AD493" s="7" t="str">
        <f>IFERROR(VLOOKUP(J493,'Chuyển Mã'!$B$3:$C$9,2,0),"")</f>
        <v>Tỉnh</v>
      </c>
      <c r="AE493" s="7" t="str">
        <f t="shared" si="63"/>
        <v>Chả cốm 300g</v>
      </c>
      <c r="AF493" s="7">
        <f t="shared" si="64"/>
        <v>13</v>
      </c>
    </row>
    <row r="494" spans="1:32" x14ac:dyDescent="0.25">
      <c r="A494" s="11">
        <v>45903</v>
      </c>
      <c r="B494" s="25">
        <v>4176318652</v>
      </c>
      <c r="C494" s="12" t="s">
        <v>7214</v>
      </c>
      <c r="D494" s="16">
        <f t="shared" si="65"/>
        <v>45903</v>
      </c>
      <c r="G494" s="13" t="s">
        <v>7185</v>
      </c>
      <c r="I494" s="13" t="s">
        <v>7363</v>
      </c>
      <c r="J494" s="13" t="s">
        <v>1796</v>
      </c>
      <c r="K494" s="13" t="s">
        <v>30</v>
      </c>
      <c r="L494" s="25" t="str">
        <f>VLOOKUP($K494,TONG_SL!$A:$D,2,0)</f>
        <v>Gà muối 500g</v>
      </c>
      <c r="N494" s="25" t="str">
        <f t="shared" si="66"/>
        <v>K-C6</v>
      </c>
      <c r="Q494" s="25" t="str">
        <f>VLOOKUP(K494,TONG_SL!$A:$D,3,0)</f>
        <v>Túi</v>
      </c>
      <c r="R494" s="54">
        <v>21</v>
      </c>
      <c r="T494" s="1">
        <f>VLOOKUP(VLOOKUP(G494,Ma_KH!$A:$R,18,0)&amp;K494,Gia_MB!$A:$F,6,0)</f>
        <v>111058</v>
      </c>
      <c r="U494" s="14">
        <f t="shared" si="68"/>
        <v>2332218</v>
      </c>
      <c r="W494" s="64">
        <f t="shared" si="67"/>
        <v>0</v>
      </c>
      <c r="X494" s="3" t="str">
        <f t="shared" si="69"/>
        <v>8</v>
      </c>
      <c r="Z494" s="14">
        <f t="shared" si="70"/>
        <v>186577.44</v>
      </c>
      <c r="AA494" s="7">
        <f>VLOOKUP(G494,Ma_KH!$A:$R,14,0)</f>
        <v>60</v>
      </c>
      <c r="AD494" s="7" t="str">
        <f>IFERROR(VLOOKUP(J494,'Chuyển Mã'!$B$3:$C$9,2,0),"")</f>
        <v>Tỉnh</v>
      </c>
      <c r="AE494" s="7" t="str">
        <f t="shared" si="63"/>
        <v>Gà muối 500g</v>
      </c>
      <c r="AF494" s="7">
        <f t="shared" si="64"/>
        <v>21</v>
      </c>
    </row>
    <row r="495" spans="1:32" x14ac:dyDescent="0.25">
      <c r="A495" s="11">
        <v>45903</v>
      </c>
      <c r="B495" s="25">
        <v>4176318652</v>
      </c>
      <c r="C495" s="12" t="s">
        <v>7214</v>
      </c>
      <c r="D495" s="16">
        <f t="shared" si="65"/>
        <v>45903</v>
      </c>
      <c r="G495" s="13" t="s">
        <v>7185</v>
      </c>
      <c r="I495" s="13" t="s">
        <v>7363</v>
      </c>
      <c r="J495" s="13" t="s">
        <v>1796</v>
      </c>
      <c r="K495" s="13" t="s">
        <v>27</v>
      </c>
      <c r="L495" s="25" t="str">
        <f>VLOOKUP($K495,TONG_SL!$A:$D,2,0)</f>
        <v>Chân giò heo muối 300g</v>
      </c>
      <c r="N495" s="25" t="str">
        <f t="shared" si="66"/>
        <v>K-C6</v>
      </c>
      <c r="Q495" s="25" t="str">
        <f>VLOOKUP(K495,TONG_SL!$A:$D,3,0)</f>
        <v>Túi</v>
      </c>
      <c r="R495" s="54">
        <v>21</v>
      </c>
      <c r="T495" s="1">
        <f>VLOOKUP(VLOOKUP(G495,Ma_KH!$A:$R,18,0)&amp;K495,Gia_MB!$A:$F,6,0)</f>
        <v>73431</v>
      </c>
      <c r="U495" s="14">
        <f t="shared" si="68"/>
        <v>1542051</v>
      </c>
      <c r="W495" s="64">
        <f t="shared" si="67"/>
        <v>0</v>
      </c>
      <c r="X495" s="3" t="str">
        <f t="shared" si="69"/>
        <v>8</v>
      </c>
      <c r="Z495" s="14">
        <f t="shared" si="70"/>
        <v>123364.08</v>
      </c>
      <c r="AA495" s="7">
        <f>VLOOKUP(G495,Ma_KH!$A:$R,14,0)</f>
        <v>60</v>
      </c>
      <c r="AD495" s="7" t="str">
        <f>IFERROR(VLOOKUP(J495,'Chuyển Mã'!$B$3:$C$9,2,0),"")</f>
        <v>Tỉnh</v>
      </c>
      <c r="AE495" s="7" t="str">
        <f t="shared" si="63"/>
        <v>Chân giò heo muối 300g</v>
      </c>
      <c r="AF495" s="7">
        <f t="shared" si="64"/>
        <v>21</v>
      </c>
    </row>
    <row r="496" spans="1:32" x14ac:dyDescent="0.25">
      <c r="A496" s="11">
        <v>45903</v>
      </c>
      <c r="B496" s="25">
        <v>4176318652</v>
      </c>
      <c r="C496" s="12" t="s">
        <v>7214</v>
      </c>
      <c r="D496" s="16">
        <f t="shared" si="65"/>
        <v>45903</v>
      </c>
      <c r="G496" s="13" t="s">
        <v>7185</v>
      </c>
      <c r="I496" s="13" t="s">
        <v>7363</v>
      </c>
      <c r="J496" s="13" t="s">
        <v>1796</v>
      </c>
      <c r="K496" s="13" t="s">
        <v>41</v>
      </c>
      <c r="L496" s="25" t="str">
        <f>VLOOKUP($K496,TONG_SL!$A:$D,2,0)</f>
        <v>Chả nướng 300g</v>
      </c>
      <c r="N496" s="25" t="str">
        <f t="shared" si="66"/>
        <v>K-C6</v>
      </c>
      <c r="Q496" s="25" t="str">
        <f>VLOOKUP(K496,TONG_SL!$A:$D,3,0)</f>
        <v>Túi</v>
      </c>
      <c r="R496" s="54">
        <v>7</v>
      </c>
      <c r="T496" s="1">
        <f>VLOOKUP(VLOOKUP(G496,Ma_KH!$A:$R,18,0)&amp;K496,Gia_MB!$A:$F,6,0)</f>
        <v>70950</v>
      </c>
      <c r="U496" s="14">
        <f t="shared" si="68"/>
        <v>496650</v>
      </c>
      <c r="W496" s="64">
        <f t="shared" si="67"/>
        <v>0</v>
      </c>
      <c r="X496" s="3" t="str">
        <f t="shared" si="69"/>
        <v>8</v>
      </c>
      <c r="Z496" s="14">
        <f t="shared" si="70"/>
        <v>39732</v>
      </c>
      <c r="AA496" s="7">
        <f>VLOOKUP(G496,Ma_KH!$A:$R,14,0)</f>
        <v>60</v>
      </c>
      <c r="AD496" s="7" t="str">
        <f>IFERROR(VLOOKUP(J496,'Chuyển Mã'!$B$3:$C$9,2,0),"")</f>
        <v>Tỉnh</v>
      </c>
      <c r="AE496" s="7" t="str">
        <f t="shared" si="63"/>
        <v>Chả nướng 300g</v>
      </c>
      <c r="AF496" s="7">
        <f t="shared" si="64"/>
        <v>7</v>
      </c>
    </row>
    <row r="497" spans="1:32" x14ac:dyDescent="0.25">
      <c r="A497" s="11">
        <v>45903</v>
      </c>
      <c r="B497" s="25">
        <v>4176318652</v>
      </c>
      <c r="C497" s="12" t="s">
        <v>7214</v>
      </c>
      <c r="D497" s="16">
        <f t="shared" si="65"/>
        <v>45903</v>
      </c>
      <c r="G497" s="13" t="s">
        <v>7185</v>
      </c>
      <c r="I497" s="13" t="s">
        <v>7363</v>
      </c>
      <c r="J497" s="13" t="s">
        <v>1796</v>
      </c>
      <c r="K497" s="13" t="s">
        <v>32</v>
      </c>
      <c r="L497" s="25" t="str">
        <f>VLOOKUP($K497,TONG_SL!$A:$D,2,0)</f>
        <v>Giò Tai Lưỡi Xào 250</v>
      </c>
      <c r="N497" s="25" t="str">
        <f t="shared" si="66"/>
        <v>K-C6</v>
      </c>
      <c r="Q497" s="25" t="str">
        <f>VLOOKUP(K497,TONG_SL!$A:$D,3,0)</f>
        <v>Túi</v>
      </c>
      <c r="R497" s="54">
        <v>16</v>
      </c>
      <c r="T497" s="1">
        <f>VLOOKUP(VLOOKUP(G497,Ma_KH!$A:$R,18,0)&amp;K497,Gia_MB!$A:$F,6,0)</f>
        <v>50183</v>
      </c>
      <c r="U497" s="14">
        <f t="shared" si="68"/>
        <v>802928</v>
      </c>
      <c r="W497" s="64">
        <f t="shared" si="67"/>
        <v>0</v>
      </c>
      <c r="X497" s="3" t="str">
        <f t="shared" si="69"/>
        <v>8</v>
      </c>
      <c r="Z497" s="14">
        <f t="shared" si="70"/>
        <v>64234.239999999998</v>
      </c>
      <c r="AA497" s="7">
        <f>VLOOKUP(G497,Ma_KH!$A:$R,14,0)</f>
        <v>60</v>
      </c>
      <c r="AD497" s="7" t="str">
        <f>IFERROR(VLOOKUP(J497,'Chuyển Mã'!$B$3:$C$9,2,0),"")</f>
        <v>Tỉnh</v>
      </c>
      <c r="AE497" s="7" t="str">
        <f t="shared" si="63"/>
        <v>Giò Tai Lưỡi Xào 250</v>
      </c>
      <c r="AF497" s="7">
        <f t="shared" si="64"/>
        <v>16</v>
      </c>
    </row>
    <row r="498" spans="1:32" x14ac:dyDescent="0.25">
      <c r="A498" s="11">
        <v>45903</v>
      </c>
      <c r="B498" s="25">
        <v>4176322986</v>
      </c>
      <c r="C498" s="12" t="s">
        <v>7214</v>
      </c>
      <c r="D498" s="16">
        <f t="shared" si="65"/>
        <v>45903</v>
      </c>
      <c r="G498" s="13" t="s">
        <v>7185</v>
      </c>
      <c r="I498" s="13" t="s">
        <v>7364</v>
      </c>
      <c r="J498" s="13" t="s">
        <v>1796</v>
      </c>
      <c r="K498" s="13" t="s">
        <v>27</v>
      </c>
      <c r="L498" s="25" t="str">
        <f>VLOOKUP($K498,TONG_SL!$A:$D,2,0)</f>
        <v>Chân giò heo muối 300g</v>
      </c>
      <c r="N498" s="25" t="str">
        <f t="shared" si="66"/>
        <v>K-C6</v>
      </c>
      <c r="Q498" s="25" t="str">
        <f>VLOOKUP(K498,TONG_SL!$A:$D,3,0)</f>
        <v>Túi</v>
      </c>
      <c r="R498" s="54">
        <v>7</v>
      </c>
      <c r="T498" s="1">
        <f>VLOOKUP(VLOOKUP(G498,Ma_KH!$A:$R,18,0)&amp;K498,Gia_MB!$A:$F,6,0)</f>
        <v>73431</v>
      </c>
      <c r="U498" s="14">
        <f t="shared" si="68"/>
        <v>514017</v>
      </c>
      <c r="W498" s="64">
        <f t="shared" si="67"/>
        <v>0</v>
      </c>
      <c r="X498" s="3" t="str">
        <f t="shared" si="69"/>
        <v>8</v>
      </c>
      <c r="Z498" s="14">
        <f t="shared" si="70"/>
        <v>41121.360000000001</v>
      </c>
      <c r="AA498" s="7">
        <f>VLOOKUP(G498,Ma_KH!$A:$R,14,0)</f>
        <v>60</v>
      </c>
      <c r="AD498" s="7" t="str">
        <f>IFERROR(VLOOKUP(J498,'Chuyển Mã'!$B$3:$C$9,2,0),"")</f>
        <v>Tỉnh</v>
      </c>
      <c r="AE498" s="7" t="str">
        <f t="shared" si="63"/>
        <v>Chân giò heo muối 300g</v>
      </c>
      <c r="AF498" s="7">
        <f t="shared" si="64"/>
        <v>7</v>
      </c>
    </row>
    <row r="499" spans="1:32" x14ac:dyDescent="0.25">
      <c r="A499" s="11">
        <v>45903</v>
      </c>
      <c r="B499" s="25">
        <v>4176322986</v>
      </c>
      <c r="C499" s="12" t="s">
        <v>7214</v>
      </c>
      <c r="D499" s="16">
        <f t="shared" si="65"/>
        <v>45903</v>
      </c>
      <c r="G499" s="13" t="s">
        <v>7185</v>
      </c>
      <c r="I499" s="13" t="s">
        <v>7364</v>
      </c>
      <c r="J499" s="13" t="s">
        <v>1796</v>
      </c>
      <c r="K499" s="13" t="s">
        <v>30</v>
      </c>
      <c r="L499" s="25" t="str">
        <f>VLOOKUP($K499,TONG_SL!$A:$D,2,0)</f>
        <v>Gà muối 500g</v>
      </c>
      <c r="N499" s="25" t="str">
        <f t="shared" si="66"/>
        <v>K-C6</v>
      </c>
      <c r="Q499" s="25" t="str">
        <f>VLOOKUP(K499,TONG_SL!$A:$D,3,0)</f>
        <v>Túi</v>
      </c>
      <c r="R499" s="54">
        <v>7</v>
      </c>
      <c r="T499" s="1">
        <f>VLOOKUP(VLOOKUP(G499,Ma_KH!$A:$R,18,0)&amp;K499,Gia_MB!$A:$F,6,0)</f>
        <v>111058</v>
      </c>
      <c r="U499" s="14">
        <f t="shared" si="68"/>
        <v>777406</v>
      </c>
      <c r="W499" s="64">
        <f t="shared" si="67"/>
        <v>0</v>
      </c>
      <c r="X499" s="3" t="str">
        <f t="shared" si="69"/>
        <v>8</v>
      </c>
      <c r="Z499" s="14">
        <f t="shared" si="70"/>
        <v>62192.480000000003</v>
      </c>
      <c r="AA499" s="7">
        <f>VLOOKUP(G499,Ma_KH!$A:$R,14,0)</f>
        <v>60</v>
      </c>
      <c r="AD499" s="7" t="str">
        <f>IFERROR(VLOOKUP(J499,'Chuyển Mã'!$B$3:$C$9,2,0),"")</f>
        <v>Tỉnh</v>
      </c>
      <c r="AE499" s="7" t="str">
        <f t="shared" si="63"/>
        <v>Gà muối 500g</v>
      </c>
      <c r="AF499" s="7">
        <f t="shared" si="64"/>
        <v>7</v>
      </c>
    </row>
    <row r="500" spans="1:32" x14ac:dyDescent="0.25">
      <c r="A500" s="11">
        <v>45903</v>
      </c>
      <c r="B500" s="25">
        <v>4176322986</v>
      </c>
      <c r="C500" s="12" t="s">
        <v>7214</v>
      </c>
      <c r="D500" s="16">
        <f t="shared" si="65"/>
        <v>45903</v>
      </c>
      <c r="G500" s="13" t="s">
        <v>7185</v>
      </c>
      <c r="I500" s="13" t="s">
        <v>7364</v>
      </c>
      <c r="J500" s="13" t="s">
        <v>1796</v>
      </c>
      <c r="K500" s="13" t="s">
        <v>51</v>
      </c>
      <c r="L500" s="25" t="str">
        <f>VLOOKUP($K500,TONG_SL!$A:$D,2,0)</f>
        <v>Mọc Nấm Hương 250g</v>
      </c>
      <c r="N500" s="25" t="str">
        <f t="shared" si="66"/>
        <v>K-C6</v>
      </c>
      <c r="Q500" s="25" t="str">
        <f>VLOOKUP(K500,TONG_SL!$A:$D,3,0)</f>
        <v>Túi</v>
      </c>
      <c r="R500" s="54">
        <v>2</v>
      </c>
      <c r="T500" s="1">
        <f>VLOOKUP(VLOOKUP(G500,Ma_KH!$A:$R,18,0)&amp;K500,Gia_MB!$A:$F,6,0)</f>
        <v>46000</v>
      </c>
      <c r="U500" s="14">
        <f t="shared" si="68"/>
        <v>92000</v>
      </c>
      <c r="W500" s="64">
        <f t="shared" si="67"/>
        <v>0</v>
      </c>
      <c r="X500" s="3" t="str">
        <f t="shared" si="69"/>
        <v>8</v>
      </c>
      <c r="Z500" s="14">
        <f t="shared" si="70"/>
        <v>7360</v>
      </c>
      <c r="AA500" s="7">
        <f>VLOOKUP(G500,Ma_KH!$A:$R,14,0)</f>
        <v>60</v>
      </c>
      <c r="AD500" s="7" t="str">
        <f>IFERROR(VLOOKUP(J500,'Chuyển Mã'!$B$3:$C$9,2,0),"")</f>
        <v>Tỉnh</v>
      </c>
      <c r="AE500" s="7" t="str">
        <f t="shared" si="63"/>
        <v>Mọc Nấm Hương 250g</v>
      </c>
      <c r="AF500" s="7">
        <f t="shared" si="64"/>
        <v>2</v>
      </c>
    </row>
    <row r="501" spans="1:32" x14ac:dyDescent="0.25">
      <c r="A501" s="11">
        <v>45903</v>
      </c>
      <c r="B501" s="25">
        <v>4176322986</v>
      </c>
      <c r="C501" s="12" t="s">
        <v>7214</v>
      </c>
      <c r="D501" s="16">
        <f t="shared" si="65"/>
        <v>45903</v>
      </c>
      <c r="G501" s="13" t="s">
        <v>7185</v>
      </c>
      <c r="I501" s="13" t="s">
        <v>7364</v>
      </c>
      <c r="J501" s="13" t="s">
        <v>1796</v>
      </c>
      <c r="K501" s="13" t="s">
        <v>35</v>
      </c>
      <c r="L501" s="25" t="str">
        <f>VLOOKUP($K501,TONG_SL!$A:$D,2,0)</f>
        <v>Tai heo muối 200g</v>
      </c>
      <c r="N501" s="25" t="str">
        <f t="shared" si="66"/>
        <v>K-C6</v>
      </c>
      <c r="Q501" s="25" t="str">
        <f>VLOOKUP(K501,TONG_SL!$A:$D,3,0)</f>
        <v>Túi</v>
      </c>
      <c r="R501" s="54">
        <v>2</v>
      </c>
      <c r="T501" s="1">
        <f>VLOOKUP(VLOOKUP(G501,Ma_KH!$A:$R,18,0)&amp;K501,Gia_MB!$A:$F,6,0)</f>
        <v>55595</v>
      </c>
      <c r="U501" s="14">
        <f t="shared" si="68"/>
        <v>111190</v>
      </c>
      <c r="W501" s="64">
        <f t="shared" si="67"/>
        <v>0</v>
      </c>
      <c r="X501" s="3" t="str">
        <f t="shared" si="69"/>
        <v>8</v>
      </c>
      <c r="Z501" s="14">
        <f t="shared" si="70"/>
        <v>8895.2000000000007</v>
      </c>
      <c r="AA501" s="7">
        <f>VLOOKUP(G501,Ma_KH!$A:$R,14,0)</f>
        <v>60</v>
      </c>
      <c r="AD501" s="7" t="str">
        <f>IFERROR(VLOOKUP(J501,'Chuyển Mã'!$B$3:$C$9,2,0),"")</f>
        <v>Tỉnh</v>
      </c>
      <c r="AE501" s="7" t="str">
        <f t="shared" si="63"/>
        <v>Tai heo muối 200g</v>
      </c>
      <c r="AF501" s="7">
        <f t="shared" si="64"/>
        <v>2</v>
      </c>
    </row>
    <row r="502" spans="1:32" x14ac:dyDescent="0.25">
      <c r="A502" s="11">
        <v>45903</v>
      </c>
      <c r="B502" s="25">
        <v>4176322986</v>
      </c>
      <c r="C502" s="12" t="s">
        <v>7214</v>
      </c>
      <c r="D502" s="16">
        <f t="shared" si="65"/>
        <v>45903</v>
      </c>
      <c r="G502" s="13" t="s">
        <v>7185</v>
      </c>
      <c r="I502" s="13" t="s">
        <v>7364</v>
      </c>
      <c r="J502" s="13" t="s">
        <v>1796</v>
      </c>
      <c r="K502" s="13" t="s">
        <v>39</v>
      </c>
      <c r="L502" s="25" t="str">
        <f>VLOOKUP($K502,TONG_SL!$A:$D,2,0)</f>
        <v>Chả cốm 300g</v>
      </c>
      <c r="N502" s="25" t="str">
        <f t="shared" si="66"/>
        <v>K-C6</v>
      </c>
      <c r="Q502" s="25" t="str">
        <f>VLOOKUP(K502,TONG_SL!$A:$D,3,0)</f>
        <v>Túi</v>
      </c>
      <c r="R502" s="54">
        <v>3</v>
      </c>
      <c r="T502" s="1">
        <f>VLOOKUP(VLOOKUP(G502,Ma_KH!$A:$R,18,0)&amp;K502,Gia_MB!$A:$F,6,0)</f>
        <v>74250</v>
      </c>
      <c r="U502" s="14">
        <f t="shared" si="68"/>
        <v>222750</v>
      </c>
      <c r="W502" s="64">
        <f t="shared" si="67"/>
        <v>0</v>
      </c>
      <c r="X502" s="3" t="str">
        <f t="shared" si="69"/>
        <v>8</v>
      </c>
      <c r="Z502" s="14">
        <f t="shared" si="70"/>
        <v>17820</v>
      </c>
      <c r="AA502" s="7">
        <f>VLOOKUP(G502,Ma_KH!$A:$R,14,0)</f>
        <v>60</v>
      </c>
      <c r="AD502" s="7" t="str">
        <f>IFERROR(VLOOKUP(J502,'Chuyển Mã'!$B$3:$C$9,2,0),"")</f>
        <v>Tỉnh</v>
      </c>
      <c r="AE502" s="7" t="str">
        <f t="shared" si="63"/>
        <v>Chả cốm 300g</v>
      </c>
      <c r="AF502" s="7">
        <f t="shared" si="64"/>
        <v>3</v>
      </c>
    </row>
    <row r="503" spans="1:32" x14ac:dyDescent="0.25">
      <c r="A503" s="11">
        <v>45903</v>
      </c>
      <c r="B503" s="25">
        <v>4176322986</v>
      </c>
      <c r="C503" s="12" t="s">
        <v>7214</v>
      </c>
      <c r="D503" s="16">
        <f t="shared" si="65"/>
        <v>45903</v>
      </c>
      <c r="G503" s="13" t="s">
        <v>7185</v>
      </c>
      <c r="I503" s="13" t="s">
        <v>7364</v>
      </c>
      <c r="J503" s="13" t="s">
        <v>1796</v>
      </c>
      <c r="K503" s="13" t="s">
        <v>32</v>
      </c>
      <c r="L503" s="25" t="str">
        <f>VLOOKUP($K503,TONG_SL!$A:$D,2,0)</f>
        <v>Giò Tai Lưỡi Xào 250</v>
      </c>
      <c r="N503" s="25" t="str">
        <f t="shared" si="66"/>
        <v>K-C6</v>
      </c>
      <c r="Q503" s="25" t="str">
        <f>VLOOKUP(K503,TONG_SL!$A:$D,3,0)</f>
        <v>Túi</v>
      </c>
      <c r="R503" s="54">
        <v>3</v>
      </c>
      <c r="T503" s="1">
        <f>VLOOKUP(VLOOKUP(G503,Ma_KH!$A:$R,18,0)&amp;K503,Gia_MB!$A:$F,6,0)</f>
        <v>50183</v>
      </c>
      <c r="U503" s="14">
        <f t="shared" si="68"/>
        <v>150549</v>
      </c>
      <c r="W503" s="64">
        <f t="shared" si="67"/>
        <v>0</v>
      </c>
      <c r="X503" s="3" t="str">
        <f t="shared" si="69"/>
        <v>8</v>
      </c>
      <c r="Z503" s="14">
        <f t="shared" si="70"/>
        <v>12043.92</v>
      </c>
      <c r="AA503" s="7">
        <f>VLOOKUP(G503,Ma_KH!$A:$R,14,0)</f>
        <v>60</v>
      </c>
      <c r="AD503" s="7" t="str">
        <f>IFERROR(VLOOKUP(J503,'Chuyển Mã'!$B$3:$C$9,2,0),"")</f>
        <v>Tỉnh</v>
      </c>
      <c r="AE503" s="7" t="str">
        <f t="shared" si="63"/>
        <v>Giò Tai Lưỡi Xào 250</v>
      </c>
      <c r="AF503" s="7">
        <f t="shared" si="64"/>
        <v>3</v>
      </c>
    </row>
    <row r="504" spans="1:32" x14ac:dyDescent="0.25">
      <c r="A504" s="11">
        <v>45903</v>
      </c>
      <c r="B504" s="25">
        <v>4176320446</v>
      </c>
      <c r="C504" s="12" t="s">
        <v>7214</v>
      </c>
      <c r="D504" s="16">
        <f t="shared" si="65"/>
        <v>45903</v>
      </c>
      <c r="G504" s="13" t="s">
        <v>7185</v>
      </c>
      <c r="I504" s="13" t="s">
        <v>7365</v>
      </c>
      <c r="J504" s="13" t="s">
        <v>1796</v>
      </c>
      <c r="K504" s="13" t="s">
        <v>27</v>
      </c>
      <c r="L504" s="25" t="str">
        <f>VLOOKUP($K504,TONG_SL!$A:$D,2,0)</f>
        <v>Chân giò heo muối 300g</v>
      </c>
      <c r="N504" s="25" t="str">
        <f t="shared" si="66"/>
        <v>K-C6</v>
      </c>
      <c r="Q504" s="25" t="str">
        <f>VLOOKUP(K504,TONG_SL!$A:$D,3,0)</f>
        <v>Túi</v>
      </c>
      <c r="R504" s="54">
        <v>6</v>
      </c>
      <c r="T504" s="1">
        <f>VLOOKUP(VLOOKUP(G504,Ma_KH!$A:$R,18,0)&amp;K504,Gia_MB!$A:$F,6,0)</f>
        <v>73431</v>
      </c>
      <c r="U504" s="14">
        <f t="shared" si="68"/>
        <v>440586</v>
      </c>
      <c r="W504" s="64">
        <f t="shared" si="67"/>
        <v>0</v>
      </c>
      <c r="X504" s="3" t="str">
        <f t="shared" si="69"/>
        <v>8</v>
      </c>
      <c r="Z504" s="14">
        <f t="shared" si="70"/>
        <v>35246.879999999997</v>
      </c>
      <c r="AA504" s="7">
        <f>VLOOKUP(G504,Ma_KH!$A:$R,14,0)</f>
        <v>60</v>
      </c>
      <c r="AD504" s="7" t="str">
        <f>IFERROR(VLOOKUP(J504,'Chuyển Mã'!$B$3:$C$9,2,0),"")</f>
        <v>Tỉnh</v>
      </c>
      <c r="AE504" s="7" t="str">
        <f t="shared" si="63"/>
        <v>Chân giò heo muối 300g</v>
      </c>
      <c r="AF504" s="7">
        <f t="shared" si="64"/>
        <v>6</v>
      </c>
    </row>
    <row r="505" spans="1:32" x14ac:dyDescent="0.25">
      <c r="A505" s="11">
        <v>45903</v>
      </c>
      <c r="B505" s="25">
        <v>4176320446</v>
      </c>
      <c r="C505" s="12" t="s">
        <v>7214</v>
      </c>
      <c r="D505" s="16">
        <f t="shared" si="65"/>
        <v>45903</v>
      </c>
      <c r="G505" s="13" t="s">
        <v>7185</v>
      </c>
      <c r="I505" s="13" t="s">
        <v>7365</v>
      </c>
      <c r="J505" s="13" t="s">
        <v>1796</v>
      </c>
      <c r="K505" s="13" t="s">
        <v>30</v>
      </c>
      <c r="L505" s="25" t="str">
        <f>VLOOKUP($K505,TONG_SL!$A:$D,2,0)</f>
        <v>Gà muối 500g</v>
      </c>
      <c r="N505" s="25" t="str">
        <f t="shared" si="66"/>
        <v>K-C6</v>
      </c>
      <c r="Q505" s="25" t="str">
        <f>VLOOKUP(K505,TONG_SL!$A:$D,3,0)</f>
        <v>Túi</v>
      </c>
      <c r="R505" s="54">
        <v>9</v>
      </c>
      <c r="T505" s="1">
        <f>VLOOKUP(VLOOKUP(G505,Ma_KH!$A:$R,18,0)&amp;K505,Gia_MB!$A:$F,6,0)</f>
        <v>111058</v>
      </c>
      <c r="U505" s="14">
        <f t="shared" si="68"/>
        <v>999522</v>
      </c>
      <c r="W505" s="64">
        <f t="shared" si="67"/>
        <v>0</v>
      </c>
      <c r="X505" s="3" t="str">
        <f t="shared" si="69"/>
        <v>8</v>
      </c>
      <c r="Z505" s="14">
        <f t="shared" si="70"/>
        <v>79961.759999999995</v>
      </c>
      <c r="AA505" s="7">
        <f>VLOOKUP(G505,Ma_KH!$A:$R,14,0)</f>
        <v>60</v>
      </c>
      <c r="AD505" s="7" t="str">
        <f>IFERROR(VLOOKUP(J505,'Chuyển Mã'!$B$3:$C$9,2,0),"")</f>
        <v>Tỉnh</v>
      </c>
      <c r="AE505" s="7" t="str">
        <f t="shared" si="63"/>
        <v>Gà muối 500g</v>
      </c>
      <c r="AF505" s="7">
        <f t="shared" si="64"/>
        <v>9</v>
      </c>
    </row>
    <row r="506" spans="1:32" x14ac:dyDescent="0.25">
      <c r="A506" s="11">
        <v>45903</v>
      </c>
      <c r="B506" s="25">
        <v>4176320446</v>
      </c>
      <c r="C506" s="12" t="s">
        <v>7214</v>
      </c>
      <c r="D506" s="16">
        <f t="shared" si="65"/>
        <v>45903</v>
      </c>
      <c r="G506" s="13" t="s">
        <v>7185</v>
      </c>
      <c r="I506" s="13" t="s">
        <v>7365</v>
      </c>
      <c r="J506" s="13" t="s">
        <v>1796</v>
      </c>
      <c r="K506" s="13" t="s">
        <v>51</v>
      </c>
      <c r="L506" s="25" t="str">
        <f>VLOOKUP($K506,TONG_SL!$A:$D,2,0)</f>
        <v>Mọc Nấm Hương 250g</v>
      </c>
      <c r="N506" s="25" t="str">
        <f t="shared" si="66"/>
        <v>K-C6</v>
      </c>
      <c r="Q506" s="25" t="str">
        <f>VLOOKUP(K506,TONG_SL!$A:$D,3,0)</f>
        <v>Túi</v>
      </c>
      <c r="R506" s="54">
        <v>2</v>
      </c>
      <c r="T506" s="1">
        <f>VLOOKUP(VLOOKUP(G506,Ma_KH!$A:$R,18,0)&amp;K506,Gia_MB!$A:$F,6,0)</f>
        <v>46000</v>
      </c>
      <c r="U506" s="14">
        <f t="shared" si="68"/>
        <v>92000</v>
      </c>
      <c r="W506" s="64">
        <f t="shared" si="67"/>
        <v>0</v>
      </c>
      <c r="X506" s="3" t="str">
        <f t="shared" si="69"/>
        <v>8</v>
      </c>
      <c r="Z506" s="14">
        <f t="shared" si="70"/>
        <v>7360</v>
      </c>
      <c r="AA506" s="7">
        <f>VLOOKUP(G506,Ma_KH!$A:$R,14,0)</f>
        <v>60</v>
      </c>
      <c r="AD506" s="7" t="str">
        <f>IFERROR(VLOOKUP(J506,'Chuyển Mã'!$B$3:$C$9,2,0),"")</f>
        <v>Tỉnh</v>
      </c>
      <c r="AE506" s="7" t="str">
        <f t="shared" si="63"/>
        <v>Mọc Nấm Hương 250g</v>
      </c>
      <c r="AF506" s="7">
        <f t="shared" si="64"/>
        <v>2</v>
      </c>
    </row>
    <row r="507" spans="1:32" x14ac:dyDescent="0.25">
      <c r="A507" s="11">
        <v>45903</v>
      </c>
      <c r="B507" s="25">
        <v>4176320446</v>
      </c>
      <c r="C507" s="12" t="s">
        <v>7214</v>
      </c>
      <c r="D507" s="16">
        <f t="shared" si="65"/>
        <v>45903</v>
      </c>
      <c r="G507" s="13" t="s">
        <v>7185</v>
      </c>
      <c r="I507" s="13" t="s">
        <v>7365</v>
      </c>
      <c r="J507" s="13" t="s">
        <v>1796</v>
      </c>
      <c r="K507" s="13" t="s">
        <v>39</v>
      </c>
      <c r="L507" s="25" t="str">
        <f>VLOOKUP($K507,TONG_SL!$A:$D,2,0)</f>
        <v>Chả cốm 300g</v>
      </c>
      <c r="N507" s="25" t="str">
        <f t="shared" si="66"/>
        <v>K-C6</v>
      </c>
      <c r="Q507" s="25" t="str">
        <f>VLOOKUP(K507,TONG_SL!$A:$D,3,0)</f>
        <v>Túi</v>
      </c>
      <c r="R507" s="54">
        <v>3</v>
      </c>
      <c r="T507" s="1">
        <f>VLOOKUP(VLOOKUP(G507,Ma_KH!$A:$R,18,0)&amp;K507,Gia_MB!$A:$F,6,0)</f>
        <v>74250</v>
      </c>
      <c r="U507" s="14">
        <f t="shared" si="68"/>
        <v>222750</v>
      </c>
      <c r="W507" s="64">
        <f t="shared" si="67"/>
        <v>0</v>
      </c>
      <c r="X507" s="3" t="str">
        <f t="shared" si="69"/>
        <v>8</v>
      </c>
      <c r="Z507" s="14">
        <f t="shared" si="70"/>
        <v>17820</v>
      </c>
      <c r="AA507" s="7">
        <f>VLOOKUP(G507,Ma_KH!$A:$R,14,0)</f>
        <v>60</v>
      </c>
      <c r="AD507" s="7" t="str">
        <f>IFERROR(VLOOKUP(J507,'Chuyển Mã'!$B$3:$C$9,2,0),"")</f>
        <v>Tỉnh</v>
      </c>
      <c r="AE507" s="7" t="str">
        <f t="shared" si="63"/>
        <v>Chả cốm 300g</v>
      </c>
      <c r="AF507" s="7">
        <f t="shared" si="64"/>
        <v>3</v>
      </c>
    </row>
    <row r="508" spans="1:32" x14ac:dyDescent="0.25">
      <c r="A508" s="11">
        <v>45903</v>
      </c>
      <c r="B508" s="25">
        <v>4176320446</v>
      </c>
      <c r="C508" s="12" t="s">
        <v>7214</v>
      </c>
      <c r="D508" s="16">
        <f t="shared" si="65"/>
        <v>45903</v>
      </c>
      <c r="G508" s="13" t="s">
        <v>7185</v>
      </c>
      <c r="I508" s="13" t="s">
        <v>7365</v>
      </c>
      <c r="J508" s="13" t="s">
        <v>1796</v>
      </c>
      <c r="K508" s="13" t="s">
        <v>32</v>
      </c>
      <c r="L508" s="25" t="str">
        <f>VLOOKUP($K508,TONG_SL!$A:$D,2,0)</f>
        <v>Giò Tai Lưỡi Xào 250</v>
      </c>
      <c r="N508" s="25" t="str">
        <f t="shared" si="66"/>
        <v>K-C6</v>
      </c>
      <c r="Q508" s="25" t="str">
        <f>VLOOKUP(K508,TONG_SL!$A:$D,3,0)</f>
        <v>Túi</v>
      </c>
      <c r="R508" s="54">
        <v>15</v>
      </c>
      <c r="T508" s="1">
        <f>VLOOKUP(VLOOKUP(G508,Ma_KH!$A:$R,18,0)&amp;K508,Gia_MB!$A:$F,6,0)</f>
        <v>50183</v>
      </c>
      <c r="U508" s="14">
        <f t="shared" si="68"/>
        <v>752745</v>
      </c>
      <c r="W508" s="64">
        <f t="shared" si="67"/>
        <v>0</v>
      </c>
      <c r="X508" s="3" t="str">
        <f t="shared" si="69"/>
        <v>8</v>
      </c>
      <c r="Z508" s="14">
        <f t="shared" si="70"/>
        <v>60219.6</v>
      </c>
      <c r="AA508" s="7">
        <f>VLOOKUP(G508,Ma_KH!$A:$R,14,0)</f>
        <v>60</v>
      </c>
      <c r="AD508" s="7" t="str">
        <f>IFERROR(VLOOKUP(J508,'Chuyển Mã'!$B$3:$C$9,2,0),"")</f>
        <v>Tỉnh</v>
      </c>
      <c r="AE508" s="7" t="str">
        <f t="shared" si="63"/>
        <v>Giò Tai Lưỡi Xào 250</v>
      </c>
      <c r="AF508" s="7">
        <f t="shared" si="64"/>
        <v>15</v>
      </c>
    </row>
    <row r="509" spans="1:32" x14ac:dyDescent="0.25">
      <c r="A509" s="11">
        <v>45903</v>
      </c>
      <c r="B509" s="25">
        <v>4176319652</v>
      </c>
      <c r="C509" s="12" t="s">
        <v>7214</v>
      </c>
      <c r="D509" s="16">
        <f t="shared" si="65"/>
        <v>45903</v>
      </c>
      <c r="G509" s="13" t="s">
        <v>7185</v>
      </c>
      <c r="I509" s="13" t="s">
        <v>7366</v>
      </c>
      <c r="J509" s="13" t="s">
        <v>1796</v>
      </c>
      <c r="K509" s="13" t="s">
        <v>27</v>
      </c>
      <c r="L509" s="25" t="str">
        <f>VLOOKUP($K509,TONG_SL!$A:$D,2,0)</f>
        <v>Chân giò heo muối 300g</v>
      </c>
      <c r="N509" s="25" t="str">
        <f t="shared" si="66"/>
        <v>K-C6</v>
      </c>
      <c r="Q509" s="25" t="str">
        <f>VLOOKUP(K509,TONG_SL!$A:$D,3,0)</f>
        <v>Túi</v>
      </c>
      <c r="R509" s="54">
        <v>3</v>
      </c>
      <c r="T509" s="1">
        <f>VLOOKUP(VLOOKUP(G509,Ma_KH!$A:$R,18,0)&amp;K509,Gia_MB!$A:$F,6,0)</f>
        <v>73431</v>
      </c>
      <c r="U509" s="14">
        <f t="shared" si="68"/>
        <v>220293</v>
      </c>
      <c r="W509" s="64">
        <f t="shared" si="67"/>
        <v>0</v>
      </c>
      <c r="X509" s="3" t="str">
        <f t="shared" si="69"/>
        <v>8</v>
      </c>
      <c r="Z509" s="14">
        <f t="shared" si="70"/>
        <v>17623.439999999999</v>
      </c>
      <c r="AA509" s="7">
        <f>VLOOKUP(G509,Ma_KH!$A:$R,14,0)</f>
        <v>60</v>
      </c>
      <c r="AD509" s="7" t="str">
        <f>IFERROR(VLOOKUP(J509,'Chuyển Mã'!$B$3:$C$9,2,0),"")</f>
        <v>Tỉnh</v>
      </c>
      <c r="AE509" s="7" t="str">
        <f t="shared" si="63"/>
        <v>Chân giò heo muối 300g</v>
      </c>
      <c r="AF509" s="7">
        <f t="shared" si="64"/>
        <v>3</v>
      </c>
    </row>
    <row r="510" spans="1:32" x14ac:dyDescent="0.25">
      <c r="A510" s="11">
        <v>45903</v>
      </c>
      <c r="B510" s="25">
        <v>4176319652</v>
      </c>
      <c r="C510" s="12" t="s">
        <v>7214</v>
      </c>
      <c r="D510" s="16">
        <f t="shared" si="65"/>
        <v>45903</v>
      </c>
      <c r="G510" s="13" t="s">
        <v>7185</v>
      </c>
      <c r="I510" s="13" t="s">
        <v>7366</v>
      </c>
      <c r="J510" s="13" t="s">
        <v>1796</v>
      </c>
      <c r="K510" s="13" t="s">
        <v>30</v>
      </c>
      <c r="L510" s="25" t="str">
        <f>VLOOKUP($K510,TONG_SL!$A:$D,2,0)</f>
        <v>Gà muối 500g</v>
      </c>
      <c r="N510" s="25" t="str">
        <f t="shared" si="66"/>
        <v>K-C6</v>
      </c>
      <c r="Q510" s="25" t="str">
        <f>VLOOKUP(K510,TONG_SL!$A:$D,3,0)</f>
        <v>Túi</v>
      </c>
      <c r="R510" s="54">
        <v>5</v>
      </c>
      <c r="T510" s="1">
        <f>VLOOKUP(VLOOKUP(G510,Ma_KH!$A:$R,18,0)&amp;K510,Gia_MB!$A:$F,6,0)</f>
        <v>111058</v>
      </c>
      <c r="U510" s="14">
        <f t="shared" si="68"/>
        <v>555290</v>
      </c>
      <c r="W510" s="64">
        <f t="shared" si="67"/>
        <v>0</v>
      </c>
      <c r="X510" s="3" t="str">
        <f t="shared" si="69"/>
        <v>8</v>
      </c>
      <c r="Z510" s="14">
        <f t="shared" si="70"/>
        <v>44423.200000000004</v>
      </c>
      <c r="AA510" s="7">
        <f>VLOOKUP(G510,Ma_KH!$A:$R,14,0)</f>
        <v>60</v>
      </c>
      <c r="AD510" s="7" t="str">
        <f>IFERROR(VLOOKUP(J510,'Chuyển Mã'!$B$3:$C$9,2,0),"")</f>
        <v>Tỉnh</v>
      </c>
      <c r="AE510" s="7" t="str">
        <f t="shared" si="63"/>
        <v>Gà muối 500g</v>
      </c>
      <c r="AF510" s="7">
        <f t="shared" si="64"/>
        <v>5</v>
      </c>
    </row>
    <row r="511" spans="1:32" x14ac:dyDescent="0.25">
      <c r="A511" s="11">
        <v>45903</v>
      </c>
      <c r="B511" s="25">
        <v>4176319652</v>
      </c>
      <c r="C511" s="12" t="s">
        <v>7214</v>
      </c>
      <c r="D511" s="16">
        <f t="shared" si="65"/>
        <v>45903</v>
      </c>
      <c r="G511" s="13" t="s">
        <v>7185</v>
      </c>
      <c r="I511" s="13" t="s">
        <v>7366</v>
      </c>
      <c r="J511" s="13" t="s">
        <v>1796</v>
      </c>
      <c r="K511" s="13" t="s">
        <v>35</v>
      </c>
      <c r="L511" s="25" t="str">
        <f>VLOOKUP($K511,TONG_SL!$A:$D,2,0)</f>
        <v>Tai heo muối 200g</v>
      </c>
      <c r="N511" s="25" t="str">
        <f t="shared" si="66"/>
        <v>K-C6</v>
      </c>
      <c r="Q511" s="25" t="str">
        <f>VLOOKUP(K511,TONG_SL!$A:$D,3,0)</f>
        <v>Túi</v>
      </c>
      <c r="R511" s="54">
        <v>5</v>
      </c>
      <c r="T511" s="1">
        <f>VLOOKUP(VLOOKUP(G511,Ma_KH!$A:$R,18,0)&amp;K511,Gia_MB!$A:$F,6,0)</f>
        <v>55595</v>
      </c>
      <c r="U511" s="14">
        <f t="shared" si="68"/>
        <v>277975</v>
      </c>
      <c r="W511" s="64">
        <f t="shared" si="67"/>
        <v>0</v>
      </c>
      <c r="X511" s="3" t="str">
        <f t="shared" si="69"/>
        <v>8</v>
      </c>
      <c r="Z511" s="14">
        <f t="shared" si="70"/>
        <v>22238</v>
      </c>
      <c r="AA511" s="7">
        <f>VLOOKUP(G511,Ma_KH!$A:$R,14,0)</f>
        <v>60</v>
      </c>
      <c r="AD511" s="7" t="str">
        <f>IFERROR(VLOOKUP(J511,'Chuyển Mã'!$B$3:$C$9,2,0),"")</f>
        <v>Tỉnh</v>
      </c>
      <c r="AE511" s="7" t="str">
        <f t="shared" si="63"/>
        <v>Tai heo muối 200g</v>
      </c>
      <c r="AF511" s="7">
        <f t="shared" si="64"/>
        <v>5</v>
      </c>
    </row>
    <row r="512" spans="1:32" x14ac:dyDescent="0.25">
      <c r="A512" s="11">
        <v>45903</v>
      </c>
      <c r="B512" s="25">
        <v>4176319652</v>
      </c>
      <c r="C512" s="12" t="s">
        <v>7214</v>
      </c>
      <c r="D512" s="16">
        <f t="shared" si="65"/>
        <v>45903</v>
      </c>
      <c r="G512" s="13" t="s">
        <v>7185</v>
      </c>
      <c r="I512" s="13" t="s">
        <v>7366</v>
      </c>
      <c r="J512" s="13" t="s">
        <v>1796</v>
      </c>
      <c r="K512" s="13" t="s">
        <v>41</v>
      </c>
      <c r="L512" s="25" t="str">
        <f>VLOOKUP($K512,TONG_SL!$A:$D,2,0)</f>
        <v>Chả nướng 300g</v>
      </c>
      <c r="N512" s="25" t="str">
        <f t="shared" si="66"/>
        <v>K-C6</v>
      </c>
      <c r="Q512" s="25" t="str">
        <f>VLOOKUP(K512,TONG_SL!$A:$D,3,0)</f>
        <v>Túi</v>
      </c>
      <c r="R512" s="54">
        <v>5</v>
      </c>
      <c r="T512" s="1">
        <f>VLOOKUP(VLOOKUP(G512,Ma_KH!$A:$R,18,0)&amp;K512,Gia_MB!$A:$F,6,0)</f>
        <v>70950</v>
      </c>
      <c r="U512" s="14">
        <f t="shared" si="68"/>
        <v>354750</v>
      </c>
      <c r="W512" s="64">
        <f t="shared" si="67"/>
        <v>0</v>
      </c>
      <c r="X512" s="3" t="str">
        <f t="shared" si="69"/>
        <v>8</v>
      </c>
      <c r="Z512" s="14">
        <f t="shared" si="70"/>
        <v>28380</v>
      </c>
      <c r="AA512" s="7">
        <f>VLOOKUP(G512,Ma_KH!$A:$R,14,0)</f>
        <v>60</v>
      </c>
      <c r="AD512" s="7" t="str">
        <f>IFERROR(VLOOKUP(J512,'Chuyển Mã'!$B$3:$C$9,2,0),"")</f>
        <v>Tỉnh</v>
      </c>
      <c r="AE512" s="7" t="str">
        <f t="shared" si="63"/>
        <v>Chả nướng 300g</v>
      </c>
      <c r="AF512" s="7">
        <f t="shared" si="64"/>
        <v>5</v>
      </c>
    </row>
    <row r="513" spans="1:32" x14ac:dyDescent="0.25">
      <c r="A513" s="11">
        <v>45903</v>
      </c>
      <c r="B513" s="25">
        <v>4176319652</v>
      </c>
      <c r="C513" s="12" t="s">
        <v>7214</v>
      </c>
      <c r="D513" s="16">
        <f t="shared" si="65"/>
        <v>45903</v>
      </c>
      <c r="G513" s="13" t="s">
        <v>7185</v>
      </c>
      <c r="I513" s="13" t="s">
        <v>7366</v>
      </c>
      <c r="J513" s="13" t="s">
        <v>1796</v>
      </c>
      <c r="K513" s="13" t="s">
        <v>39</v>
      </c>
      <c r="L513" s="25" t="str">
        <f>VLOOKUP($K513,TONG_SL!$A:$D,2,0)</f>
        <v>Chả cốm 300g</v>
      </c>
      <c r="N513" s="25" t="str">
        <f t="shared" si="66"/>
        <v>K-C6</v>
      </c>
      <c r="Q513" s="25" t="str">
        <f>VLOOKUP(K513,TONG_SL!$A:$D,3,0)</f>
        <v>Túi</v>
      </c>
      <c r="R513" s="54">
        <v>5</v>
      </c>
      <c r="T513" s="1">
        <f>VLOOKUP(VLOOKUP(G513,Ma_KH!$A:$R,18,0)&amp;K513,Gia_MB!$A:$F,6,0)</f>
        <v>74250</v>
      </c>
      <c r="U513" s="14">
        <f t="shared" si="68"/>
        <v>371250</v>
      </c>
      <c r="W513" s="64">
        <f t="shared" si="67"/>
        <v>0</v>
      </c>
      <c r="X513" s="3" t="str">
        <f t="shared" si="69"/>
        <v>8</v>
      </c>
      <c r="Z513" s="14">
        <f t="shared" si="70"/>
        <v>29700</v>
      </c>
      <c r="AA513" s="7">
        <f>VLOOKUP(G513,Ma_KH!$A:$R,14,0)</f>
        <v>60</v>
      </c>
      <c r="AD513" s="7" t="str">
        <f>IFERROR(VLOOKUP(J513,'Chuyển Mã'!$B$3:$C$9,2,0),"")</f>
        <v>Tỉnh</v>
      </c>
      <c r="AE513" s="7" t="str">
        <f t="shared" si="63"/>
        <v>Chả cốm 300g</v>
      </c>
      <c r="AF513" s="7">
        <f t="shared" si="64"/>
        <v>5</v>
      </c>
    </row>
    <row r="514" spans="1:32" x14ac:dyDescent="0.25">
      <c r="A514" s="11">
        <v>45903</v>
      </c>
      <c r="B514" s="25">
        <v>4176319652</v>
      </c>
      <c r="C514" s="12" t="s">
        <v>7214</v>
      </c>
      <c r="D514" s="16">
        <f t="shared" si="65"/>
        <v>45903</v>
      </c>
      <c r="G514" s="13" t="s">
        <v>7185</v>
      </c>
      <c r="I514" s="13" t="s">
        <v>7366</v>
      </c>
      <c r="J514" s="13" t="s">
        <v>1796</v>
      </c>
      <c r="K514" s="13" t="s">
        <v>32</v>
      </c>
      <c r="L514" s="25" t="str">
        <f>VLOOKUP($K514,TONG_SL!$A:$D,2,0)</f>
        <v>Giò Tai Lưỡi Xào 250</v>
      </c>
      <c r="N514" s="25" t="str">
        <f t="shared" si="66"/>
        <v>K-C6</v>
      </c>
      <c r="Q514" s="25" t="str">
        <f>VLOOKUP(K514,TONG_SL!$A:$D,3,0)</f>
        <v>Túi</v>
      </c>
      <c r="R514" s="54">
        <v>5</v>
      </c>
      <c r="T514" s="1">
        <f>VLOOKUP(VLOOKUP(G514,Ma_KH!$A:$R,18,0)&amp;K514,Gia_MB!$A:$F,6,0)</f>
        <v>50183</v>
      </c>
      <c r="U514" s="14">
        <f t="shared" si="68"/>
        <v>250915</v>
      </c>
      <c r="W514" s="64">
        <f t="shared" si="67"/>
        <v>0</v>
      </c>
      <c r="X514" s="3" t="str">
        <f t="shared" si="69"/>
        <v>8</v>
      </c>
      <c r="Z514" s="14">
        <f t="shared" si="70"/>
        <v>20073.2</v>
      </c>
      <c r="AA514" s="7">
        <f>VLOOKUP(G514,Ma_KH!$A:$R,14,0)</f>
        <v>60</v>
      </c>
      <c r="AD514" s="7" t="str">
        <f>IFERROR(VLOOKUP(J514,'Chuyển Mã'!$B$3:$C$9,2,0),"")</f>
        <v>Tỉnh</v>
      </c>
      <c r="AE514" s="7" t="str">
        <f t="shared" si="63"/>
        <v>Giò Tai Lưỡi Xào 250</v>
      </c>
      <c r="AF514" s="7">
        <f t="shared" si="64"/>
        <v>5</v>
      </c>
    </row>
    <row r="515" spans="1:32" x14ac:dyDescent="0.25">
      <c r="A515" s="11">
        <v>45903</v>
      </c>
      <c r="B515" s="25">
        <v>4176319652</v>
      </c>
      <c r="C515" s="12" t="s">
        <v>7214</v>
      </c>
      <c r="D515" s="16">
        <f t="shared" si="65"/>
        <v>45903</v>
      </c>
      <c r="G515" s="13" t="s">
        <v>7185</v>
      </c>
      <c r="I515" s="13" t="s">
        <v>7366</v>
      </c>
      <c r="J515" s="13" t="s">
        <v>1796</v>
      </c>
      <c r="K515" s="13" t="s">
        <v>51</v>
      </c>
      <c r="L515" s="25" t="str">
        <f>VLOOKUP($K515,TONG_SL!$A:$D,2,0)</f>
        <v>Mọc Nấm Hương 250g</v>
      </c>
      <c r="N515" s="25" t="str">
        <f t="shared" si="66"/>
        <v>K-C6</v>
      </c>
      <c r="Q515" s="25" t="str">
        <f>VLOOKUP(K515,TONG_SL!$A:$D,3,0)</f>
        <v>Túi</v>
      </c>
      <c r="R515" s="54">
        <v>5</v>
      </c>
      <c r="T515" s="1">
        <f>VLOOKUP(VLOOKUP(G515,Ma_KH!$A:$R,18,0)&amp;K515,Gia_MB!$A:$F,6,0)</f>
        <v>46000</v>
      </c>
      <c r="U515" s="14">
        <f t="shared" si="68"/>
        <v>230000</v>
      </c>
      <c r="W515" s="64">
        <f t="shared" si="67"/>
        <v>0</v>
      </c>
      <c r="X515" s="3" t="str">
        <f t="shared" si="69"/>
        <v>8</v>
      </c>
      <c r="Z515" s="14">
        <f t="shared" si="70"/>
        <v>18400</v>
      </c>
      <c r="AA515" s="7">
        <f>VLOOKUP(G515,Ma_KH!$A:$R,14,0)</f>
        <v>60</v>
      </c>
      <c r="AD515" s="7" t="str">
        <f>IFERROR(VLOOKUP(J515,'Chuyển Mã'!$B$3:$C$9,2,0),"")</f>
        <v>Tỉnh</v>
      </c>
      <c r="AE515" s="7" t="str">
        <f t="shared" ref="AE515:AE578" si="71">IFERROR(L515,"")</f>
        <v>Mọc Nấm Hương 250g</v>
      </c>
      <c r="AF515" s="7">
        <f t="shared" ref="AF515:AF578" si="72">R515</f>
        <v>5</v>
      </c>
    </row>
    <row r="516" spans="1:32" x14ac:dyDescent="0.25">
      <c r="A516" s="11">
        <v>45903</v>
      </c>
      <c r="B516" s="25">
        <v>4176322821</v>
      </c>
      <c r="C516" s="12" t="s">
        <v>7214</v>
      </c>
      <c r="D516" s="16">
        <f t="shared" ref="D516:D579" si="73">IF(A516="","",A516)</f>
        <v>45903</v>
      </c>
      <c r="G516" s="13" t="s">
        <v>7185</v>
      </c>
      <c r="I516" s="13" t="s">
        <v>7367</v>
      </c>
      <c r="J516" s="13" t="s">
        <v>1796</v>
      </c>
      <c r="K516" s="13" t="s">
        <v>27</v>
      </c>
      <c r="L516" s="25" t="str">
        <f>VLOOKUP($K516,TONG_SL!$A:$D,2,0)</f>
        <v>Chân giò heo muối 300g</v>
      </c>
      <c r="N516" s="25" t="str">
        <f t="shared" si="66"/>
        <v>K-C6</v>
      </c>
      <c r="Q516" s="25" t="str">
        <f>VLOOKUP(K516,TONG_SL!$A:$D,3,0)</f>
        <v>Túi</v>
      </c>
      <c r="R516" s="54">
        <v>15</v>
      </c>
      <c r="T516" s="1">
        <f>VLOOKUP(VLOOKUP(G516,Ma_KH!$A:$R,18,0)&amp;K516,Gia_MB!$A:$F,6,0)</f>
        <v>73431</v>
      </c>
      <c r="U516" s="14">
        <f t="shared" si="68"/>
        <v>1101465</v>
      </c>
      <c r="W516" s="64">
        <f t="shared" si="67"/>
        <v>0</v>
      </c>
      <c r="X516" s="3" t="str">
        <f t="shared" si="69"/>
        <v>8</v>
      </c>
      <c r="Z516" s="14">
        <f t="shared" si="70"/>
        <v>88117.2</v>
      </c>
      <c r="AA516" s="7">
        <f>VLOOKUP(G516,Ma_KH!$A:$R,14,0)</f>
        <v>60</v>
      </c>
      <c r="AD516" s="7" t="str">
        <f>IFERROR(VLOOKUP(J516,'Chuyển Mã'!$B$3:$C$9,2,0),"")</f>
        <v>Tỉnh</v>
      </c>
      <c r="AE516" s="7" t="str">
        <f t="shared" si="71"/>
        <v>Chân giò heo muối 300g</v>
      </c>
      <c r="AF516" s="7">
        <f t="shared" si="72"/>
        <v>15</v>
      </c>
    </row>
    <row r="517" spans="1:32" x14ac:dyDescent="0.25">
      <c r="A517" s="11">
        <v>45903</v>
      </c>
      <c r="B517" s="25">
        <v>4176322821</v>
      </c>
      <c r="C517" s="12" t="s">
        <v>7214</v>
      </c>
      <c r="D517" s="16">
        <f t="shared" si="73"/>
        <v>45903</v>
      </c>
      <c r="G517" s="13" t="s">
        <v>7185</v>
      </c>
      <c r="I517" s="13" t="s">
        <v>7367</v>
      </c>
      <c r="J517" s="13" t="s">
        <v>1796</v>
      </c>
      <c r="K517" s="13" t="s">
        <v>30</v>
      </c>
      <c r="L517" s="25" t="str">
        <f>VLOOKUP($K517,TONG_SL!$A:$D,2,0)</f>
        <v>Gà muối 500g</v>
      </c>
      <c r="N517" s="25" t="str">
        <f t="shared" ref="N517:N580" si="74">IF($B517&lt;&gt;"","K-C6","")</f>
        <v>K-C6</v>
      </c>
      <c r="Q517" s="25" t="str">
        <f>VLOOKUP(K517,TONG_SL!$A:$D,3,0)</f>
        <v>Túi</v>
      </c>
      <c r="R517" s="54">
        <v>13</v>
      </c>
      <c r="T517" s="1">
        <f>VLOOKUP(VLOOKUP(G517,Ma_KH!$A:$R,18,0)&amp;K517,Gia_MB!$A:$F,6,0)</f>
        <v>111058</v>
      </c>
      <c r="U517" s="14">
        <f t="shared" si="68"/>
        <v>1443754</v>
      </c>
      <c r="W517" s="64">
        <f t="shared" ref="W517:W580" si="75">U517*V517</f>
        <v>0</v>
      </c>
      <c r="X517" s="3" t="str">
        <f t="shared" si="69"/>
        <v>8</v>
      </c>
      <c r="Z517" s="14">
        <f t="shared" si="70"/>
        <v>115500.32</v>
      </c>
      <c r="AA517" s="7">
        <f>VLOOKUP(G517,Ma_KH!$A:$R,14,0)</f>
        <v>60</v>
      </c>
      <c r="AD517" s="7" t="str">
        <f>IFERROR(VLOOKUP(J517,'Chuyển Mã'!$B$3:$C$9,2,0),"")</f>
        <v>Tỉnh</v>
      </c>
      <c r="AE517" s="7" t="str">
        <f t="shared" si="71"/>
        <v>Gà muối 500g</v>
      </c>
      <c r="AF517" s="7">
        <f t="shared" si="72"/>
        <v>13</v>
      </c>
    </row>
    <row r="518" spans="1:32" x14ac:dyDescent="0.25">
      <c r="A518" s="11">
        <v>45903</v>
      </c>
      <c r="B518" s="25">
        <v>4176322821</v>
      </c>
      <c r="C518" s="12" t="s">
        <v>7214</v>
      </c>
      <c r="D518" s="16">
        <f t="shared" si="73"/>
        <v>45903</v>
      </c>
      <c r="G518" s="13" t="s">
        <v>7185</v>
      </c>
      <c r="I518" s="13" t="s">
        <v>7367</v>
      </c>
      <c r="J518" s="13" t="s">
        <v>1796</v>
      </c>
      <c r="K518" s="13" t="s">
        <v>51</v>
      </c>
      <c r="L518" s="25" t="str">
        <f>VLOOKUP($K518,TONG_SL!$A:$D,2,0)</f>
        <v>Mọc Nấm Hương 250g</v>
      </c>
      <c r="N518" s="25" t="str">
        <f t="shared" si="74"/>
        <v>K-C6</v>
      </c>
      <c r="Q518" s="25" t="str">
        <f>VLOOKUP(K518,TONG_SL!$A:$D,3,0)</f>
        <v>Túi</v>
      </c>
      <c r="R518" s="54">
        <v>19</v>
      </c>
      <c r="T518" s="1">
        <f>VLOOKUP(VLOOKUP(G518,Ma_KH!$A:$R,18,0)&amp;K518,Gia_MB!$A:$F,6,0)</f>
        <v>46000</v>
      </c>
      <c r="U518" s="14">
        <f t="shared" si="68"/>
        <v>874000</v>
      </c>
      <c r="W518" s="64">
        <f t="shared" si="75"/>
        <v>0</v>
      </c>
      <c r="X518" s="3" t="str">
        <f t="shared" si="69"/>
        <v>8</v>
      </c>
      <c r="Z518" s="14">
        <f t="shared" si="70"/>
        <v>69920</v>
      </c>
      <c r="AA518" s="7">
        <f>VLOOKUP(G518,Ma_KH!$A:$R,14,0)</f>
        <v>60</v>
      </c>
      <c r="AD518" s="7" t="str">
        <f>IFERROR(VLOOKUP(J518,'Chuyển Mã'!$B$3:$C$9,2,0),"")</f>
        <v>Tỉnh</v>
      </c>
      <c r="AE518" s="7" t="str">
        <f t="shared" si="71"/>
        <v>Mọc Nấm Hương 250g</v>
      </c>
      <c r="AF518" s="7">
        <f t="shared" si="72"/>
        <v>19</v>
      </c>
    </row>
    <row r="519" spans="1:32" x14ac:dyDescent="0.25">
      <c r="A519" s="11">
        <v>45903</v>
      </c>
      <c r="B519" s="25">
        <v>4176322821</v>
      </c>
      <c r="C519" s="12" t="s">
        <v>7214</v>
      </c>
      <c r="D519" s="16">
        <f t="shared" si="73"/>
        <v>45903</v>
      </c>
      <c r="G519" s="13" t="s">
        <v>7185</v>
      </c>
      <c r="I519" s="13" t="s">
        <v>7367</v>
      </c>
      <c r="J519" s="13" t="s">
        <v>1796</v>
      </c>
      <c r="K519" s="13" t="s">
        <v>35</v>
      </c>
      <c r="L519" s="25" t="str">
        <f>VLOOKUP($K519,TONG_SL!$A:$D,2,0)</f>
        <v>Tai heo muối 200g</v>
      </c>
      <c r="N519" s="25" t="str">
        <f t="shared" si="74"/>
        <v>K-C6</v>
      </c>
      <c r="Q519" s="25" t="str">
        <f>VLOOKUP(K519,TONG_SL!$A:$D,3,0)</f>
        <v>Túi</v>
      </c>
      <c r="R519" s="54">
        <v>8</v>
      </c>
      <c r="T519" s="1">
        <f>VLOOKUP(VLOOKUP(G519,Ma_KH!$A:$R,18,0)&amp;K519,Gia_MB!$A:$F,6,0)</f>
        <v>55595</v>
      </c>
      <c r="U519" s="14">
        <f t="shared" si="68"/>
        <v>444760</v>
      </c>
      <c r="W519" s="64">
        <f t="shared" si="75"/>
        <v>0</v>
      </c>
      <c r="X519" s="3" t="str">
        <f t="shared" si="69"/>
        <v>8</v>
      </c>
      <c r="Z519" s="14">
        <f t="shared" si="70"/>
        <v>35580.800000000003</v>
      </c>
      <c r="AA519" s="7">
        <f>VLOOKUP(G519,Ma_KH!$A:$R,14,0)</f>
        <v>60</v>
      </c>
      <c r="AD519" s="7" t="str">
        <f>IFERROR(VLOOKUP(J519,'Chuyển Mã'!$B$3:$C$9,2,0),"")</f>
        <v>Tỉnh</v>
      </c>
      <c r="AE519" s="7" t="str">
        <f t="shared" si="71"/>
        <v>Tai heo muối 200g</v>
      </c>
      <c r="AF519" s="7">
        <f t="shared" si="72"/>
        <v>8</v>
      </c>
    </row>
    <row r="520" spans="1:32" x14ac:dyDescent="0.25">
      <c r="A520" s="11">
        <v>45903</v>
      </c>
      <c r="B520" s="25">
        <v>4176322821</v>
      </c>
      <c r="C520" s="12" t="s">
        <v>7214</v>
      </c>
      <c r="D520" s="16">
        <f t="shared" si="73"/>
        <v>45903</v>
      </c>
      <c r="G520" s="13" t="s">
        <v>7185</v>
      </c>
      <c r="I520" s="13" t="s">
        <v>7367</v>
      </c>
      <c r="J520" s="13" t="s">
        <v>1796</v>
      </c>
      <c r="K520" s="13" t="s">
        <v>41</v>
      </c>
      <c r="L520" s="25" t="str">
        <f>VLOOKUP($K520,TONG_SL!$A:$D,2,0)</f>
        <v>Chả nướng 300g</v>
      </c>
      <c r="N520" s="25" t="str">
        <f t="shared" si="74"/>
        <v>K-C6</v>
      </c>
      <c r="Q520" s="25" t="str">
        <f>VLOOKUP(K520,TONG_SL!$A:$D,3,0)</f>
        <v>Túi</v>
      </c>
      <c r="R520" s="54">
        <v>4</v>
      </c>
      <c r="T520" s="1">
        <f>VLOOKUP(VLOOKUP(G520,Ma_KH!$A:$R,18,0)&amp;K520,Gia_MB!$A:$F,6,0)</f>
        <v>70950</v>
      </c>
      <c r="U520" s="14">
        <f t="shared" si="68"/>
        <v>283800</v>
      </c>
      <c r="W520" s="64">
        <f t="shared" si="75"/>
        <v>0</v>
      </c>
      <c r="X520" s="3" t="str">
        <f t="shared" si="69"/>
        <v>8</v>
      </c>
      <c r="Z520" s="14">
        <f t="shared" si="70"/>
        <v>22704</v>
      </c>
      <c r="AA520" s="7">
        <f>VLOOKUP(G520,Ma_KH!$A:$R,14,0)</f>
        <v>60</v>
      </c>
      <c r="AD520" s="7" t="str">
        <f>IFERROR(VLOOKUP(J520,'Chuyển Mã'!$B$3:$C$9,2,0),"")</f>
        <v>Tỉnh</v>
      </c>
      <c r="AE520" s="7" t="str">
        <f t="shared" si="71"/>
        <v>Chả nướng 300g</v>
      </c>
      <c r="AF520" s="7">
        <f t="shared" si="72"/>
        <v>4</v>
      </c>
    </row>
    <row r="521" spans="1:32" x14ac:dyDescent="0.25">
      <c r="A521" s="11">
        <v>45903</v>
      </c>
      <c r="B521" s="25">
        <v>4176317916</v>
      </c>
      <c r="C521" s="12" t="s">
        <v>7214</v>
      </c>
      <c r="D521" s="16">
        <f t="shared" si="73"/>
        <v>45903</v>
      </c>
      <c r="G521" s="13" t="s">
        <v>7185</v>
      </c>
      <c r="I521" s="13" t="s">
        <v>7368</v>
      </c>
      <c r="J521" s="13" t="s">
        <v>1796</v>
      </c>
      <c r="K521" s="13" t="s">
        <v>32</v>
      </c>
      <c r="L521" s="25" t="str">
        <f>VLOOKUP($K521,TONG_SL!$A:$D,2,0)</f>
        <v>Giò Tai Lưỡi Xào 250</v>
      </c>
      <c r="N521" s="25" t="str">
        <f t="shared" si="74"/>
        <v>K-C6</v>
      </c>
      <c r="Q521" s="25" t="str">
        <f>VLOOKUP(K521,TONG_SL!$A:$D,3,0)</f>
        <v>Túi</v>
      </c>
      <c r="R521" s="54">
        <v>22</v>
      </c>
      <c r="T521" s="1">
        <f>VLOOKUP(VLOOKUP(G521,Ma_KH!$A:$R,18,0)&amp;K521,Gia_MB!$A:$F,6,0)</f>
        <v>50183</v>
      </c>
      <c r="U521" s="14">
        <f t="shared" si="68"/>
        <v>1104026</v>
      </c>
      <c r="W521" s="64">
        <f t="shared" si="75"/>
        <v>0</v>
      </c>
      <c r="X521" s="3" t="str">
        <f t="shared" si="69"/>
        <v>8</v>
      </c>
      <c r="Z521" s="14">
        <f t="shared" si="70"/>
        <v>88322.08</v>
      </c>
      <c r="AA521" s="7">
        <f>VLOOKUP(G521,Ma_KH!$A:$R,14,0)</f>
        <v>60</v>
      </c>
      <c r="AD521" s="7" t="str">
        <f>IFERROR(VLOOKUP(J521,'Chuyển Mã'!$B$3:$C$9,2,0),"")</f>
        <v>Tỉnh</v>
      </c>
      <c r="AE521" s="7" t="str">
        <f t="shared" si="71"/>
        <v>Giò Tai Lưỡi Xào 250</v>
      </c>
      <c r="AF521" s="7">
        <f t="shared" si="72"/>
        <v>22</v>
      </c>
    </row>
    <row r="522" spans="1:32" x14ac:dyDescent="0.25">
      <c r="A522" s="11">
        <v>45903</v>
      </c>
      <c r="B522" s="25">
        <v>4176317916</v>
      </c>
      <c r="C522" s="12" t="s">
        <v>7214</v>
      </c>
      <c r="D522" s="16">
        <f t="shared" si="73"/>
        <v>45903</v>
      </c>
      <c r="G522" s="13" t="s">
        <v>7185</v>
      </c>
      <c r="I522" s="13" t="s">
        <v>7368</v>
      </c>
      <c r="J522" s="13" t="s">
        <v>1796</v>
      </c>
      <c r="K522" s="13" t="s">
        <v>30</v>
      </c>
      <c r="L522" s="25" t="str">
        <f>VLOOKUP($K522,TONG_SL!$A:$D,2,0)</f>
        <v>Gà muối 500g</v>
      </c>
      <c r="N522" s="25" t="str">
        <f t="shared" si="74"/>
        <v>K-C6</v>
      </c>
      <c r="Q522" s="25" t="str">
        <f>VLOOKUP(K522,TONG_SL!$A:$D,3,0)</f>
        <v>Túi</v>
      </c>
      <c r="R522" s="54">
        <v>16</v>
      </c>
      <c r="T522" s="1">
        <f>VLOOKUP(VLOOKUP(G522,Ma_KH!$A:$R,18,0)&amp;K522,Gia_MB!$A:$F,6,0)</f>
        <v>111058</v>
      </c>
      <c r="U522" s="14">
        <f t="shared" si="68"/>
        <v>1776928</v>
      </c>
      <c r="W522" s="64">
        <f t="shared" si="75"/>
        <v>0</v>
      </c>
      <c r="X522" s="3" t="str">
        <f t="shared" si="69"/>
        <v>8</v>
      </c>
      <c r="Z522" s="14">
        <f t="shared" si="70"/>
        <v>142154.23999999999</v>
      </c>
      <c r="AA522" s="7">
        <f>VLOOKUP(G522,Ma_KH!$A:$R,14,0)</f>
        <v>60</v>
      </c>
      <c r="AD522" s="7" t="str">
        <f>IFERROR(VLOOKUP(J522,'Chuyển Mã'!$B$3:$C$9,2,0),"")</f>
        <v>Tỉnh</v>
      </c>
      <c r="AE522" s="7" t="str">
        <f t="shared" si="71"/>
        <v>Gà muối 500g</v>
      </c>
      <c r="AF522" s="7">
        <f t="shared" si="72"/>
        <v>16</v>
      </c>
    </row>
    <row r="523" spans="1:32" x14ac:dyDescent="0.25">
      <c r="A523" s="11">
        <v>45903</v>
      </c>
      <c r="B523" s="25">
        <v>4176317916</v>
      </c>
      <c r="C523" s="12" t="s">
        <v>7214</v>
      </c>
      <c r="D523" s="16">
        <f t="shared" si="73"/>
        <v>45903</v>
      </c>
      <c r="G523" s="13" t="s">
        <v>7185</v>
      </c>
      <c r="I523" s="13" t="s">
        <v>7368</v>
      </c>
      <c r="J523" s="13" t="s">
        <v>1796</v>
      </c>
      <c r="K523" s="13" t="s">
        <v>39</v>
      </c>
      <c r="L523" s="25" t="str">
        <f>VLOOKUP($K523,TONG_SL!$A:$D,2,0)</f>
        <v>Chả cốm 300g</v>
      </c>
      <c r="N523" s="25" t="str">
        <f t="shared" si="74"/>
        <v>K-C6</v>
      </c>
      <c r="Q523" s="25" t="str">
        <f>VLOOKUP(K523,TONG_SL!$A:$D,3,0)</f>
        <v>Túi</v>
      </c>
      <c r="R523" s="54">
        <v>8</v>
      </c>
      <c r="T523" s="1">
        <f>VLOOKUP(VLOOKUP(G523,Ma_KH!$A:$R,18,0)&amp;K523,Gia_MB!$A:$F,6,0)</f>
        <v>74250</v>
      </c>
      <c r="U523" s="14">
        <f t="shared" si="68"/>
        <v>594000</v>
      </c>
      <c r="W523" s="64">
        <f t="shared" si="75"/>
        <v>0</v>
      </c>
      <c r="X523" s="3" t="str">
        <f t="shared" si="69"/>
        <v>8</v>
      </c>
      <c r="Z523" s="14">
        <f t="shared" si="70"/>
        <v>47520</v>
      </c>
      <c r="AA523" s="7">
        <f>VLOOKUP(G523,Ma_KH!$A:$R,14,0)</f>
        <v>60</v>
      </c>
      <c r="AD523" s="7" t="str">
        <f>IFERROR(VLOOKUP(J523,'Chuyển Mã'!$B$3:$C$9,2,0),"")</f>
        <v>Tỉnh</v>
      </c>
      <c r="AE523" s="7" t="str">
        <f t="shared" si="71"/>
        <v>Chả cốm 300g</v>
      </c>
      <c r="AF523" s="7">
        <f t="shared" si="72"/>
        <v>8</v>
      </c>
    </row>
    <row r="524" spans="1:32" x14ac:dyDescent="0.25">
      <c r="A524" s="11">
        <v>45903</v>
      </c>
      <c r="B524" s="25">
        <v>4176317916</v>
      </c>
      <c r="C524" s="12" t="s">
        <v>7214</v>
      </c>
      <c r="D524" s="16">
        <f t="shared" si="73"/>
        <v>45903</v>
      </c>
      <c r="G524" s="13" t="s">
        <v>7185</v>
      </c>
      <c r="I524" s="13" t="s">
        <v>7368</v>
      </c>
      <c r="J524" s="13" t="s">
        <v>1796</v>
      </c>
      <c r="K524" s="13" t="s">
        <v>41</v>
      </c>
      <c r="L524" s="25" t="str">
        <f>VLOOKUP($K524,TONG_SL!$A:$D,2,0)</f>
        <v>Chả nướng 300g</v>
      </c>
      <c r="N524" s="25" t="str">
        <f t="shared" si="74"/>
        <v>K-C6</v>
      </c>
      <c r="Q524" s="25" t="str">
        <f>VLOOKUP(K524,TONG_SL!$A:$D,3,0)</f>
        <v>Túi</v>
      </c>
      <c r="R524" s="54">
        <v>4</v>
      </c>
      <c r="T524" s="1">
        <f>VLOOKUP(VLOOKUP(G524,Ma_KH!$A:$R,18,0)&amp;K524,Gia_MB!$A:$F,6,0)</f>
        <v>70950</v>
      </c>
      <c r="U524" s="14">
        <f t="shared" si="68"/>
        <v>283800</v>
      </c>
      <c r="W524" s="64">
        <f t="shared" si="75"/>
        <v>0</v>
      </c>
      <c r="X524" s="3" t="str">
        <f t="shared" si="69"/>
        <v>8</v>
      </c>
      <c r="Z524" s="14">
        <f t="shared" si="70"/>
        <v>22704</v>
      </c>
      <c r="AA524" s="7">
        <f>VLOOKUP(G524,Ma_KH!$A:$R,14,0)</f>
        <v>60</v>
      </c>
      <c r="AD524" s="7" t="str">
        <f>IFERROR(VLOOKUP(J524,'Chuyển Mã'!$B$3:$C$9,2,0),"")</f>
        <v>Tỉnh</v>
      </c>
      <c r="AE524" s="7" t="str">
        <f t="shared" si="71"/>
        <v>Chả nướng 300g</v>
      </c>
      <c r="AF524" s="7">
        <f t="shared" si="72"/>
        <v>4</v>
      </c>
    </row>
    <row r="525" spans="1:32" x14ac:dyDescent="0.25">
      <c r="A525" s="11">
        <v>45903</v>
      </c>
      <c r="B525" s="25">
        <v>4176317916</v>
      </c>
      <c r="C525" s="12" t="s">
        <v>7214</v>
      </c>
      <c r="D525" s="16">
        <f t="shared" si="73"/>
        <v>45903</v>
      </c>
      <c r="G525" s="13" t="s">
        <v>7185</v>
      </c>
      <c r="I525" s="13" t="s">
        <v>7368</v>
      </c>
      <c r="J525" s="13" t="s">
        <v>1796</v>
      </c>
      <c r="K525" s="13" t="s">
        <v>51</v>
      </c>
      <c r="L525" s="25" t="str">
        <f>VLOOKUP($K525,TONG_SL!$A:$D,2,0)</f>
        <v>Mọc Nấm Hương 250g</v>
      </c>
      <c r="N525" s="25" t="str">
        <f t="shared" si="74"/>
        <v>K-C6</v>
      </c>
      <c r="Q525" s="25" t="str">
        <f>VLOOKUP(K525,TONG_SL!$A:$D,3,0)</f>
        <v>Túi</v>
      </c>
      <c r="R525" s="54">
        <v>7</v>
      </c>
      <c r="T525" s="1">
        <f>VLOOKUP(VLOOKUP(G525,Ma_KH!$A:$R,18,0)&amp;K525,Gia_MB!$A:$F,6,0)</f>
        <v>46000</v>
      </c>
      <c r="U525" s="14">
        <f t="shared" si="68"/>
        <v>322000</v>
      </c>
      <c r="W525" s="64">
        <f t="shared" si="75"/>
        <v>0</v>
      </c>
      <c r="X525" s="3" t="str">
        <f t="shared" si="69"/>
        <v>8</v>
      </c>
      <c r="Z525" s="14">
        <f t="shared" si="70"/>
        <v>25760</v>
      </c>
      <c r="AA525" s="7">
        <f>VLOOKUP(G525,Ma_KH!$A:$R,14,0)</f>
        <v>60</v>
      </c>
      <c r="AD525" s="7" t="str">
        <f>IFERROR(VLOOKUP(J525,'Chuyển Mã'!$B$3:$C$9,2,0),"")</f>
        <v>Tỉnh</v>
      </c>
      <c r="AE525" s="7" t="str">
        <f t="shared" si="71"/>
        <v>Mọc Nấm Hương 250g</v>
      </c>
      <c r="AF525" s="7">
        <f t="shared" si="72"/>
        <v>7</v>
      </c>
    </row>
    <row r="526" spans="1:32" x14ac:dyDescent="0.25">
      <c r="A526" s="11">
        <v>45903</v>
      </c>
      <c r="B526" s="25">
        <v>4176317916</v>
      </c>
      <c r="C526" s="12" t="s">
        <v>7214</v>
      </c>
      <c r="D526" s="16">
        <f t="shared" si="73"/>
        <v>45903</v>
      </c>
      <c r="G526" s="13" t="s">
        <v>7185</v>
      </c>
      <c r="I526" s="13" t="s">
        <v>7368</v>
      </c>
      <c r="J526" s="13" t="s">
        <v>1796</v>
      </c>
      <c r="K526" s="13" t="s">
        <v>27</v>
      </c>
      <c r="L526" s="25" t="str">
        <f>VLOOKUP($K526,TONG_SL!$A:$D,2,0)</f>
        <v>Chân giò heo muối 300g</v>
      </c>
      <c r="N526" s="25" t="str">
        <f t="shared" si="74"/>
        <v>K-C6</v>
      </c>
      <c r="Q526" s="25" t="str">
        <f>VLOOKUP(K526,TONG_SL!$A:$D,3,0)</f>
        <v>Túi</v>
      </c>
      <c r="R526" s="54">
        <v>27</v>
      </c>
      <c r="T526" s="1">
        <f>VLOOKUP(VLOOKUP(G526,Ma_KH!$A:$R,18,0)&amp;K526,Gia_MB!$A:$F,6,0)</f>
        <v>73431</v>
      </c>
      <c r="U526" s="14">
        <f t="shared" ref="U526:U589" si="76">T526*R526</f>
        <v>1982637</v>
      </c>
      <c r="W526" s="64">
        <f t="shared" si="75"/>
        <v>0</v>
      </c>
      <c r="X526" s="3" t="str">
        <f t="shared" ref="X526:X589" si="77">IF(B526&lt;&gt;"","8","0")</f>
        <v>8</v>
      </c>
      <c r="Z526" s="14">
        <f t="shared" ref="Z526:Z589" si="78">U526*X526%</f>
        <v>158610.96</v>
      </c>
      <c r="AA526" s="7">
        <f>VLOOKUP(G526,Ma_KH!$A:$R,14,0)</f>
        <v>60</v>
      </c>
      <c r="AD526" s="7" t="str">
        <f>IFERROR(VLOOKUP(J526,'Chuyển Mã'!$B$3:$C$9,2,0),"")</f>
        <v>Tỉnh</v>
      </c>
      <c r="AE526" s="7" t="str">
        <f t="shared" si="71"/>
        <v>Chân giò heo muối 300g</v>
      </c>
      <c r="AF526" s="7">
        <f t="shared" si="72"/>
        <v>27</v>
      </c>
    </row>
    <row r="527" spans="1:32" x14ac:dyDescent="0.25">
      <c r="A527" s="11">
        <v>45903</v>
      </c>
      <c r="B527" s="25">
        <v>4176318919</v>
      </c>
      <c r="C527" s="12" t="s">
        <v>7214</v>
      </c>
      <c r="D527" s="16">
        <f t="shared" si="73"/>
        <v>45903</v>
      </c>
      <c r="G527" s="13" t="s">
        <v>7185</v>
      </c>
      <c r="I527" s="13" t="s">
        <v>7369</v>
      </c>
      <c r="J527" s="13" t="s">
        <v>1796</v>
      </c>
      <c r="K527" s="13" t="s">
        <v>32</v>
      </c>
      <c r="L527" s="25" t="str">
        <f>VLOOKUP($K527,TONG_SL!$A:$D,2,0)</f>
        <v>Giò Tai Lưỡi Xào 250</v>
      </c>
      <c r="N527" s="25" t="str">
        <f t="shared" si="74"/>
        <v>K-C6</v>
      </c>
      <c r="Q527" s="25" t="str">
        <f>VLOOKUP(K527,TONG_SL!$A:$D,3,0)</f>
        <v>Túi</v>
      </c>
      <c r="R527" s="54">
        <v>4</v>
      </c>
      <c r="T527" s="1">
        <f>VLOOKUP(VLOOKUP(G527,Ma_KH!$A:$R,18,0)&amp;K527,Gia_MB!$A:$F,6,0)</f>
        <v>50183</v>
      </c>
      <c r="U527" s="14">
        <f t="shared" si="76"/>
        <v>200732</v>
      </c>
      <c r="W527" s="64">
        <f t="shared" si="75"/>
        <v>0</v>
      </c>
      <c r="X527" s="3" t="str">
        <f t="shared" si="77"/>
        <v>8</v>
      </c>
      <c r="Z527" s="14">
        <f t="shared" si="78"/>
        <v>16058.56</v>
      </c>
      <c r="AA527" s="7">
        <f>VLOOKUP(G527,Ma_KH!$A:$R,14,0)</f>
        <v>60</v>
      </c>
      <c r="AD527" s="7" t="str">
        <f>IFERROR(VLOOKUP(J527,'Chuyển Mã'!$B$3:$C$9,2,0),"")</f>
        <v>Tỉnh</v>
      </c>
      <c r="AE527" s="7" t="str">
        <f t="shared" si="71"/>
        <v>Giò Tai Lưỡi Xào 250</v>
      </c>
      <c r="AF527" s="7">
        <f t="shared" si="72"/>
        <v>4</v>
      </c>
    </row>
    <row r="528" spans="1:32" x14ac:dyDescent="0.25">
      <c r="A528" s="11">
        <v>45903</v>
      </c>
      <c r="B528" s="25">
        <v>4176318919</v>
      </c>
      <c r="C528" s="12" t="s">
        <v>7214</v>
      </c>
      <c r="D528" s="16">
        <f t="shared" si="73"/>
        <v>45903</v>
      </c>
      <c r="G528" s="13" t="s">
        <v>7185</v>
      </c>
      <c r="I528" s="13" t="s">
        <v>7369</v>
      </c>
      <c r="J528" s="13" t="s">
        <v>1796</v>
      </c>
      <c r="K528" s="13" t="s">
        <v>39</v>
      </c>
      <c r="L528" s="25" t="str">
        <f>VLOOKUP($K528,TONG_SL!$A:$D,2,0)</f>
        <v>Chả cốm 300g</v>
      </c>
      <c r="N528" s="25" t="str">
        <f t="shared" si="74"/>
        <v>K-C6</v>
      </c>
      <c r="Q528" s="25" t="str">
        <f>VLOOKUP(K528,TONG_SL!$A:$D,3,0)</f>
        <v>Túi</v>
      </c>
      <c r="R528" s="54">
        <v>2</v>
      </c>
      <c r="T528" s="1">
        <f>VLOOKUP(VLOOKUP(G528,Ma_KH!$A:$R,18,0)&amp;K528,Gia_MB!$A:$F,6,0)</f>
        <v>74250</v>
      </c>
      <c r="U528" s="14">
        <f t="shared" si="76"/>
        <v>148500</v>
      </c>
      <c r="W528" s="64">
        <f t="shared" si="75"/>
        <v>0</v>
      </c>
      <c r="X528" s="3" t="str">
        <f t="shared" si="77"/>
        <v>8</v>
      </c>
      <c r="Z528" s="14">
        <f t="shared" si="78"/>
        <v>11880</v>
      </c>
      <c r="AA528" s="7">
        <f>VLOOKUP(G528,Ma_KH!$A:$R,14,0)</f>
        <v>60</v>
      </c>
      <c r="AD528" s="7" t="str">
        <f>IFERROR(VLOOKUP(J528,'Chuyển Mã'!$B$3:$C$9,2,0),"")</f>
        <v>Tỉnh</v>
      </c>
      <c r="AE528" s="7" t="str">
        <f t="shared" si="71"/>
        <v>Chả cốm 300g</v>
      </c>
      <c r="AF528" s="7">
        <f t="shared" si="72"/>
        <v>2</v>
      </c>
    </row>
    <row r="529" spans="1:32" x14ac:dyDescent="0.25">
      <c r="A529" s="11">
        <v>45903</v>
      </c>
      <c r="B529" s="25">
        <v>4176318919</v>
      </c>
      <c r="C529" s="12" t="s">
        <v>7214</v>
      </c>
      <c r="D529" s="16">
        <f t="shared" si="73"/>
        <v>45903</v>
      </c>
      <c r="G529" s="13" t="s">
        <v>7185</v>
      </c>
      <c r="I529" s="13" t="s">
        <v>7369</v>
      </c>
      <c r="J529" s="13" t="s">
        <v>1796</v>
      </c>
      <c r="K529" s="13" t="s">
        <v>41</v>
      </c>
      <c r="L529" s="25" t="str">
        <f>VLOOKUP($K529,TONG_SL!$A:$D,2,0)</f>
        <v>Chả nướng 300g</v>
      </c>
      <c r="N529" s="25" t="str">
        <f t="shared" si="74"/>
        <v>K-C6</v>
      </c>
      <c r="Q529" s="25" t="str">
        <f>VLOOKUP(K529,TONG_SL!$A:$D,3,0)</f>
        <v>Túi</v>
      </c>
      <c r="R529" s="54">
        <v>3</v>
      </c>
      <c r="T529" s="1">
        <f>VLOOKUP(VLOOKUP(G529,Ma_KH!$A:$R,18,0)&amp;K529,Gia_MB!$A:$F,6,0)</f>
        <v>70950</v>
      </c>
      <c r="U529" s="14">
        <f t="shared" si="76"/>
        <v>212850</v>
      </c>
      <c r="W529" s="64">
        <f t="shared" si="75"/>
        <v>0</v>
      </c>
      <c r="X529" s="3" t="str">
        <f t="shared" si="77"/>
        <v>8</v>
      </c>
      <c r="Z529" s="14">
        <f t="shared" si="78"/>
        <v>17028</v>
      </c>
      <c r="AA529" s="7">
        <f>VLOOKUP(G529,Ma_KH!$A:$R,14,0)</f>
        <v>60</v>
      </c>
      <c r="AD529" s="7" t="str">
        <f>IFERROR(VLOOKUP(J529,'Chuyển Mã'!$B$3:$C$9,2,0),"")</f>
        <v>Tỉnh</v>
      </c>
      <c r="AE529" s="7" t="str">
        <f t="shared" si="71"/>
        <v>Chả nướng 300g</v>
      </c>
      <c r="AF529" s="7">
        <f t="shared" si="72"/>
        <v>3</v>
      </c>
    </row>
    <row r="530" spans="1:32" x14ac:dyDescent="0.25">
      <c r="A530" s="11">
        <v>45903</v>
      </c>
      <c r="B530" s="25">
        <v>4176318919</v>
      </c>
      <c r="C530" s="12" t="s">
        <v>7214</v>
      </c>
      <c r="D530" s="16">
        <f t="shared" si="73"/>
        <v>45903</v>
      </c>
      <c r="G530" s="13" t="s">
        <v>7185</v>
      </c>
      <c r="I530" s="13" t="s">
        <v>7369</v>
      </c>
      <c r="J530" s="13" t="s">
        <v>1796</v>
      </c>
      <c r="K530" s="13" t="s">
        <v>35</v>
      </c>
      <c r="L530" s="25" t="str">
        <f>VLOOKUP($K530,TONG_SL!$A:$D,2,0)</f>
        <v>Tai heo muối 200g</v>
      </c>
      <c r="N530" s="25" t="str">
        <f t="shared" si="74"/>
        <v>K-C6</v>
      </c>
      <c r="Q530" s="25" t="str">
        <f>VLOOKUP(K530,TONG_SL!$A:$D,3,0)</f>
        <v>Túi</v>
      </c>
      <c r="R530" s="54">
        <v>6</v>
      </c>
      <c r="T530" s="1">
        <f>VLOOKUP(VLOOKUP(G530,Ma_KH!$A:$R,18,0)&amp;K530,Gia_MB!$A:$F,6,0)</f>
        <v>55595</v>
      </c>
      <c r="U530" s="14">
        <f t="shared" si="76"/>
        <v>333570</v>
      </c>
      <c r="W530" s="64">
        <f t="shared" si="75"/>
        <v>0</v>
      </c>
      <c r="X530" s="3" t="str">
        <f t="shared" si="77"/>
        <v>8</v>
      </c>
      <c r="Z530" s="14">
        <f t="shared" si="78"/>
        <v>26685.600000000002</v>
      </c>
      <c r="AA530" s="7">
        <f>VLOOKUP(G530,Ma_KH!$A:$R,14,0)</f>
        <v>60</v>
      </c>
      <c r="AD530" s="7" t="str">
        <f>IFERROR(VLOOKUP(J530,'Chuyển Mã'!$B$3:$C$9,2,0),"")</f>
        <v>Tỉnh</v>
      </c>
      <c r="AE530" s="7" t="str">
        <f t="shared" si="71"/>
        <v>Tai heo muối 200g</v>
      </c>
      <c r="AF530" s="7">
        <f t="shared" si="72"/>
        <v>6</v>
      </c>
    </row>
    <row r="531" spans="1:32" x14ac:dyDescent="0.25">
      <c r="A531" s="11">
        <v>45903</v>
      </c>
      <c r="B531" s="25">
        <v>4176318919</v>
      </c>
      <c r="C531" s="12" t="s">
        <v>7214</v>
      </c>
      <c r="D531" s="16">
        <f t="shared" si="73"/>
        <v>45903</v>
      </c>
      <c r="G531" s="13" t="s">
        <v>7185</v>
      </c>
      <c r="I531" s="13" t="s">
        <v>7369</v>
      </c>
      <c r="J531" s="13" t="s">
        <v>1796</v>
      </c>
      <c r="K531" s="13" t="s">
        <v>30</v>
      </c>
      <c r="L531" s="25" t="str">
        <f>VLOOKUP($K531,TONG_SL!$A:$D,2,0)</f>
        <v>Gà muối 500g</v>
      </c>
      <c r="N531" s="25" t="str">
        <f t="shared" si="74"/>
        <v>K-C6</v>
      </c>
      <c r="Q531" s="25" t="str">
        <f>VLOOKUP(K531,TONG_SL!$A:$D,3,0)</f>
        <v>Túi</v>
      </c>
      <c r="R531" s="54">
        <v>7</v>
      </c>
      <c r="T531" s="1">
        <f>VLOOKUP(VLOOKUP(G531,Ma_KH!$A:$R,18,0)&amp;K531,Gia_MB!$A:$F,6,0)</f>
        <v>111058</v>
      </c>
      <c r="U531" s="14">
        <f t="shared" si="76"/>
        <v>777406</v>
      </c>
      <c r="W531" s="64">
        <f t="shared" si="75"/>
        <v>0</v>
      </c>
      <c r="X531" s="3" t="str">
        <f t="shared" si="77"/>
        <v>8</v>
      </c>
      <c r="Z531" s="14">
        <f t="shared" si="78"/>
        <v>62192.480000000003</v>
      </c>
      <c r="AA531" s="7">
        <f>VLOOKUP(G531,Ma_KH!$A:$R,14,0)</f>
        <v>60</v>
      </c>
      <c r="AD531" s="7" t="str">
        <f>IFERROR(VLOOKUP(J531,'Chuyển Mã'!$B$3:$C$9,2,0),"")</f>
        <v>Tỉnh</v>
      </c>
      <c r="AE531" s="7" t="str">
        <f t="shared" si="71"/>
        <v>Gà muối 500g</v>
      </c>
      <c r="AF531" s="7">
        <f t="shared" si="72"/>
        <v>7</v>
      </c>
    </row>
    <row r="532" spans="1:32" x14ac:dyDescent="0.25">
      <c r="A532" s="11">
        <v>45903</v>
      </c>
      <c r="B532" s="25">
        <v>4176318919</v>
      </c>
      <c r="C532" s="12" t="s">
        <v>7214</v>
      </c>
      <c r="D532" s="16">
        <f t="shared" si="73"/>
        <v>45903</v>
      </c>
      <c r="G532" s="13" t="s">
        <v>7185</v>
      </c>
      <c r="I532" s="13" t="s">
        <v>7369</v>
      </c>
      <c r="J532" s="13" t="s">
        <v>1796</v>
      </c>
      <c r="K532" s="13" t="s">
        <v>27</v>
      </c>
      <c r="L532" s="25" t="str">
        <f>VLOOKUP($K532,TONG_SL!$A:$D,2,0)</f>
        <v>Chân giò heo muối 300g</v>
      </c>
      <c r="N532" s="25" t="str">
        <f t="shared" si="74"/>
        <v>K-C6</v>
      </c>
      <c r="Q532" s="25" t="str">
        <f>VLOOKUP(K532,TONG_SL!$A:$D,3,0)</f>
        <v>Túi</v>
      </c>
      <c r="R532" s="54">
        <v>3</v>
      </c>
      <c r="T532" s="1">
        <f>VLOOKUP(VLOOKUP(G532,Ma_KH!$A:$R,18,0)&amp;K532,Gia_MB!$A:$F,6,0)</f>
        <v>73431</v>
      </c>
      <c r="U532" s="14">
        <f t="shared" si="76"/>
        <v>220293</v>
      </c>
      <c r="W532" s="64">
        <f t="shared" si="75"/>
        <v>0</v>
      </c>
      <c r="X532" s="3" t="str">
        <f t="shared" si="77"/>
        <v>8</v>
      </c>
      <c r="Z532" s="14">
        <f t="shared" si="78"/>
        <v>17623.439999999999</v>
      </c>
      <c r="AA532" s="7">
        <f>VLOOKUP(G532,Ma_KH!$A:$R,14,0)</f>
        <v>60</v>
      </c>
      <c r="AD532" s="7" t="str">
        <f>IFERROR(VLOOKUP(J532,'Chuyển Mã'!$B$3:$C$9,2,0),"")</f>
        <v>Tỉnh</v>
      </c>
      <c r="AE532" s="7" t="str">
        <f t="shared" si="71"/>
        <v>Chân giò heo muối 300g</v>
      </c>
      <c r="AF532" s="7">
        <f t="shared" si="72"/>
        <v>3</v>
      </c>
    </row>
    <row r="533" spans="1:32" x14ac:dyDescent="0.25">
      <c r="A533" s="11">
        <v>45903</v>
      </c>
      <c r="B533" s="25">
        <v>4176317770</v>
      </c>
      <c r="C533" s="12" t="s">
        <v>7214</v>
      </c>
      <c r="D533" s="16">
        <f t="shared" si="73"/>
        <v>45903</v>
      </c>
      <c r="G533" s="13" t="s">
        <v>7185</v>
      </c>
      <c r="I533" s="13" t="s">
        <v>7370</v>
      </c>
      <c r="J533" s="13" t="s">
        <v>1796</v>
      </c>
      <c r="K533" s="13" t="s">
        <v>51</v>
      </c>
      <c r="L533" s="25" t="str">
        <f>VLOOKUP($K533,TONG_SL!$A:$D,2,0)</f>
        <v>Mọc Nấm Hương 250g</v>
      </c>
      <c r="N533" s="25" t="str">
        <f t="shared" si="74"/>
        <v>K-C6</v>
      </c>
      <c r="Q533" s="25" t="str">
        <f>VLOOKUP(K533,TONG_SL!$A:$D,3,0)</f>
        <v>Túi</v>
      </c>
      <c r="R533" s="54">
        <v>10</v>
      </c>
      <c r="T533" s="1">
        <f>VLOOKUP(VLOOKUP(G533,Ma_KH!$A:$R,18,0)&amp;K533,Gia_MB!$A:$F,6,0)</f>
        <v>46000</v>
      </c>
      <c r="U533" s="14">
        <f t="shared" si="76"/>
        <v>460000</v>
      </c>
      <c r="W533" s="64">
        <f t="shared" si="75"/>
        <v>0</v>
      </c>
      <c r="X533" s="3" t="str">
        <f t="shared" si="77"/>
        <v>8</v>
      </c>
      <c r="Z533" s="14">
        <f t="shared" si="78"/>
        <v>36800</v>
      </c>
      <c r="AA533" s="7">
        <f>VLOOKUP(G533,Ma_KH!$A:$R,14,0)</f>
        <v>60</v>
      </c>
      <c r="AD533" s="7" t="str">
        <f>IFERROR(VLOOKUP(J533,'Chuyển Mã'!$B$3:$C$9,2,0),"")</f>
        <v>Tỉnh</v>
      </c>
      <c r="AE533" s="7" t="str">
        <f t="shared" si="71"/>
        <v>Mọc Nấm Hương 250g</v>
      </c>
      <c r="AF533" s="7">
        <f t="shared" si="72"/>
        <v>10</v>
      </c>
    </row>
    <row r="534" spans="1:32" x14ac:dyDescent="0.25">
      <c r="A534" s="11">
        <v>45903</v>
      </c>
      <c r="B534" s="25">
        <v>4176317770</v>
      </c>
      <c r="C534" s="12" t="s">
        <v>7214</v>
      </c>
      <c r="D534" s="16">
        <f t="shared" si="73"/>
        <v>45903</v>
      </c>
      <c r="G534" s="13" t="s">
        <v>7185</v>
      </c>
      <c r="I534" s="13" t="s">
        <v>7370</v>
      </c>
      <c r="J534" s="13" t="s">
        <v>1796</v>
      </c>
      <c r="K534" s="13" t="s">
        <v>41</v>
      </c>
      <c r="L534" s="25" t="str">
        <f>VLOOKUP($K534,TONG_SL!$A:$D,2,0)</f>
        <v>Chả nướng 300g</v>
      </c>
      <c r="N534" s="25" t="str">
        <f t="shared" si="74"/>
        <v>K-C6</v>
      </c>
      <c r="Q534" s="25" t="str">
        <f>VLOOKUP(K534,TONG_SL!$A:$D,3,0)</f>
        <v>Túi</v>
      </c>
      <c r="R534" s="54">
        <v>12</v>
      </c>
      <c r="T534" s="1">
        <f>VLOOKUP(VLOOKUP(G534,Ma_KH!$A:$R,18,0)&amp;K534,Gia_MB!$A:$F,6,0)</f>
        <v>70950</v>
      </c>
      <c r="U534" s="14">
        <f t="shared" si="76"/>
        <v>851400</v>
      </c>
      <c r="W534" s="64">
        <f t="shared" si="75"/>
        <v>0</v>
      </c>
      <c r="X534" s="3" t="str">
        <f t="shared" si="77"/>
        <v>8</v>
      </c>
      <c r="Z534" s="14">
        <f t="shared" si="78"/>
        <v>68112</v>
      </c>
      <c r="AA534" s="7">
        <f>VLOOKUP(G534,Ma_KH!$A:$R,14,0)</f>
        <v>60</v>
      </c>
      <c r="AD534" s="7" t="str">
        <f>IFERROR(VLOOKUP(J534,'Chuyển Mã'!$B$3:$C$9,2,0),"")</f>
        <v>Tỉnh</v>
      </c>
      <c r="AE534" s="7" t="str">
        <f t="shared" si="71"/>
        <v>Chả nướng 300g</v>
      </c>
      <c r="AF534" s="7">
        <f t="shared" si="72"/>
        <v>12</v>
      </c>
    </row>
    <row r="535" spans="1:32" x14ac:dyDescent="0.25">
      <c r="A535" s="11">
        <v>45903</v>
      </c>
      <c r="B535" s="25">
        <v>4176317770</v>
      </c>
      <c r="C535" s="12" t="s">
        <v>7214</v>
      </c>
      <c r="D535" s="16">
        <f t="shared" si="73"/>
        <v>45903</v>
      </c>
      <c r="G535" s="13" t="s">
        <v>7185</v>
      </c>
      <c r="I535" s="13" t="s">
        <v>7370</v>
      </c>
      <c r="J535" s="13" t="s">
        <v>1796</v>
      </c>
      <c r="K535" s="13" t="s">
        <v>39</v>
      </c>
      <c r="L535" s="25" t="str">
        <f>VLOOKUP($K535,TONG_SL!$A:$D,2,0)</f>
        <v>Chả cốm 300g</v>
      </c>
      <c r="N535" s="25" t="str">
        <f t="shared" si="74"/>
        <v>K-C6</v>
      </c>
      <c r="Q535" s="25" t="str">
        <f>VLOOKUP(K535,TONG_SL!$A:$D,3,0)</f>
        <v>Túi</v>
      </c>
      <c r="R535" s="54">
        <v>5</v>
      </c>
      <c r="T535" s="1">
        <f>VLOOKUP(VLOOKUP(G535,Ma_KH!$A:$R,18,0)&amp;K535,Gia_MB!$A:$F,6,0)</f>
        <v>74250</v>
      </c>
      <c r="U535" s="14">
        <f t="shared" si="76"/>
        <v>371250</v>
      </c>
      <c r="W535" s="64">
        <f t="shared" si="75"/>
        <v>0</v>
      </c>
      <c r="X535" s="3" t="str">
        <f t="shared" si="77"/>
        <v>8</v>
      </c>
      <c r="Z535" s="14">
        <f t="shared" si="78"/>
        <v>29700</v>
      </c>
      <c r="AA535" s="7">
        <f>VLOOKUP(G535,Ma_KH!$A:$R,14,0)</f>
        <v>60</v>
      </c>
      <c r="AD535" s="7" t="str">
        <f>IFERROR(VLOOKUP(J535,'Chuyển Mã'!$B$3:$C$9,2,0),"")</f>
        <v>Tỉnh</v>
      </c>
      <c r="AE535" s="7" t="str">
        <f t="shared" si="71"/>
        <v>Chả cốm 300g</v>
      </c>
      <c r="AF535" s="7">
        <f t="shared" si="72"/>
        <v>5</v>
      </c>
    </row>
    <row r="536" spans="1:32" x14ac:dyDescent="0.25">
      <c r="A536" s="11">
        <v>45903</v>
      </c>
      <c r="B536" s="25">
        <v>4176317770</v>
      </c>
      <c r="C536" s="12" t="s">
        <v>7214</v>
      </c>
      <c r="D536" s="16">
        <f t="shared" si="73"/>
        <v>45903</v>
      </c>
      <c r="G536" s="13" t="s">
        <v>7185</v>
      </c>
      <c r="I536" s="13" t="s">
        <v>7370</v>
      </c>
      <c r="J536" s="13" t="s">
        <v>1796</v>
      </c>
      <c r="K536" s="13" t="s">
        <v>27</v>
      </c>
      <c r="L536" s="25" t="str">
        <f>VLOOKUP($K536,TONG_SL!$A:$D,2,0)</f>
        <v>Chân giò heo muối 300g</v>
      </c>
      <c r="N536" s="25" t="str">
        <f t="shared" si="74"/>
        <v>K-C6</v>
      </c>
      <c r="Q536" s="25" t="str">
        <f>VLOOKUP(K536,TONG_SL!$A:$D,3,0)</f>
        <v>Túi</v>
      </c>
      <c r="R536" s="54">
        <v>15</v>
      </c>
      <c r="T536" s="1">
        <f>VLOOKUP(VLOOKUP(G536,Ma_KH!$A:$R,18,0)&amp;K536,Gia_MB!$A:$F,6,0)</f>
        <v>73431</v>
      </c>
      <c r="U536" s="14">
        <f t="shared" si="76"/>
        <v>1101465</v>
      </c>
      <c r="W536" s="64">
        <f t="shared" si="75"/>
        <v>0</v>
      </c>
      <c r="X536" s="3" t="str">
        <f t="shared" si="77"/>
        <v>8</v>
      </c>
      <c r="Z536" s="14">
        <f t="shared" si="78"/>
        <v>88117.2</v>
      </c>
      <c r="AA536" s="7">
        <f>VLOOKUP(G536,Ma_KH!$A:$R,14,0)</f>
        <v>60</v>
      </c>
      <c r="AD536" s="7" t="str">
        <f>IFERROR(VLOOKUP(J536,'Chuyển Mã'!$B$3:$C$9,2,0),"")</f>
        <v>Tỉnh</v>
      </c>
      <c r="AE536" s="7" t="str">
        <f t="shared" si="71"/>
        <v>Chân giò heo muối 300g</v>
      </c>
      <c r="AF536" s="7">
        <f t="shared" si="72"/>
        <v>15</v>
      </c>
    </row>
    <row r="537" spans="1:32" x14ac:dyDescent="0.25">
      <c r="A537" s="11">
        <v>45903</v>
      </c>
      <c r="B537" s="25">
        <v>4176317770</v>
      </c>
      <c r="C537" s="12" t="s">
        <v>7214</v>
      </c>
      <c r="D537" s="16">
        <f t="shared" si="73"/>
        <v>45903</v>
      </c>
      <c r="G537" s="13" t="s">
        <v>7185</v>
      </c>
      <c r="I537" s="13" t="s">
        <v>7370</v>
      </c>
      <c r="J537" s="13" t="s">
        <v>1796</v>
      </c>
      <c r="K537" s="13" t="s">
        <v>32</v>
      </c>
      <c r="L537" s="25" t="str">
        <f>VLOOKUP($K537,TONG_SL!$A:$D,2,0)</f>
        <v>Giò Tai Lưỡi Xào 250</v>
      </c>
      <c r="N537" s="25" t="str">
        <f t="shared" si="74"/>
        <v>K-C6</v>
      </c>
      <c r="Q537" s="25" t="str">
        <f>VLOOKUP(K537,TONG_SL!$A:$D,3,0)</f>
        <v>Túi</v>
      </c>
      <c r="R537" s="54">
        <v>16</v>
      </c>
      <c r="T537" s="1">
        <f>VLOOKUP(VLOOKUP(G537,Ma_KH!$A:$R,18,0)&amp;K537,Gia_MB!$A:$F,6,0)</f>
        <v>50183</v>
      </c>
      <c r="U537" s="14">
        <f t="shared" si="76"/>
        <v>802928</v>
      </c>
      <c r="W537" s="64">
        <f t="shared" si="75"/>
        <v>0</v>
      </c>
      <c r="X537" s="3" t="str">
        <f t="shared" si="77"/>
        <v>8</v>
      </c>
      <c r="Z537" s="14">
        <f t="shared" si="78"/>
        <v>64234.239999999998</v>
      </c>
      <c r="AA537" s="7">
        <f>VLOOKUP(G537,Ma_KH!$A:$R,14,0)</f>
        <v>60</v>
      </c>
      <c r="AD537" s="7" t="str">
        <f>IFERROR(VLOOKUP(J537,'Chuyển Mã'!$B$3:$C$9,2,0),"")</f>
        <v>Tỉnh</v>
      </c>
      <c r="AE537" s="7" t="str">
        <f t="shared" si="71"/>
        <v>Giò Tai Lưỡi Xào 250</v>
      </c>
      <c r="AF537" s="7">
        <f t="shared" si="72"/>
        <v>16</v>
      </c>
    </row>
    <row r="538" spans="1:32" x14ac:dyDescent="0.25">
      <c r="A538" s="11">
        <v>45903</v>
      </c>
      <c r="B538" s="25">
        <v>4176317770</v>
      </c>
      <c r="C538" s="12" t="s">
        <v>7214</v>
      </c>
      <c r="D538" s="16">
        <f t="shared" si="73"/>
        <v>45903</v>
      </c>
      <c r="G538" s="13" t="s">
        <v>7185</v>
      </c>
      <c r="I538" s="13" t="s">
        <v>7370</v>
      </c>
      <c r="J538" s="13" t="s">
        <v>1796</v>
      </c>
      <c r="K538" s="13" t="s">
        <v>30</v>
      </c>
      <c r="L538" s="25" t="str">
        <f>VLOOKUP($K538,TONG_SL!$A:$D,2,0)</f>
        <v>Gà muối 500g</v>
      </c>
      <c r="N538" s="25" t="str">
        <f t="shared" si="74"/>
        <v>K-C6</v>
      </c>
      <c r="Q538" s="25" t="str">
        <f>VLOOKUP(K538,TONG_SL!$A:$D,3,0)</f>
        <v>Túi</v>
      </c>
      <c r="R538" s="54">
        <v>22</v>
      </c>
      <c r="T538" s="1">
        <f>VLOOKUP(VLOOKUP(G538,Ma_KH!$A:$R,18,0)&amp;K538,Gia_MB!$A:$F,6,0)</f>
        <v>111058</v>
      </c>
      <c r="U538" s="14">
        <f t="shared" si="76"/>
        <v>2443276</v>
      </c>
      <c r="W538" s="64">
        <f t="shared" si="75"/>
        <v>0</v>
      </c>
      <c r="X538" s="3" t="str">
        <f t="shared" si="77"/>
        <v>8</v>
      </c>
      <c r="Z538" s="14">
        <f t="shared" si="78"/>
        <v>195462.08000000002</v>
      </c>
      <c r="AA538" s="7">
        <f>VLOOKUP(G538,Ma_KH!$A:$R,14,0)</f>
        <v>60</v>
      </c>
      <c r="AD538" s="7" t="str">
        <f>IFERROR(VLOOKUP(J538,'Chuyển Mã'!$B$3:$C$9,2,0),"")</f>
        <v>Tỉnh</v>
      </c>
      <c r="AE538" s="7" t="str">
        <f t="shared" si="71"/>
        <v>Gà muối 500g</v>
      </c>
      <c r="AF538" s="7">
        <f t="shared" si="72"/>
        <v>22</v>
      </c>
    </row>
    <row r="539" spans="1:32" x14ac:dyDescent="0.25">
      <c r="A539" s="11">
        <v>45903</v>
      </c>
      <c r="B539" s="25">
        <v>56447</v>
      </c>
      <c r="C539" s="12" t="s">
        <v>7214</v>
      </c>
      <c r="D539" s="16">
        <f t="shared" si="73"/>
        <v>45903</v>
      </c>
      <c r="G539" s="13" t="s">
        <v>7371</v>
      </c>
      <c r="I539" s="13" t="s">
        <v>7372</v>
      </c>
      <c r="J539" s="13" t="s">
        <v>1796</v>
      </c>
      <c r="K539" s="13" t="s">
        <v>30</v>
      </c>
      <c r="L539" s="25" t="str">
        <f>VLOOKUP($K539,TONG_SL!$A:$D,2,0)</f>
        <v>Gà muối 500g</v>
      </c>
      <c r="N539" s="25" t="str">
        <f t="shared" si="74"/>
        <v>K-C6</v>
      </c>
      <c r="Q539" s="25" t="str">
        <f>VLOOKUP(K539,TONG_SL!$A:$D,3,0)</f>
        <v>Túi</v>
      </c>
      <c r="R539" s="54">
        <v>5</v>
      </c>
      <c r="T539" s="1">
        <f>VLOOKUP(VLOOKUP(G539,Ma_KH!$A:$R,18,0)&amp;K539,Gia_MB!$A:$F,6,0)</f>
        <v>111058</v>
      </c>
      <c r="U539" s="14">
        <f t="shared" si="76"/>
        <v>555290</v>
      </c>
      <c r="W539" s="64">
        <f t="shared" si="75"/>
        <v>0</v>
      </c>
      <c r="X539" s="3" t="str">
        <f t="shared" si="77"/>
        <v>8</v>
      </c>
      <c r="Z539" s="14">
        <f t="shared" si="78"/>
        <v>44423.200000000004</v>
      </c>
      <c r="AA539" s="7">
        <f>VLOOKUP(G539,Ma_KH!$A:$R,14,0)</f>
        <v>57</v>
      </c>
      <c r="AD539" s="7" t="str">
        <f>IFERROR(VLOOKUP(J539,'Chuyển Mã'!$B$3:$C$9,2,0),"")</f>
        <v>Tỉnh</v>
      </c>
      <c r="AE539" s="7" t="str">
        <f t="shared" si="71"/>
        <v>Gà muối 500g</v>
      </c>
      <c r="AF539" s="7">
        <f t="shared" si="72"/>
        <v>5</v>
      </c>
    </row>
    <row r="540" spans="1:32" x14ac:dyDescent="0.25">
      <c r="A540" s="11">
        <v>45903</v>
      </c>
      <c r="B540" s="25">
        <v>56447</v>
      </c>
      <c r="C540" s="12" t="s">
        <v>7214</v>
      </c>
      <c r="D540" s="16">
        <f t="shared" si="73"/>
        <v>45903</v>
      </c>
      <c r="G540" s="13" t="s">
        <v>7371</v>
      </c>
      <c r="I540" s="13" t="s">
        <v>7372</v>
      </c>
      <c r="J540" s="13" t="s">
        <v>1796</v>
      </c>
      <c r="K540" s="13" t="s">
        <v>27</v>
      </c>
      <c r="L540" s="25" t="str">
        <f>VLOOKUP($K540,TONG_SL!$A:$D,2,0)</f>
        <v>Chân giò heo muối 300g</v>
      </c>
      <c r="N540" s="25" t="str">
        <f t="shared" si="74"/>
        <v>K-C6</v>
      </c>
      <c r="Q540" s="25" t="str">
        <f>VLOOKUP(K540,TONG_SL!$A:$D,3,0)</f>
        <v>Túi</v>
      </c>
      <c r="R540" s="54">
        <v>20</v>
      </c>
      <c r="T540" s="1">
        <f>VLOOKUP(VLOOKUP(G540,Ma_KH!$A:$R,18,0)&amp;K540,Gia_MB!$A:$F,6,0)</f>
        <v>73431</v>
      </c>
      <c r="U540" s="14">
        <f t="shared" si="76"/>
        <v>1468620</v>
      </c>
      <c r="W540" s="64">
        <f t="shared" si="75"/>
        <v>0</v>
      </c>
      <c r="X540" s="3" t="str">
        <f t="shared" si="77"/>
        <v>8</v>
      </c>
      <c r="Z540" s="14">
        <f t="shared" si="78"/>
        <v>117489.60000000001</v>
      </c>
      <c r="AA540" s="7">
        <f>VLOOKUP(G540,Ma_KH!$A:$R,14,0)</f>
        <v>57</v>
      </c>
      <c r="AD540" s="7" t="str">
        <f>IFERROR(VLOOKUP(J540,'Chuyển Mã'!$B$3:$C$9,2,0),"")</f>
        <v>Tỉnh</v>
      </c>
      <c r="AE540" s="7" t="str">
        <f t="shared" si="71"/>
        <v>Chân giò heo muối 300g</v>
      </c>
      <c r="AF540" s="7">
        <f t="shared" si="72"/>
        <v>20</v>
      </c>
    </row>
    <row r="541" spans="1:32" x14ac:dyDescent="0.25">
      <c r="A541" s="11">
        <v>45903</v>
      </c>
      <c r="B541" s="25">
        <v>56447</v>
      </c>
      <c r="C541" s="12" t="s">
        <v>7214</v>
      </c>
      <c r="D541" s="16">
        <f t="shared" si="73"/>
        <v>45903</v>
      </c>
      <c r="G541" s="13" t="s">
        <v>7371</v>
      </c>
      <c r="I541" s="13" t="s">
        <v>7372</v>
      </c>
      <c r="J541" s="13" t="s">
        <v>1796</v>
      </c>
      <c r="K541" s="13" t="s">
        <v>547</v>
      </c>
      <c r="L541" s="25" t="str">
        <f>VLOOKUP($K541,TONG_SL!$A:$D,2,0)</f>
        <v>Chân giò heo muối 500g</v>
      </c>
      <c r="N541" s="25" t="str">
        <f t="shared" si="74"/>
        <v>K-C6</v>
      </c>
      <c r="Q541" s="25" t="str">
        <f>VLOOKUP(K541,TONG_SL!$A:$D,3,0)</f>
        <v>Túi</v>
      </c>
      <c r="R541" s="54">
        <v>15</v>
      </c>
      <c r="T541" s="1">
        <f>VLOOKUP(VLOOKUP(G541,Ma_KH!$A:$R,18,0)&amp;K541,Gia_MB!$A:$F,6,0)</f>
        <v>119066</v>
      </c>
      <c r="U541" s="14">
        <f t="shared" si="76"/>
        <v>1785990</v>
      </c>
      <c r="W541" s="64">
        <f t="shared" si="75"/>
        <v>0</v>
      </c>
      <c r="X541" s="3" t="str">
        <f t="shared" si="77"/>
        <v>8</v>
      </c>
      <c r="Z541" s="14">
        <f t="shared" si="78"/>
        <v>142879.20000000001</v>
      </c>
      <c r="AA541" s="7">
        <f>VLOOKUP(G541,Ma_KH!$A:$R,14,0)</f>
        <v>57</v>
      </c>
      <c r="AD541" s="7" t="str">
        <f>IFERROR(VLOOKUP(J541,'Chuyển Mã'!$B$3:$C$9,2,0),"")</f>
        <v>Tỉnh</v>
      </c>
      <c r="AE541" s="7" t="str">
        <f t="shared" si="71"/>
        <v>Chân giò heo muối 500g</v>
      </c>
      <c r="AF541" s="7">
        <f t="shared" si="72"/>
        <v>15</v>
      </c>
    </row>
    <row r="542" spans="1:32" x14ac:dyDescent="0.25">
      <c r="A542" s="11">
        <v>45903</v>
      </c>
      <c r="B542" s="25">
        <v>56447</v>
      </c>
      <c r="C542" s="12" t="s">
        <v>7214</v>
      </c>
      <c r="D542" s="16">
        <f t="shared" si="73"/>
        <v>45903</v>
      </c>
      <c r="G542" s="13" t="s">
        <v>7371</v>
      </c>
      <c r="I542" s="13" t="s">
        <v>7372</v>
      </c>
      <c r="J542" s="13" t="s">
        <v>1796</v>
      </c>
      <c r="K542" s="13" t="s">
        <v>32</v>
      </c>
      <c r="L542" s="25" t="str">
        <f>VLOOKUP($K542,TONG_SL!$A:$D,2,0)</f>
        <v>Giò Tai Lưỡi Xào 250</v>
      </c>
      <c r="N542" s="25" t="str">
        <f t="shared" si="74"/>
        <v>K-C6</v>
      </c>
      <c r="Q542" s="25" t="str">
        <f>VLOOKUP(K542,TONG_SL!$A:$D,3,0)</f>
        <v>Túi</v>
      </c>
      <c r="R542" s="54">
        <v>15</v>
      </c>
      <c r="T542" s="1">
        <f>VLOOKUP(VLOOKUP(G542,Ma_KH!$A:$R,18,0)&amp;K542,Gia_MB!$A:$F,6,0)</f>
        <v>50182</v>
      </c>
      <c r="U542" s="14">
        <f t="shared" si="76"/>
        <v>752730</v>
      </c>
      <c r="W542" s="64">
        <f t="shared" si="75"/>
        <v>0</v>
      </c>
      <c r="X542" s="3" t="str">
        <f t="shared" si="77"/>
        <v>8</v>
      </c>
      <c r="Z542" s="14">
        <f t="shared" si="78"/>
        <v>60218.400000000001</v>
      </c>
      <c r="AA542" s="7">
        <f>VLOOKUP(G542,Ma_KH!$A:$R,14,0)</f>
        <v>57</v>
      </c>
      <c r="AD542" s="7" t="str">
        <f>IFERROR(VLOOKUP(J542,'Chuyển Mã'!$B$3:$C$9,2,0),"")</f>
        <v>Tỉnh</v>
      </c>
      <c r="AE542" s="7" t="str">
        <f t="shared" si="71"/>
        <v>Giò Tai Lưỡi Xào 250</v>
      </c>
      <c r="AF542" s="7">
        <f t="shared" si="72"/>
        <v>15</v>
      </c>
    </row>
    <row r="543" spans="1:32" x14ac:dyDescent="0.25">
      <c r="A543" s="11">
        <v>45903</v>
      </c>
      <c r="B543" s="25">
        <v>56473</v>
      </c>
      <c r="C543" s="12" t="s">
        <v>7214</v>
      </c>
      <c r="D543" s="16">
        <f t="shared" si="73"/>
        <v>45903</v>
      </c>
      <c r="G543" s="13" t="s">
        <v>3502</v>
      </c>
      <c r="I543" s="13" t="s">
        <v>7373</v>
      </c>
      <c r="J543" s="13" t="s">
        <v>1796</v>
      </c>
      <c r="K543" s="13" t="s">
        <v>32</v>
      </c>
      <c r="L543" s="25" t="str">
        <f>VLOOKUP($K543,TONG_SL!$A:$D,2,0)</f>
        <v>Giò Tai Lưỡi Xào 250</v>
      </c>
      <c r="N543" s="25" t="str">
        <f t="shared" si="74"/>
        <v>K-C6</v>
      </c>
      <c r="Q543" s="25" t="str">
        <f>VLOOKUP(K543,TONG_SL!$A:$D,3,0)</f>
        <v>Túi</v>
      </c>
      <c r="R543" s="54">
        <v>8</v>
      </c>
      <c r="T543" s="1">
        <f>VLOOKUP(VLOOKUP(G543,Ma_KH!$A:$R,18,0)&amp;K543,Gia_MB!$A:$F,6,0)</f>
        <v>50183</v>
      </c>
      <c r="U543" s="14">
        <f t="shared" si="76"/>
        <v>401464</v>
      </c>
      <c r="W543" s="64">
        <f t="shared" si="75"/>
        <v>0</v>
      </c>
      <c r="X543" s="3" t="str">
        <f t="shared" si="77"/>
        <v>8</v>
      </c>
      <c r="Z543" s="14">
        <f t="shared" si="78"/>
        <v>32117.119999999999</v>
      </c>
      <c r="AA543" s="7">
        <f>VLOOKUP(G543,Ma_KH!$A:$R,14,0)</f>
        <v>58</v>
      </c>
      <c r="AD543" s="7" t="str">
        <f>IFERROR(VLOOKUP(J543,'Chuyển Mã'!$B$3:$C$9,2,0),"")</f>
        <v>Tỉnh</v>
      </c>
      <c r="AE543" s="7" t="str">
        <f t="shared" si="71"/>
        <v>Giò Tai Lưỡi Xào 250</v>
      </c>
      <c r="AF543" s="7">
        <f t="shared" si="72"/>
        <v>8</v>
      </c>
    </row>
    <row r="544" spans="1:32" x14ac:dyDescent="0.25">
      <c r="A544" s="11">
        <v>45903</v>
      </c>
      <c r="B544" s="25">
        <v>56473</v>
      </c>
      <c r="C544" s="12" t="s">
        <v>7214</v>
      </c>
      <c r="D544" s="16">
        <f t="shared" si="73"/>
        <v>45903</v>
      </c>
      <c r="G544" s="13" t="s">
        <v>3502</v>
      </c>
      <c r="I544" s="13" t="s">
        <v>7373</v>
      </c>
      <c r="J544" s="13" t="s">
        <v>1796</v>
      </c>
      <c r="K544" s="13" t="s">
        <v>51</v>
      </c>
      <c r="L544" s="25" t="str">
        <f>VLOOKUP($K544,TONG_SL!$A:$D,2,0)</f>
        <v>Mọc Nấm Hương 250g</v>
      </c>
      <c r="N544" s="25" t="str">
        <f t="shared" si="74"/>
        <v>K-C6</v>
      </c>
      <c r="Q544" s="25" t="str">
        <f>VLOOKUP(K544,TONG_SL!$A:$D,3,0)</f>
        <v>Túi</v>
      </c>
      <c r="R544" s="54">
        <v>10</v>
      </c>
      <c r="T544" s="1">
        <f>VLOOKUP(VLOOKUP(G544,Ma_KH!$A:$R,18,0)&amp;K544,Gia_MB!$A:$F,6,0)</f>
        <v>46000</v>
      </c>
      <c r="U544" s="14">
        <f t="shared" si="76"/>
        <v>460000</v>
      </c>
      <c r="W544" s="64">
        <f t="shared" si="75"/>
        <v>0</v>
      </c>
      <c r="X544" s="3" t="str">
        <f t="shared" si="77"/>
        <v>8</v>
      </c>
      <c r="Z544" s="14">
        <f t="shared" si="78"/>
        <v>36800</v>
      </c>
      <c r="AA544" s="7">
        <f>VLOOKUP(G544,Ma_KH!$A:$R,14,0)</f>
        <v>58</v>
      </c>
      <c r="AD544" s="7" t="str">
        <f>IFERROR(VLOOKUP(J544,'Chuyển Mã'!$B$3:$C$9,2,0),"")</f>
        <v>Tỉnh</v>
      </c>
      <c r="AE544" s="7" t="str">
        <f t="shared" si="71"/>
        <v>Mọc Nấm Hương 250g</v>
      </c>
      <c r="AF544" s="7">
        <f t="shared" si="72"/>
        <v>10</v>
      </c>
    </row>
    <row r="545" spans="1:32" x14ac:dyDescent="0.25">
      <c r="A545" s="11">
        <v>45903</v>
      </c>
      <c r="B545" s="25">
        <v>56473</v>
      </c>
      <c r="C545" s="12" t="s">
        <v>7214</v>
      </c>
      <c r="D545" s="16">
        <f t="shared" si="73"/>
        <v>45903</v>
      </c>
      <c r="G545" s="13" t="s">
        <v>3502</v>
      </c>
      <c r="I545" s="13" t="s">
        <v>7373</v>
      </c>
      <c r="J545" s="13" t="s">
        <v>1796</v>
      </c>
      <c r="K545" s="13" t="s">
        <v>27</v>
      </c>
      <c r="L545" s="25" t="str">
        <f>VLOOKUP($K545,TONG_SL!$A:$D,2,0)</f>
        <v>Chân giò heo muối 300g</v>
      </c>
      <c r="N545" s="25" t="str">
        <f t="shared" si="74"/>
        <v>K-C6</v>
      </c>
      <c r="Q545" s="25" t="str">
        <f>VLOOKUP(K545,TONG_SL!$A:$D,3,0)</f>
        <v>Túi</v>
      </c>
      <c r="R545" s="54">
        <v>20</v>
      </c>
      <c r="T545" s="1">
        <f>VLOOKUP(VLOOKUP(G545,Ma_KH!$A:$R,18,0)&amp;K545,Gia_MB!$A:$F,6,0)</f>
        <v>73431</v>
      </c>
      <c r="U545" s="14">
        <f t="shared" si="76"/>
        <v>1468620</v>
      </c>
      <c r="W545" s="64">
        <f t="shared" si="75"/>
        <v>0</v>
      </c>
      <c r="X545" s="3" t="str">
        <f t="shared" si="77"/>
        <v>8</v>
      </c>
      <c r="Z545" s="14">
        <f t="shared" si="78"/>
        <v>117489.60000000001</v>
      </c>
      <c r="AA545" s="7">
        <f>VLOOKUP(G545,Ma_KH!$A:$R,14,0)</f>
        <v>58</v>
      </c>
      <c r="AD545" s="7" t="str">
        <f>IFERROR(VLOOKUP(J545,'Chuyển Mã'!$B$3:$C$9,2,0),"")</f>
        <v>Tỉnh</v>
      </c>
      <c r="AE545" s="7" t="str">
        <f t="shared" si="71"/>
        <v>Chân giò heo muối 300g</v>
      </c>
      <c r="AF545" s="7">
        <f t="shared" si="72"/>
        <v>20</v>
      </c>
    </row>
    <row r="546" spans="1:32" x14ac:dyDescent="0.25">
      <c r="A546" s="11">
        <v>45903</v>
      </c>
      <c r="B546" s="25">
        <v>4176299251</v>
      </c>
      <c r="C546" s="12" t="s">
        <v>7214</v>
      </c>
      <c r="D546" s="16">
        <f t="shared" si="73"/>
        <v>45903</v>
      </c>
      <c r="G546" s="13" t="s">
        <v>7374</v>
      </c>
      <c r="I546" s="13" t="s">
        <v>7375</v>
      </c>
      <c r="J546" s="13" t="s">
        <v>1809</v>
      </c>
      <c r="K546" s="13" t="s">
        <v>41</v>
      </c>
      <c r="L546" s="25" t="str">
        <f>VLOOKUP($K546,TONG_SL!$A:$D,2,0)</f>
        <v>Chả nướng 300g</v>
      </c>
      <c r="N546" s="25" t="str">
        <f t="shared" si="74"/>
        <v>K-C6</v>
      </c>
      <c r="Q546" s="25" t="str">
        <f>VLOOKUP(K546,TONG_SL!$A:$D,3,0)</f>
        <v>Túi</v>
      </c>
      <c r="R546" s="54">
        <v>10</v>
      </c>
      <c r="T546" s="1">
        <f>VLOOKUP(VLOOKUP(G546,Ma_KH!$A:$R,18,0)&amp;K546,Gia_MB!$A:$F,6,0)</f>
        <v>70950</v>
      </c>
      <c r="U546" s="14">
        <f t="shared" si="76"/>
        <v>709500</v>
      </c>
      <c r="W546" s="64">
        <f t="shared" si="75"/>
        <v>0</v>
      </c>
      <c r="X546" s="3" t="str">
        <f t="shared" si="77"/>
        <v>8</v>
      </c>
      <c r="Z546" s="14">
        <f t="shared" si="78"/>
        <v>56760</v>
      </c>
      <c r="AA546" s="7">
        <f>VLOOKUP(G546,Ma_KH!$A:$R,14,0)</f>
        <v>60</v>
      </c>
      <c r="AD546" s="7" t="str">
        <f>IFERROR(VLOOKUP(J546,'Chuyển Mã'!$B$3:$C$9,2,0),"")</f>
        <v>Hà Nội</v>
      </c>
      <c r="AE546" s="7" t="str">
        <f t="shared" si="71"/>
        <v>Chả nướng 300g</v>
      </c>
      <c r="AF546" s="7">
        <f t="shared" si="72"/>
        <v>10</v>
      </c>
    </row>
    <row r="547" spans="1:32" x14ac:dyDescent="0.25">
      <c r="A547" s="11">
        <v>45903</v>
      </c>
      <c r="B547" s="25">
        <v>4176299251</v>
      </c>
      <c r="C547" s="12" t="s">
        <v>7214</v>
      </c>
      <c r="D547" s="16">
        <f t="shared" si="73"/>
        <v>45903</v>
      </c>
      <c r="G547" s="13" t="s">
        <v>7374</v>
      </c>
      <c r="I547" s="13" t="s">
        <v>7375</v>
      </c>
      <c r="J547" s="13" t="s">
        <v>1809</v>
      </c>
      <c r="K547" s="13" t="s">
        <v>35</v>
      </c>
      <c r="L547" s="25" t="str">
        <f>VLOOKUP($K547,TONG_SL!$A:$D,2,0)</f>
        <v>Tai heo muối 200g</v>
      </c>
      <c r="N547" s="25" t="str">
        <f t="shared" si="74"/>
        <v>K-C6</v>
      </c>
      <c r="Q547" s="25" t="str">
        <f>VLOOKUP(K547,TONG_SL!$A:$D,3,0)</f>
        <v>Túi</v>
      </c>
      <c r="R547" s="54">
        <v>10</v>
      </c>
      <c r="T547" s="1">
        <f>VLOOKUP(VLOOKUP(G547,Ma_KH!$A:$R,18,0)&amp;K547,Gia_MB!$A:$F,6,0)</f>
        <v>55595</v>
      </c>
      <c r="U547" s="14">
        <f t="shared" si="76"/>
        <v>555950</v>
      </c>
      <c r="W547" s="64">
        <f t="shared" si="75"/>
        <v>0</v>
      </c>
      <c r="X547" s="3" t="str">
        <f t="shared" si="77"/>
        <v>8</v>
      </c>
      <c r="Z547" s="14">
        <f t="shared" si="78"/>
        <v>44476</v>
      </c>
      <c r="AA547" s="7">
        <f>VLOOKUP(G547,Ma_KH!$A:$R,14,0)</f>
        <v>60</v>
      </c>
      <c r="AD547" s="7" t="str">
        <f>IFERROR(VLOOKUP(J547,'Chuyển Mã'!$B$3:$C$9,2,0),"")</f>
        <v>Hà Nội</v>
      </c>
      <c r="AE547" s="7" t="str">
        <f t="shared" si="71"/>
        <v>Tai heo muối 200g</v>
      </c>
      <c r="AF547" s="7">
        <f t="shared" si="72"/>
        <v>10</v>
      </c>
    </row>
    <row r="548" spans="1:32" x14ac:dyDescent="0.25">
      <c r="A548" s="11">
        <v>45903</v>
      </c>
      <c r="B548" s="25">
        <v>4176299251</v>
      </c>
      <c r="C548" s="12" t="s">
        <v>7214</v>
      </c>
      <c r="D548" s="16">
        <f t="shared" si="73"/>
        <v>45903</v>
      </c>
      <c r="G548" s="13" t="s">
        <v>7374</v>
      </c>
      <c r="I548" s="13" t="s">
        <v>7375</v>
      </c>
      <c r="J548" s="13" t="s">
        <v>1809</v>
      </c>
      <c r="K548" s="13" t="s">
        <v>30</v>
      </c>
      <c r="L548" s="25" t="str">
        <f>VLOOKUP($K548,TONG_SL!$A:$D,2,0)</f>
        <v>Gà muối 500g</v>
      </c>
      <c r="N548" s="25" t="str">
        <f t="shared" si="74"/>
        <v>K-C6</v>
      </c>
      <c r="Q548" s="25" t="str">
        <f>VLOOKUP(K548,TONG_SL!$A:$D,3,0)</f>
        <v>Túi</v>
      </c>
      <c r="R548" s="54">
        <v>10</v>
      </c>
      <c r="T548" s="1">
        <f>VLOOKUP(VLOOKUP(G548,Ma_KH!$A:$R,18,0)&amp;K548,Gia_MB!$A:$F,6,0)</f>
        <v>111058</v>
      </c>
      <c r="U548" s="14">
        <f t="shared" si="76"/>
        <v>1110580</v>
      </c>
      <c r="W548" s="64">
        <f t="shared" si="75"/>
        <v>0</v>
      </c>
      <c r="X548" s="3" t="str">
        <f t="shared" si="77"/>
        <v>8</v>
      </c>
      <c r="Z548" s="14">
        <f t="shared" si="78"/>
        <v>88846.400000000009</v>
      </c>
      <c r="AA548" s="7">
        <f>VLOOKUP(G548,Ma_KH!$A:$R,14,0)</f>
        <v>60</v>
      </c>
      <c r="AD548" s="7" t="str">
        <f>IFERROR(VLOOKUP(J548,'Chuyển Mã'!$B$3:$C$9,2,0),"")</f>
        <v>Hà Nội</v>
      </c>
      <c r="AE548" s="7" t="str">
        <f t="shared" si="71"/>
        <v>Gà muối 500g</v>
      </c>
      <c r="AF548" s="7">
        <f t="shared" si="72"/>
        <v>10</v>
      </c>
    </row>
    <row r="549" spans="1:32" x14ac:dyDescent="0.25">
      <c r="A549" s="11">
        <v>45903</v>
      </c>
      <c r="B549" s="25">
        <v>4176299251</v>
      </c>
      <c r="C549" s="12" t="s">
        <v>7214</v>
      </c>
      <c r="D549" s="16">
        <f t="shared" si="73"/>
        <v>45903</v>
      </c>
      <c r="G549" s="13" t="s">
        <v>7374</v>
      </c>
      <c r="I549" s="13" t="s">
        <v>7375</v>
      </c>
      <c r="J549" s="13" t="s">
        <v>1809</v>
      </c>
      <c r="K549" s="13" t="s">
        <v>27</v>
      </c>
      <c r="L549" s="25" t="str">
        <f>VLOOKUP($K549,TONG_SL!$A:$D,2,0)</f>
        <v>Chân giò heo muối 300g</v>
      </c>
      <c r="N549" s="25" t="str">
        <f t="shared" si="74"/>
        <v>K-C6</v>
      </c>
      <c r="Q549" s="25" t="str">
        <f>VLOOKUP(K549,TONG_SL!$A:$D,3,0)</f>
        <v>Túi</v>
      </c>
      <c r="R549" s="54">
        <v>10</v>
      </c>
      <c r="T549" s="1">
        <f>VLOOKUP(VLOOKUP(G549,Ma_KH!$A:$R,18,0)&amp;K549,Gia_MB!$A:$F,6,0)</f>
        <v>73431</v>
      </c>
      <c r="U549" s="14">
        <f t="shared" si="76"/>
        <v>734310</v>
      </c>
      <c r="W549" s="64">
        <f t="shared" si="75"/>
        <v>0</v>
      </c>
      <c r="X549" s="3" t="str">
        <f t="shared" si="77"/>
        <v>8</v>
      </c>
      <c r="Z549" s="14">
        <f t="shared" si="78"/>
        <v>58744.800000000003</v>
      </c>
      <c r="AA549" s="7">
        <f>VLOOKUP(G549,Ma_KH!$A:$R,14,0)</f>
        <v>60</v>
      </c>
      <c r="AD549" s="7" t="str">
        <f>IFERROR(VLOOKUP(J549,'Chuyển Mã'!$B$3:$C$9,2,0),"")</f>
        <v>Hà Nội</v>
      </c>
      <c r="AE549" s="7" t="str">
        <f t="shared" si="71"/>
        <v>Chân giò heo muối 300g</v>
      </c>
      <c r="AF549" s="7">
        <f t="shared" si="72"/>
        <v>10</v>
      </c>
    </row>
    <row r="550" spans="1:32" x14ac:dyDescent="0.25">
      <c r="A550" s="11">
        <v>45903</v>
      </c>
      <c r="B550" s="25">
        <v>4176299251</v>
      </c>
      <c r="C550" s="12" t="s">
        <v>7214</v>
      </c>
      <c r="D550" s="16">
        <f t="shared" si="73"/>
        <v>45903</v>
      </c>
      <c r="G550" s="13" t="s">
        <v>7374</v>
      </c>
      <c r="I550" s="13" t="s">
        <v>7375</v>
      </c>
      <c r="J550" s="13" t="s">
        <v>1809</v>
      </c>
      <c r="K550" s="13" t="s">
        <v>49</v>
      </c>
      <c r="L550" s="25" t="str">
        <f>VLOOKUP($K550,TONG_SL!$A:$D,2,0)</f>
        <v>Giò sụn gà 250g</v>
      </c>
      <c r="N550" s="25" t="str">
        <f t="shared" si="74"/>
        <v>K-C6</v>
      </c>
      <c r="Q550" s="25" t="str">
        <f>VLOOKUP(K550,TONG_SL!$A:$D,3,0)</f>
        <v>Túi</v>
      </c>
      <c r="R550" s="54">
        <v>10</v>
      </c>
      <c r="T550" s="1">
        <f>VLOOKUP(VLOOKUP(G550,Ma_KH!$A:$R,18,0)&amp;K550,Gia_MB!$A:$F,6,0)</f>
        <v>50400</v>
      </c>
      <c r="U550" s="14">
        <f t="shared" si="76"/>
        <v>504000</v>
      </c>
      <c r="W550" s="64">
        <f t="shared" si="75"/>
        <v>0</v>
      </c>
      <c r="X550" s="3" t="str">
        <f t="shared" si="77"/>
        <v>8</v>
      </c>
      <c r="Z550" s="14">
        <f t="shared" si="78"/>
        <v>40320</v>
      </c>
      <c r="AA550" s="7">
        <f>VLOOKUP(G550,Ma_KH!$A:$R,14,0)</f>
        <v>60</v>
      </c>
      <c r="AD550" s="7" t="str">
        <f>IFERROR(VLOOKUP(J550,'Chuyển Mã'!$B$3:$C$9,2,0),"")</f>
        <v>Hà Nội</v>
      </c>
      <c r="AE550" s="7" t="str">
        <f t="shared" si="71"/>
        <v>Giò sụn gà 250g</v>
      </c>
      <c r="AF550" s="7">
        <f t="shared" si="72"/>
        <v>10</v>
      </c>
    </row>
    <row r="551" spans="1:32" x14ac:dyDescent="0.25">
      <c r="A551" s="11">
        <v>45903</v>
      </c>
      <c r="B551" s="25">
        <v>4176299251</v>
      </c>
      <c r="C551" s="12" t="s">
        <v>7214</v>
      </c>
      <c r="D551" s="16">
        <f t="shared" si="73"/>
        <v>45903</v>
      </c>
      <c r="G551" s="13" t="s">
        <v>7374</v>
      </c>
      <c r="I551" s="13" t="s">
        <v>7375</v>
      </c>
      <c r="J551" s="13" t="s">
        <v>1809</v>
      </c>
      <c r="K551" s="13" t="s">
        <v>47</v>
      </c>
      <c r="L551" s="25" t="str">
        <f>VLOOKUP($K551,TONG_SL!$A:$D,2,0)</f>
        <v>Giò lụa cây 250g</v>
      </c>
      <c r="N551" s="25" t="str">
        <f t="shared" si="74"/>
        <v>K-C6</v>
      </c>
      <c r="Q551" s="25" t="str">
        <f>VLOOKUP(K551,TONG_SL!$A:$D,3,0)</f>
        <v>Túi</v>
      </c>
      <c r="R551" s="54">
        <v>10</v>
      </c>
      <c r="T551" s="1">
        <f>VLOOKUP(VLOOKUP(G551,Ma_KH!$A:$R,18,0)&amp;K551,Gia_MB!$A:$F,6,0)</f>
        <v>49500</v>
      </c>
      <c r="U551" s="14">
        <f t="shared" si="76"/>
        <v>495000</v>
      </c>
      <c r="W551" s="64">
        <f t="shared" si="75"/>
        <v>0</v>
      </c>
      <c r="X551" s="3" t="str">
        <f t="shared" si="77"/>
        <v>8</v>
      </c>
      <c r="Z551" s="14">
        <f t="shared" si="78"/>
        <v>39600</v>
      </c>
      <c r="AA551" s="7">
        <f>VLOOKUP(G551,Ma_KH!$A:$R,14,0)</f>
        <v>60</v>
      </c>
      <c r="AD551" s="7" t="str">
        <f>IFERROR(VLOOKUP(J551,'Chuyển Mã'!$B$3:$C$9,2,0),"")</f>
        <v>Hà Nội</v>
      </c>
      <c r="AE551" s="7" t="str">
        <f t="shared" si="71"/>
        <v>Giò lụa cây 250g</v>
      </c>
      <c r="AF551" s="7">
        <f t="shared" si="72"/>
        <v>10</v>
      </c>
    </row>
    <row r="552" spans="1:32" x14ac:dyDescent="0.25">
      <c r="A552" s="11">
        <v>45903</v>
      </c>
      <c r="B552" s="25">
        <v>4176208794</v>
      </c>
      <c r="C552" s="12" t="s">
        <v>7214</v>
      </c>
      <c r="D552" s="16">
        <f t="shared" si="73"/>
        <v>45903</v>
      </c>
      <c r="G552" s="13" t="s">
        <v>914</v>
      </c>
      <c r="I552" s="13" t="s">
        <v>7376</v>
      </c>
      <c r="J552" s="13" t="s">
        <v>1809</v>
      </c>
      <c r="K552" s="13" t="s">
        <v>27</v>
      </c>
      <c r="L552" s="25" t="str">
        <f>VLOOKUP($K552,TONG_SL!$A:$D,2,0)</f>
        <v>Chân giò heo muối 300g</v>
      </c>
      <c r="N552" s="25" t="str">
        <f t="shared" si="74"/>
        <v>K-C6</v>
      </c>
      <c r="Q552" s="25" t="str">
        <f>VLOOKUP(K552,TONG_SL!$A:$D,3,0)</f>
        <v>Túi</v>
      </c>
      <c r="R552" s="54">
        <v>3</v>
      </c>
      <c r="T552" s="1">
        <f>VLOOKUP(VLOOKUP(G552,Ma_KH!$A:$R,18,0)&amp;K552,Gia_MB!$A:$F,6,0)</f>
        <v>73431</v>
      </c>
      <c r="U552" s="14">
        <f t="shared" si="76"/>
        <v>220293</v>
      </c>
      <c r="W552" s="64">
        <f t="shared" si="75"/>
        <v>0</v>
      </c>
      <c r="X552" s="3" t="str">
        <f t="shared" si="77"/>
        <v>8</v>
      </c>
      <c r="Z552" s="14">
        <f t="shared" si="78"/>
        <v>17623.439999999999</v>
      </c>
      <c r="AA552" s="7">
        <f>VLOOKUP(G552,Ma_KH!$A:$R,14,0)</f>
        <v>60</v>
      </c>
      <c r="AD552" s="7" t="str">
        <f>IFERROR(VLOOKUP(J552,'Chuyển Mã'!$B$3:$C$9,2,0),"")</f>
        <v>Hà Nội</v>
      </c>
      <c r="AE552" s="7" t="str">
        <f t="shared" si="71"/>
        <v>Chân giò heo muối 300g</v>
      </c>
      <c r="AF552" s="7">
        <f t="shared" si="72"/>
        <v>3</v>
      </c>
    </row>
    <row r="553" spans="1:32" x14ac:dyDescent="0.25">
      <c r="A553" s="11">
        <v>45903</v>
      </c>
      <c r="B553" s="25">
        <v>4176208794</v>
      </c>
      <c r="C553" s="12" t="s">
        <v>7214</v>
      </c>
      <c r="D553" s="16">
        <f t="shared" si="73"/>
        <v>45903</v>
      </c>
      <c r="G553" s="13" t="s">
        <v>914</v>
      </c>
      <c r="I553" s="13" t="s">
        <v>7376</v>
      </c>
      <c r="J553" s="13" t="s">
        <v>1809</v>
      </c>
      <c r="K553" s="13" t="s">
        <v>30</v>
      </c>
      <c r="L553" s="25" t="str">
        <f>VLOOKUP($K553,TONG_SL!$A:$D,2,0)</f>
        <v>Gà muối 500g</v>
      </c>
      <c r="N553" s="25" t="str">
        <f t="shared" si="74"/>
        <v>K-C6</v>
      </c>
      <c r="Q553" s="25" t="str">
        <f>VLOOKUP(K553,TONG_SL!$A:$D,3,0)</f>
        <v>Túi</v>
      </c>
      <c r="R553" s="54">
        <v>3</v>
      </c>
      <c r="T553" s="1">
        <f>VLOOKUP(VLOOKUP(G553,Ma_KH!$A:$R,18,0)&amp;K553,Gia_MB!$A:$F,6,0)</f>
        <v>111058</v>
      </c>
      <c r="U553" s="14">
        <f t="shared" si="76"/>
        <v>333174</v>
      </c>
      <c r="W553" s="64">
        <f t="shared" si="75"/>
        <v>0</v>
      </c>
      <c r="X553" s="3" t="str">
        <f t="shared" si="77"/>
        <v>8</v>
      </c>
      <c r="Z553" s="14">
        <f t="shared" si="78"/>
        <v>26653.920000000002</v>
      </c>
      <c r="AA553" s="7">
        <f>VLOOKUP(G553,Ma_KH!$A:$R,14,0)</f>
        <v>60</v>
      </c>
      <c r="AD553" s="7" t="str">
        <f>IFERROR(VLOOKUP(J553,'Chuyển Mã'!$B$3:$C$9,2,0),"")</f>
        <v>Hà Nội</v>
      </c>
      <c r="AE553" s="7" t="str">
        <f t="shared" si="71"/>
        <v>Gà muối 500g</v>
      </c>
      <c r="AF553" s="7">
        <f t="shared" si="72"/>
        <v>3</v>
      </c>
    </row>
    <row r="554" spans="1:32" x14ac:dyDescent="0.25">
      <c r="A554" s="11">
        <v>45903</v>
      </c>
      <c r="B554" s="25">
        <v>4176208794</v>
      </c>
      <c r="C554" s="12" t="s">
        <v>7214</v>
      </c>
      <c r="D554" s="16">
        <f t="shared" si="73"/>
        <v>45903</v>
      </c>
      <c r="G554" s="13" t="s">
        <v>914</v>
      </c>
      <c r="I554" s="13" t="s">
        <v>7376</v>
      </c>
      <c r="J554" s="13" t="s">
        <v>1809</v>
      </c>
      <c r="K554" s="13" t="s">
        <v>39</v>
      </c>
      <c r="L554" s="25" t="str">
        <f>VLOOKUP($K554,TONG_SL!$A:$D,2,0)</f>
        <v>Chả cốm 300g</v>
      </c>
      <c r="N554" s="25" t="str">
        <f t="shared" si="74"/>
        <v>K-C6</v>
      </c>
      <c r="Q554" s="25" t="str">
        <f>VLOOKUP(K554,TONG_SL!$A:$D,3,0)</f>
        <v>Túi</v>
      </c>
      <c r="R554" s="54">
        <v>3</v>
      </c>
      <c r="T554" s="1">
        <f>VLOOKUP(VLOOKUP(G554,Ma_KH!$A:$R,18,0)&amp;K554,Gia_MB!$A:$F,6,0)</f>
        <v>74250</v>
      </c>
      <c r="U554" s="14">
        <f t="shared" si="76"/>
        <v>222750</v>
      </c>
      <c r="W554" s="64">
        <f t="shared" si="75"/>
        <v>0</v>
      </c>
      <c r="X554" s="3" t="str">
        <f t="shared" si="77"/>
        <v>8</v>
      </c>
      <c r="Z554" s="14">
        <f t="shared" si="78"/>
        <v>17820</v>
      </c>
      <c r="AA554" s="7">
        <f>VLOOKUP(G554,Ma_KH!$A:$R,14,0)</f>
        <v>60</v>
      </c>
      <c r="AD554" s="7" t="str">
        <f>IFERROR(VLOOKUP(J554,'Chuyển Mã'!$B$3:$C$9,2,0),"")</f>
        <v>Hà Nội</v>
      </c>
      <c r="AE554" s="7" t="str">
        <f t="shared" si="71"/>
        <v>Chả cốm 300g</v>
      </c>
      <c r="AF554" s="7">
        <f t="shared" si="72"/>
        <v>3</v>
      </c>
    </row>
    <row r="555" spans="1:32" x14ac:dyDescent="0.25">
      <c r="A555" s="11">
        <v>45903</v>
      </c>
      <c r="B555" s="25">
        <v>4176208794</v>
      </c>
      <c r="C555" s="12" t="s">
        <v>7214</v>
      </c>
      <c r="D555" s="16">
        <f t="shared" si="73"/>
        <v>45903</v>
      </c>
      <c r="G555" s="13" t="s">
        <v>914</v>
      </c>
      <c r="I555" s="13" t="s">
        <v>7376</v>
      </c>
      <c r="J555" s="13" t="s">
        <v>1809</v>
      </c>
      <c r="K555" s="13" t="s">
        <v>32</v>
      </c>
      <c r="L555" s="25" t="str">
        <f>VLOOKUP($K555,TONG_SL!$A:$D,2,0)</f>
        <v>Giò Tai Lưỡi Xào 250</v>
      </c>
      <c r="N555" s="25" t="str">
        <f t="shared" si="74"/>
        <v>K-C6</v>
      </c>
      <c r="Q555" s="25" t="str">
        <f>VLOOKUP(K555,TONG_SL!$A:$D,3,0)</f>
        <v>Túi</v>
      </c>
      <c r="R555" s="54">
        <v>3</v>
      </c>
      <c r="T555" s="1">
        <f>VLOOKUP(VLOOKUP(G555,Ma_KH!$A:$R,18,0)&amp;K555,Gia_MB!$A:$F,6,0)</f>
        <v>50183</v>
      </c>
      <c r="U555" s="14">
        <f t="shared" si="76"/>
        <v>150549</v>
      </c>
      <c r="W555" s="64">
        <f t="shared" si="75"/>
        <v>0</v>
      </c>
      <c r="X555" s="3" t="str">
        <f t="shared" si="77"/>
        <v>8</v>
      </c>
      <c r="Z555" s="14">
        <f t="shared" si="78"/>
        <v>12043.92</v>
      </c>
      <c r="AA555" s="7">
        <f>VLOOKUP(G555,Ma_KH!$A:$R,14,0)</f>
        <v>60</v>
      </c>
      <c r="AD555" s="7" t="str">
        <f>IFERROR(VLOOKUP(J555,'Chuyển Mã'!$B$3:$C$9,2,0),"")</f>
        <v>Hà Nội</v>
      </c>
      <c r="AE555" s="7" t="str">
        <f t="shared" si="71"/>
        <v>Giò Tai Lưỡi Xào 250</v>
      </c>
      <c r="AF555" s="7">
        <f t="shared" si="72"/>
        <v>3</v>
      </c>
    </row>
    <row r="556" spans="1:32" x14ac:dyDescent="0.25">
      <c r="A556" s="11">
        <v>45903</v>
      </c>
      <c r="B556" s="25">
        <v>4176339002</v>
      </c>
      <c r="C556" s="12" t="s">
        <v>7214</v>
      </c>
      <c r="D556" s="16">
        <f t="shared" si="73"/>
        <v>45903</v>
      </c>
      <c r="G556" s="13" t="s">
        <v>7377</v>
      </c>
      <c r="I556" s="13" t="s">
        <v>7378</v>
      </c>
      <c r="J556" s="13" t="s">
        <v>1809</v>
      </c>
      <c r="K556" s="13" t="s">
        <v>27</v>
      </c>
      <c r="L556" s="25" t="str">
        <f>VLOOKUP($K556,TONG_SL!$A:$D,2,0)</f>
        <v>Chân giò heo muối 300g</v>
      </c>
      <c r="N556" s="25" t="str">
        <f t="shared" si="74"/>
        <v>K-C6</v>
      </c>
      <c r="Q556" s="25" t="str">
        <f>VLOOKUP(K556,TONG_SL!$A:$D,3,0)</f>
        <v>Túi</v>
      </c>
      <c r="R556" s="54">
        <v>4</v>
      </c>
      <c r="T556" s="1">
        <f>VLOOKUP(VLOOKUP(G556,Ma_KH!$A:$R,18,0)&amp;K556,Gia_MB!$A:$F,6,0)</f>
        <v>73431</v>
      </c>
      <c r="U556" s="14">
        <f t="shared" si="76"/>
        <v>293724</v>
      </c>
      <c r="W556" s="64">
        <f t="shared" si="75"/>
        <v>0</v>
      </c>
      <c r="X556" s="3" t="str">
        <f t="shared" si="77"/>
        <v>8</v>
      </c>
      <c r="Z556" s="14">
        <f t="shared" si="78"/>
        <v>23497.920000000002</v>
      </c>
      <c r="AA556" s="7">
        <f>VLOOKUP(G556,Ma_KH!$A:$R,14,0)</f>
        <v>60</v>
      </c>
      <c r="AD556" s="7" t="str">
        <f>IFERROR(VLOOKUP(J556,'Chuyển Mã'!$B$3:$C$9,2,0),"")</f>
        <v>Hà Nội</v>
      </c>
      <c r="AE556" s="7" t="str">
        <f t="shared" si="71"/>
        <v>Chân giò heo muối 300g</v>
      </c>
      <c r="AF556" s="7">
        <f t="shared" si="72"/>
        <v>4</v>
      </c>
    </row>
    <row r="557" spans="1:32" x14ac:dyDescent="0.25">
      <c r="A557" s="11">
        <v>45903</v>
      </c>
      <c r="B557" s="25">
        <v>4176339002</v>
      </c>
      <c r="C557" s="12" t="s">
        <v>7214</v>
      </c>
      <c r="D557" s="16">
        <f t="shared" si="73"/>
        <v>45903</v>
      </c>
      <c r="G557" s="13" t="s">
        <v>7377</v>
      </c>
      <c r="I557" s="13" t="s">
        <v>7378</v>
      </c>
      <c r="J557" s="13" t="s">
        <v>1809</v>
      </c>
      <c r="K557" s="13" t="s">
        <v>32</v>
      </c>
      <c r="L557" s="25" t="str">
        <f>VLOOKUP($K557,TONG_SL!$A:$D,2,0)</f>
        <v>Giò Tai Lưỡi Xào 250</v>
      </c>
      <c r="N557" s="25" t="str">
        <f t="shared" si="74"/>
        <v>K-C6</v>
      </c>
      <c r="Q557" s="25" t="str">
        <f>VLOOKUP(K557,TONG_SL!$A:$D,3,0)</f>
        <v>Túi</v>
      </c>
      <c r="R557" s="54">
        <v>4</v>
      </c>
      <c r="T557" s="1">
        <f>VLOOKUP(VLOOKUP(G557,Ma_KH!$A:$R,18,0)&amp;K557,Gia_MB!$A:$F,6,0)</f>
        <v>50183</v>
      </c>
      <c r="U557" s="14">
        <f t="shared" si="76"/>
        <v>200732</v>
      </c>
      <c r="W557" s="64">
        <f t="shared" si="75"/>
        <v>0</v>
      </c>
      <c r="X557" s="3" t="str">
        <f t="shared" si="77"/>
        <v>8</v>
      </c>
      <c r="Z557" s="14">
        <f t="shared" si="78"/>
        <v>16058.56</v>
      </c>
      <c r="AA557" s="7">
        <f>VLOOKUP(G557,Ma_KH!$A:$R,14,0)</f>
        <v>60</v>
      </c>
      <c r="AD557" s="7" t="str">
        <f>IFERROR(VLOOKUP(J557,'Chuyển Mã'!$B$3:$C$9,2,0),"")</f>
        <v>Hà Nội</v>
      </c>
      <c r="AE557" s="7" t="str">
        <f t="shared" si="71"/>
        <v>Giò Tai Lưỡi Xào 250</v>
      </c>
      <c r="AF557" s="7">
        <f t="shared" si="72"/>
        <v>4</v>
      </c>
    </row>
    <row r="558" spans="1:32" x14ac:dyDescent="0.25">
      <c r="A558" s="11">
        <v>45903</v>
      </c>
      <c r="B558" s="25">
        <v>4176339002</v>
      </c>
      <c r="C558" s="12" t="s">
        <v>7214</v>
      </c>
      <c r="D558" s="16">
        <f t="shared" si="73"/>
        <v>45903</v>
      </c>
      <c r="G558" s="13" t="s">
        <v>7377</v>
      </c>
      <c r="I558" s="13" t="s">
        <v>7378</v>
      </c>
      <c r="J558" s="13" t="s">
        <v>1809</v>
      </c>
      <c r="K558" s="13" t="s">
        <v>51</v>
      </c>
      <c r="L558" s="25" t="str">
        <f>VLOOKUP($K558,TONG_SL!$A:$D,2,0)</f>
        <v>Mọc Nấm Hương 250g</v>
      </c>
      <c r="N558" s="25" t="str">
        <f t="shared" si="74"/>
        <v>K-C6</v>
      </c>
      <c r="Q558" s="25" t="str">
        <f>VLOOKUP(K558,TONG_SL!$A:$D,3,0)</f>
        <v>Túi</v>
      </c>
      <c r="R558" s="54">
        <v>5</v>
      </c>
      <c r="T558" s="1">
        <f>VLOOKUP(VLOOKUP(G558,Ma_KH!$A:$R,18,0)&amp;K558,Gia_MB!$A:$F,6,0)</f>
        <v>46000</v>
      </c>
      <c r="U558" s="14">
        <f t="shared" si="76"/>
        <v>230000</v>
      </c>
      <c r="W558" s="64">
        <f t="shared" si="75"/>
        <v>0</v>
      </c>
      <c r="X558" s="3" t="str">
        <f t="shared" si="77"/>
        <v>8</v>
      </c>
      <c r="Z558" s="14">
        <f t="shared" si="78"/>
        <v>18400</v>
      </c>
      <c r="AA558" s="7">
        <f>VLOOKUP(G558,Ma_KH!$A:$R,14,0)</f>
        <v>60</v>
      </c>
      <c r="AD558" s="7" t="str">
        <f>IFERROR(VLOOKUP(J558,'Chuyển Mã'!$B$3:$C$9,2,0),"")</f>
        <v>Hà Nội</v>
      </c>
      <c r="AE558" s="7" t="str">
        <f t="shared" si="71"/>
        <v>Mọc Nấm Hương 250g</v>
      </c>
      <c r="AF558" s="7">
        <f t="shared" si="72"/>
        <v>5</v>
      </c>
    </row>
    <row r="559" spans="1:32" x14ac:dyDescent="0.25">
      <c r="A559" s="11">
        <v>45903</v>
      </c>
      <c r="B559" s="25">
        <v>4176339002</v>
      </c>
      <c r="C559" s="12" t="s">
        <v>7214</v>
      </c>
      <c r="D559" s="16">
        <f t="shared" si="73"/>
        <v>45903</v>
      </c>
      <c r="G559" s="13" t="s">
        <v>7377</v>
      </c>
      <c r="I559" s="13" t="s">
        <v>7378</v>
      </c>
      <c r="J559" s="13" t="s">
        <v>1809</v>
      </c>
      <c r="K559" s="13" t="s">
        <v>35</v>
      </c>
      <c r="L559" s="25" t="str">
        <f>VLOOKUP($K559,TONG_SL!$A:$D,2,0)</f>
        <v>Tai heo muối 200g</v>
      </c>
      <c r="N559" s="25" t="str">
        <f t="shared" si="74"/>
        <v>K-C6</v>
      </c>
      <c r="Q559" s="25" t="str">
        <f>VLOOKUP(K559,TONG_SL!$A:$D,3,0)</f>
        <v>Túi</v>
      </c>
      <c r="R559" s="54">
        <v>3</v>
      </c>
      <c r="T559" s="1">
        <f>VLOOKUP(VLOOKUP(G559,Ma_KH!$A:$R,18,0)&amp;K559,Gia_MB!$A:$F,6,0)</f>
        <v>55595</v>
      </c>
      <c r="U559" s="14">
        <f t="shared" si="76"/>
        <v>166785</v>
      </c>
      <c r="W559" s="64">
        <f t="shared" si="75"/>
        <v>0</v>
      </c>
      <c r="X559" s="3" t="str">
        <f t="shared" si="77"/>
        <v>8</v>
      </c>
      <c r="Z559" s="14">
        <f t="shared" si="78"/>
        <v>13342.800000000001</v>
      </c>
      <c r="AA559" s="7">
        <f>VLOOKUP(G559,Ma_KH!$A:$R,14,0)</f>
        <v>60</v>
      </c>
      <c r="AD559" s="7" t="str">
        <f>IFERROR(VLOOKUP(J559,'Chuyển Mã'!$B$3:$C$9,2,0),"")</f>
        <v>Hà Nội</v>
      </c>
      <c r="AE559" s="7" t="str">
        <f t="shared" si="71"/>
        <v>Tai heo muối 200g</v>
      </c>
      <c r="AF559" s="7">
        <f t="shared" si="72"/>
        <v>3</v>
      </c>
    </row>
    <row r="560" spans="1:32" x14ac:dyDescent="0.25">
      <c r="A560" s="11">
        <v>45903</v>
      </c>
      <c r="B560" s="25">
        <v>4176166065</v>
      </c>
      <c r="C560" s="12" t="s">
        <v>7214</v>
      </c>
      <c r="D560" s="16">
        <f t="shared" si="73"/>
        <v>45903</v>
      </c>
      <c r="G560" s="13" t="s">
        <v>7379</v>
      </c>
      <c r="I560" s="13" t="s">
        <v>7380</v>
      </c>
      <c r="J560" s="13" t="s">
        <v>1809</v>
      </c>
      <c r="K560" s="13" t="s">
        <v>27</v>
      </c>
      <c r="L560" s="25" t="str">
        <f>VLOOKUP($K560,TONG_SL!$A:$D,2,0)</f>
        <v>Chân giò heo muối 300g</v>
      </c>
      <c r="N560" s="25" t="str">
        <f t="shared" si="74"/>
        <v>K-C6</v>
      </c>
      <c r="Q560" s="25" t="str">
        <f>VLOOKUP(K560,TONG_SL!$A:$D,3,0)</f>
        <v>Túi</v>
      </c>
      <c r="R560" s="54">
        <v>5</v>
      </c>
      <c r="T560" s="1">
        <f>VLOOKUP(VLOOKUP(G560,Ma_KH!$A:$R,18,0)&amp;K560,Gia_MB!$A:$F,6,0)</f>
        <v>73431</v>
      </c>
      <c r="U560" s="14">
        <f t="shared" si="76"/>
        <v>367155</v>
      </c>
      <c r="W560" s="64">
        <f t="shared" si="75"/>
        <v>0</v>
      </c>
      <c r="X560" s="3" t="str">
        <f t="shared" si="77"/>
        <v>8</v>
      </c>
      <c r="Z560" s="14">
        <f t="shared" si="78"/>
        <v>29372.400000000001</v>
      </c>
      <c r="AA560" s="7">
        <f>VLOOKUP(G560,Ma_KH!$A:$R,14,0)</f>
        <v>60</v>
      </c>
      <c r="AD560" s="7" t="str">
        <f>IFERROR(VLOOKUP(J560,'Chuyển Mã'!$B$3:$C$9,2,0),"")</f>
        <v>Hà Nội</v>
      </c>
      <c r="AE560" s="7" t="str">
        <f t="shared" si="71"/>
        <v>Chân giò heo muối 300g</v>
      </c>
      <c r="AF560" s="7">
        <f t="shared" si="72"/>
        <v>5</v>
      </c>
    </row>
    <row r="561" spans="1:32" x14ac:dyDescent="0.25">
      <c r="A561" s="11">
        <v>45903</v>
      </c>
      <c r="B561" s="25">
        <v>4176166065</v>
      </c>
      <c r="C561" s="12" t="s">
        <v>7214</v>
      </c>
      <c r="D561" s="16">
        <f t="shared" si="73"/>
        <v>45903</v>
      </c>
      <c r="G561" s="13" t="s">
        <v>7379</v>
      </c>
      <c r="I561" s="13" t="s">
        <v>7380</v>
      </c>
      <c r="J561" s="13" t="s">
        <v>1809</v>
      </c>
      <c r="K561" s="13" t="s">
        <v>32</v>
      </c>
      <c r="L561" s="25" t="str">
        <f>VLOOKUP($K561,TONG_SL!$A:$D,2,0)</f>
        <v>Giò Tai Lưỡi Xào 250</v>
      </c>
      <c r="N561" s="25" t="str">
        <f t="shared" si="74"/>
        <v>K-C6</v>
      </c>
      <c r="Q561" s="25" t="str">
        <f>VLOOKUP(K561,TONG_SL!$A:$D,3,0)</f>
        <v>Túi</v>
      </c>
      <c r="R561" s="54">
        <v>5</v>
      </c>
      <c r="T561" s="1">
        <f>VLOOKUP(VLOOKUP(G561,Ma_KH!$A:$R,18,0)&amp;K561,Gia_MB!$A:$F,6,0)</f>
        <v>50183</v>
      </c>
      <c r="U561" s="14">
        <f t="shared" si="76"/>
        <v>250915</v>
      </c>
      <c r="W561" s="64">
        <f t="shared" si="75"/>
        <v>0</v>
      </c>
      <c r="X561" s="3" t="str">
        <f t="shared" si="77"/>
        <v>8</v>
      </c>
      <c r="Z561" s="14">
        <f t="shared" si="78"/>
        <v>20073.2</v>
      </c>
      <c r="AA561" s="7">
        <f>VLOOKUP(G561,Ma_KH!$A:$R,14,0)</f>
        <v>60</v>
      </c>
      <c r="AD561" s="7" t="str">
        <f>IFERROR(VLOOKUP(J561,'Chuyển Mã'!$B$3:$C$9,2,0),"")</f>
        <v>Hà Nội</v>
      </c>
      <c r="AE561" s="7" t="str">
        <f t="shared" si="71"/>
        <v>Giò Tai Lưỡi Xào 250</v>
      </c>
      <c r="AF561" s="7">
        <f t="shared" si="72"/>
        <v>5</v>
      </c>
    </row>
    <row r="562" spans="1:32" x14ac:dyDescent="0.25">
      <c r="A562" s="11">
        <v>45903</v>
      </c>
      <c r="B562" s="25">
        <v>4176166065</v>
      </c>
      <c r="C562" s="12" t="s">
        <v>7214</v>
      </c>
      <c r="D562" s="16">
        <f t="shared" si="73"/>
        <v>45903</v>
      </c>
      <c r="G562" s="13" t="s">
        <v>7379</v>
      </c>
      <c r="I562" s="13" t="s">
        <v>7380</v>
      </c>
      <c r="J562" s="13" t="s">
        <v>1809</v>
      </c>
      <c r="K562" s="13" t="s">
        <v>51</v>
      </c>
      <c r="L562" s="25" t="str">
        <f>VLOOKUP($K562,TONG_SL!$A:$D,2,0)</f>
        <v>Mọc Nấm Hương 250g</v>
      </c>
      <c r="N562" s="25" t="str">
        <f t="shared" si="74"/>
        <v>K-C6</v>
      </c>
      <c r="Q562" s="25" t="str">
        <f>VLOOKUP(K562,TONG_SL!$A:$D,3,0)</f>
        <v>Túi</v>
      </c>
      <c r="R562" s="54">
        <v>3</v>
      </c>
      <c r="T562" s="1">
        <f>VLOOKUP(VLOOKUP(G562,Ma_KH!$A:$R,18,0)&amp;K562,Gia_MB!$A:$F,6,0)</f>
        <v>46000</v>
      </c>
      <c r="U562" s="14">
        <f t="shared" si="76"/>
        <v>138000</v>
      </c>
      <c r="W562" s="64">
        <f t="shared" si="75"/>
        <v>0</v>
      </c>
      <c r="X562" s="3" t="str">
        <f t="shared" si="77"/>
        <v>8</v>
      </c>
      <c r="Z562" s="14">
        <f t="shared" si="78"/>
        <v>11040</v>
      </c>
      <c r="AA562" s="7">
        <f>VLOOKUP(G562,Ma_KH!$A:$R,14,0)</f>
        <v>60</v>
      </c>
      <c r="AD562" s="7" t="str">
        <f>IFERROR(VLOOKUP(J562,'Chuyển Mã'!$B$3:$C$9,2,0),"")</f>
        <v>Hà Nội</v>
      </c>
      <c r="AE562" s="7" t="str">
        <f t="shared" si="71"/>
        <v>Mọc Nấm Hương 250g</v>
      </c>
      <c r="AF562" s="7">
        <f t="shared" si="72"/>
        <v>3</v>
      </c>
    </row>
    <row r="563" spans="1:32" x14ac:dyDescent="0.25">
      <c r="A563" s="11">
        <v>45903</v>
      </c>
      <c r="B563" s="25">
        <v>4176337756</v>
      </c>
      <c r="C563" s="12" t="s">
        <v>7214</v>
      </c>
      <c r="D563" s="16">
        <f t="shared" si="73"/>
        <v>45903</v>
      </c>
      <c r="G563" s="13" t="s">
        <v>7381</v>
      </c>
      <c r="I563" s="13" t="s">
        <v>7382</v>
      </c>
      <c r="J563" s="13" t="s">
        <v>1809</v>
      </c>
      <c r="K563" s="13" t="s">
        <v>32</v>
      </c>
      <c r="L563" s="25" t="str">
        <f>VLOOKUP($K563,TONG_SL!$A:$D,2,0)</f>
        <v>Giò Tai Lưỡi Xào 250</v>
      </c>
      <c r="N563" s="25" t="str">
        <f t="shared" si="74"/>
        <v>K-C6</v>
      </c>
      <c r="Q563" s="25" t="str">
        <f>VLOOKUP(K563,TONG_SL!$A:$D,3,0)</f>
        <v>Túi</v>
      </c>
      <c r="R563" s="54">
        <v>5</v>
      </c>
      <c r="T563" s="1">
        <f>VLOOKUP(VLOOKUP(G563,Ma_KH!$A:$R,18,0)&amp;K563,Gia_MB!$A:$F,6,0)</f>
        <v>50183</v>
      </c>
      <c r="U563" s="14">
        <f t="shared" si="76"/>
        <v>250915</v>
      </c>
      <c r="W563" s="64">
        <f t="shared" si="75"/>
        <v>0</v>
      </c>
      <c r="X563" s="3" t="str">
        <f t="shared" si="77"/>
        <v>8</v>
      </c>
      <c r="Z563" s="14">
        <f t="shared" si="78"/>
        <v>20073.2</v>
      </c>
      <c r="AA563" s="7">
        <f>VLOOKUP(G563,Ma_KH!$A:$R,14,0)</f>
        <v>60</v>
      </c>
      <c r="AD563" s="7" t="str">
        <f>IFERROR(VLOOKUP(J563,'Chuyển Mã'!$B$3:$C$9,2,0),"")</f>
        <v>Hà Nội</v>
      </c>
      <c r="AE563" s="7" t="str">
        <f t="shared" si="71"/>
        <v>Giò Tai Lưỡi Xào 250</v>
      </c>
      <c r="AF563" s="7">
        <f t="shared" si="72"/>
        <v>5</v>
      </c>
    </row>
    <row r="564" spans="1:32" x14ac:dyDescent="0.25">
      <c r="A564" s="11">
        <v>45903</v>
      </c>
      <c r="B564" s="25">
        <v>4176337756</v>
      </c>
      <c r="C564" s="12" t="s">
        <v>7214</v>
      </c>
      <c r="D564" s="16">
        <f t="shared" si="73"/>
        <v>45903</v>
      </c>
      <c r="G564" s="13" t="s">
        <v>7381</v>
      </c>
      <c r="I564" s="13" t="s">
        <v>7382</v>
      </c>
      <c r="J564" s="13" t="s">
        <v>1809</v>
      </c>
      <c r="K564" s="13" t="s">
        <v>35</v>
      </c>
      <c r="L564" s="25" t="str">
        <f>VLOOKUP($K564,TONG_SL!$A:$D,2,0)</f>
        <v>Tai heo muối 200g</v>
      </c>
      <c r="N564" s="25" t="str">
        <f t="shared" si="74"/>
        <v>K-C6</v>
      </c>
      <c r="Q564" s="25" t="str">
        <f>VLOOKUP(K564,TONG_SL!$A:$D,3,0)</f>
        <v>Túi</v>
      </c>
      <c r="R564" s="54">
        <v>3</v>
      </c>
      <c r="T564" s="1">
        <f>VLOOKUP(VLOOKUP(G564,Ma_KH!$A:$R,18,0)&amp;K564,Gia_MB!$A:$F,6,0)</f>
        <v>55595</v>
      </c>
      <c r="U564" s="14">
        <f t="shared" si="76"/>
        <v>166785</v>
      </c>
      <c r="W564" s="64">
        <f t="shared" si="75"/>
        <v>0</v>
      </c>
      <c r="X564" s="3" t="str">
        <f t="shared" si="77"/>
        <v>8</v>
      </c>
      <c r="Z564" s="14">
        <f t="shared" si="78"/>
        <v>13342.800000000001</v>
      </c>
      <c r="AA564" s="7">
        <f>VLOOKUP(G564,Ma_KH!$A:$R,14,0)</f>
        <v>60</v>
      </c>
      <c r="AD564" s="7" t="str">
        <f>IFERROR(VLOOKUP(J564,'Chuyển Mã'!$B$3:$C$9,2,0),"")</f>
        <v>Hà Nội</v>
      </c>
      <c r="AE564" s="7" t="str">
        <f t="shared" si="71"/>
        <v>Tai heo muối 200g</v>
      </c>
      <c r="AF564" s="7">
        <f t="shared" si="72"/>
        <v>3</v>
      </c>
    </row>
    <row r="565" spans="1:32" x14ac:dyDescent="0.25">
      <c r="A565" s="11">
        <v>45903</v>
      </c>
      <c r="B565" s="25">
        <v>4176337756</v>
      </c>
      <c r="C565" s="12" t="s">
        <v>7214</v>
      </c>
      <c r="D565" s="16">
        <f t="shared" si="73"/>
        <v>45903</v>
      </c>
      <c r="G565" s="13" t="s">
        <v>7381</v>
      </c>
      <c r="I565" s="13" t="s">
        <v>7382</v>
      </c>
      <c r="J565" s="13" t="s">
        <v>1809</v>
      </c>
      <c r="K565" s="13" t="s">
        <v>27</v>
      </c>
      <c r="L565" s="25" t="str">
        <f>VLOOKUP($K565,TONG_SL!$A:$D,2,0)</f>
        <v>Chân giò heo muối 300g</v>
      </c>
      <c r="N565" s="25" t="str">
        <f t="shared" si="74"/>
        <v>K-C6</v>
      </c>
      <c r="Q565" s="25" t="str">
        <f>VLOOKUP(K565,TONG_SL!$A:$D,3,0)</f>
        <v>Túi</v>
      </c>
      <c r="R565" s="54">
        <v>4</v>
      </c>
      <c r="T565" s="1">
        <f>VLOOKUP(VLOOKUP(G565,Ma_KH!$A:$R,18,0)&amp;K565,Gia_MB!$A:$F,6,0)</f>
        <v>73431</v>
      </c>
      <c r="U565" s="14">
        <f t="shared" si="76"/>
        <v>293724</v>
      </c>
      <c r="W565" s="64">
        <f t="shared" si="75"/>
        <v>0</v>
      </c>
      <c r="X565" s="3" t="str">
        <f t="shared" si="77"/>
        <v>8</v>
      </c>
      <c r="Z565" s="14">
        <f t="shared" si="78"/>
        <v>23497.920000000002</v>
      </c>
      <c r="AA565" s="7">
        <f>VLOOKUP(G565,Ma_KH!$A:$R,14,0)</f>
        <v>60</v>
      </c>
      <c r="AD565" s="7" t="str">
        <f>IFERROR(VLOOKUP(J565,'Chuyển Mã'!$B$3:$C$9,2,0),"")</f>
        <v>Hà Nội</v>
      </c>
      <c r="AE565" s="7" t="str">
        <f t="shared" si="71"/>
        <v>Chân giò heo muối 300g</v>
      </c>
      <c r="AF565" s="7">
        <f t="shared" si="72"/>
        <v>4</v>
      </c>
    </row>
    <row r="566" spans="1:32" x14ac:dyDescent="0.25">
      <c r="A566" s="11">
        <v>45903</v>
      </c>
      <c r="B566" s="25">
        <v>4176337756</v>
      </c>
      <c r="C566" s="12" t="s">
        <v>7214</v>
      </c>
      <c r="D566" s="16">
        <f t="shared" si="73"/>
        <v>45903</v>
      </c>
      <c r="G566" s="13" t="s">
        <v>7381</v>
      </c>
      <c r="I566" s="13" t="s">
        <v>7382</v>
      </c>
      <c r="J566" s="13" t="s">
        <v>1809</v>
      </c>
      <c r="K566" s="13" t="s">
        <v>51</v>
      </c>
      <c r="L566" s="25" t="str">
        <f>VLOOKUP($K566,TONG_SL!$A:$D,2,0)</f>
        <v>Mọc Nấm Hương 250g</v>
      </c>
      <c r="N566" s="25" t="str">
        <f t="shared" si="74"/>
        <v>K-C6</v>
      </c>
      <c r="Q566" s="25" t="str">
        <f>VLOOKUP(K566,TONG_SL!$A:$D,3,0)</f>
        <v>Túi</v>
      </c>
      <c r="R566" s="54">
        <v>5</v>
      </c>
      <c r="T566" s="1">
        <f>VLOOKUP(VLOOKUP(G566,Ma_KH!$A:$R,18,0)&amp;K566,Gia_MB!$A:$F,6,0)</f>
        <v>46000</v>
      </c>
      <c r="U566" s="14">
        <f t="shared" si="76"/>
        <v>230000</v>
      </c>
      <c r="W566" s="64">
        <f t="shared" si="75"/>
        <v>0</v>
      </c>
      <c r="X566" s="3" t="str">
        <f t="shared" si="77"/>
        <v>8</v>
      </c>
      <c r="Z566" s="14">
        <f t="shared" si="78"/>
        <v>18400</v>
      </c>
      <c r="AA566" s="7">
        <f>VLOOKUP(G566,Ma_KH!$A:$R,14,0)</f>
        <v>60</v>
      </c>
      <c r="AD566" s="7" t="str">
        <f>IFERROR(VLOOKUP(J566,'Chuyển Mã'!$B$3:$C$9,2,0),"")</f>
        <v>Hà Nội</v>
      </c>
      <c r="AE566" s="7" t="str">
        <f t="shared" si="71"/>
        <v>Mọc Nấm Hương 250g</v>
      </c>
      <c r="AF566" s="7">
        <f t="shared" si="72"/>
        <v>5</v>
      </c>
    </row>
    <row r="567" spans="1:32" x14ac:dyDescent="0.25">
      <c r="A567" s="11">
        <v>45903</v>
      </c>
      <c r="B567" s="25">
        <v>4176338997</v>
      </c>
      <c r="C567" s="12" t="s">
        <v>7214</v>
      </c>
      <c r="D567" s="16">
        <f t="shared" si="73"/>
        <v>45903</v>
      </c>
      <c r="G567" s="13" t="s">
        <v>7383</v>
      </c>
      <c r="I567" s="13" t="s">
        <v>7384</v>
      </c>
      <c r="J567" s="13" t="s">
        <v>1813</v>
      </c>
      <c r="K567" s="13" t="s">
        <v>32</v>
      </c>
      <c r="L567" s="25" t="str">
        <f>VLOOKUP($K567,TONG_SL!$A:$D,2,0)</f>
        <v>Giò Tai Lưỡi Xào 250</v>
      </c>
      <c r="N567" s="25" t="str">
        <f t="shared" si="74"/>
        <v>K-C6</v>
      </c>
      <c r="Q567" s="25" t="str">
        <f>VLOOKUP(K567,TONG_SL!$A:$D,3,0)</f>
        <v>Túi</v>
      </c>
      <c r="R567" s="54">
        <v>3</v>
      </c>
      <c r="T567" s="1">
        <f>VLOOKUP(VLOOKUP(G567,Ma_KH!$A:$R,18,0)&amp;K567,Gia_MB!$A:$F,6,0)</f>
        <v>50183</v>
      </c>
      <c r="U567" s="14">
        <f t="shared" si="76"/>
        <v>150549</v>
      </c>
      <c r="W567" s="64">
        <f t="shared" si="75"/>
        <v>0</v>
      </c>
      <c r="X567" s="3" t="str">
        <f t="shared" si="77"/>
        <v>8</v>
      </c>
      <c r="Z567" s="14">
        <f t="shared" si="78"/>
        <v>12043.92</v>
      </c>
      <c r="AA567" s="7">
        <f>VLOOKUP(G567,Ma_KH!$A:$R,14,0)</f>
        <v>60</v>
      </c>
      <c r="AD567" s="7" t="str">
        <f>IFERROR(VLOOKUP(J567,'Chuyển Mã'!$B$3:$C$9,2,0),"")</f>
        <v>Hà Nội</v>
      </c>
      <c r="AE567" s="7" t="str">
        <f t="shared" si="71"/>
        <v>Giò Tai Lưỡi Xào 250</v>
      </c>
      <c r="AF567" s="7">
        <f t="shared" si="72"/>
        <v>3</v>
      </c>
    </row>
    <row r="568" spans="1:32" x14ac:dyDescent="0.25">
      <c r="A568" s="11">
        <v>45903</v>
      </c>
      <c r="B568" s="25">
        <v>4176338997</v>
      </c>
      <c r="C568" s="12" t="s">
        <v>7214</v>
      </c>
      <c r="D568" s="16">
        <f t="shared" si="73"/>
        <v>45903</v>
      </c>
      <c r="G568" s="13" t="s">
        <v>7383</v>
      </c>
      <c r="I568" s="13" t="s">
        <v>7384</v>
      </c>
      <c r="J568" s="13" t="s">
        <v>1813</v>
      </c>
      <c r="K568" s="13" t="s">
        <v>30</v>
      </c>
      <c r="L568" s="25" t="str">
        <f>VLOOKUP($K568,TONG_SL!$A:$D,2,0)</f>
        <v>Gà muối 500g</v>
      </c>
      <c r="N568" s="25" t="str">
        <f t="shared" si="74"/>
        <v>K-C6</v>
      </c>
      <c r="Q568" s="25" t="str">
        <f>VLOOKUP(K568,TONG_SL!$A:$D,3,0)</f>
        <v>Túi</v>
      </c>
      <c r="R568" s="54">
        <v>5</v>
      </c>
      <c r="T568" s="1">
        <f>VLOOKUP(VLOOKUP(G568,Ma_KH!$A:$R,18,0)&amp;K568,Gia_MB!$A:$F,6,0)</f>
        <v>111058</v>
      </c>
      <c r="U568" s="14">
        <f t="shared" si="76"/>
        <v>555290</v>
      </c>
      <c r="W568" s="64">
        <f t="shared" si="75"/>
        <v>0</v>
      </c>
      <c r="X568" s="3" t="str">
        <f t="shared" si="77"/>
        <v>8</v>
      </c>
      <c r="Z568" s="14">
        <f t="shared" si="78"/>
        <v>44423.200000000004</v>
      </c>
      <c r="AA568" s="7">
        <f>VLOOKUP(G568,Ma_KH!$A:$R,14,0)</f>
        <v>60</v>
      </c>
      <c r="AD568" s="7" t="str">
        <f>IFERROR(VLOOKUP(J568,'Chuyển Mã'!$B$3:$C$9,2,0),"")</f>
        <v>Hà Nội</v>
      </c>
      <c r="AE568" s="7" t="str">
        <f t="shared" si="71"/>
        <v>Gà muối 500g</v>
      </c>
      <c r="AF568" s="7">
        <f t="shared" si="72"/>
        <v>5</v>
      </c>
    </row>
    <row r="569" spans="1:32" x14ac:dyDescent="0.25">
      <c r="A569" s="11">
        <v>45903</v>
      </c>
      <c r="B569" s="25">
        <v>4176338998</v>
      </c>
      <c r="C569" s="12" t="s">
        <v>7214</v>
      </c>
      <c r="D569" s="16">
        <f t="shared" si="73"/>
        <v>45903</v>
      </c>
      <c r="G569" s="13" t="s">
        <v>7385</v>
      </c>
      <c r="I569" s="13" t="s">
        <v>7386</v>
      </c>
      <c r="J569" s="13" t="s">
        <v>1813</v>
      </c>
      <c r="K569" s="13" t="s">
        <v>39</v>
      </c>
      <c r="L569" s="25" t="str">
        <f>VLOOKUP($K569,TONG_SL!$A:$D,2,0)</f>
        <v>Chả cốm 300g</v>
      </c>
      <c r="N569" s="25" t="str">
        <f t="shared" si="74"/>
        <v>K-C6</v>
      </c>
      <c r="Q569" s="25" t="str">
        <f>VLOOKUP(K569,TONG_SL!$A:$D,3,0)</f>
        <v>Túi</v>
      </c>
      <c r="R569" s="54">
        <v>3</v>
      </c>
      <c r="T569" s="1">
        <f>VLOOKUP(VLOOKUP(G569,Ma_KH!$A:$R,18,0)&amp;K569,Gia_MB!$A:$F,6,0)</f>
        <v>74250</v>
      </c>
      <c r="U569" s="14">
        <f t="shared" si="76"/>
        <v>222750</v>
      </c>
      <c r="W569" s="64">
        <f t="shared" si="75"/>
        <v>0</v>
      </c>
      <c r="X569" s="3" t="str">
        <f t="shared" si="77"/>
        <v>8</v>
      </c>
      <c r="Z569" s="14">
        <f t="shared" si="78"/>
        <v>17820</v>
      </c>
      <c r="AA569" s="7">
        <f>VLOOKUP(G569,Ma_KH!$A:$R,14,0)</f>
        <v>60</v>
      </c>
      <c r="AD569" s="7" t="str">
        <f>IFERROR(VLOOKUP(J569,'Chuyển Mã'!$B$3:$C$9,2,0),"")</f>
        <v>Hà Nội</v>
      </c>
      <c r="AE569" s="7" t="str">
        <f t="shared" si="71"/>
        <v>Chả cốm 300g</v>
      </c>
      <c r="AF569" s="7">
        <f t="shared" si="72"/>
        <v>3</v>
      </c>
    </row>
    <row r="570" spans="1:32" x14ac:dyDescent="0.25">
      <c r="A570" s="11">
        <v>45903</v>
      </c>
      <c r="B570" s="25">
        <v>4176338998</v>
      </c>
      <c r="C570" s="12" t="s">
        <v>7214</v>
      </c>
      <c r="D570" s="16">
        <f t="shared" si="73"/>
        <v>45903</v>
      </c>
      <c r="G570" s="13" t="s">
        <v>7385</v>
      </c>
      <c r="I570" s="13" t="s">
        <v>7386</v>
      </c>
      <c r="J570" s="13" t="s">
        <v>1813</v>
      </c>
      <c r="K570" s="13" t="s">
        <v>30</v>
      </c>
      <c r="L570" s="25" t="str">
        <f>VLOOKUP($K570,TONG_SL!$A:$D,2,0)</f>
        <v>Gà muối 500g</v>
      </c>
      <c r="N570" s="25" t="str">
        <f t="shared" si="74"/>
        <v>K-C6</v>
      </c>
      <c r="Q570" s="25" t="str">
        <f>VLOOKUP(K570,TONG_SL!$A:$D,3,0)</f>
        <v>Túi</v>
      </c>
      <c r="R570" s="54">
        <v>5</v>
      </c>
      <c r="T570" s="1">
        <f>VLOOKUP(VLOOKUP(G570,Ma_KH!$A:$R,18,0)&amp;K570,Gia_MB!$A:$F,6,0)</f>
        <v>111058</v>
      </c>
      <c r="U570" s="14">
        <f t="shared" si="76"/>
        <v>555290</v>
      </c>
      <c r="W570" s="64">
        <f t="shared" si="75"/>
        <v>0</v>
      </c>
      <c r="X570" s="3" t="str">
        <f t="shared" si="77"/>
        <v>8</v>
      </c>
      <c r="Z570" s="14">
        <f t="shared" si="78"/>
        <v>44423.200000000004</v>
      </c>
      <c r="AA570" s="7">
        <f>VLOOKUP(G570,Ma_KH!$A:$R,14,0)</f>
        <v>60</v>
      </c>
      <c r="AD570" s="7" t="str">
        <f>IFERROR(VLOOKUP(J570,'Chuyển Mã'!$B$3:$C$9,2,0),"")</f>
        <v>Hà Nội</v>
      </c>
      <c r="AE570" s="7" t="str">
        <f t="shared" si="71"/>
        <v>Gà muối 500g</v>
      </c>
      <c r="AF570" s="7">
        <f t="shared" si="72"/>
        <v>5</v>
      </c>
    </row>
    <row r="571" spans="1:32" x14ac:dyDescent="0.25">
      <c r="A571" s="11">
        <v>45903</v>
      </c>
      <c r="B571" s="25">
        <v>4176338998</v>
      </c>
      <c r="C571" s="12" t="s">
        <v>7214</v>
      </c>
      <c r="D571" s="16">
        <f t="shared" si="73"/>
        <v>45903</v>
      </c>
      <c r="G571" s="13" t="s">
        <v>7385</v>
      </c>
      <c r="I571" s="13" t="s">
        <v>7386</v>
      </c>
      <c r="J571" s="13" t="s">
        <v>1813</v>
      </c>
      <c r="K571" s="13" t="s">
        <v>51</v>
      </c>
      <c r="L571" s="25" t="str">
        <f>VLOOKUP($K571,TONG_SL!$A:$D,2,0)</f>
        <v>Mọc Nấm Hương 250g</v>
      </c>
      <c r="N571" s="25" t="str">
        <f t="shared" si="74"/>
        <v>K-C6</v>
      </c>
      <c r="Q571" s="25" t="str">
        <f>VLOOKUP(K571,TONG_SL!$A:$D,3,0)</f>
        <v>Túi</v>
      </c>
      <c r="R571" s="54">
        <v>3</v>
      </c>
      <c r="T571" s="1">
        <f>VLOOKUP(VLOOKUP(G571,Ma_KH!$A:$R,18,0)&amp;K571,Gia_MB!$A:$F,6,0)</f>
        <v>46000</v>
      </c>
      <c r="U571" s="14">
        <f t="shared" si="76"/>
        <v>138000</v>
      </c>
      <c r="W571" s="64">
        <f t="shared" si="75"/>
        <v>0</v>
      </c>
      <c r="X571" s="3" t="str">
        <f t="shared" si="77"/>
        <v>8</v>
      </c>
      <c r="Z571" s="14">
        <f t="shared" si="78"/>
        <v>11040</v>
      </c>
      <c r="AA571" s="7">
        <f>VLOOKUP(G571,Ma_KH!$A:$R,14,0)</f>
        <v>60</v>
      </c>
      <c r="AD571" s="7" t="str">
        <f>IFERROR(VLOOKUP(J571,'Chuyển Mã'!$B$3:$C$9,2,0),"")</f>
        <v>Hà Nội</v>
      </c>
      <c r="AE571" s="7" t="str">
        <f t="shared" si="71"/>
        <v>Mọc Nấm Hương 250g</v>
      </c>
      <c r="AF571" s="7">
        <f t="shared" si="72"/>
        <v>3</v>
      </c>
    </row>
    <row r="572" spans="1:32" x14ac:dyDescent="0.25">
      <c r="A572" s="11">
        <v>45903</v>
      </c>
      <c r="B572" s="25">
        <v>4176338995</v>
      </c>
      <c r="C572" s="12" t="s">
        <v>7214</v>
      </c>
      <c r="D572" s="16">
        <f t="shared" si="73"/>
        <v>45903</v>
      </c>
      <c r="G572" s="13" t="s">
        <v>7387</v>
      </c>
      <c r="I572" s="13" t="s">
        <v>7388</v>
      </c>
      <c r="J572" s="13" t="s">
        <v>1813</v>
      </c>
      <c r="K572" s="13" t="s">
        <v>51</v>
      </c>
      <c r="L572" s="25" t="str">
        <f>VLOOKUP($K572,TONG_SL!$A:$D,2,0)</f>
        <v>Mọc Nấm Hương 250g</v>
      </c>
      <c r="N572" s="25" t="str">
        <f t="shared" si="74"/>
        <v>K-C6</v>
      </c>
      <c r="Q572" s="25" t="str">
        <f>VLOOKUP(K572,TONG_SL!$A:$D,3,0)</f>
        <v>Túi</v>
      </c>
      <c r="R572" s="54">
        <v>5</v>
      </c>
      <c r="T572" s="1">
        <f>VLOOKUP(VLOOKUP(G572,Ma_KH!$A:$R,18,0)&amp;K572,Gia_MB!$A:$F,6,0)</f>
        <v>46000</v>
      </c>
      <c r="U572" s="14">
        <f t="shared" si="76"/>
        <v>230000</v>
      </c>
      <c r="W572" s="64">
        <f t="shared" si="75"/>
        <v>0</v>
      </c>
      <c r="X572" s="3" t="str">
        <f t="shared" si="77"/>
        <v>8</v>
      </c>
      <c r="Z572" s="14">
        <f t="shared" si="78"/>
        <v>18400</v>
      </c>
      <c r="AA572" s="7">
        <f>VLOOKUP(G572,Ma_KH!$A:$R,14,0)</f>
        <v>60</v>
      </c>
      <c r="AD572" s="7" t="str">
        <f>IFERROR(VLOOKUP(J572,'Chuyển Mã'!$B$3:$C$9,2,0),"")</f>
        <v>Hà Nội</v>
      </c>
      <c r="AE572" s="7" t="str">
        <f t="shared" si="71"/>
        <v>Mọc Nấm Hương 250g</v>
      </c>
      <c r="AF572" s="7">
        <f t="shared" si="72"/>
        <v>5</v>
      </c>
    </row>
    <row r="573" spans="1:32" x14ac:dyDescent="0.25">
      <c r="A573" s="11">
        <v>45903</v>
      </c>
      <c r="B573" s="25">
        <v>4176338995</v>
      </c>
      <c r="C573" s="12" t="s">
        <v>7214</v>
      </c>
      <c r="D573" s="16">
        <f t="shared" si="73"/>
        <v>45903</v>
      </c>
      <c r="G573" s="13" t="s">
        <v>7387</v>
      </c>
      <c r="I573" s="13" t="s">
        <v>7388</v>
      </c>
      <c r="J573" s="13" t="s">
        <v>1813</v>
      </c>
      <c r="K573" s="13" t="s">
        <v>32</v>
      </c>
      <c r="L573" s="25" t="str">
        <f>VLOOKUP($K573,TONG_SL!$A:$D,2,0)</f>
        <v>Giò Tai Lưỡi Xào 250</v>
      </c>
      <c r="N573" s="25" t="str">
        <f t="shared" si="74"/>
        <v>K-C6</v>
      </c>
      <c r="Q573" s="25" t="str">
        <f>VLOOKUP(K573,TONG_SL!$A:$D,3,0)</f>
        <v>Túi</v>
      </c>
      <c r="R573" s="54">
        <v>5</v>
      </c>
      <c r="T573" s="1">
        <f>VLOOKUP(VLOOKUP(G573,Ma_KH!$A:$R,18,0)&amp;K573,Gia_MB!$A:$F,6,0)</f>
        <v>50183</v>
      </c>
      <c r="U573" s="14">
        <f t="shared" si="76"/>
        <v>250915</v>
      </c>
      <c r="W573" s="64">
        <f t="shared" si="75"/>
        <v>0</v>
      </c>
      <c r="X573" s="3" t="str">
        <f t="shared" si="77"/>
        <v>8</v>
      </c>
      <c r="Z573" s="14">
        <f t="shared" si="78"/>
        <v>20073.2</v>
      </c>
      <c r="AA573" s="7">
        <f>VLOOKUP(G573,Ma_KH!$A:$R,14,0)</f>
        <v>60</v>
      </c>
      <c r="AD573" s="7" t="str">
        <f>IFERROR(VLOOKUP(J573,'Chuyển Mã'!$B$3:$C$9,2,0),"")</f>
        <v>Hà Nội</v>
      </c>
      <c r="AE573" s="7" t="str">
        <f t="shared" si="71"/>
        <v>Giò Tai Lưỡi Xào 250</v>
      </c>
      <c r="AF573" s="7">
        <f t="shared" si="72"/>
        <v>5</v>
      </c>
    </row>
    <row r="574" spans="1:32" x14ac:dyDescent="0.25">
      <c r="A574" s="11">
        <v>45903</v>
      </c>
      <c r="B574" s="25">
        <v>4176338995</v>
      </c>
      <c r="C574" s="12" t="s">
        <v>7214</v>
      </c>
      <c r="D574" s="16">
        <f t="shared" si="73"/>
        <v>45903</v>
      </c>
      <c r="G574" s="13" t="s">
        <v>7387</v>
      </c>
      <c r="I574" s="13" t="s">
        <v>7388</v>
      </c>
      <c r="J574" s="13" t="s">
        <v>1813</v>
      </c>
      <c r="K574" s="13" t="s">
        <v>27</v>
      </c>
      <c r="L574" s="25" t="str">
        <f>VLOOKUP($K574,TONG_SL!$A:$D,2,0)</f>
        <v>Chân giò heo muối 300g</v>
      </c>
      <c r="N574" s="25" t="str">
        <f t="shared" si="74"/>
        <v>K-C6</v>
      </c>
      <c r="Q574" s="25" t="str">
        <f>VLOOKUP(K574,TONG_SL!$A:$D,3,0)</f>
        <v>Túi</v>
      </c>
      <c r="R574" s="54">
        <v>5</v>
      </c>
      <c r="T574" s="1">
        <f>VLOOKUP(VLOOKUP(G574,Ma_KH!$A:$R,18,0)&amp;K574,Gia_MB!$A:$F,6,0)</f>
        <v>73431</v>
      </c>
      <c r="U574" s="14">
        <f t="shared" si="76"/>
        <v>367155</v>
      </c>
      <c r="W574" s="64">
        <f t="shared" si="75"/>
        <v>0</v>
      </c>
      <c r="X574" s="3" t="str">
        <f t="shared" si="77"/>
        <v>8</v>
      </c>
      <c r="Z574" s="14">
        <f t="shared" si="78"/>
        <v>29372.400000000001</v>
      </c>
      <c r="AA574" s="7">
        <f>VLOOKUP(G574,Ma_KH!$A:$R,14,0)</f>
        <v>60</v>
      </c>
      <c r="AD574" s="7" t="str">
        <f>IFERROR(VLOOKUP(J574,'Chuyển Mã'!$B$3:$C$9,2,0),"")</f>
        <v>Hà Nội</v>
      </c>
      <c r="AE574" s="7" t="str">
        <f t="shared" si="71"/>
        <v>Chân giò heo muối 300g</v>
      </c>
      <c r="AF574" s="7">
        <f t="shared" si="72"/>
        <v>5</v>
      </c>
    </row>
    <row r="575" spans="1:32" x14ac:dyDescent="0.25">
      <c r="A575" s="11">
        <v>45903</v>
      </c>
      <c r="B575" s="25">
        <v>4176364428</v>
      </c>
      <c r="C575" s="12" t="s">
        <v>7214</v>
      </c>
      <c r="D575" s="16">
        <f t="shared" si="73"/>
        <v>45903</v>
      </c>
      <c r="G575" s="13" t="s">
        <v>1675</v>
      </c>
      <c r="I575" s="13" t="s">
        <v>7389</v>
      </c>
      <c r="J575" s="13" t="s">
        <v>1813</v>
      </c>
      <c r="K575" s="13" t="s">
        <v>27</v>
      </c>
      <c r="L575" s="25" t="str">
        <f>VLOOKUP($K575,TONG_SL!$A:$D,2,0)</f>
        <v>Chân giò heo muối 300g</v>
      </c>
      <c r="N575" s="25" t="str">
        <f t="shared" si="74"/>
        <v>K-C6</v>
      </c>
      <c r="Q575" s="25" t="str">
        <f>VLOOKUP(K575,TONG_SL!$A:$D,3,0)</f>
        <v>Túi</v>
      </c>
      <c r="R575" s="54">
        <v>5</v>
      </c>
      <c r="T575" s="1">
        <f>VLOOKUP(VLOOKUP(G575,Ma_KH!$A:$R,18,0)&amp;K575,Gia_MB!$A:$F,6,0)</f>
        <v>73431</v>
      </c>
      <c r="U575" s="14">
        <f t="shared" si="76"/>
        <v>367155</v>
      </c>
      <c r="W575" s="64">
        <f t="shared" si="75"/>
        <v>0</v>
      </c>
      <c r="X575" s="3" t="str">
        <f t="shared" si="77"/>
        <v>8</v>
      </c>
      <c r="Z575" s="14">
        <f t="shared" si="78"/>
        <v>29372.400000000001</v>
      </c>
      <c r="AA575" s="7">
        <f>VLOOKUP(G575,Ma_KH!$A:$R,14,0)</f>
        <v>60</v>
      </c>
      <c r="AD575" s="7" t="str">
        <f>IFERROR(VLOOKUP(J575,'Chuyển Mã'!$B$3:$C$9,2,0),"")</f>
        <v>Hà Nội</v>
      </c>
      <c r="AE575" s="7" t="str">
        <f t="shared" si="71"/>
        <v>Chân giò heo muối 300g</v>
      </c>
      <c r="AF575" s="7">
        <f t="shared" si="72"/>
        <v>5</v>
      </c>
    </row>
    <row r="576" spans="1:32" x14ac:dyDescent="0.25">
      <c r="A576" s="11">
        <v>45903</v>
      </c>
      <c r="B576" s="25">
        <v>4176364428</v>
      </c>
      <c r="C576" s="12" t="s">
        <v>7214</v>
      </c>
      <c r="D576" s="16">
        <f t="shared" si="73"/>
        <v>45903</v>
      </c>
      <c r="G576" s="13" t="s">
        <v>1675</v>
      </c>
      <c r="I576" s="13" t="s">
        <v>7389</v>
      </c>
      <c r="J576" s="13" t="s">
        <v>1813</v>
      </c>
      <c r="K576" s="13" t="s">
        <v>32</v>
      </c>
      <c r="L576" s="25" t="str">
        <f>VLOOKUP($K576,TONG_SL!$A:$D,2,0)</f>
        <v>Giò Tai Lưỡi Xào 250</v>
      </c>
      <c r="N576" s="25" t="str">
        <f t="shared" si="74"/>
        <v>K-C6</v>
      </c>
      <c r="Q576" s="25" t="str">
        <f>VLOOKUP(K576,TONG_SL!$A:$D,3,0)</f>
        <v>Túi</v>
      </c>
      <c r="R576" s="54">
        <v>5</v>
      </c>
      <c r="T576" s="1">
        <f>VLOOKUP(VLOOKUP(G576,Ma_KH!$A:$R,18,0)&amp;K576,Gia_MB!$A:$F,6,0)</f>
        <v>50183</v>
      </c>
      <c r="U576" s="14">
        <f t="shared" si="76"/>
        <v>250915</v>
      </c>
      <c r="W576" s="64">
        <f t="shared" si="75"/>
        <v>0</v>
      </c>
      <c r="X576" s="3" t="str">
        <f t="shared" si="77"/>
        <v>8</v>
      </c>
      <c r="Z576" s="14">
        <f t="shared" si="78"/>
        <v>20073.2</v>
      </c>
      <c r="AA576" s="7">
        <f>VLOOKUP(G576,Ma_KH!$A:$R,14,0)</f>
        <v>60</v>
      </c>
      <c r="AD576" s="7" t="str">
        <f>IFERROR(VLOOKUP(J576,'Chuyển Mã'!$B$3:$C$9,2,0),"")</f>
        <v>Hà Nội</v>
      </c>
      <c r="AE576" s="7" t="str">
        <f t="shared" si="71"/>
        <v>Giò Tai Lưỡi Xào 250</v>
      </c>
      <c r="AF576" s="7">
        <f t="shared" si="72"/>
        <v>5</v>
      </c>
    </row>
    <row r="577" spans="1:32" x14ac:dyDescent="0.25">
      <c r="A577" s="11">
        <v>45903</v>
      </c>
      <c r="B577" s="25">
        <v>4176364428</v>
      </c>
      <c r="C577" s="12" t="s">
        <v>7214</v>
      </c>
      <c r="D577" s="16">
        <f t="shared" si="73"/>
        <v>45903</v>
      </c>
      <c r="G577" s="13" t="s">
        <v>1675</v>
      </c>
      <c r="I577" s="13" t="s">
        <v>7389</v>
      </c>
      <c r="J577" s="13" t="s">
        <v>1813</v>
      </c>
      <c r="K577" s="13" t="s">
        <v>51</v>
      </c>
      <c r="L577" s="25" t="str">
        <f>VLOOKUP($K577,TONG_SL!$A:$D,2,0)</f>
        <v>Mọc Nấm Hương 250g</v>
      </c>
      <c r="N577" s="25" t="str">
        <f t="shared" si="74"/>
        <v>K-C6</v>
      </c>
      <c r="Q577" s="25" t="str">
        <f>VLOOKUP(K577,TONG_SL!$A:$D,3,0)</f>
        <v>Túi</v>
      </c>
      <c r="R577" s="54">
        <v>5</v>
      </c>
      <c r="T577" s="1">
        <f>VLOOKUP(VLOOKUP(G577,Ma_KH!$A:$R,18,0)&amp;K577,Gia_MB!$A:$F,6,0)</f>
        <v>46000</v>
      </c>
      <c r="U577" s="14">
        <f t="shared" si="76"/>
        <v>230000</v>
      </c>
      <c r="W577" s="64">
        <f t="shared" si="75"/>
        <v>0</v>
      </c>
      <c r="X577" s="3" t="str">
        <f t="shared" si="77"/>
        <v>8</v>
      </c>
      <c r="Z577" s="14">
        <f t="shared" si="78"/>
        <v>18400</v>
      </c>
      <c r="AA577" s="7">
        <f>VLOOKUP(G577,Ma_KH!$A:$R,14,0)</f>
        <v>60</v>
      </c>
      <c r="AD577" s="7" t="str">
        <f>IFERROR(VLOOKUP(J577,'Chuyển Mã'!$B$3:$C$9,2,0),"")</f>
        <v>Hà Nội</v>
      </c>
      <c r="AE577" s="7" t="str">
        <f t="shared" si="71"/>
        <v>Mọc Nấm Hương 250g</v>
      </c>
      <c r="AF577" s="7">
        <f t="shared" si="72"/>
        <v>5</v>
      </c>
    </row>
    <row r="578" spans="1:32" x14ac:dyDescent="0.25">
      <c r="A578" s="11">
        <v>45903</v>
      </c>
      <c r="B578" s="25">
        <v>4176364428</v>
      </c>
      <c r="C578" s="12" t="s">
        <v>7214</v>
      </c>
      <c r="D578" s="16">
        <f t="shared" si="73"/>
        <v>45903</v>
      </c>
      <c r="G578" s="13" t="s">
        <v>1675</v>
      </c>
      <c r="I578" s="13" t="s">
        <v>7389</v>
      </c>
      <c r="J578" s="13" t="s">
        <v>1813</v>
      </c>
      <c r="K578" s="13" t="s">
        <v>35</v>
      </c>
      <c r="L578" s="25" t="str">
        <f>VLOOKUP($K578,TONG_SL!$A:$D,2,0)</f>
        <v>Tai heo muối 200g</v>
      </c>
      <c r="N578" s="25" t="str">
        <f t="shared" si="74"/>
        <v>K-C6</v>
      </c>
      <c r="Q578" s="25" t="str">
        <f>VLOOKUP(K578,TONG_SL!$A:$D,3,0)</f>
        <v>Túi</v>
      </c>
      <c r="R578" s="54">
        <v>5</v>
      </c>
      <c r="T578" s="1">
        <f>VLOOKUP(VLOOKUP(G578,Ma_KH!$A:$R,18,0)&amp;K578,Gia_MB!$A:$F,6,0)</f>
        <v>55595</v>
      </c>
      <c r="U578" s="14">
        <f t="shared" si="76"/>
        <v>277975</v>
      </c>
      <c r="W578" s="64">
        <f t="shared" si="75"/>
        <v>0</v>
      </c>
      <c r="X578" s="3" t="str">
        <f t="shared" si="77"/>
        <v>8</v>
      </c>
      <c r="Z578" s="14">
        <f t="shared" si="78"/>
        <v>22238</v>
      </c>
      <c r="AA578" s="7">
        <f>VLOOKUP(G578,Ma_KH!$A:$R,14,0)</f>
        <v>60</v>
      </c>
      <c r="AD578" s="7" t="str">
        <f>IFERROR(VLOOKUP(J578,'Chuyển Mã'!$B$3:$C$9,2,0),"")</f>
        <v>Hà Nội</v>
      </c>
      <c r="AE578" s="7" t="str">
        <f t="shared" si="71"/>
        <v>Tai heo muối 200g</v>
      </c>
      <c r="AF578" s="7">
        <f t="shared" si="72"/>
        <v>5</v>
      </c>
    </row>
    <row r="579" spans="1:32" x14ac:dyDescent="0.25">
      <c r="A579" s="11">
        <v>45903</v>
      </c>
      <c r="B579" s="25">
        <v>4176364428</v>
      </c>
      <c r="C579" s="12" t="s">
        <v>7214</v>
      </c>
      <c r="D579" s="16">
        <f t="shared" si="73"/>
        <v>45903</v>
      </c>
      <c r="G579" s="13" t="s">
        <v>1675</v>
      </c>
      <c r="I579" s="13" t="s">
        <v>7389</v>
      </c>
      <c r="J579" s="13" t="s">
        <v>1813</v>
      </c>
      <c r="K579" s="13" t="s">
        <v>39</v>
      </c>
      <c r="L579" s="25" t="str">
        <f>VLOOKUP($K579,TONG_SL!$A:$D,2,0)</f>
        <v>Chả cốm 300g</v>
      </c>
      <c r="N579" s="25" t="str">
        <f t="shared" si="74"/>
        <v>K-C6</v>
      </c>
      <c r="Q579" s="25" t="str">
        <f>VLOOKUP(K579,TONG_SL!$A:$D,3,0)</f>
        <v>Túi</v>
      </c>
      <c r="R579" s="54">
        <v>5</v>
      </c>
      <c r="T579" s="1">
        <f>VLOOKUP(VLOOKUP(G579,Ma_KH!$A:$R,18,0)&amp;K579,Gia_MB!$A:$F,6,0)</f>
        <v>74250</v>
      </c>
      <c r="U579" s="14">
        <f t="shared" si="76"/>
        <v>371250</v>
      </c>
      <c r="W579" s="64">
        <f t="shared" si="75"/>
        <v>0</v>
      </c>
      <c r="X579" s="3" t="str">
        <f t="shared" si="77"/>
        <v>8</v>
      </c>
      <c r="Z579" s="14">
        <f t="shared" si="78"/>
        <v>29700</v>
      </c>
      <c r="AA579" s="7">
        <f>VLOOKUP(G579,Ma_KH!$A:$R,14,0)</f>
        <v>60</v>
      </c>
      <c r="AD579" s="7" t="str">
        <f>IFERROR(VLOOKUP(J579,'Chuyển Mã'!$B$3:$C$9,2,0),"")</f>
        <v>Hà Nội</v>
      </c>
      <c r="AE579" s="7" t="str">
        <f t="shared" ref="AE579:AE642" si="79">IFERROR(L579,"")</f>
        <v>Chả cốm 300g</v>
      </c>
      <c r="AF579" s="7">
        <f t="shared" ref="AF579:AF642" si="80">R579</f>
        <v>5</v>
      </c>
    </row>
    <row r="580" spans="1:32" x14ac:dyDescent="0.25">
      <c r="A580" s="11">
        <v>45903</v>
      </c>
      <c r="B580" s="25">
        <v>4176364428</v>
      </c>
      <c r="C580" s="12" t="s">
        <v>7214</v>
      </c>
      <c r="D580" s="16">
        <f t="shared" ref="D580:D643" si="81">IF(A580="","",A580)</f>
        <v>45903</v>
      </c>
      <c r="G580" s="13" t="s">
        <v>1675</v>
      </c>
      <c r="I580" s="13" t="s">
        <v>7389</v>
      </c>
      <c r="J580" s="13" t="s">
        <v>1813</v>
      </c>
      <c r="K580" s="13" t="s">
        <v>41</v>
      </c>
      <c r="L580" s="25" t="str">
        <f>VLOOKUP($K580,TONG_SL!$A:$D,2,0)</f>
        <v>Chả nướng 300g</v>
      </c>
      <c r="N580" s="25" t="str">
        <f t="shared" si="74"/>
        <v>K-C6</v>
      </c>
      <c r="Q580" s="25" t="str">
        <f>VLOOKUP(K580,TONG_SL!$A:$D,3,0)</f>
        <v>Túi</v>
      </c>
      <c r="R580" s="54">
        <v>5</v>
      </c>
      <c r="T580" s="1">
        <f>VLOOKUP(VLOOKUP(G580,Ma_KH!$A:$R,18,0)&amp;K580,Gia_MB!$A:$F,6,0)</f>
        <v>70950</v>
      </c>
      <c r="U580" s="14">
        <f t="shared" si="76"/>
        <v>354750</v>
      </c>
      <c r="W580" s="64">
        <f t="shared" si="75"/>
        <v>0</v>
      </c>
      <c r="X580" s="3" t="str">
        <f t="shared" si="77"/>
        <v>8</v>
      </c>
      <c r="Z580" s="14">
        <f t="shared" si="78"/>
        <v>28380</v>
      </c>
      <c r="AA580" s="7">
        <f>VLOOKUP(G580,Ma_KH!$A:$R,14,0)</f>
        <v>60</v>
      </c>
      <c r="AD580" s="7" t="str">
        <f>IFERROR(VLOOKUP(J580,'Chuyển Mã'!$B$3:$C$9,2,0),"")</f>
        <v>Hà Nội</v>
      </c>
      <c r="AE580" s="7" t="str">
        <f t="shared" si="79"/>
        <v>Chả nướng 300g</v>
      </c>
      <c r="AF580" s="7">
        <f t="shared" si="80"/>
        <v>5</v>
      </c>
    </row>
    <row r="581" spans="1:32" x14ac:dyDescent="0.25">
      <c r="A581" s="11">
        <v>45903</v>
      </c>
      <c r="B581" s="25">
        <v>4176364428</v>
      </c>
      <c r="C581" s="12" t="s">
        <v>7214</v>
      </c>
      <c r="D581" s="16">
        <f t="shared" si="81"/>
        <v>45903</v>
      </c>
      <c r="G581" s="13" t="s">
        <v>1675</v>
      </c>
      <c r="I581" s="13" t="s">
        <v>7389</v>
      </c>
      <c r="J581" s="13" t="s">
        <v>1813</v>
      </c>
      <c r="K581" s="13" t="s">
        <v>30</v>
      </c>
      <c r="L581" s="25" t="str">
        <f>VLOOKUP($K581,TONG_SL!$A:$D,2,0)</f>
        <v>Gà muối 500g</v>
      </c>
      <c r="N581" s="25" t="str">
        <f t="shared" ref="N581:N644" si="82">IF($B581&lt;&gt;"","K-C6","")</f>
        <v>K-C6</v>
      </c>
      <c r="Q581" s="25" t="str">
        <f>VLOOKUP(K581,TONG_SL!$A:$D,3,0)</f>
        <v>Túi</v>
      </c>
      <c r="R581" s="54">
        <v>10</v>
      </c>
      <c r="T581" s="1">
        <f>VLOOKUP(VLOOKUP(G581,Ma_KH!$A:$R,18,0)&amp;K581,Gia_MB!$A:$F,6,0)</f>
        <v>111058</v>
      </c>
      <c r="U581" s="14">
        <f t="shared" si="76"/>
        <v>1110580</v>
      </c>
      <c r="W581" s="64">
        <f t="shared" ref="W581:W644" si="83">U581*V581</f>
        <v>0</v>
      </c>
      <c r="X581" s="3" t="str">
        <f t="shared" si="77"/>
        <v>8</v>
      </c>
      <c r="Z581" s="14">
        <f t="shared" si="78"/>
        <v>88846.400000000009</v>
      </c>
      <c r="AA581" s="7">
        <f>VLOOKUP(G581,Ma_KH!$A:$R,14,0)</f>
        <v>60</v>
      </c>
      <c r="AD581" s="7" t="str">
        <f>IFERROR(VLOOKUP(J581,'Chuyển Mã'!$B$3:$C$9,2,0),"")</f>
        <v>Hà Nội</v>
      </c>
      <c r="AE581" s="7" t="str">
        <f t="shared" si="79"/>
        <v>Gà muối 500g</v>
      </c>
      <c r="AF581" s="7">
        <f t="shared" si="80"/>
        <v>10</v>
      </c>
    </row>
    <row r="582" spans="1:32" x14ac:dyDescent="0.25">
      <c r="A582" s="11">
        <v>45903</v>
      </c>
      <c r="B582" s="25">
        <v>4176378856</v>
      </c>
      <c r="C582" s="12" t="s">
        <v>7214</v>
      </c>
      <c r="D582" s="16">
        <f t="shared" si="81"/>
        <v>45903</v>
      </c>
      <c r="G582" s="13" t="s">
        <v>915</v>
      </c>
      <c r="I582" s="13" t="s">
        <v>7390</v>
      </c>
      <c r="J582" s="13" t="s">
        <v>1813</v>
      </c>
      <c r="K582" s="13" t="s">
        <v>41</v>
      </c>
      <c r="L582" s="25" t="str">
        <f>VLOOKUP($K582,TONG_SL!$A:$D,2,0)</f>
        <v>Chả nướng 300g</v>
      </c>
      <c r="N582" s="25" t="str">
        <f t="shared" si="82"/>
        <v>K-C6</v>
      </c>
      <c r="Q582" s="25" t="str">
        <f>VLOOKUP(K582,TONG_SL!$A:$D,3,0)</f>
        <v>Túi</v>
      </c>
      <c r="R582" s="54">
        <v>5</v>
      </c>
      <c r="T582" s="1">
        <f>VLOOKUP(VLOOKUP(G582,Ma_KH!$A:$R,18,0)&amp;K582,Gia_MB!$A:$F,6,0)</f>
        <v>70950</v>
      </c>
      <c r="U582" s="14">
        <f t="shared" si="76"/>
        <v>354750</v>
      </c>
      <c r="W582" s="64">
        <f t="shared" si="83"/>
        <v>0</v>
      </c>
      <c r="X582" s="3" t="str">
        <f t="shared" si="77"/>
        <v>8</v>
      </c>
      <c r="Z582" s="14">
        <f t="shared" si="78"/>
        <v>28380</v>
      </c>
      <c r="AA582" s="7">
        <f>VLOOKUP(G582,Ma_KH!$A:$R,14,0)</f>
        <v>60</v>
      </c>
      <c r="AD582" s="7" t="str">
        <f>IFERROR(VLOOKUP(J582,'Chuyển Mã'!$B$3:$C$9,2,0),"")</f>
        <v>Hà Nội</v>
      </c>
      <c r="AE582" s="7" t="str">
        <f t="shared" si="79"/>
        <v>Chả nướng 300g</v>
      </c>
      <c r="AF582" s="7">
        <f t="shared" si="80"/>
        <v>5</v>
      </c>
    </row>
    <row r="583" spans="1:32" x14ac:dyDescent="0.25">
      <c r="A583" s="11">
        <v>45903</v>
      </c>
      <c r="B583" s="25">
        <v>4176378856</v>
      </c>
      <c r="C583" s="12" t="s">
        <v>7214</v>
      </c>
      <c r="D583" s="16">
        <f t="shared" si="81"/>
        <v>45903</v>
      </c>
      <c r="G583" s="13" t="s">
        <v>915</v>
      </c>
      <c r="I583" s="13" t="s">
        <v>7390</v>
      </c>
      <c r="J583" s="13" t="s">
        <v>1813</v>
      </c>
      <c r="K583" s="13" t="s">
        <v>47</v>
      </c>
      <c r="L583" s="25" t="str">
        <f>VLOOKUP($K583,TONG_SL!$A:$D,2,0)</f>
        <v>Giò lụa cây 250g</v>
      </c>
      <c r="N583" s="25" t="str">
        <f t="shared" si="82"/>
        <v>K-C6</v>
      </c>
      <c r="Q583" s="25" t="str">
        <f>VLOOKUP(K583,TONG_SL!$A:$D,3,0)</f>
        <v>Túi</v>
      </c>
      <c r="R583" s="54">
        <v>10</v>
      </c>
      <c r="T583" s="1">
        <f>VLOOKUP(VLOOKUP(G583,Ma_KH!$A:$R,18,0)&amp;K583,Gia_MB!$A:$F,6,0)</f>
        <v>49500</v>
      </c>
      <c r="U583" s="14">
        <f t="shared" si="76"/>
        <v>495000</v>
      </c>
      <c r="W583" s="64">
        <f t="shared" si="83"/>
        <v>0</v>
      </c>
      <c r="X583" s="3" t="str">
        <f t="shared" si="77"/>
        <v>8</v>
      </c>
      <c r="Z583" s="14">
        <f t="shared" si="78"/>
        <v>39600</v>
      </c>
      <c r="AA583" s="7">
        <f>VLOOKUP(G583,Ma_KH!$A:$R,14,0)</f>
        <v>60</v>
      </c>
      <c r="AD583" s="7" t="str">
        <f>IFERROR(VLOOKUP(J583,'Chuyển Mã'!$B$3:$C$9,2,0),"")</f>
        <v>Hà Nội</v>
      </c>
      <c r="AE583" s="7" t="str">
        <f t="shared" si="79"/>
        <v>Giò lụa cây 250g</v>
      </c>
      <c r="AF583" s="7">
        <f t="shared" si="80"/>
        <v>10</v>
      </c>
    </row>
    <row r="584" spans="1:32" x14ac:dyDescent="0.25">
      <c r="A584" s="11">
        <v>45903</v>
      </c>
      <c r="B584" s="25">
        <v>4176378856</v>
      </c>
      <c r="C584" s="12" t="s">
        <v>7214</v>
      </c>
      <c r="D584" s="16">
        <f t="shared" si="81"/>
        <v>45903</v>
      </c>
      <c r="G584" s="13" t="s">
        <v>915</v>
      </c>
      <c r="I584" s="13" t="s">
        <v>7390</v>
      </c>
      <c r="J584" s="13" t="s">
        <v>1813</v>
      </c>
      <c r="K584" s="13" t="s">
        <v>27</v>
      </c>
      <c r="L584" s="25" t="str">
        <f>VLOOKUP($K584,TONG_SL!$A:$D,2,0)</f>
        <v>Chân giò heo muối 300g</v>
      </c>
      <c r="N584" s="25" t="str">
        <f t="shared" si="82"/>
        <v>K-C6</v>
      </c>
      <c r="Q584" s="25" t="str">
        <f>VLOOKUP(K584,TONG_SL!$A:$D,3,0)</f>
        <v>Túi</v>
      </c>
      <c r="R584" s="54">
        <v>10</v>
      </c>
      <c r="T584" s="1">
        <f>VLOOKUP(VLOOKUP(G584,Ma_KH!$A:$R,18,0)&amp;K584,Gia_MB!$A:$F,6,0)</f>
        <v>73431</v>
      </c>
      <c r="U584" s="14">
        <f t="shared" si="76"/>
        <v>734310</v>
      </c>
      <c r="W584" s="64">
        <f t="shared" si="83"/>
        <v>0</v>
      </c>
      <c r="X584" s="3" t="str">
        <f t="shared" si="77"/>
        <v>8</v>
      </c>
      <c r="Z584" s="14">
        <f t="shared" si="78"/>
        <v>58744.800000000003</v>
      </c>
      <c r="AA584" s="7">
        <f>VLOOKUP(G584,Ma_KH!$A:$R,14,0)</f>
        <v>60</v>
      </c>
      <c r="AD584" s="7" t="str">
        <f>IFERROR(VLOOKUP(J584,'Chuyển Mã'!$B$3:$C$9,2,0),"")</f>
        <v>Hà Nội</v>
      </c>
      <c r="AE584" s="7" t="str">
        <f t="shared" si="79"/>
        <v>Chân giò heo muối 300g</v>
      </c>
      <c r="AF584" s="7">
        <f t="shared" si="80"/>
        <v>10</v>
      </c>
    </row>
    <row r="585" spans="1:32" x14ac:dyDescent="0.25">
      <c r="A585" s="11">
        <v>45903</v>
      </c>
      <c r="B585" s="25">
        <v>4176378856</v>
      </c>
      <c r="C585" s="12" t="s">
        <v>7214</v>
      </c>
      <c r="D585" s="16">
        <f t="shared" si="81"/>
        <v>45903</v>
      </c>
      <c r="G585" s="13" t="s">
        <v>915</v>
      </c>
      <c r="I585" s="13" t="s">
        <v>7390</v>
      </c>
      <c r="J585" s="13" t="s">
        <v>1813</v>
      </c>
      <c r="K585" s="13" t="s">
        <v>30</v>
      </c>
      <c r="L585" s="25" t="str">
        <f>VLOOKUP($K585,TONG_SL!$A:$D,2,0)</f>
        <v>Gà muối 500g</v>
      </c>
      <c r="N585" s="25" t="str">
        <f t="shared" si="82"/>
        <v>K-C6</v>
      </c>
      <c r="Q585" s="25" t="str">
        <f>VLOOKUP(K585,TONG_SL!$A:$D,3,0)</f>
        <v>Túi</v>
      </c>
      <c r="R585" s="54">
        <v>10</v>
      </c>
      <c r="T585" s="1">
        <f>VLOOKUP(VLOOKUP(G585,Ma_KH!$A:$R,18,0)&amp;K585,Gia_MB!$A:$F,6,0)</f>
        <v>111058</v>
      </c>
      <c r="U585" s="14">
        <f t="shared" si="76"/>
        <v>1110580</v>
      </c>
      <c r="W585" s="64">
        <f t="shared" si="83"/>
        <v>0</v>
      </c>
      <c r="X585" s="3" t="str">
        <f t="shared" si="77"/>
        <v>8</v>
      </c>
      <c r="Z585" s="14">
        <f t="shared" si="78"/>
        <v>88846.400000000009</v>
      </c>
      <c r="AA585" s="7">
        <f>VLOOKUP(G585,Ma_KH!$A:$R,14,0)</f>
        <v>60</v>
      </c>
      <c r="AD585" s="7" t="str">
        <f>IFERROR(VLOOKUP(J585,'Chuyển Mã'!$B$3:$C$9,2,0),"")</f>
        <v>Hà Nội</v>
      </c>
      <c r="AE585" s="7" t="str">
        <f t="shared" si="79"/>
        <v>Gà muối 500g</v>
      </c>
      <c r="AF585" s="7">
        <f t="shared" si="80"/>
        <v>10</v>
      </c>
    </row>
    <row r="586" spans="1:32" x14ac:dyDescent="0.25">
      <c r="A586" s="11">
        <v>45903</v>
      </c>
      <c r="B586" s="25">
        <v>4176378856</v>
      </c>
      <c r="C586" s="12" t="s">
        <v>7214</v>
      </c>
      <c r="D586" s="16">
        <f t="shared" si="81"/>
        <v>45903</v>
      </c>
      <c r="G586" s="13" t="s">
        <v>915</v>
      </c>
      <c r="I586" s="13" t="s">
        <v>7390</v>
      </c>
      <c r="J586" s="13" t="s">
        <v>1813</v>
      </c>
      <c r="K586" s="13" t="s">
        <v>55</v>
      </c>
      <c r="L586" s="25" t="str">
        <f>VLOOKUP($K586,TONG_SL!$A:$D,2,0)</f>
        <v>Gà xì dầu 500g</v>
      </c>
      <c r="N586" s="25" t="str">
        <f t="shared" si="82"/>
        <v>K-C6</v>
      </c>
      <c r="Q586" s="25" t="str">
        <f>VLOOKUP(K586,TONG_SL!$A:$D,3,0)</f>
        <v>Túi</v>
      </c>
      <c r="R586" s="54">
        <v>10</v>
      </c>
      <c r="T586" s="1">
        <f>VLOOKUP(VLOOKUP(G586,Ma_KH!$A:$R,18,0)&amp;K586,Gia_MB!$A:$F,6,0)</f>
        <v>111606</v>
      </c>
      <c r="U586" s="14">
        <f t="shared" si="76"/>
        <v>1116060</v>
      </c>
      <c r="W586" s="64">
        <f t="shared" si="83"/>
        <v>0</v>
      </c>
      <c r="X586" s="3" t="str">
        <f t="shared" si="77"/>
        <v>8</v>
      </c>
      <c r="Z586" s="14">
        <f t="shared" si="78"/>
        <v>89284.800000000003</v>
      </c>
      <c r="AA586" s="7">
        <f>VLOOKUP(G586,Ma_KH!$A:$R,14,0)</f>
        <v>60</v>
      </c>
      <c r="AD586" s="7" t="str">
        <f>IFERROR(VLOOKUP(J586,'Chuyển Mã'!$B$3:$C$9,2,0),"")</f>
        <v>Hà Nội</v>
      </c>
      <c r="AE586" s="7" t="str">
        <f t="shared" si="79"/>
        <v>Gà xì dầu 500g</v>
      </c>
      <c r="AF586" s="7">
        <f t="shared" si="80"/>
        <v>10</v>
      </c>
    </row>
    <row r="587" spans="1:32" x14ac:dyDescent="0.25">
      <c r="A587" s="11">
        <v>45903</v>
      </c>
      <c r="B587" s="25">
        <v>4176378856</v>
      </c>
      <c r="C587" s="12" t="s">
        <v>7214</v>
      </c>
      <c r="D587" s="16">
        <f t="shared" si="81"/>
        <v>45903</v>
      </c>
      <c r="G587" s="13" t="s">
        <v>915</v>
      </c>
      <c r="I587" s="13" t="s">
        <v>7390</v>
      </c>
      <c r="J587" s="13" t="s">
        <v>1813</v>
      </c>
      <c r="K587" s="13" t="s">
        <v>32</v>
      </c>
      <c r="L587" s="25" t="str">
        <f>VLOOKUP($K587,TONG_SL!$A:$D,2,0)</f>
        <v>Giò Tai Lưỡi Xào 250</v>
      </c>
      <c r="N587" s="25" t="str">
        <f t="shared" si="82"/>
        <v>K-C6</v>
      </c>
      <c r="Q587" s="25" t="str">
        <f>VLOOKUP(K587,TONG_SL!$A:$D,3,0)</f>
        <v>Túi</v>
      </c>
      <c r="R587" s="54">
        <v>10</v>
      </c>
      <c r="T587" s="1">
        <f>VLOOKUP(VLOOKUP(G587,Ma_KH!$A:$R,18,0)&amp;K587,Gia_MB!$A:$F,6,0)</f>
        <v>50183</v>
      </c>
      <c r="U587" s="14">
        <f t="shared" si="76"/>
        <v>501830</v>
      </c>
      <c r="W587" s="64">
        <f t="shared" si="83"/>
        <v>0</v>
      </c>
      <c r="X587" s="3" t="str">
        <f t="shared" si="77"/>
        <v>8</v>
      </c>
      <c r="Z587" s="14">
        <f t="shared" si="78"/>
        <v>40146.400000000001</v>
      </c>
      <c r="AA587" s="7">
        <f>VLOOKUP(G587,Ma_KH!$A:$R,14,0)</f>
        <v>60</v>
      </c>
      <c r="AD587" s="7" t="str">
        <f>IFERROR(VLOOKUP(J587,'Chuyển Mã'!$B$3:$C$9,2,0),"")</f>
        <v>Hà Nội</v>
      </c>
      <c r="AE587" s="7" t="str">
        <f t="shared" si="79"/>
        <v>Giò Tai Lưỡi Xào 250</v>
      </c>
      <c r="AF587" s="7">
        <f t="shared" si="80"/>
        <v>10</v>
      </c>
    </row>
    <row r="588" spans="1:32" x14ac:dyDescent="0.25">
      <c r="A588" s="11">
        <v>45903</v>
      </c>
      <c r="B588" s="25">
        <v>4176378856</v>
      </c>
      <c r="C588" s="12" t="s">
        <v>7214</v>
      </c>
      <c r="D588" s="16">
        <f t="shared" si="81"/>
        <v>45903</v>
      </c>
      <c r="G588" s="13" t="s">
        <v>915</v>
      </c>
      <c r="I588" s="13" t="s">
        <v>7390</v>
      </c>
      <c r="J588" s="13" t="s">
        <v>1813</v>
      </c>
      <c r="K588" s="13" t="s">
        <v>35</v>
      </c>
      <c r="L588" s="25" t="str">
        <f>VLOOKUP($K588,TONG_SL!$A:$D,2,0)</f>
        <v>Tai heo muối 200g</v>
      </c>
      <c r="N588" s="25" t="str">
        <f t="shared" si="82"/>
        <v>K-C6</v>
      </c>
      <c r="Q588" s="25" t="str">
        <f>VLOOKUP(K588,TONG_SL!$A:$D,3,0)</f>
        <v>Túi</v>
      </c>
      <c r="R588" s="54">
        <v>5</v>
      </c>
      <c r="T588" s="1">
        <f>VLOOKUP(VLOOKUP(G588,Ma_KH!$A:$R,18,0)&amp;K588,Gia_MB!$A:$F,6,0)</f>
        <v>55595</v>
      </c>
      <c r="U588" s="14">
        <f t="shared" si="76"/>
        <v>277975</v>
      </c>
      <c r="W588" s="64">
        <f t="shared" si="83"/>
        <v>0</v>
      </c>
      <c r="X588" s="3" t="str">
        <f t="shared" si="77"/>
        <v>8</v>
      </c>
      <c r="Z588" s="14">
        <f t="shared" si="78"/>
        <v>22238</v>
      </c>
      <c r="AA588" s="7">
        <f>VLOOKUP(G588,Ma_KH!$A:$R,14,0)</f>
        <v>60</v>
      </c>
      <c r="AD588" s="7" t="str">
        <f>IFERROR(VLOOKUP(J588,'Chuyển Mã'!$B$3:$C$9,2,0),"")</f>
        <v>Hà Nội</v>
      </c>
      <c r="AE588" s="7" t="str">
        <f t="shared" si="79"/>
        <v>Tai heo muối 200g</v>
      </c>
      <c r="AF588" s="7">
        <f t="shared" si="80"/>
        <v>5</v>
      </c>
    </row>
    <row r="589" spans="1:32" x14ac:dyDescent="0.25">
      <c r="A589" s="11">
        <v>45903</v>
      </c>
      <c r="B589" s="25">
        <v>4176338217</v>
      </c>
      <c r="C589" s="12" t="s">
        <v>7214</v>
      </c>
      <c r="D589" s="16">
        <f t="shared" si="81"/>
        <v>45903</v>
      </c>
      <c r="G589" s="13" t="s">
        <v>7391</v>
      </c>
      <c r="I589" s="13" t="s">
        <v>7392</v>
      </c>
      <c r="J589" s="13" t="s">
        <v>1813</v>
      </c>
      <c r="K589" s="13" t="s">
        <v>27</v>
      </c>
      <c r="L589" s="25" t="str">
        <f>VLOOKUP($K589,TONG_SL!$A:$D,2,0)</f>
        <v>Chân giò heo muối 300g</v>
      </c>
      <c r="N589" s="25" t="str">
        <f t="shared" si="82"/>
        <v>K-C6</v>
      </c>
      <c r="Q589" s="25" t="str">
        <f>VLOOKUP(K589,TONG_SL!$A:$D,3,0)</f>
        <v>Túi</v>
      </c>
      <c r="R589" s="54">
        <v>4</v>
      </c>
      <c r="T589" s="1">
        <f>VLOOKUP(VLOOKUP(G589,Ma_KH!$A:$R,18,0)&amp;K589,Gia_MB!$A:$F,6,0)</f>
        <v>73431</v>
      </c>
      <c r="U589" s="14">
        <f t="shared" si="76"/>
        <v>293724</v>
      </c>
      <c r="W589" s="64">
        <f t="shared" si="83"/>
        <v>0</v>
      </c>
      <c r="X589" s="3" t="str">
        <f t="shared" si="77"/>
        <v>8</v>
      </c>
      <c r="Z589" s="14">
        <f t="shared" si="78"/>
        <v>23497.920000000002</v>
      </c>
      <c r="AA589" s="7">
        <f>VLOOKUP(G589,Ma_KH!$A:$R,14,0)</f>
        <v>60</v>
      </c>
      <c r="AD589" s="7" t="str">
        <f>IFERROR(VLOOKUP(J589,'Chuyển Mã'!$B$3:$C$9,2,0),"")</f>
        <v>Hà Nội</v>
      </c>
      <c r="AE589" s="7" t="str">
        <f t="shared" si="79"/>
        <v>Chân giò heo muối 300g</v>
      </c>
      <c r="AF589" s="7">
        <f t="shared" si="80"/>
        <v>4</v>
      </c>
    </row>
    <row r="590" spans="1:32" x14ac:dyDescent="0.25">
      <c r="A590" s="11">
        <v>45903</v>
      </c>
      <c r="B590" s="25">
        <v>4176338217</v>
      </c>
      <c r="C590" s="12" t="s">
        <v>7214</v>
      </c>
      <c r="D590" s="16">
        <f t="shared" si="81"/>
        <v>45903</v>
      </c>
      <c r="G590" s="13" t="s">
        <v>7391</v>
      </c>
      <c r="I590" s="13" t="s">
        <v>7392</v>
      </c>
      <c r="J590" s="13" t="s">
        <v>1813</v>
      </c>
      <c r="K590" s="13" t="s">
        <v>32</v>
      </c>
      <c r="L590" s="25" t="str">
        <f>VLOOKUP($K590,TONG_SL!$A:$D,2,0)</f>
        <v>Giò Tai Lưỡi Xào 250</v>
      </c>
      <c r="N590" s="25" t="str">
        <f t="shared" si="82"/>
        <v>K-C6</v>
      </c>
      <c r="Q590" s="25" t="str">
        <f>VLOOKUP(K590,TONG_SL!$A:$D,3,0)</f>
        <v>Túi</v>
      </c>
      <c r="R590" s="54">
        <v>4</v>
      </c>
      <c r="T590" s="1">
        <f>VLOOKUP(VLOOKUP(G590,Ma_KH!$A:$R,18,0)&amp;K590,Gia_MB!$A:$F,6,0)</f>
        <v>50183</v>
      </c>
      <c r="U590" s="14">
        <f t="shared" ref="U590:U653" si="84">T590*R590</f>
        <v>200732</v>
      </c>
      <c r="W590" s="64">
        <f t="shared" si="83"/>
        <v>0</v>
      </c>
      <c r="X590" s="3" t="str">
        <f t="shared" ref="X590:X653" si="85">IF(B590&lt;&gt;"","8","0")</f>
        <v>8</v>
      </c>
      <c r="Z590" s="14">
        <f t="shared" ref="Z590:Z653" si="86">U590*X590%</f>
        <v>16058.56</v>
      </c>
      <c r="AA590" s="7">
        <f>VLOOKUP(G590,Ma_KH!$A:$R,14,0)</f>
        <v>60</v>
      </c>
      <c r="AD590" s="7" t="str">
        <f>IFERROR(VLOOKUP(J590,'Chuyển Mã'!$B$3:$C$9,2,0),"")</f>
        <v>Hà Nội</v>
      </c>
      <c r="AE590" s="7" t="str">
        <f t="shared" si="79"/>
        <v>Giò Tai Lưỡi Xào 250</v>
      </c>
      <c r="AF590" s="7">
        <f t="shared" si="80"/>
        <v>4</v>
      </c>
    </row>
    <row r="591" spans="1:32" x14ac:dyDescent="0.25">
      <c r="A591" s="11">
        <v>45903</v>
      </c>
      <c r="B591" s="25">
        <v>4176338217</v>
      </c>
      <c r="C591" s="12" t="s">
        <v>7214</v>
      </c>
      <c r="D591" s="16">
        <f t="shared" si="81"/>
        <v>45903</v>
      </c>
      <c r="G591" s="13" t="s">
        <v>7391</v>
      </c>
      <c r="I591" s="13" t="s">
        <v>7392</v>
      </c>
      <c r="J591" s="13" t="s">
        <v>1813</v>
      </c>
      <c r="K591" s="13" t="s">
        <v>51</v>
      </c>
      <c r="L591" s="25" t="str">
        <f>VLOOKUP($K591,TONG_SL!$A:$D,2,0)</f>
        <v>Mọc Nấm Hương 250g</v>
      </c>
      <c r="N591" s="25" t="str">
        <f t="shared" si="82"/>
        <v>K-C6</v>
      </c>
      <c r="Q591" s="25" t="str">
        <f>VLOOKUP(K591,TONG_SL!$A:$D,3,0)</f>
        <v>Túi</v>
      </c>
      <c r="R591" s="54">
        <v>4</v>
      </c>
      <c r="T591" s="1">
        <f>VLOOKUP(VLOOKUP(G591,Ma_KH!$A:$R,18,0)&amp;K591,Gia_MB!$A:$F,6,0)</f>
        <v>46000</v>
      </c>
      <c r="U591" s="14">
        <f t="shared" si="84"/>
        <v>184000</v>
      </c>
      <c r="W591" s="64">
        <f t="shared" si="83"/>
        <v>0</v>
      </c>
      <c r="X591" s="3" t="str">
        <f t="shared" si="85"/>
        <v>8</v>
      </c>
      <c r="Z591" s="14">
        <f t="shared" si="86"/>
        <v>14720</v>
      </c>
      <c r="AA591" s="7">
        <f>VLOOKUP(G591,Ma_KH!$A:$R,14,0)</f>
        <v>60</v>
      </c>
      <c r="AD591" s="7" t="str">
        <f>IFERROR(VLOOKUP(J591,'Chuyển Mã'!$B$3:$C$9,2,0),"")</f>
        <v>Hà Nội</v>
      </c>
      <c r="AE591" s="7" t="str">
        <f t="shared" si="79"/>
        <v>Mọc Nấm Hương 250g</v>
      </c>
      <c r="AF591" s="7">
        <f t="shared" si="80"/>
        <v>4</v>
      </c>
    </row>
    <row r="592" spans="1:32" x14ac:dyDescent="0.25">
      <c r="A592" s="11">
        <v>45903</v>
      </c>
      <c r="B592" s="25">
        <v>4176338217</v>
      </c>
      <c r="C592" s="12" t="s">
        <v>7214</v>
      </c>
      <c r="D592" s="16">
        <f t="shared" si="81"/>
        <v>45903</v>
      </c>
      <c r="G592" s="13" t="s">
        <v>7391</v>
      </c>
      <c r="I592" s="13" t="s">
        <v>7392</v>
      </c>
      <c r="J592" s="13" t="s">
        <v>1813</v>
      </c>
      <c r="K592" s="13" t="s">
        <v>35</v>
      </c>
      <c r="L592" s="25" t="str">
        <f>VLOOKUP($K592,TONG_SL!$A:$D,2,0)</f>
        <v>Tai heo muối 200g</v>
      </c>
      <c r="N592" s="25" t="str">
        <f t="shared" si="82"/>
        <v>K-C6</v>
      </c>
      <c r="Q592" s="25" t="str">
        <f>VLOOKUP(K592,TONG_SL!$A:$D,3,0)</f>
        <v>Túi</v>
      </c>
      <c r="R592" s="54">
        <v>2</v>
      </c>
      <c r="T592" s="1">
        <f>VLOOKUP(VLOOKUP(G592,Ma_KH!$A:$R,18,0)&amp;K592,Gia_MB!$A:$F,6,0)</f>
        <v>55595</v>
      </c>
      <c r="U592" s="14">
        <f t="shared" si="84"/>
        <v>111190</v>
      </c>
      <c r="W592" s="64">
        <f t="shared" si="83"/>
        <v>0</v>
      </c>
      <c r="X592" s="3" t="str">
        <f t="shared" si="85"/>
        <v>8</v>
      </c>
      <c r="Z592" s="14">
        <f t="shared" si="86"/>
        <v>8895.2000000000007</v>
      </c>
      <c r="AA592" s="7">
        <f>VLOOKUP(G592,Ma_KH!$A:$R,14,0)</f>
        <v>60</v>
      </c>
      <c r="AD592" s="7" t="str">
        <f>IFERROR(VLOOKUP(J592,'Chuyển Mã'!$B$3:$C$9,2,0),"")</f>
        <v>Hà Nội</v>
      </c>
      <c r="AE592" s="7" t="str">
        <f t="shared" si="79"/>
        <v>Tai heo muối 200g</v>
      </c>
      <c r="AF592" s="7">
        <f t="shared" si="80"/>
        <v>2</v>
      </c>
    </row>
    <row r="593" spans="1:32" x14ac:dyDescent="0.25">
      <c r="A593" s="11">
        <v>45903</v>
      </c>
      <c r="B593" s="25">
        <v>4176339008</v>
      </c>
      <c r="C593" s="12" t="s">
        <v>7214</v>
      </c>
      <c r="D593" s="16">
        <f t="shared" si="81"/>
        <v>45903</v>
      </c>
      <c r="G593" s="13" t="s">
        <v>7393</v>
      </c>
      <c r="I593" s="13" t="s">
        <v>7394</v>
      </c>
      <c r="J593" s="13" t="s">
        <v>1813</v>
      </c>
      <c r="K593" s="13" t="s">
        <v>27</v>
      </c>
      <c r="L593" s="25" t="str">
        <f>VLOOKUP($K593,TONG_SL!$A:$D,2,0)</f>
        <v>Chân giò heo muối 300g</v>
      </c>
      <c r="N593" s="25" t="str">
        <f t="shared" si="82"/>
        <v>K-C6</v>
      </c>
      <c r="Q593" s="25" t="str">
        <f>VLOOKUP(K593,TONG_SL!$A:$D,3,0)</f>
        <v>Túi</v>
      </c>
      <c r="R593" s="54">
        <v>5</v>
      </c>
      <c r="T593" s="1">
        <f>VLOOKUP(VLOOKUP(G593,Ma_KH!$A:$R,18,0)&amp;K593,Gia_MB!$A:$F,6,0)</f>
        <v>73431</v>
      </c>
      <c r="U593" s="14">
        <f t="shared" si="84"/>
        <v>367155</v>
      </c>
      <c r="W593" s="64">
        <f t="shared" si="83"/>
        <v>0</v>
      </c>
      <c r="X593" s="3" t="str">
        <f t="shared" si="85"/>
        <v>8</v>
      </c>
      <c r="Z593" s="14">
        <f t="shared" si="86"/>
        <v>29372.400000000001</v>
      </c>
      <c r="AA593" s="7">
        <f>VLOOKUP(G593,Ma_KH!$A:$R,14,0)</f>
        <v>60</v>
      </c>
      <c r="AD593" s="7" t="str">
        <f>IFERROR(VLOOKUP(J593,'Chuyển Mã'!$B$3:$C$9,2,0),"")</f>
        <v>Hà Nội</v>
      </c>
      <c r="AE593" s="7" t="str">
        <f t="shared" si="79"/>
        <v>Chân giò heo muối 300g</v>
      </c>
      <c r="AF593" s="7">
        <f t="shared" si="80"/>
        <v>5</v>
      </c>
    </row>
    <row r="594" spans="1:32" x14ac:dyDescent="0.25">
      <c r="A594" s="11">
        <v>45903</v>
      </c>
      <c r="B594" s="25">
        <v>4176339008</v>
      </c>
      <c r="C594" s="12" t="s">
        <v>7214</v>
      </c>
      <c r="D594" s="16">
        <f t="shared" si="81"/>
        <v>45903</v>
      </c>
      <c r="G594" s="13" t="s">
        <v>7393</v>
      </c>
      <c r="I594" s="13" t="s">
        <v>7394</v>
      </c>
      <c r="J594" s="13" t="s">
        <v>1813</v>
      </c>
      <c r="K594" s="13" t="s">
        <v>30</v>
      </c>
      <c r="L594" s="25" t="str">
        <f>VLOOKUP($K594,TONG_SL!$A:$D,2,0)</f>
        <v>Gà muối 500g</v>
      </c>
      <c r="N594" s="25" t="str">
        <f t="shared" si="82"/>
        <v>K-C6</v>
      </c>
      <c r="Q594" s="25" t="str">
        <f>VLOOKUP(K594,TONG_SL!$A:$D,3,0)</f>
        <v>Túi</v>
      </c>
      <c r="R594" s="54">
        <v>3</v>
      </c>
      <c r="T594" s="1">
        <f>VLOOKUP(VLOOKUP(G594,Ma_KH!$A:$R,18,0)&amp;K594,Gia_MB!$A:$F,6,0)</f>
        <v>111058</v>
      </c>
      <c r="U594" s="14">
        <f t="shared" si="84"/>
        <v>333174</v>
      </c>
      <c r="W594" s="64">
        <f t="shared" si="83"/>
        <v>0</v>
      </c>
      <c r="X594" s="3" t="str">
        <f t="shared" si="85"/>
        <v>8</v>
      </c>
      <c r="Z594" s="14">
        <f t="shared" si="86"/>
        <v>26653.920000000002</v>
      </c>
      <c r="AA594" s="7">
        <f>VLOOKUP(G594,Ma_KH!$A:$R,14,0)</f>
        <v>60</v>
      </c>
      <c r="AD594" s="7" t="str">
        <f>IFERROR(VLOOKUP(J594,'Chuyển Mã'!$B$3:$C$9,2,0),"")</f>
        <v>Hà Nội</v>
      </c>
      <c r="AE594" s="7" t="str">
        <f t="shared" si="79"/>
        <v>Gà muối 500g</v>
      </c>
      <c r="AF594" s="7">
        <f t="shared" si="80"/>
        <v>3</v>
      </c>
    </row>
    <row r="595" spans="1:32" x14ac:dyDescent="0.25">
      <c r="A595" s="11">
        <v>45903</v>
      </c>
      <c r="B595" s="25">
        <v>4176339008</v>
      </c>
      <c r="C595" s="12" t="s">
        <v>7214</v>
      </c>
      <c r="D595" s="16">
        <f t="shared" si="81"/>
        <v>45903</v>
      </c>
      <c r="G595" s="13" t="s">
        <v>7393</v>
      </c>
      <c r="I595" s="13" t="s">
        <v>7394</v>
      </c>
      <c r="J595" s="13" t="s">
        <v>1813</v>
      </c>
      <c r="K595" s="13" t="s">
        <v>32</v>
      </c>
      <c r="L595" s="25" t="str">
        <f>VLOOKUP($K595,TONG_SL!$A:$D,2,0)</f>
        <v>Giò Tai Lưỡi Xào 250</v>
      </c>
      <c r="N595" s="25" t="str">
        <f t="shared" si="82"/>
        <v>K-C6</v>
      </c>
      <c r="Q595" s="25" t="str">
        <f>VLOOKUP(K595,TONG_SL!$A:$D,3,0)</f>
        <v>Túi</v>
      </c>
      <c r="R595" s="54">
        <v>3</v>
      </c>
      <c r="T595" s="1">
        <f>VLOOKUP(VLOOKUP(G595,Ma_KH!$A:$R,18,0)&amp;K595,Gia_MB!$A:$F,6,0)</f>
        <v>50183</v>
      </c>
      <c r="U595" s="14">
        <f t="shared" si="84"/>
        <v>150549</v>
      </c>
      <c r="W595" s="64">
        <f t="shared" si="83"/>
        <v>0</v>
      </c>
      <c r="X595" s="3" t="str">
        <f t="shared" si="85"/>
        <v>8</v>
      </c>
      <c r="Z595" s="14">
        <f t="shared" si="86"/>
        <v>12043.92</v>
      </c>
      <c r="AA595" s="7">
        <f>VLOOKUP(G595,Ma_KH!$A:$R,14,0)</f>
        <v>60</v>
      </c>
      <c r="AD595" s="7" t="str">
        <f>IFERROR(VLOOKUP(J595,'Chuyển Mã'!$B$3:$C$9,2,0),"")</f>
        <v>Hà Nội</v>
      </c>
      <c r="AE595" s="7" t="str">
        <f t="shared" si="79"/>
        <v>Giò Tai Lưỡi Xào 250</v>
      </c>
      <c r="AF595" s="7">
        <f t="shared" si="80"/>
        <v>3</v>
      </c>
    </row>
    <row r="596" spans="1:32" x14ac:dyDescent="0.25">
      <c r="A596" s="11">
        <v>45903</v>
      </c>
      <c r="B596" s="25">
        <v>4176338437</v>
      </c>
      <c r="C596" s="12" t="s">
        <v>7214</v>
      </c>
      <c r="D596" s="16">
        <f t="shared" si="81"/>
        <v>45903</v>
      </c>
      <c r="G596" s="13" t="s">
        <v>7395</v>
      </c>
      <c r="I596" s="13" t="s">
        <v>7396</v>
      </c>
      <c r="J596" s="13" t="s">
        <v>1813</v>
      </c>
      <c r="K596" s="13" t="s">
        <v>35</v>
      </c>
      <c r="L596" s="25" t="str">
        <f>VLOOKUP($K596,TONG_SL!$A:$D,2,0)</f>
        <v>Tai heo muối 200g</v>
      </c>
      <c r="N596" s="25" t="str">
        <f t="shared" si="82"/>
        <v>K-C6</v>
      </c>
      <c r="Q596" s="25" t="str">
        <f>VLOOKUP(K596,TONG_SL!$A:$D,3,0)</f>
        <v>Túi</v>
      </c>
      <c r="R596" s="54">
        <v>2</v>
      </c>
      <c r="T596" s="1">
        <f>VLOOKUP(VLOOKUP(G596,Ma_KH!$A:$R,18,0)&amp;K596,Gia_MB!$A:$F,6,0)</f>
        <v>55595</v>
      </c>
      <c r="U596" s="14">
        <f t="shared" si="84"/>
        <v>111190</v>
      </c>
      <c r="W596" s="64">
        <f t="shared" si="83"/>
        <v>0</v>
      </c>
      <c r="X596" s="3" t="str">
        <f t="shared" si="85"/>
        <v>8</v>
      </c>
      <c r="Z596" s="14">
        <f t="shared" si="86"/>
        <v>8895.2000000000007</v>
      </c>
      <c r="AA596" s="7">
        <f>VLOOKUP(G596,Ma_KH!$A:$R,14,0)</f>
        <v>60</v>
      </c>
      <c r="AD596" s="7" t="str">
        <f>IFERROR(VLOOKUP(J596,'Chuyển Mã'!$B$3:$C$9,2,0),"")</f>
        <v>Hà Nội</v>
      </c>
      <c r="AE596" s="7" t="str">
        <f t="shared" si="79"/>
        <v>Tai heo muối 200g</v>
      </c>
      <c r="AF596" s="7">
        <f t="shared" si="80"/>
        <v>2</v>
      </c>
    </row>
    <row r="597" spans="1:32" x14ac:dyDescent="0.25">
      <c r="A597" s="11">
        <v>45903</v>
      </c>
      <c r="B597" s="25">
        <v>4176338437</v>
      </c>
      <c r="C597" s="12" t="s">
        <v>7214</v>
      </c>
      <c r="D597" s="16">
        <f t="shared" si="81"/>
        <v>45903</v>
      </c>
      <c r="G597" s="13" t="s">
        <v>7395</v>
      </c>
      <c r="I597" s="13" t="s">
        <v>7396</v>
      </c>
      <c r="J597" s="13" t="s">
        <v>1813</v>
      </c>
      <c r="K597" s="13" t="s">
        <v>27</v>
      </c>
      <c r="L597" s="25" t="str">
        <f>VLOOKUP($K597,TONG_SL!$A:$D,2,0)</f>
        <v>Chân giò heo muối 300g</v>
      </c>
      <c r="N597" s="25" t="str">
        <f t="shared" si="82"/>
        <v>K-C6</v>
      </c>
      <c r="Q597" s="25" t="str">
        <f>VLOOKUP(K597,TONG_SL!$A:$D,3,0)</f>
        <v>Túi</v>
      </c>
      <c r="R597" s="54">
        <v>5</v>
      </c>
      <c r="T597" s="1">
        <f>VLOOKUP(VLOOKUP(G597,Ma_KH!$A:$R,18,0)&amp;K597,Gia_MB!$A:$F,6,0)</f>
        <v>73431</v>
      </c>
      <c r="U597" s="14">
        <f t="shared" si="84"/>
        <v>367155</v>
      </c>
      <c r="W597" s="64">
        <f t="shared" si="83"/>
        <v>0</v>
      </c>
      <c r="X597" s="3" t="str">
        <f t="shared" si="85"/>
        <v>8</v>
      </c>
      <c r="Z597" s="14">
        <f t="shared" si="86"/>
        <v>29372.400000000001</v>
      </c>
      <c r="AA597" s="7">
        <f>VLOOKUP(G597,Ma_KH!$A:$R,14,0)</f>
        <v>60</v>
      </c>
      <c r="AD597" s="7" t="str">
        <f>IFERROR(VLOOKUP(J597,'Chuyển Mã'!$B$3:$C$9,2,0),"")</f>
        <v>Hà Nội</v>
      </c>
      <c r="AE597" s="7" t="str">
        <f t="shared" si="79"/>
        <v>Chân giò heo muối 300g</v>
      </c>
      <c r="AF597" s="7">
        <f t="shared" si="80"/>
        <v>5</v>
      </c>
    </row>
    <row r="598" spans="1:32" x14ac:dyDescent="0.25">
      <c r="A598" s="11">
        <v>45903</v>
      </c>
      <c r="B598" s="25">
        <v>4176338437</v>
      </c>
      <c r="C598" s="12" t="s">
        <v>7214</v>
      </c>
      <c r="D598" s="16">
        <f t="shared" si="81"/>
        <v>45903</v>
      </c>
      <c r="G598" s="13" t="s">
        <v>7395</v>
      </c>
      <c r="I598" s="13" t="s">
        <v>7396</v>
      </c>
      <c r="J598" s="13" t="s">
        <v>1813</v>
      </c>
      <c r="K598" s="13" t="s">
        <v>51</v>
      </c>
      <c r="L598" s="25" t="str">
        <f>VLOOKUP($K598,TONG_SL!$A:$D,2,0)</f>
        <v>Mọc Nấm Hương 250g</v>
      </c>
      <c r="N598" s="25" t="str">
        <f t="shared" si="82"/>
        <v>K-C6</v>
      </c>
      <c r="Q598" s="25" t="str">
        <f>VLOOKUP(K598,TONG_SL!$A:$D,3,0)</f>
        <v>Túi</v>
      </c>
      <c r="R598" s="54">
        <v>4</v>
      </c>
      <c r="T598" s="1">
        <f>VLOOKUP(VLOOKUP(G598,Ma_KH!$A:$R,18,0)&amp;K598,Gia_MB!$A:$F,6,0)</f>
        <v>46000</v>
      </c>
      <c r="U598" s="14">
        <f t="shared" si="84"/>
        <v>184000</v>
      </c>
      <c r="W598" s="64">
        <f t="shared" si="83"/>
        <v>0</v>
      </c>
      <c r="X598" s="3" t="str">
        <f t="shared" si="85"/>
        <v>8</v>
      </c>
      <c r="Z598" s="14">
        <f t="shared" si="86"/>
        <v>14720</v>
      </c>
      <c r="AA598" s="7">
        <f>VLOOKUP(G598,Ma_KH!$A:$R,14,0)</f>
        <v>60</v>
      </c>
      <c r="AD598" s="7" t="str">
        <f>IFERROR(VLOOKUP(J598,'Chuyển Mã'!$B$3:$C$9,2,0),"")</f>
        <v>Hà Nội</v>
      </c>
      <c r="AE598" s="7" t="str">
        <f t="shared" si="79"/>
        <v>Mọc Nấm Hương 250g</v>
      </c>
      <c r="AF598" s="7">
        <f t="shared" si="80"/>
        <v>4</v>
      </c>
    </row>
    <row r="599" spans="1:32" x14ac:dyDescent="0.25">
      <c r="A599" s="11">
        <v>45903</v>
      </c>
      <c r="B599" s="25">
        <v>4176338437</v>
      </c>
      <c r="C599" s="12" t="s">
        <v>7214</v>
      </c>
      <c r="D599" s="16">
        <f t="shared" si="81"/>
        <v>45903</v>
      </c>
      <c r="G599" s="13" t="s">
        <v>7395</v>
      </c>
      <c r="I599" s="13" t="s">
        <v>7396</v>
      </c>
      <c r="J599" s="13" t="s">
        <v>1813</v>
      </c>
      <c r="K599" s="13" t="s">
        <v>32</v>
      </c>
      <c r="L599" s="25" t="str">
        <f>VLOOKUP($K599,TONG_SL!$A:$D,2,0)</f>
        <v>Giò Tai Lưỡi Xào 250</v>
      </c>
      <c r="N599" s="25" t="str">
        <f t="shared" si="82"/>
        <v>K-C6</v>
      </c>
      <c r="Q599" s="25" t="str">
        <f>VLOOKUP(K599,TONG_SL!$A:$D,3,0)</f>
        <v>Túi</v>
      </c>
      <c r="R599" s="54">
        <v>3</v>
      </c>
      <c r="T599" s="1">
        <f>VLOOKUP(VLOOKUP(G599,Ma_KH!$A:$R,18,0)&amp;K599,Gia_MB!$A:$F,6,0)</f>
        <v>50183</v>
      </c>
      <c r="U599" s="14">
        <f t="shared" si="84"/>
        <v>150549</v>
      </c>
      <c r="W599" s="64">
        <f t="shared" si="83"/>
        <v>0</v>
      </c>
      <c r="X599" s="3" t="str">
        <f t="shared" si="85"/>
        <v>8</v>
      </c>
      <c r="Z599" s="14">
        <f t="shared" si="86"/>
        <v>12043.92</v>
      </c>
      <c r="AA599" s="7">
        <f>VLOOKUP(G599,Ma_KH!$A:$R,14,0)</f>
        <v>60</v>
      </c>
      <c r="AD599" s="7" t="str">
        <f>IFERROR(VLOOKUP(J599,'Chuyển Mã'!$B$3:$C$9,2,0),"")</f>
        <v>Hà Nội</v>
      </c>
      <c r="AE599" s="7" t="str">
        <f t="shared" si="79"/>
        <v>Giò Tai Lưỡi Xào 250</v>
      </c>
      <c r="AF599" s="7">
        <f t="shared" si="80"/>
        <v>3</v>
      </c>
    </row>
    <row r="600" spans="1:32" x14ac:dyDescent="0.25">
      <c r="A600" s="11">
        <v>45903</v>
      </c>
      <c r="B600" s="25">
        <v>4176494217</v>
      </c>
      <c r="C600" s="12" t="s">
        <v>7214</v>
      </c>
      <c r="D600" s="16">
        <f t="shared" si="81"/>
        <v>45903</v>
      </c>
      <c r="G600" s="13" t="s">
        <v>7397</v>
      </c>
      <c r="I600" s="13" t="s">
        <v>7398</v>
      </c>
      <c r="J600" s="13" t="s">
        <v>1813</v>
      </c>
      <c r="K600" s="13" t="s">
        <v>27</v>
      </c>
      <c r="L600" s="25" t="str">
        <f>VLOOKUP($K600,TONG_SL!$A:$D,2,0)</f>
        <v>Chân giò heo muối 300g</v>
      </c>
      <c r="N600" s="25" t="str">
        <f t="shared" si="82"/>
        <v>K-C6</v>
      </c>
      <c r="Q600" s="25" t="str">
        <f>VLOOKUP(K600,TONG_SL!$A:$D,3,0)</f>
        <v>Túi</v>
      </c>
      <c r="R600" s="54">
        <v>10</v>
      </c>
      <c r="T600" s="1">
        <f>VLOOKUP(VLOOKUP(G600,Ma_KH!$A:$R,18,0)&amp;K600,Gia_MB!$A:$F,6,0)</f>
        <v>73431</v>
      </c>
      <c r="U600" s="14">
        <f t="shared" si="84"/>
        <v>734310</v>
      </c>
      <c r="W600" s="64">
        <f t="shared" si="83"/>
        <v>0</v>
      </c>
      <c r="X600" s="3" t="str">
        <f t="shared" si="85"/>
        <v>8</v>
      </c>
      <c r="Z600" s="14">
        <f t="shared" si="86"/>
        <v>58744.800000000003</v>
      </c>
      <c r="AA600" s="7">
        <f>VLOOKUP(G600,Ma_KH!$A:$R,14,0)</f>
        <v>60</v>
      </c>
      <c r="AD600" s="7" t="str">
        <f>IFERROR(VLOOKUP(J600,'Chuyển Mã'!$B$3:$C$9,2,0),"")</f>
        <v>Hà Nội</v>
      </c>
      <c r="AE600" s="7" t="str">
        <f t="shared" si="79"/>
        <v>Chân giò heo muối 300g</v>
      </c>
      <c r="AF600" s="7">
        <f t="shared" si="80"/>
        <v>10</v>
      </c>
    </row>
    <row r="601" spans="1:32" x14ac:dyDescent="0.25">
      <c r="A601" s="11">
        <v>45903</v>
      </c>
      <c r="B601" s="25">
        <v>4176494217</v>
      </c>
      <c r="C601" s="12" t="s">
        <v>7214</v>
      </c>
      <c r="D601" s="16">
        <f t="shared" si="81"/>
        <v>45903</v>
      </c>
      <c r="G601" s="13" t="s">
        <v>7397</v>
      </c>
      <c r="I601" s="13" t="s">
        <v>7398</v>
      </c>
      <c r="J601" s="13" t="s">
        <v>1813</v>
      </c>
      <c r="K601" s="13" t="s">
        <v>35</v>
      </c>
      <c r="L601" s="25" t="str">
        <f>VLOOKUP($K601,TONG_SL!$A:$D,2,0)</f>
        <v>Tai heo muối 200g</v>
      </c>
      <c r="N601" s="25" t="str">
        <f t="shared" si="82"/>
        <v>K-C6</v>
      </c>
      <c r="Q601" s="25" t="str">
        <f>VLOOKUP(K601,TONG_SL!$A:$D,3,0)</f>
        <v>Túi</v>
      </c>
      <c r="R601" s="54">
        <v>5</v>
      </c>
      <c r="T601" s="1">
        <f>VLOOKUP(VLOOKUP(G601,Ma_KH!$A:$R,18,0)&amp;K601,Gia_MB!$A:$F,6,0)</f>
        <v>55595</v>
      </c>
      <c r="U601" s="14">
        <f t="shared" si="84"/>
        <v>277975</v>
      </c>
      <c r="W601" s="64">
        <f t="shared" si="83"/>
        <v>0</v>
      </c>
      <c r="X601" s="3" t="str">
        <f t="shared" si="85"/>
        <v>8</v>
      </c>
      <c r="Z601" s="14">
        <f t="shared" si="86"/>
        <v>22238</v>
      </c>
      <c r="AA601" s="7">
        <f>VLOOKUP(G601,Ma_KH!$A:$R,14,0)</f>
        <v>60</v>
      </c>
      <c r="AD601" s="7" t="str">
        <f>IFERROR(VLOOKUP(J601,'Chuyển Mã'!$B$3:$C$9,2,0),"")</f>
        <v>Hà Nội</v>
      </c>
      <c r="AE601" s="7" t="str">
        <f t="shared" si="79"/>
        <v>Tai heo muối 200g</v>
      </c>
      <c r="AF601" s="7">
        <f t="shared" si="80"/>
        <v>5</v>
      </c>
    </row>
    <row r="602" spans="1:32" x14ac:dyDescent="0.25">
      <c r="A602" s="11">
        <v>45903</v>
      </c>
      <c r="B602" s="25">
        <v>4176494217</v>
      </c>
      <c r="C602" s="12" t="s">
        <v>7214</v>
      </c>
      <c r="D602" s="16">
        <f t="shared" si="81"/>
        <v>45903</v>
      </c>
      <c r="G602" s="13" t="s">
        <v>7397</v>
      </c>
      <c r="I602" s="13" t="s">
        <v>7398</v>
      </c>
      <c r="J602" s="13" t="s">
        <v>1813</v>
      </c>
      <c r="K602" s="13" t="s">
        <v>32</v>
      </c>
      <c r="L602" s="25" t="str">
        <f>VLOOKUP($K602,TONG_SL!$A:$D,2,0)</f>
        <v>Giò Tai Lưỡi Xào 250</v>
      </c>
      <c r="N602" s="25" t="str">
        <f t="shared" si="82"/>
        <v>K-C6</v>
      </c>
      <c r="Q602" s="25" t="str">
        <f>VLOOKUP(K602,TONG_SL!$A:$D,3,0)</f>
        <v>Túi</v>
      </c>
      <c r="R602" s="54">
        <v>5</v>
      </c>
      <c r="T602" s="1">
        <f>VLOOKUP(VLOOKUP(G602,Ma_KH!$A:$R,18,0)&amp;K602,Gia_MB!$A:$F,6,0)</f>
        <v>50183</v>
      </c>
      <c r="U602" s="14">
        <f t="shared" si="84"/>
        <v>250915</v>
      </c>
      <c r="W602" s="64">
        <f t="shared" si="83"/>
        <v>0</v>
      </c>
      <c r="X602" s="3" t="str">
        <f t="shared" si="85"/>
        <v>8</v>
      </c>
      <c r="Z602" s="14">
        <f t="shared" si="86"/>
        <v>20073.2</v>
      </c>
      <c r="AA602" s="7">
        <f>VLOOKUP(G602,Ma_KH!$A:$R,14,0)</f>
        <v>60</v>
      </c>
      <c r="AD602" s="7" t="str">
        <f>IFERROR(VLOOKUP(J602,'Chuyển Mã'!$B$3:$C$9,2,0),"")</f>
        <v>Hà Nội</v>
      </c>
      <c r="AE602" s="7" t="str">
        <f t="shared" si="79"/>
        <v>Giò Tai Lưỡi Xào 250</v>
      </c>
      <c r="AF602" s="7">
        <f t="shared" si="80"/>
        <v>5</v>
      </c>
    </row>
    <row r="603" spans="1:32" x14ac:dyDescent="0.25">
      <c r="A603" s="11">
        <v>45903</v>
      </c>
      <c r="B603" s="25">
        <v>4176494217</v>
      </c>
      <c r="C603" s="12" t="s">
        <v>7214</v>
      </c>
      <c r="D603" s="16">
        <f t="shared" si="81"/>
        <v>45903</v>
      </c>
      <c r="G603" s="13" t="s">
        <v>7397</v>
      </c>
      <c r="I603" s="13" t="s">
        <v>7398</v>
      </c>
      <c r="J603" s="13" t="s">
        <v>1813</v>
      </c>
      <c r="K603" s="13" t="s">
        <v>51</v>
      </c>
      <c r="L603" s="25" t="str">
        <f>VLOOKUP($K603,TONG_SL!$A:$D,2,0)</f>
        <v>Mọc Nấm Hương 250g</v>
      </c>
      <c r="N603" s="25" t="str">
        <f t="shared" si="82"/>
        <v>K-C6</v>
      </c>
      <c r="Q603" s="25" t="str">
        <f>VLOOKUP(K603,TONG_SL!$A:$D,3,0)</f>
        <v>Túi</v>
      </c>
      <c r="R603" s="54">
        <v>5</v>
      </c>
      <c r="T603" s="1">
        <f>VLOOKUP(VLOOKUP(G603,Ma_KH!$A:$R,18,0)&amp;K603,Gia_MB!$A:$F,6,0)</f>
        <v>46000</v>
      </c>
      <c r="U603" s="14">
        <f t="shared" si="84"/>
        <v>230000</v>
      </c>
      <c r="W603" s="64">
        <f t="shared" si="83"/>
        <v>0</v>
      </c>
      <c r="X603" s="3" t="str">
        <f t="shared" si="85"/>
        <v>8</v>
      </c>
      <c r="Z603" s="14">
        <f t="shared" si="86"/>
        <v>18400</v>
      </c>
      <c r="AA603" s="7">
        <f>VLOOKUP(G603,Ma_KH!$A:$R,14,0)</f>
        <v>60</v>
      </c>
      <c r="AD603" s="7" t="str">
        <f>IFERROR(VLOOKUP(J603,'Chuyển Mã'!$B$3:$C$9,2,0),"")</f>
        <v>Hà Nội</v>
      </c>
      <c r="AE603" s="7" t="str">
        <f t="shared" si="79"/>
        <v>Mọc Nấm Hương 250g</v>
      </c>
      <c r="AF603" s="7">
        <f t="shared" si="80"/>
        <v>5</v>
      </c>
    </row>
    <row r="604" spans="1:32" x14ac:dyDescent="0.25">
      <c r="A604" s="11">
        <v>45903</v>
      </c>
      <c r="B604" s="25">
        <v>4176494217</v>
      </c>
      <c r="C604" s="12" t="s">
        <v>7214</v>
      </c>
      <c r="D604" s="16">
        <f t="shared" si="81"/>
        <v>45903</v>
      </c>
      <c r="G604" s="13" t="s">
        <v>7397</v>
      </c>
      <c r="I604" s="13" t="s">
        <v>7398</v>
      </c>
      <c r="J604" s="13" t="s">
        <v>1813</v>
      </c>
      <c r="K604" s="13" t="s">
        <v>41</v>
      </c>
      <c r="L604" s="25" t="str">
        <f>VLOOKUP($K604,TONG_SL!$A:$D,2,0)</f>
        <v>Chả nướng 300g</v>
      </c>
      <c r="N604" s="25" t="str">
        <f t="shared" si="82"/>
        <v>K-C6</v>
      </c>
      <c r="Q604" s="25" t="str">
        <f>VLOOKUP(K604,TONG_SL!$A:$D,3,0)</f>
        <v>Túi</v>
      </c>
      <c r="R604" s="54">
        <v>3</v>
      </c>
      <c r="T604" s="1">
        <f>VLOOKUP(VLOOKUP(G604,Ma_KH!$A:$R,18,0)&amp;K604,Gia_MB!$A:$F,6,0)</f>
        <v>70950</v>
      </c>
      <c r="U604" s="14">
        <f t="shared" si="84"/>
        <v>212850</v>
      </c>
      <c r="W604" s="64">
        <f t="shared" si="83"/>
        <v>0</v>
      </c>
      <c r="X604" s="3" t="str">
        <f t="shared" si="85"/>
        <v>8</v>
      </c>
      <c r="Z604" s="14">
        <f t="shared" si="86"/>
        <v>17028</v>
      </c>
      <c r="AA604" s="7">
        <f>VLOOKUP(G604,Ma_KH!$A:$R,14,0)</f>
        <v>60</v>
      </c>
      <c r="AD604" s="7" t="str">
        <f>IFERROR(VLOOKUP(J604,'Chuyển Mã'!$B$3:$C$9,2,0),"")</f>
        <v>Hà Nội</v>
      </c>
      <c r="AE604" s="7" t="str">
        <f t="shared" si="79"/>
        <v>Chả nướng 300g</v>
      </c>
      <c r="AF604" s="7">
        <f t="shared" si="80"/>
        <v>3</v>
      </c>
    </row>
    <row r="605" spans="1:32" x14ac:dyDescent="0.25">
      <c r="A605" s="11">
        <v>45903</v>
      </c>
      <c r="B605" s="25">
        <v>4176296913</v>
      </c>
      <c r="C605" s="12" t="s">
        <v>7214</v>
      </c>
      <c r="D605" s="16">
        <f t="shared" si="81"/>
        <v>45903</v>
      </c>
      <c r="G605" s="13" t="s">
        <v>7399</v>
      </c>
      <c r="I605" s="13" t="s">
        <v>7400</v>
      </c>
      <c r="J605" s="13" t="s">
        <v>1813</v>
      </c>
      <c r="K605" s="13" t="s">
        <v>27</v>
      </c>
      <c r="L605" s="25" t="str">
        <f>VLOOKUP($K605,TONG_SL!$A:$D,2,0)</f>
        <v>Chân giò heo muối 300g</v>
      </c>
      <c r="N605" s="25" t="str">
        <f t="shared" si="82"/>
        <v>K-C6</v>
      </c>
      <c r="Q605" s="25" t="str">
        <f>VLOOKUP(K605,TONG_SL!$A:$D,3,0)</f>
        <v>Túi</v>
      </c>
      <c r="R605" s="54">
        <v>5</v>
      </c>
      <c r="T605" s="1">
        <f>VLOOKUP(VLOOKUP(G605,Ma_KH!$A:$R,18,0)&amp;K605,Gia_MB!$A:$F,6,0)</f>
        <v>73431</v>
      </c>
      <c r="U605" s="14">
        <f t="shared" si="84"/>
        <v>367155</v>
      </c>
      <c r="W605" s="64">
        <f t="shared" si="83"/>
        <v>0</v>
      </c>
      <c r="X605" s="3" t="str">
        <f t="shared" si="85"/>
        <v>8</v>
      </c>
      <c r="Z605" s="14">
        <f t="shared" si="86"/>
        <v>29372.400000000001</v>
      </c>
      <c r="AA605" s="7">
        <f>VLOOKUP(G605,Ma_KH!$A:$R,14,0)</f>
        <v>60</v>
      </c>
      <c r="AD605" s="7" t="str">
        <f>IFERROR(VLOOKUP(J605,'Chuyển Mã'!$B$3:$C$9,2,0),"")</f>
        <v>Hà Nội</v>
      </c>
      <c r="AE605" s="7" t="str">
        <f t="shared" si="79"/>
        <v>Chân giò heo muối 300g</v>
      </c>
      <c r="AF605" s="7">
        <f t="shared" si="80"/>
        <v>5</v>
      </c>
    </row>
    <row r="606" spans="1:32" x14ac:dyDescent="0.25">
      <c r="A606" s="11">
        <v>45903</v>
      </c>
      <c r="B606" s="25">
        <v>4176296913</v>
      </c>
      <c r="C606" s="12" t="s">
        <v>7214</v>
      </c>
      <c r="D606" s="16">
        <f t="shared" si="81"/>
        <v>45903</v>
      </c>
      <c r="G606" s="13" t="s">
        <v>7399</v>
      </c>
      <c r="I606" s="13" t="s">
        <v>7400</v>
      </c>
      <c r="J606" s="13" t="s">
        <v>1813</v>
      </c>
      <c r="K606" s="13" t="s">
        <v>32</v>
      </c>
      <c r="L606" s="25" t="str">
        <f>VLOOKUP($K606,TONG_SL!$A:$D,2,0)</f>
        <v>Giò Tai Lưỡi Xào 250</v>
      </c>
      <c r="N606" s="25" t="str">
        <f t="shared" si="82"/>
        <v>K-C6</v>
      </c>
      <c r="Q606" s="25" t="str">
        <f>VLOOKUP(K606,TONG_SL!$A:$D,3,0)</f>
        <v>Túi</v>
      </c>
      <c r="R606" s="54">
        <v>5</v>
      </c>
      <c r="T606" s="1">
        <f>VLOOKUP(VLOOKUP(G606,Ma_KH!$A:$R,18,0)&amp;K606,Gia_MB!$A:$F,6,0)</f>
        <v>50183</v>
      </c>
      <c r="U606" s="14">
        <f t="shared" si="84"/>
        <v>250915</v>
      </c>
      <c r="W606" s="64">
        <f t="shared" si="83"/>
        <v>0</v>
      </c>
      <c r="X606" s="3" t="str">
        <f t="shared" si="85"/>
        <v>8</v>
      </c>
      <c r="Z606" s="14">
        <f t="shared" si="86"/>
        <v>20073.2</v>
      </c>
      <c r="AA606" s="7">
        <f>VLOOKUP(G606,Ma_KH!$A:$R,14,0)</f>
        <v>60</v>
      </c>
      <c r="AD606" s="7" t="str">
        <f>IFERROR(VLOOKUP(J606,'Chuyển Mã'!$B$3:$C$9,2,0),"")</f>
        <v>Hà Nội</v>
      </c>
      <c r="AE606" s="7" t="str">
        <f t="shared" si="79"/>
        <v>Giò Tai Lưỡi Xào 250</v>
      </c>
      <c r="AF606" s="7">
        <f t="shared" si="80"/>
        <v>5</v>
      </c>
    </row>
    <row r="607" spans="1:32" x14ac:dyDescent="0.25">
      <c r="A607" s="11">
        <v>45903</v>
      </c>
      <c r="B607" s="25">
        <v>4176296913</v>
      </c>
      <c r="C607" s="12" t="s">
        <v>7214</v>
      </c>
      <c r="D607" s="16">
        <f t="shared" si="81"/>
        <v>45903</v>
      </c>
      <c r="G607" s="13" t="s">
        <v>7399</v>
      </c>
      <c r="I607" s="13" t="s">
        <v>7400</v>
      </c>
      <c r="J607" s="13" t="s">
        <v>1813</v>
      </c>
      <c r="K607" s="13" t="s">
        <v>51</v>
      </c>
      <c r="L607" s="25" t="str">
        <f>VLOOKUP($K607,TONG_SL!$A:$D,2,0)</f>
        <v>Mọc Nấm Hương 250g</v>
      </c>
      <c r="N607" s="25" t="str">
        <f t="shared" si="82"/>
        <v>K-C6</v>
      </c>
      <c r="Q607" s="25" t="str">
        <f>VLOOKUP(K607,TONG_SL!$A:$D,3,0)</f>
        <v>Túi</v>
      </c>
      <c r="R607" s="54">
        <v>5</v>
      </c>
      <c r="T607" s="1">
        <f>VLOOKUP(VLOOKUP(G607,Ma_KH!$A:$R,18,0)&amp;K607,Gia_MB!$A:$F,6,0)</f>
        <v>46000</v>
      </c>
      <c r="U607" s="14">
        <f t="shared" si="84"/>
        <v>230000</v>
      </c>
      <c r="W607" s="64">
        <f t="shared" si="83"/>
        <v>0</v>
      </c>
      <c r="X607" s="3" t="str">
        <f t="shared" si="85"/>
        <v>8</v>
      </c>
      <c r="Z607" s="14">
        <f t="shared" si="86"/>
        <v>18400</v>
      </c>
      <c r="AA607" s="7">
        <f>VLOOKUP(G607,Ma_KH!$A:$R,14,0)</f>
        <v>60</v>
      </c>
      <c r="AD607" s="7" t="str">
        <f>IFERROR(VLOOKUP(J607,'Chuyển Mã'!$B$3:$C$9,2,0),"")</f>
        <v>Hà Nội</v>
      </c>
      <c r="AE607" s="7" t="str">
        <f t="shared" si="79"/>
        <v>Mọc Nấm Hương 250g</v>
      </c>
      <c r="AF607" s="7">
        <f t="shared" si="80"/>
        <v>5</v>
      </c>
    </row>
    <row r="608" spans="1:32" x14ac:dyDescent="0.25">
      <c r="A608" s="11">
        <v>45903</v>
      </c>
      <c r="B608" s="25">
        <v>4176514510</v>
      </c>
      <c r="C608" s="12" t="s">
        <v>7214</v>
      </c>
      <c r="D608" s="16">
        <f t="shared" si="81"/>
        <v>45903</v>
      </c>
      <c r="G608" s="13" t="s">
        <v>7401</v>
      </c>
      <c r="I608" s="13" t="s">
        <v>7402</v>
      </c>
      <c r="J608" s="13" t="s">
        <v>1813</v>
      </c>
      <c r="K608" s="13" t="s">
        <v>30</v>
      </c>
      <c r="L608" s="25" t="str">
        <f>VLOOKUP($K608,TONG_SL!$A:$D,2,0)</f>
        <v>Gà muối 500g</v>
      </c>
      <c r="N608" s="25" t="str">
        <f t="shared" si="82"/>
        <v>K-C6</v>
      </c>
      <c r="Q608" s="25" t="str">
        <f>VLOOKUP(K608,TONG_SL!$A:$D,3,0)</f>
        <v>Túi</v>
      </c>
      <c r="R608" s="54">
        <v>5</v>
      </c>
      <c r="T608" s="1">
        <f>VLOOKUP(VLOOKUP(G608,Ma_KH!$A:$R,18,0)&amp;K608,Gia_MB!$A:$F,6,0)</f>
        <v>111058</v>
      </c>
      <c r="U608" s="14">
        <f t="shared" si="84"/>
        <v>555290</v>
      </c>
      <c r="W608" s="64">
        <f t="shared" si="83"/>
        <v>0</v>
      </c>
      <c r="X608" s="3" t="str">
        <f t="shared" si="85"/>
        <v>8</v>
      </c>
      <c r="Z608" s="14">
        <f t="shared" si="86"/>
        <v>44423.200000000004</v>
      </c>
      <c r="AA608" s="7">
        <f>VLOOKUP(G608,Ma_KH!$A:$R,14,0)</f>
        <v>60</v>
      </c>
      <c r="AD608" s="7" t="str">
        <f>IFERROR(VLOOKUP(J608,'Chuyển Mã'!$B$3:$C$9,2,0),"")</f>
        <v>Hà Nội</v>
      </c>
      <c r="AE608" s="7" t="str">
        <f t="shared" si="79"/>
        <v>Gà muối 500g</v>
      </c>
      <c r="AF608" s="7">
        <f t="shared" si="80"/>
        <v>5</v>
      </c>
    </row>
    <row r="609" spans="1:32" x14ac:dyDescent="0.25">
      <c r="A609" s="11">
        <v>45903</v>
      </c>
      <c r="B609" s="25">
        <v>4176514510</v>
      </c>
      <c r="C609" s="12" t="s">
        <v>7214</v>
      </c>
      <c r="D609" s="16">
        <f t="shared" si="81"/>
        <v>45903</v>
      </c>
      <c r="G609" s="13" t="s">
        <v>7401</v>
      </c>
      <c r="I609" s="13" t="s">
        <v>7402</v>
      </c>
      <c r="J609" s="13" t="s">
        <v>1813</v>
      </c>
      <c r="K609" s="13" t="s">
        <v>27</v>
      </c>
      <c r="L609" s="25" t="str">
        <f>VLOOKUP($K609,TONG_SL!$A:$D,2,0)</f>
        <v>Chân giò heo muối 300g</v>
      </c>
      <c r="N609" s="25" t="str">
        <f t="shared" si="82"/>
        <v>K-C6</v>
      </c>
      <c r="Q609" s="25" t="str">
        <f>VLOOKUP(K609,TONG_SL!$A:$D,3,0)</f>
        <v>Túi</v>
      </c>
      <c r="R609" s="54">
        <v>5</v>
      </c>
      <c r="T609" s="1">
        <f>VLOOKUP(VLOOKUP(G609,Ma_KH!$A:$R,18,0)&amp;K609,Gia_MB!$A:$F,6,0)</f>
        <v>73431</v>
      </c>
      <c r="U609" s="14">
        <f t="shared" si="84"/>
        <v>367155</v>
      </c>
      <c r="W609" s="64">
        <f t="shared" si="83"/>
        <v>0</v>
      </c>
      <c r="X609" s="3" t="str">
        <f t="shared" si="85"/>
        <v>8</v>
      </c>
      <c r="Z609" s="14">
        <f t="shared" si="86"/>
        <v>29372.400000000001</v>
      </c>
      <c r="AA609" s="7">
        <f>VLOOKUP(G609,Ma_KH!$A:$R,14,0)</f>
        <v>60</v>
      </c>
      <c r="AD609" s="7" t="str">
        <f>IFERROR(VLOOKUP(J609,'Chuyển Mã'!$B$3:$C$9,2,0),"")</f>
        <v>Hà Nội</v>
      </c>
      <c r="AE609" s="7" t="str">
        <f t="shared" si="79"/>
        <v>Chân giò heo muối 300g</v>
      </c>
      <c r="AF609" s="7">
        <f t="shared" si="80"/>
        <v>5</v>
      </c>
    </row>
    <row r="610" spans="1:32" x14ac:dyDescent="0.25">
      <c r="A610" s="11">
        <v>45903</v>
      </c>
      <c r="B610" s="25">
        <v>4176514510</v>
      </c>
      <c r="C610" s="12" t="s">
        <v>7214</v>
      </c>
      <c r="D610" s="16">
        <f t="shared" si="81"/>
        <v>45903</v>
      </c>
      <c r="G610" s="13" t="s">
        <v>7401</v>
      </c>
      <c r="I610" s="13" t="s">
        <v>7402</v>
      </c>
      <c r="J610" s="13" t="s">
        <v>1813</v>
      </c>
      <c r="K610" s="13" t="s">
        <v>32</v>
      </c>
      <c r="L610" s="25" t="str">
        <f>VLOOKUP($K610,TONG_SL!$A:$D,2,0)</f>
        <v>Giò Tai Lưỡi Xào 250</v>
      </c>
      <c r="N610" s="25" t="str">
        <f t="shared" si="82"/>
        <v>K-C6</v>
      </c>
      <c r="Q610" s="25" t="str">
        <f>VLOOKUP(K610,TONG_SL!$A:$D,3,0)</f>
        <v>Túi</v>
      </c>
      <c r="R610" s="54">
        <v>5</v>
      </c>
      <c r="T610" s="1">
        <f>VLOOKUP(VLOOKUP(G610,Ma_KH!$A:$R,18,0)&amp;K610,Gia_MB!$A:$F,6,0)</f>
        <v>50183</v>
      </c>
      <c r="U610" s="14">
        <f t="shared" si="84"/>
        <v>250915</v>
      </c>
      <c r="W610" s="64">
        <f t="shared" si="83"/>
        <v>0</v>
      </c>
      <c r="X610" s="3" t="str">
        <f t="shared" si="85"/>
        <v>8</v>
      </c>
      <c r="Z610" s="14">
        <f t="shared" si="86"/>
        <v>20073.2</v>
      </c>
      <c r="AA610" s="7">
        <f>VLOOKUP(G610,Ma_KH!$A:$R,14,0)</f>
        <v>60</v>
      </c>
      <c r="AD610" s="7" t="str">
        <f>IFERROR(VLOOKUP(J610,'Chuyển Mã'!$B$3:$C$9,2,0),"")</f>
        <v>Hà Nội</v>
      </c>
      <c r="AE610" s="7" t="str">
        <f t="shared" si="79"/>
        <v>Giò Tai Lưỡi Xào 250</v>
      </c>
      <c r="AF610" s="7">
        <f t="shared" si="80"/>
        <v>5</v>
      </c>
    </row>
    <row r="611" spans="1:32" x14ac:dyDescent="0.25">
      <c r="A611" s="11">
        <v>45903</v>
      </c>
      <c r="B611" s="25">
        <v>4176514510</v>
      </c>
      <c r="C611" s="12" t="s">
        <v>7214</v>
      </c>
      <c r="D611" s="16">
        <f t="shared" si="81"/>
        <v>45903</v>
      </c>
      <c r="G611" s="13" t="s">
        <v>7401</v>
      </c>
      <c r="I611" s="13" t="s">
        <v>7402</v>
      </c>
      <c r="J611" s="13" t="s">
        <v>1813</v>
      </c>
      <c r="K611" s="13" t="s">
        <v>39</v>
      </c>
      <c r="L611" s="25" t="str">
        <f>VLOOKUP($K611,TONG_SL!$A:$D,2,0)</f>
        <v>Chả cốm 300g</v>
      </c>
      <c r="N611" s="25" t="str">
        <f t="shared" si="82"/>
        <v>K-C6</v>
      </c>
      <c r="Q611" s="25" t="str">
        <f>VLOOKUP(K611,TONG_SL!$A:$D,3,0)</f>
        <v>Túi</v>
      </c>
      <c r="R611" s="54">
        <v>3</v>
      </c>
      <c r="T611" s="1">
        <f>VLOOKUP(VLOOKUP(G611,Ma_KH!$A:$R,18,0)&amp;K611,Gia_MB!$A:$F,6,0)</f>
        <v>74250</v>
      </c>
      <c r="U611" s="14">
        <f t="shared" si="84"/>
        <v>222750</v>
      </c>
      <c r="W611" s="64">
        <f t="shared" si="83"/>
        <v>0</v>
      </c>
      <c r="X611" s="3" t="str">
        <f t="shared" si="85"/>
        <v>8</v>
      </c>
      <c r="Z611" s="14">
        <f t="shared" si="86"/>
        <v>17820</v>
      </c>
      <c r="AA611" s="7">
        <f>VLOOKUP(G611,Ma_KH!$A:$R,14,0)</f>
        <v>60</v>
      </c>
      <c r="AD611" s="7" t="str">
        <f>IFERROR(VLOOKUP(J611,'Chuyển Mã'!$B$3:$C$9,2,0),"")</f>
        <v>Hà Nội</v>
      </c>
      <c r="AE611" s="7" t="str">
        <f t="shared" si="79"/>
        <v>Chả cốm 300g</v>
      </c>
      <c r="AF611" s="7">
        <f t="shared" si="80"/>
        <v>3</v>
      </c>
    </row>
    <row r="612" spans="1:32" x14ac:dyDescent="0.25">
      <c r="A612" s="11">
        <v>45903</v>
      </c>
      <c r="B612" s="25">
        <v>4176514510</v>
      </c>
      <c r="C612" s="12" t="s">
        <v>7214</v>
      </c>
      <c r="D612" s="16">
        <f t="shared" si="81"/>
        <v>45903</v>
      </c>
      <c r="G612" s="13" t="s">
        <v>7401</v>
      </c>
      <c r="I612" s="13" t="s">
        <v>7402</v>
      </c>
      <c r="J612" s="13" t="s">
        <v>1813</v>
      </c>
      <c r="K612" s="13" t="s">
        <v>41</v>
      </c>
      <c r="L612" s="25" t="str">
        <f>VLOOKUP($K612,TONG_SL!$A:$D,2,0)</f>
        <v>Chả nướng 300g</v>
      </c>
      <c r="N612" s="25" t="str">
        <f t="shared" si="82"/>
        <v>K-C6</v>
      </c>
      <c r="Q612" s="25" t="str">
        <f>VLOOKUP(K612,TONG_SL!$A:$D,3,0)</f>
        <v>Túi</v>
      </c>
      <c r="R612" s="54">
        <v>3</v>
      </c>
      <c r="T612" s="1">
        <f>VLOOKUP(VLOOKUP(G612,Ma_KH!$A:$R,18,0)&amp;K612,Gia_MB!$A:$F,6,0)</f>
        <v>70950</v>
      </c>
      <c r="U612" s="14">
        <f t="shared" si="84"/>
        <v>212850</v>
      </c>
      <c r="W612" s="64">
        <f t="shared" si="83"/>
        <v>0</v>
      </c>
      <c r="X612" s="3" t="str">
        <f t="shared" si="85"/>
        <v>8</v>
      </c>
      <c r="Z612" s="14">
        <f t="shared" si="86"/>
        <v>17028</v>
      </c>
      <c r="AA612" s="7">
        <f>VLOOKUP(G612,Ma_KH!$A:$R,14,0)</f>
        <v>60</v>
      </c>
      <c r="AD612" s="7" t="str">
        <f>IFERROR(VLOOKUP(J612,'Chuyển Mã'!$B$3:$C$9,2,0),"")</f>
        <v>Hà Nội</v>
      </c>
      <c r="AE612" s="7" t="str">
        <f t="shared" si="79"/>
        <v>Chả nướng 300g</v>
      </c>
      <c r="AF612" s="7">
        <f t="shared" si="80"/>
        <v>3</v>
      </c>
    </row>
    <row r="613" spans="1:32" x14ac:dyDescent="0.25">
      <c r="A613" s="11">
        <v>45903</v>
      </c>
      <c r="B613" s="25">
        <v>4176521439</v>
      </c>
      <c r="C613" s="12" t="s">
        <v>7214</v>
      </c>
      <c r="D613" s="16">
        <f t="shared" si="81"/>
        <v>45903</v>
      </c>
      <c r="G613" s="13" t="s">
        <v>7403</v>
      </c>
      <c r="I613" s="13" t="s">
        <v>7404</v>
      </c>
      <c r="J613" s="13" t="s">
        <v>1813</v>
      </c>
      <c r="K613" s="13" t="s">
        <v>27</v>
      </c>
      <c r="L613" s="25" t="str">
        <f>VLOOKUP($K613,TONG_SL!$A:$D,2,0)</f>
        <v>Chân giò heo muối 300g</v>
      </c>
      <c r="N613" s="25" t="str">
        <f t="shared" si="82"/>
        <v>K-C6</v>
      </c>
      <c r="Q613" s="25" t="str">
        <f>VLOOKUP(K613,TONG_SL!$A:$D,3,0)</f>
        <v>Túi</v>
      </c>
      <c r="R613" s="54">
        <v>5</v>
      </c>
      <c r="T613" s="1">
        <f>VLOOKUP(VLOOKUP(G613,Ma_KH!$A:$R,18,0)&amp;K613,Gia_MB!$A:$F,6,0)</f>
        <v>73431</v>
      </c>
      <c r="U613" s="14">
        <f t="shared" si="84"/>
        <v>367155</v>
      </c>
      <c r="W613" s="64">
        <f t="shared" si="83"/>
        <v>0</v>
      </c>
      <c r="X613" s="3" t="str">
        <f t="shared" si="85"/>
        <v>8</v>
      </c>
      <c r="Z613" s="14">
        <f t="shared" si="86"/>
        <v>29372.400000000001</v>
      </c>
      <c r="AA613" s="7">
        <f>VLOOKUP(G613,Ma_KH!$A:$R,14,0)</f>
        <v>60</v>
      </c>
      <c r="AD613" s="7" t="str">
        <f>IFERROR(VLOOKUP(J613,'Chuyển Mã'!$B$3:$C$9,2,0),"")</f>
        <v>Hà Nội</v>
      </c>
      <c r="AE613" s="7" t="str">
        <f t="shared" si="79"/>
        <v>Chân giò heo muối 300g</v>
      </c>
      <c r="AF613" s="7">
        <f t="shared" si="80"/>
        <v>5</v>
      </c>
    </row>
    <row r="614" spans="1:32" x14ac:dyDescent="0.25">
      <c r="A614" s="11">
        <v>45903</v>
      </c>
      <c r="B614" s="25">
        <v>4176521439</v>
      </c>
      <c r="C614" s="12" t="s">
        <v>7214</v>
      </c>
      <c r="D614" s="16">
        <f t="shared" si="81"/>
        <v>45903</v>
      </c>
      <c r="G614" s="13" t="s">
        <v>7403</v>
      </c>
      <c r="I614" s="13" t="s">
        <v>7404</v>
      </c>
      <c r="J614" s="13" t="s">
        <v>1813</v>
      </c>
      <c r="K614" s="13" t="s">
        <v>32</v>
      </c>
      <c r="L614" s="25" t="str">
        <f>VLOOKUP($K614,TONG_SL!$A:$D,2,0)</f>
        <v>Giò Tai Lưỡi Xào 250</v>
      </c>
      <c r="N614" s="25" t="str">
        <f t="shared" si="82"/>
        <v>K-C6</v>
      </c>
      <c r="Q614" s="25" t="str">
        <f>VLOOKUP(K614,TONG_SL!$A:$D,3,0)</f>
        <v>Túi</v>
      </c>
      <c r="R614" s="54">
        <v>3</v>
      </c>
      <c r="T614" s="1">
        <f>VLOOKUP(VLOOKUP(G614,Ma_KH!$A:$R,18,0)&amp;K614,Gia_MB!$A:$F,6,0)</f>
        <v>50183</v>
      </c>
      <c r="U614" s="14">
        <f t="shared" si="84"/>
        <v>150549</v>
      </c>
      <c r="W614" s="64">
        <f t="shared" si="83"/>
        <v>0</v>
      </c>
      <c r="X614" s="3" t="str">
        <f t="shared" si="85"/>
        <v>8</v>
      </c>
      <c r="Z614" s="14">
        <f t="shared" si="86"/>
        <v>12043.92</v>
      </c>
      <c r="AA614" s="7">
        <f>VLOOKUP(G614,Ma_KH!$A:$R,14,0)</f>
        <v>60</v>
      </c>
      <c r="AD614" s="7" t="str">
        <f>IFERROR(VLOOKUP(J614,'Chuyển Mã'!$B$3:$C$9,2,0),"")</f>
        <v>Hà Nội</v>
      </c>
      <c r="AE614" s="7" t="str">
        <f t="shared" si="79"/>
        <v>Giò Tai Lưỡi Xào 250</v>
      </c>
      <c r="AF614" s="7">
        <f t="shared" si="80"/>
        <v>3</v>
      </c>
    </row>
    <row r="615" spans="1:32" x14ac:dyDescent="0.25">
      <c r="A615" s="11">
        <v>45903</v>
      </c>
      <c r="B615" s="25">
        <v>4176521439</v>
      </c>
      <c r="C615" s="12" t="s">
        <v>7214</v>
      </c>
      <c r="D615" s="16">
        <f t="shared" si="81"/>
        <v>45903</v>
      </c>
      <c r="G615" s="13" t="s">
        <v>7403</v>
      </c>
      <c r="I615" s="13" t="s">
        <v>7404</v>
      </c>
      <c r="J615" s="13" t="s">
        <v>1813</v>
      </c>
      <c r="K615" s="13" t="s">
        <v>51</v>
      </c>
      <c r="L615" s="25" t="str">
        <f>VLOOKUP($K615,TONG_SL!$A:$D,2,0)</f>
        <v>Mọc Nấm Hương 250g</v>
      </c>
      <c r="N615" s="25" t="str">
        <f t="shared" si="82"/>
        <v>K-C6</v>
      </c>
      <c r="Q615" s="25" t="str">
        <f>VLOOKUP(K615,TONG_SL!$A:$D,3,0)</f>
        <v>Túi</v>
      </c>
      <c r="R615" s="54">
        <v>3</v>
      </c>
      <c r="T615" s="1">
        <f>VLOOKUP(VLOOKUP(G615,Ma_KH!$A:$R,18,0)&amp;K615,Gia_MB!$A:$F,6,0)</f>
        <v>46000</v>
      </c>
      <c r="U615" s="14">
        <f t="shared" si="84"/>
        <v>138000</v>
      </c>
      <c r="W615" s="64">
        <f t="shared" si="83"/>
        <v>0</v>
      </c>
      <c r="X615" s="3" t="str">
        <f t="shared" si="85"/>
        <v>8</v>
      </c>
      <c r="Z615" s="14">
        <f t="shared" si="86"/>
        <v>11040</v>
      </c>
      <c r="AA615" s="7">
        <f>VLOOKUP(G615,Ma_KH!$A:$R,14,0)</f>
        <v>60</v>
      </c>
      <c r="AD615" s="7" t="str">
        <f>IFERROR(VLOOKUP(J615,'Chuyển Mã'!$B$3:$C$9,2,0),"")</f>
        <v>Hà Nội</v>
      </c>
      <c r="AE615" s="7" t="str">
        <f t="shared" si="79"/>
        <v>Mọc Nấm Hương 250g</v>
      </c>
      <c r="AF615" s="7">
        <f t="shared" si="80"/>
        <v>3</v>
      </c>
    </row>
    <row r="616" spans="1:32" x14ac:dyDescent="0.25">
      <c r="A616" s="11">
        <v>45903</v>
      </c>
      <c r="B616" s="25">
        <v>4176521439</v>
      </c>
      <c r="C616" s="12" t="s">
        <v>7214</v>
      </c>
      <c r="D616" s="16">
        <f t="shared" si="81"/>
        <v>45903</v>
      </c>
      <c r="G616" s="13" t="s">
        <v>7403</v>
      </c>
      <c r="I616" s="13" t="s">
        <v>7404</v>
      </c>
      <c r="J616" s="13" t="s">
        <v>1813</v>
      </c>
      <c r="K616" s="13" t="s">
        <v>39</v>
      </c>
      <c r="L616" s="25" t="str">
        <f>VLOOKUP($K616,TONG_SL!$A:$D,2,0)</f>
        <v>Chả cốm 300g</v>
      </c>
      <c r="N616" s="25" t="str">
        <f t="shared" si="82"/>
        <v>K-C6</v>
      </c>
      <c r="Q616" s="25" t="str">
        <f>VLOOKUP(K616,TONG_SL!$A:$D,3,0)</f>
        <v>Túi</v>
      </c>
      <c r="R616" s="54">
        <v>3</v>
      </c>
      <c r="T616" s="1">
        <f>VLOOKUP(VLOOKUP(G616,Ma_KH!$A:$R,18,0)&amp;K616,Gia_MB!$A:$F,6,0)</f>
        <v>74250</v>
      </c>
      <c r="U616" s="14">
        <f t="shared" si="84"/>
        <v>222750</v>
      </c>
      <c r="W616" s="64">
        <f t="shared" si="83"/>
        <v>0</v>
      </c>
      <c r="X616" s="3" t="str">
        <f t="shared" si="85"/>
        <v>8</v>
      </c>
      <c r="Z616" s="14">
        <f t="shared" si="86"/>
        <v>17820</v>
      </c>
      <c r="AA616" s="7">
        <f>VLOOKUP(G616,Ma_KH!$A:$R,14,0)</f>
        <v>60</v>
      </c>
      <c r="AD616" s="7" t="str">
        <f>IFERROR(VLOOKUP(J616,'Chuyển Mã'!$B$3:$C$9,2,0),"")</f>
        <v>Hà Nội</v>
      </c>
      <c r="AE616" s="7" t="str">
        <f t="shared" si="79"/>
        <v>Chả cốm 300g</v>
      </c>
      <c r="AF616" s="7">
        <f t="shared" si="80"/>
        <v>3</v>
      </c>
    </row>
    <row r="617" spans="1:32" x14ac:dyDescent="0.25">
      <c r="A617" s="11">
        <v>45903</v>
      </c>
      <c r="B617" s="25">
        <v>4176355503</v>
      </c>
      <c r="C617" s="12" t="s">
        <v>7214</v>
      </c>
      <c r="D617" s="16">
        <f t="shared" si="81"/>
        <v>45903</v>
      </c>
      <c r="G617" s="13" t="s">
        <v>7405</v>
      </c>
      <c r="I617" s="13" t="s">
        <v>7406</v>
      </c>
      <c r="J617" s="13" t="s">
        <v>1813</v>
      </c>
      <c r="K617" s="13" t="s">
        <v>32</v>
      </c>
      <c r="L617" s="25" t="str">
        <f>VLOOKUP($K617,TONG_SL!$A:$D,2,0)</f>
        <v>Giò Tai Lưỡi Xào 250</v>
      </c>
      <c r="N617" s="25" t="str">
        <f t="shared" si="82"/>
        <v>K-C6</v>
      </c>
      <c r="Q617" s="25" t="str">
        <f>VLOOKUP(K617,TONG_SL!$A:$D,3,0)</f>
        <v>Túi</v>
      </c>
      <c r="R617" s="54">
        <v>5</v>
      </c>
      <c r="T617" s="1">
        <f>VLOOKUP(VLOOKUP(G617,Ma_KH!$A:$R,18,0)&amp;K617,Gia_MB!$A:$F,6,0)</f>
        <v>50183</v>
      </c>
      <c r="U617" s="14">
        <f t="shared" si="84"/>
        <v>250915</v>
      </c>
      <c r="W617" s="64">
        <f t="shared" si="83"/>
        <v>0</v>
      </c>
      <c r="X617" s="3" t="str">
        <f t="shared" si="85"/>
        <v>8</v>
      </c>
      <c r="Z617" s="14">
        <f t="shared" si="86"/>
        <v>20073.2</v>
      </c>
      <c r="AA617" s="7">
        <f>VLOOKUP(G617,Ma_KH!$A:$R,14,0)</f>
        <v>60</v>
      </c>
      <c r="AD617" s="7" t="str">
        <f>IFERROR(VLOOKUP(J617,'Chuyển Mã'!$B$3:$C$9,2,0),"")</f>
        <v>Hà Nội</v>
      </c>
      <c r="AE617" s="7" t="str">
        <f t="shared" si="79"/>
        <v>Giò Tai Lưỡi Xào 250</v>
      </c>
      <c r="AF617" s="7">
        <f t="shared" si="80"/>
        <v>5</v>
      </c>
    </row>
    <row r="618" spans="1:32" x14ac:dyDescent="0.25">
      <c r="A618" s="11">
        <v>45903</v>
      </c>
      <c r="B618" s="25">
        <v>4176355503</v>
      </c>
      <c r="C618" s="12" t="s">
        <v>7214</v>
      </c>
      <c r="D618" s="16">
        <f t="shared" si="81"/>
        <v>45903</v>
      </c>
      <c r="G618" s="13" t="s">
        <v>7405</v>
      </c>
      <c r="I618" s="13" t="s">
        <v>7406</v>
      </c>
      <c r="J618" s="13" t="s">
        <v>1813</v>
      </c>
      <c r="K618" s="13" t="s">
        <v>51</v>
      </c>
      <c r="L618" s="25" t="str">
        <f>VLOOKUP($K618,TONG_SL!$A:$D,2,0)</f>
        <v>Mọc Nấm Hương 250g</v>
      </c>
      <c r="N618" s="25" t="str">
        <f t="shared" si="82"/>
        <v>K-C6</v>
      </c>
      <c r="Q618" s="25" t="str">
        <f>VLOOKUP(K618,TONG_SL!$A:$D,3,0)</f>
        <v>Túi</v>
      </c>
      <c r="R618" s="54">
        <v>5</v>
      </c>
      <c r="T618" s="1">
        <f>VLOOKUP(VLOOKUP(G618,Ma_KH!$A:$R,18,0)&amp;K618,Gia_MB!$A:$F,6,0)</f>
        <v>46000</v>
      </c>
      <c r="U618" s="14">
        <f t="shared" si="84"/>
        <v>230000</v>
      </c>
      <c r="W618" s="64">
        <f t="shared" si="83"/>
        <v>0</v>
      </c>
      <c r="X618" s="3" t="str">
        <f t="shared" si="85"/>
        <v>8</v>
      </c>
      <c r="Z618" s="14">
        <f t="shared" si="86"/>
        <v>18400</v>
      </c>
      <c r="AA618" s="7">
        <f>VLOOKUP(G618,Ma_KH!$A:$R,14,0)</f>
        <v>60</v>
      </c>
      <c r="AD618" s="7" t="str">
        <f>IFERROR(VLOOKUP(J618,'Chuyển Mã'!$B$3:$C$9,2,0),"")</f>
        <v>Hà Nội</v>
      </c>
      <c r="AE618" s="7" t="str">
        <f t="shared" si="79"/>
        <v>Mọc Nấm Hương 250g</v>
      </c>
      <c r="AF618" s="7">
        <f t="shared" si="80"/>
        <v>5</v>
      </c>
    </row>
    <row r="619" spans="1:32" x14ac:dyDescent="0.25">
      <c r="A619" s="11">
        <v>45903</v>
      </c>
      <c r="B619" s="25">
        <v>4176355503</v>
      </c>
      <c r="C619" s="12" t="s">
        <v>7214</v>
      </c>
      <c r="D619" s="16">
        <f t="shared" si="81"/>
        <v>45903</v>
      </c>
      <c r="G619" s="13" t="s">
        <v>7405</v>
      </c>
      <c r="I619" s="13" t="s">
        <v>7406</v>
      </c>
      <c r="J619" s="13" t="s">
        <v>1813</v>
      </c>
      <c r="K619" s="13" t="s">
        <v>35</v>
      </c>
      <c r="L619" s="25" t="str">
        <f>VLOOKUP($K619,TONG_SL!$A:$D,2,0)</f>
        <v>Tai heo muối 200g</v>
      </c>
      <c r="N619" s="25" t="str">
        <f t="shared" si="82"/>
        <v>K-C6</v>
      </c>
      <c r="Q619" s="25" t="str">
        <f>VLOOKUP(K619,TONG_SL!$A:$D,3,0)</f>
        <v>Túi</v>
      </c>
      <c r="R619" s="54">
        <v>5</v>
      </c>
      <c r="T619" s="1">
        <f>VLOOKUP(VLOOKUP(G619,Ma_KH!$A:$R,18,0)&amp;K619,Gia_MB!$A:$F,6,0)</f>
        <v>55595</v>
      </c>
      <c r="U619" s="14">
        <f t="shared" si="84"/>
        <v>277975</v>
      </c>
      <c r="W619" s="64">
        <f t="shared" si="83"/>
        <v>0</v>
      </c>
      <c r="X619" s="3" t="str">
        <f t="shared" si="85"/>
        <v>8</v>
      </c>
      <c r="Z619" s="14">
        <f t="shared" si="86"/>
        <v>22238</v>
      </c>
      <c r="AA619" s="7">
        <f>VLOOKUP(G619,Ma_KH!$A:$R,14,0)</f>
        <v>60</v>
      </c>
      <c r="AD619" s="7" t="str">
        <f>IFERROR(VLOOKUP(J619,'Chuyển Mã'!$B$3:$C$9,2,0),"")</f>
        <v>Hà Nội</v>
      </c>
      <c r="AE619" s="7" t="str">
        <f t="shared" si="79"/>
        <v>Tai heo muối 200g</v>
      </c>
      <c r="AF619" s="7">
        <f t="shared" si="80"/>
        <v>5</v>
      </c>
    </row>
    <row r="620" spans="1:32" x14ac:dyDescent="0.25">
      <c r="A620" s="11">
        <v>45903</v>
      </c>
      <c r="B620" s="25">
        <v>4176355503</v>
      </c>
      <c r="C620" s="12" t="s">
        <v>7214</v>
      </c>
      <c r="D620" s="16">
        <f t="shared" si="81"/>
        <v>45903</v>
      </c>
      <c r="G620" s="13" t="s">
        <v>7405</v>
      </c>
      <c r="I620" s="13" t="s">
        <v>7406</v>
      </c>
      <c r="J620" s="13" t="s">
        <v>1813</v>
      </c>
      <c r="K620" s="13" t="s">
        <v>27</v>
      </c>
      <c r="L620" s="25" t="str">
        <f>VLOOKUP($K620,TONG_SL!$A:$D,2,0)</f>
        <v>Chân giò heo muối 300g</v>
      </c>
      <c r="N620" s="25" t="str">
        <f t="shared" si="82"/>
        <v>K-C6</v>
      </c>
      <c r="Q620" s="25" t="str">
        <f>VLOOKUP(K620,TONG_SL!$A:$D,3,0)</f>
        <v>Túi</v>
      </c>
      <c r="R620" s="54">
        <v>5</v>
      </c>
      <c r="T620" s="1">
        <f>VLOOKUP(VLOOKUP(G620,Ma_KH!$A:$R,18,0)&amp;K620,Gia_MB!$A:$F,6,0)</f>
        <v>73431</v>
      </c>
      <c r="U620" s="14">
        <f t="shared" si="84"/>
        <v>367155</v>
      </c>
      <c r="W620" s="64">
        <f t="shared" si="83"/>
        <v>0</v>
      </c>
      <c r="X620" s="3" t="str">
        <f t="shared" si="85"/>
        <v>8</v>
      </c>
      <c r="Z620" s="14">
        <f t="shared" si="86"/>
        <v>29372.400000000001</v>
      </c>
      <c r="AA620" s="7">
        <f>VLOOKUP(G620,Ma_KH!$A:$R,14,0)</f>
        <v>60</v>
      </c>
      <c r="AD620" s="7" t="str">
        <f>IFERROR(VLOOKUP(J620,'Chuyển Mã'!$B$3:$C$9,2,0),"")</f>
        <v>Hà Nội</v>
      </c>
      <c r="AE620" s="7" t="str">
        <f t="shared" si="79"/>
        <v>Chân giò heo muối 300g</v>
      </c>
      <c r="AF620" s="7">
        <f t="shared" si="80"/>
        <v>5</v>
      </c>
    </row>
    <row r="621" spans="1:32" x14ac:dyDescent="0.25">
      <c r="A621" s="11">
        <v>45903</v>
      </c>
      <c r="B621" s="25">
        <v>4176355503</v>
      </c>
      <c r="C621" s="12" t="s">
        <v>7214</v>
      </c>
      <c r="D621" s="16">
        <f t="shared" si="81"/>
        <v>45903</v>
      </c>
      <c r="G621" s="13" t="s">
        <v>7405</v>
      </c>
      <c r="I621" s="13" t="s">
        <v>7406</v>
      </c>
      <c r="J621" s="13" t="s">
        <v>1813</v>
      </c>
      <c r="K621" s="13" t="s">
        <v>30</v>
      </c>
      <c r="L621" s="25" t="str">
        <f>VLOOKUP($K621,TONG_SL!$A:$D,2,0)</f>
        <v>Gà muối 500g</v>
      </c>
      <c r="N621" s="25" t="str">
        <f t="shared" si="82"/>
        <v>K-C6</v>
      </c>
      <c r="Q621" s="25" t="str">
        <f>VLOOKUP(K621,TONG_SL!$A:$D,3,0)</f>
        <v>Túi</v>
      </c>
      <c r="R621" s="54">
        <v>5</v>
      </c>
      <c r="T621" s="1">
        <f>VLOOKUP(VLOOKUP(G621,Ma_KH!$A:$R,18,0)&amp;K621,Gia_MB!$A:$F,6,0)</f>
        <v>111058</v>
      </c>
      <c r="U621" s="14">
        <f t="shared" si="84"/>
        <v>555290</v>
      </c>
      <c r="W621" s="64">
        <f t="shared" si="83"/>
        <v>0</v>
      </c>
      <c r="X621" s="3" t="str">
        <f t="shared" si="85"/>
        <v>8</v>
      </c>
      <c r="Z621" s="14">
        <f t="shared" si="86"/>
        <v>44423.200000000004</v>
      </c>
      <c r="AA621" s="7">
        <f>VLOOKUP(G621,Ma_KH!$A:$R,14,0)</f>
        <v>60</v>
      </c>
      <c r="AD621" s="7" t="str">
        <f>IFERROR(VLOOKUP(J621,'Chuyển Mã'!$B$3:$C$9,2,0),"")</f>
        <v>Hà Nội</v>
      </c>
      <c r="AE621" s="7" t="str">
        <f t="shared" si="79"/>
        <v>Gà muối 500g</v>
      </c>
      <c r="AF621" s="7">
        <f t="shared" si="80"/>
        <v>5</v>
      </c>
    </row>
    <row r="622" spans="1:32" x14ac:dyDescent="0.25">
      <c r="A622" s="11">
        <v>45903</v>
      </c>
      <c r="B622" s="25">
        <v>4176349323</v>
      </c>
      <c r="C622" s="12" t="s">
        <v>7214</v>
      </c>
      <c r="D622" s="16">
        <f t="shared" si="81"/>
        <v>45903</v>
      </c>
      <c r="G622" s="13" t="s">
        <v>7407</v>
      </c>
      <c r="I622" s="13" t="s">
        <v>7408</v>
      </c>
      <c r="J622" s="13" t="s">
        <v>1813</v>
      </c>
      <c r="K622" s="13" t="s">
        <v>30</v>
      </c>
      <c r="L622" s="25" t="str">
        <f>VLOOKUP($K622,TONG_SL!$A:$D,2,0)</f>
        <v>Gà muối 500g</v>
      </c>
      <c r="N622" s="25" t="str">
        <f t="shared" si="82"/>
        <v>K-C6</v>
      </c>
      <c r="Q622" s="25" t="str">
        <f>VLOOKUP(K622,TONG_SL!$A:$D,3,0)</f>
        <v>Túi</v>
      </c>
      <c r="R622" s="54">
        <v>8</v>
      </c>
      <c r="T622" s="1">
        <f>VLOOKUP(VLOOKUP(G622,Ma_KH!$A:$R,18,0)&amp;K622,Gia_MB!$A:$F,6,0)</f>
        <v>111058</v>
      </c>
      <c r="U622" s="14">
        <f t="shared" si="84"/>
        <v>888464</v>
      </c>
      <c r="W622" s="64">
        <f t="shared" si="83"/>
        <v>0</v>
      </c>
      <c r="X622" s="3" t="str">
        <f t="shared" si="85"/>
        <v>8</v>
      </c>
      <c r="Z622" s="14">
        <f t="shared" si="86"/>
        <v>71077.119999999995</v>
      </c>
      <c r="AA622" s="7">
        <f>VLOOKUP(G622,Ma_KH!$A:$R,14,0)</f>
        <v>60</v>
      </c>
      <c r="AD622" s="7" t="str">
        <f>IFERROR(VLOOKUP(J622,'Chuyển Mã'!$B$3:$C$9,2,0),"")</f>
        <v>Hà Nội</v>
      </c>
      <c r="AE622" s="7" t="str">
        <f t="shared" si="79"/>
        <v>Gà muối 500g</v>
      </c>
      <c r="AF622" s="7">
        <f t="shared" si="80"/>
        <v>8</v>
      </c>
    </row>
    <row r="623" spans="1:32" x14ac:dyDescent="0.25">
      <c r="A623" s="11">
        <v>45903</v>
      </c>
      <c r="B623" s="25">
        <v>4176337934</v>
      </c>
      <c r="C623" s="12" t="s">
        <v>7214</v>
      </c>
      <c r="D623" s="16">
        <f t="shared" si="81"/>
        <v>45903</v>
      </c>
      <c r="G623" s="13" t="s">
        <v>7409</v>
      </c>
      <c r="I623" s="13" t="s">
        <v>7410</v>
      </c>
      <c r="J623" s="13" t="s">
        <v>1813</v>
      </c>
      <c r="K623" s="13" t="s">
        <v>27</v>
      </c>
      <c r="L623" s="25" t="str">
        <f>VLOOKUP($K623,TONG_SL!$A:$D,2,0)</f>
        <v>Chân giò heo muối 300g</v>
      </c>
      <c r="N623" s="25" t="str">
        <f t="shared" si="82"/>
        <v>K-C6</v>
      </c>
      <c r="Q623" s="25" t="str">
        <f>VLOOKUP(K623,TONG_SL!$A:$D,3,0)</f>
        <v>Túi</v>
      </c>
      <c r="R623" s="54">
        <v>5</v>
      </c>
      <c r="T623" s="1">
        <f>VLOOKUP(VLOOKUP(G623,Ma_KH!$A:$R,18,0)&amp;K623,Gia_MB!$A:$F,6,0)</f>
        <v>73431</v>
      </c>
      <c r="U623" s="14">
        <f t="shared" si="84"/>
        <v>367155</v>
      </c>
      <c r="W623" s="64">
        <f t="shared" si="83"/>
        <v>0</v>
      </c>
      <c r="X623" s="3" t="str">
        <f t="shared" si="85"/>
        <v>8</v>
      </c>
      <c r="Z623" s="14">
        <f t="shared" si="86"/>
        <v>29372.400000000001</v>
      </c>
      <c r="AA623" s="7">
        <f>VLOOKUP(G623,Ma_KH!$A:$R,14,0)</f>
        <v>60</v>
      </c>
      <c r="AD623" s="7" t="str">
        <f>IFERROR(VLOOKUP(J623,'Chuyển Mã'!$B$3:$C$9,2,0),"")</f>
        <v>Hà Nội</v>
      </c>
      <c r="AE623" s="7" t="str">
        <f t="shared" si="79"/>
        <v>Chân giò heo muối 300g</v>
      </c>
      <c r="AF623" s="7">
        <f t="shared" si="80"/>
        <v>5</v>
      </c>
    </row>
    <row r="624" spans="1:32" x14ac:dyDescent="0.25">
      <c r="A624" s="11">
        <v>45903</v>
      </c>
      <c r="B624" s="25">
        <v>4176337934</v>
      </c>
      <c r="C624" s="12" t="s">
        <v>7214</v>
      </c>
      <c r="D624" s="16">
        <f t="shared" si="81"/>
        <v>45903</v>
      </c>
      <c r="G624" s="13" t="s">
        <v>7409</v>
      </c>
      <c r="I624" s="13" t="s">
        <v>7410</v>
      </c>
      <c r="J624" s="13" t="s">
        <v>1813</v>
      </c>
      <c r="K624" s="13" t="s">
        <v>30</v>
      </c>
      <c r="L624" s="25" t="str">
        <f>VLOOKUP($K624,TONG_SL!$A:$D,2,0)</f>
        <v>Gà muối 500g</v>
      </c>
      <c r="N624" s="25" t="str">
        <f t="shared" si="82"/>
        <v>K-C6</v>
      </c>
      <c r="Q624" s="25" t="str">
        <f>VLOOKUP(K624,TONG_SL!$A:$D,3,0)</f>
        <v>Túi</v>
      </c>
      <c r="R624" s="54">
        <v>3</v>
      </c>
      <c r="T624" s="1">
        <f>VLOOKUP(VLOOKUP(G624,Ma_KH!$A:$R,18,0)&amp;K624,Gia_MB!$A:$F,6,0)</f>
        <v>111058</v>
      </c>
      <c r="U624" s="14">
        <f t="shared" si="84"/>
        <v>333174</v>
      </c>
      <c r="W624" s="64">
        <f t="shared" si="83"/>
        <v>0</v>
      </c>
      <c r="X624" s="3" t="str">
        <f t="shared" si="85"/>
        <v>8</v>
      </c>
      <c r="Z624" s="14">
        <f t="shared" si="86"/>
        <v>26653.920000000002</v>
      </c>
      <c r="AA624" s="7">
        <f>VLOOKUP(G624,Ma_KH!$A:$R,14,0)</f>
        <v>60</v>
      </c>
      <c r="AD624" s="7" t="str">
        <f>IFERROR(VLOOKUP(J624,'Chuyển Mã'!$B$3:$C$9,2,0),"")</f>
        <v>Hà Nội</v>
      </c>
      <c r="AE624" s="7" t="str">
        <f t="shared" si="79"/>
        <v>Gà muối 500g</v>
      </c>
      <c r="AF624" s="7">
        <f t="shared" si="80"/>
        <v>3</v>
      </c>
    </row>
    <row r="625" spans="1:32" x14ac:dyDescent="0.25">
      <c r="A625" s="11">
        <v>45903</v>
      </c>
      <c r="B625" s="25">
        <v>4176337934</v>
      </c>
      <c r="C625" s="12" t="s">
        <v>7214</v>
      </c>
      <c r="D625" s="16">
        <f t="shared" si="81"/>
        <v>45903</v>
      </c>
      <c r="G625" s="13" t="s">
        <v>7409</v>
      </c>
      <c r="I625" s="13" t="s">
        <v>7410</v>
      </c>
      <c r="J625" s="13" t="s">
        <v>1813</v>
      </c>
      <c r="K625" s="13" t="s">
        <v>32</v>
      </c>
      <c r="L625" s="25" t="str">
        <f>VLOOKUP($K625,TONG_SL!$A:$D,2,0)</f>
        <v>Giò Tai Lưỡi Xào 250</v>
      </c>
      <c r="N625" s="25" t="str">
        <f t="shared" si="82"/>
        <v>K-C6</v>
      </c>
      <c r="Q625" s="25" t="str">
        <f>VLOOKUP(K625,TONG_SL!$A:$D,3,0)</f>
        <v>Túi</v>
      </c>
      <c r="R625" s="54">
        <v>3</v>
      </c>
      <c r="T625" s="1">
        <f>VLOOKUP(VLOOKUP(G625,Ma_KH!$A:$R,18,0)&amp;K625,Gia_MB!$A:$F,6,0)</f>
        <v>50183</v>
      </c>
      <c r="U625" s="14">
        <f t="shared" si="84"/>
        <v>150549</v>
      </c>
      <c r="W625" s="64">
        <f t="shared" si="83"/>
        <v>0</v>
      </c>
      <c r="X625" s="3" t="str">
        <f t="shared" si="85"/>
        <v>8</v>
      </c>
      <c r="Z625" s="14">
        <f t="shared" si="86"/>
        <v>12043.92</v>
      </c>
      <c r="AA625" s="7">
        <f>VLOOKUP(G625,Ma_KH!$A:$R,14,0)</f>
        <v>60</v>
      </c>
      <c r="AD625" s="7" t="str">
        <f>IFERROR(VLOOKUP(J625,'Chuyển Mã'!$B$3:$C$9,2,0),"")</f>
        <v>Hà Nội</v>
      </c>
      <c r="AE625" s="7" t="str">
        <f t="shared" si="79"/>
        <v>Giò Tai Lưỡi Xào 250</v>
      </c>
      <c r="AF625" s="7">
        <f t="shared" si="80"/>
        <v>3</v>
      </c>
    </row>
    <row r="626" spans="1:32" x14ac:dyDescent="0.25">
      <c r="A626" s="11">
        <v>45903</v>
      </c>
      <c r="B626" s="25">
        <v>4176357391</v>
      </c>
      <c r="C626" s="12" t="s">
        <v>7214</v>
      </c>
      <c r="D626" s="16">
        <f t="shared" si="81"/>
        <v>45903</v>
      </c>
      <c r="G626" s="13" t="s">
        <v>7411</v>
      </c>
      <c r="I626" s="13" t="s">
        <v>7412</v>
      </c>
      <c r="J626" s="13" t="s">
        <v>1813</v>
      </c>
      <c r="K626" s="13" t="s">
        <v>27</v>
      </c>
      <c r="L626" s="25" t="str">
        <f>VLOOKUP($K626,TONG_SL!$A:$D,2,0)</f>
        <v>Chân giò heo muối 300g</v>
      </c>
      <c r="N626" s="25" t="str">
        <f t="shared" si="82"/>
        <v>K-C6</v>
      </c>
      <c r="Q626" s="25" t="str">
        <f>VLOOKUP(K626,TONG_SL!$A:$D,3,0)</f>
        <v>Túi</v>
      </c>
      <c r="R626" s="54">
        <v>5</v>
      </c>
      <c r="T626" s="1">
        <f>VLOOKUP(VLOOKUP(G626,Ma_KH!$A:$R,18,0)&amp;K626,Gia_MB!$A:$F,6,0)</f>
        <v>73431</v>
      </c>
      <c r="U626" s="14">
        <f t="shared" si="84"/>
        <v>367155</v>
      </c>
      <c r="W626" s="64">
        <f t="shared" si="83"/>
        <v>0</v>
      </c>
      <c r="X626" s="3" t="str">
        <f t="shared" si="85"/>
        <v>8</v>
      </c>
      <c r="Z626" s="14">
        <f t="shared" si="86"/>
        <v>29372.400000000001</v>
      </c>
      <c r="AA626" s="7">
        <f>VLOOKUP(G626,Ma_KH!$A:$R,14,0)</f>
        <v>60</v>
      </c>
      <c r="AD626" s="7" t="str">
        <f>IFERROR(VLOOKUP(J626,'Chuyển Mã'!$B$3:$C$9,2,0),"")</f>
        <v>Hà Nội</v>
      </c>
      <c r="AE626" s="7" t="str">
        <f t="shared" si="79"/>
        <v>Chân giò heo muối 300g</v>
      </c>
      <c r="AF626" s="7">
        <f t="shared" si="80"/>
        <v>5</v>
      </c>
    </row>
    <row r="627" spans="1:32" x14ac:dyDescent="0.25">
      <c r="A627" s="11">
        <v>45903</v>
      </c>
      <c r="B627" s="25">
        <v>4176357391</v>
      </c>
      <c r="C627" s="12" t="s">
        <v>7214</v>
      </c>
      <c r="D627" s="16">
        <f t="shared" si="81"/>
        <v>45903</v>
      </c>
      <c r="G627" s="13" t="s">
        <v>7411</v>
      </c>
      <c r="I627" s="13" t="s">
        <v>7412</v>
      </c>
      <c r="J627" s="13" t="s">
        <v>1813</v>
      </c>
      <c r="K627" s="13" t="s">
        <v>30</v>
      </c>
      <c r="L627" s="25" t="str">
        <f>VLOOKUP($K627,TONG_SL!$A:$D,2,0)</f>
        <v>Gà muối 500g</v>
      </c>
      <c r="N627" s="25" t="str">
        <f t="shared" si="82"/>
        <v>K-C6</v>
      </c>
      <c r="Q627" s="25" t="str">
        <f>VLOOKUP(K627,TONG_SL!$A:$D,3,0)</f>
        <v>Túi</v>
      </c>
      <c r="R627" s="54">
        <v>5</v>
      </c>
      <c r="T627" s="1">
        <f>VLOOKUP(VLOOKUP(G627,Ma_KH!$A:$R,18,0)&amp;K627,Gia_MB!$A:$F,6,0)</f>
        <v>111058</v>
      </c>
      <c r="U627" s="14">
        <f t="shared" si="84"/>
        <v>555290</v>
      </c>
      <c r="W627" s="64">
        <f t="shared" si="83"/>
        <v>0</v>
      </c>
      <c r="X627" s="3" t="str">
        <f t="shared" si="85"/>
        <v>8</v>
      </c>
      <c r="Z627" s="14">
        <f t="shared" si="86"/>
        <v>44423.200000000004</v>
      </c>
      <c r="AA627" s="7">
        <f>VLOOKUP(G627,Ma_KH!$A:$R,14,0)</f>
        <v>60</v>
      </c>
      <c r="AD627" s="7" t="str">
        <f>IFERROR(VLOOKUP(J627,'Chuyển Mã'!$B$3:$C$9,2,0),"")</f>
        <v>Hà Nội</v>
      </c>
      <c r="AE627" s="7" t="str">
        <f t="shared" si="79"/>
        <v>Gà muối 500g</v>
      </c>
      <c r="AF627" s="7">
        <f t="shared" si="80"/>
        <v>5</v>
      </c>
    </row>
    <row r="628" spans="1:32" x14ac:dyDescent="0.25">
      <c r="A628" s="11">
        <v>45903</v>
      </c>
      <c r="B628" s="25">
        <v>4176357391</v>
      </c>
      <c r="C628" s="12" t="s">
        <v>7214</v>
      </c>
      <c r="D628" s="16">
        <f t="shared" si="81"/>
        <v>45903</v>
      </c>
      <c r="G628" s="13" t="s">
        <v>7411</v>
      </c>
      <c r="I628" s="13" t="s">
        <v>7412</v>
      </c>
      <c r="J628" s="13" t="s">
        <v>1813</v>
      </c>
      <c r="K628" s="13" t="s">
        <v>32</v>
      </c>
      <c r="L628" s="25" t="str">
        <f>VLOOKUP($K628,TONG_SL!$A:$D,2,0)</f>
        <v>Giò Tai Lưỡi Xào 250</v>
      </c>
      <c r="N628" s="25" t="str">
        <f t="shared" si="82"/>
        <v>K-C6</v>
      </c>
      <c r="Q628" s="25" t="str">
        <f>VLOOKUP(K628,TONG_SL!$A:$D,3,0)</f>
        <v>Túi</v>
      </c>
      <c r="R628" s="54">
        <v>5</v>
      </c>
      <c r="T628" s="1">
        <f>VLOOKUP(VLOOKUP(G628,Ma_KH!$A:$R,18,0)&amp;K628,Gia_MB!$A:$F,6,0)</f>
        <v>50183</v>
      </c>
      <c r="U628" s="14">
        <f t="shared" si="84"/>
        <v>250915</v>
      </c>
      <c r="W628" s="64">
        <f t="shared" si="83"/>
        <v>0</v>
      </c>
      <c r="X628" s="3" t="str">
        <f t="shared" si="85"/>
        <v>8</v>
      </c>
      <c r="Z628" s="14">
        <f t="shared" si="86"/>
        <v>20073.2</v>
      </c>
      <c r="AA628" s="7">
        <f>VLOOKUP(G628,Ma_KH!$A:$R,14,0)</f>
        <v>60</v>
      </c>
      <c r="AD628" s="7" t="str">
        <f>IFERROR(VLOOKUP(J628,'Chuyển Mã'!$B$3:$C$9,2,0),"")</f>
        <v>Hà Nội</v>
      </c>
      <c r="AE628" s="7" t="str">
        <f t="shared" si="79"/>
        <v>Giò Tai Lưỡi Xào 250</v>
      </c>
      <c r="AF628" s="7">
        <f t="shared" si="80"/>
        <v>5</v>
      </c>
    </row>
    <row r="629" spans="1:32" x14ac:dyDescent="0.25">
      <c r="A629" s="11">
        <v>45903</v>
      </c>
      <c r="B629" s="25">
        <v>4176357391</v>
      </c>
      <c r="C629" s="12" t="s">
        <v>7214</v>
      </c>
      <c r="D629" s="16">
        <f t="shared" si="81"/>
        <v>45903</v>
      </c>
      <c r="G629" s="13" t="s">
        <v>7411</v>
      </c>
      <c r="I629" s="13" t="s">
        <v>7412</v>
      </c>
      <c r="J629" s="13" t="s">
        <v>1813</v>
      </c>
      <c r="K629" s="13" t="s">
        <v>35</v>
      </c>
      <c r="L629" s="25" t="str">
        <f>VLOOKUP($K629,TONG_SL!$A:$D,2,0)</f>
        <v>Tai heo muối 200g</v>
      </c>
      <c r="N629" s="25" t="str">
        <f t="shared" si="82"/>
        <v>K-C6</v>
      </c>
      <c r="Q629" s="25" t="str">
        <f>VLOOKUP(K629,TONG_SL!$A:$D,3,0)</f>
        <v>Túi</v>
      </c>
      <c r="R629" s="54">
        <v>5</v>
      </c>
      <c r="T629" s="1">
        <f>VLOOKUP(VLOOKUP(G629,Ma_KH!$A:$R,18,0)&amp;K629,Gia_MB!$A:$F,6,0)</f>
        <v>55595</v>
      </c>
      <c r="U629" s="14">
        <f t="shared" si="84"/>
        <v>277975</v>
      </c>
      <c r="W629" s="64">
        <f t="shared" si="83"/>
        <v>0</v>
      </c>
      <c r="X629" s="3" t="str">
        <f t="shared" si="85"/>
        <v>8</v>
      </c>
      <c r="Z629" s="14">
        <f t="shared" si="86"/>
        <v>22238</v>
      </c>
      <c r="AA629" s="7">
        <f>VLOOKUP(G629,Ma_KH!$A:$R,14,0)</f>
        <v>60</v>
      </c>
      <c r="AD629" s="7" t="str">
        <f>IFERROR(VLOOKUP(J629,'Chuyển Mã'!$B$3:$C$9,2,0),"")</f>
        <v>Hà Nội</v>
      </c>
      <c r="AE629" s="7" t="str">
        <f t="shared" si="79"/>
        <v>Tai heo muối 200g</v>
      </c>
      <c r="AF629" s="7">
        <f t="shared" si="80"/>
        <v>5</v>
      </c>
    </row>
    <row r="630" spans="1:32" x14ac:dyDescent="0.25">
      <c r="A630" s="11">
        <v>45903</v>
      </c>
      <c r="B630" s="25">
        <v>4176338994</v>
      </c>
      <c r="C630" s="12" t="s">
        <v>7214</v>
      </c>
      <c r="D630" s="16">
        <f t="shared" si="81"/>
        <v>45903</v>
      </c>
      <c r="G630" s="13" t="s">
        <v>7413</v>
      </c>
      <c r="I630" s="13" t="s">
        <v>7414</v>
      </c>
      <c r="J630" s="13" t="s">
        <v>1813</v>
      </c>
      <c r="K630" s="13" t="s">
        <v>51</v>
      </c>
      <c r="L630" s="25" t="str">
        <f>VLOOKUP($K630,TONG_SL!$A:$D,2,0)</f>
        <v>Mọc Nấm Hương 250g</v>
      </c>
      <c r="N630" s="25" t="str">
        <f t="shared" si="82"/>
        <v>K-C6</v>
      </c>
      <c r="Q630" s="25" t="str">
        <f>VLOOKUP(K630,TONG_SL!$A:$D,3,0)</f>
        <v>Túi</v>
      </c>
      <c r="R630" s="54">
        <v>6</v>
      </c>
      <c r="T630" s="1">
        <f>VLOOKUP(VLOOKUP(G630,Ma_KH!$A:$R,18,0)&amp;K630,Gia_MB!$A:$F,6,0)</f>
        <v>46000</v>
      </c>
      <c r="U630" s="14">
        <f t="shared" si="84"/>
        <v>276000</v>
      </c>
      <c r="W630" s="64">
        <f t="shared" si="83"/>
        <v>0</v>
      </c>
      <c r="X630" s="3" t="str">
        <f t="shared" si="85"/>
        <v>8</v>
      </c>
      <c r="Z630" s="14">
        <f t="shared" si="86"/>
        <v>22080</v>
      </c>
      <c r="AA630" s="7">
        <f>VLOOKUP(G630,Ma_KH!$A:$R,14,0)</f>
        <v>60</v>
      </c>
      <c r="AD630" s="7" t="str">
        <f>IFERROR(VLOOKUP(J630,'Chuyển Mã'!$B$3:$C$9,2,0),"")</f>
        <v>Hà Nội</v>
      </c>
      <c r="AE630" s="7" t="str">
        <f t="shared" si="79"/>
        <v>Mọc Nấm Hương 250g</v>
      </c>
      <c r="AF630" s="7">
        <f t="shared" si="80"/>
        <v>6</v>
      </c>
    </row>
    <row r="631" spans="1:32" x14ac:dyDescent="0.25">
      <c r="A631" s="11">
        <v>45903</v>
      </c>
      <c r="B631" s="25">
        <v>4176338994</v>
      </c>
      <c r="C631" s="12" t="s">
        <v>7214</v>
      </c>
      <c r="D631" s="16">
        <f t="shared" si="81"/>
        <v>45903</v>
      </c>
      <c r="G631" s="13" t="s">
        <v>7413</v>
      </c>
      <c r="I631" s="13" t="s">
        <v>7414</v>
      </c>
      <c r="J631" s="13" t="s">
        <v>1813</v>
      </c>
      <c r="K631" s="13" t="s">
        <v>27</v>
      </c>
      <c r="L631" s="25" t="str">
        <f>VLOOKUP($K631,TONG_SL!$A:$D,2,0)</f>
        <v>Chân giò heo muối 300g</v>
      </c>
      <c r="N631" s="25" t="str">
        <f t="shared" si="82"/>
        <v>K-C6</v>
      </c>
      <c r="Q631" s="25" t="str">
        <f>VLOOKUP(K631,TONG_SL!$A:$D,3,0)</f>
        <v>Túi</v>
      </c>
      <c r="R631" s="54">
        <v>6</v>
      </c>
      <c r="T631" s="1">
        <f>VLOOKUP(VLOOKUP(G631,Ma_KH!$A:$R,18,0)&amp;K631,Gia_MB!$A:$F,6,0)</f>
        <v>73431</v>
      </c>
      <c r="U631" s="14">
        <f t="shared" si="84"/>
        <v>440586</v>
      </c>
      <c r="W631" s="64">
        <f t="shared" si="83"/>
        <v>0</v>
      </c>
      <c r="X631" s="3" t="str">
        <f t="shared" si="85"/>
        <v>8</v>
      </c>
      <c r="Z631" s="14">
        <f t="shared" si="86"/>
        <v>35246.879999999997</v>
      </c>
      <c r="AA631" s="7">
        <f>VLOOKUP(G631,Ma_KH!$A:$R,14,0)</f>
        <v>60</v>
      </c>
      <c r="AD631" s="7" t="str">
        <f>IFERROR(VLOOKUP(J631,'Chuyển Mã'!$B$3:$C$9,2,0),"")</f>
        <v>Hà Nội</v>
      </c>
      <c r="AE631" s="7" t="str">
        <f t="shared" si="79"/>
        <v>Chân giò heo muối 300g</v>
      </c>
      <c r="AF631" s="7">
        <f t="shared" si="80"/>
        <v>6</v>
      </c>
    </row>
    <row r="632" spans="1:32" x14ac:dyDescent="0.25">
      <c r="A632" s="11">
        <v>45903</v>
      </c>
      <c r="B632" s="25">
        <v>4176337764</v>
      </c>
      <c r="C632" s="12" t="s">
        <v>7214</v>
      </c>
      <c r="D632" s="16">
        <f t="shared" si="81"/>
        <v>45903</v>
      </c>
      <c r="G632" s="13" t="s">
        <v>7415</v>
      </c>
      <c r="I632" s="13" t="s">
        <v>7416</v>
      </c>
      <c r="J632" s="13" t="s">
        <v>1813</v>
      </c>
      <c r="K632" s="13" t="s">
        <v>27</v>
      </c>
      <c r="L632" s="25" t="str">
        <f>VLOOKUP($K632,TONG_SL!$A:$D,2,0)</f>
        <v>Chân giò heo muối 300g</v>
      </c>
      <c r="N632" s="25" t="str">
        <f t="shared" si="82"/>
        <v>K-C6</v>
      </c>
      <c r="Q632" s="25" t="str">
        <f>VLOOKUP(K632,TONG_SL!$A:$D,3,0)</f>
        <v>Túi</v>
      </c>
      <c r="R632" s="54">
        <v>6</v>
      </c>
      <c r="T632" s="1">
        <f>VLOOKUP(VLOOKUP(G632,Ma_KH!$A:$R,18,0)&amp;K632,Gia_MB!$A:$F,6,0)</f>
        <v>73431</v>
      </c>
      <c r="U632" s="14">
        <f t="shared" si="84"/>
        <v>440586</v>
      </c>
      <c r="W632" s="64">
        <f t="shared" si="83"/>
        <v>0</v>
      </c>
      <c r="X632" s="3" t="str">
        <f t="shared" si="85"/>
        <v>8</v>
      </c>
      <c r="Z632" s="14">
        <f t="shared" si="86"/>
        <v>35246.879999999997</v>
      </c>
      <c r="AA632" s="7">
        <f>VLOOKUP(G632,Ma_KH!$A:$R,14,0)</f>
        <v>60</v>
      </c>
      <c r="AD632" s="7" t="str">
        <f>IFERROR(VLOOKUP(J632,'Chuyển Mã'!$B$3:$C$9,2,0),"")</f>
        <v>Hà Nội</v>
      </c>
      <c r="AE632" s="7" t="str">
        <f t="shared" si="79"/>
        <v>Chân giò heo muối 300g</v>
      </c>
      <c r="AF632" s="7">
        <f t="shared" si="80"/>
        <v>6</v>
      </c>
    </row>
    <row r="633" spans="1:32" x14ac:dyDescent="0.25">
      <c r="A633" s="11">
        <v>45903</v>
      </c>
      <c r="B633" s="25">
        <v>4176337764</v>
      </c>
      <c r="C633" s="12" t="s">
        <v>7214</v>
      </c>
      <c r="D633" s="16">
        <f t="shared" si="81"/>
        <v>45903</v>
      </c>
      <c r="G633" s="13" t="s">
        <v>7415</v>
      </c>
      <c r="I633" s="13" t="s">
        <v>7416</v>
      </c>
      <c r="J633" s="13" t="s">
        <v>1813</v>
      </c>
      <c r="K633" s="13" t="s">
        <v>30</v>
      </c>
      <c r="L633" s="25" t="str">
        <f>VLOOKUP($K633,TONG_SL!$A:$D,2,0)</f>
        <v>Gà muối 500g</v>
      </c>
      <c r="N633" s="25" t="str">
        <f t="shared" si="82"/>
        <v>K-C6</v>
      </c>
      <c r="Q633" s="25" t="str">
        <f>VLOOKUP(K633,TONG_SL!$A:$D,3,0)</f>
        <v>Túi</v>
      </c>
      <c r="R633" s="54">
        <v>4</v>
      </c>
      <c r="T633" s="1">
        <f>VLOOKUP(VLOOKUP(G633,Ma_KH!$A:$R,18,0)&amp;K633,Gia_MB!$A:$F,6,0)</f>
        <v>111058</v>
      </c>
      <c r="U633" s="14">
        <f t="shared" si="84"/>
        <v>444232</v>
      </c>
      <c r="W633" s="64">
        <f t="shared" si="83"/>
        <v>0</v>
      </c>
      <c r="X633" s="3" t="str">
        <f t="shared" si="85"/>
        <v>8</v>
      </c>
      <c r="Z633" s="14">
        <f t="shared" si="86"/>
        <v>35538.559999999998</v>
      </c>
      <c r="AA633" s="7">
        <f>VLOOKUP(G633,Ma_KH!$A:$R,14,0)</f>
        <v>60</v>
      </c>
      <c r="AD633" s="7" t="str">
        <f>IFERROR(VLOOKUP(J633,'Chuyển Mã'!$B$3:$C$9,2,0),"")</f>
        <v>Hà Nội</v>
      </c>
      <c r="AE633" s="7" t="str">
        <f t="shared" si="79"/>
        <v>Gà muối 500g</v>
      </c>
      <c r="AF633" s="7">
        <f t="shared" si="80"/>
        <v>4</v>
      </c>
    </row>
    <row r="634" spans="1:32" x14ac:dyDescent="0.25">
      <c r="A634" s="11">
        <v>45903</v>
      </c>
      <c r="B634" s="25">
        <v>4176337764</v>
      </c>
      <c r="C634" s="12" t="s">
        <v>7214</v>
      </c>
      <c r="D634" s="16">
        <f t="shared" si="81"/>
        <v>45903</v>
      </c>
      <c r="G634" s="13" t="s">
        <v>7415</v>
      </c>
      <c r="I634" s="13" t="s">
        <v>7416</v>
      </c>
      <c r="J634" s="13" t="s">
        <v>1813</v>
      </c>
      <c r="K634" s="13" t="s">
        <v>51</v>
      </c>
      <c r="L634" s="25" t="str">
        <f>VLOOKUP($K634,TONG_SL!$A:$D,2,0)</f>
        <v>Mọc Nấm Hương 250g</v>
      </c>
      <c r="N634" s="25" t="str">
        <f t="shared" si="82"/>
        <v>K-C6</v>
      </c>
      <c r="Q634" s="25" t="str">
        <f>VLOOKUP(K634,TONG_SL!$A:$D,3,0)</f>
        <v>Túi</v>
      </c>
      <c r="R634" s="54">
        <v>4</v>
      </c>
      <c r="T634" s="1">
        <f>VLOOKUP(VLOOKUP(G634,Ma_KH!$A:$R,18,0)&amp;K634,Gia_MB!$A:$F,6,0)</f>
        <v>46000</v>
      </c>
      <c r="U634" s="14">
        <f t="shared" si="84"/>
        <v>184000</v>
      </c>
      <c r="W634" s="64">
        <f t="shared" si="83"/>
        <v>0</v>
      </c>
      <c r="X634" s="3" t="str">
        <f t="shared" si="85"/>
        <v>8</v>
      </c>
      <c r="Z634" s="14">
        <f t="shared" si="86"/>
        <v>14720</v>
      </c>
      <c r="AA634" s="7">
        <f>VLOOKUP(G634,Ma_KH!$A:$R,14,0)</f>
        <v>60</v>
      </c>
      <c r="AD634" s="7" t="str">
        <f>IFERROR(VLOOKUP(J634,'Chuyển Mã'!$B$3:$C$9,2,0),"")</f>
        <v>Hà Nội</v>
      </c>
      <c r="AE634" s="7" t="str">
        <f t="shared" si="79"/>
        <v>Mọc Nấm Hương 250g</v>
      </c>
      <c r="AF634" s="7">
        <f t="shared" si="80"/>
        <v>4</v>
      </c>
    </row>
    <row r="635" spans="1:32" x14ac:dyDescent="0.25">
      <c r="A635" s="11">
        <v>45903</v>
      </c>
      <c r="B635" s="25">
        <v>4176337941</v>
      </c>
      <c r="C635" s="12" t="s">
        <v>7214</v>
      </c>
      <c r="D635" s="16">
        <f t="shared" si="81"/>
        <v>45903</v>
      </c>
      <c r="G635" s="13" t="s">
        <v>7417</v>
      </c>
      <c r="I635" s="13" t="s">
        <v>7418</v>
      </c>
      <c r="J635" s="13" t="s">
        <v>1813</v>
      </c>
      <c r="K635" s="13" t="s">
        <v>51</v>
      </c>
      <c r="L635" s="25" t="str">
        <f>VLOOKUP($K635,TONG_SL!$A:$D,2,0)</f>
        <v>Mọc Nấm Hương 250g</v>
      </c>
      <c r="N635" s="25" t="str">
        <f t="shared" si="82"/>
        <v>K-C6</v>
      </c>
      <c r="Q635" s="25" t="str">
        <f>VLOOKUP(K635,TONG_SL!$A:$D,3,0)</f>
        <v>Túi</v>
      </c>
      <c r="R635" s="54">
        <v>6</v>
      </c>
      <c r="T635" s="1">
        <f>VLOOKUP(VLOOKUP(G635,Ma_KH!$A:$R,18,0)&amp;K635,Gia_MB!$A:$F,6,0)</f>
        <v>46000</v>
      </c>
      <c r="U635" s="14">
        <f t="shared" si="84"/>
        <v>276000</v>
      </c>
      <c r="W635" s="64">
        <f t="shared" si="83"/>
        <v>0</v>
      </c>
      <c r="X635" s="3" t="str">
        <f t="shared" si="85"/>
        <v>8</v>
      </c>
      <c r="Z635" s="14">
        <f t="shared" si="86"/>
        <v>22080</v>
      </c>
      <c r="AA635" s="7">
        <f>VLOOKUP(G635,Ma_KH!$A:$R,14,0)</f>
        <v>60</v>
      </c>
      <c r="AD635" s="7" t="str">
        <f>IFERROR(VLOOKUP(J635,'Chuyển Mã'!$B$3:$C$9,2,0),"")</f>
        <v>Hà Nội</v>
      </c>
      <c r="AE635" s="7" t="str">
        <f t="shared" si="79"/>
        <v>Mọc Nấm Hương 250g</v>
      </c>
      <c r="AF635" s="7">
        <f t="shared" si="80"/>
        <v>6</v>
      </c>
    </row>
    <row r="636" spans="1:32" x14ac:dyDescent="0.25">
      <c r="A636" s="11">
        <v>45903</v>
      </c>
      <c r="B636" s="25">
        <v>4176337941</v>
      </c>
      <c r="C636" s="12" t="s">
        <v>7214</v>
      </c>
      <c r="D636" s="16">
        <f t="shared" si="81"/>
        <v>45903</v>
      </c>
      <c r="G636" s="13" t="s">
        <v>7417</v>
      </c>
      <c r="I636" s="13" t="s">
        <v>7418</v>
      </c>
      <c r="J636" s="13" t="s">
        <v>1813</v>
      </c>
      <c r="K636" s="13" t="s">
        <v>32</v>
      </c>
      <c r="L636" s="25" t="str">
        <f>VLOOKUP($K636,TONG_SL!$A:$D,2,0)</f>
        <v>Giò Tai Lưỡi Xào 250</v>
      </c>
      <c r="N636" s="25" t="str">
        <f t="shared" si="82"/>
        <v>K-C6</v>
      </c>
      <c r="Q636" s="25" t="str">
        <f>VLOOKUP(K636,TONG_SL!$A:$D,3,0)</f>
        <v>Túi</v>
      </c>
      <c r="R636" s="54">
        <v>4</v>
      </c>
      <c r="T636" s="1">
        <f>VLOOKUP(VLOOKUP(G636,Ma_KH!$A:$R,18,0)&amp;K636,Gia_MB!$A:$F,6,0)</f>
        <v>50183</v>
      </c>
      <c r="U636" s="14">
        <f t="shared" si="84"/>
        <v>200732</v>
      </c>
      <c r="W636" s="64">
        <f t="shared" si="83"/>
        <v>0</v>
      </c>
      <c r="X636" s="3" t="str">
        <f t="shared" si="85"/>
        <v>8</v>
      </c>
      <c r="Z636" s="14">
        <f t="shared" si="86"/>
        <v>16058.56</v>
      </c>
      <c r="AA636" s="7">
        <f>VLOOKUP(G636,Ma_KH!$A:$R,14,0)</f>
        <v>60</v>
      </c>
      <c r="AD636" s="7" t="str">
        <f>IFERROR(VLOOKUP(J636,'Chuyển Mã'!$B$3:$C$9,2,0),"")</f>
        <v>Hà Nội</v>
      </c>
      <c r="AE636" s="7" t="str">
        <f t="shared" si="79"/>
        <v>Giò Tai Lưỡi Xào 250</v>
      </c>
      <c r="AF636" s="7">
        <f t="shared" si="80"/>
        <v>4</v>
      </c>
    </row>
    <row r="637" spans="1:32" x14ac:dyDescent="0.25">
      <c r="A637" s="11">
        <v>45903</v>
      </c>
      <c r="B637" s="25">
        <v>4176337941</v>
      </c>
      <c r="C637" s="12" t="s">
        <v>7214</v>
      </c>
      <c r="D637" s="16">
        <f t="shared" si="81"/>
        <v>45903</v>
      </c>
      <c r="G637" s="13" t="s">
        <v>7417</v>
      </c>
      <c r="I637" s="13" t="s">
        <v>7418</v>
      </c>
      <c r="J637" s="13" t="s">
        <v>1813</v>
      </c>
      <c r="K637" s="13" t="s">
        <v>27</v>
      </c>
      <c r="L637" s="25" t="str">
        <f>VLOOKUP($K637,TONG_SL!$A:$D,2,0)</f>
        <v>Chân giò heo muối 300g</v>
      </c>
      <c r="N637" s="25" t="str">
        <f t="shared" si="82"/>
        <v>K-C6</v>
      </c>
      <c r="Q637" s="25" t="str">
        <f>VLOOKUP(K637,TONG_SL!$A:$D,3,0)</f>
        <v>Túi</v>
      </c>
      <c r="R637" s="54">
        <v>4</v>
      </c>
      <c r="T637" s="1">
        <f>VLOOKUP(VLOOKUP(G637,Ma_KH!$A:$R,18,0)&amp;K637,Gia_MB!$A:$F,6,0)</f>
        <v>73431</v>
      </c>
      <c r="U637" s="14">
        <f t="shared" si="84"/>
        <v>293724</v>
      </c>
      <c r="W637" s="64">
        <f t="shared" si="83"/>
        <v>0</v>
      </c>
      <c r="X637" s="3" t="str">
        <f t="shared" si="85"/>
        <v>8</v>
      </c>
      <c r="Z637" s="14">
        <f t="shared" si="86"/>
        <v>23497.920000000002</v>
      </c>
      <c r="AA637" s="7">
        <f>VLOOKUP(G637,Ma_KH!$A:$R,14,0)</f>
        <v>60</v>
      </c>
      <c r="AD637" s="7" t="str">
        <f>IFERROR(VLOOKUP(J637,'Chuyển Mã'!$B$3:$C$9,2,0),"")</f>
        <v>Hà Nội</v>
      </c>
      <c r="AE637" s="7" t="str">
        <f t="shared" si="79"/>
        <v>Chân giò heo muối 300g</v>
      </c>
      <c r="AF637" s="7">
        <f t="shared" si="80"/>
        <v>4</v>
      </c>
    </row>
    <row r="638" spans="1:32" x14ac:dyDescent="0.25">
      <c r="A638" s="11">
        <v>45903</v>
      </c>
      <c r="B638" s="25">
        <v>4176338116</v>
      </c>
      <c r="C638" s="12" t="s">
        <v>7214</v>
      </c>
      <c r="D638" s="16">
        <f t="shared" si="81"/>
        <v>45903</v>
      </c>
      <c r="G638" s="13" t="s">
        <v>7419</v>
      </c>
      <c r="I638" s="13" t="s">
        <v>7420</v>
      </c>
      <c r="J638" s="13" t="s">
        <v>1813</v>
      </c>
      <c r="K638" s="13" t="s">
        <v>27</v>
      </c>
      <c r="L638" s="25" t="str">
        <f>VLOOKUP($K638,TONG_SL!$A:$D,2,0)</f>
        <v>Chân giò heo muối 300g</v>
      </c>
      <c r="N638" s="25" t="str">
        <f t="shared" si="82"/>
        <v>K-C6</v>
      </c>
      <c r="Q638" s="25" t="str">
        <f>VLOOKUP(K638,TONG_SL!$A:$D,3,0)</f>
        <v>Túi</v>
      </c>
      <c r="R638" s="54">
        <v>5</v>
      </c>
      <c r="T638" s="1">
        <f>VLOOKUP(VLOOKUP(G638,Ma_KH!$A:$R,18,0)&amp;K638,Gia_MB!$A:$F,6,0)</f>
        <v>73431</v>
      </c>
      <c r="U638" s="14">
        <f t="shared" si="84"/>
        <v>367155</v>
      </c>
      <c r="W638" s="64">
        <f t="shared" si="83"/>
        <v>0</v>
      </c>
      <c r="X638" s="3" t="str">
        <f t="shared" si="85"/>
        <v>8</v>
      </c>
      <c r="Z638" s="14">
        <f t="shared" si="86"/>
        <v>29372.400000000001</v>
      </c>
      <c r="AA638" s="7">
        <f>VLOOKUP(G638,Ma_KH!$A:$R,14,0)</f>
        <v>60</v>
      </c>
      <c r="AD638" s="7" t="str">
        <f>IFERROR(VLOOKUP(J638,'Chuyển Mã'!$B$3:$C$9,2,0),"")</f>
        <v>Hà Nội</v>
      </c>
      <c r="AE638" s="7" t="str">
        <f t="shared" si="79"/>
        <v>Chân giò heo muối 300g</v>
      </c>
      <c r="AF638" s="7">
        <f t="shared" si="80"/>
        <v>5</v>
      </c>
    </row>
    <row r="639" spans="1:32" x14ac:dyDescent="0.25">
      <c r="A639" s="11">
        <v>45903</v>
      </c>
      <c r="B639" s="25">
        <v>4176338116</v>
      </c>
      <c r="C639" s="12" t="s">
        <v>7214</v>
      </c>
      <c r="D639" s="16">
        <f t="shared" si="81"/>
        <v>45903</v>
      </c>
      <c r="G639" s="13" t="s">
        <v>7419</v>
      </c>
      <c r="I639" s="13" t="s">
        <v>7420</v>
      </c>
      <c r="J639" s="13" t="s">
        <v>1813</v>
      </c>
      <c r="K639" s="13" t="s">
        <v>32</v>
      </c>
      <c r="L639" s="25" t="str">
        <f>VLOOKUP($K639,TONG_SL!$A:$D,2,0)</f>
        <v>Giò Tai Lưỡi Xào 250</v>
      </c>
      <c r="N639" s="25" t="str">
        <f t="shared" si="82"/>
        <v>K-C6</v>
      </c>
      <c r="Q639" s="25" t="str">
        <f>VLOOKUP(K639,TONG_SL!$A:$D,3,0)</f>
        <v>Túi</v>
      </c>
      <c r="R639" s="54">
        <v>4</v>
      </c>
      <c r="T639" s="1">
        <f>VLOOKUP(VLOOKUP(G639,Ma_KH!$A:$R,18,0)&amp;K639,Gia_MB!$A:$F,6,0)</f>
        <v>50183</v>
      </c>
      <c r="U639" s="14">
        <f t="shared" si="84"/>
        <v>200732</v>
      </c>
      <c r="W639" s="64">
        <f t="shared" si="83"/>
        <v>0</v>
      </c>
      <c r="X639" s="3" t="str">
        <f t="shared" si="85"/>
        <v>8</v>
      </c>
      <c r="Z639" s="14">
        <f t="shared" si="86"/>
        <v>16058.56</v>
      </c>
      <c r="AA639" s="7">
        <f>VLOOKUP(G639,Ma_KH!$A:$R,14,0)</f>
        <v>60</v>
      </c>
      <c r="AD639" s="7" t="str">
        <f>IFERROR(VLOOKUP(J639,'Chuyển Mã'!$B$3:$C$9,2,0),"")</f>
        <v>Hà Nội</v>
      </c>
      <c r="AE639" s="7" t="str">
        <f t="shared" si="79"/>
        <v>Giò Tai Lưỡi Xào 250</v>
      </c>
      <c r="AF639" s="7">
        <f t="shared" si="80"/>
        <v>4</v>
      </c>
    </row>
    <row r="640" spans="1:32" x14ac:dyDescent="0.25">
      <c r="A640" s="11">
        <v>45903</v>
      </c>
      <c r="B640" s="25">
        <v>4176338116</v>
      </c>
      <c r="C640" s="12" t="s">
        <v>7214</v>
      </c>
      <c r="D640" s="16">
        <f t="shared" si="81"/>
        <v>45903</v>
      </c>
      <c r="G640" s="13" t="s">
        <v>7419</v>
      </c>
      <c r="I640" s="13" t="s">
        <v>7420</v>
      </c>
      <c r="J640" s="13" t="s">
        <v>1813</v>
      </c>
      <c r="K640" s="13" t="s">
        <v>51</v>
      </c>
      <c r="L640" s="25" t="str">
        <f>VLOOKUP($K640,TONG_SL!$A:$D,2,0)</f>
        <v>Mọc Nấm Hương 250g</v>
      </c>
      <c r="N640" s="25" t="str">
        <f t="shared" si="82"/>
        <v>K-C6</v>
      </c>
      <c r="Q640" s="25" t="str">
        <f>VLOOKUP(K640,TONG_SL!$A:$D,3,0)</f>
        <v>Túi</v>
      </c>
      <c r="R640" s="54">
        <v>4</v>
      </c>
      <c r="T640" s="1">
        <f>VLOOKUP(VLOOKUP(G640,Ma_KH!$A:$R,18,0)&amp;K640,Gia_MB!$A:$F,6,0)</f>
        <v>46000</v>
      </c>
      <c r="U640" s="14">
        <f t="shared" si="84"/>
        <v>184000</v>
      </c>
      <c r="W640" s="64">
        <f t="shared" si="83"/>
        <v>0</v>
      </c>
      <c r="X640" s="3" t="str">
        <f t="shared" si="85"/>
        <v>8</v>
      </c>
      <c r="Z640" s="14">
        <f t="shared" si="86"/>
        <v>14720</v>
      </c>
      <c r="AA640" s="7">
        <f>VLOOKUP(G640,Ma_KH!$A:$R,14,0)</f>
        <v>60</v>
      </c>
      <c r="AD640" s="7" t="str">
        <f>IFERROR(VLOOKUP(J640,'Chuyển Mã'!$B$3:$C$9,2,0),"")</f>
        <v>Hà Nội</v>
      </c>
      <c r="AE640" s="7" t="str">
        <f t="shared" si="79"/>
        <v>Mọc Nấm Hương 250g</v>
      </c>
      <c r="AF640" s="7">
        <f t="shared" si="80"/>
        <v>4</v>
      </c>
    </row>
    <row r="641" spans="1:32" x14ac:dyDescent="0.25">
      <c r="A641" s="11">
        <v>45903</v>
      </c>
      <c r="B641" s="25">
        <v>41765147964</v>
      </c>
      <c r="C641" s="12" t="s">
        <v>7214</v>
      </c>
      <c r="D641" s="16">
        <f t="shared" si="81"/>
        <v>45903</v>
      </c>
      <c r="G641" s="13" t="s">
        <v>7421</v>
      </c>
      <c r="I641" s="13" t="s">
        <v>7422</v>
      </c>
      <c r="J641" s="13" t="s">
        <v>1813</v>
      </c>
      <c r="K641" s="13" t="s">
        <v>27</v>
      </c>
      <c r="L641" s="25" t="str">
        <f>VLOOKUP($K641,TONG_SL!$A:$D,2,0)</f>
        <v>Chân giò heo muối 300g</v>
      </c>
      <c r="N641" s="25" t="str">
        <f t="shared" si="82"/>
        <v>K-C6</v>
      </c>
      <c r="Q641" s="25" t="str">
        <f>VLOOKUP(K641,TONG_SL!$A:$D,3,0)</f>
        <v>Túi</v>
      </c>
      <c r="R641" s="54">
        <v>5</v>
      </c>
      <c r="T641" s="1">
        <f>VLOOKUP(VLOOKUP(G641,Ma_KH!$A:$R,18,0)&amp;K641,Gia_MB!$A:$F,6,0)</f>
        <v>73431</v>
      </c>
      <c r="U641" s="14">
        <f t="shared" si="84"/>
        <v>367155</v>
      </c>
      <c r="W641" s="64">
        <f t="shared" si="83"/>
        <v>0</v>
      </c>
      <c r="X641" s="3" t="str">
        <f t="shared" si="85"/>
        <v>8</v>
      </c>
      <c r="Z641" s="14">
        <f t="shared" si="86"/>
        <v>29372.400000000001</v>
      </c>
      <c r="AA641" s="7">
        <f>VLOOKUP(G641,Ma_KH!$A:$R,14,0)</f>
        <v>60</v>
      </c>
      <c r="AD641" s="7" t="str">
        <f>IFERROR(VLOOKUP(J641,'Chuyển Mã'!$B$3:$C$9,2,0),"")</f>
        <v>Hà Nội</v>
      </c>
      <c r="AE641" s="7" t="str">
        <f t="shared" si="79"/>
        <v>Chân giò heo muối 300g</v>
      </c>
      <c r="AF641" s="7">
        <f t="shared" si="80"/>
        <v>5</v>
      </c>
    </row>
    <row r="642" spans="1:32" x14ac:dyDescent="0.25">
      <c r="A642" s="11">
        <v>45903</v>
      </c>
      <c r="B642" s="25">
        <v>41765147964</v>
      </c>
      <c r="C642" s="12" t="s">
        <v>7214</v>
      </c>
      <c r="D642" s="16">
        <f t="shared" si="81"/>
        <v>45903</v>
      </c>
      <c r="G642" s="13" t="s">
        <v>7421</v>
      </c>
      <c r="I642" s="13" t="s">
        <v>7422</v>
      </c>
      <c r="J642" s="13" t="s">
        <v>1813</v>
      </c>
      <c r="K642" s="13" t="s">
        <v>32</v>
      </c>
      <c r="L642" s="25" t="str">
        <f>VLOOKUP($K642,TONG_SL!$A:$D,2,0)</f>
        <v>Giò Tai Lưỡi Xào 250</v>
      </c>
      <c r="N642" s="25" t="str">
        <f t="shared" si="82"/>
        <v>K-C6</v>
      </c>
      <c r="Q642" s="25" t="str">
        <f>VLOOKUP(K642,TONG_SL!$A:$D,3,0)</f>
        <v>Túi</v>
      </c>
      <c r="R642" s="54">
        <v>5</v>
      </c>
      <c r="T642" s="1">
        <f>VLOOKUP(VLOOKUP(G642,Ma_KH!$A:$R,18,0)&amp;K642,Gia_MB!$A:$F,6,0)</f>
        <v>50183</v>
      </c>
      <c r="U642" s="14">
        <f t="shared" si="84"/>
        <v>250915</v>
      </c>
      <c r="W642" s="64">
        <f t="shared" si="83"/>
        <v>0</v>
      </c>
      <c r="X642" s="3" t="str">
        <f t="shared" si="85"/>
        <v>8</v>
      </c>
      <c r="Z642" s="14">
        <f t="shared" si="86"/>
        <v>20073.2</v>
      </c>
      <c r="AA642" s="7">
        <f>VLOOKUP(G642,Ma_KH!$A:$R,14,0)</f>
        <v>60</v>
      </c>
      <c r="AD642" s="7" t="str">
        <f>IFERROR(VLOOKUP(J642,'Chuyển Mã'!$B$3:$C$9,2,0),"")</f>
        <v>Hà Nội</v>
      </c>
      <c r="AE642" s="7" t="str">
        <f t="shared" si="79"/>
        <v>Giò Tai Lưỡi Xào 250</v>
      </c>
      <c r="AF642" s="7">
        <f t="shared" si="80"/>
        <v>5</v>
      </c>
    </row>
    <row r="643" spans="1:32" x14ac:dyDescent="0.25">
      <c r="A643" s="11">
        <v>45903</v>
      </c>
      <c r="B643" s="25">
        <v>4176086320</v>
      </c>
      <c r="C643" s="12" t="s">
        <v>7214</v>
      </c>
      <c r="D643" s="16">
        <f t="shared" si="81"/>
        <v>45903</v>
      </c>
      <c r="G643" s="13" t="s">
        <v>7423</v>
      </c>
      <c r="I643" s="13" t="s">
        <v>7424</v>
      </c>
      <c r="J643" s="13" t="s">
        <v>1813</v>
      </c>
      <c r="K643" s="13" t="s">
        <v>27</v>
      </c>
      <c r="L643" s="25" t="str">
        <f>VLOOKUP($K643,TONG_SL!$A:$D,2,0)</f>
        <v>Chân giò heo muối 300g</v>
      </c>
      <c r="N643" s="25" t="str">
        <f t="shared" si="82"/>
        <v>K-C6</v>
      </c>
      <c r="Q643" s="25" t="str">
        <f>VLOOKUP(K643,TONG_SL!$A:$D,3,0)</f>
        <v>Túi</v>
      </c>
      <c r="R643" s="54">
        <v>20</v>
      </c>
      <c r="T643" s="1">
        <f>VLOOKUP(VLOOKUP(G643,Ma_KH!$A:$R,18,0)&amp;K643,Gia_MB!$A:$F,6,0)</f>
        <v>73431</v>
      </c>
      <c r="U643" s="14">
        <f t="shared" si="84"/>
        <v>1468620</v>
      </c>
      <c r="W643" s="64">
        <f t="shared" si="83"/>
        <v>0</v>
      </c>
      <c r="X643" s="3" t="str">
        <f t="shared" si="85"/>
        <v>8</v>
      </c>
      <c r="Z643" s="14">
        <f t="shared" si="86"/>
        <v>117489.60000000001</v>
      </c>
      <c r="AA643" s="7">
        <f>VLOOKUP(G643,Ma_KH!$A:$R,14,0)</f>
        <v>60</v>
      </c>
      <c r="AD643" s="7" t="str">
        <f>IFERROR(VLOOKUP(J643,'Chuyển Mã'!$B$3:$C$9,2,0),"")</f>
        <v>Hà Nội</v>
      </c>
      <c r="AE643" s="7" t="str">
        <f t="shared" ref="AE643:AE706" si="87">IFERROR(L643,"")</f>
        <v>Chân giò heo muối 300g</v>
      </c>
      <c r="AF643" s="7">
        <f t="shared" ref="AF643:AF706" si="88">R643</f>
        <v>20</v>
      </c>
    </row>
    <row r="644" spans="1:32" x14ac:dyDescent="0.25">
      <c r="A644" s="11">
        <v>45903</v>
      </c>
      <c r="B644" s="25">
        <v>4176086320</v>
      </c>
      <c r="C644" s="12" t="s">
        <v>7214</v>
      </c>
      <c r="D644" s="16">
        <f t="shared" ref="D644:D707" si="89">IF(A644="","",A644)</f>
        <v>45903</v>
      </c>
      <c r="G644" s="13" t="s">
        <v>7423</v>
      </c>
      <c r="I644" s="13" t="s">
        <v>7424</v>
      </c>
      <c r="J644" s="13" t="s">
        <v>1813</v>
      </c>
      <c r="K644" s="13" t="s">
        <v>30</v>
      </c>
      <c r="L644" s="25" t="str">
        <f>VLOOKUP($K644,TONG_SL!$A:$D,2,0)</f>
        <v>Gà muối 500g</v>
      </c>
      <c r="N644" s="25" t="str">
        <f t="shared" si="82"/>
        <v>K-C6</v>
      </c>
      <c r="Q644" s="25" t="str">
        <f>VLOOKUP(K644,TONG_SL!$A:$D,3,0)</f>
        <v>Túi</v>
      </c>
      <c r="R644" s="54">
        <v>10</v>
      </c>
      <c r="T644" s="1">
        <f>VLOOKUP(VLOOKUP(G644,Ma_KH!$A:$R,18,0)&amp;K644,Gia_MB!$A:$F,6,0)</f>
        <v>111058</v>
      </c>
      <c r="U644" s="14">
        <f t="shared" si="84"/>
        <v>1110580</v>
      </c>
      <c r="W644" s="64">
        <f t="shared" si="83"/>
        <v>0</v>
      </c>
      <c r="X644" s="3" t="str">
        <f t="shared" si="85"/>
        <v>8</v>
      </c>
      <c r="Z644" s="14">
        <f t="shared" si="86"/>
        <v>88846.400000000009</v>
      </c>
      <c r="AA644" s="7">
        <f>VLOOKUP(G644,Ma_KH!$A:$R,14,0)</f>
        <v>60</v>
      </c>
      <c r="AD644" s="7" t="str">
        <f>IFERROR(VLOOKUP(J644,'Chuyển Mã'!$B$3:$C$9,2,0),"")</f>
        <v>Hà Nội</v>
      </c>
      <c r="AE644" s="7" t="str">
        <f t="shared" si="87"/>
        <v>Gà muối 500g</v>
      </c>
      <c r="AF644" s="7">
        <f t="shared" si="88"/>
        <v>10</v>
      </c>
    </row>
    <row r="645" spans="1:32" x14ac:dyDescent="0.25">
      <c r="A645" s="11">
        <v>45903</v>
      </c>
      <c r="B645" s="25">
        <v>4176086320</v>
      </c>
      <c r="C645" s="12" t="s">
        <v>7214</v>
      </c>
      <c r="D645" s="16">
        <f t="shared" si="89"/>
        <v>45903</v>
      </c>
      <c r="G645" s="13" t="s">
        <v>7423</v>
      </c>
      <c r="I645" s="13" t="s">
        <v>7424</v>
      </c>
      <c r="J645" s="13" t="s">
        <v>1813</v>
      </c>
      <c r="K645" s="13" t="s">
        <v>35</v>
      </c>
      <c r="L645" s="25" t="str">
        <f>VLOOKUP($K645,TONG_SL!$A:$D,2,0)</f>
        <v>Tai heo muối 200g</v>
      </c>
      <c r="N645" s="25" t="str">
        <f t="shared" ref="N645:N708" si="90">IF($B645&lt;&gt;"","K-C6","")</f>
        <v>K-C6</v>
      </c>
      <c r="Q645" s="25" t="str">
        <f>VLOOKUP(K645,TONG_SL!$A:$D,3,0)</f>
        <v>Túi</v>
      </c>
      <c r="R645" s="54">
        <v>5</v>
      </c>
      <c r="T645" s="1">
        <f>VLOOKUP(VLOOKUP(G645,Ma_KH!$A:$R,18,0)&amp;K645,Gia_MB!$A:$F,6,0)</f>
        <v>55595</v>
      </c>
      <c r="U645" s="14">
        <f t="shared" si="84"/>
        <v>277975</v>
      </c>
      <c r="W645" s="64">
        <f t="shared" ref="W645:W708" si="91">U645*V645</f>
        <v>0</v>
      </c>
      <c r="X645" s="3" t="str">
        <f t="shared" si="85"/>
        <v>8</v>
      </c>
      <c r="Z645" s="14">
        <f t="shared" si="86"/>
        <v>22238</v>
      </c>
      <c r="AA645" s="7">
        <f>VLOOKUP(G645,Ma_KH!$A:$R,14,0)</f>
        <v>60</v>
      </c>
      <c r="AD645" s="7" t="str">
        <f>IFERROR(VLOOKUP(J645,'Chuyển Mã'!$B$3:$C$9,2,0),"")</f>
        <v>Hà Nội</v>
      </c>
      <c r="AE645" s="7" t="str">
        <f t="shared" si="87"/>
        <v>Tai heo muối 200g</v>
      </c>
      <c r="AF645" s="7">
        <f t="shared" si="88"/>
        <v>5</v>
      </c>
    </row>
    <row r="646" spans="1:32" x14ac:dyDescent="0.25">
      <c r="A646" s="11">
        <v>45903</v>
      </c>
      <c r="B646" s="25">
        <v>4176086320</v>
      </c>
      <c r="C646" s="12" t="s">
        <v>7214</v>
      </c>
      <c r="D646" s="16">
        <f t="shared" si="89"/>
        <v>45903</v>
      </c>
      <c r="G646" s="13" t="s">
        <v>7423</v>
      </c>
      <c r="I646" s="13" t="s">
        <v>7424</v>
      </c>
      <c r="J646" s="13" t="s">
        <v>1813</v>
      </c>
      <c r="K646" s="13" t="s">
        <v>51</v>
      </c>
      <c r="L646" s="25" t="str">
        <f>VLOOKUP($K646,TONG_SL!$A:$D,2,0)</f>
        <v>Mọc Nấm Hương 250g</v>
      </c>
      <c r="N646" s="25" t="str">
        <f t="shared" si="90"/>
        <v>K-C6</v>
      </c>
      <c r="Q646" s="25" t="str">
        <f>VLOOKUP(K646,TONG_SL!$A:$D,3,0)</f>
        <v>Túi</v>
      </c>
      <c r="R646" s="54">
        <v>5</v>
      </c>
      <c r="T646" s="1">
        <f>VLOOKUP(VLOOKUP(G646,Ma_KH!$A:$R,18,0)&amp;K646,Gia_MB!$A:$F,6,0)</f>
        <v>46000</v>
      </c>
      <c r="U646" s="14">
        <f t="shared" si="84"/>
        <v>230000</v>
      </c>
      <c r="W646" s="64">
        <f t="shared" si="91"/>
        <v>0</v>
      </c>
      <c r="X646" s="3" t="str">
        <f t="shared" si="85"/>
        <v>8</v>
      </c>
      <c r="Z646" s="14">
        <f t="shared" si="86"/>
        <v>18400</v>
      </c>
      <c r="AA646" s="7">
        <f>VLOOKUP(G646,Ma_KH!$A:$R,14,0)</f>
        <v>60</v>
      </c>
      <c r="AD646" s="7" t="str">
        <f>IFERROR(VLOOKUP(J646,'Chuyển Mã'!$B$3:$C$9,2,0),"")</f>
        <v>Hà Nội</v>
      </c>
      <c r="AE646" s="7" t="str">
        <f t="shared" si="87"/>
        <v>Mọc Nấm Hương 250g</v>
      </c>
      <c r="AF646" s="7">
        <f t="shared" si="88"/>
        <v>5</v>
      </c>
    </row>
    <row r="647" spans="1:32" x14ac:dyDescent="0.25">
      <c r="A647" s="11">
        <v>45903</v>
      </c>
      <c r="B647" s="25">
        <v>4176454076</v>
      </c>
      <c r="C647" s="12" t="s">
        <v>7214</v>
      </c>
      <c r="D647" s="16">
        <f t="shared" si="89"/>
        <v>45903</v>
      </c>
      <c r="G647" s="13" t="s">
        <v>7425</v>
      </c>
      <c r="I647" s="13" t="s">
        <v>7426</v>
      </c>
      <c r="J647" s="13" t="s">
        <v>1813</v>
      </c>
      <c r="K647" s="13" t="s">
        <v>30</v>
      </c>
      <c r="L647" s="25" t="str">
        <f>VLOOKUP($K647,TONG_SL!$A:$D,2,0)</f>
        <v>Gà muối 500g</v>
      </c>
      <c r="N647" s="25" t="str">
        <f t="shared" si="90"/>
        <v>K-C6</v>
      </c>
      <c r="Q647" s="25" t="str">
        <f>VLOOKUP(K647,TONG_SL!$A:$D,3,0)</f>
        <v>Túi</v>
      </c>
      <c r="R647" s="54">
        <v>15</v>
      </c>
      <c r="T647" s="1">
        <f>VLOOKUP(VLOOKUP(G647,Ma_KH!$A:$R,18,0)&amp;K647,Gia_MB!$A:$F,6,0)</f>
        <v>111058</v>
      </c>
      <c r="U647" s="14">
        <f t="shared" si="84"/>
        <v>1665870</v>
      </c>
      <c r="W647" s="64">
        <f t="shared" si="91"/>
        <v>0</v>
      </c>
      <c r="X647" s="3" t="str">
        <f t="shared" si="85"/>
        <v>8</v>
      </c>
      <c r="Z647" s="14">
        <f t="shared" si="86"/>
        <v>133269.6</v>
      </c>
      <c r="AA647" s="7">
        <f>VLOOKUP(G647,Ma_KH!$A:$R,14,0)</f>
        <v>60</v>
      </c>
      <c r="AD647" s="7" t="str">
        <f>IFERROR(VLOOKUP(J647,'Chuyển Mã'!$B$3:$C$9,2,0),"")</f>
        <v>Hà Nội</v>
      </c>
      <c r="AE647" s="7" t="str">
        <f t="shared" si="87"/>
        <v>Gà muối 500g</v>
      </c>
      <c r="AF647" s="7">
        <f t="shared" si="88"/>
        <v>15</v>
      </c>
    </row>
    <row r="648" spans="1:32" x14ac:dyDescent="0.25">
      <c r="A648" s="11">
        <v>45903</v>
      </c>
      <c r="B648" s="25">
        <v>4176454076</v>
      </c>
      <c r="C648" s="12" t="s">
        <v>7214</v>
      </c>
      <c r="D648" s="16">
        <f t="shared" si="89"/>
        <v>45903</v>
      </c>
      <c r="G648" s="13" t="s">
        <v>7425</v>
      </c>
      <c r="I648" s="13" t="s">
        <v>7426</v>
      </c>
      <c r="J648" s="13" t="s">
        <v>1813</v>
      </c>
      <c r="K648" s="13" t="s">
        <v>35</v>
      </c>
      <c r="L648" s="25" t="str">
        <f>VLOOKUP($K648,TONG_SL!$A:$D,2,0)</f>
        <v>Tai heo muối 200g</v>
      </c>
      <c r="N648" s="25" t="str">
        <f t="shared" si="90"/>
        <v>K-C6</v>
      </c>
      <c r="Q648" s="25" t="str">
        <f>VLOOKUP(K648,TONG_SL!$A:$D,3,0)</f>
        <v>Túi</v>
      </c>
      <c r="R648" s="54">
        <v>5</v>
      </c>
      <c r="T648" s="1">
        <f>VLOOKUP(VLOOKUP(G648,Ma_KH!$A:$R,18,0)&amp;K648,Gia_MB!$A:$F,6,0)</f>
        <v>55595</v>
      </c>
      <c r="U648" s="14">
        <f t="shared" si="84"/>
        <v>277975</v>
      </c>
      <c r="W648" s="64">
        <f t="shared" si="91"/>
        <v>0</v>
      </c>
      <c r="X648" s="3" t="str">
        <f t="shared" si="85"/>
        <v>8</v>
      </c>
      <c r="Z648" s="14">
        <f t="shared" si="86"/>
        <v>22238</v>
      </c>
      <c r="AA648" s="7">
        <f>VLOOKUP(G648,Ma_KH!$A:$R,14,0)</f>
        <v>60</v>
      </c>
      <c r="AD648" s="7" t="str">
        <f>IFERROR(VLOOKUP(J648,'Chuyển Mã'!$B$3:$C$9,2,0),"")</f>
        <v>Hà Nội</v>
      </c>
      <c r="AE648" s="7" t="str">
        <f t="shared" si="87"/>
        <v>Tai heo muối 200g</v>
      </c>
      <c r="AF648" s="7">
        <f t="shared" si="88"/>
        <v>5</v>
      </c>
    </row>
    <row r="649" spans="1:32" x14ac:dyDescent="0.25">
      <c r="A649" s="11">
        <v>45903</v>
      </c>
      <c r="B649" s="25">
        <v>4176454076</v>
      </c>
      <c r="C649" s="12" t="s">
        <v>7214</v>
      </c>
      <c r="D649" s="16">
        <f t="shared" si="89"/>
        <v>45903</v>
      </c>
      <c r="G649" s="13" t="s">
        <v>7425</v>
      </c>
      <c r="I649" s="13" t="s">
        <v>7426</v>
      </c>
      <c r="J649" s="13" t="s">
        <v>1813</v>
      </c>
      <c r="K649" s="13" t="s">
        <v>51</v>
      </c>
      <c r="L649" s="25" t="str">
        <f>VLOOKUP($K649,TONG_SL!$A:$D,2,0)</f>
        <v>Mọc Nấm Hương 250g</v>
      </c>
      <c r="N649" s="25" t="str">
        <f t="shared" si="90"/>
        <v>K-C6</v>
      </c>
      <c r="Q649" s="25" t="str">
        <f>VLOOKUP(K649,TONG_SL!$A:$D,3,0)</f>
        <v>Túi</v>
      </c>
      <c r="R649" s="54">
        <v>10</v>
      </c>
      <c r="T649" s="1">
        <f>VLOOKUP(VLOOKUP(G649,Ma_KH!$A:$R,18,0)&amp;K649,Gia_MB!$A:$F,6,0)</f>
        <v>46000</v>
      </c>
      <c r="U649" s="14">
        <f t="shared" si="84"/>
        <v>460000</v>
      </c>
      <c r="W649" s="64">
        <f t="shared" si="91"/>
        <v>0</v>
      </c>
      <c r="X649" s="3" t="str">
        <f t="shared" si="85"/>
        <v>8</v>
      </c>
      <c r="Z649" s="14">
        <f t="shared" si="86"/>
        <v>36800</v>
      </c>
      <c r="AA649" s="7">
        <f>VLOOKUP(G649,Ma_KH!$A:$R,14,0)</f>
        <v>60</v>
      </c>
      <c r="AD649" s="7" t="str">
        <f>IFERROR(VLOOKUP(J649,'Chuyển Mã'!$B$3:$C$9,2,0),"")</f>
        <v>Hà Nội</v>
      </c>
      <c r="AE649" s="7" t="str">
        <f t="shared" si="87"/>
        <v>Mọc Nấm Hương 250g</v>
      </c>
      <c r="AF649" s="7">
        <f t="shared" si="88"/>
        <v>10</v>
      </c>
    </row>
    <row r="650" spans="1:32" x14ac:dyDescent="0.25">
      <c r="A650" s="11">
        <v>45903</v>
      </c>
      <c r="B650" s="25">
        <v>4176454076</v>
      </c>
      <c r="C650" s="12" t="s">
        <v>7214</v>
      </c>
      <c r="D650" s="16">
        <f t="shared" si="89"/>
        <v>45903</v>
      </c>
      <c r="G650" s="13" t="s">
        <v>7425</v>
      </c>
      <c r="I650" s="13" t="s">
        <v>7426</v>
      </c>
      <c r="J650" s="13" t="s">
        <v>1813</v>
      </c>
      <c r="K650" s="13" t="s">
        <v>39</v>
      </c>
      <c r="L650" s="25" t="str">
        <f>VLOOKUP($K650,TONG_SL!$A:$D,2,0)</f>
        <v>Chả cốm 300g</v>
      </c>
      <c r="N650" s="25" t="str">
        <f t="shared" si="90"/>
        <v>K-C6</v>
      </c>
      <c r="Q650" s="25" t="str">
        <f>VLOOKUP(K650,TONG_SL!$A:$D,3,0)</f>
        <v>Túi</v>
      </c>
      <c r="R650" s="54">
        <v>10</v>
      </c>
      <c r="T650" s="1">
        <f>VLOOKUP(VLOOKUP(G650,Ma_KH!$A:$R,18,0)&amp;K650,Gia_MB!$A:$F,6,0)</f>
        <v>74250</v>
      </c>
      <c r="U650" s="14">
        <f t="shared" si="84"/>
        <v>742500</v>
      </c>
      <c r="W650" s="64">
        <f t="shared" si="91"/>
        <v>0</v>
      </c>
      <c r="X650" s="3" t="str">
        <f t="shared" si="85"/>
        <v>8</v>
      </c>
      <c r="Z650" s="14">
        <f t="shared" si="86"/>
        <v>59400</v>
      </c>
      <c r="AA650" s="7">
        <f>VLOOKUP(G650,Ma_KH!$A:$R,14,0)</f>
        <v>60</v>
      </c>
      <c r="AD650" s="7" t="str">
        <f>IFERROR(VLOOKUP(J650,'Chuyển Mã'!$B$3:$C$9,2,0),"")</f>
        <v>Hà Nội</v>
      </c>
      <c r="AE650" s="7" t="str">
        <f t="shared" si="87"/>
        <v>Chả cốm 300g</v>
      </c>
      <c r="AF650" s="7">
        <f t="shared" si="88"/>
        <v>10</v>
      </c>
    </row>
    <row r="651" spans="1:32" x14ac:dyDescent="0.25">
      <c r="A651" s="11">
        <v>45903</v>
      </c>
      <c r="B651" s="25">
        <v>4176454076</v>
      </c>
      <c r="C651" s="12" t="s">
        <v>7214</v>
      </c>
      <c r="D651" s="16">
        <f t="shared" si="89"/>
        <v>45903</v>
      </c>
      <c r="G651" s="13" t="s">
        <v>7425</v>
      </c>
      <c r="I651" s="13" t="s">
        <v>7426</v>
      </c>
      <c r="J651" s="13" t="s">
        <v>1813</v>
      </c>
      <c r="K651" s="13" t="s">
        <v>41</v>
      </c>
      <c r="L651" s="25" t="str">
        <f>VLOOKUP($K651,TONG_SL!$A:$D,2,0)</f>
        <v>Chả nướng 300g</v>
      </c>
      <c r="N651" s="25" t="str">
        <f t="shared" si="90"/>
        <v>K-C6</v>
      </c>
      <c r="Q651" s="25" t="str">
        <f>VLOOKUP(K651,TONG_SL!$A:$D,3,0)</f>
        <v>Túi</v>
      </c>
      <c r="R651" s="54">
        <v>10</v>
      </c>
      <c r="T651" s="1">
        <f>VLOOKUP(VLOOKUP(G651,Ma_KH!$A:$R,18,0)&amp;K651,Gia_MB!$A:$F,6,0)</f>
        <v>70950</v>
      </c>
      <c r="U651" s="14">
        <f t="shared" si="84"/>
        <v>709500</v>
      </c>
      <c r="W651" s="64">
        <f t="shared" si="91"/>
        <v>0</v>
      </c>
      <c r="X651" s="3" t="str">
        <f t="shared" si="85"/>
        <v>8</v>
      </c>
      <c r="Z651" s="14">
        <f t="shared" si="86"/>
        <v>56760</v>
      </c>
      <c r="AA651" s="7">
        <f>VLOOKUP(G651,Ma_KH!$A:$R,14,0)</f>
        <v>60</v>
      </c>
      <c r="AD651" s="7" t="str">
        <f>IFERROR(VLOOKUP(J651,'Chuyển Mã'!$B$3:$C$9,2,0),"")</f>
        <v>Hà Nội</v>
      </c>
      <c r="AE651" s="7" t="str">
        <f t="shared" si="87"/>
        <v>Chả nướng 300g</v>
      </c>
      <c r="AF651" s="7">
        <f t="shared" si="88"/>
        <v>10</v>
      </c>
    </row>
    <row r="652" spans="1:32" x14ac:dyDescent="0.25">
      <c r="A652" s="11">
        <v>45903</v>
      </c>
      <c r="B652" s="25">
        <v>4176337790</v>
      </c>
      <c r="C652" s="12" t="s">
        <v>7214</v>
      </c>
      <c r="D652" s="16">
        <f t="shared" si="89"/>
        <v>45903</v>
      </c>
      <c r="G652" s="13" t="s">
        <v>7427</v>
      </c>
      <c r="I652" s="13" t="s">
        <v>7428</v>
      </c>
      <c r="J652" s="13" t="s">
        <v>1809</v>
      </c>
      <c r="K652" s="13" t="s">
        <v>30</v>
      </c>
      <c r="L652" s="25" t="str">
        <f>VLOOKUP($K652,TONG_SL!$A:$D,2,0)</f>
        <v>Gà muối 500g</v>
      </c>
      <c r="N652" s="25" t="str">
        <f t="shared" si="90"/>
        <v>K-C6</v>
      </c>
      <c r="Q652" s="25" t="str">
        <f>VLOOKUP(K652,TONG_SL!$A:$D,3,0)</f>
        <v>Túi</v>
      </c>
      <c r="R652" s="54">
        <v>4</v>
      </c>
      <c r="T652" s="1">
        <f>VLOOKUP(VLOOKUP(G652,Ma_KH!$A:$R,18,0)&amp;K652,Gia_MB!$A:$F,6,0)</f>
        <v>111058</v>
      </c>
      <c r="U652" s="14">
        <f t="shared" si="84"/>
        <v>444232</v>
      </c>
      <c r="W652" s="64">
        <f t="shared" si="91"/>
        <v>0</v>
      </c>
      <c r="X652" s="3" t="str">
        <f t="shared" si="85"/>
        <v>8</v>
      </c>
      <c r="Z652" s="14">
        <f t="shared" si="86"/>
        <v>35538.559999999998</v>
      </c>
      <c r="AA652" s="7">
        <f>VLOOKUP(G652,Ma_KH!$A:$R,14,0)</f>
        <v>60</v>
      </c>
      <c r="AD652" s="7" t="str">
        <f>IFERROR(VLOOKUP(J652,'Chuyển Mã'!$B$3:$C$9,2,0),"")</f>
        <v>Hà Nội</v>
      </c>
      <c r="AE652" s="7" t="str">
        <f t="shared" si="87"/>
        <v>Gà muối 500g</v>
      </c>
      <c r="AF652" s="7">
        <f t="shared" si="88"/>
        <v>4</v>
      </c>
    </row>
    <row r="653" spans="1:32" x14ac:dyDescent="0.25">
      <c r="A653" s="11">
        <v>45903</v>
      </c>
      <c r="B653" s="25">
        <v>4176337790</v>
      </c>
      <c r="C653" s="12" t="s">
        <v>7214</v>
      </c>
      <c r="D653" s="16">
        <f t="shared" si="89"/>
        <v>45903</v>
      </c>
      <c r="G653" s="13" t="s">
        <v>7427</v>
      </c>
      <c r="I653" s="13" t="s">
        <v>7428</v>
      </c>
      <c r="J653" s="13" t="s">
        <v>1809</v>
      </c>
      <c r="K653" s="13" t="s">
        <v>32</v>
      </c>
      <c r="L653" s="25" t="str">
        <f>VLOOKUP($K653,TONG_SL!$A:$D,2,0)</f>
        <v>Giò Tai Lưỡi Xào 250</v>
      </c>
      <c r="N653" s="25" t="str">
        <f t="shared" si="90"/>
        <v>K-C6</v>
      </c>
      <c r="Q653" s="25" t="str">
        <f>VLOOKUP(K653,TONG_SL!$A:$D,3,0)</f>
        <v>Túi</v>
      </c>
      <c r="R653" s="54">
        <v>4</v>
      </c>
      <c r="T653" s="1">
        <f>VLOOKUP(VLOOKUP(G653,Ma_KH!$A:$R,18,0)&amp;K653,Gia_MB!$A:$F,6,0)</f>
        <v>50183</v>
      </c>
      <c r="U653" s="14">
        <f t="shared" si="84"/>
        <v>200732</v>
      </c>
      <c r="W653" s="64">
        <f t="shared" si="91"/>
        <v>0</v>
      </c>
      <c r="X653" s="3" t="str">
        <f t="shared" si="85"/>
        <v>8</v>
      </c>
      <c r="Z653" s="14">
        <f t="shared" si="86"/>
        <v>16058.56</v>
      </c>
      <c r="AA653" s="7">
        <f>VLOOKUP(G653,Ma_KH!$A:$R,14,0)</f>
        <v>60</v>
      </c>
      <c r="AD653" s="7" t="str">
        <f>IFERROR(VLOOKUP(J653,'Chuyển Mã'!$B$3:$C$9,2,0),"")</f>
        <v>Hà Nội</v>
      </c>
      <c r="AE653" s="7" t="str">
        <f t="shared" si="87"/>
        <v>Giò Tai Lưỡi Xào 250</v>
      </c>
      <c r="AF653" s="7">
        <f t="shared" si="88"/>
        <v>4</v>
      </c>
    </row>
    <row r="654" spans="1:32" x14ac:dyDescent="0.25">
      <c r="A654" s="11">
        <v>45903</v>
      </c>
      <c r="B654" s="25">
        <v>4176337790</v>
      </c>
      <c r="C654" s="12" t="s">
        <v>7214</v>
      </c>
      <c r="D654" s="16">
        <f t="shared" si="89"/>
        <v>45903</v>
      </c>
      <c r="G654" s="13" t="s">
        <v>7427</v>
      </c>
      <c r="I654" s="13" t="s">
        <v>7428</v>
      </c>
      <c r="J654" s="13" t="s">
        <v>1809</v>
      </c>
      <c r="K654" s="13" t="s">
        <v>27</v>
      </c>
      <c r="L654" s="25" t="str">
        <f>VLOOKUP($K654,TONG_SL!$A:$D,2,0)</f>
        <v>Chân giò heo muối 300g</v>
      </c>
      <c r="N654" s="25" t="str">
        <f t="shared" si="90"/>
        <v>K-C6</v>
      </c>
      <c r="Q654" s="25" t="str">
        <f>VLOOKUP(K654,TONG_SL!$A:$D,3,0)</f>
        <v>Túi</v>
      </c>
      <c r="R654" s="54">
        <v>4</v>
      </c>
      <c r="T654" s="1">
        <f>VLOOKUP(VLOOKUP(G654,Ma_KH!$A:$R,18,0)&amp;K654,Gia_MB!$A:$F,6,0)</f>
        <v>73431</v>
      </c>
      <c r="U654" s="14">
        <f t="shared" ref="U654:U717" si="92">T654*R654</f>
        <v>293724</v>
      </c>
      <c r="W654" s="64">
        <f t="shared" si="91"/>
        <v>0</v>
      </c>
      <c r="X654" s="3" t="str">
        <f t="shared" ref="X654:X717" si="93">IF(B654&lt;&gt;"","8","0")</f>
        <v>8</v>
      </c>
      <c r="Z654" s="14">
        <f t="shared" ref="Z654:Z717" si="94">U654*X654%</f>
        <v>23497.920000000002</v>
      </c>
      <c r="AA654" s="7">
        <f>VLOOKUP(G654,Ma_KH!$A:$R,14,0)</f>
        <v>60</v>
      </c>
      <c r="AD654" s="7" t="str">
        <f>IFERROR(VLOOKUP(J654,'Chuyển Mã'!$B$3:$C$9,2,0),"")</f>
        <v>Hà Nội</v>
      </c>
      <c r="AE654" s="7" t="str">
        <f t="shared" si="87"/>
        <v>Chân giò heo muối 300g</v>
      </c>
      <c r="AF654" s="7">
        <f t="shared" si="88"/>
        <v>4</v>
      </c>
    </row>
    <row r="655" spans="1:32" x14ac:dyDescent="0.25">
      <c r="A655" s="11">
        <v>45903</v>
      </c>
      <c r="B655" s="25">
        <v>4176365950</v>
      </c>
      <c r="C655" s="12" t="s">
        <v>7214</v>
      </c>
      <c r="D655" s="16">
        <f t="shared" si="89"/>
        <v>45903</v>
      </c>
      <c r="G655" s="13" t="s">
        <v>7429</v>
      </c>
      <c r="I655" s="13" t="s">
        <v>7430</v>
      </c>
      <c r="J655" s="13" t="s">
        <v>1809</v>
      </c>
      <c r="K655" s="13" t="s">
        <v>30</v>
      </c>
      <c r="L655" s="25" t="str">
        <f>VLOOKUP($K655,TONG_SL!$A:$D,2,0)</f>
        <v>Gà muối 500g</v>
      </c>
      <c r="N655" s="25" t="str">
        <f t="shared" si="90"/>
        <v>K-C6</v>
      </c>
      <c r="Q655" s="25" t="str">
        <f>VLOOKUP(K655,TONG_SL!$A:$D,3,0)</f>
        <v>Túi</v>
      </c>
      <c r="R655" s="54">
        <v>10</v>
      </c>
      <c r="T655" s="1">
        <f>VLOOKUP(VLOOKUP(G655,Ma_KH!$A:$R,18,0)&amp;K655,Gia_MB!$A:$F,6,0)</f>
        <v>111058</v>
      </c>
      <c r="U655" s="14">
        <f t="shared" si="92"/>
        <v>1110580</v>
      </c>
      <c r="W655" s="64">
        <f t="shared" si="91"/>
        <v>0</v>
      </c>
      <c r="X655" s="3" t="str">
        <f t="shared" si="93"/>
        <v>8</v>
      </c>
      <c r="Z655" s="14">
        <f t="shared" si="94"/>
        <v>88846.400000000009</v>
      </c>
      <c r="AA655" s="7">
        <f>VLOOKUP(G655,Ma_KH!$A:$R,14,0)</f>
        <v>60</v>
      </c>
      <c r="AD655" s="7" t="str">
        <f>IFERROR(VLOOKUP(J655,'Chuyển Mã'!$B$3:$C$9,2,0),"")</f>
        <v>Hà Nội</v>
      </c>
      <c r="AE655" s="7" t="str">
        <f t="shared" si="87"/>
        <v>Gà muối 500g</v>
      </c>
      <c r="AF655" s="7">
        <f t="shared" si="88"/>
        <v>10</v>
      </c>
    </row>
    <row r="656" spans="1:32" x14ac:dyDescent="0.25">
      <c r="A656" s="11">
        <v>45903</v>
      </c>
      <c r="B656" s="25">
        <v>4176365950</v>
      </c>
      <c r="C656" s="12" t="s">
        <v>7214</v>
      </c>
      <c r="D656" s="16">
        <f t="shared" si="89"/>
        <v>45903</v>
      </c>
      <c r="G656" s="13" t="s">
        <v>7429</v>
      </c>
      <c r="I656" s="13" t="s">
        <v>7430</v>
      </c>
      <c r="J656" s="13" t="s">
        <v>1809</v>
      </c>
      <c r="K656" s="13" t="s">
        <v>27</v>
      </c>
      <c r="L656" s="25" t="str">
        <f>VLOOKUP($K656,TONG_SL!$A:$D,2,0)</f>
        <v>Chân giò heo muối 300g</v>
      </c>
      <c r="N656" s="25" t="str">
        <f t="shared" si="90"/>
        <v>K-C6</v>
      </c>
      <c r="Q656" s="25" t="str">
        <f>VLOOKUP(K656,TONG_SL!$A:$D,3,0)</f>
        <v>Túi</v>
      </c>
      <c r="R656" s="54">
        <v>10</v>
      </c>
      <c r="T656" s="1">
        <f>VLOOKUP(VLOOKUP(G656,Ma_KH!$A:$R,18,0)&amp;K656,Gia_MB!$A:$F,6,0)</f>
        <v>73431</v>
      </c>
      <c r="U656" s="14">
        <f t="shared" si="92"/>
        <v>734310</v>
      </c>
      <c r="W656" s="64">
        <f t="shared" si="91"/>
        <v>0</v>
      </c>
      <c r="X656" s="3" t="str">
        <f t="shared" si="93"/>
        <v>8</v>
      </c>
      <c r="Z656" s="14">
        <f t="shared" si="94"/>
        <v>58744.800000000003</v>
      </c>
      <c r="AA656" s="7">
        <f>VLOOKUP(G656,Ma_KH!$A:$R,14,0)</f>
        <v>60</v>
      </c>
      <c r="AD656" s="7" t="str">
        <f>IFERROR(VLOOKUP(J656,'Chuyển Mã'!$B$3:$C$9,2,0),"")</f>
        <v>Hà Nội</v>
      </c>
      <c r="AE656" s="7" t="str">
        <f t="shared" si="87"/>
        <v>Chân giò heo muối 300g</v>
      </c>
      <c r="AF656" s="7">
        <f t="shared" si="88"/>
        <v>10</v>
      </c>
    </row>
    <row r="657" spans="1:32" x14ac:dyDescent="0.25">
      <c r="A657" s="11">
        <v>45903</v>
      </c>
      <c r="B657" s="25">
        <v>4176365950</v>
      </c>
      <c r="C657" s="12" t="s">
        <v>7214</v>
      </c>
      <c r="D657" s="16">
        <f t="shared" si="89"/>
        <v>45903</v>
      </c>
      <c r="G657" s="13" t="s">
        <v>7429</v>
      </c>
      <c r="I657" s="13" t="s">
        <v>7430</v>
      </c>
      <c r="J657" s="13" t="s">
        <v>1809</v>
      </c>
      <c r="K657" s="13" t="s">
        <v>41</v>
      </c>
      <c r="L657" s="25" t="str">
        <f>VLOOKUP($K657,TONG_SL!$A:$D,2,0)</f>
        <v>Chả nướng 300g</v>
      </c>
      <c r="N657" s="25" t="str">
        <f t="shared" si="90"/>
        <v>K-C6</v>
      </c>
      <c r="Q657" s="25" t="str">
        <f>VLOOKUP(K657,TONG_SL!$A:$D,3,0)</f>
        <v>Túi</v>
      </c>
      <c r="R657" s="54">
        <v>10</v>
      </c>
      <c r="T657" s="1">
        <f>VLOOKUP(VLOOKUP(G657,Ma_KH!$A:$R,18,0)&amp;K657,Gia_MB!$A:$F,6,0)</f>
        <v>70950</v>
      </c>
      <c r="U657" s="14">
        <f t="shared" si="92"/>
        <v>709500</v>
      </c>
      <c r="W657" s="64">
        <f t="shared" si="91"/>
        <v>0</v>
      </c>
      <c r="X657" s="3" t="str">
        <f t="shared" si="93"/>
        <v>8</v>
      </c>
      <c r="Z657" s="14">
        <f t="shared" si="94"/>
        <v>56760</v>
      </c>
      <c r="AA657" s="7">
        <f>VLOOKUP(G657,Ma_KH!$A:$R,14,0)</f>
        <v>60</v>
      </c>
      <c r="AD657" s="7" t="str">
        <f>IFERROR(VLOOKUP(J657,'Chuyển Mã'!$B$3:$C$9,2,0),"")</f>
        <v>Hà Nội</v>
      </c>
      <c r="AE657" s="7" t="str">
        <f t="shared" si="87"/>
        <v>Chả nướng 300g</v>
      </c>
      <c r="AF657" s="7">
        <f t="shared" si="88"/>
        <v>10</v>
      </c>
    </row>
    <row r="658" spans="1:32" x14ac:dyDescent="0.25">
      <c r="A658" s="11">
        <v>45903</v>
      </c>
      <c r="B658" s="25">
        <v>4176365950</v>
      </c>
      <c r="C658" s="12" t="s">
        <v>7214</v>
      </c>
      <c r="D658" s="16">
        <f t="shared" si="89"/>
        <v>45903</v>
      </c>
      <c r="G658" s="13" t="s">
        <v>7429</v>
      </c>
      <c r="I658" s="13" t="s">
        <v>7430</v>
      </c>
      <c r="J658" s="13" t="s">
        <v>1809</v>
      </c>
      <c r="K658" s="13" t="s">
        <v>32</v>
      </c>
      <c r="L658" s="25" t="str">
        <f>VLOOKUP($K658,TONG_SL!$A:$D,2,0)</f>
        <v>Giò Tai Lưỡi Xào 250</v>
      </c>
      <c r="N658" s="25" t="str">
        <f t="shared" si="90"/>
        <v>K-C6</v>
      </c>
      <c r="Q658" s="25" t="str">
        <f>VLOOKUP(K658,TONG_SL!$A:$D,3,0)</f>
        <v>Túi</v>
      </c>
      <c r="R658" s="54">
        <v>10</v>
      </c>
      <c r="T658" s="1">
        <f>VLOOKUP(VLOOKUP(G658,Ma_KH!$A:$R,18,0)&amp;K658,Gia_MB!$A:$F,6,0)</f>
        <v>50183</v>
      </c>
      <c r="U658" s="14">
        <f t="shared" si="92"/>
        <v>501830</v>
      </c>
      <c r="W658" s="64">
        <f t="shared" si="91"/>
        <v>0</v>
      </c>
      <c r="X658" s="3" t="str">
        <f t="shared" si="93"/>
        <v>8</v>
      </c>
      <c r="Z658" s="14">
        <f t="shared" si="94"/>
        <v>40146.400000000001</v>
      </c>
      <c r="AA658" s="7">
        <f>VLOOKUP(G658,Ma_KH!$A:$R,14,0)</f>
        <v>60</v>
      </c>
      <c r="AD658" s="7" t="str">
        <f>IFERROR(VLOOKUP(J658,'Chuyển Mã'!$B$3:$C$9,2,0),"")</f>
        <v>Hà Nội</v>
      </c>
      <c r="AE658" s="7" t="str">
        <f t="shared" si="87"/>
        <v>Giò Tai Lưỡi Xào 250</v>
      </c>
      <c r="AF658" s="7">
        <f t="shared" si="88"/>
        <v>10</v>
      </c>
    </row>
    <row r="659" spans="1:32" x14ac:dyDescent="0.25">
      <c r="A659" s="11">
        <v>45903</v>
      </c>
      <c r="B659" s="25">
        <v>4176338275</v>
      </c>
      <c r="C659" s="12" t="s">
        <v>7214</v>
      </c>
      <c r="D659" s="16">
        <f t="shared" si="89"/>
        <v>45903</v>
      </c>
      <c r="G659" s="13" t="s">
        <v>7431</v>
      </c>
      <c r="I659" s="13" t="s">
        <v>7432</v>
      </c>
      <c r="J659" s="13" t="s">
        <v>1809</v>
      </c>
      <c r="K659" s="13" t="s">
        <v>30</v>
      </c>
      <c r="L659" s="25" t="str">
        <f>VLOOKUP($K659,TONG_SL!$A:$D,2,0)</f>
        <v>Gà muối 500g</v>
      </c>
      <c r="N659" s="25" t="str">
        <f t="shared" si="90"/>
        <v>K-C6</v>
      </c>
      <c r="Q659" s="25" t="str">
        <f>VLOOKUP(K659,TONG_SL!$A:$D,3,0)</f>
        <v>Túi</v>
      </c>
      <c r="R659" s="54">
        <v>3</v>
      </c>
      <c r="T659" s="1">
        <f>VLOOKUP(VLOOKUP(G659,Ma_KH!$A:$R,18,0)&amp;K659,Gia_MB!$A:$F,6,0)</f>
        <v>111058</v>
      </c>
      <c r="U659" s="14">
        <f t="shared" si="92"/>
        <v>333174</v>
      </c>
      <c r="W659" s="64">
        <f t="shared" si="91"/>
        <v>0</v>
      </c>
      <c r="X659" s="3" t="str">
        <f t="shared" si="93"/>
        <v>8</v>
      </c>
      <c r="Z659" s="14">
        <f t="shared" si="94"/>
        <v>26653.920000000002</v>
      </c>
      <c r="AA659" s="7">
        <f>VLOOKUP(G659,Ma_KH!$A:$R,14,0)</f>
        <v>60</v>
      </c>
      <c r="AD659" s="7" t="str">
        <f>IFERROR(VLOOKUP(J659,'Chuyển Mã'!$B$3:$C$9,2,0),"")</f>
        <v>Hà Nội</v>
      </c>
      <c r="AE659" s="7" t="str">
        <f t="shared" si="87"/>
        <v>Gà muối 500g</v>
      </c>
      <c r="AF659" s="7">
        <f t="shared" si="88"/>
        <v>3</v>
      </c>
    </row>
    <row r="660" spans="1:32" x14ac:dyDescent="0.25">
      <c r="A660" s="11">
        <v>45903</v>
      </c>
      <c r="B660" s="25">
        <v>4176338275</v>
      </c>
      <c r="C660" s="12" t="s">
        <v>7214</v>
      </c>
      <c r="D660" s="16">
        <f t="shared" si="89"/>
        <v>45903</v>
      </c>
      <c r="G660" s="13" t="s">
        <v>7431</v>
      </c>
      <c r="I660" s="13" t="s">
        <v>7432</v>
      </c>
      <c r="J660" s="13" t="s">
        <v>1809</v>
      </c>
      <c r="K660" s="13" t="s">
        <v>27</v>
      </c>
      <c r="L660" s="25" t="str">
        <f>VLOOKUP($K660,TONG_SL!$A:$D,2,0)</f>
        <v>Chân giò heo muối 300g</v>
      </c>
      <c r="N660" s="25" t="str">
        <f t="shared" si="90"/>
        <v>K-C6</v>
      </c>
      <c r="Q660" s="25" t="str">
        <f>VLOOKUP(K660,TONG_SL!$A:$D,3,0)</f>
        <v>Túi</v>
      </c>
      <c r="R660" s="54">
        <v>5</v>
      </c>
      <c r="T660" s="1">
        <f>VLOOKUP(VLOOKUP(G660,Ma_KH!$A:$R,18,0)&amp;K660,Gia_MB!$A:$F,6,0)</f>
        <v>73431</v>
      </c>
      <c r="U660" s="14">
        <f t="shared" si="92"/>
        <v>367155</v>
      </c>
      <c r="W660" s="64">
        <f t="shared" si="91"/>
        <v>0</v>
      </c>
      <c r="X660" s="3" t="str">
        <f t="shared" si="93"/>
        <v>8</v>
      </c>
      <c r="Z660" s="14">
        <f t="shared" si="94"/>
        <v>29372.400000000001</v>
      </c>
      <c r="AA660" s="7">
        <f>VLOOKUP(G660,Ma_KH!$A:$R,14,0)</f>
        <v>60</v>
      </c>
      <c r="AD660" s="7" t="str">
        <f>IFERROR(VLOOKUP(J660,'Chuyển Mã'!$B$3:$C$9,2,0),"")</f>
        <v>Hà Nội</v>
      </c>
      <c r="AE660" s="7" t="str">
        <f t="shared" si="87"/>
        <v>Chân giò heo muối 300g</v>
      </c>
      <c r="AF660" s="7">
        <f t="shared" si="88"/>
        <v>5</v>
      </c>
    </row>
    <row r="661" spans="1:32" x14ac:dyDescent="0.25">
      <c r="A661" s="11">
        <v>45903</v>
      </c>
      <c r="B661" s="25">
        <v>4176338275</v>
      </c>
      <c r="C661" s="12" t="s">
        <v>7214</v>
      </c>
      <c r="D661" s="16">
        <f t="shared" si="89"/>
        <v>45903</v>
      </c>
      <c r="G661" s="13" t="s">
        <v>7431</v>
      </c>
      <c r="I661" s="13" t="s">
        <v>7432</v>
      </c>
      <c r="J661" s="13" t="s">
        <v>1809</v>
      </c>
      <c r="K661" s="13" t="s">
        <v>51</v>
      </c>
      <c r="L661" s="25" t="str">
        <f>VLOOKUP($K661,TONG_SL!$A:$D,2,0)</f>
        <v>Mọc Nấm Hương 250g</v>
      </c>
      <c r="N661" s="25" t="str">
        <f t="shared" si="90"/>
        <v>K-C6</v>
      </c>
      <c r="Q661" s="25" t="str">
        <f>VLOOKUP(K661,TONG_SL!$A:$D,3,0)</f>
        <v>Túi</v>
      </c>
      <c r="R661" s="54">
        <v>3</v>
      </c>
      <c r="T661" s="1">
        <f>VLOOKUP(VLOOKUP(G661,Ma_KH!$A:$R,18,0)&amp;K661,Gia_MB!$A:$F,6,0)</f>
        <v>46000</v>
      </c>
      <c r="U661" s="14">
        <f t="shared" si="92"/>
        <v>138000</v>
      </c>
      <c r="W661" s="64">
        <f t="shared" si="91"/>
        <v>0</v>
      </c>
      <c r="X661" s="3" t="str">
        <f t="shared" si="93"/>
        <v>8</v>
      </c>
      <c r="Z661" s="14">
        <f t="shared" si="94"/>
        <v>11040</v>
      </c>
      <c r="AA661" s="7">
        <f>VLOOKUP(G661,Ma_KH!$A:$R,14,0)</f>
        <v>60</v>
      </c>
      <c r="AD661" s="7" t="str">
        <f>IFERROR(VLOOKUP(J661,'Chuyển Mã'!$B$3:$C$9,2,0),"")</f>
        <v>Hà Nội</v>
      </c>
      <c r="AE661" s="7" t="str">
        <f t="shared" si="87"/>
        <v>Mọc Nấm Hương 250g</v>
      </c>
      <c r="AF661" s="7">
        <f t="shared" si="88"/>
        <v>3</v>
      </c>
    </row>
    <row r="662" spans="1:32" x14ac:dyDescent="0.25">
      <c r="A662" s="11">
        <v>45903</v>
      </c>
      <c r="B662" s="25">
        <v>4176337875</v>
      </c>
      <c r="C662" s="12" t="s">
        <v>7214</v>
      </c>
      <c r="D662" s="16">
        <f t="shared" si="89"/>
        <v>45903</v>
      </c>
      <c r="G662" s="13" t="s">
        <v>7433</v>
      </c>
      <c r="I662" s="13" t="s">
        <v>7434</v>
      </c>
      <c r="J662" s="13" t="s">
        <v>1809</v>
      </c>
      <c r="K662" s="13" t="s">
        <v>32</v>
      </c>
      <c r="L662" s="25" t="str">
        <f>VLOOKUP($K662,TONG_SL!$A:$D,2,0)</f>
        <v>Giò Tai Lưỡi Xào 250</v>
      </c>
      <c r="N662" s="25" t="str">
        <f t="shared" si="90"/>
        <v>K-C6</v>
      </c>
      <c r="Q662" s="25" t="str">
        <f>VLOOKUP(K662,TONG_SL!$A:$D,3,0)</f>
        <v>Túi</v>
      </c>
      <c r="R662" s="54">
        <v>2</v>
      </c>
      <c r="T662" s="1">
        <f>VLOOKUP(VLOOKUP(G662,Ma_KH!$A:$R,18,0)&amp;K662,Gia_MB!$A:$F,6,0)</f>
        <v>50183</v>
      </c>
      <c r="U662" s="14">
        <f t="shared" si="92"/>
        <v>100366</v>
      </c>
      <c r="W662" s="64">
        <f t="shared" si="91"/>
        <v>0</v>
      </c>
      <c r="X662" s="3" t="str">
        <f t="shared" si="93"/>
        <v>8</v>
      </c>
      <c r="Z662" s="14">
        <f t="shared" si="94"/>
        <v>8029.28</v>
      </c>
      <c r="AA662" s="7">
        <f>VLOOKUP(G662,Ma_KH!$A:$R,14,0)</f>
        <v>60</v>
      </c>
      <c r="AD662" s="7" t="str">
        <f>IFERROR(VLOOKUP(J662,'Chuyển Mã'!$B$3:$C$9,2,0),"")</f>
        <v>Hà Nội</v>
      </c>
      <c r="AE662" s="7" t="str">
        <f t="shared" si="87"/>
        <v>Giò Tai Lưỡi Xào 250</v>
      </c>
      <c r="AF662" s="7">
        <f t="shared" si="88"/>
        <v>2</v>
      </c>
    </row>
    <row r="663" spans="1:32" x14ac:dyDescent="0.25">
      <c r="A663" s="11">
        <v>45903</v>
      </c>
      <c r="B663" s="25">
        <v>4176337875</v>
      </c>
      <c r="C663" s="12" t="s">
        <v>7214</v>
      </c>
      <c r="D663" s="16">
        <f t="shared" si="89"/>
        <v>45903</v>
      </c>
      <c r="G663" s="13" t="s">
        <v>7433</v>
      </c>
      <c r="I663" s="13" t="s">
        <v>7434</v>
      </c>
      <c r="J663" s="13" t="s">
        <v>1809</v>
      </c>
      <c r="K663" s="13" t="s">
        <v>27</v>
      </c>
      <c r="L663" s="25" t="str">
        <f>VLOOKUP($K663,TONG_SL!$A:$D,2,0)</f>
        <v>Chân giò heo muối 300g</v>
      </c>
      <c r="N663" s="25" t="str">
        <f t="shared" si="90"/>
        <v>K-C6</v>
      </c>
      <c r="Q663" s="25" t="str">
        <f>VLOOKUP(K663,TONG_SL!$A:$D,3,0)</f>
        <v>Túi</v>
      </c>
      <c r="R663" s="54">
        <v>7</v>
      </c>
      <c r="T663" s="1">
        <f>VLOOKUP(VLOOKUP(G663,Ma_KH!$A:$R,18,0)&amp;K663,Gia_MB!$A:$F,6,0)</f>
        <v>73431</v>
      </c>
      <c r="U663" s="14">
        <f t="shared" si="92"/>
        <v>514017</v>
      </c>
      <c r="W663" s="64">
        <f t="shared" si="91"/>
        <v>0</v>
      </c>
      <c r="X663" s="3" t="str">
        <f t="shared" si="93"/>
        <v>8</v>
      </c>
      <c r="Z663" s="14">
        <f t="shared" si="94"/>
        <v>41121.360000000001</v>
      </c>
      <c r="AA663" s="7">
        <f>VLOOKUP(G663,Ma_KH!$A:$R,14,0)</f>
        <v>60</v>
      </c>
      <c r="AD663" s="7" t="str">
        <f>IFERROR(VLOOKUP(J663,'Chuyển Mã'!$B$3:$C$9,2,0),"")</f>
        <v>Hà Nội</v>
      </c>
      <c r="AE663" s="7" t="str">
        <f t="shared" si="87"/>
        <v>Chân giò heo muối 300g</v>
      </c>
      <c r="AF663" s="7">
        <f t="shared" si="88"/>
        <v>7</v>
      </c>
    </row>
    <row r="664" spans="1:32" x14ac:dyDescent="0.25">
      <c r="A664" s="11">
        <v>45903</v>
      </c>
      <c r="B664" s="25">
        <v>4176337875</v>
      </c>
      <c r="C664" s="12" t="s">
        <v>7214</v>
      </c>
      <c r="D664" s="16">
        <f t="shared" si="89"/>
        <v>45903</v>
      </c>
      <c r="G664" s="13" t="s">
        <v>7433</v>
      </c>
      <c r="I664" s="13" t="s">
        <v>7434</v>
      </c>
      <c r="J664" s="13" t="s">
        <v>1809</v>
      </c>
      <c r="K664" s="13" t="s">
        <v>51</v>
      </c>
      <c r="L664" s="25" t="str">
        <f>VLOOKUP($K664,TONG_SL!$A:$D,2,0)</f>
        <v>Mọc Nấm Hương 250g</v>
      </c>
      <c r="N664" s="25" t="str">
        <f t="shared" si="90"/>
        <v>K-C6</v>
      </c>
      <c r="Q664" s="25" t="str">
        <f>VLOOKUP(K664,TONG_SL!$A:$D,3,0)</f>
        <v>Túi</v>
      </c>
      <c r="R664" s="54">
        <v>4</v>
      </c>
      <c r="T664" s="1">
        <f>VLOOKUP(VLOOKUP(G664,Ma_KH!$A:$R,18,0)&amp;K664,Gia_MB!$A:$F,6,0)</f>
        <v>46000</v>
      </c>
      <c r="U664" s="14">
        <f t="shared" si="92"/>
        <v>184000</v>
      </c>
      <c r="W664" s="64">
        <f t="shared" si="91"/>
        <v>0</v>
      </c>
      <c r="X664" s="3" t="str">
        <f t="shared" si="93"/>
        <v>8</v>
      </c>
      <c r="Z664" s="14">
        <f t="shared" si="94"/>
        <v>14720</v>
      </c>
      <c r="AA664" s="7">
        <f>VLOOKUP(G664,Ma_KH!$A:$R,14,0)</f>
        <v>60</v>
      </c>
      <c r="AD664" s="7" t="str">
        <f>IFERROR(VLOOKUP(J664,'Chuyển Mã'!$B$3:$C$9,2,0),"")</f>
        <v>Hà Nội</v>
      </c>
      <c r="AE664" s="7" t="str">
        <f t="shared" si="87"/>
        <v>Mọc Nấm Hương 250g</v>
      </c>
      <c r="AF664" s="7">
        <f t="shared" si="88"/>
        <v>4</v>
      </c>
    </row>
    <row r="665" spans="1:32" x14ac:dyDescent="0.25">
      <c r="A665" s="11">
        <v>45903</v>
      </c>
      <c r="B665" s="25">
        <v>4176320552</v>
      </c>
      <c r="C665" s="12" t="s">
        <v>7214</v>
      </c>
      <c r="D665" s="16">
        <f t="shared" si="89"/>
        <v>45903</v>
      </c>
      <c r="G665" s="13" t="s">
        <v>927</v>
      </c>
      <c r="I665" s="13" t="s">
        <v>7435</v>
      </c>
      <c r="J665" s="13" t="s">
        <v>1809</v>
      </c>
      <c r="K665" s="13" t="s">
        <v>27</v>
      </c>
      <c r="L665" s="25" t="str">
        <f>VLOOKUP($K665,TONG_SL!$A:$D,2,0)</f>
        <v>Chân giò heo muối 300g</v>
      </c>
      <c r="N665" s="25" t="str">
        <f t="shared" si="90"/>
        <v>K-C6</v>
      </c>
      <c r="Q665" s="25" t="str">
        <f>VLOOKUP(K665,TONG_SL!$A:$D,3,0)</f>
        <v>Túi</v>
      </c>
      <c r="R665" s="54">
        <v>15</v>
      </c>
      <c r="T665" s="1">
        <f>VLOOKUP(VLOOKUP(G665,Ma_KH!$A:$R,18,0)&amp;K665,Gia_MB!$A:$F,6,0)</f>
        <v>73431</v>
      </c>
      <c r="U665" s="14">
        <f t="shared" si="92"/>
        <v>1101465</v>
      </c>
      <c r="W665" s="64">
        <f t="shared" si="91"/>
        <v>0</v>
      </c>
      <c r="X665" s="3" t="str">
        <f t="shared" si="93"/>
        <v>8</v>
      </c>
      <c r="Z665" s="14">
        <f t="shared" si="94"/>
        <v>88117.2</v>
      </c>
      <c r="AA665" s="7">
        <f>VLOOKUP(G665,Ma_KH!$A:$R,14,0)</f>
        <v>60</v>
      </c>
      <c r="AD665" s="7" t="str">
        <f>IFERROR(VLOOKUP(J665,'Chuyển Mã'!$B$3:$C$9,2,0),"")</f>
        <v>Hà Nội</v>
      </c>
      <c r="AE665" s="7" t="str">
        <f t="shared" si="87"/>
        <v>Chân giò heo muối 300g</v>
      </c>
      <c r="AF665" s="7">
        <f t="shared" si="88"/>
        <v>15</v>
      </c>
    </row>
    <row r="666" spans="1:32" x14ac:dyDescent="0.25">
      <c r="A666" s="11">
        <v>45903</v>
      </c>
      <c r="B666" s="25">
        <v>4176337822</v>
      </c>
      <c r="C666" s="12" t="s">
        <v>7214</v>
      </c>
      <c r="D666" s="16">
        <f t="shared" si="89"/>
        <v>45903</v>
      </c>
      <c r="G666" s="13" t="s">
        <v>7436</v>
      </c>
      <c r="I666" s="13" t="s">
        <v>7437</v>
      </c>
      <c r="J666" s="13" t="s">
        <v>1809</v>
      </c>
      <c r="K666" s="13" t="s">
        <v>27</v>
      </c>
      <c r="L666" s="25" t="str">
        <f>VLOOKUP($K666,TONG_SL!$A:$D,2,0)</f>
        <v>Chân giò heo muối 300g</v>
      </c>
      <c r="N666" s="25" t="str">
        <f t="shared" si="90"/>
        <v>K-C6</v>
      </c>
      <c r="Q666" s="25" t="str">
        <f>VLOOKUP(K666,TONG_SL!$A:$D,3,0)</f>
        <v>Túi</v>
      </c>
      <c r="R666" s="54">
        <v>4</v>
      </c>
      <c r="T666" s="1">
        <f>VLOOKUP(VLOOKUP(G666,Ma_KH!$A:$R,18,0)&amp;K666,Gia_MB!$A:$F,6,0)</f>
        <v>73431</v>
      </c>
      <c r="U666" s="14">
        <f t="shared" si="92"/>
        <v>293724</v>
      </c>
      <c r="W666" s="64">
        <f t="shared" si="91"/>
        <v>0</v>
      </c>
      <c r="X666" s="3" t="str">
        <f t="shared" si="93"/>
        <v>8</v>
      </c>
      <c r="Z666" s="14">
        <f t="shared" si="94"/>
        <v>23497.920000000002</v>
      </c>
      <c r="AA666" s="7">
        <f>VLOOKUP(G666,Ma_KH!$A:$R,14,0)</f>
        <v>60</v>
      </c>
      <c r="AD666" s="7" t="str">
        <f>IFERROR(VLOOKUP(J666,'Chuyển Mã'!$B$3:$C$9,2,0),"")</f>
        <v>Hà Nội</v>
      </c>
      <c r="AE666" s="7" t="str">
        <f t="shared" si="87"/>
        <v>Chân giò heo muối 300g</v>
      </c>
      <c r="AF666" s="7">
        <f t="shared" si="88"/>
        <v>4</v>
      </c>
    </row>
    <row r="667" spans="1:32" x14ac:dyDescent="0.25">
      <c r="A667" s="11">
        <v>45903</v>
      </c>
      <c r="B667" s="25">
        <v>4176337822</v>
      </c>
      <c r="C667" s="12" t="s">
        <v>7214</v>
      </c>
      <c r="D667" s="16">
        <f t="shared" si="89"/>
        <v>45903</v>
      </c>
      <c r="G667" s="13" t="s">
        <v>7436</v>
      </c>
      <c r="I667" s="13" t="s">
        <v>7437</v>
      </c>
      <c r="J667" s="13" t="s">
        <v>1809</v>
      </c>
      <c r="K667" s="13" t="s">
        <v>51</v>
      </c>
      <c r="L667" s="25" t="str">
        <f>VLOOKUP($K667,TONG_SL!$A:$D,2,0)</f>
        <v>Mọc Nấm Hương 250g</v>
      </c>
      <c r="N667" s="25" t="str">
        <f t="shared" si="90"/>
        <v>K-C6</v>
      </c>
      <c r="Q667" s="25" t="str">
        <f>VLOOKUP(K667,TONG_SL!$A:$D,3,0)</f>
        <v>Túi</v>
      </c>
      <c r="R667" s="54">
        <v>1</v>
      </c>
      <c r="T667" s="1">
        <f>VLOOKUP(VLOOKUP(G667,Ma_KH!$A:$R,18,0)&amp;K667,Gia_MB!$A:$F,6,0)</f>
        <v>46000</v>
      </c>
      <c r="U667" s="14">
        <f t="shared" si="92"/>
        <v>46000</v>
      </c>
      <c r="W667" s="64">
        <f t="shared" si="91"/>
        <v>0</v>
      </c>
      <c r="X667" s="3" t="str">
        <f t="shared" si="93"/>
        <v>8</v>
      </c>
      <c r="Z667" s="14">
        <f t="shared" si="94"/>
        <v>3680</v>
      </c>
      <c r="AA667" s="7">
        <f>VLOOKUP(G667,Ma_KH!$A:$R,14,0)</f>
        <v>60</v>
      </c>
      <c r="AD667" s="7" t="str">
        <f>IFERROR(VLOOKUP(J667,'Chuyển Mã'!$B$3:$C$9,2,0),"")</f>
        <v>Hà Nội</v>
      </c>
      <c r="AE667" s="7" t="str">
        <f t="shared" si="87"/>
        <v>Mọc Nấm Hương 250g</v>
      </c>
      <c r="AF667" s="7">
        <f t="shared" si="88"/>
        <v>1</v>
      </c>
    </row>
    <row r="668" spans="1:32" x14ac:dyDescent="0.25">
      <c r="A668" s="11">
        <v>45903</v>
      </c>
      <c r="B668" s="25">
        <v>4176337822</v>
      </c>
      <c r="C668" s="12" t="s">
        <v>7214</v>
      </c>
      <c r="D668" s="16">
        <f t="shared" si="89"/>
        <v>45903</v>
      </c>
      <c r="G668" s="13" t="s">
        <v>7436</v>
      </c>
      <c r="I668" s="13" t="s">
        <v>7437</v>
      </c>
      <c r="J668" s="13" t="s">
        <v>1809</v>
      </c>
      <c r="K668" s="13" t="s">
        <v>32</v>
      </c>
      <c r="L668" s="25" t="str">
        <f>VLOOKUP($K668,TONG_SL!$A:$D,2,0)</f>
        <v>Giò Tai Lưỡi Xào 250</v>
      </c>
      <c r="N668" s="25" t="str">
        <f t="shared" si="90"/>
        <v>K-C6</v>
      </c>
      <c r="Q668" s="25" t="str">
        <f>VLOOKUP(K668,TONG_SL!$A:$D,3,0)</f>
        <v>Túi</v>
      </c>
      <c r="R668" s="54">
        <v>2</v>
      </c>
      <c r="T668" s="1">
        <f>VLOOKUP(VLOOKUP(G668,Ma_KH!$A:$R,18,0)&amp;K668,Gia_MB!$A:$F,6,0)</f>
        <v>50183</v>
      </c>
      <c r="U668" s="14">
        <f t="shared" si="92"/>
        <v>100366</v>
      </c>
      <c r="W668" s="64">
        <f t="shared" si="91"/>
        <v>0</v>
      </c>
      <c r="X668" s="3" t="str">
        <f t="shared" si="93"/>
        <v>8</v>
      </c>
      <c r="Z668" s="14">
        <f t="shared" si="94"/>
        <v>8029.28</v>
      </c>
      <c r="AA668" s="7">
        <f>VLOOKUP(G668,Ma_KH!$A:$R,14,0)</f>
        <v>60</v>
      </c>
      <c r="AD668" s="7" t="str">
        <f>IFERROR(VLOOKUP(J668,'Chuyển Mã'!$B$3:$C$9,2,0),"")</f>
        <v>Hà Nội</v>
      </c>
      <c r="AE668" s="7" t="str">
        <f t="shared" si="87"/>
        <v>Giò Tai Lưỡi Xào 250</v>
      </c>
      <c r="AF668" s="7">
        <f t="shared" si="88"/>
        <v>2</v>
      </c>
    </row>
    <row r="669" spans="1:32" x14ac:dyDescent="0.25">
      <c r="A669" s="11">
        <v>45903</v>
      </c>
      <c r="B669" s="25">
        <v>4176337822</v>
      </c>
      <c r="C669" s="12" t="s">
        <v>7214</v>
      </c>
      <c r="D669" s="16">
        <f t="shared" si="89"/>
        <v>45903</v>
      </c>
      <c r="G669" s="13" t="s">
        <v>7436</v>
      </c>
      <c r="I669" s="13" t="s">
        <v>7437</v>
      </c>
      <c r="J669" s="13" t="s">
        <v>1809</v>
      </c>
      <c r="K669" s="13" t="s">
        <v>30</v>
      </c>
      <c r="L669" s="25" t="str">
        <f>VLOOKUP($K669,TONG_SL!$A:$D,2,0)</f>
        <v>Gà muối 500g</v>
      </c>
      <c r="N669" s="25" t="str">
        <f t="shared" si="90"/>
        <v>K-C6</v>
      </c>
      <c r="Q669" s="25" t="str">
        <f>VLOOKUP(K669,TONG_SL!$A:$D,3,0)</f>
        <v>Túi</v>
      </c>
      <c r="R669" s="54">
        <v>2</v>
      </c>
      <c r="T669" s="1">
        <f>VLOOKUP(VLOOKUP(G669,Ma_KH!$A:$R,18,0)&amp;K669,Gia_MB!$A:$F,6,0)</f>
        <v>111058</v>
      </c>
      <c r="U669" s="14">
        <f t="shared" si="92"/>
        <v>222116</v>
      </c>
      <c r="W669" s="64">
        <f t="shared" si="91"/>
        <v>0</v>
      </c>
      <c r="X669" s="3" t="str">
        <f t="shared" si="93"/>
        <v>8</v>
      </c>
      <c r="Z669" s="14">
        <f t="shared" si="94"/>
        <v>17769.28</v>
      </c>
      <c r="AA669" s="7">
        <f>VLOOKUP(G669,Ma_KH!$A:$R,14,0)</f>
        <v>60</v>
      </c>
      <c r="AD669" s="7" t="str">
        <f>IFERROR(VLOOKUP(J669,'Chuyển Mã'!$B$3:$C$9,2,0),"")</f>
        <v>Hà Nội</v>
      </c>
      <c r="AE669" s="7" t="str">
        <f t="shared" si="87"/>
        <v>Gà muối 500g</v>
      </c>
      <c r="AF669" s="7">
        <f t="shared" si="88"/>
        <v>2</v>
      </c>
    </row>
    <row r="670" spans="1:32" x14ac:dyDescent="0.25">
      <c r="A670" s="11">
        <v>45903</v>
      </c>
      <c r="B670" s="25">
        <v>4176377931</v>
      </c>
      <c r="C670" s="12" t="s">
        <v>7214</v>
      </c>
      <c r="D670" s="16">
        <f t="shared" si="89"/>
        <v>45903</v>
      </c>
      <c r="G670" s="13" t="s">
        <v>920</v>
      </c>
      <c r="I670" s="13" t="s">
        <v>7438</v>
      </c>
      <c r="J670" s="13" t="s">
        <v>1809</v>
      </c>
      <c r="K670" s="13" t="s">
        <v>30</v>
      </c>
      <c r="L670" s="25" t="str">
        <f>VLOOKUP($K670,TONG_SL!$A:$D,2,0)</f>
        <v>Gà muối 500g</v>
      </c>
      <c r="N670" s="25" t="str">
        <f t="shared" si="90"/>
        <v>K-C6</v>
      </c>
      <c r="Q670" s="25" t="str">
        <f>VLOOKUP(K670,TONG_SL!$A:$D,3,0)</f>
        <v>Túi</v>
      </c>
      <c r="R670" s="54">
        <v>10</v>
      </c>
      <c r="T670" s="1">
        <f>VLOOKUP(VLOOKUP(G670,Ma_KH!$A:$R,18,0)&amp;K670,Gia_MB!$A:$F,6,0)</f>
        <v>111058</v>
      </c>
      <c r="U670" s="14">
        <f t="shared" si="92"/>
        <v>1110580</v>
      </c>
      <c r="W670" s="64">
        <f t="shared" si="91"/>
        <v>0</v>
      </c>
      <c r="X670" s="3" t="str">
        <f t="shared" si="93"/>
        <v>8</v>
      </c>
      <c r="Z670" s="14">
        <f t="shared" si="94"/>
        <v>88846.400000000009</v>
      </c>
      <c r="AA670" s="7">
        <f>VLOOKUP(G670,Ma_KH!$A:$R,14,0)</f>
        <v>60</v>
      </c>
      <c r="AD670" s="7" t="str">
        <f>IFERROR(VLOOKUP(J670,'Chuyển Mã'!$B$3:$C$9,2,0),"")</f>
        <v>Hà Nội</v>
      </c>
      <c r="AE670" s="7" t="str">
        <f t="shared" si="87"/>
        <v>Gà muối 500g</v>
      </c>
      <c r="AF670" s="7">
        <f t="shared" si="88"/>
        <v>10</v>
      </c>
    </row>
    <row r="671" spans="1:32" x14ac:dyDescent="0.25">
      <c r="A671" s="11">
        <v>45903</v>
      </c>
      <c r="B671" s="25">
        <v>4176337974</v>
      </c>
      <c r="C671" s="12" t="s">
        <v>7214</v>
      </c>
      <c r="D671" s="16">
        <f t="shared" si="89"/>
        <v>45903</v>
      </c>
      <c r="G671" s="13" t="s">
        <v>7439</v>
      </c>
      <c r="I671" s="13" t="s">
        <v>7440</v>
      </c>
      <c r="J671" s="13" t="s">
        <v>1809</v>
      </c>
      <c r="K671" s="13" t="s">
        <v>51</v>
      </c>
      <c r="L671" s="25" t="str">
        <f>VLOOKUP($K671,TONG_SL!$A:$D,2,0)</f>
        <v>Mọc Nấm Hương 250g</v>
      </c>
      <c r="N671" s="25" t="str">
        <f t="shared" si="90"/>
        <v>K-C6</v>
      </c>
      <c r="Q671" s="25" t="str">
        <f>VLOOKUP(K671,TONG_SL!$A:$D,3,0)</f>
        <v>Túi</v>
      </c>
      <c r="R671" s="54">
        <v>4</v>
      </c>
      <c r="T671" s="1">
        <f>VLOOKUP(VLOOKUP(G671,Ma_KH!$A:$R,18,0)&amp;K671,Gia_MB!$A:$F,6,0)</f>
        <v>46000</v>
      </c>
      <c r="U671" s="14">
        <f t="shared" si="92"/>
        <v>184000</v>
      </c>
      <c r="W671" s="64">
        <f t="shared" si="91"/>
        <v>0</v>
      </c>
      <c r="X671" s="3" t="str">
        <f t="shared" si="93"/>
        <v>8</v>
      </c>
      <c r="Z671" s="14">
        <f t="shared" si="94"/>
        <v>14720</v>
      </c>
      <c r="AA671" s="7">
        <f>VLOOKUP(G671,Ma_KH!$A:$R,14,0)</f>
        <v>60</v>
      </c>
      <c r="AD671" s="7" t="str">
        <f>IFERROR(VLOOKUP(J671,'Chuyển Mã'!$B$3:$C$9,2,0),"")</f>
        <v>Hà Nội</v>
      </c>
      <c r="AE671" s="7" t="str">
        <f t="shared" si="87"/>
        <v>Mọc Nấm Hương 250g</v>
      </c>
      <c r="AF671" s="7">
        <f t="shared" si="88"/>
        <v>4</v>
      </c>
    </row>
    <row r="672" spans="1:32" x14ac:dyDescent="0.25">
      <c r="A672" s="11">
        <v>45903</v>
      </c>
      <c r="B672" s="25">
        <v>4176337974</v>
      </c>
      <c r="C672" s="12" t="s">
        <v>7214</v>
      </c>
      <c r="D672" s="16">
        <f t="shared" si="89"/>
        <v>45903</v>
      </c>
      <c r="G672" s="13" t="s">
        <v>7439</v>
      </c>
      <c r="I672" s="13" t="s">
        <v>7440</v>
      </c>
      <c r="J672" s="13" t="s">
        <v>1809</v>
      </c>
      <c r="K672" s="13" t="s">
        <v>39</v>
      </c>
      <c r="L672" s="25" t="str">
        <f>VLOOKUP($K672,TONG_SL!$A:$D,2,0)</f>
        <v>Chả cốm 300g</v>
      </c>
      <c r="N672" s="25" t="str">
        <f t="shared" si="90"/>
        <v>K-C6</v>
      </c>
      <c r="Q672" s="25" t="str">
        <f>VLOOKUP(K672,TONG_SL!$A:$D,3,0)</f>
        <v>Túi</v>
      </c>
      <c r="R672" s="54">
        <v>2</v>
      </c>
      <c r="T672" s="1">
        <f>VLOOKUP(VLOOKUP(G672,Ma_KH!$A:$R,18,0)&amp;K672,Gia_MB!$A:$F,6,0)</f>
        <v>74250</v>
      </c>
      <c r="U672" s="14">
        <f t="shared" si="92"/>
        <v>148500</v>
      </c>
      <c r="W672" s="64">
        <f t="shared" si="91"/>
        <v>0</v>
      </c>
      <c r="X672" s="3" t="str">
        <f t="shared" si="93"/>
        <v>8</v>
      </c>
      <c r="Z672" s="14">
        <f t="shared" si="94"/>
        <v>11880</v>
      </c>
      <c r="AA672" s="7">
        <f>VLOOKUP(G672,Ma_KH!$A:$R,14,0)</f>
        <v>60</v>
      </c>
      <c r="AD672" s="7" t="str">
        <f>IFERROR(VLOOKUP(J672,'Chuyển Mã'!$B$3:$C$9,2,0),"")</f>
        <v>Hà Nội</v>
      </c>
      <c r="AE672" s="7" t="str">
        <f t="shared" si="87"/>
        <v>Chả cốm 300g</v>
      </c>
      <c r="AF672" s="7">
        <f t="shared" si="88"/>
        <v>2</v>
      </c>
    </row>
    <row r="673" spans="1:32" x14ac:dyDescent="0.25">
      <c r="A673" s="11">
        <v>45903</v>
      </c>
      <c r="B673" s="25">
        <v>4176337974</v>
      </c>
      <c r="C673" s="12" t="s">
        <v>7214</v>
      </c>
      <c r="D673" s="16">
        <f t="shared" si="89"/>
        <v>45903</v>
      </c>
      <c r="G673" s="13" t="s">
        <v>7439</v>
      </c>
      <c r="I673" s="13" t="s">
        <v>7440</v>
      </c>
      <c r="J673" s="13" t="s">
        <v>1809</v>
      </c>
      <c r="K673" s="13" t="s">
        <v>27</v>
      </c>
      <c r="L673" s="25" t="str">
        <f>VLOOKUP($K673,TONG_SL!$A:$D,2,0)</f>
        <v>Chân giò heo muối 300g</v>
      </c>
      <c r="N673" s="25" t="str">
        <f t="shared" si="90"/>
        <v>K-C6</v>
      </c>
      <c r="Q673" s="25" t="str">
        <f>VLOOKUP(K673,TONG_SL!$A:$D,3,0)</f>
        <v>Túi</v>
      </c>
      <c r="R673" s="54">
        <v>4</v>
      </c>
      <c r="T673" s="1">
        <f>VLOOKUP(VLOOKUP(G673,Ma_KH!$A:$R,18,0)&amp;K673,Gia_MB!$A:$F,6,0)</f>
        <v>73431</v>
      </c>
      <c r="U673" s="14">
        <f t="shared" si="92"/>
        <v>293724</v>
      </c>
      <c r="W673" s="64">
        <f t="shared" si="91"/>
        <v>0</v>
      </c>
      <c r="X673" s="3" t="str">
        <f t="shared" si="93"/>
        <v>8</v>
      </c>
      <c r="Z673" s="14">
        <f t="shared" si="94"/>
        <v>23497.920000000002</v>
      </c>
      <c r="AA673" s="7">
        <f>VLOOKUP(G673,Ma_KH!$A:$R,14,0)</f>
        <v>60</v>
      </c>
      <c r="AD673" s="7" t="str">
        <f>IFERROR(VLOOKUP(J673,'Chuyển Mã'!$B$3:$C$9,2,0),"")</f>
        <v>Hà Nội</v>
      </c>
      <c r="AE673" s="7" t="str">
        <f t="shared" si="87"/>
        <v>Chân giò heo muối 300g</v>
      </c>
      <c r="AF673" s="7">
        <f t="shared" si="88"/>
        <v>4</v>
      </c>
    </row>
    <row r="674" spans="1:32" x14ac:dyDescent="0.25">
      <c r="A674" s="11">
        <v>45903</v>
      </c>
      <c r="B674" s="25">
        <v>4176337974</v>
      </c>
      <c r="C674" s="12" t="s">
        <v>7214</v>
      </c>
      <c r="D674" s="16">
        <f t="shared" si="89"/>
        <v>45903</v>
      </c>
      <c r="G674" s="13" t="s">
        <v>7439</v>
      </c>
      <c r="I674" s="13" t="s">
        <v>7440</v>
      </c>
      <c r="J674" s="13" t="s">
        <v>1809</v>
      </c>
      <c r="K674" s="13" t="s">
        <v>32</v>
      </c>
      <c r="L674" s="25" t="str">
        <f>VLOOKUP($K674,TONG_SL!$A:$D,2,0)</f>
        <v>Giò Tai Lưỡi Xào 250</v>
      </c>
      <c r="N674" s="25" t="str">
        <f t="shared" si="90"/>
        <v>K-C6</v>
      </c>
      <c r="Q674" s="25" t="str">
        <f>VLOOKUP(K674,TONG_SL!$A:$D,3,0)</f>
        <v>Túi</v>
      </c>
      <c r="R674" s="54">
        <v>4</v>
      </c>
      <c r="T674" s="1">
        <f>VLOOKUP(VLOOKUP(G674,Ma_KH!$A:$R,18,0)&amp;K674,Gia_MB!$A:$F,6,0)</f>
        <v>50183</v>
      </c>
      <c r="U674" s="14">
        <f t="shared" si="92"/>
        <v>200732</v>
      </c>
      <c r="W674" s="64">
        <f t="shared" si="91"/>
        <v>0</v>
      </c>
      <c r="X674" s="3" t="str">
        <f t="shared" si="93"/>
        <v>8</v>
      </c>
      <c r="Z674" s="14">
        <f t="shared" si="94"/>
        <v>16058.56</v>
      </c>
      <c r="AA674" s="7">
        <f>VLOOKUP(G674,Ma_KH!$A:$R,14,0)</f>
        <v>60</v>
      </c>
      <c r="AD674" s="7" t="str">
        <f>IFERROR(VLOOKUP(J674,'Chuyển Mã'!$B$3:$C$9,2,0),"")</f>
        <v>Hà Nội</v>
      </c>
      <c r="AE674" s="7" t="str">
        <f t="shared" si="87"/>
        <v>Giò Tai Lưỡi Xào 250</v>
      </c>
      <c r="AF674" s="7">
        <f t="shared" si="88"/>
        <v>4</v>
      </c>
    </row>
    <row r="675" spans="1:32" x14ac:dyDescent="0.25">
      <c r="A675" s="11">
        <v>45903</v>
      </c>
      <c r="B675" s="25">
        <v>4176338423</v>
      </c>
      <c r="C675" s="12" t="s">
        <v>7214</v>
      </c>
      <c r="D675" s="16">
        <f t="shared" si="89"/>
        <v>45903</v>
      </c>
      <c r="G675" s="13" t="s">
        <v>7441</v>
      </c>
      <c r="I675" s="13" t="s">
        <v>7442</v>
      </c>
      <c r="J675" s="13" t="s">
        <v>1809</v>
      </c>
      <c r="K675" s="13" t="s">
        <v>32</v>
      </c>
      <c r="L675" s="25" t="str">
        <f>VLOOKUP($K675,TONG_SL!$A:$D,2,0)</f>
        <v>Giò Tai Lưỡi Xào 250</v>
      </c>
      <c r="N675" s="25" t="str">
        <f t="shared" si="90"/>
        <v>K-C6</v>
      </c>
      <c r="Q675" s="25" t="str">
        <f>VLOOKUP(K675,TONG_SL!$A:$D,3,0)</f>
        <v>Túi</v>
      </c>
      <c r="R675" s="54">
        <v>4</v>
      </c>
      <c r="T675" s="1">
        <f>VLOOKUP(VLOOKUP(G675,Ma_KH!$A:$R,18,0)&amp;K675,Gia_MB!$A:$F,6,0)</f>
        <v>50183</v>
      </c>
      <c r="U675" s="14">
        <f t="shared" si="92"/>
        <v>200732</v>
      </c>
      <c r="W675" s="64">
        <f t="shared" si="91"/>
        <v>0</v>
      </c>
      <c r="X675" s="3" t="str">
        <f t="shared" si="93"/>
        <v>8</v>
      </c>
      <c r="Z675" s="14">
        <f t="shared" si="94"/>
        <v>16058.56</v>
      </c>
      <c r="AA675" s="7">
        <f>VLOOKUP(G675,Ma_KH!$A:$R,14,0)</f>
        <v>60</v>
      </c>
      <c r="AD675" s="7" t="str">
        <f>IFERROR(VLOOKUP(J675,'Chuyển Mã'!$B$3:$C$9,2,0),"")</f>
        <v>Hà Nội</v>
      </c>
      <c r="AE675" s="7" t="str">
        <f t="shared" si="87"/>
        <v>Giò Tai Lưỡi Xào 250</v>
      </c>
      <c r="AF675" s="7">
        <f t="shared" si="88"/>
        <v>4</v>
      </c>
    </row>
    <row r="676" spans="1:32" x14ac:dyDescent="0.25">
      <c r="A676" s="11">
        <v>45903</v>
      </c>
      <c r="B676" s="25">
        <v>4176338423</v>
      </c>
      <c r="C676" s="12" t="s">
        <v>7214</v>
      </c>
      <c r="D676" s="16">
        <f t="shared" si="89"/>
        <v>45903</v>
      </c>
      <c r="G676" s="13" t="s">
        <v>7441</v>
      </c>
      <c r="I676" s="13" t="s">
        <v>7442</v>
      </c>
      <c r="J676" s="13" t="s">
        <v>1809</v>
      </c>
      <c r="K676" s="13" t="s">
        <v>30</v>
      </c>
      <c r="L676" s="25" t="str">
        <f>VLOOKUP($K676,TONG_SL!$A:$D,2,0)</f>
        <v>Gà muối 500g</v>
      </c>
      <c r="N676" s="25" t="str">
        <f t="shared" si="90"/>
        <v>K-C6</v>
      </c>
      <c r="Q676" s="25" t="str">
        <f>VLOOKUP(K676,TONG_SL!$A:$D,3,0)</f>
        <v>Túi</v>
      </c>
      <c r="R676" s="54">
        <v>4</v>
      </c>
      <c r="T676" s="1">
        <f>VLOOKUP(VLOOKUP(G676,Ma_KH!$A:$R,18,0)&amp;K676,Gia_MB!$A:$F,6,0)</f>
        <v>111058</v>
      </c>
      <c r="U676" s="14">
        <f t="shared" si="92"/>
        <v>444232</v>
      </c>
      <c r="W676" s="64">
        <f t="shared" si="91"/>
        <v>0</v>
      </c>
      <c r="X676" s="3" t="str">
        <f t="shared" si="93"/>
        <v>8</v>
      </c>
      <c r="Z676" s="14">
        <f t="shared" si="94"/>
        <v>35538.559999999998</v>
      </c>
      <c r="AA676" s="7">
        <f>VLOOKUP(G676,Ma_KH!$A:$R,14,0)</f>
        <v>60</v>
      </c>
      <c r="AD676" s="7" t="str">
        <f>IFERROR(VLOOKUP(J676,'Chuyển Mã'!$B$3:$C$9,2,0),"")</f>
        <v>Hà Nội</v>
      </c>
      <c r="AE676" s="7" t="str">
        <f t="shared" si="87"/>
        <v>Gà muối 500g</v>
      </c>
      <c r="AF676" s="7">
        <f t="shared" si="88"/>
        <v>4</v>
      </c>
    </row>
    <row r="677" spans="1:32" x14ac:dyDescent="0.25">
      <c r="A677" s="11">
        <v>45903</v>
      </c>
      <c r="B677" s="25">
        <v>4176338423</v>
      </c>
      <c r="C677" s="12" t="s">
        <v>7214</v>
      </c>
      <c r="D677" s="16">
        <f t="shared" si="89"/>
        <v>45903</v>
      </c>
      <c r="G677" s="13" t="s">
        <v>7441</v>
      </c>
      <c r="I677" s="13" t="s">
        <v>7442</v>
      </c>
      <c r="J677" s="13" t="s">
        <v>1809</v>
      </c>
      <c r="K677" s="13" t="s">
        <v>51</v>
      </c>
      <c r="L677" s="25" t="str">
        <f>VLOOKUP($K677,TONG_SL!$A:$D,2,0)</f>
        <v>Mọc Nấm Hương 250g</v>
      </c>
      <c r="N677" s="25" t="str">
        <f t="shared" si="90"/>
        <v>K-C6</v>
      </c>
      <c r="Q677" s="25" t="str">
        <f>VLOOKUP(K677,TONG_SL!$A:$D,3,0)</f>
        <v>Túi</v>
      </c>
      <c r="R677" s="54">
        <v>2</v>
      </c>
      <c r="T677" s="1">
        <f>VLOOKUP(VLOOKUP(G677,Ma_KH!$A:$R,18,0)&amp;K677,Gia_MB!$A:$F,6,0)</f>
        <v>46000</v>
      </c>
      <c r="U677" s="14">
        <f t="shared" si="92"/>
        <v>92000</v>
      </c>
      <c r="W677" s="64">
        <f t="shared" si="91"/>
        <v>0</v>
      </c>
      <c r="X677" s="3" t="str">
        <f t="shared" si="93"/>
        <v>8</v>
      </c>
      <c r="Z677" s="14">
        <f t="shared" si="94"/>
        <v>7360</v>
      </c>
      <c r="AA677" s="7">
        <f>VLOOKUP(G677,Ma_KH!$A:$R,14,0)</f>
        <v>60</v>
      </c>
      <c r="AD677" s="7" t="str">
        <f>IFERROR(VLOOKUP(J677,'Chuyển Mã'!$B$3:$C$9,2,0),"")</f>
        <v>Hà Nội</v>
      </c>
      <c r="AE677" s="7" t="str">
        <f t="shared" si="87"/>
        <v>Mọc Nấm Hương 250g</v>
      </c>
      <c r="AF677" s="7">
        <f t="shared" si="88"/>
        <v>2</v>
      </c>
    </row>
    <row r="678" spans="1:32" x14ac:dyDescent="0.25">
      <c r="A678" s="11">
        <v>45903</v>
      </c>
      <c r="B678" s="25">
        <v>4176325950</v>
      </c>
      <c r="C678" s="12" t="s">
        <v>7214</v>
      </c>
      <c r="D678" s="16">
        <f t="shared" si="89"/>
        <v>45903</v>
      </c>
      <c r="G678" s="13" t="s">
        <v>7443</v>
      </c>
      <c r="I678" s="13" t="s">
        <v>7444</v>
      </c>
      <c r="J678" s="13" t="s">
        <v>1809</v>
      </c>
      <c r="K678" s="13" t="s">
        <v>30</v>
      </c>
      <c r="L678" s="25" t="str">
        <f>VLOOKUP($K678,TONG_SL!$A:$D,2,0)</f>
        <v>Gà muối 500g</v>
      </c>
      <c r="N678" s="25" t="str">
        <f t="shared" si="90"/>
        <v>K-C6</v>
      </c>
      <c r="Q678" s="25" t="str">
        <f>VLOOKUP(K678,TONG_SL!$A:$D,3,0)</f>
        <v>Túi</v>
      </c>
      <c r="R678" s="54">
        <v>3</v>
      </c>
      <c r="T678" s="1">
        <f>VLOOKUP(VLOOKUP(G678,Ma_KH!$A:$R,18,0)&amp;K678,Gia_MB!$A:$F,6,0)</f>
        <v>111058</v>
      </c>
      <c r="U678" s="14">
        <f t="shared" si="92"/>
        <v>333174</v>
      </c>
      <c r="W678" s="64">
        <f t="shared" si="91"/>
        <v>0</v>
      </c>
      <c r="X678" s="3" t="str">
        <f t="shared" si="93"/>
        <v>8</v>
      </c>
      <c r="Z678" s="14">
        <f t="shared" si="94"/>
        <v>26653.920000000002</v>
      </c>
      <c r="AA678" s="7">
        <f>VLOOKUP(G678,Ma_KH!$A:$R,14,0)</f>
        <v>60</v>
      </c>
      <c r="AD678" s="7" t="str">
        <f>IFERROR(VLOOKUP(J678,'Chuyển Mã'!$B$3:$C$9,2,0),"")</f>
        <v>Hà Nội</v>
      </c>
      <c r="AE678" s="7" t="str">
        <f t="shared" si="87"/>
        <v>Gà muối 500g</v>
      </c>
      <c r="AF678" s="7">
        <f t="shared" si="88"/>
        <v>3</v>
      </c>
    </row>
    <row r="679" spans="1:32" x14ac:dyDescent="0.25">
      <c r="A679" s="11">
        <v>45903</v>
      </c>
      <c r="B679" s="25">
        <v>4176325950</v>
      </c>
      <c r="C679" s="12" t="s">
        <v>7214</v>
      </c>
      <c r="D679" s="16">
        <f t="shared" si="89"/>
        <v>45903</v>
      </c>
      <c r="G679" s="13" t="s">
        <v>7443</v>
      </c>
      <c r="I679" s="13" t="s">
        <v>7444</v>
      </c>
      <c r="J679" s="13" t="s">
        <v>1809</v>
      </c>
      <c r="K679" s="13" t="s">
        <v>51</v>
      </c>
      <c r="L679" s="25" t="str">
        <f>VLOOKUP($K679,TONG_SL!$A:$D,2,0)</f>
        <v>Mọc Nấm Hương 250g</v>
      </c>
      <c r="N679" s="25" t="str">
        <f t="shared" si="90"/>
        <v>K-C6</v>
      </c>
      <c r="Q679" s="25" t="str">
        <f>VLOOKUP(K679,TONG_SL!$A:$D,3,0)</f>
        <v>Túi</v>
      </c>
      <c r="R679" s="54">
        <v>10</v>
      </c>
      <c r="T679" s="1">
        <f>VLOOKUP(VLOOKUP(G679,Ma_KH!$A:$R,18,0)&amp;K679,Gia_MB!$A:$F,6,0)</f>
        <v>46000</v>
      </c>
      <c r="U679" s="14">
        <f t="shared" si="92"/>
        <v>460000</v>
      </c>
      <c r="W679" s="64">
        <f t="shared" si="91"/>
        <v>0</v>
      </c>
      <c r="X679" s="3" t="str">
        <f t="shared" si="93"/>
        <v>8</v>
      </c>
      <c r="Z679" s="14">
        <f t="shared" si="94"/>
        <v>36800</v>
      </c>
      <c r="AA679" s="7">
        <f>VLOOKUP(G679,Ma_KH!$A:$R,14,0)</f>
        <v>60</v>
      </c>
      <c r="AD679" s="7" t="str">
        <f>IFERROR(VLOOKUP(J679,'Chuyển Mã'!$B$3:$C$9,2,0),"")</f>
        <v>Hà Nội</v>
      </c>
      <c r="AE679" s="7" t="str">
        <f t="shared" si="87"/>
        <v>Mọc Nấm Hương 250g</v>
      </c>
      <c r="AF679" s="7">
        <f t="shared" si="88"/>
        <v>10</v>
      </c>
    </row>
    <row r="680" spans="1:32" x14ac:dyDescent="0.25">
      <c r="A680" s="11">
        <v>45903</v>
      </c>
      <c r="B680" s="25">
        <v>4176325950</v>
      </c>
      <c r="C680" s="12" t="s">
        <v>7214</v>
      </c>
      <c r="D680" s="16">
        <f t="shared" si="89"/>
        <v>45903</v>
      </c>
      <c r="G680" s="13" t="s">
        <v>7443</v>
      </c>
      <c r="I680" s="13" t="s">
        <v>7444</v>
      </c>
      <c r="J680" s="13" t="s">
        <v>1809</v>
      </c>
      <c r="K680" s="13" t="s">
        <v>39</v>
      </c>
      <c r="L680" s="25" t="str">
        <f>VLOOKUP($K680,TONG_SL!$A:$D,2,0)</f>
        <v>Chả cốm 300g</v>
      </c>
      <c r="N680" s="25" t="str">
        <f t="shared" si="90"/>
        <v>K-C6</v>
      </c>
      <c r="Q680" s="25" t="str">
        <f>VLOOKUP(K680,TONG_SL!$A:$D,3,0)</f>
        <v>Túi</v>
      </c>
      <c r="R680" s="54">
        <v>5</v>
      </c>
      <c r="T680" s="1">
        <f>VLOOKUP(VLOOKUP(G680,Ma_KH!$A:$R,18,0)&amp;K680,Gia_MB!$A:$F,6,0)</f>
        <v>74250</v>
      </c>
      <c r="U680" s="14">
        <f t="shared" si="92"/>
        <v>371250</v>
      </c>
      <c r="W680" s="64">
        <f t="shared" si="91"/>
        <v>0</v>
      </c>
      <c r="X680" s="3" t="str">
        <f t="shared" si="93"/>
        <v>8</v>
      </c>
      <c r="Z680" s="14">
        <f t="shared" si="94"/>
        <v>29700</v>
      </c>
      <c r="AA680" s="7">
        <f>VLOOKUP(G680,Ma_KH!$A:$R,14,0)</f>
        <v>60</v>
      </c>
      <c r="AD680" s="7" t="str">
        <f>IFERROR(VLOOKUP(J680,'Chuyển Mã'!$B$3:$C$9,2,0),"")</f>
        <v>Hà Nội</v>
      </c>
      <c r="AE680" s="7" t="str">
        <f t="shared" si="87"/>
        <v>Chả cốm 300g</v>
      </c>
      <c r="AF680" s="7">
        <f t="shared" si="88"/>
        <v>5</v>
      </c>
    </row>
    <row r="681" spans="1:32" x14ac:dyDescent="0.25">
      <c r="A681" s="11">
        <v>45903</v>
      </c>
      <c r="B681" s="25">
        <v>4176363822</v>
      </c>
      <c r="C681" s="12" t="s">
        <v>7214</v>
      </c>
      <c r="D681" s="16">
        <f t="shared" si="89"/>
        <v>45903</v>
      </c>
      <c r="G681" s="13" t="s">
        <v>7445</v>
      </c>
      <c r="I681" s="13" t="s">
        <v>7446</v>
      </c>
      <c r="J681" s="13" t="s">
        <v>1809</v>
      </c>
      <c r="K681" s="13" t="s">
        <v>32</v>
      </c>
      <c r="L681" s="25" t="str">
        <f>VLOOKUP($K681,TONG_SL!$A:$D,2,0)</f>
        <v>Giò Tai Lưỡi Xào 250</v>
      </c>
      <c r="N681" s="25" t="str">
        <f t="shared" si="90"/>
        <v>K-C6</v>
      </c>
      <c r="Q681" s="25" t="str">
        <f>VLOOKUP(K681,TONG_SL!$A:$D,3,0)</f>
        <v>Túi</v>
      </c>
      <c r="R681" s="54">
        <v>10</v>
      </c>
      <c r="T681" s="1">
        <f>VLOOKUP(VLOOKUP(G681,Ma_KH!$A:$R,18,0)&amp;K681,Gia_MB!$A:$F,6,0)</f>
        <v>50183</v>
      </c>
      <c r="U681" s="14">
        <f t="shared" si="92"/>
        <v>501830</v>
      </c>
      <c r="W681" s="64">
        <f t="shared" si="91"/>
        <v>0</v>
      </c>
      <c r="X681" s="3" t="str">
        <f t="shared" si="93"/>
        <v>8</v>
      </c>
      <c r="Z681" s="14">
        <f t="shared" si="94"/>
        <v>40146.400000000001</v>
      </c>
      <c r="AA681" s="7">
        <f>VLOOKUP(G681,Ma_KH!$A:$R,14,0)</f>
        <v>60</v>
      </c>
      <c r="AD681" s="7" t="str">
        <f>IFERROR(VLOOKUP(J681,'Chuyển Mã'!$B$3:$C$9,2,0),"")</f>
        <v>Hà Nội</v>
      </c>
      <c r="AE681" s="7" t="str">
        <f t="shared" si="87"/>
        <v>Giò Tai Lưỡi Xào 250</v>
      </c>
      <c r="AF681" s="7">
        <f t="shared" si="88"/>
        <v>10</v>
      </c>
    </row>
    <row r="682" spans="1:32" x14ac:dyDescent="0.25">
      <c r="A682" s="11">
        <v>45903</v>
      </c>
      <c r="B682" s="25">
        <v>4176363822</v>
      </c>
      <c r="C682" s="12" t="s">
        <v>7214</v>
      </c>
      <c r="D682" s="16">
        <f t="shared" si="89"/>
        <v>45903</v>
      </c>
      <c r="G682" s="13" t="s">
        <v>7445</v>
      </c>
      <c r="I682" s="13" t="s">
        <v>7446</v>
      </c>
      <c r="J682" s="13" t="s">
        <v>1809</v>
      </c>
      <c r="K682" s="13" t="s">
        <v>51</v>
      </c>
      <c r="L682" s="25" t="str">
        <f>VLOOKUP($K682,TONG_SL!$A:$D,2,0)</f>
        <v>Mọc Nấm Hương 250g</v>
      </c>
      <c r="N682" s="25" t="str">
        <f t="shared" si="90"/>
        <v>K-C6</v>
      </c>
      <c r="Q682" s="25" t="str">
        <f>VLOOKUP(K682,TONG_SL!$A:$D,3,0)</f>
        <v>Túi</v>
      </c>
      <c r="R682" s="54">
        <v>3</v>
      </c>
      <c r="T682" s="1">
        <f>VLOOKUP(VLOOKUP(G682,Ma_KH!$A:$R,18,0)&amp;K682,Gia_MB!$A:$F,6,0)</f>
        <v>46000</v>
      </c>
      <c r="U682" s="14">
        <f t="shared" si="92"/>
        <v>138000</v>
      </c>
      <c r="W682" s="64">
        <f t="shared" si="91"/>
        <v>0</v>
      </c>
      <c r="X682" s="3" t="str">
        <f t="shared" si="93"/>
        <v>8</v>
      </c>
      <c r="Z682" s="14">
        <f t="shared" si="94"/>
        <v>11040</v>
      </c>
      <c r="AA682" s="7">
        <f>VLOOKUP(G682,Ma_KH!$A:$R,14,0)</f>
        <v>60</v>
      </c>
      <c r="AD682" s="7" t="str">
        <f>IFERROR(VLOOKUP(J682,'Chuyển Mã'!$B$3:$C$9,2,0),"")</f>
        <v>Hà Nội</v>
      </c>
      <c r="AE682" s="7" t="str">
        <f t="shared" si="87"/>
        <v>Mọc Nấm Hương 250g</v>
      </c>
      <c r="AF682" s="7">
        <f t="shared" si="88"/>
        <v>3</v>
      </c>
    </row>
    <row r="683" spans="1:32" x14ac:dyDescent="0.25">
      <c r="A683" s="11">
        <v>45903</v>
      </c>
      <c r="B683" s="25">
        <v>4176363822</v>
      </c>
      <c r="C683" s="12" t="s">
        <v>7214</v>
      </c>
      <c r="D683" s="16">
        <f t="shared" si="89"/>
        <v>45903</v>
      </c>
      <c r="G683" s="13" t="s">
        <v>7445</v>
      </c>
      <c r="I683" s="13" t="s">
        <v>7446</v>
      </c>
      <c r="J683" s="13" t="s">
        <v>1809</v>
      </c>
      <c r="K683" s="13" t="s">
        <v>35</v>
      </c>
      <c r="L683" s="25" t="str">
        <f>VLOOKUP($K683,TONG_SL!$A:$D,2,0)</f>
        <v>Tai heo muối 200g</v>
      </c>
      <c r="N683" s="25" t="str">
        <f t="shared" si="90"/>
        <v>K-C6</v>
      </c>
      <c r="Q683" s="25" t="str">
        <f>VLOOKUP(K683,TONG_SL!$A:$D,3,0)</f>
        <v>Túi</v>
      </c>
      <c r="R683" s="54">
        <v>5</v>
      </c>
      <c r="T683" s="1">
        <f>VLOOKUP(VLOOKUP(G683,Ma_KH!$A:$R,18,0)&amp;K683,Gia_MB!$A:$F,6,0)</f>
        <v>55595</v>
      </c>
      <c r="U683" s="14">
        <f t="shared" si="92"/>
        <v>277975</v>
      </c>
      <c r="W683" s="64">
        <f t="shared" si="91"/>
        <v>0</v>
      </c>
      <c r="X683" s="3" t="str">
        <f t="shared" si="93"/>
        <v>8</v>
      </c>
      <c r="Z683" s="14">
        <f t="shared" si="94"/>
        <v>22238</v>
      </c>
      <c r="AA683" s="7">
        <f>VLOOKUP(G683,Ma_KH!$A:$R,14,0)</f>
        <v>60</v>
      </c>
      <c r="AD683" s="7" t="str">
        <f>IFERROR(VLOOKUP(J683,'Chuyển Mã'!$B$3:$C$9,2,0),"")</f>
        <v>Hà Nội</v>
      </c>
      <c r="AE683" s="7" t="str">
        <f t="shared" si="87"/>
        <v>Tai heo muối 200g</v>
      </c>
      <c r="AF683" s="7">
        <f t="shared" si="88"/>
        <v>5</v>
      </c>
    </row>
    <row r="684" spans="1:32" x14ac:dyDescent="0.25">
      <c r="A684" s="11">
        <v>45903</v>
      </c>
      <c r="B684" s="25">
        <v>4176361009</v>
      </c>
      <c r="C684" s="12" t="s">
        <v>7214</v>
      </c>
      <c r="D684" s="16">
        <f t="shared" si="89"/>
        <v>45903</v>
      </c>
      <c r="G684" s="13" t="s">
        <v>7447</v>
      </c>
      <c r="I684" s="13" t="s">
        <v>7448</v>
      </c>
      <c r="J684" s="13" t="s">
        <v>1809</v>
      </c>
      <c r="K684" s="13" t="s">
        <v>27</v>
      </c>
      <c r="L684" s="25" t="str">
        <f>VLOOKUP($K684,TONG_SL!$A:$D,2,0)</f>
        <v>Chân giò heo muối 300g</v>
      </c>
      <c r="N684" s="25" t="str">
        <f t="shared" si="90"/>
        <v>K-C6</v>
      </c>
      <c r="Q684" s="25" t="str">
        <f>VLOOKUP(K684,TONG_SL!$A:$D,3,0)</f>
        <v>Túi</v>
      </c>
      <c r="R684" s="54">
        <v>6</v>
      </c>
      <c r="T684" s="1">
        <f>VLOOKUP(VLOOKUP(G684,Ma_KH!$A:$R,18,0)&amp;K684,Gia_MB!$A:$F,6,0)</f>
        <v>73431</v>
      </c>
      <c r="U684" s="14">
        <f t="shared" si="92"/>
        <v>440586</v>
      </c>
      <c r="W684" s="64">
        <f t="shared" si="91"/>
        <v>0</v>
      </c>
      <c r="X684" s="3" t="str">
        <f t="shared" si="93"/>
        <v>8</v>
      </c>
      <c r="Z684" s="14">
        <f t="shared" si="94"/>
        <v>35246.879999999997</v>
      </c>
      <c r="AA684" s="7">
        <f>VLOOKUP(G684,Ma_KH!$A:$R,14,0)</f>
        <v>60</v>
      </c>
      <c r="AD684" s="7" t="str">
        <f>IFERROR(VLOOKUP(J684,'Chuyển Mã'!$B$3:$C$9,2,0),"")</f>
        <v>Hà Nội</v>
      </c>
      <c r="AE684" s="7" t="str">
        <f t="shared" si="87"/>
        <v>Chân giò heo muối 300g</v>
      </c>
      <c r="AF684" s="7">
        <f t="shared" si="88"/>
        <v>6</v>
      </c>
    </row>
    <row r="685" spans="1:32" x14ac:dyDescent="0.25">
      <c r="A685" s="11">
        <v>45903</v>
      </c>
      <c r="B685" s="25">
        <v>4176361009</v>
      </c>
      <c r="C685" s="12" t="s">
        <v>7214</v>
      </c>
      <c r="D685" s="16">
        <f t="shared" si="89"/>
        <v>45903</v>
      </c>
      <c r="G685" s="13" t="s">
        <v>7447</v>
      </c>
      <c r="I685" s="13" t="s">
        <v>7448</v>
      </c>
      <c r="J685" s="13" t="s">
        <v>1809</v>
      </c>
      <c r="K685" s="13" t="s">
        <v>30</v>
      </c>
      <c r="L685" s="25" t="str">
        <f>VLOOKUP($K685,TONG_SL!$A:$D,2,0)</f>
        <v>Gà muối 500g</v>
      </c>
      <c r="N685" s="25" t="str">
        <f t="shared" si="90"/>
        <v>K-C6</v>
      </c>
      <c r="Q685" s="25" t="str">
        <f>VLOOKUP(K685,TONG_SL!$A:$D,3,0)</f>
        <v>Túi</v>
      </c>
      <c r="R685" s="54">
        <v>10</v>
      </c>
      <c r="T685" s="1">
        <f>VLOOKUP(VLOOKUP(G685,Ma_KH!$A:$R,18,0)&amp;K685,Gia_MB!$A:$F,6,0)</f>
        <v>111058</v>
      </c>
      <c r="U685" s="14">
        <f t="shared" si="92"/>
        <v>1110580</v>
      </c>
      <c r="W685" s="64">
        <f t="shared" si="91"/>
        <v>0</v>
      </c>
      <c r="X685" s="3" t="str">
        <f t="shared" si="93"/>
        <v>8</v>
      </c>
      <c r="Z685" s="14">
        <f t="shared" si="94"/>
        <v>88846.400000000009</v>
      </c>
      <c r="AA685" s="7">
        <f>VLOOKUP(G685,Ma_KH!$A:$R,14,0)</f>
        <v>60</v>
      </c>
      <c r="AD685" s="7" t="str">
        <f>IFERROR(VLOOKUP(J685,'Chuyển Mã'!$B$3:$C$9,2,0),"")</f>
        <v>Hà Nội</v>
      </c>
      <c r="AE685" s="7" t="str">
        <f t="shared" si="87"/>
        <v>Gà muối 500g</v>
      </c>
      <c r="AF685" s="7">
        <f t="shared" si="88"/>
        <v>10</v>
      </c>
    </row>
    <row r="686" spans="1:32" x14ac:dyDescent="0.25">
      <c r="A686" s="11">
        <v>45903</v>
      </c>
      <c r="B686" s="25">
        <v>4176361009</v>
      </c>
      <c r="C686" s="12" t="s">
        <v>7214</v>
      </c>
      <c r="D686" s="16">
        <f t="shared" si="89"/>
        <v>45903</v>
      </c>
      <c r="G686" s="13" t="s">
        <v>7447</v>
      </c>
      <c r="I686" s="13" t="s">
        <v>7448</v>
      </c>
      <c r="J686" s="13" t="s">
        <v>1809</v>
      </c>
      <c r="K686" s="13" t="s">
        <v>32</v>
      </c>
      <c r="L686" s="25" t="str">
        <f>VLOOKUP($K686,TONG_SL!$A:$D,2,0)</f>
        <v>Giò Tai Lưỡi Xào 250</v>
      </c>
      <c r="N686" s="25" t="str">
        <f t="shared" si="90"/>
        <v>K-C6</v>
      </c>
      <c r="Q686" s="25" t="str">
        <f>VLOOKUP(K686,TONG_SL!$A:$D,3,0)</f>
        <v>Túi</v>
      </c>
      <c r="R686" s="54">
        <v>6</v>
      </c>
      <c r="T686" s="1">
        <f>VLOOKUP(VLOOKUP(G686,Ma_KH!$A:$R,18,0)&amp;K686,Gia_MB!$A:$F,6,0)</f>
        <v>50183</v>
      </c>
      <c r="U686" s="14">
        <f t="shared" si="92"/>
        <v>301098</v>
      </c>
      <c r="W686" s="64">
        <f t="shared" si="91"/>
        <v>0</v>
      </c>
      <c r="X686" s="3" t="str">
        <f t="shared" si="93"/>
        <v>8</v>
      </c>
      <c r="Z686" s="14">
        <f t="shared" si="94"/>
        <v>24087.84</v>
      </c>
      <c r="AA686" s="7">
        <f>VLOOKUP(G686,Ma_KH!$A:$R,14,0)</f>
        <v>60</v>
      </c>
      <c r="AD686" s="7" t="str">
        <f>IFERROR(VLOOKUP(J686,'Chuyển Mã'!$B$3:$C$9,2,0),"")</f>
        <v>Hà Nội</v>
      </c>
      <c r="AE686" s="7" t="str">
        <f t="shared" si="87"/>
        <v>Giò Tai Lưỡi Xào 250</v>
      </c>
      <c r="AF686" s="7">
        <f t="shared" si="88"/>
        <v>6</v>
      </c>
    </row>
    <row r="687" spans="1:32" x14ac:dyDescent="0.25">
      <c r="A687" s="11">
        <v>45903</v>
      </c>
      <c r="B687" s="25">
        <v>4176361009</v>
      </c>
      <c r="C687" s="12" t="s">
        <v>7214</v>
      </c>
      <c r="D687" s="16">
        <f t="shared" si="89"/>
        <v>45903</v>
      </c>
      <c r="G687" s="13" t="s">
        <v>7447</v>
      </c>
      <c r="I687" s="13" t="s">
        <v>7448</v>
      </c>
      <c r="J687" s="13" t="s">
        <v>1809</v>
      </c>
      <c r="K687" s="13" t="s">
        <v>51</v>
      </c>
      <c r="L687" s="25" t="str">
        <f>VLOOKUP($K687,TONG_SL!$A:$D,2,0)</f>
        <v>Mọc Nấm Hương 250g</v>
      </c>
      <c r="N687" s="25" t="str">
        <f t="shared" si="90"/>
        <v>K-C6</v>
      </c>
      <c r="Q687" s="25" t="str">
        <f>VLOOKUP(K687,TONG_SL!$A:$D,3,0)</f>
        <v>Túi</v>
      </c>
      <c r="R687" s="54">
        <v>6</v>
      </c>
      <c r="T687" s="1">
        <f>VLOOKUP(VLOOKUP(G687,Ma_KH!$A:$R,18,0)&amp;K687,Gia_MB!$A:$F,6,0)</f>
        <v>46000</v>
      </c>
      <c r="U687" s="14">
        <f t="shared" si="92"/>
        <v>276000</v>
      </c>
      <c r="W687" s="64">
        <f t="shared" si="91"/>
        <v>0</v>
      </c>
      <c r="X687" s="3" t="str">
        <f t="shared" si="93"/>
        <v>8</v>
      </c>
      <c r="Z687" s="14">
        <f t="shared" si="94"/>
        <v>22080</v>
      </c>
      <c r="AA687" s="7">
        <f>VLOOKUP(G687,Ma_KH!$A:$R,14,0)</f>
        <v>60</v>
      </c>
      <c r="AD687" s="7" t="str">
        <f>IFERROR(VLOOKUP(J687,'Chuyển Mã'!$B$3:$C$9,2,0),"")</f>
        <v>Hà Nội</v>
      </c>
      <c r="AE687" s="7" t="str">
        <f t="shared" si="87"/>
        <v>Mọc Nấm Hương 250g</v>
      </c>
      <c r="AF687" s="7">
        <f t="shared" si="88"/>
        <v>6</v>
      </c>
    </row>
    <row r="688" spans="1:32" x14ac:dyDescent="0.25">
      <c r="A688" s="11">
        <v>45903</v>
      </c>
      <c r="B688" s="25">
        <v>4176361009</v>
      </c>
      <c r="C688" s="12" t="s">
        <v>7214</v>
      </c>
      <c r="D688" s="16">
        <f t="shared" si="89"/>
        <v>45903</v>
      </c>
      <c r="G688" s="13" t="s">
        <v>7447</v>
      </c>
      <c r="I688" s="13" t="s">
        <v>7448</v>
      </c>
      <c r="J688" s="13" t="s">
        <v>1809</v>
      </c>
      <c r="K688" s="13" t="s">
        <v>39</v>
      </c>
      <c r="L688" s="25" t="str">
        <f>VLOOKUP($K688,TONG_SL!$A:$D,2,0)</f>
        <v>Chả cốm 300g</v>
      </c>
      <c r="N688" s="25" t="str">
        <f t="shared" si="90"/>
        <v>K-C6</v>
      </c>
      <c r="Q688" s="25" t="str">
        <f>VLOOKUP(K688,TONG_SL!$A:$D,3,0)</f>
        <v>Túi</v>
      </c>
      <c r="R688" s="54">
        <v>6</v>
      </c>
      <c r="T688" s="1">
        <f>VLOOKUP(VLOOKUP(G688,Ma_KH!$A:$R,18,0)&amp;K688,Gia_MB!$A:$F,6,0)</f>
        <v>74250</v>
      </c>
      <c r="U688" s="14">
        <f t="shared" si="92"/>
        <v>445500</v>
      </c>
      <c r="W688" s="64">
        <f t="shared" si="91"/>
        <v>0</v>
      </c>
      <c r="X688" s="3" t="str">
        <f t="shared" si="93"/>
        <v>8</v>
      </c>
      <c r="Z688" s="14">
        <f t="shared" si="94"/>
        <v>35640</v>
      </c>
      <c r="AA688" s="7">
        <f>VLOOKUP(G688,Ma_KH!$A:$R,14,0)</f>
        <v>60</v>
      </c>
      <c r="AD688" s="7" t="str">
        <f>IFERROR(VLOOKUP(J688,'Chuyển Mã'!$B$3:$C$9,2,0),"")</f>
        <v>Hà Nội</v>
      </c>
      <c r="AE688" s="7" t="str">
        <f t="shared" si="87"/>
        <v>Chả cốm 300g</v>
      </c>
      <c r="AF688" s="7">
        <f t="shared" si="88"/>
        <v>6</v>
      </c>
    </row>
    <row r="689" spans="1:32" x14ac:dyDescent="0.25">
      <c r="A689" s="11">
        <v>45903</v>
      </c>
      <c r="B689" s="25">
        <v>4176361009</v>
      </c>
      <c r="C689" s="12" t="s">
        <v>7214</v>
      </c>
      <c r="D689" s="16">
        <f t="shared" si="89"/>
        <v>45903</v>
      </c>
      <c r="G689" s="13" t="s">
        <v>7447</v>
      </c>
      <c r="I689" s="13" t="s">
        <v>7448</v>
      </c>
      <c r="J689" s="13" t="s">
        <v>1809</v>
      </c>
      <c r="K689" s="13" t="s">
        <v>41</v>
      </c>
      <c r="L689" s="25" t="str">
        <f>VLOOKUP($K689,TONG_SL!$A:$D,2,0)</f>
        <v>Chả nướng 300g</v>
      </c>
      <c r="N689" s="25" t="str">
        <f t="shared" si="90"/>
        <v>K-C6</v>
      </c>
      <c r="Q689" s="25" t="str">
        <f>VLOOKUP(K689,TONG_SL!$A:$D,3,0)</f>
        <v>Túi</v>
      </c>
      <c r="R689" s="54">
        <v>4</v>
      </c>
      <c r="T689" s="1">
        <f>VLOOKUP(VLOOKUP(G689,Ma_KH!$A:$R,18,0)&amp;K689,Gia_MB!$A:$F,6,0)</f>
        <v>70950</v>
      </c>
      <c r="U689" s="14">
        <f t="shared" si="92"/>
        <v>283800</v>
      </c>
      <c r="W689" s="64">
        <f t="shared" si="91"/>
        <v>0</v>
      </c>
      <c r="X689" s="3" t="str">
        <f t="shared" si="93"/>
        <v>8</v>
      </c>
      <c r="Z689" s="14">
        <f t="shared" si="94"/>
        <v>22704</v>
      </c>
      <c r="AA689" s="7">
        <f>VLOOKUP(G689,Ma_KH!$A:$R,14,0)</f>
        <v>60</v>
      </c>
      <c r="AD689" s="7" t="str">
        <f>IFERROR(VLOOKUP(J689,'Chuyển Mã'!$B$3:$C$9,2,0),"")</f>
        <v>Hà Nội</v>
      </c>
      <c r="AE689" s="7" t="str">
        <f t="shared" si="87"/>
        <v>Chả nướng 300g</v>
      </c>
      <c r="AF689" s="7">
        <f t="shared" si="88"/>
        <v>4</v>
      </c>
    </row>
    <row r="690" spans="1:32" x14ac:dyDescent="0.25">
      <c r="A690" s="11">
        <v>45903</v>
      </c>
      <c r="B690" s="25">
        <v>4176338106</v>
      </c>
      <c r="C690" s="12" t="s">
        <v>7214</v>
      </c>
      <c r="D690" s="16">
        <f t="shared" si="89"/>
        <v>45903</v>
      </c>
      <c r="G690" s="13" t="s">
        <v>7449</v>
      </c>
      <c r="I690" s="13" t="s">
        <v>7450</v>
      </c>
      <c r="J690" s="13" t="s">
        <v>1809</v>
      </c>
      <c r="K690" s="13" t="s">
        <v>27</v>
      </c>
      <c r="L690" s="25" t="str">
        <f>VLOOKUP($K690,TONG_SL!$A:$D,2,0)</f>
        <v>Chân giò heo muối 300g</v>
      </c>
      <c r="N690" s="25" t="str">
        <f t="shared" si="90"/>
        <v>K-C6</v>
      </c>
      <c r="Q690" s="25" t="str">
        <f>VLOOKUP(K690,TONG_SL!$A:$D,3,0)</f>
        <v>Túi</v>
      </c>
      <c r="R690" s="54">
        <v>5</v>
      </c>
      <c r="T690" s="1">
        <f>VLOOKUP(VLOOKUP(G690,Ma_KH!$A:$R,18,0)&amp;K690,Gia_MB!$A:$F,6,0)</f>
        <v>73431</v>
      </c>
      <c r="U690" s="14">
        <f t="shared" si="92"/>
        <v>367155</v>
      </c>
      <c r="W690" s="64">
        <f t="shared" si="91"/>
        <v>0</v>
      </c>
      <c r="X690" s="3" t="str">
        <f t="shared" si="93"/>
        <v>8</v>
      </c>
      <c r="Z690" s="14">
        <f t="shared" si="94"/>
        <v>29372.400000000001</v>
      </c>
      <c r="AA690" s="7">
        <f>VLOOKUP(G690,Ma_KH!$A:$R,14,0)</f>
        <v>60</v>
      </c>
      <c r="AD690" s="7" t="str">
        <f>IFERROR(VLOOKUP(J690,'Chuyển Mã'!$B$3:$C$9,2,0),"")</f>
        <v>Hà Nội</v>
      </c>
      <c r="AE690" s="7" t="str">
        <f t="shared" si="87"/>
        <v>Chân giò heo muối 300g</v>
      </c>
      <c r="AF690" s="7">
        <f t="shared" si="88"/>
        <v>5</v>
      </c>
    </row>
    <row r="691" spans="1:32" x14ac:dyDescent="0.25">
      <c r="A691" s="11">
        <v>45903</v>
      </c>
      <c r="B691" s="25">
        <v>4176338106</v>
      </c>
      <c r="C691" s="12" t="s">
        <v>7214</v>
      </c>
      <c r="D691" s="16">
        <f t="shared" si="89"/>
        <v>45903</v>
      </c>
      <c r="G691" s="13" t="s">
        <v>7449</v>
      </c>
      <c r="I691" s="13" t="s">
        <v>7450</v>
      </c>
      <c r="J691" s="13" t="s">
        <v>1809</v>
      </c>
      <c r="K691" s="13" t="s">
        <v>51</v>
      </c>
      <c r="L691" s="25" t="str">
        <f>VLOOKUP($K691,TONG_SL!$A:$D,2,0)</f>
        <v>Mọc Nấm Hương 250g</v>
      </c>
      <c r="N691" s="25" t="str">
        <f t="shared" si="90"/>
        <v>K-C6</v>
      </c>
      <c r="Q691" s="25" t="str">
        <f>VLOOKUP(K691,TONG_SL!$A:$D,3,0)</f>
        <v>Túi</v>
      </c>
      <c r="R691" s="54">
        <v>5</v>
      </c>
      <c r="T691" s="1">
        <f>VLOOKUP(VLOOKUP(G691,Ma_KH!$A:$R,18,0)&amp;K691,Gia_MB!$A:$F,6,0)</f>
        <v>46000</v>
      </c>
      <c r="U691" s="14">
        <f t="shared" si="92"/>
        <v>230000</v>
      </c>
      <c r="W691" s="64">
        <f t="shared" si="91"/>
        <v>0</v>
      </c>
      <c r="X691" s="3" t="str">
        <f t="shared" si="93"/>
        <v>8</v>
      </c>
      <c r="Z691" s="14">
        <f t="shared" si="94"/>
        <v>18400</v>
      </c>
      <c r="AA691" s="7">
        <f>VLOOKUP(G691,Ma_KH!$A:$R,14,0)</f>
        <v>60</v>
      </c>
      <c r="AD691" s="7" t="str">
        <f>IFERROR(VLOOKUP(J691,'Chuyển Mã'!$B$3:$C$9,2,0),"")</f>
        <v>Hà Nội</v>
      </c>
      <c r="AE691" s="7" t="str">
        <f t="shared" si="87"/>
        <v>Mọc Nấm Hương 250g</v>
      </c>
      <c r="AF691" s="7">
        <f t="shared" si="88"/>
        <v>5</v>
      </c>
    </row>
    <row r="692" spans="1:32" x14ac:dyDescent="0.25">
      <c r="A692" s="11">
        <v>45903</v>
      </c>
      <c r="B692" s="25">
        <v>4176338106</v>
      </c>
      <c r="C692" s="12" t="s">
        <v>7214</v>
      </c>
      <c r="D692" s="16">
        <f t="shared" si="89"/>
        <v>45903</v>
      </c>
      <c r="G692" s="13" t="s">
        <v>7449</v>
      </c>
      <c r="I692" s="13" t="s">
        <v>7450</v>
      </c>
      <c r="J692" s="13" t="s">
        <v>1809</v>
      </c>
      <c r="K692" s="13" t="s">
        <v>30</v>
      </c>
      <c r="L692" s="25" t="str">
        <f>VLOOKUP($K692,TONG_SL!$A:$D,2,0)</f>
        <v>Gà muối 500g</v>
      </c>
      <c r="N692" s="25" t="str">
        <f t="shared" si="90"/>
        <v>K-C6</v>
      </c>
      <c r="Q692" s="25" t="str">
        <f>VLOOKUP(K692,TONG_SL!$A:$D,3,0)</f>
        <v>Túi</v>
      </c>
      <c r="R692" s="54">
        <v>2</v>
      </c>
      <c r="T692" s="1">
        <f>VLOOKUP(VLOOKUP(G692,Ma_KH!$A:$R,18,0)&amp;K692,Gia_MB!$A:$F,6,0)</f>
        <v>111058</v>
      </c>
      <c r="U692" s="14">
        <f t="shared" si="92"/>
        <v>222116</v>
      </c>
      <c r="W692" s="64">
        <f t="shared" si="91"/>
        <v>0</v>
      </c>
      <c r="X692" s="3" t="str">
        <f t="shared" si="93"/>
        <v>8</v>
      </c>
      <c r="Z692" s="14">
        <f t="shared" si="94"/>
        <v>17769.28</v>
      </c>
      <c r="AA692" s="7">
        <f>VLOOKUP(G692,Ma_KH!$A:$R,14,0)</f>
        <v>60</v>
      </c>
      <c r="AD692" s="7" t="str">
        <f>IFERROR(VLOOKUP(J692,'Chuyển Mã'!$B$3:$C$9,2,0),"")</f>
        <v>Hà Nội</v>
      </c>
      <c r="AE692" s="7" t="str">
        <f t="shared" si="87"/>
        <v>Gà muối 500g</v>
      </c>
      <c r="AF692" s="7">
        <f t="shared" si="88"/>
        <v>2</v>
      </c>
    </row>
    <row r="693" spans="1:32" x14ac:dyDescent="0.25">
      <c r="A693" s="11">
        <v>45903</v>
      </c>
      <c r="B693" s="25">
        <v>4176337665</v>
      </c>
      <c r="C693" s="12" t="s">
        <v>7214</v>
      </c>
      <c r="D693" s="16">
        <f t="shared" si="89"/>
        <v>45903</v>
      </c>
      <c r="G693" s="13" t="s">
        <v>7451</v>
      </c>
      <c r="I693" s="13" t="s">
        <v>7452</v>
      </c>
      <c r="J693" s="13" t="s">
        <v>1809</v>
      </c>
      <c r="K693" s="13" t="s">
        <v>27</v>
      </c>
      <c r="L693" s="25" t="str">
        <f>VLOOKUP($K693,TONG_SL!$A:$D,2,0)</f>
        <v>Chân giò heo muối 300g</v>
      </c>
      <c r="N693" s="25" t="str">
        <f t="shared" si="90"/>
        <v>K-C6</v>
      </c>
      <c r="Q693" s="25" t="str">
        <f>VLOOKUP(K693,TONG_SL!$A:$D,3,0)</f>
        <v>Túi</v>
      </c>
      <c r="R693" s="54">
        <v>2</v>
      </c>
      <c r="T693" s="1">
        <f>VLOOKUP(VLOOKUP(G693,Ma_KH!$A:$R,18,0)&amp;K693,Gia_MB!$A:$F,6,0)</f>
        <v>73431</v>
      </c>
      <c r="U693" s="14">
        <f t="shared" si="92"/>
        <v>146862</v>
      </c>
      <c r="W693" s="64">
        <f t="shared" si="91"/>
        <v>0</v>
      </c>
      <c r="X693" s="3" t="str">
        <f t="shared" si="93"/>
        <v>8</v>
      </c>
      <c r="Z693" s="14">
        <f t="shared" si="94"/>
        <v>11748.960000000001</v>
      </c>
      <c r="AA693" s="7">
        <f>VLOOKUP(G693,Ma_KH!$A:$R,14,0)</f>
        <v>60</v>
      </c>
      <c r="AD693" s="7" t="str">
        <f>IFERROR(VLOOKUP(J693,'Chuyển Mã'!$B$3:$C$9,2,0),"")</f>
        <v>Hà Nội</v>
      </c>
      <c r="AE693" s="7" t="str">
        <f t="shared" si="87"/>
        <v>Chân giò heo muối 300g</v>
      </c>
      <c r="AF693" s="7">
        <f t="shared" si="88"/>
        <v>2</v>
      </c>
    </row>
    <row r="694" spans="1:32" x14ac:dyDescent="0.25">
      <c r="A694" s="11">
        <v>45903</v>
      </c>
      <c r="B694" s="25">
        <v>4176337665</v>
      </c>
      <c r="C694" s="12" t="s">
        <v>7214</v>
      </c>
      <c r="D694" s="16">
        <f t="shared" si="89"/>
        <v>45903</v>
      </c>
      <c r="G694" s="13" t="s">
        <v>7451</v>
      </c>
      <c r="I694" s="13" t="s">
        <v>7452</v>
      </c>
      <c r="J694" s="13" t="s">
        <v>1809</v>
      </c>
      <c r="K694" s="13" t="s">
        <v>30</v>
      </c>
      <c r="L694" s="25" t="str">
        <f>VLOOKUP($K694,TONG_SL!$A:$D,2,0)</f>
        <v>Gà muối 500g</v>
      </c>
      <c r="N694" s="25" t="str">
        <f t="shared" si="90"/>
        <v>K-C6</v>
      </c>
      <c r="Q694" s="25" t="str">
        <f>VLOOKUP(K694,TONG_SL!$A:$D,3,0)</f>
        <v>Túi</v>
      </c>
      <c r="R694" s="54">
        <v>2</v>
      </c>
      <c r="T694" s="1">
        <f>VLOOKUP(VLOOKUP(G694,Ma_KH!$A:$R,18,0)&amp;K694,Gia_MB!$A:$F,6,0)</f>
        <v>111058</v>
      </c>
      <c r="U694" s="14">
        <f t="shared" si="92"/>
        <v>222116</v>
      </c>
      <c r="W694" s="64">
        <f t="shared" si="91"/>
        <v>0</v>
      </c>
      <c r="X694" s="3" t="str">
        <f t="shared" si="93"/>
        <v>8</v>
      </c>
      <c r="Z694" s="14">
        <f t="shared" si="94"/>
        <v>17769.28</v>
      </c>
      <c r="AA694" s="7">
        <f>VLOOKUP(G694,Ma_KH!$A:$R,14,0)</f>
        <v>60</v>
      </c>
      <c r="AD694" s="7" t="str">
        <f>IFERROR(VLOOKUP(J694,'Chuyển Mã'!$B$3:$C$9,2,0),"")</f>
        <v>Hà Nội</v>
      </c>
      <c r="AE694" s="7" t="str">
        <f t="shared" si="87"/>
        <v>Gà muối 500g</v>
      </c>
      <c r="AF694" s="7">
        <f t="shared" si="88"/>
        <v>2</v>
      </c>
    </row>
    <row r="695" spans="1:32" x14ac:dyDescent="0.25">
      <c r="A695" s="11">
        <v>45903</v>
      </c>
      <c r="B695" s="25">
        <v>4176337665</v>
      </c>
      <c r="C695" s="12" t="s">
        <v>7214</v>
      </c>
      <c r="D695" s="16">
        <f t="shared" si="89"/>
        <v>45903</v>
      </c>
      <c r="G695" s="13" t="s">
        <v>7451</v>
      </c>
      <c r="I695" s="13" t="s">
        <v>7452</v>
      </c>
      <c r="J695" s="13" t="s">
        <v>1809</v>
      </c>
      <c r="K695" s="13" t="s">
        <v>51</v>
      </c>
      <c r="L695" s="25" t="str">
        <f>VLOOKUP($K695,TONG_SL!$A:$D,2,0)</f>
        <v>Mọc Nấm Hương 250g</v>
      </c>
      <c r="N695" s="25" t="str">
        <f t="shared" si="90"/>
        <v>K-C6</v>
      </c>
      <c r="Q695" s="25" t="str">
        <f>VLOOKUP(K695,TONG_SL!$A:$D,3,0)</f>
        <v>Túi</v>
      </c>
      <c r="R695" s="54">
        <v>2</v>
      </c>
      <c r="T695" s="1">
        <f>VLOOKUP(VLOOKUP(G695,Ma_KH!$A:$R,18,0)&amp;K695,Gia_MB!$A:$F,6,0)</f>
        <v>46000</v>
      </c>
      <c r="U695" s="14">
        <f t="shared" si="92"/>
        <v>92000</v>
      </c>
      <c r="W695" s="64">
        <f t="shared" si="91"/>
        <v>0</v>
      </c>
      <c r="X695" s="3" t="str">
        <f t="shared" si="93"/>
        <v>8</v>
      </c>
      <c r="Z695" s="14">
        <f t="shared" si="94"/>
        <v>7360</v>
      </c>
      <c r="AA695" s="7">
        <f>VLOOKUP(G695,Ma_KH!$A:$R,14,0)</f>
        <v>60</v>
      </c>
      <c r="AD695" s="7" t="str">
        <f>IFERROR(VLOOKUP(J695,'Chuyển Mã'!$B$3:$C$9,2,0),"")</f>
        <v>Hà Nội</v>
      </c>
      <c r="AE695" s="7" t="str">
        <f t="shared" si="87"/>
        <v>Mọc Nấm Hương 250g</v>
      </c>
      <c r="AF695" s="7">
        <f t="shared" si="88"/>
        <v>2</v>
      </c>
    </row>
    <row r="696" spans="1:32" x14ac:dyDescent="0.25">
      <c r="A696" s="11">
        <v>45903</v>
      </c>
      <c r="B696" s="25">
        <v>4176336308</v>
      </c>
      <c r="C696" s="12" t="s">
        <v>7214</v>
      </c>
      <c r="D696" s="16">
        <f t="shared" si="89"/>
        <v>45903</v>
      </c>
      <c r="G696" s="13" t="s">
        <v>7453</v>
      </c>
      <c r="I696" s="13" t="s">
        <v>7454</v>
      </c>
      <c r="J696" s="13" t="s">
        <v>1809</v>
      </c>
      <c r="K696" s="13" t="s">
        <v>27</v>
      </c>
      <c r="L696" s="25" t="str">
        <f>VLOOKUP($K696,TONG_SL!$A:$D,2,0)</f>
        <v>Chân giò heo muối 300g</v>
      </c>
      <c r="N696" s="25" t="str">
        <f t="shared" si="90"/>
        <v>K-C6</v>
      </c>
      <c r="Q696" s="25" t="str">
        <f>VLOOKUP(K696,TONG_SL!$A:$D,3,0)</f>
        <v>Túi</v>
      </c>
      <c r="R696" s="54">
        <v>5</v>
      </c>
      <c r="T696" s="1">
        <f>VLOOKUP(VLOOKUP(G696,Ma_KH!$A:$R,18,0)&amp;K696,Gia_MB!$A:$F,6,0)</f>
        <v>73431</v>
      </c>
      <c r="U696" s="14">
        <f t="shared" si="92"/>
        <v>367155</v>
      </c>
      <c r="W696" s="64">
        <f t="shared" si="91"/>
        <v>0</v>
      </c>
      <c r="X696" s="3" t="str">
        <f t="shared" si="93"/>
        <v>8</v>
      </c>
      <c r="Z696" s="14">
        <f t="shared" si="94"/>
        <v>29372.400000000001</v>
      </c>
      <c r="AA696" s="7">
        <f>VLOOKUP(G696,Ma_KH!$A:$R,14,0)</f>
        <v>60</v>
      </c>
      <c r="AD696" s="7" t="str">
        <f>IFERROR(VLOOKUP(J696,'Chuyển Mã'!$B$3:$C$9,2,0),"")</f>
        <v>Hà Nội</v>
      </c>
      <c r="AE696" s="7" t="str">
        <f t="shared" si="87"/>
        <v>Chân giò heo muối 300g</v>
      </c>
      <c r="AF696" s="7">
        <f t="shared" si="88"/>
        <v>5</v>
      </c>
    </row>
    <row r="697" spans="1:32" x14ac:dyDescent="0.25">
      <c r="A697" s="11">
        <v>45903</v>
      </c>
      <c r="B697" s="25">
        <v>4176336308</v>
      </c>
      <c r="C697" s="12" t="s">
        <v>7214</v>
      </c>
      <c r="D697" s="16">
        <f t="shared" si="89"/>
        <v>45903</v>
      </c>
      <c r="G697" s="13" t="s">
        <v>7453</v>
      </c>
      <c r="I697" s="13" t="s">
        <v>7454</v>
      </c>
      <c r="J697" s="13" t="s">
        <v>1809</v>
      </c>
      <c r="K697" s="13" t="s">
        <v>41</v>
      </c>
      <c r="L697" s="25" t="str">
        <f>VLOOKUP($K697,TONG_SL!$A:$D,2,0)</f>
        <v>Chả nướng 300g</v>
      </c>
      <c r="N697" s="25" t="str">
        <f t="shared" si="90"/>
        <v>K-C6</v>
      </c>
      <c r="Q697" s="25" t="str">
        <f>VLOOKUP(K697,TONG_SL!$A:$D,3,0)</f>
        <v>Túi</v>
      </c>
      <c r="R697" s="54">
        <v>5</v>
      </c>
      <c r="T697" s="1">
        <f>VLOOKUP(VLOOKUP(G697,Ma_KH!$A:$R,18,0)&amp;K697,Gia_MB!$A:$F,6,0)</f>
        <v>70950</v>
      </c>
      <c r="U697" s="14">
        <f t="shared" si="92"/>
        <v>354750</v>
      </c>
      <c r="W697" s="64">
        <f t="shared" si="91"/>
        <v>0</v>
      </c>
      <c r="X697" s="3" t="str">
        <f t="shared" si="93"/>
        <v>8</v>
      </c>
      <c r="Z697" s="14">
        <f t="shared" si="94"/>
        <v>28380</v>
      </c>
      <c r="AA697" s="7">
        <f>VLOOKUP(G697,Ma_KH!$A:$R,14,0)</f>
        <v>60</v>
      </c>
      <c r="AD697" s="7" t="str">
        <f>IFERROR(VLOOKUP(J697,'Chuyển Mã'!$B$3:$C$9,2,0),"")</f>
        <v>Hà Nội</v>
      </c>
      <c r="AE697" s="7" t="str">
        <f t="shared" si="87"/>
        <v>Chả nướng 300g</v>
      </c>
      <c r="AF697" s="7">
        <f t="shared" si="88"/>
        <v>5</v>
      </c>
    </row>
    <row r="698" spans="1:32" x14ac:dyDescent="0.25">
      <c r="A698" s="11">
        <v>45903</v>
      </c>
      <c r="B698" s="25">
        <v>4176336308</v>
      </c>
      <c r="C698" s="12" t="s">
        <v>7214</v>
      </c>
      <c r="D698" s="16">
        <f t="shared" si="89"/>
        <v>45903</v>
      </c>
      <c r="G698" s="13" t="s">
        <v>7453</v>
      </c>
      <c r="I698" s="13" t="s">
        <v>7454</v>
      </c>
      <c r="J698" s="13" t="s">
        <v>1809</v>
      </c>
      <c r="K698" s="13" t="s">
        <v>35</v>
      </c>
      <c r="L698" s="25" t="str">
        <f>VLOOKUP($K698,TONG_SL!$A:$D,2,0)</f>
        <v>Tai heo muối 200g</v>
      </c>
      <c r="N698" s="25" t="str">
        <f t="shared" si="90"/>
        <v>K-C6</v>
      </c>
      <c r="Q698" s="25" t="str">
        <f>VLOOKUP(K698,TONG_SL!$A:$D,3,0)</f>
        <v>Túi</v>
      </c>
      <c r="R698" s="54">
        <v>3</v>
      </c>
      <c r="T698" s="1">
        <f>VLOOKUP(VLOOKUP(G698,Ma_KH!$A:$R,18,0)&amp;K698,Gia_MB!$A:$F,6,0)</f>
        <v>55595</v>
      </c>
      <c r="U698" s="14">
        <f t="shared" si="92"/>
        <v>166785</v>
      </c>
      <c r="W698" s="64">
        <f t="shared" si="91"/>
        <v>0</v>
      </c>
      <c r="X698" s="3" t="str">
        <f t="shared" si="93"/>
        <v>8</v>
      </c>
      <c r="Z698" s="14">
        <f t="shared" si="94"/>
        <v>13342.800000000001</v>
      </c>
      <c r="AA698" s="7">
        <f>VLOOKUP(G698,Ma_KH!$A:$R,14,0)</f>
        <v>60</v>
      </c>
      <c r="AD698" s="7" t="str">
        <f>IFERROR(VLOOKUP(J698,'Chuyển Mã'!$B$3:$C$9,2,0),"")</f>
        <v>Hà Nội</v>
      </c>
      <c r="AE698" s="7" t="str">
        <f t="shared" si="87"/>
        <v>Tai heo muối 200g</v>
      </c>
      <c r="AF698" s="7">
        <f t="shared" si="88"/>
        <v>3</v>
      </c>
    </row>
    <row r="699" spans="1:32" x14ac:dyDescent="0.25">
      <c r="A699" s="11">
        <v>45903</v>
      </c>
      <c r="B699" s="25">
        <v>4176336308</v>
      </c>
      <c r="C699" s="12" t="s">
        <v>7214</v>
      </c>
      <c r="D699" s="16">
        <f t="shared" si="89"/>
        <v>45903</v>
      </c>
      <c r="G699" s="13" t="s">
        <v>7453</v>
      </c>
      <c r="I699" s="13" t="s">
        <v>7454</v>
      </c>
      <c r="J699" s="13" t="s">
        <v>1809</v>
      </c>
      <c r="K699" s="13" t="s">
        <v>30</v>
      </c>
      <c r="L699" s="25" t="str">
        <f>VLOOKUP($K699,TONG_SL!$A:$D,2,0)</f>
        <v>Gà muối 500g</v>
      </c>
      <c r="N699" s="25" t="str">
        <f t="shared" si="90"/>
        <v>K-C6</v>
      </c>
      <c r="Q699" s="25" t="str">
        <f>VLOOKUP(K699,TONG_SL!$A:$D,3,0)</f>
        <v>Túi</v>
      </c>
      <c r="R699" s="54">
        <v>2</v>
      </c>
      <c r="T699" s="1">
        <f>VLOOKUP(VLOOKUP(G699,Ma_KH!$A:$R,18,0)&amp;K699,Gia_MB!$A:$F,6,0)</f>
        <v>111058</v>
      </c>
      <c r="U699" s="14">
        <f t="shared" si="92"/>
        <v>222116</v>
      </c>
      <c r="W699" s="64">
        <f t="shared" si="91"/>
        <v>0</v>
      </c>
      <c r="X699" s="3" t="str">
        <f t="shared" si="93"/>
        <v>8</v>
      </c>
      <c r="Z699" s="14">
        <f t="shared" si="94"/>
        <v>17769.28</v>
      </c>
      <c r="AA699" s="7">
        <f>VLOOKUP(G699,Ma_KH!$A:$R,14,0)</f>
        <v>60</v>
      </c>
      <c r="AD699" s="7" t="str">
        <f>IFERROR(VLOOKUP(J699,'Chuyển Mã'!$B$3:$C$9,2,0),"")</f>
        <v>Hà Nội</v>
      </c>
      <c r="AE699" s="7" t="str">
        <f t="shared" si="87"/>
        <v>Gà muối 500g</v>
      </c>
      <c r="AF699" s="7">
        <f t="shared" si="88"/>
        <v>2</v>
      </c>
    </row>
    <row r="700" spans="1:32" x14ac:dyDescent="0.25">
      <c r="A700" s="11">
        <v>45903</v>
      </c>
      <c r="B700" s="25">
        <v>4176336308</v>
      </c>
      <c r="C700" s="12" t="s">
        <v>7214</v>
      </c>
      <c r="D700" s="16">
        <f t="shared" si="89"/>
        <v>45903</v>
      </c>
      <c r="G700" s="13" t="s">
        <v>7453</v>
      </c>
      <c r="I700" s="13" t="s">
        <v>7454</v>
      </c>
      <c r="J700" s="13" t="s">
        <v>1809</v>
      </c>
      <c r="K700" s="13" t="s">
        <v>51</v>
      </c>
      <c r="L700" s="25" t="str">
        <f>VLOOKUP($K700,TONG_SL!$A:$D,2,0)</f>
        <v>Mọc Nấm Hương 250g</v>
      </c>
      <c r="N700" s="25" t="str">
        <f t="shared" si="90"/>
        <v>K-C6</v>
      </c>
      <c r="Q700" s="25" t="str">
        <f>VLOOKUP(K700,TONG_SL!$A:$D,3,0)</f>
        <v>Túi</v>
      </c>
      <c r="R700" s="54">
        <v>2</v>
      </c>
      <c r="T700" s="1">
        <f>VLOOKUP(VLOOKUP(G700,Ma_KH!$A:$R,18,0)&amp;K700,Gia_MB!$A:$F,6,0)</f>
        <v>46000</v>
      </c>
      <c r="U700" s="14">
        <f t="shared" si="92"/>
        <v>92000</v>
      </c>
      <c r="W700" s="64">
        <f t="shared" si="91"/>
        <v>0</v>
      </c>
      <c r="X700" s="3" t="str">
        <f t="shared" si="93"/>
        <v>8</v>
      </c>
      <c r="Z700" s="14">
        <f t="shared" si="94"/>
        <v>7360</v>
      </c>
      <c r="AA700" s="7">
        <f>VLOOKUP(G700,Ma_KH!$A:$R,14,0)</f>
        <v>60</v>
      </c>
      <c r="AD700" s="7" t="str">
        <f>IFERROR(VLOOKUP(J700,'Chuyển Mã'!$B$3:$C$9,2,0),"")</f>
        <v>Hà Nội</v>
      </c>
      <c r="AE700" s="7" t="str">
        <f t="shared" si="87"/>
        <v>Mọc Nấm Hương 250g</v>
      </c>
      <c r="AF700" s="7">
        <f t="shared" si="88"/>
        <v>2</v>
      </c>
    </row>
    <row r="701" spans="1:32" x14ac:dyDescent="0.25">
      <c r="A701" s="11">
        <v>45903</v>
      </c>
      <c r="B701" s="25">
        <v>4176357485</v>
      </c>
      <c r="C701" s="12" t="s">
        <v>7214</v>
      </c>
      <c r="D701" s="16">
        <f t="shared" si="89"/>
        <v>45903</v>
      </c>
      <c r="G701" s="13" t="s">
        <v>924</v>
      </c>
      <c r="I701" s="13" t="s">
        <v>7455</v>
      </c>
      <c r="J701" s="13" t="s">
        <v>1809</v>
      </c>
      <c r="K701" s="13" t="s">
        <v>35</v>
      </c>
      <c r="L701" s="25" t="str">
        <f>VLOOKUP($K701,TONG_SL!$A:$D,2,0)</f>
        <v>Tai heo muối 200g</v>
      </c>
      <c r="N701" s="25" t="str">
        <f t="shared" si="90"/>
        <v>K-C6</v>
      </c>
      <c r="Q701" s="25" t="str">
        <f>VLOOKUP(K701,TONG_SL!$A:$D,3,0)</f>
        <v>Túi</v>
      </c>
      <c r="R701" s="54">
        <v>5</v>
      </c>
      <c r="T701" s="1">
        <f>VLOOKUP(VLOOKUP(G701,Ma_KH!$A:$R,18,0)&amp;K701,Gia_MB!$A:$F,6,0)</f>
        <v>55595</v>
      </c>
      <c r="U701" s="14">
        <f t="shared" si="92"/>
        <v>277975</v>
      </c>
      <c r="W701" s="64">
        <f t="shared" si="91"/>
        <v>0</v>
      </c>
      <c r="X701" s="3" t="str">
        <f t="shared" si="93"/>
        <v>8</v>
      </c>
      <c r="Z701" s="14">
        <f t="shared" si="94"/>
        <v>22238</v>
      </c>
      <c r="AA701" s="7">
        <f>VLOOKUP(G701,Ma_KH!$A:$R,14,0)</f>
        <v>60</v>
      </c>
      <c r="AD701" s="7" t="str">
        <f>IFERROR(VLOOKUP(J701,'Chuyển Mã'!$B$3:$C$9,2,0),"")</f>
        <v>Hà Nội</v>
      </c>
      <c r="AE701" s="7" t="str">
        <f t="shared" si="87"/>
        <v>Tai heo muối 200g</v>
      </c>
      <c r="AF701" s="7">
        <f t="shared" si="88"/>
        <v>5</v>
      </c>
    </row>
    <row r="702" spans="1:32" x14ac:dyDescent="0.25">
      <c r="A702" s="11">
        <v>45903</v>
      </c>
      <c r="B702" s="25">
        <v>4176357485</v>
      </c>
      <c r="C702" s="12" t="s">
        <v>7214</v>
      </c>
      <c r="D702" s="16">
        <f t="shared" si="89"/>
        <v>45903</v>
      </c>
      <c r="G702" s="13" t="s">
        <v>924</v>
      </c>
      <c r="I702" s="13" t="s">
        <v>7455</v>
      </c>
      <c r="J702" s="13" t="s">
        <v>1809</v>
      </c>
      <c r="K702" s="13" t="s">
        <v>51</v>
      </c>
      <c r="L702" s="25" t="str">
        <f>VLOOKUP($K702,TONG_SL!$A:$D,2,0)</f>
        <v>Mọc Nấm Hương 250g</v>
      </c>
      <c r="N702" s="25" t="str">
        <f t="shared" si="90"/>
        <v>K-C6</v>
      </c>
      <c r="Q702" s="25" t="str">
        <f>VLOOKUP(K702,TONG_SL!$A:$D,3,0)</f>
        <v>Túi</v>
      </c>
      <c r="R702" s="54">
        <v>5</v>
      </c>
      <c r="T702" s="1">
        <f>VLOOKUP(VLOOKUP(G702,Ma_KH!$A:$R,18,0)&amp;K702,Gia_MB!$A:$F,6,0)</f>
        <v>46000</v>
      </c>
      <c r="U702" s="14">
        <f t="shared" si="92"/>
        <v>230000</v>
      </c>
      <c r="W702" s="64">
        <f t="shared" si="91"/>
        <v>0</v>
      </c>
      <c r="X702" s="3" t="str">
        <f t="shared" si="93"/>
        <v>8</v>
      </c>
      <c r="Z702" s="14">
        <f t="shared" si="94"/>
        <v>18400</v>
      </c>
      <c r="AA702" s="7">
        <f>VLOOKUP(G702,Ma_KH!$A:$R,14,0)</f>
        <v>60</v>
      </c>
      <c r="AD702" s="7" t="str">
        <f>IFERROR(VLOOKUP(J702,'Chuyển Mã'!$B$3:$C$9,2,0),"")</f>
        <v>Hà Nội</v>
      </c>
      <c r="AE702" s="7" t="str">
        <f t="shared" si="87"/>
        <v>Mọc Nấm Hương 250g</v>
      </c>
      <c r="AF702" s="7">
        <f t="shared" si="88"/>
        <v>5</v>
      </c>
    </row>
    <row r="703" spans="1:32" x14ac:dyDescent="0.25">
      <c r="A703" s="11">
        <v>45903</v>
      </c>
      <c r="B703" s="25">
        <v>4176357485</v>
      </c>
      <c r="C703" s="12" t="s">
        <v>7214</v>
      </c>
      <c r="D703" s="16">
        <f t="shared" si="89"/>
        <v>45903</v>
      </c>
      <c r="G703" s="13" t="s">
        <v>924</v>
      </c>
      <c r="I703" s="13" t="s">
        <v>7455</v>
      </c>
      <c r="J703" s="13" t="s">
        <v>1809</v>
      </c>
      <c r="K703" s="13" t="s">
        <v>32</v>
      </c>
      <c r="L703" s="25" t="str">
        <f>VLOOKUP($K703,TONG_SL!$A:$D,2,0)</f>
        <v>Giò Tai Lưỡi Xào 250</v>
      </c>
      <c r="N703" s="25" t="str">
        <f t="shared" si="90"/>
        <v>K-C6</v>
      </c>
      <c r="Q703" s="25" t="str">
        <f>VLOOKUP(K703,TONG_SL!$A:$D,3,0)</f>
        <v>Túi</v>
      </c>
      <c r="R703" s="54">
        <v>6</v>
      </c>
      <c r="T703" s="1">
        <f>VLOOKUP(VLOOKUP(G703,Ma_KH!$A:$R,18,0)&amp;K703,Gia_MB!$A:$F,6,0)</f>
        <v>50183</v>
      </c>
      <c r="U703" s="14">
        <f t="shared" si="92"/>
        <v>301098</v>
      </c>
      <c r="W703" s="64">
        <f t="shared" si="91"/>
        <v>0</v>
      </c>
      <c r="X703" s="3" t="str">
        <f t="shared" si="93"/>
        <v>8</v>
      </c>
      <c r="Z703" s="14">
        <f t="shared" si="94"/>
        <v>24087.84</v>
      </c>
      <c r="AA703" s="7">
        <f>VLOOKUP(G703,Ma_KH!$A:$R,14,0)</f>
        <v>60</v>
      </c>
      <c r="AD703" s="7" t="str">
        <f>IFERROR(VLOOKUP(J703,'Chuyển Mã'!$B$3:$C$9,2,0),"")</f>
        <v>Hà Nội</v>
      </c>
      <c r="AE703" s="7" t="str">
        <f t="shared" si="87"/>
        <v>Giò Tai Lưỡi Xào 250</v>
      </c>
      <c r="AF703" s="7">
        <f t="shared" si="88"/>
        <v>6</v>
      </c>
    </row>
    <row r="704" spans="1:32" x14ac:dyDescent="0.25">
      <c r="A704" s="11">
        <v>45903</v>
      </c>
      <c r="B704" s="25">
        <v>4176357485</v>
      </c>
      <c r="C704" s="12" t="s">
        <v>7214</v>
      </c>
      <c r="D704" s="16">
        <f t="shared" si="89"/>
        <v>45903</v>
      </c>
      <c r="G704" s="13" t="s">
        <v>924</v>
      </c>
      <c r="I704" s="13" t="s">
        <v>7455</v>
      </c>
      <c r="J704" s="13" t="s">
        <v>1809</v>
      </c>
      <c r="K704" s="13" t="s">
        <v>30</v>
      </c>
      <c r="L704" s="25" t="str">
        <f>VLOOKUP($K704,TONG_SL!$A:$D,2,0)</f>
        <v>Gà muối 500g</v>
      </c>
      <c r="N704" s="25" t="str">
        <f t="shared" si="90"/>
        <v>K-C6</v>
      </c>
      <c r="Q704" s="25" t="str">
        <f>VLOOKUP(K704,TONG_SL!$A:$D,3,0)</f>
        <v>Túi</v>
      </c>
      <c r="R704" s="54">
        <v>5</v>
      </c>
      <c r="T704" s="1">
        <f>VLOOKUP(VLOOKUP(G704,Ma_KH!$A:$R,18,0)&amp;K704,Gia_MB!$A:$F,6,0)</f>
        <v>111058</v>
      </c>
      <c r="U704" s="14">
        <f t="shared" si="92"/>
        <v>555290</v>
      </c>
      <c r="W704" s="64">
        <f t="shared" si="91"/>
        <v>0</v>
      </c>
      <c r="X704" s="3" t="str">
        <f t="shared" si="93"/>
        <v>8</v>
      </c>
      <c r="Z704" s="14">
        <f t="shared" si="94"/>
        <v>44423.200000000004</v>
      </c>
      <c r="AA704" s="7">
        <f>VLOOKUP(G704,Ma_KH!$A:$R,14,0)</f>
        <v>60</v>
      </c>
      <c r="AD704" s="7" t="str">
        <f>IFERROR(VLOOKUP(J704,'Chuyển Mã'!$B$3:$C$9,2,0),"")</f>
        <v>Hà Nội</v>
      </c>
      <c r="AE704" s="7" t="str">
        <f t="shared" si="87"/>
        <v>Gà muối 500g</v>
      </c>
      <c r="AF704" s="7">
        <f t="shared" si="88"/>
        <v>5</v>
      </c>
    </row>
    <row r="705" spans="1:32" x14ac:dyDescent="0.25">
      <c r="A705" s="11">
        <v>45903</v>
      </c>
      <c r="B705" s="25">
        <v>4176357485</v>
      </c>
      <c r="C705" s="12" t="s">
        <v>7214</v>
      </c>
      <c r="D705" s="16">
        <f t="shared" si="89"/>
        <v>45903</v>
      </c>
      <c r="G705" s="13" t="s">
        <v>924</v>
      </c>
      <c r="I705" s="13" t="s">
        <v>7455</v>
      </c>
      <c r="J705" s="13" t="s">
        <v>1809</v>
      </c>
      <c r="K705" s="13" t="s">
        <v>27</v>
      </c>
      <c r="L705" s="25" t="str">
        <f>VLOOKUP($K705,TONG_SL!$A:$D,2,0)</f>
        <v>Chân giò heo muối 300g</v>
      </c>
      <c r="N705" s="25" t="str">
        <f t="shared" si="90"/>
        <v>K-C6</v>
      </c>
      <c r="Q705" s="25" t="str">
        <f>VLOOKUP(K705,TONG_SL!$A:$D,3,0)</f>
        <v>Túi</v>
      </c>
      <c r="R705" s="54">
        <v>10</v>
      </c>
      <c r="T705" s="1">
        <f>VLOOKUP(VLOOKUP(G705,Ma_KH!$A:$R,18,0)&amp;K705,Gia_MB!$A:$F,6,0)</f>
        <v>73431</v>
      </c>
      <c r="U705" s="14">
        <f t="shared" si="92"/>
        <v>734310</v>
      </c>
      <c r="W705" s="64">
        <f t="shared" si="91"/>
        <v>0</v>
      </c>
      <c r="X705" s="3" t="str">
        <f t="shared" si="93"/>
        <v>8</v>
      </c>
      <c r="Z705" s="14">
        <f t="shared" si="94"/>
        <v>58744.800000000003</v>
      </c>
      <c r="AA705" s="7">
        <f>VLOOKUP(G705,Ma_KH!$A:$R,14,0)</f>
        <v>60</v>
      </c>
      <c r="AD705" s="7" t="str">
        <f>IFERROR(VLOOKUP(J705,'Chuyển Mã'!$B$3:$C$9,2,0),"")</f>
        <v>Hà Nội</v>
      </c>
      <c r="AE705" s="7" t="str">
        <f t="shared" si="87"/>
        <v>Chân giò heo muối 300g</v>
      </c>
      <c r="AF705" s="7">
        <f t="shared" si="88"/>
        <v>10</v>
      </c>
    </row>
    <row r="706" spans="1:32" x14ac:dyDescent="0.25">
      <c r="A706" s="11">
        <v>45903</v>
      </c>
      <c r="B706" s="25">
        <v>4176339010</v>
      </c>
      <c r="C706" s="12" t="s">
        <v>7214</v>
      </c>
      <c r="D706" s="16">
        <f t="shared" si="89"/>
        <v>45903</v>
      </c>
      <c r="G706" s="13" t="s">
        <v>7456</v>
      </c>
      <c r="I706" s="13" t="s">
        <v>7457</v>
      </c>
      <c r="J706" s="13" t="s">
        <v>1809</v>
      </c>
      <c r="K706" s="13" t="s">
        <v>27</v>
      </c>
      <c r="L706" s="25" t="str">
        <f>VLOOKUP($K706,TONG_SL!$A:$D,2,0)</f>
        <v>Chân giò heo muối 300g</v>
      </c>
      <c r="N706" s="25" t="str">
        <f t="shared" si="90"/>
        <v>K-C6</v>
      </c>
      <c r="Q706" s="25" t="str">
        <f>VLOOKUP(K706,TONG_SL!$A:$D,3,0)</f>
        <v>Túi</v>
      </c>
      <c r="R706" s="54">
        <v>5</v>
      </c>
      <c r="T706" s="1">
        <f>VLOOKUP(VLOOKUP(G706,Ma_KH!$A:$R,18,0)&amp;K706,Gia_MB!$A:$F,6,0)</f>
        <v>73431</v>
      </c>
      <c r="U706" s="14">
        <f t="shared" si="92"/>
        <v>367155</v>
      </c>
      <c r="W706" s="64">
        <f t="shared" si="91"/>
        <v>0</v>
      </c>
      <c r="X706" s="3" t="str">
        <f t="shared" si="93"/>
        <v>8</v>
      </c>
      <c r="Z706" s="14">
        <f t="shared" si="94"/>
        <v>29372.400000000001</v>
      </c>
      <c r="AA706" s="7">
        <f>VLOOKUP(G706,Ma_KH!$A:$R,14,0)</f>
        <v>60</v>
      </c>
      <c r="AD706" s="7" t="str">
        <f>IFERROR(VLOOKUP(J706,'Chuyển Mã'!$B$3:$C$9,2,0),"")</f>
        <v>Hà Nội</v>
      </c>
      <c r="AE706" s="7" t="str">
        <f t="shared" si="87"/>
        <v>Chân giò heo muối 300g</v>
      </c>
      <c r="AF706" s="7">
        <f t="shared" si="88"/>
        <v>5</v>
      </c>
    </row>
    <row r="707" spans="1:32" x14ac:dyDescent="0.25">
      <c r="A707" s="11">
        <v>45903</v>
      </c>
      <c r="B707" s="25">
        <v>4176339010</v>
      </c>
      <c r="C707" s="12" t="s">
        <v>7214</v>
      </c>
      <c r="D707" s="16">
        <f t="shared" si="89"/>
        <v>45903</v>
      </c>
      <c r="G707" s="13" t="s">
        <v>7456</v>
      </c>
      <c r="I707" s="13" t="s">
        <v>7457</v>
      </c>
      <c r="J707" s="13" t="s">
        <v>1809</v>
      </c>
      <c r="K707" s="13" t="s">
        <v>30</v>
      </c>
      <c r="L707" s="25" t="str">
        <f>VLOOKUP($K707,TONG_SL!$A:$D,2,0)</f>
        <v>Gà muối 500g</v>
      </c>
      <c r="N707" s="25" t="str">
        <f t="shared" si="90"/>
        <v>K-C6</v>
      </c>
      <c r="Q707" s="25" t="str">
        <f>VLOOKUP(K707,TONG_SL!$A:$D,3,0)</f>
        <v>Túi</v>
      </c>
      <c r="R707" s="54">
        <v>3</v>
      </c>
      <c r="T707" s="1">
        <f>VLOOKUP(VLOOKUP(G707,Ma_KH!$A:$R,18,0)&amp;K707,Gia_MB!$A:$F,6,0)</f>
        <v>111058</v>
      </c>
      <c r="U707" s="14">
        <f t="shared" si="92"/>
        <v>333174</v>
      </c>
      <c r="W707" s="64">
        <f t="shared" si="91"/>
        <v>0</v>
      </c>
      <c r="X707" s="3" t="str">
        <f t="shared" si="93"/>
        <v>8</v>
      </c>
      <c r="Z707" s="14">
        <f t="shared" si="94"/>
        <v>26653.920000000002</v>
      </c>
      <c r="AA707" s="7">
        <f>VLOOKUP(G707,Ma_KH!$A:$R,14,0)</f>
        <v>60</v>
      </c>
      <c r="AD707" s="7" t="str">
        <f>IFERROR(VLOOKUP(J707,'Chuyển Mã'!$B$3:$C$9,2,0),"")</f>
        <v>Hà Nội</v>
      </c>
      <c r="AE707" s="7" t="str">
        <f t="shared" ref="AE707:AE770" si="95">IFERROR(L707,"")</f>
        <v>Gà muối 500g</v>
      </c>
      <c r="AF707" s="7">
        <f t="shared" ref="AF707:AF770" si="96">R707</f>
        <v>3</v>
      </c>
    </row>
    <row r="708" spans="1:32" x14ac:dyDescent="0.25">
      <c r="A708" s="11">
        <v>45903</v>
      </c>
      <c r="B708" s="25">
        <v>4176339010</v>
      </c>
      <c r="C708" s="12" t="s">
        <v>7214</v>
      </c>
      <c r="D708" s="16">
        <f t="shared" ref="D708:D771" si="97">IF(A708="","",A708)</f>
        <v>45903</v>
      </c>
      <c r="G708" s="13" t="s">
        <v>7456</v>
      </c>
      <c r="I708" s="13" t="s">
        <v>7457</v>
      </c>
      <c r="J708" s="13" t="s">
        <v>1809</v>
      </c>
      <c r="K708" s="13" t="s">
        <v>32</v>
      </c>
      <c r="L708" s="25" t="str">
        <f>VLOOKUP($K708,TONG_SL!$A:$D,2,0)</f>
        <v>Giò Tai Lưỡi Xào 250</v>
      </c>
      <c r="N708" s="25" t="str">
        <f t="shared" si="90"/>
        <v>K-C6</v>
      </c>
      <c r="Q708" s="25" t="str">
        <f>VLOOKUP(K708,TONG_SL!$A:$D,3,0)</f>
        <v>Túi</v>
      </c>
      <c r="R708" s="54">
        <v>3</v>
      </c>
      <c r="T708" s="1">
        <f>VLOOKUP(VLOOKUP(G708,Ma_KH!$A:$R,18,0)&amp;K708,Gia_MB!$A:$F,6,0)</f>
        <v>50183</v>
      </c>
      <c r="U708" s="14">
        <f t="shared" si="92"/>
        <v>150549</v>
      </c>
      <c r="W708" s="64">
        <f t="shared" si="91"/>
        <v>0</v>
      </c>
      <c r="X708" s="3" t="str">
        <f t="shared" si="93"/>
        <v>8</v>
      </c>
      <c r="Z708" s="14">
        <f t="shared" si="94"/>
        <v>12043.92</v>
      </c>
      <c r="AA708" s="7">
        <f>VLOOKUP(G708,Ma_KH!$A:$R,14,0)</f>
        <v>60</v>
      </c>
      <c r="AD708" s="7" t="str">
        <f>IFERROR(VLOOKUP(J708,'Chuyển Mã'!$B$3:$C$9,2,0),"")</f>
        <v>Hà Nội</v>
      </c>
      <c r="AE708" s="7" t="str">
        <f t="shared" si="95"/>
        <v>Giò Tai Lưỡi Xào 250</v>
      </c>
      <c r="AF708" s="7">
        <f t="shared" si="96"/>
        <v>3</v>
      </c>
    </row>
    <row r="709" spans="1:32" x14ac:dyDescent="0.25">
      <c r="A709" s="11">
        <v>45903</v>
      </c>
      <c r="B709" s="25">
        <v>4176376608</v>
      </c>
      <c r="C709" s="12" t="s">
        <v>7214</v>
      </c>
      <c r="D709" s="16">
        <f t="shared" si="97"/>
        <v>45903</v>
      </c>
      <c r="G709" s="13" t="s">
        <v>7458</v>
      </c>
      <c r="I709" s="13" t="s">
        <v>7459</v>
      </c>
      <c r="J709" s="13" t="s">
        <v>1809</v>
      </c>
      <c r="K709" s="13" t="s">
        <v>27</v>
      </c>
      <c r="L709" s="25" t="str">
        <f>VLOOKUP($K709,TONG_SL!$A:$D,2,0)</f>
        <v>Chân giò heo muối 300g</v>
      </c>
      <c r="N709" s="25" t="str">
        <f t="shared" ref="N709:N772" si="98">IF($B709&lt;&gt;"","K-C6","")</f>
        <v>K-C6</v>
      </c>
      <c r="Q709" s="25" t="str">
        <f>VLOOKUP(K709,TONG_SL!$A:$D,3,0)</f>
        <v>Túi</v>
      </c>
      <c r="R709" s="54">
        <v>10</v>
      </c>
      <c r="T709" s="1">
        <f>VLOOKUP(VLOOKUP(G709,Ma_KH!$A:$R,18,0)&amp;K709,Gia_MB!$A:$F,6,0)</f>
        <v>73431</v>
      </c>
      <c r="U709" s="14">
        <f t="shared" si="92"/>
        <v>734310</v>
      </c>
      <c r="W709" s="64">
        <f t="shared" ref="W709:W772" si="99">U709*V709</f>
        <v>0</v>
      </c>
      <c r="X709" s="3" t="str">
        <f t="shared" si="93"/>
        <v>8</v>
      </c>
      <c r="Z709" s="14">
        <f t="shared" si="94"/>
        <v>58744.800000000003</v>
      </c>
      <c r="AA709" s="7">
        <f>VLOOKUP(G709,Ma_KH!$A:$R,14,0)</f>
        <v>60</v>
      </c>
      <c r="AD709" s="7" t="str">
        <f>IFERROR(VLOOKUP(J709,'Chuyển Mã'!$B$3:$C$9,2,0),"")</f>
        <v>Hà Nội</v>
      </c>
      <c r="AE709" s="7" t="str">
        <f t="shared" si="95"/>
        <v>Chân giò heo muối 300g</v>
      </c>
      <c r="AF709" s="7">
        <f t="shared" si="96"/>
        <v>10</v>
      </c>
    </row>
    <row r="710" spans="1:32" x14ac:dyDescent="0.25">
      <c r="A710" s="11">
        <v>45903</v>
      </c>
      <c r="B710" s="25">
        <v>4176376608</v>
      </c>
      <c r="C710" s="12" t="s">
        <v>7214</v>
      </c>
      <c r="D710" s="16">
        <f t="shared" si="97"/>
        <v>45903</v>
      </c>
      <c r="G710" s="13" t="s">
        <v>7458</v>
      </c>
      <c r="I710" s="13" t="s">
        <v>7459</v>
      </c>
      <c r="J710" s="13" t="s">
        <v>1809</v>
      </c>
      <c r="K710" s="13" t="s">
        <v>30</v>
      </c>
      <c r="L710" s="25" t="str">
        <f>VLOOKUP($K710,TONG_SL!$A:$D,2,0)</f>
        <v>Gà muối 500g</v>
      </c>
      <c r="N710" s="25" t="str">
        <f t="shared" si="98"/>
        <v>K-C6</v>
      </c>
      <c r="Q710" s="25" t="str">
        <f>VLOOKUP(K710,TONG_SL!$A:$D,3,0)</f>
        <v>Túi</v>
      </c>
      <c r="R710" s="54">
        <v>10</v>
      </c>
      <c r="T710" s="1">
        <f>VLOOKUP(VLOOKUP(G710,Ma_KH!$A:$R,18,0)&amp;K710,Gia_MB!$A:$F,6,0)</f>
        <v>111058</v>
      </c>
      <c r="U710" s="14">
        <f t="shared" si="92"/>
        <v>1110580</v>
      </c>
      <c r="W710" s="64">
        <f t="shared" si="99"/>
        <v>0</v>
      </c>
      <c r="X710" s="3" t="str">
        <f t="shared" si="93"/>
        <v>8</v>
      </c>
      <c r="Z710" s="14">
        <f t="shared" si="94"/>
        <v>88846.400000000009</v>
      </c>
      <c r="AA710" s="7">
        <f>VLOOKUP(G710,Ma_KH!$A:$R,14,0)</f>
        <v>60</v>
      </c>
      <c r="AD710" s="7" t="str">
        <f>IFERROR(VLOOKUP(J710,'Chuyển Mã'!$B$3:$C$9,2,0),"")</f>
        <v>Hà Nội</v>
      </c>
      <c r="AE710" s="7" t="str">
        <f t="shared" si="95"/>
        <v>Gà muối 500g</v>
      </c>
      <c r="AF710" s="7">
        <f t="shared" si="96"/>
        <v>10</v>
      </c>
    </row>
    <row r="711" spans="1:32" x14ac:dyDescent="0.25">
      <c r="A711" s="11">
        <v>45903</v>
      </c>
      <c r="B711" s="25">
        <v>4176376608</v>
      </c>
      <c r="C711" s="12" t="s">
        <v>7214</v>
      </c>
      <c r="D711" s="16">
        <f t="shared" si="97"/>
        <v>45903</v>
      </c>
      <c r="G711" s="13" t="s">
        <v>7458</v>
      </c>
      <c r="I711" s="13" t="s">
        <v>7459</v>
      </c>
      <c r="J711" s="13" t="s">
        <v>1809</v>
      </c>
      <c r="K711" s="13" t="s">
        <v>32</v>
      </c>
      <c r="L711" s="25" t="str">
        <f>VLOOKUP($K711,TONG_SL!$A:$D,2,0)</f>
        <v>Giò Tai Lưỡi Xào 250</v>
      </c>
      <c r="N711" s="25" t="str">
        <f t="shared" si="98"/>
        <v>K-C6</v>
      </c>
      <c r="Q711" s="25" t="str">
        <f>VLOOKUP(K711,TONG_SL!$A:$D,3,0)</f>
        <v>Túi</v>
      </c>
      <c r="R711" s="54">
        <v>10</v>
      </c>
      <c r="T711" s="1">
        <f>VLOOKUP(VLOOKUP(G711,Ma_KH!$A:$R,18,0)&amp;K711,Gia_MB!$A:$F,6,0)</f>
        <v>50183</v>
      </c>
      <c r="U711" s="14">
        <f t="shared" si="92"/>
        <v>501830</v>
      </c>
      <c r="W711" s="64">
        <f t="shared" si="99"/>
        <v>0</v>
      </c>
      <c r="X711" s="3" t="str">
        <f t="shared" si="93"/>
        <v>8</v>
      </c>
      <c r="Z711" s="14">
        <f t="shared" si="94"/>
        <v>40146.400000000001</v>
      </c>
      <c r="AA711" s="7">
        <f>VLOOKUP(G711,Ma_KH!$A:$R,14,0)</f>
        <v>60</v>
      </c>
      <c r="AD711" s="7" t="str">
        <f>IFERROR(VLOOKUP(J711,'Chuyển Mã'!$B$3:$C$9,2,0),"")</f>
        <v>Hà Nội</v>
      </c>
      <c r="AE711" s="7" t="str">
        <f t="shared" si="95"/>
        <v>Giò Tai Lưỡi Xào 250</v>
      </c>
      <c r="AF711" s="7">
        <f t="shared" si="96"/>
        <v>10</v>
      </c>
    </row>
    <row r="712" spans="1:32" x14ac:dyDescent="0.25">
      <c r="A712" s="11">
        <v>45903</v>
      </c>
      <c r="B712" s="25">
        <v>4176337464</v>
      </c>
      <c r="C712" s="12" t="s">
        <v>7214</v>
      </c>
      <c r="D712" s="16">
        <f t="shared" si="97"/>
        <v>45903</v>
      </c>
      <c r="G712" s="13" t="s">
        <v>7460</v>
      </c>
      <c r="I712" s="13" t="s">
        <v>7461</v>
      </c>
      <c r="J712" s="13" t="s">
        <v>1809</v>
      </c>
      <c r="K712" s="13" t="s">
        <v>32</v>
      </c>
      <c r="L712" s="25" t="str">
        <f>VLOOKUP($K712,TONG_SL!$A:$D,2,0)</f>
        <v>Giò Tai Lưỡi Xào 250</v>
      </c>
      <c r="N712" s="25" t="str">
        <f t="shared" si="98"/>
        <v>K-C6</v>
      </c>
      <c r="Q712" s="25" t="str">
        <f>VLOOKUP(K712,TONG_SL!$A:$D,3,0)</f>
        <v>Túi</v>
      </c>
      <c r="R712" s="54">
        <v>4</v>
      </c>
      <c r="T712" s="1">
        <f>VLOOKUP(VLOOKUP(G712,Ma_KH!$A:$R,18,0)&amp;K712,Gia_MB!$A:$F,6,0)</f>
        <v>50183</v>
      </c>
      <c r="U712" s="14">
        <f t="shared" si="92"/>
        <v>200732</v>
      </c>
      <c r="W712" s="64">
        <f t="shared" si="99"/>
        <v>0</v>
      </c>
      <c r="X712" s="3" t="str">
        <f t="shared" si="93"/>
        <v>8</v>
      </c>
      <c r="Z712" s="14">
        <f t="shared" si="94"/>
        <v>16058.56</v>
      </c>
      <c r="AA712" s="7">
        <f>VLOOKUP(G712,Ma_KH!$A:$R,14,0)</f>
        <v>60</v>
      </c>
      <c r="AD712" s="7" t="str">
        <f>IFERROR(VLOOKUP(J712,'Chuyển Mã'!$B$3:$C$9,2,0),"")</f>
        <v>Hà Nội</v>
      </c>
      <c r="AE712" s="7" t="str">
        <f t="shared" si="95"/>
        <v>Giò Tai Lưỡi Xào 250</v>
      </c>
      <c r="AF712" s="7">
        <f t="shared" si="96"/>
        <v>4</v>
      </c>
    </row>
    <row r="713" spans="1:32" x14ac:dyDescent="0.25">
      <c r="A713" s="11">
        <v>45903</v>
      </c>
      <c r="B713" s="25">
        <v>4176337464</v>
      </c>
      <c r="C713" s="12" t="s">
        <v>7214</v>
      </c>
      <c r="D713" s="16">
        <f t="shared" si="97"/>
        <v>45903</v>
      </c>
      <c r="G713" s="13" t="s">
        <v>7460</v>
      </c>
      <c r="I713" s="13" t="s">
        <v>7461</v>
      </c>
      <c r="J713" s="13" t="s">
        <v>1809</v>
      </c>
      <c r="K713" s="13" t="s">
        <v>30</v>
      </c>
      <c r="L713" s="25" t="str">
        <f>VLOOKUP($K713,TONG_SL!$A:$D,2,0)</f>
        <v>Gà muối 500g</v>
      </c>
      <c r="N713" s="25" t="str">
        <f t="shared" si="98"/>
        <v>K-C6</v>
      </c>
      <c r="Q713" s="25" t="str">
        <f>VLOOKUP(K713,TONG_SL!$A:$D,3,0)</f>
        <v>Túi</v>
      </c>
      <c r="R713" s="54">
        <v>4</v>
      </c>
      <c r="T713" s="1">
        <f>VLOOKUP(VLOOKUP(G713,Ma_KH!$A:$R,18,0)&amp;K713,Gia_MB!$A:$F,6,0)</f>
        <v>111058</v>
      </c>
      <c r="U713" s="14">
        <f t="shared" si="92"/>
        <v>444232</v>
      </c>
      <c r="W713" s="64">
        <f t="shared" si="99"/>
        <v>0</v>
      </c>
      <c r="X713" s="3" t="str">
        <f t="shared" si="93"/>
        <v>8</v>
      </c>
      <c r="Z713" s="14">
        <f t="shared" si="94"/>
        <v>35538.559999999998</v>
      </c>
      <c r="AA713" s="7">
        <f>VLOOKUP(G713,Ma_KH!$A:$R,14,0)</f>
        <v>60</v>
      </c>
      <c r="AD713" s="7" t="str">
        <f>IFERROR(VLOOKUP(J713,'Chuyển Mã'!$B$3:$C$9,2,0),"")</f>
        <v>Hà Nội</v>
      </c>
      <c r="AE713" s="7" t="str">
        <f t="shared" si="95"/>
        <v>Gà muối 500g</v>
      </c>
      <c r="AF713" s="7">
        <f t="shared" si="96"/>
        <v>4</v>
      </c>
    </row>
    <row r="714" spans="1:32" x14ac:dyDescent="0.25">
      <c r="A714" s="11">
        <v>45903</v>
      </c>
      <c r="B714" s="25">
        <v>4176337464</v>
      </c>
      <c r="C714" s="12" t="s">
        <v>7214</v>
      </c>
      <c r="D714" s="16">
        <f t="shared" si="97"/>
        <v>45903</v>
      </c>
      <c r="G714" s="13" t="s">
        <v>7460</v>
      </c>
      <c r="I714" s="13" t="s">
        <v>7461</v>
      </c>
      <c r="J714" s="13" t="s">
        <v>1809</v>
      </c>
      <c r="K714" s="13" t="s">
        <v>27</v>
      </c>
      <c r="L714" s="25" t="str">
        <f>VLOOKUP($K714,TONG_SL!$A:$D,2,0)</f>
        <v>Chân giò heo muối 300g</v>
      </c>
      <c r="N714" s="25" t="str">
        <f t="shared" si="98"/>
        <v>K-C6</v>
      </c>
      <c r="Q714" s="25" t="str">
        <f>VLOOKUP(K714,TONG_SL!$A:$D,3,0)</f>
        <v>Túi</v>
      </c>
      <c r="R714" s="54">
        <v>4</v>
      </c>
      <c r="T714" s="1">
        <f>VLOOKUP(VLOOKUP(G714,Ma_KH!$A:$R,18,0)&amp;K714,Gia_MB!$A:$F,6,0)</f>
        <v>73431</v>
      </c>
      <c r="U714" s="14">
        <f t="shared" si="92"/>
        <v>293724</v>
      </c>
      <c r="W714" s="64">
        <f t="shared" si="99"/>
        <v>0</v>
      </c>
      <c r="X714" s="3" t="str">
        <f t="shared" si="93"/>
        <v>8</v>
      </c>
      <c r="Z714" s="14">
        <f t="shared" si="94"/>
        <v>23497.920000000002</v>
      </c>
      <c r="AA714" s="7">
        <f>VLOOKUP(G714,Ma_KH!$A:$R,14,0)</f>
        <v>60</v>
      </c>
      <c r="AD714" s="7" t="str">
        <f>IFERROR(VLOOKUP(J714,'Chuyển Mã'!$B$3:$C$9,2,0),"")</f>
        <v>Hà Nội</v>
      </c>
      <c r="AE714" s="7" t="str">
        <f t="shared" si="95"/>
        <v>Chân giò heo muối 300g</v>
      </c>
      <c r="AF714" s="7">
        <f t="shared" si="96"/>
        <v>4</v>
      </c>
    </row>
    <row r="715" spans="1:32" x14ac:dyDescent="0.25">
      <c r="A715" s="11">
        <v>45903</v>
      </c>
      <c r="B715" s="25">
        <v>4176338996</v>
      </c>
      <c r="C715" s="12" t="s">
        <v>7214</v>
      </c>
      <c r="D715" s="16">
        <f t="shared" si="97"/>
        <v>45903</v>
      </c>
      <c r="G715" s="13" t="s">
        <v>7462</v>
      </c>
      <c r="I715" s="13" t="s">
        <v>7463</v>
      </c>
      <c r="J715" s="13" t="s">
        <v>1809</v>
      </c>
      <c r="K715" s="13" t="s">
        <v>35</v>
      </c>
      <c r="L715" s="25" t="str">
        <f>VLOOKUP($K715,TONG_SL!$A:$D,2,0)</f>
        <v>Tai heo muối 200g</v>
      </c>
      <c r="N715" s="25" t="str">
        <f t="shared" si="98"/>
        <v>K-C6</v>
      </c>
      <c r="Q715" s="25" t="str">
        <f>VLOOKUP(K715,TONG_SL!$A:$D,3,0)</f>
        <v>Túi</v>
      </c>
      <c r="R715" s="54">
        <v>5</v>
      </c>
      <c r="T715" s="1">
        <f>VLOOKUP(VLOOKUP(G715,Ma_KH!$A:$R,18,0)&amp;K715,Gia_MB!$A:$F,6,0)</f>
        <v>55595</v>
      </c>
      <c r="U715" s="14">
        <f t="shared" si="92"/>
        <v>277975</v>
      </c>
      <c r="W715" s="64">
        <f t="shared" si="99"/>
        <v>0</v>
      </c>
      <c r="X715" s="3" t="str">
        <f t="shared" si="93"/>
        <v>8</v>
      </c>
      <c r="Z715" s="14">
        <f t="shared" si="94"/>
        <v>22238</v>
      </c>
      <c r="AA715" s="7">
        <f>VLOOKUP(G715,Ma_KH!$A:$R,14,0)</f>
        <v>60</v>
      </c>
      <c r="AD715" s="7" t="str">
        <f>IFERROR(VLOOKUP(J715,'Chuyển Mã'!$B$3:$C$9,2,0),"")</f>
        <v>Hà Nội</v>
      </c>
      <c r="AE715" s="7" t="str">
        <f t="shared" si="95"/>
        <v>Tai heo muối 200g</v>
      </c>
      <c r="AF715" s="7">
        <f t="shared" si="96"/>
        <v>5</v>
      </c>
    </row>
    <row r="716" spans="1:32" x14ac:dyDescent="0.25">
      <c r="A716" s="11">
        <v>45903</v>
      </c>
      <c r="B716" s="25">
        <v>4176338996</v>
      </c>
      <c r="C716" s="12" t="s">
        <v>7214</v>
      </c>
      <c r="D716" s="16">
        <f t="shared" si="97"/>
        <v>45903</v>
      </c>
      <c r="G716" s="13" t="s">
        <v>7462</v>
      </c>
      <c r="I716" s="13" t="s">
        <v>7463</v>
      </c>
      <c r="J716" s="13" t="s">
        <v>1809</v>
      </c>
      <c r="K716" s="13" t="s">
        <v>27</v>
      </c>
      <c r="L716" s="25" t="str">
        <f>VLOOKUP($K716,TONG_SL!$A:$D,2,0)</f>
        <v>Chân giò heo muối 300g</v>
      </c>
      <c r="N716" s="25" t="str">
        <f t="shared" si="98"/>
        <v>K-C6</v>
      </c>
      <c r="Q716" s="25" t="str">
        <f>VLOOKUP(K716,TONG_SL!$A:$D,3,0)</f>
        <v>Túi</v>
      </c>
      <c r="R716" s="54">
        <v>4</v>
      </c>
      <c r="T716" s="1">
        <f>VLOOKUP(VLOOKUP(G716,Ma_KH!$A:$R,18,0)&amp;K716,Gia_MB!$A:$F,6,0)</f>
        <v>73431</v>
      </c>
      <c r="U716" s="14">
        <f t="shared" si="92"/>
        <v>293724</v>
      </c>
      <c r="W716" s="64">
        <f t="shared" si="99"/>
        <v>0</v>
      </c>
      <c r="X716" s="3" t="str">
        <f t="shared" si="93"/>
        <v>8</v>
      </c>
      <c r="Z716" s="14">
        <f t="shared" si="94"/>
        <v>23497.920000000002</v>
      </c>
      <c r="AA716" s="7">
        <f>VLOOKUP(G716,Ma_KH!$A:$R,14,0)</f>
        <v>60</v>
      </c>
      <c r="AD716" s="7" t="str">
        <f>IFERROR(VLOOKUP(J716,'Chuyển Mã'!$B$3:$C$9,2,0),"")</f>
        <v>Hà Nội</v>
      </c>
      <c r="AE716" s="7" t="str">
        <f t="shared" si="95"/>
        <v>Chân giò heo muối 300g</v>
      </c>
      <c r="AF716" s="7">
        <f t="shared" si="96"/>
        <v>4</v>
      </c>
    </row>
    <row r="717" spans="1:32" x14ac:dyDescent="0.25">
      <c r="A717" s="11">
        <v>45903</v>
      </c>
      <c r="B717" s="25">
        <v>4176338996</v>
      </c>
      <c r="C717" s="12" t="s">
        <v>7214</v>
      </c>
      <c r="D717" s="16">
        <f t="shared" si="97"/>
        <v>45903</v>
      </c>
      <c r="G717" s="13" t="s">
        <v>7462</v>
      </c>
      <c r="I717" s="13" t="s">
        <v>7463</v>
      </c>
      <c r="J717" s="13" t="s">
        <v>1809</v>
      </c>
      <c r="K717" s="13" t="s">
        <v>32</v>
      </c>
      <c r="L717" s="25" t="str">
        <f>VLOOKUP($K717,TONG_SL!$A:$D,2,0)</f>
        <v>Giò Tai Lưỡi Xào 250</v>
      </c>
      <c r="N717" s="25" t="str">
        <f t="shared" si="98"/>
        <v>K-C6</v>
      </c>
      <c r="Q717" s="25" t="str">
        <f>VLOOKUP(K717,TONG_SL!$A:$D,3,0)</f>
        <v>Túi</v>
      </c>
      <c r="R717" s="54">
        <v>4</v>
      </c>
      <c r="T717" s="1">
        <f>VLOOKUP(VLOOKUP(G717,Ma_KH!$A:$R,18,0)&amp;K717,Gia_MB!$A:$F,6,0)</f>
        <v>50183</v>
      </c>
      <c r="U717" s="14">
        <f t="shared" si="92"/>
        <v>200732</v>
      </c>
      <c r="W717" s="64">
        <f t="shared" si="99"/>
        <v>0</v>
      </c>
      <c r="X717" s="3" t="str">
        <f t="shared" si="93"/>
        <v>8</v>
      </c>
      <c r="Z717" s="14">
        <f t="shared" si="94"/>
        <v>16058.56</v>
      </c>
      <c r="AA717" s="7">
        <f>VLOOKUP(G717,Ma_KH!$A:$R,14,0)</f>
        <v>60</v>
      </c>
      <c r="AD717" s="7" t="str">
        <f>IFERROR(VLOOKUP(J717,'Chuyển Mã'!$B$3:$C$9,2,0),"")</f>
        <v>Hà Nội</v>
      </c>
      <c r="AE717" s="7" t="str">
        <f t="shared" si="95"/>
        <v>Giò Tai Lưỡi Xào 250</v>
      </c>
      <c r="AF717" s="7">
        <f t="shared" si="96"/>
        <v>4</v>
      </c>
    </row>
    <row r="718" spans="1:32" x14ac:dyDescent="0.25">
      <c r="A718" s="11">
        <v>45903</v>
      </c>
      <c r="B718" s="25">
        <v>4176516283</v>
      </c>
      <c r="C718" s="12" t="s">
        <v>7214</v>
      </c>
      <c r="D718" s="16">
        <f t="shared" si="97"/>
        <v>45903</v>
      </c>
      <c r="G718" s="13" t="s">
        <v>7464</v>
      </c>
      <c r="I718" s="13" t="s">
        <v>7465</v>
      </c>
      <c r="J718" s="13" t="s">
        <v>1809</v>
      </c>
      <c r="K718" s="13" t="s">
        <v>27</v>
      </c>
      <c r="L718" s="25" t="str">
        <f>VLOOKUP($K718,TONG_SL!$A:$D,2,0)</f>
        <v>Chân giò heo muối 300g</v>
      </c>
      <c r="N718" s="25" t="str">
        <f t="shared" si="98"/>
        <v>K-C6</v>
      </c>
      <c r="Q718" s="25" t="str">
        <f>VLOOKUP(K718,TONG_SL!$A:$D,3,0)</f>
        <v>Túi</v>
      </c>
      <c r="R718" s="54">
        <v>4</v>
      </c>
      <c r="T718" s="1">
        <f>VLOOKUP(VLOOKUP(G718,Ma_KH!$A:$R,18,0)&amp;K718,Gia_MB!$A:$F,6,0)</f>
        <v>73431</v>
      </c>
      <c r="U718" s="14">
        <f t="shared" ref="U718:U781" si="100">T718*R718</f>
        <v>293724</v>
      </c>
      <c r="W718" s="64">
        <f t="shared" si="99"/>
        <v>0</v>
      </c>
      <c r="X718" s="3" t="str">
        <f t="shared" ref="X718:X781" si="101">IF(B718&lt;&gt;"","8","0")</f>
        <v>8</v>
      </c>
      <c r="Z718" s="14">
        <f t="shared" ref="Z718:Z781" si="102">U718*X718%</f>
        <v>23497.920000000002</v>
      </c>
      <c r="AA718" s="7">
        <f>VLOOKUP(G718,Ma_KH!$A:$R,14,0)</f>
        <v>60</v>
      </c>
      <c r="AD718" s="7" t="str">
        <f>IFERROR(VLOOKUP(J718,'Chuyển Mã'!$B$3:$C$9,2,0),"")</f>
        <v>Hà Nội</v>
      </c>
      <c r="AE718" s="7" t="str">
        <f t="shared" si="95"/>
        <v>Chân giò heo muối 300g</v>
      </c>
      <c r="AF718" s="7">
        <f t="shared" si="96"/>
        <v>4</v>
      </c>
    </row>
    <row r="719" spans="1:32" x14ac:dyDescent="0.25">
      <c r="A719" s="11">
        <v>45903</v>
      </c>
      <c r="B719" s="25">
        <v>4176339006</v>
      </c>
      <c r="C719" s="12" t="s">
        <v>7214</v>
      </c>
      <c r="D719" s="16">
        <f t="shared" si="97"/>
        <v>45903</v>
      </c>
      <c r="G719" s="13" t="s">
        <v>7466</v>
      </c>
      <c r="I719" s="13" t="s">
        <v>7467</v>
      </c>
      <c r="J719" s="13" t="s">
        <v>75</v>
      </c>
      <c r="K719" s="13" t="s">
        <v>27</v>
      </c>
      <c r="L719" s="25" t="str">
        <f>VLOOKUP($K719,TONG_SL!$A:$D,2,0)</f>
        <v>Chân giò heo muối 300g</v>
      </c>
      <c r="N719" s="25" t="str">
        <f t="shared" si="98"/>
        <v>K-C6</v>
      </c>
      <c r="Q719" s="25" t="str">
        <f>VLOOKUP(K719,TONG_SL!$A:$D,3,0)</f>
        <v>Túi</v>
      </c>
      <c r="R719" s="54">
        <v>5</v>
      </c>
      <c r="T719" s="1">
        <f>VLOOKUP(VLOOKUP(G719,Ma_KH!$A:$R,18,0)&amp;K719,Gia_MB!$A:$F,6,0)</f>
        <v>73431</v>
      </c>
      <c r="U719" s="14">
        <f t="shared" si="100"/>
        <v>367155</v>
      </c>
      <c r="W719" s="64">
        <f t="shared" si="99"/>
        <v>0</v>
      </c>
      <c r="X719" s="3" t="str">
        <f t="shared" si="101"/>
        <v>8</v>
      </c>
      <c r="Z719" s="14">
        <f t="shared" si="102"/>
        <v>29372.400000000001</v>
      </c>
      <c r="AA719" s="7">
        <f>VLOOKUP(G719,Ma_KH!$A:$R,14,0)</f>
        <v>60</v>
      </c>
      <c r="AD719" s="7" t="str">
        <f>IFERROR(VLOOKUP(J719,'Chuyển Mã'!$B$3:$C$9,2,0),"")</f>
        <v>Hà Nội</v>
      </c>
      <c r="AE719" s="7" t="str">
        <f t="shared" si="95"/>
        <v>Chân giò heo muối 300g</v>
      </c>
      <c r="AF719" s="7">
        <f t="shared" si="96"/>
        <v>5</v>
      </c>
    </row>
    <row r="720" spans="1:32" x14ac:dyDescent="0.25">
      <c r="A720" s="11">
        <v>45903</v>
      </c>
      <c r="B720" s="25">
        <v>4176339006</v>
      </c>
      <c r="C720" s="12" t="s">
        <v>7214</v>
      </c>
      <c r="D720" s="16">
        <f t="shared" si="97"/>
        <v>45903</v>
      </c>
      <c r="G720" s="13" t="s">
        <v>7466</v>
      </c>
      <c r="I720" s="13" t="s">
        <v>7467</v>
      </c>
      <c r="J720" s="13" t="s">
        <v>75</v>
      </c>
      <c r="K720" s="13" t="s">
        <v>51</v>
      </c>
      <c r="L720" s="25" t="str">
        <f>VLOOKUP($K720,TONG_SL!$A:$D,2,0)</f>
        <v>Mọc Nấm Hương 250g</v>
      </c>
      <c r="N720" s="25" t="str">
        <f t="shared" si="98"/>
        <v>K-C6</v>
      </c>
      <c r="Q720" s="25" t="str">
        <f>VLOOKUP(K720,TONG_SL!$A:$D,3,0)</f>
        <v>Túi</v>
      </c>
      <c r="R720" s="54">
        <v>4</v>
      </c>
      <c r="T720" s="1">
        <f>VLOOKUP(VLOOKUP(G720,Ma_KH!$A:$R,18,0)&amp;K720,Gia_MB!$A:$F,6,0)</f>
        <v>46000</v>
      </c>
      <c r="U720" s="14">
        <f t="shared" si="100"/>
        <v>184000</v>
      </c>
      <c r="W720" s="64">
        <f t="shared" si="99"/>
        <v>0</v>
      </c>
      <c r="X720" s="3" t="str">
        <f t="shared" si="101"/>
        <v>8</v>
      </c>
      <c r="Z720" s="14">
        <f t="shared" si="102"/>
        <v>14720</v>
      </c>
      <c r="AA720" s="7">
        <f>VLOOKUP(G720,Ma_KH!$A:$R,14,0)</f>
        <v>60</v>
      </c>
      <c r="AD720" s="7" t="str">
        <f>IFERROR(VLOOKUP(J720,'Chuyển Mã'!$B$3:$C$9,2,0),"")</f>
        <v>Hà Nội</v>
      </c>
      <c r="AE720" s="7" t="str">
        <f t="shared" si="95"/>
        <v>Mọc Nấm Hương 250g</v>
      </c>
      <c r="AF720" s="7">
        <f t="shared" si="96"/>
        <v>4</v>
      </c>
    </row>
    <row r="721" spans="1:32" x14ac:dyDescent="0.25">
      <c r="A721" s="11">
        <v>45903</v>
      </c>
      <c r="B721" s="25">
        <v>4176339006</v>
      </c>
      <c r="C721" s="12" t="s">
        <v>7214</v>
      </c>
      <c r="D721" s="16">
        <f t="shared" si="97"/>
        <v>45903</v>
      </c>
      <c r="G721" s="13" t="s">
        <v>7466</v>
      </c>
      <c r="I721" s="13" t="s">
        <v>7467</v>
      </c>
      <c r="J721" s="13" t="s">
        <v>75</v>
      </c>
      <c r="K721" s="13" t="s">
        <v>32</v>
      </c>
      <c r="L721" s="25" t="str">
        <f>VLOOKUP($K721,TONG_SL!$A:$D,2,0)</f>
        <v>Giò Tai Lưỡi Xào 250</v>
      </c>
      <c r="N721" s="25" t="str">
        <f t="shared" si="98"/>
        <v>K-C6</v>
      </c>
      <c r="Q721" s="25" t="str">
        <f>VLOOKUP(K721,TONG_SL!$A:$D,3,0)</f>
        <v>Túi</v>
      </c>
      <c r="R721" s="54">
        <v>4</v>
      </c>
      <c r="T721" s="1">
        <f>VLOOKUP(VLOOKUP(G721,Ma_KH!$A:$R,18,0)&amp;K721,Gia_MB!$A:$F,6,0)</f>
        <v>50183</v>
      </c>
      <c r="U721" s="14">
        <f t="shared" si="100"/>
        <v>200732</v>
      </c>
      <c r="W721" s="64">
        <f t="shared" si="99"/>
        <v>0</v>
      </c>
      <c r="X721" s="3" t="str">
        <f t="shared" si="101"/>
        <v>8</v>
      </c>
      <c r="Z721" s="14">
        <f t="shared" si="102"/>
        <v>16058.56</v>
      </c>
      <c r="AA721" s="7">
        <f>VLOOKUP(G721,Ma_KH!$A:$R,14,0)</f>
        <v>60</v>
      </c>
      <c r="AD721" s="7" t="str">
        <f>IFERROR(VLOOKUP(J721,'Chuyển Mã'!$B$3:$C$9,2,0),"")</f>
        <v>Hà Nội</v>
      </c>
      <c r="AE721" s="7" t="str">
        <f t="shared" si="95"/>
        <v>Giò Tai Lưỡi Xào 250</v>
      </c>
      <c r="AF721" s="7">
        <f t="shared" si="96"/>
        <v>4</v>
      </c>
    </row>
    <row r="722" spans="1:32" x14ac:dyDescent="0.25">
      <c r="A722" s="11">
        <v>45903</v>
      </c>
      <c r="B722" s="25">
        <v>4176339137</v>
      </c>
      <c r="C722" s="12" t="s">
        <v>7214</v>
      </c>
      <c r="D722" s="16">
        <f t="shared" si="97"/>
        <v>45903</v>
      </c>
      <c r="G722" s="13" t="s">
        <v>7468</v>
      </c>
      <c r="I722" s="13" t="s">
        <v>7469</v>
      </c>
      <c r="J722" s="13" t="s">
        <v>75</v>
      </c>
      <c r="K722" s="13" t="s">
        <v>35</v>
      </c>
      <c r="L722" s="25" t="str">
        <f>VLOOKUP($K722,TONG_SL!$A:$D,2,0)</f>
        <v>Tai heo muối 200g</v>
      </c>
      <c r="N722" s="25" t="str">
        <f t="shared" si="98"/>
        <v>K-C6</v>
      </c>
      <c r="Q722" s="25" t="str">
        <f>VLOOKUP(K722,TONG_SL!$A:$D,3,0)</f>
        <v>Túi</v>
      </c>
      <c r="R722" s="54">
        <v>5</v>
      </c>
      <c r="T722" s="1">
        <f>VLOOKUP(VLOOKUP(G722,Ma_KH!$A:$R,18,0)&amp;K722,Gia_MB!$A:$F,6,0)</f>
        <v>55595</v>
      </c>
      <c r="U722" s="14">
        <f t="shared" si="100"/>
        <v>277975</v>
      </c>
      <c r="W722" s="64">
        <f t="shared" si="99"/>
        <v>0</v>
      </c>
      <c r="X722" s="3" t="str">
        <f t="shared" si="101"/>
        <v>8</v>
      </c>
      <c r="Z722" s="14">
        <f t="shared" si="102"/>
        <v>22238</v>
      </c>
      <c r="AA722" s="7">
        <f>VLOOKUP(G722,Ma_KH!$A:$R,14,0)</f>
        <v>60</v>
      </c>
      <c r="AD722" s="7" t="str">
        <f>IFERROR(VLOOKUP(J722,'Chuyển Mã'!$B$3:$C$9,2,0),"")</f>
        <v>Hà Nội</v>
      </c>
      <c r="AE722" s="7" t="str">
        <f t="shared" si="95"/>
        <v>Tai heo muối 200g</v>
      </c>
      <c r="AF722" s="7">
        <f t="shared" si="96"/>
        <v>5</v>
      </c>
    </row>
    <row r="723" spans="1:32" x14ac:dyDescent="0.25">
      <c r="A723" s="11">
        <v>45903</v>
      </c>
      <c r="B723" s="25">
        <v>4176339137</v>
      </c>
      <c r="C723" s="12" t="s">
        <v>7214</v>
      </c>
      <c r="D723" s="16">
        <f t="shared" si="97"/>
        <v>45903</v>
      </c>
      <c r="G723" s="13" t="s">
        <v>7468</v>
      </c>
      <c r="I723" s="13" t="s">
        <v>7469</v>
      </c>
      <c r="J723" s="13" t="s">
        <v>75</v>
      </c>
      <c r="K723" s="13" t="s">
        <v>27</v>
      </c>
      <c r="L723" s="25" t="str">
        <f>VLOOKUP($K723,TONG_SL!$A:$D,2,0)</f>
        <v>Chân giò heo muối 300g</v>
      </c>
      <c r="N723" s="25" t="str">
        <f t="shared" si="98"/>
        <v>K-C6</v>
      </c>
      <c r="Q723" s="25" t="str">
        <f>VLOOKUP(K723,TONG_SL!$A:$D,3,0)</f>
        <v>Túi</v>
      </c>
      <c r="R723" s="54">
        <v>10</v>
      </c>
      <c r="T723" s="1">
        <f>VLOOKUP(VLOOKUP(G723,Ma_KH!$A:$R,18,0)&amp;K723,Gia_MB!$A:$F,6,0)</f>
        <v>73431</v>
      </c>
      <c r="U723" s="14">
        <f t="shared" si="100"/>
        <v>734310</v>
      </c>
      <c r="W723" s="64">
        <f t="shared" si="99"/>
        <v>0</v>
      </c>
      <c r="X723" s="3" t="str">
        <f t="shared" si="101"/>
        <v>8</v>
      </c>
      <c r="Z723" s="14">
        <f t="shared" si="102"/>
        <v>58744.800000000003</v>
      </c>
      <c r="AA723" s="7">
        <f>VLOOKUP(G723,Ma_KH!$A:$R,14,0)</f>
        <v>60</v>
      </c>
      <c r="AD723" s="7" t="str">
        <f>IFERROR(VLOOKUP(J723,'Chuyển Mã'!$B$3:$C$9,2,0),"")</f>
        <v>Hà Nội</v>
      </c>
      <c r="AE723" s="7" t="str">
        <f t="shared" si="95"/>
        <v>Chân giò heo muối 300g</v>
      </c>
      <c r="AF723" s="7">
        <f t="shared" si="96"/>
        <v>10</v>
      </c>
    </row>
    <row r="724" spans="1:32" x14ac:dyDescent="0.25">
      <c r="A724" s="11">
        <v>45903</v>
      </c>
      <c r="B724" s="25">
        <v>4176339137</v>
      </c>
      <c r="C724" s="12" t="s">
        <v>7214</v>
      </c>
      <c r="D724" s="16">
        <f t="shared" si="97"/>
        <v>45903</v>
      </c>
      <c r="G724" s="13" t="s">
        <v>7468</v>
      </c>
      <c r="I724" s="13" t="s">
        <v>7469</v>
      </c>
      <c r="J724" s="13" t="s">
        <v>75</v>
      </c>
      <c r="K724" s="13" t="s">
        <v>39</v>
      </c>
      <c r="L724" s="25" t="str">
        <f>VLOOKUP($K724,TONG_SL!$A:$D,2,0)</f>
        <v>Chả cốm 300g</v>
      </c>
      <c r="N724" s="25" t="str">
        <f t="shared" si="98"/>
        <v>K-C6</v>
      </c>
      <c r="Q724" s="25" t="str">
        <f>VLOOKUP(K724,TONG_SL!$A:$D,3,0)</f>
        <v>Túi</v>
      </c>
      <c r="R724" s="54">
        <v>5</v>
      </c>
      <c r="T724" s="1">
        <f>VLOOKUP(VLOOKUP(G724,Ma_KH!$A:$R,18,0)&amp;K724,Gia_MB!$A:$F,6,0)</f>
        <v>74250</v>
      </c>
      <c r="U724" s="14">
        <f t="shared" si="100"/>
        <v>371250</v>
      </c>
      <c r="W724" s="64">
        <f t="shared" si="99"/>
        <v>0</v>
      </c>
      <c r="X724" s="3" t="str">
        <f t="shared" si="101"/>
        <v>8</v>
      </c>
      <c r="Z724" s="14">
        <f t="shared" si="102"/>
        <v>29700</v>
      </c>
      <c r="AA724" s="7">
        <f>VLOOKUP(G724,Ma_KH!$A:$R,14,0)</f>
        <v>60</v>
      </c>
      <c r="AD724" s="7" t="str">
        <f>IFERROR(VLOOKUP(J724,'Chuyển Mã'!$B$3:$C$9,2,0),"")</f>
        <v>Hà Nội</v>
      </c>
      <c r="AE724" s="7" t="str">
        <f t="shared" si="95"/>
        <v>Chả cốm 300g</v>
      </c>
      <c r="AF724" s="7">
        <f t="shared" si="96"/>
        <v>5</v>
      </c>
    </row>
    <row r="725" spans="1:32" x14ac:dyDescent="0.25">
      <c r="A725" s="11">
        <v>45903</v>
      </c>
      <c r="B725" s="25">
        <v>4176339137</v>
      </c>
      <c r="C725" s="12" t="s">
        <v>7214</v>
      </c>
      <c r="D725" s="16">
        <f t="shared" si="97"/>
        <v>45903</v>
      </c>
      <c r="G725" s="13" t="s">
        <v>7468</v>
      </c>
      <c r="I725" s="13" t="s">
        <v>7469</v>
      </c>
      <c r="J725" s="13" t="s">
        <v>75</v>
      </c>
      <c r="K725" s="13" t="s">
        <v>32</v>
      </c>
      <c r="L725" s="25" t="str">
        <f>VLOOKUP($K725,TONG_SL!$A:$D,2,0)</f>
        <v>Giò Tai Lưỡi Xào 250</v>
      </c>
      <c r="N725" s="25" t="str">
        <f t="shared" si="98"/>
        <v>K-C6</v>
      </c>
      <c r="Q725" s="25" t="str">
        <f>VLOOKUP(K725,TONG_SL!$A:$D,3,0)</f>
        <v>Túi</v>
      </c>
      <c r="R725" s="54">
        <v>5</v>
      </c>
      <c r="T725" s="1">
        <f>VLOOKUP(VLOOKUP(G725,Ma_KH!$A:$R,18,0)&amp;K725,Gia_MB!$A:$F,6,0)</f>
        <v>50183</v>
      </c>
      <c r="U725" s="14">
        <f t="shared" si="100"/>
        <v>250915</v>
      </c>
      <c r="W725" s="64">
        <f t="shared" si="99"/>
        <v>0</v>
      </c>
      <c r="X725" s="3" t="str">
        <f t="shared" si="101"/>
        <v>8</v>
      </c>
      <c r="Z725" s="14">
        <f t="shared" si="102"/>
        <v>20073.2</v>
      </c>
      <c r="AA725" s="7">
        <f>VLOOKUP(G725,Ma_KH!$A:$R,14,0)</f>
        <v>60</v>
      </c>
      <c r="AD725" s="7" t="str">
        <f>IFERROR(VLOOKUP(J725,'Chuyển Mã'!$B$3:$C$9,2,0),"")</f>
        <v>Hà Nội</v>
      </c>
      <c r="AE725" s="7" t="str">
        <f t="shared" si="95"/>
        <v>Giò Tai Lưỡi Xào 250</v>
      </c>
      <c r="AF725" s="7">
        <f t="shared" si="96"/>
        <v>5</v>
      </c>
    </row>
    <row r="726" spans="1:32" x14ac:dyDescent="0.25">
      <c r="A726" s="11">
        <v>45903</v>
      </c>
      <c r="B726" s="25">
        <v>4176367941</v>
      </c>
      <c r="C726" s="12" t="s">
        <v>7214</v>
      </c>
      <c r="D726" s="16">
        <f t="shared" si="97"/>
        <v>45903</v>
      </c>
      <c r="G726" s="13" t="s">
        <v>7470</v>
      </c>
      <c r="I726" s="13" t="s">
        <v>7471</v>
      </c>
      <c r="J726" s="13" t="s">
        <v>75</v>
      </c>
      <c r="K726" s="13" t="s">
        <v>51</v>
      </c>
      <c r="L726" s="25" t="str">
        <f>VLOOKUP($K726,TONG_SL!$A:$D,2,0)</f>
        <v>Mọc Nấm Hương 250g</v>
      </c>
      <c r="N726" s="25" t="str">
        <f t="shared" si="98"/>
        <v>K-C6</v>
      </c>
      <c r="Q726" s="25" t="str">
        <f>VLOOKUP(K726,TONG_SL!$A:$D,3,0)</f>
        <v>Túi</v>
      </c>
      <c r="R726" s="54">
        <v>5</v>
      </c>
      <c r="T726" s="1">
        <f>VLOOKUP(VLOOKUP(G726,Ma_KH!$A:$R,18,0)&amp;K726,Gia_MB!$A:$F,6,0)</f>
        <v>46000</v>
      </c>
      <c r="U726" s="14">
        <f t="shared" si="100"/>
        <v>230000</v>
      </c>
      <c r="W726" s="64">
        <f t="shared" si="99"/>
        <v>0</v>
      </c>
      <c r="X726" s="3" t="str">
        <f t="shared" si="101"/>
        <v>8</v>
      </c>
      <c r="Z726" s="14">
        <f t="shared" si="102"/>
        <v>18400</v>
      </c>
      <c r="AA726" s="7">
        <f>VLOOKUP(G726,Ma_KH!$A:$R,14,0)</f>
        <v>60</v>
      </c>
      <c r="AD726" s="7" t="str">
        <f>IFERROR(VLOOKUP(J726,'Chuyển Mã'!$B$3:$C$9,2,0),"")</f>
        <v>Hà Nội</v>
      </c>
      <c r="AE726" s="7" t="str">
        <f t="shared" si="95"/>
        <v>Mọc Nấm Hương 250g</v>
      </c>
      <c r="AF726" s="7">
        <f t="shared" si="96"/>
        <v>5</v>
      </c>
    </row>
    <row r="727" spans="1:32" x14ac:dyDescent="0.25">
      <c r="A727" s="11">
        <v>45903</v>
      </c>
      <c r="B727" s="25">
        <v>4176367941</v>
      </c>
      <c r="C727" s="12" t="s">
        <v>7214</v>
      </c>
      <c r="D727" s="16">
        <f t="shared" si="97"/>
        <v>45903</v>
      </c>
      <c r="G727" s="13" t="s">
        <v>7470</v>
      </c>
      <c r="I727" s="13" t="s">
        <v>7471</v>
      </c>
      <c r="J727" s="13" t="s">
        <v>75</v>
      </c>
      <c r="K727" s="13" t="s">
        <v>32</v>
      </c>
      <c r="L727" s="25" t="str">
        <f>VLOOKUP($K727,TONG_SL!$A:$D,2,0)</f>
        <v>Giò Tai Lưỡi Xào 250</v>
      </c>
      <c r="N727" s="25" t="str">
        <f t="shared" si="98"/>
        <v>K-C6</v>
      </c>
      <c r="Q727" s="25" t="str">
        <f>VLOOKUP(K727,TONG_SL!$A:$D,3,0)</f>
        <v>Túi</v>
      </c>
      <c r="R727" s="54">
        <v>10</v>
      </c>
      <c r="T727" s="1">
        <f>VLOOKUP(VLOOKUP(G727,Ma_KH!$A:$R,18,0)&amp;K727,Gia_MB!$A:$F,6,0)</f>
        <v>50183</v>
      </c>
      <c r="U727" s="14">
        <f t="shared" si="100"/>
        <v>501830</v>
      </c>
      <c r="W727" s="64">
        <f t="shared" si="99"/>
        <v>0</v>
      </c>
      <c r="X727" s="3" t="str">
        <f t="shared" si="101"/>
        <v>8</v>
      </c>
      <c r="Z727" s="14">
        <f t="shared" si="102"/>
        <v>40146.400000000001</v>
      </c>
      <c r="AA727" s="7">
        <f>VLOOKUP(G727,Ma_KH!$A:$R,14,0)</f>
        <v>60</v>
      </c>
      <c r="AD727" s="7" t="str">
        <f>IFERROR(VLOOKUP(J727,'Chuyển Mã'!$B$3:$C$9,2,0),"")</f>
        <v>Hà Nội</v>
      </c>
      <c r="AE727" s="7" t="str">
        <f t="shared" si="95"/>
        <v>Giò Tai Lưỡi Xào 250</v>
      </c>
      <c r="AF727" s="7">
        <f t="shared" si="96"/>
        <v>10</v>
      </c>
    </row>
    <row r="728" spans="1:32" x14ac:dyDescent="0.25">
      <c r="A728" s="11">
        <v>45903</v>
      </c>
      <c r="B728" s="25">
        <v>4176367941</v>
      </c>
      <c r="C728" s="12" t="s">
        <v>7214</v>
      </c>
      <c r="D728" s="16">
        <f t="shared" si="97"/>
        <v>45903</v>
      </c>
      <c r="G728" s="13" t="s">
        <v>7470</v>
      </c>
      <c r="I728" s="13" t="s">
        <v>7471</v>
      </c>
      <c r="J728" s="13" t="s">
        <v>75</v>
      </c>
      <c r="K728" s="13" t="s">
        <v>27</v>
      </c>
      <c r="L728" s="25" t="str">
        <f>VLOOKUP($K728,TONG_SL!$A:$D,2,0)</f>
        <v>Chân giò heo muối 300g</v>
      </c>
      <c r="N728" s="25" t="str">
        <f t="shared" si="98"/>
        <v>K-C6</v>
      </c>
      <c r="Q728" s="25" t="str">
        <f>VLOOKUP(K728,TONG_SL!$A:$D,3,0)</f>
        <v>Túi</v>
      </c>
      <c r="R728" s="54">
        <v>4</v>
      </c>
      <c r="T728" s="1">
        <f>VLOOKUP(VLOOKUP(G728,Ma_KH!$A:$R,18,0)&amp;K728,Gia_MB!$A:$F,6,0)</f>
        <v>73431</v>
      </c>
      <c r="U728" s="14">
        <f t="shared" si="100"/>
        <v>293724</v>
      </c>
      <c r="W728" s="64">
        <f t="shared" si="99"/>
        <v>0</v>
      </c>
      <c r="X728" s="3" t="str">
        <f t="shared" si="101"/>
        <v>8</v>
      </c>
      <c r="Z728" s="14">
        <f t="shared" si="102"/>
        <v>23497.920000000002</v>
      </c>
      <c r="AA728" s="7">
        <f>VLOOKUP(G728,Ma_KH!$A:$R,14,0)</f>
        <v>60</v>
      </c>
      <c r="AD728" s="7" t="str">
        <f>IFERROR(VLOOKUP(J728,'Chuyển Mã'!$B$3:$C$9,2,0),"")</f>
        <v>Hà Nội</v>
      </c>
      <c r="AE728" s="7" t="str">
        <f t="shared" si="95"/>
        <v>Chân giò heo muối 300g</v>
      </c>
      <c r="AF728" s="7">
        <f t="shared" si="96"/>
        <v>4</v>
      </c>
    </row>
    <row r="729" spans="1:32" x14ac:dyDescent="0.25">
      <c r="A729" s="11">
        <v>45903</v>
      </c>
      <c r="B729" s="25">
        <v>4176339009</v>
      </c>
      <c r="C729" s="12" t="s">
        <v>7214</v>
      </c>
      <c r="D729" s="16">
        <f t="shared" si="97"/>
        <v>45903</v>
      </c>
      <c r="G729" s="13" t="s">
        <v>7472</v>
      </c>
      <c r="I729" s="13" t="s">
        <v>7473</v>
      </c>
      <c r="J729" s="13" t="s">
        <v>75</v>
      </c>
      <c r="K729" s="13" t="s">
        <v>27</v>
      </c>
      <c r="L729" s="25" t="str">
        <f>VLOOKUP($K729,TONG_SL!$A:$D,2,0)</f>
        <v>Chân giò heo muối 300g</v>
      </c>
      <c r="N729" s="25" t="str">
        <f t="shared" si="98"/>
        <v>K-C6</v>
      </c>
      <c r="Q729" s="25" t="str">
        <f>VLOOKUP(K729,TONG_SL!$A:$D,3,0)</f>
        <v>Túi</v>
      </c>
      <c r="R729" s="54">
        <v>4</v>
      </c>
      <c r="T729" s="1">
        <f>VLOOKUP(VLOOKUP(G729,Ma_KH!$A:$R,18,0)&amp;K729,Gia_MB!$A:$F,6,0)</f>
        <v>73431</v>
      </c>
      <c r="U729" s="14">
        <f t="shared" si="100"/>
        <v>293724</v>
      </c>
      <c r="W729" s="64">
        <f t="shared" si="99"/>
        <v>0</v>
      </c>
      <c r="X729" s="3" t="str">
        <f t="shared" si="101"/>
        <v>8</v>
      </c>
      <c r="Z729" s="14">
        <f t="shared" si="102"/>
        <v>23497.920000000002</v>
      </c>
      <c r="AA729" s="7">
        <f>VLOOKUP(G729,Ma_KH!$A:$R,14,0)</f>
        <v>60</v>
      </c>
      <c r="AD729" s="7" t="str">
        <f>IFERROR(VLOOKUP(J729,'Chuyển Mã'!$B$3:$C$9,2,0),"")</f>
        <v>Hà Nội</v>
      </c>
      <c r="AE729" s="7" t="str">
        <f t="shared" si="95"/>
        <v>Chân giò heo muối 300g</v>
      </c>
      <c r="AF729" s="7">
        <f t="shared" si="96"/>
        <v>4</v>
      </c>
    </row>
    <row r="730" spans="1:32" x14ac:dyDescent="0.25">
      <c r="A730" s="11">
        <v>45903</v>
      </c>
      <c r="B730" s="25">
        <v>4176339009</v>
      </c>
      <c r="C730" s="12" t="s">
        <v>7214</v>
      </c>
      <c r="D730" s="16">
        <f t="shared" si="97"/>
        <v>45903</v>
      </c>
      <c r="G730" s="13" t="s">
        <v>7472</v>
      </c>
      <c r="I730" s="13" t="s">
        <v>7473</v>
      </c>
      <c r="J730" s="13" t="s">
        <v>75</v>
      </c>
      <c r="K730" s="13" t="s">
        <v>32</v>
      </c>
      <c r="L730" s="25" t="str">
        <f>VLOOKUP($K730,TONG_SL!$A:$D,2,0)</f>
        <v>Giò Tai Lưỡi Xào 250</v>
      </c>
      <c r="N730" s="25" t="str">
        <f t="shared" si="98"/>
        <v>K-C6</v>
      </c>
      <c r="Q730" s="25" t="str">
        <f>VLOOKUP(K730,TONG_SL!$A:$D,3,0)</f>
        <v>Túi</v>
      </c>
      <c r="R730" s="54">
        <v>10</v>
      </c>
      <c r="T730" s="1">
        <f>VLOOKUP(VLOOKUP(G730,Ma_KH!$A:$R,18,0)&amp;K730,Gia_MB!$A:$F,6,0)</f>
        <v>50183</v>
      </c>
      <c r="U730" s="14">
        <f t="shared" si="100"/>
        <v>501830</v>
      </c>
      <c r="W730" s="64">
        <f t="shared" si="99"/>
        <v>0</v>
      </c>
      <c r="X730" s="3" t="str">
        <f t="shared" si="101"/>
        <v>8</v>
      </c>
      <c r="Z730" s="14">
        <f t="shared" si="102"/>
        <v>40146.400000000001</v>
      </c>
      <c r="AA730" s="7">
        <f>VLOOKUP(G730,Ma_KH!$A:$R,14,0)</f>
        <v>60</v>
      </c>
      <c r="AD730" s="7" t="str">
        <f>IFERROR(VLOOKUP(J730,'Chuyển Mã'!$B$3:$C$9,2,0),"")</f>
        <v>Hà Nội</v>
      </c>
      <c r="AE730" s="7" t="str">
        <f t="shared" si="95"/>
        <v>Giò Tai Lưỡi Xào 250</v>
      </c>
      <c r="AF730" s="7">
        <f t="shared" si="96"/>
        <v>10</v>
      </c>
    </row>
    <row r="731" spans="1:32" x14ac:dyDescent="0.25">
      <c r="A731" s="11">
        <v>45903</v>
      </c>
      <c r="B731" s="25">
        <v>4176362190</v>
      </c>
      <c r="C731" s="12" t="s">
        <v>7214</v>
      </c>
      <c r="D731" s="16">
        <f t="shared" si="97"/>
        <v>45903</v>
      </c>
      <c r="G731" s="13" t="s">
        <v>7474</v>
      </c>
      <c r="I731" s="13" t="s">
        <v>7475</v>
      </c>
      <c r="J731" s="13" t="s">
        <v>75</v>
      </c>
      <c r="K731" s="13" t="s">
        <v>30</v>
      </c>
      <c r="L731" s="25" t="str">
        <f>VLOOKUP($K731,TONG_SL!$A:$D,2,0)</f>
        <v>Gà muối 500g</v>
      </c>
      <c r="N731" s="25" t="str">
        <f t="shared" si="98"/>
        <v>K-C6</v>
      </c>
      <c r="Q731" s="25" t="str">
        <f>VLOOKUP(K731,TONG_SL!$A:$D,3,0)</f>
        <v>Túi</v>
      </c>
      <c r="R731" s="54">
        <v>6</v>
      </c>
      <c r="T731" s="1">
        <f>VLOOKUP(VLOOKUP(G731,Ma_KH!$A:$R,18,0)&amp;K731,Gia_MB!$A:$F,6,0)</f>
        <v>111058</v>
      </c>
      <c r="U731" s="14">
        <f t="shared" si="100"/>
        <v>666348</v>
      </c>
      <c r="W731" s="64">
        <f t="shared" si="99"/>
        <v>0</v>
      </c>
      <c r="X731" s="3" t="str">
        <f t="shared" si="101"/>
        <v>8</v>
      </c>
      <c r="Z731" s="14">
        <f t="shared" si="102"/>
        <v>53307.840000000004</v>
      </c>
      <c r="AA731" s="7">
        <f>VLOOKUP(G731,Ma_KH!$A:$R,14,0)</f>
        <v>60</v>
      </c>
      <c r="AD731" s="7" t="str">
        <f>IFERROR(VLOOKUP(J731,'Chuyển Mã'!$B$3:$C$9,2,0),"")</f>
        <v>Hà Nội</v>
      </c>
      <c r="AE731" s="7" t="str">
        <f t="shared" si="95"/>
        <v>Gà muối 500g</v>
      </c>
      <c r="AF731" s="7">
        <f t="shared" si="96"/>
        <v>6</v>
      </c>
    </row>
    <row r="732" spans="1:32" x14ac:dyDescent="0.25">
      <c r="A732" s="11">
        <v>45903</v>
      </c>
      <c r="B732" s="25">
        <v>4176338101</v>
      </c>
      <c r="C732" s="12" t="s">
        <v>7214</v>
      </c>
      <c r="D732" s="16">
        <f t="shared" si="97"/>
        <v>45903</v>
      </c>
      <c r="G732" s="13" t="s">
        <v>7476</v>
      </c>
      <c r="I732" s="13" t="s">
        <v>7477</v>
      </c>
      <c r="J732" s="13" t="s">
        <v>75</v>
      </c>
      <c r="K732" s="13" t="s">
        <v>27</v>
      </c>
      <c r="L732" s="25" t="str">
        <f>VLOOKUP($K732,TONG_SL!$A:$D,2,0)</f>
        <v>Chân giò heo muối 300g</v>
      </c>
      <c r="N732" s="25" t="str">
        <f t="shared" si="98"/>
        <v>K-C6</v>
      </c>
      <c r="Q732" s="25" t="str">
        <f>VLOOKUP(K732,TONG_SL!$A:$D,3,0)</f>
        <v>Túi</v>
      </c>
      <c r="R732" s="54">
        <v>3</v>
      </c>
      <c r="T732" s="1">
        <f>VLOOKUP(VLOOKUP(G732,Ma_KH!$A:$R,18,0)&amp;K732,Gia_MB!$A:$F,6,0)</f>
        <v>73431</v>
      </c>
      <c r="U732" s="14">
        <f t="shared" si="100"/>
        <v>220293</v>
      </c>
      <c r="W732" s="64">
        <f t="shared" si="99"/>
        <v>0</v>
      </c>
      <c r="X732" s="3" t="str">
        <f t="shared" si="101"/>
        <v>8</v>
      </c>
      <c r="Z732" s="14">
        <f t="shared" si="102"/>
        <v>17623.439999999999</v>
      </c>
      <c r="AA732" s="7">
        <f>VLOOKUP(G732,Ma_KH!$A:$R,14,0)</f>
        <v>60</v>
      </c>
      <c r="AD732" s="7" t="str">
        <f>IFERROR(VLOOKUP(J732,'Chuyển Mã'!$B$3:$C$9,2,0),"")</f>
        <v>Hà Nội</v>
      </c>
      <c r="AE732" s="7" t="str">
        <f t="shared" si="95"/>
        <v>Chân giò heo muối 300g</v>
      </c>
      <c r="AF732" s="7">
        <f t="shared" si="96"/>
        <v>3</v>
      </c>
    </row>
    <row r="733" spans="1:32" x14ac:dyDescent="0.25">
      <c r="A733" s="11">
        <v>45903</v>
      </c>
      <c r="B733" s="25">
        <v>4176338101</v>
      </c>
      <c r="C733" s="12" t="s">
        <v>7214</v>
      </c>
      <c r="D733" s="16">
        <f t="shared" si="97"/>
        <v>45903</v>
      </c>
      <c r="G733" s="13" t="s">
        <v>7476</v>
      </c>
      <c r="I733" s="13" t="s">
        <v>7477</v>
      </c>
      <c r="J733" s="13" t="s">
        <v>75</v>
      </c>
      <c r="K733" s="13" t="s">
        <v>51</v>
      </c>
      <c r="L733" s="25" t="str">
        <f>VLOOKUP($K733,TONG_SL!$A:$D,2,0)</f>
        <v>Mọc Nấm Hương 250g</v>
      </c>
      <c r="N733" s="25" t="str">
        <f t="shared" si="98"/>
        <v>K-C6</v>
      </c>
      <c r="Q733" s="25" t="str">
        <f>VLOOKUP(K733,TONG_SL!$A:$D,3,0)</f>
        <v>Túi</v>
      </c>
      <c r="R733" s="54">
        <v>4</v>
      </c>
      <c r="T733" s="1">
        <f>VLOOKUP(VLOOKUP(G733,Ma_KH!$A:$R,18,0)&amp;K733,Gia_MB!$A:$F,6,0)</f>
        <v>46000</v>
      </c>
      <c r="U733" s="14">
        <f t="shared" si="100"/>
        <v>184000</v>
      </c>
      <c r="W733" s="64">
        <f t="shared" si="99"/>
        <v>0</v>
      </c>
      <c r="X733" s="3" t="str">
        <f t="shared" si="101"/>
        <v>8</v>
      </c>
      <c r="Z733" s="14">
        <f t="shared" si="102"/>
        <v>14720</v>
      </c>
      <c r="AA733" s="7">
        <f>VLOOKUP(G733,Ma_KH!$A:$R,14,0)</f>
        <v>60</v>
      </c>
      <c r="AD733" s="7" t="str">
        <f>IFERROR(VLOOKUP(J733,'Chuyển Mã'!$B$3:$C$9,2,0),"")</f>
        <v>Hà Nội</v>
      </c>
      <c r="AE733" s="7" t="str">
        <f t="shared" si="95"/>
        <v>Mọc Nấm Hương 250g</v>
      </c>
      <c r="AF733" s="7">
        <f t="shared" si="96"/>
        <v>4</v>
      </c>
    </row>
    <row r="734" spans="1:32" x14ac:dyDescent="0.25">
      <c r="A734" s="11">
        <v>45903</v>
      </c>
      <c r="B734" s="25">
        <v>4176338101</v>
      </c>
      <c r="C734" s="12" t="s">
        <v>7214</v>
      </c>
      <c r="D734" s="16">
        <f t="shared" si="97"/>
        <v>45903</v>
      </c>
      <c r="G734" s="13" t="s">
        <v>7476</v>
      </c>
      <c r="I734" s="13" t="s">
        <v>7477</v>
      </c>
      <c r="J734" s="13" t="s">
        <v>75</v>
      </c>
      <c r="K734" s="13" t="s">
        <v>32</v>
      </c>
      <c r="L734" s="25" t="str">
        <f>VLOOKUP($K734,TONG_SL!$A:$D,2,0)</f>
        <v>Giò Tai Lưỡi Xào 250</v>
      </c>
      <c r="N734" s="25" t="str">
        <f t="shared" si="98"/>
        <v>K-C6</v>
      </c>
      <c r="Q734" s="25" t="str">
        <f>VLOOKUP(K734,TONG_SL!$A:$D,3,0)</f>
        <v>Túi</v>
      </c>
      <c r="R734" s="54">
        <v>3</v>
      </c>
      <c r="T734" s="1">
        <f>VLOOKUP(VLOOKUP(G734,Ma_KH!$A:$R,18,0)&amp;K734,Gia_MB!$A:$F,6,0)</f>
        <v>50183</v>
      </c>
      <c r="U734" s="14">
        <f t="shared" si="100"/>
        <v>150549</v>
      </c>
      <c r="W734" s="64">
        <f t="shared" si="99"/>
        <v>0</v>
      </c>
      <c r="X734" s="3" t="str">
        <f t="shared" si="101"/>
        <v>8</v>
      </c>
      <c r="Z734" s="14">
        <f t="shared" si="102"/>
        <v>12043.92</v>
      </c>
      <c r="AA734" s="7">
        <f>VLOOKUP(G734,Ma_KH!$A:$R,14,0)</f>
        <v>60</v>
      </c>
      <c r="AD734" s="7" t="str">
        <f>IFERROR(VLOOKUP(J734,'Chuyển Mã'!$B$3:$C$9,2,0),"")</f>
        <v>Hà Nội</v>
      </c>
      <c r="AE734" s="7" t="str">
        <f t="shared" si="95"/>
        <v>Giò Tai Lưỡi Xào 250</v>
      </c>
      <c r="AF734" s="7">
        <f t="shared" si="96"/>
        <v>3</v>
      </c>
    </row>
    <row r="735" spans="1:32" x14ac:dyDescent="0.25">
      <c r="A735" s="11">
        <v>45903</v>
      </c>
      <c r="B735" s="25">
        <v>4176337897</v>
      </c>
      <c r="C735" s="12" t="s">
        <v>7214</v>
      </c>
      <c r="D735" s="16">
        <f t="shared" si="97"/>
        <v>45903</v>
      </c>
      <c r="G735" s="13" t="s">
        <v>7478</v>
      </c>
      <c r="I735" s="13" t="s">
        <v>7479</v>
      </c>
      <c r="J735" s="13" t="s">
        <v>75</v>
      </c>
      <c r="K735" s="13" t="s">
        <v>32</v>
      </c>
      <c r="L735" s="25" t="str">
        <f>VLOOKUP($K735,TONG_SL!$A:$D,2,0)</f>
        <v>Giò Tai Lưỡi Xào 250</v>
      </c>
      <c r="N735" s="25" t="str">
        <f t="shared" si="98"/>
        <v>K-C6</v>
      </c>
      <c r="Q735" s="25" t="str">
        <f>VLOOKUP(K735,TONG_SL!$A:$D,3,0)</f>
        <v>Túi</v>
      </c>
      <c r="R735" s="54">
        <v>3</v>
      </c>
      <c r="T735" s="1">
        <f>VLOOKUP(VLOOKUP(G735,Ma_KH!$A:$R,18,0)&amp;K735,Gia_MB!$A:$F,6,0)</f>
        <v>50183</v>
      </c>
      <c r="U735" s="14">
        <f t="shared" si="100"/>
        <v>150549</v>
      </c>
      <c r="W735" s="64">
        <f t="shared" si="99"/>
        <v>0</v>
      </c>
      <c r="X735" s="3" t="str">
        <f t="shared" si="101"/>
        <v>8</v>
      </c>
      <c r="Z735" s="14">
        <f t="shared" si="102"/>
        <v>12043.92</v>
      </c>
      <c r="AA735" s="7">
        <f>VLOOKUP(G735,Ma_KH!$A:$R,14,0)</f>
        <v>60</v>
      </c>
      <c r="AD735" s="7" t="str">
        <f>IFERROR(VLOOKUP(J735,'Chuyển Mã'!$B$3:$C$9,2,0),"")</f>
        <v>Hà Nội</v>
      </c>
      <c r="AE735" s="7" t="str">
        <f t="shared" si="95"/>
        <v>Giò Tai Lưỡi Xào 250</v>
      </c>
      <c r="AF735" s="7">
        <f t="shared" si="96"/>
        <v>3</v>
      </c>
    </row>
    <row r="736" spans="1:32" x14ac:dyDescent="0.25">
      <c r="A736" s="11">
        <v>45903</v>
      </c>
      <c r="B736" s="25">
        <v>4176337897</v>
      </c>
      <c r="C736" s="12" t="s">
        <v>7214</v>
      </c>
      <c r="D736" s="16">
        <f t="shared" si="97"/>
        <v>45903</v>
      </c>
      <c r="G736" s="13" t="s">
        <v>7478</v>
      </c>
      <c r="I736" s="13" t="s">
        <v>7479</v>
      </c>
      <c r="J736" s="13" t="s">
        <v>75</v>
      </c>
      <c r="K736" s="13" t="s">
        <v>27</v>
      </c>
      <c r="L736" s="25" t="str">
        <f>VLOOKUP($K736,TONG_SL!$A:$D,2,0)</f>
        <v>Chân giò heo muối 300g</v>
      </c>
      <c r="N736" s="25" t="str">
        <f t="shared" si="98"/>
        <v>K-C6</v>
      </c>
      <c r="Q736" s="25" t="str">
        <f>VLOOKUP(K736,TONG_SL!$A:$D,3,0)</f>
        <v>Túi</v>
      </c>
      <c r="R736" s="54">
        <v>3</v>
      </c>
      <c r="T736" s="1">
        <f>VLOOKUP(VLOOKUP(G736,Ma_KH!$A:$R,18,0)&amp;K736,Gia_MB!$A:$F,6,0)</f>
        <v>73431</v>
      </c>
      <c r="U736" s="14">
        <f t="shared" si="100"/>
        <v>220293</v>
      </c>
      <c r="W736" s="64">
        <f t="shared" si="99"/>
        <v>0</v>
      </c>
      <c r="X736" s="3" t="str">
        <f t="shared" si="101"/>
        <v>8</v>
      </c>
      <c r="Z736" s="14">
        <f t="shared" si="102"/>
        <v>17623.439999999999</v>
      </c>
      <c r="AA736" s="7">
        <f>VLOOKUP(G736,Ma_KH!$A:$R,14,0)</f>
        <v>60</v>
      </c>
      <c r="AD736" s="7" t="str">
        <f>IFERROR(VLOOKUP(J736,'Chuyển Mã'!$B$3:$C$9,2,0),"")</f>
        <v>Hà Nội</v>
      </c>
      <c r="AE736" s="7" t="str">
        <f t="shared" si="95"/>
        <v>Chân giò heo muối 300g</v>
      </c>
      <c r="AF736" s="7">
        <f t="shared" si="96"/>
        <v>3</v>
      </c>
    </row>
    <row r="737" spans="1:32" x14ac:dyDescent="0.25">
      <c r="A737" s="11">
        <v>45903</v>
      </c>
      <c r="B737" s="25">
        <v>4176337897</v>
      </c>
      <c r="C737" s="12" t="s">
        <v>7214</v>
      </c>
      <c r="D737" s="16">
        <f t="shared" si="97"/>
        <v>45903</v>
      </c>
      <c r="G737" s="13" t="s">
        <v>7478</v>
      </c>
      <c r="I737" s="13" t="s">
        <v>7479</v>
      </c>
      <c r="J737" s="13" t="s">
        <v>75</v>
      </c>
      <c r="K737" s="13" t="s">
        <v>30</v>
      </c>
      <c r="L737" s="25" t="str">
        <f>VLOOKUP($K737,TONG_SL!$A:$D,2,0)</f>
        <v>Gà muối 500g</v>
      </c>
      <c r="N737" s="25" t="str">
        <f t="shared" si="98"/>
        <v>K-C6</v>
      </c>
      <c r="Q737" s="25" t="str">
        <f>VLOOKUP(K737,TONG_SL!$A:$D,3,0)</f>
        <v>Túi</v>
      </c>
      <c r="R737" s="54">
        <v>3</v>
      </c>
      <c r="T737" s="1">
        <f>VLOOKUP(VLOOKUP(G737,Ma_KH!$A:$R,18,0)&amp;K737,Gia_MB!$A:$F,6,0)</f>
        <v>111058</v>
      </c>
      <c r="U737" s="14">
        <f t="shared" si="100"/>
        <v>333174</v>
      </c>
      <c r="W737" s="64">
        <f t="shared" si="99"/>
        <v>0</v>
      </c>
      <c r="X737" s="3" t="str">
        <f t="shared" si="101"/>
        <v>8</v>
      </c>
      <c r="Z737" s="14">
        <f t="shared" si="102"/>
        <v>26653.920000000002</v>
      </c>
      <c r="AA737" s="7">
        <f>VLOOKUP(G737,Ma_KH!$A:$R,14,0)</f>
        <v>60</v>
      </c>
      <c r="AD737" s="7" t="str">
        <f>IFERROR(VLOOKUP(J737,'Chuyển Mã'!$B$3:$C$9,2,0),"")</f>
        <v>Hà Nội</v>
      </c>
      <c r="AE737" s="7" t="str">
        <f t="shared" si="95"/>
        <v>Gà muối 500g</v>
      </c>
      <c r="AF737" s="7">
        <f t="shared" si="96"/>
        <v>3</v>
      </c>
    </row>
    <row r="738" spans="1:32" x14ac:dyDescent="0.25">
      <c r="A738" s="11">
        <v>45903</v>
      </c>
      <c r="B738" s="25">
        <v>4176337897</v>
      </c>
      <c r="C738" s="12" t="s">
        <v>7214</v>
      </c>
      <c r="D738" s="16">
        <f t="shared" si="97"/>
        <v>45903</v>
      </c>
      <c r="G738" s="13" t="s">
        <v>7478</v>
      </c>
      <c r="I738" s="13" t="s">
        <v>7479</v>
      </c>
      <c r="J738" s="13" t="s">
        <v>75</v>
      </c>
      <c r="K738" s="13" t="s">
        <v>51</v>
      </c>
      <c r="L738" s="25" t="str">
        <f>VLOOKUP($K738,TONG_SL!$A:$D,2,0)</f>
        <v>Mọc Nấm Hương 250g</v>
      </c>
      <c r="N738" s="25" t="str">
        <f t="shared" si="98"/>
        <v>K-C6</v>
      </c>
      <c r="Q738" s="25" t="str">
        <f>VLOOKUP(K738,TONG_SL!$A:$D,3,0)</f>
        <v>Túi</v>
      </c>
      <c r="R738" s="54">
        <v>5</v>
      </c>
      <c r="T738" s="1">
        <f>VLOOKUP(VLOOKUP(G738,Ma_KH!$A:$R,18,0)&amp;K738,Gia_MB!$A:$F,6,0)</f>
        <v>46000</v>
      </c>
      <c r="U738" s="14">
        <f t="shared" si="100"/>
        <v>230000</v>
      </c>
      <c r="W738" s="64">
        <f t="shared" si="99"/>
        <v>0</v>
      </c>
      <c r="X738" s="3" t="str">
        <f t="shared" si="101"/>
        <v>8</v>
      </c>
      <c r="Z738" s="14">
        <f t="shared" si="102"/>
        <v>18400</v>
      </c>
      <c r="AA738" s="7">
        <f>VLOOKUP(G738,Ma_KH!$A:$R,14,0)</f>
        <v>60</v>
      </c>
      <c r="AD738" s="7" t="str">
        <f>IFERROR(VLOOKUP(J738,'Chuyển Mã'!$B$3:$C$9,2,0),"")</f>
        <v>Hà Nội</v>
      </c>
      <c r="AE738" s="7" t="str">
        <f t="shared" si="95"/>
        <v>Mọc Nấm Hương 250g</v>
      </c>
      <c r="AF738" s="7">
        <f t="shared" si="96"/>
        <v>5</v>
      </c>
    </row>
    <row r="739" spans="1:32" x14ac:dyDescent="0.25">
      <c r="A739" s="11">
        <v>45903</v>
      </c>
      <c r="B739" s="25">
        <v>4176339007</v>
      </c>
      <c r="C739" s="12" t="s">
        <v>7214</v>
      </c>
      <c r="D739" s="16">
        <f t="shared" si="97"/>
        <v>45903</v>
      </c>
      <c r="G739" s="13" t="s">
        <v>7480</v>
      </c>
      <c r="I739" s="13" t="s">
        <v>7481</v>
      </c>
      <c r="J739" s="13" t="s">
        <v>75</v>
      </c>
      <c r="K739" s="13" t="s">
        <v>51</v>
      </c>
      <c r="L739" s="25" t="str">
        <f>VLOOKUP($K739,TONG_SL!$A:$D,2,0)</f>
        <v>Mọc Nấm Hương 250g</v>
      </c>
      <c r="N739" s="25" t="str">
        <f t="shared" si="98"/>
        <v>K-C6</v>
      </c>
      <c r="Q739" s="25" t="str">
        <f>VLOOKUP(K739,TONG_SL!$A:$D,3,0)</f>
        <v>Túi</v>
      </c>
      <c r="R739" s="54">
        <v>5</v>
      </c>
      <c r="T739" s="1">
        <f>VLOOKUP(VLOOKUP(G739,Ma_KH!$A:$R,18,0)&amp;K739,Gia_MB!$A:$F,6,0)</f>
        <v>46000</v>
      </c>
      <c r="U739" s="14">
        <f t="shared" si="100"/>
        <v>230000</v>
      </c>
      <c r="W739" s="64">
        <f t="shared" si="99"/>
        <v>0</v>
      </c>
      <c r="X739" s="3" t="str">
        <f t="shared" si="101"/>
        <v>8</v>
      </c>
      <c r="Z739" s="14">
        <f t="shared" si="102"/>
        <v>18400</v>
      </c>
      <c r="AA739" s="7">
        <f>VLOOKUP(G739,Ma_KH!$A:$R,14,0)</f>
        <v>60</v>
      </c>
      <c r="AD739" s="7" t="str">
        <f>IFERROR(VLOOKUP(J739,'Chuyển Mã'!$B$3:$C$9,2,0),"")</f>
        <v>Hà Nội</v>
      </c>
      <c r="AE739" s="7" t="str">
        <f t="shared" si="95"/>
        <v>Mọc Nấm Hương 250g</v>
      </c>
      <c r="AF739" s="7">
        <f t="shared" si="96"/>
        <v>5</v>
      </c>
    </row>
    <row r="740" spans="1:32" x14ac:dyDescent="0.25">
      <c r="A740" s="11">
        <v>45903</v>
      </c>
      <c r="B740" s="25">
        <v>4176339007</v>
      </c>
      <c r="C740" s="12" t="s">
        <v>7214</v>
      </c>
      <c r="D740" s="16">
        <f t="shared" si="97"/>
        <v>45903</v>
      </c>
      <c r="G740" s="13" t="s">
        <v>7480</v>
      </c>
      <c r="I740" s="13" t="s">
        <v>7481</v>
      </c>
      <c r="J740" s="13" t="s">
        <v>75</v>
      </c>
      <c r="K740" s="13" t="s">
        <v>32</v>
      </c>
      <c r="L740" s="25" t="str">
        <f>VLOOKUP($K740,TONG_SL!$A:$D,2,0)</f>
        <v>Giò Tai Lưỡi Xào 250</v>
      </c>
      <c r="N740" s="25" t="str">
        <f t="shared" si="98"/>
        <v>K-C6</v>
      </c>
      <c r="Q740" s="25" t="str">
        <f>VLOOKUP(K740,TONG_SL!$A:$D,3,0)</f>
        <v>Túi</v>
      </c>
      <c r="R740" s="54">
        <v>4</v>
      </c>
      <c r="T740" s="1">
        <f>VLOOKUP(VLOOKUP(G740,Ma_KH!$A:$R,18,0)&amp;K740,Gia_MB!$A:$F,6,0)</f>
        <v>50183</v>
      </c>
      <c r="U740" s="14">
        <f t="shared" si="100"/>
        <v>200732</v>
      </c>
      <c r="W740" s="64">
        <f t="shared" si="99"/>
        <v>0</v>
      </c>
      <c r="X740" s="3" t="str">
        <f t="shared" si="101"/>
        <v>8</v>
      </c>
      <c r="Z740" s="14">
        <f t="shared" si="102"/>
        <v>16058.56</v>
      </c>
      <c r="AA740" s="7">
        <f>VLOOKUP(G740,Ma_KH!$A:$R,14,0)</f>
        <v>60</v>
      </c>
      <c r="AD740" s="7" t="str">
        <f>IFERROR(VLOOKUP(J740,'Chuyển Mã'!$B$3:$C$9,2,0),"")</f>
        <v>Hà Nội</v>
      </c>
      <c r="AE740" s="7" t="str">
        <f t="shared" si="95"/>
        <v>Giò Tai Lưỡi Xào 250</v>
      </c>
      <c r="AF740" s="7">
        <f t="shared" si="96"/>
        <v>4</v>
      </c>
    </row>
    <row r="741" spans="1:32" x14ac:dyDescent="0.25">
      <c r="A741" s="11">
        <v>45903</v>
      </c>
      <c r="B741" s="25">
        <v>4176339007</v>
      </c>
      <c r="C741" s="12" t="s">
        <v>7214</v>
      </c>
      <c r="D741" s="16">
        <f t="shared" si="97"/>
        <v>45903</v>
      </c>
      <c r="G741" s="13" t="s">
        <v>7480</v>
      </c>
      <c r="I741" s="13" t="s">
        <v>7481</v>
      </c>
      <c r="J741" s="13" t="s">
        <v>75</v>
      </c>
      <c r="K741" s="13" t="s">
        <v>27</v>
      </c>
      <c r="L741" s="25" t="str">
        <f>VLOOKUP($K741,TONG_SL!$A:$D,2,0)</f>
        <v>Chân giò heo muối 300g</v>
      </c>
      <c r="N741" s="25" t="str">
        <f t="shared" si="98"/>
        <v>K-C6</v>
      </c>
      <c r="Q741" s="25" t="str">
        <f>VLOOKUP(K741,TONG_SL!$A:$D,3,0)</f>
        <v>Túi</v>
      </c>
      <c r="R741" s="54">
        <v>4</v>
      </c>
      <c r="T741" s="1">
        <f>VLOOKUP(VLOOKUP(G741,Ma_KH!$A:$R,18,0)&amp;K741,Gia_MB!$A:$F,6,0)</f>
        <v>73431</v>
      </c>
      <c r="U741" s="14">
        <f t="shared" si="100"/>
        <v>293724</v>
      </c>
      <c r="W741" s="64">
        <f t="shared" si="99"/>
        <v>0</v>
      </c>
      <c r="X741" s="3" t="str">
        <f t="shared" si="101"/>
        <v>8</v>
      </c>
      <c r="Z741" s="14">
        <f t="shared" si="102"/>
        <v>23497.920000000002</v>
      </c>
      <c r="AA741" s="7">
        <f>VLOOKUP(G741,Ma_KH!$A:$R,14,0)</f>
        <v>60</v>
      </c>
      <c r="AD741" s="7" t="str">
        <f>IFERROR(VLOOKUP(J741,'Chuyển Mã'!$B$3:$C$9,2,0),"")</f>
        <v>Hà Nội</v>
      </c>
      <c r="AE741" s="7" t="str">
        <f t="shared" si="95"/>
        <v>Chân giò heo muối 300g</v>
      </c>
      <c r="AF741" s="7">
        <f t="shared" si="96"/>
        <v>4</v>
      </c>
    </row>
    <row r="742" spans="1:32" x14ac:dyDescent="0.25">
      <c r="A742" s="11">
        <v>45903</v>
      </c>
      <c r="B742" s="25">
        <v>4176337726</v>
      </c>
      <c r="C742" s="12" t="s">
        <v>7214</v>
      </c>
      <c r="D742" s="16">
        <f t="shared" si="97"/>
        <v>45903</v>
      </c>
      <c r="G742" s="13" t="s">
        <v>7482</v>
      </c>
      <c r="I742" s="13" t="s">
        <v>7483</v>
      </c>
      <c r="J742" s="13" t="s">
        <v>75</v>
      </c>
      <c r="K742" s="13" t="s">
        <v>30</v>
      </c>
      <c r="L742" s="25" t="str">
        <f>VLOOKUP($K742,TONG_SL!$A:$D,2,0)</f>
        <v>Gà muối 500g</v>
      </c>
      <c r="N742" s="25" t="str">
        <f t="shared" si="98"/>
        <v>K-C6</v>
      </c>
      <c r="Q742" s="25" t="str">
        <f>VLOOKUP(K742,TONG_SL!$A:$D,3,0)</f>
        <v>Túi</v>
      </c>
      <c r="R742" s="54">
        <v>3</v>
      </c>
      <c r="T742" s="1">
        <f>VLOOKUP(VLOOKUP(G742,Ma_KH!$A:$R,18,0)&amp;K742,Gia_MB!$A:$F,6,0)</f>
        <v>111058</v>
      </c>
      <c r="U742" s="14">
        <f t="shared" si="100"/>
        <v>333174</v>
      </c>
      <c r="W742" s="64">
        <f t="shared" si="99"/>
        <v>0</v>
      </c>
      <c r="X742" s="3" t="str">
        <f t="shared" si="101"/>
        <v>8</v>
      </c>
      <c r="Z742" s="14">
        <f t="shared" si="102"/>
        <v>26653.920000000002</v>
      </c>
      <c r="AA742" s="7">
        <f>VLOOKUP(G742,Ma_KH!$A:$R,14,0)</f>
        <v>60</v>
      </c>
      <c r="AD742" s="7" t="str">
        <f>IFERROR(VLOOKUP(J742,'Chuyển Mã'!$B$3:$C$9,2,0),"")</f>
        <v>Hà Nội</v>
      </c>
      <c r="AE742" s="7" t="str">
        <f t="shared" si="95"/>
        <v>Gà muối 500g</v>
      </c>
      <c r="AF742" s="7">
        <f t="shared" si="96"/>
        <v>3</v>
      </c>
    </row>
    <row r="743" spans="1:32" x14ac:dyDescent="0.25">
      <c r="A743" s="11">
        <v>45903</v>
      </c>
      <c r="B743" s="25">
        <v>4176337726</v>
      </c>
      <c r="C743" s="12" t="s">
        <v>7214</v>
      </c>
      <c r="D743" s="16">
        <f t="shared" si="97"/>
        <v>45903</v>
      </c>
      <c r="G743" s="13" t="s">
        <v>7482</v>
      </c>
      <c r="I743" s="13" t="s">
        <v>7483</v>
      </c>
      <c r="J743" s="13" t="s">
        <v>75</v>
      </c>
      <c r="K743" s="13" t="s">
        <v>51</v>
      </c>
      <c r="L743" s="25" t="str">
        <f>VLOOKUP($K743,TONG_SL!$A:$D,2,0)</f>
        <v>Mọc Nấm Hương 250g</v>
      </c>
      <c r="N743" s="25" t="str">
        <f t="shared" si="98"/>
        <v>K-C6</v>
      </c>
      <c r="Q743" s="25" t="str">
        <f>VLOOKUP(K743,TONG_SL!$A:$D,3,0)</f>
        <v>Túi</v>
      </c>
      <c r="R743" s="54">
        <v>5</v>
      </c>
      <c r="T743" s="1">
        <f>VLOOKUP(VLOOKUP(G743,Ma_KH!$A:$R,18,0)&amp;K743,Gia_MB!$A:$F,6,0)</f>
        <v>46000</v>
      </c>
      <c r="U743" s="14">
        <f t="shared" si="100"/>
        <v>230000</v>
      </c>
      <c r="W743" s="64">
        <f t="shared" si="99"/>
        <v>0</v>
      </c>
      <c r="X743" s="3" t="str">
        <f t="shared" si="101"/>
        <v>8</v>
      </c>
      <c r="Z743" s="14">
        <f t="shared" si="102"/>
        <v>18400</v>
      </c>
      <c r="AA743" s="7">
        <f>VLOOKUP(G743,Ma_KH!$A:$R,14,0)</f>
        <v>60</v>
      </c>
      <c r="AD743" s="7" t="str">
        <f>IFERROR(VLOOKUP(J743,'Chuyển Mã'!$B$3:$C$9,2,0),"")</f>
        <v>Hà Nội</v>
      </c>
      <c r="AE743" s="7" t="str">
        <f t="shared" si="95"/>
        <v>Mọc Nấm Hương 250g</v>
      </c>
      <c r="AF743" s="7">
        <f t="shared" si="96"/>
        <v>5</v>
      </c>
    </row>
    <row r="744" spans="1:32" x14ac:dyDescent="0.25">
      <c r="A744" s="11">
        <v>45903</v>
      </c>
      <c r="B744" s="25">
        <v>4176337726</v>
      </c>
      <c r="C744" s="12" t="s">
        <v>7214</v>
      </c>
      <c r="D744" s="16">
        <f t="shared" si="97"/>
        <v>45903</v>
      </c>
      <c r="G744" s="13" t="s">
        <v>7482</v>
      </c>
      <c r="I744" s="13" t="s">
        <v>7483</v>
      </c>
      <c r="J744" s="13" t="s">
        <v>75</v>
      </c>
      <c r="K744" s="13" t="s">
        <v>32</v>
      </c>
      <c r="L744" s="25" t="str">
        <f>VLOOKUP($K744,TONG_SL!$A:$D,2,0)</f>
        <v>Giò Tai Lưỡi Xào 250</v>
      </c>
      <c r="N744" s="25" t="str">
        <f t="shared" si="98"/>
        <v>K-C6</v>
      </c>
      <c r="Q744" s="25" t="str">
        <f>VLOOKUP(K744,TONG_SL!$A:$D,3,0)</f>
        <v>Túi</v>
      </c>
      <c r="R744" s="54">
        <v>3</v>
      </c>
      <c r="T744" s="1">
        <f>VLOOKUP(VLOOKUP(G744,Ma_KH!$A:$R,18,0)&amp;K744,Gia_MB!$A:$F,6,0)</f>
        <v>50183</v>
      </c>
      <c r="U744" s="14">
        <f t="shared" si="100"/>
        <v>150549</v>
      </c>
      <c r="W744" s="64">
        <f t="shared" si="99"/>
        <v>0</v>
      </c>
      <c r="X744" s="3" t="str">
        <f t="shared" si="101"/>
        <v>8</v>
      </c>
      <c r="Z744" s="14">
        <f t="shared" si="102"/>
        <v>12043.92</v>
      </c>
      <c r="AA744" s="7">
        <f>VLOOKUP(G744,Ma_KH!$A:$R,14,0)</f>
        <v>60</v>
      </c>
      <c r="AD744" s="7" t="str">
        <f>IFERROR(VLOOKUP(J744,'Chuyển Mã'!$B$3:$C$9,2,0),"")</f>
        <v>Hà Nội</v>
      </c>
      <c r="AE744" s="7" t="str">
        <f t="shared" si="95"/>
        <v>Giò Tai Lưỡi Xào 250</v>
      </c>
      <c r="AF744" s="7">
        <f t="shared" si="96"/>
        <v>3</v>
      </c>
    </row>
    <row r="745" spans="1:32" x14ac:dyDescent="0.25">
      <c r="A745" s="11">
        <v>45903</v>
      </c>
      <c r="B745" s="25">
        <v>4176338370</v>
      </c>
      <c r="C745" s="12" t="s">
        <v>7214</v>
      </c>
      <c r="D745" s="16">
        <f t="shared" si="97"/>
        <v>45903</v>
      </c>
      <c r="G745" s="13" t="s">
        <v>7484</v>
      </c>
      <c r="I745" s="13" t="s">
        <v>7485</v>
      </c>
      <c r="J745" s="13" t="s">
        <v>75</v>
      </c>
      <c r="K745" s="13" t="s">
        <v>27</v>
      </c>
      <c r="L745" s="25" t="str">
        <f>VLOOKUP($K745,TONG_SL!$A:$D,2,0)</f>
        <v>Chân giò heo muối 300g</v>
      </c>
      <c r="N745" s="25" t="str">
        <f t="shared" si="98"/>
        <v>K-C6</v>
      </c>
      <c r="Q745" s="25" t="str">
        <f>VLOOKUP(K745,TONG_SL!$A:$D,3,0)</f>
        <v>Túi</v>
      </c>
      <c r="R745" s="54">
        <v>3</v>
      </c>
      <c r="T745" s="1">
        <f>VLOOKUP(VLOOKUP(G745,Ma_KH!$A:$R,18,0)&amp;K745,Gia_MB!$A:$F,6,0)</f>
        <v>73431</v>
      </c>
      <c r="U745" s="14">
        <f t="shared" si="100"/>
        <v>220293</v>
      </c>
      <c r="W745" s="64">
        <f t="shared" si="99"/>
        <v>0</v>
      </c>
      <c r="X745" s="3" t="str">
        <f t="shared" si="101"/>
        <v>8</v>
      </c>
      <c r="Z745" s="14">
        <f t="shared" si="102"/>
        <v>17623.439999999999</v>
      </c>
      <c r="AA745" s="7">
        <f>VLOOKUP(G745,Ma_KH!$A:$R,14,0)</f>
        <v>60</v>
      </c>
      <c r="AD745" s="7" t="str">
        <f>IFERROR(VLOOKUP(J745,'Chuyển Mã'!$B$3:$C$9,2,0),"")</f>
        <v>Hà Nội</v>
      </c>
      <c r="AE745" s="7" t="str">
        <f t="shared" si="95"/>
        <v>Chân giò heo muối 300g</v>
      </c>
      <c r="AF745" s="7">
        <f t="shared" si="96"/>
        <v>3</v>
      </c>
    </row>
    <row r="746" spans="1:32" x14ac:dyDescent="0.25">
      <c r="A746" s="11">
        <v>45903</v>
      </c>
      <c r="B746" s="25">
        <v>4176338370</v>
      </c>
      <c r="C746" s="12" t="s">
        <v>7214</v>
      </c>
      <c r="D746" s="16">
        <f t="shared" si="97"/>
        <v>45903</v>
      </c>
      <c r="G746" s="13" t="s">
        <v>7484</v>
      </c>
      <c r="I746" s="13" t="s">
        <v>7485</v>
      </c>
      <c r="J746" s="13" t="s">
        <v>75</v>
      </c>
      <c r="K746" s="13" t="s">
        <v>30</v>
      </c>
      <c r="L746" s="25" t="str">
        <f>VLOOKUP($K746,TONG_SL!$A:$D,2,0)</f>
        <v>Gà muối 500g</v>
      </c>
      <c r="N746" s="25" t="str">
        <f t="shared" si="98"/>
        <v>K-C6</v>
      </c>
      <c r="Q746" s="25" t="str">
        <f>VLOOKUP(K746,TONG_SL!$A:$D,3,0)</f>
        <v>Túi</v>
      </c>
      <c r="R746" s="54">
        <v>3</v>
      </c>
      <c r="T746" s="1">
        <f>VLOOKUP(VLOOKUP(G746,Ma_KH!$A:$R,18,0)&amp;K746,Gia_MB!$A:$F,6,0)</f>
        <v>111058</v>
      </c>
      <c r="U746" s="14">
        <f t="shared" si="100"/>
        <v>333174</v>
      </c>
      <c r="W746" s="64">
        <f t="shared" si="99"/>
        <v>0</v>
      </c>
      <c r="X746" s="3" t="str">
        <f t="shared" si="101"/>
        <v>8</v>
      </c>
      <c r="Z746" s="14">
        <f t="shared" si="102"/>
        <v>26653.920000000002</v>
      </c>
      <c r="AA746" s="7">
        <f>VLOOKUP(G746,Ma_KH!$A:$R,14,0)</f>
        <v>60</v>
      </c>
      <c r="AD746" s="7" t="str">
        <f>IFERROR(VLOOKUP(J746,'Chuyển Mã'!$B$3:$C$9,2,0),"")</f>
        <v>Hà Nội</v>
      </c>
      <c r="AE746" s="7" t="str">
        <f t="shared" si="95"/>
        <v>Gà muối 500g</v>
      </c>
      <c r="AF746" s="7">
        <f t="shared" si="96"/>
        <v>3</v>
      </c>
    </row>
    <row r="747" spans="1:32" x14ac:dyDescent="0.25">
      <c r="A747" s="11">
        <v>45903</v>
      </c>
      <c r="B747" s="25">
        <v>4176338370</v>
      </c>
      <c r="C747" s="12" t="s">
        <v>7214</v>
      </c>
      <c r="D747" s="16">
        <f t="shared" si="97"/>
        <v>45903</v>
      </c>
      <c r="G747" s="13" t="s">
        <v>7484</v>
      </c>
      <c r="I747" s="13" t="s">
        <v>7485</v>
      </c>
      <c r="J747" s="13" t="s">
        <v>75</v>
      </c>
      <c r="K747" s="13" t="s">
        <v>32</v>
      </c>
      <c r="L747" s="25" t="str">
        <f>VLOOKUP($K747,TONG_SL!$A:$D,2,0)</f>
        <v>Giò Tai Lưỡi Xào 250</v>
      </c>
      <c r="N747" s="25" t="str">
        <f t="shared" si="98"/>
        <v>K-C6</v>
      </c>
      <c r="Q747" s="25" t="str">
        <f>VLOOKUP(K747,TONG_SL!$A:$D,3,0)</f>
        <v>Túi</v>
      </c>
      <c r="R747" s="54">
        <v>3</v>
      </c>
      <c r="T747" s="1">
        <f>VLOOKUP(VLOOKUP(G747,Ma_KH!$A:$R,18,0)&amp;K747,Gia_MB!$A:$F,6,0)</f>
        <v>50183</v>
      </c>
      <c r="U747" s="14">
        <f t="shared" si="100"/>
        <v>150549</v>
      </c>
      <c r="W747" s="64">
        <f t="shared" si="99"/>
        <v>0</v>
      </c>
      <c r="X747" s="3" t="str">
        <f t="shared" si="101"/>
        <v>8</v>
      </c>
      <c r="Z747" s="14">
        <f t="shared" si="102"/>
        <v>12043.92</v>
      </c>
      <c r="AA747" s="7">
        <f>VLOOKUP(G747,Ma_KH!$A:$R,14,0)</f>
        <v>60</v>
      </c>
      <c r="AD747" s="7" t="str">
        <f>IFERROR(VLOOKUP(J747,'Chuyển Mã'!$B$3:$C$9,2,0),"")</f>
        <v>Hà Nội</v>
      </c>
      <c r="AE747" s="7" t="str">
        <f t="shared" si="95"/>
        <v>Giò Tai Lưỡi Xào 250</v>
      </c>
      <c r="AF747" s="7">
        <f t="shared" si="96"/>
        <v>3</v>
      </c>
    </row>
    <row r="748" spans="1:32" x14ac:dyDescent="0.25">
      <c r="A748" s="11">
        <v>45903</v>
      </c>
      <c r="B748" s="25">
        <v>4176338076</v>
      </c>
      <c r="C748" s="12" t="s">
        <v>7214</v>
      </c>
      <c r="D748" s="16">
        <f t="shared" si="97"/>
        <v>45903</v>
      </c>
      <c r="G748" s="13" t="s">
        <v>7486</v>
      </c>
      <c r="I748" s="13" t="s">
        <v>7487</v>
      </c>
      <c r="J748" s="13" t="s">
        <v>75</v>
      </c>
      <c r="K748" s="13" t="s">
        <v>32</v>
      </c>
      <c r="L748" s="25" t="str">
        <f>VLOOKUP($K748,TONG_SL!$A:$D,2,0)</f>
        <v>Giò Tai Lưỡi Xào 250</v>
      </c>
      <c r="N748" s="25" t="str">
        <f t="shared" si="98"/>
        <v>K-C6</v>
      </c>
      <c r="Q748" s="25" t="str">
        <f>VLOOKUP(K748,TONG_SL!$A:$D,3,0)</f>
        <v>Túi</v>
      </c>
      <c r="R748" s="54">
        <v>3</v>
      </c>
      <c r="T748" s="1">
        <f>VLOOKUP(VLOOKUP(G748,Ma_KH!$A:$R,18,0)&amp;K748,Gia_MB!$A:$F,6,0)</f>
        <v>50183</v>
      </c>
      <c r="U748" s="14">
        <f t="shared" si="100"/>
        <v>150549</v>
      </c>
      <c r="W748" s="64">
        <f t="shared" si="99"/>
        <v>0</v>
      </c>
      <c r="X748" s="3" t="str">
        <f t="shared" si="101"/>
        <v>8</v>
      </c>
      <c r="Z748" s="14">
        <f t="shared" si="102"/>
        <v>12043.92</v>
      </c>
      <c r="AA748" s="7">
        <f>VLOOKUP(G748,Ma_KH!$A:$R,14,0)</f>
        <v>60</v>
      </c>
      <c r="AD748" s="7" t="str">
        <f>IFERROR(VLOOKUP(J748,'Chuyển Mã'!$B$3:$C$9,2,0),"")</f>
        <v>Hà Nội</v>
      </c>
      <c r="AE748" s="7" t="str">
        <f t="shared" si="95"/>
        <v>Giò Tai Lưỡi Xào 250</v>
      </c>
      <c r="AF748" s="7">
        <f t="shared" si="96"/>
        <v>3</v>
      </c>
    </row>
    <row r="749" spans="1:32" x14ac:dyDescent="0.25">
      <c r="A749" s="11">
        <v>45903</v>
      </c>
      <c r="B749" s="25">
        <v>4176338076</v>
      </c>
      <c r="C749" s="12" t="s">
        <v>7214</v>
      </c>
      <c r="D749" s="16">
        <f t="shared" si="97"/>
        <v>45903</v>
      </c>
      <c r="G749" s="13" t="s">
        <v>7486</v>
      </c>
      <c r="I749" s="13" t="s">
        <v>7487</v>
      </c>
      <c r="J749" s="13" t="s">
        <v>75</v>
      </c>
      <c r="K749" s="13" t="s">
        <v>35</v>
      </c>
      <c r="L749" s="25" t="str">
        <f>VLOOKUP($K749,TONG_SL!$A:$D,2,0)</f>
        <v>Tai heo muối 200g</v>
      </c>
      <c r="N749" s="25" t="str">
        <f t="shared" si="98"/>
        <v>K-C6</v>
      </c>
      <c r="Q749" s="25" t="str">
        <f>VLOOKUP(K749,TONG_SL!$A:$D,3,0)</f>
        <v>Túi</v>
      </c>
      <c r="R749" s="54">
        <v>3</v>
      </c>
      <c r="T749" s="1">
        <f>VLOOKUP(VLOOKUP(G749,Ma_KH!$A:$R,18,0)&amp;K749,Gia_MB!$A:$F,6,0)</f>
        <v>55595</v>
      </c>
      <c r="U749" s="14">
        <f t="shared" si="100"/>
        <v>166785</v>
      </c>
      <c r="W749" s="64">
        <f t="shared" si="99"/>
        <v>0</v>
      </c>
      <c r="X749" s="3" t="str">
        <f t="shared" si="101"/>
        <v>8</v>
      </c>
      <c r="Z749" s="14">
        <f t="shared" si="102"/>
        <v>13342.800000000001</v>
      </c>
      <c r="AA749" s="7">
        <f>VLOOKUP(G749,Ma_KH!$A:$R,14,0)</f>
        <v>60</v>
      </c>
      <c r="AD749" s="7" t="str">
        <f>IFERROR(VLOOKUP(J749,'Chuyển Mã'!$B$3:$C$9,2,0),"")</f>
        <v>Hà Nội</v>
      </c>
      <c r="AE749" s="7" t="str">
        <f t="shared" si="95"/>
        <v>Tai heo muối 200g</v>
      </c>
      <c r="AF749" s="7">
        <f t="shared" si="96"/>
        <v>3</v>
      </c>
    </row>
    <row r="750" spans="1:32" x14ac:dyDescent="0.25">
      <c r="A750" s="11">
        <v>45903</v>
      </c>
      <c r="B750" s="25">
        <v>4176338076</v>
      </c>
      <c r="C750" s="12" t="s">
        <v>7214</v>
      </c>
      <c r="D750" s="16">
        <f t="shared" si="97"/>
        <v>45903</v>
      </c>
      <c r="G750" s="13" t="s">
        <v>7486</v>
      </c>
      <c r="I750" s="13" t="s">
        <v>7487</v>
      </c>
      <c r="J750" s="13" t="s">
        <v>75</v>
      </c>
      <c r="K750" s="13" t="s">
        <v>30</v>
      </c>
      <c r="L750" s="25" t="str">
        <f>VLOOKUP($K750,TONG_SL!$A:$D,2,0)</f>
        <v>Gà muối 500g</v>
      </c>
      <c r="N750" s="25" t="str">
        <f t="shared" si="98"/>
        <v>K-C6</v>
      </c>
      <c r="Q750" s="25" t="str">
        <f>VLOOKUP(K750,TONG_SL!$A:$D,3,0)</f>
        <v>Túi</v>
      </c>
      <c r="R750" s="54">
        <v>5</v>
      </c>
      <c r="T750" s="1">
        <f>VLOOKUP(VLOOKUP(G750,Ma_KH!$A:$R,18,0)&amp;K750,Gia_MB!$A:$F,6,0)</f>
        <v>111058</v>
      </c>
      <c r="U750" s="14">
        <f t="shared" si="100"/>
        <v>555290</v>
      </c>
      <c r="W750" s="64">
        <f t="shared" si="99"/>
        <v>0</v>
      </c>
      <c r="X750" s="3" t="str">
        <f t="shared" si="101"/>
        <v>8</v>
      </c>
      <c r="Z750" s="14">
        <f t="shared" si="102"/>
        <v>44423.200000000004</v>
      </c>
      <c r="AA750" s="7">
        <f>VLOOKUP(G750,Ma_KH!$A:$R,14,0)</f>
        <v>60</v>
      </c>
      <c r="AD750" s="7" t="str">
        <f>IFERROR(VLOOKUP(J750,'Chuyển Mã'!$B$3:$C$9,2,0),"")</f>
        <v>Hà Nội</v>
      </c>
      <c r="AE750" s="7" t="str">
        <f t="shared" si="95"/>
        <v>Gà muối 500g</v>
      </c>
      <c r="AF750" s="7">
        <f t="shared" si="96"/>
        <v>5</v>
      </c>
    </row>
    <row r="751" spans="1:32" x14ac:dyDescent="0.25">
      <c r="A751" s="11">
        <v>45903</v>
      </c>
      <c r="B751" s="25">
        <v>4176338008</v>
      </c>
      <c r="C751" s="12" t="s">
        <v>7214</v>
      </c>
      <c r="D751" s="16">
        <f t="shared" si="97"/>
        <v>45903</v>
      </c>
      <c r="G751" s="13" t="s">
        <v>7488</v>
      </c>
      <c r="I751" s="13" t="s">
        <v>7489</v>
      </c>
      <c r="J751" s="13" t="s">
        <v>75</v>
      </c>
      <c r="K751" s="13" t="s">
        <v>32</v>
      </c>
      <c r="L751" s="25" t="str">
        <f>VLOOKUP($K751,TONG_SL!$A:$D,2,0)</f>
        <v>Giò Tai Lưỡi Xào 250</v>
      </c>
      <c r="N751" s="25" t="str">
        <f t="shared" si="98"/>
        <v>K-C6</v>
      </c>
      <c r="Q751" s="25" t="str">
        <f>VLOOKUP(K751,TONG_SL!$A:$D,3,0)</f>
        <v>Túi</v>
      </c>
      <c r="R751" s="54">
        <v>4</v>
      </c>
      <c r="T751" s="1">
        <f>VLOOKUP(VLOOKUP(G751,Ma_KH!$A:$R,18,0)&amp;K751,Gia_MB!$A:$F,6,0)</f>
        <v>50183</v>
      </c>
      <c r="U751" s="14">
        <f t="shared" si="100"/>
        <v>200732</v>
      </c>
      <c r="W751" s="64">
        <f t="shared" si="99"/>
        <v>0</v>
      </c>
      <c r="X751" s="3" t="str">
        <f t="shared" si="101"/>
        <v>8</v>
      </c>
      <c r="Z751" s="14">
        <f t="shared" si="102"/>
        <v>16058.56</v>
      </c>
      <c r="AA751" s="7">
        <f>VLOOKUP(G751,Ma_KH!$A:$R,14,0)</f>
        <v>60</v>
      </c>
      <c r="AD751" s="7" t="str">
        <f>IFERROR(VLOOKUP(J751,'Chuyển Mã'!$B$3:$C$9,2,0),"")</f>
        <v>Hà Nội</v>
      </c>
      <c r="AE751" s="7" t="str">
        <f t="shared" si="95"/>
        <v>Giò Tai Lưỡi Xào 250</v>
      </c>
      <c r="AF751" s="7">
        <f t="shared" si="96"/>
        <v>4</v>
      </c>
    </row>
    <row r="752" spans="1:32" x14ac:dyDescent="0.25">
      <c r="A752" s="11">
        <v>45903</v>
      </c>
      <c r="B752" s="25">
        <v>4176338008</v>
      </c>
      <c r="C752" s="12" t="s">
        <v>7214</v>
      </c>
      <c r="D752" s="16">
        <f t="shared" si="97"/>
        <v>45903</v>
      </c>
      <c r="G752" s="13" t="s">
        <v>7488</v>
      </c>
      <c r="I752" s="13" t="s">
        <v>7489</v>
      </c>
      <c r="J752" s="13" t="s">
        <v>75</v>
      </c>
      <c r="K752" s="13" t="s">
        <v>27</v>
      </c>
      <c r="L752" s="25" t="str">
        <f>VLOOKUP($K752,TONG_SL!$A:$D,2,0)</f>
        <v>Chân giò heo muối 300g</v>
      </c>
      <c r="N752" s="25" t="str">
        <f t="shared" si="98"/>
        <v>K-C6</v>
      </c>
      <c r="Q752" s="25" t="str">
        <f>VLOOKUP(K752,TONG_SL!$A:$D,3,0)</f>
        <v>Túi</v>
      </c>
      <c r="R752" s="54">
        <v>6</v>
      </c>
      <c r="T752" s="1">
        <f>VLOOKUP(VLOOKUP(G752,Ma_KH!$A:$R,18,0)&amp;K752,Gia_MB!$A:$F,6,0)</f>
        <v>73431</v>
      </c>
      <c r="U752" s="14">
        <f t="shared" si="100"/>
        <v>440586</v>
      </c>
      <c r="W752" s="64">
        <f t="shared" si="99"/>
        <v>0</v>
      </c>
      <c r="X752" s="3" t="str">
        <f t="shared" si="101"/>
        <v>8</v>
      </c>
      <c r="Z752" s="14">
        <f t="shared" si="102"/>
        <v>35246.879999999997</v>
      </c>
      <c r="AA752" s="7">
        <f>VLOOKUP(G752,Ma_KH!$A:$R,14,0)</f>
        <v>60</v>
      </c>
      <c r="AD752" s="7" t="str">
        <f>IFERROR(VLOOKUP(J752,'Chuyển Mã'!$B$3:$C$9,2,0),"")</f>
        <v>Hà Nội</v>
      </c>
      <c r="AE752" s="7" t="str">
        <f t="shared" si="95"/>
        <v>Chân giò heo muối 300g</v>
      </c>
      <c r="AF752" s="7">
        <f t="shared" si="96"/>
        <v>6</v>
      </c>
    </row>
    <row r="753" spans="1:32" x14ac:dyDescent="0.25">
      <c r="A753" s="11">
        <v>45903</v>
      </c>
      <c r="B753" s="25">
        <v>4176338008</v>
      </c>
      <c r="C753" s="12" t="s">
        <v>7214</v>
      </c>
      <c r="D753" s="16">
        <f t="shared" si="97"/>
        <v>45903</v>
      </c>
      <c r="G753" s="13" t="s">
        <v>7488</v>
      </c>
      <c r="I753" s="13" t="s">
        <v>7489</v>
      </c>
      <c r="J753" s="13" t="s">
        <v>75</v>
      </c>
      <c r="K753" s="13" t="s">
        <v>51</v>
      </c>
      <c r="L753" s="25" t="str">
        <f>VLOOKUP($K753,TONG_SL!$A:$D,2,0)</f>
        <v>Mọc Nấm Hương 250g</v>
      </c>
      <c r="N753" s="25" t="str">
        <f t="shared" si="98"/>
        <v>K-C6</v>
      </c>
      <c r="Q753" s="25" t="str">
        <f>VLOOKUP(K753,TONG_SL!$A:$D,3,0)</f>
        <v>Túi</v>
      </c>
      <c r="R753" s="54">
        <v>6</v>
      </c>
      <c r="T753" s="1">
        <f>VLOOKUP(VLOOKUP(G753,Ma_KH!$A:$R,18,0)&amp;K753,Gia_MB!$A:$F,6,0)</f>
        <v>46000</v>
      </c>
      <c r="U753" s="14">
        <f t="shared" si="100"/>
        <v>276000</v>
      </c>
      <c r="W753" s="64">
        <f t="shared" si="99"/>
        <v>0</v>
      </c>
      <c r="X753" s="3" t="str">
        <f t="shared" si="101"/>
        <v>8</v>
      </c>
      <c r="Z753" s="14">
        <f t="shared" si="102"/>
        <v>22080</v>
      </c>
      <c r="AA753" s="7">
        <f>VLOOKUP(G753,Ma_KH!$A:$R,14,0)</f>
        <v>60</v>
      </c>
      <c r="AD753" s="7" t="str">
        <f>IFERROR(VLOOKUP(J753,'Chuyển Mã'!$B$3:$C$9,2,0),"")</f>
        <v>Hà Nội</v>
      </c>
      <c r="AE753" s="7" t="str">
        <f t="shared" si="95"/>
        <v>Mọc Nấm Hương 250g</v>
      </c>
      <c r="AF753" s="7">
        <f t="shared" si="96"/>
        <v>6</v>
      </c>
    </row>
    <row r="754" spans="1:32" x14ac:dyDescent="0.25">
      <c r="A754" s="11">
        <v>45903</v>
      </c>
      <c r="B754" s="25">
        <v>4176521504</v>
      </c>
      <c r="C754" s="12" t="s">
        <v>7214</v>
      </c>
      <c r="D754" s="16">
        <f t="shared" si="97"/>
        <v>45903</v>
      </c>
      <c r="G754" s="13" t="s">
        <v>7490</v>
      </c>
      <c r="I754" s="13" t="s">
        <v>7491</v>
      </c>
      <c r="J754" s="13" t="s">
        <v>75</v>
      </c>
      <c r="K754" s="13" t="s">
        <v>27</v>
      </c>
      <c r="L754" s="25" t="str">
        <f>VLOOKUP($K754,TONG_SL!$A:$D,2,0)</f>
        <v>Chân giò heo muối 300g</v>
      </c>
      <c r="N754" s="25" t="str">
        <f t="shared" si="98"/>
        <v>K-C6</v>
      </c>
      <c r="Q754" s="25" t="str">
        <f>VLOOKUP(K754,TONG_SL!$A:$D,3,0)</f>
        <v>Túi</v>
      </c>
      <c r="R754" s="54">
        <v>5</v>
      </c>
      <c r="T754" s="1">
        <f>VLOOKUP(VLOOKUP(G754,Ma_KH!$A:$R,18,0)&amp;K754,Gia_MB!$A:$F,6,0)</f>
        <v>73431</v>
      </c>
      <c r="U754" s="14">
        <f t="shared" si="100"/>
        <v>367155</v>
      </c>
      <c r="W754" s="64">
        <f t="shared" si="99"/>
        <v>0</v>
      </c>
      <c r="X754" s="3" t="str">
        <f t="shared" si="101"/>
        <v>8</v>
      </c>
      <c r="Z754" s="14">
        <f t="shared" si="102"/>
        <v>29372.400000000001</v>
      </c>
      <c r="AA754" s="7">
        <f>VLOOKUP(G754,Ma_KH!$A:$R,14,0)</f>
        <v>60</v>
      </c>
      <c r="AD754" s="7" t="str">
        <f>IFERROR(VLOOKUP(J754,'Chuyển Mã'!$B$3:$C$9,2,0),"")</f>
        <v>Hà Nội</v>
      </c>
      <c r="AE754" s="7" t="str">
        <f t="shared" si="95"/>
        <v>Chân giò heo muối 300g</v>
      </c>
      <c r="AF754" s="7">
        <f t="shared" si="96"/>
        <v>5</v>
      </c>
    </row>
    <row r="755" spans="1:32" x14ac:dyDescent="0.25">
      <c r="A755" s="11">
        <v>45903</v>
      </c>
      <c r="B755" s="25">
        <v>4176521504</v>
      </c>
      <c r="C755" s="12" t="s">
        <v>7214</v>
      </c>
      <c r="D755" s="16">
        <f t="shared" si="97"/>
        <v>45903</v>
      </c>
      <c r="G755" s="13" t="s">
        <v>7490</v>
      </c>
      <c r="I755" s="13" t="s">
        <v>7491</v>
      </c>
      <c r="J755" s="13" t="s">
        <v>75</v>
      </c>
      <c r="K755" s="13" t="s">
        <v>35</v>
      </c>
      <c r="L755" s="25" t="str">
        <f>VLOOKUP($K755,TONG_SL!$A:$D,2,0)</f>
        <v>Tai heo muối 200g</v>
      </c>
      <c r="N755" s="25" t="str">
        <f t="shared" si="98"/>
        <v>K-C6</v>
      </c>
      <c r="Q755" s="25" t="str">
        <f>VLOOKUP(K755,TONG_SL!$A:$D,3,0)</f>
        <v>Túi</v>
      </c>
      <c r="R755" s="54">
        <v>5</v>
      </c>
      <c r="T755" s="1">
        <f>VLOOKUP(VLOOKUP(G755,Ma_KH!$A:$R,18,0)&amp;K755,Gia_MB!$A:$F,6,0)</f>
        <v>55595</v>
      </c>
      <c r="U755" s="14">
        <f t="shared" si="100"/>
        <v>277975</v>
      </c>
      <c r="W755" s="64">
        <f t="shared" si="99"/>
        <v>0</v>
      </c>
      <c r="X755" s="3" t="str">
        <f t="shared" si="101"/>
        <v>8</v>
      </c>
      <c r="Z755" s="14">
        <f t="shared" si="102"/>
        <v>22238</v>
      </c>
      <c r="AA755" s="7">
        <f>VLOOKUP(G755,Ma_KH!$A:$R,14,0)</f>
        <v>60</v>
      </c>
      <c r="AD755" s="7" t="str">
        <f>IFERROR(VLOOKUP(J755,'Chuyển Mã'!$B$3:$C$9,2,0),"")</f>
        <v>Hà Nội</v>
      </c>
      <c r="AE755" s="7" t="str">
        <f t="shared" si="95"/>
        <v>Tai heo muối 200g</v>
      </c>
      <c r="AF755" s="7">
        <f t="shared" si="96"/>
        <v>5</v>
      </c>
    </row>
    <row r="756" spans="1:32" x14ac:dyDescent="0.25">
      <c r="A756" s="11">
        <v>45903</v>
      </c>
      <c r="B756" s="25">
        <v>4176521504</v>
      </c>
      <c r="C756" s="12" t="s">
        <v>7214</v>
      </c>
      <c r="D756" s="16">
        <f t="shared" si="97"/>
        <v>45903</v>
      </c>
      <c r="G756" s="13" t="s">
        <v>7490</v>
      </c>
      <c r="I756" s="13" t="s">
        <v>7491</v>
      </c>
      <c r="J756" s="13" t="s">
        <v>75</v>
      </c>
      <c r="K756" s="13" t="s">
        <v>32</v>
      </c>
      <c r="L756" s="25" t="str">
        <f>VLOOKUP($K756,TONG_SL!$A:$D,2,0)</f>
        <v>Giò Tai Lưỡi Xào 250</v>
      </c>
      <c r="N756" s="25" t="str">
        <f t="shared" si="98"/>
        <v>K-C6</v>
      </c>
      <c r="Q756" s="25" t="str">
        <f>VLOOKUP(K756,TONG_SL!$A:$D,3,0)</f>
        <v>Túi</v>
      </c>
      <c r="R756" s="54">
        <v>5</v>
      </c>
      <c r="T756" s="1">
        <f>VLOOKUP(VLOOKUP(G756,Ma_KH!$A:$R,18,0)&amp;K756,Gia_MB!$A:$F,6,0)</f>
        <v>50183</v>
      </c>
      <c r="U756" s="14">
        <f t="shared" si="100"/>
        <v>250915</v>
      </c>
      <c r="W756" s="64">
        <f t="shared" si="99"/>
        <v>0</v>
      </c>
      <c r="X756" s="3" t="str">
        <f t="shared" si="101"/>
        <v>8</v>
      </c>
      <c r="Z756" s="14">
        <f t="shared" si="102"/>
        <v>20073.2</v>
      </c>
      <c r="AA756" s="7">
        <f>VLOOKUP(G756,Ma_KH!$A:$R,14,0)</f>
        <v>60</v>
      </c>
      <c r="AD756" s="7" t="str">
        <f>IFERROR(VLOOKUP(J756,'Chuyển Mã'!$B$3:$C$9,2,0),"")</f>
        <v>Hà Nội</v>
      </c>
      <c r="AE756" s="7" t="str">
        <f t="shared" si="95"/>
        <v>Giò Tai Lưỡi Xào 250</v>
      </c>
      <c r="AF756" s="7">
        <f t="shared" si="96"/>
        <v>5</v>
      </c>
    </row>
    <row r="757" spans="1:32" x14ac:dyDescent="0.25">
      <c r="A757" s="11">
        <v>45903</v>
      </c>
      <c r="B757" s="25">
        <v>4176363342</v>
      </c>
      <c r="C757" s="12" t="s">
        <v>7214</v>
      </c>
      <c r="D757" s="16">
        <f t="shared" si="97"/>
        <v>45903</v>
      </c>
      <c r="G757" s="13" t="s">
        <v>7492</v>
      </c>
      <c r="I757" s="13" t="s">
        <v>7493</v>
      </c>
      <c r="J757" s="13" t="s">
        <v>75</v>
      </c>
      <c r="K757" s="13" t="s">
        <v>30</v>
      </c>
      <c r="L757" s="25" t="str">
        <f>VLOOKUP($K757,TONG_SL!$A:$D,2,0)</f>
        <v>Gà muối 500g</v>
      </c>
      <c r="N757" s="25" t="str">
        <f t="shared" si="98"/>
        <v>K-C6</v>
      </c>
      <c r="Q757" s="25" t="str">
        <f>VLOOKUP(K757,TONG_SL!$A:$D,3,0)</f>
        <v>Túi</v>
      </c>
      <c r="R757" s="54">
        <v>8</v>
      </c>
      <c r="T757" s="1">
        <f>VLOOKUP(VLOOKUP(G757,Ma_KH!$A:$R,18,0)&amp;K757,Gia_MB!$A:$F,6,0)</f>
        <v>111058</v>
      </c>
      <c r="U757" s="14">
        <f t="shared" si="100"/>
        <v>888464</v>
      </c>
      <c r="W757" s="64">
        <f t="shared" si="99"/>
        <v>0</v>
      </c>
      <c r="X757" s="3" t="str">
        <f t="shared" si="101"/>
        <v>8</v>
      </c>
      <c r="Z757" s="14">
        <f t="shared" si="102"/>
        <v>71077.119999999995</v>
      </c>
      <c r="AA757" s="7">
        <f>VLOOKUP(G757,Ma_KH!$A:$R,14,0)</f>
        <v>60</v>
      </c>
      <c r="AD757" s="7" t="str">
        <f>IFERROR(VLOOKUP(J757,'Chuyển Mã'!$B$3:$C$9,2,0),"")</f>
        <v>Hà Nội</v>
      </c>
      <c r="AE757" s="7" t="str">
        <f t="shared" si="95"/>
        <v>Gà muối 500g</v>
      </c>
      <c r="AF757" s="7">
        <f t="shared" si="96"/>
        <v>8</v>
      </c>
    </row>
    <row r="758" spans="1:32" x14ac:dyDescent="0.25">
      <c r="A758" s="11">
        <v>45903</v>
      </c>
      <c r="B758" s="25">
        <v>4176363342</v>
      </c>
      <c r="C758" s="12" t="s">
        <v>7214</v>
      </c>
      <c r="D758" s="16">
        <f t="shared" si="97"/>
        <v>45903</v>
      </c>
      <c r="G758" s="13" t="s">
        <v>7492</v>
      </c>
      <c r="I758" s="13" t="s">
        <v>7493</v>
      </c>
      <c r="J758" s="13" t="s">
        <v>75</v>
      </c>
      <c r="K758" s="13" t="s">
        <v>39</v>
      </c>
      <c r="L758" s="25" t="str">
        <f>VLOOKUP($K758,TONG_SL!$A:$D,2,0)</f>
        <v>Chả cốm 300g</v>
      </c>
      <c r="N758" s="25" t="str">
        <f t="shared" si="98"/>
        <v>K-C6</v>
      </c>
      <c r="Q758" s="25" t="str">
        <f>VLOOKUP(K758,TONG_SL!$A:$D,3,0)</f>
        <v>Túi</v>
      </c>
      <c r="R758" s="54">
        <v>5</v>
      </c>
      <c r="T758" s="1">
        <f>VLOOKUP(VLOOKUP(G758,Ma_KH!$A:$R,18,0)&amp;K758,Gia_MB!$A:$F,6,0)</f>
        <v>74250</v>
      </c>
      <c r="U758" s="14">
        <f t="shared" si="100"/>
        <v>371250</v>
      </c>
      <c r="W758" s="64">
        <f t="shared" si="99"/>
        <v>0</v>
      </c>
      <c r="X758" s="3" t="str">
        <f t="shared" si="101"/>
        <v>8</v>
      </c>
      <c r="Z758" s="14">
        <f t="shared" si="102"/>
        <v>29700</v>
      </c>
      <c r="AA758" s="7">
        <f>VLOOKUP(G758,Ma_KH!$A:$R,14,0)</f>
        <v>60</v>
      </c>
      <c r="AD758" s="7" t="str">
        <f>IFERROR(VLOOKUP(J758,'Chuyển Mã'!$B$3:$C$9,2,0),"")</f>
        <v>Hà Nội</v>
      </c>
      <c r="AE758" s="7" t="str">
        <f t="shared" si="95"/>
        <v>Chả cốm 300g</v>
      </c>
      <c r="AF758" s="7">
        <f t="shared" si="96"/>
        <v>5</v>
      </c>
    </row>
    <row r="759" spans="1:32" x14ac:dyDescent="0.25">
      <c r="A759" s="11">
        <v>45903</v>
      </c>
      <c r="B759" s="25">
        <v>4176363342</v>
      </c>
      <c r="C759" s="12" t="s">
        <v>7214</v>
      </c>
      <c r="D759" s="16">
        <f t="shared" si="97"/>
        <v>45903</v>
      </c>
      <c r="G759" s="13" t="s">
        <v>7492</v>
      </c>
      <c r="I759" s="13" t="s">
        <v>7493</v>
      </c>
      <c r="J759" s="13" t="s">
        <v>75</v>
      </c>
      <c r="K759" s="13" t="s">
        <v>51</v>
      </c>
      <c r="L759" s="25" t="str">
        <f>VLOOKUP($K759,TONG_SL!$A:$D,2,0)</f>
        <v>Mọc Nấm Hương 250g</v>
      </c>
      <c r="N759" s="25" t="str">
        <f t="shared" si="98"/>
        <v>K-C6</v>
      </c>
      <c r="Q759" s="25" t="str">
        <f>VLOOKUP(K759,TONG_SL!$A:$D,3,0)</f>
        <v>Túi</v>
      </c>
      <c r="R759" s="54">
        <v>5</v>
      </c>
      <c r="T759" s="1">
        <f>VLOOKUP(VLOOKUP(G759,Ma_KH!$A:$R,18,0)&amp;K759,Gia_MB!$A:$F,6,0)</f>
        <v>46000</v>
      </c>
      <c r="U759" s="14">
        <f t="shared" si="100"/>
        <v>230000</v>
      </c>
      <c r="W759" s="64">
        <f t="shared" si="99"/>
        <v>0</v>
      </c>
      <c r="X759" s="3" t="str">
        <f t="shared" si="101"/>
        <v>8</v>
      </c>
      <c r="Z759" s="14">
        <f t="shared" si="102"/>
        <v>18400</v>
      </c>
      <c r="AA759" s="7">
        <f>VLOOKUP(G759,Ma_KH!$A:$R,14,0)</f>
        <v>60</v>
      </c>
      <c r="AD759" s="7" t="str">
        <f>IFERROR(VLOOKUP(J759,'Chuyển Mã'!$B$3:$C$9,2,0),"")</f>
        <v>Hà Nội</v>
      </c>
      <c r="AE759" s="7" t="str">
        <f t="shared" si="95"/>
        <v>Mọc Nấm Hương 250g</v>
      </c>
      <c r="AF759" s="7">
        <f t="shared" si="96"/>
        <v>5</v>
      </c>
    </row>
    <row r="760" spans="1:32" x14ac:dyDescent="0.25">
      <c r="A760" s="11">
        <v>45903</v>
      </c>
      <c r="B760" s="25">
        <v>4176363342</v>
      </c>
      <c r="C760" s="12" t="s">
        <v>7214</v>
      </c>
      <c r="D760" s="16">
        <f t="shared" si="97"/>
        <v>45903</v>
      </c>
      <c r="G760" s="13" t="s">
        <v>7492</v>
      </c>
      <c r="I760" s="13" t="s">
        <v>7493</v>
      </c>
      <c r="J760" s="13" t="s">
        <v>75</v>
      </c>
      <c r="K760" s="13" t="s">
        <v>27</v>
      </c>
      <c r="L760" s="25" t="str">
        <f>VLOOKUP($K760,TONG_SL!$A:$D,2,0)</f>
        <v>Chân giò heo muối 300g</v>
      </c>
      <c r="N760" s="25" t="str">
        <f t="shared" si="98"/>
        <v>K-C6</v>
      </c>
      <c r="Q760" s="25" t="str">
        <f>VLOOKUP(K760,TONG_SL!$A:$D,3,0)</f>
        <v>Túi</v>
      </c>
      <c r="R760" s="54">
        <v>5</v>
      </c>
      <c r="T760" s="1">
        <f>VLOOKUP(VLOOKUP(G760,Ma_KH!$A:$R,18,0)&amp;K760,Gia_MB!$A:$F,6,0)</f>
        <v>73431</v>
      </c>
      <c r="U760" s="14">
        <f t="shared" si="100"/>
        <v>367155</v>
      </c>
      <c r="W760" s="64">
        <f t="shared" si="99"/>
        <v>0</v>
      </c>
      <c r="X760" s="3" t="str">
        <f t="shared" si="101"/>
        <v>8</v>
      </c>
      <c r="Z760" s="14">
        <f t="shared" si="102"/>
        <v>29372.400000000001</v>
      </c>
      <c r="AA760" s="7">
        <f>VLOOKUP(G760,Ma_KH!$A:$R,14,0)</f>
        <v>60</v>
      </c>
      <c r="AD760" s="7" t="str">
        <f>IFERROR(VLOOKUP(J760,'Chuyển Mã'!$B$3:$C$9,2,0),"")</f>
        <v>Hà Nội</v>
      </c>
      <c r="AE760" s="7" t="str">
        <f t="shared" si="95"/>
        <v>Chân giò heo muối 300g</v>
      </c>
      <c r="AF760" s="7">
        <f t="shared" si="96"/>
        <v>5</v>
      </c>
    </row>
    <row r="761" spans="1:32" x14ac:dyDescent="0.25">
      <c r="A761" s="11">
        <v>45903</v>
      </c>
      <c r="B761" s="25">
        <v>4176337852</v>
      </c>
      <c r="C761" s="12" t="s">
        <v>7214</v>
      </c>
      <c r="D761" s="16">
        <f t="shared" si="97"/>
        <v>45903</v>
      </c>
      <c r="G761" s="13" t="s">
        <v>7494</v>
      </c>
      <c r="I761" s="13" t="s">
        <v>7495</v>
      </c>
      <c r="J761" s="13" t="s">
        <v>75</v>
      </c>
      <c r="K761" s="13" t="s">
        <v>51</v>
      </c>
      <c r="L761" s="25" t="str">
        <f>VLOOKUP($K761,TONG_SL!$A:$D,2,0)</f>
        <v>Mọc Nấm Hương 250g</v>
      </c>
      <c r="N761" s="25" t="str">
        <f t="shared" si="98"/>
        <v>K-C6</v>
      </c>
      <c r="Q761" s="25" t="str">
        <f>VLOOKUP(K761,TONG_SL!$A:$D,3,0)</f>
        <v>Túi</v>
      </c>
      <c r="R761" s="54">
        <v>4</v>
      </c>
      <c r="T761" s="1">
        <f>VLOOKUP(VLOOKUP(G761,Ma_KH!$A:$R,18,0)&amp;K761,Gia_MB!$A:$F,6,0)</f>
        <v>46000</v>
      </c>
      <c r="U761" s="14">
        <f t="shared" si="100"/>
        <v>184000</v>
      </c>
      <c r="W761" s="64">
        <f t="shared" si="99"/>
        <v>0</v>
      </c>
      <c r="X761" s="3" t="str">
        <f t="shared" si="101"/>
        <v>8</v>
      </c>
      <c r="Z761" s="14">
        <f t="shared" si="102"/>
        <v>14720</v>
      </c>
      <c r="AA761" s="7">
        <f>VLOOKUP(G761,Ma_KH!$A:$R,14,0)</f>
        <v>60</v>
      </c>
      <c r="AD761" s="7" t="str">
        <f>IFERROR(VLOOKUP(J761,'Chuyển Mã'!$B$3:$C$9,2,0),"")</f>
        <v>Hà Nội</v>
      </c>
      <c r="AE761" s="7" t="str">
        <f t="shared" si="95"/>
        <v>Mọc Nấm Hương 250g</v>
      </c>
      <c r="AF761" s="7">
        <f t="shared" si="96"/>
        <v>4</v>
      </c>
    </row>
    <row r="762" spans="1:32" x14ac:dyDescent="0.25">
      <c r="A762" s="11">
        <v>45903</v>
      </c>
      <c r="B762" s="25">
        <v>4176337852</v>
      </c>
      <c r="C762" s="12" t="s">
        <v>7214</v>
      </c>
      <c r="D762" s="16">
        <f t="shared" si="97"/>
        <v>45903</v>
      </c>
      <c r="G762" s="13" t="s">
        <v>7494</v>
      </c>
      <c r="I762" s="13" t="s">
        <v>7495</v>
      </c>
      <c r="J762" s="13" t="s">
        <v>75</v>
      </c>
      <c r="K762" s="13" t="s">
        <v>30</v>
      </c>
      <c r="L762" s="25" t="str">
        <f>VLOOKUP($K762,TONG_SL!$A:$D,2,0)</f>
        <v>Gà muối 500g</v>
      </c>
      <c r="N762" s="25" t="str">
        <f t="shared" si="98"/>
        <v>K-C6</v>
      </c>
      <c r="Q762" s="25" t="str">
        <f>VLOOKUP(K762,TONG_SL!$A:$D,3,0)</f>
        <v>Túi</v>
      </c>
      <c r="R762" s="54">
        <v>4</v>
      </c>
      <c r="T762" s="1">
        <f>VLOOKUP(VLOOKUP(G762,Ma_KH!$A:$R,18,0)&amp;K762,Gia_MB!$A:$F,6,0)</f>
        <v>111058</v>
      </c>
      <c r="U762" s="14">
        <f t="shared" si="100"/>
        <v>444232</v>
      </c>
      <c r="W762" s="64">
        <f t="shared" si="99"/>
        <v>0</v>
      </c>
      <c r="X762" s="3" t="str">
        <f t="shared" si="101"/>
        <v>8</v>
      </c>
      <c r="Z762" s="14">
        <f t="shared" si="102"/>
        <v>35538.559999999998</v>
      </c>
      <c r="AA762" s="7">
        <f>VLOOKUP(G762,Ma_KH!$A:$R,14,0)</f>
        <v>60</v>
      </c>
      <c r="AD762" s="7" t="str">
        <f>IFERROR(VLOOKUP(J762,'Chuyển Mã'!$B$3:$C$9,2,0),"")</f>
        <v>Hà Nội</v>
      </c>
      <c r="AE762" s="7" t="str">
        <f t="shared" si="95"/>
        <v>Gà muối 500g</v>
      </c>
      <c r="AF762" s="7">
        <f t="shared" si="96"/>
        <v>4</v>
      </c>
    </row>
    <row r="763" spans="1:32" x14ac:dyDescent="0.25">
      <c r="A763" s="11">
        <v>45903</v>
      </c>
      <c r="B763" s="25">
        <v>4176337948</v>
      </c>
      <c r="C763" s="12" t="s">
        <v>7214</v>
      </c>
      <c r="D763" s="16">
        <f t="shared" si="97"/>
        <v>45903</v>
      </c>
      <c r="G763" s="13" t="s">
        <v>7496</v>
      </c>
      <c r="I763" s="13" t="s">
        <v>7497</v>
      </c>
      <c r="J763" s="13" t="s">
        <v>75</v>
      </c>
      <c r="K763" s="13" t="s">
        <v>30</v>
      </c>
      <c r="L763" s="25" t="str">
        <f>VLOOKUP($K763,TONG_SL!$A:$D,2,0)</f>
        <v>Gà muối 500g</v>
      </c>
      <c r="N763" s="25" t="str">
        <f t="shared" si="98"/>
        <v>K-C6</v>
      </c>
      <c r="Q763" s="25" t="str">
        <f>VLOOKUP(K763,TONG_SL!$A:$D,3,0)</f>
        <v>Túi</v>
      </c>
      <c r="R763" s="54">
        <v>3</v>
      </c>
      <c r="T763" s="1">
        <f>VLOOKUP(VLOOKUP(G763,Ma_KH!$A:$R,18,0)&amp;K763,Gia_MB!$A:$F,6,0)</f>
        <v>111058</v>
      </c>
      <c r="U763" s="14">
        <f t="shared" si="100"/>
        <v>333174</v>
      </c>
      <c r="W763" s="64">
        <f t="shared" si="99"/>
        <v>0</v>
      </c>
      <c r="X763" s="3" t="str">
        <f t="shared" si="101"/>
        <v>8</v>
      </c>
      <c r="Z763" s="14">
        <f t="shared" si="102"/>
        <v>26653.920000000002</v>
      </c>
      <c r="AA763" s="7">
        <f>VLOOKUP(G763,Ma_KH!$A:$R,14,0)</f>
        <v>60</v>
      </c>
      <c r="AD763" s="7" t="str">
        <f>IFERROR(VLOOKUP(J763,'Chuyển Mã'!$B$3:$C$9,2,0),"")</f>
        <v>Hà Nội</v>
      </c>
      <c r="AE763" s="7" t="str">
        <f t="shared" si="95"/>
        <v>Gà muối 500g</v>
      </c>
      <c r="AF763" s="7">
        <f t="shared" si="96"/>
        <v>3</v>
      </c>
    </row>
    <row r="764" spans="1:32" x14ac:dyDescent="0.25">
      <c r="A764" s="11">
        <v>45903</v>
      </c>
      <c r="B764" s="25">
        <v>4176337948</v>
      </c>
      <c r="C764" s="12" t="s">
        <v>7214</v>
      </c>
      <c r="D764" s="16">
        <f t="shared" si="97"/>
        <v>45903</v>
      </c>
      <c r="G764" s="13" t="s">
        <v>7496</v>
      </c>
      <c r="I764" s="13" t="s">
        <v>7497</v>
      </c>
      <c r="J764" s="13" t="s">
        <v>75</v>
      </c>
      <c r="K764" s="13" t="s">
        <v>32</v>
      </c>
      <c r="L764" s="25" t="str">
        <f>VLOOKUP($K764,TONG_SL!$A:$D,2,0)</f>
        <v>Giò Tai Lưỡi Xào 250</v>
      </c>
      <c r="N764" s="25" t="str">
        <f t="shared" si="98"/>
        <v>K-C6</v>
      </c>
      <c r="Q764" s="25" t="str">
        <f>VLOOKUP(K764,TONG_SL!$A:$D,3,0)</f>
        <v>Túi</v>
      </c>
      <c r="R764" s="54">
        <v>3</v>
      </c>
      <c r="T764" s="1">
        <f>VLOOKUP(VLOOKUP(G764,Ma_KH!$A:$R,18,0)&amp;K764,Gia_MB!$A:$F,6,0)</f>
        <v>50183</v>
      </c>
      <c r="U764" s="14">
        <f t="shared" si="100"/>
        <v>150549</v>
      </c>
      <c r="W764" s="64">
        <f t="shared" si="99"/>
        <v>0</v>
      </c>
      <c r="X764" s="3" t="str">
        <f t="shared" si="101"/>
        <v>8</v>
      </c>
      <c r="Z764" s="14">
        <f t="shared" si="102"/>
        <v>12043.92</v>
      </c>
      <c r="AA764" s="7">
        <f>VLOOKUP(G764,Ma_KH!$A:$R,14,0)</f>
        <v>60</v>
      </c>
      <c r="AD764" s="7" t="str">
        <f>IFERROR(VLOOKUP(J764,'Chuyển Mã'!$B$3:$C$9,2,0),"")</f>
        <v>Hà Nội</v>
      </c>
      <c r="AE764" s="7" t="str">
        <f t="shared" si="95"/>
        <v>Giò Tai Lưỡi Xào 250</v>
      </c>
      <c r="AF764" s="7">
        <f t="shared" si="96"/>
        <v>3</v>
      </c>
    </row>
    <row r="765" spans="1:32" x14ac:dyDescent="0.25">
      <c r="A765" s="11">
        <v>45903</v>
      </c>
      <c r="B765" s="25">
        <v>4176337948</v>
      </c>
      <c r="C765" s="12" t="s">
        <v>7214</v>
      </c>
      <c r="D765" s="16">
        <f t="shared" si="97"/>
        <v>45903</v>
      </c>
      <c r="G765" s="13" t="s">
        <v>7496</v>
      </c>
      <c r="I765" s="13" t="s">
        <v>7497</v>
      </c>
      <c r="J765" s="13" t="s">
        <v>75</v>
      </c>
      <c r="K765" s="13" t="s">
        <v>27</v>
      </c>
      <c r="L765" s="25" t="str">
        <f>VLOOKUP($K765,TONG_SL!$A:$D,2,0)</f>
        <v>Chân giò heo muối 300g</v>
      </c>
      <c r="N765" s="25" t="str">
        <f t="shared" si="98"/>
        <v>K-C6</v>
      </c>
      <c r="Q765" s="25" t="str">
        <f>VLOOKUP(K765,TONG_SL!$A:$D,3,0)</f>
        <v>Túi</v>
      </c>
      <c r="R765" s="54">
        <v>3</v>
      </c>
      <c r="T765" s="1">
        <f>VLOOKUP(VLOOKUP(G765,Ma_KH!$A:$R,18,0)&amp;K765,Gia_MB!$A:$F,6,0)</f>
        <v>73431</v>
      </c>
      <c r="U765" s="14">
        <f t="shared" si="100"/>
        <v>220293</v>
      </c>
      <c r="W765" s="64">
        <f t="shared" si="99"/>
        <v>0</v>
      </c>
      <c r="X765" s="3" t="str">
        <f t="shared" si="101"/>
        <v>8</v>
      </c>
      <c r="Z765" s="14">
        <f t="shared" si="102"/>
        <v>17623.439999999999</v>
      </c>
      <c r="AA765" s="7">
        <f>VLOOKUP(G765,Ma_KH!$A:$R,14,0)</f>
        <v>60</v>
      </c>
      <c r="AD765" s="7" t="str">
        <f>IFERROR(VLOOKUP(J765,'Chuyển Mã'!$B$3:$C$9,2,0),"")</f>
        <v>Hà Nội</v>
      </c>
      <c r="AE765" s="7" t="str">
        <f t="shared" si="95"/>
        <v>Chân giò heo muối 300g</v>
      </c>
      <c r="AF765" s="7">
        <f t="shared" si="96"/>
        <v>3</v>
      </c>
    </row>
    <row r="766" spans="1:32" x14ac:dyDescent="0.25">
      <c r="A766" s="11">
        <v>45903</v>
      </c>
      <c r="B766" s="25">
        <v>4176338447</v>
      </c>
      <c r="C766" s="12" t="s">
        <v>7214</v>
      </c>
      <c r="D766" s="16">
        <f t="shared" si="97"/>
        <v>45903</v>
      </c>
      <c r="G766" s="13" t="s">
        <v>7498</v>
      </c>
      <c r="I766" s="13" t="s">
        <v>7499</v>
      </c>
      <c r="J766" s="13" t="s">
        <v>75</v>
      </c>
      <c r="K766" s="13" t="s">
        <v>32</v>
      </c>
      <c r="L766" s="25" t="str">
        <f>VLOOKUP($K766,TONG_SL!$A:$D,2,0)</f>
        <v>Giò Tai Lưỡi Xào 250</v>
      </c>
      <c r="N766" s="25" t="str">
        <f t="shared" si="98"/>
        <v>K-C6</v>
      </c>
      <c r="Q766" s="25" t="str">
        <f>VLOOKUP(K766,TONG_SL!$A:$D,3,0)</f>
        <v>Túi</v>
      </c>
      <c r="R766" s="54">
        <v>2</v>
      </c>
      <c r="T766" s="1">
        <f>VLOOKUP(VLOOKUP(G766,Ma_KH!$A:$R,18,0)&amp;K766,Gia_MB!$A:$F,6,0)</f>
        <v>50183</v>
      </c>
      <c r="U766" s="14">
        <f t="shared" si="100"/>
        <v>100366</v>
      </c>
      <c r="W766" s="64">
        <f t="shared" si="99"/>
        <v>0</v>
      </c>
      <c r="X766" s="3" t="str">
        <f t="shared" si="101"/>
        <v>8</v>
      </c>
      <c r="Z766" s="14">
        <f t="shared" si="102"/>
        <v>8029.28</v>
      </c>
      <c r="AA766" s="7">
        <f>VLOOKUP(G766,Ma_KH!$A:$R,14,0)</f>
        <v>60</v>
      </c>
      <c r="AD766" s="7" t="str">
        <f>IFERROR(VLOOKUP(J766,'Chuyển Mã'!$B$3:$C$9,2,0),"")</f>
        <v>Hà Nội</v>
      </c>
      <c r="AE766" s="7" t="str">
        <f t="shared" si="95"/>
        <v>Giò Tai Lưỡi Xào 250</v>
      </c>
      <c r="AF766" s="7">
        <f t="shared" si="96"/>
        <v>2</v>
      </c>
    </row>
    <row r="767" spans="1:32" x14ac:dyDescent="0.25">
      <c r="A767" s="11">
        <v>45903</v>
      </c>
      <c r="B767" s="25">
        <v>4176338447</v>
      </c>
      <c r="C767" s="12" t="s">
        <v>7214</v>
      </c>
      <c r="D767" s="16">
        <f t="shared" si="97"/>
        <v>45903</v>
      </c>
      <c r="G767" s="13" t="s">
        <v>7498</v>
      </c>
      <c r="I767" s="13" t="s">
        <v>7499</v>
      </c>
      <c r="J767" s="13" t="s">
        <v>75</v>
      </c>
      <c r="K767" s="13" t="s">
        <v>27</v>
      </c>
      <c r="L767" s="25" t="str">
        <f>VLOOKUP($K767,TONG_SL!$A:$D,2,0)</f>
        <v>Chân giò heo muối 300g</v>
      </c>
      <c r="N767" s="25" t="str">
        <f t="shared" si="98"/>
        <v>K-C6</v>
      </c>
      <c r="Q767" s="25" t="str">
        <f>VLOOKUP(K767,TONG_SL!$A:$D,3,0)</f>
        <v>Túi</v>
      </c>
      <c r="R767" s="54">
        <v>5</v>
      </c>
      <c r="T767" s="1">
        <f>VLOOKUP(VLOOKUP(G767,Ma_KH!$A:$R,18,0)&amp;K767,Gia_MB!$A:$F,6,0)</f>
        <v>73431</v>
      </c>
      <c r="U767" s="14">
        <f t="shared" si="100"/>
        <v>367155</v>
      </c>
      <c r="W767" s="64">
        <f t="shared" si="99"/>
        <v>0</v>
      </c>
      <c r="X767" s="3" t="str">
        <f t="shared" si="101"/>
        <v>8</v>
      </c>
      <c r="Z767" s="14">
        <f t="shared" si="102"/>
        <v>29372.400000000001</v>
      </c>
      <c r="AA767" s="7">
        <f>VLOOKUP(G767,Ma_KH!$A:$R,14,0)</f>
        <v>60</v>
      </c>
      <c r="AD767" s="7" t="str">
        <f>IFERROR(VLOOKUP(J767,'Chuyển Mã'!$B$3:$C$9,2,0),"")</f>
        <v>Hà Nội</v>
      </c>
      <c r="AE767" s="7" t="str">
        <f t="shared" si="95"/>
        <v>Chân giò heo muối 300g</v>
      </c>
      <c r="AF767" s="7">
        <f t="shared" si="96"/>
        <v>5</v>
      </c>
    </row>
    <row r="768" spans="1:32" x14ac:dyDescent="0.25">
      <c r="A768" s="11">
        <v>45903</v>
      </c>
      <c r="B768" s="25">
        <v>4176338447</v>
      </c>
      <c r="C768" s="12" t="s">
        <v>7214</v>
      </c>
      <c r="D768" s="16">
        <f t="shared" si="97"/>
        <v>45903</v>
      </c>
      <c r="G768" s="13" t="s">
        <v>7498</v>
      </c>
      <c r="I768" s="13" t="s">
        <v>7499</v>
      </c>
      <c r="J768" s="13" t="s">
        <v>75</v>
      </c>
      <c r="K768" s="13" t="s">
        <v>41</v>
      </c>
      <c r="L768" s="25" t="str">
        <f>VLOOKUP($K768,TONG_SL!$A:$D,2,0)</f>
        <v>Chả nướng 300g</v>
      </c>
      <c r="N768" s="25" t="str">
        <f t="shared" si="98"/>
        <v>K-C6</v>
      </c>
      <c r="Q768" s="25" t="str">
        <f>VLOOKUP(K768,TONG_SL!$A:$D,3,0)</f>
        <v>Túi</v>
      </c>
      <c r="R768" s="54">
        <v>2</v>
      </c>
      <c r="T768" s="1">
        <f>VLOOKUP(VLOOKUP(G768,Ma_KH!$A:$R,18,0)&amp;K768,Gia_MB!$A:$F,6,0)</f>
        <v>70950</v>
      </c>
      <c r="U768" s="14">
        <f t="shared" si="100"/>
        <v>141900</v>
      </c>
      <c r="W768" s="64">
        <f t="shared" si="99"/>
        <v>0</v>
      </c>
      <c r="X768" s="3" t="str">
        <f t="shared" si="101"/>
        <v>8</v>
      </c>
      <c r="Z768" s="14">
        <f t="shared" si="102"/>
        <v>11352</v>
      </c>
      <c r="AA768" s="7">
        <f>VLOOKUP(G768,Ma_KH!$A:$R,14,0)</f>
        <v>60</v>
      </c>
      <c r="AD768" s="7" t="str">
        <f>IFERROR(VLOOKUP(J768,'Chuyển Mã'!$B$3:$C$9,2,0),"")</f>
        <v>Hà Nội</v>
      </c>
      <c r="AE768" s="7" t="str">
        <f t="shared" si="95"/>
        <v>Chả nướng 300g</v>
      </c>
      <c r="AF768" s="7">
        <f t="shared" si="96"/>
        <v>2</v>
      </c>
    </row>
    <row r="769" spans="1:32" x14ac:dyDescent="0.25">
      <c r="A769" s="11">
        <v>45903</v>
      </c>
      <c r="B769" s="25">
        <v>4176338447</v>
      </c>
      <c r="C769" s="12" t="s">
        <v>7214</v>
      </c>
      <c r="D769" s="16">
        <f t="shared" si="97"/>
        <v>45903</v>
      </c>
      <c r="G769" s="13" t="s">
        <v>7498</v>
      </c>
      <c r="I769" s="13" t="s">
        <v>7499</v>
      </c>
      <c r="J769" s="13" t="s">
        <v>75</v>
      </c>
      <c r="K769" s="13" t="s">
        <v>30</v>
      </c>
      <c r="L769" s="25" t="str">
        <f>VLOOKUP($K769,TONG_SL!$A:$D,2,0)</f>
        <v>Gà muối 500g</v>
      </c>
      <c r="N769" s="25" t="str">
        <f t="shared" si="98"/>
        <v>K-C6</v>
      </c>
      <c r="Q769" s="25" t="str">
        <f>VLOOKUP(K769,TONG_SL!$A:$D,3,0)</f>
        <v>Túi</v>
      </c>
      <c r="R769" s="54">
        <v>4</v>
      </c>
      <c r="T769" s="1">
        <f>VLOOKUP(VLOOKUP(G769,Ma_KH!$A:$R,18,0)&amp;K769,Gia_MB!$A:$F,6,0)</f>
        <v>111058</v>
      </c>
      <c r="U769" s="14">
        <f t="shared" si="100"/>
        <v>444232</v>
      </c>
      <c r="W769" s="64">
        <f t="shared" si="99"/>
        <v>0</v>
      </c>
      <c r="X769" s="3" t="str">
        <f t="shared" si="101"/>
        <v>8</v>
      </c>
      <c r="Z769" s="14">
        <f t="shared" si="102"/>
        <v>35538.559999999998</v>
      </c>
      <c r="AA769" s="7">
        <f>VLOOKUP(G769,Ma_KH!$A:$R,14,0)</f>
        <v>60</v>
      </c>
      <c r="AD769" s="7" t="str">
        <f>IFERROR(VLOOKUP(J769,'Chuyển Mã'!$B$3:$C$9,2,0),"")</f>
        <v>Hà Nội</v>
      </c>
      <c r="AE769" s="7" t="str">
        <f t="shared" si="95"/>
        <v>Gà muối 500g</v>
      </c>
      <c r="AF769" s="7">
        <f t="shared" si="96"/>
        <v>4</v>
      </c>
    </row>
    <row r="770" spans="1:32" x14ac:dyDescent="0.25">
      <c r="A770" s="11">
        <v>45903</v>
      </c>
      <c r="B770" s="25">
        <v>4176337826</v>
      </c>
      <c r="C770" s="12" t="s">
        <v>7214</v>
      </c>
      <c r="D770" s="16">
        <f t="shared" si="97"/>
        <v>45903</v>
      </c>
      <c r="G770" s="13" t="s">
        <v>7500</v>
      </c>
      <c r="I770" s="13" t="s">
        <v>7501</v>
      </c>
      <c r="J770" s="13" t="s">
        <v>75</v>
      </c>
      <c r="K770" s="13" t="s">
        <v>27</v>
      </c>
      <c r="L770" s="25" t="str">
        <f>VLOOKUP($K770,TONG_SL!$A:$D,2,0)</f>
        <v>Chân giò heo muối 300g</v>
      </c>
      <c r="N770" s="25" t="str">
        <f t="shared" si="98"/>
        <v>K-C6</v>
      </c>
      <c r="Q770" s="25" t="str">
        <f>VLOOKUP(K770,TONG_SL!$A:$D,3,0)</f>
        <v>Túi</v>
      </c>
      <c r="R770" s="54">
        <v>4</v>
      </c>
      <c r="T770" s="1">
        <f>VLOOKUP(VLOOKUP(G770,Ma_KH!$A:$R,18,0)&amp;K770,Gia_MB!$A:$F,6,0)</f>
        <v>73431</v>
      </c>
      <c r="U770" s="14">
        <f t="shared" si="100"/>
        <v>293724</v>
      </c>
      <c r="W770" s="64">
        <f t="shared" si="99"/>
        <v>0</v>
      </c>
      <c r="X770" s="3" t="str">
        <f t="shared" si="101"/>
        <v>8</v>
      </c>
      <c r="Z770" s="14">
        <f t="shared" si="102"/>
        <v>23497.920000000002</v>
      </c>
      <c r="AA770" s="7">
        <f>VLOOKUP(G770,Ma_KH!$A:$R,14,0)</f>
        <v>60</v>
      </c>
      <c r="AD770" s="7" t="str">
        <f>IFERROR(VLOOKUP(J770,'Chuyển Mã'!$B$3:$C$9,2,0),"")</f>
        <v>Hà Nội</v>
      </c>
      <c r="AE770" s="7" t="str">
        <f t="shared" si="95"/>
        <v>Chân giò heo muối 300g</v>
      </c>
      <c r="AF770" s="7">
        <f t="shared" si="96"/>
        <v>4</v>
      </c>
    </row>
    <row r="771" spans="1:32" x14ac:dyDescent="0.25">
      <c r="A771" s="11">
        <v>45903</v>
      </c>
      <c r="B771" s="25">
        <v>4176337826</v>
      </c>
      <c r="C771" s="12" t="s">
        <v>7214</v>
      </c>
      <c r="D771" s="16">
        <f t="shared" si="97"/>
        <v>45903</v>
      </c>
      <c r="G771" s="13" t="s">
        <v>7500</v>
      </c>
      <c r="I771" s="13" t="s">
        <v>7501</v>
      </c>
      <c r="J771" s="13" t="s">
        <v>75</v>
      </c>
      <c r="K771" s="13" t="s">
        <v>35</v>
      </c>
      <c r="L771" s="25" t="str">
        <f>VLOOKUP($K771,TONG_SL!$A:$D,2,0)</f>
        <v>Tai heo muối 200g</v>
      </c>
      <c r="N771" s="25" t="str">
        <f t="shared" si="98"/>
        <v>K-C6</v>
      </c>
      <c r="Q771" s="25" t="str">
        <f>VLOOKUP(K771,TONG_SL!$A:$D,3,0)</f>
        <v>Túi</v>
      </c>
      <c r="R771" s="54">
        <v>2</v>
      </c>
      <c r="T771" s="1">
        <f>VLOOKUP(VLOOKUP(G771,Ma_KH!$A:$R,18,0)&amp;K771,Gia_MB!$A:$F,6,0)</f>
        <v>55595</v>
      </c>
      <c r="U771" s="14">
        <f t="shared" si="100"/>
        <v>111190</v>
      </c>
      <c r="W771" s="64">
        <f t="shared" si="99"/>
        <v>0</v>
      </c>
      <c r="X771" s="3" t="str">
        <f t="shared" si="101"/>
        <v>8</v>
      </c>
      <c r="Z771" s="14">
        <f t="shared" si="102"/>
        <v>8895.2000000000007</v>
      </c>
      <c r="AA771" s="7">
        <f>VLOOKUP(G771,Ma_KH!$A:$R,14,0)</f>
        <v>60</v>
      </c>
      <c r="AD771" s="7" t="str">
        <f>IFERROR(VLOOKUP(J771,'Chuyển Mã'!$B$3:$C$9,2,0),"")</f>
        <v>Hà Nội</v>
      </c>
      <c r="AE771" s="7" t="str">
        <f t="shared" ref="AE771:AE834" si="103">IFERROR(L771,"")</f>
        <v>Tai heo muối 200g</v>
      </c>
      <c r="AF771" s="7">
        <f t="shared" ref="AF771:AF834" si="104">R771</f>
        <v>2</v>
      </c>
    </row>
    <row r="772" spans="1:32" x14ac:dyDescent="0.25">
      <c r="A772" s="11">
        <v>45903</v>
      </c>
      <c r="B772" s="25">
        <v>4176337826</v>
      </c>
      <c r="C772" s="12" t="s">
        <v>7214</v>
      </c>
      <c r="D772" s="16">
        <f t="shared" ref="D772:D835" si="105">IF(A772="","",A772)</f>
        <v>45903</v>
      </c>
      <c r="G772" s="13" t="s">
        <v>7500</v>
      </c>
      <c r="I772" s="13" t="s">
        <v>7501</v>
      </c>
      <c r="J772" s="13" t="s">
        <v>75</v>
      </c>
      <c r="K772" s="13" t="s">
        <v>39</v>
      </c>
      <c r="L772" s="25" t="str">
        <f>VLOOKUP($K772,TONG_SL!$A:$D,2,0)</f>
        <v>Chả cốm 300g</v>
      </c>
      <c r="N772" s="25" t="str">
        <f t="shared" si="98"/>
        <v>K-C6</v>
      </c>
      <c r="Q772" s="25" t="str">
        <f>VLOOKUP(K772,TONG_SL!$A:$D,3,0)</f>
        <v>Túi</v>
      </c>
      <c r="R772" s="54">
        <v>2</v>
      </c>
      <c r="T772" s="1">
        <f>VLOOKUP(VLOOKUP(G772,Ma_KH!$A:$R,18,0)&amp;K772,Gia_MB!$A:$F,6,0)</f>
        <v>74250</v>
      </c>
      <c r="U772" s="14">
        <f t="shared" si="100"/>
        <v>148500</v>
      </c>
      <c r="W772" s="64">
        <f t="shared" si="99"/>
        <v>0</v>
      </c>
      <c r="X772" s="3" t="str">
        <f t="shared" si="101"/>
        <v>8</v>
      </c>
      <c r="Z772" s="14">
        <f t="shared" si="102"/>
        <v>11880</v>
      </c>
      <c r="AA772" s="7">
        <f>VLOOKUP(G772,Ma_KH!$A:$R,14,0)</f>
        <v>60</v>
      </c>
      <c r="AD772" s="7" t="str">
        <f>IFERROR(VLOOKUP(J772,'Chuyển Mã'!$B$3:$C$9,2,0),"")</f>
        <v>Hà Nội</v>
      </c>
      <c r="AE772" s="7" t="str">
        <f t="shared" si="103"/>
        <v>Chả cốm 300g</v>
      </c>
      <c r="AF772" s="7">
        <f t="shared" si="104"/>
        <v>2</v>
      </c>
    </row>
    <row r="773" spans="1:32" x14ac:dyDescent="0.25">
      <c r="A773" s="11">
        <v>45903</v>
      </c>
      <c r="B773" s="25">
        <v>4176337826</v>
      </c>
      <c r="C773" s="12" t="s">
        <v>7214</v>
      </c>
      <c r="D773" s="16">
        <f t="shared" si="105"/>
        <v>45903</v>
      </c>
      <c r="G773" s="13" t="s">
        <v>7500</v>
      </c>
      <c r="I773" s="13" t="s">
        <v>7501</v>
      </c>
      <c r="J773" s="13" t="s">
        <v>75</v>
      </c>
      <c r="K773" s="13" t="s">
        <v>32</v>
      </c>
      <c r="L773" s="25" t="str">
        <f>VLOOKUP($K773,TONG_SL!$A:$D,2,0)</f>
        <v>Giò Tai Lưỡi Xào 250</v>
      </c>
      <c r="N773" s="25" t="str">
        <f t="shared" ref="N773:N836" si="106">IF($B773&lt;&gt;"","K-C6","")</f>
        <v>K-C6</v>
      </c>
      <c r="Q773" s="25" t="str">
        <f>VLOOKUP(K773,TONG_SL!$A:$D,3,0)</f>
        <v>Túi</v>
      </c>
      <c r="R773" s="54">
        <v>3</v>
      </c>
      <c r="T773" s="1">
        <f>VLOOKUP(VLOOKUP(G773,Ma_KH!$A:$R,18,0)&amp;K773,Gia_MB!$A:$F,6,0)</f>
        <v>50183</v>
      </c>
      <c r="U773" s="14">
        <f t="shared" si="100"/>
        <v>150549</v>
      </c>
      <c r="W773" s="64">
        <f t="shared" ref="W773:W836" si="107">U773*V773</f>
        <v>0</v>
      </c>
      <c r="X773" s="3" t="str">
        <f t="shared" si="101"/>
        <v>8</v>
      </c>
      <c r="Z773" s="14">
        <f t="shared" si="102"/>
        <v>12043.92</v>
      </c>
      <c r="AA773" s="7">
        <f>VLOOKUP(G773,Ma_KH!$A:$R,14,0)</f>
        <v>60</v>
      </c>
      <c r="AD773" s="7" t="str">
        <f>IFERROR(VLOOKUP(J773,'Chuyển Mã'!$B$3:$C$9,2,0),"")</f>
        <v>Hà Nội</v>
      </c>
      <c r="AE773" s="7" t="str">
        <f t="shared" si="103"/>
        <v>Giò Tai Lưỡi Xào 250</v>
      </c>
      <c r="AF773" s="7">
        <f t="shared" si="104"/>
        <v>3</v>
      </c>
    </row>
    <row r="774" spans="1:32" x14ac:dyDescent="0.25">
      <c r="A774" s="11">
        <v>45903</v>
      </c>
      <c r="B774" s="25">
        <v>4176337826</v>
      </c>
      <c r="C774" s="12" t="s">
        <v>7214</v>
      </c>
      <c r="D774" s="16">
        <f t="shared" si="105"/>
        <v>45903</v>
      </c>
      <c r="G774" s="13" t="s">
        <v>7500</v>
      </c>
      <c r="I774" s="13" t="s">
        <v>7501</v>
      </c>
      <c r="J774" s="13" t="s">
        <v>75</v>
      </c>
      <c r="K774" s="13" t="s">
        <v>51</v>
      </c>
      <c r="L774" s="25" t="str">
        <f>VLOOKUP($K774,TONG_SL!$A:$D,2,0)</f>
        <v>Mọc Nấm Hương 250g</v>
      </c>
      <c r="N774" s="25" t="str">
        <f t="shared" si="106"/>
        <v>K-C6</v>
      </c>
      <c r="Q774" s="25" t="str">
        <f>VLOOKUP(K774,TONG_SL!$A:$D,3,0)</f>
        <v>Túi</v>
      </c>
      <c r="R774" s="54">
        <v>3</v>
      </c>
      <c r="T774" s="1">
        <f>VLOOKUP(VLOOKUP(G774,Ma_KH!$A:$R,18,0)&amp;K774,Gia_MB!$A:$F,6,0)</f>
        <v>46000</v>
      </c>
      <c r="U774" s="14">
        <f t="shared" si="100"/>
        <v>138000</v>
      </c>
      <c r="W774" s="64">
        <f t="shared" si="107"/>
        <v>0</v>
      </c>
      <c r="X774" s="3" t="str">
        <f t="shared" si="101"/>
        <v>8</v>
      </c>
      <c r="Z774" s="14">
        <f t="shared" si="102"/>
        <v>11040</v>
      </c>
      <c r="AA774" s="7">
        <f>VLOOKUP(G774,Ma_KH!$A:$R,14,0)</f>
        <v>60</v>
      </c>
      <c r="AD774" s="7" t="str">
        <f>IFERROR(VLOOKUP(J774,'Chuyển Mã'!$B$3:$C$9,2,0),"")</f>
        <v>Hà Nội</v>
      </c>
      <c r="AE774" s="7" t="str">
        <f t="shared" si="103"/>
        <v>Mọc Nấm Hương 250g</v>
      </c>
      <c r="AF774" s="7">
        <f t="shared" si="104"/>
        <v>3</v>
      </c>
    </row>
    <row r="775" spans="1:32" x14ac:dyDescent="0.25">
      <c r="A775" s="11">
        <v>45903</v>
      </c>
      <c r="B775" s="25">
        <v>4176339000</v>
      </c>
      <c r="C775" s="12" t="s">
        <v>7214</v>
      </c>
      <c r="D775" s="16">
        <f t="shared" si="105"/>
        <v>45903</v>
      </c>
      <c r="G775" s="13" t="s">
        <v>7502</v>
      </c>
      <c r="I775" s="13" t="s">
        <v>7503</v>
      </c>
      <c r="J775" s="13" t="s">
        <v>75</v>
      </c>
      <c r="K775" s="13" t="s">
        <v>27</v>
      </c>
      <c r="L775" s="25" t="str">
        <f>VLOOKUP($K775,TONG_SL!$A:$D,2,0)</f>
        <v>Chân giò heo muối 300g</v>
      </c>
      <c r="N775" s="25" t="str">
        <f t="shared" si="106"/>
        <v>K-C6</v>
      </c>
      <c r="Q775" s="25" t="str">
        <f>VLOOKUP(K775,TONG_SL!$A:$D,3,0)</f>
        <v>Túi</v>
      </c>
      <c r="R775" s="54">
        <v>6</v>
      </c>
      <c r="T775" s="1">
        <f>VLOOKUP(VLOOKUP(G775,Ma_KH!$A:$R,18,0)&amp;K775,Gia_MB!$A:$F,6,0)</f>
        <v>73431</v>
      </c>
      <c r="U775" s="14">
        <f t="shared" si="100"/>
        <v>440586</v>
      </c>
      <c r="W775" s="64">
        <f t="shared" si="107"/>
        <v>0</v>
      </c>
      <c r="X775" s="3" t="str">
        <f t="shared" si="101"/>
        <v>8</v>
      </c>
      <c r="Z775" s="14">
        <f t="shared" si="102"/>
        <v>35246.879999999997</v>
      </c>
      <c r="AA775" s="7">
        <f>VLOOKUP(G775,Ma_KH!$A:$R,14,0)</f>
        <v>60</v>
      </c>
      <c r="AD775" s="7" t="str">
        <f>IFERROR(VLOOKUP(J775,'Chuyển Mã'!$B$3:$C$9,2,0),"")</f>
        <v>Hà Nội</v>
      </c>
      <c r="AE775" s="7" t="str">
        <f t="shared" si="103"/>
        <v>Chân giò heo muối 300g</v>
      </c>
      <c r="AF775" s="7">
        <f t="shared" si="104"/>
        <v>6</v>
      </c>
    </row>
    <row r="776" spans="1:32" x14ac:dyDescent="0.25">
      <c r="A776" s="11">
        <v>45903</v>
      </c>
      <c r="B776" s="25">
        <v>4176339000</v>
      </c>
      <c r="C776" s="12" t="s">
        <v>7214</v>
      </c>
      <c r="D776" s="16">
        <f t="shared" si="105"/>
        <v>45903</v>
      </c>
      <c r="G776" s="13" t="s">
        <v>7502</v>
      </c>
      <c r="I776" s="13" t="s">
        <v>7503</v>
      </c>
      <c r="J776" s="13" t="s">
        <v>75</v>
      </c>
      <c r="K776" s="13" t="s">
        <v>51</v>
      </c>
      <c r="L776" s="25" t="str">
        <f>VLOOKUP($K776,TONG_SL!$A:$D,2,0)</f>
        <v>Mọc Nấm Hương 250g</v>
      </c>
      <c r="N776" s="25" t="str">
        <f t="shared" si="106"/>
        <v>K-C6</v>
      </c>
      <c r="Q776" s="25" t="str">
        <f>VLOOKUP(K776,TONG_SL!$A:$D,3,0)</f>
        <v>Túi</v>
      </c>
      <c r="R776" s="54">
        <v>6</v>
      </c>
      <c r="T776" s="1">
        <f>VLOOKUP(VLOOKUP(G776,Ma_KH!$A:$R,18,0)&amp;K776,Gia_MB!$A:$F,6,0)</f>
        <v>46000</v>
      </c>
      <c r="U776" s="14">
        <f t="shared" si="100"/>
        <v>276000</v>
      </c>
      <c r="W776" s="64">
        <f t="shared" si="107"/>
        <v>0</v>
      </c>
      <c r="X776" s="3" t="str">
        <f t="shared" si="101"/>
        <v>8</v>
      </c>
      <c r="Z776" s="14">
        <f t="shared" si="102"/>
        <v>22080</v>
      </c>
      <c r="AA776" s="7">
        <f>VLOOKUP(G776,Ma_KH!$A:$R,14,0)</f>
        <v>60</v>
      </c>
      <c r="AD776" s="7" t="str">
        <f>IFERROR(VLOOKUP(J776,'Chuyển Mã'!$B$3:$C$9,2,0),"")</f>
        <v>Hà Nội</v>
      </c>
      <c r="AE776" s="7" t="str">
        <f t="shared" si="103"/>
        <v>Mọc Nấm Hương 250g</v>
      </c>
      <c r="AF776" s="7">
        <f t="shared" si="104"/>
        <v>6</v>
      </c>
    </row>
    <row r="777" spans="1:32" x14ac:dyDescent="0.25">
      <c r="A777" s="11">
        <v>45903</v>
      </c>
      <c r="B777" s="25">
        <v>4176337590</v>
      </c>
      <c r="C777" s="12" t="s">
        <v>7214</v>
      </c>
      <c r="D777" s="16">
        <f t="shared" si="105"/>
        <v>45903</v>
      </c>
      <c r="G777" s="13" t="s">
        <v>975</v>
      </c>
      <c r="I777" s="13" t="s">
        <v>7504</v>
      </c>
      <c r="J777" s="13" t="s">
        <v>75</v>
      </c>
      <c r="K777" s="13" t="s">
        <v>39</v>
      </c>
      <c r="L777" s="25" t="str">
        <f>VLOOKUP($K777,TONG_SL!$A:$D,2,0)</f>
        <v>Chả cốm 300g</v>
      </c>
      <c r="N777" s="25" t="str">
        <f t="shared" si="106"/>
        <v>K-C6</v>
      </c>
      <c r="Q777" s="25" t="str">
        <f>VLOOKUP(K777,TONG_SL!$A:$D,3,0)</f>
        <v>Túi</v>
      </c>
      <c r="R777" s="54">
        <v>2</v>
      </c>
      <c r="T777" s="1">
        <f>VLOOKUP(VLOOKUP(G777,Ma_KH!$A:$R,18,0)&amp;K777,Gia_MB!$A:$F,6,0)</f>
        <v>74250</v>
      </c>
      <c r="U777" s="14">
        <f t="shared" si="100"/>
        <v>148500</v>
      </c>
      <c r="W777" s="64">
        <f t="shared" si="107"/>
        <v>0</v>
      </c>
      <c r="X777" s="3" t="str">
        <f t="shared" si="101"/>
        <v>8</v>
      </c>
      <c r="Z777" s="14">
        <f t="shared" si="102"/>
        <v>11880</v>
      </c>
      <c r="AA777" s="7">
        <f>VLOOKUP(G777,Ma_KH!$A:$R,14,0)</f>
        <v>60</v>
      </c>
      <c r="AD777" s="7" t="str">
        <f>IFERROR(VLOOKUP(J777,'Chuyển Mã'!$B$3:$C$9,2,0),"")</f>
        <v>Hà Nội</v>
      </c>
      <c r="AE777" s="7" t="str">
        <f t="shared" si="103"/>
        <v>Chả cốm 300g</v>
      </c>
      <c r="AF777" s="7">
        <f t="shared" si="104"/>
        <v>2</v>
      </c>
    </row>
    <row r="778" spans="1:32" x14ac:dyDescent="0.25">
      <c r="A778" s="11">
        <v>45903</v>
      </c>
      <c r="B778" s="25">
        <v>4176337590</v>
      </c>
      <c r="C778" s="12" t="s">
        <v>7214</v>
      </c>
      <c r="D778" s="16">
        <f t="shared" si="105"/>
        <v>45903</v>
      </c>
      <c r="G778" s="13" t="s">
        <v>975</v>
      </c>
      <c r="I778" s="13" t="s">
        <v>7504</v>
      </c>
      <c r="J778" s="13" t="s">
        <v>75</v>
      </c>
      <c r="K778" s="13" t="s">
        <v>30</v>
      </c>
      <c r="L778" s="25" t="str">
        <f>VLOOKUP($K778,TONG_SL!$A:$D,2,0)</f>
        <v>Gà muối 500g</v>
      </c>
      <c r="N778" s="25" t="str">
        <f t="shared" si="106"/>
        <v>K-C6</v>
      </c>
      <c r="Q778" s="25" t="str">
        <f>VLOOKUP(K778,TONG_SL!$A:$D,3,0)</f>
        <v>Túi</v>
      </c>
      <c r="R778" s="54">
        <v>2</v>
      </c>
      <c r="T778" s="1">
        <f>VLOOKUP(VLOOKUP(G778,Ma_KH!$A:$R,18,0)&amp;K778,Gia_MB!$A:$F,6,0)</f>
        <v>111058</v>
      </c>
      <c r="U778" s="14">
        <f t="shared" si="100"/>
        <v>222116</v>
      </c>
      <c r="W778" s="64">
        <f t="shared" si="107"/>
        <v>0</v>
      </c>
      <c r="X778" s="3" t="str">
        <f t="shared" si="101"/>
        <v>8</v>
      </c>
      <c r="Z778" s="14">
        <f t="shared" si="102"/>
        <v>17769.28</v>
      </c>
      <c r="AA778" s="7">
        <f>VLOOKUP(G778,Ma_KH!$A:$R,14,0)</f>
        <v>60</v>
      </c>
      <c r="AD778" s="7" t="str">
        <f>IFERROR(VLOOKUP(J778,'Chuyển Mã'!$B$3:$C$9,2,0),"")</f>
        <v>Hà Nội</v>
      </c>
      <c r="AE778" s="7" t="str">
        <f t="shared" si="103"/>
        <v>Gà muối 500g</v>
      </c>
      <c r="AF778" s="7">
        <f t="shared" si="104"/>
        <v>2</v>
      </c>
    </row>
    <row r="779" spans="1:32" x14ac:dyDescent="0.25">
      <c r="A779" s="11">
        <v>45903</v>
      </c>
      <c r="B779" s="25">
        <v>4176337590</v>
      </c>
      <c r="C779" s="12" t="s">
        <v>7214</v>
      </c>
      <c r="D779" s="16">
        <f t="shared" si="105"/>
        <v>45903</v>
      </c>
      <c r="G779" s="13" t="s">
        <v>975</v>
      </c>
      <c r="I779" s="13" t="s">
        <v>7504</v>
      </c>
      <c r="J779" s="13" t="s">
        <v>75</v>
      </c>
      <c r="K779" s="13" t="s">
        <v>27</v>
      </c>
      <c r="L779" s="25" t="str">
        <f>VLOOKUP($K779,TONG_SL!$A:$D,2,0)</f>
        <v>Chân giò heo muối 300g</v>
      </c>
      <c r="N779" s="25" t="str">
        <f t="shared" si="106"/>
        <v>K-C6</v>
      </c>
      <c r="Q779" s="25" t="str">
        <f>VLOOKUP(K779,TONG_SL!$A:$D,3,0)</f>
        <v>Túi</v>
      </c>
      <c r="R779" s="54">
        <v>7</v>
      </c>
      <c r="T779" s="1">
        <f>VLOOKUP(VLOOKUP(G779,Ma_KH!$A:$R,18,0)&amp;K779,Gia_MB!$A:$F,6,0)</f>
        <v>73431</v>
      </c>
      <c r="U779" s="14">
        <f t="shared" si="100"/>
        <v>514017</v>
      </c>
      <c r="W779" s="64">
        <f t="shared" si="107"/>
        <v>0</v>
      </c>
      <c r="X779" s="3" t="str">
        <f t="shared" si="101"/>
        <v>8</v>
      </c>
      <c r="Z779" s="14">
        <f t="shared" si="102"/>
        <v>41121.360000000001</v>
      </c>
      <c r="AA779" s="7">
        <f>VLOOKUP(G779,Ma_KH!$A:$R,14,0)</f>
        <v>60</v>
      </c>
      <c r="AD779" s="7" t="str">
        <f>IFERROR(VLOOKUP(J779,'Chuyển Mã'!$B$3:$C$9,2,0),"")</f>
        <v>Hà Nội</v>
      </c>
      <c r="AE779" s="7" t="str">
        <f t="shared" si="103"/>
        <v>Chân giò heo muối 300g</v>
      </c>
      <c r="AF779" s="7">
        <f t="shared" si="104"/>
        <v>7</v>
      </c>
    </row>
    <row r="780" spans="1:32" x14ac:dyDescent="0.25">
      <c r="A780" s="11">
        <v>45903</v>
      </c>
      <c r="B780" s="25">
        <v>4176337590</v>
      </c>
      <c r="C780" s="12" t="s">
        <v>7214</v>
      </c>
      <c r="D780" s="16">
        <f t="shared" si="105"/>
        <v>45903</v>
      </c>
      <c r="G780" s="13" t="s">
        <v>975</v>
      </c>
      <c r="I780" s="13" t="s">
        <v>7504</v>
      </c>
      <c r="J780" s="13" t="s">
        <v>75</v>
      </c>
      <c r="K780" s="13" t="s">
        <v>51</v>
      </c>
      <c r="L780" s="25" t="str">
        <f>VLOOKUP($K780,TONG_SL!$A:$D,2,0)</f>
        <v>Mọc Nấm Hương 250g</v>
      </c>
      <c r="N780" s="25" t="str">
        <f t="shared" si="106"/>
        <v>K-C6</v>
      </c>
      <c r="Q780" s="25" t="str">
        <f>VLOOKUP(K780,TONG_SL!$A:$D,3,0)</f>
        <v>Túi</v>
      </c>
      <c r="R780" s="54">
        <v>3</v>
      </c>
      <c r="T780" s="1">
        <f>VLOOKUP(VLOOKUP(G780,Ma_KH!$A:$R,18,0)&amp;K780,Gia_MB!$A:$F,6,0)</f>
        <v>46000</v>
      </c>
      <c r="U780" s="14">
        <f t="shared" si="100"/>
        <v>138000</v>
      </c>
      <c r="W780" s="64">
        <f t="shared" si="107"/>
        <v>0</v>
      </c>
      <c r="X780" s="3" t="str">
        <f t="shared" si="101"/>
        <v>8</v>
      </c>
      <c r="Z780" s="14">
        <f t="shared" si="102"/>
        <v>11040</v>
      </c>
      <c r="AA780" s="7">
        <f>VLOOKUP(G780,Ma_KH!$A:$R,14,0)</f>
        <v>60</v>
      </c>
      <c r="AD780" s="7" t="str">
        <f>IFERROR(VLOOKUP(J780,'Chuyển Mã'!$B$3:$C$9,2,0),"")</f>
        <v>Hà Nội</v>
      </c>
      <c r="AE780" s="7" t="str">
        <f t="shared" si="103"/>
        <v>Mọc Nấm Hương 250g</v>
      </c>
      <c r="AF780" s="7">
        <f t="shared" si="104"/>
        <v>3</v>
      </c>
    </row>
    <row r="781" spans="1:32" x14ac:dyDescent="0.25">
      <c r="A781" s="11">
        <v>45903</v>
      </c>
      <c r="B781" s="25">
        <v>4175938582</v>
      </c>
      <c r="C781" s="12" t="s">
        <v>7214</v>
      </c>
      <c r="D781" s="16">
        <f t="shared" si="105"/>
        <v>45903</v>
      </c>
      <c r="G781" s="13" t="s">
        <v>1693</v>
      </c>
      <c r="I781" s="13" t="s">
        <v>7505</v>
      </c>
      <c r="J781" s="13" t="s">
        <v>75</v>
      </c>
      <c r="K781" s="13" t="s">
        <v>32</v>
      </c>
      <c r="L781" s="25" t="str">
        <f>VLOOKUP($K781,TONG_SL!$A:$D,2,0)</f>
        <v>Giò Tai Lưỡi Xào 250</v>
      </c>
      <c r="N781" s="25" t="str">
        <f t="shared" si="106"/>
        <v>K-C6</v>
      </c>
      <c r="Q781" s="25" t="str">
        <f>VLOOKUP(K781,TONG_SL!$A:$D,3,0)</f>
        <v>Túi</v>
      </c>
      <c r="R781" s="54">
        <v>4</v>
      </c>
      <c r="T781" s="1">
        <f>VLOOKUP(VLOOKUP(G781,Ma_KH!$A:$R,18,0)&amp;K781,Gia_MB!$A:$F,6,0)</f>
        <v>50183</v>
      </c>
      <c r="U781" s="14">
        <f t="shared" si="100"/>
        <v>200732</v>
      </c>
      <c r="W781" s="64">
        <f t="shared" si="107"/>
        <v>0</v>
      </c>
      <c r="X781" s="3" t="str">
        <f t="shared" si="101"/>
        <v>8</v>
      </c>
      <c r="Z781" s="14">
        <f t="shared" si="102"/>
        <v>16058.56</v>
      </c>
      <c r="AA781" s="7">
        <f>VLOOKUP(G781,Ma_KH!$A:$R,14,0)</f>
        <v>60</v>
      </c>
      <c r="AD781" s="7" t="str">
        <f>IFERROR(VLOOKUP(J781,'Chuyển Mã'!$B$3:$C$9,2,0),"")</f>
        <v>Hà Nội</v>
      </c>
      <c r="AE781" s="7" t="str">
        <f t="shared" si="103"/>
        <v>Giò Tai Lưỡi Xào 250</v>
      </c>
      <c r="AF781" s="7">
        <f t="shared" si="104"/>
        <v>4</v>
      </c>
    </row>
    <row r="782" spans="1:32" x14ac:dyDescent="0.25">
      <c r="A782" s="11">
        <v>45903</v>
      </c>
      <c r="B782" s="25">
        <v>4175938582</v>
      </c>
      <c r="C782" s="12" t="s">
        <v>7214</v>
      </c>
      <c r="D782" s="16">
        <f t="shared" si="105"/>
        <v>45903</v>
      </c>
      <c r="G782" s="13" t="s">
        <v>1693</v>
      </c>
      <c r="I782" s="13" t="s">
        <v>7505</v>
      </c>
      <c r="J782" s="13" t="s">
        <v>75</v>
      </c>
      <c r="K782" s="13" t="s">
        <v>39</v>
      </c>
      <c r="L782" s="25" t="str">
        <f>VLOOKUP($K782,TONG_SL!$A:$D,2,0)</f>
        <v>Chả cốm 300g</v>
      </c>
      <c r="N782" s="25" t="str">
        <f t="shared" si="106"/>
        <v>K-C6</v>
      </c>
      <c r="Q782" s="25" t="str">
        <f>VLOOKUP(K782,TONG_SL!$A:$D,3,0)</f>
        <v>Túi</v>
      </c>
      <c r="R782" s="54">
        <v>3</v>
      </c>
      <c r="T782" s="1">
        <f>VLOOKUP(VLOOKUP(G782,Ma_KH!$A:$R,18,0)&amp;K782,Gia_MB!$A:$F,6,0)</f>
        <v>74250</v>
      </c>
      <c r="U782" s="14">
        <f t="shared" ref="U782:U845" si="108">T782*R782</f>
        <v>222750</v>
      </c>
      <c r="W782" s="64">
        <f t="shared" si="107"/>
        <v>0</v>
      </c>
      <c r="X782" s="3" t="str">
        <f t="shared" ref="X782:X845" si="109">IF(B782&lt;&gt;"","8","0")</f>
        <v>8</v>
      </c>
      <c r="Z782" s="14">
        <f t="shared" ref="Z782:Z845" si="110">U782*X782%</f>
        <v>17820</v>
      </c>
      <c r="AA782" s="7">
        <f>VLOOKUP(G782,Ma_KH!$A:$R,14,0)</f>
        <v>60</v>
      </c>
      <c r="AD782" s="7" t="str">
        <f>IFERROR(VLOOKUP(J782,'Chuyển Mã'!$B$3:$C$9,2,0),"")</f>
        <v>Hà Nội</v>
      </c>
      <c r="AE782" s="7" t="str">
        <f t="shared" si="103"/>
        <v>Chả cốm 300g</v>
      </c>
      <c r="AF782" s="7">
        <f t="shared" si="104"/>
        <v>3</v>
      </c>
    </row>
    <row r="783" spans="1:32" x14ac:dyDescent="0.25">
      <c r="A783" s="11">
        <v>45903</v>
      </c>
      <c r="B783" s="25">
        <v>4175938582</v>
      </c>
      <c r="C783" s="12" t="s">
        <v>7214</v>
      </c>
      <c r="D783" s="16">
        <f t="shared" si="105"/>
        <v>45903</v>
      </c>
      <c r="G783" s="13" t="s">
        <v>1693</v>
      </c>
      <c r="I783" s="13" t="s">
        <v>7505</v>
      </c>
      <c r="J783" s="13" t="s">
        <v>75</v>
      </c>
      <c r="K783" s="13" t="s">
        <v>27</v>
      </c>
      <c r="L783" s="25" t="str">
        <f>VLOOKUP($K783,TONG_SL!$A:$D,2,0)</f>
        <v>Chân giò heo muối 300g</v>
      </c>
      <c r="N783" s="25" t="str">
        <f t="shared" si="106"/>
        <v>K-C6</v>
      </c>
      <c r="Q783" s="25" t="str">
        <f>VLOOKUP(K783,TONG_SL!$A:$D,3,0)</f>
        <v>Túi</v>
      </c>
      <c r="R783" s="54">
        <v>4</v>
      </c>
      <c r="T783" s="1">
        <f>VLOOKUP(VLOOKUP(G783,Ma_KH!$A:$R,18,0)&amp;K783,Gia_MB!$A:$F,6,0)</f>
        <v>73431</v>
      </c>
      <c r="U783" s="14">
        <f t="shared" si="108"/>
        <v>293724</v>
      </c>
      <c r="W783" s="64">
        <f t="shared" si="107"/>
        <v>0</v>
      </c>
      <c r="X783" s="3" t="str">
        <f t="shared" si="109"/>
        <v>8</v>
      </c>
      <c r="Z783" s="14">
        <f t="shared" si="110"/>
        <v>23497.920000000002</v>
      </c>
      <c r="AA783" s="7">
        <f>VLOOKUP(G783,Ma_KH!$A:$R,14,0)</f>
        <v>60</v>
      </c>
      <c r="AD783" s="7" t="str">
        <f>IFERROR(VLOOKUP(J783,'Chuyển Mã'!$B$3:$C$9,2,0),"")</f>
        <v>Hà Nội</v>
      </c>
      <c r="AE783" s="7" t="str">
        <f t="shared" si="103"/>
        <v>Chân giò heo muối 300g</v>
      </c>
      <c r="AF783" s="7">
        <f t="shared" si="104"/>
        <v>4</v>
      </c>
    </row>
    <row r="784" spans="1:32" x14ac:dyDescent="0.25">
      <c r="A784" s="11">
        <v>45904</v>
      </c>
      <c r="B784" s="25">
        <v>56529</v>
      </c>
      <c r="C784" s="12" t="s">
        <v>7214</v>
      </c>
      <c r="D784" s="16">
        <f t="shared" si="105"/>
        <v>45904</v>
      </c>
      <c r="G784" s="13" t="s">
        <v>7506</v>
      </c>
      <c r="I784" s="13" t="s">
        <v>7506</v>
      </c>
      <c r="J784" s="13" t="s">
        <v>1796</v>
      </c>
      <c r="K784" s="13" t="s">
        <v>27</v>
      </c>
      <c r="L784" s="25" t="str">
        <f>VLOOKUP($K784,TONG_SL!$A:$D,2,0)</f>
        <v>Chân giò heo muối 300g</v>
      </c>
      <c r="N784" s="25" t="str">
        <f t="shared" si="106"/>
        <v>K-C6</v>
      </c>
      <c r="Q784" s="25" t="str">
        <f>VLOOKUP(K784,TONG_SL!$A:$D,3,0)</f>
        <v>Túi</v>
      </c>
      <c r="R784" s="54">
        <v>40</v>
      </c>
      <c r="T784" s="1">
        <f>VLOOKUP(VLOOKUP(G784,Ma_KH!$A:$R,18,0)&amp;K784,Gia_MB!$A:$F,6,0)</f>
        <v>67556.52</v>
      </c>
      <c r="U784" s="14">
        <f t="shared" si="108"/>
        <v>2702260.8000000003</v>
      </c>
      <c r="W784" s="64">
        <f t="shared" si="107"/>
        <v>0</v>
      </c>
      <c r="X784" s="3" t="str">
        <f t="shared" si="109"/>
        <v>8</v>
      </c>
      <c r="Z784" s="14">
        <f t="shared" si="110"/>
        <v>216180.86400000003</v>
      </c>
      <c r="AA784" s="7">
        <f>VLOOKUP(G784,Ma_KH!$A:$R,14,0)</f>
        <v>1</v>
      </c>
      <c r="AD784" s="7" t="str">
        <f>IFERROR(VLOOKUP(J784,'Chuyển Mã'!$B$3:$C$9,2,0),"")</f>
        <v>Tỉnh</v>
      </c>
      <c r="AE784" s="7" t="str">
        <f t="shared" si="103"/>
        <v>Chân giò heo muối 300g</v>
      </c>
      <c r="AF784" s="7">
        <f t="shared" si="104"/>
        <v>40</v>
      </c>
    </row>
    <row r="785" spans="1:32" x14ac:dyDescent="0.25">
      <c r="A785" s="11">
        <v>45904</v>
      </c>
      <c r="B785" s="25">
        <v>56564</v>
      </c>
      <c r="C785" s="12" t="s">
        <v>7214</v>
      </c>
      <c r="D785" s="16">
        <f t="shared" si="105"/>
        <v>45904</v>
      </c>
      <c r="G785" s="13" t="s">
        <v>7353</v>
      </c>
      <c r="I785" s="13" t="s">
        <v>4622</v>
      </c>
      <c r="J785" s="13" t="s">
        <v>1796</v>
      </c>
      <c r="K785" s="13" t="s">
        <v>27</v>
      </c>
      <c r="L785" s="25" t="str">
        <f>VLOOKUP($K785,TONG_SL!$A:$D,2,0)</f>
        <v>Chân giò heo muối 300g</v>
      </c>
      <c r="N785" s="25" t="str">
        <f t="shared" si="106"/>
        <v>K-C6</v>
      </c>
      <c r="Q785" s="25" t="str">
        <f>VLOOKUP(K785,TONG_SL!$A:$D,3,0)</f>
        <v>Túi</v>
      </c>
      <c r="R785" s="54">
        <v>20</v>
      </c>
      <c r="T785" s="1">
        <f>VLOOKUP(VLOOKUP(G785,Ma_KH!$A:$R,18,0)&amp;K785,Gia_MB!$A:$F,6,0)</f>
        <v>66088</v>
      </c>
      <c r="U785" s="14">
        <f t="shared" si="108"/>
        <v>1321760</v>
      </c>
      <c r="W785" s="64">
        <f t="shared" si="107"/>
        <v>0</v>
      </c>
      <c r="X785" s="3" t="str">
        <f t="shared" si="109"/>
        <v>8</v>
      </c>
      <c r="Z785" s="14">
        <f t="shared" si="110"/>
        <v>105740.8</v>
      </c>
      <c r="AA785" s="7">
        <f>VLOOKUP(G785,Ma_KH!$A:$R,14,0)</f>
        <v>31</v>
      </c>
      <c r="AD785" s="7" t="str">
        <f>IFERROR(VLOOKUP(J785,'Chuyển Mã'!$B$3:$C$9,2,0),"")</f>
        <v>Tỉnh</v>
      </c>
      <c r="AE785" s="7" t="str">
        <f t="shared" si="103"/>
        <v>Chân giò heo muối 300g</v>
      </c>
      <c r="AF785" s="7">
        <f t="shared" si="104"/>
        <v>20</v>
      </c>
    </row>
    <row r="786" spans="1:32" x14ac:dyDescent="0.25">
      <c r="A786" s="11">
        <v>45904</v>
      </c>
      <c r="B786" s="25">
        <v>56564</v>
      </c>
      <c r="C786" s="12" t="s">
        <v>7214</v>
      </c>
      <c r="D786" s="16">
        <f t="shared" si="105"/>
        <v>45904</v>
      </c>
      <c r="G786" s="13" t="s">
        <v>7353</v>
      </c>
      <c r="I786" s="13" t="s">
        <v>4622</v>
      </c>
      <c r="J786" s="13" t="s">
        <v>1796</v>
      </c>
      <c r="K786" s="13" t="s">
        <v>547</v>
      </c>
      <c r="L786" s="25" t="str">
        <f>VLOOKUP($K786,TONG_SL!$A:$D,2,0)</f>
        <v>Chân giò heo muối 500g</v>
      </c>
      <c r="N786" s="25" t="str">
        <f t="shared" si="106"/>
        <v>K-C6</v>
      </c>
      <c r="Q786" s="25" t="str">
        <f>VLOOKUP(K786,TONG_SL!$A:$D,3,0)</f>
        <v>Túi</v>
      </c>
      <c r="R786" s="54">
        <v>15</v>
      </c>
      <c r="T786" s="1">
        <f>VLOOKUP(VLOOKUP(G786,Ma_KH!$A:$R,18,0)&amp;K786,Gia_MB!$A:$F,6,0)</f>
        <v>107159</v>
      </c>
      <c r="U786" s="14">
        <f t="shared" si="108"/>
        <v>1607385</v>
      </c>
      <c r="W786" s="64">
        <f t="shared" si="107"/>
        <v>0</v>
      </c>
      <c r="X786" s="3" t="str">
        <f t="shared" si="109"/>
        <v>8</v>
      </c>
      <c r="Z786" s="14">
        <f t="shared" si="110"/>
        <v>128590.8</v>
      </c>
      <c r="AA786" s="7">
        <f>VLOOKUP(G786,Ma_KH!$A:$R,14,0)</f>
        <v>31</v>
      </c>
      <c r="AD786" s="7" t="str">
        <f>IFERROR(VLOOKUP(J786,'Chuyển Mã'!$B$3:$C$9,2,0),"")</f>
        <v>Tỉnh</v>
      </c>
      <c r="AE786" s="7" t="str">
        <f t="shared" si="103"/>
        <v>Chân giò heo muối 500g</v>
      </c>
      <c r="AF786" s="7">
        <f t="shared" si="104"/>
        <v>15</v>
      </c>
    </row>
    <row r="787" spans="1:32" x14ac:dyDescent="0.25">
      <c r="A787" s="11">
        <v>45904</v>
      </c>
      <c r="B787" s="25">
        <v>56564</v>
      </c>
      <c r="C787" s="12" t="s">
        <v>7214</v>
      </c>
      <c r="D787" s="16">
        <f t="shared" si="105"/>
        <v>45904</v>
      </c>
      <c r="G787" s="13" t="s">
        <v>7353</v>
      </c>
      <c r="I787" s="13" t="s">
        <v>4622</v>
      </c>
      <c r="J787" s="13" t="s">
        <v>1796</v>
      </c>
      <c r="K787" s="13" t="s">
        <v>30</v>
      </c>
      <c r="L787" s="25" t="str">
        <f>VLOOKUP($K787,TONG_SL!$A:$D,2,0)</f>
        <v>Gà muối 500g</v>
      </c>
      <c r="N787" s="25" t="str">
        <f t="shared" si="106"/>
        <v>K-C6</v>
      </c>
      <c r="Q787" s="25" t="str">
        <f>VLOOKUP(K787,TONG_SL!$A:$D,3,0)</f>
        <v>Túi</v>
      </c>
      <c r="R787" s="54">
        <v>10</v>
      </c>
      <c r="T787" s="1">
        <f>VLOOKUP(VLOOKUP(G787,Ma_KH!$A:$R,18,0)&amp;K787,Gia_MB!$A:$F,6,0)</f>
        <v>99952</v>
      </c>
      <c r="U787" s="14">
        <f t="shared" si="108"/>
        <v>999520</v>
      </c>
      <c r="W787" s="64">
        <f t="shared" si="107"/>
        <v>0</v>
      </c>
      <c r="X787" s="3" t="str">
        <f t="shared" si="109"/>
        <v>8</v>
      </c>
      <c r="Z787" s="14">
        <f t="shared" si="110"/>
        <v>79961.600000000006</v>
      </c>
      <c r="AA787" s="7">
        <f>VLOOKUP(G787,Ma_KH!$A:$R,14,0)</f>
        <v>31</v>
      </c>
      <c r="AD787" s="7" t="str">
        <f>IFERROR(VLOOKUP(J787,'Chuyển Mã'!$B$3:$C$9,2,0),"")</f>
        <v>Tỉnh</v>
      </c>
      <c r="AE787" s="7" t="str">
        <f t="shared" si="103"/>
        <v>Gà muối 500g</v>
      </c>
      <c r="AF787" s="7">
        <f t="shared" si="104"/>
        <v>10</v>
      </c>
    </row>
    <row r="788" spans="1:32" x14ac:dyDescent="0.25">
      <c r="A788" s="11">
        <v>45904</v>
      </c>
      <c r="B788" s="25">
        <v>56568</v>
      </c>
      <c r="C788" s="12" t="s">
        <v>7214</v>
      </c>
      <c r="D788" s="16">
        <f t="shared" si="105"/>
        <v>45904</v>
      </c>
      <c r="G788" s="13" t="s">
        <v>545</v>
      </c>
      <c r="I788" s="13" t="s">
        <v>1918</v>
      </c>
      <c r="J788" s="13" t="s">
        <v>1796</v>
      </c>
      <c r="K788" s="13" t="s">
        <v>27</v>
      </c>
      <c r="L788" s="25" t="str">
        <f>VLOOKUP($K788,TONG_SL!$A:$D,2,0)</f>
        <v>Chân giò heo muối 300g</v>
      </c>
      <c r="N788" s="25" t="str">
        <f t="shared" si="106"/>
        <v>K-C6</v>
      </c>
      <c r="Q788" s="25" t="str">
        <f>VLOOKUP(K788,TONG_SL!$A:$D,3,0)</f>
        <v>Túi</v>
      </c>
      <c r="R788" s="54">
        <v>5</v>
      </c>
      <c r="T788" s="1">
        <f>VLOOKUP(VLOOKUP(G788,Ma_KH!$A:$R,18,0)&amp;K788,Gia_MB!$A:$F,6,0)</f>
        <v>69759</v>
      </c>
      <c r="U788" s="14">
        <f t="shared" si="108"/>
        <v>348795</v>
      </c>
      <c r="W788" s="64">
        <f t="shared" si="107"/>
        <v>0</v>
      </c>
      <c r="X788" s="3" t="str">
        <f t="shared" si="109"/>
        <v>8</v>
      </c>
      <c r="Z788" s="14">
        <f t="shared" si="110"/>
        <v>27903.600000000002</v>
      </c>
      <c r="AA788" s="7">
        <f>VLOOKUP(G788,Ma_KH!$A:$R,14,0)</f>
        <v>60</v>
      </c>
      <c r="AD788" s="7" t="str">
        <f>IFERROR(VLOOKUP(J788,'Chuyển Mã'!$B$3:$C$9,2,0),"")</f>
        <v>Tỉnh</v>
      </c>
      <c r="AE788" s="7" t="str">
        <f t="shared" si="103"/>
        <v>Chân giò heo muối 300g</v>
      </c>
      <c r="AF788" s="7">
        <f t="shared" si="104"/>
        <v>5</v>
      </c>
    </row>
    <row r="789" spans="1:32" x14ac:dyDescent="0.25">
      <c r="A789" s="11">
        <v>45904</v>
      </c>
      <c r="B789" s="25">
        <v>56568</v>
      </c>
      <c r="C789" s="12" t="s">
        <v>7214</v>
      </c>
      <c r="D789" s="16">
        <f t="shared" si="105"/>
        <v>45904</v>
      </c>
      <c r="G789" s="13" t="s">
        <v>7507</v>
      </c>
      <c r="I789" s="13" t="s">
        <v>1918</v>
      </c>
      <c r="J789" s="13" t="s">
        <v>1796</v>
      </c>
      <c r="K789" s="13" t="s">
        <v>30</v>
      </c>
      <c r="L789" s="25" t="str">
        <f>VLOOKUP($K789,TONG_SL!$A:$D,2,0)</f>
        <v>Gà muối 500g</v>
      </c>
      <c r="N789" s="25" t="str">
        <f t="shared" si="106"/>
        <v>K-C6</v>
      </c>
      <c r="Q789" s="25" t="str">
        <f>VLOOKUP(K789,TONG_SL!$A:$D,3,0)</f>
        <v>Túi</v>
      </c>
      <c r="R789" s="54">
        <v>10</v>
      </c>
      <c r="T789" s="1">
        <f>VLOOKUP(VLOOKUP(G789,Ma_KH!$A:$R,18,0)&amp;K789,Gia_MB!$A:$F,6,0)</f>
        <v>105505</v>
      </c>
      <c r="U789" s="14">
        <f t="shared" si="108"/>
        <v>1055050</v>
      </c>
      <c r="W789" s="64">
        <f t="shared" si="107"/>
        <v>0</v>
      </c>
      <c r="X789" s="3" t="str">
        <f t="shared" si="109"/>
        <v>8</v>
      </c>
      <c r="Z789" s="14">
        <f t="shared" si="110"/>
        <v>84404</v>
      </c>
      <c r="AA789" s="7">
        <f>VLOOKUP(G789,Ma_KH!$A:$R,14,0)</f>
        <v>60</v>
      </c>
      <c r="AD789" s="7" t="str">
        <f>IFERROR(VLOOKUP(J789,'Chuyển Mã'!$B$3:$C$9,2,0),"")</f>
        <v>Tỉnh</v>
      </c>
      <c r="AE789" s="7" t="str">
        <f t="shared" si="103"/>
        <v>Gà muối 500g</v>
      </c>
      <c r="AF789" s="7">
        <f t="shared" si="104"/>
        <v>10</v>
      </c>
    </row>
    <row r="790" spans="1:32" x14ac:dyDescent="0.25">
      <c r="A790" s="11">
        <v>45904</v>
      </c>
      <c r="B790" s="25">
        <v>56568</v>
      </c>
      <c r="C790" s="12" t="s">
        <v>7214</v>
      </c>
      <c r="D790" s="16">
        <f t="shared" si="105"/>
        <v>45904</v>
      </c>
      <c r="G790" s="13" t="s">
        <v>7507</v>
      </c>
      <c r="I790" s="13" t="s">
        <v>1918</v>
      </c>
      <c r="J790" s="13" t="s">
        <v>1796</v>
      </c>
      <c r="K790" s="13" t="s">
        <v>55</v>
      </c>
      <c r="L790" s="25" t="str">
        <f>VLOOKUP($K790,TONG_SL!$A:$D,2,0)</f>
        <v>Gà xì dầu 500g</v>
      </c>
      <c r="N790" s="25" t="str">
        <f t="shared" si="106"/>
        <v>K-C6</v>
      </c>
      <c r="Q790" s="25" t="str">
        <f>VLOOKUP(K790,TONG_SL!$A:$D,3,0)</f>
        <v>Túi</v>
      </c>
      <c r="R790" s="54">
        <v>3</v>
      </c>
      <c r="T790" s="1">
        <f>VLOOKUP(VLOOKUP(G790,Ma_KH!$A:$R,18,0)&amp;K790,Gia_MB!$A:$F,6,0)</f>
        <v>106026</v>
      </c>
      <c r="U790" s="14">
        <f t="shared" si="108"/>
        <v>318078</v>
      </c>
      <c r="W790" s="64">
        <f t="shared" si="107"/>
        <v>0</v>
      </c>
      <c r="X790" s="3" t="str">
        <f t="shared" si="109"/>
        <v>8</v>
      </c>
      <c r="Z790" s="14">
        <f t="shared" si="110"/>
        <v>25446.240000000002</v>
      </c>
      <c r="AA790" s="7">
        <f>VLOOKUP(G790,Ma_KH!$A:$R,14,0)</f>
        <v>60</v>
      </c>
      <c r="AD790" s="7" t="str">
        <f>IFERROR(VLOOKUP(J790,'Chuyển Mã'!$B$3:$C$9,2,0),"")</f>
        <v>Tỉnh</v>
      </c>
      <c r="AE790" s="7" t="str">
        <f t="shared" si="103"/>
        <v>Gà xì dầu 500g</v>
      </c>
      <c r="AF790" s="7">
        <f t="shared" si="104"/>
        <v>3</v>
      </c>
    </row>
    <row r="791" spans="1:32" x14ac:dyDescent="0.25">
      <c r="A791" s="11">
        <v>45904</v>
      </c>
      <c r="B791" s="25">
        <v>56568</v>
      </c>
      <c r="C791" s="12" t="s">
        <v>7214</v>
      </c>
      <c r="D791" s="16">
        <f t="shared" si="105"/>
        <v>45904</v>
      </c>
      <c r="G791" s="13" t="s">
        <v>7507</v>
      </c>
      <c r="I791" s="13" t="s">
        <v>1918</v>
      </c>
      <c r="J791" s="13" t="s">
        <v>1796</v>
      </c>
      <c r="K791" s="13" t="s">
        <v>547</v>
      </c>
      <c r="L791" s="25" t="str">
        <f>VLOOKUP($K791,TONG_SL!$A:$D,2,0)</f>
        <v>Chân giò heo muối 500g</v>
      </c>
      <c r="N791" s="25" t="str">
        <f t="shared" si="106"/>
        <v>K-C6</v>
      </c>
      <c r="Q791" s="25" t="str">
        <f>VLOOKUP(K791,TONG_SL!$A:$D,3,0)</f>
        <v>Túi</v>
      </c>
      <c r="R791" s="54">
        <v>6</v>
      </c>
      <c r="T791" s="1">
        <f>VLOOKUP(VLOOKUP(G791,Ma_KH!$A:$R,18,0)&amp;K791,Gia_MB!$A:$F,6,0)</f>
        <v>113113</v>
      </c>
      <c r="U791" s="14">
        <f t="shared" si="108"/>
        <v>678678</v>
      </c>
      <c r="W791" s="64">
        <f t="shared" si="107"/>
        <v>0</v>
      </c>
      <c r="X791" s="3" t="str">
        <f t="shared" si="109"/>
        <v>8</v>
      </c>
      <c r="Z791" s="14">
        <f t="shared" si="110"/>
        <v>54294.239999999998</v>
      </c>
      <c r="AA791" s="7">
        <f>VLOOKUP(G791,Ma_KH!$A:$R,14,0)</f>
        <v>60</v>
      </c>
      <c r="AD791" s="7" t="str">
        <f>IFERROR(VLOOKUP(J791,'Chuyển Mã'!$B$3:$C$9,2,0),"")</f>
        <v>Tỉnh</v>
      </c>
      <c r="AE791" s="7" t="str">
        <f t="shared" si="103"/>
        <v>Chân giò heo muối 500g</v>
      </c>
      <c r="AF791" s="7">
        <f t="shared" si="104"/>
        <v>6</v>
      </c>
    </row>
    <row r="792" spans="1:32" x14ac:dyDescent="0.25">
      <c r="A792" s="11">
        <v>45904</v>
      </c>
      <c r="B792" s="25">
        <v>56563</v>
      </c>
      <c r="C792" s="12" t="s">
        <v>7214</v>
      </c>
      <c r="D792" s="16">
        <f t="shared" si="105"/>
        <v>45904</v>
      </c>
      <c r="G792" s="13" t="s">
        <v>7353</v>
      </c>
      <c r="I792" s="13" t="s">
        <v>4608</v>
      </c>
      <c r="J792" s="13" t="s">
        <v>1796</v>
      </c>
      <c r="K792" s="13" t="s">
        <v>547</v>
      </c>
      <c r="L792" s="25" t="str">
        <f>VLOOKUP($K792,TONG_SL!$A:$D,2,0)</f>
        <v>Chân giò heo muối 500g</v>
      </c>
      <c r="N792" s="25" t="str">
        <f t="shared" si="106"/>
        <v>K-C6</v>
      </c>
      <c r="Q792" s="25" t="str">
        <f>VLOOKUP(K792,TONG_SL!$A:$D,3,0)</f>
        <v>Túi</v>
      </c>
      <c r="R792" s="54">
        <v>15</v>
      </c>
      <c r="T792" s="1">
        <f>VLOOKUP(VLOOKUP(G792,Ma_KH!$A:$R,18,0)&amp;K792,Gia_MB!$A:$F,6,0)</f>
        <v>107159</v>
      </c>
      <c r="U792" s="14">
        <f t="shared" si="108"/>
        <v>1607385</v>
      </c>
      <c r="W792" s="64">
        <f t="shared" si="107"/>
        <v>0</v>
      </c>
      <c r="X792" s="3" t="str">
        <f t="shared" si="109"/>
        <v>8</v>
      </c>
      <c r="Z792" s="14">
        <f t="shared" si="110"/>
        <v>128590.8</v>
      </c>
      <c r="AA792" s="7">
        <f>VLOOKUP(G792,Ma_KH!$A:$R,14,0)</f>
        <v>31</v>
      </c>
      <c r="AD792" s="7" t="str">
        <f>IFERROR(VLOOKUP(J792,'Chuyển Mã'!$B$3:$C$9,2,0),"")</f>
        <v>Tỉnh</v>
      </c>
      <c r="AE792" s="7" t="str">
        <f t="shared" si="103"/>
        <v>Chân giò heo muối 500g</v>
      </c>
      <c r="AF792" s="7">
        <f t="shared" si="104"/>
        <v>15</v>
      </c>
    </row>
    <row r="793" spans="1:32" x14ac:dyDescent="0.25">
      <c r="A793" s="11">
        <v>45904</v>
      </c>
      <c r="B793" s="25">
        <v>56563</v>
      </c>
      <c r="C793" s="12" t="s">
        <v>7214</v>
      </c>
      <c r="D793" s="16">
        <f t="shared" si="105"/>
        <v>45904</v>
      </c>
      <c r="G793" s="13" t="s">
        <v>7353</v>
      </c>
      <c r="I793" s="13" t="s">
        <v>4608</v>
      </c>
      <c r="J793" s="13" t="s">
        <v>1796</v>
      </c>
      <c r="K793" s="13" t="s">
        <v>27</v>
      </c>
      <c r="L793" s="25" t="str">
        <f>VLOOKUP($K793,TONG_SL!$A:$D,2,0)</f>
        <v>Chân giò heo muối 300g</v>
      </c>
      <c r="N793" s="25" t="str">
        <f t="shared" si="106"/>
        <v>K-C6</v>
      </c>
      <c r="Q793" s="25" t="str">
        <f>VLOOKUP(K793,TONG_SL!$A:$D,3,0)</f>
        <v>Túi</v>
      </c>
      <c r="R793" s="54">
        <v>50</v>
      </c>
      <c r="T793" s="1">
        <f>VLOOKUP(VLOOKUP(G793,Ma_KH!$A:$R,18,0)&amp;K793,Gia_MB!$A:$F,6,0)</f>
        <v>66088</v>
      </c>
      <c r="U793" s="14">
        <f t="shared" si="108"/>
        <v>3304400</v>
      </c>
      <c r="W793" s="64">
        <f t="shared" si="107"/>
        <v>0</v>
      </c>
      <c r="X793" s="3" t="str">
        <f t="shared" si="109"/>
        <v>8</v>
      </c>
      <c r="Z793" s="14">
        <f t="shared" si="110"/>
        <v>264352</v>
      </c>
      <c r="AA793" s="7">
        <f>VLOOKUP(G793,Ma_KH!$A:$R,14,0)</f>
        <v>31</v>
      </c>
      <c r="AD793" s="7" t="str">
        <f>IFERROR(VLOOKUP(J793,'Chuyển Mã'!$B$3:$C$9,2,0),"")</f>
        <v>Tỉnh</v>
      </c>
      <c r="AE793" s="7" t="str">
        <f t="shared" si="103"/>
        <v>Chân giò heo muối 300g</v>
      </c>
      <c r="AF793" s="7">
        <f t="shared" si="104"/>
        <v>50</v>
      </c>
    </row>
    <row r="794" spans="1:32" x14ac:dyDescent="0.25">
      <c r="A794" s="11">
        <v>45904</v>
      </c>
      <c r="B794" s="25">
        <v>56569</v>
      </c>
      <c r="C794" s="12" t="s">
        <v>7214</v>
      </c>
      <c r="D794" s="16">
        <f t="shared" si="105"/>
        <v>45904</v>
      </c>
      <c r="G794" s="13" t="s">
        <v>7353</v>
      </c>
      <c r="I794" s="13" t="s">
        <v>4608</v>
      </c>
      <c r="J794" s="13" t="s">
        <v>1796</v>
      </c>
      <c r="K794" s="13" t="s">
        <v>30</v>
      </c>
      <c r="L794" s="25" t="str">
        <f>VLOOKUP($K794,TONG_SL!$A:$D,2,0)</f>
        <v>Gà muối 500g</v>
      </c>
      <c r="N794" s="25" t="str">
        <f t="shared" si="106"/>
        <v>K-C6</v>
      </c>
      <c r="Q794" s="25" t="str">
        <f>VLOOKUP(K794,TONG_SL!$A:$D,3,0)</f>
        <v>Túi</v>
      </c>
      <c r="R794" s="54">
        <v>10</v>
      </c>
      <c r="T794" s="1">
        <f>VLOOKUP(VLOOKUP(G794,Ma_KH!$A:$R,18,0)&amp;K794,Gia_MB!$A:$F,6,0)</f>
        <v>99952</v>
      </c>
      <c r="U794" s="14">
        <f t="shared" si="108"/>
        <v>999520</v>
      </c>
      <c r="W794" s="64">
        <f t="shared" si="107"/>
        <v>0</v>
      </c>
      <c r="X794" s="3" t="str">
        <f t="shared" si="109"/>
        <v>8</v>
      </c>
      <c r="Z794" s="14">
        <f t="shared" si="110"/>
        <v>79961.600000000006</v>
      </c>
      <c r="AA794" s="7">
        <f>VLOOKUP(G794,Ma_KH!$A:$R,14,0)</f>
        <v>31</v>
      </c>
      <c r="AD794" s="7" t="str">
        <f>IFERROR(VLOOKUP(J794,'Chuyển Mã'!$B$3:$C$9,2,0),"")</f>
        <v>Tỉnh</v>
      </c>
      <c r="AE794" s="7" t="str">
        <f t="shared" si="103"/>
        <v>Gà muối 500g</v>
      </c>
      <c r="AF794" s="7">
        <f t="shared" si="104"/>
        <v>10</v>
      </c>
    </row>
    <row r="795" spans="1:32" x14ac:dyDescent="0.25">
      <c r="A795" s="11">
        <v>45904</v>
      </c>
      <c r="B795" s="25">
        <v>4176629076</v>
      </c>
      <c r="C795" s="12" t="s">
        <v>7214</v>
      </c>
      <c r="D795" s="16">
        <f t="shared" si="105"/>
        <v>45904</v>
      </c>
      <c r="G795" s="13" t="s">
        <v>7508</v>
      </c>
      <c r="I795" s="25" t="s">
        <v>8981</v>
      </c>
      <c r="J795" s="13" t="s">
        <v>1796</v>
      </c>
      <c r="K795" s="13" t="s">
        <v>30</v>
      </c>
      <c r="L795" s="25" t="str">
        <f>VLOOKUP($K795,TONG_SL!$A:$D,2,0)</f>
        <v>Gà muối 500g</v>
      </c>
      <c r="N795" s="25" t="str">
        <f t="shared" si="106"/>
        <v>K-C6</v>
      </c>
      <c r="Q795" s="25" t="str">
        <f>VLOOKUP(K795,TONG_SL!$A:$D,3,0)</f>
        <v>Túi</v>
      </c>
      <c r="R795" s="54">
        <v>5</v>
      </c>
      <c r="T795" s="1">
        <f>VLOOKUP(VLOOKUP(G795,Ma_KH!$A:$R,18,0)&amp;K795,Gia_MB!$A:$F,6,0)</f>
        <v>111058</v>
      </c>
      <c r="U795" s="14">
        <f t="shared" si="108"/>
        <v>555290</v>
      </c>
      <c r="W795" s="64">
        <f t="shared" si="107"/>
        <v>0</v>
      </c>
      <c r="X795" s="3" t="str">
        <f t="shared" si="109"/>
        <v>8</v>
      </c>
      <c r="Z795" s="14">
        <f t="shared" si="110"/>
        <v>44423.200000000004</v>
      </c>
      <c r="AA795" s="7">
        <f>VLOOKUP(G795,Ma_KH!$A:$R,14,0)</f>
        <v>60</v>
      </c>
      <c r="AD795" s="7" t="str">
        <f>IFERROR(VLOOKUP(J795,'Chuyển Mã'!$B$3:$C$9,2,0),"")</f>
        <v>Tỉnh</v>
      </c>
      <c r="AE795" s="7" t="str">
        <f t="shared" si="103"/>
        <v>Gà muối 500g</v>
      </c>
      <c r="AF795" s="7">
        <f t="shared" si="104"/>
        <v>5</v>
      </c>
    </row>
    <row r="796" spans="1:32" x14ac:dyDescent="0.25">
      <c r="A796" s="11">
        <v>45904</v>
      </c>
      <c r="B796" s="25">
        <v>4176629076</v>
      </c>
      <c r="C796" s="12" t="s">
        <v>7214</v>
      </c>
      <c r="D796" s="16">
        <f t="shared" si="105"/>
        <v>45904</v>
      </c>
      <c r="G796" s="13" t="s">
        <v>7508</v>
      </c>
      <c r="I796" s="25" t="s">
        <v>8981</v>
      </c>
      <c r="J796" s="13" t="s">
        <v>1796</v>
      </c>
      <c r="K796" s="13" t="s">
        <v>27</v>
      </c>
      <c r="L796" s="25" t="str">
        <f>VLOOKUP($K796,TONG_SL!$A:$D,2,0)</f>
        <v>Chân giò heo muối 300g</v>
      </c>
      <c r="N796" s="25" t="str">
        <f t="shared" si="106"/>
        <v>K-C6</v>
      </c>
      <c r="Q796" s="25" t="str">
        <f>VLOOKUP(K796,TONG_SL!$A:$D,3,0)</f>
        <v>Túi</v>
      </c>
      <c r="R796" s="54">
        <v>20</v>
      </c>
      <c r="T796" s="1">
        <f>VLOOKUP(VLOOKUP(G796,Ma_KH!$A:$R,18,0)&amp;K796,Gia_MB!$A:$F,6,0)</f>
        <v>73431</v>
      </c>
      <c r="U796" s="14">
        <f t="shared" si="108"/>
        <v>1468620</v>
      </c>
      <c r="W796" s="64">
        <f t="shared" si="107"/>
        <v>0</v>
      </c>
      <c r="X796" s="3" t="str">
        <f t="shared" si="109"/>
        <v>8</v>
      </c>
      <c r="Z796" s="14">
        <f t="shared" si="110"/>
        <v>117489.60000000001</v>
      </c>
      <c r="AA796" s="7">
        <f>VLOOKUP(G796,Ma_KH!$A:$R,14,0)</f>
        <v>60</v>
      </c>
      <c r="AD796" s="7" t="str">
        <f>IFERROR(VLOOKUP(J796,'Chuyển Mã'!$B$3:$C$9,2,0),"")</f>
        <v>Tỉnh</v>
      </c>
      <c r="AE796" s="7" t="str">
        <f t="shared" si="103"/>
        <v>Chân giò heo muối 300g</v>
      </c>
      <c r="AF796" s="7">
        <f t="shared" si="104"/>
        <v>20</v>
      </c>
    </row>
    <row r="797" spans="1:32" x14ac:dyDescent="0.25">
      <c r="A797" s="11">
        <v>45904</v>
      </c>
      <c r="B797" s="25">
        <v>4176629076</v>
      </c>
      <c r="C797" s="12" t="s">
        <v>7214</v>
      </c>
      <c r="D797" s="16">
        <f t="shared" si="105"/>
        <v>45904</v>
      </c>
      <c r="G797" s="13" t="s">
        <v>7508</v>
      </c>
      <c r="I797" s="25" t="s">
        <v>8981</v>
      </c>
      <c r="J797" s="13" t="s">
        <v>1796</v>
      </c>
      <c r="K797" s="13" t="s">
        <v>7509</v>
      </c>
      <c r="L797" s="25" t="str">
        <f>VLOOKUP($K797,TONG_SL!$A:$D,2,0)</f>
        <v>Tai heo muối 200g</v>
      </c>
      <c r="N797" s="25" t="str">
        <f t="shared" si="106"/>
        <v>K-C6</v>
      </c>
      <c r="Q797" s="25" t="str">
        <f>VLOOKUP(K797,TONG_SL!$A:$D,3,0)</f>
        <v>Túi</v>
      </c>
      <c r="R797" s="54">
        <v>5</v>
      </c>
      <c r="T797" s="1">
        <f>VLOOKUP(VLOOKUP(G797,Ma_KH!$A:$R,18,0)&amp;K797,Gia_MB!$A:$F,6,0)</f>
        <v>55595</v>
      </c>
      <c r="U797" s="14">
        <f t="shared" si="108"/>
        <v>277975</v>
      </c>
      <c r="W797" s="64">
        <f t="shared" si="107"/>
        <v>0</v>
      </c>
      <c r="X797" s="3" t="str">
        <f t="shared" si="109"/>
        <v>8</v>
      </c>
      <c r="Z797" s="14">
        <f t="shared" si="110"/>
        <v>22238</v>
      </c>
      <c r="AA797" s="7">
        <f>VLOOKUP(G797,Ma_KH!$A:$R,14,0)</f>
        <v>60</v>
      </c>
      <c r="AD797" s="7" t="str">
        <f>IFERROR(VLOOKUP(J797,'Chuyển Mã'!$B$3:$C$9,2,0),"")</f>
        <v>Tỉnh</v>
      </c>
      <c r="AE797" s="7" t="str">
        <f t="shared" si="103"/>
        <v>Tai heo muối 200g</v>
      </c>
      <c r="AF797" s="7">
        <f t="shared" si="104"/>
        <v>5</v>
      </c>
    </row>
    <row r="798" spans="1:32" x14ac:dyDescent="0.25">
      <c r="A798" s="11">
        <v>45904</v>
      </c>
      <c r="B798" s="25">
        <v>4176629076</v>
      </c>
      <c r="C798" s="12" t="s">
        <v>7214</v>
      </c>
      <c r="D798" s="16">
        <f t="shared" si="105"/>
        <v>45904</v>
      </c>
      <c r="G798" s="13" t="s">
        <v>7508</v>
      </c>
      <c r="I798" s="25" t="s">
        <v>8981</v>
      </c>
      <c r="J798" s="13" t="s">
        <v>1796</v>
      </c>
      <c r="K798" s="13" t="s">
        <v>32</v>
      </c>
      <c r="L798" s="25" t="str">
        <f>VLOOKUP($K798,TONG_SL!$A:$D,2,0)</f>
        <v>Giò Tai Lưỡi Xào 250</v>
      </c>
      <c r="N798" s="25" t="str">
        <f t="shared" si="106"/>
        <v>K-C6</v>
      </c>
      <c r="Q798" s="25" t="str">
        <f>VLOOKUP(K798,TONG_SL!$A:$D,3,0)</f>
        <v>Túi</v>
      </c>
      <c r="R798" s="54">
        <v>5</v>
      </c>
      <c r="T798" s="1">
        <f>VLOOKUP(VLOOKUP(G798,Ma_KH!$A:$R,18,0)&amp;K798,Gia_MB!$A:$F,6,0)</f>
        <v>50183</v>
      </c>
      <c r="U798" s="14">
        <f t="shared" si="108"/>
        <v>250915</v>
      </c>
      <c r="W798" s="64">
        <f t="shared" si="107"/>
        <v>0</v>
      </c>
      <c r="X798" s="3" t="str">
        <f t="shared" si="109"/>
        <v>8</v>
      </c>
      <c r="Z798" s="14">
        <f t="shared" si="110"/>
        <v>20073.2</v>
      </c>
      <c r="AA798" s="7">
        <f>VLOOKUP(G798,Ma_KH!$A:$R,14,0)</f>
        <v>60</v>
      </c>
      <c r="AD798" s="7" t="str">
        <f>IFERROR(VLOOKUP(J798,'Chuyển Mã'!$B$3:$C$9,2,0),"")</f>
        <v>Tỉnh</v>
      </c>
      <c r="AE798" s="7" t="str">
        <f t="shared" si="103"/>
        <v>Giò Tai Lưỡi Xào 250</v>
      </c>
      <c r="AF798" s="7">
        <f t="shared" si="104"/>
        <v>5</v>
      </c>
    </row>
    <row r="799" spans="1:32" x14ac:dyDescent="0.25">
      <c r="A799" s="11">
        <v>45904</v>
      </c>
      <c r="B799" s="25">
        <v>4176349512</v>
      </c>
      <c r="C799" s="12" t="s">
        <v>7214</v>
      </c>
      <c r="D799" s="16">
        <f t="shared" si="105"/>
        <v>45904</v>
      </c>
      <c r="G799" s="13" t="s">
        <v>7510</v>
      </c>
      <c r="I799" s="13" t="s">
        <v>7511</v>
      </c>
      <c r="J799" s="13" t="s">
        <v>1796</v>
      </c>
      <c r="K799" s="13" t="s">
        <v>27</v>
      </c>
      <c r="L799" s="25" t="str">
        <f>VLOOKUP($K799,TONG_SL!$A:$D,2,0)</f>
        <v>Chân giò heo muối 300g</v>
      </c>
      <c r="N799" s="25" t="str">
        <f t="shared" si="106"/>
        <v>K-C6</v>
      </c>
      <c r="Q799" s="25" t="str">
        <f>VLOOKUP(K799,TONG_SL!$A:$D,3,0)</f>
        <v>Túi</v>
      </c>
      <c r="R799" s="54">
        <v>50</v>
      </c>
      <c r="T799" s="1">
        <f>VLOOKUP(VLOOKUP(G799,Ma_KH!$A:$R,18,0)&amp;K799,Gia_MB!$A:$F,6,0)</f>
        <v>73431</v>
      </c>
      <c r="U799" s="14">
        <f t="shared" si="108"/>
        <v>3671550</v>
      </c>
      <c r="W799" s="64">
        <f t="shared" si="107"/>
        <v>0</v>
      </c>
      <c r="X799" s="3" t="str">
        <f t="shared" si="109"/>
        <v>8</v>
      </c>
      <c r="Z799" s="14">
        <f t="shared" si="110"/>
        <v>293724</v>
      </c>
      <c r="AA799" s="7">
        <f>VLOOKUP(G799,Ma_KH!$A:$R,14,0)</f>
        <v>60</v>
      </c>
      <c r="AD799" s="7" t="str">
        <f>IFERROR(VLOOKUP(J799,'Chuyển Mã'!$B$3:$C$9,2,0),"")</f>
        <v>Tỉnh</v>
      </c>
      <c r="AE799" s="7" t="str">
        <f t="shared" si="103"/>
        <v>Chân giò heo muối 300g</v>
      </c>
      <c r="AF799" s="7">
        <f t="shared" si="104"/>
        <v>50</v>
      </c>
    </row>
    <row r="800" spans="1:32" x14ac:dyDescent="0.25">
      <c r="A800" s="11">
        <v>45904</v>
      </c>
      <c r="B800" s="25">
        <v>4176349512</v>
      </c>
      <c r="C800" s="12" t="s">
        <v>7214</v>
      </c>
      <c r="D800" s="16">
        <f t="shared" si="105"/>
        <v>45904</v>
      </c>
      <c r="G800" s="13" t="s">
        <v>7510</v>
      </c>
      <c r="I800" s="13" t="s">
        <v>7511</v>
      </c>
      <c r="J800" s="13" t="s">
        <v>1796</v>
      </c>
      <c r="K800" s="13" t="s">
        <v>30</v>
      </c>
      <c r="L800" s="25" t="str">
        <f>VLOOKUP($K800,TONG_SL!$A:$D,2,0)</f>
        <v>Gà muối 500g</v>
      </c>
      <c r="N800" s="25" t="str">
        <f t="shared" si="106"/>
        <v>K-C6</v>
      </c>
      <c r="Q800" s="25" t="str">
        <f>VLOOKUP(K800,TONG_SL!$A:$D,3,0)</f>
        <v>Túi</v>
      </c>
      <c r="R800" s="54">
        <v>20</v>
      </c>
      <c r="T800" s="1">
        <f>VLOOKUP(VLOOKUP(G800,Ma_KH!$A:$R,18,0)&amp;K800,Gia_MB!$A:$F,6,0)</f>
        <v>111058</v>
      </c>
      <c r="U800" s="14">
        <f t="shared" si="108"/>
        <v>2221160</v>
      </c>
      <c r="W800" s="64">
        <f t="shared" si="107"/>
        <v>0</v>
      </c>
      <c r="X800" s="3" t="str">
        <f t="shared" si="109"/>
        <v>8</v>
      </c>
      <c r="Z800" s="14">
        <f t="shared" si="110"/>
        <v>177692.80000000002</v>
      </c>
      <c r="AA800" s="7">
        <f>VLOOKUP(G800,Ma_KH!$A:$R,14,0)</f>
        <v>60</v>
      </c>
      <c r="AD800" s="7" t="str">
        <f>IFERROR(VLOOKUP(J800,'Chuyển Mã'!$B$3:$C$9,2,0),"")</f>
        <v>Tỉnh</v>
      </c>
      <c r="AE800" s="7" t="str">
        <f t="shared" si="103"/>
        <v>Gà muối 500g</v>
      </c>
      <c r="AF800" s="7">
        <f t="shared" si="104"/>
        <v>20</v>
      </c>
    </row>
    <row r="801" spans="1:32" x14ac:dyDescent="0.25">
      <c r="A801" s="11">
        <v>45904</v>
      </c>
      <c r="B801" s="25">
        <v>4176349512</v>
      </c>
      <c r="C801" s="12" t="s">
        <v>7214</v>
      </c>
      <c r="D801" s="16">
        <f t="shared" si="105"/>
        <v>45904</v>
      </c>
      <c r="G801" s="13" t="s">
        <v>7510</v>
      </c>
      <c r="I801" s="13" t="s">
        <v>7511</v>
      </c>
      <c r="J801" s="13" t="s">
        <v>1796</v>
      </c>
      <c r="K801" s="13" t="s">
        <v>32</v>
      </c>
      <c r="L801" s="25" t="str">
        <f>VLOOKUP($K801,TONG_SL!$A:$D,2,0)</f>
        <v>Giò Tai Lưỡi Xào 250</v>
      </c>
      <c r="N801" s="25" t="str">
        <f t="shared" si="106"/>
        <v>K-C6</v>
      </c>
      <c r="Q801" s="25" t="str">
        <f>VLOOKUP(K801,TONG_SL!$A:$D,3,0)</f>
        <v>Túi</v>
      </c>
      <c r="R801" s="54">
        <v>20</v>
      </c>
      <c r="T801" s="1">
        <f>VLOOKUP(VLOOKUP(G801,Ma_KH!$A:$R,18,0)&amp;K801,Gia_MB!$A:$F,6,0)</f>
        <v>50183</v>
      </c>
      <c r="U801" s="14">
        <f t="shared" si="108"/>
        <v>1003660</v>
      </c>
      <c r="W801" s="64">
        <f t="shared" si="107"/>
        <v>0</v>
      </c>
      <c r="X801" s="3" t="str">
        <f t="shared" si="109"/>
        <v>8</v>
      </c>
      <c r="Z801" s="14">
        <f t="shared" si="110"/>
        <v>80292.800000000003</v>
      </c>
      <c r="AA801" s="7">
        <f>VLOOKUP(G801,Ma_KH!$A:$R,14,0)</f>
        <v>60</v>
      </c>
      <c r="AD801" s="7" t="str">
        <f>IFERROR(VLOOKUP(J801,'Chuyển Mã'!$B$3:$C$9,2,0),"")</f>
        <v>Tỉnh</v>
      </c>
      <c r="AE801" s="7" t="str">
        <f t="shared" si="103"/>
        <v>Giò Tai Lưỡi Xào 250</v>
      </c>
      <c r="AF801" s="7">
        <f t="shared" si="104"/>
        <v>20</v>
      </c>
    </row>
    <row r="802" spans="1:32" x14ac:dyDescent="0.25">
      <c r="A802" s="11">
        <v>45904</v>
      </c>
      <c r="B802" s="25">
        <v>4176498120</v>
      </c>
      <c r="C802" s="12" t="s">
        <v>7214</v>
      </c>
      <c r="D802" s="16">
        <f t="shared" si="105"/>
        <v>45904</v>
      </c>
      <c r="G802" s="13" t="s">
        <v>7512</v>
      </c>
      <c r="I802" s="13" t="s">
        <v>7513</v>
      </c>
      <c r="J802" s="13" t="s">
        <v>1796</v>
      </c>
      <c r="K802" s="13" t="s">
        <v>27</v>
      </c>
      <c r="L802" s="25" t="str">
        <f>VLOOKUP($K802,TONG_SL!$A:$D,2,0)</f>
        <v>Chân giò heo muối 300g</v>
      </c>
      <c r="N802" s="25" t="str">
        <f t="shared" si="106"/>
        <v>K-C6</v>
      </c>
      <c r="Q802" s="25" t="str">
        <f>VLOOKUP(K802,TONG_SL!$A:$D,3,0)</f>
        <v>Túi</v>
      </c>
      <c r="R802" s="54">
        <v>15</v>
      </c>
      <c r="T802" s="1">
        <f>VLOOKUP(VLOOKUP(G802,Ma_KH!$A:$R,18,0)&amp;K802,Gia_MB!$A:$F,6,0)</f>
        <v>73431</v>
      </c>
      <c r="U802" s="14">
        <f t="shared" si="108"/>
        <v>1101465</v>
      </c>
      <c r="W802" s="64">
        <f t="shared" si="107"/>
        <v>0</v>
      </c>
      <c r="X802" s="3" t="str">
        <f t="shared" si="109"/>
        <v>8</v>
      </c>
      <c r="Z802" s="14">
        <f t="shared" si="110"/>
        <v>88117.2</v>
      </c>
      <c r="AA802" s="7">
        <f>VLOOKUP(G802,Ma_KH!$A:$R,14,0)</f>
        <v>60</v>
      </c>
      <c r="AD802" s="7" t="str">
        <f>IFERROR(VLOOKUP(J802,'Chuyển Mã'!$B$3:$C$9,2,0),"")</f>
        <v>Tỉnh</v>
      </c>
      <c r="AE802" s="7" t="str">
        <f t="shared" si="103"/>
        <v>Chân giò heo muối 300g</v>
      </c>
      <c r="AF802" s="7">
        <f t="shared" si="104"/>
        <v>15</v>
      </c>
    </row>
    <row r="803" spans="1:32" x14ac:dyDescent="0.25">
      <c r="A803" s="11">
        <v>45904</v>
      </c>
      <c r="B803" s="25">
        <v>4176498120</v>
      </c>
      <c r="C803" s="12" t="s">
        <v>7214</v>
      </c>
      <c r="D803" s="16">
        <f t="shared" si="105"/>
        <v>45904</v>
      </c>
      <c r="G803" s="13" t="s">
        <v>7512</v>
      </c>
      <c r="I803" s="13" t="s">
        <v>7513</v>
      </c>
      <c r="J803" s="13" t="s">
        <v>1796</v>
      </c>
      <c r="K803" s="13" t="s">
        <v>30</v>
      </c>
      <c r="L803" s="25" t="str">
        <f>VLOOKUP($K803,TONG_SL!$A:$D,2,0)</f>
        <v>Gà muối 500g</v>
      </c>
      <c r="N803" s="25" t="str">
        <f t="shared" si="106"/>
        <v>K-C6</v>
      </c>
      <c r="Q803" s="25" t="str">
        <f>VLOOKUP(K803,TONG_SL!$A:$D,3,0)</f>
        <v>Túi</v>
      </c>
      <c r="R803" s="54">
        <v>5</v>
      </c>
      <c r="T803" s="1">
        <f>VLOOKUP(VLOOKUP(G803,Ma_KH!$A:$R,18,0)&amp;K803,Gia_MB!$A:$F,6,0)</f>
        <v>111058</v>
      </c>
      <c r="U803" s="14">
        <f t="shared" si="108"/>
        <v>555290</v>
      </c>
      <c r="W803" s="64">
        <f t="shared" si="107"/>
        <v>0</v>
      </c>
      <c r="X803" s="3" t="str">
        <f t="shared" si="109"/>
        <v>8</v>
      </c>
      <c r="Z803" s="14">
        <f t="shared" si="110"/>
        <v>44423.200000000004</v>
      </c>
      <c r="AA803" s="7">
        <f>VLOOKUP(G803,Ma_KH!$A:$R,14,0)</f>
        <v>60</v>
      </c>
      <c r="AD803" s="7" t="str">
        <f>IFERROR(VLOOKUP(J803,'Chuyển Mã'!$B$3:$C$9,2,0),"")</f>
        <v>Tỉnh</v>
      </c>
      <c r="AE803" s="7" t="str">
        <f t="shared" si="103"/>
        <v>Gà muối 500g</v>
      </c>
      <c r="AF803" s="7">
        <f t="shared" si="104"/>
        <v>5</v>
      </c>
    </row>
    <row r="804" spans="1:32" x14ac:dyDescent="0.25">
      <c r="A804" s="11">
        <v>45904</v>
      </c>
      <c r="B804" s="25">
        <v>4176498120</v>
      </c>
      <c r="C804" s="12" t="s">
        <v>7214</v>
      </c>
      <c r="D804" s="16">
        <f t="shared" si="105"/>
        <v>45904</v>
      </c>
      <c r="G804" s="13" t="s">
        <v>7512</v>
      </c>
      <c r="I804" s="13" t="s">
        <v>7513</v>
      </c>
      <c r="J804" s="13" t="s">
        <v>1796</v>
      </c>
      <c r="K804" s="13" t="s">
        <v>32</v>
      </c>
      <c r="L804" s="25" t="str">
        <f>VLOOKUP($K804,TONG_SL!$A:$D,2,0)</f>
        <v>Giò Tai Lưỡi Xào 250</v>
      </c>
      <c r="N804" s="25" t="str">
        <f t="shared" si="106"/>
        <v>K-C6</v>
      </c>
      <c r="Q804" s="25" t="str">
        <f>VLOOKUP(K804,TONG_SL!$A:$D,3,0)</f>
        <v>Túi</v>
      </c>
      <c r="R804" s="54">
        <v>5</v>
      </c>
      <c r="T804" s="1">
        <f>VLOOKUP(VLOOKUP(G804,Ma_KH!$A:$R,18,0)&amp;K804,Gia_MB!$A:$F,6,0)</f>
        <v>50183</v>
      </c>
      <c r="U804" s="14">
        <f t="shared" si="108"/>
        <v>250915</v>
      </c>
      <c r="W804" s="64">
        <f t="shared" si="107"/>
        <v>0</v>
      </c>
      <c r="X804" s="3" t="str">
        <f t="shared" si="109"/>
        <v>8</v>
      </c>
      <c r="Z804" s="14">
        <f t="shared" si="110"/>
        <v>20073.2</v>
      </c>
      <c r="AA804" s="7">
        <f>VLOOKUP(G804,Ma_KH!$A:$R,14,0)</f>
        <v>60</v>
      </c>
      <c r="AD804" s="7" t="str">
        <f>IFERROR(VLOOKUP(J804,'Chuyển Mã'!$B$3:$C$9,2,0),"")</f>
        <v>Tỉnh</v>
      </c>
      <c r="AE804" s="7" t="str">
        <f t="shared" si="103"/>
        <v>Giò Tai Lưỡi Xào 250</v>
      </c>
      <c r="AF804" s="7">
        <f t="shared" si="104"/>
        <v>5</v>
      </c>
    </row>
    <row r="805" spans="1:32" x14ac:dyDescent="0.25">
      <c r="A805" s="11">
        <v>45904</v>
      </c>
      <c r="B805" s="25">
        <v>4176498120</v>
      </c>
      <c r="C805" s="12" t="s">
        <v>7214</v>
      </c>
      <c r="D805" s="16">
        <f t="shared" si="105"/>
        <v>45904</v>
      </c>
      <c r="G805" s="13" t="s">
        <v>7512</v>
      </c>
      <c r="I805" s="13" t="s">
        <v>7513</v>
      </c>
      <c r="J805" s="13" t="s">
        <v>1796</v>
      </c>
      <c r="K805" s="13" t="s">
        <v>51</v>
      </c>
      <c r="L805" s="25" t="str">
        <f>VLOOKUP($K805,TONG_SL!$A:$D,2,0)</f>
        <v>Mọc Nấm Hương 250g</v>
      </c>
      <c r="N805" s="25" t="str">
        <f t="shared" si="106"/>
        <v>K-C6</v>
      </c>
      <c r="Q805" s="25" t="str">
        <f>VLOOKUP(K805,TONG_SL!$A:$D,3,0)</f>
        <v>Túi</v>
      </c>
      <c r="R805" s="54">
        <v>5</v>
      </c>
      <c r="T805" s="1">
        <f>VLOOKUP(VLOOKUP(G805,Ma_KH!$A:$R,18,0)&amp;K805,Gia_MB!$A:$F,6,0)</f>
        <v>46000</v>
      </c>
      <c r="U805" s="14">
        <f t="shared" si="108"/>
        <v>230000</v>
      </c>
      <c r="W805" s="64">
        <f t="shared" si="107"/>
        <v>0</v>
      </c>
      <c r="X805" s="3" t="str">
        <f t="shared" si="109"/>
        <v>8</v>
      </c>
      <c r="Z805" s="14">
        <f t="shared" si="110"/>
        <v>18400</v>
      </c>
      <c r="AA805" s="7">
        <f>VLOOKUP(G805,Ma_KH!$A:$R,14,0)</f>
        <v>60</v>
      </c>
      <c r="AD805" s="7" t="str">
        <f>IFERROR(VLOOKUP(J805,'Chuyển Mã'!$B$3:$C$9,2,0),"")</f>
        <v>Tỉnh</v>
      </c>
      <c r="AE805" s="7" t="str">
        <f t="shared" si="103"/>
        <v>Mọc Nấm Hương 250g</v>
      </c>
      <c r="AF805" s="7">
        <f t="shared" si="104"/>
        <v>5</v>
      </c>
    </row>
    <row r="806" spans="1:32" x14ac:dyDescent="0.25">
      <c r="A806" s="11">
        <v>45904</v>
      </c>
      <c r="B806" s="25">
        <v>4176352462</v>
      </c>
      <c r="C806" s="12" t="s">
        <v>7214</v>
      </c>
      <c r="D806" s="16">
        <f t="shared" si="105"/>
        <v>45904</v>
      </c>
      <c r="G806" s="13" t="s">
        <v>7512</v>
      </c>
      <c r="I806" s="13" t="s">
        <v>7514</v>
      </c>
      <c r="J806" s="13" t="s">
        <v>1796</v>
      </c>
      <c r="K806" s="13" t="s">
        <v>30</v>
      </c>
      <c r="L806" s="25" t="str">
        <f>VLOOKUP($K806,TONG_SL!$A:$D,2,0)</f>
        <v>Gà muối 500g</v>
      </c>
      <c r="N806" s="25" t="str">
        <f t="shared" si="106"/>
        <v>K-C6</v>
      </c>
      <c r="Q806" s="25" t="str">
        <f>VLOOKUP(K806,TONG_SL!$A:$D,3,0)</f>
        <v>Túi</v>
      </c>
      <c r="R806" s="54">
        <v>15</v>
      </c>
      <c r="T806" s="1">
        <f>VLOOKUP(VLOOKUP(G806,Ma_KH!$A:$R,18,0)&amp;K806,Gia_MB!$A:$F,6,0)</f>
        <v>111058</v>
      </c>
      <c r="U806" s="14">
        <f t="shared" si="108"/>
        <v>1665870</v>
      </c>
      <c r="W806" s="64">
        <f t="shared" si="107"/>
        <v>0</v>
      </c>
      <c r="X806" s="3" t="str">
        <f t="shared" si="109"/>
        <v>8</v>
      </c>
      <c r="Z806" s="14">
        <f t="shared" si="110"/>
        <v>133269.6</v>
      </c>
      <c r="AA806" s="7">
        <f>VLOOKUP(G806,Ma_KH!$A:$R,14,0)</f>
        <v>60</v>
      </c>
      <c r="AD806" s="7" t="str">
        <f>IFERROR(VLOOKUP(J806,'Chuyển Mã'!$B$3:$C$9,2,0),"")</f>
        <v>Tỉnh</v>
      </c>
      <c r="AE806" s="7" t="str">
        <f t="shared" si="103"/>
        <v>Gà muối 500g</v>
      </c>
      <c r="AF806" s="7">
        <f t="shared" si="104"/>
        <v>15</v>
      </c>
    </row>
    <row r="807" spans="1:32" x14ac:dyDescent="0.25">
      <c r="A807" s="11">
        <v>45904</v>
      </c>
      <c r="B807" s="25">
        <v>4176352462</v>
      </c>
      <c r="C807" s="12" t="s">
        <v>7214</v>
      </c>
      <c r="D807" s="16">
        <f t="shared" si="105"/>
        <v>45904</v>
      </c>
      <c r="G807" s="13" t="s">
        <v>7512</v>
      </c>
      <c r="I807" s="13" t="s">
        <v>7514</v>
      </c>
      <c r="J807" s="13" t="s">
        <v>1796</v>
      </c>
      <c r="K807" s="13" t="s">
        <v>27</v>
      </c>
      <c r="L807" s="25" t="str">
        <f>VLOOKUP($K807,TONG_SL!$A:$D,2,0)</f>
        <v>Chân giò heo muối 300g</v>
      </c>
      <c r="N807" s="25" t="str">
        <f t="shared" si="106"/>
        <v>K-C6</v>
      </c>
      <c r="Q807" s="25" t="str">
        <f>VLOOKUP(K807,TONG_SL!$A:$D,3,0)</f>
        <v>Túi</v>
      </c>
      <c r="R807" s="54">
        <v>15</v>
      </c>
      <c r="T807" s="1">
        <f>VLOOKUP(VLOOKUP(G807,Ma_KH!$A:$R,18,0)&amp;K807,Gia_MB!$A:$F,6,0)</f>
        <v>73431</v>
      </c>
      <c r="U807" s="14">
        <f t="shared" si="108"/>
        <v>1101465</v>
      </c>
      <c r="W807" s="64">
        <f t="shared" si="107"/>
        <v>0</v>
      </c>
      <c r="X807" s="3" t="str">
        <f t="shared" si="109"/>
        <v>8</v>
      </c>
      <c r="Z807" s="14">
        <f t="shared" si="110"/>
        <v>88117.2</v>
      </c>
      <c r="AA807" s="7">
        <f>VLOOKUP(G807,Ma_KH!$A:$R,14,0)</f>
        <v>60</v>
      </c>
      <c r="AD807" s="7" t="str">
        <f>IFERROR(VLOOKUP(J807,'Chuyển Mã'!$B$3:$C$9,2,0),"")</f>
        <v>Tỉnh</v>
      </c>
      <c r="AE807" s="7" t="str">
        <f t="shared" si="103"/>
        <v>Chân giò heo muối 300g</v>
      </c>
      <c r="AF807" s="7">
        <f t="shared" si="104"/>
        <v>15</v>
      </c>
    </row>
    <row r="808" spans="1:32" x14ac:dyDescent="0.25">
      <c r="A808" s="11">
        <v>45904</v>
      </c>
      <c r="B808" s="25">
        <v>4176352462</v>
      </c>
      <c r="C808" s="12" t="s">
        <v>7214</v>
      </c>
      <c r="D808" s="16">
        <f t="shared" si="105"/>
        <v>45904</v>
      </c>
      <c r="G808" s="13" t="s">
        <v>7512</v>
      </c>
      <c r="I808" s="13" t="s">
        <v>7514</v>
      </c>
      <c r="J808" s="13" t="s">
        <v>1796</v>
      </c>
      <c r="K808" s="13" t="s">
        <v>51</v>
      </c>
      <c r="L808" s="25" t="str">
        <f>VLOOKUP($K808,TONG_SL!$A:$D,2,0)</f>
        <v>Mọc Nấm Hương 250g</v>
      </c>
      <c r="N808" s="25" t="str">
        <f t="shared" si="106"/>
        <v>K-C6</v>
      </c>
      <c r="Q808" s="25" t="str">
        <f>VLOOKUP(K808,TONG_SL!$A:$D,3,0)</f>
        <v>Túi</v>
      </c>
      <c r="R808" s="54">
        <v>10</v>
      </c>
      <c r="T808" s="1">
        <f>VLOOKUP(VLOOKUP(G808,Ma_KH!$A:$R,18,0)&amp;K808,Gia_MB!$A:$F,6,0)</f>
        <v>46000</v>
      </c>
      <c r="U808" s="14">
        <f t="shared" si="108"/>
        <v>460000</v>
      </c>
      <c r="W808" s="64">
        <f t="shared" si="107"/>
        <v>0</v>
      </c>
      <c r="X808" s="3" t="str">
        <f t="shared" si="109"/>
        <v>8</v>
      </c>
      <c r="Z808" s="14">
        <f t="shared" si="110"/>
        <v>36800</v>
      </c>
      <c r="AA808" s="7">
        <f>VLOOKUP(G808,Ma_KH!$A:$R,14,0)</f>
        <v>60</v>
      </c>
      <c r="AD808" s="7" t="str">
        <f>IFERROR(VLOOKUP(J808,'Chuyển Mã'!$B$3:$C$9,2,0),"")</f>
        <v>Tỉnh</v>
      </c>
      <c r="AE808" s="7" t="str">
        <f t="shared" si="103"/>
        <v>Mọc Nấm Hương 250g</v>
      </c>
      <c r="AF808" s="7">
        <f t="shared" si="104"/>
        <v>10</v>
      </c>
    </row>
    <row r="809" spans="1:32" x14ac:dyDescent="0.25">
      <c r="A809" s="11">
        <v>45904</v>
      </c>
      <c r="B809" s="25">
        <v>4176352462</v>
      </c>
      <c r="C809" s="12" t="s">
        <v>7214</v>
      </c>
      <c r="D809" s="16">
        <f t="shared" si="105"/>
        <v>45904</v>
      </c>
      <c r="G809" s="13" t="s">
        <v>7512</v>
      </c>
      <c r="I809" s="13" t="s">
        <v>7514</v>
      </c>
      <c r="J809" s="13" t="s">
        <v>1796</v>
      </c>
      <c r="K809" s="13" t="s">
        <v>32</v>
      </c>
      <c r="L809" s="25" t="str">
        <f>VLOOKUP($K809,TONG_SL!$A:$D,2,0)</f>
        <v>Giò Tai Lưỡi Xào 250</v>
      </c>
      <c r="N809" s="25" t="str">
        <f t="shared" si="106"/>
        <v>K-C6</v>
      </c>
      <c r="Q809" s="25" t="str">
        <f>VLOOKUP(K809,TONG_SL!$A:$D,3,0)</f>
        <v>Túi</v>
      </c>
      <c r="R809" s="54">
        <v>10</v>
      </c>
      <c r="T809" s="1">
        <f>VLOOKUP(VLOOKUP(G809,Ma_KH!$A:$R,18,0)&amp;K809,Gia_MB!$A:$F,6,0)</f>
        <v>50183</v>
      </c>
      <c r="U809" s="14">
        <f t="shared" si="108"/>
        <v>501830</v>
      </c>
      <c r="W809" s="64">
        <f t="shared" si="107"/>
        <v>0</v>
      </c>
      <c r="X809" s="3" t="str">
        <f t="shared" si="109"/>
        <v>8</v>
      </c>
      <c r="Z809" s="14">
        <f t="shared" si="110"/>
        <v>40146.400000000001</v>
      </c>
      <c r="AA809" s="7">
        <f>VLOOKUP(G809,Ma_KH!$A:$R,14,0)</f>
        <v>60</v>
      </c>
      <c r="AD809" s="7" t="str">
        <f>IFERROR(VLOOKUP(J809,'Chuyển Mã'!$B$3:$C$9,2,0),"")</f>
        <v>Tỉnh</v>
      </c>
      <c r="AE809" s="7" t="str">
        <f t="shared" si="103"/>
        <v>Giò Tai Lưỡi Xào 250</v>
      </c>
      <c r="AF809" s="7">
        <f t="shared" si="104"/>
        <v>10</v>
      </c>
    </row>
    <row r="810" spans="1:32" x14ac:dyDescent="0.25">
      <c r="A810" s="11">
        <v>45904</v>
      </c>
      <c r="B810" s="25">
        <v>4176416377</v>
      </c>
      <c r="C810" s="12" t="s">
        <v>7214</v>
      </c>
      <c r="D810" s="16">
        <f t="shared" si="105"/>
        <v>45904</v>
      </c>
      <c r="G810" s="13" t="s">
        <v>7340</v>
      </c>
      <c r="I810" s="13" t="s">
        <v>7515</v>
      </c>
      <c r="J810" s="13" t="s">
        <v>1796</v>
      </c>
      <c r="K810" s="13" t="s">
        <v>30</v>
      </c>
      <c r="L810" s="25" t="str">
        <f>VLOOKUP($K810,TONG_SL!$A:$D,2,0)</f>
        <v>Gà muối 500g</v>
      </c>
      <c r="N810" s="25" t="str">
        <f t="shared" si="106"/>
        <v>K-C6</v>
      </c>
      <c r="Q810" s="25" t="str">
        <f>VLOOKUP(K810,TONG_SL!$A:$D,3,0)</f>
        <v>Túi</v>
      </c>
      <c r="R810" s="54">
        <v>10</v>
      </c>
      <c r="T810" s="1">
        <f>VLOOKUP(VLOOKUP(G810,Ma_KH!$A:$R,18,0)&amp;K810,Gia_MB!$A:$F,6,0)</f>
        <v>111058</v>
      </c>
      <c r="U810" s="14">
        <f t="shared" si="108"/>
        <v>1110580</v>
      </c>
      <c r="W810" s="64">
        <f t="shared" si="107"/>
        <v>0</v>
      </c>
      <c r="X810" s="3" t="str">
        <f t="shared" si="109"/>
        <v>8</v>
      </c>
      <c r="Z810" s="14">
        <f t="shared" si="110"/>
        <v>88846.400000000009</v>
      </c>
      <c r="AA810" s="7">
        <f>VLOOKUP(G810,Ma_KH!$A:$R,14,0)</f>
        <v>60</v>
      </c>
      <c r="AD810" s="7" t="str">
        <f>IFERROR(VLOOKUP(J810,'Chuyển Mã'!$B$3:$C$9,2,0),"")</f>
        <v>Tỉnh</v>
      </c>
      <c r="AE810" s="7" t="str">
        <f t="shared" si="103"/>
        <v>Gà muối 500g</v>
      </c>
      <c r="AF810" s="7">
        <f t="shared" si="104"/>
        <v>10</v>
      </c>
    </row>
    <row r="811" spans="1:32" x14ac:dyDescent="0.25">
      <c r="A811" s="11">
        <v>45904</v>
      </c>
      <c r="B811" s="25">
        <v>4176416377</v>
      </c>
      <c r="C811" s="12" t="s">
        <v>7214</v>
      </c>
      <c r="D811" s="16">
        <f t="shared" si="105"/>
        <v>45904</v>
      </c>
      <c r="G811" s="13" t="s">
        <v>7340</v>
      </c>
      <c r="I811" s="13" t="s">
        <v>7515</v>
      </c>
      <c r="J811" s="13" t="s">
        <v>1796</v>
      </c>
      <c r="K811" s="13" t="s">
        <v>39</v>
      </c>
      <c r="L811" s="25" t="str">
        <f>VLOOKUP($K811,TONG_SL!$A:$D,2,0)</f>
        <v>Chả cốm 300g</v>
      </c>
      <c r="N811" s="25" t="str">
        <f t="shared" si="106"/>
        <v>K-C6</v>
      </c>
      <c r="Q811" s="25" t="str">
        <f>VLOOKUP(K811,TONG_SL!$A:$D,3,0)</f>
        <v>Túi</v>
      </c>
      <c r="R811" s="54">
        <v>10</v>
      </c>
      <c r="T811" s="1">
        <f>VLOOKUP(VLOOKUP(G811,Ma_KH!$A:$R,18,0)&amp;K811,Gia_MB!$A:$F,6,0)</f>
        <v>74250</v>
      </c>
      <c r="U811" s="14">
        <f t="shared" si="108"/>
        <v>742500</v>
      </c>
      <c r="W811" s="64">
        <f t="shared" si="107"/>
        <v>0</v>
      </c>
      <c r="X811" s="3" t="str">
        <f t="shared" si="109"/>
        <v>8</v>
      </c>
      <c r="Z811" s="14">
        <f t="shared" si="110"/>
        <v>59400</v>
      </c>
      <c r="AA811" s="7">
        <f>VLOOKUP(G811,Ma_KH!$A:$R,14,0)</f>
        <v>60</v>
      </c>
      <c r="AD811" s="7" t="str">
        <f>IFERROR(VLOOKUP(J811,'Chuyển Mã'!$B$3:$C$9,2,0),"")</f>
        <v>Tỉnh</v>
      </c>
      <c r="AE811" s="7" t="str">
        <f t="shared" si="103"/>
        <v>Chả cốm 300g</v>
      </c>
      <c r="AF811" s="7">
        <f t="shared" si="104"/>
        <v>10</v>
      </c>
    </row>
    <row r="812" spans="1:32" x14ac:dyDescent="0.25">
      <c r="A812" s="11">
        <v>45904</v>
      </c>
      <c r="B812" s="25">
        <v>4176416377</v>
      </c>
      <c r="C812" s="12" t="s">
        <v>7214</v>
      </c>
      <c r="D812" s="16">
        <f t="shared" si="105"/>
        <v>45904</v>
      </c>
      <c r="G812" s="13" t="s">
        <v>7340</v>
      </c>
      <c r="I812" s="13" t="s">
        <v>7515</v>
      </c>
      <c r="J812" s="13" t="s">
        <v>1796</v>
      </c>
      <c r="K812" s="13" t="s">
        <v>27</v>
      </c>
      <c r="L812" s="25" t="str">
        <f>VLOOKUP($K812,TONG_SL!$A:$D,2,0)</f>
        <v>Chân giò heo muối 300g</v>
      </c>
      <c r="N812" s="25" t="str">
        <f t="shared" si="106"/>
        <v>K-C6</v>
      </c>
      <c r="Q812" s="25" t="str">
        <f>VLOOKUP(K812,TONG_SL!$A:$D,3,0)</f>
        <v>Túi</v>
      </c>
      <c r="R812" s="54">
        <v>15</v>
      </c>
      <c r="T812" s="1">
        <f>VLOOKUP(VLOOKUP(G812,Ma_KH!$A:$R,18,0)&amp;K812,Gia_MB!$A:$F,6,0)</f>
        <v>73431</v>
      </c>
      <c r="U812" s="14">
        <f t="shared" si="108"/>
        <v>1101465</v>
      </c>
      <c r="W812" s="64">
        <f t="shared" si="107"/>
        <v>0</v>
      </c>
      <c r="X812" s="3" t="str">
        <f t="shared" si="109"/>
        <v>8</v>
      </c>
      <c r="Z812" s="14">
        <f t="shared" si="110"/>
        <v>88117.2</v>
      </c>
      <c r="AA812" s="7">
        <f>VLOOKUP(G812,Ma_KH!$A:$R,14,0)</f>
        <v>60</v>
      </c>
      <c r="AD812" s="7" t="str">
        <f>IFERROR(VLOOKUP(J812,'Chuyển Mã'!$B$3:$C$9,2,0),"")</f>
        <v>Tỉnh</v>
      </c>
      <c r="AE812" s="7" t="str">
        <f t="shared" si="103"/>
        <v>Chân giò heo muối 300g</v>
      </c>
      <c r="AF812" s="7">
        <f t="shared" si="104"/>
        <v>15</v>
      </c>
    </row>
    <row r="813" spans="1:32" x14ac:dyDescent="0.25">
      <c r="A813" s="11">
        <v>45904</v>
      </c>
      <c r="B813" s="25">
        <v>4175966216</v>
      </c>
      <c r="C813" s="12" t="s">
        <v>7214</v>
      </c>
      <c r="D813" s="16">
        <f t="shared" si="105"/>
        <v>45904</v>
      </c>
      <c r="G813" s="13" t="s">
        <v>7516</v>
      </c>
      <c r="I813" s="13" t="s">
        <v>7517</v>
      </c>
      <c r="J813" s="13" t="s">
        <v>1796</v>
      </c>
      <c r="K813" s="13" t="s">
        <v>30</v>
      </c>
      <c r="L813" s="25" t="str">
        <f>VLOOKUP($K813,TONG_SL!$A:$D,2,0)</f>
        <v>Gà muối 500g</v>
      </c>
      <c r="N813" s="25" t="str">
        <f t="shared" si="106"/>
        <v>K-C6</v>
      </c>
      <c r="Q813" s="25" t="str">
        <f>VLOOKUP(K813,TONG_SL!$A:$D,3,0)</f>
        <v>Túi</v>
      </c>
      <c r="R813" s="54">
        <v>15</v>
      </c>
      <c r="T813" s="1">
        <f>VLOOKUP(VLOOKUP(G813,Ma_KH!$A:$R,18,0)&amp;K813,Gia_MB!$A:$F,6,0)</f>
        <v>111058</v>
      </c>
      <c r="U813" s="14">
        <f t="shared" si="108"/>
        <v>1665870</v>
      </c>
      <c r="W813" s="64">
        <f t="shared" si="107"/>
        <v>0</v>
      </c>
      <c r="X813" s="3" t="str">
        <f t="shared" si="109"/>
        <v>8</v>
      </c>
      <c r="Z813" s="14">
        <f t="shared" si="110"/>
        <v>133269.6</v>
      </c>
      <c r="AA813" s="7">
        <f>VLOOKUP(G813,Ma_KH!$A:$R,14,0)</f>
        <v>60</v>
      </c>
      <c r="AD813" s="7" t="str">
        <f>IFERROR(VLOOKUP(J813,'Chuyển Mã'!$B$3:$C$9,2,0),"")</f>
        <v>Tỉnh</v>
      </c>
      <c r="AE813" s="7" t="str">
        <f t="shared" si="103"/>
        <v>Gà muối 500g</v>
      </c>
      <c r="AF813" s="7">
        <f t="shared" si="104"/>
        <v>15</v>
      </c>
    </row>
    <row r="814" spans="1:32" x14ac:dyDescent="0.25">
      <c r="A814" s="11">
        <v>45904</v>
      </c>
      <c r="B814" s="25">
        <v>4175966216</v>
      </c>
      <c r="C814" s="12" t="s">
        <v>7214</v>
      </c>
      <c r="D814" s="16">
        <f t="shared" si="105"/>
        <v>45904</v>
      </c>
      <c r="G814" s="13" t="s">
        <v>7516</v>
      </c>
      <c r="I814" s="13" t="s">
        <v>7517</v>
      </c>
      <c r="J814" s="13" t="s">
        <v>1796</v>
      </c>
      <c r="K814" s="13" t="s">
        <v>7509</v>
      </c>
      <c r="L814" s="25" t="str">
        <f>VLOOKUP($K814,TONG_SL!$A:$D,2,0)</f>
        <v>Tai heo muối 200g</v>
      </c>
      <c r="N814" s="25" t="str">
        <f t="shared" si="106"/>
        <v>K-C6</v>
      </c>
      <c r="Q814" s="25" t="str">
        <f>VLOOKUP(K814,TONG_SL!$A:$D,3,0)</f>
        <v>Túi</v>
      </c>
      <c r="R814" s="54">
        <v>5</v>
      </c>
      <c r="T814" s="1">
        <f>VLOOKUP(VLOOKUP(G814,Ma_KH!$A:$R,18,0)&amp;K814,Gia_MB!$A:$F,6,0)</f>
        <v>55595</v>
      </c>
      <c r="U814" s="14">
        <f t="shared" si="108"/>
        <v>277975</v>
      </c>
      <c r="W814" s="64">
        <f t="shared" si="107"/>
        <v>0</v>
      </c>
      <c r="X814" s="3" t="str">
        <f t="shared" si="109"/>
        <v>8</v>
      </c>
      <c r="Z814" s="14">
        <f t="shared" si="110"/>
        <v>22238</v>
      </c>
      <c r="AA814" s="7">
        <f>VLOOKUP(G814,Ma_KH!$A:$R,14,0)</f>
        <v>60</v>
      </c>
      <c r="AD814" s="7" t="str">
        <f>IFERROR(VLOOKUP(J814,'Chuyển Mã'!$B$3:$C$9,2,0),"")</f>
        <v>Tỉnh</v>
      </c>
      <c r="AE814" s="7" t="str">
        <f t="shared" si="103"/>
        <v>Tai heo muối 200g</v>
      </c>
      <c r="AF814" s="7">
        <f t="shared" si="104"/>
        <v>5</v>
      </c>
    </row>
    <row r="815" spans="1:32" x14ac:dyDescent="0.25">
      <c r="A815" s="11">
        <v>45904</v>
      </c>
      <c r="B815" s="25">
        <v>4175966216</v>
      </c>
      <c r="C815" s="12" t="s">
        <v>7214</v>
      </c>
      <c r="D815" s="16">
        <f t="shared" si="105"/>
        <v>45904</v>
      </c>
      <c r="G815" s="13" t="s">
        <v>7516</v>
      </c>
      <c r="I815" s="13" t="s">
        <v>7517</v>
      </c>
      <c r="J815" s="13" t="s">
        <v>1796</v>
      </c>
      <c r="K815" s="13" t="s">
        <v>27</v>
      </c>
      <c r="L815" s="25" t="str">
        <f>VLOOKUP($K815,TONG_SL!$A:$D,2,0)</f>
        <v>Chân giò heo muối 300g</v>
      </c>
      <c r="N815" s="25" t="str">
        <f t="shared" si="106"/>
        <v>K-C6</v>
      </c>
      <c r="Q815" s="25" t="str">
        <f>VLOOKUP(K815,TONG_SL!$A:$D,3,0)</f>
        <v>Túi</v>
      </c>
      <c r="R815" s="54">
        <v>15</v>
      </c>
      <c r="T815" s="1">
        <f>VLOOKUP(VLOOKUP(G815,Ma_KH!$A:$R,18,0)&amp;K815,Gia_MB!$A:$F,6,0)</f>
        <v>73431</v>
      </c>
      <c r="U815" s="14">
        <f t="shared" si="108"/>
        <v>1101465</v>
      </c>
      <c r="W815" s="64">
        <f t="shared" si="107"/>
        <v>0</v>
      </c>
      <c r="X815" s="3" t="str">
        <f t="shared" si="109"/>
        <v>8</v>
      </c>
      <c r="Z815" s="14">
        <f t="shared" si="110"/>
        <v>88117.2</v>
      </c>
      <c r="AA815" s="7">
        <f>VLOOKUP(G815,Ma_KH!$A:$R,14,0)</f>
        <v>60</v>
      </c>
      <c r="AD815" s="7" t="str">
        <f>IFERROR(VLOOKUP(J815,'Chuyển Mã'!$B$3:$C$9,2,0),"")</f>
        <v>Tỉnh</v>
      </c>
      <c r="AE815" s="7" t="str">
        <f t="shared" si="103"/>
        <v>Chân giò heo muối 300g</v>
      </c>
      <c r="AF815" s="7">
        <f t="shared" si="104"/>
        <v>15</v>
      </c>
    </row>
    <row r="816" spans="1:32" x14ac:dyDescent="0.25">
      <c r="A816" s="11">
        <v>45904</v>
      </c>
      <c r="B816" s="25">
        <v>4175966216</v>
      </c>
      <c r="C816" s="12" t="s">
        <v>7214</v>
      </c>
      <c r="D816" s="16">
        <f t="shared" si="105"/>
        <v>45904</v>
      </c>
      <c r="G816" s="13" t="s">
        <v>7516</v>
      </c>
      <c r="I816" s="13" t="s">
        <v>7517</v>
      </c>
      <c r="J816" s="13" t="s">
        <v>1796</v>
      </c>
      <c r="K816" s="13" t="s">
        <v>51</v>
      </c>
      <c r="L816" s="25" t="str">
        <f>VLOOKUP($K816,TONG_SL!$A:$D,2,0)</f>
        <v>Mọc Nấm Hương 250g</v>
      </c>
      <c r="N816" s="25" t="str">
        <f t="shared" si="106"/>
        <v>K-C6</v>
      </c>
      <c r="Q816" s="25" t="str">
        <f>VLOOKUP(K816,TONG_SL!$A:$D,3,0)</f>
        <v>Túi</v>
      </c>
      <c r="R816" s="54">
        <v>3</v>
      </c>
      <c r="T816" s="1">
        <f>VLOOKUP(VLOOKUP(G816,Ma_KH!$A:$R,18,0)&amp;K816,Gia_MB!$A:$F,6,0)</f>
        <v>46000</v>
      </c>
      <c r="U816" s="14">
        <f t="shared" si="108"/>
        <v>138000</v>
      </c>
      <c r="W816" s="64">
        <f t="shared" si="107"/>
        <v>0</v>
      </c>
      <c r="X816" s="3" t="str">
        <f t="shared" si="109"/>
        <v>8</v>
      </c>
      <c r="Z816" s="14">
        <f t="shared" si="110"/>
        <v>11040</v>
      </c>
      <c r="AA816" s="7">
        <f>VLOOKUP(G816,Ma_KH!$A:$R,14,0)</f>
        <v>60</v>
      </c>
      <c r="AD816" s="7" t="str">
        <f>IFERROR(VLOOKUP(J816,'Chuyển Mã'!$B$3:$C$9,2,0),"")</f>
        <v>Tỉnh</v>
      </c>
      <c r="AE816" s="7" t="str">
        <f t="shared" si="103"/>
        <v>Mọc Nấm Hương 250g</v>
      </c>
      <c r="AF816" s="7">
        <f t="shared" si="104"/>
        <v>3</v>
      </c>
    </row>
    <row r="817" spans="1:32" x14ac:dyDescent="0.25">
      <c r="A817" s="11">
        <v>45904</v>
      </c>
      <c r="B817" s="25">
        <v>4175966216</v>
      </c>
      <c r="C817" s="12" t="s">
        <v>7214</v>
      </c>
      <c r="D817" s="16">
        <f t="shared" si="105"/>
        <v>45904</v>
      </c>
      <c r="G817" s="13" t="s">
        <v>7516</v>
      </c>
      <c r="I817" s="13" t="s">
        <v>7517</v>
      </c>
      <c r="J817" s="13" t="s">
        <v>1796</v>
      </c>
      <c r="K817" s="13" t="s">
        <v>32</v>
      </c>
      <c r="L817" s="25" t="str">
        <f>VLOOKUP($K817,TONG_SL!$A:$D,2,0)</f>
        <v>Giò Tai Lưỡi Xào 250</v>
      </c>
      <c r="N817" s="25" t="str">
        <f t="shared" si="106"/>
        <v>K-C6</v>
      </c>
      <c r="Q817" s="25" t="str">
        <f>VLOOKUP(K817,TONG_SL!$A:$D,3,0)</f>
        <v>Túi</v>
      </c>
      <c r="R817" s="54">
        <v>10</v>
      </c>
      <c r="T817" s="1">
        <f>VLOOKUP(VLOOKUP(G817,Ma_KH!$A:$R,18,0)&amp;K817,Gia_MB!$A:$F,6,0)</f>
        <v>50183</v>
      </c>
      <c r="U817" s="14">
        <f t="shared" si="108"/>
        <v>501830</v>
      </c>
      <c r="W817" s="64">
        <f t="shared" si="107"/>
        <v>0</v>
      </c>
      <c r="X817" s="3" t="str">
        <f t="shared" si="109"/>
        <v>8</v>
      </c>
      <c r="Z817" s="14">
        <f t="shared" si="110"/>
        <v>40146.400000000001</v>
      </c>
      <c r="AA817" s="7">
        <f>VLOOKUP(G817,Ma_KH!$A:$R,14,0)</f>
        <v>60</v>
      </c>
      <c r="AD817" s="7" t="str">
        <f>IFERROR(VLOOKUP(J817,'Chuyển Mã'!$B$3:$C$9,2,0),"")</f>
        <v>Tỉnh</v>
      </c>
      <c r="AE817" s="7" t="str">
        <f t="shared" si="103"/>
        <v>Giò Tai Lưỡi Xào 250</v>
      </c>
      <c r="AF817" s="7">
        <f t="shared" si="104"/>
        <v>10</v>
      </c>
    </row>
    <row r="818" spans="1:32" x14ac:dyDescent="0.25">
      <c r="A818" s="11">
        <v>45904</v>
      </c>
      <c r="B818" s="25">
        <v>4175966216</v>
      </c>
      <c r="C818" s="12" t="s">
        <v>7214</v>
      </c>
      <c r="D818" s="16">
        <f t="shared" si="105"/>
        <v>45904</v>
      </c>
      <c r="G818" s="13" t="s">
        <v>7516</v>
      </c>
      <c r="I818" s="13" t="s">
        <v>7517</v>
      </c>
      <c r="J818" s="13" t="s">
        <v>1796</v>
      </c>
      <c r="K818" s="13" t="s">
        <v>41</v>
      </c>
      <c r="L818" s="25" t="str">
        <f>VLOOKUP($K818,TONG_SL!$A:$D,2,0)</f>
        <v>Chả nướng 300g</v>
      </c>
      <c r="N818" s="25" t="str">
        <f t="shared" si="106"/>
        <v>K-C6</v>
      </c>
      <c r="Q818" s="25" t="str">
        <f>VLOOKUP(K818,TONG_SL!$A:$D,3,0)</f>
        <v>Túi</v>
      </c>
      <c r="R818" s="54">
        <v>3</v>
      </c>
      <c r="T818" s="1">
        <f>VLOOKUP(VLOOKUP(G818,Ma_KH!$A:$R,18,0)&amp;K818,Gia_MB!$A:$F,6,0)</f>
        <v>70950</v>
      </c>
      <c r="U818" s="14">
        <f t="shared" si="108"/>
        <v>212850</v>
      </c>
      <c r="W818" s="64">
        <f t="shared" si="107"/>
        <v>0</v>
      </c>
      <c r="X818" s="3" t="str">
        <f t="shared" si="109"/>
        <v>8</v>
      </c>
      <c r="Z818" s="14">
        <f t="shared" si="110"/>
        <v>17028</v>
      </c>
      <c r="AA818" s="7">
        <f>VLOOKUP(G818,Ma_KH!$A:$R,14,0)</f>
        <v>60</v>
      </c>
      <c r="AD818" s="7" t="str">
        <f>IFERROR(VLOOKUP(J818,'Chuyển Mã'!$B$3:$C$9,2,0),"")</f>
        <v>Tỉnh</v>
      </c>
      <c r="AE818" s="7" t="str">
        <f t="shared" si="103"/>
        <v>Chả nướng 300g</v>
      </c>
      <c r="AF818" s="7">
        <f t="shared" si="104"/>
        <v>3</v>
      </c>
    </row>
    <row r="819" spans="1:32" x14ac:dyDescent="0.25">
      <c r="A819" s="11">
        <v>45904</v>
      </c>
      <c r="B819" s="25">
        <v>4176371234</v>
      </c>
      <c r="C819" s="12" t="s">
        <v>7214</v>
      </c>
      <c r="D819" s="16">
        <f t="shared" si="105"/>
        <v>45904</v>
      </c>
      <c r="G819" s="13" t="s">
        <v>7329</v>
      </c>
      <c r="I819" s="13" t="s">
        <v>7518</v>
      </c>
      <c r="J819" s="13" t="s">
        <v>1796</v>
      </c>
      <c r="K819" s="13" t="s">
        <v>30</v>
      </c>
      <c r="L819" s="25" t="str">
        <f>VLOOKUP($K819,TONG_SL!$A:$D,2,0)</f>
        <v>Gà muối 500g</v>
      </c>
      <c r="N819" s="25" t="str">
        <f t="shared" si="106"/>
        <v>K-C6</v>
      </c>
      <c r="Q819" s="25" t="str">
        <f>VLOOKUP(K819,TONG_SL!$A:$D,3,0)</f>
        <v>Túi</v>
      </c>
      <c r="R819" s="54">
        <v>10</v>
      </c>
      <c r="T819" s="1">
        <f>VLOOKUP(VLOOKUP(G819,Ma_KH!$A:$R,18,0)&amp;K819,Gia_MB!$A:$F,6,0)</f>
        <v>111058</v>
      </c>
      <c r="U819" s="14">
        <f t="shared" si="108"/>
        <v>1110580</v>
      </c>
      <c r="W819" s="64">
        <f t="shared" si="107"/>
        <v>0</v>
      </c>
      <c r="X819" s="3" t="str">
        <f t="shared" si="109"/>
        <v>8</v>
      </c>
      <c r="Z819" s="14">
        <f t="shared" si="110"/>
        <v>88846.400000000009</v>
      </c>
      <c r="AA819" s="7">
        <f>VLOOKUP(G819,Ma_KH!$A:$R,14,0)</f>
        <v>60</v>
      </c>
      <c r="AD819" s="7" t="str">
        <f>IFERROR(VLOOKUP(J819,'Chuyển Mã'!$B$3:$C$9,2,0),"")</f>
        <v>Tỉnh</v>
      </c>
      <c r="AE819" s="7" t="str">
        <f t="shared" si="103"/>
        <v>Gà muối 500g</v>
      </c>
      <c r="AF819" s="7">
        <f t="shared" si="104"/>
        <v>10</v>
      </c>
    </row>
    <row r="820" spans="1:32" x14ac:dyDescent="0.25">
      <c r="A820" s="11">
        <v>45904</v>
      </c>
      <c r="B820" s="25">
        <v>4176371234</v>
      </c>
      <c r="C820" s="12" t="s">
        <v>7214</v>
      </c>
      <c r="D820" s="16">
        <f t="shared" si="105"/>
        <v>45904</v>
      </c>
      <c r="G820" s="13" t="s">
        <v>7329</v>
      </c>
      <c r="I820" s="13" t="s">
        <v>7518</v>
      </c>
      <c r="J820" s="13" t="s">
        <v>1796</v>
      </c>
      <c r="K820" s="13" t="s">
        <v>27</v>
      </c>
      <c r="L820" s="25" t="str">
        <f>VLOOKUP($K820,TONG_SL!$A:$D,2,0)</f>
        <v>Chân giò heo muối 300g</v>
      </c>
      <c r="N820" s="25" t="str">
        <f t="shared" si="106"/>
        <v>K-C6</v>
      </c>
      <c r="Q820" s="25" t="str">
        <f>VLOOKUP(K820,TONG_SL!$A:$D,3,0)</f>
        <v>Túi</v>
      </c>
      <c r="R820" s="54">
        <v>10</v>
      </c>
      <c r="T820" s="1">
        <f>VLOOKUP(VLOOKUP(G820,Ma_KH!$A:$R,18,0)&amp;K820,Gia_MB!$A:$F,6,0)</f>
        <v>73431</v>
      </c>
      <c r="U820" s="14">
        <f t="shared" si="108"/>
        <v>734310</v>
      </c>
      <c r="W820" s="64">
        <f t="shared" si="107"/>
        <v>0</v>
      </c>
      <c r="X820" s="3" t="str">
        <f t="shared" si="109"/>
        <v>8</v>
      </c>
      <c r="Z820" s="14">
        <f t="shared" si="110"/>
        <v>58744.800000000003</v>
      </c>
      <c r="AA820" s="7">
        <f>VLOOKUP(G820,Ma_KH!$A:$R,14,0)</f>
        <v>60</v>
      </c>
      <c r="AD820" s="7" t="str">
        <f>IFERROR(VLOOKUP(J820,'Chuyển Mã'!$B$3:$C$9,2,0),"")</f>
        <v>Tỉnh</v>
      </c>
      <c r="AE820" s="7" t="str">
        <f t="shared" si="103"/>
        <v>Chân giò heo muối 300g</v>
      </c>
      <c r="AF820" s="7">
        <f t="shared" si="104"/>
        <v>10</v>
      </c>
    </row>
    <row r="821" spans="1:32" x14ac:dyDescent="0.25">
      <c r="A821" s="11">
        <v>45904</v>
      </c>
      <c r="B821" s="25">
        <v>4176371234</v>
      </c>
      <c r="C821" s="12" t="s">
        <v>7214</v>
      </c>
      <c r="D821" s="16">
        <f t="shared" si="105"/>
        <v>45904</v>
      </c>
      <c r="G821" s="13" t="s">
        <v>7329</v>
      </c>
      <c r="I821" s="13" t="s">
        <v>7518</v>
      </c>
      <c r="J821" s="13" t="s">
        <v>1796</v>
      </c>
      <c r="K821" s="13" t="s">
        <v>51</v>
      </c>
      <c r="L821" s="25" t="str">
        <f>VLOOKUP($K821,TONG_SL!$A:$D,2,0)</f>
        <v>Mọc Nấm Hương 250g</v>
      </c>
      <c r="N821" s="25" t="str">
        <f t="shared" si="106"/>
        <v>K-C6</v>
      </c>
      <c r="Q821" s="25" t="str">
        <f>VLOOKUP(K821,TONG_SL!$A:$D,3,0)</f>
        <v>Túi</v>
      </c>
      <c r="R821" s="54">
        <v>10</v>
      </c>
      <c r="T821" s="1">
        <f>VLOOKUP(VLOOKUP(G821,Ma_KH!$A:$R,18,0)&amp;K821,Gia_MB!$A:$F,6,0)</f>
        <v>46000</v>
      </c>
      <c r="U821" s="14">
        <f t="shared" si="108"/>
        <v>460000</v>
      </c>
      <c r="W821" s="64">
        <f t="shared" si="107"/>
        <v>0</v>
      </c>
      <c r="X821" s="3" t="str">
        <f t="shared" si="109"/>
        <v>8</v>
      </c>
      <c r="Z821" s="14">
        <f t="shared" si="110"/>
        <v>36800</v>
      </c>
      <c r="AA821" s="7">
        <f>VLOOKUP(G821,Ma_KH!$A:$R,14,0)</f>
        <v>60</v>
      </c>
      <c r="AD821" s="7" t="str">
        <f>IFERROR(VLOOKUP(J821,'Chuyển Mã'!$B$3:$C$9,2,0),"")</f>
        <v>Tỉnh</v>
      </c>
      <c r="AE821" s="7" t="str">
        <f t="shared" si="103"/>
        <v>Mọc Nấm Hương 250g</v>
      </c>
      <c r="AF821" s="7">
        <f t="shared" si="104"/>
        <v>10</v>
      </c>
    </row>
    <row r="822" spans="1:32" x14ac:dyDescent="0.25">
      <c r="A822" s="11">
        <v>45904</v>
      </c>
      <c r="B822" s="25">
        <v>4176371234</v>
      </c>
      <c r="C822" s="12" t="s">
        <v>7214</v>
      </c>
      <c r="D822" s="16">
        <f t="shared" si="105"/>
        <v>45904</v>
      </c>
      <c r="G822" s="13" t="s">
        <v>7329</v>
      </c>
      <c r="I822" s="13" t="s">
        <v>7518</v>
      </c>
      <c r="J822" s="13" t="s">
        <v>1796</v>
      </c>
      <c r="K822" s="13" t="s">
        <v>41</v>
      </c>
      <c r="L822" s="25" t="str">
        <f>VLOOKUP($K822,TONG_SL!$A:$D,2,0)</f>
        <v>Chả nướng 300g</v>
      </c>
      <c r="N822" s="25" t="str">
        <f t="shared" si="106"/>
        <v>K-C6</v>
      </c>
      <c r="Q822" s="25" t="str">
        <f>VLOOKUP(K822,TONG_SL!$A:$D,3,0)</f>
        <v>Túi</v>
      </c>
      <c r="R822" s="54">
        <v>5</v>
      </c>
      <c r="T822" s="1">
        <f>VLOOKUP(VLOOKUP(G822,Ma_KH!$A:$R,18,0)&amp;K822,Gia_MB!$A:$F,6,0)</f>
        <v>70950</v>
      </c>
      <c r="U822" s="14">
        <f t="shared" si="108"/>
        <v>354750</v>
      </c>
      <c r="W822" s="64">
        <f t="shared" si="107"/>
        <v>0</v>
      </c>
      <c r="X822" s="3" t="str">
        <f t="shared" si="109"/>
        <v>8</v>
      </c>
      <c r="Z822" s="14">
        <f t="shared" si="110"/>
        <v>28380</v>
      </c>
      <c r="AA822" s="7">
        <f>VLOOKUP(G822,Ma_KH!$A:$R,14,0)</f>
        <v>60</v>
      </c>
      <c r="AD822" s="7" t="str">
        <f>IFERROR(VLOOKUP(J822,'Chuyển Mã'!$B$3:$C$9,2,0),"")</f>
        <v>Tỉnh</v>
      </c>
      <c r="AE822" s="7" t="str">
        <f t="shared" si="103"/>
        <v>Chả nướng 300g</v>
      </c>
      <c r="AF822" s="7">
        <f t="shared" si="104"/>
        <v>5</v>
      </c>
    </row>
    <row r="823" spans="1:32" x14ac:dyDescent="0.25">
      <c r="A823" s="11">
        <v>45904</v>
      </c>
      <c r="B823" s="25">
        <v>4176371234</v>
      </c>
      <c r="C823" s="12" t="s">
        <v>7214</v>
      </c>
      <c r="D823" s="16">
        <f t="shared" si="105"/>
        <v>45904</v>
      </c>
      <c r="G823" s="13" t="s">
        <v>7329</v>
      </c>
      <c r="I823" s="13" t="s">
        <v>7518</v>
      </c>
      <c r="J823" s="13" t="s">
        <v>1796</v>
      </c>
      <c r="K823" s="13" t="s">
        <v>7509</v>
      </c>
      <c r="L823" s="25" t="str">
        <f>VLOOKUP($K823,TONG_SL!$A:$D,2,0)</f>
        <v>Tai heo muối 200g</v>
      </c>
      <c r="N823" s="25" t="str">
        <f t="shared" si="106"/>
        <v>K-C6</v>
      </c>
      <c r="Q823" s="25" t="str">
        <f>VLOOKUP(K823,TONG_SL!$A:$D,3,0)</f>
        <v>Túi</v>
      </c>
      <c r="R823" s="54">
        <v>6</v>
      </c>
      <c r="T823" s="1">
        <f>VLOOKUP(VLOOKUP(G823,Ma_KH!$A:$R,18,0)&amp;K823,Gia_MB!$A:$F,6,0)</f>
        <v>55595</v>
      </c>
      <c r="U823" s="14">
        <f t="shared" si="108"/>
        <v>333570</v>
      </c>
      <c r="W823" s="64">
        <f t="shared" si="107"/>
        <v>0</v>
      </c>
      <c r="X823" s="3" t="str">
        <f t="shared" si="109"/>
        <v>8</v>
      </c>
      <c r="Z823" s="14">
        <f t="shared" si="110"/>
        <v>26685.600000000002</v>
      </c>
      <c r="AA823" s="7">
        <f>VLOOKUP(G823,Ma_KH!$A:$R,14,0)</f>
        <v>60</v>
      </c>
      <c r="AD823" s="7" t="str">
        <f>IFERROR(VLOOKUP(J823,'Chuyển Mã'!$B$3:$C$9,2,0),"")</f>
        <v>Tỉnh</v>
      </c>
      <c r="AE823" s="7" t="str">
        <f t="shared" si="103"/>
        <v>Tai heo muối 200g</v>
      </c>
      <c r="AF823" s="7">
        <f t="shared" si="104"/>
        <v>6</v>
      </c>
    </row>
    <row r="824" spans="1:32" x14ac:dyDescent="0.25">
      <c r="A824" s="11">
        <v>45904</v>
      </c>
      <c r="B824" s="25">
        <v>4176371234</v>
      </c>
      <c r="C824" s="12" t="s">
        <v>7214</v>
      </c>
      <c r="D824" s="16">
        <f t="shared" si="105"/>
        <v>45904</v>
      </c>
      <c r="G824" s="13" t="s">
        <v>7329</v>
      </c>
      <c r="I824" s="13" t="s">
        <v>7518</v>
      </c>
      <c r="J824" s="13" t="s">
        <v>1796</v>
      </c>
      <c r="K824" s="13" t="s">
        <v>51</v>
      </c>
      <c r="L824" s="25" t="str">
        <f>VLOOKUP($K824,TONG_SL!$A:$D,2,0)</f>
        <v>Mọc Nấm Hương 250g</v>
      </c>
      <c r="N824" s="25" t="str">
        <f t="shared" si="106"/>
        <v>K-C6</v>
      </c>
      <c r="Q824" s="25" t="str">
        <f>VLOOKUP(K824,TONG_SL!$A:$D,3,0)</f>
        <v>Túi</v>
      </c>
      <c r="R824" s="54">
        <v>10</v>
      </c>
      <c r="T824" s="1">
        <f>VLOOKUP(VLOOKUP(G824,Ma_KH!$A:$R,18,0)&amp;K824,Gia_MB!$A:$F,6,0)</f>
        <v>46000</v>
      </c>
      <c r="U824" s="14">
        <f t="shared" si="108"/>
        <v>460000</v>
      </c>
      <c r="W824" s="64">
        <f t="shared" si="107"/>
        <v>0</v>
      </c>
      <c r="X824" s="3" t="str">
        <f t="shared" si="109"/>
        <v>8</v>
      </c>
      <c r="Z824" s="14">
        <f t="shared" si="110"/>
        <v>36800</v>
      </c>
      <c r="AA824" s="7">
        <f>VLOOKUP(G824,Ma_KH!$A:$R,14,0)</f>
        <v>60</v>
      </c>
      <c r="AD824" s="7" t="str">
        <f>IFERROR(VLOOKUP(J824,'Chuyển Mã'!$B$3:$C$9,2,0),"")</f>
        <v>Tỉnh</v>
      </c>
      <c r="AE824" s="7" t="str">
        <f t="shared" si="103"/>
        <v>Mọc Nấm Hương 250g</v>
      </c>
      <c r="AF824" s="7">
        <f t="shared" si="104"/>
        <v>10</v>
      </c>
    </row>
    <row r="825" spans="1:32" x14ac:dyDescent="0.25">
      <c r="A825" s="11">
        <v>45904</v>
      </c>
      <c r="B825" s="25">
        <v>4176113747</v>
      </c>
      <c r="C825" s="12" t="s">
        <v>7214</v>
      </c>
      <c r="D825" s="16">
        <f t="shared" si="105"/>
        <v>45904</v>
      </c>
      <c r="G825" s="13" t="s">
        <v>7329</v>
      </c>
      <c r="I825" s="13" t="s">
        <v>7519</v>
      </c>
      <c r="J825" s="13" t="s">
        <v>1796</v>
      </c>
      <c r="K825" s="13" t="s">
        <v>27</v>
      </c>
      <c r="L825" s="25" t="str">
        <f>VLOOKUP($K825,TONG_SL!$A:$D,2,0)</f>
        <v>Chân giò heo muối 300g</v>
      </c>
      <c r="N825" s="25" t="str">
        <f t="shared" si="106"/>
        <v>K-C6</v>
      </c>
      <c r="Q825" s="25" t="str">
        <f>VLOOKUP(K825,TONG_SL!$A:$D,3,0)</f>
        <v>Túi</v>
      </c>
      <c r="R825" s="54">
        <v>15</v>
      </c>
      <c r="T825" s="1">
        <f>VLOOKUP(VLOOKUP(G825,Ma_KH!$A:$R,18,0)&amp;K825,Gia_MB!$A:$F,6,0)</f>
        <v>73431</v>
      </c>
      <c r="U825" s="14">
        <f t="shared" si="108"/>
        <v>1101465</v>
      </c>
      <c r="W825" s="64">
        <f t="shared" si="107"/>
        <v>0</v>
      </c>
      <c r="X825" s="3" t="str">
        <f t="shared" si="109"/>
        <v>8</v>
      </c>
      <c r="Z825" s="14">
        <f t="shared" si="110"/>
        <v>88117.2</v>
      </c>
      <c r="AA825" s="7">
        <f>VLOOKUP(G825,Ma_KH!$A:$R,14,0)</f>
        <v>60</v>
      </c>
      <c r="AD825" s="7" t="str">
        <f>IFERROR(VLOOKUP(J825,'Chuyển Mã'!$B$3:$C$9,2,0),"")</f>
        <v>Tỉnh</v>
      </c>
      <c r="AE825" s="7" t="str">
        <f t="shared" si="103"/>
        <v>Chân giò heo muối 300g</v>
      </c>
      <c r="AF825" s="7">
        <f t="shared" si="104"/>
        <v>15</v>
      </c>
    </row>
    <row r="826" spans="1:32" x14ac:dyDescent="0.25">
      <c r="A826" s="11">
        <v>45904</v>
      </c>
      <c r="B826" s="25">
        <v>4176113747</v>
      </c>
      <c r="C826" s="12" t="s">
        <v>7214</v>
      </c>
      <c r="D826" s="16">
        <f t="shared" si="105"/>
        <v>45904</v>
      </c>
      <c r="G826" s="13" t="s">
        <v>7329</v>
      </c>
      <c r="I826" s="13" t="s">
        <v>7519</v>
      </c>
      <c r="J826" s="13" t="s">
        <v>1796</v>
      </c>
      <c r="K826" s="13" t="s">
        <v>32</v>
      </c>
      <c r="L826" s="25" t="str">
        <f>VLOOKUP($K826,TONG_SL!$A:$D,2,0)</f>
        <v>Giò Tai Lưỡi Xào 250</v>
      </c>
      <c r="N826" s="25" t="str">
        <f t="shared" si="106"/>
        <v>K-C6</v>
      </c>
      <c r="Q826" s="25" t="str">
        <f>VLOOKUP(K826,TONG_SL!$A:$D,3,0)</f>
        <v>Túi</v>
      </c>
      <c r="R826" s="54">
        <v>5</v>
      </c>
      <c r="T826" s="1">
        <f>VLOOKUP(VLOOKUP(G826,Ma_KH!$A:$R,18,0)&amp;K826,Gia_MB!$A:$F,6,0)</f>
        <v>50183</v>
      </c>
      <c r="U826" s="14">
        <f t="shared" si="108"/>
        <v>250915</v>
      </c>
      <c r="W826" s="64">
        <f t="shared" si="107"/>
        <v>0</v>
      </c>
      <c r="X826" s="3" t="str">
        <f t="shared" si="109"/>
        <v>8</v>
      </c>
      <c r="Z826" s="14">
        <f t="shared" si="110"/>
        <v>20073.2</v>
      </c>
      <c r="AA826" s="7">
        <f>VLOOKUP(G826,Ma_KH!$A:$R,14,0)</f>
        <v>60</v>
      </c>
      <c r="AD826" s="7" t="str">
        <f>IFERROR(VLOOKUP(J826,'Chuyển Mã'!$B$3:$C$9,2,0),"")</f>
        <v>Tỉnh</v>
      </c>
      <c r="AE826" s="7" t="str">
        <f t="shared" si="103"/>
        <v>Giò Tai Lưỡi Xào 250</v>
      </c>
      <c r="AF826" s="7">
        <f t="shared" si="104"/>
        <v>5</v>
      </c>
    </row>
    <row r="827" spans="1:32" x14ac:dyDescent="0.25">
      <c r="A827" s="11">
        <v>45904</v>
      </c>
      <c r="B827" s="25">
        <v>4176113747</v>
      </c>
      <c r="C827" s="12" t="s">
        <v>7214</v>
      </c>
      <c r="D827" s="16">
        <f t="shared" si="105"/>
        <v>45904</v>
      </c>
      <c r="G827" s="13" t="s">
        <v>7329</v>
      </c>
      <c r="I827" s="13" t="s">
        <v>7519</v>
      </c>
      <c r="J827" s="13" t="s">
        <v>1796</v>
      </c>
      <c r="K827" s="13" t="s">
        <v>51</v>
      </c>
      <c r="L827" s="25" t="str">
        <f>VLOOKUP($K827,TONG_SL!$A:$D,2,0)</f>
        <v>Mọc Nấm Hương 250g</v>
      </c>
      <c r="N827" s="25" t="str">
        <f t="shared" si="106"/>
        <v>K-C6</v>
      </c>
      <c r="Q827" s="25" t="str">
        <f>VLOOKUP(K827,TONG_SL!$A:$D,3,0)</f>
        <v>Túi</v>
      </c>
      <c r="R827" s="54">
        <v>10</v>
      </c>
      <c r="T827" s="1">
        <f>VLOOKUP(VLOOKUP(G827,Ma_KH!$A:$R,18,0)&amp;K827,Gia_MB!$A:$F,6,0)</f>
        <v>46000</v>
      </c>
      <c r="U827" s="14">
        <f t="shared" si="108"/>
        <v>460000</v>
      </c>
      <c r="W827" s="64">
        <f t="shared" si="107"/>
        <v>0</v>
      </c>
      <c r="X827" s="3" t="str">
        <f t="shared" si="109"/>
        <v>8</v>
      </c>
      <c r="Z827" s="14">
        <f t="shared" si="110"/>
        <v>36800</v>
      </c>
      <c r="AA827" s="7">
        <f>VLOOKUP(G827,Ma_KH!$A:$R,14,0)</f>
        <v>60</v>
      </c>
      <c r="AD827" s="7" t="str">
        <f>IFERROR(VLOOKUP(J827,'Chuyển Mã'!$B$3:$C$9,2,0),"")</f>
        <v>Tỉnh</v>
      </c>
      <c r="AE827" s="7" t="str">
        <f t="shared" si="103"/>
        <v>Mọc Nấm Hương 250g</v>
      </c>
      <c r="AF827" s="7">
        <f t="shared" si="104"/>
        <v>10</v>
      </c>
    </row>
    <row r="828" spans="1:32" x14ac:dyDescent="0.25">
      <c r="A828" s="11">
        <v>45904</v>
      </c>
      <c r="B828" s="25">
        <v>4176113747</v>
      </c>
      <c r="C828" s="12" t="s">
        <v>7214</v>
      </c>
      <c r="D828" s="16">
        <f t="shared" si="105"/>
        <v>45904</v>
      </c>
      <c r="G828" s="13" t="s">
        <v>7329</v>
      </c>
      <c r="I828" s="13" t="s">
        <v>7519</v>
      </c>
      <c r="J828" s="13" t="s">
        <v>1796</v>
      </c>
      <c r="K828" s="13" t="s">
        <v>41</v>
      </c>
      <c r="L828" s="25" t="str">
        <f>VLOOKUP($K828,TONG_SL!$A:$D,2,0)</f>
        <v>Chả nướng 300g</v>
      </c>
      <c r="N828" s="25" t="str">
        <f t="shared" si="106"/>
        <v>K-C6</v>
      </c>
      <c r="Q828" s="25" t="str">
        <f>VLOOKUP(K828,TONG_SL!$A:$D,3,0)</f>
        <v>Túi</v>
      </c>
      <c r="R828" s="54">
        <v>5</v>
      </c>
      <c r="T828" s="1">
        <f>VLOOKUP(VLOOKUP(G828,Ma_KH!$A:$R,18,0)&amp;K828,Gia_MB!$A:$F,6,0)</f>
        <v>70950</v>
      </c>
      <c r="U828" s="14">
        <f t="shared" si="108"/>
        <v>354750</v>
      </c>
      <c r="W828" s="64">
        <f t="shared" si="107"/>
        <v>0</v>
      </c>
      <c r="X828" s="3" t="str">
        <f t="shared" si="109"/>
        <v>8</v>
      </c>
      <c r="Z828" s="14">
        <f t="shared" si="110"/>
        <v>28380</v>
      </c>
      <c r="AA828" s="7">
        <f>VLOOKUP(G828,Ma_KH!$A:$R,14,0)</f>
        <v>60</v>
      </c>
      <c r="AD828" s="7" t="str">
        <f>IFERROR(VLOOKUP(J828,'Chuyển Mã'!$B$3:$C$9,2,0),"")</f>
        <v>Tỉnh</v>
      </c>
      <c r="AE828" s="7" t="str">
        <f t="shared" si="103"/>
        <v>Chả nướng 300g</v>
      </c>
      <c r="AF828" s="7">
        <f t="shared" si="104"/>
        <v>5</v>
      </c>
    </row>
    <row r="829" spans="1:32" x14ac:dyDescent="0.25">
      <c r="A829" s="11">
        <v>45904</v>
      </c>
      <c r="B829" s="25">
        <v>4176113747</v>
      </c>
      <c r="C829" s="12" t="s">
        <v>7214</v>
      </c>
      <c r="D829" s="16">
        <f t="shared" si="105"/>
        <v>45904</v>
      </c>
      <c r="G829" s="13" t="s">
        <v>7329</v>
      </c>
      <c r="I829" s="13" t="s">
        <v>7519</v>
      </c>
      <c r="J829" s="13" t="s">
        <v>1796</v>
      </c>
      <c r="K829" s="13" t="s">
        <v>30</v>
      </c>
      <c r="L829" s="25" t="str">
        <f>VLOOKUP($K829,TONG_SL!$A:$D,2,0)</f>
        <v>Gà muối 500g</v>
      </c>
      <c r="N829" s="25" t="str">
        <f t="shared" si="106"/>
        <v>K-C6</v>
      </c>
      <c r="Q829" s="25" t="str">
        <f>VLOOKUP(K829,TONG_SL!$A:$D,3,0)</f>
        <v>Túi</v>
      </c>
      <c r="R829" s="54">
        <v>10</v>
      </c>
      <c r="T829" s="1">
        <f>VLOOKUP(VLOOKUP(G829,Ma_KH!$A:$R,18,0)&amp;K829,Gia_MB!$A:$F,6,0)</f>
        <v>111058</v>
      </c>
      <c r="U829" s="14">
        <f t="shared" si="108"/>
        <v>1110580</v>
      </c>
      <c r="W829" s="64">
        <f t="shared" si="107"/>
        <v>0</v>
      </c>
      <c r="X829" s="3" t="str">
        <f t="shared" si="109"/>
        <v>8</v>
      </c>
      <c r="Z829" s="14">
        <f t="shared" si="110"/>
        <v>88846.400000000009</v>
      </c>
      <c r="AA829" s="7">
        <f>VLOOKUP(G829,Ma_KH!$A:$R,14,0)</f>
        <v>60</v>
      </c>
      <c r="AD829" s="7" t="str">
        <f>IFERROR(VLOOKUP(J829,'Chuyển Mã'!$B$3:$C$9,2,0),"")</f>
        <v>Tỉnh</v>
      </c>
      <c r="AE829" s="7" t="str">
        <f t="shared" si="103"/>
        <v>Gà muối 500g</v>
      </c>
      <c r="AF829" s="7">
        <f t="shared" si="104"/>
        <v>10</v>
      </c>
    </row>
    <row r="830" spans="1:32" x14ac:dyDescent="0.25">
      <c r="A830" s="11">
        <v>45904</v>
      </c>
      <c r="B830" s="25">
        <v>4176113747</v>
      </c>
      <c r="C830" s="12" t="s">
        <v>7214</v>
      </c>
      <c r="D830" s="16">
        <f t="shared" si="105"/>
        <v>45904</v>
      </c>
      <c r="G830" s="13" t="s">
        <v>7329</v>
      </c>
      <c r="I830" s="13" t="s">
        <v>7519</v>
      </c>
      <c r="J830" s="13" t="s">
        <v>1796</v>
      </c>
      <c r="K830" s="13" t="s">
        <v>39</v>
      </c>
      <c r="L830" s="25" t="str">
        <f>VLOOKUP($K830,TONG_SL!$A:$D,2,0)</f>
        <v>Chả cốm 300g</v>
      </c>
      <c r="N830" s="25" t="str">
        <f t="shared" si="106"/>
        <v>K-C6</v>
      </c>
      <c r="Q830" s="25" t="str">
        <f>VLOOKUP(K830,TONG_SL!$A:$D,3,0)</f>
        <v>Túi</v>
      </c>
      <c r="R830" s="54">
        <v>10</v>
      </c>
      <c r="T830" s="1">
        <f>VLOOKUP(VLOOKUP(G830,Ma_KH!$A:$R,18,0)&amp;K830,Gia_MB!$A:$F,6,0)</f>
        <v>74250</v>
      </c>
      <c r="U830" s="14">
        <f t="shared" si="108"/>
        <v>742500</v>
      </c>
      <c r="W830" s="64">
        <f t="shared" si="107"/>
        <v>0</v>
      </c>
      <c r="X830" s="3" t="str">
        <f t="shared" si="109"/>
        <v>8</v>
      </c>
      <c r="Z830" s="14">
        <f t="shared" si="110"/>
        <v>59400</v>
      </c>
      <c r="AA830" s="7">
        <f>VLOOKUP(G830,Ma_KH!$A:$R,14,0)</f>
        <v>60</v>
      </c>
      <c r="AD830" s="7" t="str">
        <f>IFERROR(VLOOKUP(J830,'Chuyển Mã'!$B$3:$C$9,2,0),"")</f>
        <v>Tỉnh</v>
      </c>
      <c r="AE830" s="7" t="str">
        <f t="shared" si="103"/>
        <v>Chả cốm 300g</v>
      </c>
      <c r="AF830" s="7">
        <f t="shared" si="104"/>
        <v>10</v>
      </c>
    </row>
    <row r="831" spans="1:32" x14ac:dyDescent="0.25">
      <c r="A831" s="11">
        <v>45904</v>
      </c>
      <c r="B831" s="25">
        <v>4176352074</v>
      </c>
      <c r="C831" s="12" t="s">
        <v>7214</v>
      </c>
      <c r="D831" s="16">
        <f t="shared" si="105"/>
        <v>45904</v>
      </c>
      <c r="G831" s="13" t="s">
        <v>7329</v>
      </c>
      <c r="I831" s="13" t="s">
        <v>7520</v>
      </c>
      <c r="J831" s="13" t="s">
        <v>1796</v>
      </c>
      <c r="K831" s="13" t="s">
        <v>27</v>
      </c>
      <c r="L831" s="25" t="str">
        <f>VLOOKUP($K831,TONG_SL!$A:$D,2,0)</f>
        <v>Chân giò heo muối 300g</v>
      </c>
      <c r="N831" s="25" t="str">
        <f t="shared" si="106"/>
        <v>K-C6</v>
      </c>
      <c r="Q831" s="25" t="str">
        <f>VLOOKUP(K831,TONG_SL!$A:$D,3,0)</f>
        <v>Túi</v>
      </c>
      <c r="R831" s="54">
        <v>10</v>
      </c>
      <c r="T831" s="1">
        <f>VLOOKUP(VLOOKUP(G831,Ma_KH!$A:$R,18,0)&amp;K831,Gia_MB!$A:$F,6,0)</f>
        <v>73431</v>
      </c>
      <c r="U831" s="14">
        <f t="shared" si="108"/>
        <v>734310</v>
      </c>
      <c r="W831" s="64">
        <f t="shared" si="107"/>
        <v>0</v>
      </c>
      <c r="X831" s="3" t="str">
        <f t="shared" si="109"/>
        <v>8</v>
      </c>
      <c r="Z831" s="14">
        <f t="shared" si="110"/>
        <v>58744.800000000003</v>
      </c>
      <c r="AA831" s="7">
        <f>VLOOKUP(G831,Ma_KH!$A:$R,14,0)</f>
        <v>60</v>
      </c>
      <c r="AD831" s="7" t="str">
        <f>IFERROR(VLOOKUP(J831,'Chuyển Mã'!$B$3:$C$9,2,0),"")</f>
        <v>Tỉnh</v>
      </c>
      <c r="AE831" s="7" t="str">
        <f t="shared" si="103"/>
        <v>Chân giò heo muối 300g</v>
      </c>
      <c r="AF831" s="7">
        <f t="shared" si="104"/>
        <v>10</v>
      </c>
    </row>
    <row r="832" spans="1:32" x14ac:dyDescent="0.25">
      <c r="A832" s="11">
        <v>45904</v>
      </c>
      <c r="B832" s="25">
        <v>4176352074</v>
      </c>
      <c r="C832" s="12" t="s">
        <v>7214</v>
      </c>
      <c r="D832" s="16">
        <f t="shared" si="105"/>
        <v>45904</v>
      </c>
      <c r="G832" s="13" t="s">
        <v>7329</v>
      </c>
      <c r="I832" s="13" t="s">
        <v>7520</v>
      </c>
      <c r="J832" s="13" t="s">
        <v>1796</v>
      </c>
      <c r="K832" s="13" t="s">
        <v>30</v>
      </c>
      <c r="L832" s="25" t="str">
        <f>VLOOKUP($K832,TONG_SL!$A:$D,2,0)</f>
        <v>Gà muối 500g</v>
      </c>
      <c r="N832" s="25" t="str">
        <f t="shared" si="106"/>
        <v>K-C6</v>
      </c>
      <c r="Q832" s="25" t="str">
        <f>VLOOKUP(K832,TONG_SL!$A:$D,3,0)</f>
        <v>Túi</v>
      </c>
      <c r="R832" s="54">
        <v>10</v>
      </c>
      <c r="T832" s="1">
        <f>VLOOKUP(VLOOKUP(G832,Ma_KH!$A:$R,18,0)&amp;K832,Gia_MB!$A:$F,6,0)</f>
        <v>111058</v>
      </c>
      <c r="U832" s="14">
        <f t="shared" si="108"/>
        <v>1110580</v>
      </c>
      <c r="W832" s="64">
        <f t="shared" si="107"/>
        <v>0</v>
      </c>
      <c r="X832" s="3" t="str">
        <f t="shared" si="109"/>
        <v>8</v>
      </c>
      <c r="Z832" s="14">
        <f t="shared" si="110"/>
        <v>88846.400000000009</v>
      </c>
      <c r="AA832" s="7">
        <f>VLOOKUP(G832,Ma_KH!$A:$R,14,0)</f>
        <v>60</v>
      </c>
      <c r="AD832" s="7" t="str">
        <f>IFERROR(VLOOKUP(J832,'Chuyển Mã'!$B$3:$C$9,2,0),"")</f>
        <v>Tỉnh</v>
      </c>
      <c r="AE832" s="7" t="str">
        <f t="shared" si="103"/>
        <v>Gà muối 500g</v>
      </c>
      <c r="AF832" s="7">
        <f t="shared" si="104"/>
        <v>10</v>
      </c>
    </row>
    <row r="833" spans="1:32" x14ac:dyDescent="0.25">
      <c r="A833" s="11">
        <v>45904</v>
      </c>
      <c r="B833" s="25">
        <v>4176352074</v>
      </c>
      <c r="C833" s="12" t="s">
        <v>7214</v>
      </c>
      <c r="D833" s="16">
        <f t="shared" si="105"/>
        <v>45904</v>
      </c>
      <c r="G833" s="13" t="s">
        <v>7329</v>
      </c>
      <c r="I833" s="13" t="s">
        <v>7520</v>
      </c>
      <c r="J833" s="13" t="s">
        <v>1796</v>
      </c>
      <c r="K833" s="13" t="s">
        <v>51</v>
      </c>
      <c r="L833" s="25" t="str">
        <f>VLOOKUP($K833,TONG_SL!$A:$D,2,0)</f>
        <v>Mọc Nấm Hương 250g</v>
      </c>
      <c r="N833" s="25" t="str">
        <f t="shared" si="106"/>
        <v>K-C6</v>
      </c>
      <c r="Q833" s="25" t="str">
        <f>VLOOKUP(K833,TONG_SL!$A:$D,3,0)</f>
        <v>Túi</v>
      </c>
      <c r="R833" s="54">
        <v>5</v>
      </c>
      <c r="T833" s="1">
        <f>VLOOKUP(VLOOKUP(G833,Ma_KH!$A:$R,18,0)&amp;K833,Gia_MB!$A:$F,6,0)</f>
        <v>46000</v>
      </c>
      <c r="U833" s="14">
        <f t="shared" si="108"/>
        <v>230000</v>
      </c>
      <c r="W833" s="64">
        <f t="shared" si="107"/>
        <v>0</v>
      </c>
      <c r="X833" s="3" t="str">
        <f t="shared" si="109"/>
        <v>8</v>
      </c>
      <c r="Z833" s="14">
        <f t="shared" si="110"/>
        <v>18400</v>
      </c>
      <c r="AA833" s="7">
        <f>VLOOKUP(G833,Ma_KH!$A:$R,14,0)</f>
        <v>60</v>
      </c>
      <c r="AD833" s="7" t="str">
        <f>IFERROR(VLOOKUP(J833,'Chuyển Mã'!$B$3:$C$9,2,0),"")</f>
        <v>Tỉnh</v>
      </c>
      <c r="AE833" s="7" t="str">
        <f t="shared" si="103"/>
        <v>Mọc Nấm Hương 250g</v>
      </c>
      <c r="AF833" s="7">
        <f t="shared" si="104"/>
        <v>5</v>
      </c>
    </row>
    <row r="834" spans="1:32" x14ac:dyDescent="0.25">
      <c r="A834" s="11">
        <v>45904</v>
      </c>
      <c r="B834" s="25">
        <v>4176352074</v>
      </c>
      <c r="C834" s="12" t="s">
        <v>7214</v>
      </c>
      <c r="D834" s="16">
        <f t="shared" si="105"/>
        <v>45904</v>
      </c>
      <c r="G834" s="13" t="s">
        <v>7329</v>
      </c>
      <c r="I834" s="13" t="s">
        <v>7520</v>
      </c>
      <c r="J834" s="13" t="s">
        <v>1796</v>
      </c>
      <c r="K834" s="13" t="s">
        <v>32</v>
      </c>
      <c r="L834" s="25" t="str">
        <f>VLOOKUP($K834,TONG_SL!$A:$D,2,0)</f>
        <v>Giò Tai Lưỡi Xào 250</v>
      </c>
      <c r="N834" s="25" t="str">
        <f t="shared" si="106"/>
        <v>K-C6</v>
      </c>
      <c r="Q834" s="25" t="str">
        <f>VLOOKUP(K834,TONG_SL!$A:$D,3,0)</f>
        <v>Túi</v>
      </c>
      <c r="R834" s="54">
        <v>5</v>
      </c>
      <c r="T834" s="1">
        <f>VLOOKUP(VLOOKUP(G834,Ma_KH!$A:$R,18,0)&amp;K834,Gia_MB!$A:$F,6,0)</f>
        <v>50183</v>
      </c>
      <c r="U834" s="14">
        <f t="shared" si="108"/>
        <v>250915</v>
      </c>
      <c r="W834" s="64">
        <f t="shared" si="107"/>
        <v>0</v>
      </c>
      <c r="X834" s="3" t="str">
        <f t="shared" si="109"/>
        <v>8</v>
      </c>
      <c r="Z834" s="14">
        <f t="shared" si="110"/>
        <v>20073.2</v>
      </c>
      <c r="AA834" s="7">
        <f>VLOOKUP(G834,Ma_KH!$A:$R,14,0)</f>
        <v>60</v>
      </c>
      <c r="AD834" s="7" t="str">
        <f>IFERROR(VLOOKUP(J834,'Chuyển Mã'!$B$3:$C$9,2,0),"")</f>
        <v>Tỉnh</v>
      </c>
      <c r="AE834" s="7" t="str">
        <f t="shared" si="103"/>
        <v>Giò Tai Lưỡi Xào 250</v>
      </c>
      <c r="AF834" s="7">
        <f t="shared" si="104"/>
        <v>5</v>
      </c>
    </row>
    <row r="835" spans="1:32" x14ac:dyDescent="0.25">
      <c r="A835" s="11">
        <v>45904</v>
      </c>
      <c r="B835" s="25">
        <v>4176361533</v>
      </c>
      <c r="C835" s="12" t="s">
        <v>7214</v>
      </c>
      <c r="D835" s="16">
        <f t="shared" si="105"/>
        <v>45904</v>
      </c>
      <c r="G835" s="13" t="s">
        <v>7329</v>
      </c>
      <c r="I835" s="13" t="s">
        <v>7521</v>
      </c>
      <c r="J835" s="13" t="s">
        <v>1796</v>
      </c>
      <c r="K835" s="13" t="s">
        <v>27</v>
      </c>
      <c r="L835" s="25" t="str">
        <f>VLOOKUP($K835,TONG_SL!$A:$D,2,0)</f>
        <v>Chân giò heo muối 300g</v>
      </c>
      <c r="N835" s="25" t="str">
        <f t="shared" si="106"/>
        <v>K-C6</v>
      </c>
      <c r="Q835" s="25" t="str">
        <f>VLOOKUP(K835,TONG_SL!$A:$D,3,0)</f>
        <v>Túi</v>
      </c>
      <c r="R835" s="54">
        <v>10</v>
      </c>
      <c r="T835" s="1">
        <f>VLOOKUP(VLOOKUP(G835,Ma_KH!$A:$R,18,0)&amp;K835,Gia_MB!$A:$F,6,0)</f>
        <v>73431</v>
      </c>
      <c r="U835" s="14">
        <f t="shared" si="108"/>
        <v>734310</v>
      </c>
      <c r="W835" s="64">
        <f t="shared" si="107"/>
        <v>0</v>
      </c>
      <c r="X835" s="3" t="str">
        <f t="shared" si="109"/>
        <v>8</v>
      </c>
      <c r="Z835" s="14">
        <f t="shared" si="110"/>
        <v>58744.800000000003</v>
      </c>
      <c r="AA835" s="7">
        <f>VLOOKUP(G835,Ma_KH!$A:$R,14,0)</f>
        <v>60</v>
      </c>
      <c r="AD835" s="7" t="str">
        <f>IFERROR(VLOOKUP(J835,'Chuyển Mã'!$B$3:$C$9,2,0),"")</f>
        <v>Tỉnh</v>
      </c>
      <c r="AE835" s="7" t="str">
        <f t="shared" ref="AE835:AE898" si="111">IFERROR(L835,"")</f>
        <v>Chân giò heo muối 300g</v>
      </c>
      <c r="AF835" s="7">
        <f t="shared" ref="AF835:AF898" si="112">R835</f>
        <v>10</v>
      </c>
    </row>
    <row r="836" spans="1:32" x14ac:dyDescent="0.25">
      <c r="A836" s="11">
        <v>45904</v>
      </c>
      <c r="B836" s="25">
        <v>4176361533</v>
      </c>
      <c r="C836" s="12" t="s">
        <v>7214</v>
      </c>
      <c r="D836" s="16">
        <f t="shared" ref="D836:D899" si="113">IF(A836="","",A836)</f>
        <v>45904</v>
      </c>
      <c r="G836" s="13" t="s">
        <v>7329</v>
      </c>
      <c r="I836" s="13" t="s">
        <v>7521</v>
      </c>
      <c r="J836" s="13" t="s">
        <v>1796</v>
      </c>
      <c r="K836" s="13" t="s">
        <v>32</v>
      </c>
      <c r="L836" s="25" t="str">
        <f>VLOOKUP($K836,TONG_SL!$A:$D,2,0)</f>
        <v>Giò Tai Lưỡi Xào 250</v>
      </c>
      <c r="N836" s="25" t="str">
        <f t="shared" si="106"/>
        <v>K-C6</v>
      </c>
      <c r="Q836" s="25" t="str">
        <f>VLOOKUP(K836,TONG_SL!$A:$D,3,0)</f>
        <v>Túi</v>
      </c>
      <c r="R836" s="54">
        <v>10</v>
      </c>
      <c r="T836" s="1">
        <f>VLOOKUP(VLOOKUP(G836,Ma_KH!$A:$R,18,0)&amp;K836,Gia_MB!$A:$F,6,0)</f>
        <v>50183</v>
      </c>
      <c r="U836" s="14">
        <f t="shared" si="108"/>
        <v>501830</v>
      </c>
      <c r="W836" s="64">
        <f t="shared" si="107"/>
        <v>0</v>
      </c>
      <c r="X836" s="3" t="str">
        <f t="shared" si="109"/>
        <v>8</v>
      </c>
      <c r="Z836" s="14">
        <f t="shared" si="110"/>
        <v>40146.400000000001</v>
      </c>
      <c r="AA836" s="7">
        <f>VLOOKUP(G836,Ma_KH!$A:$R,14,0)</f>
        <v>60</v>
      </c>
      <c r="AD836" s="7" t="str">
        <f>IFERROR(VLOOKUP(J836,'Chuyển Mã'!$B$3:$C$9,2,0),"")</f>
        <v>Tỉnh</v>
      </c>
      <c r="AE836" s="7" t="str">
        <f t="shared" si="111"/>
        <v>Giò Tai Lưỡi Xào 250</v>
      </c>
      <c r="AF836" s="7">
        <f t="shared" si="112"/>
        <v>10</v>
      </c>
    </row>
    <row r="837" spans="1:32" x14ac:dyDescent="0.25">
      <c r="A837" s="11">
        <v>45904</v>
      </c>
      <c r="B837" s="25">
        <v>4176361533</v>
      </c>
      <c r="C837" s="12" t="s">
        <v>7214</v>
      </c>
      <c r="D837" s="16">
        <f t="shared" si="113"/>
        <v>45904</v>
      </c>
      <c r="G837" s="13" t="s">
        <v>7329</v>
      </c>
      <c r="I837" s="13" t="s">
        <v>7521</v>
      </c>
      <c r="J837" s="13" t="s">
        <v>1796</v>
      </c>
      <c r="K837" s="13" t="s">
        <v>30</v>
      </c>
      <c r="L837" s="25" t="str">
        <f>VLOOKUP($K837,TONG_SL!$A:$D,2,0)</f>
        <v>Gà muối 500g</v>
      </c>
      <c r="N837" s="25" t="str">
        <f t="shared" ref="N837:N900" si="114">IF($B837&lt;&gt;"","K-C6","")</f>
        <v>K-C6</v>
      </c>
      <c r="Q837" s="25" t="str">
        <f>VLOOKUP(K837,TONG_SL!$A:$D,3,0)</f>
        <v>Túi</v>
      </c>
      <c r="R837" s="54">
        <v>5</v>
      </c>
      <c r="T837" s="1">
        <f>VLOOKUP(VLOOKUP(G837,Ma_KH!$A:$R,18,0)&amp;K837,Gia_MB!$A:$F,6,0)</f>
        <v>111058</v>
      </c>
      <c r="U837" s="14">
        <f t="shared" si="108"/>
        <v>555290</v>
      </c>
      <c r="W837" s="64">
        <f t="shared" ref="W837:W900" si="115">U837*V837</f>
        <v>0</v>
      </c>
      <c r="X837" s="3" t="str">
        <f t="shared" si="109"/>
        <v>8</v>
      </c>
      <c r="Z837" s="14">
        <f t="shared" si="110"/>
        <v>44423.200000000004</v>
      </c>
      <c r="AA837" s="7">
        <f>VLOOKUP(G837,Ma_KH!$A:$R,14,0)</f>
        <v>60</v>
      </c>
      <c r="AD837" s="7" t="str">
        <f>IFERROR(VLOOKUP(J837,'Chuyển Mã'!$B$3:$C$9,2,0),"")</f>
        <v>Tỉnh</v>
      </c>
      <c r="AE837" s="7" t="str">
        <f t="shared" si="111"/>
        <v>Gà muối 500g</v>
      </c>
      <c r="AF837" s="7">
        <f t="shared" si="112"/>
        <v>5</v>
      </c>
    </row>
    <row r="838" spans="1:32" x14ac:dyDescent="0.25">
      <c r="A838" s="11">
        <v>45904</v>
      </c>
      <c r="B838" s="25">
        <v>4176361533</v>
      </c>
      <c r="C838" s="12" t="s">
        <v>7214</v>
      </c>
      <c r="D838" s="16">
        <f t="shared" si="113"/>
        <v>45904</v>
      </c>
      <c r="G838" s="13" t="s">
        <v>7329</v>
      </c>
      <c r="I838" s="13" t="s">
        <v>7521</v>
      </c>
      <c r="J838" s="13" t="s">
        <v>1796</v>
      </c>
      <c r="K838" s="13" t="s">
        <v>51</v>
      </c>
      <c r="L838" s="25" t="str">
        <f>VLOOKUP($K838,TONG_SL!$A:$D,2,0)</f>
        <v>Mọc Nấm Hương 250g</v>
      </c>
      <c r="N838" s="25" t="str">
        <f t="shared" si="114"/>
        <v>K-C6</v>
      </c>
      <c r="Q838" s="25" t="str">
        <f>VLOOKUP(K838,TONG_SL!$A:$D,3,0)</f>
        <v>Túi</v>
      </c>
      <c r="R838" s="54">
        <v>5</v>
      </c>
      <c r="T838" s="1">
        <f>VLOOKUP(VLOOKUP(G838,Ma_KH!$A:$R,18,0)&amp;K838,Gia_MB!$A:$F,6,0)</f>
        <v>46000</v>
      </c>
      <c r="U838" s="14">
        <f t="shared" si="108"/>
        <v>230000</v>
      </c>
      <c r="W838" s="64">
        <f t="shared" si="115"/>
        <v>0</v>
      </c>
      <c r="X838" s="3" t="str">
        <f t="shared" si="109"/>
        <v>8</v>
      </c>
      <c r="Z838" s="14">
        <f t="shared" si="110"/>
        <v>18400</v>
      </c>
      <c r="AA838" s="7">
        <f>VLOOKUP(G838,Ma_KH!$A:$R,14,0)</f>
        <v>60</v>
      </c>
      <c r="AD838" s="7" t="str">
        <f>IFERROR(VLOOKUP(J838,'Chuyển Mã'!$B$3:$C$9,2,0),"")</f>
        <v>Tỉnh</v>
      </c>
      <c r="AE838" s="7" t="str">
        <f t="shared" si="111"/>
        <v>Mọc Nấm Hương 250g</v>
      </c>
      <c r="AF838" s="7">
        <f t="shared" si="112"/>
        <v>5</v>
      </c>
    </row>
    <row r="839" spans="1:32" x14ac:dyDescent="0.25">
      <c r="A839" s="11">
        <v>45904</v>
      </c>
      <c r="B839" s="25">
        <v>4176361533</v>
      </c>
      <c r="C839" s="12" t="s">
        <v>7214</v>
      </c>
      <c r="D839" s="16">
        <f t="shared" si="113"/>
        <v>45904</v>
      </c>
      <c r="G839" s="13" t="s">
        <v>7329</v>
      </c>
      <c r="I839" s="13" t="s">
        <v>7521</v>
      </c>
      <c r="J839" s="13" t="s">
        <v>1796</v>
      </c>
      <c r="K839" s="13" t="s">
        <v>39</v>
      </c>
      <c r="L839" s="25" t="str">
        <f>VLOOKUP($K839,TONG_SL!$A:$D,2,0)</f>
        <v>Chả cốm 300g</v>
      </c>
      <c r="N839" s="25" t="str">
        <f t="shared" si="114"/>
        <v>K-C6</v>
      </c>
      <c r="Q839" s="25" t="str">
        <f>VLOOKUP(K839,TONG_SL!$A:$D,3,0)</f>
        <v>Túi</v>
      </c>
      <c r="R839" s="54">
        <v>5</v>
      </c>
      <c r="T839" s="1">
        <f>VLOOKUP(VLOOKUP(G839,Ma_KH!$A:$R,18,0)&amp;K839,Gia_MB!$A:$F,6,0)</f>
        <v>74250</v>
      </c>
      <c r="U839" s="14">
        <f t="shared" si="108"/>
        <v>371250</v>
      </c>
      <c r="W839" s="64">
        <f t="shared" si="115"/>
        <v>0</v>
      </c>
      <c r="X839" s="3" t="str">
        <f t="shared" si="109"/>
        <v>8</v>
      </c>
      <c r="Z839" s="14">
        <f t="shared" si="110"/>
        <v>29700</v>
      </c>
      <c r="AA839" s="7">
        <f>VLOOKUP(G839,Ma_KH!$A:$R,14,0)</f>
        <v>60</v>
      </c>
      <c r="AD839" s="7" t="str">
        <f>IFERROR(VLOOKUP(J839,'Chuyển Mã'!$B$3:$C$9,2,0),"")</f>
        <v>Tỉnh</v>
      </c>
      <c r="AE839" s="7" t="str">
        <f t="shared" si="111"/>
        <v>Chả cốm 300g</v>
      </c>
      <c r="AF839" s="7">
        <f t="shared" si="112"/>
        <v>5</v>
      </c>
    </row>
    <row r="840" spans="1:32" x14ac:dyDescent="0.25">
      <c r="A840" s="11">
        <v>45904</v>
      </c>
      <c r="B840" s="25">
        <v>4176354706</v>
      </c>
      <c r="C840" s="12" t="s">
        <v>7214</v>
      </c>
      <c r="D840" s="16">
        <f t="shared" si="113"/>
        <v>45904</v>
      </c>
      <c r="G840" s="13" t="s">
        <v>7329</v>
      </c>
      <c r="I840" s="13" t="s">
        <v>7522</v>
      </c>
      <c r="J840" s="13" t="s">
        <v>1796</v>
      </c>
      <c r="K840" s="13" t="s">
        <v>30</v>
      </c>
      <c r="L840" s="25" t="str">
        <f>VLOOKUP($K840,TONG_SL!$A:$D,2,0)</f>
        <v>Gà muối 500g</v>
      </c>
      <c r="N840" s="25" t="str">
        <f t="shared" si="114"/>
        <v>K-C6</v>
      </c>
      <c r="Q840" s="25" t="str">
        <f>VLOOKUP(K840,TONG_SL!$A:$D,3,0)</f>
        <v>Túi</v>
      </c>
      <c r="R840" s="54">
        <v>7</v>
      </c>
      <c r="T840" s="1">
        <f>VLOOKUP(VLOOKUP(G840,Ma_KH!$A:$R,18,0)&amp;K840,Gia_MB!$A:$F,6,0)</f>
        <v>111058</v>
      </c>
      <c r="U840" s="14">
        <f t="shared" si="108"/>
        <v>777406</v>
      </c>
      <c r="W840" s="64">
        <f t="shared" si="115"/>
        <v>0</v>
      </c>
      <c r="X840" s="3" t="str">
        <f t="shared" si="109"/>
        <v>8</v>
      </c>
      <c r="Z840" s="14">
        <f t="shared" si="110"/>
        <v>62192.480000000003</v>
      </c>
      <c r="AA840" s="7">
        <f>VLOOKUP(G840,Ma_KH!$A:$R,14,0)</f>
        <v>60</v>
      </c>
      <c r="AD840" s="7" t="str">
        <f>IFERROR(VLOOKUP(J840,'Chuyển Mã'!$B$3:$C$9,2,0),"")</f>
        <v>Tỉnh</v>
      </c>
      <c r="AE840" s="7" t="str">
        <f t="shared" si="111"/>
        <v>Gà muối 500g</v>
      </c>
      <c r="AF840" s="7">
        <f t="shared" si="112"/>
        <v>7</v>
      </c>
    </row>
    <row r="841" spans="1:32" x14ac:dyDescent="0.25">
      <c r="A841" s="11">
        <v>45904</v>
      </c>
      <c r="B841" s="25">
        <v>4176354706</v>
      </c>
      <c r="C841" s="12" t="s">
        <v>7214</v>
      </c>
      <c r="D841" s="16">
        <f t="shared" si="113"/>
        <v>45904</v>
      </c>
      <c r="G841" s="13" t="s">
        <v>7329</v>
      </c>
      <c r="I841" s="13" t="s">
        <v>7522</v>
      </c>
      <c r="J841" s="13" t="s">
        <v>1796</v>
      </c>
      <c r="K841" s="13" t="s">
        <v>51</v>
      </c>
      <c r="L841" s="25" t="str">
        <f>VLOOKUP($K841,TONG_SL!$A:$D,2,0)</f>
        <v>Mọc Nấm Hương 250g</v>
      </c>
      <c r="N841" s="25" t="str">
        <f t="shared" si="114"/>
        <v>K-C6</v>
      </c>
      <c r="Q841" s="25" t="str">
        <f>VLOOKUP(K841,TONG_SL!$A:$D,3,0)</f>
        <v>Túi</v>
      </c>
      <c r="R841" s="54">
        <v>5</v>
      </c>
      <c r="T841" s="1">
        <f>VLOOKUP(VLOOKUP(G841,Ma_KH!$A:$R,18,0)&amp;K841,Gia_MB!$A:$F,6,0)</f>
        <v>46000</v>
      </c>
      <c r="U841" s="14">
        <f t="shared" si="108"/>
        <v>230000</v>
      </c>
      <c r="W841" s="64">
        <f t="shared" si="115"/>
        <v>0</v>
      </c>
      <c r="X841" s="3" t="str">
        <f t="shared" si="109"/>
        <v>8</v>
      </c>
      <c r="Z841" s="14">
        <f t="shared" si="110"/>
        <v>18400</v>
      </c>
      <c r="AA841" s="7">
        <f>VLOOKUP(G841,Ma_KH!$A:$R,14,0)</f>
        <v>60</v>
      </c>
      <c r="AD841" s="7" t="str">
        <f>IFERROR(VLOOKUP(J841,'Chuyển Mã'!$B$3:$C$9,2,0),"")</f>
        <v>Tỉnh</v>
      </c>
      <c r="AE841" s="7" t="str">
        <f t="shared" si="111"/>
        <v>Mọc Nấm Hương 250g</v>
      </c>
      <c r="AF841" s="7">
        <f t="shared" si="112"/>
        <v>5</v>
      </c>
    </row>
    <row r="842" spans="1:32" x14ac:dyDescent="0.25">
      <c r="A842" s="11">
        <v>45904</v>
      </c>
      <c r="B842" s="25">
        <v>4176354706</v>
      </c>
      <c r="C842" s="12" t="s">
        <v>7214</v>
      </c>
      <c r="D842" s="16">
        <f t="shared" si="113"/>
        <v>45904</v>
      </c>
      <c r="G842" s="13" t="s">
        <v>7329</v>
      </c>
      <c r="I842" s="13" t="s">
        <v>7522</v>
      </c>
      <c r="J842" s="13" t="s">
        <v>1796</v>
      </c>
      <c r="K842" s="13" t="s">
        <v>27</v>
      </c>
      <c r="L842" s="25" t="str">
        <f>VLOOKUP($K842,TONG_SL!$A:$D,2,0)</f>
        <v>Chân giò heo muối 300g</v>
      </c>
      <c r="N842" s="25" t="str">
        <f t="shared" si="114"/>
        <v>K-C6</v>
      </c>
      <c r="Q842" s="25" t="str">
        <f>VLOOKUP(K842,TONG_SL!$A:$D,3,0)</f>
        <v>Túi</v>
      </c>
      <c r="R842" s="54">
        <v>10</v>
      </c>
      <c r="T842" s="1">
        <f>VLOOKUP(VLOOKUP(G842,Ma_KH!$A:$R,18,0)&amp;K842,Gia_MB!$A:$F,6,0)</f>
        <v>73431</v>
      </c>
      <c r="U842" s="14">
        <f t="shared" si="108"/>
        <v>734310</v>
      </c>
      <c r="W842" s="64">
        <f t="shared" si="115"/>
        <v>0</v>
      </c>
      <c r="X842" s="3" t="str">
        <f t="shared" si="109"/>
        <v>8</v>
      </c>
      <c r="Z842" s="14">
        <f t="shared" si="110"/>
        <v>58744.800000000003</v>
      </c>
      <c r="AA842" s="7">
        <f>VLOOKUP(G842,Ma_KH!$A:$R,14,0)</f>
        <v>60</v>
      </c>
      <c r="AD842" s="7" t="str">
        <f>IFERROR(VLOOKUP(J842,'Chuyển Mã'!$B$3:$C$9,2,0),"")</f>
        <v>Tỉnh</v>
      </c>
      <c r="AE842" s="7" t="str">
        <f t="shared" si="111"/>
        <v>Chân giò heo muối 300g</v>
      </c>
      <c r="AF842" s="7">
        <f t="shared" si="112"/>
        <v>10</v>
      </c>
    </row>
    <row r="843" spans="1:32" x14ac:dyDescent="0.25">
      <c r="A843" s="11">
        <v>45904</v>
      </c>
      <c r="B843" s="25">
        <v>4176364629</v>
      </c>
      <c r="C843" s="12" t="s">
        <v>7214</v>
      </c>
      <c r="D843" s="16">
        <f t="shared" si="113"/>
        <v>45904</v>
      </c>
      <c r="G843" s="13" t="s">
        <v>7332</v>
      </c>
      <c r="I843" s="13" t="s">
        <v>7523</v>
      </c>
      <c r="J843" s="13" t="s">
        <v>1796</v>
      </c>
      <c r="K843" s="13" t="s">
        <v>27</v>
      </c>
      <c r="L843" s="25" t="str">
        <f>VLOOKUP($K843,TONG_SL!$A:$D,2,0)</f>
        <v>Chân giò heo muối 300g</v>
      </c>
      <c r="N843" s="25" t="str">
        <f t="shared" si="114"/>
        <v>K-C6</v>
      </c>
      <c r="Q843" s="25" t="str">
        <f>VLOOKUP(K843,TONG_SL!$A:$D,3,0)</f>
        <v>Túi</v>
      </c>
      <c r="R843" s="54">
        <v>20</v>
      </c>
      <c r="T843" s="1">
        <f>VLOOKUP(VLOOKUP(G843,Ma_KH!$A:$R,18,0)&amp;K843,Gia_MB!$A:$F,6,0)</f>
        <v>73431</v>
      </c>
      <c r="U843" s="14">
        <f t="shared" si="108"/>
        <v>1468620</v>
      </c>
      <c r="W843" s="64">
        <f t="shared" si="115"/>
        <v>0</v>
      </c>
      <c r="X843" s="3" t="str">
        <f t="shared" si="109"/>
        <v>8</v>
      </c>
      <c r="Z843" s="14">
        <f t="shared" si="110"/>
        <v>117489.60000000001</v>
      </c>
      <c r="AA843" s="7">
        <f>VLOOKUP(G843,Ma_KH!$A:$R,14,0)</f>
        <v>60</v>
      </c>
      <c r="AD843" s="7" t="str">
        <f>IFERROR(VLOOKUP(J843,'Chuyển Mã'!$B$3:$C$9,2,0),"")</f>
        <v>Tỉnh</v>
      </c>
      <c r="AE843" s="7" t="str">
        <f t="shared" si="111"/>
        <v>Chân giò heo muối 300g</v>
      </c>
      <c r="AF843" s="7">
        <f t="shared" si="112"/>
        <v>20</v>
      </c>
    </row>
    <row r="844" spans="1:32" x14ac:dyDescent="0.25">
      <c r="A844" s="11">
        <v>45904</v>
      </c>
      <c r="B844" s="25">
        <v>4176364629</v>
      </c>
      <c r="C844" s="12" t="s">
        <v>7214</v>
      </c>
      <c r="D844" s="16">
        <f t="shared" si="113"/>
        <v>45904</v>
      </c>
      <c r="G844" s="13" t="s">
        <v>7332</v>
      </c>
      <c r="I844" s="13" t="s">
        <v>7523</v>
      </c>
      <c r="J844" s="13" t="s">
        <v>1796</v>
      </c>
      <c r="K844" s="13" t="s">
        <v>30</v>
      </c>
      <c r="L844" s="25" t="str">
        <f>VLOOKUP($K844,TONG_SL!$A:$D,2,0)</f>
        <v>Gà muối 500g</v>
      </c>
      <c r="N844" s="25" t="str">
        <f t="shared" si="114"/>
        <v>K-C6</v>
      </c>
      <c r="Q844" s="25" t="str">
        <f>VLOOKUP(K844,TONG_SL!$A:$D,3,0)</f>
        <v>Túi</v>
      </c>
      <c r="R844" s="54">
        <v>10</v>
      </c>
      <c r="T844" s="1">
        <f>VLOOKUP(VLOOKUP(G844,Ma_KH!$A:$R,18,0)&amp;K844,Gia_MB!$A:$F,6,0)</f>
        <v>111058</v>
      </c>
      <c r="U844" s="14">
        <f t="shared" si="108"/>
        <v>1110580</v>
      </c>
      <c r="W844" s="64">
        <f t="shared" si="115"/>
        <v>0</v>
      </c>
      <c r="X844" s="3" t="str">
        <f t="shared" si="109"/>
        <v>8</v>
      </c>
      <c r="Z844" s="14">
        <f t="shared" si="110"/>
        <v>88846.400000000009</v>
      </c>
      <c r="AA844" s="7">
        <f>VLOOKUP(G844,Ma_KH!$A:$R,14,0)</f>
        <v>60</v>
      </c>
      <c r="AD844" s="7" t="str">
        <f>IFERROR(VLOOKUP(J844,'Chuyển Mã'!$B$3:$C$9,2,0),"")</f>
        <v>Tỉnh</v>
      </c>
      <c r="AE844" s="7" t="str">
        <f t="shared" si="111"/>
        <v>Gà muối 500g</v>
      </c>
      <c r="AF844" s="7">
        <f t="shared" si="112"/>
        <v>10</v>
      </c>
    </row>
    <row r="845" spans="1:32" x14ac:dyDescent="0.25">
      <c r="A845" s="11">
        <v>45904</v>
      </c>
      <c r="B845" s="25">
        <v>4176364629</v>
      </c>
      <c r="C845" s="12" t="s">
        <v>7214</v>
      </c>
      <c r="D845" s="16">
        <f t="shared" si="113"/>
        <v>45904</v>
      </c>
      <c r="G845" s="13" t="s">
        <v>7332</v>
      </c>
      <c r="I845" s="13" t="s">
        <v>7523</v>
      </c>
      <c r="J845" s="13" t="s">
        <v>1796</v>
      </c>
      <c r="K845" s="13" t="s">
        <v>49</v>
      </c>
      <c r="L845" s="25" t="str">
        <f>VLOOKUP($K845,TONG_SL!$A:$D,2,0)</f>
        <v>Giò sụn gà 250g</v>
      </c>
      <c r="N845" s="25" t="str">
        <f t="shared" si="114"/>
        <v>K-C6</v>
      </c>
      <c r="Q845" s="25" t="str">
        <f>VLOOKUP(K845,TONG_SL!$A:$D,3,0)</f>
        <v>Túi</v>
      </c>
      <c r="R845" s="54">
        <v>5</v>
      </c>
      <c r="T845" s="1">
        <f>VLOOKUP(VLOOKUP(G845,Ma_KH!$A:$R,18,0)&amp;K845,Gia_MB!$A:$F,6,0)</f>
        <v>50400</v>
      </c>
      <c r="U845" s="14">
        <f t="shared" si="108"/>
        <v>252000</v>
      </c>
      <c r="W845" s="64">
        <f t="shared" si="115"/>
        <v>0</v>
      </c>
      <c r="X845" s="3" t="str">
        <f t="shared" si="109"/>
        <v>8</v>
      </c>
      <c r="Z845" s="14">
        <f t="shared" si="110"/>
        <v>20160</v>
      </c>
      <c r="AA845" s="7">
        <f>VLOOKUP(G845,Ma_KH!$A:$R,14,0)</f>
        <v>60</v>
      </c>
      <c r="AD845" s="7" t="str">
        <f>IFERROR(VLOOKUP(J845,'Chuyển Mã'!$B$3:$C$9,2,0),"")</f>
        <v>Tỉnh</v>
      </c>
      <c r="AE845" s="7" t="str">
        <f t="shared" si="111"/>
        <v>Giò sụn gà 250g</v>
      </c>
      <c r="AF845" s="7">
        <f t="shared" si="112"/>
        <v>5</v>
      </c>
    </row>
    <row r="846" spans="1:32" x14ac:dyDescent="0.25">
      <c r="A846" s="11">
        <v>45904</v>
      </c>
      <c r="B846" s="25">
        <v>4176576992</v>
      </c>
      <c r="C846" s="12" t="s">
        <v>7214</v>
      </c>
      <c r="D846" s="16">
        <f t="shared" si="113"/>
        <v>45904</v>
      </c>
      <c r="G846" s="13" t="s">
        <v>7290</v>
      </c>
      <c r="I846" s="25" t="s">
        <v>8982</v>
      </c>
      <c r="J846" s="13" t="s">
        <v>1796</v>
      </c>
      <c r="K846" s="13" t="s">
        <v>30</v>
      </c>
      <c r="L846" s="25" t="str">
        <f>VLOOKUP($K846,TONG_SL!$A:$D,2,0)</f>
        <v>Gà muối 500g</v>
      </c>
      <c r="N846" s="25" t="str">
        <f t="shared" si="114"/>
        <v>K-C6</v>
      </c>
      <c r="Q846" s="25" t="str">
        <f>VLOOKUP(K846,TONG_SL!$A:$D,3,0)</f>
        <v>Túi</v>
      </c>
      <c r="R846" s="54">
        <v>15</v>
      </c>
      <c r="T846" s="1">
        <f>VLOOKUP(VLOOKUP(G846,Ma_KH!$A:$R,18,0)&amp;K846,Gia_MB!$A:$F,6,0)</f>
        <v>111058</v>
      </c>
      <c r="U846" s="14">
        <f t="shared" ref="U846:U909" si="116">T846*R846</f>
        <v>1665870</v>
      </c>
      <c r="W846" s="64">
        <f t="shared" si="115"/>
        <v>0</v>
      </c>
      <c r="X846" s="3" t="str">
        <f t="shared" ref="X846:X909" si="117">IF(B846&lt;&gt;"","8","0")</f>
        <v>8</v>
      </c>
      <c r="Z846" s="14">
        <f t="shared" ref="Z846:Z909" si="118">U846*X846%</f>
        <v>133269.6</v>
      </c>
      <c r="AA846" s="7">
        <f>VLOOKUP(G846,Ma_KH!$A:$R,14,0)</f>
        <v>60</v>
      </c>
      <c r="AD846" s="7" t="str">
        <f>IFERROR(VLOOKUP(J846,'Chuyển Mã'!$B$3:$C$9,2,0),"")</f>
        <v>Tỉnh</v>
      </c>
      <c r="AE846" s="7" t="str">
        <f t="shared" si="111"/>
        <v>Gà muối 500g</v>
      </c>
      <c r="AF846" s="7">
        <f t="shared" si="112"/>
        <v>15</v>
      </c>
    </row>
    <row r="847" spans="1:32" x14ac:dyDescent="0.25">
      <c r="A847" s="11">
        <v>45904</v>
      </c>
      <c r="B847" s="25">
        <v>4176576992</v>
      </c>
      <c r="C847" s="12" t="s">
        <v>7214</v>
      </c>
      <c r="D847" s="16">
        <f t="shared" si="113"/>
        <v>45904</v>
      </c>
      <c r="G847" s="13" t="s">
        <v>7290</v>
      </c>
      <c r="I847" s="25" t="s">
        <v>8982</v>
      </c>
      <c r="J847" s="13" t="s">
        <v>1796</v>
      </c>
      <c r="K847" s="13" t="s">
        <v>27</v>
      </c>
      <c r="L847" s="25" t="str">
        <f>VLOOKUP($K847,TONG_SL!$A:$D,2,0)</f>
        <v>Chân giò heo muối 300g</v>
      </c>
      <c r="N847" s="25" t="str">
        <f t="shared" si="114"/>
        <v>K-C6</v>
      </c>
      <c r="Q847" s="25" t="str">
        <f>VLOOKUP(K847,TONG_SL!$A:$D,3,0)</f>
        <v>Túi</v>
      </c>
      <c r="R847" s="54">
        <v>15</v>
      </c>
      <c r="T847" s="1">
        <f>VLOOKUP(VLOOKUP(G847,Ma_KH!$A:$R,18,0)&amp;K847,Gia_MB!$A:$F,6,0)</f>
        <v>73431</v>
      </c>
      <c r="U847" s="14">
        <f t="shared" si="116"/>
        <v>1101465</v>
      </c>
      <c r="W847" s="64">
        <f t="shared" si="115"/>
        <v>0</v>
      </c>
      <c r="X847" s="3" t="str">
        <f t="shared" si="117"/>
        <v>8</v>
      </c>
      <c r="Z847" s="14">
        <f t="shared" si="118"/>
        <v>88117.2</v>
      </c>
      <c r="AA847" s="7">
        <f>VLOOKUP(G847,Ma_KH!$A:$R,14,0)</f>
        <v>60</v>
      </c>
      <c r="AD847" s="7" t="str">
        <f>IFERROR(VLOOKUP(J847,'Chuyển Mã'!$B$3:$C$9,2,0),"")</f>
        <v>Tỉnh</v>
      </c>
      <c r="AE847" s="7" t="str">
        <f t="shared" si="111"/>
        <v>Chân giò heo muối 300g</v>
      </c>
      <c r="AF847" s="7">
        <f t="shared" si="112"/>
        <v>15</v>
      </c>
    </row>
    <row r="848" spans="1:32" x14ac:dyDescent="0.25">
      <c r="A848" s="11">
        <v>45904</v>
      </c>
      <c r="B848" s="25">
        <v>4176576992</v>
      </c>
      <c r="C848" s="12" t="s">
        <v>7214</v>
      </c>
      <c r="D848" s="16">
        <f t="shared" si="113"/>
        <v>45904</v>
      </c>
      <c r="G848" s="13" t="s">
        <v>7290</v>
      </c>
      <c r="I848" s="25" t="s">
        <v>8982</v>
      </c>
      <c r="J848" s="13" t="s">
        <v>1796</v>
      </c>
      <c r="K848" s="13" t="s">
        <v>35</v>
      </c>
      <c r="L848" s="25" t="str">
        <f>VLOOKUP($K848,TONG_SL!$A:$D,2,0)</f>
        <v>Tai heo muối 200g</v>
      </c>
      <c r="N848" s="25" t="str">
        <f t="shared" si="114"/>
        <v>K-C6</v>
      </c>
      <c r="Q848" s="25" t="str">
        <f>VLOOKUP(K848,TONG_SL!$A:$D,3,0)</f>
        <v>Túi</v>
      </c>
      <c r="R848" s="54">
        <v>5</v>
      </c>
      <c r="T848" s="1">
        <f>VLOOKUP(VLOOKUP(G848,Ma_KH!$A:$R,18,0)&amp;K848,Gia_MB!$A:$F,6,0)</f>
        <v>55595</v>
      </c>
      <c r="U848" s="14">
        <f t="shared" si="116"/>
        <v>277975</v>
      </c>
      <c r="W848" s="64">
        <f t="shared" si="115"/>
        <v>0</v>
      </c>
      <c r="X848" s="3" t="str">
        <f t="shared" si="117"/>
        <v>8</v>
      </c>
      <c r="Z848" s="14">
        <f t="shared" si="118"/>
        <v>22238</v>
      </c>
      <c r="AA848" s="7">
        <f>VLOOKUP(G848,Ma_KH!$A:$R,14,0)</f>
        <v>60</v>
      </c>
      <c r="AD848" s="7" t="str">
        <f>IFERROR(VLOOKUP(J848,'Chuyển Mã'!$B$3:$C$9,2,0),"")</f>
        <v>Tỉnh</v>
      </c>
      <c r="AE848" s="7" t="str">
        <f t="shared" si="111"/>
        <v>Tai heo muối 200g</v>
      </c>
      <c r="AF848" s="7">
        <f t="shared" si="112"/>
        <v>5</v>
      </c>
    </row>
    <row r="849" spans="1:32" x14ac:dyDescent="0.25">
      <c r="A849" s="11">
        <v>45904</v>
      </c>
      <c r="B849" s="25">
        <v>4176576992</v>
      </c>
      <c r="C849" s="12" t="s">
        <v>7214</v>
      </c>
      <c r="D849" s="16">
        <f t="shared" si="113"/>
        <v>45904</v>
      </c>
      <c r="G849" s="13" t="s">
        <v>7290</v>
      </c>
      <c r="I849" s="25" t="s">
        <v>8982</v>
      </c>
      <c r="J849" s="13" t="s">
        <v>1796</v>
      </c>
      <c r="K849" s="13" t="s">
        <v>32</v>
      </c>
      <c r="L849" s="25" t="str">
        <f>VLOOKUP($K849,TONG_SL!$A:$D,2,0)</f>
        <v>Giò Tai Lưỡi Xào 250</v>
      </c>
      <c r="N849" s="25" t="str">
        <f t="shared" si="114"/>
        <v>K-C6</v>
      </c>
      <c r="Q849" s="25" t="str">
        <f>VLOOKUP(K849,TONG_SL!$A:$D,3,0)</f>
        <v>Túi</v>
      </c>
      <c r="R849" s="54">
        <v>15</v>
      </c>
      <c r="T849" s="1">
        <f>VLOOKUP(VLOOKUP(G849,Ma_KH!$A:$R,18,0)&amp;K849,Gia_MB!$A:$F,6,0)</f>
        <v>50183</v>
      </c>
      <c r="U849" s="14">
        <f t="shared" si="116"/>
        <v>752745</v>
      </c>
      <c r="W849" s="64">
        <f t="shared" si="115"/>
        <v>0</v>
      </c>
      <c r="X849" s="3" t="str">
        <f t="shared" si="117"/>
        <v>8</v>
      </c>
      <c r="Z849" s="14">
        <f t="shared" si="118"/>
        <v>60219.6</v>
      </c>
      <c r="AA849" s="7">
        <f>VLOOKUP(G849,Ma_KH!$A:$R,14,0)</f>
        <v>60</v>
      </c>
      <c r="AD849" s="7" t="str">
        <f>IFERROR(VLOOKUP(J849,'Chuyển Mã'!$B$3:$C$9,2,0),"")</f>
        <v>Tỉnh</v>
      </c>
      <c r="AE849" s="7" t="str">
        <f t="shared" si="111"/>
        <v>Giò Tai Lưỡi Xào 250</v>
      </c>
      <c r="AF849" s="7">
        <f t="shared" si="112"/>
        <v>15</v>
      </c>
    </row>
    <row r="850" spans="1:32" x14ac:dyDescent="0.25">
      <c r="A850" s="11">
        <v>45904</v>
      </c>
      <c r="B850" s="25">
        <v>4176576992</v>
      </c>
      <c r="C850" s="12" t="s">
        <v>7214</v>
      </c>
      <c r="D850" s="16">
        <f t="shared" si="113"/>
        <v>45904</v>
      </c>
      <c r="G850" s="13" t="s">
        <v>7290</v>
      </c>
      <c r="I850" s="25" t="s">
        <v>8982</v>
      </c>
      <c r="J850" s="13" t="s">
        <v>1796</v>
      </c>
      <c r="K850" s="13" t="s">
        <v>51</v>
      </c>
      <c r="L850" s="25" t="str">
        <f>VLOOKUP($K850,TONG_SL!$A:$D,2,0)</f>
        <v>Mọc Nấm Hương 250g</v>
      </c>
      <c r="N850" s="25" t="str">
        <f t="shared" si="114"/>
        <v>K-C6</v>
      </c>
      <c r="Q850" s="25" t="str">
        <f>VLOOKUP(K850,TONG_SL!$A:$D,3,0)</f>
        <v>Túi</v>
      </c>
      <c r="R850" s="54">
        <v>5</v>
      </c>
      <c r="T850" s="1">
        <f>VLOOKUP(VLOOKUP(G850,Ma_KH!$A:$R,18,0)&amp;K850,Gia_MB!$A:$F,6,0)</f>
        <v>46000</v>
      </c>
      <c r="U850" s="14">
        <f t="shared" si="116"/>
        <v>230000</v>
      </c>
      <c r="W850" s="64">
        <f t="shared" si="115"/>
        <v>0</v>
      </c>
      <c r="X850" s="3" t="str">
        <f t="shared" si="117"/>
        <v>8</v>
      </c>
      <c r="Z850" s="14">
        <f t="shared" si="118"/>
        <v>18400</v>
      </c>
      <c r="AA850" s="7">
        <f>VLOOKUP(G850,Ma_KH!$A:$R,14,0)</f>
        <v>60</v>
      </c>
      <c r="AD850" s="7" t="str">
        <f>IFERROR(VLOOKUP(J850,'Chuyển Mã'!$B$3:$C$9,2,0),"")</f>
        <v>Tỉnh</v>
      </c>
      <c r="AE850" s="7" t="str">
        <f t="shared" si="111"/>
        <v>Mọc Nấm Hương 250g</v>
      </c>
      <c r="AF850" s="7">
        <f t="shared" si="112"/>
        <v>5</v>
      </c>
    </row>
    <row r="851" spans="1:32" x14ac:dyDescent="0.25">
      <c r="A851" s="11">
        <v>45904</v>
      </c>
      <c r="B851" s="25">
        <v>4176576992</v>
      </c>
      <c r="C851" s="12" t="s">
        <v>7214</v>
      </c>
      <c r="D851" s="16">
        <f t="shared" si="113"/>
        <v>45904</v>
      </c>
      <c r="G851" s="13" t="s">
        <v>7290</v>
      </c>
      <c r="I851" s="25" t="s">
        <v>8982</v>
      </c>
      <c r="J851" s="13" t="s">
        <v>1796</v>
      </c>
      <c r="K851" s="13" t="s">
        <v>39</v>
      </c>
      <c r="L851" s="25" t="str">
        <f>VLOOKUP($K851,TONG_SL!$A:$D,2,0)</f>
        <v>Chả cốm 300g</v>
      </c>
      <c r="N851" s="25" t="str">
        <f t="shared" si="114"/>
        <v>K-C6</v>
      </c>
      <c r="Q851" s="25" t="str">
        <f>VLOOKUP(K851,TONG_SL!$A:$D,3,0)</f>
        <v>Túi</v>
      </c>
      <c r="R851" s="54">
        <v>5</v>
      </c>
      <c r="T851" s="1">
        <f>VLOOKUP(VLOOKUP(G851,Ma_KH!$A:$R,18,0)&amp;K851,Gia_MB!$A:$F,6,0)</f>
        <v>74250</v>
      </c>
      <c r="U851" s="14">
        <f t="shared" si="116"/>
        <v>371250</v>
      </c>
      <c r="W851" s="64">
        <f t="shared" si="115"/>
        <v>0</v>
      </c>
      <c r="X851" s="3" t="str">
        <f t="shared" si="117"/>
        <v>8</v>
      </c>
      <c r="Z851" s="14">
        <f t="shared" si="118"/>
        <v>29700</v>
      </c>
      <c r="AA851" s="7">
        <f>VLOOKUP(G851,Ma_KH!$A:$R,14,0)</f>
        <v>60</v>
      </c>
      <c r="AD851" s="7" t="str">
        <f>IFERROR(VLOOKUP(J851,'Chuyển Mã'!$B$3:$C$9,2,0),"")</f>
        <v>Tỉnh</v>
      </c>
      <c r="AE851" s="7" t="str">
        <f t="shared" si="111"/>
        <v>Chả cốm 300g</v>
      </c>
      <c r="AF851" s="7">
        <f t="shared" si="112"/>
        <v>5</v>
      </c>
    </row>
    <row r="852" spans="1:32" x14ac:dyDescent="0.25">
      <c r="A852" s="11">
        <v>45904</v>
      </c>
      <c r="B852" s="25">
        <v>4176393369</v>
      </c>
      <c r="C852" s="12" t="s">
        <v>7214</v>
      </c>
      <c r="D852" s="16">
        <f t="shared" si="113"/>
        <v>45904</v>
      </c>
      <c r="G852" s="13" t="s">
        <v>7290</v>
      </c>
      <c r="I852" s="13" t="s">
        <v>7524</v>
      </c>
      <c r="J852" s="13" t="s">
        <v>1796</v>
      </c>
      <c r="K852" s="13" t="s">
        <v>27</v>
      </c>
      <c r="L852" s="25" t="str">
        <f>VLOOKUP($K852,TONG_SL!$A:$D,2,0)</f>
        <v>Chân giò heo muối 300g</v>
      </c>
      <c r="N852" s="25" t="str">
        <f t="shared" si="114"/>
        <v>K-C6</v>
      </c>
      <c r="Q852" s="25" t="str">
        <f>VLOOKUP(K852,TONG_SL!$A:$D,3,0)</f>
        <v>Túi</v>
      </c>
      <c r="R852" s="54">
        <v>10</v>
      </c>
      <c r="T852" s="1">
        <f>VLOOKUP(VLOOKUP(G852,Ma_KH!$A:$R,18,0)&amp;K852,Gia_MB!$A:$F,6,0)</f>
        <v>73431</v>
      </c>
      <c r="U852" s="14">
        <f t="shared" si="116"/>
        <v>734310</v>
      </c>
      <c r="W852" s="64">
        <f t="shared" si="115"/>
        <v>0</v>
      </c>
      <c r="X852" s="3" t="str">
        <f t="shared" si="117"/>
        <v>8</v>
      </c>
      <c r="Z852" s="14">
        <f t="shared" si="118"/>
        <v>58744.800000000003</v>
      </c>
      <c r="AA852" s="7">
        <f>VLOOKUP(G852,Ma_KH!$A:$R,14,0)</f>
        <v>60</v>
      </c>
      <c r="AD852" s="7" t="str">
        <f>IFERROR(VLOOKUP(J852,'Chuyển Mã'!$B$3:$C$9,2,0),"")</f>
        <v>Tỉnh</v>
      </c>
      <c r="AE852" s="7" t="str">
        <f t="shared" si="111"/>
        <v>Chân giò heo muối 300g</v>
      </c>
      <c r="AF852" s="7">
        <f t="shared" si="112"/>
        <v>10</v>
      </c>
    </row>
    <row r="853" spans="1:32" x14ac:dyDescent="0.25">
      <c r="A853" s="11">
        <v>45904</v>
      </c>
      <c r="B853" s="25">
        <v>4176393369</v>
      </c>
      <c r="C853" s="12" t="s">
        <v>7214</v>
      </c>
      <c r="D853" s="16">
        <f t="shared" si="113"/>
        <v>45904</v>
      </c>
      <c r="G853" s="13" t="s">
        <v>7290</v>
      </c>
      <c r="I853" s="13" t="s">
        <v>7524</v>
      </c>
      <c r="J853" s="13" t="s">
        <v>1796</v>
      </c>
      <c r="K853" s="13" t="s">
        <v>30</v>
      </c>
      <c r="L853" s="25" t="str">
        <f>VLOOKUP($K853,TONG_SL!$A:$D,2,0)</f>
        <v>Gà muối 500g</v>
      </c>
      <c r="N853" s="25" t="str">
        <f t="shared" si="114"/>
        <v>K-C6</v>
      </c>
      <c r="Q853" s="25" t="str">
        <f>VLOOKUP(K853,TONG_SL!$A:$D,3,0)</f>
        <v>Túi</v>
      </c>
      <c r="R853" s="54">
        <v>10</v>
      </c>
      <c r="T853" s="1">
        <f>VLOOKUP(VLOOKUP(G853,Ma_KH!$A:$R,18,0)&amp;K853,Gia_MB!$A:$F,6,0)</f>
        <v>111058</v>
      </c>
      <c r="U853" s="14">
        <f t="shared" si="116"/>
        <v>1110580</v>
      </c>
      <c r="W853" s="64">
        <f t="shared" si="115"/>
        <v>0</v>
      </c>
      <c r="X853" s="3" t="str">
        <f t="shared" si="117"/>
        <v>8</v>
      </c>
      <c r="Z853" s="14">
        <f t="shared" si="118"/>
        <v>88846.400000000009</v>
      </c>
      <c r="AA853" s="7">
        <f>VLOOKUP(G853,Ma_KH!$A:$R,14,0)</f>
        <v>60</v>
      </c>
      <c r="AD853" s="7" t="str">
        <f>IFERROR(VLOOKUP(J853,'Chuyển Mã'!$B$3:$C$9,2,0),"")</f>
        <v>Tỉnh</v>
      </c>
      <c r="AE853" s="7" t="str">
        <f t="shared" si="111"/>
        <v>Gà muối 500g</v>
      </c>
      <c r="AF853" s="7">
        <f t="shared" si="112"/>
        <v>10</v>
      </c>
    </row>
    <row r="854" spans="1:32" x14ac:dyDescent="0.25">
      <c r="A854" s="11">
        <v>45904</v>
      </c>
      <c r="B854" s="25">
        <v>4176393369</v>
      </c>
      <c r="C854" s="12" t="s">
        <v>7214</v>
      </c>
      <c r="D854" s="16">
        <f t="shared" si="113"/>
        <v>45904</v>
      </c>
      <c r="G854" s="13" t="s">
        <v>7290</v>
      </c>
      <c r="I854" s="13" t="s">
        <v>7524</v>
      </c>
      <c r="J854" s="13" t="s">
        <v>1796</v>
      </c>
      <c r="K854" s="13" t="s">
        <v>32</v>
      </c>
      <c r="L854" s="25" t="str">
        <f>VLOOKUP($K854,TONG_SL!$A:$D,2,0)</f>
        <v>Giò Tai Lưỡi Xào 250</v>
      </c>
      <c r="N854" s="25" t="str">
        <f t="shared" si="114"/>
        <v>K-C6</v>
      </c>
      <c r="Q854" s="25" t="str">
        <f>VLOOKUP(K854,TONG_SL!$A:$D,3,0)</f>
        <v>Túi</v>
      </c>
      <c r="R854" s="54">
        <v>5</v>
      </c>
      <c r="T854" s="1">
        <f>VLOOKUP(VLOOKUP(G854,Ma_KH!$A:$R,18,0)&amp;K854,Gia_MB!$A:$F,6,0)</f>
        <v>50183</v>
      </c>
      <c r="U854" s="14">
        <f t="shared" si="116"/>
        <v>250915</v>
      </c>
      <c r="W854" s="64">
        <f t="shared" si="115"/>
        <v>0</v>
      </c>
      <c r="X854" s="3" t="str">
        <f t="shared" si="117"/>
        <v>8</v>
      </c>
      <c r="Z854" s="14">
        <f t="shared" si="118"/>
        <v>20073.2</v>
      </c>
      <c r="AA854" s="7">
        <f>VLOOKUP(G854,Ma_KH!$A:$R,14,0)</f>
        <v>60</v>
      </c>
      <c r="AD854" s="7" t="str">
        <f>IFERROR(VLOOKUP(J854,'Chuyển Mã'!$B$3:$C$9,2,0),"")</f>
        <v>Tỉnh</v>
      </c>
      <c r="AE854" s="7" t="str">
        <f t="shared" si="111"/>
        <v>Giò Tai Lưỡi Xào 250</v>
      </c>
      <c r="AF854" s="7">
        <f t="shared" si="112"/>
        <v>5</v>
      </c>
    </row>
    <row r="855" spans="1:32" x14ac:dyDescent="0.25">
      <c r="A855" s="11">
        <v>45904</v>
      </c>
      <c r="B855" s="25">
        <v>4176393369</v>
      </c>
      <c r="C855" s="12" t="s">
        <v>7214</v>
      </c>
      <c r="D855" s="16">
        <f t="shared" si="113"/>
        <v>45904</v>
      </c>
      <c r="G855" s="13" t="s">
        <v>7290</v>
      </c>
      <c r="I855" s="13" t="s">
        <v>7524</v>
      </c>
      <c r="J855" s="13" t="s">
        <v>1796</v>
      </c>
      <c r="K855" s="13" t="s">
        <v>39</v>
      </c>
      <c r="L855" s="25" t="str">
        <f>VLOOKUP($K855,TONG_SL!$A:$D,2,0)</f>
        <v>Chả cốm 300g</v>
      </c>
      <c r="N855" s="25" t="str">
        <f t="shared" si="114"/>
        <v>K-C6</v>
      </c>
      <c r="Q855" s="25" t="str">
        <f>VLOOKUP(K855,TONG_SL!$A:$D,3,0)</f>
        <v>Túi</v>
      </c>
      <c r="R855" s="54">
        <v>5</v>
      </c>
      <c r="T855" s="1">
        <f>VLOOKUP(VLOOKUP(G855,Ma_KH!$A:$R,18,0)&amp;K855,Gia_MB!$A:$F,6,0)</f>
        <v>74250</v>
      </c>
      <c r="U855" s="14">
        <f t="shared" si="116"/>
        <v>371250</v>
      </c>
      <c r="W855" s="64">
        <f t="shared" si="115"/>
        <v>0</v>
      </c>
      <c r="X855" s="3" t="str">
        <f t="shared" si="117"/>
        <v>8</v>
      </c>
      <c r="Z855" s="14">
        <f t="shared" si="118"/>
        <v>29700</v>
      </c>
      <c r="AA855" s="7">
        <f>VLOOKUP(G855,Ma_KH!$A:$R,14,0)</f>
        <v>60</v>
      </c>
      <c r="AD855" s="7" t="str">
        <f>IFERROR(VLOOKUP(J855,'Chuyển Mã'!$B$3:$C$9,2,0),"")</f>
        <v>Tỉnh</v>
      </c>
      <c r="AE855" s="7" t="str">
        <f t="shared" si="111"/>
        <v>Chả cốm 300g</v>
      </c>
      <c r="AF855" s="7">
        <f t="shared" si="112"/>
        <v>5</v>
      </c>
    </row>
    <row r="856" spans="1:32" x14ac:dyDescent="0.25">
      <c r="A856" s="11">
        <v>45904</v>
      </c>
      <c r="B856" s="25">
        <v>4176367234</v>
      </c>
      <c r="C856" s="12" t="s">
        <v>7214</v>
      </c>
      <c r="D856" s="16">
        <f t="shared" si="113"/>
        <v>45904</v>
      </c>
      <c r="G856" s="13" t="s">
        <v>7290</v>
      </c>
      <c r="I856" s="13" t="s">
        <v>7525</v>
      </c>
      <c r="J856" s="13" t="s">
        <v>1796</v>
      </c>
      <c r="K856" s="13" t="s">
        <v>30</v>
      </c>
      <c r="L856" s="25" t="str">
        <f>VLOOKUP($K856,TONG_SL!$A:$D,2,0)</f>
        <v>Gà muối 500g</v>
      </c>
      <c r="N856" s="25" t="str">
        <f t="shared" si="114"/>
        <v>K-C6</v>
      </c>
      <c r="Q856" s="25" t="str">
        <f>VLOOKUP(K856,TONG_SL!$A:$D,3,0)</f>
        <v>Túi</v>
      </c>
      <c r="R856" s="54">
        <v>10</v>
      </c>
      <c r="T856" s="1">
        <f>VLOOKUP(VLOOKUP(G856,Ma_KH!$A:$R,18,0)&amp;K856,Gia_MB!$A:$F,6,0)</f>
        <v>111058</v>
      </c>
      <c r="U856" s="14">
        <f t="shared" si="116"/>
        <v>1110580</v>
      </c>
      <c r="W856" s="64">
        <f t="shared" si="115"/>
        <v>0</v>
      </c>
      <c r="X856" s="3" t="str">
        <f t="shared" si="117"/>
        <v>8</v>
      </c>
      <c r="Z856" s="14">
        <f t="shared" si="118"/>
        <v>88846.400000000009</v>
      </c>
      <c r="AA856" s="7">
        <f>VLOOKUP(G856,Ma_KH!$A:$R,14,0)</f>
        <v>60</v>
      </c>
      <c r="AD856" s="7" t="str">
        <f>IFERROR(VLOOKUP(J856,'Chuyển Mã'!$B$3:$C$9,2,0),"")</f>
        <v>Tỉnh</v>
      </c>
      <c r="AE856" s="7" t="str">
        <f t="shared" si="111"/>
        <v>Gà muối 500g</v>
      </c>
      <c r="AF856" s="7">
        <f t="shared" si="112"/>
        <v>10</v>
      </c>
    </row>
    <row r="857" spans="1:32" x14ac:dyDescent="0.25">
      <c r="A857" s="11">
        <v>45904</v>
      </c>
      <c r="B857" s="25">
        <v>4176367234</v>
      </c>
      <c r="C857" s="12" t="s">
        <v>7214</v>
      </c>
      <c r="D857" s="16">
        <f t="shared" si="113"/>
        <v>45904</v>
      </c>
      <c r="G857" s="13" t="s">
        <v>7290</v>
      </c>
      <c r="I857" s="13" t="s">
        <v>7525</v>
      </c>
      <c r="J857" s="13" t="s">
        <v>1796</v>
      </c>
      <c r="K857" s="13" t="s">
        <v>41</v>
      </c>
      <c r="L857" s="25" t="str">
        <f>VLOOKUP($K857,TONG_SL!$A:$D,2,0)</f>
        <v>Chả nướng 300g</v>
      </c>
      <c r="N857" s="25" t="str">
        <f t="shared" si="114"/>
        <v>K-C6</v>
      </c>
      <c r="Q857" s="25" t="str">
        <f>VLOOKUP(K857,TONG_SL!$A:$D,3,0)</f>
        <v>Túi</v>
      </c>
      <c r="R857" s="54">
        <v>5</v>
      </c>
      <c r="T857" s="1">
        <f>VLOOKUP(VLOOKUP(G857,Ma_KH!$A:$R,18,0)&amp;K857,Gia_MB!$A:$F,6,0)</f>
        <v>70950</v>
      </c>
      <c r="U857" s="14">
        <f t="shared" si="116"/>
        <v>354750</v>
      </c>
      <c r="W857" s="64">
        <f t="shared" si="115"/>
        <v>0</v>
      </c>
      <c r="X857" s="3" t="str">
        <f t="shared" si="117"/>
        <v>8</v>
      </c>
      <c r="Z857" s="14">
        <f t="shared" si="118"/>
        <v>28380</v>
      </c>
      <c r="AA857" s="7">
        <f>VLOOKUP(G857,Ma_KH!$A:$R,14,0)</f>
        <v>60</v>
      </c>
      <c r="AD857" s="7" t="str">
        <f>IFERROR(VLOOKUP(J857,'Chuyển Mã'!$B$3:$C$9,2,0),"")</f>
        <v>Tỉnh</v>
      </c>
      <c r="AE857" s="7" t="str">
        <f t="shared" si="111"/>
        <v>Chả nướng 300g</v>
      </c>
      <c r="AF857" s="7">
        <f t="shared" si="112"/>
        <v>5</v>
      </c>
    </row>
    <row r="858" spans="1:32" x14ac:dyDescent="0.25">
      <c r="A858" s="11">
        <v>45904</v>
      </c>
      <c r="B858" s="25">
        <v>4176367234</v>
      </c>
      <c r="C858" s="12" t="s">
        <v>7214</v>
      </c>
      <c r="D858" s="16">
        <f t="shared" si="113"/>
        <v>45904</v>
      </c>
      <c r="G858" s="13" t="s">
        <v>7290</v>
      </c>
      <c r="I858" s="13" t="s">
        <v>7525</v>
      </c>
      <c r="J858" s="13" t="s">
        <v>1796</v>
      </c>
      <c r="K858" s="13" t="s">
        <v>51</v>
      </c>
      <c r="L858" s="25" t="str">
        <f>VLOOKUP($K858,TONG_SL!$A:$D,2,0)</f>
        <v>Mọc Nấm Hương 250g</v>
      </c>
      <c r="N858" s="25" t="str">
        <f t="shared" si="114"/>
        <v>K-C6</v>
      </c>
      <c r="Q858" s="25" t="str">
        <f>VLOOKUP(K858,TONG_SL!$A:$D,3,0)</f>
        <v>Túi</v>
      </c>
      <c r="R858" s="54">
        <v>5</v>
      </c>
      <c r="T858" s="1">
        <f>VLOOKUP(VLOOKUP(G858,Ma_KH!$A:$R,18,0)&amp;K858,Gia_MB!$A:$F,6,0)</f>
        <v>46000</v>
      </c>
      <c r="U858" s="14">
        <f t="shared" si="116"/>
        <v>230000</v>
      </c>
      <c r="W858" s="64">
        <f t="shared" si="115"/>
        <v>0</v>
      </c>
      <c r="X858" s="3" t="str">
        <f t="shared" si="117"/>
        <v>8</v>
      </c>
      <c r="Z858" s="14">
        <f t="shared" si="118"/>
        <v>18400</v>
      </c>
      <c r="AA858" s="7">
        <f>VLOOKUP(G858,Ma_KH!$A:$R,14,0)</f>
        <v>60</v>
      </c>
      <c r="AD858" s="7" t="str">
        <f>IFERROR(VLOOKUP(J858,'Chuyển Mã'!$B$3:$C$9,2,0),"")</f>
        <v>Tỉnh</v>
      </c>
      <c r="AE858" s="7" t="str">
        <f t="shared" si="111"/>
        <v>Mọc Nấm Hương 250g</v>
      </c>
      <c r="AF858" s="7">
        <f t="shared" si="112"/>
        <v>5</v>
      </c>
    </row>
    <row r="859" spans="1:32" x14ac:dyDescent="0.25">
      <c r="A859" s="11">
        <v>45904</v>
      </c>
      <c r="B859" s="25">
        <v>4176367234</v>
      </c>
      <c r="C859" s="12" t="s">
        <v>7214</v>
      </c>
      <c r="D859" s="16">
        <f t="shared" si="113"/>
        <v>45904</v>
      </c>
      <c r="G859" s="13" t="s">
        <v>7290</v>
      </c>
      <c r="I859" s="13" t="s">
        <v>7525</v>
      </c>
      <c r="J859" s="13" t="s">
        <v>1796</v>
      </c>
      <c r="K859" s="13" t="s">
        <v>32</v>
      </c>
      <c r="L859" s="25" t="str">
        <f>VLOOKUP($K859,TONG_SL!$A:$D,2,0)</f>
        <v>Giò Tai Lưỡi Xào 250</v>
      </c>
      <c r="N859" s="25" t="str">
        <f t="shared" si="114"/>
        <v>K-C6</v>
      </c>
      <c r="Q859" s="25" t="str">
        <f>VLOOKUP(K859,TONG_SL!$A:$D,3,0)</f>
        <v>Túi</v>
      </c>
      <c r="R859" s="54">
        <v>5</v>
      </c>
      <c r="T859" s="1">
        <f>VLOOKUP(VLOOKUP(G859,Ma_KH!$A:$R,18,0)&amp;K859,Gia_MB!$A:$F,6,0)</f>
        <v>50183</v>
      </c>
      <c r="U859" s="14">
        <f t="shared" si="116"/>
        <v>250915</v>
      </c>
      <c r="W859" s="64">
        <f t="shared" si="115"/>
        <v>0</v>
      </c>
      <c r="X859" s="3" t="str">
        <f t="shared" si="117"/>
        <v>8</v>
      </c>
      <c r="Z859" s="14">
        <f t="shared" si="118"/>
        <v>20073.2</v>
      </c>
      <c r="AA859" s="7">
        <f>VLOOKUP(G859,Ma_KH!$A:$R,14,0)</f>
        <v>60</v>
      </c>
      <c r="AD859" s="7" t="str">
        <f>IFERROR(VLOOKUP(J859,'Chuyển Mã'!$B$3:$C$9,2,0),"")</f>
        <v>Tỉnh</v>
      </c>
      <c r="AE859" s="7" t="str">
        <f t="shared" si="111"/>
        <v>Giò Tai Lưỡi Xào 250</v>
      </c>
      <c r="AF859" s="7">
        <f t="shared" si="112"/>
        <v>5</v>
      </c>
    </row>
    <row r="860" spans="1:32" x14ac:dyDescent="0.25">
      <c r="A860" s="11">
        <v>45904</v>
      </c>
      <c r="B860" s="25">
        <v>4176367234</v>
      </c>
      <c r="C860" s="12" t="s">
        <v>7214</v>
      </c>
      <c r="D860" s="16">
        <f t="shared" si="113"/>
        <v>45904</v>
      </c>
      <c r="G860" s="13" t="s">
        <v>7290</v>
      </c>
      <c r="I860" s="13" t="s">
        <v>7525</v>
      </c>
      <c r="J860" s="13" t="s">
        <v>1796</v>
      </c>
      <c r="K860" s="13" t="s">
        <v>39</v>
      </c>
      <c r="L860" s="25" t="str">
        <f>VLOOKUP($K860,TONG_SL!$A:$D,2,0)</f>
        <v>Chả cốm 300g</v>
      </c>
      <c r="N860" s="25" t="str">
        <f t="shared" si="114"/>
        <v>K-C6</v>
      </c>
      <c r="Q860" s="25" t="str">
        <f>VLOOKUP(K860,TONG_SL!$A:$D,3,0)</f>
        <v>Túi</v>
      </c>
      <c r="R860" s="54">
        <v>10</v>
      </c>
      <c r="T860" s="1">
        <f>VLOOKUP(VLOOKUP(G860,Ma_KH!$A:$R,18,0)&amp;K860,Gia_MB!$A:$F,6,0)</f>
        <v>74250</v>
      </c>
      <c r="U860" s="14">
        <f t="shared" si="116"/>
        <v>742500</v>
      </c>
      <c r="W860" s="64">
        <f t="shared" si="115"/>
        <v>0</v>
      </c>
      <c r="X860" s="3" t="str">
        <f t="shared" si="117"/>
        <v>8</v>
      </c>
      <c r="Z860" s="14">
        <f t="shared" si="118"/>
        <v>59400</v>
      </c>
      <c r="AA860" s="7">
        <f>VLOOKUP(G860,Ma_KH!$A:$R,14,0)</f>
        <v>60</v>
      </c>
      <c r="AD860" s="7" t="str">
        <f>IFERROR(VLOOKUP(J860,'Chuyển Mã'!$B$3:$C$9,2,0),"")</f>
        <v>Tỉnh</v>
      </c>
      <c r="AE860" s="7" t="str">
        <f t="shared" si="111"/>
        <v>Chả cốm 300g</v>
      </c>
      <c r="AF860" s="7">
        <f t="shared" si="112"/>
        <v>10</v>
      </c>
    </row>
    <row r="861" spans="1:32" x14ac:dyDescent="0.25">
      <c r="A861" s="11">
        <v>45904</v>
      </c>
      <c r="B861" s="25">
        <v>4176367889</v>
      </c>
      <c r="C861" s="12" t="s">
        <v>7214</v>
      </c>
      <c r="D861" s="16">
        <f t="shared" si="113"/>
        <v>45904</v>
      </c>
      <c r="G861" s="13" t="s">
        <v>7290</v>
      </c>
      <c r="I861" s="13" t="s">
        <v>7526</v>
      </c>
      <c r="J861" s="13" t="s">
        <v>1796</v>
      </c>
      <c r="K861" s="13" t="s">
        <v>30</v>
      </c>
      <c r="L861" s="25" t="str">
        <f>VLOOKUP($K861,TONG_SL!$A:$D,2,0)</f>
        <v>Gà muối 500g</v>
      </c>
      <c r="N861" s="25" t="str">
        <f t="shared" si="114"/>
        <v>K-C6</v>
      </c>
      <c r="Q861" s="25" t="str">
        <f>VLOOKUP(K861,TONG_SL!$A:$D,3,0)</f>
        <v>Túi</v>
      </c>
      <c r="R861" s="54">
        <v>20</v>
      </c>
      <c r="T861" s="1">
        <f>VLOOKUP(VLOOKUP(G861,Ma_KH!$A:$R,18,0)&amp;K861,Gia_MB!$A:$F,6,0)</f>
        <v>111058</v>
      </c>
      <c r="U861" s="14">
        <f t="shared" si="116"/>
        <v>2221160</v>
      </c>
      <c r="W861" s="64">
        <f t="shared" si="115"/>
        <v>0</v>
      </c>
      <c r="X861" s="3" t="str">
        <f t="shared" si="117"/>
        <v>8</v>
      </c>
      <c r="Z861" s="14">
        <f t="shared" si="118"/>
        <v>177692.80000000002</v>
      </c>
      <c r="AA861" s="7">
        <f>VLOOKUP(G861,Ma_KH!$A:$R,14,0)</f>
        <v>60</v>
      </c>
      <c r="AD861" s="7" t="str">
        <f>IFERROR(VLOOKUP(J861,'Chuyển Mã'!$B$3:$C$9,2,0),"")</f>
        <v>Tỉnh</v>
      </c>
      <c r="AE861" s="7" t="str">
        <f t="shared" si="111"/>
        <v>Gà muối 500g</v>
      </c>
      <c r="AF861" s="7">
        <f t="shared" si="112"/>
        <v>20</v>
      </c>
    </row>
    <row r="862" spans="1:32" x14ac:dyDescent="0.25">
      <c r="A862" s="11">
        <v>45904</v>
      </c>
      <c r="B862" s="25">
        <v>4176113491</v>
      </c>
      <c r="C862" s="12" t="s">
        <v>7214</v>
      </c>
      <c r="D862" s="16">
        <f t="shared" si="113"/>
        <v>45904</v>
      </c>
      <c r="G862" s="13" t="s">
        <v>7290</v>
      </c>
      <c r="I862" s="13" t="s">
        <v>7527</v>
      </c>
      <c r="J862" s="13" t="s">
        <v>1796</v>
      </c>
      <c r="K862" s="13" t="s">
        <v>32</v>
      </c>
      <c r="L862" s="25" t="str">
        <f>VLOOKUP($K862,TONG_SL!$A:$D,2,0)</f>
        <v>Giò Tai Lưỡi Xào 250</v>
      </c>
      <c r="N862" s="25" t="str">
        <f t="shared" si="114"/>
        <v>K-C6</v>
      </c>
      <c r="Q862" s="25" t="str">
        <f>VLOOKUP(K862,TONG_SL!$A:$D,3,0)</f>
        <v>Túi</v>
      </c>
      <c r="R862" s="54">
        <v>16</v>
      </c>
      <c r="T862" s="1">
        <f>VLOOKUP(VLOOKUP(G862,Ma_KH!$A:$R,18,0)&amp;K862,Gia_MB!$A:$F,6,0)</f>
        <v>50183</v>
      </c>
      <c r="U862" s="14">
        <f t="shared" si="116"/>
        <v>802928</v>
      </c>
      <c r="W862" s="64">
        <f t="shared" si="115"/>
        <v>0</v>
      </c>
      <c r="X862" s="3" t="str">
        <f t="shared" si="117"/>
        <v>8</v>
      </c>
      <c r="Z862" s="14">
        <f t="shared" si="118"/>
        <v>64234.239999999998</v>
      </c>
      <c r="AA862" s="7">
        <f>VLOOKUP(G862,Ma_KH!$A:$R,14,0)</f>
        <v>60</v>
      </c>
      <c r="AD862" s="7" t="str">
        <f>IFERROR(VLOOKUP(J862,'Chuyển Mã'!$B$3:$C$9,2,0),"")</f>
        <v>Tỉnh</v>
      </c>
      <c r="AE862" s="7" t="str">
        <f t="shared" si="111"/>
        <v>Giò Tai Lưỡi Xào 250</v>
      </c>
      <c r="AF862" s="7">
        <f t="shared" si="112"/>
        <v>16</v>
      </c>
    </row>
    <row r="863" spans="1:32" x14ac:dyDescent="0.25">
      <c r="A863" s="11">
        <v>45904</v>
      </c>
      <c r="B863" s="25">
        <v>4176113491</v>
      </c>
      <c r="C863" s="12" t="s">
        <v>7214</v>
      </c>
      <c r="D863" s="16">
        <f t="shared" si="113"/>
        <v>45904</v>
      </c>
      <c r="G863" s="13" t="s">
        <v>7290</v>
      </c>
      <c r="I863" s="13" t="s">
        <v>7527</v>
      </c>
      <c r="J863" s="13" t="s">
        <v>1796</v>
      </c>
      <c r="K863" s="13" t="s">
        <v>41</v>
      </c>
      <c r="L863" s="25" t="str">
        <f>VLOOKUP($K863,TONG_SL!$A:$D,2,0)</f>
        <v>Chả nướng 300g</v>
      </c>
      <c r="N863" s="25" t="str">
        <f t="shared" si="114"/>
        <v>K-C6</v>
      </c>
      <c r="Q863" s="25" t="str">
        <f>VLOOKUP(K863,TONG_SL!$A:$D,3,0)</f>
        <v>Túi</v>
      </c>
      <c r="R863" s="54">
        <v>1</v>
      </c>
      <c r="T863" s="1">
        <f>VLOOKUP(VLOOKUP(G863,Ma_KH!$A:$R,18,0)&amp;K863,Gia_MB!$A:$F,6,0)</f>
        <v>70950</v>
      </c>
      <c r="U863" s="14">
        <f t="shared" si="116"/>
        <v>70950</v>
      </c>
      <c r="W863" s="64">
        <f t="shared" si="115"/>
        <v>0</v>
      </c>
      <c r="X863" s="3" t="str">
        <f t="shared" si="117"/>
        <v>8</v>
      </c>
      <c r="Z863" s="14">
        <f t="shared" si="118"/>
        <v>5676</v>
      </c>
      <c r="AA863" s="7">
        <f>VLOOKUP(G863,Ma_KH!$A:$R,14,0)</f>
        <v>60</v>
      </c>
      <c r="AD863" s="7" t="str">
        <f>IFERROR(VLOOKUP(J863,'Chuyển Mã'!$B$3:$C$9,2,0),"")</f>
        <v>Tỉnh</v>
      </c>
      <c r="AE863" s="7" t="str">
        <f t="shared" si="111"/>
        <v>Chả nướng 300g</v>
      </c>
      <c r="AF863" s="7">
        <f t="shared" si="112"/>
        <v>1</v>
      </c>
    </row>
    <row r="864" spans="1:32" x14ac:dyDescent="0.25">
      <c r="A864" s="11">
        <v>45904</v>
      </c>
      <c r="B864" s="25">
        <v>4176113491</v>
      </c>
      <c r="C864" s="12" t="s">
        <v>7214</v>
      </c>
      <c r="D864" s="16">
        <f t="shared" si="113"/>
        <v>45904</v>
      </c>
      <c r="G864" s="13" t="s">
        <v>7290</v>
      </c>
      <c r="I864" s="13" t="s">
        <v>7527</v>
      </c>
      <c r="J864" s="13" t="s">
        <v>1796</v>
      </c>
      <c r="K864" s="13" t="s">
        <v>51</v>
      </c>
      <c r="L864" s="25" t="str">
        <f>VLOOKUP($K864,TONG_SL!$A:$D,2,0)</f>
        <v>Mọc Nấm Hương 250g</v>
      </c>
      <c r="N864" s="25" t="str">
        <f t="shared" si="114"/>
        <v>K-C6</v>
      </c>
      <c r="Q864" s="25" t="str">
        <f>VLOOKUP(K864,TONG_SL!$A:$D,3,0)</f>
        <v>Túi</v>
      </c>
      <c r="R864" s="54">
        <v>9</v>
      </c>
      <c r="T864" s="1">
        <f>VLOOKUP(VLOOKUP(G864,Ma_KH!$A:$R,18,0)&amp;K864,Gia_MB!$A:$F,6,0)</f>
        <v>46000</v>
      </c>
      <c r="U864" s="14">
        <f t="shared" si="116"/>
        <v>414000</v>
      </c>
      <c r="W864" s="64">
        <f t="shared" si="115"/>
        <v>0</v>
      </c>
      <c r="X864" s="3" t="str">
        <f t="shared" si="117"/>
        <v>8</v>
      </c>
      <c r="Z864" s="14">
        <f t="shared" si="118"/>
        <v>33120</v>
      </c>
      <c r="AA864" s="7">
        <f>VLOOKUP(G864,Ma_KH!$A:$R,14,0)</f>
        <v>60</v>
      </c>
      <c r="AD864" s="7" t="str">
        <f>IFERROR(VLOOKUP(J864,'Chuyển Mã'!$B$3:$C$9,2,0),"")</f>
        <v>Tỉnh</v>
      </c>
      <c r="AE864" s="7" t="str">
        <f t="shared" si="111"/>
        <v>Mọc Nấm Hương 250g</v>
      </c>
      <c r="AF864" s="7">
        <f t="shared" si="112"/>
        <v>9</v>
      </c>
    </row>
    <row r="865" spans="1:32" x14ac:dyDescent="0.25">
      <c r="A865" s="11">
        <v>45904</v>
      </c>
      <c r="B865" s="25">
        <v>4176113491</v>
      </c>
      <c r="C865" s="12" t="s">
        <v>7214</v>
      </c>
      <c r="D865" s="16">
        <f t="shared" si="113"/>
        <v>45904</v>
      </c>
      <c r="G865" s="13" t="s">
        <v>7290</v>
      </c>
      <c r="I865" s="13" t="s">
        <v>7527</v>
      </c>
      <c r="J865" s="13" t="s">
        <v>1796</v>
      </c>
      <c r="K865" s="13" t="s">
        <v>39</v>
      </c>
      <c r="L865" s="25" t="str">
        <f>VLOOKUP($K865,TONG_SL!$A:$D,2,0)</f>
        <v>Chả cốm 300g</v>
      </c>
      <c r="N865" s="25" t="str">
        <f t="shared" si="114"/>
        <v>K-C6</v>
      </c>
      <c r="Q865" s="25" t="str">
        <f>VLOOKUP(K865,TONG_SL!$A:$D,3,0)</f>
        <v>Túi</v>
      </c>
      <c r="R865" s="54">
        <v>3</v>
      </c>
      <c r="T865" s="1">
        <f>VLOOKUP(VLOOKUP(G865,Ma_KH!$A:$R,18,0)&amp;K865,Gia_MB!$A:$F,6,0)</f>
        <v>74250</v>
      </c>
      <c r="U865" s="14">
        <f t="shared" si="116"/>
        <v>222750</v>
      </c>
      <c r="W865" s="64">
        <f t="shared" si="115"/>
        <v>0</v>
      </c>
      <c r="X865" s="3" t="str">
        <f t="shared" si="117"/>
        <v>8</v>
      </c>
      <c r="Z865" s="14">
        <f t="shared" si="118"/>
        <v>17820</v>
      </c>
      <c r="AA865" s="7">
        <f>VLOOKUP(G865,Ma_KH!$A:$R,14,0)</f>
        <v>60</v>
      </c>
      <c r="AD865" s="7" t="str">
        <f>IFERROR(VLOOKUP(J865,'Chuyển Mã'!$B$3:$C$9,2,0),"")</f>
        <v>Tỉnh</v>
      </c>
      <c r="AE865" s="7" t="str">
        <f t="shared" si="111"/>
        <v>Chả cốm 300g</v>
      </c>
      <c r="AF865" s="7">
        <f t="shared" si="112"/>
        <v>3</v>
      </c>
    </row>
    <row r="866" spans="1:32" x14ac:dyDescent="0.25">
      <c r="A866" s="11">
        <v>45904</v>
      </c>
      <c r="B866" s="25">
        <v>4176113491</v>
      </c>
      <c r="C866" s="12" t="s">
        <v>7214</v>
      </c>
      <c r="D866" s="16">
        <f t="shared" si="113"/>
        <v>45904</v>
      </c>
      <c r="G866" s="13" t="s">
        <v>7290</v>
      </c>
      <c r="I866" s="13" t="s">
        <v>7527</v>
      </c>
      <c r="J866" s="13" t="s">
        <v>1796</v>
      </c>
      <c r="K866" s="13" t="s">
        <v>30</v>
      </c>
      <c r="L866" s="25" t="str">
        <f>VLOOKUP($K866,TONG_SL!$A:$D,2,0)</f>
        <v>Gà muối 500g</v>
      </c>
      <c r="N866" s="25" t="str">
        <f t="shared" si="114"/>
        <v>K-C6</v>
      </c>
      <c r="Q866" s="25" t="str">
        <f>VLOOKUP(K866,TONG_SL!$A:$D,3,0)</f>
        <v>Túi</v>
      </c>
      <c r="R866" s="54">
        <v>5</v>
      </c>
      <c r="T866" s="1">
        <f>VLOOKUP(VLOOKUP(G866,Ma_KH!$A:$R,18,0)&amp;K866,Gia_MB!$A:$F,6,0)</f>
        <v>111058</v>
      </c>
      <c r="U866" s="14">
        <f t="shared" si="116"/>
        <v>555290</v>
      </c>
      <c r="W866" s="64">
        <f t="shared" si="115"/>
        <v>0</v>
      </c>
      <c r="X866" s="3" t="str">
        <f t="shared" si="117"/>
        <v>8</v>
      </c>
      <c r="Z866" s="14">
        <f t="shared" si="118"/>
        <v>44423.200000000004</v>
      </c>
      <c r="AA866" s="7">
        <f>VLOOKUP(G866,Ma_KH!$A:$R,14,0)</f>
        <v>60</v>
      </c>
      <c r="AD866" s="7" t="str">
        <f>IFERROR(VLOOKUP(J866,'Chuyển Mã'!$B$3:$C$9,2,0),"")</f>
        <v>Tỉnh</v>
      </c>
      <c r="AE866" s="7" t="str">
        <f t="shared" si="111"/>
        <v>Gà muối 500g</v>
      </c>
      <c r="AF866" s="7">
        <f t="shared" si="112"/>
        <v>5</v>
      </c>
    </row>
    <row r="867" spans="1:32" x14ac:dyDescent="0.25">
      <c r="A867" s="11">
        <v>45904</v>
      </c>
      <c r="B867" s="25">
        <v>4176113491</v>
      </c>
      <c r="C867" s="12" t="s">
        <v>7214</v>
      </c>
      <c r="D867" s="16">
        <f t="shared" si="113"/>
        <v>45904</v>
      </c>
      <c r="G867" s="13" t="s">
        <v>7290</v>
      </c>
      <c r="I867" s="13" t="s">
        <v>7527</v>
      </c>
      <c r="J867" s="13" t="s">
        <v>1796</v>
      </c>
      <c r="K867" s="13" t="s">
        <v>27</v>
      </c>
      <c r="L867" s="25" t="str">
        <f>VLOOKUP($K867,TONG_SL!$A:$D,2,0)</f>
        <v>Chân giò heo muối 300g</v>
      </c>
      <c r="N867" s="25" t="str">
        <f t="shared" si="114"/>
        <v>K-C6</v>
      </c>
      <c r="Q867" s="25" t="str">
        <f>VLOOKUP(K867,TONG_SL!$A:$D,3,0)</f>
        <v>Túi</v>
      </c>
      <c r="R867" s="54">
        <v>15</v>
      </c>
      <c r="T867" s="1">
        <f>VLOOKUP(VLOOKUP(G867,Ma_KH!$A:$R,18,0)&amp;K867,Gia_MB!$A:$F,6,0)</f>
        <v>73431</v>
      </c>
      <c r="U867" s="14">
        <f t="shared" si="116"/>
        <v>1101465</v>
      </c>
      <c r="W867" s="64">
        <f t="shared" si="115"/>
        <v>0</v>
      </c>
      <c r="X867" s="3" t="str">
        <f t="shared" si="117"/>
        <v>8</v>
      </c>
      <c r="Z867" s="14">
        <f t="shared" si="118"/>
        <v>88117.2</v>
      </c>
      <c r="AA867" s="7">
        <f>VLOOKUP(G867,Ma_KH!$A:$R,14,0)</f>
        <v>60</v>
      </c>
      <c r="AD867" s="7" t="str">
        <f>IFERROR(VLOOKUP(J867,'Chuyển Mã'!$B$3:$C$9,2,0),"")</f>
        <v>Tỉnh</v>
      </c>
      <c r="AE867" s="7" t="str">
        <f t="shared" si="111"/>
        <v>Chân giò heo muối 300g</v>
      </c>
      <c r="AF867" s="7">
        <f t="shared" si="112"/>
        <v>15</v>
      </c>
    </row>
    <row r="868" spans="1:32" x14ac:dyDescent="0.25">
      <c r="A868" s="11">
        <v>45904</v>
      </c>
      <c r="B868" s="25">
        <v>4175913181</v>
      </c>
      <c r="C868" s="12" t="s">
        <v>7214</v>
      </c>
      <c r="D868" s="16">
        <f t="shared" si="113"/>
        <v>45904</v>
      </c>
      <c r="G868" s="13" t="s">
        <v>7290</v>
      </c>
      <c r="I868" s="13" t="s">
        <v>7528</v>
      </c>
      <c r="J868" s="13" t="s">
        <v>1796</v>
      </c>
      <c r="K868" s="13" t="s">
        <v>30</v>
      </c>
      <c r="L868" s="25" t="str">
        <f>VLOOKUP($K868,TONG_SL!$A:$D,2,0)</f>
        <v>Gà muối 500g</v>
      </c>
      <c r="N868" s="25" t="str">
        <f t="shared" si="114"/>
        <v>K-C6</v>
      </c>
      <c r="Q868" s="25" t="str">
        <f>VLOOKUP(K868,TONG_SL!$A:$D,3,0)</f>
        <v>Túi</v>
      </c>
      <c r="R868" s="54">
        <v>9</v>
      </c>
      <c r="T868" s="1">
        <f>VLOOKUP(VLOOKUP(G868,Ma_KH!$A:$R,18,0)&amp;K868,Gia_MB!$A:$F,6,0)</f>
        <v>111058</v>
      </c>
      <c r="U868" s="14">
        <f t="shared" si="116"/>
        <v>999522</v>
      </c>
      <c r="W868" s="64">
        <f t="shared" si="115"/>
        <v>0</v>
      </c>
      <c r="X868" s="3" t="str">
        <f t="shared" si="117"/>
        <v>8</v>
      </c>
      <c r="Z868" s="14">
        <f t="shared" si="118"/>
        <v>79961.759999999995</v>
      </c>
      <c r="AA868" s="7">
        <f>VLOOKUP(G868,Ma_KH!$A:$R,14,0)</f>
        <v>60</v>
      </c>
      <c r="AD868" s="7" t="str">
        <f>IFERROR(VLOOKUP(J868,'Chuyển Mã'!$B$3:$C$9,2,0),"")</f>
        <v>Tỉnh</v>
      </c>
      <c r="AE868" s="7" t="str">
        <f t="shared" si="111"/>
        <v>Gà muối 500g</v>
      </c>
      <c r="AF868" s="7">
        <f t="shared" si="112"/>
        <v>9</v>
      </c>
    </row>
    <row r="869" spans="1:32" x14ac:dyDescent="0.25">
      <c r="A869" s="11">
        <v>45904</v>
      </c>
      <c r="B869" s="25">
        <v>4175913181</v>
      </c>
      <c r="C869" s="12" t="s">
        <v>7214</v>
      </c>
      <c r="D869" s="16">
        <f t="shared" si="113"/>
        <v>45904</v>
      </c>
      <c r="G869" s="13" t="s">
        <v>7290</v>
      </c>
      <c r="I869" s="13" t="s">
        <v>7528</v>
      </c>
      <c r="J869" s="13" t="s">
        <v>1796</v>
      </c>
      <c r="K869" s="13" t="s">
        <v>51</v>
      </c>
      <c r="L869" s="25" t="str">
        <f>VLOOKUP($K869,TONG_SL!$A:$D,2,0)</f>
        <v>Mọc Nấm Hương 250g</v>
      </c>
      <c r="N869" s="25" t="str">
        <f t="shared" si="114"/>
        <v>K-C6</v>
      </c>
      <c r="Q869" s="25" t="str">
        <f>VLOOKUP(K869,TONG_SL!$A:$D,3,0)</f>
        <v>Túi</v>
      </c>
      <c r="R869" s="54">
        <v>5</v>
      </c>
      <c r="T869" s="1">
        <f>VLOOKUP(VLOOKUP(G869,Ma_KH!$A:$R,18,0)&amp;K869,Gia_MB!$A:$F,6,0)</f>
        <v>46000</v>
      </c>
      <c r="U869" s="14">
        <f t="shared" si="116"/>
        <v>230000</v>
      </c>
      <c r="W869" s="64">
        <f t="shared" si="115"/>
        <v>0</v>
      </c>
      <c r="X869" s="3" t="str">
        <f t="shared" si="117"/>
        <v>8</v>
      </c>
      <c r="Z869" s="14">
        <f t="shared" si="118"/>
        <v>18400</v>
      </c>
      <c r="AA869" s="7">
        <f>VLOOKUP(G869,Ma_KH!$A:$R,14,0)</f>
        <v>60</v>
      </c>
      <c r="AD869" s="7" t="str">
        <f>IFERROR(VLOOKUP(J869,'Chuyển Mã'!$B$3:$C$9,2,0),"")</f>
        <v>Tỉnh</v>
      </c>
      <c r="AE869" s="7" t="str">
        <f t="shared" si="111"/>
        <v>Mọc Nấm Hương 250g</v>
      </c>
      <c r="AF869" s="7">
        <f t="shared" si="112"/>
        <v>5</v>
      </c>
    </row>
    <row r="870" spans="1:32" x14ac:dyDescent="0.25">
      <c r="A870" s="11">
        <v>45904</v>
      </c>
      <c r="B870" s="25">
        <v>4175913181</v>
      </c>
      <c r="C870" s="12" t="s">
        <v>7214</v>
      </c>
      <c r="D870" s="16">
        <f t="shared" si="113"/>
        <v>45904</v>
      </c>
      <c r="G870" s="13" t="s">
        <v>7290</v>
      </c>
      <c r="I870" s="13" t="s">
        <v>7528</v>
      </c>
      <c r="J870" s="13" t="s">
        <v>1796</v>
      </c>
      <c r="K870" s="13" t="s">
        <v>27</v>
      </c>
      <c r="L870" s="25" t="str">
        <f>VLOOKUP($K870,TONG_SL!$A:$D,2,0)</f>
        <v>Chân giò heo muối 300g</v>
      </c>
      <c r="N870" s="25" t="str">
        <f t="shared" si="114"/>
        <v>K-C6</v>
      </c>
      <c r="Q870" s="25" t="str">
        <f>VLOOKUP(K870,TONG_SL!$A:$D,3,0)</f>
        <v>Túi</v>
      </c>
      <c r="R870" s="54">
        <v>9</v>
      </c>
      <c r="T870" s="1">
        <f>VLOOKUP(VLOOKUP(G870,Ma_KH!$A:$R,18,0)&amp;K870,Gia_MB!$A:$F,6,0)</f>
        <v>73431</v>
      </c>
      <c r="U870" s="14">
        <f t="shared" si="116"/>
        <v>660879</v>
      </c>
      <c r="W870" s="64">
        <f t="shared" si="115"/>
        <v>0</v>
      </c>
      <c r="X870" s="3" t="str">
        <f t="shared" si="117"/>
        <v>8</v>
      </c>
      <c r="Z870" s="14">
        <f t="shared" si="118"/>
        <v>52870.32</v>
      </c>
      <c r="AA870" s="7">
        <f>VLOOKUP(G870,Ma_KH!$A:$R,14,0)</f>
        <v>60</v>
      </c>
      <c r="AD870" s="7" t="str">
        <f>IFERROR(VLOOKUP(J870,'Chuyển Mã'!$B$3:$C$9,2,0),"")</f>
        <v>Tỉnh</v>
      </c>
      <c r="AE870" s="7" t="str">
        <f t="shared" si="111"/>
        <v>Chân giò heo muối 300g</v>
      </c>
      <c r="AF870" s="7">
        <f t="shared" si="112"/>
        <v>9</v>
      </c>
    </row>
    <row r="871" spans="1:32" x14ac:dyDescent="0.25">
      <c r="A871" s="11">
        <v>45904</v>
      </c>
      <c r="B871" s="25">
        <v>4175913181</v>
      </c>
      <c r="C871" s="12" t="s">
        <v>7214</v>
      </c>
      <c r="D871" s="16">
        <f t="shared" si="113"/>
        <v>45904</v>
      </c>
      <c r="G871" s="13" t="s">
        <v>7290</v>
      </c>
      <c r="I871" s="13" t="s">
        <v>7528</v>
      </c>
      <c r="J871" s="13" t="s">
        <v>1796</v>
      </c>
      <c r="K871" s="13" t="s">
        <v>35</v>
      </c>
      <c r="L871" s="25" t="str">
        <f>VLOOKUP($K871,TONG_SL!$A:$D,2,0)</f>
        <v>Tai heo muối 200g</v>
      </c>
      <c r="N871" s="25" t="str">
        <f t="shared" si="114"/>
        <v>K-C6</v>
      </c>
      <c r="Q871" s="25" t="str">
        <f>VLOOKUP(K871,TONG_SL!$A:$D,3,0)</f>
        <v>Túi</v>
      </c>
      <c r="R871" s="54">
        <v>3</v>
      </c>
      <c r="T871" s="1">
        <f>VLOOKUP(VLOOKUP(G871,Ma_KH!$A:$R,18,0)&amp;K871,Gia_MB!$A:$F,6,0)</f>
        <v>55595</v>
      </c>
      <c r="U871" s="14">
        <f t="shared" si="116"/>
        <v>166785</v>
      </c>
      <c r="W871" s="64">
        <f t="shared" si="115"/>
        <v>0</v>
      </c>
      <c r="X871" s="3" t="str">
        <f t="shared" si="117"/>
        <v>8</v>
      </c>
      <c r="Z871" s="14">
        <f t="shared" si="118"/>
        <v>13342.800000000001</v>
      </c>
      <c r="AA871" s="7">
        <f>VLOOKUP(G871,Ma_KH!$A:$R,14,0)</f>
        <v>60</v>
      </c>
      <c r="AD871" s="7" t="str">
        <f>IFERROR(VLOOKUP(J871,'Chuyển Mã'!$B$3:$C$9,2,0),"")</f>
        <v>Tỉnh</v>
      </c>
      <c r="AE871" s="7" t="str">
        <f t="shared" si="111"/>
        <v>Tai heo muối 200g</v>
      </c>
      <c r="AF871" s="7">
        <f t="shared" si="112"/>
        <v>3</v>
      </c>
    </row>
    <row r="872" spans="1:32" x14ac:dyDescent="0.25">
      <c r="A872" s="11">
        <v>45904</v>
      </c>
      <c r="B872" s="25">
        <v>4175913181</v>
      </c>
      <c r="C872" s="12" t="s">
        <v>7214</v>
      </c>
      <c r="D872" s="16">
        <f t="shared" si="113"/>
        <v>45904</v>
      </c>
      <c r="G872" s="13" t="s">
        <v>7290</v>
      </c>
      <c r="I872" s="13" t="s">
        <v>7528</v>
      </c>
      <c r="J872" s="13" t="s">
        <v>1796</v>
      </c>
      <c r="K872" s="13" t="s">
        <v>32</v>
      </c>
      <c r="L872" s="25" t="str">
        <f>VLOOKUP($K872,TONG_SL!$A:$D,2,0)</f>
        <v>Giò Tai Lưỡi Xào 250</v>
      </c>
      <c r="N872" s="25" t="str">
        <f t="shared" si="114"/>
        <v>K-C6</v>
      </c>
      <c r="Q872" s="25" t="str">
        <f>VLOOKUP(K872,TONG_SL!$A:$D,3,0)</f>
        <v>Túi</v>
      </c>
      <c r="R872" s="54">
        <v>3</v>
      </c>
      <c r="T872" s="1">
        <f>VLOOKUP(VLOOKUP(G872,Ma_KH!$A:$R,18,0)&amp;K872,Gia_MB!$A:$F,6,0)</f>
        <v>50183</v>
      </c>
      <c r="U872" s="14">
        <f t="shared" si="116"/>
        <v>150549</v>
      </c>
      <c r="W872" s="64">
        <f t="shared" si="115"/>
        <v>0</v>
      </c>
      <c r="X872" s="3" t="str">
        <f t="shared" si="117"/>
        <v>8</v>
      </c>
      <c r="Z872" s="14">
        <f t="shared" si="118"/>
        <v>12043.92</v>
      </c>
      <c r="AA872" s="7">
        <f>VLOOKUP(G872,Ma_KH!$A:$R,14,0)</f>
        <v>60</v>
      </c>
      <c r="AD872" s="7" t="str">
        <f>IFERROR(VLOOKUP(J872,'Chuyển Mã'!$B$3:$C$9,2,0),"")</f>
        <v>Tỉnh</v>
      </c>
      <c r="AE872" s="7" t="str">
        <f t="shared" si="111"/>
        <v>Giò Tai Lưỡi Xào 250</v>
      </c>
      <c r="AF872" s="7">
        <f t="shared" si="112"/>
        <v>3</v>
      </c>
    </row>
    <row r="873" spans="1:32" x14ac:dyDescent="0.25">
      <c r="A873" s="11">
        <v>45904</v>
      </c>
      <c r="B873" s="25">
        <v>4175913181</v>
      </c>
      <c r="C873" s="12" t="s">
        <v>7214</v>
      </c>
      <c r="D873" s="16">
        <f t="shared" si="113"/>
        <v>45904</v>
      </c>
      <c r="G873" s="13" t="s">
        <v>7290</v>
      </c>
      <c r="I873" s="13" t="s">
        <v>7528</v>
      </c>
      <c r="J873" s="13" t="s">
        <v>1796</v>
      </c>
      <c r="K873" s="13" t="s">
        <v>39</v>
      </c>
      <c r="L873" s="25" t="str">
        <f>VLOOKUP($K873,TONG_SL!$A:$D,2,0)</f>
        <v>Chả cốm 300g</v>
      </c>
      <c r="N873" s="25" t="str">
        <f t="shared" si="114"/>
        <v>K-C6</v>
      </c>
      <c r="Q873" s="25" t="str">
        <f>VLOOKUP(K873,TONG_SL!$A:$D,3,0)</f>
        <v>Túi</v>
      </c>
      <c r="R873" s="54">
        <v>5</v>
      </c>
      <c r="T873" s="1">
        <f>VLOOKUP(VLOOKUP(G873,Ma_KH!$A:$R,18,0)&amp;K873,Gia_MB!$A:$F,6,0)</f>
        <v>74250</v>
      </c>
      <c r="U873" s="14">
        <f t="shared" si="116"/>
        <v>371250</v>
      </c>
      <c r="W873" s="64">
        <f t="shared" si="115"/>
        <v>0</v>
      </c>
      <c r="X873" s="3" t="str">
        <f t="shared" si="117"/>
        <v>8</v>
      </c>
      <c r="Z873" s="14">
        <f t="shared" si="118"/>
        <v>29700</v>
      </c>
      <c r="AA873" s="7">
        <f>VLOOKUP(G873,Ma_KH!$A:$R,14,0)</f>
        <v>60</v>
      </c>
      <c r="AD873" s="7" t="str">
        <f>IFERROR(VLOOKUP(J873,'Chuyển Mã'!$B$3:$C$9,2,0),"")</f>
        <v>Tỉnh</v>
      </c>
      <c r="AE873" s="7" t="str">
        <f t="shared" si="111"/>
        <v>Chả cốm 300g</v>
      </c>
      <c r="AF873" s="7">
        <f t="shared" si="112"/>
        <v>5</v>
      </c>
    </row>
    <row r="874" spans="1:32" x14ac:dyDescent="0.25">
      <c r="A874" s="11">
        <v>45904</v>
      </c>
      <c r="B874" s="25">
        <v>4175684569</v>
      </c>
      <c r="C874" s="12" t="s">
        <v>7214</v>
      </c>
      <c r="D874" s="16">
        <f t="shared" si="113"/>
        <v>45904</v>
      </c>
      <c r="G874" s="13" t="s">
        <v>7529</v>
      </c>
      <c r="I874" s="13" t="s">
        <v>7530</v>
      </c>
      <c r="J874" s="13" t="s">
        <v>1796</v>
      </c>
      <c r="K874" s="13" t="s">
        <v>27</v>
      </c>
      <c r="L874" s="25" t="str">
        <f>VLOOKUP($K874,TONG_SL!$A:$D,2,0)</f>
        <v>Chân giò heo muối 300g</v>
      </c>
      <c r="N874" s="25" t="str">
        <f t="shared" si="114"/>
        <v>K-C6</v>
      </c>
      <c r="Q874" s="25" t="str">
        <f>VLOOKUP(K874,TONG_SL!$A:$D,3,0)</f>
        <v>Túi</v>
      </c>
      <c r="R874" s="54">
        <v>10</v>
      </c>
      <c r="T874" s="1">
        <f>VLOOKUP(VLOOKUP(G874,Ma_KH!$A:$R,18,0)&amp;K874,Gia_MB!$A:$F,6,0)</f>
        <v>73431</v>
      </c>
      <c r="U874" s="14">
        <f t="shared" si="116"/>
        <v>734310</v>
      </c>
      <c r="W874" s="64">
        <f t="shared" si="115"/>
        <v>0</v>
      </c>
      <c r="X874" s="3" t="str">
        <f t="shared" si="117"/>
        <v>8</v>
      </c>
      <c r="Z874" s="14">
        <f t="shared" si="118"/>
        <v>58744.800000000003</v>
      </c>
      <c r="AA874" s="7">
        <f>VLOOKUP(G874,Ma_KH!$A:$R,14,0)</f>
        <v>60</v>
      </c>
      <c r="AD874" s="7" t="str">
        <f>IFERROR(VLOOKUP(J874,'Chuyển Mã'!$B$3:$C$9,2,0),"")</f>
        <v>Tỉnh</v>
      </c>
      <c r="AE874" s="7" t="str">
        <f t="shared" si="111"/>
        <v>Chân giò heo muối 300g</v>
      </c>
      <c r="AF874" s="7">
        <f t="shared" si="112"/>
        <v>10</v>
      </c>
    </row>
    <row r="875" spans="1:32" x14ac:dyDescent="0.25">
      <c r="A875" s="11">
        <v>45904</v>
      </c>
      <c r="B875" s="25">
        <v>4175684569</v>
      </c>
      <c r="C875" s="12" t="s">
        <v>7214</v>
      </c>
      <c r="D875" s="16">
        <f t="shared" si="113"/>
        <v>45904</v>
      </c>
      <c r="G875" s="13" t="s">
        <v>7529</v>
      </c>
      <c r="I875" s="13" t="s">
        <v>7530</v>
      </c>
      <c r="J875" s="13" t="s">
        <v>1796</v>
      </c>
      <c r="K875" s="13" t="s">
        <v>32</v>
      </c>
      <c r="L875" s="25" t="str">
        <f>VLOOKUP($K875,TONG_SL!$A:$D,2,0)</f>
        <v>Giò Tai Lưỡi Xào 250</v>
      </c>
      <c r="N875" s="25" t="str">
        <f t="shared" si="114"/>
        <v>K-C6</v>
      </c>
      <c r="Q875" s="25" t="str">
        <f>VLOOKUP(K875,TONG_SL!$A:$D,3,0)</f>
        <v>Túi</v>
      </c>
      <c r="R875" s="54">
        <v>10</v>
      </c>
      <c r="T875" s="1">
        <f>VLOOKUP(VLOOKUP(G875,Ma_KH!$A:$R,18,0)&amp;K875,Gia_MB!$A:$F,6,0)</f>
        <v>50183</v>
      </c>
      <c r="U875" s="14">
        <f t="shared" si="116"/>
        <v>501830</v>
      </c>
      <c r="W875" s="64">
        <f t="shared" si="115"/>
        <v>0</v>
      </c>
      <c r="X875" s="3" t="str">
        <f t="shared" si="117"/>
        <v>8</v>
      </c>
      <c r="Z875" s="14">
        <f t="shared" si="118"/>
        <v>40146.400000000001</v>
      </c>
      <c r="AA875" s="7">
        <f>VLOOKUP(G875,Ma_KH!$A:$R,14,0)</f>
        <v>60</v>
      </c>
      <c r="AD875" s="7" t="str">
        <f>IFERROR(VLOOKUP(J875,'Chuyển Mã'!$B$3:$C$9,2,0),"")</f>
        <v>Tỉnh</v>
      </c>
      <c r="AE875" s="7" t="str">
        <f t="shared" si="111"/>
        <v>Giò Tai Lưỡi Xào 250</v>
      </c>
      <c r="AF875" s="7">
        <f t="shared" si="112"/>
        <v>10</v>
      </c>
    </row>
    <row r="876" spans="1:32" x14ac:dyDescent="0.25">
      <c r="A876" s="11">
        <v>45904</v>
      </c>
      <c r="B876" s="25">
        <v>4175684569</v>
      </c>
      <c r="C876" s="12" t="s">
        <v>7214</v>
      </c>
      <c r="D876" s="16">
        <f t="shared" si="113"/>
        <v>45904</v>
      </c>
      <c r="G876" s="13" t="s">
        <v>7529</v>
      </c>
      <c r="I876" s="13" t="s">
        <v>7530</v>
      </c>
      <c r="J876" s="13" t="s">
        <v>1796</v>
      </c>
      <c r="K876" s="13" t="s">
        <v>39</v>
      </c>
      <c r="L876" s="25" t="str">
        <f>VLOOKUP($K876,TONG_SL!$A:$D,2,0)</f>
        <v>Chả cốm 300g</v>
      </c>
      <c r="N876" s="25" t="str">
        <f t="shared" si="114"/>
        <v>K-C6</v>
      </c>
      <c r="Q876" s="25" t="str">
        <f>VLOOKUP(K876,TONG_SL!$A:$D,3,0)</f>
        <v>Túi</v>
      </c>
      <c r="R876" s="54">
        <v>6</v>
      </c>
      <c r="T876" s="1">
        <f>VLOOKUP(VLOOKUP(G876,Ma_KH!$A:$R,18,0)&amp;K876,Gia_MB!$A:$F,6,0)</f>
        <v>74250</v>
      </c>
      <c r="U876" s="14">
        <f t="shared" si="116"/>
        <v>445500</v>
      </c>
      <c r="W876" s="64">
        <f t="shared" si="115"/>
        <v>0</v>
      </c>
      <c r="X876" s="3" t="str">
        <f t="shared" si="117"/>
        <v>8</v>
      </c>
      <c r="Z876" s="14">
        <f t="shared" si="118"/>
        <v>35640</v>
      </c>
      <c r="AA876" s="7">
        <f>VLOOKUP(G876,Ma_KH!$A:$R,14,0)</f>
        <v>60</v>
      </c>
      <c r="AD876" s="7" t="str">
        <f>IFERROR(VLOOKUP(J876,'Chuyển Mã'!$B$3:$C$9,2,0),"")</f>
        <v>Tỉnh</v>
      </c>
      <c r="AE876" s="7" t="str">
        <f t="shared" si="111"/>
        <v>Chả cốm 300g</v>
      </c>
      <c r="AF876" s="7">
        <f t="shared" si="112"/>
        <v>6</v>
      </c>
    </row>
    <row r="877" spans="1:32" x14ac:dyDescent="0.25">
      <c r="A877" s="11">
        <v>45904</v>
      </c>
      <c r="B877" s="25">
        <v>4175684569</v>
      </c>
      <c r="C877" s="12" t="s">
        <v>7214</v>
      </c>
      <c r="D877" s="16">
        <f t="shared" si="113"/>
        <v>45904</v>
      </c>
      <c r="G877" s="13" t="s">
        <v>7529</v>
      </c>
      <c r="I877" s="13" t="s">
        <v>7530</v>
      </c>
      <c r="J877" s="13" t="s">
        <v>1796</v>
      </c>
      <c r="K877" s="13" t="s">
        <v>35</v>
      </c>
      <c r="L877" s="25" t="str">
        <f>VLOOKUP($K877,TONG_SL!$A:$D,2,0)</f>
        <v>Tai heo muối 200g</v>
      </c>
      <c r="N877" s="25" t="str">
        <f t="shared" si="114"/>
        <v>K-C6</v>
      </c>
      <c r="Q877" s="25" t="str">
        <f>VLOOKUP(K877,TONG_SL!$A:$D,3,0)</f>
        <v>Túi</v>
      </c>
      <c r="R877" s="54">
        <v>10</v>
      </c>
      <c r="T877" s="1">
        <f>VLOOKUP(VLOOKUP(G877,Ma_KH!$A:$R,18,0)&amp;K877,Gia_MB!$A:$F,6,0)</f>
        <v>55595</v>
      </c>
      <c r="U877" s="14">
        <f t="shared" si="116"/>
        <v>555950</v>
      </c>
      <c r="W877" s="64">
        <f t="shared" si="115"/>
        <v>0</v>
      </c>
      <c r="X877" s="3" t="str">
        <f t="shared" si="117"/>
        <v>8</v>
      </c>
      <c r="Z877" s="14">
        <f t="shared" si="118"/>
        <v>44476</v>
      </c>
      <c r="AA877" s="7">
        <f>VLOOKUP(G877,Ma_KH!$A:$R,14,0)</f>
        <v>60</v>
      </c>
      <c r="AD877" s="7" t="str">
        <f>IFERROR(VLOOKUP(J877,'Chuyển Mã'!$B$3:$C$9,2,0),"")</f>
        <v>Tỉnh</v>
      </c>
      <c r="AE877" s="7" t="str">
        <f t="shared" si="111"/>
        <v>Tai heo muối 200g</v>
      </c>
      <c r="AF877" s="7">
        <f t="shared" si="112"/>
        <v>10</v>
      </c>
    </row>
    <row r="878" spans="1:32" x14ac:dyDescent="0.25">
      <c r="A878" s="11">
        <v>45904</v>
      </c>
      <c r="B878" s="25">
        <v>4175684569</v>
      </c>
      <c r="C878" s="12" t="s">
        <v>7214</v>
      </c>
      <c r="D878" s="16">
        <f t="shared" si="113"/>
        <v>45904</v>
      </c>
      <c r="G878" s="13" t="s">
        <v>7529</v>
      </c>
      <c r="I878" s="13" t="s">
        <v>7530</v>
      </c>
      <c r="J878" s="13" t="s">
        <v>1796</v>
      </c>
      <c r="K878" s="13" t="s">
        <v>30</v>
      </c>
      <c r="L878" s="25" t="str">
        <f>VLOOKUP($K878,TONG_SL!$A:$D,2,0)</f>
        <v>Gà muối 500g</v>
      </c>
      <c r="N878" s="25" t="str">
        <f t="shared" si="114"/>
        <v>K-C6</v>
      </c>
      <c r="Q878" s="25" t="str">
        <f>VLOOKUP(K878,TONG_SL!$A:$D,3,0)</f>
        <v>Túi</v>
      </c>
      <c r="R878" s="54">
        <v>10</v>
      </c>
      <c r="T878" s="1">
        <f>VLOOKUP(VLOOKUP(G878,Ma_KH!$A:$R,18,0)&amp;K878,Gia_MB!$A:$F,6,0)</f>
        <v>111058</v>
      </c>
      <c r="U878" s="14">
        <f t="shared" si="116"/>
        <v>1110580</v>
      </c>
      <c r="W878" s="64">
        <f t="shared" si="115"/>
        <v>0</v>
      </c>
      <c r="X878" s="3" t="str">
        <f t="shared" si="117"/>
        <v>8</v>
      </c>
      <c r="Z878" s="14">
        <f t="shared" si="118"/>
        <v>88846.400000000009</v>
      </c>
      <c r="AA878" s="7">
        <f>VLOOKUP(G878,Ma_KH!$A:$R,14,0)</f>
        <v>60</v>
      </c>
      <c r="AD878" s="7" t="str">
        <f>IFERROR(VLOOKUP(J878,'Chuyển Mã'!$B$3:$C$9,2,0),"")</f>
        <v>Tỉnh</v>
      </c>
      <c r="AE878" s="7" t="str">
        <f t="shared" si="111"/>
        <v>Gà muối 500g</v>
      </c>
      <c r="AF878" s="7">
        <f t="shared" si="112"/>
        <v>10</v>
      </c>
    </row>
    <row r="879" spans="1:32" x14ac:dyDescent="0.25">
      <c r="A879" s="11">
        <v>45904</v>
      </c>
      <c r="B879" s="25">
        <v>4176378107</v>
      </c>
      <c r="C879" s="12" t="s">
        <v>7214</v>
      </c>
      <c r="D879" s="16">
        <f t="shared" si="113"/>
        <v>45904</v>
      </c>
      <c r="G879" s="13" t="s">
        <v>7529</v>
      </c>
      <c r="I879" s="13" t="s">
        <v>7531</v>
      </c>
      <c r="J879" s="13" t="s">
        <v>1796</v>
      </c>
      <c r="K879" s="13" t="s">
        <v>27</v>
      </c>
      <c r="L879" s="25" t="str">
        <f>VLOOKUP($K879,TONG_SL!$A:$D,2,0)</f>
        <v>Chân giò heo muối 300g</v>
      </c>
      <c r="N879" s="25" t="str">
        <f t="shared" si="114"/>
        <v>K-C6</v>
      </c>
      <c r="Q879" s="25" t="str">
        <f>VLOOKUP(K879,TONG_SL!$A:$D,3,0)</f>
        <v>Túi</v>
      </c>
      <c r="R879" s="54">
        <v>15</v>
      </c>
      <c r="T879" s="1">
        <f>VLOOKUP(VLOOKUP(G879,Ma_KH!$A:$R,18,0)&amp;K879,Gia_MB!$A:$F,6,0)</f>
        <v>73431</v>
      </c>
      <c r="U879" s="14">
        <f t="shared" si="116"/>
        <v>1101465</v>
      </c>
      <c r="W879" s="64">
        <f t="shared" si="115"/>
        <v>0</v>
      </c>
      <c r="X879" s="3" t="str">
        <f t="shared" si="117"/>
        <v>8</v>
      </c>
      <c r="Z879" s="14">
        <f t="shared" si="118"/>
        <v>88117.2</v>
      </c>
      <c r="AA879" s="7">
        <f>VLOOKUP(G879,Ma_KH!$A:$R,14,0)</f>
        <v>60</v>
      </c>
      <c r="AD879" s="7" t="str">
        <f>IFERROR(VLOOKUP(J879,'Chuyển Mã'!$B$3:$C$9,2,0),"")</f>
        <v>Tỉnh</v>
      </c>
      <c r="AE879" s="7" t="str">
        <f t="shared" si="111"/>
        <v>Chân giò heo muối 300g</v>
      </c>
      <c r="AF879" s="7">
        <f t="shared" si="112"/>
        <v>15</v>
      </c>
    </row>
    <row r="880" spans="1:32" x14ac:dyDescent="0.25">
      <c r="A880" s="11">
        <v>45904</v>
      </c>
      <c r="B880" s="25">
        <v>4176378107</v>
      </c>
      <c r="C880" s="12" t="s">
        <v>7214</v>
      </c>
      <c r="D880" s="16">
        <f t="shared" si="113"/>
        <v>45904</v>
      </c>
      <c r="G880" s="13" t="s">
        <v>7529</v>
      </c>
      <c r="I880" s="13" t="s">
        <v>7531</v>
      </c>
      <c r="J880" s="13" t="s">
        <v>1796</v>
      </c>
      <c r="K880" s="13" t="s">
        <v>30</v>
      </c>
      <c r="L880" s="25" t="str">
        <f>VLOOKUP($K880,TONG_SL!$A:$D,2,0)</f>
        <v>Gà muối 500g</v>
      </c>
      <c r="N880" s="25" t="str">
        <f t="shared" si="114"/>
        <v>K-C6</v>
      </c>
      <c r="Q880" s="25" t="str">
        <f>VLOOKUP(K880,TONG_SL!$A:$D,3,0)</f>
        <v>Túi</v>
      </c>
      <c r="R880" s="54">
        <v>15</v>
      </c>
      <c r="T880" s="1">
        <f>VLOOKUP(VLOOKUP(G880,Ma_KH!$A:$R,18,0)&amp;K880,Gia_MB!$A:$F,6,0)</f>
        <v>111058</v>
      </c>
      <c r="U880" s="14">
        <f t="shared" si="116"/>
        <v>1665870</v>
      </c>
      <c r="W880" s="64">
        <f t="shared" si="115"/>
        <v>0</v>
      </c>
      <c r="X880" s="3" t="str">
        <f t="shared" si="117"/>
        <v>8</v>
      </c>
      <c r="Z880" s="14">
        <f t="shared" si="118"/>
        <v>133269.6</v>
      </c>
      <c r="AA880" s="7">
        <f>VLOOKUP(G880,Ma_KH!$A:$R,14,0)</f>
        <v>60</v>
      </c>
      <c r="AD880" s="7" t="str">
        <f>IFERROR(VLOOKUP(J880,'Chuyển Mã'!$B$3:$C$9,2,0),"")</f>
        <v>Tỉnh</v>
      </c>
      <c r="AE880" s="7" t="str">
        <f t="shared" si="111"/>
        <v>Gà muối 500g</v>
      </c>
      <c r="AF880" s="7">
        <f t="shared" si="112"/>
        <v>15</v>
      </c>
    </row>
    <row r="881" spans="1:32" x14ac:dyDescent="0.25">
      <c r="A881" s="11">
        <v>45904</v>
      </c>
      <c r="B881" s="25">
        <v>4176378107</v>
      </c>
      <c r="C881" s="12" t="s">
        <v>7214</v>
      </c>
      <c r="D881" s="16">
        <f t="shared" si="113"/>
        <v>45904</v>
      </c>
      <c r="G881" s="13" t="s">
        <v>7529</v>
      </c>
      <c r="I881" s="13" t="s">
        <v>7531</v>
      </c>
      <c r="J881" s="13" t="s">
        <v>1796</v>
      </c>
      <c r="K881" s="13" t="s">
        <v>41</v>
      </c>
      <c r="L881" s="25" t="str">
        <f>VLOOKUP($K881,TONG_SL!$A:$D,2,0)</f>
        <v>Chả nướng 300g</v>
      </c>
      <c r="N881" s="25" t="str">
        <f t="shared" si="114"/>
        <v>K-C6</v>
      </c>
      <c r="Q881" s="25" t="str">
        <f>VLOOKUP(K881,TONG_SL!$A:$D,3,0)</f>
        <v>Túi</v>
      </c>
      <c r="R881" s="54">
        <v>5</v>
      </c>
      <c r="T881" s="1">
        <f>VLOOKUP(VLOOKUP(G881,Ma_KH!$A:$R,18,0)&amp;K881,Gia_MB!$A:$F,6,0)</f>
        <v>70950</v>
      </c>
      <c r="U881" s="14">
        <f t="shared" si="116"/>
        <v>354750</v>
      </c>
      <c r="W881" s="64">
        <f t="shared" si="115"/>
        <v>0</v>
      </c>
      <c r="X881" s="3" t="str">
        <f t="shared" si="117"/>
        <v>8</v>
      </c>
      <c r="Z881" s="14">
        <f t="shared" si="118"/>
        <v>28380</v>
      </c>
      <c r="AA881" s="7">
        <f>VLOOKUP(G881,Ma_KH!$A:$R,14,0)</f>
        <v>60</v>
      </c>
      <c r="AD881" s="7" t="str">
        <f>IFERROR(VLOOKUP(J881,'Chuyển Mã'!$B$3:$C$9,2,0),"")</f>
        <v>Tỉnh</v>
      </c>
      <c r="AE881" s="7" t="str">
        <f t="shared" si="111"/>
        <v>Chả nướng 300g</v>
      </c>
      <c r="AF881" s="7">
        <f t="shared" si="112"/>
        <v>5</v>
      </c>
    </row>
    <row r="882" spans="1:32" x14ac:dyDescent="0.25">
      <c r="A882" s="11">
        <v>45904</v>
      </c>
      <c r="B882" s="25">
        <v>4176378107</v>
      </c>
      <c r="C882" s="12" t="s">
        <v>7214</v>
      </c>
      <c r="D882" s="16">
        <f t="shared" si="113"/>
        <v>45904</v>
      </c>
      <c r="G882" s="13" t="s">
        <v>7529</v>
      </c>
      <c r="I882" s="13" t="s">
        <v>7531</v>
      </c>
      <c r="J882" s="13" t="s">
        <v>1796</v>
      </c>
      <c r="K882" s="13" t="s">
        <v>39</v>
      </c>
      <c r="L882" s="25" t="str">
        <f>VLOOKUP($K882,TONG_SL!$A:$D,2,0)</f>
        <v>Chả cốm 300g</v>
      </c>
      <c r="N882" s="25" t="str">
        <f t="shared" si="114"/>
        <v>K-C6</v>
      </c>
      <c r="Q882" s="25" t="str">
        <f>VLOOKUP(K882,TONG_SL!$A:$D,3,0)</f>
        <v>Túi</v>
      </c>
      <c r="R882" s="54">
        <v>5</v>
      </c>
      <c r="T882" s="1">
        <f>VLOOKUP(VLOOKUP(G882,Ma_KH!$A:$R,18,0)&amp;K882,Gia_MB!$A:$F,6,0)</f>
        <v>74250</v>
      </c>
      <c r="U882" s="14">
        <f t="shared" si="116"/>
        <v>371250</v>
      </c>
      <c r="W882" s="64">
        <f t="shared" si="115"/>
        <v>0</v>
      </c>
      <c r="X882" s="3" t="str">
        <f t="shared" si="117"/>
        <v>8</v>
      </c>
      <c r="Z882" s="14">
        <f t="shared" si="118"/>
        <v>29700</v>
      </c>
      <c r="AA882" s="7">
        <f>VLOOKUP(G882,Ma_KH!$A:$R,14,0)</f>
        <v>60</v>
      </c>
      <c r="AD882" s="7" t="str">
        <f>IFERROR(VLOOKUP(J882,'Chuyển Mã'!$B$3:$C$9,2,0),"")</f>
        <v>Tỉnh</v>
      </c>
      <c r="AE882" s="7" t="str">
        <f t="shared" si="111"/>
        <v>Chả cốm 300g</v>
      </c>
      <c r="AF882" s="7">
        <f t="shared" si="112"/>
        <v>5</v>
      </c>
    </row>
    <row r="883" spans="1:32" x14ac:dyDescent="0.25">
      <c r="A883" s="11">
        <v>45904</v>
      </c>
      <c r="B883" s="25">
        <v>4176378107</v>
      </c>
      <c r="C883" s="12" t="s">
        <v>7214</v>
      </c>
      <c r="D883" s="16">
        <f t="shared" si="113"/>
        <v>45904</v>
      </c>
      <c r="G883" s="13" t="s">
        <v>7529</v>
      </c>
      <c r="I883" s="13" t="s">
        <v>7531</v>
      </c>
      <c r="J883" s="13" t="s">
        <v>1796</v>
      </c>
      <c r="K883" s="13" t="s">
        <v>32</v>
      </c>
      <c r="L883" s="25" t="str">
        <f>VLOOKUP($K883,TONG_SL!$A:$D,2,0)</f>
        <v>Giò Tai Lưỡi Xào 250</v>
      </c>
      <c r="N883" s="25" t="str">
        <f t="shared" si="114"/>
        <v>K-C6</v>
      </c>
      <c r="Q883" s="25" t="str">
        <f>VLOOKUP(K883,TONG_SL!$A:$D,3,0)</f>
        <v>Túi</v>
      </c>
      <c r="R883" s="54">
        <v>5</v>
      </c>
      <c r="T883" s="1">
        <f>VLOOKUP(VLOOKUP(G883,Ma_KH!$A:$R,18,0)&amp;K883,Gia_MB!$A:$F,6,0)</f>
        <v>50183</v>
      </c>
      <c r="U883" s="14">
        <f t="shared" si="116"/>
        <v>250915</v>
      </c>
      <c r="W883" s="64">
        <f t="shared" si="115"/>
        <v>0</v>
      </c>
      <c r="X883" s="3" t="str">
        <f t="shared" si="117"/>
        <v>8</v>
      </c>
      <c r="Z883" s="14">
        <f t="shared" si="118"/>
        <v>20073.2</v>
      </c>
      <c r="AA883" s="7">
        <f>VLOOKUP(G883,Ma_KH!$A:$R,14,0)</f>
        <v>60</v>
      </c>
      <c r="AD883" s="7" t="str">
        <f>IFERROR(VLOOKUP(J883,'Chuyển Mã'!$B$3:$C$9,2,0),"")</f>
        <v>Tỉnh</v>
      </c>
      <c r="AE883" s="7" t="str">
        <f t="shared" si="111"/>
        <v>Giò Tai Lưỡi Xào 250</v>
      </c>
      <c r="AF883" s="7">
        <f t="shared" si="112"/>
        <v>5</v>
      </c>
    </row>
    <row r="884" spans="1:32" x14ac:dyDescent="0.25">
      <c r="A884" s="11">
        <v>45904</v>
      </c>
      <c r="B884" s="25">
        <v>4176203662</v>
      </c>
      <c r="C884" s="12" t="s">
        <v>7214</v>
      </c>
      <c r="D884" s="16">
        <f t="shared" si="113"/>
        <v>45904</v>
      </c>
      <c r="G884" s="13" t="s">
        <v>7529</v>
      </c>
      <c r="I884" s="13" t="s">
        <v>7532</v>
      </c>
      <c r="J884" s="13" t="s">
        <v>1796</v>
      </c>
      <c r="K884" s="13" t="s">
        <v>39</v>
      </c>
      <c r="L884" s="25" t="str">
        <f>VLOOKUP($K884,TONG_SL!$A:$D,2,0)</f>
        <v>Chả cốm 300g</v>
      </c>
      <c r="N884" s="25" t="str">
        <f t="shared" si="114"/>
        <v>K-C6</v>
      </c>
      <c r="Q884" s="25" t="str">
        <f>VLOOKUP(K884,TONG_SL!$A:$D,3,0)</f>
        <v>Túi</v>
      </c>
      <c r="R884" s="54">
        <v>4</v>
      </c>
      <c r="T884" s="1">
        <f>VLOOKUP(VLOOKUP(G884,Ma_KH!$A:$R,18,0)&amp;K884,Gia_MB!$A:$F,6,0)</f>
        <v>74250</v>
      </c>
      <c r="U884" s="14">
        <f t="shared" si="116"/>
        <v>297000</v>
      </c>
      <c r="W884" s="64">
        <f t="shared" si="115"/>
        <v>0</v>
      </c>
      <c r="X884" s="3" t="str">
        <f t="shared" si="117"/>
        <v>8</v>
      </c>
      <c r="Z884" s="14">
        <f t="shared" si="118"/>
        <v>23760</v>
      </c>
      <c r="AA884" s="7">
        <f>VLOOKUP(G884,Ma_KH!$A:$R,14,0)</f>
        <v>60</v>
      </c>
      <c r="AD884" s="7" t="str">
        <f>IFERROR(VLOOKUP(J884,'Chuyển Mã'!$B$3:$C$9,2,0),"")</f>
        <v>Tỉnh</v>
      </c>
      <c r="AE884" s="7" t="str">
        <f t="shared" si="111"/>
        <v>Chả cốm 300g</v>
      </c>
      <c r="AF884" s="7">
        <f t="shared" si="112"/>
        <v>4</v>
      </c>
    </row>
    <row r="885" spans="1:32" x14ac:dyDescent="0.25">
      <c r="A885" s="11">
        <v>45904</v>
      </c>
      <c r="B885" s="25">
        <v>4176203662</v>
      </c>
      <c r="C885" s="12" t="s">
        <v>7214</v>
      </c>
      <c r="D885" s="16">
        <f t="shared" si="113"/>
        <v>45904</v>
      </c>
      <c r="G885" s="13" t="s">
        <v>7529</v>
      </c>
      <c r="I885" s="13" t="s">
        <v>7532</v>
      </c>
      <c r="J885" s="13" t="s">
        <v>1796</v>
      </c>
      <c r="K885" s="13" t="s">
        <v>27</v>
      </c>
      <c r="L885" s="25" t="str">
        <f>VLOOKUP($K885,TONG_SL!$A:$D,2,0)</f>
        <v>Chân giò heo muối 300g</v>
      </c>
      <c r="N885" s="25" t="str">
        <f t="shared" si="114"/>
        <v>K-C6</v>
      </c>
      <c r="Q885" s="25" t="str">
        <f>VLOOKUP(K885,TONG_SL!$A:$D,3,0)</f>
        <v>Túi</v>
      </c>
      <c r="R885" s="54">
        <v>10</v>
      </c>
      <c r="T885" s="1">
        <f>VLOOKUP(VLOOKUP(G885,Ma_KH!$A:$R,18,0)&amp;K885,Gia_MB!$A:$F,6,0)</f>
        <v>73431</v>
      </c>
      <c r="U885" s="14">
        <f t="shared" si="116"/>
        <v>734310</v>
      </c>
      <c r="W885" s="64">
        <f t="shared" si="115"/>
        <v>0</v>
      </c>
      <c r="X885" s="3" t="str">
        <f t="shared" si="117"/>
        <v>8</v>
      </c>
      <c r="Z885" s="14">
        <f t="shared" si="118"/>
        <v>58744.800000000003</v>
      </c>
      <c r="AA885" s="7">
        <f>VLOOKUP(G885,Ma_KH!$A:$R,14,0)</f>
        <v>60</v>
      </c>
      <c r="AD885" s="7" t="str">
        <f>IFERROR(VLOOKUP(J885,'Chuyển Mã'!$B$3:$C$9,2,0),"")</f>
        <v>Tỉnh</v>
      </c>
      <c r="AE885" s="7" t="str">
        <f t="shared" si="111"/>
        <v>Chân giò heo muối 300g</v>
      </c>
      <c r="AF885" s="7">
        <f t="shared" si="112"/>
        <v>10</v>
      </c>
    </row>
    <row r="886" spans="1:32" x14ac:dyDescent="0.25">
      <c r="A886" s="11">
        <v>45904</v>
      </c>
      <c r="B886" s="25">
        <v>4176203662</v>
      </c>
      <c r="C886" s="12" t="s">
        <v>7214</v>
      </c>
      <c r="D886" s="16">
        <f t="shared" si="113"/>
        <v>45904</v>
      </c>
      <c r="G886" s="13" t="s">
        <v>7529</v>
      </c>
      <c r="I886" s="13" t="s">
        <v>7532</v>
      </c>
      <c r="J886" s="13" t="s">
        <v>1796</v>
      </c>
      <c r="K886" s="13" t="s">
        <v>30</v>
      </c>
      <c r="L886" s="25" t="str">
        <f>VLOOKUP($K886,TONG_SL!$A:$D,2,0)</f>
        <v>Gà muối 500g</v>
      </c>
      <c r="N886" s="25" t="str">
        <f t="shared" si="114"/>
        <v>K-C6</v>
      </c>
      <c r="Q886" s="25" t="str">
        <f>VLOOKUP(K886,TONG_SL!$A:$D,3,0)</f>
        <v>Túi</v>
      </c>
      <c r="R886" s="54">
        <v>10</v>
      </c>
      <c r="T886" s="1">
        <f>VLOOKUP(VLOOKUP(G886,Ma_KH!$A:$R,18,0)&amp;K886,Gia_MB!$A:$F,6,0)</f>
        <v>111058</v>
      </c>
      <c r="U886" s="14">
        <f t="shared" si="116"/>
        <v>1110580</v>
      </c>
      <c r="W886" s="64">
        <f t="shared" si="115"/>
        <v>0</v>
      </c>
      <c r="X886" s="3" t="str">
        <f t="shared" si="117"/>
        <v>8</v>
      </c>
      <c r="Z886" s="14">
        <f t="shared" si="118"/>
        <v>88846.400000000009</v>
      </c>
      <c r="AA886" s="7">
        <f>VLOOKUP(G886,Ma_KH!$A:$R,14,0)</f>
        <v>60</v>
      </c>
      <c r="AD886" s="7" t="str">
        <f>IFERROR(VLOOKUP(J886,'Chuyển Mã'!$B$3:$C$9,2,0),"")</f>
        <v>Tỉnh</v>
      </c>
      <c r="AE886" s="7" t="str">
        <f t="shared" si="111"/>
        <v>Gà muối 500g</v>
      </c>
      <c r="AF886" s="7">
        <f t="shared" si="112"/>
        <v>10</v>
      </c>
    </row>
    <row r="887" spans="1:32" x14ac:dyDescent="0.25">
      <c r="A887" s="11">
        <v>45904</v>
      </c>
      <c r="B887" s="25">
        <v>4176203662</v>
      </c>
      <c r="C887" s="12" t="s">
        <v>7214</v>
      </c>
      <c r="D887" s="16">
        <f t="shared" si="113"/>
        <v>45904</v>
      </c>
      <c r="G887" s="13" t="s">
        <v>7529</v>
      </c>
      <c r="I887" s="13" t="s">
        <v>7532</v>
      </c>
      <c r="J887" s="13" t="s">
        <v>1796</v>
      </c>
      <c r="K887" s="13" t="s">
        <v>35</v>
      </c>
      <c r="L887" s="25" t="str">
        <f>VLOOKUP($K887,TONG_SL!$A:$D,2,0)</f>
        <v>Tai heo muối 200g</v>
      </c>
      <c r="N887" s="25" t="str">
        <f t="shared" si="114"/>
        <v>K-C6</v>
      </c>
      <c r="Q887" s="25" t="str">
        <f>VLOOKUP(K887,TONG_SL!$A:$D,3,0)</f>
        <v>Túi</v>
      </c>
      <c r="R887" s="54">
        <v>3</v>
      </c>
      <c r="T887" s="1">
        <f>VLOOKUP(VLOOKUP(G887,Ma_KH!$A:$R,18,0)&amp;K887,Gia_MB!$A:$F,6,0)</f>
        <v>55595</v>
      </c>
      <c r="U887" s="14">
        <f t="shared" si="116"/>
        <v>166785</v>
      </c>
      <c r="W887" s="64">
        <f t="shared" si="115"/>
        <v>0</v>
      </c>
      <c r="X887" s="3" t="str">
        <f t="shared" si="117"/>
        <v>8</v>
      </c>
      <c r="Z887" s="14">
        <f t="shared" si="118"/>
        <v>13342.800000000001</v>
      </c>
      <c r="AA887" s="7">
        <f>VLOOKUP(G887,Ma_KH!$A:$R,14,0)</f>
        <v>60</v>
      </c>
      <c r="AD887" s="7" t="str">
        <f>IFERROR(VLOOKUP(J887,'Chuyển Mã'!$B$3:$C$9,2,0),"")</f>
        <v>Tỉnh</v>
      </c>
      <c r="AE887" s="7" t="str">
        <f t="shared" si="111"/>
        <v>Tai heo muối 200g</v>
      </c>
      <c r="AF887" s="7">
        <f t="shared" si="112"/>
        <v>3</v>
      </c>
    </row>
    <row r="888" spans="1:32" x14ac:dyDescent="0.25">
      <c r="A888" s="11">
        <v>45904</v>
      </c>
      <c r="B888" s="25">
        <v>4176203662</v>
      </c>
      <c r="C888" s="12" t="s">
        <v>7214</v>
      </c>
      <c r="D888" s="16">
        <f t="shared" si="113"/>
        <v>45904</v>
      </c>
      <c r="G888" s="13" t="s">
        <v>7529</v>
      </c>
      <c r="I888" s="13" t="s">
        <v>7532</v>
      </c>
      <c r="J888" s="13" t="s">
        <v>1796</v>
      </c>
      <c r="K888" s="13" t="s">
        <v>51</v>
      </c>
      <c r="L888" s="25" t="str">
        <f>VLOOKUP($K888,TONG_SL!$A:$D,2,0)</f>
        <v>Mọc Nấm Hương 250g</v>
      </c>
      <c r="N888" s="25" t="str">
        <f t="shared" si="114"/>
        <v>K-C6</v>
      </c>
      <c r="Q888" s="25" t="str">
        <f>VLOOKUP(K888,TONG_SL!$A:$D,3,0)</f>
        <v>Túi</v>
      </c>
      <c r="R888" s="54">
        <v>6</v>
      </c>
      <c r="T888" s="1">
        <f>VLOOKUP(VLOOKUP(G888,Ma_KH!$A:$R,18,0)&amp;K888,Gia_MB!$A:$F,6,0)</f>
        <v>46000</v>
      </c>
      <c r="U888" s="14">
        <f t="shared" si="116"/>
        <v>276000</v>
      </c>
      <c r="W888" s="64">
        <f t="shared" si="115"/>
        <v>0</v>
      </c>
      <c r="X888" s="3" t="str">
        <f t="shared" si="117"/>
        <v>8</v>
      </c>
      <c r="Z888" s="14">
        <f t="shared" si="118"/>
        <v>22080</v>
      </c>
      <c r="AA888" s="7">
        <f>VLOOKUP(G888,Ma_KH!$A:$R,14,0)</f>
        <v>60</v>
      </c>
      <c r="AD888" s="7" t="str">
        <f>IFERROR(VLOOKUP(J888,'Chuyển Mã'!$B$3:$C$9,2,0),"")</f>
        <v>Tỉnh</v>
      </c>
      <c r="AE888" s="7" t="str">
        <f t="shared" si="111"/>
        <v>Mọc Nấm Hương 250g</v>
      </c>
      <c r="AF888" s="7">
        <f t="shared" si="112"/>
        <v>6</v>
      </c>
    </row>
    <row r="889" spans="1:32" x14ac:dyDescent="0.25">
      <c r="A889" s="11">
        <v>45904</v>
      </c>
      <c r="B889" s="25">
        <v>4176203662</v>
      </c>
      <c r="C889" s="12" t="s">
        <v>7214</v>
      </c>
      <c r="D889" s="16">
        <f t="shared" si="113"/>
        <v>45904</v>
      </c>
      <c r="G889" s="13" t="s">
        <v>7529</v>
      </c>
      <c r="I889" s="13" t="s">
        <v>7532</v>
      </c>
      <c r="J889" s="13" t="s">
        <v>1796</v>
      </c>
      <c r="K889" s="13" t="s">
        <v>41</v>
      </c>
      <c r="L889" s="25" t="str">
        <f>VLOOKUP($K889,TONG_SL!$A:$D,2,0)</f>
        <v>Chả nướng 300g</v>
      </c>
      <c r="N889" s="25" t="str">
        <f t="shared" si="114"/>
        <v>K-C6</v>
      </c>
      <c r="Q889" s="25" t="str">
        <f>VLOOKUP(K889,TONG_SL!$A:$D,3,0)</f>
        <v>Túi</v>
      </c>
      <c r="R889" s="54">
        <v>4</v>
      </c>
      <c r="T889" s="1">
        <f>VLOOKUP(VLOOKUP(G889,Ma_KH!$A:$R,18,0)&amp;K889,Gia_MB!$A:$F,6,0)</f>
        <v>70950</v>
      </c>
      <c r="U889" s="14">
        <f t="shared" si="116"/>
        <v>283800</v>
      </c>
      <c r="W889" s="64">
        <f t="shared" si="115"/>
        <v>0</v>
      </c>
      <c r="X889" s="3" t="str">
        <f t="shared" si="117"/>
        <v>8</v>
      </c>
      <c r="Z889" s="14">
        <f t="shared" si="118"/>
        <v>22704</v>
      </c>
      <c r="AA889" s="7">
        <f>VLOOKUP(G889,Ma_KH!$A:$R,14,0)</f>
        <v>60</v>
      </c>
      <c r="AD889" s="7" t="str">
        <f>IFERROR(VLOOKUP(J889,'Chuyển Mã'!$B$3:$C$9,2,0),"")</f>
        <v>Tỉnh</v>
      </c>
      <c r="AE889" s="7" t="str">
        <f t="shared" si="111"/>
        <v>Chả nướng 300g</v>
      </c>
      <c r="AF889" s="7">
        <f t="shared" si="112"/>
        <v>4</v>
      </c>
    </row>
    <row r="890" spans="1:32" x14ac:dyDescent="0.25">
      <c r="A890" s="11">
        <v>45904</v>
      </c>
      <c r="B890" s="25">
        <v>4176203662</v>
      </c>
      <c r="C890" s="12" t="s">
        <v>7214</v>
      </c>
      <c r="D890" s="16">
        <f t="shared" si="113"/>
        <v>45904</v>
      </c>
      <c r="G890" s="13" t="s">
        <v>7529</v>
      </c>
      <c r="I890" s="13" t="s">
        <v>7532</v>
      </c>
      <c r="J890" s="13" t="s">
        <v>1796</v>
      </c>
      <c r="K890" s="13" t="s">
        <v>32</v>
      </c>
      <c r="L890" s="25" t="str">
        <f>VLOOKUP($K890,TONG_SL!$A:$D,2,0)</f>
        <v>Giò Tai Lưỡi Xào 250</v>
      </c>
      <c r="N890" s="25" t="str">
        <f t="shared" si="114"/>
        <v>K-C6</v>
      </c>
      <c r="Q890" s="25" t="str">
        <f>VLOOKUP(K890,TONG_SL!$A:$D,3,0)</f>
        <v>Túi</v>
      </c>
      <c r="R890" s="54">
        <v>4</v>
      </c>
      <c r="T890" s="1">
        <f>VLOOKUP(VLOOKUP(G890,Ma_KH!$A:$R,18,0)&amp;K890,Gia_MB!$A:$F,6,0)</f>
        <v>50183</v>
      </c>
      <c r="U890" s="14">
        <f t="shared" si="116"/>
        <v>200732</v>
      </c>
      <c r="W890" s="64">
        <f t="shared" si="115"/>
        <v>0</v>
      </c>
      <c r="X890" s="3" t="str">
        <f t="shared" si="117"/>
        <v>8</v>
      </c>
      <c r="Z890" s="14">
        <f t="shared" si="118"/>
        <v>16058.56</v>
      </c>
      <c r="AA890" s="7">
        <f>VLOOKUP(G890,Ma_KH!$A:$R,14,0)</f>
        <v>60</v>
      </c>
      <c r="AD890" s="7" t="str">
        <f>IFERROR(VLOOKUP(J890,'Chuyển Mã'!$B$3:$C$9,2,0),"")</f>
        <v>Tỉnh</v>
      </c>
      <c r="AE890" s="7" t="str">
        <f t="shared" si="111"/>
        <v>Giò Tai Lưỡi Xào 250</v>
      </c>
      <c r="AF890" s="7">
        <f t="shared" si="112"/>
        <v>4</v>
      </c>
    </row>
    <row r="891" spans="1:32" x14ac:dyDescent="0.25">
      <c r="A891" s="11">
        <v>45904</v>
      </c>
      <c r="B891" s="25">
        <v>4176113421</v>
      </c>
      <c r="C891" s="12" t="s">
        <v>7214</v>
      </c>
      <c r="D891" s="16">
        <f t="shared" si="113"/>
        <v>45904</v>
      </c>
      <c r="G891" s="13" t="s">
        <v>7309</v>
      </c>
      <c r="I891" s="13" t="s">
        <v>7533</v>
      </c>
      <c r="J891" s="13" t="s">
        <v>1796</v>
      </c>
      <c r="K891" s="13" t="s">
        <v>39</v>
      </c>
      <c r="L891" s="25" t="str">
        <f>VLOOKUP($K891,TONG_SL!$A:$D,2,0)</f>
        <v>Chả cốm 300g</v>
      </c>
      <c r="N891" s="25" t="str">
        <f t="shared" si="114"/>
        <v>K-C6</v>
      </c>
      <c r="Q891" s="25" t="str">
        <f>VLOOKUP(K891,TONG_SL!$A:$D,3,0)</f>
        <v>Túi</v>
      </c>
      <c r="R891" s="54">
        <v>3</v>
      </c>
      <c r="T891" s="1">
        <f>VLOOKUP(VLOOKUP(G891,Ma_KH!$A:$R,18,0)&amp;K891,Gia_MB!$A:$F,6,0)</f>
        <v>74250</v>
      </c>
      <c r="U891" s="14">
        <f t="shared" si="116"/>
        <v>222750</v>
      </c>
      <c r="W891" s="64">
        <f t="shared" si="115"/>
        <v>0</v>
      </c>
      <c r="X891" s="3" t="str">
        <f t="shared" si="117"/>
        <v>8</v>
      </c>
      <c r="Z891" s="14">
        <f t="shared" si="118"/>
        <v>17820</v>
      </c>
      <c r="AA891" s="7">
        <f>VLOOKUP(G891,Ma_KH!$A:$R,14,0)</f>
        <v>60</v>
      </c>
      <c r="AD891" s="7" t="str">
        <f>IFERROR(VLOOKUP(J891,'Chuyển Mã'!$B$3:$C$9,2,0),"")</f>
        <v>Tỉnh</v>
      </c>
      <c r="AE891" s="7" t="str">
        <f t="shared" si="111"/>
        <v>Chả cốm 300g</v>
      </c>
      <c r="AF891" s="7">
        <f t="shared" si="112"/>
        <v>3</v>
      </c>
    </row>
    <row r="892" spans="1:32" x14ac:dyDescent="0.25">
      <c r="A892" s="11">
        <v>45904</v>
      </c>
      <c r="B892" s="25">
        <v>4176113421</v>
      </c>
      <c r="C892" s="12" t="s">
        <v>7214</v>
      </c>
      <c r="D892" s="16">
        <f t="shared" si="113"/>
        <v>45904</v>
      </c>
      <c r="G892" s="13" t="s">
        <v>7309</v>
      </c>
      <c r="I892" s="13" t="s">
        <v>7533</v>
      </c>
      <c r="J892" s="13" t="s">
        <v>1796</v>
      </c>
      <c r="K892" s="13" t="s">
        <v>27</v>
      </c>
      <c r="L892" s="25" t="str">
        <f>VLOOKUP($K892,TONG_SL!$A:$D,2,0)</f>
        <v>Chân giò heo muối 300g</v>
      </c>
      <c r="N892" s="25" t="str">
        <f t="shared" si="114"/>
        <v>K-C6</v>
      </c>
      <c r="Q892" s="25" t="str">
        <f>VLOOKUP(K892,TONG_SL!$A:$D,3,0)</f>
        <v>Túi</v>
      </c>
      <c r="R892" s="54">
        <v>6</v>
      </c>
      <c r="T892" s="1">
        <f>VLOOKUP(VLOOKUP(G892,Ma_KH!$A:$R,18,0)&amp;K892,Gia_MB!$A:$F,6,0)</f>
        <v>73431</v>
      </c>
      <c r="U892" s="14">
        <f t="shared" si="116"/>
        <v>440586</v>
      </c>
      <c r="W892" s="64">
        <f t="shared" si="115"/>
        <v>0</v>
      </c>
      <c r="X892" s="3" t="str">
        <f t="shared" si="117"/>
        <v>8</v>
      </c>
      <c r="Z892" s="14">
        <f t="shared" si="118"/>
        <v>35246.879999999997</v>
      </c>
      <c r="AA892" s="7">
        <f>VLOOKUP(G892,Ma_KH!$A:$R,14,0)</f>
        <v>60</v>
      </c>
      <c r="AD892" s="7" t="str">
        <f>IFERROR(VLOOKUP(J892,'Chuyển Mã'!$B$3:$C$9,2,0),"")</f>
        <v>Tỉnh</v>
      </c>
      <c r="AE892" s="7" t="str">
        <f t="shared" si="111"/>
        <v>Chân giò heo muối 300g</v>
      </c>
      <c r="AF892" s="7">
        <f t="shared" si="112"/>
        <v>6</v>
      </c>
    </row>
    <row r="893" spans="1:32" x14ac:dyDescent="0.25">
      <c r="A893" s="11">
        <v>45904</v>
      </c>
      <c r="B893" s="25">
        <v>4176113421</v>
      </c>
      <c r="C893" s="12" t="s">
        <v>7214</v>
      </c>
      <c r="D893" s="16">
        <f t="shared" si="113"/>
        <v>45904</v>
      </c>
      <c r="G893" s="13" t="s">
        <v>7309</v>
      </c>
      <c r="I893" s="13" t="s">
        <v>7533</v>
      </c>
      <c r="J893" s="13" t="s">
        <v>1796</v>
      </c>
      <c r="K893" s="13" t="s">
        <v>30</v>
      </c>
      <c r="L893" s="25" t="str">
        <f>VLOOKUP($K893,TONG_SL!$A:$D,2,0)</f>
        <v>Gà muối 500g</v>
      </c>
      <c r="N893" s="25" t="str">
        <f t="shared" si="114"/>
        <v>K-C6</v>
      </c>
      <c r="Q893" s="25" t="str">
        <f>VLOOKUP(K893,TONG_SL!$A:$D,3,0)</f>
        <v>Túi</v>
      </c>
      <c r="R893" s="54">
        <v>15</v>
      </c>
      <c r="T893" s="1">
        <f>VLOOKUP(VLOOKUP(G893,Ma_KH!$A:$R,18,0)&amp;K893,Gia_MB!$A:$F,6,0)</f>
        <v>111058</v>
      </c>
      <c r="U893" s="14">
        <f t="shared" si="116"/>
        <v>1665870</v>
      </c>
      <c r="W893" s="64">
        <f t="shared" si="115"/>
        <v>0</v>
      </c>
      <c r="X893" s="3" t="str">
        <f t="shared" si="117"/>
        <v>8</v>
      </c>
      <c r="Z893" s="14">
        <f t="shared" si="118"/>
        <v>133269.6</v>
      </c>
      <c r="AA893" s="7">
        <f>VLOOKUP(G893,Ma_KH!$A:$R,14,0)</f>
        <v>60</v>
      </c>
      <c r="AD893" s="7" t="str">
        <f>IFERROR(VLOOKUP(J893,'Chuyển Mã'!$B$3:$C$9,2,0),"")</f>
        <v>Tỉnh</v>
      </c>
      <c r="AE893" s="7" t="str">
        <f t="shared" si="111"/>
        <v>Gà muối 500g</v>
      </c>
      <c r="AF893" s="7">
        <f t="shared" si="112"/>
        <v>15</v>
      </c>
    </row>
    <row r="894" spans="1:32" x14ac:dyDescent="0.25">
      <c r="A894" s="11">
        <v>45904</v>
      </c>
      <c r="B894" s="25">
        <v>4176113896</v>
      </c>
      <c r="C894" s="12" t="s">
        <v>7214</v>
      </c>
      <c r="D894" s="16">
        <f t="shared" si="113"/>
        <v>45904</v>
      </c>
      <c r="G894" s="13" t="s">
        <v>7309</v>
      </c>
      <c r="I894" s="13" t="s">
        <v>7534</v>
      </c>
      <c r="J894" s="13" t="s">
        <v>1796</v>
      </c>
      <c r="K894" s="13" t="s">
        <v>30</v>
      </c>
      <c r="L894" s="25" t="str">
        <f>VLOOKUP($K894,TONG_SL!$A:$D,2,0)</f>
        <v>Gà muối 500g</v>
      </c>
      <c r="N894" s="25" t="str">
        <f t="shared" si="114"/>
        <v>K-C6</v>
      </c>
      <c r="Q894" s="25" t="str">
        <f>VLOOKUP(K894,TONG_SL!$A:$D,3,0)</f>
        <v>Túi</v>
      </c>
      <c r="R894" s="54">
        <v>10</v>
      </c>
      <c r="T894" s="1">
        <f>VLOOKUP(VLOOKUP(G894,Ma_KH!$A:$R,18,0)&amp;K894,Gia_MB!$A:$F,6,0)</f>
        <v>111058</v>
      </c>
      <c r="U894" s="14">
        <f t="shared" si="116"/>
        <v>1110580</v>
      </c>
      <c r="W894" s="64">
        <f t="shared" si="115"/>
        <v>0</v>
      </c>
      <c r="X894" s="3" t="str">
        <f t="shared" si="117"/>
        <v>8</v>
      </c>
      <c r="Z894" s="14">
        <f t="shared" si="118"/>
        <v>88846.400000000009</v>
      </c>
      <c r="AA894" s="7">
        <f>VLOOKUP(G894,Ma_KH!$A:$R,14,0)</f>
        <v>60</v>
      </c>
      <c r="AD894" s="7" t="str">
        <f>IFERROR(VLOOKUP(J894,'Chuyển Mã'!$B$3:$C$9,2,0),"")</f>
        <v>Tỉnh</v>
      </c>
      <c r="AE894" s="7" t="str">
        <f t="shared" si="111"/>
        <v>Gà muối 500g</v>
      </c>
      <c r="AF894" s="7">
        <f t="shared" si="112"/>
        <v>10</v>
      </c>
    </row>
    <row r="895" spans="1:32" x14ac:dyDescent="0.25">
      <c r="A895" s="11">
        <v>45904</v>
      </c>
      <c r="B895" s="25">
        <v>4176113458</v>
      </c>
      <c r="C895" s="12" t="s">
        <v>7214</v>
      </c>
      <c r="D895" s="16">
        <f t="shared" si="113"/>
        <v>45904</v>
      </c>
      <c r="G895" s="13" t="s">
        <v>7309</v>
      </c>
      <c r="I895" s="13" t="s">
        <v>7535</v>
      </c>
      <c r="J895" s="13" t="s">
        <v>1796</v>
      </c>
      <c r="K895" s="13" t="s">
        <v>30</v>
      </c>
      <c r="L895" s="25" t="str">
        <f>VLOOKUP($K895,TONG_SL!$A:$D,2,0)</f>
        <v>Gà muối 500g</v>
      </c>
      <c r="N895" s="25" t="str">
        <f t="shared" si="114"/>
        <v>K-C6</v>
      </c>
      <c r="Q895" s="25" t="str">
        <f>VLOOKUP(K895,TONG_SL!$A:$D,3,0)</f>
        <v>Túi</v>
      </c>
      <c r="R895" s="54">
        <v>28</v>
      </c>
      <c r="T895" s="1">
        <f>VLOOKUP(VLOOKUP(G895,Ma_KH!$A:$R,18,0)&amp;K895,Gia_MB!$A:$F,6,0)</f>
        <v>111058</v>
      </c>
      <c r="U895" s="14">
        <f t="shared" si="116"/>
        <v>3109624</v>
      </c>
      <c r="W895" s="64">
        <f t="shared" si="115"/>
        <v>0</v>
      </c>
      <c r="X895" s="3" t="str">
        <f t="shared" si="117"/>
        <v>8</v>
      </c>
      <c r="Z895" s="14">
        <f t="shared" si="118"/>
        <v>248769.92000000001</v>
      </c>
      <c r="AA895" s="7">
        <f>VLOOKUP(G895,Ma_KH!$A:$R,14,0)</f>
        <v>60</v>
      </c>
      <c r="AD895" s="7" t="str">
        <f>IFERROR(VLOOKUP(J895,'Chuyển Mã'!$B$3:$C$9,2,0),"")</f>
        <v>Tỉnh</v>
      </c>
      <c r="AE895" s="7" t="str">
        <f t="shared" si="111"/>
        <v>Gà muối 500g</v>
      </c>
      <c r="AF895" s="7">
        <f t="shared" si="112"/>
        <v>28</v>
      </c>
    </row>
    <row r="896" spans="1:32" x14ac:dyDescent="0.25">
      <c r="A896" s="11">
        <v>45904</v>
      </c>
      <c r="B896" s="25">
        <v>4176113458</v>
      </c>
      <c r="C896" s="12" t="s">
        <v>7214</v>
      </c>
      <c r="D896" s="16">
        <f t="shared" si="113"/>
        <v>45904</v>
      </c>
      <c r="G896" s="13" t="s">
        <v>7309</v>
      </c>
      <c r="I896" s="13" t="s">
        <v>7535</v>
      </c>
      <c r="J896" s="13" t="s">
        <v>1796</v>
      </c>
      <c r="K896" s="13" t="s">
        <v>32</v>
      </c>
      <c r="L896" s="25" t="str">
        <f>VLOOKUP($K896,TONG_SL!$A:$D,2,0)</f>
        <v>Giò Tai Lưỡi Xào 250</v>
      </c>
      <c r="N896" s="25" t="str">
        <f t="shared" si="114"/>
        <v>K-C6</v>
      </c>
      <c r="Q896" s="25" t="str">
        <f>VLOOKUP(K896,TONG_SL!$A:$D,3,0)</f>
        <v>Túi</v>
      </c>
      <c r="R896" s="54">
        <v>11</v>
      </c>
      <c r="T896" s="1">
        <f>VLOOKUP(VLOOKUP(G896,Ma_KH!$A:$R,18,0)&amp;K896,Gia_MB!$A:$F,6,0)</f>
        <v>50183</v>
      </c>
      <c r="U896" s="14">
        <f t="shared" si="116"/>
        <v>552013</v>
      </c>
      <c r="W896" s="64">
        <f t="shared" si="115"/>
        <v>0</v>
      </c>
      <c r="X896" s="3" t="str">
        <f t="shared" si="117"/>
        <v>8</v>
      </c>
      <c r="Z896" s="14">
        <f t="shared" si="118"/>
        <v>44161.04</v>
      </c>
      <c r="AA896" s="7">
        <f>VLOOKUP(G896,Ma_KH!$A:$R,14,0)</f>
        <v>60</v>
      </c>
      <c r="AD896" s="7" t="str">
        <f>IFERROR(VLOOKUP(J896,'Chuyển Mã'!$B$3:$C$9,2,0),"")</f>
        <v>Tỉnh</v>
      </c>
      <c r="AE896" s="7" t="str">
        <f t="shared" si="111"/>
        <v>Giò Tai Lưỡi Xào 250</v>
      </c>
      <c r="AF896" s="7">
        <f t="shared" si="112"/>
        <v>11</v>
      </c>
    </row>
    <row r="897" spans="1:32" x14ac:dyDescent="0.25">
      <c r="A897" s="11">
        <v>45904</v>
      </c>
      <c r="B897" s="25">
        <v>4176113458</v>
      </c>
      <c r="C897" s="12" t="s">
        <v>7214</v>
      </c>
      <c r="D897" s="16">
        <f t="shared" si="113"/>
        <v>45904</v>
      </c>
      <c r="G897" s="13" t="s">
        <v>7309</v>
      </c>
      <c r="I897" s="13" t="s">
        <v>7535</v>
      </c>
      <c r="J897" s="13" t="s">
        <v>1796</v>
      </c>
      <c r="K897" s="13" t="s">
        <v>27</v>
      </c>
      <c r="L897" s="25" t="str">
        <f>VLOOKUP($K897,TONG_SL!$A:$D,2,0)</f>
        <v>Chân giò heo muối 300g</v>
      </c>
      <c r="N897" s="25" t="str">
        <f t="shared" si="114"/>
        <v>K-C6</v>
      </c>
      <c r="Q897" s="25" t="str">
        <f>VLOOKUP(K897,TONG_SL!$A:$D,3,0)</f>
        <v>Túi</v>
      </c>
      <c r="R897" s="54">
        <v>9</v>
      </c>
      <c r="T897" s="1">
        <f>VLOOKUP(VLOOKUP(G897,Ma_KH!$A:$R,18,0)&amp;K897,Gia_MB!$A:$F,6,0)</f>
        <v>73431</v>
      </c>
      <c r="U897" s="14">
        <f t="shared" si="116"/>
        <v>660879</v>
      </c>
      <c r="W897" s="64">
        <f t="shared" si="115"/>
        <v>0</v>
      </c>
      <c r="X897" s="3" t="str">
        <f t="shared" si="117"/>
        <v>8</v>
      </c>
      <c r="Z897" s="14">
        <f t="shared" si="118"/>
        <v>52870.32</v>
      </c>
      <c r="AA897" s="7">
        <f>VLOOKUP(G897,Ma_KH!$A:$R,14,0)</f>
        <v>60</v>
      </c>
      <c r="AD897" s="7" t="str">
        <f>IFERROR(VLOOKUP(J897,'Chuyển Mã'!$B$3:$C$9,2,0),"")</f>
        <v>Tỉnh</v>
      </c>
      <c r="AE897" s="7" t="str">
        <f t="shared" si="111"/>
        <v>Chân giò heo muối 300g</v>
      </c>
      <c r="AF897" s="7">
        <f t="shared" si="112"/>
        <v>9</v>
      </c>
    </row>
    <row r="898" spans="1:32" x14ac:dyDescent="0.25">
      <c r="A898" s="11">
        <v>45904</v>
      </c>
      <c r="B898" s="25">
        <v>4176113458</v>
      </c>
      <c r="C898" s="12" t="s">
        <v>7214</v>
      </c>
      <c r="D898" s="16">
        <f t="shared" si="113"/>
        <v>45904</v>
      </c>
      <c r="G898" s="13" t="s">
        <v>7309</v>
      </c>
      <c r="I898" s="13" t="s">
        <v>7535</v>
      </c>
      <c r="J898" s="13" t="s">
        <v>1796</v>
      </c>
      <c r="K898" s="13" t="s">
        <v>51</v>
      </c>
      <c r="L898" s="25" t="str">
        <f>VLOOKUP($K898,TONG_SL!$A:$D,2,0)</f>
        <v>Mọc Nấm Hương 250g</v>
      </c>
      <c r="N898" s="25" t="str">
        <f t="shared" si="114"/>
        <v>K-C6</v>
      </c>
      <c r="Q898" s="25" t="str">
        <f>VLOOKUP(K898,TONG_SL!$A:$D,3,0)</f>
        <v>Túi</v>
      </c>
      <c r="R898" s="54">
        <v>8</v>
      </c>
      <c r="T898" s="1">
        <f>VLOOKUP(VLOOKUP(G898,Ma_KH!$A:$R,18,0)&amp;K898,Gia_MB!$A:$F,6,0)</f>
        <v>46000</v>
      </c>
      <c r="U898" s="14">
        <f t="shared" si="116"/>
        <v>368000</v>
      </c>
      <c r="W898" s="64">
        <f t="shared" si="115"/>
        <v>0</v>
      </c>
      <c r="X898" s="3" t="str">
        <f t="shared" si="117"/>
        <v>8</v>
      </c>
      <c r="Z898" s="14">
        <f t="shared" si="118"/>
        <v>29440</v>
      </c>
      <c r="AA898" s="7">
        <f>VLOOKUP(G898,Ma_KH!$A:$R,14,0)</f>
        <v>60</v>
      </c>
      <c r="AD898" s="7" t="str">
        <f>IFERROR(VLOOKUP(J898,'Chuyển Mã'!$B$3:$C$9,2,0),"")</f>
        <v>Tỉnh</v>
      </c>
      <c r="AE898" s="7" t="str">
        <f t="shared" si="111"/>
        <v>Mọc Nấm Hương 250g</v>
      </c>
      <c r="AF898" s="7">
        <f t="shared" si="112"/>
        <v>8</v>
      </c>
    </row>
    <row r="899" spans="1:32" x14ac:dyDescent="0.25">
      <c r="A899" s="11">
        <v>45904</v>
      </c>
      <c r="B899" s="25">
        <v>4176113458</v>
      </c>
      <c r="C899" s="12" t="s">
        <v>7214</v>
      </c>
      <c r="D899" s="16">
        <f t="shared" si="113"/>
        <v>45904</v>
      </c>
      <c r="G899" s="13" t="s">
        <v>7309</v>
      </c>
      <c r="I899" s="13" t="s">
        <v>7535</v>
      </c>
      <c r="J899" s="13" t="s">
        <v>1796</v>
      </c>
      <c r="K899" s="13" t="s">
        <v>35</v>
      </c>
      <c r="L899" s="25" t="str">
        <f>VLOOKUP($K899,TONG_SL!$A:$D,2,0)</f>
        <v>Tai heo muối 200g</v>
      </c>
      <c r="N899" s="25" t="str">
        <f t="shared" si="114"/>
        <v>K-C6</v>
      </c>
      <c r="Q899" s="25" t="str">
        <f>VLOOKUP(K899,TONG_SL!$A:$D,3,0)</f>
        <v>Túi</v>
      </c>
      <c r="R899" s="54">
        <v>5</v>
      </c>
      <c r="T899" s="1">
        <f>VLOOKUP(VLOOKUP(G899,Ma_KH!$A:$R,18,0)&amp;K899,Gia_MB!$A:$F,6,0)</f>
        <v>55595</v>
      </c>
      <c r="U899" s="14">
        <f t="shared" si="116"/>
        <v>277975</v>
      </c>
      <c r="W899" s="64">
        <f t="shared" si="115"/>
        <v>0</v>
      </c>
      <c r="X899" s="3" t="str">
        <f t="shared" si="117"/>
        <v>8</v>
      </c>
      <c r="Z899" s="14">
        <f t="shared" si="118"/>
        <v>22238</v>
      </c>
      <c r="AA899" s="7">
        <f>VLOOKUP(G899,Ma_KH!$A:$R,14,0)</f>
        <v>60</v>
      </c>
      <c r="AD899" s="7" t="str">
        <f>IFERROR(VLOOKUP(J899,'Chuyển Mã'!$B$3:$C$9,2,0),"")</f>
        <v>Tỉnh</v>
      </c>
      <c r="AE899" s="7" t="str">
        <f t="shared" ref="AE899:AE962" si="119">IFERROR(L899,"")</f>
        <v>Tai heo muối 200g</v>
      </c>
      <c r="AF899" s="7">
        <f t="shared" ref="AF899:AF962" si="120">R899</f>
        <v>5</v>
      </c>
    </row>
    <row r="900" spans="1:32" x14ac:dyDescent="0.25">
      <c r="A900" s="11">
        <v>45904</v>
      </c>
      <c r="B900" s="25">
        <v>4176099818</v>
      </c>
      <c r="C900" s="12" t="s">
        <v>7214</v>
      </c>
      <c r="D900" s="16">
        <f t="shared" ref="D900:D963" si="121">IF(A900="","",A900)</f>
        <v>45904</v>
      </c>
      <c r="G900" s="13" t="s">
        <v>7309</v>
      </c>
      <c r="I900" s="13" t="s">
        <v>7536</v>
      </c>
      <c r="J900" s="13" t="s">
        <v>1796</v>
      </c>
      <c r="K900" s="13" t="s">
        <v>30</v>
      </c>
      <c r="L900" s="25" t="str">
        <f>VLOOKUP($K900,TONG_SL!$A:$D,2,0)</f>
        <v>Gà muối 500g</v>
      </c>
      <c r="N900" s="25" t="str">
        <f t="shared" si="114"/>
        <v>K-C6</v>
      </c>
      <c r="Q900" s="25" t="str">
        <f>VLOOKUP(K900,TONG_SL!$A:$D,3,0)</f>
        <v>Túi</v>
      </c>
      <c r="R900" s="54">
        <v>20</v>
      </c>
      <c r="T900" s="1">
        <f>VLOOKUP(VLOOKUP(G900,Ma_KH!$A:$R,18,0)&amp;K900,Gia_MB!$A:$F,6,0)</f>
        <v>111058</v>
      </c>
      <c r="U900" s="14">
        <f t="shared" si="116"/>
        <v>2221160</v>
      </c>
      <c r="W900" s="64">
        <f t="shared" si="115"/>
        <v>0</v>
      </c>
      <c r="X900" s="3" t="str">
        <f t="shared" si="117"/>
        <v>8</v>
      </c>
      <c r="Z900" s="14">
        <f t="shared" si="118"/>
        <v>177692.80000000002</v>
      </c>
      <c r="AA900" s="7">
        <f>VLOOKUP(G900,Ma_KH!$A:$R,14,0)</f>
        <v>60</v>
      </c>
      <c r="AD900" s="7" t="str">
        <f>IFERROR(VLOOKUP(J900,'Chuyển Mã'!$B$3:$C$9,2,0),"")</f>
        <v>Tỉnh</v>
      </c>
      <c r="AE900" s="7" t="str">
        <f t="shared" si="119"/>
        <v>Gà muối 500g</v>
      </c>
      <c r="AF900" s="7">
        <f t="shared" si="120"/>
        <v>20</v>
      </c>
    </row>
    <row r="901" spans="1:32" x14ac:dyDescent="0.25">
      <c r="A901" s="11">
        <v>45904</v>
      </c>
      <c r="B901" s="25">
        <v>4176099818</v>
      </c>
      <c r="C901" s="12" t="s">
        <v>7214</v>
      </c>
      <c r="D901" s="16">
        <f t="shared" si="121"/>
        <v>45904</v>
      </c>
      <c r="G901" s="13" t="s">
        <v>7309</v>
      </c>
      <c r="I901" s="13" t="s">
        <v>7536</v>
      </c>
      <c r="J901" s="13" t="s">
        <v>1796</v>
      </c>
      <c r="K901" s="13" t="s">
        <v>27</v>
      </c>
      <c r="L901" s="25" t="str">
        <f>VLOOKUP($K901,TONG_SL!$A:$D,2,0)</f>
        <v>Chân giò heo muối 300g</v>
      </c>
      <c r="N901" s="25" t="str">
        <f t="shared" ref="N901:N964" si="122">IF($B901&lt;&gt;"","K-C6","")</f>
        <v>K-C6</v>
      </c>
      <c r="Q901" s="25" t="str">
        <f>VLOOKUP(K901,TONG_SL!$A:$D,3,0)</f>
        <v>Túi</v>
      </c>
      <c r="R901" s="54">
        <v>20</v>
      </c>
      <c r="T901" s="1">
        <f>VLOOKUP(VLOOKUP(G901,Ma_KH!$A:$R,18,0)&amp;K901,Gia_MB!$A:$F,6,0)</f>
        <v>73431</v>
      </c>
      <c r="U901" s="14">
        <f t="shared" si="116"/>
        <v>1468620</v>
      </c>
      <c r="W901" s="64">
        <f t="shared" ref="W901:W964" si="123">U901*V901</f>
        <v>0</v>
      </c>
      <c r="X901" s="3" t="str">
        <f t="shared" si="117"/>
        <v>8</v>
      </c>
      <c r="Z901" s="14">
        <f t="shared" si="118"/>
        <v>117489.60000000001</v>
      </c>
      <c r="AA901" s="7">
        <f>VLOOKUP(G901,Ma_KH!$A:$R,14,0)</f>
        <v>60</v>
      </c>
      <c r="AD901" s="7" t="str">
        <f>IFERROR(VLOOKUP(J901,'Chuyển Mã'!$B$3:$C$9,2,0),"")</f>
        <v>Tỉnh</v>
      </c>
      <c r="AE901" s="7" t="str">
        <f t="shared" si="119"/>
        <v>Chân giò heo muối 300g</v>
      </c>
      <c r="AF901" s="7">
        <f t="shared" si="120"/>
        <v>20</v>
      </c>
    </row>
    <row r="902" spans="1:32" x14ac:dyDescent="0.25">
      <c r="A902" s="11">
        <v>45904</v>
      </c>
      <c r="B902" s="25">
        <v>4176099818</v>
      </c>
      <c r="C902" s="12" t="s">
        <v>7214</v>
      </c>
      <c r="D902" s="16">
        <f t="shared" si="121"/>
        <v>45904</v>
      </c>
      <c r="G902" s="13" t="s">
        <v>7309</v>
      </c>
      <c r="I902" s="13" t="s">
        <v>7536</v>
      </c>
      <c r="J902" s="13" t="s">
        <v>1796</v>
      </c>
      <c r="K902" s="13" t="s">
        <v>32</v>
      </c>
      <c r="L902" s="25" t="str">
        <f>VLOOKUP($K902,TONG_SL!$A:$D,2,0)</f>
        <v>Giò Tai Lưỡi Xào 250</v>
      </c>
      <c r="N902" s="25" t="str">
        <f t="shared" si="122"/>
        <v>K-C6</v>
      </c>
      <c r="Q902" s="25" t="str">
        <f>VLOOKUP(K902,TONG_SL!$A:$D,3,0)</f>
        <v>Túi</v>
      </c>
      <c r="R902" s="54">
        <v>6</v>
      </c>
      <c r="T902" s="1">
        <f>VLOOKUP(VLOOKUP(G902,Ma_KH!$A:$R,18,0)&amp;K902,Gia_MB!$A:$F,6,0)</f>
        <v>50183</v>
      </c>
      <c r="U902" s="14">
        <f t="shared" si="116"/>
        <v>301098</v>
      </c>
      <c r="W902" s="64">
        <f t="shared" si="123"/>
        <v>0</v>
      </c>
      <c r="X902" s="3" t="str">
        <f t="shared" si="117"/>
        <v>8</v>
      </c>
      <c r="Z902" s="14">
        <f t="shared" si="118"/>
        <v>24087.84</v>
      </c>
      <c r="AA902" s="7">
        <f>VLOOKUP(G902,Ma_KH!$A:$R,14,0)</f>
        <v>60</v>
      </c>
      <c r="AD902" s="7" t="str">
        <f>IFERROR(VLOOKUP(J902,'Chuyển Mã'!$B$3:$C$9,2,0),"")</f>
        <v>Tỉnh</v>
      </c>
      <c r="AE902" s="7" t="str">
        <f t="shared" si="119"/>
        <v>Giò Tai Lưỡi Xào 250</v>
      </c>
      <c r="AF902" s="7">
        <f t="shared" si="120"/>
        <v>6</v>
      </c>
    </row>
    <row r="903" spans="1:32" x14ac:dyDescent="0.25">
      <c r="A903" s="11">
        <v>45904</v>
      </c>
      <c r="B903" s="25">
        <v>4176099818</v>
      </c>
      <c r="C903" s="12" t="s">
        <v>7214</v>
      </c>
      <c r="D903" s="16">
        <f t="shared" si="121"/>
        <v>45904</v>
      </c>
      <c r="G903" s="13" t="s">
        <v>7309</v>
      </c>
      <c r="I903" s="13" t="s">
        <v>7536</v>
      </c>
      <c r="J903" s="13" t="s">
        <v>1796</v>
      </c>
      <c r="K903" s="13" t="s">
        <v>51</v>
      </c>
      <c r="L903" s="25" t="str">
        <f>VLOOKUP($K903,TONG_SL!$A:$D,2,0)</f>
        <v>Mọc Nấm Hương 250g</v>
      </c>
      <c r="N903" s="25" t="str">
        <f t="shared" si="122"/>
        <v>K-C6</v>
      </c>
      <c r="Q903" s="25" t="str">
        <f>VLOOKUP(K903,TONG_SL!$A:$D,3,0)</f>
        <v>Túi</v>
      </c>
      <c r="R903" s="54">
        <v>6</v>
      </c>
      <c r="T903" s="1">
        <f>VLOOKUP(VLOOKUP(G903,Ma_KH!$A:$R,18,0)&amp;K903,Gia_MB!$A:$F,6,0)</f>
        <v>46000</v>
      </c>
      <c r="U903" s="14">
        <f t="shared" si="116"/>
        <v>276000</v>
      </c>
      <c r="W903" s="64">
        <f t="shared" si="123"/>
        <v>0</v>
      </c>
      <c r="X903" s="3" t="str">
        <f t="shared" si="117"/>
        <v>8</v>
      </c>
      <c r="Z903" s="14">
        <f t="shared" si="118"/>
        <v>22080</v>
      </c>
      <c r="AA903" s="7">
        <f>VLOOKUP(G903,Ma_KH!$A:$R,14,0)</f>
        <v>60</v>
      </c>
      <c r="AD903" s="7" t="str">
        <f>IFERROR(VLOOKUP(J903,'Chuyển Mã'!$B$3:$C$9,2,0),"")</f>
        <v>Tỉnh</v>
      </c>
      <c r="AE903" s="7" t="str">
        <f t="shared" si="119"/>
        <v>Mọc Nấm Hương 250g</v>
      </c>
      <c r="AF903" s="7">
        <f t="shared" si="120"/>
        <v>6</v>
      </c>
    </row>
    <row r="904" spans="1:32" x14ac:dyDescent="0.25">
      <c r="A904" s="11">
        <v>45904</v>
      </c>
      <c r="B904" s="25">
        <v>4176099818</v>
      </c>
      <c r="C904" s="12" t="s">
        <v>7214</v>
      </c>
      <c r="D904" s="16">
        <f t="shared" si="121"/>
        <v>45904</v>
      </c>
      <c r="G904" s="13" t="s">
        <v>7309</v>
      </c>
      <c r="I904" s="13" t="s">
        <v>7536</v>
      </c>
      <c r="J904" s="13" t="s">
        <v>1796</v>
      </c>
      <c r="K904" s="13" t="s">
        <v>49</v>
      </c>
      <c r="L904" s="25" t="str">
        <f>VLOOKUP($K904,TONG_SL!$A:$D,2,0)</f>
        <v>Giò sụn gà 250g</v>
      </c>
      <c r="N904" s="25" t="str">
        <f t="shared" si="122"/>
        <v>K-C6</v>
      </c>
      <c r="Q904" s="25" t="str">
        <f>VLOOKUP(K904,TONG_SL!$A:$D,3,0)</f>
        <v>Túi</v>
      </c>
      <c r="R904" s="54">
        <v>6</v>
      </c>
      <c r="T904" s="1">
        <f>VLOOKUP(VLOOKUP(G904,Ma_KH!$A:$R,18,0)&amp;K904,Gia_MB!$A:$F,6,0)</f>
        <v>50400</v>
      </c>
      <c r="U904" s="14">
        <f t="shared" si="116"/>
        <v>302400</v>
      </c>
      <c r="W904" s="64">
        <f t="shared" si="123"/>
        <v>0</v>
      </c>
      <c r="X904" s="3" t="str">
        <f t="shared" si="117"/>
        <v>8</v>
      </c>
      <c r="Z904" s="14">
        <f t="shared" si="118"/>
        <v>24192</v>
      </c>
      <c r="AA904" s="7">
        <f>VLOOKUP(G904,Ma_KH!$A:$R,14,0)</f>
        <v>60</v>
      </c>
      <c r="AD904" s="7" t="str">
        <f>IFERROR(VLOOKUP(J904,'Chuyển Mã'!$B$3:$C$9,2,0),"")</f>
        <v>Tỉnh</v>
      </c>
      <c r="AE904" s="7" t="str">
        <f t="shared" si="119"/>
        <v>Giò sụn gà 250g</v>
      </c>
      <c r="AF904" s="7">
        <f t="shared" si="120"/>
        <v>6</v>
      </c>
    </row>
    <row r="905" spans="1:32" x14ac:dyDescent="0.25">
      <c r="A905" s="11">
        <v>45904</v>
      </c>
      <c r="B905" s="25">
        <v>4176099818</v>
      </c>
      <c r="C905" s="12" t="s">
        <v>7214</v>
      </c>
      <c r="D905" s="16">
        <f t="shared" si="121"/>
        <v>45904</v>
      </c>
      <c r="G905" s="13" t="s">
        <v>7309</v>
      </c>
      <c r="I905" s="13" t="s">
        <v>7536</v>
      </c>
      <c r="J905" s="13" t="s">
        <v>1796</v>
      </c>
      <c r="K905" s="13" t="s">
        <v>47</v>
      </c>
      <c r="L905" s="25" t="str">
        <f>VLOOKUP($K905,TONG_SL!$A:$D,2,0)</f>
        <v>Giò lụa cây 250g</v>
      </c>
      <c r="N905" s="25" t="str">
        <f t="shared" si="122"/>
        <v>K-C6</v>
      </c>
      <c r="Q905" s="25" t="str">
        <f>VLOOKUP(K905,TONG_SL!$A:$D,3,0)</f>
        <v>Túi</v>
      </c>
      <c r="R905" s="54">
        <v>6</v>
      </c>
      <c r="T905" s="1">
        <f>VLOOKUP(VLOOKUP(G905,Ma_KH!$A:$R,18,0)&amp;K905,Gia_MB!$A:$F,6,0)</f>
        <v>49500</v>
      </c>
      <c r="U905" s="14">
        <f t="shared" si="116"/>
        <v>297000</v>
      </c>
      <c r="W905" s="64">
        <f t="shared" si="123"/>
        <v>0</v>
      </c>
      <c r="X905" s="3" t="str">
        <f t="shared" si="117"/>
        <v>8</v>
      </c>
      <c r="Z905" s="14">
        <f t="shared" si="118"/>
        <v>23760</v>
      </c>
      <c r="AA905" s="7">
        <f>VLOOKUP(G905,Ma_KH!$A:$R,14,0)</f>
        <v>60</v>
      </c>
      <c r="AD905" s="7" t="str">
        <f>IFERROR(VLOOKUP(J905,'Chuyển Mã'!$B$3:$C$9,2,0),"")</f>
        <v>Tỉnh</v>
      </c>
      <c r="AE905" s="7" t="str">
        <f t="shared" si="119"/>
        <v>Giò lụa cây 250g</v>
      </c>
      <c r="AF905" s="7">
        <f t="shared" si="120"/>
        <v>6</v>
      </c>
    </row>
    <row r="906" spans="1:32" x14ac:dyDescent="0.25">
      <c r="A906" s="11">
        <v>45904</v>
      </c>
      <c r="B906" s="25">
        <v>4176099762</v>
      </c>
      <c r="C906" s="12" t="s">
        <v>7214</v>
      </c>
      <c r="D906" s="16">
        <f t="shared" si="121"/>
        <v>45904</v>
      </c>
      <c r="G906" s="13" t="s">
        <v>7309</v>
      </c>
      <c r="I906" s="13" t="s">
        <v>7537</v>
      </c>
      <c r="J906" s="13" t="s">
        <v>1796</v>
      </c>
      <c r="K906" s="13" t="s">
        <v>30</v>
      </c>
      <c r="L906" s="25" t="str">
        <f>VLOOKUP($K906,TONG_SL!$A:$D,2,0)</f>
        <v>Gà muối 500g</v>
      </c>
      <c r="N906" s="25" t="str">
        <f t="shared" si="122"/>
        <v>K-C6</v>
      </c>
      <c r="Q906" s="25" t="str">
        <f>VLOOKUP(K906,TONG_SL!$A:$D,3,0)</f>
        <v>Túi</v>
      </c>
      <c r="R906" s="54">
        <v>20</v>
      </c>
      <c r="T906" s="1">
        <f>VLOOKUP(VLOOKUP(G906,Ma_KH!$A:$R,18,0)&amp;K906,Gia_MB!$A:$F,6,0)</f>
        <v>111058</v>
      </c>
      <c r="U906" s="14">
        <f t="shared" si="116"/>
        <v>2221160</v>
      </c>
      <c r="W906" s="64">
        <f t="shared" si="123"/>
        <v>0</v>
      </c>
      <c r="X906" s="3" t="str">
        <f t="shared" si="117"/>
        <v>8</v>
      </c>
      <c r="Z906" s="14">
        <f t="shared" si="118"/>
        <v>177692.80000000002</v>
      </c>
      <c r="AA906" s="7">
        <f>VLOOKUP(G906,Ma_KH!$A:$R,14,0)</f>
        <v>60</v>
      </c>
      <c r="AD906" s="7" t="str">
        <f>IFERROR(VLOOKUP(J906,'Chuyển Mã'!$B$3:$C$9,2,0),"")</f>
        <v>Tỉnh</v>
      </c>
      <c r="AE906" s="7" t="str">
        <f t="shared" si="119"/>
        <v>Gà muối 500g</v>
      </c>
      <c r="AF906" s="7">
        <f t="shared" si="120"/>
        <v>20</v>
      </c>
    </row>
    <row r="907" spans="1:32" x14ac:dyDescent="0.25">
      <c r="A907" s="11">
        <v>45904</v>
      </c>
      <c r="B907" s="25">
        <v>4176098028</v>
      </c>
      <c r="C907" s="12" t="s">
        <v>7214</v>
      </c>
      <c r="D907" s="16">
        <f t="shared" si="121"/>
        <v>45904</v>
      </c>
      <c r="G907" s="13" t="s">
        <v>7309</v>
      </c>
      <c r="I907" s="13" t="s">
        <v>7538</v>
      </c>
      <c r="J907" s="13" t="s">
        <v>1796</v>
      </c>
      <c r="K907" s="13" t="s">
        <v>32</v>
      </c>
      <c r="L907" s="25" t="str">
        <f>VLOOKUP($K907,TONG_SL!$A:$D,2,0)</f>
        <v>Giò Tai Lưỡi Xào 250</v>
      </c>
      <c r="N907" s="25" t="str">
        <f t="shared" si="122"/>
        <v>K-C6</v>
      </c>
      <c r="Q907" s="25" t="str">
        <f>VLOOKUP(K907,TONG_SL!$A:$D,3,0)</f>
        <v>Túi</v>
      </c>
      <c r="R907" s="54">
        <v>5</v>
      </c>
      <c r="T907" s="1">
        <f>VLOOKUP(VLOOKUP(G907,Ma_KH!$A:$R,18,0)&amp;K907,Gia_MB!$A:$F,6,0)</f>
        <v>50183</v>
      </c>
      <c r="U907" s="14">
        <f t="shared" si="116"/>
        <v>250915</v>
      </c>
      <c r="W907" s="64">
        <f t="shared" si="123"/>
        <v>0</v>
      </c>
      <c r="X907" s="3" t="str">
        <f t="shared" si="117"/>
        <v>8</v>
      </c>
      <c r="Z907" s="14">
        <f t="shared" si="118"/>
        <v>20073.2</v>
      </c>
      <c r="AA907" s="7">
        <f>VLOOKUP(G907,Ma_KH!$A:$R,14,0)</f>
        <v>60</v>
      </c>
      <c r="AD907" s="7" t="str">
        <f>IFERROR(VLOOKUP(J907,'Chuyển Mã'!$B$3:$C$9,2,0),"")</f>
        <v>Tỉnh</v>
      </c>
      <c r="AE907" s="7" t="str">
        <f t="shared" si="119"/>
        <v>Giò Tai Lưỡi Xào 250</v>
      </c>
      <c r="AF907" s="7">
        <f t="shared" si="120"/>
        <v>5</v>
      </c>
    </row>
    <row r="908" spans="1:32" x14ac:dyDescent="0.25">
      <c r="A908" s="11">
        <v>45904</v>
      </c>
      <c r="B908" s="25">
        <v>4176098028</v>
      </c>
      <c r="C908" s="12" t="s">
        <v>7214</v>
      </c>
      <c r="D908" s="16">
        <f t="shared" si="121"/>
        <v>45904</v>
      </c>
      <c r="G908" s="13" t="s">
        <v>7309</v>
      </c>
      <c r="I908" s="13" t="s">
        <v>7538</v>
      </c>
      <c r="J908" s="13" t="s">
        <v>1796</v>
      </c>
      <c r="K908" s="13" t="s">
        <v>27</v>
      </c>
      <c r="L908" s="25" t="str">
        <f>VLOOKUP($K908,TONG_SL!$A:$D,2,0)</f>
        <v>Chân giò heo muối 300g</v>
      </c>
      <c r="N908" s="25" t="str">
        <f t="shared" si="122"/>
        <v>K-C6</v>
      </c>
      <c r="Q908" s="25" t="str">
        <f>VLOOKUP(K908,TONG_SL!$A:$D,3,0)</f>
        <v>Túi</v>
      </c>
      <c r="R908" s="54">
        <v>10</v>
      </c>
      <c r="T908" s="1">
        <f>VLOOKUP(VLOOKUP(G908,Ma_KH!$A:$R,18,0)&amp;K908,Gia_MB!$A:$F,6,0)</f>
        <v>73431</v>
      </c>
      <c r="U908" s="14">
        <f t="shared" si="116"/>
        <v>734310</v>
      </c>
      <c r="W908" s="64">
        <f t="shared" si="123"/>
        <v>0</v>
      </c>
      <c r="X908" s="3" t="str">
        <f t="shared" si="117"/>
        <v>8</v>
      </c>
      <c r="Z908" s="14">
        <f t="shared" si="118"/>
        <v>58744.800000000003</v>
      </c>
      <c r="AA908" s="7">
        <f>VLOOKUP(G908,Ma_KH!$A:$R,14,0)</f>
        <v>60</v>
      </c>
      <c r="AD908" s="7" t="str">
        <f>IFERROR(VLOOKUP(J908,'Chuyển Mã'!$B$3:$C$9,2,0),"")</f>
        <v>Tỉnh</v>
      </c>
      <c r="AE908" s="7" t="str">
        <f t="shared" si="119"/>
        <v>Chân giò heo muối 300g</v>
      </c>
      <c r="AF908" s="7">
        <f t="shared" si="120"/>
        <v>10</v>
      </c>
    </row>
    <row r="909" spans="1:32" x14ac:dyDescent="0.25">
      <c r="A909" s="11">
        <v>45904</v>
      </c>
      <c r="B909" s="25">
        <v>4176098028</v>
      </c>
      <c r="C909" s="12" t="s">
        <v>7214</v>
      </c>
      <c r="D909" s="16">
        <f t="shared" si="121"/>
        <v>45904</v>
      </c>
      <c r="G909" s="13" t="s">
        <v>7309</v>
      </c>
      <c r="I909" s="13" t="s">
        <v>7538</v>
      </c>
      <c r="J909" s="13" t="s">
        <v>1796</v>
      </c>
      <c r="K909" s="13" t="s">
        <v>47</v>
      </c>
      <c r="L909" s="25" t="str">
        <f>VLOOKUP($K909,TONG_SL!$A:$D,2,0)</f>
        <v>Giò lụa cây 250g</v>
      </c>
      <c r="N909" s="25" t="str">
        <f t="shared" si="122"/>
        <v>K-C6</v>
      </c>
      <c r="Q909" s="25" t="str">
        <f>VLOOKUP(K909,TONG_SL!$A:$D,3,0)</f>
        <v>Túi</v>
      </c>
      <c r="R909" s="54">
        <v>5</v>
      </c>
      <c r="T909" s="1">
        <f>VLOOKUP(VLOOKUP(G909,Ma_KH!$A:$R,18,0)&amp;K909,Gia_MB!$A:$F,6,0)</f>
        <v>49500</v>
      </c>
      <c r="U909" s="14">
        <f t="shared" si="116"/>
        <v>247500</v>
      </c>
      <c r="W909" s="64">
        <f t="shared" si="123"/>
        <v>0</v>
      </c>
      <c r="X909" s="3" t="str">
        <f t="shared" si="117"/>
        <v>8</v>
      </c>
      <c r="Z909" s="14">
        <f t="shared" si="118"/>
        <v>19800</v>
      </c>
      <c r="AA909" s="7">
        <f>VLOOKUP(G909,Ma_KH!$A:$R,14,0)</f>
        <v>60</v>
      </c>
      <c r="AD909" s="7" t="str">
        <f>IFERROR(VLOOKUP(J909,'Chuyển Mã'!$B$3:$C$9,2,0),"")</f>
        <v>Tỉnh</v>
      </c>
      <c r="AE909" s="7" t="str">
        <f t="shared" si="119"/>
        <v>Giò lụa cây 250g</v>
      </c>
      <c r="AF909" s="7">
        <f t="shared" si="120"/>
        <v>5</v>
      </c>
    </row>
    <row r="910" spans="1:32" x14ac:dyDescent="0.25">
      <c r="A910" s="11">
        <v>45904</v>
      </c>
      <c r="B910" s="25">
        <v>4176098028</v>
      </c>
      <c r="C910" s="12" t="s">
        <v>7214</v>
      </c>
      <c r="D910" s="16">
        <f t="shared" si="121"/>
        <v>45904</v>
      </c>
      <c r="G910" s="13" t="s">
        <v>7309</v>
      </c>
      <c r="I910" s="13" t="s">
        <v>7538</v>
      </c>
      <c r="J910" s="13" t="s">
        <v>1796</v>
      </c>
      <c r="K910" s="13" t="s">
        <v>49</v>
      </c>
      <c r="L910" s="25" t="str">
        <f>VLOOKUP($K910,TONG_SL!$A:$D,2,0)</f>
        <v>Giò sụn gà 250g</v>
      </c>
      <c r="N910" s="25" t="str">
        <f t="shared" si="122"/>
        <v>K-C6</v>
      </c>
      <c r="Q910" s="25" t="str">
        <f>VLOOKUP(K910,TONG_SL!$A:$D,3,0)</f>
        <v>Túi</v>
      </c>
      <c r="R910" s="54">
        <v>5</v>
      </c>
      <c r="T910" s="1">
        <f>VLOOKUP(VLOOKUP(G910,Ma_KH!$A:$R,18,0)&amp;K910,Gia_MB!$A:$F,6,0)</f>
        <v>50400</v>
      </c>
      <c r="U910" s="14">
        <f t="shared" ref="U910:U973" si="124">T910*R910</f>
        <v>252000</v>
      </c>
      <c r="W910" s="64">
        <f t="shared" si="123"/>
        <v>0</v>
      </c>
      <c r="X910" s="3" t="str">
        <f t="shared" ref="X910:X973" si="125">IF(B910&lt;&gt;"","8","0")</f>
        <v>8</v>
      </c>
      <c r="Z910" s="14">
        <f t="shared" ref="Z910:Z973" si="126">U910*X910%</f>
        <v>20160</v>
      </c>
      <c r="AA910" s="7">
        <f>VLOOKUP(G910,Ma_KH!$A:$R,14,0)</f>
        <v>60</v>
      </c>
      <c r="AD910" s="7" t="str">
        <f>IFERROR(VLOOKUP(J910,'Chuyển Mã'!$B$3:$C$9,2,0),"")</f>
        <v>Tỉnh</v>
      </c>
      <c r="AE910" s="7" t="str">
        <f t="shared" si="119"/>
        <v>Giò sụn gà 250g</v>
      </c>
      <c r="AF910" s="7">
        <f t="shared" si="120"/>
        <v>5</v>
      </c>
    </row>
    <row r="911" spans="1:32" x14ac:dyDescent="0.25">
      <c r="A911" s="11">
        <v>45904</v>
      </c>
      <c r="B911" s="25">
        <v>4176098028</v>
      </c>
      <c r="C911" s="12" t="s">
        <v>7214</v>
      </c>
      <c r="D911" s="16">
        <f t="shared" si="121"/>
        <v>45904</v>
      </c>
      <c r="G911" s="13" t="s">
        <v>7309</v>
      </c>
      <c r="I911" s="13" t="s">
        <v>7538</v>
      </c>
      <c r="J911" s="13" t="s">
        <v>1796</v>
      </c>
      <c r="K911" s="13" t="s">
        <v>51</v>
      </c>
      <c r="L911" s="25" t="str">
        <f>VLOOKUP($K911,TONG_SL!$A:$D,2,0)</f>
        <v>Mọc Nấm Hương 250g</v>
      </c>
      <c r="N911" s="25" t="str">
        <f t="shared" si="122"/>
        <v>K-C6</v>
      </c>
      <c r="Q911" s="25" t="str">
        <f>VLOOKUP(K911,TONG_SL!$A:$D,3,0)</f>
        <v>Túi</v>
      </c>
      <c r="R911" s="54">
        <v>5</v>
      </c>
      <c r="T911" s="1">
        <f>VLOOKUP(VLOOKUP(G911,Ma_KH!$A:$R,18,0)&amp;K911,Gia_MB!$A:$F,6,0)</f>
        <v>46000</v>
      </c>
      <c r="U911" s="14">
        <f t="shared" si="124"/>
        <v>230000</v>
      </c>
      <c r="W911" s="64">
        <f t="shared" si="123"/>
        <v>0</v>
      </c>
      <c r="X911" s="3" t="str">
        <f t="shared" si="125"/>
        <v>8</v>
      </c>
      <c r="Z911" s="14">
        <f t="shared" si="126"/>
        <v>18400</v>
      </c>
      <c r="AA911" s="7">
        <f>VLOOKUP(G911,Ma_KH!$A:$R,14,0)</f>
        <v>60</v>
      </c>
      <c r="AD911" s="7" t="str">
        <f>IFERROR(VLOOKUP(J911,'Chuyển Mã'!$B$3:$C$9,2,0),"")</f>
        <v>Tỉnh</v>
      </c>
      <c r="AE911" s="7" t="str">
        <f t="shared" si="119"/>
        <v>Mọc Nấm Hương 250g</v>
      </c>
      <c r="AF911" s="7">
        <f t="shared" si="120"/>
        <v>5</v>
      </c>
    </row>
    <row r="912" spans="1:32" x14ac:dyDescent="0.25">
      <c r="A912" s="11">
        <v>45904</v>
      </c>
      <c r="B912" s="25">
        <v>4176098028</v>
      </c>
      <c r="C912" s="12" t="s">
        <v>7214</v>
      </c>
      <c r="D912" s="16">
        <f t="shared" si="121"/>
        <v>45904</v>
      </c>
      <c r="G912" s="13" t="s">
        <v>7309</v>
      </c>
      <c r="I912" s="13" t="s">
        <v>7538</v>
      </c>
      <c r="J912" s="13" t="s">
        <v>1796</v>
      </c>
      <c r="K912" s="13" t="s">
        <v>30</v>
      </c>
      <c r="L912" s="25" t="str">
        <f>VLOOKUP($K912,TONG_SL!$A:$D,2,0)</f>
        <v>Gà muối 500g</v>
      </c>
      <c r="N912" s="25" t="str">
        <f t="shared" si="122"/>
        <v>K-C6</v>
      </c>
      <c r="Q912" s="25" t="str">
        <f>VLOOKUP(K912,TONG_SL!$A:$D,3,0)</f>
        <v>Túi</v>
      </c>
      <c r="R912" s="54">
        <v>5</v>
      </c>
      <c r="T912" s="1">
        <f>VLOOKUP(VLOOKUP(G912,Ma_KH!$A:$R,18,0)&amp;K912,Gia_MB!$A:$F,6,0)</f>
        <v>111058</v>
      </c>
      <c r="U912" s="14">
        <f t="shared" si="124"/>
        <v>555290</v>
      </c>
      <c r="W912" s="64">
        <f t="shared" si="123"/>
        <v>0</v>
      </c>
      <c r="X912" s="3" t="str">
        <f t="shared" si="125"/>
        <v>8</v>
      </c>
      <c r="Z912" s="14">
        <f t="shared" si="126"/>
        <v>44423.200000000004</v>
      </c>
      <c r="AA912" s="7">
        <f>VLOOKUP(G912,Ma_KH!$A:$R,14,0)</f>
        <v>60</v>
      </c>
      <c r="AD912" s="7" t="str">
        <f>IFERROR(VLOOKUP(J912,'Chuyển Mã'!$B$3:$C$9,2,0),"")</f>
        <v>Tỉnh</v>
      </c>
      <c r="AE912" s="7" t="str">
        <f t="shared" si="119"/>
        <v>Gà muối 500g</v>
      </c>
      <c r="AF912" s="7">
        <f t="shared" si="120"/>
        <v>5</v>
      </c>
    </row>
    <row r="913" spans="1:32" x14ac:dyDescent="0.25">
      <c r="A913" s="11">
        <v>45904</v>
      </c>
      <c r="B913" s="25">
        <v>4176098028</v>
      </c>
      <c r="C913" s="12" t="s">
        <v>7214</v>
      </c>
      <c r="D913" s="16">
        <f t="shared" si="121"/>
        <v>45904</v>
      </c>
      <c r="G913" s="13" t="s">
        <v>7309</v>
      </c>
      <c r="I913" s="13" t="s">
        <v>7538</v>
      </c>
      <c r="J913" s="13" t="s">
        <v>1796</v>
      </c>
      <c r="K913" s="13" t="s">
        <v>35</v>
      </c>
      <c r="L913" s="25" t="str">
        <f>VLOOKUP($K913,TONG_SL!$A:$D,2,0)</f>
        <v>Tai heo muối 200g</v>
      </c>
      <c r="N913" s="25" t="str">
        <f t="shared" si="122"/>
        <v>K-C6</v>
      </c>
      <c r="Q913" s="25" t="str">
        <f>VLOOKUP(K913,TONG_SL!$A:$D,3,0)</f>
        <v>Túi</v>
      </c>
      <c r="R913" s="54">
        <v>5</v>
      </c>
      <c r="T913" s="1">
        <f>VLOOKUP(VLOOKUP(G913,Ma_KH!$A:$R,18,0)&amp;K913,Gia_MB!$A:$F,6,0)</f>
        <v>55595</v>
      </c>
      <c r="U913" s="14">
        <f t="shared" si="124"/>
        <v>277975</v>
      </c>
      <c r="W913" s="64">
        <f t="shared" si="123"/>
        <v>0</v>
      </c>
      <c r="X913" s="3" t="str">
        <f t="shared" si="125"/>
        <v>8</v>
      </c>
      <c r="Z913" s="14">
        <f t="shared" si="126"/>
        <v>22238</v>
      </c>
      <c r="AA913" s="7">
        <f>VLOOKUP(G913,Ma_KH!$A:$R,14,0)</f>
        <v>60</v>
      </c>
      <c r="AD913" s="7" t="str">
        <f>IFERROR(VLOOKUP(J913,'Chuyển Mã'!$B$3:$C$9,2,0),"")</f>
        <v>Tỉnh</v>
      </c>
      <c r="AE913" s="7" t="str">
        <f t="shared" si="119"/>
        <v>Tai heo muối 200g</v>
      </c>
      <c r="AF913" s="7">
        <f t="shared" si="120"/>
        <v>5</v>
      </c>
    </row>
    <row r="914" spans="1:32" x14ac:dyDescent="0.25">
      <c r="A914" s="11">
        <v>45904</v>
      </c>
      <c r="B914" s="25">
        <v>4176113350</v>
      </c>
      <c r="C914" s="12" t="s">
        <v>7214</v>
      </c>
      <c r="D914" s="16">
        <f t="shared" si="121"/>
        <v>45904</v>
      </c>
      <c r="G914" s="13" t="s">
        <v>7309</v>
      </c>
      <c r="I914" s="13" t="s">
        <v>7539</v>
      </c>
      <c r="J914" s="13" t="s">
        <v>1796</v>
      </c>
      <c r="K914" s="13" t="s">
        <v>30</v>
      </c>
      <c r="L914" s="25" t="str">
        <f>VLOOKUP($K914,TONG_SL!$A:$D,2,0)</f>
        <v>Gà muối 500g</v>
      </c>
      <c r="N914" s="25" t="str">
        <f t="shared" si="122"/>
        <v>K-C6</v>
      </c>
      <c r="Q914" s="25" t="str">
        <f>VLOOKUP(K914,TONG_SL!$A:$D,3,0)</f>
        <v>Túi</v>
      </c>
      <c r="R914" s="54">
        <v>6</v>
      </c>
      <c r="T914" s="1">
        <f>VLOOKUP(VLOOKUP(G914,Ma_KH!$A:$R,18,0)&amp;K914,Gia_MB!$A:$F,6,0)</f>
        <v>111058</v>
      </c>
      <c r="U914" s="14">
        <f t="shared" si="124"/>
        <v>666348</v>
      </c>
      <c r="W914" s="64">
        <f t="shared" si="123"/>
        <v>0</v>
      </c>
      <c r="X914" s="3" t="str">
        <f t="shared" si="125"/>
        <v>8</v>
      </c>
      <c r="Z914" s="14">
        <f t="shared" si="126"/>
        <v>53307.840000000004</v>
      </c>
      <c r="AA914" s="7">
        <f>VLOOKUP(G914,Ma_KH!$A:$R,14,0)</f>
        <v>60</v>
      </c>
      <c r="AD914" s="7" t="str">
        <f>IFERROR(VLOOKUP(J914,'Chuyển Mã'!$B$3:$C$9,2,0),"")</f>
        <v>Tỉnh</v>
      </c>
      <c r="AE914" s="7" t="str">
        <f t="shared" si="119"/>
        <v>Gà muối 500g</v>
      </c>
      <c r="AF914" s="7">
        <f t="shared" si="120"/>
        <v>6</v>
      </c>
    </row>
    <row r="915" spans="1:32" x14ac:dyDescent="0.25">
      <c r="A915" s="11">
        <v>45904</v>
      </c>
      <c r="B915" s="25">
        <v>4176113350</v>
      </c>
      <c r="C915" s="12" t="s">
        <v>7214</v>
      </c>
      <c r="D915" s="16">
        <f t="shared" si="121"/>
        <v>45904</v>
      </c>
      <c r="G915" s="13" t="s">
        <v>7309</v>
      </c>
      <c r="I915" s="13" t="s">
        <v>7539</v>
      </c>
      <c r="J915" s="13" t="s">
        <v>1796</v>
      </c>
      <c r="K915" s="13" t="s">
        <v>35</v>
      </c>
      <c r="L915" s="25" t="str">
        <f>VLOOKUP($K915,TONG_SL!$A:$D,2,0)</f>
        <v>Tai heo muối 200g</v>
      </c>
      <c r="N915" s="25" t="str">
        <f t="shared" si="122"/>
        <v>K-C6</v>
      </c>
      <c r="Q915" s="25" t="str">
        <f>VLOOKUP(K915,TONG_SL!$A:$D,3,0)</f>
        <v>Túi</v>
      </c>
      <c r="R915" s="54">
        <v>6</v>
      </c>
      <c r="T915" s="1">
        <f>VLOOKUP(VLOOKUP(G915,Ma_KH!$A:$R,18,0)&amp;K915,Gia_MB!$A:$F,6,0)</f>
        <v>55595</v>
      </c>
      <c r="U915" s="14">
        <f t="shared" si="124"/>
        <v>333570</v>
      </c>
      <c r="W915" s="64">
        <f t="shared" si="123"/>
        <v>0</v>
      </c>
      <c r="X915" s="3" t="str">
        <f t="shared" si="125"/>
        <v>8</v>
      </c>
      <c r="Z915" s="14">
        <f t="shared" si="126"/>
        <v>26685.600000000002</v>
      </c>
      <c r="AA915" s="7">
        <f>VLOOKUP(G915,Ma_KH!$A:$R,14,0)</f>
        <v>60</v>
      </c>
      <c r="AD915" s="7" t="str">
        <f>IFERROR(VLOOKUP(J915,'Chuyển Mã'!$B$3:$C$9,2,0),"")</f>
        <v>Tỉnh</v>
      </c>
      <c r="AE915" s="7" t="str">
        <f t="shared" si="119"/>
        <v>Tai heo muối 200g</v>
      </c>
      <c r="AF915" s="7">
        <f t="shared" si="120"/>
        <v>6</v>
      </c>
    </row>
    <row r="916" spans="1:32" x14ac:dyDescent="0.25">
      <c r="A916" s="11">
        <v>45904</v>
      </c>
      <c r="B916" s="25">
        <v>4176113350</v>
      </c>
      <c r="C916" s="12" t="s">
        <v>7214</v>
      </c>
      <c r="D916" s="16">
        <f t="shared" si="121"/>
        <v>45904</v>
      </c>
      <c r="G916" s="13" t="s">
        <v>7309</v>
      </c>
      <c r="I916" s="13" t="s">
        <v>7539</v>
      </c>
      <c r="J916" s="13" t="s">
        <v>1796</v>
      </c>
      <c r="K916" s="13" t="s">
        <v>41</v>
      </c>
      <c r="L916" s="25" t="str">
        <f>VLOOKUP($K916,TONG_SL!$A:$D,2,0)</f>
        <v>Chả nướng 300g</v>
      </c>
      <c r="N916" s="25" t="str">
        <f t="shared" si="122"/>
        <v>K-C6</v>
      </c>
      <c r="Q916" s="25" t="str">
        <f>VLOOKUP(K916,TONG_SL!$A:$D,3,0)</f>
        <v>Túi</v>
      </c>
      <c r="R916" s="54">
        <v>3</v>
      </c>
      <c r="T916" s="1">
        <f>VLOOKUP(VLOOKUP(G916,Ma_KH!$A:$R,18,0)&amp;K916,Gia_MB!$A:$F,6,0)</f>
        <v>70950</v>
      </c>
      <c r="U916" s="14">
        <f t="shared" si="124"/>
        <v>212850</v>
      </c>
      <c r="W916" s="64">
        <f t="shared" si="123"/>
        <v>0</v>
      </c>
      <c r="X916" s="3" t="str">
        <f t="shared" si="125"/>
        <v>8</v>
      </c>
      <c r="Z916" s="14">
        <f t="shared" si="126"/>
        <v>17028</v>
      </c>
      <c r="AA916" s="7">
        <f>VLOOKUP(G916,Ma_KH!$A:$R,14,0)</f>
        <v>60</v>
      </c>
      <c r="AD916" s="7" t="str">
        <f>IFERROR(VLOOKUP(J916,'Chuyển Mã'!$B$3:$C$9,2,0),"")</f>
        <v>Tỉnh</v>
      </c>
      <c r="AE916" s="7" t="str">
        <f t="shared" si="119"/>
        <v>Chả nướng 300g</v>
      </c>
      <c r="AF916" s="7">
        <f t="shared" si="120"/>
        <v>3</v>
      </c>
    </row>
    <row r="917" spans="1:32" x14ac:dyDescent="0.25">
      <c r="A917" s="11">
        <v>45904</v>
      </c>
      <c r="B917" s="25">
        <v>4176113350</v>
      </c>
      <c r="C917" s="12" t="s">
        <v>7214</v>
      </c>
      <c r="D917" s="16">
        <f t="shared" si="121"/>
        <v>45904</v>
      </c>
      <c r="G917" s="13" t="s">
        <v>7309</v>
      </c>
      <c r="I917" s="13" t="s">
        <v>7539</v>
      </c>
      <c r="J917" s="13" t="s">
        <v>1796</v>
      </c>
      <c r="K917" s="13" t="s">
        <v>39</v>
      </c>
      <c r="L917" s="25" t="str">
        <f>VLOOKUP($K917,TONG_SL!$A:$D,2,0)</f>
        <v>Chả cốm 300g</v>
      </c>
      <c r="N917" s="25" t="str">
        <f t="shared" si="122"/>
        <v>K-C6</v>
      </c>
      <c r="Q917" s="25" t="str">
        <f>VLOOKUP(K917,TONG_SL!$A:$D,3,0)</f>
        <v>Túi</v>
      </c>
      <c r="R917" s="54">
        <v>3</v>
      </c>
      <c r="T917" s="1">
        <f>VLOOKUP(VLOOKUP(G917,Ma_KH!$A:$R,18,0)&amp;K917,Gia_MB!$A:$F,6,0)</f>
        <v>74250</v>
      </c>
      <c r="U917" s="14">
        <f t="shared" si="124"/>
        <v>222750</v>
      </c>
      <c r="W917" s="64">
        <f t="shared" si="123"/>
        <v>0</v>
      </c>
      <c r="X917" s="3" t="str">
        <f t="shared" si="125"/>
        <v>8</v>
      </c>
      <c r="Z917" s="14">
        <f t="shared" si="126"/>
        <v>17820</v>
      </c>
      <c r="AA917" s="7">
        <f>VLOOKUP(G917,Ma_KH!$A:$R,14,0)</f>
        <v>60</v>
      </c>
      <c r="AD917" s="7" t="str">
        <f>IFERROR(VLOOKUP(J917,'Chuyển Mã'!$B$3:$C$9,2,0),"")</f>
        <v>Tỉnh</v>
      </c>
      <c r="AE917" s="7" t="str">
        <f t="shared" si="119"/>
        <v>Chả cốm 300g</v>
      </c>
      <c r="AF917" s="7">
        <f t="shared" si="120"/>
        <v>3</v>
      </c>
    </row>
    <row r="918" spans="1:32" x14ac:dyDescent="0.25">
      <c r="A918" s="11">
        <v>45904</v>
      </c>
      <c r="B918" s="25">
        <v>4176113350</v>
      </c>
      <c r="C918" s="12" t="s">
        <v>7214</v>
      </c>
      <c r="D918" s="16">
        <f t="shared" si="121"/>
        <v>45904</v>
      </c>
      <c r="G918" s="13" t="s">
        <v>7309</v>
      </c>
      <c r="I918" s="13" t="s">
        <v>7539</v>
      </c>
      <c r="J918" s="13" t="s">
        <v>1796</v>
      </c>
      <c r="K918" s="13" t="s">
        <v>51</v>
      </c>
      <c r="L918" s="25" t="str">
        <f>VLOOKUP($K918,TONG_SL!$A:$D,2,0)</f>
        <v>Mọc Nấm Hương 250g</v>
      </c>
      <c r="N918" s="25" t="str">
        <f t="shared" si="122"/>
        <v>K-C6</v>
      </c>
      <c r="Q918" s="25" t="str">
        <f>VLOOKUP(K918,TONG_SL!$A:$D,3,0)</f>
        <v>Túi</v>
      </c>
      <c r="R918" s="54">
        <v>6</v>
      </c>
      <c r="T918" s="1">
        <f>VLOOKUP(VLOOKUP(G918,Ma_KH!$A:$R,18,0)&amp;K918,Gia_MB!$A:$F,6,0)</f>
        <v>46000</v>
      </c>
      <c r="U918" s="14">
        <f t="shared" si="124"/>
        <v>276000</v>
      </c>
      <c r="W918" s="64">
        <f t="shared" si="123"/>
        <v>0</v>
      </c>
      <c r="X918" s="3" t="str">
        <f t="shared" si="125"/>
        <v>8</v>
      </c>
      <c r="Z918" s="14">
        <f t="shared" si="126"/>
        <v>22080</v>
      </c>
      <c r="AA918" s="7">
        <f>VLOOKUP(G918,Ma_KH!$A:$R,14,0)</f>
        <v>60</v>
      </c>
      <c r="AD918" s="7" t="str">
        <f>IFERROR(VLOOKUP(J918,'Chuyển Mã'!$B$3:$C$9,2,0),"")</f>
        <v>Tỉnh</v>
      </c>
      <c r="AE918" s="7" t="str">
        <f t="shared" si="119"/>
        <v>Mọc Nấm Hương 250g</v>
      </c>
      <c r="AF918" s="7">
        <f t="shared" si="120"/>
        <v>6</v>
      </c>
    </row>
    <row r="919" spans="1:32" x14ac:dyDescent="0.25">
      <c r="A919" s="11">
        <v>45904</v>
      </c>
      <c r="B919" s="25">
        <v>4176113350</v>
      </c>
      <c r="C919" s="12" t="s">
        <v>7214</v>
      </c>
      <c r="D919" s="16">
        <f t="shared" si="121"/>
        <v>45904</v>
      </c>
      <c r="G919" s="13" t="s">
        <v>7309</v>
      </c>
      <c r="I919" s="13" t="s">
        <v>7539</v>
      </c>
      <c r="J919" s="13" t="s">
        <v>1796</v>
      </c>
      <c r="K919" s="13" t="s">
        <v>27</v>
      </c>
      <c r="L919" s="25" t="str">
        <f>VLOOKUP($K919,TONG_SL!$A:$D,2,0)</f>
        <v>Chân giò heo muối 300g</v>
      </c>
      <c r="N919" s="25" t="str">
        <f t="shared" si="122"/>
        <v>K-C6</v>
      </c>
      <c r="Q919" s="25" t="str">
        <f>VLOOKUP(K919,TONG_SL!$A:$D,3,0)</f>
        <v>Túi</v>
      </c>
      <c r="R919" s="54">
        <v>3</v>
      </c>
      <c r="T919" s="1">
        <f>VLOOKUP(VLOOKUP(G919,Ma_KH!$A:$R,18,0)&amp;K919,Gia_MB!$A:$F,6,0)</f>
        <v>73431</v>
      </c>
      <c r="U919" s="14">
        <f t="shared" si="124"/>
        <v>220293</v>
      </c>
      <c r="W919" s="64">
        <f t="shared" si="123"/>
        <v>0</v>
      </c>
      <c r="X919" s="3" t="str">
        <f t="shared" si="125"/>
        <v>8</v>
      </c>
      <c r="Z919" s="14">
        <f t="shared" si="126"/>
        <v>17623.439999999999</v>
      </c>
      <c r="AA919" s="7">
        <f>VLOOKUP(G919,Ma_KH!$A:$R,14,0)</f>
        <v>60</v>
      </c>
      <c r="AD919" s="7" t="str">
        <f>IFERROR(VLOOKUP(J919,'Chuyển Mã'!$B$3:$C$9,2,0),"")</f>
        <v>Tỉnh</v>
      </c>
      <c r="AE919" s="7" t="str">
        <f t="shared" si="119"/>
        <v>Chân giò heo muối 300g</v>
      </c>
      <c r="AF919" s="7">
        <f t="shared" si="120"/>
        <v>3</v>
      </c>
    </row>
    <row r="920" spans="1:32" x14ac:dyDescent="0.25">
      <c r="A920" s="11">
        <v>45904</v>
      </c>
      <c r="B920" s="25">
        <v>4176369576</v>
      </c>
      <c r="C920" s="12" t="s">
        <v>7214</v>
      </c>
      <c r="D920" s="16">
        <f t="shared" si="121"/>
        <v>45904</v>
      </c>
      <c r="G920" s="13" t="s">
        <v>7211</v>
      </c>
      <c r="I920" s="13" t="s">
        <v>7540</v>
      </c>
      <c r="J920" s="13" t="s">
        <v>1796</v>
      </c>
      <c r="K920" s="13" t="s">
        <v>51</v>
      </c>
      <c r="L920" s="25" t="str">
        <f>VLOOKUP($K920,TONG_SL!$A:$D,2,0)</f>
        <v>Mọc Nấm Hương 250g</v>
      </c>
      <c r="N920" s="25" t="str">
        <f t="shared" si="122"/>
        <v>K-C6</v>
      </c>
      <c r="Q920" s="25" t="str">
        <f>VLOOKUP(K920,TONG_SL!$A:$D,3,0)</f>
        <v>Túi</v>
      </c>
      <c r="R920" s="54">
        <v>5</v>
      </c>
      <c r="T920" s="1">
        <f>VLOOKUP(VLOOKUP(G920,Ma_KH!$A:$R,18,0)&amp;K920,Gia_MB!$A:$F,6,0)</f>
        <v>46000</v>
      </c>
      <c r="U920" s="14">
        <f t="shared" si="124"/>
        <v>230000</v>
      </c>
      <c r="W920" s="64">
        <f t="shared" si="123"/>
        <v>0</v>
      </c>
      <c r="X920" s="3" t="str">
        <f t="shared" si="125"/>
        <v>8</v>
      </c>
      <c r="Z920" s="14">
        <f t="shared" si="126"/>
        <v>18400</v>
      </c>
      <c r="AA920" s="7">
        <f>VLOOKUP(G920,Ma_KH!$A:$R,14,0)</f>
        <v>60</v>
      </c>
      <c r="AD920" s="7" t="str">
        <f>IFERROR(VLOOKUP(J920,'Chuyển Mã'!$B$3:$C$9,2,0),"")</f>
        <v>Tỉnh</v>
      </c>
      <c r="AE920" s="7" t="str">
        <f t="shared" si="119"/>
        <v>Mọc Nấm Hương 250g</v>
      </c>
      <c r="AF920" s="7">
        <f t="shared" si="120"/>
        <v>5</v>
      </c>
    </row>
    <row r="921" spans="1:32" x14ac:dyDescent="0.25">
      <c r="A921" s="11">
        <v>45904</v>
      </c>
      <c r="B921" s="25">
        <v>4176369576</v>
      </c>
      <c r="C921" s="12" t="s">
        <v>7214</v>
      </c>
      <c r="D921" s="16">
        <f t="shared" si="121"/>
        <v>45904</v>
      </c>
      <c r="G921" s="13" t="s">
        <v>7211</v>
      </c>
      <c r="I921" s="13" t="s">
        <v>7540</v>
      </c>
      <c r="J921" s="13" t="s">
        <v>1796</v>
      </c>
      <c r="K921" s="13" t="s">
        <v>27</v>
      </c>
      <c r="L921" s="25" t="str">
        <f>VLOOKUP($K921,TONG_SL!$A:$D,2,0)</f>
        <v>Chân giò heo muối 300g</v>
      </c>
      <c r="N921" s="25" t="str">
        <f t="shared" si="122"/>
        <v>K-C6</v>
      </c>
      <c r="Q921" s="25" t="str">
        <f>VLOOKUP(K921,TONG_SL!$A:$D,3,0)</f>
        <v>Túi</v>
      </c>
      <c r="R921" s="54">
        <v>15</v>
      </c>
      <c r="T921" s="1">
        <f>VLOOKUP(VLOOKUP(G921,Ma_KH!$A:$R,18,0)&amp;K921,Gia_MB!$A:$F,6,0)</f>
        <v>73431</v>
      </c>
      <c r="U921" s="14">
        <f t="shared" si="124"/>
        <v>1101465</v>
      </c>
      <c r="W921" s="64">
        <f t="shared" si="123"/>
        <v>0</v>
      </c>
      <c r="X921" s="3" t="str">
        <f t="shared" si="125"/>
        <v>8</v>
      </c>
      <c r="Z921" s="14">
        <f t="shared" si="126"/>
        <v>88117.2</v>
      </c>
      <c r="AA921" s="7">
        <f>VLOOKUP(G921,Ma_KH!$A:$R,14,0)</f>
        <v>60</v>
      </c>
      <c r="AD921" s="7" t="str">
        <f>IFERROR(VLOOKUP(J921,'Chuyển Mã'!$B$3:$C$9,2,0),"")</f>
        <v>Tỉnh</v>
      </c>
      <c r="AE921" s="7" t="str">
        <f t="shared" si="119"/>
        <v>Chân giò heo muối 300g</v>
      </c>
      <c r="AF921" s="7">
        <f t="shared" si="120"/>
        <v>15</v>
      </c>
    </row>
    <row r="922" spans="1:32" x14ac:dyDescent="0.25">
      <c r="A922" s="11">
        <v>45904</v>
      </c>
      <c r="B922" s="25">
        <v>4176369576</v>
      </c>
      <c r="C922" s="12" t="s">
        <v>7214</v>
      </c>
      <c r="D922" s="16">
        <f t="shared" si="121"/>
        <v>45904</v>
      </c>
      <c r="G922" s="13" t="s">
        <v>7211</v>
      </c>
      <c r="I922" s="13" t="s">
        <v>7540</v>
      </c>
      <c r="J922" s="13" t="s">
        <v>1796</v>
      </c>
      <c r="K922" s="13" t="s">
        <v>30</v>
      </c>
      <c r="L922" s="25" t="str">
        <f>VLOOKUP($K922,TONG_SL!$A:$D,2,0)</f>
        <v>Gà muối 500g</v>
      </c>
      <c r="N922" s="25" t="str">
        <f t="shared" si="122"/>
        <v>K-C6</v>
      </c>
      <c r="Q922" s="25" t="str">
        <f>VLOOKUP(K922,TONG_SL!$A:$D,3,0)</f>
        <v>Túi</v>
      </c>
      <c r="R922" s="54">
        <v>6</v>
      </c>
      <c r="T922" s="1">
        <f>VLOOKUP(VLOOKUP(G922,Ma_KH!$A:$R,18,0)&amp;K922,Gia_MB!$A:$F,6,0)</f>
        <v>111058</v>
      </c>
      <c r="U922" s="14">
        <f t="shared" si="124"/>
        <v>666348</v>
      </c>
      <c r="W922" s="64">
        <f t="shared" si="123"/>
        <v>0</v>
      </c>
      <c r="X922" s="3" t="str">
        <f t="shared" si="125"/>
        <v>8</v>
      </c>
      <c r="Z922" s="14">
        <f t="shared" si="126"/>
        <v>53307.840000000004</v>
      </c>
      <c r="AA922" s="7">
        <f>VLOOKUP(G922,Ma_KH!$A:$R,14,0)</f>
        <v>60</v>
      </c>
      <c r="AD922" s="7" t="str">
        <f>IFERROR(VLOOKUP(J922,'Chuyển Mã'!$B$3:$C$9,2,0),"")</f>
        <v>Tỉnh</v>
      </c>
      <c r="AE922" s="7" t="str">
        <f t="shared" si="119"/>
        <v>Gà muối 500g</v>
      </c>
      <c r="AF922" s="7">
        <f t="shared" si="120"/>
        <v>6</v>
      </c>
    </row>
    <row r="923" spans="1:32" x14ac:dyDescent="0.25">
      <c r="A923" s="11">
        <v>45904</v>
      </c>
      <c r="B923" s="25">
        <v>4176360387</v>
      </c>
      <c r="C923" s="12" t="s">
        <v>7214</v>
      </c>
      <c r="D923" s="16">
        <f t="shared" si="121"/>
        <v>45904</v>
      </c>
      <c r="G923" s="13" t="s">
        <v>7211</v>
      </c>
      <c r="I923" s="13" t="s">
        <v>7541</v>
      </c>
      <c r="J923" s="13" t="s">
        <v>1796</v>
      </c>
      <c r="K923" s="13" t="s">
        <v>27</v>
      </c>
      <c r="L923" s="25" t="str">
        <f>VLOOKUP($K923,TONG_SL!$A:$D,2,0)</f>
        <v>Chân giò heo muối 300g</v>
      </c>
      <c r="N923" s="25" t="str">
        <f t="shared" si="122"/>
        <v>K-C6</v>
      </c>
      <c r="Q923" s="25" t="str">
        <f>VLOOKUP(K923,TONG_SL!$A:$D,3,0)</f>
        <v>Túi</v>
      </c>
      <c r="R923" s="54">
        <v>40</v>
      </c>
      <c r="T923" s="1">
        <f>VLOOKUP(VLOOKUP(G923,Ma_KH!$A:$R,18,0)&amp;K923,Gia_MB!$A:$F,6,0)</f>
        <v>73431</v>
      </c>
      <c r="U923" s="14">
        <f t="shared" si="124"/>
        <v>2937240</v>
      </c>
      <c r="W923" s="64">
        <f t="shared" si="123"/>
        <v>0</v>
      </c>
      <c r="X923" s="3" t="str">
        <f t="shared" si="125"/>
        <v>8</v>
      </c>
      <c r="Z923" s="14">
        <f t="shared" si="126"/>
        <v>234979.20000000001</v>
      </c>
      <c r="AA923" s="7">
        <f>VLOOKUP(G923,Ma_KH!$A:$R,14,0)</f>
        <v>60</v>
      </c>
      <c r="AD923" s="7" t="str">
        <f>IFERROR(VLOOKUP(J923,'Chuyển Mã'!$B$3:$C$9,2,0),"")</f>
        <v>Tỉnh</v>
      </c>
      <c r="AE923" s="7" t="str">
        <f t="shared" si="119"/>
        <v>Chân giò heo muối 300g</v>
      </c>
      <c r="AF923" s="7">
        <f t="shared" si="120"/>
        <v>40</v>
      </c>
    </row>
    <row r="924" spans="1:32" x14ac:dyDescent="0.25">
      <c r="A924" s="11">
        <v>45904</v>
      </c>
      <c r="B924" s="25">
        <v>4176360387</v>
      </c>
      <c r="C924" s="12" t="s">
        <v>7214</v>
      </c>
      <c r="D924" s="16">
        <f t="shared" si="121"/>
        <v>45904</v>
      </c>
      <c r="G924" s="13" t="s">
        <v>7211</v>
      </c>
      <c r="I924" s="13" t="s">
        <v>7541</v>
      </c>
      <c r="J924" s="13" t="s">
        <v>1796</v>
      </c>
      <c r="K924" s="13" t="s">
        <v>30</v>
      </c>
      <c r="L924" s="25" t="str">
        <f>VLOOKUP($K924,TONG_SL!$A:$D,2,0)</f>
        <v>Gà muối 500g</v>
      </c>
      <c r="N924" s="25" t="str">
        <f t="shared" si="122"/>
        <v>K-C6</v>
      </c>
      <c r="Q924" s="25" t="str">
        <f>VLOOKUP(K924,TONG_SL!$A:$D,3,0)</f>
        <v>Túi</v>
      </c>
      <c r="R924" s="54">
        <v>10</v>
      </c>
      <c r="T924" s="1">
        <f>VLOOKUP(VLOOKUP(G924,Ma_KH!$A:$R,18,0)&amp;K924,Gia_MB!$A:$F,6,0)</f>
        <v>111058</v>
      </c>
      <c r="U924" s="14">
        <f t="shared" si="124"/>
        <v>1110580</v>
      </c>
      <c r="W924" s="64">
        <f t="shared" si="123"/>
        <v>0</v>
      </c>
      <c r="X924" s="3" t="str">
        <f t="shared" si="125"/>
        <v>8</v>
      </c>
      <c r="Z924" s="14">
        <f t="shared" si="126"/>
        <v>88846.400000000009</v>
      </c>
      <c r="AA924" s="7">
        <f>VLOOKUP(G924,Ma_KH!$A:$R,14,0)</f>
        <v>60</v>
      </c>
      <c r="AD924" s="7" t="str">
        <f>IFERROR(VLOOKUP(J924,'Chuyển Mã'!$B$3:$C$9,2,0),"")</f>
        <v>Tỉnh</v>
      </c>
      <c r="AE924" s="7" t="str">
        <f t="shared" si="119"/>
        <v>Gà muối 500g</v>
      </c>
      <c r="AF924" s="7">
        <f t="shared" si="120"/>
        <v>10</v>
      </c>
    </row>
    <row r="925" spans="1:32" x14ac:dyDescent="0.25">
      <c r="A925" s="11">
        <v>45904</v>
      </c>
      <c r="B925" s="25">
        <v>4176360387</v>
      </c>
      <c r="C925" s="12" t="s">
        <v>7214</v>
      </c>
      <c r="D925" s="16">
        <f t="shared" si="121"/>
        <v>45904</v>
      </c>
      <c r="G925" s="13" t="s">
        <v>7211</v>
      </c>
      <c r="I925" s="13" t="s">
        <v>7541</v>
      </c>
      <c r="J925" s="13" t="s">
        <v>1796</v>
      </c>
      <c r="K925" s="13" t="s">
        <v>35</v>
      </c>
      <c r="L925" s="25" t="str">
        <f>VLOOKUP($K925,TONG_SL!$A:$D,2,0)</f>
        <v>Tai heo muối 200g</v>
      </c>
      <c r="N925" s="25" t="str">
        <f t="shared" si="122"/>
        <v>K-C6</v>
      </c>
      <c r="Q925" s="25" t="str">
        <f>VLOOKUP(K925,TONG_SL!$A:$D,3,0)</f>
        <v>Túi</v>
      </c>
      <c r="R925" s="54">
        <v>4</v>
      </c>
      <c r="T925" s="1">
        <f>VLOOKUP(VLOOKUP(G925,Ma_KH!$A:$R,18,0)&amp;K925,Gia_MB!$A:$F,6,0)</f>
        <v>55595</v>
      </c>
      <c r="U925" s="14">
        <f t="shared" si="124"/>
        <v>222380</v>
      </c>
      <c r="W925" s="64">
        <f t="shared" si="123"/>
        <v>0</v>
      </c>
      <c r="X925" s="3" t="str">
        <f t="shared" si="125"/>
        <v>8</v>
      </c>
      <c r="Z925" s="14">
        <f t="shared" si="126"/>
        <v>17790.400000000001</v>
      </c>
      <c r="AA925" s="7">
        <f>VLOOKUP(G925,Ma_KH!$A:$R,14,0)</f>
        <v>60</v>
      </c>
      <c r="AD925" s="7" t="str">
        <f>IFERROR(VLOOKUP(J925,'Chuyển Mã'!$B$3:$C$9,2,0),"")</f>
        <v>Tỉnh</v>
      </c>
      <c r="AE925" s="7" t="str">
        <f t="shared" si="119"/>
        <v>Tai heo muối 200g</v>
      </c>
      <c r="AF925" s="7">
        <f t="shared" si="120"/>
        <v>4</v>
      </c>
    </row>
    <row r="926" spans="1:32" x14ac:dyDescent="0.25">
      <c r="A926" s="11">
        <v>45904</v>
      </c>
      <c r="B926" s="25">
        <v>4176360387</v>
      </c>
      <c r="C926" s="12" t="s">
        <v>7214</v>
      </c>
      <c r="D926" s="16">
        <f t="shared" si="121"/>
        <v>45904</v>
      </c>
      <c r="G926" s="13" t="s">
        <v>7211</v>
      </c>
      <c r="I926" s="13" t="s">
        <v>7541</v>
      </c>
      <c r="J926" s="13" t="s">
        <v>1796</v>
      </c>
      <c r="K926" s="13" t="s">
        <v>39</v>
      </c>
      <c r="L926" s="25" t="str">
        <f>VLOOKUP($K926,TONG_SL!$A:$D,2,0)</f>
        <v>Chả cốm 300g</v>
      </c>
      <c r="N926" s="25" t="str">
        <f t="shared" si="122"/>
        <v>K-C6</v>
      </c>
      <c r="Q926" s="25" t="str">
        <f>VLOOKUP(K926,TONG_SL!$A:$D,3,0)</f>
        <v>Túi</v>
      </c>
      <c r="R926" s="54">
        <v>5</v>
      </c>
      <c r="T926" s="1">
        <f>VLOOKUP(VLOOKUP(G926,Ma_KH!$A:$R,18,0)&amp;K926,Gia_MB!$A:$F,6,0)</f>
        <v>74250</v>
      </c>
      <c r="U926" s="14">
        <f t="shared" si="124"/>
        <v>371250</v>
      </c>
      <c r="W926" s="64">
        <f t="shared" si="123"/>
        <v>0</v>
      </c>
      <c r="X926" s="3" t="str">
        <f t="shared" si="125"/>
        <v>8</v>
      </c>
      <c r="Z926" s="14">
        <f t="shared" si="126"/>
        <v>29700</v>
      </c>
      <c r="AA926" s="7">
        <f>VLOOKUP(G926,Ma_KH!$A:$R,14,0)</f>
        <v>60</v>
      </c>
      <c r="AD926" s="7" t="str">
        <f>IFERROR(VLOOKUP(J926,'Chuyển Mã'!$B$3:$C$9,2,0),"")</f>
        <v>Tỉnh</v>
      </c>
      <c r="AE926" s="7" t="str">
        <f t="shared" si="119"/>
        <v>Chả cốm 300g</v>
      </c>
      <c r="AF926" s="7">
        <f t="shared" si="120"/>
        <v>5</v>
      </c>
    </row>
    <row r="927" spans="1:32" x14ac:dyDescent="0.25">
      <c r="A927" s="11">
        <v>45904</v>
      </c>
      <c r="B927" s="25">
        <v>4176360387</v>
      </c>
      <c r="C927" s="12" t="s">
        <v>7214</v>
      </c>
      <c r="D927" s="16">
        <f t="shared" si="121"/>
        <v>45904</v>
      </c>
      <c r="G927" s="13" t="s">
        <v>7211</v>
      </c>
      <c r="I927" s="13" t="s">
        <v>7541</v>
      </c>
      <c r="J927" s="13" t="s">
        <v>1796</v>
      </c>
      <c r="K927" s="13" t="s">
        <v>32</v>
      </c>
      <c r="L927" s="25" t="str">
        <f>VLOOKUP($K927,TONG_SL!$A:$D,2,0)</f>
        <v>Giò Tai Lưỡi Xào 250</v>
      </c>
      <c r="N927" s="25" t="str">
        <f t="shared" si="122"/>
        <v>K-C6</v>
      </c>
      <c r="Q927" s="25" t="str">
        <f>VLOOKUP(K927,TONG_SL!$A:$D,3,0)</f>
        <v>Túi</v>
      </c>
      <c r="R927" s="54">
        <v>3</v>
      </c>
      <c r="T927" s="1">
        <f>VLOOKUP(VLOOKUP(G927,Ma_KH!$A:$R,18,0)&amp;K927,Gia_MB!$A:$F,6,0)</f>
        <v>50183</v>
      </c>
      <c r="U927" s="14">
        <f t="shared" si="124"/>
        <v>150549</v>
      </c>
      <c r="W927" s="64">
        <f t="shared" si="123"/>
        <v>0</v>
      </c>
      <c r="X927" s="3" t="str">
        <f t="shared" si="125"/>
        <v>8</v>
      </c>
      <c r="Z927" s="14">
        <f t="shared" si="126"/>
        <v>12043.92</v>
      </c>
      <c r="AA927" s="7">
        <f>VLOOKUP(G927,Ma_KH!$A:$R,14,0)</f>
        <v>60</v>
      </c>
      <c r="AD927" s="7" t="str">
        <f>IFERROR(VLOOKUP(J927,'Chuyển Mã'!$B$3:$C$9,2,0),"")</f>
        <v>Tỉnh</v>
      </c>
      <c r="AE927" s="7" t="str">
        <f t="shared" si="119"/>
        <v>Giò Tai Lưỡi Xào 250</v>
      </c>
      <c r="AF927" s="7">
        <f t="shared" si="120"/>
        <v>3</v>
      </c>
    </row>
    <row r="928" spans="1:32" x14ac:dyDescent="0.25">
      <c r="A928" s="11">
        <v>45904</v>
      </c>
      <c r="B928" s="25">
        <v>4176380827</v>
      </c>
      <c r="C928" s="12" t="s">
        <v>7214</v>
      </c>
      <c r="D928" s="16">
        <f t="shared" si="121"/>
        <v>45904</v>
      </c>
      <c r="G928" s="13" t="s">
        <v>7211</v>
      </c>
      <c r="I928" s="13" t="s">
        <v>7542</v>
      </c>
      <c r="J928" s="13" t="s">
        <v>1796</v>
      </c>
      <c r="K928" s="13" t="s">
        <v>27</v>
      </c>
      <c r="L928" s="25" t="str">
        <f>VLOOKUP($K928,TONG_SL!$A:$D,2,0)</f>
        <v>Chân giò heo muối 300g</v>
      </c>
      <c r="N928" s="25" t="str">
        <f t="shared" si="122"/>
        <v>K-C6</v>
      </c>
      <c r="Q928" s="25" t="str">
        <f>VLOOKUP(K928,TONG_SL!$A:$D,3,0)</f>
        <v>Túi</v>
      </c>
      <c r="R928" s="54">
        <v>25</v>
      </c>
      <c r="T928" s="1">
        <f>VLOOKUP(VLOOKUP(G928,Ma_KH!$A:$R,18,0)&amp;K928,Gia_MB!$A:$F,6,0)</f>
        <v>73431</v>
      </c>
      <c r="U928" s="14">
        <f t="shared" si="124"/>
        <v>1835775</v>
      </c>
      <c r="W928" s="64">
        <f t="shared" si="123"/>
        <v>0</v>
      </c>
      <c r="X928" s="3" t="str">
        <f t="shared" si="125"/>
        <v>8</v>
      </c>
      <c r="Z928" s="14">
        <f t="shared" si="126"/>
        <v>146862</v>
      </c>
      <c r="AA928" s="7">
        <f>VLOOKUP(G928,Ma_KH!$A:$R,14,0)</f>
        <v>60</v>
      </c>
      <c r="AD928" s="7" t="str">
        <f>IFERROR(VLOOKUP(J928,'Chuyển Mã'!$B$3:$C$9,2,0),"")</f>
        <v>Tỉnh</v>
      </c>
      <c r="AE928" s="7" t="str">
        <f t="shared" si="119"/>
        <v>Chân giò heo muối 300g</v>
      </c>
      <c r="AF928" s="7">
        <f t="shared" si="120"/>
        <v>25</v>
      </c>
    </row>
    <row r="929" spans="1:32" x14ac:dyDescent="0.25">
      <c r="A929" s="11">
        <v>45904</v>
      </c>
      <c r="B929" s="25">
        <v>4176380827</v>
      </c>
      <c r="C929" s="12" t="s">
        <v>7214</v>
      </c>
      <c r="D929" s="16">
        <f t="shared" si="121"/>
        <v>45904</v>
      </c>
      <c r="G929" s="13" t="s">
        <v>7211</v>
      </c>
      <c r="I929" s="13" t="s">
        <v>7542</v>
      </c>
      <c r="J929" s="13" t="s">
        <v>1796</v>
      </c>
      <c r="K929" s="13" t="s">
        <v>51</v>
      </c>
      <c r="L929" s="25" t="str">
        <f>VLOOKUP($K929,TONG_SL!$A:$D,2,0)</f>
        <v>Mọc Nấm Hương 250g</v>
      </c>
      <c r="N929" s="25" t="str">
        <f t="shared" si="122"/>
        <v>K-C6</v>
      </c>
      <c r="Q929" s="25" t="str">
        <f>VLOOKUP(K929,TONG_SL!$A:$D,3,0)</f>
        <v>Túi</v>
      </c>
      <c r="R929" s="54">
        <v>5</v>
      </c>
      <c r="T929" s="1">
        <f>VLOOKUP(VLOOKUP(G929,Ma_KH!$A:$R,18,0)&amp;K929,Gia_MB!$A:$F,6,0)</f>
        <v>46000</v>
      </c>
      <c r="U929" s="14">
        <f t="shared" si="124"/>
        <v>230000</v>
      </c>
      <c r="W929" s="64">
        <f t="shared" si="123"/>
        <v>0</v>
      </c>
      <c r="X929" s="3" t="str">
        <f t="shared" si="125"/>
        <v>8</v>
      </c>
      <c r="Z929" s="14">
        <f t="shared" si="126"/>
        <v>18400</v>
      </c>
      <c r="AA929" s="7">
        <f>VLOOKUP(G929,Ma_KH!$A:$R,14,0)</f>
        <v>60</v>
      </c>
      <c r="AD929" s="7" t="str">
        <f>IFERROR(VLOOKUP(J929,'Chuyển Mã'!$B$3:$C$9,2,0),"")</f>
        <v>Tỉnh</v>
      </c>
      <c r="AE929" s="7" t="str">
        <f t="shared" si="119"/>
        <v>Mọc Nấm Hương 250g</v>
      </c>
      <c r="AF929" s="7">
        <f t="shared" si="120"/>
        <v>5</v>
      </c>
    </row>
    <row r="930" spans="1:32" x14ac:dyDescent="0.25">
      <c r="A930" s="11">
        <v>45904</v>
      </c>
      <c r="B930" s="25">
        <v>4176380827</v>
      </c>
      <c r="C930" s="12" t="s">
        <v>7214</v>
      </c>
      <c r="D930" s="16">
        <f t="shared" si="121"/>
        <v>45904</v>
      </c>
      <c r="G930" s="13" t="s">
        <v>7211</v>
      </c>
      <c r="I930" s="13" t="s">
        <v>7542</v>
      </c>
      <c r="J930" s="13" t="s">
        <v>1796</v>
      </c>
      <c r="K930" s="13" t="s">
        <v>35</v>
      </c>
      <c r="L930" s="25" t="str">
        <f>VLOOKUP($K930,TONG_SL!$A:$D,2,0)</f>
        <v>Tai heo muối 200g</v>
      </c>
      <c r="N930" s="25" t="str">
        <f t="shared" si="122"/>
        <v>K-C6</v>
      </c>
      <c r="Q930" s="25" t="str">
        <f>VLOOKUP(K930,TONG_SL!$A:$D,3,0)</f>
        <v>Túi</v>
      </c>
      <c r="R930" s="54">
        <v>5</v>
      </c>
      <c r="T930" s="1">
        <f>VLOOKUP(VLOOKUP(G930,Ma_KH!$A:$R,18,0)&amp;K930,Gia_MB!$A:$F,6,0)</f>
        <v>55595</v>
      </c>
      <c r="U930" s="14">
        <f t="shared" si="124"/>
        <v>277975</v>
      </c>
      <c r="W930" s="64">
        <f t="shared" si="123"/>
        <v>0</v>
      </c>
      <c r="X930" s="3" t="str">
        <f t="shared" si="125"/>
        <v>8</v>
      </c>
      <c r="Z930" s="14">
        <f t="shared" si="126"/>
        <v>22238</v>
      </c>
      <c r="AA930" s="7">
        <f>VLOOKUP(G930,Ma_KH!$A:$R,14,0)</f>
        <v>60</v>
      </c>
      <c r="AD930" s="7" t="str">
        <f>IFERROR(VLOOKUP(J930,'Chuyển Mã'!$B$3:$C$9,2,0),"")</f>
        <v>Tỉnh</v>
      </c>
      <c r="AE930" s="7" t="str">
        <f t="shared" si="119"/>
        <v>Tai heo muối 200g</v>
      </c>
      <c r="AF930" s="7">
        <f t="shared" si="120"/>
        <v>5</v>
      </c>
    </row>
    <row r="931" spans="1:32" x14ac:dyDescent="0.25">
      <c r="A931" s="11">
        <v>45904</v>
      </c>
      <c r="B931" s="25">
        <v>4176380827</v>
      </c>
      <c r="C931" s="12" t="s">
        <v>7214</v>
      </c>
      <c r="D931" s="16">
        <f t="shared" si="121"/>
        <v>45904</v>
      </c>
      <c r="G931" s="13" t="s">
        <v>7211</v>
      </c>
      <c r="I931" s="13" t="s">
        <v>7542</v>
      </c>
      <c r="J931" s="13" t="s">
        <v>1796</v>
      </c>
      <c r="K931" s="13" t="s">
        <v>32</v>
      </c>
      <c r="L931" s="25" t="str">
        <f>VLOOKUP($K931,TONG_SL!$A:$D,2,0)</f>
        <v>Giò Tai Lưỡi Xào 250</v>
      </c>
      <c r="N931" s="25" t="str">
        <f t="shared" si="122"/>
        <v>K-C6</v>
      </c>
      <c r="Q931" s="25" t="str">
        <f>VLOOKUP(K931,TONG_SL!$A:$D,3,0)</f>
        <v>Túi</v>
      </c>
      <c r="R931" s="54">
        <v>10</v>
      </c>
      <c r="T931" s="1">
        <f>VLOOKUP(VLOOKUP(G931,Ma_KH!$A:$R,18,0)&amp;K931,Gia_MB!$A:$F,6,0)</f>
        <v>50183</v>
      </c>
      <c r="U931" s="14">
        <f t="shared" si="124"/>
        <v>501830</v>
      </c>
      <c r="W931" s="64">
        <f t="shared" si="123"/>
        <v>0</v>
      </c>
      <c r="X931" s="3" t="str">
        <f t="shared" si="125"/>
        <v>8</v>
      </c>
      <c r="Z931" s="14">
        <f t="shared" si="126"/>
        <v>40146.400000000001</v>
      </c>
      <c r="AA931" s="7">
        <f>VLOOKUP(G931,Ma_KH!$A:$R,14,0)</f>
        <v>60</v>
      </c>
      <c r="AD931" s="7" t="str">
        <f>IFERROR(VLOOKUP(J931,'Chuyển Mã'!$B$3:$C$9,2,0),"")</f>
        <v>Tỉnh</v>
      </c>
      <c r="AE931" s="7" t="str">
        <f t="shared" si="119"/>
        <v>Giò Tai Lưỡi Xào 250</v>
      </c>
      <c r="AF931" s="7">
        <f t="shared" si="120"/>
        <v>10</v>
      </c>
    </row>
    <row r="932" spans="1:32" x14ac:dyDescent="0.25">
      <c r="A932" s="11">
        <v>45904</v>
      </c>
      <c r="B932" s="25">
        <v>4176430090</v>
      </c>
      <c r="C932" s="12" t="s">
        <v>7214</v>
      </c>
      <c r="D932" s="16">
        <f t="shared" si="121"/>
        <v>45904</v>
      </c>
      <c r="G932" s="13" t="s">
        <v>7211</v>
      </c>
      <c r="I932" s="13" t="s">
        <v>7543</v>
      </c>
      <c r="J932" s="13" t="s">
        <v>1796</v>
      </c>
      <c r="K932" s="13" t="s">
        <v>27</v>
      </c>
      <c r="L932" s="25" t="str">
        <f>VLOOKUP($K932,TONG_SL!$A:$D,2,0)</f>
        <v>Chân giò heo muối 300g</v>
      </c>
      <c r="N932" s="25" t="str">
        <f t="shared" si="122"/>
        <v>K-C6</v>
      </c>
      <c r="Q932" s="25" t="str">
        <f>VLOOKUP(K932,TONG_SL!$A:$D,3,0)</f>
        <v>Túi</v>
      </c>
      <c r="R932" s="54">
        <v>30</v>
      </c>
      <c r="T932" s="1">
        <f>VLOOKUP(VLOOKUP(G932,Ma_KH!$A:$R,18,0)&amp;K932,Gia_MB!$A:$F,6,0)</f>
        <v>73431</v>
      </c>
      <c r="U932" s="14">
        <f t="shared" si="124"/>
        <v>2202930</v>
      </c>
      <c r="W932" s="64">
        <f t="shared" si="123"/>
        <v>0</v>
      </c>
      <c r="X932" s="3" t="str">
        <f t="shared" si="125"/>
        <v>8</v>
      </c>
      <c r="Z932" s="14">
        <f t="shared" si="126"/>
        <v>176234.4</v>
      </c>
      <c r="AA932" s="7">
        <f>VLOOKUP(G932,Ma_KH!$A:$R,14,0)</f>
        <v>60</v>
      </c>
      <c r="AD932" s="7" t="str">
        <f>IFERROR(VLOOKUP(J932,'Chuyển Mã'!$B$3:$C$9,2,0),"")</f>
        <v>Tỉnh</v>
      </c>
      <c r="AE932" s="7" t="str">
        <f t="shared" si="119"/>
        <v>Chân giò heo muối 300g</v>
      </c>
      <c r="AF932" s="7">
        <f t="shared" si="120"/>
        <v>30</v>
      </c>
    </row>
    <row r="933" spans="1:32" x14ac:dyDescent="0.25">
      <c r="A933" s="11">
        <v>45904</v>
      </c>
      <c r="B933" s="25">
        <v>4176430090</v>
      </c>
      <c r="C933" s="12" t="s">
        <v>7214</v>
      </c>
      <c r="D933" s="16">
        <f t="shared" si="121"/>
        <v>45904</v>
      </c>
      <c r="G933" s="13" t="s">
        <v>7211</v>
      </c>
      <c r="I933" s="13" t="s">
        <v>7543</v>
      </c>
      <c r="J933" s="13" t="s">
        <v>1796</v>
      </c>
      <c r="K933" s="13" t="s">
        <v>35</v>
      </c>
      <c r="L933" s="25" t="str">
        <f>VLOOKUP($K933,TONG_SL!$A:$D,2,0)</f>
        <v>Tai heo muối 200g</v>
      </c>
      <c r="N933" s="25" t="str">
        <f t="shared" si="122"/>
        <v>K-C6</v>
      </c>
      <c r="Q933" s="25" t="str">
        <f>VLOOKUP(K933,TONG_SL!$A:$D,3,0)</f>
        <v>Túi</v>
      </c>
      <c r="R933" s="54">
        <v>10</v>
      </c>
      <c r="T933" s="1">
        <f>VLOOKUP(VLOOKUP(G933,Ma_KH!$A:$R,18,0)&amp;K933,Gia_MB!$A:$F,6,0)</f>
        <v>55595</v>
      </c>
      <c r="U933" s="14">
        <f t="shared" si="124"/>
        <v>555950</v>
      </c>
      <c r="W933" s="64">
        <f t="shared" si="123"/>
        <v>0</v>
      </c>
      <c r="X933" s="3" t="str">
        <f t="shared" si="125"/>
        <v>8</v>
      </c>
      <c r="Z933" s="14">
        <f t="shared" si="126"/>
        <v>44476</v>
      </c>
      <c r="AA933" s="7">
        <f>VLOOKUP(G933,Ma_KH!$A:$R,14,0)</f>
        <v>60</v>
      </c>
      <c r="AD933" s="7" t="str">
        <f>IFERROR(VLOOKUP(J933,'Chuyển Mã'!$B$3:$C$9,2,0),"")</f>
        <v>Tỉnh</v>
      </c>
      <c r="AE933" s="7" t="str">
        <f t="shared" si="119"/>
        <v>Tai heo muối 200g</v>
      </c>
      <c r="AF933" s="7">
        <f t="shared" si="120"/>
        <v>10</v>
      </c>
    </row>
    <row r="934" spans="1:32" x14ac:dyDescent="0.25">
      <c r="A934" s="11">
        <v>45904</v>
      </c>
      <c r="B934" s="25">
        <v>4176430090</v>
      </c>
      <c r="C934" s="12" t="s">
        <v>7214</v>
      </c>
      <c r="D934" s="16">
        <f t="shared" si="121"/>
        <v>45904</v>
      </c>
      <c r="G934" s="13" t="s">
        <v>7211</v>
      </c>
      <c r="I934" s="13" t="s">
        <v>7543</v>
      </c>
      <c r="J934" s="13" t="s">
        <v>1796</v>
      </c>
      <c r="K934" s="13" t="s">
        <v>32</v>
      </c>
      <c r="L934" s="25" t="str">
        <f>VLOOKUP($K934,TONG_SL!$A:$D,2,0)</f>
        <v>Giò Tai Lưỡi Xào 250</v>
      </c>
      <c r="N934" s="25" t="str">
        <f t="shared" si="122"/>
        <v>K-C6</v>
      </c>
      <c r="Q934" s="25" t="str">
        <f>VLOOKUP(K934,TONG_SL!$A:$D,3,0)</f>
        <v>Túi</v>
      </c>
      <c r="R934" s="54">
        <v>20</v>
      </c>
      <c r="T934" s="1">
        <f>VLOOKUP(VLOOKUP(G934,Ma_KH!$A:$R,18,0)&amp;K934,Gia_MB!$A:$F,6,0)</f>
        <v>50183</v>
      </c>
      <c r="U934" s="14">
        <f t="shared" si="124"/>
        <v>1003660</v>
      </c>
      <c r="W934" s="64">
        <f t="shared" si="123"/>
        <v>0</v>
      </c>
      <c r="X934" s="3" t="str">
        <f t="shared" si="125"/>
        <v>8</v>
      </c>
      <c r="Z934" s="14">
        <f t="shared" si="126"/>
        <v>80292.800000000003</v>
      </c>
      <c r="AA934" s="7">
        <f>VLOOKUP(G934,Ma_KH!$A:$R,14,0)</f>
        <v>60</v>
      </c>
      <c r="AD934" s="7" t="str">
        <f>IFERROR(VLOOKUP(J934,'Chuyển Mã'!$B$3:$C$9,2,0),"")</f>
        <v>Tỉnh</v>
      </c>
      <c r="AE934" s="7" t="str">
        <f t="shared" si="119"/>
        <v>Giò Tai Lưỡi Xào 250</v>
      </c>
      <c r="AF934" s="7">
        <f t="shared" si="120"/>
        <v>20</v>
      </c>
    </row>
    <row r="935" spans="1:32" x14ac:dyDescent="0.25">
      <c r="A935" s="11">
        <v>45904</v>
      </c>
      <c r="B935" s="25">
        <v>4176430090</v>
      </c>
      <c r="C935" s="12" t="s">
        <v>7214</v>
      </c>
      <c r="D935" s="16">
        <f t="shared" si="121"/>
        <v>45904</v>
      </c>
      <c r="G935" s="13" t="s">
        <v>7211</v>
      </c>
      <c r="I935" s="13" t="s">
        <v>7543</v>
      </c>
      <c r="J935" s="13" t="s">
        <v>1796</v>
      </c>
      <c r="K935" s="13" t="s">
        <v>49</v>
      </c>
      <c r="L935" s="25" t="str">
        <f>VLOOKUP($K935,TONG_SL!$A:$D,2,0)</f>
        <v>Giò sụn gà 250g</v>
      </c>
      <c r="N935" s="25" t="str">
        <f t="shared" si="122"/>
        <v>K-C6</v>
      </c>
      <c r="Q935" s="25" t="str">
        <f>VLOOKUP(K935,TONG_SL!$A:$D,3,0)</f>
        <v>Túi</v>
      </c>
      <c r="R935" s="54">
        <v>10</v>
      </c>
      <c r="T935" s="1">
        <f>VLOOKUP(VLOOKUP(G935,Ma_KH!$A:$R,18,0)&amp;K935,Gia_MB!$A:$F,6,0)</f>
        <v>50400</v>
      </c>
      <c r="U935" s="14">
        <f t="shared" si="124"/>
        <v>504000</v>
      </c>
      <c r="W935" s="64">
        <f t="shared" si="123"/>
        <v>0</v>
      </c>
      <c r="X935" s="3" t="str">
        <f t="shared" si="125"/>
        <v>8</v>
      </c>
      <c r="Z935" s="14">
        <f t="shared" si="126"/>
        <v>40320</v>
      </c>
      <c r="AA935" s="7">
        <f>VLOOKUP(G935,Ma_KH!$A:$R,14,0)</f>
        <v>60</v>
      </c>
      <c r="AD935" s="7" t="str">
        <f>IFERROR(VLOOKUP(J935,'Chuyển Mã'!$B$3:$C$9,2,0),"")</f>
        <v>Tỉnh</v>
      </c>
      <c r="AE935" s="7" t="str">
        <f t="shared" si="119"/>
        <v>Giò sụn gà 250g</v>
      </c>
      <c r="AF935" s="7">
        <f t="shared" si="120"/>
        <v>10</v>
      </c>
    </row>
    <row r="936" spans="1:32" x14ac:dyDescent="0.25">
      <c r="A936" s="11">
        <v>45904</v>
      </c>
      <c r="B936" s="25">
        <v>4176355104</v>
      </c>
      <c r="C936" s="12" t="s">
        <v>7214</v>
      </c>
      <c r="D936" s="16">
        <f t="shared" si="121"/>
        <v>45904</v>
      </c>
      <c r="G936" s="13" t="s">
        <v>7211</v>
      </c>
      <c r="I936" s="13" t="s">
        <v>7544</v>
      </c>
      <c r="J936" s="13" t="s">
        <v>1796</v>
      </c>
      <c r="K936" s="13" t="s">
        <v>27</v>
      </c>
      <c r="L936" s="25" t="str">
        <f>VLOOKUP($K936,TONG_SL!$A:$D,2,0)</f>
        <v>Chân giò heo muối 300g</v>
      </c>
      <c r="N936" s="25" t="str">
        <f t="shared" si="122"/>
        <v>K-C6</v>
      </c>
      <c r="Q936" s="25" t="str">
        <f>VLOOKUP(K936,TONG_SL!$A:$D,3,0)</f>
        <v>Túi</v>
      </c>
      <c r="R936" s="54">
        <v>10</v>
      </c>
      <c r="T936" s="1">
        <f>VLOOKUP(VLOOKUP(G936,Ma_KH!$A:$R,18,0)&amp;K936,Gia_MB!$A:$F,6,0)</f>
        <v>73431</v>
      </c>
      <c r="U936" s="14">
        <f t="shared" si="124"/>
        <v>734310</v>
      </c>
      <c r="W936" s="64">
        <f t="shared" si="123"/>
        <v>0</v>
      </c>
      <c r="X936" s="3" t="str">
        <f t="shared" si="125"/>
        <v>8</v>
      </c>
      <c r="Z936" s="14">
        <f t="shared" si="126"/>
        <v>58744.800000000003</v>
      </c>
      <c r="AA936" s="7">
        <f>VLOOKUP(G936,Ma_KH!$A:$R,14,0)</f>
        <v>60</v>
      </c>
      <c r="AD936" s="7" t="str">
        <f>IFERROR(VLOOKUP(J936,'Chuyển Mã'!$B$3:$C$9,2,0),"")</f>
        <v>Tỉnh</v>
      </c>
      <c r="AE936" s="7" t="str">
        <f t="shared" si="119"/>
        <v>Chân giò heo muối 300g</v>
      </c>
      <c r="AF936" s="7">
        <f t="shared" si="120"/>
        <v>10</v>
      </c>
    </row>
    <row r="937" spans="1:32" x14ac:dyDescent="0.25">
      <c r="A937" s="11">
        <v>45904</v>
      </c>
      <c r="B937" s="25">
        <v>4176355104</v>
      </c>
      <c r="C937" s="12" t="s">
        <v>7214</v>
      </c>
      <c r="D937" s="16">
        <f t="shared" si="121"/>
        <v>45904</v>
      </c>
      <c r="G937" s="13" t="s">
        <v>7211</v>
      </c>
      <c r="I937" s="13" t="s">
        <v>7544</v>
      </c>
      <c r="J937" s="13" t="s">
        <v>1796</v>
      </c>
      <c r="K937" s="13" t="s">
        <v>39</v>
      </c>
      <c r="L937" s="25" t="str">
        <f>VLOOKUP($K937,TONG_SL!$A:$D,2,0)</f>
        <v>Chả cốm 300g</v>
      </c>
      <c r="N937" s="25" t="str">
        <f t="shared" si="122"/>
        <v>K-C6</v>
      </c>
      <c r="Q937" s="25" t="str">
        <f>VLOOKUP(K937,TONG_SL!$A:$D,3,0)</f>
        <v>Túi</v>
      </c>
      <c r="R937" s="54">
        <v>5</v>
      </c>
      <c r="T937" s="1">
        <f>VLOOKUP(VLOOKUP(G937,Ma_KH!$A:$R,18,0)&amp;K937,Gia_MB!$A:$F,6,0)</f>
        <v>74250</v>
      </c>
      <c r="U937" s="14">
        <f t="shared" si="124"/>
        <v>371250</v>
      </c>
      <c r="W937" s="64">
        <f t="shared" si="123"/>
        <v>0</v>
      </c>
      <c r="X937" s="3" t="str">
        <f t="shared" si="125"/>
        <v>8</v>
      </c>
      <c r="Z937" s="14">
        <f t="shared" si="126"/>
        <v>29700</v>
      </c>
      <c r="AA937" s="7">
        <f>VLOOKUP(G937,Ma_KH!$A:$R,14,0)</f>
        <v>60</v>
      </c>
      <c r="AD937" s="7" t="str">
        <f>IFERROR(VLOOKUP(J937,'Chuyển Mã'!$B$3:$C$9,2,0),"")</f>
        <v>Tỉnh</v>
      </c>
      <c r="AE937" s="7" t="str">
        <f t="shared" si="119"/>
        <v>Chả cốm 300g</v>
      </c>
      <c r="AF937" s="7">
        <f t="shared" si="120"/>
        <v>5</v>
      </c>
    </row>
    <row r="938" spans="1:32" x14ac:dyDescent="0.25">
      <c r="A938" s="11">
        <v>45904</v>
      </c>
      <c r="B938" s="25">
        <v>4176355104</v>
      </c>
      <c r="C938" s="12" t="s">
        <v>7214</v>
      </c>
      <c r="D938" s="16">
        <f t="shared" si="121"/>
        <v>45904</v>
      </c>
      <c r="G938" s="13" t="s">
        <v>7211</v>
      </c>
      <c r="I938" s="13" t="s">
        <v>7544</v>
      </c>
      <c r="J938" s="13" t="s">
        <v>1796</v>
      </c>
      <c r="K938" s="13" t="s">
        <v>32</v>
      </c>
      <c r="L938" s="25" t="str">
        <f>VLOOKUP($K938,TONG_SL!$A:$D,2,0)</f>
        <v>Giò Tai Lưỡi Xào 250</v>
      </c>
      <c r="N938" s="25" t="str">
        <f t="shared" si="122"/>
        <v>K-C6</v>
      </c>
      <c r="Q938" s="25" t="str">
        <f>VLOOKUP(K938,TONG_SL!$A:$D,3,0)</f>
        <v>Túi</v>
      </c>
      <c r="R938" s="54">
        <v>10</v>
      </c>
      <c r="T938" s="1">
        <f>VLOOKUP(VLOOKUP(G938,Ma_KH!$A:$R,18,0)&amp;K938,Gia_MB!$A:$F,6,0)</f>
        <v>50183</v>
      </c>
      <c r="U938" s="14">
        <f t="shared" si="124"/>
        <v>501830</v>
      </c>
      <c r="W938" s="64">
        <f t="shared" si="123"/>
        <v>0</v>
      </c>
      <c r="X938" s="3" t="str">
        <f t="shared" si="125"/>
        <v>8</v>
      </c>
      <c r="Z938" s="14">
        <f t="shared" si="126"/>
        <v>40146.400000000001</v>
      </c>
      <c r="AA938" s="7">
        <f>VLOOKUP(G938,Ma_KH!$A:$R,14,0)</f>
        <v>60</v>
      </c>
      <c r="AD938" s="7" t="str">
        <f>IFERROR(VLOOKUP(J938,'Chuyển Mã'!$B$3:$C$9,2,0),"")</f>
        <v>Tỉnh</v>
      </c>
      <c r="AE938" s="7" t="str">
        <f t="shared" si="119"/>
        <v>Giò Tai Lưỡi Xào 250</v>
      </c>
      <c r="AF938" s="7">
        <f t="shared" si="120"/>
        <v>10</v>
      </c>
    </row>
    <row r="939" spans="1:32" x14ac:dyDescent="0.25">
      <c r="A939" s="11">
        <v>45904</v>
      </c>
      <c r="B939" s="25">
        <v>4176355104</v>
      </c>
      <c r="C939" s="12" t="s">
        <v>7214</v>
      </c>
      <c r="D939" s="16">
        <f t="shared" si="121"/>
        <v>45904</v>
      </c>
      <c r="G939" s="13" t="s">
        <v>7211</v>
      </c>
      <c r="I939" s="13" t="s">
        <v>7544</v>
      </c>
      <c r="J939" s="13" t="s">
        <v>1796</v>
      </c>
      <c r="K939" s="13" t="s">
        <v>51</v>
      </c>
      <c r="L939" s="25" t="str">
        <f>VLOOKUP($K939,TONG_SL!$A:$D,2,0)</f>
        <v>Mọc Nấm Hương 250g</v>
      </c>
      <c r="N939" s="25" t="str">
        <f t="shared" si="122"/>
        <v>K-C6</v>
      </c>
      <c r="Q939" s="25" t="str">
        <f>VLOOKUP(K939,TONG_SL!$A:$D,3,0)</f>
        <v>Túi</v>
      </c>
      <c r="R939" s="54">
        <v>10</v>
      </c>
      <c r="T939" s="1">
        <f>VLOOKUP(VLOOKUP(G939,Ma_KH!$A:$R,18,0)&amp;K939,Gia_MB!$A:$F,6,0)</f>
        <v>46000</v>
      </c>
      <c r="U939" s="14">
        <f t="shared" si="124"/>
        <v>460000</v>
      </c>
      <c r="W939" s="64">
        <f t="shared" si="123"/>
        <v>0</v>
      </c>
      <c r="X939" s="3" t="str">
        <f t="shared" si="125"/>
        <v>8</v>
      </c>
      <c r="Z939" s="14">
        <f t="shared" si="126"/>
        <v>36800</v>
      </c>
      <c r="AA939" s="7">
        <f>VLOOKUP(G939,Ma_KH!$A:$R,14,0)</f>
        <v>60</v>
      </c>
      <c r="AD939" s="7" t="str">
        <f>IFERROR(VLOOKUP(J939,'Chuyển Mã'!$B$3:$C$9,2,0),"")</f>
        <v>Tỉnh</v>
      </c>
      <c r="AE939" s="7" t="str">
        <f t="shared" si="119"/>
        <v>Mọc Nấm Hương 250g</v>
      </c>
      <c r="AF939" s="7">
        <f t="shared" si="120"/>
        <v>10</v>
      </c>
    </row>
    <row r="940" spans="1:32" x14ac:dyDescent="0.25">
      <c r="A940" s="11">
        <v>45904</v>
      </c>
      <c r="B940" s="25">
        <v>4176355090</v>
      </c>
      <c r="C940" s="12" t="s">
        <v>7214</v>
      </c>
      <c r="D940" s="16">
        <f t="shared" si="121"/>
        <v>45904</v>
      </c>
      <c r="G940" s="13" t="s">
        <v>7211</v>
      </c>
      <c r="I940" s="13" t="s">
        <v>7545</v>
      </c>
      <c r="J940" s="13" t="s">
        <v>1796</v>
      </c>
      <c r="K940" s="13" t="s">
        <v>27</v>
      </c>
      <c r="L940" s="25" t="str">
        <f>VLOOKUP($K940,TONG_SL!$A:$D,2,0)</f>
        <v>Chân giò heo muối 300g</v>
      </c>
      <c r="N940" s="25" t="str">
        <f t="shared" si="122"/>
        <v>K-C6</v>
      </c>
      <c r="Q940" s="25" t="str">
        <f>VLOOKUP(K940,TONG_SL!$A:$D,3,0)</f>
        <v>Túi</v>
      </c>
      <c r="R940" s="54">
        <v>10</v>
      </c>
      <c r="T940" s="1">
        <f>VLOOKUP(VLOOKUP(G940,Ma_KH!$A:$R,18,0)&amp;K940,Gia_MB!$A:$F,6,0)</f>
        <v>73431</v>
      </c>
      <c r="U940" s="14">
        <f t="shared" si="124"/>
        <v>734310</v>
      </c>
      <c r="W940" s="64">
        <f t="shared" si="123"/>
        <v>0</v>
      </c>
      <c r="X940" s="3" t="str">
        <f t="shared" si="125"/>
        <v>8</v>
      </c>
      <c r="Z940" s="14">
        <f t="shared" si="126"/>
        <v>58744.800000000003</v>
      </c>
      <c r="AA940" s="7">
        <f>VLOOKUP(G940,Ma_KH!$A:$R,14,0)</f>
        <v>60</v>
      </c>
      <c r="AD940" s="7" t="str">
        <f>IFERROR(VLOOKUP(J940,'Chuyển Mã'!$B$3:$C$9,2,0),"")</f>
        <v>Tỉnh</v>
      </c>
      <c r="AE940" s="7" t="str">
        <f t="shared" si="119"/>
        <v>Chân giò heo muối 300g</v>
      </c>
      <c r="AF940" s="7">
        <f t="shared" si="120"/>
        <v>10</v>
      </c>
    </row>
    <row r="941" spans="1:32" x14ac:dyDescent="0.25">
      <c r="A941" s="11">
        <v>45904</v>
      </c>
      <c r="B941" s="25">
        <v>4176355136</v>
      </c>
      <c r="C941" s="12" t="s">
        <v>7214</v>
      </c>
      <c r="D941" s="16">
        <f t="shared" si="121"/>
        <v>45904</v>
      </c>
      <c r="G941" s="13" t="s">
        <v>7211</v>
      </c>
      <c r="I941" s="13" t="s">
        <v>7546</v>
      </c>
      <c r="J941" s="13" t="s">
        <v>1796</v>
      </c>
      <c r="K941" s="13" t="s">
        <v>30</v>
      </c>
      <c r="L941" s="25" t="str">
        <f>VLOOKUP($K941,TONG_SL!$A:$D,2,0)</f>
        <v>Gà muối 500g</v>
      </c>
      <c r="N941" s="25" t="str">
        <f t="shared" si="122"/>
        <v>K-C6</v>
      </c>
      <c r="Q941" s="25" t="str">
        <f>VLOOKUP(K941,TONG_SL!$A:$D,3,0)</f>
        <v>Túi</v>
      </c>
      <c r="R941" s="54">
        <v>10</v>
      </c>
      <c r="T941" s="1">
        <f>VLOOKUP(VLOOKUP(G941,Ma_KH!$A:$R,18,0)&amp;K941,Gia_MB!$A:$F,6,0)</f>
        <v>111058</v>
      </c>
      <c r="U941" s="14">
        <f t="shared" si="124"/>
        <v>1110580</v>
      </c>
      <c r="W941" s="64">
        <f t="shared" si="123"/>
        <v>0</v>
      </c>
      <c r="X941" s="3" t="str">
        <f t="shared" si="125"/>
        <v>8</v>
      </c>
      <c r="Z941" s="14">
        <f t="shared" si="126"/>
        <v>88846.400000000009</v>
      </c>
      <c r="AA941" s="7">
        <f>VLOOKUP(G941,Ma_KH!$A:$R,14,0)</f>
        <v>60</v>
      </c>
      <c r="AD941" s="7" t="str">
        <f>IFERROR(VLOOKUP(J941,'Chuyển Mã'!$B$3:$C$9,2,0),"")</f>
        <v>Tỉnh</v>
      </c>
      <c r="AE941" s="7" t="str">
        <f t="shared" si="119"/>
        <v>Gà muối 500g</v>
      </c>
      <c r="AF941" s="7">
        <f t="shared" si="120"/>
        <v>10</v>
      </c>
    </row>
    <row r="942" spans="1:32" x14ac:dyDescent="0.25">
      <c r="A942" s="11">
        <v>45904</v>
      </c>
      <c r="B942" s="25">
        <v>4176355136</v>
      </c>
      <c r="C942" s="12" t="s">
        <v>7214</v>
      </c>
      <c r="D942" s="16">
        <f t="shared" si="121"/>
        <v>45904</v>
      </c>
      <c r="G942" s="13" t="s">
        <v>7211</v>
      </c>
      <c r="I942" s="13" t="s">
        <v>7546</v>
      </c>
      <c r="J942" s="13" t="s">
        <v>1796</v>
      </c>
      <c r="K942" s="13" t="s">
        <v>27</v>
      </c>
      <c r="L942" s="25" t="str">
        <f>VLOOKUP($K942,TONG_SL!$A:$D,2,0)</f>
        <v>Chân giò heo muối 300g</v>
      </c>
      <c r="N942" s="25" t="str">
        <f t="shared" si="122"/>
        <v>K-C6</v>
      </c>
      <c r="Q942" s="25" t="str">
        <f>VLOOKUP(K942,TONG_SL!$A:$D,3,0)</f>
        <v>Túi</v>
      </c>
      <c r="R942" s="54">
        <v>10</v>
      </c>
      <c r="T942" s="1">
        <f>VLOOKUP(VLOOKUP(G942,Ma_KH!$A:$R,18,0)&amp;K942,Gia_MB!$A:$F,6,0)</f>
        <v>73431</v>
      </c>
      <c r="U942" s="14">
        <f t="shared" si="124"/>
        <v>734310</v>
      </c>
      <c r="W942" s="64">
        <f t="shared" si="123"/>
        <v>0</v>
      </c>
      <c r="X942" s="3" t="str">
        <f t="shared" si="125"/>
        <v>8</v>
      </c>
      <c r="Z942" s="14">
        <f t="shared" si="126"/>
        <v>58744.800000000003</v>
      </c>
      <c r="AA942" s="7">
        <f>VLOOKUP(G942,Ma_KH!$A:$R,14,0)</f>
        <v>60</v>
      </c>
      <c r="AD942" s="7" t="str">
        <f>IFERROR(VLOOKUP(J942,'Chuyển Mã'!$B$3:$C$9,2,0),"")</f>
        <v>Tỉnh</v>
      </c>
      <c r="AE942" s="7" t="str">
        <f t="shared" si="119"/>
        <v>Chân giò heo muối 300g</v>
      </c>
      <c r="AF942" s="7">
        <f t="shared" si="120"/>
        <v>10</v>
      </c>
    </row>
    <row r="943" spans="1:32" x14ac:dyDescent="0.25">
      <c r="A943" s="11">
        <v>45904</v>
      </c>
      <c r="B943" s="25">
        <v>4176355075</v>
      </c>
      <c r="C943" s="12" t="s">
        <v>7214</v>
      </c>
      <c r="D943" s="16">
        <f t="shared" si="121"/>
        <v>45904</v>
      </c>
      <c r="G943" s="13" t="s">
        <v>7211</v>
      </c>
      <c r="I943" s="13" t="s">
        <v>7547</v>
      </c>
      <c r="J943" s="13" t="s">
        <v>1796</v>
      </c>
      <c r="K943" s="13" t="s">
        <v>27</v>
      </c>
      <c r="L943" s="25" t="str">
        <f>VLOOKUP($K943,TONG_SL!$A:$D,2,0)</f>
        <v>Chân giò heo muối 300g</v>
      </c>
      <c r="N943" s="25" t="str">
        <f t="shared" si="122"/>
        <v>K-C6</v>
      </c>
      <c r="Q943" s="25" t="str">
        <f>VLOOKUP(K943,TONG_SL!$A:$D,3,0)</f>
        <v>Túi</v>
      </c>
      <c r="R943" s="54">
        <v>6</v>
      </c>
      <c r="T943" s="1">
        <f>VLOOKUP(VLOOKUP(G943,Ma_KH!$A:$R,18,0)&amp;K943,Gia_MB!$A:$F,6,0)</f>
        <v>73431</v>
      </c>
      <c r="U943" s="14">
        <f t="shared" si="124"/>
        <v>440586</v>
      </c>
      <c r="W943" s="64">
        <f t="shared" si="123"/>
        <v>0</v>
      </c>
      <c r="X943" s="3" t="str">
        <f t="shared" si="125"/>
        <v>8</v>
      </c>
      <c r="Z943" s="14">
        <f t="shared" si="126"/>
        <v>35246.879999999997</v>
      </c>
      <c r="AA943" s="7">
        <f>VLOOKUP(G943,Ma_KH!$A:$R,14,0)</f>
        <v>60</v>
      </c>
      <c r="AD943" s="7" t="str">
        <f>IFERROR(VLOOKUP(J943,'Chuyển Mã'!$B$3:$C$9,2,0),"")</f>
        <v>Tỉnh</v>
      </c>
      <c r="AE943" s="7" t="str">
        <f t="shared" si="119"/>
        <v>Chân giò heo muối 300g</v>
      </c>
      <c r="AF943" s="7">
        <f t="shared" si="120"/>
        <v>6</v>
      </c>
    </row>
    <row r="944" spans="1:32" x14ac:dyDescent="0.25">
      <c r="A944" s="11">
        <v>45904</v>
      </c>
      <c r="B944" s="25">
        <v>4176355075</v>
      </c>
      <c r="C944" s="12" t="s">
        <v>7214</v>
      </c>
      <c r="D944" s="16">
        <f t="shared" si="121"/>
        <v>45904</v>
      </c>
      <c r="G944" s="13" t="s">
        <v>7211</v>
      </c>
      <c r="I944" s="13" t="s">
        <v>7547</v>
      </c>
      <c r="J944" s="13" t="s">
        <v>1796</v>
      </c>
      <c r="K944" s="13" t="s">
        <v>30</v>
      </c>
      <c r="L944" s="25" t="str">
        <f>VLOOKUP($K944,TONG_SL!$A:$D,2,0)</f>
        <v>Gà muối 500g</v>
      </c>
      <c r="N944" s="25" t="str">
        <f t="shared" si="122"/>
        <v>K-C6</v>
      </c>
      <c r="Q944" s="25" t="str">
        <f>VLOOKUP(K944,TONG_SL!$A:$D,3,0)</f>
        <v>Túi</v>
      </c>
      <c r="R944" s="54">
        <v>3</v>
      </c>
      <c r="T944" s="1">
        <f>VLOOKUP(VLOOKUP(G944,Ma_KH!$A:$R,18,0)&amp;K944,Gia_MB!$A:$F,6,0)</f>
        <v>111058</v>
      </c>
      <c r="U944" s="14">
        <f t="shared" si="124"/>
        <v>333174</v>
      </c>
      <c r="W944" s="64">
        <f t="shared" si="123"/>
        <v>0</v>
      </c>
      <c r="X944" s="3" t="str">
        <f t="shared" si="125"/>
        <v>8</v>
      </c>
      <c r="Z944" s="14">
        <f t="shared" si="126"/>
        <v>26653.920000000002</v>
      </c>
      <c r="AA944" s="7">
        <f>VLOOKUP(G944,Ma_KH!$A:$R,14,0)</f>
        <v>60</v>
      </c>
      <c r="AD944" s="7" t="str">
        <f>IFERROR(VLOOKUP(J944,'Chuyển Mã'!$B$3:$C$9,2,0),"")</f>
        <v>Tỉnh</v>
      </c>
      <c r="AE944" s="7" t="str">
        <f t="shared" si="119"/>
        <v>Gà muối 500g</v>
      </c>
      <c r="AF944" s="7">
        <f t="shared" si="120"/>
        <v>3</v>
      </c>
    </row>
    <row r="945" spans="1:32" x14ac:dyDescent="0.25">
      <c r="A945" s="11">
        <v>45904</v>
      </c>
      <c r="B945" s="25">
        <v>4176355075</v>
      </c>
      <c r="C945" s="12" t="s">
        <v>7214</v>
      </c>
      <c r="D945" s="16">
        <f t="shared" si="121"/>
        <v>45904</v>
      </c>
      <c r="G945" s="13" t="s">
        <v>7211</v>
      </c>
      <c r="I945" s="13" t="s">
        <v>7547</v>
      </c>
      <c r="J945" s="13" t="s">
        <v>1796</v>
      </c>
      <c r="K945" s="13" t="s">
        <v>32</v>
      </c>
      <c r="L945" s="25" t="str">
        <f>VLOOKUP($K945,TONG_SL!$A:$D,2,0)</f>
        <v>Giò Tai Lưỡi Xào 250</v>
      </c>
      <c r="N945" s="25" t="str">
        <f t="shared" si="122"/>
        <v>K-C6</v>
      </c>
      <c r="Q945" s="25" t="str">
        <f>VLOOKUP(K945,TONG_SL!$A:$D,3,0)</f>
        <v>Túi</v>
      </c>
      <c r="R945" s="54">
        <v>6</v>
      </c>
      <c r="T945" s="1">
        <f>VLOOKUP(VLOOKUP(G945,Ma_KH!$A:$R,18,0)&amp;K945,Gia_MB!$A:$F,6,0)</f>
        <v>50183</v>
      </c>
      <c r="U945" s="14">
        <f t="shared" si="124"/>
        <v>301098</v>
      </c>
      <c r="W945" s="64">
        <f t="shared" si="123"/>
        <v>0</v>
      </c>
      <c r="X945" s="3" t="str">
        <f t="shared" si="125"/>
        <v>8</v>
      </c>
      <c r="Z945" s="14">
        <f t="shared" si="126"/>
        <v>24087.84</v>
      </c>
      <c r="AA945" s="7">
        <f>VLOOKUP(G945,Ma_KH!$A:$R,14,0)</f>
        <v>60</v>
      </c>
      <c r="AD945" s="7" t="str">
        <f>IFERROR(VLOOKUP(J945,'Chuyển Mã'!$B$3:$C$9,2,0),"")</f>
        <v>Tỉnh</v>
      </c>
      <c r="AE945" s="7" t="str">
        <f t="shared" si="119"/>
        <v>Giò Tai Lưỡi Xào 250</v>
      </c>
      <c r="AF945" s="7">
        <f t="shared" si="120"/>
        <v>6</v>
      </c>
    </row>
    <row r="946" spans="1:32" x14ac:dyDescent="0.25">
      <c r="A946" s="11">
        <v>45904</v>
      </c>
      <c r="B946" s="25">
        <v>4176355064</v>
      </c>
      <c r="C946" s="12" t="s">
        <v>7214</v>
      </c>
      <c r="D946" s="16">
        <f t="shared" si="121"/>
        <v>45904</v>
      </c>
      <c r="G946" s="13" t="s">
        <v>7211</v>
      </c>
      <c r="I946" s="13" t="s">
        <v>7548</v>
      </c>
      <c r="J946" s="13" t="s">
        <v>1796</v>
      </c>
      <c r="K946" s="13" t="s">
        <v>30</v>
      </c>
      <c r="L946" s="25" t="str">
        <f>VLOOKUP($K946,TONG_SL!$A:$D,2,0)</f>
        <v>Gà muối 500g</v>
      </c>
      <c r="N946" s="25" t="str">
        <f t="shared" si="122"/>
        <v>K-C6</v>
      </c>
      <c r="Q946" s="25" t="str">
        <f>VLOOKUP(K946,TONG_SL!$A:$D,3,0)</f>
        <v>Túi</v>
      </c>
      <c r="R946" s="54">
        <v>8</v>
      </c>
      <c r="T946" s="1">
        <f>VLOOKUP(VLOOKUP(G946,Ma_KH!$A:$R,18,0)&amp;K946,Gia_MB!$A:$F,6,0)</f>
        <v>111058</v>
      </c>
      <c r="U946" s="14">
        <f t="shared" si="124"/>
        <v>888464</v>
      </c>
      <c r="W946" s="64">
        <f t="shared" si="123"/>
        <v>0</v>
      </c>
      <c r="X946" s="3" t="str">
        <f t="shared" si="125"/>
        <v>8</v>
      </c>
      <c r="Z946" s="14">
        <f t="shared" si="126"/>
        <v>71077.119999999995</v>
      </c>
      <c r="AA946" s="7">
        <f>VLOOKUP(G946,Ma_KH!$A:$R,14,0)</f>
        <v>60</v>
      </c>
      <c r="AD946" s="7" t="str">
        <f>IFERROR(VLOOKUP(J946,'Chuyển Mã'!$B$3:$C$9,2,0),"")</f>
        <v>Tỉnh</v>
      </c>
      <c r="AE946" s="7" t="str">
        <f t="shared" si="119"/>
        <v>Gà muối 500g</v>
      </c>
      <c r="AF946" s="7">
        <f t="shared" si="120"/>
        <v>8</v>
      </c>
    </row>
    <row r="947" spans="1:32" x14ac:dyDescent="0.25">
      <c r="A947" s="11">
        <v>45904</v>
      </c>
      <c r="B947" s="25">
        <v>4176355064</v>
      </c>
      <c r="C947" s="12" t="s">
        <v>7214</v>
      </c>
      <c r="D947" s="16">
        <f t="shared" si="121"/>
        <v>45904</v>
      </c>
      <c r="G947" s="13" t="s">
        <v>7211</v>
      </c>
      <c r="I947" s="13" t="s">
        <v>7548</v>
      </c>
      <c r="J947" s="13" t="s">
        <v>1796</v>
      </c>
      <c r="K947" s="13" t="s">
        <v>39</v>
      </c>
      <c r="L947" s="25" t="str">
        <f>VLOOKUP($K947,TONG_SL!$A:$D,2,0)</f>
        <v>Chả cốm 300g</v>
      </c>
      <c r="N947" s="25" t="str">
        <f t="shared" si="122"/>
        <v>K-C6</v>
      </c>
      <c r="Q947" s="25" t="str">
        <f>VLOOKUP(K947,TONG_SL!$A:$D,3,0)</f>
        <v>Túi</v>
      </c>
      <c r="R947" s="54">
        <v>3</v>
      </c>
      <c r="T947" s="1">
        <f>VLOOKUP(VLOOKUP(G947,Ma_KH!$A:$R,18,0)&amp;K947,Gia_MB!$A:$F,6,0)</f>
        <v>74250</v>
      </c>
      <c r="U947" s="14">
        <f t="shared" si="124"/>
        <v>222750</v>
      </c>
      <c r="W947" s="64">
        <f t="shared" si="123"/>
        <v>0</v>
      </c>
      <c r="X947" s="3" t="str">
        <f t="shared" si="125"/>
        <v>8</v>
      </c>
      <c r="Z947" s="14">
        <f t="shared" si="126"/>
        <v>17820</v>
      </c>
      <c r="AA947" s="7">
        <f>VLOOKUP(G947,Ma_KH!$A:$R,14,0)</f>
        <v>60</v>
      </c>
      <c r="AD947" s="7" t="str">
        <f>IFERROR(VLOOKUP(J947,'Chuyển Mã'!$B$3:$C$9,2,0),"")</f>
        <v>Tỉnh</v>
      </c>
      <c r="AE947" s="7" t="str">
        <f t="shared" si="119"/>
        <v>Chả cốm 300g</v>
      </c>
      <c r="AF947" s="7">
        <f t="shared" si="120"/>
        <v>3</v>
      </c>
    </row>
    <row r="948" spans="1:32" x14ac:dyDescent="0.25">
      <c r="A948" s="11">
        <v>45904</v>
      </c>
      <c r="B948" s="25">
        <v>4176355064</v>
      </c>
      <c r="C948" s="12" t="s">
        <v>7214</v>
      </c>
      <c r="D948" s="16">
        <f t="shared" si="121"/>
        <v>45904</v>
      </c>
      <c r="G948" s="13" t="s">
        <v>7211</v>
      </c>
      <c r="I948" s="13" t="s">
        <v>7548</v>
      </c>
      <c r="J948" s="13" t="s">
        <v>1796</v>
      </c>
      <c r="K948" s="13" t="s">
        <v>32</v>
      </c>
      <c r="L948" s="25" t="str">
        <f>VLOOKUP($K948,TONG_SL!$A:$D,2,0)</f>
        <v>Giò Tai Lưỡi Xào 250</v>
      </c>
      <c r="N948" s="25" t="str">
        <f t="shared" si="122"/>
        <v>K-C6</v>
      </c>
      <c r="Q948" s="25" t="str">
        <f>VLOOKUP(K948,TONG_SL!$A:$D,3,0)</f>
        <v>Túi</v>
      </c>
      <c r="R948" s="54">
        <v>3</v>
      </c>
      <c r="T948" s="1">
        <f>VLOOKUP(VLOOKUP(G948,Ma_KH!$A:$R,18,0)&amp;K948,Gia_MB!$A:$F,6,0)</f>
        <v>50183</v>
      </c>
      <c r="U948" s="14">
        <f t="shared" si="124"/>
        <v>150549</v>
      </c>
      <c r="W948" s="64">
        <f t="shared" si="123"/>
        <v>0</v>
      </c>
      <c r="X948" s="3" t="str">
        <f t="shared" si="125"/>
        <v>8</v>
      </c>
      <c r="Z948" s="14">
        <f t="shared" si="126"/>
        <v>12043.92</v>
      </c>
      <c r="AA948" s="7">
        <f>VLOOKUP(G948,Ma_KH!$A:$R,14,0)</f>
        <v>60</v>
      </c>
      <c r="AD948" s="7" t="str">
        <f>IFERROR(VLOOKUP(J948,'Chuyển Mã'!$B$3:$C$9,2,0),"")</f>
        <v>Tỉnh</v>
      </c>
      <c r="AE948" s="7" t="str">
        <f t="shared" si="119"/>
        <v>Giò Tai Lưỡi Xào 250</v>
      </c>
      <c r="AF948" s="7">
        <f t="shared" si="120"/>
        <v>3</v>
      </c>
    </row>
    <row r="949" spans="1:32" x14ac:dyDescent="0.25">
      <c r="A949" s="11">
        <v>45904</v>
      </c>
      <c r="B949" s="25">
        <v>4176355064</v>
      </c>
      <c r="C949" s="12" t="s">
        <v>7214</v>
      </c>
      <c r="D949" s="16">
        <f t="shared" si="121"/>
        <v>45904</v>
      </c>
      <c r="G949" s="13" t="s">
        <v>7211</v>
      </c>
      <c r="I949" s="13" t="s">
        <v>7548</v>
      </c>
      <c r="J949" s="13" t="s">
        <v>1796</v>
      </c>
      <c r="K949" s="13" t="s">
        <v>27</v>
      </c>
      <c r="L949" s="25" t="str">
        <f>VLOOKUP($K949,TONG_SL!$A:$D,2,0)</f>
        <v>Chân giò heo muối 300g</v>
      </c>
      <c r="N949" s="25" t="str">
        <f t="shared" si="122"/>
        <v>K-C6</v>
      </c>
      <c r="Q949" s="25" t="str">
        <f>VLOOKUP(K949,TONG_SL!$A:$D,3,0)</f>
        <v>Túi</v>
      </c>
      <c r="R949" s="54">
        <v>3</v>
      </c>
      <c r="T949" s="1">
        <f>VLOOKUP(VLOOKUP(G949,Ma_KH!$A:$R,18,0)&amp;K949,Gia_MB!$A:$F,6,0)</f>
        <v>73431</v>
      </c>
      <c r="U949" s="14">
        <f t="shared" si="124"/>
        <v>220293</v>
      </c>
      <c r="W949" s="64">
        <f t="shared" si="123"/>
        <v>0</v>
      </c>
      <c r="X949" s="3" t="str">
        <f t="shared" si="125"/>
        <v>8</v>
      </c>
      <c r="Z949" s="14">
        <f t="shared" si="126"/>
        <v>17623.439999999999</v>
      </c>
      <c r="AA949" s="7">
        <f>VLOOKUP(G949,Ma_KH!$A:$R,14,0)</f>
        <v>60</v>
      </c>
      <c r="AD949" s="7" t="str">
        <f>IFERROR(VLOOKUP(J949,'Chuyển Mã'!$B$3:$C$9,2,0),"")</f>
        <v>Tỉnh</v>
      </c>
      <c r="AE949" s="7" t="str">
        <f t="shared" si="119"/>
        <v>Chân giò heo muối 300g</v>
      </c>
      <c r="AF949" s="7">
        <f t="shared" si="120"/>
        <v>3</v>
      </c>
    </row>
    <row r="950" spans="1:32" x14ac:dyDescent="0.25">
      <c r="A950" s="11">
        <v>45904</v>
      </c>
      <c r="B950" s="25">
        <v>4176355064</v>
      </c>
      <c r="C950" s="12" t="s">
        <v>7214</v>
      </c>
      <c r="D950" s="16">
        <f t="shared" si="121"/>
        <v>45904</v>
      </c>
      <c r="G950" s="13" t="s">
        <v>7211</v>
      </c>
      <c r="I950" s="13" t="s">
        <v>7548</v>
      </c>
      <c r="J950" s="13" t="s">
        <v>1796</v>
      </c>
      <c r="K950" s="13" t="s">
        <v>51</v>
      </c>
      <c r="L950" s="25" t="str">
        <f>VLOOKUP($K950,TONG_SL!$A:$D,2,0)</f>
        <v>Mọc Nấm Hương 250g</v>
      </c>
      <c r="N950" s="25" t="str">
        <f t="shared" si="122"/>
        <v>K-C6</v>
      </c>
      <c r="Q950" s="25" t="str">
        <f>VLOOKUP(K950,TONG_SL!$A:$D,3,0)</f>
        <v>Túi</v>
      </c>
      <c r="R950" s="54">
        <v>3</v>
      </c>
      <c r="T950" s="1">
        <f>VLOOKUP(VLOOKUP(G950,Ma_KH!$A:$R,18,0)&amp;K950,Gia_MB!$A:$F,6,0)</f>
        <v>46000</v>
      </c>
      <c r="U950" s="14">
        <f t="shared" si="124"/>
        <v>138000</v>
      </c>
      <c r="W950" s="64">
        <f t="shared" si="123"/>
        <v>0</v>
      </c>
      <c r="X950" s="3" t="str">
        <f t="shared" si="125"/>
        <v>8</v>
      </c>
      <c r="Z950" s="14">
        <f t="shared" si="126"/>
        <v>11040</v>
      </c>
      <c r="AA950" s="7">
        <f>VLOOKUP(G950,Ma_KH!$A:$R,14,0)</f>
        <v>60</v>
      </c>
      <c r="AD950" s="7" t="str">
        <f>IFERROR(VLOOKUP(J950,'Chuyển Mã'!$B$3:$C$9,2,0),"")</f>
        <v>Tỉnh</v>
      </c>
      <c r="AE950" s="7" t="str">
        <f t="shared" si="119"/>
        <v>Mọc Nấm Hương 250g</v>
      </c>
      <c r="AF950" s="7">
        <f t="shared" si="120"/>
        <v>3</v>
      </c>
    </row>
    <row r="951" spans="1:32" x14ac:dyDescent="0.25">
      <c r="A951" s="11">
        <v>45904</v>
      </c>
      <c r="B951" s="25">
        <v>4176355083</v>
      </c>
      <c r="C951" s="12" t="s">
        <v>7214</v>
      </c>
      <c r="D951" s="16">
        <f t="shared" si="121"/>
        <v>45904</v>
      </c>
      <c r="G951" s="13" t="s">
        <v>7211</v>
      </c>
      <c r="I951" s="13" t="s">
        <v>7549</v>
      </c>
      <c r="J951" s="13" t="s">
        <v>1796</v>
      </c>
      <c r="K951" s="13" t="s">
        <v>27</v>
      </c>
      <c r="L951" s="25" t="str">
        <f>VLOOKUP($K951,TONG_SL!$A:$D,2,0)</f>
        <v>Chân giò heo muối 300g</v>
      </c>
      <c r="N951" s="25" t="str">
        <f t="shared" si="122"/>
        <v>K-C6</v>
      </c>
      <c r="Q951" s="25" t="str">
        <f>VLOOKUP(K951,TONG_SL!$A:$D,3,0)</f>
        <v>Túi</v>
      </c>
      <c r="R951" s="54">
        <v>5</v>
      </c>
      <c r="T951" s="1">
        <f>VLOOKUP(VLOOKUP(G951,Ma_KH!$A:$R,18,0)&amp;K951,Gia_MB!$A:$F,6,0)</f>
        <v>73431</v>
      </c>
      <c r="U951" s="14">
        <f t="shared" si="124"/>
        <v>367155</v>
      </c>
      <c r="W951" s="64">
        <f t="shared" si="123"/>
        <v>0</v>
      </c>
      <c r="X951" s="3" t="str">
        <f t="shared" si="125"/>
        <v>8</v>
      </c>
      <c r="Z951" s="14">
        <f t="shared" si="126"/>
        <v>29372.400000000001</v>
      </c>
      <c r="AA951" s="7">
        <f>VLOOKUP(G951,Ma_KH!$A:$R,14,0)</f>
        <v>60</v>
      </c>
      <c r="AD951" s="7" t="str">
        <f>IFERROR(VLOOKUP(J951,'Chuyển Mã'!$B$3:$C$9,2,0),"")</f>
        <v>Tỉnh</v>
      </c>
      <c r="AE951" s="7" t="str">
        <f t="shared" si="119"/>
        <v>Chân giò heo muối 300g</v>
      </c>
      <c r="AF951" s="7">
        <f t="shared" si="120"/>
        <v>5</v>
      </c>
    </row>
    <row r="952" spans="1:32" x14ac:dyDescent="0.25">
      <c r="A952" s="11">
        <v>45904</v>
      </c>
      <c r="B952" s="25">
        <v>4176355083</v>
      </c>
      <c r="C952" s="12" t="s">
        <v>7214</v>
      </c>
      <c r="D952" s="16">
        <f t="shared" si="121"/>
        <v>45904</v>
      </c>
      <c r="G952" s="13" t="s">
        <v>7211</v>
      </c>
      <c r="I952" s="13" t="s">
        <v>7549</v>
      </c>
      <c r="J952" s="13" t="s">
        <v>1796</v>
      </c>
      <c r="K952" s="13" t="s">
        <v>30</v>
      </c>
      <c r="L952" s="25" t="str">
        <f>VLOOKUP($K952,TONG_SL!$A:$D,2,0)</f>
        <v>Gà muối 500g</v>
      </c>
      <c r="N952" s="25" t="str">
        <f t="shared" si="122"/>
        <v>K-C6</v>
      </c>
      <c r="Q952" s="25" t="str">
        <f>VLOOKUP(K952,TONG_SL!$A:$D,3,0)</f>
        <v>Túi</v>
      </c>
      <c r="R952" s="54">
        <v>5</v>
      </c>
      <c r="T952" s="1">
        <f>VLOOKUP(VLOOKUP(G952,Ma_KH!$A:$R,18,0)&amp;K952,Gia_MB!$A:$F,6,0)</f>
        <v>111058</v>
      </c>
      <c r="U952" s="14">
        <f t="shared" si="124"/>
        <v>555290</v>
      </c>
      <c r="W952" s="64">
        <f t="shared" si="123"/>
        <v>0</v>
      </c>
      <c r="X952" s="3" t="str">
        <f t="shared" si="125"/>
        <v>8</v>
      </c>
      <c r="Z952" s="14">
        <f t="shared" si="126"/>
        <v>44423.200000000004</v>
      </c>
      <c r="AA952" s="7">
        <f>VLOOKUP(G952,Ma_KH!$A:$R,14,0)</f>
        <v>60</v>
      </c>
      <c r="AD952" s="7" t="str">
        <f>IFERROR(VLOOKUP(J952,'Chuyển Mã'!$B$3:$C$9,2,0),"")</f>
        <v>Tỉnh</v>
      </c>
      <c r="AE952" s="7" t="str">
        <f t="shared" si="119"/>
        <v>Gà muối 500g</v>
      </c>
      <c r="AF952" s="7">
        <f t="shared" si="120"/>
        <v>5</v>
      </c>
    </row>
    <row r="953" spans="1:32" x14ac:dyDescent="0.25">
      <c r="A953" s="11">
        <v>45904</v>
      </c>
      <c r="B953" s="25">
        <v>4176355083</v>
      </c>
      <c r="C953" s="12" t="s">
        <v>7214</v>
      </c>
      <c r="D953" s="16">
        <f t="shared" si="121"/>
        <v>45904</v>
      </c>
      <c r="G953" s="13" t="s">
        <v>7211</v>
      </c>
      <c r="I953" s="13" t="s">
        <v>7549</v>
      </c>
      <c r="J953" s="13" t="s">
        <v>1796</v>
      </c>
      <c r="K953" s="13" t="s">
        <v>39</v>
      </c>
      <c r="L953" s="25" t="str">
        <f>VLOOKUP($K953,TONG_SL!$A:$D,2,0)</f>
        <v>Chả cốm 300g</v>
      </c>
      <c r="N953" s="25" t="str">
        <f t="shared" si="122"/>
        <v>K-C6</v>
      </c>
      <c r="Q953" s="25" t="str">
        <f>VLOOKUP(K953,TONG_SL!$A:$D,3,0)</f>
        <v>Túi</v>
      </c>
      <c r="R953" s="54">
        <v>5</v>
      </c>
      <c r="T953" s="1">
        <f>VLOOKUP(VLOOKUP(G953,Ma_KH!$A:$R,18,0)&amp;K953,Gia_MB!$A:$F,6,0)</f>
        <v>74250</v>
      </c>
      <c r="U953" s="14">
        <f t="shared" si="124"/>
        <v>371250</v>
      </c>
      <c r="W953" s="64">
        <f t="shared" si="123"/>
        <v>0</v>
      </c>
      <c r="X953" s="3" t="str">
        <f t="shared" si="125"/>
        <v>8</v>
      </c>
      <c r="Z953" s="14">
        <f t="shared" si="126"/>
        <v>29700</v>
      </c>
      <c r="AA953" s="7">
        <f>VLOOKUP(G953,Ma_KH!$A:$R,14,0)</f>
        <v>60</v>
      </c>
      <c r="AD953" s="7" t="str">
        <f>IFERROR(VLOOKUP(J953,'Chuyển Mã'!$B$3:$C$9,2,0),"")</f>
        <v>Tỉnh</v>
      </c>
      <c r="AE953" s="7" t="str">
        <f t="shared" si="119"/>
        <v>Chả cốm 300g</v>
      </c>
      <c r="AF953" s="7">
        <f t="shared" si="120"/>
        <v>5</v>
      </c>
    </row>
    <row r="954" spans="1:32" x14ac:dyDescent="0.25">
      <c r="A954" s="11">
        <v>45904</v>
      </c>
      <c r="B954" s="25">
        <v>4176355083</v>
      </c>
      <c r="C954" s="12" t="s">
        <v>7214</v>
      </c>
      <c r="D954" s="16">
        <f t="shared" si="121"/>
        <v>45904</v>
      </c>
      <c r="G954" s="13" t="s">
        <v>7211</v>
      </c>
      <c r="I954" s="13" t="s">
        <v>7549</v>
      </c>
      <c r="J954" s="13" t="s">
        <v>1796</v>
      </c>
      <c r="K954" s="13" t="s">
        <v>32</v>
      </c>
      <c r="L954" s="25" t="str">
        <f>VLOOKUP($K954,TONG_SL!$A:$D,2,0)</f>
        <v>Giò Tai Lưỡi Xào 250</v>
      </c>
      <c r="N954" s="25" t="str">
        <f t="shared" si="122"/>
        <v>K-C6</v>
      </c>
      <c r="Q954" s="25" t="str">
        <f>VLOOKUP(K954,TONG_SL!$A:$D,3,0)</f>
        <v>Túi</v>
      </c>
      <c r="R954" s="54">
        <v>5</v>
      </c>
      <c r="T954" s="1">
        <f>VLOOKUP(VLOOKUP(G954,Ma_KH!$A:$R,18,0)&amp;K954,Gia_MB!$A:$F,6,0)</f>
        <v>50183</v>
      </c>
      <c r="U954" s="14">
        <f t="shared" si="124"/>
        <v>250915</v>
      </c>
      <c r="W954" s="64">
        <f t="shared" si="123"/>
        <v>0</v>
      </c>
      <c r="X954" s="3" t="str">
        <f t="shared" si="125"/>
        <v>8</v>
      </c>
      <c r="Z954" s="14">
        <f t="shared" si="126"/>
        <v>20073.2</v>
      </c>
      <c r="AA954" s="7">
        <f>VLOOKUP(G954,Ma_KH!$A:$R,14,0)</f>
        <v>60</v>
      </c>
      <c r="AD954" s="7" t="str">
        <f>IFERROR(VLOOKUP(J954,'Chuyển Mã'!$B$3:$C$9,2,0),"")</f>
        <v>Tỉnh</v>
      </c>
      <c r="AE954" s="7" t="str">
        <f t="shared" si="119"/>
        <v>Giò Tai Lưỡi Xào 250</v>
      </c>
      <c r="AF954" s="7">
        <f t="shared" si="120"/>
        <v>5</v>
      </c>
    </row>
    <row r="955" spans="1:32" x14ac:dyDescent="0.25">
      <c r="A955" s="11">
        <v>45904</v>
      </c>
      <c r="B955" s="25">
        <v>4176355083</v>
      </c>
      <c r="C955" s="12" t="s">
        <v>7214</v>
      </c>
      <c r="D955" s="16">
        <f t="shared" si="121"/>
        <v>45904</v>
      </c>
      <c r="G955" s="13" t="s">
        <v>7211</v>
      </c>
      <c r="I955" s="13" t="s">
        <v>7549</v>
      </c>
      <c r="J955" s="13" t="s">
        <v>1796</v>
      </c>
      <c r="K955" s="13" t="s">
        <v>51</v>
      </c>
      <c r="L955" s="25" t="str">
        <f>VLOOKUP($K955,TONG_SL!$A:$D,2,0)</f>
        <v>Mọc Nấm Hương 250g</v>
      </c>
      <c r="N955" s="25" t="str">
        <f t="shared" si="122"/>
        <v>K-C6</v>
      </c>
      <c r="Q955" s="25" t="str">
        <f>VLOOKUP(K955,TONG_SL!$A:$D,3,0)</f>
        <v>Túi</v>
      </c>
      <c r="R955" s="54">
        <v>5</v>
      </c>
      <c r="T955" s="1">
        <f>VLOOKUP(VLOOKUP(G955,Ma_KH!$A:$R,18,0)&amp;K955,Gia_MB!$A:$F,6,0)</f>
        <v>46000</v>
      </c>
      <c r="U955" s="14">
        <f t="shared" si="124"/>
        <v>230000</v>
      </c>
      <c r="W955" s="64">
        <f t="shared" si="123"/>
        <v>0</v>
      </c>
      <c r="X955" s="3" t="str">
        <f t="shared" si="125"/>
        <v>8</v>
      </c>
      <c r="Z955" s="14">
        <f t="shared" si="126"/>
        <v>18400</v>
      </c>
      <c r="AA955" s="7">
        <f>VLOOKUP(G955,Ma_KH!$A:$R,14,0)</f>
        <v>60</v>
      </c>
      <c r="AD955" s="7" t="str">
        <f>IFERROR(VLOOKUP(J955,'Chuyển Mã'!$B$3:$C$9,2,0),"")</f>
        <v>Tỉnh</v>
      </c>
      <c r="AE955" s="7" t="str">
        <f t="shared" si="119"/>
        <v>Mọc Nấm Hương 250g</v>
      </c>
      <c r="AF955" s="7">
        <f t="shared" si="120"/>
        <v>5</v>
      </c>
    </row>
    <row r="956" spans="1:32" x14ac:dyDescent="0.25">
      <c r="A956" s="11">
        <v>45904</v>
      </c>
      <c r="B956" s="25">
        <v>4176533090</v>
      </c>
      <c r="C956" s="12" t="s">
        <v>7214</v>
      </c>
      <c r="D956" s="16">
        <f t="shared" si="121"/>
        <v>45904</v>
      </c>
      <c r="G956" s="13" t="s">
        <v>7314</v>
      </c>
      <c r="I956" s="13" t="s">
        <v>7550</v>
      </c>
      <c r="J956" s="13" t="s">
        <v>1796</v>
      </c>
      <c r="K956" s="13" t="s">
        <v>27</v>
      </c>
      <c r="L956" s="25" t="str">
        <f>VLOOKUP($K956,TONG_SL!$A:$D,2,0)</f>
        <v>Chân giò heo muối 300g</v>
      </c>
      <c r="N956" s="25" t="str">
        <f t="shared" si="122"/>
        <v>K-C6</v>
      </c>
      <c r="Q956" s="25" t="str">
        <f>VLOOKUP(K956,TONG_SL!$A:$D,3,0)</f>
        <v>Túi</v>
      </c>
      <c r="R956" s="54">
        <v>20</v>
      </c>
      <c r="T956" s="1">
        <f>VLOOKUP(VLOOKUP(G956,Ma_KH!$A:$R,18,0)&amp;K956,Gia_MB!$A:$F,6,0)</f>
        <v>73431</v>
      </c>
      <c r="U956" s="14">
        <f t="shared" si="124"/>
        <v>1468620</v>
      </c>
      <c r="W956" s="64">
        <f t="shared" si="123"/>
        <v>0</v>
      </c>
      <c r="X956" s="3" t="str">
        <f t="shared" si="125"/>
        <v>8</v>
      </c>
      <c r="Z956" s="14">
        <f t="shared" si="126"/>
        <v>117489.60000000001</v>
      </c>
      <c r="AA956" s="7">
        <f>VLOOKUP(G956,Ma_KH!$A:$R,14,0)</f>
        <v>60</v>
      </c>
      <c r="AD956" s="7" t="str">
        <f>IFERROR(VLOOKUP(J956,'Chuyển Mã'!$B$3:$C$9,2,0),"")</f>
        <v>Tỉnh</v>
      </c>
      <c r="AE956" s="7" t="str">
        <f t="shared" si="119"/>
        <v>Chân giò heo muối 300g</v>
      </c>
      <c r="AF956" s="7">
        <f t="shared" si="120"/>
        <v>20</v>
      </c>
    </row>
    <row r="957" spans="1:32" x14ac:dyDescent="0.25">
      <c r="A957" s="11">
        <v>45904</v>
      </c>
      <c r="B957" s="25">
        <v>4176533090</v>
      </c>
      <c r="C957" s="12" t="s">
        <v>7214</v>
      </c>
      <c r="D957" s="16">
        <f t="shared" si="121"/>
        <v>45904</v>
      </c>
      <c r="G957" s="13" t="s">
        <v>7314</v>
      </c>
      <c r="I957" s="13" t="s">
        <v>7550</v>
      </c>
      <c r="J957" s="13" t="s">
        <v>1796</v>
      </c>
      <c r="K957" s="13" t="s">
        <v>30</v>
      </c>
      <c r="L957" s="25" t="str">
        <f>VLOOKUP($K957,TONG_SL!$A:$D,2,0)</f>
        <v>Gà muối 500g</v>
      </c>
      <c r="N957" s="25" t="str">
        <f t="shared" si="122"/>
        <v>K-C6</v>
      </c>
      <c r="Q957" s="25" t="str">
        <f>VLOOKUP(K957,TONG_SL!$A:$D,3,0)</f>
        <v>Túi</v>
      </c>
      <c r="R957" s="54">
        <v>20</v>
      </c>
      <c r="T957" s="1">
        <f>VLOOKUP(VLOOKUP(G957,Ma_KH!$A:$R,18,0)&amp;K957,Gia_MB!$A:$F,6,0)</f>
        <v>111058</v>
      </c>
      <c r="U957" s="14">
        <f t="shared" si="124"/>
        <v>2221160</v>
      </c>
      <c r="W957" s="64">
        <f t="shared" si="123"/>
        <v>0</v>
      </c>
      <c r="X957" s="3" t="str">
        <f t="shared" si="125"/>
        <v>8</v>
      </c>
      <c r="Z957" s="14">
        <f t="shared" si="126"/>
        <v>177692.80000000002</v>
      </c>
      <c r="AA957" s="7">
        <f>VLOOKUP(G957,Ma_KH!$A:$R,14,0)</f>
        <v>60</v>
      </c>
      <c r="AD957" s="7" t="str">
        <f>IFERROR(VLOOKUP(J957,'Chuyển Mã'!$B$3:$C$9,2,0),"")</f>
        <v>Tỉnh</v>
      </c>
      <c r="AE957" s="7" t="str">
        <f t="shared" si="119"/>
        <v>Gà muối 500g</v>
      </c>
      <c r="AF957" s="7">
        <f t="shared" si="120"/>
        <v>20</v>
      </c>
    </row>
    <row r="958" spans="1:32" x14ac:dyDescent="0.25">
      <c r="A958" s="11">
        <v>45904</v>
      </c>
      <c r="B958" s="25">
        <v>4176533090</v>
      </c>
      <c r="C958" s="12" t="s">
        <v>7214</v>
      </c>
      <c r="D958" s="16">
        <f t="shared" si="121"/>
        <v>45904</v>
      </c>
      <c r="G958" s="13" t="s">
        <v>7314</v>
      </c>
      <c r="I958" s="13" t="s">
        <v>7550</v>
      </c>
      <c r="J958" s="13" t="s">
        <v>1796</v>
      </c>
      <c r="K958" s="13" t="s">
        <v>32</v>
      </c>
      <c r="L958" s="25" t="str">
        <f>VLOOKUP($K958,TONG_SL!$A:$D,2,0)</f>
        <v>Giò Tai Lưỡi Xào 250</v>
      </c>
      <c r="N958" s="25" t="str">
        <f t="shared" si="122"/>
        <v>K-C6</v>
      </c>
      <c r="Q958" s="25" t="str">
        <f>VLOOKUP(K958,TONG_SL!$A:$D,3,0)</f>
        <v>Túi</v>
      </c>
      <c r="R958" s="54">
        <v>15</v>
      </c>
      <c r="T958" s="1">
        <f>VLOOKUP(VLOOKUP(G958,Ma_KH!$A:$R,18,0)&amp;K958,Gia_MB!$A:$F,6,0)</f>
        <v>50183</v>
      </c>
      <c r="U958" s="14">
        <f t="shared" si="124"/>
        <v>752745</v>
      </c>
      <c r="W958" s="64">
        <f t="shared" si="123"/>
        <v>0</v>
      </c>
      <c r="X958" s="3" t="str">
        <f t="shared" si="125"/>
        <v>8</v>
      </c>
      <c r="Z958" s="14">
        <f t="shared" si="126"/>
        <v>60219.6</v>
      </c>
      <c r="AA958" s="7">
        <f>VLOOKUP(G958,Ma_KH!$A:$R,14,0)</f>
        <v>60</v>
      </c>
      <c r="AD958" s="7" t="str">
        <f>IFERROR(VLOOKUP(J958,'Chuyển Mã'!$B$3:$C$9,2,0),"")</f>
        <v>Tỉnh</v>
      </c>
      <c r="AE958" s="7" t="str">
        <f t="shared" si="119"/>
        <v>Giò Tai Lưỡi Xào 250</v>
      </c>
      <c r="AF958" s="7">
        <f t="shared" si="120"/>
        <v>15</v>
      </c>
    </row>
    <row r="959" spans="1:32" x14ac:dyDescent="0.25">
      <c r="A959" s="11">
        <v>45904</v>
      </c>
      <c r="B959" s="25">
        <v>4176365048</v>
      </c>
      <c r="C959" s="12" t="s">
        <v>7214</v>
      </c>
      <c r="D959" s="16">
        <f t="shared" si="121"/>
        <v>45904</v>
      </c>
      <c r="G959" s="13" t="s">
        <v>7314</v>
      </c>
      <c r="I959" s="13" t="s">
        <v>7551</v>
      </c>
      <c r="J959" s="13" t="s">
        <v>1796</v>
      </c>
      <c r="K959" s="13" t="s">
        <v>30</v>
      </c>
      <c r="L959" s="25" t="str">
        <f>VLOOKUP($K959,TONG_SL!$A:$D,2,0)</f>
        <v>Gà muối 500g</v>
      </c>
      <c r="N959" s="25" t="str">
        <f t="shared" si="122"/>
        <v>K-C6</v>
      </c>
      <c r="Q959" s="25" t="str">
        <f>VLOOKUP(K959,TONG_SL!$A:$D,3,0)</f>
        <v>Túi</v>
      </c>
      <c r="R959" s="54">
        <v>10</v>
      </c>
      <c r="T959" s="1">
        <f>VLOOKUP(VLOOKUP(G959,Ma_KH!$A:$R,18,0)&amp;K959,Gia_MB!$A:$F,6,0)</f>
        <v>111058</v>
      </c>
      <c r="U959" s="14">
        <f t="shared" si="124"/>
        <v>1110580</v>
      </c>
      <c r="W959" s="64">
        <f t="shared" si="123"/>
        <v>0</v>
      </c>
      <c r="X959" s="3" t="str">
        <f t="shared" si="125"/>
        <v>8</v>
      </c>
      <c r="Z959" s="14">
        <f t="shared" si="126"/>
        <v>88846.400000000009</v>
      </c>
      <c r="AA959" s="7">
        <f>VLOOKUP(G959,Ma_KH!$A:$R,14,0)</f>
        <v>60</v>
      </c>
      <c r="AD959" s="7" t="str">
        <f>IFERROR(VLOOKUP(J959,'Chuyển Mã'!$B$3:$C$9,2,0),"")</f>
        <v>Tỉnh</v>
      </c>
      <c r="AE959" s="7" t="str">
        <f t="shared" si="119"/>
        <v>Gà muối 500g</v>
      </c>
      <c r="AF959" s="7">
        <f t="shared" si="120"/>
        <v>10</v>
      </c>
    </row>
    <row r="960" spans="1:32" x14ac:dyDescent="0.25">
      <c r="A960" s="11">
        <v>45904</v>
      </c>
      <c r="B960" s="25">
        <v>4176365048</v>
      </c>
      <c r="C960" s="12" t="s">
        <v>7214</v>
      </c>
      <c r="D960" s="16">
        <f t="shared" si="121"/>
        <v>45904</v>
      </c>
      <c r="G960" s="13" t="s">
        <v>7314</v>
      </c>
      <c r="I960" s="13" t="s">
        <v>7551</v>
      </c>
      <c r="J960" s="13" t="s">
        <v>1796</v>
      </c>
      <c r="K960" s="13" t="s">
        <v>35</v>
      </c>
      <c r="L960" s="25" t="str">
        <f>VLOOKUP($K960,TONG_SL!$A:$D,2,0)</f>
        <v>Tai heo muối 200g</v>
      </c>
      <c r="N960" s="25" t="str">
        <f t="shared" si="122"/>
        <v>K-C6</v>
      </c>
      <c r="Q960" s="25" t="str">
        <f>VLOOKUP(K960,TONG_SL!$A:$D,3,0)</f>
        <v>Túi</v>
      </c>
      <c r="R960" s="54">
        <v>10</v>
      </c>
      <c r="T960" s="1">
        <f>VLOOKUP(VLOOKUP(G960,Ma_KH!$A:$R,18,0)&amp;K960,Gia_MB!$A:$F,6,0)</f>
        <v>55595</v>
      </c>
      <c r="U960" s="14">
        <f t="shared" si="124"/>
        <v>555950</v>
      </c>
      <c r="W960" s="64">
        <f t="shared" si="123"/>
        <v>0</v>
      </c>
      <c r="X960" s="3" t="str">
        <f t="shared" si="125"/>
        <v>8</v>
      </c>
      <c r="Z960" s="14">
        <f t="shared" si="126"/>
        <v>44476</v>
      </c>
      <c r="AA960" s="7">
        <f>VLOOKUP(G960,Ma_KH!$A:$R,14,0)</f>
        <v>60</v>
      </c>
      <c r="AD960" s="7" t="str">
        <f>IFERROR(VLOOKUP(J960,'Chuyển Mã'!$B$3:$C$9,2,0),"")</f>
        <v>Tỉnh</v>
      </c>
      <c r="AE960" s="7" t="str">
        <f t="shared" si="119"/>
        <v>Tai heo muối 200g</v>
      </c>
      <c r="AF960" s="7">
        <f t="shared" si="120"/>
        <v>10</v>
      </c>
    </row>
    <row r="961" spans="1:32" x14ac:dyDescent="0.25">
      <c r="A961" s="11">
        <v>45904</v>
      </c>
      <c r="B961" s="25">
        <v>4176365048</v>
      </c>
      <c r="C961" s="12" t="s">
        <v>7214</v>
      </c>
      <c r="D961" s="16">
        <f t="shared" si="121"/>
        <v>45904</v>
      </c>
      <c r="G961" s="13" t="s">
        <v>7314</v>
      </c>
      <c r="I961" s="13" t="s">
        <v>7551</v>
      </c>
      <c r="J961" s="13" t="s">
        <v>1796</v>
      </c>
      <c r="K961" s="13" t="s">
        <v>41</v>
      </c>
      <c r="L961" s="25" t="str">
        <f>VLOOKUP($K961,TONG_SL!$A:$D,2,0)</f>
        <v>Chả nướng 300g</v>
      </c>
      <c r="N961" s="25" t="str">
        <f t="shared" si="122"/>
        <v>K-C6</v>
      </c>
      <c r="Q961" s="25" t="str">
        <f>VLOOKUP(K961,TONG_SL!$A:$D,3,0)</f>
        <v>Túi</v>
      </c>
      <c r="R961" s="54">
        <v>5</v>
      </c>
      <c r="T961" s="1">
        <f>VLOOKUP(VLOOKUP(G961,Ma_KH!$A:$R,18,0)&amp;K961,Gia_MB!$A:$F,6,0)</f>
        <v>70950</v>
      </c>
      <c r="U961" s="14">
        <f t="shared" si="124"/>
        <v>354750</v>
      </c>
      <c r="W961" s="64">
        <f t="shared" si="123"/>
        <v>0</v>
      </c>
      <c r="X961" s="3" t="str">
        <f t="shared" si="125"/>
        <v>8</v>
      </c>
      <c r="Z961" s="14">
        <f t="shared" si="126"/>
        <v>28380</v>
      </c>
      <c r="AA961" s="7">
        <f>VLOOKUP(G961,Ma_KH!$A:$R,14,0)</f>
        <v>60</v>
      </c>
      <c r="AD961" s="7" t="str">
        <f>IFERROR(VLOOKUP(J961,'Chuyển Mã'!$B$3:$C$9,2,0),"")</f>
        <v>Tỉnh</v>
      </c>
      <c r="AE961" s="7" t="str">
        <f t="shared" si="119"/>
        <v>Chả nướng 300g</v>
      </c>
      <c r="AF961" s="7">
        <f t="shared" si="120"/>
        <v>5</v>
      </c>
    </row>
    <row r="962" spans="1:32" x14ac:dyDescent="0.25">
      <c r="A962" s="11">
        <v>45904</v>
      </c>
      <c r="B962" s="25">
        <v>4176365048</v>
      </c>
      <c r="C962" s="12" t="s">
        <v>7214</v>
      </c>
      <c r="D962" s="16">
        <f t="shared" si="121"/>
        <v>45904</v>
      </c>
      <c r="G962" s="13" t="s">
        <v>7314</v>
      </c>
      <c r="I962" s="13" t="s">
        <v>7551</v>
      </c>
      <c r="J962" s="13" t="s">
        <v>1796</v>
      </c>
      <c r="K962" s="13" t="s">
        <v>39</v>
      </c>
      <c r="L962" s="25" t="str">
        <f>VLOOKUP($K962,TONG_SL!$A:$D,2,0)</f>
        <v>Chả cốm 300g</v>
      </c>
      <c r="N962" s="25" t="str">
        <f t="shared" si="122"/>
        <v>K-C6</v>
      </c>
      <c r="Q962" s="25" t="str">
        <f>VLOOKUP(K962,TONG_SL!$A:$D,3,0)</f>
        <v>Túi</v>
      </c>
      <c r="R962" s="54">
        <v>5</v>
      </c>
      <c r="T962" s="1">
        <f>VLOOKUP(VLOOKUP(G962,Ma_KH!$A:$R,18,0)&amp;K962,Gia_MB!$A:$F,6,0)</f>
        <v>74250</v>
      </c>
      <c r="U962" s="14">
        <f t="shared" si="124"/>
        <v>371250</v>
      </c>
      <c r="W962" s="64">
        <f t="shared" si="123"/>
        <v>0</v>
      </c>
      <c r="X962" s="3" t="str">
        <f t="shared" si="125"/>
        <v>8</v>
      </c>
      <c r="Z962" s="14">
        <f t="shared" si="126"/>
        <v>29700</v>
      </c>
      <c r="AA962" s="7">
        <f>VLOOKUP(G962,Ma_KH!$A:$R,14,0)</f>
        <v>60</v>
      </c>
      <c r="AD962" s="7" t="str">
        <f>IFERROR(VLOOKUP(J962,'Chuyển Mã'!$B$3:$C$9,2,0),"")</f>
        <v>Tỉnh</v>
      </c>
      <c r="AE962" s="7" t="str">
        <f t="shared" si="119"/>
        <v>Chả cốm 300g</v>
      </c>
      <c r="AF962" s="7">
        <f t="shared" si="120"/>
        <v>5</v>
      </c>
    </row>
    <row r="963" spans="1:32" x14ac:dyDescent="0.25">
      <c r="A963" s="11">
        <v>45904</v>
      </c>
      <c r="B963" s="25">
        <v>4176365048</v>
      </c>
      <c r="C963" s="12" t="s">
        <v>7214</v>
      </c>
      <c r="D963" s="16">
        <f t="shared" si="121"/>
        <v>45904</v>
      </c>
      <c r="G963" s="13" t="s">
        <v>7314</v>
      </c>
      <c r="I963" s="13" t="s">
        <v>7551</v>
      </c>
      <c r="J963" s="13" t="s">
        <v>1796</v>
      </c>
      <c r="K963" s="13" t="s">
        <v>32</v>
      </c>
      <c r="L963" s="25" t="str">
        <f>VLOOKUP($K963,TONG_SL!$A:$D,2,0)</f>
        <v>Giò Tai Lưỡi Xào 250</v>
      </c>
      <c r="N963" s="25" t="str">
        <f t="shared" si="122"/>
        <v>K-C6</v>
      </c>
      <c r="Q963" s="25" t="str">
        <f>VLOOKUP(K963,TONG_SL!$A:$D,3,0)</f>
        <v>Túi</v>
      </c>
      <c r="R963" s="54">
        <v>10</v>
      </c>
      <c r="T963" s="1">
        <f>VLOOKUP(VLOOKUP(G963,Ma_KH!$A:$R,18,0)&amp;K963,Gia_MB!$A:$F,6,0)</f>
        <v>50183</v>
      </c>
      <c r="U963" s="14">
        <f t="shared" si="124"/>
        <v>501830</v>
      </c>
      <c r="W963" s="64">
        <f t="shared" si="123"/>
        <v>0</v>
      </c>
      <c r="X963" s="3" t="str">
        <f t="shared" si="125"/>
        <v>8</v>
      </c>
      <c r="Z963" s="14">
        <f t="shared" si="126"/>
        <v>40146.400000000001</v>
      </c>
      <c r="AA963" s="7">
        <f>VLOOKUP(G963,Ma_KH!$A:$R,14,0)</f>
        <v>60</v>
      </c>
      <c r="AD963" s="7" t="str">
        <f>IFERROR(VLOOKUP(J963,'Chuyển Mã'!$B$3:$C$9,2,0),"")</f>
        <v>Tỉnh</v>
      </c>
      <c r="AE963" s="7" t="str">
        <f t="shared" ref="AE963:AE1026" si="127">IFERROR(L963,"")</f>
        <v>Giò Tai Lưỡi Xào 250</v>
      </c>
      <c r="AF963" s="7">
        <f t="shared" ref="AF963:AF1026" si="128">R963</f>
        <v>10</v>
      </c>
    </row>
    <row r="964" spans="1:32" x14ac:dyDescent="0.25">
      <c r="A964" s="11">
        <v>45904</v>
      </c>
      <c r="B964" s="25">
        <v>4176365048</v>
      </c>
      <c r="C964" s="12" t="s">
        <v>7214</v>
      </c>
      <c r="D964" s="16">
        <f t="shared" ref="D964:D1027" si="129">IF(A964="","",A964)</f>
        <v>45904</v>
      </c>
      <c r="G964" s="13" t="s">
        <v>7314</v>
      </c>
      <c r="I964" s="13" t="s">
        <v>7551</v>
      </c>
      <c r="J964" s="13" t="s">
        <v>1796</v>
      </c>
      <c r="K964" s="13" t="s">
        <v>27</v>
      </c>
      <c r="L964" s="25" t="str">
        <f>VLOOKUP($K964,TONG_SL!$A:$D,2,0)</f>
        <v>Chân giò heo muối 300g</v>
      </c>
      <c r="N964" s="25" t="str">
        <f t="shared" si="122"/>
        <v>K-C6</v>
      </c>
      <c r="Q964" s="25" t="str">
        <f>VLOOKUP(K964,TONG_SL!$A:$D,3,0)</f>
        <v>Túi</v>
      </c>
      <c r="R964" s="54">
        <v>10</v>
      </c>
      <c r="T964" s="1">
        <f>VLOOKUP(VLOOKUP(G964,Ma_KH!$A:$R,18,0)&amp;K964,Gia_MB!$A:$F,6,0)</f>
        <v>73431</v>
      </c>
      <c r="U964" s="14">
        <f t="shared" si="124"/>
        <v>734310</v>
      </c>
      <c r="W964" s="64">
        <f t="shared" si="123"/>
        <v>0</v>
      </c>
      <c r="X964" s="3" t="str">
        <f t="shared" si="125"/>
        <v>8</v>
      </c>
      <c r="Z964" s="14">
        <f t="shared" si="126"/>
        <v>58744.800000000003</v>
      </c>
      <c r="AA964" s="7">
        <f>VLOOKUP(G964,Ma_KH!$A:$R,14,0)</f>
        <v>60</v>
      </c>
      <c r="AD964" s="7" t="str">
        <f>IFERROR(VLOOKUP(J964,'Chuyển Mã'!$B$3:$C$9,2,0),"")</f>
        <v>Tỉnh</v>
      </c>
      <c r="AE964" s="7" t="str">
        <f t="shared" si="127"/>
        <v>Chân giò heo muối 300g</v>
      </c>
      <c r="AF964" s="7">
        <f t="shared" si="128"/>
        <v>10</v>
      </c>
    </row>
    <row r="965" spans="1:32" x14ac:dyDescent="0.25">
      <c r="A965" s="11">
        <v>45904</v>
      </c>
      <c r="B965" s="25">
        <v>4176605723</v>
      </c>
      <c r="C965" s="12" t="s">
        <v>7214</v>
      </c>
      <c r="D965" s="16">
        <f t="shared" si="129"/>
        <v>45904</v>
      </c>
      <c r="G965" s="13" t="s">
        <v>7314</v>
      </c>
      <c r="I965" s="25" t="s">
        <v>8983</v>
      </c>
      <c r="J965" s="13" t="s">
        <v>1796</v>
      </c>
      <c r="K965" s="13" t="s">
        <v>30</v>
      </c>
      <c r="L965" s="25" t="str">
        <f>VLOOKUP($K965,TONG_SL!$A:$D,2,0)</f>
        <v>Gà muối 500g</v>
      </c>
      <c r="N965" s="25" t="str">
        <f t="shared" ref="N965:N1028" si="130">IF($B965&lt;&gt;"","K-C6","")</f>
        <v>K-C6</v>
      </c>
      <c r="Q965" s="25" t="str">
        <f>VLOOKUP(K965,TONG_SL!$A:$D,3,0)</f>
        <v>Túi</v>
      </c>
      <c r="R965" s="54">
        <v>10</v>
      </c>
      <c r="T965" s="1">
        <f>VLOOKUP(VLOOKUP(G965,Ma_KH!$A:$R,18,0)&amp;K965,Gia_MB!$A:$F,6,0)</f>
        <v>111058</v>
      </c>
      <c r="U965" s="14">
        <f t="shared" si="124"/>
        <v>1110580</v>
      </c>
      <c r="W965" s="64">
        <f t="shared" ref="W965:W1028" si="131">U965*V965</f>
        <v>0</v>
      </c>
      <c r="X965" s="3" t="str">
        <f t="shared" si="125"/>
        <v>8</v>
      </c>
      <c r="Z965" s="14">
        <f t="shared" si="126"/>
        <v>88846.400000000009</v>
      </c>
      <c r="AA965" s="7">
        <f>VLOOKUP(G965,Ma_KH!$A:$R,14,0)</f>
        <v>60</v>
      </c>
      <c r="AD965" s="7" t="str">
        <f>IFERROR(VLOOKUP(J965,'Chuyển Mã'!$B$3:$C$9,2,0),"")</f>
        <v>Tỉnh</v>
      </c>
      <c r="AE965" s="7" t="str">
        <f t="shared" si="127"/>
        <v>Gà muối 500g</v>
      </c>
      <c r="AF965" s="7">
        <f t="shared" si="128"/>
        <v>10</v>
      </c>
    </row>
    <row r="966" spans="1:32" x14ac:dyDescent="0.25">
      <c r="A966" s="11">
        <v>45904</v>
      </c>
      <c r="B966" s="25">
        <v>4176605723</v>
      </c>
      <c r="C966" s="12" t="s">
        <v>7214</v>
      </c>
      <c r="D966" s="16">
        <f t="shared" si="129"/>
        <v>45904</v>
      </c>
      <c r="G966" s="13" t="s">
        <v>7314</v>
      </c>
      <c r="I966" s="25" t="s">
        <v>8983</v>
      </c>
      <c r="J966" s="13" t="s">
        <v>1796</v>
      </c>
      <c r="K966" s="13" t="s">
        <v>27</v>
      </c>
      <c r="L966" s="25" t="str">
        <f>VLOOKUP($K966,TONG_SL!$A:$D,2,0)</f>
        <v>Chân giò heo muối 300g</v>
      </c>
      <c r="N966" s="25" t="str">
        <f t="shared" si="130"/>
        <v>K-C6</v>
      </c>
      <c r="Q966" s="25" t="str">
        <f>VLOOKUP(K966,TONG_SL!$A:$D,3,0)</f>
        <v>Túi</v>
      </c>
      <c r="R966" s="54">
        <v>10</v>
      </c>
      <c r="T966" s="1">
        <f>VLOOKUP(VLOOKUP(G966,Ma_KH!$A:$R,18,0)&amp;K966,Gia_MB!$A:$F,6,0)</f>
        <v>73431</v>
      </c>
      <c r="U966" s="14">
        <f t="shared" si="124"/>
        <v>734310</v>
      </c>
      <c r="W966" s="64">
        <f t="shared" si="131"/>
        <v>0</v>
      </c>
      <c r="X966" s="3" t="str">
        <f t="shared" si="125"/>
        <v>8</v>
      </c>
      <c r="Z966" s="14">
        <f t="shared" si="126"/>
        <v>58744.800000000003</v>
      </c>
      <c r="AA966" s="7">
        <f>VLOOKUP(G966,Ma_KH!$A:$R,14,0)</f>
        <v>60</v>
      </c>
      <c r="AD966" s="7" t="str">
        <f>IFERROR(VLOOKUP(J966,'Chuyển Mã'!$B$3:$C$9,2,0),"")</f>
        <v>Tỉnh</v>
      </c>
      <c r="AE966" s="7" t="str">
        <f t="shared" si="127"/>
        <v>Chân giò heo muối 300g</v>
      </c>
      <c r="AF966" s="7">
        <f t="shared" si="128"/>
        <v>10</v>
      </c>
    </row>
    <row r="967" spans="1:32" x14ac:dyDescent="0.25">
      <c r="A967" s="11">
        <v>45904</v>
      </c>
      <c r="B967" s="25">
        <v>4176605723</v>
      </c>
      <c r="C967" s="12" t="s">
        <v>7214</v>
      </c>
      <c r="D967" s="16">
        <f t="shared" si="129"/>
        <v>45904</v>
      </c>
      <c r="G967" s="13" t="s">
        <v>7314</v>
      </c>
      <c r="I967" s="25" t="s">
        <v>8983</v>
      </c>
      <c r="J967" s="13" t="s">
        <v>1796</v>
      </c>
      <c r="K967" s="13" t="s">
        <v>32</v>
      </c>
      <c r="L967" s="25" t="str">
        <f>VLOOKUP($K967,TONG_SL!$A:$D,2,0)</f>
        <v>Giò Tai Lưỡi Xào 250</v>
      </c>
      <c r="N967" s="25" t="str">
        <f t="shared" si="130"/>
        <v>K-C6</v>
      </c>
      <c r="Q967" s="25" t="str">
        <f>VLOOKUP(K967,TONG_SL!$A:$D,3,0)</f>
        <v>Túi</v>
      </c>
      <c r="R967" s="54">
        <v>5</v>
      </c>
      <c r="T967" s="1">
        <f>VLOOKUP(VLOOKUP(G967,Ma_KH!$A:$R,18,0)&amp;K967,Gia_MB!$A:$F,6,0)</f>
        <v>50183</v>
      </c>
      <c r="U967" s="14">
        <f t="shared" si="124"/>
        <v>250915</v>
      </c>
      <c r="W967" s="64">
        <f t="shared" si="131"/>
        <v>0</v>
      </c>
      <c r="X967" s="3" t="str">
        <f t="shared" si="125"/>
        <v>8</v>
      </c>
      <c r="Z967" s="14">
        <f t="shared" si="126"/>
        <v>20073.2</v>
      </c>
      <c r="AA967" s="7">
        <f>VLOOKUP(G967,Ma_KH!$A:$R,14,0)</f>
        <v>60</v>
      </c>
      <c r="AD967" s="7" t="str">
        <f>IFERROR(VLOOKUP(J967,'Chuyển Mã'!$B$3:$C$9,2,0),"")</f>
        <v>Tỉnh</v>
      </c>
      <c r="AE967" s="7" t="str">
        <f t="shared" si="127"/>
        <v>Giò Tai Lưỡi Xào 250</v>
      </c>
      <c r="AF967" s="7">
        <f t="shared" si="128"/>
        <v>5</v>
      </c>
    </row>
    <row r="968" spans="1:32" x14ac:dyDescent="0.25">
      <c r="A968" s="11">
        <v>45904</v>
      </c>
      <c r="B968" s="25">
        <v>4176605723</v>
      </c>
      <c r="C968" s="12" t="s">
        <v>7214</v>
      </c>
      <c r="D968" s="16">
        <f t="shared" si="129"/>
        <v>45904</v>
      </c>
      <c r="G968" s="13" t="s">
        <v>7314</v>
      </c>
      <c r="I968" s="25" t="s">
        <v>8983</v>
      </c>
      <c r="J968" s="13" t="s">
        <v>1796</v>
      </c>
      <c r="K968" s="13" t="s">
        <v>51</v>
      </c>
      <c r="L968" s="25" t="str">
        <f>VLOOKUP($K968,TONG_SL!$A:$D,2,0)</f>
        <v>Mọc Nấm Hương 250g</v>
      </c>
      <c r="N968" s="25" t="str">
        <f t="shared" si="130"/>
        <v>K-C6</v>
      </c>
      <c r="Q968" s="25" t="str">
        <f>VLOOKUP(K968,TONG_SL!$A:$D,3,0)</f>
        <v>Túi</v>
      </c>
      <c r="R968" s="54">
        <v>5</v>
      </c>
      <c r="T968" s="1">
        <f>VLOOKUP(VLOOKUP(G968,Ma_KH!$A:$R,18,0)&amp;K968,Gia_MB!$A:$F,6,0)</f>
        <v>46000</v>
      </c>
      <c r="U968" s="14">
        <f t="shared" si="124"/>
        <v>230000</v>
      </c>
      <c r="W968" s="64">
        <f t="shared" si="131"/>
        <v>0</v>
      </c>
      <c r="X968" s="3" t="str">
        <f t="shared" si="125"/>
        <v>8</v>
      </c>
      <c r="Z968" s="14">
        <f t="shared" si="126"/>
        <v>18400</v>
      </c>
      <c r="AA968" s="7">
        <f>VLOOKUP(G968,Ma_KH!$A:$R,14,0)</f>
        <v>60</v>
      </c>
      <c r="AD968" s="7" t="str">
        <f>IFERROR(VLOOKUP(J968,'Chuyển Mã'!$B$3:$C$9,2,0),"")</f>
        <v>Tỉnh</v>
      </c>
      <c r="AE968" s="7" t="str">
        <f t="shared" si="127"/>
        <v>Mọc Nấm Hương 250g</v>
      </c>
      <c r="AF968" s="7">
        <f t="shared" si="128"/>
        <v>5</v>
      </c>
    </row>
    <row r="969" spans="1:32" x14ac:dyDescent="0.25">
      <c r="A969" s="11">
        <v>45904</v>
      </c>
      <c r="B969" s="25">
        <v>4176605723</v>
      </c>
      <c r="C969" s="12" t="s">
        <v>7214</v>
      </c>
      <c r="D969" s="16">
        <f t="shared" si="129"/>
        <v>45904</v>
      </c>
      <c r="G969" s="13" t="s">
        <v>7314</v>
      </c>
      <c r="I969" s="25" t="s">
        <v>8983</v>
      </c>
      <c r="J969" s="13" t="s">
        <v>1796</v>
      </c>
      <c r="K969" s="13" t="s">
        <v>39</v>
      </c>
      <c r="L969" s="25" t="str">
        <f>VLOOKUP($K969,TONG_SL!$A:$D,2,0)</f>
        <v>Chả cốm 300g</v>
      </c>
      <c r="N969" s="25" t="str">
        <f t="shared" si="130"/>
        <v>K-C6</v>
      </c>
      <c r="Q969" s="25" t="str">
        <f>VLOOKUP(K969,TONG_SL!$A:$D,3,0)</f>
        <v>Túi</v>
      </c>
      <c r="R969" s="54">
        <v>5</v>
      </c>
      <c r="T969" s="1">
        <f>VLOOKUP(VLOOKUP(G969,Ma_KH!$A:$R,18,0)&amp;K969,Gia_MB!$A:$F,6,0)</f>
        <v>74250</v>
      </c>
      <c r="U969" s="14">
        <f t="shared" si="124"/>
        <v>371250</v>
      </c>
      <c r="W969" s="64">
        <f t="shared" si="131"/>
        <v>0</v>
      </c>
      <c r="X969" s="3" t="str">
        <f t="shared" si="125"/>
        <v>8</v>
      </c>
      <c r="Z969" s="14">
        <f t="shared" si="126"/>
        <v>29700</v>
      </c>
      <c r="AA969" s="7">
        <f>VLOOKUP(G969,Ma_KH!$A:$R,14,0)</f>
        <v>60</v>
      </c>
      <c r="AD969" s="7" t="str">
        <f>IFERROR(VLOOKUP(J969,'Chuyển Mã'!$B$3:$C$9,2,0),"")</f>
        <v>Tỉnh</v>
      </c>
      <c r="AE969" s="7" t="str">
        <f t="shared" si="127"/>
        <v>Chả cốm 300g</v>
      </c>
      <c r="AF969" s="7">
        <f t="shared" si="128"/>
        <v>5</v>
      </c>
    </row>
    <row r="970" spans="1:32" x14ac:dyDescent="0.25">
      <c r="A970" s="11">
        <v>45904</v>
      </c>
      <c r="B970" s="25">
        <v>4176000849</v>
      </c>
      <c r="C970" s="12" t="s">
        <v>7214</v>
      </c>
      <c r="D970" s="16">
        <f t="shared" si="129"/>
        <v>45904</v>
      </c>
      <c r="G970" s="13" t="s">
        <v>7314</v>
      </c>
      <c r="I970" s="13" t="s">
        <v>7552</v>
      </c>
      <c r="J970" s="13" t="s">
        <v>1796</v>
      </c>
      <c r="K970" s="13" t="s">
        <v>51</v>
      </c>
      <c r="L970" s="25" t="str">
        <f>VLOOKUP($K970,TONG_SL!$A:$D,2,0)</f>
        <v>Mọc Nấm Hương 250g</v>
      </c>
      <c r="N970" s="25" t="str">
        <f t="shared" si="130"/>
        <v>K-C6</v>
      </c>
      <c r="Q970" s="25" t="str">
        <f>VLOOKUP(K970,TONG_SL!$A:$D,3,0)</f>
        <v>Túi</v>
      </c>
      <c r="R970" s="54">
        <v>5</v>
      </c>
      <c r="T970" s="1">
        <f>VLOOKUP(VLOOKUP(G970,Ma_KH!$A:$R,18,0)&amp;K970,Gia_MB!$A:$F,6,0)</f>
        <v>46000</v>
      </c>
      <c r="U970" s="14">
        <f t="shared" si="124"/>
        <v>230000</v>
      </c>
      <c r="W970" s="64">
        <f t="shared" si="131"/>
        <v>0</v>
      </c>
      <c r="X970" s="3" t="str">
        <f t="shared" si="125"/>
        <v>8</v>
      </c>
      <c r="Z970" s="14">
        <f t="shared" si="126"/>
        <v>18400</v>
      </c>
      <c r="AA970" s="7">
        <f>VLOOKUP(G970,Ma_KH!$A:$R,14,0)</f>
        <v>60</v>
      </c>
      <c r="AD970" s="7" t="str">
        <f>IFERROR(VLOOKUP(J970,'Chuyển Mã'!$B$3:$C$9,2,0),"")</f>
        <v>Tỉnh</v>
      </c>
      <c r="AE970" s="7" t="str">
        <f t="shared" si="127"/>
        <v>Mọc Nấm Hương 250g</v>
      </c>
      <c r="AF970" s="7">
        <f t="shared" si="128"/>
        <v>5</v>
      </c>
    </row>
    <row r="971" spans="1:32" x14ac:dyDescent="0.25">
      <c r="A971" s="11">
        <v>45904</v>
      </c>
      <c r="B971" s="25">
        <v>4176000849</v>
      </c>
      <c r="C971" s="12" t="s">
        <v>7214</v>
      </c>
      <c r="D971" s="16">
        <f t="shared" si="129"/>
        <v>45904</v>
      </c>
      <c r="G971" s="13" t="s">
        <v>7314</v>
      </c>
      <c r="I971" s="13" t="s">
        <v>7552</v>
      </c>
      <c r="J971" s="13" t="s">
        <v>1796</v>
      </c>
      <c r="K971" s="13" t="s">
        <v>27</v>
      </c>
      <c r="L971" s="25" t="str">
        <f>VLOOKUP($K971,TONG_SL!$A:$D,2,0)</f>
        <v>Chân giò heo muối 300g</v>
      </c>
      <c r="N971" s="25" t="str">
        <f t="shared" si="130"/>
        <v>K-C6</v>
      </c>
      <c r="Q971" s="25" t="str">
        <f>VLOOKUP(K971,TONG_SL!$A:$D,3,0)</f>
        <v>Túi</v>
      </c>
      <c r="R971" s="54">
        <v>15</v>
      </c>
      <c r="T971" s="1">
        <f>VLOOKUP(VLOOKUP(G971,Ma_KH!$A:$R,18,0)&amp;K971,Gia_MB!$A:$F,6,0)</f>
        <v>73431</v>
      </c>
      <c r="U971" s="14">
        <f t="shared" si="124"/>
        <v>1101465</v>
      </c>
      <c r="W971" s="64">
        <f t="shared" si="131"/>
        <v>0</v>
      </c>
      <c r="X971" s="3" t="str">
        <f t="shared" si="125"/>
        <v>8</v>
      </c>
      <c r="Z971" s="14">
        <f t="shared" si="126"/>
        <v>88117.2</v>
      </c>
      <c r="AA971" s="7">
        <f>VLOOKUP(G971,Ma_KH!$A:$R,14,0)</f>
        <v>60</v>
      </c>
      <c r="AD971" s="7" t="str">
        <f>IFERROR(VLOOKUP(J971,'Chuyển Mã'!$B$3:$C$9,2,0),"")</f>
        <v>Tỉnh</v>
      </c>
      <c r="AE971" s="7" t="str">
        <f t="shared" si="127"/>
        <v>Chân giò heo muối 300g</v>
      </c>
      <c r="AF971" s="7">
        <f t="shared" si="128"/>
        <v>15</v>
      </c>
    </row>
    <row r="972" spans="1:32" x14ac:dyDescent="0.25">
      <c r="A972" s="11">
        <v>45904</v>
      </c>
      <c r="B972" s="25">
        <v>4176000849</v>
      </c>
      <c r="C972" s="12" t="s">
        <v>7214</v>
      </c>
      <c r="D972" s="16">
        <f t="shared" si="129"/>
        <v>45904</v>
      </c>
      <c r="G972" s="13" t="s">
        <v>7314</v>
      </c>
      <c r="I972" s="13" t="s">
        <v>7552</v>
      </c>
      <c r="J972" s="13" t="s">
        <v>1796</v>
      </c>
      <c r="K972" s="13" t="s">
        <v>35</v>
      </c>
      <c r="L972" s="25" t="str">
        <f>VLOOKUP($K972,TONG_SL!$A:$D,2,0)</f>
        <v>Tai heo muối 200g</v>
      </c>
      <c r="N972" s="25" t="str">
        <f t="shared" si="130"/>
        <v>K-C6</v>
      </c>
      <c r="Q972" s="25" t="str">
        <f>VLOOKUP(K972,TONG_SL!$A:$D,3,0)</f>
        <v>Túi</v>
      </c>
      <c r="R972" s="54">
        <v>10</v>
      </c>
      <c r="T972" s="1">
        <f>VLOOKUP(VLOOKUP(G972,Ma_KH!$A:$R,18,0)&amp;K972,Gia_MB!$A:$F,6,0)</f>
        <v>55595</v>
      </c>
      <c r="U972" s="14">
        <f t="shared" si="124"/>
        <v>555950</v>
      </c>
      <c r="W972" s="64">
        <f t="shared" si="131"/>
        <v>0</v>
      </c>
      <c r="X972" s="3" t="str">
        <f t="shared" si="125"/>
        <v>8</v>
      </c>
      <c r="Z972" s="14">
        <f t="shared" si="126"/>
        <v>44476</v>
      </c>
      <c r="AA972" s="7">
        <f>VLOOKUP(G972,Ma_KH!$A:$R,14,0)</f>
        <v>60</v>
      </c>
      <c r="AD972" s="7" t="str">
        <f>IFERROR(VLOOKUP(J972,'Chuyển Mã'!$B$3:$C$9,2,0),"")</f>
        <v>Tỉnh</v>
      </c>
      <c r="AE972" s="7" t="str">
        <f t="shared" si="127"/>
        <v>Tai heo muối 200g</v>
      </c>
      <c r="AF972" s="7">
        <f t="shared" si="128"/>
        <v>10</v>
      </c>
    </row>
    <row r="973" spans="1:32" x14ac:dyDescent="0.25">
      <c r="A973" s="11">
        <v>45904</v>
      </c>
      <c r="B973" s="25">
        <v>4176000849</v>
      </c>
      <c r="C973" s="12" t="s">
        <v>7214</v>
      </c>
      <c r="D973" s="16">
        <f t="shared" si="129"/>
        <v>45904</v>
      </c>
      <c r="G973" s="13" t="s">
        <v>7314</v>
      </c>
      <c r="I973" s="13" t="s">
        <v>7552</v>
      </c>
      <c r="J973" s="13" t="s">
        <v>1796</v>
      </c>
      <c r="K973" s="13" t="s">
        <v>30</v>
      </c>
      <c r="L973" s="25" t="str">
        <f>VLOOKUP($K973,TONG_SL!$A:$D,2,0)</f>
        <v>Gà muối 500g</v>
      </c>
      <c r="N973" s="25" t="str">
        <f t="shared" si="130"/>
        <v>K-C6</v>
      </c>
      <c r="Q973" s="25" t="str">
        <f>VLOOKUP(K973,TONG_SL!$A:$D,3,0)</f>
        <v>Túi</v>
      </c>
      <c r="R973" s="54">
        <v>10</v>
      </c>
      <c r="T973" s="1">
        <f>VLOOKUP(VLOOKUP(G973,Ma_KH!$A:$R,18,0)&amp;K973,Gia_MB!$A:$F,6,0)</f>
        <v>111058</v>
      </c>
      <c r="U973" s="14">
        <f t="shared" si="124"/>
        <v>1110580</v>
      </c>
      <c r="W973" s="64">
        <f t="shared" si="131"/>
        <v>0</v>
      </c>
      <c r="X973" s="3" t="str">
        <f t="shared" si="125"/>
        <v>8</v>
      </c>
      <c r="Z973" s="14">
        <f t="shared" si="126"/>
        <v>88846.400000000009</v>
      </c>
      <c r="AA973" s="7">
        <f>VLOOKUP(G973,Ma_KH!$A:$R,14,0)</f>
        <v>60</v>
      </c>
      <c r="AD973" s="7" t="str">
        <f>IFERROR(VLOOKUP(J973,'Chuyển Mã'!$B$3:$C$9,2,0),"")</f>
        <v>Tỉnh</v>
      </c>
      <c r="AE973" s="7" t="str">
        <f t="shared" si="127"/>
        <v>Gà muối 500g</v>
      </c>
      <c r="AF973" s="7">
        <f t="shared" si="128"/>
        <v>10</v>
      </c>
    </row>
    <row r="974" spans="1:32" x14ac:dyDescent="0.25">
      <c r="A974" s="11">
        <v>45904</v>
      </c>
      <c r="B974" s="25">
        <v>4176000849</v>
      </c>
      <c r="C974" s="12" t="s">
        <v>7214</v>
      </c>
      <c r="D974" s="16">
        <f t="shared" si="129"/>
        <v>45904</v>
      </c>
      <c r="G974" s="13" t="s">
        <v>7314</v>
      </c>
      <c r="I974" s="13" t="s">
        <v>7552</v>
      </c>
      <c r="J974" s="13" t="s">
        <v>1796</v>
      </c>
      <c r="K974" s="13" t="s">
        <v>32</v>
      </c>
      <c r="L974" s="25" t="str">
        <f>VLOOKUP($K974,TONG_SL!$A:$D,2,0)</f>
        <v>Giò Tai Lưỡi Xào 250</v>
      </c>
      <c r="N974" s="25" t="str">
        <f t="shared" si="130"/>
        <v>K-C6</v>
      </c>
      <c r="Q974" s="25" t="str">
        <f>VLOOKUP(K974,TONG_SL!$A:$D,3,0)</f>
        <v>Túi</v>
      </c>
      <c r="R974" s="54">
        <v>10</v>
      </c>
      <c r="T974" s="1">
        <f>VLOOKUP(VLOOKUP(G974,Ma_KH!$A:$R,18,0)&amp;K974,Gia_MB!$A:$F,6,0)</f>
        <v>50183</v>
      </c>
      <c r="U974" s="14">
        <f t="shared" ref="U974:U1037" si="132">T974*R974</f>
        <v>501830</v>
      </c>
      <c r="W974" s="64">
        <f t="shared" si="131"/>
        <v>0</v>
      </c>
      <c r="X974" s="3" t="str">
        <f t="shared" ref="X974:X1037" si="133">IF(B974&lt;&gt;"","8","0")</f>
        <v>8</v>
      </c>
      <c r="Z974" s="14">
        <f t="shared" ref="Z974:Z1037" si="134">U974*X974%</f>
        <v>40146.400000000001</v>
      </c>
      <c r="AA974" s="7">
        <f>VLOOKUP(G974,Ma_KH!$A:$R,14,0)</f>
        <v>60</v>
      </c>
      <c r="AD974" s="7" t="str">
        <f>IFERROR(VLOOKUP(J974,'Chuyển Mã'!$B$3:$C$9,2,0),"")</f>
        <v>Tỉnh</v>
      </c>
      <c r="AE974" s="7" t="str">
        <f t="shared" si="127"/>
        <v>Giò Tai Lưỡi Xào 250</v>
      </c>
      <c r="AF974" s="7">
        <f t="shared" si="128"/>
        <v>10</v>
      </c>
    </row>
    <row r="975" spans="1:32" x14ac:dyDescent="0.25">
      <c r="A975" s="11">
        <v>45904</v>
      </c>
      <c r="B975" s="25">
        <v>4176357636</v>
      </c>
      <c r="C975" s="12" t="s">
        <v>7214</v>
      </c>
      <c r="D975" s="16">
        <f t="shared" si="129"/>
        <v>45904</v>
      </c>
      <c r="G975" s="13" t="s">
        <v>7321</v>
      </c>
      <c r="I975" s="13" t="s">
        <v>7553</v>
      </c>
      <c r="J975" s="13" t="s">
        <v>1796</v>
      </c>
      <c r="K975" s="13" t="s">
        <v>32</v>
      </c>
      <c r="L975" s="25" t="str">
        <f>VLOOKUP($K975,TONG_SL!$A:$D,2,0)</f>
        <v>Giò Tai Lưỡi Xào 250</v>
      </c>
      <c r="N975" s="25" t="str">
        <f t="shared" si="130"/>
        <v>K-C6</v>
      </c>
      <c r="Q975" s="25" t="str">
        <f>VLOOKUP(K975,TONG_SL!$A:$D,3,0)</f>
        <v>Túi</v>
      </c>
      <c r="R975" s="54">
        <v>5</v>
      </c>
      <c r="T975" s="1">
        <f>VLOOKUP(VLOOKUP(G975,Ma_KH!$A:$R,18,0)&amp;K975,Gia_MB!$A:$F,6,0)</f>
        <v>50183</v>
      </c>
      <c r="U975" s="14">
        <f t="shared" si="132"/>
        <v>250915</v>
      </c>
      <c r="W975" s="64">
        <f t="shared" si="131"/>
        <v>0</v>
      </c>
      <c r="X975" s="3" t="str">
        <f t="shared" si="133"/>
        <v>8</v>
      </c>
      <c r="Z975" s="14">
        <f t="shared" si="134"/>
        <v>20073.2</v>
      </c>
      <c r="AA975" s="7">
        <f>VLOOKUP(G975,Ma_KH!$A:$R,14,0)</f>
        <v>60</v>
      </c>
      <c r="AD975" s="7" t="str">
        <f>IFERROR(VLOOKUP(J975,'Chuyển Mã'!$B$3:$C$9,2,0),"")</f>
        <v>Tỉnh</v>
      </c>
      <c r="AE975" s="7" t="str">
        <f t="shared" si="127"/>
        <v>Giò Tai Lưỡi Xào 250</v>
      </c>
      <c r="AF975" s="7">
        <f t="shared" si="128"/>
        <v>5</v>
      </c>
    </row>
    <row r="976" spans="1:32" x14ac:dyDescent="0.25">
      <c r="A976" s="11">
        <v>45904</v>
      </c>
      <c r="B976" s="25">
        <v>4176357636</v>
      </c>
      <c r="C976" s="12" t="s">
        <v>7214</v>
      </c>
      <c r="D976" s="16">
        <f t="shared" si="129"/>
        <v>45904</v>
      </c>
      <c r="G976" s="13" t="s">
        <v>7321</v>
      </c>
      <c r="I976" s="13" t="s">
        <v>7553</v>
      </c>
      <c r="J976" s="13" t="s">
        <v>1796</v>
      </c>
      <c r="K976" s="13" t="s">
        <v>51</v>
      </c>
      <c r="L976" s="25" t="str">
        <f>VLOOKUP($K976,TONG_SL!$A:$D,2,0)</f>
        <v>Mọc Nấm Hương 250g</v>
      </c>
      <c r="N976" s="25" t="str">
        <f t="shared" si="130"/>
        <v>K-C6</v>
      </c>
      <c r="Q976" s="25" t="str">
        <f>VLOOKUP(K976,TONG_SL!$A:$D,3,0)</f>
        <v>Túi</v>
      </c>
      <c r="R976" s="54">
        <v>10</v>
      </c>
      <c r="T976" s="1">
        <f>VLOOKUP(VLOOKUP(G976,Ma_KH!$A:$R,18,0)&amp;K976,Gia_MB!$A:$F,6,0)</f>
        <v>46000</v>
      </c>
      <c r="U976" s="14">
        <f t="shared" si="132"/>
        <v>460000</v>
      </c>
      <c r="W976" s="64">
        <f t="shared" si="131"/>
        <v>0</v>
      </c>
      <c r="X976" s="3" t="str">
        <f t="shared" si="133"/>
        <v>8</v>
      </c>
      <c r="Z976" s="14">
        <f t="shared" si="134"/>
        <v>36800</v>
      </c>
      <c r="AA976" s="7">
        <f>VLOOKUP(G976,Ma_KH!$A:$R,14,0)</f>
        <v>60</v>
      </c>
      <c r="AD976" s="7" t="str">
        <f>IFERROR(VLOOKUP(J976,'Chuyển Mã'!$B$3:$C$9,2,0),"")</f>
        <v>Tỉnh</v>
      </c>
      <c r="AE976" s="7" t="str">
        <f t="shared" si="127"/>
        <v>Mọc Nấm Hương 250g</v>
      </c>
      <c r="AF976" s="7">
        <f t="shared" si="128"/>
        <v>10</v>
      </c>
    </row>
    <row r="977" spans="1:32" x14ac:dyDescent="0.25">
      <c r="A977" s="11">
        <v>45904</v>
      </c>
      <c r="B977" s="25">
        <v>4176357636</v>
      </c>
      <c r="C977" s="12" t="s">
        <v>7214</v>
      </c>
      <c r="D977" s="16">
        <f t="shared" si="129"/>
        <v>45904</v>
      </c>
      <c r="G977" s="13" t="s">
        <v>7321</v>
      </c>
      <c r="I977" s="13" t="s">
        <v>7553</v>
      </c>
      <c r="J977" s="13" t="s">
        <v>1796</v>
      </c>
      <c r="K977" s="13" t="s">
        <v>30</v>
      </c>
      <c r="L977" s="25" t="str">
        <f>VLOOKUP($K977,TONG_SL!$A:$D,2,0)</f>
        <v>Gà muối 500g</v>
      </c>
      <c r="N977" s="25" t="str">
        <f t="shared" si="130"/>
        <v>K-C6</v>
      </c>
      <c r="Q977" s="25" t="str">
        <f>VLOOKUP(K977,TONG_SL!$A:$D,3,0)</f>
        <v>Túi</v>
      </c>
      <c r="R977" s="54">
        <v>10</v>
      </c>
      <c r="T977" s="1">
        <f>VLOOKUP(VLOOKUP(G977,Ma_KH!$A:$R,18,0)&amp;K977,Gia_MB!$A:$F,6,0)</f>
        <v>111058</v>
      </c>
      <c r="U977" s="14">
        <f t="shared" si="132"/>
        <v>1110580</v>
      </c>
      <c r="W977" s="64">
        <f t="shared" si="131"/>
        <v>0</v>
      </c>
      <c r="X977" s="3" t="str">
        <f t="shared" si="133"/>
        <v>8</v>
      </c>
      <c r="Z977" s="14">
        <f t="shared" si="134"/>
        <v>88846.400000000009</v>
      </c>
      <c r="AA977" s="7">
        <f>VLOOKUP(G977,Ma_KH!$A:$R,14,0)</f>
        <v>60</v>
      </c>
      <c r="AD977" s="7" t="str">
        <f>IFERROR(VLOOKUP(J977,'Chuyển Mã'!$B$3:$C$9,2,0),"")</f>
        <v>Tỉnh</v>
      </c>
      <c r="AE977" s="7" t="str">
        <f t="shared" si="127"/>
        <v>Gà muối 500g</v>
      </c>
      <c r="AF977" s="7">
        <f t="shared" si="128"/>
        <v>10</v>
      </c>
    </row>
    <row r="978" spans="1:32" x14ac:dyDescent="0.25">
      <c r="A978" s="11">
        <v>45904</v>
      </c>
      <c r="B978" s="25">
        <v>4176357636</v>
      </c>
      <c r="C978" s="12" t="s">
        <v>7214</v>
      </c>
      <c r="D978" s="16">
        <f t="shared" si="129"/>
        <v>45904</v>
      </c>
      <c r="G978" s="13" t="s">
        <v>7321</v>
      </c>
      <c r="I978" s="13" t="s">
        <v>7553</v>
      </c>
      <c r="J978" s="13" t="s">
        <v>1796</v>
      </c>
      <c r="K978" s="13" t="s">
        <v>27</v>
      </c>
      <c r="L978" s="25" t="str">
        <f>VLOOKUP($K978,TONG_SL!$A:$D,2,0)</f>
        <v>Chân giò heo muối 300g</v>
      </c>
      <c r="N978" s="25" t="str">
        <f t="shared" si="130"/>
        <v>K-C6</v>
      </c>
      <c r="Q978" s="25" t="str">
        <f>VLOOKUP(K978,TONG_SL!$A:$D,3,0)</f>
        <v>Túi</v>
      </c>
      <c r="R978" s="54">
        <v>20</v>
      </c>
      <c r="T978" s="1">
        <f>VLOOKUP(VLOOKUP(G978,Ma_KH!$A:$R,18,0)&amp;K978,Gia_MB!$A:$F,6,0)</f>
        <v>73431</v>
      </c>
      <c r="U978" s="14">
        <f t="shared" si="132"/>
        <v>1468620</v>
      </c>
      <c r="W978" s="64">
        <f t="shared" si="131"/>
        <v>0</v>
      </c>
      <c r="X978" s="3" t="str">
        <f t="shared" si="133"/>
        <v>8</v>
      </c>
      <c r="Z978" s="14">
        <f t="shared" si="134"/>
        <v>117489.60000000001</v>
      </c>
      <c r="AA978" s="7">
        <f>VLOOKUP(G978,Ma_KH!$A:$R,14,0)</f>
        <v>60</v>
      </c>
      <c r="AD978" s="7" t="str">
        <f>IFERROR(VLOOKUP(J978,'Chuyển Mã'!$B$3:$C$9,2,0),"")</f>
        <v>Tỉnh</v>
      </c>
      <c r="AE978" s="7" t="str">
        <f t="shared" si="127"/>
        <v>Chân giò heo muối 300g</v>
      </c>
      <c r="AF978" s="7">
        <f t="shared" si="128"/>
        <v>20</v>
      </c>
    </row>
    <row r="979" spans="1:32" x14ac:dyDescent="0.25">
      <c r="A979" s="11">
        <v>45904</v>
      </c>
      <c r="B979" s="25">
        <v>4176357636</v>
      </c>
      <c r="C979" s="12" t="s">
        <v>7214</v>
      </c>
      <c r="D979" s="16">
        <f t="shared" si="129"/>
        <v>45904</v>
      </c>
      <c r="G979" s="13" t="s">
        <v>7321</v>
      </c>
      <c r="I979" s="13" t="s">
        <v>7553</v>
      </c>
      <c r="J979" s="13" t="s">
        <v>1796</v>
      </c>
      <c r="K979" s="13" t="s">
        <v>39</v>
      </c>
      <c r="L979" s="25" t="str">
        <f>VLOOKUP($K979,TONG_SL!$A:$D,2,0)</f>
        <v>Chả cốm 300g</v>
      </c>
      <c r="N979" s="25" t="str">
        <f t="shared" si="130"/>
        <v>K-C6</v>
      </c>
      <c r="Q979" s="25" t="str">
        <f>VLOOKUP(K979,TONG_SL!$A:$D,3,0)</f>
        <v>Túi</v>
      </c>
      <c r="R979" s="54">
        <v>10</v>
      </c>
      <c r="T979" s="1">
        <f>VLOOKUP(VLOOKUP(G979,Ma_KH!$A:$R,18,0)&amp;K979,Gia_MB!$A:$F,6,0)</f>
        <v>74250</v>
      </c>
      <c r="U979" s="14">
        <f t="shared" si="132"/>
        <v>742500</v>
      </c>
      <c r="W979" s="64">
        <f t="shared" si="131"/>
        <v>0</v>
      </c>
      <c r="X979" s="3" t="str">
        <f t="shared" si="133"/>
        <v>8</v>
      </c>
      <c r="Z979" s="14">
        <f t="shared" si="134"/>
        <v>59400</v>
      </c>
      <c r="AA979" s="7">
        <f>VLOOKUP(G979,Ma_KH!$A:$R,14,0)</f>
        <v>60</v>
      </c>
      <c r="AD979" s="7" t="str">
        <f>IFERROR(VLOOKUP(J979,'Chuyển Mã'!$B$3:$C$9,2,0),"")</f>
        <v>Tỉnh</v>
      </c>
      <c r="AE979" s="7" t="str">
        <f t="shared" si="127"/>
        <v>Chả cốm 300g</v>
      </c>
      <c r="AF979" s="7">
        <f t="shared" si="128"/>
        <v>10</v>
      </c>
    </row>
    <row r="980" spans="1:32" x14ac:dyDescent="0.25">
      <c r="A980" s="11">
        <v>45904</v>
      </c>
      <c r="B980" s="25">
        <v>4176500657</v>
      </c>
      <c r="C980" s="12" t="s">
        <v>7214</v>
      </c>
      <c r="D980" s="16">
        <f t="shared" si="129"/>
        <v>45904</v>
      </c>
      <c r="G980" s="13" t="s">
        <v>7321</v>
      </c>
      <c r="I980" s="13" t="s">
        <v>7554</v>
      </c>
      <c r="J980" s="13" t="s">
        <v>1796</v>
      </c>
      <c r="K980" s="13" t="s">
        <v>27</v>
      </c>
      <c r="L980" s="25" t="str">
        <f>VLOOKUP($K980,TONG_SL!$A:$D,2,0)</f>
        <v>Chân giò heo muối 300g</v>
      </c>
      <c r="N980" s="25" t="str">
        <f t="shared" si="130"/>
        <v>K-C6</v>
      </c>
      <c r="Q980" s="25" t="str">
        <f>VLOOKUP(K980,TONG_SL!$A:$D,3,0)</f>
        <v>Túi</v>
      </c>
      <c r="R980" s="54">
        <v>20</v>
      </c>
      <c r="T980" s="1">
        <f>VLOOKUP(VLOOKUP(G980,Ma_KH!$A:$R,18,0)&amp;K980,Gia_MB!$A:$F,6,0)</f>
        <v>73431</v>
      </c>
      <c r="U980" s="14">
        <f t="shared" si="132"/>
        <v>1468620</v>
      </c>
      <c r="W980" s="64">
        <f t="shared" si="131"/>
        <v>0</v>
      </c>
      <c r="X980" s="3" t="str">
        <f t="shared" si="133"/>
        <v>8</v>
      </c>
      <c r="Z980" s="14">
        <f t="shared" si="134"/>
        <v>117489.60000000001</v>
      </c>
      <c r="AA980" s="7">
        <f>VLOOKUP(G980,Ma_KH!$A:$R,14,0)</f>
        <v>60</v>
      </c>
      <c r="AD980" s="7" t="str">
        <f>IFERROR(VLOOKUP(J980,'Chuyển Mã'!$B$3:$C$9,2,0),"")</f>
        <v>Tỉnh</v>
      </c>
      <c r="AE980" s="7" t="str">
        <f t="shared" si="127"/>
        <v>Chân giò heo muối 300g</v>
      </c>
      <c r="AF980" s="7">
        <f t="shared" si="128"/>
        <v>20</v>
      </c>
    </row>
    <row r="981" spans="1:32" x14ac:dyDescent="0.25">
      <c r="A981" s="11">
        <v>45904</v>
      </c>
      <c r="B981" s="25">
        <v>4176500657</v>
      </c>
      <c r="C981" s="12" t="s">
        <v>7214</v>
      </c>
      <c r="D981" s="16">
        <f t="shared" si="129"/>
        <v>45904</v>
      </c>
      <c r="G981" s="13" t="s">
        <v>7321</v>
      </c>
      <c r="I981" s="13" t="s">
        <v>7554</v>
      </c>
      <c r="J981" s="13" t="s">
        <v>1796</v>
      </c>
      <c r="K981" s="13" t="s">
        <v>30</v>
      </c>
      <c r="L981" s="25" t="str">
        <f>VLOOKUP($K981,TONG_SL!$A:$D,2,0)</f>
        <v>Gà muối 500g</v>
      </c>
      <c r="N981" s="25" t="str">
        <f t="shared" si="130"/>
        <v>K-C6</v>
      </c>
      <c r="Q981" s="25" t="str">
        <f>VLOOKUP(K981,TONG_SL!$A:$D,3,0)</f>
        <v>Túi</v>
      </c>
      <c r="R981" s="54">
        <v>10</v>
      </c>
      <c r="T981" s="1">
        <f>VLOOKUP(VLOOKUP(G981,Ma_KH!$A:$R,18,0)&amp;K981,Gia_MB!$A:$F,6,0)</f>
        <v>111058</v>
      </c>
      <c r="U981" s="14">
        <f t="shared" si="132"/>
        <v>1110580</v>
      </c>
      <c r="W981" s="64">
        <f t="shared" si="131"/>
        <v>0</v>
      </c>
      <c r="X981" s="3" t="str">
        <f t="shared" si="133"/>
        <v>8</v>
      </c>
      <c r="Z981" s="14">
        <f t="shared" si="134"/>
        <v>88846.400000000009</v>
      </c>
      <c r="AA981" s="7">
        <f>VLOOKUP(G981,Ma_KH!$A:$R,14,0)</f>
        <v>60</v>
      </c>
      <c r="AD981" s="7" t="str">
        <f>IFERROR(VLOOKUP(J981,'Chuyển Mã'!$B$3:$C$9,2,0),"")</f>
        <v>Tỉnh</v>
      </c>
      <c r="AE981" s="7" t="str">
        <f t="shared" si="127"/>
        <v>Gà muối 500g</v>
      </c>
      <c r="AF981" s="7">
        <f t="shared" si="128"/>
        <v>10</v>
      </c>
    </row>
    <row r="982" spans="1:32" x14ac:dyDescent="0.25">
      <c r="A982" s="11">
        <v>45904</v>
      </c>
      <c r="B982" s="25">
        <v>4176500657</v>
      </c>
      <c r="C982" s="12" t="s">
        <v>7214</v>
      </c>
      <c r="D982" s="16">
        <f t="shared" si="129"/>
        <v>45904</v>
      </c>
      <c r="G982" s="13" t="s">
        <v>7321</v>
      </c>
      <c r="I982" s="13" t="s">
        <v>7554</v>
      </c>
      <c r="J982" s="13" t="s">
        <v>1796</v>
      </c>
      <c r="K982" s="13" t="s">
        <v>51</v>
      </c>
      <c r="L982" s="25" t="str">
        <f>VLOOKUP($K982,TONG_SL!$A:$D,2,0)</f>
        <v>Mọc Nấm Hương 250g</v>
      </c>
      <c r="N982" s="25" t="str">
        <f t="shared" si="130"/>
        <v>K-C6</v>
      </c>
      <c r="Q982" s="25" t="str">
        <f>VLOOKUP(K982,TONG_SL!$A:$D,3,0)</f>
        <v>Túi</v>
      </c>
      <c r="R982" s="54">
        <v>5</v>
      </c>
      <c r="T982" s="1">
        <f>VLOOKUP(VLOOKUP(G982,Ma_KH!$A:$R,18,0)&amp;K982,Gia_MB!$A:$F,6,0)</f>
        <v>46000</v>
      </c>
      <c r="U982" s="14">
        <f t="shared" si="132"/>
        <v>230000</v>
      </c>
      <c r="W982" s="64">
        <f t="shared" si="131"/>
        <v>0</v>
      </c>
      <c r="X982" s="3" t="str">
        <f t="shared" si="133"/>
        <v>8</v>
      </c>
      <c r="Z982" s="14">
        <f t="shared" si="134"/>
        <v>18400</v>
      </c>
      <c r="AA982" s="7">
        <f>VLOOKUP(G982,Ma_KH!$A:$R,14,0)</f>
        <v>60</v>
      </c>
      <c r="AD982" s="7" t="str">
        <f>IFERROR(VLOOKUP(J982,'Chuyển Mã'!$B$3:$C$9,2,0),"")</f>
        <v>Tỉnh</v>
      </c>
      <c r="AE982" s="7" t="str">
        <f t="shared" si="127"/>
        <v>Mọc Nấm Hương 250g</v>
      </c>
      <c r="AF982" s="7">
        <f t="shared" si="128"/>
        <v>5</v>
      </c>
    </row>
    <row r="983" spans="1:32" x14ac:dyDescent="0.25">
      <c r="A983" s="11">
        <v>45904</v>
      </c>
      <c r="B983" s="25">
        <v>4176404652</v>
      </c>
      <c r="C983" s="12" t="s">
        <v>7214</v>
      </c>
      <c r="D983" s="16">
        <f t="shared" si="129"/>
        <v>45904</v>
      </c>
      <c r="G983" s="13" t="s">
        <v>7321</v>
      </c>
      <c r="I983" s="13" t="s">
        <v>7555</v>
      </c>
      <c r="J983" s="13" t="s">
        <v>1796</v>
      </c>
      <c r="K983" s="13" t="s">
        <v>27</v>
      </c>
      <c r="L983" s="25" t="str">
        <f>VLOOKUP($K983,TONG_SL!$A:$D,2,0)</f>
        <v>Chân giò heo muối 300g</v>
      </c>
      <c r="N983" s="25" t="str">
        <f t="shared" si="130"/>
        <v>K-C6</v>
      </c>
      <c r="Q983" s="25" t="str">
        <f>VLOOKUP(K983,TONG_SL!$A:$D,3,0)</f>
        <v>Túi</v>
      </c>
      <c r="R983" s="54">
        <v>35</v>
      </c>
      <c r="T983" s="1">
        <f>VLOOKUP(VLOOKUP(G983,Ma_KH!$A:$R,18,0)&amp;K983,Gia_MB!$A:$F,6,0)</f>
        <v>73431</v>
      </c>
      <c r="U983" s="14">
        <f t="shared" si="132"/>
        <v>2570085</v>
      </c>
      <c r="W983" s="64">
        <f t="shared" si="131"/>
        <v>0</v>
      </c>
      <c r="X983" s="3" t="str">
        <f t="shared" si="133"/>
        <v>8</v>
      </c>
      <c r="Z983" s="14">
        <f t="shared" si="134"/>
        <v>205606.80000000002</v>
      </c>
      <c r="AA983" s="7">
        <f>VLOOKUP(G983,Ma_KH!$A:$R,14,0)</f>
        <v>60</v>
      </c>
      <c r="AD983" s="7" t="str">
        <f>IFERROR(VLOOKUP(J983,'Chuyển Mã'!$B$3:$C$9,2,0),"")</f>
        <v>Tỉnh</v>
      </c>
      <c r="AE983" s="7" t="str">
        <f t="shared" si="127"/>
        <v>Chân giò heo muối 300g</v>
      </c>
      <c r="AF983" s="7">
        <f t="shared" si="128"/>
        <v>35</v>
      </c>
    </row>
    <row r="984" spans="1:32" x14ac:dyDescent="0.25">
      <c r="A984" s="11">
        <v>45904</v>
      </c>
      <c r="B984" s="25">
        <v>4176404652</v>
      </c>
      <c r="C984" s="12" t="s">
        <v>7214</v>
      </c>
      <c r="D984" s="16">
        <f t="shared" si="129"/>
        <v>45904</v>
      </c>
      <c r="G984" s="13" t="s">
        <v>7321</v>
      </c>
      <c r="I984" s="13" t="s">
        <v>7555</v>
      </c>
      <c r="J984" s="13" t="s">
        <v>1796</v>
      </c>
      <c r="K984" s="13" t="s">
        <v>32</v>
      </c>
      <c r="L984" s="25" t="str">
        <f>VLOOKUP($K984,TONG_SL!$A:$D,2,0)</f>
        <v>Giò Tai Lưỡi Xào 250</v>
      </c>
      <c r="N984" s="25" t="str">
        <f t="shared" si="130"/>
        <v>K-C6</v>
      </c>
      <c r="Q984" s="25" t="str">
        <f>VLOOKUP(K984,TONG_SL!$A:$D,3,0)</f>
        <v>Túi</v>
      </c>
      <c r="R984" s="54">
        <v>5</v>
      </c>
      <c r="T984" s="1">
        <f>VLOOKUP(VLOOKUP(G984,Ma_KH!$A:$R,18,0)&amp;K984,Gia_MB!$A:$F,6,0)</f>
        <v>50183</v>
      </c>
      <c r="U984" s="14">
        <f t="shared" si="132"/>
        <v>250915</v>
      </c>
      <c r="W984" s="64">
        <f t="shared" si="131"/>
        <v>0</v>
      </c>
      <c r="X984" s="3" t="str">
        <f t="shared" si="133"/>
        <v>8</v>
      </c>
      <c r="Z984" s="14">
        <f t="shared" si="134"/>
        <v>20073.2</v>
      </c>
      <c r="AA984" s="7">
        <f>VLOOKUP(G984,Ma_KH!$A:$R,14,0)</f>
        <v>60</v>
      </c>
      <c r="AD984" s="7" t="str">
        <f>IFERROR(VLOOKUP(J984,'Chuyển Mã'!$B$3:$C$9,2,0),"")</f>
        <v>Tỉnh</v>
      </c>
      <c r="AE984" s="7" t="str">
        <f t="shared" si="127"/>
        <v>Giò Tai Lưỡi Xào 250</v>
      </c>
      <c r="AF984" s="7">
        <f t="shared" si="128"/>
        <v>5</v>
      </c>
    </row>
    <row r="985" spans="1:32" x14ac:dyDescent="0.25">
      <c r="A985" s="11">
        <v>45904</v>
      </c>
      <c r="B985" s="25">
        <v>4176404652</v>
      </c>
      <c r="C985" s="12" t="s">
        <v>7214</v>
      </c>
      <c r="D985" s="16">
        <f t="shared" si="129"/>
        <v>45904</v>
      </c>
      <c r="G985" s="13" t="s">
        <v>7321</v>
      </c>
      <c r="I985" s="13" t="s">
        <v>7555</v>
      </c>
      <c r="J985" s="13" t="s">
        <v>1796</v>
      </c>
      <c r="K985" s="13" t="s">
        <v>51</v>
      </c>
      <c r="L985" s="25" t="str">
        <f>VLOOKUP($K985,TONG_SL!$A:$D,2,0)</f>
        <v>Mọc Nấm Hương 250g</v>
      </c>
      <c r="N985" s="25" t="str">
        <f t="shared" si="130"/>
        <v>K-C6</v>
      </c>
      <c r="Q985" s="25" t="str">
        <f>VLOOKUP(K985,TONG_SL!$A:$D,3,0)</f>
        <v>Túi</v>
      </c>
      <c r="R985" s="54">
        <v>10</v>
      </c>
      <c r="T985" s="1">
        <f>VLOOKUP(VLOOKUP(G985,Ma_KH!$A:$R,18,0)&amp;K985,Gia_MB!$A:$F,6,0)</f>
        <v>46000</v>
      </c>
      <c r="U985" s="14">
        <f t="shared" si="132"/>
        <v>460000</v>
      </c>
      <c r="W985" s="64">
        <f t="shared" si="131"/>
        <v>0</v>
      </c>
      <c r="X985" s="3" t="str">
        <f t="shared" si="133"/>
        <v>8</v>
      </c>
      <c r="Z985" s="14">
        <f t="shared" si="134"/>
        <v>36800</v>
      </c>
      <c r="AA985" s="7">
        <f>VLOOKUP(G985,Ma_KH!$A:$R,14,0)</f>
        <v>60</v>
      </c>
      <c r="AD985" s="7" t="str">
        <f>IFERROR(VLOOKUP(J985,'Chuyển Mã'!$B$3:$C$9,2,0),"")</f>
        <v>Tỉnh</v>
      </c>
      <c r="AE985" s="7" t="str">
        <f t="shared" si="127"/>
        <v>Mọc Nấm Hương 250g</v>
      </c>
      <c r="AF985" s="7">
        <f t="shared" si="128"/>
        <v>10</v>
      </c>
    </row>
    <row r="986" spans="1:32" x14ac:dyDescent="0.25">
      <c r="A986" s="11">
        <v>45904</v>
      </c>
      <c r="B986" s="25">
        <v>4176404652</v>
      </c>
      <c r="C986" s="12" t="s">
        <v>7214</v>
      </c>
      <c r="D986" s="16">
        <f t="shared" si="129"/>
        <v>45904</v>
      </c>
      <c r="G986" s="13" t="s">
        <v>7321</v>
      </c>
      <c r="I986" s="13" t="s">
        <v>7555</v>
      </c>
      <c r="J986" s="13" t="s">
        <v>1796</v>
      </c>
      <c r="K986" s="13" t="s">
        <v>49</v>
      </c>
      <c r="L986" s="25" t="str">
        <f>VLOOKUP($K986,TONG_SL!$A:$D,2,0)</f>
        <v>Giò sụn gà 250g</v>
      </c>
      <c r="N986" s="25" t="str">
        <f t="shared" si="130"/>
        <v>K-C6</v>
      </c>
      <c r="Q986" s="25" t="str">
        <f>VLOOKUP(K986,TONG_SL!$A:$D,3,0)</f>
        <v>Túi</v>
      </c>
      <c r="R986" s="54">
        <v>5</v>
      </c>
      <c r="T986" s="1">
        <f>VLOOKUP(VLOOKUP(G986,Ma_KH!$A:$R,18,0)&amp;K986,Gia_MB!$A:$F,6,0)</f>
        <v>50400</v>
      </c>
      <c r="U986" s="14">
        <f t="shared" si="132"/>
        <v>252000</v>
      </c>
      <c r="W986" s="64">
        <f t="shared" si="131"/>
        <v>0</v>
      </c>
      <c r="X986" s="3" t="str">
        <f t="shared" si="133"/>
        <v>8</v>
      </c>
      <c r="Z986" s="14">
        <f t="shared" si="134"/>
        <v>20160</v>
      </c>
      <c r="AA986" s="7">
        <f>VLOOKUP(G986,Ma_KH!$A:$R,14,0)</f>
        <v>60</v>
      </c>
      <c r="AD986" s="7" t="str">
        <f>IFERROR(VLOOKUP(J986,'Chuyển Mã'!$B$3:$C$9,2,0),"")</f>
        <v>Tỉnh</v>
      </c>
      <c r="AE986" s="7" t="str">
        <f t="shared" si="127"/>
        <v>Giò sụn gà 250g</v>
      </c>
      <c r="AF986" s="7">
        <f t="shared" si="128"/>
        <v>5</v>
      </c>
    </row>
    <row r="987" spans="1:32" x14ac:dyDescent="0.25">
      <c r="A987" s="11">
        <v>45904</v>
      </c>
      <c r="B987" s="25">
        <v>4176488999</v>
      </c>
      <c r="C987" s="12" t="s">
        <v>7214</v>
      </c>
      <c r="D987" s="16">
        <f t="shared" si="129"/>
        <v>45904</v>
      </c>
      <c r="G987" s="13" t="s">
        <v>7321</v>
      </c>
      <c r="I987" s="13" t="s">
        <v>7556</v>
      </c>
      <c r="J987" s="13" t="s">
        <v>1796</v>
      </c>
      <c r="K987" s="13" t="s">
        <v>27</v>
      </c>
      <c r="L987" s="25" t="str">
        <f>VLOOKUP($K987,TONG_SL!$A:$D,2,0)</f>
        <v>Chân giò heo muối 300g</v>
      </c>
      <c r="N987" s="25" t="str">
        <f t="shared" si="130"/>
        <v>K-C6</v>
      </c>
      <c r="Q987" s="25" t="str">
        <f>VLOOKUP(K987,TONG_SL!$A:$D,3,0)</f>
        <v>Túi</v>
      </c>
      <c r="R987" s="54">
        <v>15</v>
      </c>
      <c r="T987" s="1">
        <f>VLOOKUP(VLOOKUP(G987,Ma_KH!$A:$R,18,0)&amp;K987,Gia_MB!$A:$F,6,0)</f>
        <v>73431</v>
      </c>
      <c r="U987" s="14">
        <f t="shared" si="132"/>
        <v>1101465</v>
      </c>
      <c r="W987" s="64">
        <f t="shared" si="131"/>
        <v>0</v>
      </c>
      <c r="X987" s="3" t="str">
        <f t="shared" si="133"/>
        <v>8</v>
      </c>
      <c r="Z987" s="14">
        <f t="shared" si="134"/>
        <v>88117.2</v>
      </c>
      <c r="AA987" s="7">
        <f>VLOOKUP(G987,Ma_KH!$A:$R,14,0)</f>
        <v>60</v>
      </c>
      <c r="AD987" s="7" t="str">
        <f>IFERROR(VLOOKUP(J987,'Chuyển Mã'!$B$3:$C$9,2,0),"")</f>
        <v>Tỉnh</v>
      </c>
      <c r="AE987" s="7" t="str">
        <f t="shared" si="127"/>
        <v>Chân giò heo muối 300g</v>
      </c>
      <c r="AF987" s="7">
        <f t="shared" si="128"/>
        <v>15</v>
      </c>
    </row>
    <row r="988" spans="1:32" x14ac:dyDescent="0.25">
      <c r="A988" s="11">
        <v>45904</v>
      </c>
      <c r="B988" s="25">
        <v>4176488999</v>
      </c>
      <c r="C988" s="12" t="s">
        <v>7214</v>
      </c>
      <c r="D988" s="16">
        <f t="shared" si="129"/>
        <v>45904</v>
      </c>
      <c r="G988" s="13" t="s">
        <v>7321</v>
      </c>
      <c r="I988" s="13" t="s">
        <v>7556</v>
      </c>
      <c r="J988" s="13" t="s">
        <v>1796</v>
      </c>
      <c r="K988" s="13" t="s">
        <v>51</v>
      </c>
      <c r="L988" s="25" t="str">
        <f>VLOOKUP($K988,TONG_SL!$A:$D,2,0)</f>
        <v>Mọc Nấm Hương 250g</v>
      </c>
      <c r="N988" s="25" t="str">
        <f t="shared" si="130"/>
        <v>K-C6</v>
      </c>
      <c r="Q988" s="25" t="str">
        <f>VLOOKUP(K988,TONG_SL!$A:$D,3,0)</f>
        <v>Túi</v>
      </c>
      <c r="R988" s="54">
        <v>5</v>
      </c>
      <c r="T988" s="1">
        <f>VLOOKUP(VLOOKUP(G988,Ma_KH!$A:$R,18,0)&amp;K988,Gia_MB!$A:$F,6,0)</f>
        <v>46000</v>
      </c>
      <c r="U988" s="14">
        <f t="shared" si="132"/>
        <v>230000</v>
      </c>
      <c r="W988" s="64">
        <f t="shared" si="131"/>
        <v>0</v>
      </c>
      <c r="X988" s="3" t="str">
        <f t="shared" si="133"/>
        <v>8</v>
      </c>
      <c r="Z988" s="14">
        <f t="shared" si="134"/>
        <v>18400</v>
      </c>
      <c r="AA988" s="7">
        <f>VLOOKUP(G988,Ma_KH!$A:$R,14,0)</f>
        <v>60</v>
      </c>
      <c r="AD988" s="7" t="str">
        <f>IFERROR(VLOOKUP(J988,'Chuyển Mã'!$B$3:$C$9,2,0),"")</f>
        <v>Tỉnh</v>
      </c>
      <c r="AE988" s="7" t="str">
        <f t="shared" si="127"/>
        <v>Mọc Nấm Hương 250g</v>
      </c>
      <c r="AF988" s="7">
        <f t="shared" si="128"/>
        <v>5</v>
      </c>
    </row>
    <row r="989" spans="1:32" x14ac:dyDescent="0.25">
      <c r="A989" s="11">
        <v>45904</v>
      </c>
      <c r="B989" s="25">
        <v>4176488999</v>
      </c>
      <c r="C989" s="12" t="s">
        <v>7214</v>
      </c>
      <c r="D989" s="16">
        <f t="shared" si="129"/>
        <v>45904</v>
      </c>
      <c r="G989" s="13" t="s">
        <v>7321</v>
      </c>
      <c r="I989" s="13" t="s">
        <v>7556</v>
      </c>
      <c r="J989" s="13" t="s">
        <v>1796</v>
      </c>
      <c r="K989" s="13" t="s">
        <v>30</v>
      </c>
      <c r="L989" s="25" t="str">
        <f>VLOOKUP($K989,TONG_SL!$A:$D,2,0)</f>
        <v>Gà muối 500g</v>
      </c>
      <c r="N989" s="25" t="str">
        <f t="shared" si="130"/>
        <v>K-C6</v>
      </c>
      <c r="Q989" s="25" t="str">
        <f>VLOOKUP(K989,TONG_SL!$A:$D,3,0)</f>
        <v>Túi</v>
      </c>
      <c r="R989" s="54">
        <v>10</v>
      </c>
      <c r="T989" s="1">
        <f>VLOOKUP(VLOOKUP(G989,Ma_KH!$A:$R,18,0)&amp;K989,Gia_MB!$A:$F,6,0)</f>
        <v>111058</v>
      </c>
      <c r="U989" s="14">
        <f t="shared" si="132"/>
        <v>1110580</v>
      </c>
      <c r="W989" s="64">
        <f t="shared" si="131"/>
        <v>0</v>
      </c>
      <c r="X989" s="3" t="str">
        <f t="shared" si="133"/>
        <v>8</v>
      </c>
      <c r="Z989" s="14">
        <f t="shared" si="134"/>
        <v>88846.400000000009</v>
      </c>
      <c r="AA989" s="7">
        <f>VLOOKUP(G989,Ma_KH!$A:$R,14,0)</f>
        <v>60</v>
      </c>
      <c r="AD989" s="7" t="str">
        <f>IFERROR(VLOOKUP(J989,'Chuyển Mã'!$B$3:$C$9,2,0),"")</f>
        <v>Tỉnh</v>
      </c>
      <c r="AE989" s="7" t="str">
        <f t="shared" si="127"/>
        <v>Gà muối 500g</v>
      </c>
      <c r="AF989" s="7">
        <f t="shared" si="128"/>
        <v>10</v>
      </c>
    </row>
    <row r="990" spans="1:32" x14ac:dyDescent="0.25">
      <c r="A990" s="11">
        <v>45904</v>
      </c>
      <c r="B990" s="25">
        <v>4176488999</v>
      </c>
      <c r="C990" s="12" t="s">
        <v>7214</v>
      </c>
      <c r="D990" s="16">
        <f t="shared" si="129"/>
        <v>45904</v>
      </c>
      <c r="G990" s="13" t="s">
        <v>7321</v>
      </c>
      <c r="I990" s="13" t="s">
        <v>7556</v>
      </c>
      <c r="J990" s="13" t="s">
        <v>1796</v>
      </c>
      <c r="K990" s="13" t="s">
        <v>39</v>
      </c>
      <c r="L990" s="25" t="str">
        <f>VLOOKUP($K990,TONG_SL!$A:$D,2,0)</f>
        <v>Chả cốm 300g</v>
      </c>
      <c r="N990" s="25" t="str">
        <f t="shared" si="130"/>
        <v>K-C6</v>
      </c>
      <c r="Q990" s="25" t="str">
        <f>VLOOKUP(K990,TONG_SL!$A:$D,3,0)</f>
        <v>Túi</v>
      </c>
      <c r="R990" s="54">
        <v>3</v>
      </c>
      <c r="T990" s="1">
        <f>VLOOKUP(VLOOKUP(G990,Ma_KH!$A:$R,18,0)&amp;K990,Gia_MB!$A:$F,6,0)</f>
        <v>74250</v>
      </c>
      <c r="U990" s="14">
        <f t="shared" si="132"/>
        <v>222750</v>
      </c>
      <c r="W990" s="64">
        <f t="shared" si="131"/>
        <v>0</v>
      </c>
      <c r="X990" s="3" t="str">
        <f t="shared" si="133"/>
        <v>8</v>
      </c>
      <c r="Z990" s="14">
        <f t="shared" si="134"/>
        <v>17820</v>
      </c>
      <c r="AA990" s="7">
        <f>VLOOKUP(G990,Ma_KH!$A:$R,14,0)</f>
        <v>60</v>
      </c>
      <c r="AD990" s="7" t="str">
        <f>IFERROR(VLOOKUP(J990,'Chuyển Mã'!$B$3:$C$9,2,0),"")</f>
        <v>Tỉnh</v>
      </c>
      <c r="AE990" s="7" t="str">
        <f t="shared" si="127"/>
        <v>Chả cốm 300g</v>
      </c>
      <c r="AF990" s="7">
        <f t="shared" si="128"/>
        <v>3</v>
      </c>
    </row>
    <row r="991" spans="1:32" x14ac:dyDescent="0.25">
      <c r="A991" s="11">
        <v>45904</v>
      </c>
      <c r="B991" s="25">
        <v>4176207798</v>
      </c>
      <c r="C991" s="12" t="s">
        <v>7214</v>
      </c>
      <c r="D991" s="16">
        <f t="shared" si="129"/>
        <v>45904</v>
      </c>
      <c r="G991" s="13" t="s">
        <v>7321</v>
      </c>
      <c r="I991" s="13" t="s">
        <v>7557</v>
      </c>
      <c r="J991" s="13" t="s">
        <v>1796</v>
      </c>
      <c r="K991" s="13" t="s">
        <v>30</v>
      </c>
      <c r="L991" s="25" t="str">
        <f>VLOOKUP($K991,TONG_SL!$A:$D,2,0)</f>
        <v>Gà muối 500g</v>
      </c>
      <c r="N991" s="25" t="str">
        <f t="shared" si="130"/>
        <v>K-C6</v>
      </c>
      <c r="Q991" s="25" t="str">
        <f>VLOOKUP(K991,TONG_SL!$A:$D,3,0)</f>
        <v>Túi</v>
      </c>
      <c r="R991" s="54">
        <v>10</v>
      </c>
      <c r="T991" s="1">
        <f>VLOOKUP(VLOOKUP(G991,Ma_KH!$A:$R,18,0)&amp;K991,Gia_MB!$A:$F,6,0)</f>
        <v>111058</v>
      </c>
      <c r="U991" s="14">
        <f t="shared" si="132"/>
        <v>1110580</v>
      </c>
      <c r="W991" s="64">
        <f t="shared" si="131"/>
        <v>0</v>
      </c>
      <c r="X991" s="3" t="str">
        <f t="shared" si="133"/>
        <v>8</v>
      </c>
      <c r="Z991" s="14">
        <f t="shared" si="134"/>
        <v>88846.400000000009</v>
      </c>
      <c r="AA991" s="7">
        <f>VLOOKUP(G991,Ma_KH!$A:$R,14,0)</f>
        <v>60</v>
      </c>
      <c r="AD991" s="7" t="str">
        <f>IFERROR(VLOOKUP(J991,'Chuyển Mã'!$B$3:$C$9,2,0),"")</f>
        <v>Tỉnh</v>
      </c>
      <c r="AE991" s="7" t="str">
        <f t="shared" si="127"/>
        <v>Gà muối 500g</v>
      </c>
      <c r="AF991" s="7">
        <f t="shared" si="128"/>
        <v>10</v>
      </c>
    </row>
    <row r="992" spans="1:32" x14ac:dyDescent="0.25">
      <c r="A992" s="11">
        <v>45904</v>
      </c>
      <c r="B992" s="25">
        <v>4176207798</v>
      </c>
      <c r="C992" s="12" t="s">
        <v>7214</v>
      </c>
      <c r="D992" s="16">
        <f t="shared" si="129"/>
        <v>45904</v>
      </c>
      <c r="G992" s="13" t="s">
        <v>7321</v>
      </c>
      <c r="I992" s="13" t="s">
        <v>7557</v>
      </c>
      <c r="J992" s="13" t="s">
        <v>1796</v>
      </c>
      <c r="K992" s="13" t="s">
        <v>27</v>
      </c>
      <c r="L992" s="25" t="str">
        <f>VLOOKUP($K992,TONG_SL!$A:$D,2,0)</f>
        <v>Chân giò heo muối 300g</v>
      </c>
      <c r="N992" s="25" t="str">
        <f t="shared" si="130"/>
        <v>K-C6</v>
      </c>
      <c r="Q992" s="25" t="str">
        <f>VLOOKUP(K992,TONG_SL!$A:$D,3,0)</f>
        <v>Túi</v>
      </c>
      <c r="R992" s="54">
        <v>10</v>
      </c>
      <c r="T992" s="1">
        <f>VLOOKUP(VLOOKUP(G992,Ma_KH!$A:$R,18,0)&amp;K992,Gia_MB!$A:$F,6,0)</f>
        <v>73431</v>
      </c>
      <c r="U992" s="14">
        <f t="shared" si="132"/>
        <v>734310</v>
      </c>
      <c r="W992" s="64">
        <f t="shared" si="131"/>
        <v>0</v>
      </c>
      <c r="X992" s="3" t="str">
        <f t="shared" si="133"/>
        <v>8</v>
      </c>
      <c r="Z992" s="14">
        <f t="shared" si="134"/>
        <v>58744.800000000003</v>
      </c>
      <c r="AA992" s="7">
        <f>VLOOKUP(G992,Ma_KH!$A:$R,14,0)</f>
        <v>60</v>
      </c>
      <c r="AD992" s="7" t="str">
        <f>IFERROR(VLOOKUP(J992,'Chuyển Mã'!$B$3:$C$9,2,0),"")</f>
        <v>Tỉnh</v>
      </c>
      <c r="AE992" s="7" t="str">
        <f t="shared" si="127"/>
        <v>Chân giò heo muối 300g</v>
      </c>
      <c r="AF992" s="7">
        <f t="shared" si="128"/>
        <v>10</v>
      </c>
    </row>
    <row r="993" spans="1:32" x14ac:dyDescent="0.25">
      <c r="A993" s="11">
        <v>45904</v>
      </c>
      <c r="B993" s="25">
        <v>4176207798</v>
      </c>
      <c r="C993" s="12" t="s">
        <v>7214</v>
      </c>
      <c r="D993" s="16">
        <f t="shared" si="129"/>
        <v>45904</v>
      </c>
      <c r="G993" s="13" t="s">
        <v>7321</v>
      </c>
      <c r="I993" s="13" t="s">
        <v>7557</v>
      </c>
      <c r="J993" s="13" t="s">
        <v>1796</v>
      </c>
      <c r="K993" s="13" t="s">
        <v>35</v>
      </c>
      <c r="L993" s="25" t="str">
        <f>VLOOKUP($K993,TONG_SL!$A:$D,2,0)</f>
        <v>Tai heo muối 200g</v>
      </c>
      <c r="N993" s="25" t="str">
        <f t="shared" si="130"/>
        <v>K-C6</v>
      </c>
      <c r="Q993" s="25" t="str">
        <f>VLOOKUP(K993,TONG_SL!$A:$D,3,0)</f>
        <v>Túi</v>
      </c>
      <c r="R993" s="54">
        <v>10</v>
      </c>
      <c r="T993" s="1">
        <f>VLOOKUP(VLOOKUP(G993,Ma_KH!$A:$R,18,0)&amp;K993,Gia_MB!$A:$F,6,0)</f>
        <v>55595</v>
      </c>
      <c r="U993" s="14">
        <f t="shared" si="132"/>
        <v>555950</v>
      </c>
      <c r="W993" s="64">
        <f t="shared" si="131"/>
        <v>0</v>
      </c>
      <c r="X993" s="3" t="str">
        <f t="shared" si="133"/>
        <v>8</v>
      </c>
      <c r="Z993" s="14">
        <f t="shared" si="134"/>
        <v>44476</v>
      </c>
      <c r="AA993" s="7">
        <f>VLOOKUP(G993,Ma_KH!$A:$R,14,0)</f>
        <v>60</v>
      </c>
      <c r="AD993" s="7" t="str">
        <f>IFERROR(VLOOKUP(J993,'Chuyển Mã'!$B$3:$C$9,2,0),"")</f>
        <v>Tỉnh</v>
      </c>
      <c r="AE993" s="7" t="str">
        <f t="shared" si="127"/>
        <v>Tai heo muối 200g</v>
      </c>
      <c r="AF993" s="7">
        <f t="shared" si="128"/>
        <v>10</v>
      </c>
    </row>
    <row r="994" spans="1:32" x14ac:dyDescent="0.25">
      <c r="A994" s="11">
        <v>45904</v>
      </c>
      <c r="B994" s="25">
        <v>4176207798</v>
      </c>
      <c r="C994" s="12" t="s">
        <v>7214</v>
      </c>
      <c r="D994" s="16">
        <f t="shared" si="129"/>
        <v>45904</v>
      </c>
      <c r="G994" s="13" t="s">
        <v>7321</v>
      </c>
      <c r="I994" s="13" t="s">
        <v>7557</v>
      </c>
      <c r="J994" s="13" t="s">
        <v>1796</v>
      </c>
      <c r="K994" s="13" t="s">
        <v>32</v>
      </c>
      <c r="L994" s="25" t="str">
        <f>VLOOKUP($K994,TONG_SL!$A:$D,2,0)</f>
        <v>Giò Tai Lưỡi Xào 250</v>
      </c>
      <c r="N994" s="25" t="str">
        <f t="shared" si="130"/>
        <v>K-C6</v>
      </c>
      <c r="Q994" s="25" t="str">
        <f>VLOOKUP(K994,TONG_SL!$A:$D,3,0)</f>
        <v>Túi</v>
      </c>
      <c r="R994" s="54">
        <v>10</v>
      </c>
      <c r="T994" s="1">
        <f>VLOOKUP(VLOOKUP(G994,Ma_KH!$A:$R,18,0)&amp;K994,Gia_MB!$A:$F,6,0)</f>
        <v>50183</v>
      </c>
      <c r="U994" s="14">
        <f t="shared" si="132"/>
        <v>501830</v>
      </c>
      <c r="W994" s="64">
        <f t="shared" si="131"/>
        <v>0</v>
      </c>
      <c r="X994" s="3" t="str">
        <f t="shared" si="133"/>
        <v>8</v>
      </c>
      <c r="Z994" s="14">
        <f t="shared" si="134"/>
        <v>40146.400000000001</v>
      </c>
      <c r="AA994" s="7">
        <f>VLOOKUP(G994,Ma_KH!$A:$R,14,0)</f>
        <v>60</v>
      </c>
      <c r="AD994" s="7" t="str">
        <f>IFERROR(VLOOKUP(J994,'Chuyển Mã'!$B$3:$C$9,2,0),"")</f>
        <v>Tỉnh</v>
      </c>
      <c r="AE994" s="7" t="str">
        <f t="shared" si="127"/>
        <v>Giò Tai Lưỡi Xào 250</v>
      </c>
      <c r="AF994" s="7">
        <f t="shared" si="128"/>
        <v>10</v>
      </c>
    </row>
    <row r="995" spans="1:32" x14ac:dyDescent="0.25">
      <c r="A995" s="11">
        <v>45904</v>
      </c>
      <c r="B995" s="25">
        <v>4176394842</v>
      </c>
      <c r="C995" s="12" t="s">
        <v>7214</v>
      </c>
      <c r="D995" s="16">
        <f t="shared" si="129"/>
        <v>45904</v>
      </c>
      <c r="G995" s="13" t="s">
        <v>7303</v>
      </c>
      <c r="I995" s="13" t="s">
        <v>7558</v>
      </c>
      <c r="J995" s="13" t="s">
        <v>1796</v>
      </c>
      <c r="K995" s="13" t="s">
        <v>32</v>
      </c>
      <c r="L995" s="25" t="str">
        <f>VLOOKUP($K995,TONG_SL!$A:$D,2,0)</f>
        <v>Giò Tai Lưỡi Xào 250</v>
      </c>
      <c r="N995" s="25" t="str">
        <f t="shared" si="130"/>
        <v>K-C6</v>
      </c>
      <c r="Q995" s="25" t="str">
        <f>VLOOKUP(K995,TONG_SL!$A:$D,3,0)</f>
        <v>Túi</v>
      </c>
      <c r="R995" s="54">
        <v>10</v>
      </c>
      <c r="T995" s="1">
        <f>VLOOKUP(VLOOKUP(G995,Ma_KH!$A:$R,18,0)&amp;K995,Gia_MB!$A:$F,6,0)</f>
        <v>50183</v>
      </c>
      <c r="U995" s="14">
        <f t="shared" si="132"/>
        <v>501830</v>
      </c>
      <c r="W995" s="64">
        <f t="shared" si="131"/>
        <v>0</v>
      </c>
      <c r="X995" s="3" t="str">
        <f t="shared" si="133"/>
        <v>8</v>
      </c>
      <c r="Z995" s="14">
        <f t="shared" si="134"/>
        <v>40146.400000000001</v>
      </c>
      <c r="AA995" s="7">
        <f>VLOOKUP(G995,Ma_KH!$A:$R,14,0)</f>
        <v>60</v>
      </c>
      <c r="AD995" s="7" t="str">
        <f>IFERROR(VLOOKUP(J995,'Chuyển Mã'!$B$3:$C$9,2,0),"")</f>
        <v>Tỉnh</v>
      </c>
      <c r="AE995" s="7" t="str">
        <f t="shared" si="127"/>
        <v>Giò Tai Lưỡi Xào 250</v>
      </c>
      <c r="AF995" s="7">
        <f t="shared" si="128"/>
        <v>10</v>
      </c>
    </row>
    <row r="996" spans="1:32" x14ac:dyDescent="0.25">
      <c r="A996" s="11">
        <v>45904</v>
      </c>
      <c r="B996" s="25">
        <v>4176394842</v>
      </c>
      <c r="C996" s="12" t="s">
        <v>7214</v>
      </c>
      <c r="D996" s="16">
        <f t="shared" si="129"/>
        <v>45904</v>
      </c>
      <c r="G996" s="13" t="s">
        <v>7303</v>
      </c>
      <c r="I996" s="13" t="s">
        <v>7558</v>
      </c>
      <c r="J996" s="13" t="s">
        <v>1796</v>
      </c>
      <c r="K996" s="13" t="s">
        <v>55</v>
      </c>
      <c r="L996" s="25" t="str">
        <f>VLOOKUP($K996,TONG_SL!$A:$D,2,0)</f>
        <v>Gà xì dầu 500g</v>
      </c>
      <c r="N996" s="25" t="str">
        <f t="shared" si="130"/>
        <v>K-C6</v>
      </c>
      <c r="Q996" s="25" t="str">
        <f>VLOOKUP(K996,TONG_SL!$A:$D,3,0)</f>
        <v>Túi</v>
      </c>
      <c r="R996" s="54">
        <v>10</v>
      </c>
      <c r="T996" s="1">
        <f>VLOOKUP(VLOOKUP(G996,Ma_KH!$A:$R,18,0)&amp;K996,Gia_MB!$A:$F,6,0)</f>
        <v>111606</v>
      </c>
      <c r="U996" s="14">
        <f t="shared" si="132"/>
        <v>1116060</v>
      </c>
      <c r="W996" s="64">
        <f t="shared" si="131"/>
        <v>0</v>
      </c>
      <c r="X996" s="3" t="str">
        <f t="shared" si="133"/>
        <v>8</v>
      </c>
      <c r="Z996" s="14">
        <f t="shared" si="134"/>
        <v>89284.800000000003</v>
      </c>
      <c r="AA996" s="7">
        <f>VLOOKUP(G996,Ma_KH!$A:$R,14,0)</f>
        <v>60</v>
      </c>
      <c r="AD996" s="7" t="str">
        <f>IFERROR(VLOOKUP(J996,'Chuyển Mã'!$B$3:$C$9,2,0),"")</f>
        <v>Tỉnh</v>
      </c>
      <c r="AE996" s="7" t="str">
        <f t="shared" si="127"/>
        <v>Gà xì dầu 500g</v>
      </c>
      <c r="AF996" s="7">
        <f t="shared" si="128"/>
        <v>10</v>
      </c>
    </row>
    <row r="997" spans="1:32" x14ac:dyDescent="0.25">
      <c r="A997" s="11">
        <v>45904</v>
      </c>
      <c r="B997" s="25">
        <v>4176394842</v>
      </c>
      <c r="C997" s="12" t="s">
        <v>7214</v>
      </c>
      <c r="D997" s="16">
        <f t="shared" si="129"/>
        <v>45904</v>
      </c>
      <c r="G997" s="13" t="s">
        <v>7303</v>
      </c>
      <c r="I997" s="13" t="s">
        <v>7558</v>
      </c>
      <c r="J997" s="13" t="s">
        <v>1796</v>
      </c>
      <c r="K997" s="13" t="s">
        <v>39</v>
      </c>
      <c r="L997" s="25" t="str">
        <f>VLOOKUP($K997,TONG_SL!$A:$D,2,0)</f>
        <v>Chả cốm 300g</v>
      </c>
      <c r="N997" s="25" t="str">
        <f t="shared" si="130"/>
        <v>K-C6</v>
      </c>
      <c r="Q997" s="25" t="str">
        <f>VLOOKUP(K997,TONG_SL!$A:$D,3,0)</f>
        <v>Túi</v>
      </c>
      <c r="R997" s="54">
        <v>5</v>
      </c>
      <c r="T997" s="1">
        <f>VLOOKUP(VLOOKUP(G997,Ma_KH!$A:$R,18,0)&amp;K997,Gia_MB!$A:$F,6,0)</f>
        <v>74250</v>
      </c>
      <c r="U997" s="14">
        <f t="shared" si="132"/>
        <v>371250</v>
      </c>
      <c r="W997" s="64">
        <f t="shared" si="131"/>
        <v>0</v>
      </c>
      <c r="X997" s="3" t="str">
        <f t="shared" si="133"/>
        <v>8</v>
      </c>
      <c r="Z997" s="14">
        <f t="shared" si="134"/>
        <v>29700</v>
      </c>
      <c r="AA997" s="7">
        <f>VLOOKUP(G997,Ma_KH!$A:$R,14,0)</f>
        <v>60</v>
      </c>
      <c r="AD997" s="7" t="str">
        <f>IFERROR(VLOOKUP(J997,'Chuyển Mã'!$B$3:$C$9,2,0),"")</f>
        <v>Tỉnh</v>
      </c>
      <c r="AE997" s="7" t="str">
        <f t="shared" si="127"/>
        <v>Chả cốm 300g</v>
      </c>
      <c r="AF997" s="7">
        <f t="shared" si="128"/>
        <v>5</v>
      </c>
    </row>
    <row r="998" spans="1:32" x14ac:dyDescent="0.25">
      <c r="A998" s="11">
        <v>45904</v>
      </c>
      <c r="B998" s="25">
        <v>4176394842</v>
      </c>
      <c r="C998" s="12" t="s">
        <v>7214</v>
      </c>
      <c r="D998" s="16">
        <f t="shared" si="129"/>
        <v>45904</v>
      </c>
      <c r="G998" s="13" t="s">
        <v>7303</v>
      </c>
      <c r="I998" s="13" t="s">
        <v>7558</v>
      </c>
      <c r="J998" s="13" t="s">
        <v>1796</v>
      </c>
      <c r="K998" s="13" t="s">
        <v>27</v>
      </c>
      <c r="L998" s="25" t="str">
        <f>VLOOKUP($K998,TONG_SL!$A:$D,2,0)</f>
        <v>Chân giò heo muối 300g</v>
      </c>
      <c r="N998" s="25" t="str">
        <f t="shared" si="130"/>
        <v>K-C6</v>
      </c>
      <c r="Q998" s="25" t="str">
        <f>VLOOKUP(K998,TONG_SL!$A:$D,3,0)</f>
        <v>Túi</v>
      </c>
      <c r="R998" s="54">
        <v>5</v>
      </c>
      <c r="T998" s="1">
        <f>VLOOKUP(VLOOKUP(G998,Ma_KH!$A:$R,18,0)&amp;K998,Gia_MB!$A:$F,6,0)</f>
        <v>73431</v>
      </c>
      <c r="U998" s="14">
        <f t="shared" si="132"/>
        <v>367155</v>
      </c>
      <c r="W998" s="64">
        <f t="shared" si="131"/>
        <v>0</v>
      </c>
      <c r="X998" s="3" t="str">
        <f t="shared" si="133"/>
        <v>8</v>
      </c>
      <c r="Z998" s="14">
        <f t="shared" si="134"/>
        <v>29372.400000000001</v>
      </c>
      <c r="AA998" s="7">
        <f>VLOOKUP(G998,Ma_KH!$A:$R,14,0)</f>
        <v>60</v>
      </c>
      <c r="AD998" s="7" t="str">
        <f>IFERROR(VLOOKUP(J998,'Chuyển Mã'!$B$3:$C$9,2,0),"")</f>
        <v>Tỉnh</v>
      </c>
      <c r="AE998" s="7" t="str">
        <f t="shared" si="127"/>
        <v>Chân giò heo muối 300g</v>
      </c>
      <c r="AF998" s="7">
        <f t="shared" si="128"/>
        <v>5</v>
      </c>
    </row>
    <row r="999" spans="1:32" x14ac:dyDescent="0.25">
      <c r="A999" s="11">
        <v>45904</v>
      </c>
      <c r="B999" s="25">
        <v>4176394842</v>
      </c>
      <c r="C999" s="12" t="s">
        <v>7214</v>
      </c>
      <c r="D999" s="16">
        <f t="shared" si="129"/>
        <v>45904</v>
      </c>
      <c r="G999" s="13" t="s">
        <v>7303</v>
      </c>
      <c r="I999" s="13" t="s">
        <v>7558</v>
      </c>
      <c r="J999" s="13" t="s">
        <v>1796</v>
      </c>
      <c r="K999" s="13" t="s">
        <v>30</v>
      </c>
      <c r="L999" s="25" t="str">
        <f>VLOOKUP($K999,TONG_SL!$A:$D,2,0)</f>
        <v>Gà muối 500g</v>
      </c>
      <c r="N999" s="25" t="str">
        <f t="shared" si="130"/>
        <v>K-C6</v>
      </c>
      <c r="Q999" s="25" t="str">
        <f>VLOOKUP(K999,TONG_SL!$A:$D,3,0)</f>
        <v>Túi</v>
      </c>
      <c r="R999" s="54">
        <v>5</v>
      </c>
      <c r="T999" s="1">
        <f>VLOOKUP(VLOOKUP(G999,Ma_KH!$A:$R,18,0)&amp;K999,Gia_MB!$A:$F,6,0)</f>
        <v>111058</v>
      </c>
      <c r="U999" s="14">
        <f t="shared" si="132"/>
        <v>555290</v>
      </c>
      <c r="W999" s="64">
        <f t="shared" si="131"/>
        <v>0</v>
      </c>
      <c r="X999" s="3" t="str">
        <f t="shared" si="133"/>
        <v>8</v>
      </c>
      <c r="Z999" s="14">
        <f t="shared" si="134"/>
        <v>44423.200000000004</v>
      </c>
      <c r="AA999" s="7">
        <f>VLOOKUP(G999,Ma_KH!$A:$R,14,0)</f>
        <v>60</v>
      </c>
      <c r="AD999" s="7" t="str">
        <f>IFERROR(VLOOKUP(J999,'Chuyển Mã'!$B$3:$C$9,2,0),"")</f>
        <v>Tỉnh</v>
      </c>
      <c r="AE999" s="7" t="str">
        <f t="shared" si="127"/>
        <v>Gà muối 500g</v>
      </c>
      <c r="AF999" s="7">
        <f t="shared" si="128"/>
        <v>5</v>
      </c>
    </row>
    <row r="1000" spans="1:32" x14ac:dyDescent="0.25">
      <c r="A1000" s="11">
        <v>45904</v>
      </c>
      <c r="B1000" s="25">
        <v>4176380696</v>
      </c>
      <c r="C1000" s="12" t="s">
        <v>7214</v>
      </c>
      <c r="D1000" s="16">
        <f t="shared" si="129"/>
        <v>45904</v>
      </c>
      <c r="G1000" s="13" t="s">
        <v>7331</v>
      </c>
      <c r="I1000" s="13" t="s">
        <v>7559</v>
      </c>
      <c r="J1000" s="13" t="s">
        <v>1796</v>
      </c>
      <c r="K1000" s="13" t="s">
        <v>27</v>
      </c>
      <c r="L1000" s="25" t="str">
        <f>VLOOKUP($K1000,TONG_SL!$A:$D,2,0)</f>
        <v>Chân giò heo muối 300g</v>
      </c>
      <c r="N1000" s="25" t="str">
        <f t="shared" si="130"/>
        <v>K-C6</v>
      </c>
      <c r="Q1000" s="25" t="str">
        <f>VLOOKUP(K1000,TONG_SL!$A:$D,3,0)</f>
        <v>Túi</v>
      </c>
      <c r="R1000" s="54">
        <v>30</v>
      </c>
      <c r="T1000" s="1">
        <f>VLOOKUP(VLOOKUP(G1000,Ma_KH!$A:$R,18,0)&amp;K1000,Gia_MB!$A:$F,6,0)</f>
        <v>73431</v>
      </c>
      <c r="U1000" s="14">
        <f t="shared" si="132"/>
        <v>2202930</v>
      </c>
      <c r="W1000" s="64">
        <f t="shared" si="131"/>
        <v>0</v>
      </c>
      <c r="X1000" s="3" t="str">
        <f t="shared" si="133"/>
        <v>8</v>
      </c>
      <c r="Z1000" s="14">
        <f t="shared" si="134"/>
        <v>176234.4</v>
      </c>
      <c r="AA1000" s="7">
        <f>VLOOKUP(G1000,Ma_KH!$A:$R,14,0)</f>
        <v>60</v>
      </c>
      <c r="AD1000" s="7" t="str">
        <f>IFERROR(VLOOKUP(J1000,'Chuyển Mã'!$B$3:$C$9,2,0),"")</f>
        <v>Tỉnh</v>
      </c>
      <c r="AE1000" s="7" t="str">
        <f t="shared" si="127"/>
        <v>Chân giò heo muối 300g</v>
      </c>
      <c r="AF1000" s="7">
        <f t="shared" si="128"/>
        <v>30</v>
      </c>
    </row>
    <row r="1001" spans="1:32" x14ac:dyDescent="0.25">
      <c r="A1001" s="11">
        <v>45904</v>
      </c>
      <c r="B1001" s="25">
        <v>4176380696</v>
      </c>
      <c r="C1001" s="12" t="s">
        <v>7214</v>
      </c>
      <c r="D1001" s="16">
        <f t="shared" si="129"/>
        <v>45904</v>
      </c>
      <c r="G1001" s="13" t="s">
        <v>7331</v>
      </c>
      <c r="I1001" s="13" t="s">
        <v>7559</v>
      </c>
      <c r="J1001" s="13" t="s">
        <v>1796</v>
      </c>
      <c r="K1001" s="13" t="s">
        <v>35</v>
      </c>
      <c r="L1001" s="25" t="str">
        <f>VLOOKUP($K1001,TONG_SL!$A:$D,2,0)</f>
        <v>Tai heo muối 200g</v>
      </c>
      <c r="N1001" s="25" t="str">
        <f t="shared" si="130"/>
        <v>K-C6</v>
      </c>
      <c r="Q1001" s="25" t="str">
        <f>VLOOKUP(K1001,TONG_SL!$A:$D,3,0)</f>
        <v>Túi</v>
      </c>
      <c r="R1001" s="54">
        <v>5</v>
      </c>
      <c r="T1001" s="1">
        <f>VLOOKUP(VLOOKUP(G1001,Ma_KH!$A:$R,18,0)&amp;K1001,Gia_MB!$A:$F,6,0)</f>
        <v>55595</v>
      </c>
      <c r="U1001" s="14">
        <f t="shared" si="132"/>
        <v>277975</v>
      </c>
      <c r="W1001" s="64">
        <f t="shared" si="131"/>
        <v>0</v>
      </c>
      <c r="X1001" s="3" t="str">
        <f t="shared" si="133"/>
        <v>8</v>
      </c>
      <c r="Z1001" s="14">
        <f t="shared" si="134"/>
        <v>22238</v>
      </c>
      <c r="AA1001" s="7">
        <f>VLOOKUP(G1001,Ma_KH!$A:$R,14,0)</f>
        <v>60</v>
      </c>
      <c r="AD1001" s="7" t="str">
        <f>IFERROR(VLOOKUP(J1001,'Chuyển Mã'!$B$3:$C$9,2,0),"")</f>
        <v>Tỉnh</v>
      </c>
      <c r="AE1001" s="7" t="str">
        <f t="shared" si="127"/>
        <v>Tai heo muối 200g</v>
      </c>
      <c r="AF1001" s="7">
        <f t="shared" si="128"/>
        <v>5</v>
      </c>
    </row>
    <row r="1002" spans="1:32" x14ac:dyDescent="0.25">
      <c r="A1002" s="11">
        <v>45904</v>
      </c>
      <c r="B1002" s="25">
        <v>4176380696</v>
      </c>
      <c r="C1002" s="12" t="s">
        <v>7214</v>
      </c>
      <c r="D1002" s="16">
        <f t="shared" si="129"/>
        <v>45904</v>
      </c>
      <c r="G1002" s="13" t="s">
        <v>7331</v>
      </c>
      <c r="I1002" s="13" t="s">
        <v>7559</v>
      </c>
      <c r="J1002" s="13" t="s">
        <v>1796</v>
      </c>
      <c r="K1002" s="13" t="s">
        <v>32</v>
      </c>
      <c r="L1002" s="25" t="str">
        <f>VLOOKUP($K1002,TONG_SL!$A:$D,2,0)</f>
        <v>Giò Tai Lưỡi Xào 250</v>
      </c>
      <c r="N1002" s="25" t="str">
        <f t="shared" si="130"/>
        <v>K-C6</v>
      </c>
      <c r="Q1002" s="25" t="str">
        <f>VLOOKUP(K1002,TONG_SL!$A:$D,3,0)</f>
        <v>Túi</v>
      </c>
      <c r="R1002" s="54">
        <v>5</v>
      </c>
      <c r="T1002" s="1">
        <f>VLOOKUP(VLOOKUP(G1002,Ma_KH!$A:$R,18,0)&amp;K1002,Gia_MB!$A:$F,6,0)</f>
        <v>50183</v>
      </c>
      <c r="U1002" s="14">
        <f t="shared" si="132"/>
        <v>250915</v>
      </c>
      <c r="W1002" s="64">
        <f t="shared" si="131"/>
        <v>0</v>
      </c>
      <c r="X1002" s="3" t="str">
        <f t="shared" si="133"/>
        <v>8</v>
      </c>
      <c r="Z1002" s="14">
        <f t="shared" si="134"/>
        <v>20073.2</v>
      </c>
      <c r="AA1002" s="7">
        <f>VLOOKUP(G1002,Ma_KH!$A:$R,14,0)</f>
        <v>60</v>
      </c>
      <c r="AD1002" s="7" t="str">
        <f>IFERROR(VLOOKUP(J1002,'Chuyển Mã'!$B$3:$C$9,2,0),"")</f>
        <v>Tỉnh</v>
      </c>
      <c r="AE1002" s="7" t="str">
        <f t="shared" si="127"/>
        <v>Giò Tai Lưỡi Xào 250</v>
      </c>
      <c r="AF1002" s="7">
        <f t="shared" si="128"/>
        <v>5</v>
      </c>
    </row>
    <row r="1003" spans="1:32" x14ac:dyDescent="0.25">
      <c r="A1003" s="11">
        <v>45904</v>
      </c>
      <c r="B1003" s="25">
        <v>4176380696</v>
      </c>
      <c r="C1003" s="12" t="s">
        <v>7214</v>
      </c>
      <c r="D1003" s="16">
        <f t="shared" si="129"/>
        <v>45904</v>
      </c>
      <c r="G1003" s="13" t="s">
        <v>7331</v>
      </c>
      <c r="I1003" s="13" t="s">
        <v>7559</v>
      </c>
      <c r="J1003" s="13" t="s">
        <v>1796</v>
      </c>
      <c r="K1003" s="13" t="s">
        <v>39</v>
      </c>
      <c r="L1003" s="25" t="str">
        <f>VLOOKUP($K1003,TONG_SL!$A:$D,2,0)</f>
        <v>Chả cốm 300g</v>
      </c>
      <c r="N1003" s="25" t="str">
        <f t="shared" si="130"/>
        <v>K-C6</v>
      </c>
      <c r="Q1003" s="25" t="str">
        <f>VLOOKUP(K1003,TONG_SL!$A:$D,3,0)</f>
        <v>Túi</v>
      </c>
      <c r="R1003" s="54">
        <v>5</v>
      </c>
      <c r="T1003" s="1">
        <f>VLOOKUP(VLOOKUP(G1003,Ma_KH!$A:$R,18,0)&amp;K1003,Gia_MB!$A:$F,6,0)</f>
        <v>74250</v>
      </c>
      <c r="U1003" s="14">
        <f t="shared" si="132"/>
        <v>371250</v>
      </c>
      <c r="W1003" s="64">
        <f t="shared" si="131"/>
        <v>0</v>
      </c>
      <c r="X1003" s="3" t="str">
        <f t="shared" si="133"/>
        <v>8</v>
      </c>
      <c r="Z1003" s="14">
        <f t="shared" si="134"/>
        <v>29700</v>
      </c>
      <c r="AA1003" s="7">
        <f>VLOOKUP(G1003,Ma_KH!$A:$R,14,0)</f>
        <v>60</v>
      </c>
      <c r="AD1003" s="7" t="str">
        <f>IFERROR(VLOOKUP(J1003,'Chuyển Mã'!$B$3:$C$9,2,0),"")</f>
        <v>Tỉnh</v>
      </c>
      <c r="AE1003" s="7" t="str">
        <f t="shared" si="127"/>
        <v>Chả cốm 300g</v>
      </c>
      <c r="AF1003" s="7">
        <f t="shared" si="128"/>
        <v>5</v>
      </c>
    </row>
    <row r="1004" spans="1:32" x14ac:dyDescent="0.25">
      <c r="A1004" s="11">
        <v>45904</v>
      </c>
      <c r="B1004" s="25">
        <v>4176380696</v>
      </c>
      <c r="C1004" s="12" t="s">
        <v>7214</v>
      </c>
      <c r="D1004" s="16">
        <f t="shared" si="129"/>
        <v>45904</v>
      </c>
      <c r="G1004" s="13" t="s">
        <v>7331</v>
      </c>
      <c r="I1004" s="13" t="s">
        <v>7559</v>
      </c>
      <c r="J1004" s="13" t="s">
        <v>1796</v>
      </c>
      <c r="K1004" s="13" t="s">
        <v>51</v>
      </c>
      <c r="L1004" s="25" t="str">
        <f>VLOOKUP($K1004,TONG_SL!$A:$D,2,0)</f>
        <v>Mọc Nấm Hương 250g</v>
      </c>
      <c r="N1004" s="25" t="str">
        <f t="shared" si="130"/>
        <v>K-C6</v>
      </c>
      <c r="Q1004" s="25" t="str">
        <f>VLOOKUP(K1004,TONG_SL!$A:$D,3,0)</f>
        <v>Túi</v>
      </c>
      <c r="R1004" s="54">
        <v>10</v>
      </c>
      <c r="T1004" s="1">
        <f>VLOOKUP(VLOOKUP(G1004,Ma_KH!$A:$R,18,0)&amp;K1004,Gia_MB!$A:$F,6,0)</f>
        <v>46000</v>
      </c>
      <c r="U1004" s="14">
        <f t="shared" si="132"/>
        <v>460000</v>
      </c>
      <c r="W1004" s="64">
        <f t="shared" si="131"/>
        <v>0</v>
      </c>
      <c r="X1004" s="3" t="str">
        <f t="shared" si="133"/>
        <v>8</v>
      </c>
      <c r="Z1004" s="14">
        <f t="shared" si="134"/>
        <v>36800</v>
      </c>
      <c r="AA1004" s="7">
        <f>VLOOKUP(G1004,Ma_KH!$A:$R,14,0)</f>
        <v>60</v>
      </c>
      <c r="AD1004" s="7" t="str">
        <f>IFERROR(VLOOKUP(J1004,'Chuyển Mã'!$B$3:$C$9,2,0),"")</f>
        <v>Tỉnh</v>
      </c>
      <c r="AE1004" s="7" t="str">
        <f t="shared" si="127"/>
        <v>Mọc Nấm Hương 250g</v>
      </c>
      <c r="AF1004" s="7">
        <f t="shared" si="128"/>
        <v>10</v>
      </c>
    </row>
    <row r="1005" spans="1:32" x14ac:dyDescent="0.25">
      <c r="A1005" s="11">
        <v>45904</v>
      </c>
      <c r="B1005" s="25">
        <v>4176113443</v>
      </c>
      <c r="C1005" s="12" t="s">
        <v>7214</v>
      </c>
      <c r="D1005" s="16">
        <f t="shared" si="129"/>
        <v>45904</v>
      </c>
      <c r="G1005" s="13" t="s">
        <v>7331</v>
      </c>
      <c r="I1005" s="13" t="s">
        <v>7560</v>
      </c>
      <c r="J1005" s="13" t="s">
        <v>1796</v>
      </c>
      <c r="K1005" s="13" t="s">
        <v>27</v>
      </c>
      <c r="L1005" s="25" t="str">
        <f>VLOOKUP($K1005,TONG_SL!$A:$D,2,0)</f>
        <v>Chân giò heo muối 300g</v>
      </c>
      <c r="N1005" s="25" t="str">
        <f t="shared" si="130"/>
        <v>K-C6</v>
      </c>
      <c r="Q1005" s="25" t="str">
        <f>VLOOKUP(K1005,TONG_SL!$A:$D,3,0)</f>
        <v>Túi</v>
      </c>
      <c r="R1005" s="54">
        <v>20</v>
      </c>
      <c r="T1005" s="1">
        <f>VLOOKUP(VLOOKUP(G1005,Ma_KH!$A:$R,18,0)&amp;K1005,Gia_MB!$A:$F,6,0)</f>
        <v>73431</v>
      </c>
      <c r="U1005" s="14">
        <f t="shared" si="132"/>
        <v>1468620</v>
      </c>
      <c r="W1005" s="64">
        <f t="shared" si="131"/>
        <v>0</v>
      </c>
      <c r="X1005" s="3" t="str">
        <f t="shared" si="133"/>
        <v>8</v>
      </c>
      <c r="Z1005" s="14">
        <f t="shared" si="134"/>
        <v>117489.60000000001</v>
      </c>
      <c r="AA1005" s="7">
        <f>VLOOKUP(G1005,Ma_KH!$A:$R,14,0)</f>
        <v>60</v>
      </c>
      <c r="AD1005" s="7" t="str">
        <f>IFERROR(VLOOKUP(J1005,'Chuyển Mã'!$B$3:$C$9,2,0),"")</f>
        <v>Tỉnh</v>
      </c>
      <c r="AE1005" s="7" t="str">
        <f t="shared" si="127"/>
        <v>Chân giò heo muối 300g</v>
      </c>
      <c r="AF1005" s="7">
        <f t="shared" si="128"/>
        <v>20</v>
      </c>
    </row>
    <row r="1006" spans="1:32" x14ac:dyDescent="0.25">
      <c r="A1006" s="11">
        <v>45904</v>
      </c>
      <c r="B1006" s="25">
        <v>4176113443</v>
      </c>
      <c r="C1006" s="12" t="s">
        <v>7214</v>
      </c>
      <c r="D1006" s="16">
        <f t="shared" si="129"/>
        <v>45904</v>
      </c>
      <c r="G1006" s="13" t="s">
        <v>7331</v>
      </c>
      <c r="I1006" s="13" t="s">
        <v>7560</v>
      </c>
      <c r="J1006" s="13" t="s">
        <v>1796</v>
      </c>
      <c r="K1006" s="13" t="s">
        <v>30</v>
      </c>
      <c r="L1006" s="25" t="str">
        <f>VLOOKUP($K1006,TONG_SL!$A:$D,2,0)</f>
        <v>Gà muối 500g</v>
      </c>
      <c r="N1006" s="25" t="str">
        <f t="shared" si="130"/>
        <v>K-C6</v>
      </c>
      <c r="Q1006" s="25" t="str">
        <f>VLOOKUP(K1006,TONG_SL!$A:$D,3,0)</f>
        <v>Túi</v>
      </c>
      <c r="R1006" s="54">
        <v>6</v>
      </c>
      <c r="T1006" s="1">
        <f>VLOOKUP(VLOOKUP(G1006,Ma_KH!$A:$R,18,0)&amp;K1006,Gia_MB!$A:$F,6,0)</f>
        <v>111058</v>
      </c>
      <c r="U1006" s="14">
        <f t="shared" si="132"/>
        <v>666348</v>
      </c>
      <c r="W1006" s="64">
        <f t="shared" si="131"/>
        <v>0</v>
      </c>
      <c r="X1006" s="3" t="str">
        <f t="shared" si="133"/>
        <v>8</v>
      </c>
      <c r="Z1006" s="14">
        <f t="shared" si="134"/>
        <v>53307.840000000004</v>
      </c>
      <c r="AA1006" s="7">
        <f>VLOOKUP(G1006,Ma_KH!$A:$R,14,0)</f>
        <v>60</v>
      </c>
      <c r="AD1006" s="7" t="str">
        <f>IFERROR(VLOOKUP(J1006,'Chuyển Mã'!$B$3:$C$9,2,0),"")</f>
        <v>Tỉnh</v>
      </c>
      <c r="AE1006" s="7" t="str">
        <f t="shared" si="127"/>
        <v>Gà muối 500g</v>
      </c>
      <c r="AF1006" s="7">
        <f t="shared" si="128"/>
        <v>6</v>
      </c>
    </row>
    <row r="1007" spans="1:32" x14ac:dyDescent="0.25">
      <c r="A1007" s="11">
        <v>45904</v>
      </c>
      <c r="B1007" s="25">
        <v>4176113443</v>
      </c>
      <c r="C1007" s="12" t="s">
        <v>7214</v>
      </c>
      <c r="D1007" s="16">
        <f t="shared" si="129"/>
        <v>45904</v>
      </c>
      <c r="G1007" s="13" t="s">
        <v>7331</v>
      </c>
      <c r="I1007" s="13" t="s">
        <v>7560</v>
      </c>
      <c r="J1007" s="13" t="s">
        <v>1796</v>
      </c>
      <c r="K1007" s="13" t="s">
        <v>32</v>
      </c>
      <c r="L1007" s="25" t="str">
        <f>VLOOKUP($K1007,TONG_SL!$A:$D,2,0)</f>
        <v>Giò Tai Lưỡi Xào 250</v>
      </c>
      <c r="N1007" s="25" t="str">
        <f t="shared" si="130"/>
        <v>K-C6</v>
      </c>
      <c r="Q1007" s="25" t="str">
        <f>VLOOKUP(K1007,TONG_SL!$A:$D,3,0)</f>
        <v>Túi</v>
      </c>
      <c r="R1007" s="54">
        <v>3</v>
      </c>
      <c r="T1007" s="1">
        <f>VLOOKUP(VLOOKUP(G1007,Ma_KH!$A:$R,18,0)&amp;K1007,Gia_MB!$A:$F,6,0)</f>
        <v>50183</v>
      </c>
      <c r="U1007" s="14">
        <f t="shared" si="132"/>
        <v>150549</v>
      </c>
      <c r="W1007" s="64">
        <f t="shared" si="131"/>
        <v>0</v>
      </c>
      <c r="X1007" s="3" t="str">
        <f t="shared" si="133"/>
        <v>8</v>
      </c>
      <c r="Z1007" s="14">
        <f t="shared" si="134"/>
        <v>12043.92</v>
      </c>
      <c r="AA1007" s="7">
        <f>VLOOKUP(G1007,Ma_KH!$A:$R,14,0)</f>
        <v>60</v>
      </c>
      <c r="AD1007" s="7" t="str">
        <f>IFERROR(VLOOKUP(J1007,'Chuyển Mã'!$B$3:$C$9,2,0),"")</f>
        <v>Tỉnh</v>
      </c>
      <c r="AE1007" s="7" t="str">
        <f t="shared" si="127"/>
        <v>Giò Tai Lưỡi Xào 250</v>
      </c>
      <c r="AF1007" s="7">
        <f t="shared" si="128"/>
        <v>3</v>
      </c>
    </row>
    <row r="1008" spans="1:32" x14ac:dyDescent="0.25">
      <c r="A1008" s="11">
        <v>45904</v>
      </c>
      <c r="B1008" s="25">
        <v>4176113438</v>
      </c>
      <c r="C1008" s="12" t="s">
        <v>7214</v>
      </c>
      <c r="D1008" s="16">
        <f t="shared" si="129"/>
        <v>45904</v>
      </c>
      <c r="G1008" s="13" t="s">
        <v>7331</v>
      </c>
      <c r="I1008" s="13" t="s">
        <v>7561</v>
      </c>
      <c r="J1008" s="13" t="s">
        <v>1796</v>
      </c>
      <c r="K1008" s="13" t="s">
        <v>30</v>
      </c>
      <c r="L1008" s="25" t="str">
        <f>VLOOKUP($K1008,TONG_SL!$A:$D,2,0)</f>
        <v>Gà muối 500g</v>
      </c>
      <c r="N1008" s="25" t="str">
        <f t="shared" si="130"/>
        <v>K-C6</v>
      </c>
      <c r="Q1008" s="25" t="str">
        <f>VLOOKUP(K1008,TONG_SL!$A:$D,3,0)</f>
        <v>Túi</v>
      </c>
      <c r="R1008" s="54">
        <v>12</v>
      </c>
      <c r="T1008" s="1">
        <f>VLOOKUP(VLOOKUP(G1008,Ma_KH!$A:$R,18,0)&amp;K1008,Gia_MB!$A:$F,6,0)</f>
        <v>111058</v>
      </c>
      <c r="U1008" s="14">
        <f t="shared" si="132"/>
        <v>1332696</v>
      </c>
      <c r="W1008" s="64">
        <f t="shared" si="131"/>
        <v>0</v>
      </c>
      <c r="X1008" s="3" t="str">
        <f t="shared" si="133"/>
        <v>8</v>
      </c>
      <c r="Z1008" s="14">
        <f t="shared" si="134"/>
        <v>106615.68000000001</v>
      </c>
      <c r="AA1008" s="7">
        <f>VLOOKUP(G1008,Ma_KH!$A:$R,14,0)</f>
        <v>60</v>
      </c>
      <c r="AD1008" s="7" t="str">
        <f>IFERROR(VLOOKUP(J1008,'Chuyển Mã'!$B$3:$C$9,2,0),"")</f>
        <v>Tỉnh</v>
      </c>
      <c r="AE1008" s="7" t="str">
        <f t="shared" si="127"/>
        <v>Gà muối 500g</v>
      </c>
      <c r="AF1008" s="7">
        <f t="shared" si="128"/>
        <v>12</v>
      </c>
    </row>
    <row r="1009" spans="1:32" x14ac:dyDescent="0.25">
      <c r="A1009" s="11">
        <v>45904</v>
      </c>
      <c r="B1009" s="25">
        <v>4176113438</v>
      </c>
      <c r="C1009" s="12" t="s">
        <v>7214</v>
      </c>
      <c r="D1009" s="16">
        <f t="shared" si="129"/>
        <v>45904</v>
      </c>
      <c r="G1009" s="13" t="s">
        <v>7331</v>
      </c>
      <c r="I1009" s="13" t="s">
        <v>7561</v>
      </c>
      <c r="J1009" s="13" t="s">
        <v>1796</v>
      </c>
      <c r="K1009" s="13" t="s">
        <v>27</v>
      </c>
      <c r="L1009" s="25" t="str">
        <f>VLOOKUP($K1009,TONG_SL!$A:$D,2,0)</f>
        <v>Chân giò heo muối 300g</v>
      </c>
      <c r="N1009" s="25" t="str">
        <f t="shared" si="130"/>
        <v>K-C6</v>
      </c>
      <c r="Q1009" s="25" t="str">
        <f>VLOOKUP(K1009,TONG_SL!$A:$D,3,0)</f>
        <v>Túi</v>
      </c>
      <c r="R1009" s="54">
        <v>11</v>
      </c>
      <c r="T1009" s="1">
        <f>VLOOKUP(VLOOKUP(G1009,Ma_KH!$A:$R,18,0)&amp;K1009,Gia_MB!$A:$F,6,0)</f>
        <v>73431</v>
      </c>
      <c r="U1009" s="14">
        <f t="shared" si="132"/>
        <v>807741</v>
      </c>
      <c r="W1009" s="64">
        <f t="shared" si="131"/>
        <v>0</v>
      </c>
      <c r="X1009" s="3" t="str">
        <f t="shared" si="133"/>
        <v>8</v>
      </c>
      <c r="Z1009" s="14">
        <f t="shared" si="134"/>
        <v>64619.28</v>
      </c>
      <c r="AA1009" s="7">
        <f>VLOOKUP(G1009,Ma_KH!$A:$R,14,0)</f>
        <v>60</v>
      </c>
      <c r="AD1009" s="7" t="str">
        <f>IFERROR(VLOOKUP(J1009,'Chuyển Mã'!$B$3:$C$9,2,0),"")</f>
        <v>Tỉnh</v>
      </c>
      <c r="AE1009" s="7" t="str">
        <f t="shared" si="127"/>
        <v>Chân giò heo muối 300g</v>
      </c>
      <c r="AF1009" s="7">
        <f t="shared" si="128"/>
        <v>11</v>
      </c>
    </row>
    <row r="1010" spans="1:32" x14ac:dyDescent="0.25">
      <c r="A1010" s="11">
        <v>45904</v>
      </c>
      <c r="B1010" s="25">
        <v>4176530896</v>
      </c>
      <c r="C1010" s="12" t="s">
        <v>7214</v>
      </c>
      <c r="D1010" s="16">
        <f t="shared" si="129"/>
        <v>45904</v>
      </c>
      <c r="G1010" s="13" t="s">
        <v>7331</v>
      </c>
      <c r="I1010" s="13" t="s">
        <v>7562</v>
      </c>
      <c r="J1010" s="13" t="s">
        <v>1796</v>
      </c>
      <c r="K1010" s="13" t="s">
        <v>30</v>
      </c>
      <c r="L1010" s="25" t="str">
        <f>VLOOKUP($K1010,TONG_SL!$A:$D,2,0)</f>
        <v>Gà muối 500g</v>
      </c>
      <c r="N1010" s="25" t="str">
        <f t="shared" si="130"/>
        <v>K-C6</v>
      </c>
      <c r="Q1010" s="25" t="str">
        <f>VLOOKUP(K1010,TONG_SL!$A:$D,3,0)</f>
        <v>Túi</v>
      </c>
      <c r="R1010" s="54">
        <v>15</v>
      </c>
      <c r="T1010" s="1">
        <f>VLOOKUP(VLOOKUP(G1010,Ma_KH!$A:$R,18,0)&amp;K1010,Gia_MB!$A:$F,6,0)</f>
        <v>111058</v>
      </c>
      <c r="U1010" s="14">
        <f t="shared" si="132"/>
        <v>1665870</v>
      </c>
      <c r="W1010" s="64">
        <f t="shared" si="131"/>
        <v>0</v>
      </c>
      <c r="X1010" s="3" t="str">
        <f t="shared" si="133"/>
        <v>8</v>
      </c>
      <c r="Z1010" s="14">
        <f t="shared" si="134"/>
        <v>133269.6</v>
      </c>
      <c r="AA1010" s="7">
        <f>VLOOKUP(G1010,Ma_KH!$A:$R,14,0)</f>
        <v>60</v>
      </c>
      <c r="AD1010" s="7" t="str">
        <f>IFERROR(VLOOKUP(J1010,'Chuyển Mã'!$B$3:$C$9,2,0),"")</f>
        <v>Tỉnh</v>
      </c>
      <c r="AE1010" s="7" t="str">
        <f t="shared" si="127"/>
        <v>Gà muối 500g</v>
      </c>
      <c r="AF1010" s="7">
        <f t="shared" si="128"/>
        <v>15</v>
      </c>
    </row>
    <row r="1011" spans="1:32" x14ac:dyDescent="0.25">
      <c r="A1011" s="11">
        <v>45904</v>
      </c>
      <c r="B1011" s="25">
        <v>4176530896</v>
      </c>
      <c r="C1011" s="12" t="s">
        <v>7214</v>
      </c>
      <c r="D1011" s="16">
        <f t="shared" si="129"/>
        <v>45904</v>
      </c>
      <c r="G1011" s="13" t="s">
        <v>7331</v>
      </c>
      <c r="I1011" s="13" t="s">
        <v>7562</v>
      </c>
      <c r="J1011" s="13" t="s">
        <v>1796</v>
      </c>
      <c r="K1011" s="13" t="s">
        <v>32</v>
      </c>
      <c r="L1011" s="25" t="str">
        <f>VLOOKUP($K1011,TONG_SL!$A:$D,2,0)</f>
        <v>Giò Tai Lưỡi Xào 250</v>
      </c>
      <c r="N1011" s="25" t="str">
        <f t="shared" si="130"/>
        <v>K-C6</v>
      </c>
      <c r="Q1011" s="25" t="str">
        <f>VLOOKUP(K1011,TONG_SL!$A:$D,3,0)</f>
        <v>Túi</v>
      </c>
      <c r="R1011" s="54">
        <v>20</v>
      </c>
      <c r="T1011" s="1">
        <f>VLOOKUP(VLOOKUP(G1011,Ma_KH!$A:$R,18,0)&amp;K1011,Gia_MB!$A:$F,6,0)</f>
        <v>50183</v>
      </c>
      <c r="U1011" s="14">
        <f t="shared" si="132"/>
        <v>1003660</v>
      </c>
      <c r="W1011" s="64">
        <f t="shared" si="131"/>
        <v>0</v>
      </c>
      <c r="X1011" s="3" t="str">
        <f t="shared" si="133"/>
        <v>8</v>
      </c>
      <c r="Z1011" s="14">
        <f t="shared" si="134"/>
        <v>80292.800000000003</v>
      </c>
      <c r="AA1011" s="7">
        <f>VLOOKUP(G1011,Ma_KH!$A:$R,14,0)</f>
        <v>60</v>
      </c>
      <c r="AD1011" s="7" t="str">
        <f>IFERROR(VLOOKUP(J1011,'Chuyển Mã'!$B$3:$C$9,2,0),"")</f>
        <v>Tỉnh</v>
      </c>
      <c r="AE1011" s="7" t="str">
        <f t="shared" si="127"/>
        <v>Giò Tai Lưỡi Xào 250</v>
      </c>
      <c r="AF1011" s="7">
        <f t="shared" si="128"/>
        <v>20</v>
      </c>
    </row>
    <row r="1012" spans="1:32" x14ac:dyDescent="0.25">
      <c r="A1012" s="11">
        <v>45904</v>
      </c>
      <c r="B1012" s="25">
        <v>4176530896</v>
      </c>
      <c r="C1012" s="12" t="s">
        <v>7214</v>
      </c>
      <c r="D1012" s="16">
        <f t="shared" si="129"/>
        <v>45904</v>
      </c>
      <c r="G1012" s="13" t="s">
        <v>7331</v>
      </c>
      <c r="I1012" s="13" t="s">
        <v>7562</v>
      </c>
      <c r="J1012" s="13" t="s">
        <v>1796</v>
      </c>
      <c r="K1012" s="13" t="s">
        <v>27</v>
      </c>
      <c r="L1012" s="25" t="str">
        <f>VLOOKUP($K1012,TONG_SL!$A:$D,2,0)</f>
        <v>Chân giò heo muối 300g</v>
      </c>
      <c r="N1012" s="25" t="str">
        <f t="shared" si="130"/>
        <v>K-C6</v>
      </c>
      <c r="Q1012" s="25" t="str">
        <f>VLOOKUP(K1012,TONG_SL!$A:$D,3,0)</f>
        <v>Túi</v>
      </c>
      <c r="R1012" s="54">
        <v>20</v>
      </c>
      <c r="T1012" s="1">
        <f>VLOOKUP(VLOOKUP(G1012,Ma_KH!$A:$R,18,0)&amp;K1012,Gia_MB!$A:$F,6,0)</f>
        <v>73431</v>
      </c>
      <c r="U1012" s="14">
        <f t="shared" si="132"/>
        <v>1468620</v>
      </c>
      <c r="W1012" s="64">
        <f t="shared" si="131"/>
        <v>0</v>
      </c>
      <c r="X1012" s="3" t="str">
        <f t="shared" si="133"/>
        <v>8</v>
      </c>
      <c r="Z1012" s="14">
        <f t="shared" si="134"/>
        <v>117489.60000000001</v>
      </c>
      <c r="AA1012" s="7">
        <f>VLOOKUP(G1012,Ma_KH!$A:$R,14,0)</f>
        <v>60</v>
      </c>
      <c r="AD1012" s="7" t="str">
        <f>IFERROR(VLOOKUP(J1012,'Chuyển Mã'!$B$3:$C$9,2,0),"")</f>
        <v>Tỉnh</v>
      </c>
      <c r="AE1012" s="7" t="str">
        <f t="shared" si="127"/>
        <v>Chân giò heo muối 300g</v>
      </c>
      <c r="AF1012" s="7">
        <f t="shared" si="128"/>
        <v>20</v>
      </c>
    </row>
    <row r="1013" spans="1:32" x14ac:dyDescent="0.25">
      <c r="A1013" s="11">
        <v>45904</v>
      </c>
      <c r="B1013" s="25">
        <v>4176530896</v>
      </c>
      <c r="C1013" s="12" t="s">
        <v>7214</v>
      </c>
      <c r="D1013" s="16">
        <f t="shared" si="129"/>
        <v>45904</v>
      </c>
      <c r="G1013" s="13" t="s">
        <v>7331</v>
      </c>
      <c r="I1013" s="13" t="s">
        <v>7562</v>
      </c>
      <c r="J1013" s="13" t="s">
        <v>1796</v>
      </c>
      <c r="K1013" s="13" t="s">
        <v>35</v>
      </c>
      <c r="L1013" s="25" t="str">
        <f>VLOOKUP($K1013,TONG_SL!$A:$D,2,0)</f>
        <v>Tai heo muối 200g</v>
      </c>
      <c r="N1013" s="25" t="str">
        <f t="shared" si="130"/>
        <v>K-C6</v>
      </c>
      <c r="Q1013" s="25" t="str">
        <f>VLOOKUP(K1013,TONG_SL!$A:$D,3,0)</f>
        <v>Túi</v>
      </c>
      <c r="R1013" s="54">
        <v>10</v>
      </c>
      <c r="T1013" s="1">
        <f>VLOOKUP(VLOOKUP(G1013,Ma_KH!$A:$R,18,0)&amp;K1013,Gia_MB!$A:$F,6,0)</f>
        <v>55595</v>
      </c>
      <c r="U1013" s="14">
        <f t="shared" si="132"/>
        <v>555950</v>
      </c>
      <c r="W1013" s="64">
        <f t="shared" si="131"/>
        <v>0</v>
      </c>
      <c r="X1013" s="3" t="str">
        <f t="shared" si="133"/>
        <v>8</v>
      </c>
      <c r="Z1013" s="14">
        <f t="shared" si="134"/>
        <v>44476</v>
      </c>
      <c r="AA1013" s="7">
        <f>VLOOKUP(G1013,Ma_KH!$A:$R,14,0)</f>
        <v>60</v>
      </c>
      <c r="AD1013" s="7" t="str">
        <f>IFERROR(VLOOKUP(J1013,'Chuyển Mã'!$B$3:$C$9,2,0),"")</f>
        <v>Tỉnh</v>
      </c>
      <c r="AE1013" s="7" t="str">
        <f t="shared" si="127"/>
        <v>Tai heo muối 200g</v>
      </c>
      <c r="AF1013" s="7">
        <f t="shared" si="128"/>
        <v>10</v>
      </c>
    </row>
    <row r="1014" spans="1:32" x14ac:dyDescent="0.25">
      <c r="A1014" s="11">
        <v>45904</v>
      </c>
      <c r="B1014" s="25">
        <v>4176530896</v>
      </c>
      <c r="C1014" s="12" t="s">
        <v>7214</v>
      </c>
      <c r="D1014" s="16">
        <f t="shared" si="129"/>
        <v>45904</v>
      </c>
      <c r="G1014" s="13" t="s">
        <v>7331</v>
      </c>
      <c r="I1014" s="13" t="s">
        <v>7562</v>
      </c>
      <c r="J1014" s="13" t="s">
        <v>1796</v>
      </c>
      <c r="K1014" s="13" t="s">
        <v>51</v>
      </c>
      <c r="L1014" s="25" t="str">
        <f>VLOOKUP($K1014,TONG_SL!$A:$D,2,0)</f>
        <v>Mọc Nấm Hương 250g</v>
      </c>
      <c r="N1014" s="25" t="str">
        <f t="shared" si="130"/>
        <v>K-C6</v>
      </c>
      <c r="Q1014" s="25" t="str">
        <f>VLOOKUP(K1014,TONG_SL!$A:$D,3,0)</f>
        <v>Túi</v>
      </c>
      <c r="R1014" s="54">
        <v>10</v>
      </c>
      <c r="T1014" s="1">
        <f>VLOOKUP(VLOOKUP(G1014,Ma_KH!$A:$R,18,0)&amp;K1014,Gia_MB!$A:$F,6,0)</f>
        <v>46000</v>
      </c>
      <c r="U1014" s="14">
        <f t="shared" si="132"/>
        <v>460000</v>
      </c>
      <c r="W1014" s="64">
        <f t="shared" si="131"/>
        <v>0</v>
      </c>
      <c r="X1014" s="3" t="str">
        <f t="shared" si="133"/>
        <v>8</v>
      </c>
      <c r="Z1014" s="14">
        <f t="shared" si="134"/>
        <v>36800</v>
      </c>
      <c r="AA1014" s="7">
        <f>VLOOKUP(G1014,Ma_KH!$A:$R,14,0)</f>
        <v>60</v>
      </c>
      <c r="AD1014" s="7" t="str">
        <f>IFERROR(VLOOKUP(J1014,'Chuyển Mã'!$B$3:$C$9,2,0),"")</f>
        <v>Tỉnh</v>
      </c>
      <c r="AE1014" s="7" t="str">
        <f t="shared" si="127"/>
        <v>Mọc Nấm Hương 250g</v>
      </c>
      <c r="AF1014" s="7">
        <f t="shared" si="128"/>
        <v>10</v>
      </c>
    </row>
    <row r="1015" spans="1:32" x14ac:dyDescent="0.25">
      <c r="A1015" s="11">
        <v>45904</v>
      </c>
      <c r="B1015" s="25">
        <v>4176548755</v>
      </c>
      <c r="C1015" s="12" t="s">
        <v>7214</v>
      </c>
      <c r="D1015" s="16">
        <f t="shared" si="129"/>
        <v>45904</v>
      </c>
      <c r="G1015" s="13" t="s">
        <v>7563</v>
      </c>
      <c r="I1015" s="13" t="s">
        <v>7564</v>
      </c>
      <c r="J1015" s="13" t="s">
        <v>75</v>
      </c>
      <c r="K1015" s="13" t="s">
        <v>30</v>
      </c>
      <c r="L1015" s="25" t="str">
        <f>VLOOKUP($K1015,TONG_SL!$A:$D,2,0)</f>
        <v>Gà muối 500g</v>
      </c>
      <c r="N1015" s="25" t="str">
        <f t="shared" si="130"/>
        <v>K-C6</v>
      </c>
      <c r="Q1015" s="25" t="str">
        <f>VLOOKUP(K1015,TONG_SL!$A:$D,3,0)</f>
        <v>Túi</v>
      </c>
      <c r="R1015" s="54">
        <v>8</v>
      </c>
      <c r="T1015" s="1">
        <f>VLOOKUP(VLOOKUP(G1015,Ma_KH!$A:$R,18,0)&amp;K1015,Gia_MB!$A:$F,6,0)</f>
        <v>111058</v>
      </c>
      <c r="U1015" s="14">
        <f t="shared" si="132"/>
        <v>888464</v>
      </c>
      <c r="W1015" s="64">
        <f t="shared" si="131"/>
        <v>0</v>
      </c>
      <c r="X1015" s="3" t="str">
        <f t="shared" si="133"/>
        <v>8</v>
      </c>
      <c r="Z1015" s="14">
        <f t="shared" si="134"/>
        <v>71077.119999999995</v>
      </c>
      <c r="AA1015" s="7">
        <f>VLOOKUP(G1015,Ma_KH!$A:$R,14,0)</f>
        <v>60</v>
      </c>
      <c r="AD1015" s="7" t="str">
        <f>IFERROR(VLOOKUP(J1015,'Chuyển Mã'!$B$3:$C$9,2,0),"")</f>
        <v>Hà Nội</v>
      </c>
      <c r="AE1015" s="7" t="str">
        <f t="shared" si="127"/>
        <v>Gà muối 500g</v>
      </c>
      <c r="AF1015" s="7">
        <f t="shared" si="128"/>
        <v>8</v>
      </c>
    </row>
    <row r="1016" spans="1:32" x14ac:dyDescent="0.25">
      <c r="A1016" s="11">
        <v>45904</v>
      </c>
      <c r="B1016" s="25">
        <v>4176548755</v>
      </c>
      <c r="C1016" s="12" t="s">
        <v>7214</v>
      </c>
      <c r="D1016" s="16">
        <f t="shared" si="129"/>
        <v>45904</v>
      </c>
      <c r="G1016" s="13" t="s">
        <v>7563</v>
      </c>
      <c r="I1016" s="13" t="s">
        <v>7564</v>
      </c>
      <c r="J1016" s="13" t="s">
        <v>75</v>
      </c>
      <c r="K1016" s="13" t="s">
        <v>32</v>
      </c>
      <c r="L1016" s="25" t="str">
        <f>VLOOKUP($K1016,TONG_SL!$A:$D,2,0)</f>
        <v>Giò Tai Lưỡi Xào 250</v>
      </c>
      <c r="N1016" s="25" t="str">
        <f t="shared" si="130"/>
        <v>K-C6</v>
      </c>
      <c r="Q1016" s="25" t="str">
        <f>VLOOKUP(K1016,TONG_SL!$A:$D,3,0)</f>
        <v>Túi</v>
      </c>
      <c r="R1016" s="54">
        <v>5</v>
      </c>
      <c r="T1016" s="1">
        <f>VLOOKUP(VLOOKUP(G1016,Ma_KH!$A:$R,18,0)&amp;K1016,Gia_MB!$A:$F,6,0)</f>
        <v>50183</v>
      </c>
      <c r="U1016" s="14">
        <f t="shared" si="132"/>
        <v>250915</v>
      </c>
      <c r="W1016" s="64">
        <f t="shared" si="131"/>
        <v>0</v>
      </c>
      <c r="X1016" s="3" t="str">
        <f t="shared" si="133"/>
        <v>8</v>
      </c>
      <c r="Z1016" s="14">
        <f t="shared" si="134"/>
        <v>20073.2</v>
      </c>
      <c r="AA1016" s="7">
        <f>VLOOKUP(G1016,Ma_KH!$A:$R,14,0)</f>
        <v>60</v>
      </c>
      <c r="AD1016" s="7" t="str">
        <f>IFERROR(VLOOKUP(J1016,'Chuyển Mã'!$B$3:$C$9,2,0),"")</f>
        <v>Hà Nội</v>
      </c>
      <c r="AE1016" s="7" t="str">
        <f t="shared" si="127"/>
        <v>Giò Tai Lưỡi Xào 250</v>
      </c>
      <c r="AF1016" s="7">
        <f t="shared" si="128"/>
        <v>5</v>
      </c>
    </row>
    <row r="1017" spans="1:32" x14ac:dyDescent="0.25">
      <c r="A1017" s="11">
        <v>45904</v>
      </c>
      <c r="B1017" s="25">
        <v>4176548755</v>
      </c>
      <c r="C1017" s="12" t="s">
        <v>7214</v>
      </c>
      <c r="D1017" s="16">
        <f t="shared" si="129"/>
        <v>45904</v>
      </c>
      <c r="G1017" s="13" t="s">
        <v>7563</v>
      </c>
      <c r="I1017" s="13" t="s">
        <v>7564</v>
      </c>
      <c r="J1017" s="13" t="s">
        <v>75</v>
      </c>
      <c r="K1017" s="13" t="s">
        <v>51</v>
      </c>
      <c r="L1017" s="25" t="str">
        <f>VLOOKUP($K1017,TONG_SL!$A:$D,2,0)</f>
        <v>Mọc Nấm Hương 250g</v>
      </c>
      <c r="N1017" s="25" t="str">
        <f t="shared" si="130"/>
        <v>K-C6</v>
      </c>
      <c r="Q1017" s="25" t="str">
        <f>VLOOKUP(K1017,TONG_SL!$A:$D,3,0)</f>
        <v>Túi</v>
      </c>
      <c r="R1017" s="54">
        <v>5</v>
      </c>
      <c r="T1017" s="1">
        <f>VLOOKUP(VLOOKUP(G1017,Ma_KH!$A:$R,18,0)&amp;K1017,Gia_MB!$A:$F,6,0)</f>
        <v>46000</v>
      </c>
      <c r="U1017" s="14">
        <f t="shared" si="132"/>
        <v>230000</v>
      </c>
      <c r="W1017" s="64">
        <f t="shared" si="131"/>
        <v>0</v>
      </c>
      <c r="X1017" s="3" t="str">
        <f t="shared" si="133"/>
        <v>8</v>
      </c>
      <c r="Z1017" s="14">
        <f t="shared" si="134"/>
        <v>18400</v>
      </c>
      <c r="AA1017" s="7">
        <f>VLOOKUP(G1017,Ma_KH!$A:$R,14,0)</f>
        <v>60</v>
      </c>
      <c r="AD1017" s="7" t="str">
        <f>IFERROR(VLOOKUP(J1017,'Chuyển Mã'!$B$3:$C$9,2,0),"")</f>
        <v>Hà Nội</v>
      </c>
      <c r="AE1017" s="7" t="str">
        <f t="shared" si="127"/>
        <v>Mọc Nấm Hương 250g</v>
      </c>
      <c r="AF1017" s="7">
        <f t="shared" si="128"/>
        <v>5</v>
      </c>
    </row>
    <row r="1018" spans="1:32" x14ac:dyDescent="0.25">
      <c r="A1018" s="11">
        <v>45904</v>
      </c>
      <c r="B1018" s="25">
        <v>4176548755</v>
      </c>
      <c r="C1018" s="12" t="s">
        <v>7214</v>
      </c>
      <c r="D1018" s="16">
        <f t="shared" si="129"/>
        <v>45904</v>
      </c>
      <c r="G1018" s="13" t="s">
        <v>7563</v>
      </c>
      <c r="I1018" s="13" t="s">
        <v>7564</v>
      </c>
      <c r="J1018" s="13" t="s">
        <v>75</v>
      </c>
      <c r="K1018" s="13" t="s">
        <v>39</v>
      </c>
      <c r="L1018" s="25" t="str">
        <f>VLOOKUP($K1018,TONG_SL!$A:$D,2,0)</f>
        <v>Chả cốm 300g</v>
      </c>
      <c r="N1018" s="25" t="str">
        <f t="shared" si="130"/>
        <v>K-C6</v>
      </c>
      <c r="Q1018" s="25" t="str">
        <f>VLOOKUP(K1018,TONG_SL!$A:$D,3,0)</f>
        <v>Túi</v>
      </c>
      <c r="R1018" s="54">
        <v>5</v>
      </c>
      <c r="T1018" s="1">
        <f>VLOOKUP(VLOOKUP(G1018,Ma_KH!$A:$R,18,0)&amp;K1018,Gia_MB!$A:$F,6,0)</f>
        <v>74250</v>
      </c>
      <c r="U1018" s="14">
        <f t="shared" si="132"/>
        <v>371250</v>
      </c>
      <c r="W1018" s="64">
        <f t="shared" si="131"/>
        <v>0</v>
      </c>
      <c r="X1018" s="3" t="str">
        <f t="shared" si="133"/>
        <v>8</v>
      </c>
      <c r="Z1018" s="14">
        <f t="shared" si="134"/>
        <v>29700</v>
      </c>
      <c r="AA1018" s="7">
        <f>VLOOKUP(G1018,Ma_KH!$A:$R,14,0)</f>
        <v>60</v>
      </c>
      <c r="AD1018" s="7" t="str">
        <f>IFERROR(VLOOKUP(J1018,'Chuyển Mã'!$B$3:$C$9,2,0),"")</f>
        <v>Hà Nội</v>
      </c>
      <c r="AE1018" s="7" t="str">
        <f t="shared" si="127"/>
        <v>Chả cốm 300g</v>
      </c>
      <c r="AF1018" s="7">
        <f t="shared" si="128"/>
        <v>5</v>
      </c>
    </row>
    <row r="1019" spans="1:32" x14ac:dyDescent="0.25">
      <c r="A1019" s="11">
        <v>45904</v>
      </c>
      <c r="B1019" s="25">
        <v>4176548755</v>
      </c>
      <c r="C1019" s="12" t="s">
        <v>7214</v>
      </c>
      <c r="D1019" s="16">
        <f t="shared" si="129"/>
        <v>45904</v>
      </c>
      <c r="G1019" s="13" t="s">
        <v>7563</v>
      </c>
      <c r="I1019" s="13" t="s">
        <v>7564</v>
      </c>
      <c r="J1019" s="13" t="s">
        <v>75</v>
      </c>
      <c r="K1019" s="13" t="s">
        <v>41</v>
      </c>
      <c r="L1019" s="25" t="str">
        <f>VLOOKUP($K1019,TONG_SL!$A:$D,2,0)</f>
        <v>Chả nướng 300g</v>
      </c>
      <c r="N1019" s="25" t="str">
        <f t="shared" si="130"/>
        <v>K-C6</v>
      </c>
      <c r="Q1019" s="25" t="str">
        <f>VLOOKUP(K1019,TONG_SL!$A:$D,3,0)</f>
        <v>Túi</v>
      </c>
      <c r="R1019" s="54">
        <v>5</v>
      </c>
      <c r="T1019" s="1">
        <f>VLOOKUP(VLOOKUP(G1019,Ma_KH!$A:$R,18,0)&amp;K1019,Gia_MB!$A:$F,6,0)</f>
        <v>70950</v>
      </c>
      <c r="U1019" s="14">
        <f t="shared" si="132"/>
        <v>354750</v>
      </c>
      <c r="W1019" s="64">
        <f t="shared" si="131"/>
        <v>0</v>
      </c>
      <c r="X1019" s="3" t="str">
        <f t="shared" si="133"/>
        <v>8</v>
      </c>
      <c r="Z1019" s="14">
        <f t="shared" si="134"/>
        <v>28380</v>
      </c>
      <c r="AA1019" s="7">
        <f>VLOOKUP(G1019,Ma_KH!$A:$R,14,0)</f>
        <v>60</v>
      </c>
      <c r="AD1019" s="7" t="str">
        <f>IFERROR(VLOOKUP(J1019,'Chuyển Mã'!$B$3:$C$9,2,0),"")</f>
        <v>Hà Nội</v>
      </c>
      <c r="AE1019" s="7" t="str">
        <f t="shared" si="127"/>
        <v>Chả nướng 300g</v>
      </c>
      <c r="AF1019" s="7">
        <f t="shared" si="128"/>
        <v>5</v>
      </c>
    </row>
    <row r="1020" spans="1:32" x14ac:dyDescent="0.25">
      <c r="A1020" s="11">
        <v>45904</v>
      </c>
      <c r="B1020" s="25">
        <v>4176588951</v>
      </c>
      <c r="C1020" s="12" t="s">
        <v>7214</v>
      </c>
      <c r="D1020" s="16">
        <f t="shared" si="129"/>
        <v>45904</v>
      </c>
      <c r="G1020" s="13" t="s">
        <v>7565</v>
      </c>
      <c r="I1020" s="13" t="s">
        <v>7566</v>
      </c>
      <c r="J1020" s="13" t="s">
        <v>75</v>
      </c>
      <c r="K1020" s="13" t="s">
        <v>30</v>
      </c>
      <c r="L1020" s="25" t="str">
        <f>VLOOKUP($K1020,TONG_SL!$A:$D,2,0)</f>
        <v>Gà muối 500g</v>
      </c>
      <c r="N1020" s="25" t="str">
        <f t="shared" si="130"/>
        <v>K-C6</v>
      </c>
      <c r="Q1020" s="25" t="str">
        <f>VLOOKUP(K1020,TONG_SL!$A:$D,3,0)</f>
        <v>Túi</v>
      </c>
      <c r="R1020" s="54">
        <v>3</v>
      </c>
      <c r="T1020" s="1">
        <f>VLOOKUP(VLOOKUP(G1020,Ma_KH!$A:$R,18,0)&amp;K1020,Gia_MB!$A:$F,6,0)</f>
        <v>111058</v>
      </c>
      <c r="U1020" s="14">
        <f t="shared" si="132"/>
        <v>333174</v>
      </c>
      <c r="W1020" s="64">
        <f t="shared" si="131"/>
        <v>0</v>
      </c>
      <c r="X1020" s="3" t="str">
        <f t="shared" si="133"/>
        <v>8</v>
      </c>
      <c r="Z1020" s="14">
        <f t="shared" si="134"/>
        <v>26653.920000000002</v>
      </c>
      <c r="AA1020" s="7">
        <f>VLOOKUP(G1020,Ma_KH!$A:$R,14,0)</f>
        <v>60</v>
      </c>
      <c r="AD1020" s="7" t="str">
        <f>IFERROR(VLOOKUP(J1020,'Chuyển Mã'!$B$3:$C$9,2,0),"")</f>
        <v>Hà Nội</v>
      </c>
      <c r="AE1020" s="7" t="str">
        <f t="shared" si="127"/>
        <v>Gà muối 500g</v>
      </c>
      <c r="AF1020" s="7">
        <f t="shared" si="128"/>
        <v>3</v>
      </c>
    </row>
    <row r="1021" spans="1:32" x14ac:dyDescent="0.25">
      <c r="A1021" s="11">
        <v>45904</v>
      </c>
      <c r="B1021" s="25">
        <v>4176588951</v>
      </c>
      <c r="C1021" s="12" t="s">
        <v>7214</v>
      </c>
      <c r="D1021" s="16">
        <f t="shared" si="129"/>
        <v>45904</v>
      </c>
      <c r="G1021" s="13" t="s">
        <v>7565</v>
      </c>
      <c r="I1021" s="13" t="s">
        <v>7566</v>
      </c>
      <c r="J1021" s="13" t="s">
        <v>75</v>
      </c>
      <c r="K1021" s="13" t="s">
        <v>35</v>
      </c>
      <c r="L1021" s="25" t="str">
        <f>VLOOKUP($K1021,TONG_SL!$A:$D,2,0)</f>
        <v>Tai heo muối 200g</v>
      </c>
      <c r="N1021" s="25" t="str">
        <f t="shared" si="130"/>
        <v>K-C6</v>
      </c>
      <c r="Q1021" s="25" t="str">
        <f>VLOOKUP(K1021,TONG_SL!$A:$D,3,0)</f>
        <v>Túi</v>
      </c>
      <c r="R1021" s="54">
        <v>3</v>
      </c>
      <c r="T1021" s="1">
        <f>VLOOKUP(VLOOKUP(G1021,Ma_KH!$A:$R,18,0)&amp;K1021,Gia_MB!$A:$F,6,0)</f>
        <v>55595</v>
      </c>
      <c r="U1021" s="14">
        <f t="shared" si="132"/>
        <v>166785</v>
      </c>
      <c r="W1021" s="64">
        <f t="shared" si="131"/>
        <v>0</v>
      </c>
      <c r="X1021" s="3" t="str">
        <f t="shared" si="133"/>
        <v>8</v>
      </c>
      <c r="Z1021" s="14">
        <f t="shared" si="134"/>
        <v>13342.800000000001</v>
      </c>
      <c r="AA1021" s="7">
        <f>VLOOKUP(G1021,Ma_KH!$A:$R,14,0)</f>
        <v>60</v>
      </c>
      <c r="AD1021" s="7" t="str">
        <f>IFERROR(VLOOKUP(J1021,'Chuyển Mã'!$B$3:$C$9,2,0),"")</f>
        <v>Hà Nội</v>
      </c>
      <c r="AE1021" s="7" t="str">
        <f t="shared" si="127"/>
        <v>Tai heo muối 200g</v>
      </c>
      <c r="AF1021" s="7">
        <f t="shared" si="128"/>
        <v>3</v>
      </c>
    </row>
    <row r="1022" spans="1:32" x14ac:dyDescent="0.25">
      <c r="A1022" s="11">
        <v>45904</v>
      </c>
      <c r="B1022" s="25">
        <v>4176588951</v>
      </c>
      <c r="C1022" s="12" t="s">
        <v>7214</v>
      </c>
      <c r="D1022" s="16">
        <f t="shared" si="129"/>
        <v>45904</v>
      </c>
      <c r="G1022" s="13" t="s">
        <v>7565</v>
      </c>
      <c r="I1022" s="13" t="s">
        <v>7566</v>
      </c>
      <c r="J1022" s="13" t="s">
        <v>75</v>
      </c>
      <c r="K1022" s="13" t="s">
        <v>32</v>
      </c>
      <c r="L1022" s="25" t="str">
        <f>VLOOKUP($K1022,TONG_SL!$A:$D,2,0)</f>
        <v>Giò Tai Lưỡi Xào 250</v>
      </c>
      <c r="N1022" s="25" t="str">
        <f t="shared" si="130"/>
        <v>K-C6</v>
      </c>
      <c r="Q1022" s="25" t="str">
        <f>VLOOKUP(K1022,TONG_SL!$A:$D,3,0)</f>
        <v>Túi</v>
      </c>
      <c r="R1022" s="54">
        <v>5</v>
      </c>
      <c r="T1022" s="1">
        <f>VLOOKUP(VLOOKUP(G1022,Ma_KH!$A:$R,18,0)&amp;K1022,Gia_MB!$A:$F,6,0)</f>
        <v>50183</v>
      </c>
      <c r="U1022" s="14">
        <f t="shared" si="132"/>
        <v>250915</v>
      </c>
      <c r="W1022" s="64">
        <f t="shared" si="131"/>
        <v>0</v>
      </c>
      <c r="X1022" s="3" t="str">
        <f t="shared" si="133"/>
        <v>8</v>
      </c>
      <c r="Z1022" s="14">
        <f t="shared" si="134"/>
        <v>20073.2</v>
      </c>
      <c r="AA1022" s="7">
        <f>VLOOKUP(G1022,Ma_KH!$A:$R,14,0)</f>
        <v>60</v>
      </c>
      <c r="AD1022" s="7" t="str">
        <f>IFERROR(VLOOKUP(J1022,'Chuyển Mã'!$B$3:$C$9,2,0),"")</f>
        <v>Hà Nội</v>
      </c>
      <c r="AE1022" s="7" t="str">
        <f t="shared" si="127"/>
        <v>Giò Tai Lưỡi Xào 250</v>
      </c>
      <c r="AF1022" s="7">
        <f t="shared" si="128"/>
        <v>5</v>
      </c>
    </row>
    <row r="1023" spans="1:32" x14ac:dyDescent="0.25">
      <c r="A1023" s="11">
        <v>45904</v>
      </c>
      <c r="B1023" s="25">
        <v>4176588951</v>
      </c>
      <c r="C1023" s="12" t="s">
        <v>7214</v>
      </c>
      <c r="D1023" s="16">
        <f t="shared" si="129"/>
        <v>45904</v>
      </c>
      <c r="G1023" s="13" t="s">
        <v>7565</v>
      </c>
      <c r="I1023" s="13" t="s">
        <v>7566</v>
      </c>
      <c r="J1023" s="13" t="s">
        <v>75</v>
      </c>
      <c r="K1023" s="13" t="s">
        <v>51</v>
      </c>
      <c r="L1023" s="25" t="str">
        <f>VLOOKUP($K1023,TONG_SL!$A:$D,2,0)</f>
        <v>Mọc Nấm Hương 250g</v>
      </c>
      <c r="N1023" s="25" t="str">
        <f t="shared" si="130"/>
        <v>K-C6</v>
      </c>
      <c r="Q1023" s="25" t="str">
        <f>VLOOKUP(K1023,TONG_SL!$A:$D,3,0)</f>
        <v>Túi</v>
      </c>
      <c r="R1023" s="54">
        <v>5</v>
      </c>
      <c r="T1023" s="1">
        <f>VLOOKUP(VLOOKUP(G1023,Ma_KH!$A:$R,18,0)&amp;K1023,Gia_MB!$A:$F,6,0)</f>
        <v>46000</v>
      </c>
      <c r="U1023" s="14">
        <f t="shared" si="132"/>
        <v>230000</v>
      </c>
      <c r="W1023" s="64">
        <f t="shared" si="131"/>
        <v>0</v>
      </c>
      <c r="X1023" s="3" t="str">
        <f t="shared" si="133"/>
        <v>8</v>
      </c>
      <c r="Z1023" s="14">
        <f t="shared" si="134"/>
        <v>18400</v>
      </c>
      <c r="AA1023" s="7">
        <f>VLOOKUP(G1023,Ma_KH!$A:$R,14,0)</f>
        <v>60</v>
      </c>
      <c r="AD1023" s="7" t="str">
        <f>IFERROR(VLOOKUP(J1023,'Chuyển Mã'!$B$3:$C$9,2,0),"")</f>
        <v>Hà Nội</v>
      </c>
      <c r="AE1023" s="7" t="str">
        <f t="shared" si="127"/>
        <v>Mọc Nấm Hương 250g</v>
      </c>
      <c r="AF1023" s="7">
        <f t="shared" si="128"/>
        <v>5</v>
      </c>
    </row>
    <row r="1024" spans="1:32" x14ac:dyDescent="0.25">
      <c r="A1024" s="11">
        <v>45904</v>
      </c>
      <c r="B1024" s="25">
        <v>4176588951</v>
      </c>
      <c r="C1024" s="12" t="s">
        <v>7214</v>
      </c>
      <c r="D1024" s="16">
        <f t="shared" si="129"/>
        <v>45904</v>
      </c>
      <c r="G1024" s="13" t="s">
        <v>7565</v>
      </c>
      <c r="I1024" s="13" t="s">
        <v>7566</v>
      </c>
      <c r="J1024" s="13" t="s">
        <v>75</v>
      </c>
      <c r="K1024" s="13" t="s">
        <v>39</v>
      </c>
      <c r="L1024" s="25" t="str">
        <f>VLOOKUP($K1024,TONG_SL!$A:$D,2,0)</f>
        <v>Chả cốm 300g</v>
      </c>
      <c r="N1024" s="25" t="str">
        <f t="shared" si="130"/>
        <v>K-C6</v>
      </c>
      <c r="Q1024" s="25" t="str">
        <f>VLOOKUP(K1024,TONG_SL!$A:$D,3,0)</f>
        <v>Túi</v>
      </c>
      <c r="R1024" s="54">
        <v>5</v>
      </c>
      <c r="T1024" s="1">
        <f>VLOOKUP(VLOOKUP(G1024,Ma_KH!$A:$R,18,0)&amp;K1024,Gia_MB!$A:$F,6,0)</f>
        <v>74250</v>
      </c>
      <c r="U1024" s="14">
        <f t="shared" si="132"/>
        <v>371250</v>
      </c>
      <c r="W1024" s="64">
        <f t="shared" si="131"/>
        <v>0</v>
      </c>
      <c r="X1024" s="3" t="str">
        <f t="shared" si="133"/>
        <v>8</v>
      </c>
      <c r="Z1024" s="14">
        <f t="shared" si="134"/>
        <v>29700</v>
      </c>
      <c r="AA1024" s="7">
        <f>VLOOKUP(G1024,Ma_KH!$A:$R,14,0)</f>
        <v>60</v>
      </c>
      <c r="AD1024" s="7" t="str">
        <f>IFERROR(VLOOKUP(J1024,'Chuyển Mã'!$B$3:$C$9,2,0),"")</f>
        <v>Hà Nội</v>
      </c>
      <c r="AE1024" s="7" t="str">
        <f t="shared" si="127"/>
        <v>Chả cốm 300g</v>
      </c>
      <c r="AF1024" s="7">
        <f t="shared" si="128"/>
        <v>5</v>
      </c>
    </row>
    <row r="1025" spans="1:32" x14ac:dyDescent="0.25">
      <c r="A1025" s="11">
        <v>45904</v>
      </c>
      <c r="B1025" s="25">
        <v>4176588951</v>
      </c>
      <c r="C1025" s="12" t="s">
        <v>7214</v>
      </c>
      <c r="D1025" s="16">
        <f t="shared" si="129"/>
        <v>45904</v>
      </c>
      <c r="G1025" s="13" t="s">
        <v>7565</v>
      </c>
      <c r="I1025" s="13" t="s">
        <v>7566</v>
      </c>
      <c r="J1025" s="13" t="s">
        <v>75</v>
      </c>
      <c r="K1025" s="13" t="s">
        <v>41</v>
      </c>
      <c r="L1025" s="25" t="str">
        <f>VLOOKUP($K1025,TONG_SL!$A:$D,2,0)</f>
        <v>Chả nướng 300g</v>
      </c>
      <c r="N1025" s="25" t="str">
        <f t="shared" si="130"/>
        <v>K-C6</v>
      </c>
      <c r="Q1025" s="25" t="str">
        <f>VLOOKUP(K1025,TONG_SL!$A:$D,3,0)</f>
        <v>Túi</v>
      </c>
      <c r="R1025" s="54">
        <v>5</v>
      </c>
      <c r="T1025" s="1">
        <f>VLOOKUP(VLOOKUP(G1025,Ma_KH!$A:$R,18,0)&amp;K1025,Gia_MB!$A:$F,6,0)</f>
        <v>70950</v>
      </c>
      <c r="U1025" s="14">
        <f t="shared" si="132"/>
        <v>354750</v>
      </c>
      <c r="W1025" s="64">
        <f t="shared" si="131"/>
        <v>0</v>
      </c>
      <c r="X1025" s="3" t="str">
        <f t="shared" si="133"/>
        <v>8</v>
      </c>
      <c r="Z1025" s="14">
        <f t="shared" si="134"/>
        <v>28380</v>
      </c>
      <c r="AA1025" s="7">
        <f>VLOOKUP(G1025,Ma_KH!$A:$R,14,0)</f>
        <v>60</v>
      </c>
      <c r="AD1025" s="7" t="str">
        <f>IFERROR(VLOOKUP(J1025,'Chuyển Mã'!$B$3:$C$9,2,0),"")</f>
        <v>Hà Nội</v>
      </c>
      <c r="AE1025" s="7" t="str">
        <f t="shared" si="127"/>
        <v>Chả nướng 300g</v>
      </c>
      <c r="AF1025" s="7">
        <f t="shared" si="128"/>
        <v>5</v>
      </c>
    </row>
    <row r="1026" spans="1:32" x14ac:dyDescent="0.25">
      <c r="A1026" s="11">
        <v>45904</v>
      </c>
      <c r="B1026" s="25">
        <v>4176592006</v>
      </c>
      <c r="C1026" s="12" t="s">
        <v>7214</v>
      </c>
      <c r="D1026" s="16">
        <f t="shared" si="129"/>
        <v>45904</v>
      </c>
      <c r="G1026" s="13" t="s">
        <v>7567</v>
      </c>
      <c r="I1026" s="13" t="s">
        <v>7568</v>
      </c>
      <c r="J1026" s="13" t="s">
        <v>75</v>
      </c>
      <c r="K1026" s="13" t="s">
        <v>30</v>
      </c>
      <c r="L1026" s="25" t="str">
        <f>VLOOKUP($K1026,TONG_SL!$A:$D,2,0)</f>
        <v>Gà muối 500g</v>
      </c>
      <c r="N1026" s="25" t="str">
        <f t="shared" si="130"/>
        <v>K-C6</v>
      </c>
      <c r="Q1026" s="25" t="str">
        <f>VLOOKUP(K1026,TONG_SL!$A:$D,3,0)</f>
        <v>Túi</v>
      </c>
      <c r="R1026" s="54">
        <v>10</v>
      </c>
      <c r="T1026" s="1">
        <f>VLOOKUP(VLOOKUP(G1026,Ma_KH!$A:$R,18,0)&amp;K1026,Gia_MB!$A:$F,6,0)</f>
        <v>111058</v>
      </c>
      <c r="U1026" s="14">
        <f t="shared" si="132"/>
        <v>1110580</v>
      </c>
      <c r="W1026" s="64">
        <f t="shared" si="131"/>
        <v>0</v>
      </c>
      <c r="X1026" s="3" t="str">
        <f t="shared" si="133"/>
        <v>8</v>
      </c>
      <c r="Z1026" s="14">
        <f t="shared" si="134"/>
        <v>88846.400000000009</v>
      </c>
      <c r="AA1026" s="7">
        <f>VLOOKUP(G1026,Ma_KH!$A:$R,14,0)</f>
        <v>60</v>
      </c>
      <c r="AD1026" s="7" t="str">
        <f>IFERROR(VLOOKUP(J1026,'Chuyển Mã'!$B$3:$C$9,2,0),"")</f>
        <v>Hà Nội</v>
      </c>
      <c r="AE1026" s="7" t="str">
        <f t="shared" si="127"/>
        <v>Gà muối 500g</v>
      </c>
      <c r="AF1026" s="7">
        <f t="shared" si="128"/>
        <v>10</v>
      </c>
    </row>
    <row r="1027" spans="1:32" x14ac:dyDescent="0.25">
      <c r="A1027" s="11">
        <v>45904</v>
      </c>
      <c r="B1027" s="25">
        <v>4176592006</v>
      </c>
      <c r="C1027" s="12" t="s">
        <v>7214</v>
      </c>
      <c r="D1027" s="16">
        <f t="shared" si="129"/>
        <v>45904</v>
      </c>
      <c r="G1027" s="13" t="s">
        <v>7567</v>
      </c>
      <c r="I1027" s="13" t="s">
        <v>7568</v>
      </c>
      <c r="J1027" s="13" t="s">
        <v>75</v>
      </c>
      <c r="K1027" s="13" t="s">
        <v>27</v>
      </c>
      <c r="L1027" s="25" t="str">
        <f>VLOOKUP($K1027,TONG_SL!$A:$D,2,0)</f>
        <v>Chân giò heo muối 300g</v>
      </c>
      <c r="N1027" s="25" t="str">
        <f t="shared" si="130"/>
        <v>K-C6</v>
      </c>
      <c r="Q1027" s="25" t="str">
        <f>VLOOKUP(K1027,TONG_SL!$A:$D,3,0)</f>
        <v>Túi</v>
      </c>
      <c r="R1027" s="54">
        <v>10</v>
      </c>
      <c r="T1027" s="1">
        <f>VLOOKUP(VLOOKUP(G1027,Ma_KH!$A:$R,18,0)&amp;K1027,Gia_MB!$A:$F,6,0)</f>
        <v>73431</v>
      </c>
      <c r="U1027" s="14">
        <f t="shared" si="132"/>
        <v>734310</v>
      </c>
      <c r="W1027" s="64">
        <f t="shared" si="131"/>
        <v>0</v>
      </c>
      <c r="X1027" s="3" t="str">
        <f t="shared" si="133"/>
        <v>8</v>
      </c>
      <c r="Z1027" s="14">
        <f t="shared" si="134"/>
        <v>58744.800000000003</v>
      </c>
      <c r="AA1027" s="7">
        <f>VLOOKUP(G1027,Ma_KH!$A:$R,14,0)</f>
        <v>60</v>
      </c>
      <c r="AD1027" s="7" t="str">
        <f>IFERROR(VLOOKUP(J1027,'Chuyển Mã'!$B$3:$C$9,2,0),"")</f>
        <v>Hà Nội</v>
      </c>
      <c r="AE1027" s="7" t="str">
        <f t="shared" ref="AE1027:AE1090" si="135">IFERROR(L1027,"")</f>
        <v>Chân giò heo muối 300g</v>
      </c>
      <c r="AF1027" s="7">
        <f t="shared" ref="AF1027:AF1090" si="136">R1027</f>
        <v>10</v>
      </c>
    </row>
    <row r="1028" spans="1:32" x14ac:dyDescent="0.25">
      <c r="A1028" s="11">
        <v>45904</v>
      </c>
      <c r="B1028" s="25">
        <v>4176592006</v>
      </c>
      <c r="C1028" s="12" t="s">
        <v>7214</v>
      </c>
      <c r="D1028" s="16">
        <f t="shared" ref="D1028:D1091" si="137">IF(A1028="","",A1028)</f>
        <v>45904</v>
      </c>
      <c r="G1028" s="13" t="s">
        <v>7567</v>
      </c>
      <c r="I1028" s="13" t="s">
        <v>7568</v>
      </c>
      <c r="J1028" s="13" t="s">
        <v>75</v>
      </c>
      <c r="K1028" s="13" t="s">
        <v>35</v>
      </c>
      <c r="L1028" s="25" t="str">
        <f>VLOOKUP($K1028,TONG_SL!$A:$D,2,0)</f>
        <v>Tai heo muối 200g</v>
      </c>
      <c r="N1028" s="25" t="str">
        <f t="shared" si="130"/>
        <v>K-C6</v>
      </c>
      <c r="Q1028" s="25" t="str">
        <f>VLOOKUP(K1028,TONG_SL!$A:$D,3,0)</f>
        <v>Túi</v>
      </c>
      <c r="R1028" s="54">
        <v>3</v>
      </c>
      <c r="T1028" s="1">
        <f>VLOOKUP(VLOOKUP(G1028,Ma_KH!$A:$R,18,0)&amp;K1028,Gia_MB!$A:$F,6,0)</f>
        <v>55595</v>
      </c>
      <c r="U1028" s="14">
        <f t="shared" si="132"/>
        <v>166785</v>
      </c>
      <c r="W1028" s="64">
        <f t="shared" si="131"/>
        <v>0</v>
      </c>
      <c r="X1028" s="3" t="str">
        <f t="shared" si="133"/>
        <v>8</v>
      </c>
      <c r="Z1028" s="14">
        <f t="shared" si="134"/>
        <v>13342.800000000001</v>
      </c>
      <c r="AA1028" s="7">
        <f>VLOOKUP(G1028,Ma_KH!$A:$R,14,0)</f>
        <v>60</v>
      </c>
      <c r="AD1028" s="7" t="str">
        <f>IFERROR(VLOOKUP(J1028,'Chuyển Mã'!$B$3:$C$9,2,0),"")</f>
        <v>Hà Nội</v>
      </c>
      <c r="AE1028" s="7" t="str">
        <f t="shared" si="135"/>
        <v>Tai heo muối 200g</v>
      </c>
      <c r="AF1028" s="7">
        <f t="shared" si="136"/>
        <v>3</v>
      </c>
    </row>
    <row r="1029" spans="1:32" x14ac:dyDescent="0.25">
      <c r="A1029" s="11">
        <v>45904</v>
      </c>
      <c r="B1029" s="25">
        <v>4176592006</v>
      </c>
      <c r="C1029" s="12" t="s">
        <v>7214</v>
      </c>
      <c r="D1029" s="16">
        <f t="shared" si="137"/>
        <v>45904</v>
      </c>
      <c r="G1029" s="13" t="s">
        <v>7567</v>
      </c>
      <c r="I1029" s="13" t="s">
        <v>7568</v>
      </c>
      <c r="J1029" s="13" t="s">
        <v>75</v>
      </c>
      <c r="K1029" s="13" t="s">
        <v>32</v>
      </c>
      <c r="L1029" s="25" t="str">
        <f>VLOOKUP($K1029,TONG_SL!$A:$D,2,0)</f>
        <v>Giò Tai Lưỡi Xào 250</v>
      </c>
      <c r="N1029" s="25" t="str">
        <f t="shared" ref="N1029:N1092" si="138">IF($B1029&lt;&gt;"","K-C6","")</f>
        <v>K-C6</v>
      </c>
      <c r="Q1029" s="25" t="str">
        <f>VLOOKUP(K1029,TONG_SL!$A:$D,3,0)</f>
        <v>Túi</v>
      </c>
      <c r="R1029" s="54">
        <v>5</v>
      </c>
      <c r="T1029" s="1">
        <f>VLOOKUP(VLOOKUP(G1029,Ma_KH!$A:$R,18,0)&amp;K1029,Gia_MB!$A:$F,6,0)</f>
        <v>50183</v>
      </c>
      <c r="U1029" s="14">
        <f t="shared" si="132"/>
        <v>250915</v>
      </c>
      <c r="W1029" s="64">
        <f t="shared" ref="W1029:W1092" si="139">U1029*V1029</f>
        <v>0</v>
      </c>
      <c r="X1029" s="3" t="str">
        <f t="shared" si="133"/>
        <v>8</v>
      </c>
      <c r="Z1029" s="14">
        <f t="shared" si="134"/>
        <v>20073.2</v>
      </c>
      <c r="AA1029" s="7">
        <f>VLOOKUP(G1029,Ma_KH!$A:$R,14,0)</f>
        <v>60</v>
      </c>
      <c r="AD1029" s="7" t="str">
        <f>IFERROR(VLOOKUP(J1029,'Chuyển Mã'!$B$3:$C$9,2,0),"")</f>
        <v>Hà Nội</v>
      </c>
      <c r="AE1029" s="7" t="str">
        <f t="shared" si="135"/>
        <v>Giò Tai Lưỡi Xào 250</v>
      </c>
      <c r="AF1029" s="7">
        <f t="shared" si="136"/>
        <v>5</v>
      </c>
    </row>
    <row r="1030" spans="1:32" x14ac:dyDescent="0.25">
      <c r="A1030" s="11">
        <v>45904</v>
      </c>
      <c r="B1030" s="25">
        <v>4176592006</v>
      </c>
      <c r="C1030" s="12" t="s">
        <v>7214</v>
      </c>
      <c r="D1030" s="16">
        <f t="shared" si="137"/>
        <v>45904</v>
      </c>
      <c r="G1030" s="13" t="s">
        <v>7567</v>
      </c>
      <c r="I1030" s="13" t="s">
        <v>7568</v>
      </c>
      <c r="J1030" s="13" t="s">
        <v>75</v>
      </c>
      <c r="K1030" s="13" t="s">
        <v>51</v>
      </c>
      <c r="L1030" s="25" t="str">
        <f>VLOOKUP($K1030,TONG_SL!$A:$D,2,0)</f>
        <v>Mọc Nấm Hương 250g</v>
      </c>
      <c r="N1030" s="25" t="str">
        <f t="shared" si="138"/>
        <v>K-C6</v>
      </c>
      <c r="Q1030" s="25" t="str">
        <f>VLOOKUP(K1030,TONG_SL!$A:$D,3,0)</f>
        <v>Túi</v>
      </c>
      <c r="R1030" s="54">
        <v>5</v>
      </c>
      <c r="T1030" s="1">
        <f>VLOOKUP(VLOOKUP(G1030,Ma_KH!$A:$R,18,0)&amp;K1030,Gia_MB!$A:$F,6,0)</f>
        <v>46000</v>
      </c>
      <c r="U1030" s="14">
        <f t="shared" si="132"/>
        <v>230000</v>
      </c>
      <c r="W1030" s="64">
        <f t="shared" si="139"/>
        <v>0</v>
      </c>
      <c r="X1030" s="3" t="str">
        <f t="shared" si="133"/>
        <v>8</v>
      </c>
      <c r="Z1030" s="14">
        <f t="shared" si="134"/>
        <v>18400</v>
      </c>
      <c r="AA1030" s="7">
        <f>VLOOKUP(G1030,Ma_KH!$A:$R,14,0)</f>
        <v>60</v>
      </c>
      <c r="AD1030" s="7" t="str">
        <f>IFERROR(VLOOKUP(J1030,'Chuyển Mã'!$B$3:$C$9,2,0),"")</f>
        <v>Hà Nội</v>
      </c>
      <c r="AE1030" s="7" t="str">
        <f t="shared" si="135"/>
        <v>Mọc Nấm Hương 250g</v>
      </c>
      <c r="AF1030" s="7">
        <f t="shared" si="136"/>
        <v>5</v>
      </c>
    </row>
    <row r="1031" spans="1:32" x14ac:dyDescent="0.25">
      <c r="A1031" s="11">
        <v>45904</v>
      </c>
      <c r="B1031" s="25">
        <v>4176592006</v>
      </c>
      <c r="C1031" s="12" t="s">
        <v>7214</v>
      </c>
      <c r="D1031" s="16">
        <f t="shared" si="137"/>
        <v>45904</v>
      </c>
      <c r="G1031" s="13" t="s">
        <v>7567</v>
      </c>
      <c r="I1031" s="13" t="s">
        <v>7568</v>
      </c>
      <c r="J1031" s="13" t="s">
        <v>75</v>
      </c>
      <c r="K1031" s="13" t="s">
        <v>39</v>
      </c>
      <c r="L1031" s="25" t="str">
        <f>VLOOKUP($K1031,TONG_SL!$A:$D,2,0)</f>
        <v>Chả cốm 300g</v>
      </c>
      <c r="N1031" s="25" t="str">
        <f t="shared" si="138"/>
        <v>K-C6</v>
      </c>
      <c r="Q1031" s="25" t="str">
        <f>VLOOKUP(K1031,TONG_SL!$A:$D,3,0)</f>
        <v>Túi</v>
      </c>
      <c r="R1031" s="54">
        <v>5</v>
      </c>
      <c r="T1031" s="1">
        <f>VLOOKUP(VLOOKUP(G1031,Ma_KH!$A:$R,18,0)&amp;K1031,Gia_MB!$A:$F,6,0)</f>
        <v>74250</v>
      </c>
      <c r="U1031" s="14">
        <f t="shared" si="132"/>
        <v>371250</v>
      </c>
      <c r="W1031" s="64">
        <f t="shared" si="139"/>
        <v>0</v>
      </c>
      <c r="X1031" s="3" t="str">
        <f t="shared" si="133"/>
        <v>8</v>
      </c>
      <c r="Z1031" s="14">
        <f t="shared" si="134"/>
        <v>29700</v>
      </c>
      <c r="AA1031" s="7">
        <f>VLOOKUP(G1031,Ma_KH!$A:$R,14,0)</f>
        <v>60</v>
      </c>
      <c r="AD1031" s="7" t="str">
        <f>IFERROR(VLOOKUP(J1031,'Chuyển Mã'!$B$3:$C$9,2,0),"")</f>
        <v>Hà Nội</v>
      </c>
      <c r="AE1031" s="7" t="str">
        <f t="shared" si="135"/>
        <v>Chả cốm 300g</v>
      </c>
      <c r="AF1031" s="7">
        <f t="shared" si="136"/>
        <v>5</v>
      </c>
    </row>
    <row r="1032" spans="1:32" x14ac:dyDescent="0.25">
      <c r="A1032" s="11">
        <v>45904</v>
      </c>
      <c r="B1032" s="25">
        <v>4176592006</v>
      </c>
      <c r="C1032" s="12" t="s">
        <v>7214</v>
      </c>
      <c r="D1032" s="16">
        <f t="shared" si="137"/>
        <v>45904</v>
      </c>
      <c r="G1032" s="13" t="s">
        <v>7567</v>
      </c>
      <c r="I1032" s="13" t="s">
        <v>7568</v>
      </c>
      <c r="J1032" s="13" t="s">
        <v>75</v>
      </c>
      <c r="K1032" s="13" t="s">
        <v>41</v>
      </c>
      <c r="L1032" s="25" t="str">
        <f>VLOOKUP($K1032,TONG_SL!$A:$D,2,0)</f>
        <v>Chả nướng 300g</v>
      </c>
      <c r="N1032" s="25" t="str">
        <f t="shared" si="138"/>
        <v>K-C6</v>
      </c>
      <c r="Q1032" s="25" t="str">
        <f>VLOOKUP(K1032,TONG_SL!$A:$D,3,0)</f>
        <v>Túi</v>
      </c>
      <c r="R1032" s="54">
        <v>3</v>
      </c>
      <c r="T1032" s="1">
        <f>VLOOKUP(VLOOKUP(G1032,Ma_KH!$A:$R,18,0)&amp;K1032,Gia_MB!$A:$F,6,0)</f>
        <v>70950</v>
      </c>
      <c r="U1032" s="14">
        <f t="shared" si="132"/>
        <v>212850</v>
      </c>
      <c r="W1032" s="64">
        <f t="shared" si="139"/>
        <v>0</v>
      </c>
      <c r="X1032" s="3" t="str">
        <f t="shared" si="133"/>
        <v>8</v>
      </c>
      <c r="Z1032" s="14">
        <f t="shared" si="134"/>
        <v>17028</v>
      </c>
      <c r="AA1032" s="7">
        <f>VLOOKUP(G1032,Ma_KH!$A:$R,14,0)</f>
        <v>60</v>
      </c>
      <c r="AD1032" s="7" t="str">
        <f>IFERROR(VLOOKUP(J1032,'Chuyển Mã'!$B$3:$C$9,2,0),"")</f>
        <v>Hà Nội</v>
      </c>
      <c r="AE1032" s="7" t="str">
        <f t="shared" si="135"/>
        <v>Chả nướng 300g</v>
      </c>
      <c r="AF1032" s="7">
        <f t="shared" si="136"/>
        <v>3</v>
      </c>
    </row>
    <row r="1033" spans="1:32" x14ac:dyDescent="0.25">
      <c r="A1033" s="11">
        <v>45904</v>
      </c>
      <c r="B1033" s="25">
        <v>4176342571</v>
      </c>
      <c r="C1033" s="12" t="s">
        <v>7214</v>
      </c>
      <c r="D1033" s="16">
        <f t="shared" si="137"/>
        <v>45904</v>
      </c>
      <c r="G1033" s="13" t="s">
        <v>7569</v>
      </c>
      <c r="I1033" s="13" t="s">
        <v>7570</v>
      </c>
      <c r="J1033" s="13" t="s">
        <v>75</v>
      </c>
      <c r="K1033" s="13" t="s">
        <v>27</v>
      </c>
      <c r="L1033" s="25" t="str">
        <f>VLOOKUP($K1033,TONG_SL!$A:$D,2,0)</f>
        <v>Chân giò heo muối 300g</v>
      </c>
      <c r="N1033" s="25" t="str">
        <f t="shared" si="138"/>
        <v>K-C6</v>
      </c>
      <c r="Q1033" s="25" t="str">
        <f>VLOOKUP(K1033,TONG_SL!$A:$D,3,0)</f>
        <v>Túi</v>
      </c>
      <c r="R1033" s="54">
        <v>10</v>
      </c>
      <c r="T1033" s="1">
        <f>VLOOKUP(VLOOKUP(G1033,Ma_KH!$A:$R,18,0)&amp;K1033,Gia_MB!$A:$F,6,0)</f>
        <v>73431</v>
      </c>
      <c r="U1033" s="14">
        <f t="shared" si="132"/>
        <v>734310</v>
      </c>
      <c r="W1033" s="64">
        <f t="shared" si="139"/>
        <v>0</v>
      </c>
      <c r="X1033" s="3" t="str">
        <f t="shared" si="133"/>
        <v>8</v>
      </c>
      <c r="Z1033" s="14">
        <f t="shared" si="134"/>
        <v>58744.800000000003</v>
      </c>
      <c r="AA1033" s="7">
        <f>VLOOKUP(G1033,Ma_KH!$A:$R,14,0)</f>
        <v>60</v>
      </c>
      <c r="AD1033" s="7" t="str">
        <f>IFERROR(VLOOKUP(J1033,'Chuyển Mã'!$B$3:$C$9,2,0),"")</f>
        <v>Hà Nội</v>
      </c>
      <c r="AE1033" s="7" t="str">
        <f t="shared" si="135"/>
        <v>Chân giò heo muối 300g</v>
      </c>
      <c r="AF1033" s="7">
        <f t="shared" si="136"/>
        <v>10</v>
      </c>
    </row>
    <row r="1034" spans="1:32" x14ac:dyDescent="0.25">
      <c r="A1034" s="11">
        <v>45904</v>
      </c>
      <c r="B1034" s="25">
        <v>4176342571</v>
      </c>
      <c r="C1034" s="12" t="s">
        <v>7214</v>
      </c>
      <c r="D1034" s="16">
        <f t="shared" si="137"/>
        <v>45904</v>
      </c>
      <c r="G1034" s="13" t="s">
        <v>7569</v>
      </c>
      <c r="I1034" s="13" t="s">
        <v>7570</v>
      </c>
      <c r="J1034" s="13" t="s">
        <v>75</v>
      </c>
      <c r="K1034" s="13" t="s">
        <v>30</v>
      </c>
      <c r="L1034" s="25" t="str">
        <f>VLOOKUP($K1034,TONG_SL!$A:$D,2,0)</f>
        <v>Gà muối 500g</v>
      </c>
      <c r="N1034" s="25" t="str">
        <f t="shared" si="138"/>
        <v>K-C6</v>
      </c>
      <c r="Q1034" s="25" t="str">
        <f>VLOOKUP(K1034,TONG_SL!$A:$D,3,0)</f>
        <v>Túi</v>
      </c>
      <c r="R1034" s="54">
        <v>3</v>
      </c>
      <c r="T1034" s="1">
        <f>VLOOKUP(VLOOKUP(G1034,Ma_KH!$A:$R,18,0)&amp;K1034,Gia_MB!$A:$F,6,0)</f>
        <v>111058</v>
      </c>
      <c r="U1034" s="14">
        <f t="shared" si="132"/>
        <v>333174</v>
      </c>
      <c r="W1034" s="64">
        <f t="shared" si="139"/>
        <v>0</v>
      </c>
      <c r="X1034" s="3" t="str">
        <f t="shared" si="133"/>
        <v>8</v>
      </c>
      <c r="Z1034" s="14">
        <f t="shared" si="134"/>
        <v>26653.920000000002</v>
      </c>
      <c r="AA1034" s="7">
        <f>VLOOKUP(G1034,Ma_KH!$A:$R,14,0)</f>
        <v>60</v>
      </c>
      <c r="AD1034" s="7" t="str">
        <f>IFERROR(VLOOKUP(J1034,'Chuyển Mã'!$B$3:$C$9,2,0),"")</f>
        <v>Hà Nội</v>
      </c>
      <c r="AE1034" s="7" t="str">
        <f t="shared" si="135"/>
        <v>Gà muối 500g</v>
      </c>
      <c r="AF1034" s="7">
        <f t="shared" si="136"/>
        <v>3</v>
      </c>
    </row>
    <row r="1035" spans="1:32" x14ac:dyDescent="0.25">
      <c r="A1035" s="11">
        <v>45904</v>
      </c>
      <c r="B1035" s="25">
        <v>4176342571</v>
      </c>
      <c r="C1035" s="12" t="s">
        <v>7214</v>
      </c>
      <c r="D1035" s="16">
        <f t="shared" si="137"/>
        <v>45904</v>
      </c>
      <c r="G1035" s="13" t="s">
        <v>7569</v>
      </c>
      <c r="I1035" s="13" t="s">
        <v>7570</v>
      </c>
      <c r="J1035" s="13" t="s">
        <v>75</v>
      </c>
      <c r="K1035" s="13" t="s">
        <v>35</v>
      </c>
      <c r="L1035" s="25" t="str">
        <f>VLOOKUP($K1035,TONG_SL!$A:$D,2,0)</f>
        <v>Tai heo muối 200g</v>
      </c>
      <c r="N1035" s="25" t="str">
        <f t="shared" si="138"/>
        <v>K-C6</v>
      </c>
      <c r="Q1035" s="25" t="str">
        <f>VLOOKUP(K1035,TONG_SL!$A:$D,3,0)</f>
        <v>Túi</v>
      </c>
      <c r="R1035" s="54">
        <v>3</v>
      </c>
      <c r="T1035" s="1">
        <f>VLOOKUP(VLOOKUP(G1035,Ma_KH!$A:$R,18,0)&amp;K1035,Gia_MB!$A:$F,6,0)</f>
        <v>55595</v>
      </c>
      <c r="U1035" s="14">
        <f t="shared" si="132"/>
        <v>166785</v>
      </c>
      <c r="W1035" s="64">
        <f t="shared" si="139"/>
        <v>0</v>
      </c>
      <c r="X1035" s="3" t="str">
        <f t="shared" si="133"/>
        <v>8</v>
      </c>
      <c r="Z1035" s="14">
        <f t="shared" si="134"/>
        <v>13342.800000000001</v>
      </c>
      <c r="AA1035" s="7">
        <f>VLOOKUP(G1035,Ma_KH!$A:$R,14,0)</f>
        <v>60</v>
      </c>
      <c r="AD1035" s="7" t="str">
        <f>IFERROR(VLOOKUP(J1035,'Chuyển Mã'!$B$3:$C$9,2,0),"")</f>
        <v>Hà Nội</v>
      </c>
      <c r="AE1035" s="7" t="str">
        <f t="shared" si="135"/>
        <v>Tai heo muối 200g</v>
      </c>
      <c r="AF1035" s="7">
        <f t="shared" si="136"/>
        <v>3</v>
      </c>
    </row>
    <row r="1036" spans="1:32" x14ac:dyDescent="0.25">
      <c r="A1036" s="11">
        <v>45904</v>
      </c>
      <c r="B1036" s="25">
        <v>4176342571</v>
      </c>
      <c r="C1036" s="12" t="s">
        <v>7214</v>
      </c>
      <c r="D1036" s="16">
        <f t="shared" si="137"/>
        <v>45904</v>
      </c>
      <c r="G1036" s="13" t="s">
        <v>7569</v>
      </c>
      <c r="I1036" s="13" t="s">
        <v>7570</v>
      </c>
      <c r="J1036" s="13" t="s">
        <v>75</v>
      </c>
      <c r="K1036" s="13" t="s">
        <v>41</v>
      </c>
      <c r="L1036" s="25" t="str">
        <f>VLOOKUP($K1036,TONG_SL!$A:$D,2,0)</f>
        <v>Chả nướng 300g</v>
      </c>
      <c r="N1036" s="25" t="str">
        <f t="shared" si="138"/>
        <v>K-C6</v>
      </c>
      <c r="Q1036" s="25" t="str">
        <f>VLOOKUP(K1036,TONG_SL!$A:$D,3,0)</f>
        <v>Túi</v>
      </c>
      <c r="R1036" s="54">
        <v>3</v>
      </c>
      <c r="T1036" s="1">
        <f>VLOOKUP(VLOOKUP(G1036,Ma_KH!$A:$R,18,0)&amp;K1036,Gia_MB!$A:$F,6,0)</f>
        <v>70950</v>
      </c>
      <c r="U1036" s="14">
        <f t="shared" si="132"/>
        <v>212850</v>
      </c>
      <c r="W1036" s="64">
        <f t="shared" si="139"/>
        <v>0</v>
      </c>
      <c r="X1036" s="3" t="str">
        <f t="shared" si="133"/>
        <v>8</v>
      </c>
      <c r="Z1036" s="14">
        <f t="shared" si="134"/>
        <v>17028</v>
      </c>
      <c r="AA1036" s="7">
        <f>VLOOKUP(G1036,Ma_KH!$A:$R,14,0)</f>
        <v>60</v>
      </c>
      <c r="AD1036" s="7" t="str">
        <f>IFERROR(VLOOKUP(J1036,'Chuyển Mã'!$B$3:$C$9,2,0),"")</f>
        <v>Hà Nội</v>
      </c>
      <c r="AE1036" s="7" t="str">
        <f t="shared" si="135"/>
        <v>Chả nướng 300g</v>
      </c>
      <c r="AF1036" s="7">
        <f t="shared" si="136"/>
        <v>3</v>
      </c>
    </row>
    <row r="1037" spans="1:32" x14ac:dyDescent="0.25">
      <c r="A1037" s="11">
        <v>45904</v>
      </c>
      <c r="B1037" s="25">
        <v>4176342571</v>
      </c>
      <c r="C1037" s="12" t="s">
        <v>7214</v>
      </c>
      <c r="D1037" s="16">
        <f t="shared" si="137"/>
        <v>45904</v>
      </c>
      <c r="G1037" s="13" t="s">
        <v>7569</v>
      </c>
      <c r="I1037" s="13" t="s">
        <v>7570</v>
      </c>
      <c r="J1037" s="13" t="s">
        <v>75</v>
      </c>
      <c r="K1037" s="13" t="s">
        <v>39</v>
      </c>
      <c r="L1037" s="25" t="str">
        <f>VLOOKUP($K1037,TONG_SL!$A:$D,2,0)</f>
        <v>Chả cốm 300g</v>
      </c>
      <c r="N1037" s="25" t="str">
        <f t="shared" si="138"/>
        <v>K-C6</v>
      </c>
      <c r="Q1037" s="25" t="str">
        <f>VLOOKUP(K1037,TONG_SL!$A:$D,3,0)</f>
        <v>Túi</v>
      </c>
      <c r="R1037" s="54">
        <v>5</v>
      </c>
      <c r="T1037" s="1">
        <f>VLOOKUP(VLOOKUP(G1037,Ma_KH!$A:$R,18,0)&amp;K1037,Gia_MB!$A:$F,6,0)</f>
        <v>74250</v>
      </c>
      <c r="U1037" s="14">
        <f t="shared" si="132"/>
        <v>371250</v>
      </c>
      <c r="W1037" s="64">
        <f t="shared" si="139"/>
        <v>0</v>
      </c>
      <c r="X1037" s="3" t="str">
        <f t="shared" si="133"/>
        <v>8</v>
      </c>
      <c r="Z1037" s="14">
        <f t="shared" si="134"/>
        <v>29700</v>
      </c>
      <c r="AA1037" s="7">
        <f>VLOOKUP(G1037,Ma_KH!$A:$R,14,0)</f>
        <v>60</v>
      </c>
      <c r="AD1037" s="7" t="str">
        <f>IFERROR(VLOOKUP(J1037,'Chuyển Mã'!$B$3:$C$9,2,0),"")</f>
        <v>Hà Nội</v>
      </c>
      <c r="AE1037" s="7" t="str">
        <f t="shared" si="135"/>
        <v>Chả cốm 300g</v>
      </c>
      <c r="AF1037" s="7">
        <f t="shared" si="136"/>
        <v>5</v>
      </c>
    </row>
    <row r="1038" spans="1:32" x14ac:dyDescent="0.25">
      <c r="A1038" s="11">
        <v>45904</v>
      </c>
      <c r="B1038" s="25">
        <v>4176342571</v>
      </c>
      <c r="C1038" s="12" t="s">
        <v>7214</v>
      </c>
      <c r="D1038" s="16">
        <f t="shared" si="137"/>
        <v>45904</v>
      </c>
      <c r="G1038" s="13" t="s">
        <v>7569</v>
      </c>
      <c r="I1038" s="13" t="s">
        <v>7570</v>
      </c>
      <c r="J1038" s="13" t="s">
        <v>75</v>
      </c>
      <c r="K1038" s="13" t="s">
        <v>51</v>
      </c>
      <c r="L1038" s="25" t="str">
        <f>VLOOKUP($K1038,TONG_SL!$A:$D,2,0)</f>
        <v>Mọc Nấm Hương 250g</v>
      </c>
      <c r="N1038" s="25" t="str">
        <f t="shared" si="138"/>
        <v>K-C6</v>
      </c>
      <c r="Q1038" s="25" t="str">
        <f>VLOOKUP(K1038,TONG_SL!$A:$D,3,0)</f>
        <v>Túi</v>
      </c>
      <c r="R1038" s="54">
        <v>5</v>
      </c>
      <c r="T1038" s="1">
        <f>VLOOKUP(VLOOKUP(G1038,Ma_KH!$A:$R,18,0)&amp;K1038,Gia_MB!$A:$F,6,0)</f>
        <v>46000</v>
      </c>
      <c r="U1038" s="14">
        <f t="shared" ref="U1038:U1101" si="140">T1038*R1038</f>
        <v>230000</v>
      </c>
      <c r="W1038" s="64">
        <f t="shared" si="139"/>
        <v>0</v>
      </c>
      <c r="X1038" s="3" t="str">
        <f t="shared" ref="X1038:X1101" si="141">IF(B1038&lt;&gt;"","8","0")</f>
        <v>8</v>
      </c>
      <c r="Z1038" s="14">
        <f t="shared" ref="Z1038:Z1101" si="142">U1038*X1038%</f>
        <v>18400</v>
      </c>
      <c r="AA1038" s="7">
        <f>VLOOKUP(G1038,Ma_KH!$A:$R,14,0)</f>
        <v>60</v>
      </c>
      <c r="AD1038" s="7" t="str">
        <f>IFERROR(VLOOKUP(J1038,'Chuyển Mã'!$B$3:$C$9,2,0),"")</f>
        <v>Hà Nội</v>
      </c>
      <c r="AE1038" s="7" t="str">
        <f t="shared" si="135"/>
        <v>Mọc Nấm Hương 250g</v>
      </c>
      <c r="AF1038" s="7">
        <f t="shared" si="136"/>
        <v>5</v>
      </c>
    </row>
    <row r="1039" spans="1:32" x14ac:dyDescent="0.25">
      <c r="A1039" s="11">
        <v>45904</v>
      </c>
      <c r="B1039" s="25">
        <v>4176354404</v>
      </c>
      <c r="C1039" s="12" t="s">
        <v>7214</v>
      </c>
      <c r="D1039" s="16">
        <f t="shared" si="137"/>
        <v>45904</v>
      </c>
      <c r="G1039" s="13" t="s">
        <v>7571</v>
      </c>
      <c r="I1039" s="13" t="s">
        <v>7572</v>
      </c>
      <c r="J1039" s="13" t="s">
        <v>75</v>
      </c>
      <c r="K1039" s="13" t="s">
        <v>32</v>
      </c>
      <c r="L1039" s="25" t="str">
        <f>VLOOKUP($K1039,TONG_SL!$A:$D,2,0)</f>
        <v>Giò Tai Lưỡi Xào 250</v>
      </c>
      <c r="N1039" s="25" t="str">
        <f t="shared" si="138"/>
        <v>K-C6</v>
      </c>
      <c r="Q1039" s="25" t="str">
        <f>VLOOKUP(K1039,TONG_SL!$A:$D,3,0)</f>
        <v>Túi</v>
      </c>
      <c r="R1039" s="54">
        <v>10</v>
      </c>
      <c r="T1039" s="1">
        <f>VLOOKUP(VLOOKUP(G1039,Ma_KH!$A:$R,18,0)&amp;K1039,Gia_MB!$A:$F,6,0)</f>
        <v>50183</v>
      </c>
      <c r="U1039" s="14">
        <f t="shared" si="140"/>
        <v>501830</v>
      </c>
      <c r="W1039" s="64">
        <f t="shared" si="139"/>
        <v>0</v>
      </c>
      <c r="X1039" s="3" t="str">
        <f t="shared" si="141"/>
        <v>8</v>
      </c>
      <c r="Z1039" s="14">
        <f t="shared" si="142"/>
        <v>40146.400000000001</v>
      </c>
      <c r="AA1039" s="7">
        <f>VLOOKUP(G1039,Ma_KH!$A:$R,14,0)</f>
        <v>60</v>
      </c>
      <c r="AD1039" s="7" t="str">
        <f>IFERROR(VLOOKUP(J1039,'Chuyển Mã'!$B$3:$C$9,2,0),"")</f>
        <v>Hà Nội</v>
      </c>
      <c r="AE1039" s="7" t="str">
        <f t="shared" si="135"/>
        <v>Giò Tai Lưỡi Xào 250</v>
      </c>
      <c r="AF1039" s="7">
        <f t="shared" si="136"/>
        <v>10</v>
      </c>
    </row>
    <row r="1040" spans="1:32" x14ac:dyDescent="0.25">
      <c r="A1040" s="11">
        <v>45904</v>
      </c>
      <c r="B1040" s="25">
        <v>4176354404</v>
      </c>
      <c r="C1040" s="12" t="s">
        <v>7214</v>
      </c>
      <c r="D1040" s="16">
        <f t="shared" si="137"/>
        <v>45904</v>
      </c>
      <c r="G1040" s="13" t="s">
        <v>7571</v>
      </c>
      <c r="I1040" s="13" t="s">
        <v>7572</v>
      </c>
      <c r="J1040" s="13" t="s">
        <v>75</v>
      </c>
      <c r="K1040" s="13" t="s">
        <v>27</v>
      </c>
      <c r="L1040" s="25" t="str">
        <f>VLOOKUP($K1040,TONG_SL!$A:$D,2,0)</f>
        <v>Chân giò heo muối 300g</v>
      </c>
      <c r="N1040" s="25" t="str">
        <f t="shared" si="138"/>
        <v>K-C6</v>
      </c>
      <c r="Q1040" s="25" t="str">
        <f>VLOOKUP(K1040,TONG_SL!$A:$D,3,0)</f>
        <v>Túi</v>
      </c>
      <c r="R1040" s="54">
        <v>30</v>
      </c>
      <c r="T1040" s="1">
        <f>VLOOKUP(VLOOKUP(G1040,Ma_KH!$A:$R,18,0)&amp;K1040,Gia_MB!$A:$F,6,0)</f>
        <v>73431</v>
      </c>
      <c r="U1040" s="14">
        <f t="shared" si="140"/>
        <v>2202930</v>
      </c>
      <c r="W1040" s="64">
        <f t="shared" si="139"/>
        <v>0</v>
      </c>
      <c r="X1040" s="3" t="str">
        <f t="shared" si="141"/>
        <v>8</v>
      </c>
      <c r="Z1040" s="14">
        <f t="shared" si="142"/>
        <v>176234.4</v>
      </c>
      <c r="AA1040" s="7">
        <f>VLOOKUP(G1040,Ma_KH!$A:$R,14,0)</f>
        <v>60</v>
      </c>
      <c r="AD1040" s="7" t="str">
        <f>IFERROR(VLOOKUP(J1040,'Chuyển Mã'!$B$3:$C$9,2,0),"")</f>
        <v>Hà Nội</v>
      </c>
      <c r="AE1040" s="7" t="str">
        <f t="shared" si="135"/>
        <v>Chân giò heo muối 300g</v>
      </c>
      <c r="AF1040" s="7">
        <f t="shared" si="136"/>
        <v>30</v>
      </c>
    </row>
    <row r="1041" spans="1:32" x14ac:dyDescent="0.25">
      <c r="A1041" s="11">
        <v>45904</v>
      </c>
      <c r="B1041" s="25">
        <v>4176354404</v>
      </c>
      <c r="C1041" s="12" t="s">
        <v>7214</v>
      </c>
      <c r="D1041" s="16">
        <f t="shared" si="137"/>
        <v>45904</v>
      </c>
      <c r="G1041" s="13" t="s">
        <v>7571</v>
      </c>
      <c r="I1041" s="13" t="s">
        <v>7572</v>
      </c>
      <c r="J1041" s="13" t="s">
        <v>75</v>
      </c>
      <c r="K1041" s="13" t="s">
        <v>49</v>
      </c>
      <c r="L1041" s="25" t="str">
        <f>VLOOKUP($K1041,TONG_SL!$A:$D,2,0)</f>
        <v>Giò sụn gà 250g</v>
      </c>
      <c r="N1041" s="25" t="str">
        <f t="shared" si="138"/>
        <v>K-C6</v>
      </c>
      <c r="Q1041" s="25" t="str">
        <f>VLOOKUP(K1041,TONG_SL!$A:$D,3,0)</f>
        <v>Túi</v>
      </c>
      <c r="R1041" s="54">
        <v>8</v>
      </c>
      <c r="T1041" s="1">
        <f>VLOOKUP(VLOOKUP(G1041,Ma_KH!$A:$R,18,0)&amp;K1041,Gia_MB!$A:$F,6,0)</f>
        <v>50400</v>
      </c>
      <c r="U1041" s="14">
        <f t="shared" si="140"/>
        <v>403200</v>
      </c>
      <c r="W1041" s="64">
        <f t="shared" si="139"/>
        <v>0</v>
      </c>
      <c r="X1041" s="3" t="str">
        <f t="shared" si="141"/>
        <v>8</v>
      </c>
      <c r="Z1041" s="14">
        <f t="shared" si="142"/>
        <v>32256</v>
      </c>
      <c r="AA1041" s="7">
        <f>VLOOKUP(G1041,Ma_KH!$A:$R,14,0)</f>
        <v>60</v>
      </c>
      <c r="AD1041" s="7" t="str">
        <f>IFERROR(VLOOKUP(J1041,'Chuyển Mã'!$B$3:$C$9,2,0),"")</f>
        <v>Hà Nội</v>
      </c>
      <c r="AE1041" s="7" t="str">
        <f t="shared" si="135"/>
        <v>Giò sụn gà 250g</v>
      </c>
      <c r="AF1041" s="7">
        <f t="shared" si="136"/>
        <v>8</v>
      </c>
    </row>
    <row r="1042" spans="1:32" x14ac:dyDescent="0.25">
      <c r="A1042" s="11">
        <v>45904</v>
      </c>
      <c r="B1042" s="25">
        <v>4176354404</v>
      </c>
      <c r="C1042" s="12" t="s">
        <v>7214</v>
      </c>
      <c r="D1042" s="16">
        <f t="shared" si="137"/>
        <v>45904</v>
      </c>
      <c r="G1042" s="13" t="s">
        <v>7571</v>
      </c>
      <c r="I1042" s="13" t="s">
        <v>7572</v>
      </c>
      <c r="J1042" s="13" t="s">
        <v>75</v>
      </c>
      <c r="K1042" s="13" t="s">
        <v>51</v>
      </c>
      <c r="L1042" s="25" t="str">
        <f>VLOOKUP($K1042,TONG_SL!$A:$D,2,0)</f>
        <v>Mọc Nấm Hương 250g</v>
      </c>
      <c r="N1042" s="25" t="str">
        <f t="shared" si="138"/>
        <v>K-C6</v>
      </c>
      <c r="Q1042" s="25" t="str">
        <f>VLOOKUP(K1042,TONG_SL!$A:$D,3,0)</f>
        <v>Túi</v>
      </c>
      <c r="R1042" s="54">
        <v>8</v>
      </c>
      <c r="T1042" s="1">
        <f>VLOOKUP(VLOOKUP(G1042,Ma_KH!$A:$R,18,0)&amp;K1042,Gia_MB!$A:$F,6,0)</f>
        <v>46000</v>
      </c>
      <c r="U1042" s="14">
        <f t="shared" si="140"/>
        <v>368000</v>
      </c>
      <c r="W1042" s="64">
        <f t="shared" si="139"/>
        <v>0</v>
      </c>
      <c r="X1042" s="3" t="str">
        <f t="shared" si="141"/>
        <v>8</v>
      </c>
      <c r="Z1042" s="14">
        <f t="shared" si="142"/>
        <v>29440</v>
      </c>
      <c r="AA1042" s="7">
        <f>VLOOKUP(G1042,Ma_KH!$A:$R,14,0)</f>
        <v>60</v>
      </c>
      <c r="AD1042" s="7" t="str">
        <f>IFERROR(VLOOKUP(J1042,'Chuyển Mã'!$B$3:$C$9,2,0),"")</f>
        <v>Hà Nội</v>
      </c>
      <c r="AE1042" s="7" t="str">
        <f t="shared" si="135"/>
        <v>Mọc Nấm Hương 250g</v>
      </c>
      <c r="AF1042" s="7">
        <f t="shared" si="136"/>
        <v>8</v>
      </c>
    </row>
    <row r="1043" spans="1:32" x14ac:dyDescent="0.25">
      <c r="A1043" s="11">
        <v>45904</v>
      </c>
      <c r="B1043" s="25">
        <v>4176354404</v>
      </c>
      <c r="C1043" s="12" t="s">
        <v>7214</v>
      </c>
      <c r="D1043" s="16">
        <f t="shared" si="137"/>
        <v>45904</v>
      </c>
      <c r="G1043" s="13" t="s">
        <v>7571</v>
      </c>
      <c r="I1043" s="13" t="s">
        <v>7572</v>
      </c>
      <c r="J1043" s="13" t="s">
        <v>75</v>
      </c>
      <c r="K1043" s="13" t="s">
        <v>35</v>
      </c>
      <c r="L1043" s="25" t="str">
        <f>VLOOKUP($K1043,TONG_SL!$A:$D,2,0)</f>
        <v>Tai heo muối 200g</v>
      </c>
      <c r="N1043" s="25" t="str">
        <f t="shared" si="138"/>
        <v>K-C6</v>
      </c>
      <c r="Q1043" s="25" t="str">
        <f>VLOOKUP(K1043,TONG_SL!$A:$D,3,0)</f>
        <v>Túi</v>
      </c>
      <c r="R1043" s="54">
        <v>10</v>
      </c>
      <c r="T1043" s="1">
        <f>VLOOKUP(VLOOKUP(G1043,Ma_KH!$A:$R,18,0)&amp;K1043,Gia_MB!$A:$F,6,0)</f>
        <v>55595</v>
      </c>
      <c r="U1043" s="14">
        <f t="shared" si="140"/>
        <v>555950</v>
      </c>
      <c r="W1043" s="64">
        <f t="shared" si="139"/>
        <v>0</v>
      </c>
      <c r="X1043" s="3" t="str">
        <f t="shared" si="141"/>
        <v>8</v>
      </c>
      <c r="Z1043" s="14">
        <f t="shared" si="142"/>
        <v>44476</v>
      </c>
      <c r="AA1043" s="7">
        <f>VLOOKUP(G1043,Ma_KH!$A:$R,14,0)</f>
        <v>60</v>
      </c>
      <c r="AD1043" s="7" t="str">
        <f>IFERROR(VLOOKUP(J1043,'Chuyển Mã'!$B$3:$C$9,2,0),"")</f>
        <v>Hà Nội</v>
      </c>
      <c r="AE1043" s="7" t="str">
        <f t="shared" si="135"/>
        <v>Tai heo muối 200g</v>
      </c>
      <c r="AF1043" s="7">
        <f t="shared" si="136"/>
        <v>10</v>
      </c>
    </row>
    <row r="1044" spans="1:32" x14ac:dyDescent="0.25">
      <c r="A1044" s="11">
        <v>45904</v>
      </c>
      <c r="B1044" s="25">
        <v>4176354404</v>
      </c>
      <c r="C1044" s="12" t="s">
        <v>7214</v>
      </c>
      <c r="D1044" s="16">
        <f t="shared" si="137"/>
        <v>45904</v>
      </c>
      <c r="G1044" s="13" t="s">
        <v>7571</v>
      </c>
      <c r="I1044" s="13" t="s">
        <v>7572</v>
      </c>
      <c r="J1044" s="13" t="s">
        <v>75</v>
      </c>
      <c r="K1044" s="13" t="s">
        <v>47</v>
      </c>
      <c r="L1044" s="25" t="str">
        <f>VLOOKUP($K1044,TONG_SL!$A:$D,2,0)</f>
        <v>Giò lụa cây 250g</v>
      </c>
      <c r="N1044" s="25" t="str">
        <f t="shared" si="138"/>
        <v>K-C6</v>
      </c>
      <c r="Q1044" s="25" t="str">
        <f>VLOOKUP(K1044,TONG_SL!$A:$D,3,0)</f>
        <v>Túi</v>
      </c>
      <c r="R1044" s="54">
        <v>8</v>
      </c>
      <c r="T1044" s="1">
        <f>VLOOKUP(VLOOKUP(G1044,Ma_KH!$A:$R,18,0)&amp;K1044,Gia_MB!$A:$F,6,0)</f>
        <v>49500</v>
      </c>
      <c r="U1044" s="14">
        <f t="shared" si="140"/>
        <v>396000</v>
      </c>
      <c r="W1044" s="64">
        <f t="shared" si="139"/>
        <v>0</v>
      </c>
      <c r="X1044" s="3" t="str">
        <f t="shared" si="141"/>
        <v>8</v>
      </c>
      <c r="Z1044" s="14">
        <f t="shared" si="142"/>
        <v>31680</v>
      </c>
      <c r="AA1044" s="7">
        <f>VLOOKUP(G1044,Ma_KH!$A:$R,14,0)</f>
        <v>60</v>
      </c>
      <c r="AD1044" s="7" t="str">
        <f>IFERROR(VLOOKUP(J1044,'Chuyển Mã'!$B$3:$C$9,2,0),"")</f>
        <v>Hà Nội</v>
      </c>
      <c r="AE1044" s="7" t="str">
        <f t="shared" si="135"/>
        <v>Giò lụa cây 250g</v>
      </c>
      <c r="AF1044" s="7">
        <f t="shared" si="136"/>
        <v>8</v>
      </c>
    </row>
    <row r="1045" spans="1:32" x14ac:dyDescent="0.25">
      <c r="A1045" s="11">
        <v>45904</v>
      </c>
      <c r="B1045" s="25">
        <v>4176354404</v>
      </c>
      <c r="C1045" s="12" t="s">
        <v>7214</v>
      </c>
      <c r="D1045" s="16">
        <f t="shared" si="137"/>
        <v>45904</v>
      </c>
      <c r="G1045" s="13" t="s">
        <v>7571</v>
      </c>
      <c r="I1045" s="13" t="s">
        <v>7572</v>
      </c>
      <c r="J1045" s="13" t="s">
        <v>75</v>
      </c>
      <c r="K1045" s="13" t="s">
        <v>41</v>
      </c>
      <c r="L1045" s="25" t="str">
        <f>VLOOKUP($K1045,TONG_SL!$A:$D,2,0)</f>
        <v>Chả nướng 300g</v>
      </c>
      <c r="N1045" s="25" t="str">
        <f t="shared" si="138"/>
        <v>K-C6</v>
      </c>
      <c r="Q1045" s="25" t="str">
        <f>VLOOKUP(K1045,TONG_SL!$A:$D,3,0)</f>
        <v>Túi</v>
      </c>
      <c r="R1045" s="54">
        <v>5</v>
      </c>
      <c r="T1045" s="1">
        <f>VLOOKUP(VLOOKUP(G1045,Ma_KH!$A:$R,18,0)&amp;K1045,Gia_MB!$A:$F,6,0)</f>
        <v>70950</v>
      </c>
      <c r="U1045" s="14">
        <f t="shared" si="140"/>
        <v>354750</v>
      </c>
      <c r="W1045" s="64">
        <f t="shared" si="139"/>
        <v>0</v>
      </c>
      <c r="X1045" s="3" t="str">
        <f t="shared" si="141"/>
        <v>8</v>
      </c>
      <c r="Z1045" s="14">
        <f t="shared" si="142"/>
        <v>28380</v>
      </c>
      <c r="AA1045" s="7">
        <f>VLOOKUP(G1045,Ma_KH!$A:$R,14,0)</f>
        <v>60</v>
      </c>
      <c r="AD1045" s="7" t="str">
        <f>IFERROR(VLOOKUP(J1045,'Chuyển Mã'!$B$3:$C$9,2,0),"")</f>
        <v>Hà Nội</v>
      </c>
      <c r="AE1045" s="7" t="str">
        <f t="shared" si="135"/>
        <v>Chả nướng 300g</v>
      </c>
      <c r="AF1045" s="7">
        <f t="shared" si="136"/>
        <v>5</v>
      </c>
    </row>
    <row r="1046" spans="1:32" x14ac:dyDescent="0.25">
      <c r="A1046" s="11">
        <v>45904</v>
      </c>
      <c r="B1046" s="25">
        <v>4176367941</v>
      </c>
      <c r="C1046" s="12" t="s">
        <v>7214</v>
      </c>
      <c r="D1046" s="16">
        <f t="shared" si="137"/>
        <v>45904</v>
      </c>
      <c r="G1046" s="13" t="s">
        <v>7470</v>
      </c>
      <c r="I1046" s="13" t="s">
        <v>7471</v>
      </c>
      <c r="J1046" s="13" t="s">
        <v>75</v>
      </c>
      <c r="K1046" s="13" t="s">
        <v>51</v>
      </c>
      <c r="L1046" s="25" t="str">
        <f>VLOOKUP($K1046,TONG_SL!$A:$D,2,0)</f>
        <v>Mọc Nấm Hương 250g</v>
      </c>
      <c r="N1046" s="25" t="str">
        <f t="shared" si="138"/>
        <v>K-C6</v>
      </c>
      <c r="Q1046" s="25" t="str">
        <f>VLOOKUP(K1046,TONG_SL!$A:$D,3,0)</f>
        <v>Túi</v>
      </c>
      <c r="R1046" s="54">
        <v>5</v>
      </c>
      <c r="T1046" s="1">
        <f>VLOOKUP(VLOOKUP(G1046,Ma_KH!$A:$R,18,0)&amp;K1046,Gia_MB!$A:$F,6,0)</f>
        <v>46000</v>
      </c>
      <c r="U1046" s="14">
        <f t="shared" si="140"/>
        <v>230000</v>
      </c>
      <c r="W1046" s="64">
        <f t="shared" si="139"/>
        <v>0</v>
      </c>
      <c r="X1046" s="3" t="str">
        <f t="shared" si="141"/>
        <v>8</v>
      </c>
      <c r="Z1046" s="14">
        <f t="shared" si="142"/>
        <v>18400</v>
      </c>
      <c r="AA1046" s="7">
        <f>VLOOKUP(G1046,Ma_KH!$A:$R,14,0)</f>
        <v>60</v>
      </c>
      <c r="AD1046" s="7" t="str">
        <f>IFERROR(VLOOKUP(J1046,'Chuyển Mã'!$B$3:$C$9,2,0),"")</f>
        <v>Hà Nội</v>
      </c>
      <c r="AE1046" s="7" t="str">
        <f t="shared" si="135"/>
        <v>Mọc Nấm Hương 250g</v>
      </c>
      <c r="AF1046" s="7">
        <f t="shared" si="136"/>
        <v>5</v>
      </c>
    </row>
    <row r="1047" spans="1:32" x14ac:dyDescent="0.25">
      <c r="A1047" s="11">
        <v>45904</v>
      </c>
      <c r="B1047" s="25">
        <v>4176367941</v>
      </c>
      <c r="C1047" s="12" t="s">
        <v>7214</v>
      </c>
      <c r="D1047" s="16">
        <f t="shared" si="137"/>
        <v>45904</v>
      </c>
      <c r="G1047" s="13" t="s">
        <v>7470</v>
      </c>
      <c r="I1047" s="13" t="s">
        <v>7471</v>
      </c>
      <c r="J1047" s="13" t="s">
        <v>75</v>
      </c>
      <c r="K1047" s="13" t="s">
        <v>32</v>
      </c>
      <c r="L1047" s="25" t="str">
        <f>VLOOKUP($K1047,TONG_SL!$A:$D,2,0)</f>
        <v>Giò Tai Lưỡi Xào 250</v>
      </c>
      <c r="N1047" s="25" t="str">
        <f t="shared" si="138"/>
        <v>K-C6</v>
      </c>
      <c r="Q1047" s="25" t="str">
        <f>VLOOKUP(K1047,TONG_SL!$A:$D,3,0)</f>
        <v>Túi</v>
      </c>
      <c r="R1047" s="54">
        <v>5</v>
      </c>
      <c r="T1047" s="1">
        <f>VLOOKUP(VLOOKUP(G1047,Ma_KH!$A:$R,18,0)&amp;K1047,Gia_MB!$A:$F,6,0)</f>
        <v>50183</v>
      </c>
      <c r="U1047" s="14">
        <f t="shared" si="140"/>
        <v>250915</v>
      </c>
      <c r="W1047" s="64">
        <f t="shared" si="139"/>
        <v>0</v>
      </c>
      <c r="X1047" s="3" t="str">
        <f t="shared" si="141"/>
        <v>8</v>
      </c>
      <c r="Z1047" s="14">
        <f t="shared" si="142"/>
        <v>20073.2</v>
      </c>
      <c r="AA1047" s="7">
        <f>VLOOKUP(G1047,Ma_KH!$A:$R,14,0)</f>
        <v>60</v>
      </c>
      <c r="AD1047" s="7" t="str">
        <f>IFERROR(VLOOKUP(J1047,'Chuyển Mã'!$B$3:$C$9,2,0),"")</f>
        <v>Hà Nội</v>
      </c>
      <c r="AE1047" s="7" t="str">
        <f t="shared" si="135"/>
        <v>Giò Tai Lưỡi Xào 250</v>
      </c>
      <c r="AF1047" s="7">
        <f t="shared" si="136"/>
        <v>5</v>
      </c>
    </row>
    <row r="1048" spans="1:32" x14ac:dyDescent="0.25">
      <c r="A1048" s="11">
        <v>45904</v>
      </c>
      <c r="B1048" s="25">
        <v>4176367941</v>
      </c>
      <c r="C1048" s="12" t="s">
        <v>7214</v>
      </c>
      <c r="D1048" s="16">
        <f t="shared" si="137"/>
        <v>45904</v>
      </c>
      <c r="G1048" s="13" t="s">
        <v>7470</v>
      </c>
      <c r="I1048" s="13" t="s">
        <v>7471</v>
      </c>
      <c r="J1048" s="13" t="s">
        <v>75</v>
      </c>
      <c r="K1048" s="13" t="s">
        <v>27</v>
      </c>
      <c r="L1048" s="25" t="str">
        <f>VLOOKUP($K1048,TONG_SL!$A:$D,2,0)</f>
        <v>Chân giò heo muối 300g</v>
      </c>
      <c r="N1048" s="25" t="str">
        <f t="shared" si="138"/>
        <v>K-C6</v>
      </c>
      <c r="Q1048" s="25" t="str">
        <f>VLOOKUP(K1048,TONG_SL!$A:$D,3,0)</f>
        <v>Túi</v>
      </c>
      <c r="R1048" s="54">
        <v>10</v>
      </c>
      <c r="T1048" s="1">
        <f>VLOOKUP(VLOOKUP(G1048,Ma_KH!$A:$R,18,0)&amp;K1048,Gia_MB!$A:$F,6,0)</f>
        <v>73431</v>
      </c>
      <c r="U1048" s="14">
        <f t="shared" si="140"/>
        <v>734310</v>
      </c>
      <c r="W1048" s="64">
        <f t="shared" si="139"/>
        <v>0</v>
      </c>
      <c r="X1048" s="3" t="str">
        <f t="shared" si="141"/>
        <v>8</v>
      </c>
      <c r="Z1048" s="14">
        <f t="shared" si="142"/>
        <v>58744.800000000003</v>
      </c>
      <c r="AA1048" s="7">
        <f>VLOOKUP(G1048,Ma_KH!$A:$R,14,0)</f>
        <v>60</v>
      </c>
      <c r="AD1048" s="7" t="str">
        <f>IFERROR(VLOOKUP(J1048,'Chuyển Mã'!$B$3:$C$9,2,0),"")</f>
        <v>Hà Nội</v>
      </c>
      <c r="AE1048" s="7" t="str">
        <f t="shared" si="135"/>
        <v>Chân giò heo muối 300g</v>
      </c>
      <c r="AF1048" s="7">
        <f t="shared" si="136"/>
        <v>10</v>
      </c>
    </row>
    <row r="1049" spans="1:32" x14ac:dyDescent="0.25">
      <c r="A1049" s="11">
        <v>45904</v>
      </c>
      <c r="B1049" s="25">
        <v>4176365942</v>
      </c>
      <c r="C1049" s="12" t="s">
        <v>7214</v>
      </c>
      <c r="D1049" s="16">
        <f t="shared" si="137"/>
        <v>45904</v>
      </c>
      <c r="G1049" s="13" t="s">
        <v>1540</v>
      </c>
      <c r="I1049" s="13" t="s">
        <v>7573</v>
      </c>
      <c r="J1049" s="13" t="s">
        <v>75</v>
      </c>
      <c r="K1049" s="13" t="s">
        <v>27</v>
      </c>
      <c r="L1049" s="25" t="str">
        <f>VLOOKUP($K1049,TONG_SL!$A:$D,2,0)</f>
        <v>Chân giò heo muối 300g</v>
      </c>
      <c r="N1049" s="25" t="str">
        <f t="shared" si="138"/>
        <v>K-C6</v>
      </c>
      <c r="Q1049" s="25" t="str">
        <f>VLOOKUP(K1049,TONG_SL!$A:$D,3,0)</f>
        <v>Túi</v>
      </c>
      <c r="R1049" s="54">
        <v>20</v>
      </c>
      <c r="T1049" s="1">
        <f>VLOOKUP(VLOOKUP(G1049,Ma_KH!$A:$R,18,0)&amp;K1049,Gia_MB!$A:$F,6,0)</f>
        <v>73431</v>
      </c>
      <c r="U1049" s="14">
        <f t="shared" si="140"/>
        <v>1468620</v>
      </c>
      <c r="W1049" s="64">
        <f t="shared" si="139"/>
        <v>0</v>
      </c>
      <c r="X1049" s="3" t="str">
        <f t="shared" si="141"/>
        <v>8</v>
      </c>
      <c r="Z1049" s="14">
        <f t="shared" si="142"/>
        <v>117489.60000000001</v>
      </c>
      <c r="AA1049" s="7">
        <f>VLOOKUP(G1049,Ma_KH!$A:$R,14,0)</f>
        <v>60</v>
      </c>
      <c r="AD1049" s="7" t="str">
        <f>IFERROR(VLOOKUP(J1049,'Chuyển Mã'!$B$3:$C$9,2,0),"")</f>
        <v>Hà Nội</v>
      </c>
      <c r="AE1049" s="7" t="str">
        <f t="shared" si="135"/>
        <v>Chân giò heo muối 300g</v>
      </c>
      <c r="AF1049" s="7">
        <f t="shared" si="136"/>
        <v>20</v>
      </c>
    </row>
    <row r="1050" spans="1:32" x14ac:dyDescent="0.25">
      <c r="A1050" s="11">
        <v>45904</v>
      </c>
      <c r="B1050" s="25">
        <v>4176384095</v>
      </c>
      <c r="C1050" s="12" t="s">
        <v>7214</v>
      </c>
      <c r="D1050" s="16">
        <f t="shared" si="137"/>
        <v>45904</v>
      </c>
      <c r="G1050" s="13" t="s">
        <v>913</v>
      </c>
      <c r="I1050" s="13" t="s">
        <v>7574</v>
      </c>
      <c r="J1050" s="13" t="s">
        <v>75</v>
      </c>
      <c r="K1050" s="13" t="s">
        <v>32</v>
      </c>
      <c r="L1050" s="25" t="str">
        <f>VLOOKUP($K1050,TONG_SL!$A:$D,2,0)</f>
        <v>Giò Tai Lưỡi Xào 250</v>
      </c>
      <c r="N1050" s="25" t="str">
        <f t="shared" si="138"/>
        <v>K-C6</v>
      </c>
      <c r="Q1050" s="25" t="str">
        <f>VLOOKUP(K1050,TONG_SL!$A:$D,3,0)</f>
        <v>Túi</v>
      </c>
      <c r="R1050" s="54">
        <v>10</v>
      </c>
      <c r="T1050" s="1">
        <f>VLOOKUP(VLOOKUP(G1050,Ma_KH!$A:$R,18,0)&amp;K1050,Gia_MB!$A:$F,6,0)</f>
        <v>50183</v>
      </c>
      <c r="U1050" s="14">
        <f t="shared" si="140"/>
        <v>501830</v>
      </c>
      <c r="W1050" s="64">
        <f t="shared" si="139"/>
        <v>0</v>
      </c>
      <c r="X1050" s="3" t="str">
        <f t="shared" si="141"/>
        <v>8</v>
      </c>
      <c r="Z1050" s="14">
        <f t="shared" si="142"/>
        <v>40146.400000000001</v>
      </c>
      <c r="AA1050" s="7">
        <f>VLOOKUP(G1050,Ma_KH!$A:$R,14,0)</f>
        <v>60</v>
      </c>
      <c r="AD1050" s="7" t="str">
        <f>IFERROR(VLOOKUP(J1050,'Chuyển Mã'!$B$3:$C$9,2,0),"")</f>
        <v>Hà Nội</v>
      </c>
      <c r="AE1050" s="7" t="str">
        <f t="shared" si="135"/>
        <v>Giò Tai Lưỡi Xào 250</v>
      </c>
      <c r="AF1050" s="7">
        <f t="shared" si="136"/>
        <v>10</v>
      </c>
    </row>
    <row r="1051" spans="1:32" x14ac:dyDescent="0.25">
      <c r="A1051" s="11">
        <v>45904</v>
      </c>
      <c r="B1051" s="25">
        <v>4176384095</v>
      </c>
      <c r="C1051" s="12" t="s">
        <v>7214</v>
      </c>
      <c r="D1051" s="16">
        <f t="shared" si="137"/>
        <v>45904</v>
      </c>
      <c r="G1051" s="13" t="s">
        <v>913</v>
      </c>
      <c r="I1051" s="13" t="s">
        <v>7574</v>
      </c>
      <c r="J1051" s="13" t="s">
        <v>75</v>
      </c>
      <c r="K1051" s="13" t="s">
        <v>47</v>
      </c>
      <c r="L1051" s="25" t="str">
        <f>VLOOKUP($K1051,TONG_SL!$A:$D,2,0)</f>
        <v>Giò lụa cây 250g</v>
      </c>
      <c r="N1051" s="25" t="str">
        <f t="shared" si="138"/>
        <v>K-C6</v>
      </c>
      <c r="Q1051" s="25" t="str">
        <f>VLOOKUP(K1051,TONG_SL!$A:$D,3,0)</f>
        <v>Túi</v>
      </c>
      <c r="R1051" s="54">
        <v>5</v>
      </c>
      <c r="T1051" s="1">
        <f>VLOOKUP(VLOOKUP(G1051,Ma_KH!$A:$R,18,0)&amp;K1051,Gia_MB!$A:$F,6,0)</f>
        <v>49500</v>
      </c>
      <c r="U1051" s="14">
        <f t="shared" si="140"/>
        <v>247500</v>
      </c>
      <c r="W1051" s="64">
        <f t="shared" si="139"/>
        <v>0</v>
      </c>
      <c r="X1051" s="3" t="str">
        <f t="shared" si="141"/>
        <v>8</v>
      </c>
      <c r="Z1051" s="14">
        <f t="shared" si="142"/>
        <v>19800</v>
      </c>
      <c r="AA1051" s="7">
        <f>VLOOKUP(G1051,Ma_KH!$A:$R,14,0)</f>
        <v>60</v>
      </c>
      <c r="AD1051" s="7" t="str">
        <f>IFERROR(VLOOKUP(J1051,'Chuyển Mã'!$B$3:$C$9,2,0),"")</f>
        <v>Hà Nội</v>
      </c>
      <c r="AE1051" s="7" t="str">
        <f t="shared" si="135"/>
        <v>Giò lụa cây 250g</v>
      </c>
      <c r="AF1051" s="7">
        <f t="shared" si="136"/>
        <v>5</v>
      </c>
    </row>
    <row r="1052" spans="1:32" x14ac:dyDescent="0.25">
      <c r="A1052" s="11">
        <v>45904</v>
      </c>
      <c r="B1052" s="25">
        <v>4176384095</v>
      </c>
      <c r="C1052" s="12" t="s">
        <v>7214</v>
      </c>
      <c r="D1052" s="16">
        <f t="shared" si="137"/>
        <v>45904</v>
      </c>
      <c r="G1052" s="13" t="s">
        <v>913</v>
      </c>
      <c r="I1052" s="13" t="s">
        <v>7574</v>
      </c>
      <c r="J1052" s="13" t="s">
        <v>75</v>
      </c>
      <c r="K1052" s="13" t="s">
        <v>35</v>
      </c>
      <c r="L1052" s="25" t="str">
        <f>VLOOKUP($K1052,TONG_SL!$A:$D,2,0)</f>
        <v>Tai heo muối 200g</v>
      </c>
      <c r="N1052" s="25" t="str">
        <f t="shared" si="138"/>
        <v>K-C6</v>
      </c>
      <c r="Q1052" s="25" t="str">
        <f>VLOOKUP(K1052,TONG_SL!$A:$D,3,0)</f>
        <v>Túi</v>
      </c>
      <c r="R1052" s="54">
        <v>5</v>
      </c>
      <c r="T1052" s="1">
        <f>VLOOKUP(VLOOKUP(G1052,Ma_KH!$A:$R,18,0)&amp;K1052,Gia_MB!$A:$F,6,0)</f>
        <v>55595</v>
      </c>
      <c r="U1052" s="14">
        <f t="shared" si="140"/>
        <v>277975</v>
      </c>
      <c r="W1052" s="64">
        <f t="shared" si="139"/>
        <v>0</v>
      </c>
      <c r="X1052" s="3" t="str">
        <f t="shared" si="141"/>
        <v>8</v>
      </c>
      <c r="Z1052" s="14">
        <f t="shared" si="142"/>
        <v>22238</v>
      </c>
      <c r="AA1052" s="7">
        <f>VLOOKUP(G1052,Ma_KH!$A:$R,14,0)</f>
        <v>60</v>
      </c>
      <c r="AD1052" s="7" t="str">
        <f>IFERROR(VLOOKUP(J1052,'Chuyển Mã'!$B$3:$C$9,2,0),"")</f>
        <v>Hà Nội</v>
      </c>
      <c r="AE1052" s="7" t="str">
        <f t="shared" si="135"/>
        <v>Tai heo muối 200g</v>
      </c>
      <c r="AF1052" s="7">
        <f t="shared" si="136"/>
        <v>5</v>
      </c>
    </row>
    <row r="1053" spans="1:32" x14ac:dyDescent="0.25">
      <c r="A1053" s="11">
        <v>45904</v>
      </c>
      <c r="B1053" s="25">
        <v>4176384095</v>
      </c>
      <c r="C1053" s="12" t="s">
        <v>7214</v>
      </c>
      <c r="D1053" s="16">
        <f t="shared" si="137"/>
        <v>45904</v>
      </c>
      <c r="G1053" s="13" t="s">
        <v>913</v>
      </c>
      <c r="I1053" s="13" t="s">
        <v>7574</v>
      </c>
      <c r="J1053" s="13" t="s">
        <v>75</v>
      </c>
      <c r="K1053" s="13" t="s">
        <v>30</v>
      </c>
      <c r="L1053" s="25" t="str">
        <f>VLOOKUP($K1053,TONG_SL!$A:$D,2,0)</f>
        <v>Gà muối 500g</v>
      </c>
      <c r="N1053" s="25" t="str">
        <f t="shared" si="138"/>
        <v>K-C6</v>
      </c>
      <c r="Q1053" s="25" t="str">
        <f>VLOOKUP(K1053,TONG_SL!$A:$D,3,0)</f>
        <v>Túi</v>
      </c>
      <c r="R1053" s="54">
        <v>5</v>
      </c>
      <c r="T1053" s="1">
        <f>VLOOKUP(VLOOKUP(G1053,Ma_KH!$A:$R,18,0)&amp;K1053,Gia_MB!$A:$F,6,0)</f>
        <v>111058</v>
      </c>
      <c r="U1053" s="14">
        <f t="shared" si="140"/>
        <v>555290</v>
      </c>
      <c r="W1053" s="64">
        <f t="shared" si="139"/>
        <v>0</v>
      </c>
      <c r="X1053" s="3" t="str">
        <f t="shared" si="141"/>
        <v>8</v>
      </c>
      <c r="Z1053" s="14">
        <f t="shared" si="142"/>
        <v>44423.200000000004</v>
      </c>
      <c r="AA1053" s="7">
        <f>VLOOKUP(G1053,Ma_KH!$A:$R,14,0)</f>
        <v>60</v>
      </c>
      <c r="AD1053" s="7" t="str">
        <f>IFERROR(VLOOKUP(J1053,'Chuyển Mã'!$B$3:$C$9,2,0),"")</f>
        <v>Hà Nội</v>
      </c>
      <c r="AE1053" s="7" t="str">
        <f t="shared" si="135"/>
        <v>Gà muối 500g</v>
      </c>
      <c r="AF1053" s="7">
        <f t="shared" si="136"/>
        <v>5</v>
      </c>
    </row>
    <row r="1054" spans="1:32" x14ac:dyDescent="0.25">
      <c r="A1054" s="11">
        <v>45904</v>
      </c>
      <c r="B1054" s="25">
        <v>4176384095</v>
      </c>
      <c r="C1054" s="12" t="s">
        <v>7214</v>
      </c>
      <c r="D1054" s="16">
        <f t="shared" si="137"/>
        <v>45904</v>
      </c>
      <c r="G1054" s="13" t="s">
        <v>913</v>
      </c>
      <c r="I1054" s="13" t="s">
        <v>7574</v>
      </c>
      <c r="J1054" s="13" t="s">
        <v>75</v>
      </c>
      <c r="K1054" s="13" t="s">
        <v>27</v>
      </c>
      <c r="L1054" s="25" t="str">
        <f>VLOOKUP($K1054,TONG_SL!$A:$D,2,0)</f>
        <v>Chân giò heo muối 300g</v>
      </c>
      <c r="N1054" s="25" t="str">
        <f t="shared" si="138"/>
        <v>K-C6</v>
      </c>
      <c r="Q1054" s="25" t="str">
        <f>VLOOKUP(K1054,TONG_SL!$A:$D,3,0)</f>
        <v>Túi</v>
      </c>
      <c r="R1054" s="54">
        <v>10</v>
      </c>
      <c r="T1054" s="1">
        <f>VLOOKUP(VLOOKUP(G1054,Ma_KH!$A:$R,18,0)&amp;K1054,Gia_MB!$A:$F,6,0)</f>
        <v>73431</v>
      </c>
      <c r="U1054" s="14">
        <f t="shared" si="140"/>
        <v>734310</v>
      </c>
      <c r="W1054" s="64">
        <f t="shared" si="139"/>
        <v>0</v>
      </c>
      <c r="X1054" s="3" t="str">
        <f t="shared" si="141"/>
        <v>8</v>
      </c>
      <c r="Z1054" s="14">
        <f t="shared" si="142"/>
        <v>58744.800000000003</v>
      </c>
      <c r="AA1054" s="7">
        <f>VLOOKUP(G1054,Ma_KH!$A:$R,14,0)</f>
        <v>60</v>
      </c>
      <c r="AD1054" s="7" t="str">
        <f>IFERROR(VLOOKUP(J1054,'Chuyển Mã'!$B$3:$C$9,2,0),"")</f>
        <v>Hà Nội</v>
      </c>
      <c r="AE1054" s="7" t="str">
        <f t="shared" si="135"/>
        <v>Chân giò heo muối 300g</v>
      </c>
      <c r="AF1054" s="7">
        <f t="shared" si="136"/>
        <v>10</v>
      </c>
    </row>
    <row r="1055" spans="1:32" x14ac:dyDescent="0.25">
      <c r="A1055" s="11">
        <v>45904</v>
      </c>
      <c r="B1055" s="25">
        <v>4176384095</v>
      </c>
      <c r="C1055" s="12" t="s">
        <v>7214</v>
      </c>
      <c r="D1055" s="16">
        <f t="shared" si="137"/>
        <v>45904</v>
      </c>
      <c r="G1055" s="13" t="s">
        <v>913</v>
      </c>
      <c r="I1055" s="13" t="s">
        <v>7574</v>
      </c>
      <c r="J1055" s="13" t="s">
        <v>75</v>
      </c>
      <c r="K1055" s="13" t="s">
        <v>55</v>
      </c>
      <c r="L1055" s="25" t="str">
        <f>VLOOKUP($K1055,TONG_SL!$A:$D,2,0)</f>
        <v>Gà xì dầu 500g</v>
      </c>
      <c r="N1055" s="25" t="str">
        <f t="shared" si="138"/>
        <v>K-C6</v>
      </c>
      <c r="Q1055" s="25" t="str">
        <f>VLOOKUP(K1055,TONG_SL!$A:$D,3,0)</f>
        <v>Túi</v>
      </c>
      <c r="R1055" s="54">
        <v>5</v>
      </c>
      <c r="T1055" s="1">
        <f>VLOOKUP(VLOOKUP(G1055,Ma_KH!$A:$R,18,0)&amp;K1055,Gia_MB!$A:$F,6,0)</f>
        <v>111606</v>
      </c>
      <c r="U1055" s="14">
        <f t="shared" si="140"/>
        <v>558030</v>
      </c>
      <c r="W1055" s="64">
        <f t="shared" si="139"/>
        <v>0</v>
      </c>
      <c r="X1055" s="3" t="str">
        <f t="shared" si="141"/>
        <v>8</v>
      </c>
      <c r="Z1055" s="14">
        <f t="shared" si="142"/>
        <v>44642.400000000001</v>
      </c>
      <c r="AA1055" s="7">
        <f>VLOOKUP(G1055,Ma_KH!$A:$R,14,0)</f>
        <v>60</v>
      </c>
      <c r="AD1055" s="7" t="str">
        <f>IFERROR(VLOOKUP(J1055,'Chuyển Mã'!$B$3:$C$9,2,0),"")</f>
        <v>Hà Nội</v>
      </c>
      <c r="AE1055" s="7" t="str">
        <f t="shared" si="135"/>
        <v>Gà xì dầu 500g</v>
      </c>
      <c r="AF1055" s="7">
        <f t="shared" si="136"/>
        <v>5</v>
      </c>
    </row>
    <row r="1056" spans="1:32" x14ac:dyDescent="0.25">
      <c r="A1056" s="11">
        <v>45904</v>
      </c>
      <c r="B1056" s="25">
        <v>4176355250</v>
      </c>
      <c r="C1056" s="12" t="s">
        <v>7214</v>
      </c>
      <c r="D1056" s="16">
        <f t="shared" si="137"/>
        <v>45904</v>
      </c>
      <c r="G1056" s="13" t="s">
        <v>7575</v>
      </c>
      <c r="I1056" s="13" t="s">
        <v>7576</v>
      </c>
      <c r="J1056" s="13" t="s">
        <v>75</v>
      </c>
      <c r="K1056" s="13" t="s">
        <v>32</v>
      </c>
      <c r="L1056" s="25" t="str">
        <f>VLOOKUP($K1056,TONG_SL!$A:$D,2,0)</f>
        <v>Giò Tai Lưỡi Xào 250</v>
      </c>
      <c r="N1056" s="25" t="str">
        <f t="shared" si="138"/>
        <v>K-C6</v>
      </c>
      <c r="Q1056" s="25" t="str">
        <f>VLOOKUP(K1056,TONG_SL!$A:$D,3,0)</f>
        <v>Túi</v>
      </c>
      <c r="R1056" s="54">
        <v>10</v>
      </c>
      <c r="T1056" s="1">
        <f>VLOOKUP(VLOOKUP(G1056,Ma_KH!$A:$R,18,0)&amp;K1056,Gia_MB!$A:$F,6,0)</f>
        <v>50183</v>
      </c>
      <c r="U1056" s="14">
        <f t="shared" si="140"/>
        <v>501830</v>
      </c>
      <c r="W1056" s="64">
        <f t="shared" si="139"/>
        <v>0</v>
      </c>
      <c r="X1056" s="3" t="str">
        <f t="shared" si="141"/>
        <v>8</v>
      </c>
      <c r="Z1056" s="14">
        <f t="shared" si="142"/>
        <v>40146.400000000001</v>
      </c>
      <c r="AA1056" s="7">
        <f>VLOOKUP(G1056,Ma_KH!$A:$R,14,0)</f>
        <v>60</v>
      </c>
      <c r="AD1056" s="7" t="str">
        <f>IFERROR(VLOOKUP(J1056,'Chuyển Mã'!$B$3:$C$9,2,0),"")</f>
        <v>Hà Nội</v>
      </c>
      <c r="AE1056" s="7" t="str">
        <f t="shared" si="135"/>
        <v>Giò Tai Lưỡi Xào 250</v>
      </c>
      <c r="AF1056" s="7">
        <f t="shared" si="136"/>
        <v>10</v>
      </c>
    </row>
    <row r="1057" spans="1:32" x14ac:dyDescent="0.25">
      <c r="A1057" s="11">
        <v>45904</v>
      </c>
      <c r="B1057" s="25">
        <v>4176355250</v>
      </c>
      <c r="C1057" s="12" t="s">
        <v>7214</v>
      </c>
      <c r="D1057" s="16">
        <f t="shared" si="137"/>
        <v>45904</v>
      </c>
      <c r="G1057" s="13" t="s">
        <v>7575</v>
      </c>
      <c r="I1057" s="13" t="s">
        <v>7576</v>
      </c>
      <c r="J1057" s="13" t="s">
        <v>75</v>
      </c>
      <c r="K1057" s="13" t="s">
        <v>30</v>
      </c>
      <c r="L1057" s="25" t="str">
        <f>VLOOKUP($K1057,TONG_SL!$A:$D,2,0)</f>
        <v>Gà muối 500g</v>
      </c>
      <c r="N1057" s="25" t="str">
        <f t="shared" si="138"/>
        <v>K-C6</v>
      </c>
      <c r="Q1057" s="25" t="str">
        <f>VLOOKUP(K1057,TONG_SL!$A:$D,3,0)</f>
        <v>Túi</v>
      </c>
      <c r="R1057" s="54">
        <v>7</v>
      </c>
      <c r="T1057" s="1">
        <f>VLOOKUP(VLOOKUP(G1057,Ma_KH!$A:$R,18,0)&amp;K1057,Gia_MB!$A:$F,6,0)</f>
        <v>111058</v>
      </c>
      <c r="U1057" s="14">
        <f t="shared" si="140"/>
        <v>777406</v>
      </c>
      <c r="W1057" s="64">
        <f t="shared" si="139"/>
        <v>0</v>
      </c>
      <c r="X1057" s="3" t="str">
        <f t="shared" si="141"/>
        <v>8</v>
      </c>
      <c r="Z1057" s="14">
        <f t="shared" si="142"/>
        <v>62192.480000000003</v>
      </c>
      <c r="AA1057" s="7">
        <f>VLOOKUP(G1057,Ma_KH!$A:$R,14,0)</f>
        <v>60</v>
      </c>
      <c r="AD1057" s="7" t="str">
        <f>IFERROR(VLOOKUP(J1057,'Chuyển Mã'!$B$3:$C$9,2,0),"")</f>
        <v>Hà Nội</v>
      </c>
      <c r="AE1057" s="7" t="str">
        <f t="shared" si="135"/>
        <v>Gà muối 500g</v>
      </c>
      <c r="AF1057" s="7">
        <f t="shared" si="136"/>
        <v>7</v>
      </c>
    </row>
    <row r="1058" spans="1:32" x14ac:dyDescent="0.25">
      <c r="A1058" s="11">
        <v>45904</v>
      </c>
      <c r="B1058" s="25">
        <v>4176355250</v>
      </c>
      <c r="C1058" s="12" t="s">
        <v>7214</v>
      </c>
      <c r="D1058" s="16">
        <f t="shared" si="137"/>
        <v>45904</v>
      </c>
      <c r="G1058" s="13" t="s">
        <v>7575</v>
      </c>
      <c r="I1058" s="13" t="s">
        <v>7576</v>
      </c>
      <c r="J1058" s="13" t="s">
        <v>75</v>
      </c>
      <c r="K1058" s="13" t="s">
        <v>27</v>
      </c>
      <c r="L1058" s="25" t="str">
        <f>VLOOKUP($K1058,TONG_SL!$A:$D,2,0)</f>
        <v>Chân giò heo muối 300g</v>
      </c>
      <c r="N1058" s="25" t="str">
        <f t="shared" si="138"/>
        <v>K-C6</v>
      </c>
      <c r="Q1058" s="25" t="str">
        <f>VLOOKUP(K1058,TONG_SL!$A:$D,3,0)</f>
        <v>Túi</v>
      </c>
      <c r="R1058" s="54">
        <v>15</v>
      </c>
      <c r="T1058" s="1">
        <f>VLOOKUP(VLOOKUP(G1058,Ma_KH!$A:$R,18,0)&amp;K1058,Gia_MB!$A:$F,6,0)</f>
        <v>73431</v>
      </c>
      <c r="U1058" s="14">
        <f t="shared" si="140"/>
        <v>1101465</v>
      </c>
      <c r="W1058" s="64">
        <f t="shared" si="139"/>
        <v>0</v>
      </c>
      <c r="X1058" s="3" t="str">
        <f t="shared" si="141"/>
        <v>8</v>
      </c>
      <c r="Z1058" s="14">
        <f t="shared" si="142"/>
        <v>88117.2</v>
      </c>
      <c r="AA1058" s="7">
        <f>VLOOKUP(G1058,Ma_KH!$A:$R,14,0)</f>
        <v>60</v>
      </c>
      <c r="AD1058" s="7" t="str">
        <f>IFERROR(VLOOKUP(J1058,'Chuyển Mã'!$B$3:$C$9,2,0),"")</f>
        <v>Hà Nội</v>
      </c>
      <c r="AE1058" s="7" t="str">
        <f t="shared" si="135"/>
        <v>Chân giò heo muối 300g</v>
      </c>
      <c r="AF1058" s="7">
        <f t="shared" si="136"/>
        <v>15</v>
      </c>
    </row>
    <row r="1059" spans="1:32" x14ac:dyDescent="0.25">
      <c r="A1059" s="11">
        <v>45904</v>
      </c>
      <c r="B1059" s="25">
        <v>4176355250</v>
      </c>
      <c r="C1059" s="12" t="s">
        <v>7214</v>
      </c>
      <c r="D1059" s="16">
        <f t="shared" si="137"/>
        <v>45904</v>
      </c>
      <c r="G1059" s="13" t="s">
        <v>7575</v>
      </c>
      <c r="I1059" s="13" t="s">
        <v>7576</v>
      </c>
      <c r="J1059" s="13" t="s">
        <v>75</v>
      </c>
      <c r="K1059" s="13" t="s">
        <v>41</v>
      </c>
      <c r="L1059" s="25" t="str">
        <f>VLOOKUP($K1059,TONG_SL!$A:$D,2,0)</f>
        <v>Chả nướng 300g</v>
      </c>
      <c r="N1059" s="25" t="str">
        <f t="shared" si="138"/>
        <v>K-C6</v>
      </c>
      <c r="Q1059" s="25" t="str">
        <f>VLOOKUP(K1059,TONG_SL!$A:$D,3,0)</f>
        <v>Túi</v>
      </c>
      <c r="R1059" s="54">
        <v>3</v>
      </c>
      <c r="T1059" s="1">
        <f>VLOOKUP(VLOOKUP(G1059,Ma_KH!$A:$R,18,0)&amp;K1059,Gia_MB!$A:$F,6,0)</f>
        <v>70950</v>
      </c>
      <c r="U1059" s="14">
        <f t="shared" si="140"/>
        <v>212850</v>
      </c>
      <c r="W1059" s="64">
        <f t="shared" si="139"/>
        <v>0</v>
      </c>
      <c r="X1059" s="3" t="str">
        <f t="shared" si="141"/>
        <v>8</v>
      </c>
      <c r="Z1059" s="14">
        <f t="shared" si="142"/>
        <v>17028</v>
      </c>
      <c r="AA1059" s="7">
        <f>VLOOKUP(G1059,Ma_KH!$A:$R,14,0)</f>
        <v>60</v>
      </c>
      <c r="AD1059" s="7" t="str">
        <f>IFERROR(VLOOKUP(J1059,'Chuyển Mã'!$B$3:$C$9,2,0),"")</f>
        <v>Hà Nội</v>
      </c>
      <c r="AE1059" s="7" t="str">
        <f t="shared" si="135"/>
        <v>Chả nướng 300g</v>
      </c>
      <c r="AF1059" s="7">
        <f t="shared" si="136"/>
        <v>3</v>
      </c>
    </row>
    <row r="1060" spans="1:32" x14ac:dyDescent="0.25">
      <c r="A1060" s="11">
        <v>45904</v>
      </c>
      <c r="B1060" s="25">
        <v>4176355250</v>
      </c>
      <c r="C1060" s="12" t="s">
        <v>7214</v>
      </c>
      <c r="D1060" s="16">
        <f t="shared" si="137"/>
        <v>45904</v>
      </c>
      <c r="G1060" s="13" t="s">
        <v>7575</v>
      </c>
      <c r="I1060" s="13" t="s">
        <v>7576</v>
      </c>
      <c r="J1060" s="13" t="s">
        <v>75</v>
      </c>
      <c r="K1060" s="13" t="s">
        <v>39</v>
      </c>
      <c r="L1060" s="25" t="str">
        <f>VLOOKUP($K1060,TONG_SL!$A:$D,2,0)</f>
        <v>Chả cốm 300g</v>
      </c>
      <c r="N1060" s="25" t="str">
        <f t="shared" si="138"/>
        <v>K-C6</v>
      </c>
      <c r="Q1060" s="25" t="str">
        <f>VLOOKUP(K1060,TONG_SL!$A:$D,3,0)</f>
        <v>Túi</v>
      </c>
      <c r="R1060" s="54">
        <v>3</v>
      </c>
      <c r="T1060" s="1">
        <f>VLOOKUP(VLOOKUP(G1060,Ma_KH!$A:$R,18,0)&amp;K1060,Gia_MB!$A:$F,6,0)</f>
        <v>74250</v>
      </c>
      <c r="U1060" s="14">
        <f t="shared" si="140"/>
        <v>222750</v>
      </c>
      <c r="W1060" s="64">
        <f t="shared" si="139"/>
        <v>0</v>
      </c>
      <c r="X1060" s="3" t="str">
        <f t="shared" si="141"/>
        <v>8</v>
      </c>
      <c r="Z1060" s="14">
        <f t="shared" si="142"/>
        <v>17820</v>
      </c>
      <c r="AA1060" s="7">
        <f>VLOOKUP(G1060,Ma_KH!$A:$R,14,0)</f>
        <v>60</v>
      </c>
      <c r="AD1060" s="7" t="str">
        <f>IFERROR(VLOOKUP(J1060,'Chuyển Mã'!$B$3:$C$9,2,0),"")</f>
        <v>Hà Nội</v>
      </c>
      <c r="AE1060" s="7" t="str">
        <f t="shared" si="135"/>
        <v>Chả cốm 300g</v>
      </c>
      <c r="AF1060" s="7">
        <f t="shared" si="136"/>
        <v>3</v>
      </c>
    </row>
    <row r="1061" spans="1:32" x14ac:dyDescent="0.25">
      <c r="A1061" s="11">
        <v>45904</v>
      </c>
      <c r="B1061" s="25">
        <v>30203</v>
      </c>
      <c r="C1061" s="12" t="s">
        <v>7214</v>
      </c>
      <c r="D1061" s="16">
        <f t="shared" si="137"/>
        <v>45904</v>
      </c>
      <c r="G1061" s="13" t="s">
        <v>7577</v>
      </c>
      <c r="I1061" s="13" t="s">
        <v>7578</v>
      </c>
      <c r="J1061" s="13" t="s">
        <v>1811</v>
      </c>
      <c r="K1061" s="13" t="s">
        <v>47</v>
      </c>
      <c r="L1061" s="25" t="str">
        <f>VLOOKUP($K1061,TONG_SL!$A:$D,2,0)</f>
        <v>Giò lụa cây 250g</v>
      </c>
      <c r="N1061" s="25" t="str">
        <f t="shared" si="138"/>
        <v>K-C6</v>
      </c>
      <c r="Q1061" s="25" t="str">
        <f>VLOOKUP(K1061,TONG_SL!$A:$D,3,0)</f>
        <v>Túi</v>
      </c>
      <c r="R1061" s="54">
        <v>4</v>
      </c>
      <c r="T1061" s="1">
        <f>VLOOKUP(VLOOKUP(G1061,Ma_KH!$A:$R,18,0)&amp;K1061,Gia_MB!$A:$F,6,0)</f>
        <v>49500</v>
      </c>
      <c r="U1061" s="14">
        <f t="shared" si="140"/>
        <v>198000</v>
      </c>
      <c r="W1061" s="64">
        <f t="shared" si="139"/>
        <v>0</v>
      </c>
      <c r="X1061" s="3" t="str">
        <f t="shared" si="141"/>
        <v>8</v>
      </c>
      <c r="Z1061" s="14">
        <f t="shared" si="142"/>
        <v>15840</v>
      </c>
      <c r="AA1061" s="7">
        <f>VLOOKUP(G1061,Ma_KH!$A:$R,14,0)</f>
        <v>61</v>
      </c>
      <c r="AD1061" s="7" t="str">
        <f>IFERROR(VLOOKUP(J1061,'Chuyển Mã'!$B$3:$C$9,2,0),"")</f>
        <v>Hà Nội</v>
      </c>
      <c r="AE1061" s="7" t="str">
        <f t="shared" si="135"/>
        <v>Giò lụa cây 250g</v>
      </c>
      <c r="AF1061" s="7">
        <f t="shared" si="136"/>
        <v>4</v>
      </c>
    </row>
    <row r="1062" spans="1:32" x14ac:dyDescent="0.25">
      <c r="A1062" s="11">
        <v>45904</v>
      </c>
      <c r="B1062" s="25">
        <v>30203</v>
      </c>
      <c r="C1062" s="12" t="s">
        <v>7214</v>
      </c>
      <c r="D1062" s="16">
        <f t="shared" si="137"/>
        <v>45904</v>
      </c>
      <c r="G1062" s="13" t="s">
        <v>7577</v>
      </c>
      <c r="I1062" s="13" t="s">
        <v>7578</v>
      </c>
      <c r="J1062" s="13" t="s">
        <v>1811</v>
      </c>
      <c r="K1062" s="13" t="s">
        <v>41</v>
      </c>
      <c r="L1062" s="25" t="str">
        <f>VLOOKUP($K1062,TONG_SL!$A:$D,2,0)</f>
        <v>Chả nướng 300g</v>
      </c>
      <c r="N1062" s="25" t="str">
        <f t="shared" si="138"/>
        <v>K-C6</v>
      </c>
      <c r="Q1062" s="25" t="str">
        <f>VLOOKUP(K1062,TONG_SL!$A:$D,3,0)</f>
        <v>Túi</v>
      </c>
      <c r="R1062" s="54">
        <v>5</v>
      </c>
      <c r="T1062" s="1">
        <f>VLOOKUP(VLOOKUP(G1062,Ma_KH!$A:$R,18,0)&amp;K1062,Gia_MB!$A:$F,6,0)</f>
        <v>67403</v>
      </c>
      <c r="U1062" s="14">
        <f t="shared" si="140"/>
        <v>337015</v>
      </c>
      <c r="W1062" s="64">
        <f t="shared" si="139"/>
        <v>0</v>
      </c>
      <c r="X1062" s="3" t="str">
        <f t="shared" si="141"/>
        <v>8</v>
      </c>
      <c r="Z1062" s="14">
        <f t="shared" si="142"/>
        <v>26961.200000000001</v>
      </c>
      <c r="AA1062" s="7">
        <f>VLOOKUP(G1062,Ma_KH!$A:$R,14,0)</f>
        <v>61</v>
      </c>
      <c r="AD1062" s="7" t="str">
        <f>IFERROR(VLOOKUP(J1062,'Chuyển Mã'!$B$3:$C$9,2,0),"")</f>
        <v>Hà Nội</v>
      </c>
      <c r="AE1062" s="7" t="str">
        <f t="shared" si="135"/>
        <v>Chả nướng 300g</v>
      </c>
      <c r="AF1062" s="7">
        <f t="shared" si="136"/>
        <v>5</v>
      </c>
    </row>
    <row r="1063" spans="1:32" x14ac:dyDescent="0.25">
      <c r="A1063" s="11">
        <v>45904</v>
      </c>
      <c r="B1063" s="25">
        <v>30203</v>
      </c>
      <c r="C1063" s="12" t="s">
        <v>7214</v>
      </c>
      <c r="D1063" s="16">
        <f t="shared" si="137"/>
        <v>45904</v>
      </c>
      <c r="G1063" s="13" t="s">
        <v>7577</v>
      </c>
      <c r="I1063" s="13" t="s">
        <v>7578</v>
      </c>
      <c r="J1063" s="13" t="s">
        <v>1811</v>
      </c>
      <c r="K1063" s="13" t="s">
        <v>27</v>
      </c>
      <c r="L1063" s="25" t="str">
        <f>VLOOKUP($K1063,TONG_SL!$A:$D,2,0)</f>
        <v>Chân giò heo muối 300g</v>
      </c>
      <c r="N1063" s="25" t="str">
        <f t="shared" si="138"/>
        <v>K-C6</v>
      </c>
      <c r="Q1063" s="25" t="str">
        <f>VLOOKUP(K1063,TONG_SL!$A:$D,3,0)</f>
        <v>Túi</v>
      </c>
      <c r="R1063" s="54">
        <v>5</v>
      </c>
      <c r="T1063" s="1">
        <f>VLOOKUP(VLOOKUP(G1063,Ma_KH!$A:$R,18,0)&amp;K1063,Gia_MB!$A:$F,6,0)</f>
        <v>69759</v>
      </c>
      <c r="U1063" s="14">
        <f t="shared" si="140"/>
        <v>348795</v>
      </c>
      <c r="W1063" s="64">
        <f t="shared" si="139"/>
        <v>0</v>
      </c>
      <c r="X1063" s="3" t="str">
        <f t="shared" si="141"/>
        <v>8</v>
      </c>
      <c r="Z1063" s="14">
        <f t="shared" si="142"/>
        <v>27903.600000000002</v>
      </c>
      <c r="AA1063" s="7">
        <f>VLOOKUP(G1063,Ma_KH!$A:$R,14,0)</f>
        <v>61</v>
      </c>
      <c r="AD1063" s="7" t="str">
        <f>IFERROR(VLOOKUP(J1063,'Chuyển Mã'!$B$3:$C$9,2,0),"")</f>
        <v>Hà Nội</v>
      </c>
      <c r="AE1063" s="7" t="str">
        <f t="shared" si="135"/>
        <v>Chân giò heo muối 300g</v>
      </c>
      <c r="AF1063" s="7">
        <f t="shared" si="136"/>
        <v>5</v>
      </c>
    </row>
    <row r="1064" spans="1:32" x14ac:dyDescent="0.25">
      <c r="A1064" s="11">
        <v>45904</v>
      </c>
      <c r="B1064" s="25">
        <v>30203</v>
      </c>
      <c r="C1064" s="12" t="s">
        <v>7214</v>
      </c>
      <c r="D1064" s="16">
        <f t="shared" si="137"/>
        <v>45904</v>
      </c>
      <c r="G1064" s="13" t="s">
        <v>7577</v>
      </c>
      <c r="I1064" s="13" t="s">
        <v>7578</v>
      </c>
      <c r="J1064" s="13" t="s">
        <v>1811</v>
      </c>
      <c r="K1064" s="13" t="s">
        <v>35</v>
      </c>
      <c r="L1064" s="25" t="str">
        <f>VLOOKUP($K1064,TONG_SL!$A:$D,2,0)</f>
        <v>Tai heo muối 200g</v>
      </c>
      <c r="N1064" s="25" t="str">
        <f t="shared" si="138"/>
        <v>K-C6</v>
      </c>
      <c r="Q1064" s="25" t="str">
        <f>VLOOKUP(K1064,TONG_SL!$A:$D,3,0)</f>
        <v>Túi</v>
      </c>
      <c r="R1064" s="54">
        <v>5</v>
      </c>
      <c r="T1064" s="1">
        <f>VLOOKUP(VLOOKUP(G1064,Ma_KH!$A:$R,18,0)&amp;K1064,Gia_MB!$A:$F,6,0)</f>
        <v>52816</v>
      </c>
      <c r="U1064" s="14">
        <f t="shared" si="140"/>
        <v>264080</v>
      </c>
      <c r="W1064" s="64">
        <f t="shared" si="139"/>
        <v>0</v>
      </c>
      <c r="X1064" s="3" t="str">
        <f t="shared" si="141"/>
        <v>8</v>
      </c>
      <c r="Z1064" s="14">
        <f t="shared" si="142"/>
        <v>21126.400000000001</v>
      </c>
      <c r="AA1064" s="7">
        <f>VLOOKUP(G1064,Ma_KH!$A:$R,14,0)</f>
        <v>61</v>
      </c>
      <c r="AD1064" s="7" t="str">
        <f>IFERROR(VLOOKUP(J1064,'Chuyển Mã'!$B$3:$C$9,2,0),"")</f>
        <v>Hà Nội</v>
      </c>
      <c r="AE1064" s="7" t="str">
        <f t="shared" si="135"/>
        <v>Tai heo muối 200g</v>
      </c>
      <c r="AF1064" s="7">
        <f t="shared" si="136"/>
        <v>5</v>
      </c>
    </row>
    <row r="1065" spans="1:32" x14ac:dyDescent="0.25">
      <c r="A1065" s="11">
        <v>45904</v>
      </c>
      <c r="B1065" s="25">
        <v>30203</v>
      </c>
      <c r="C1065" s="12" t="s">
        <v>7214</v>
      </c>
      <c r="D1065" s="16">
        <f t="shared" si="137"/>
        <v>45904</v>
      </c>
      <c r="G1065" s="13" t="s">
        <v>7577</v>
      </c>
      <c r="I1065" s="13" t="s">
        <v>7578</v>
      </c>
      <c r="J1065" s="13" t="s">
        <v>1811</v>
      </c>
      <c r="K1065" s="13" t="s">
        <v>30</v>
      </c>
      <c r="L1065" s="25" t="str">
        <f>VLOOKUP($K1065,TONG_SL!$A:$D,2,0)</f>
        <v>Gà muối 500g</v>
      </c>
      <c r="N1065" s="25" t="str">
        <f t="shared" si="138"/>
        <v>K-C6</v>
      </c>
      <c r="Q1065" s="25" t="str">
        <f>VLOOKUP(K1065,TONG_SL!$A:$D,3,0)</f>
        <v>Túi</v>
      </c>
      <c r="R1065" s="54">
        <v>5</v>
      </c>
      <c r="T1065" s="1">
        <f>VLOOKUP(VLOOKUP(G1065,Ma_KH!$A:$R,18,0)&amp;K1065,Gia_MB!$A:$F,6,0)</f>
        <v>105505</v>
      </c>
      <c r="U1065" s="14">
        <f t="shared" si="140"/>
        <v>527525</v>
      </c>
      <c r="W1065" s="64">
        <f t="shared" si="139"/>
        <v>0</v>
      </c>
      <c r="X1065" s="3" t="str">
        <f t="shared" si="141"/>
        <v>8</v>
      </c>
      <c r="Z1065" s="14">
        <f t="shared" si="142"/>
        <v>42202</v>
      </c>
      <c r="AA1065" s="7">
        <f>VLOOKUP(G1065,Ma_KH!$A:$R,14,0)</f>
        <v>61</v>
      </c>
      <c r="AD1065" s="7" t="str">
        <f>IFERROR(VLOOKUP(J1065,'Chuyển Mã'!$B$3:$C$9,2,0),"")</f>
        <v>Hà Nội</v>
      </c>
      <c r="AE1065" s="7" t="str">
        <f t="shared" si="135"/>
        <v>Gà muối 500g</v>
      </c>
      <c r="AF1065" s="7">
        <f t="shared" si="136"/>
        <v>5</v>
      </c>
    </row>
    <row r="1066" spans="1:32" x14ac:dyDescent="0.25">
      <c r="A1066" s="11">
        <v>45904</v>
      </c>
      <c r="B1066" s="25">
        <v>56462</v>
      </c>
      <c r="C1066" s="12" t="s">
        <v>7214</v>
      </c>
      <c r="D1066" s="16">
        <f t="shared" si="137"/>
        <v>45904</v>
      </c>
      <c r="G1066" s="13" t="s">
        <v>3572</v>
      </c>
      <c r="I1066" s="13" t="s">
        <v>7579</v>
      </c>
      <c r="J1066" s="13" t="s">
        <v>75</v>
      </c>
      <c r="K1066" s="13" t="s">
        <v>32</v>
      </c>
      <c r="L1066" s="25" t="str">
        <f>VLOOKUP($K1066,TONG_SL!$A:$D,2,0)</f>
        <v>Giò Tai Lưỡi Xào 250</v>
      </c>
      <c r="N1066" s="25" t="str">
        <f t="shared" si="138"/>
        <v>K-C6</v>
      </c>
      <c r="Q1066" s="25" t="str">
        <f>VLOOKUP(K1066,TONG_SL!$A:$D,3,0)</f>
        <v>Túi</v>
      </c>
      <c r="R1066" s="54">
        <v>12</v>
      </c>
      <c r="T1066" s="1">
        <f>VLOOKUP(VLOOKUP(G1066,Ma_KH!$A:$R,18,0)&amp;K1066,Gia_MB!$A:$F,6,0)</f>
        <v>50183</v>
      </c>
      <c r="U1066" s="14">
        <f t="shared" si="140"/>
        <v>602196</v>
      </c>
      <c r="W1066" s="64">
        <f t="shared" si="139"/>
        <v>0</v>
      </c>
      <c r="X1066" s="3" t="str">
        <f t="shared" si="141"/>
        <v>8</v>
      </c>
      <c r="Z1066" s="14">
        <f t="shared" si="142"/>
        <v>48175.68</v>
      </c>
      <c r="AA1066" s="7">
        <f>VLOOKUP(G1066,Ma_KH!$A:$R,14,0)</f>
        <v>58</v>
      </c>
      <c r="AD1066" s="7" t="str">
        <f>IFERROR(VLOOKUP(J1066,'Chuyển Mã'!$B$3:$C$9,2,0),"")</f>
        <v>Hà Nội</v>
      </c>
      <c r="AE1066" s="7" t="str">
        <f t="shared" si="135"/>
        <v>Giò Tai Lưỡi Xào 250</v>
      </c>
      <c r="AF1066" s="7">
        <f t="shared" si="136"/>
        <v>12</v>
      </c>
    </row>
    <row r="1067" spans="1:32" x14ac:dyDescent="0.25">
      <c r="A1067" s="11">
        <v>45904</v>
      </c>
      <c r="B1067" s="25">
        <v>56462</v>
      </c>
      <c r="C1067" s="12" t="s">
        <v>7214</v>
      </c>
      <c r="D1067" s="16">
        <f t="shared" si="137"/>
        <v>45904</v>
      </c>
      <c r="G1067" s="13" t="s">
        <v>3572</v>
      </c>
      <c r="I1067" s="13" t="s">
        <v>7579</v>
      </c>
      <c r="J1067" s="13" t="s">
        <v>75</v>
      </c>
      <c r="K1067" s="13" t="s">
        <v>51</v>
      </c>
      <c r="L1067" s="25" t="str">
        <f>VLOOKUP($K1067,TONG_SL!$A:$D,2,0)</f>
        <v>Mọc Nấm Hương 250g</v>
      </c>
      <c r="N1067" s="25" t="str">
        <f t="shared" si="138"/>
        <v>K-C6</v>
      </c>
      <c r="Q1067" s="25" t="str">
        <f>VLOOKUP(K1067,TONG_SL!$A:$D,3,0)</f>
        <v>Túi</v>
      </c>
      <c r="R1067" s="54">
        <v>13</v>
      </c>
      <c r="T1067" s="1">
        <f>VLOOKUP(VLOOKUP(G1067,Ma_KH!$A:$R,18,0)&amp;K1067,Gia_MB!$A:$F,6,0)</f>
        <v>46000</v>
      </c>
      <c r="U1067" s="14">
        <f t="shared" si="140"/>
        <v>598000</v>
      </c>
      <c r="W1067" s="64">
        <f t="shared" si="139"/>
        <v>0</v>
      </c>
      <c r="X1067" s="3" t="str">
        <f t="shared" si="141"/>
        <v>8</v>
      </c>
      <c r="Z1067" s="14">
        <f t="shared" si="142"/>
        <v>47840</v>
      </c>
      <c r="AA1067" s="7">
        <f>VLOOKUP(G1067,Ma_KH!$A:$R,14,0)</f>
        <v>58</v>
      </c>
      <c r="AD1067" s="7" t="str">
        <f>IFERROR(VLOOKUP(J1067,'Chuyển Mã'!$B$3:$C$9,2,0),"")</f>
        <v>Hà Nội</v>
      </c>
      <c r="AE1067" s="7" t="str">
        <f t="shared" si="135"/>
        <v>Mọc Nấm Hương 250g</v>
      </c>
      <c r="AF1067" s="7">
        <f t="shared" si="136"/>
        <v>13</v>
      </c>
    </row>
    <row r="1068" spans="1:32" x14ac:dyDescent="0.25">
      <c r="A1068" s="11">
        <v>45904</v>
      </c>
      <c r="B1068" s="25">
        <v>56462</v>
      </c>
      <c r="C1068" s="12" t="s">
        <v>7214</v>
      </c>
      <c r="D1068" s="16">
        <f t="shared" si="137"/>
        <v>45904</v>
      </c>
      <c r="G1068" s="13" t="s">
        <v>3572</v>
      </c>
      <c r="I1068" s="13" t="s">
        <v>7579</v>
      </c>
      <c r="J1068" s="13" t="s">
        <v>75</v>
      </c>
      <c r="K1068" s="13" t="s">
        <v>30</v>
      </c>
      <c r="L1068" s="25" t="str">
        <f>VLOOKUP($K1068,TONG_SL!$A:$D,2,0)</f>
        <v>Gà muối 500g</v>
      </c>
      <c r="N1068" s="25" t="str">
        <f t="shared" si="138"/>
        <v>K-C6</v>
      </c>
      <c r="Q1068" s="25" t="str">
        <f>VLOOKUP(K1068,TONG_SL!$A:$D,3,0)</f>
        <v>Túi</v>
      </c>
      <c r="R1068" s="54">
        <v>10</v>
      </c>
      <c r="T1068" s="1">
        <f>VLOOKUP(VLOOKUP(G1068,Ma_KH!$A:$R,18,0)&amp;K1068,Gia_MB!$A:$F,6,0)</f>
        <v>111058</v>
      </c>
      <c r="U1068" s="14">
        <f t="shared" si="140"/>
        <v>1110580</v>
      </c>
      <c r="W1068" s="64">
        <f t="shared" si="139"/>
        <v>0</v>
      </c>
      <c r="X1068" s="3" t="str">
        <f t="shared" si="141"/>
        <v>8</v>
      </c>
      <c r="Z1068" s="14">
        <f t="shared" si="142"/>
        <v>88846.400000000009</v>
      </c>
      <c r="AA1068" s="7">
        <f>VLOOKUP(G1068,Ma_KH!$A:$R,14,0)</f>
        <v>58</v>
      </c>
      <c r="AD1068" s="7" t="str">
        <f>IFERROR(VLOOKUP(J1068,'Chuyển Mã'!$B$3:$C$9,2,0),"")</f>
        <v>Hà Nội</v>
      </c>
      <c r="AE1068" s="7" t="str">
        <f t="shared" si="135"/>
        <v>Gà muối 500g</v>
      </c>
      <c r="AF1068" s="7">
        <f t="shared" si="136"/>
        <v>10</v>
      </c>
    </row>
    <row r="1069" spans="1:32" x14ac:dyDescent="0.25">
      <c r="A1069" s="11">
        <v>45904</v>
      </c>
      <c r="B1069" s="25">
        <v>56465</v>
      </c>
      <c r="C1069" s="12" t="s">
        <v>7214</v>
      </c>
      <c r="D1069" s="16">
        <f t="shared" si="137"/>
        <v>45904</v>
      </c>
      <c r="G1069" s="13" t="s">
        <v>3567</v>
      </c>
      <c r="I1069" s="13" t="s">
        <v>7580</v>
      </c>
      <c r="J1069" s="13" t="s">
        <v>75</v>
      </c>
      <c r="K1069" s="13" t="s">
        <v>27</v>
      </c>
      <c r="L1069" s="25" t="str">
        <f>VLOOKUP($K1069,TONG_SL!$A:$D,2,0)</f>
        <v>Chân giò heo muối 300g</v>
      </c>
      <c r="N1069" s="25" t="str">
        <f t="shared" si="138"/>
        <v>K-C6</v>
      </c>
      <c r="Q1069" s="25" t="str">
        <f>VLOOKUP(K1069,TONG_SL!$A:$D,3,0)</f>
        <v>Túi</v>
      </c>
      <c r="R1069" s="54">
        <v>20</v>
      </c>
      <c r="T1069" s="1">
        <f>VLOOKUP(VLOOKUP(G1069,Ma_KH!$A:$R,18,0)&amp;K1069,Gia_MB!$A:$F,6,0)</f>
        <v>73431</v>
      </c>
      <c r="U1069" s="14">
        <f t="shared" si="140"/>
        <v>1468620</v>
      </c>
      <c r="W1069" s="64">
        <f t="shared" si="139"/>
        <v>0</v>
      </c>
      <c r="X1069" s="3" t="str">
        <f t="shared" si="141"/>
        <v>8</v>
      </c>
      <c r="Z1069" s="14">
        <f t="shared" si="142"/>
        <v>117489.60000000001</v>
      </c>
      <c r="AA1069" s="7">
        <f>VLOOKUP(G1069,Ma_KH!$A:$R,14,0)</f>
        <v>58</v>
      </c>
      <c r="AD1069" s="7" t="str">
        <f>IFERROR(VLOOKUP(J1069,'Chuyển Mã'!$B$3:$C$9,2,0),"")</f>
        <v>Hà Nội</v>
      </c>
      <c r="AE1069" s="7" t="str">
        <f t="shared" si="135"/>
        <v>Chân giò heo muối 300g</v>
      </c>
      <c r="AF1069" s="7">
        <f t="shared" si="136"/>
        <v>20</v>
      </c>
    </row>
    <row r="1070" spans="1:32" x14ac:dyDescent="0.25">
      <c r="A1070" s="11">
        <v>45904</v>
      </c>
      <c r="B1070" s="25">
        <v>56485</v>
      </c>
      <c r="C1070" s="12" t="s">
        <v>7214</v>
      </c>
      <c r="D1070" s="16">
        <f t="shared" si="137"/>
        <v>45904</v>
      </c>
      <c r="G1070" s="13" t="s">
        <v>7507</v>
      </c>
      <c r="I1070" s="13" t="s">
        <v>7581</v>
      </c>
      <c r="J1070" s="13" t="s">
        <v>1811</v>
      </c>
      <c r="K1070" s="13" t="s">
        <v>55</v>
      </c>
      <c r="L1070" s="25" t="str">
        <f>VLOOKUP($K1070,TONG_SL!$A:$D,2,0)</f>
        <v>Gà xì dầu 500g</v>
      </c>
      <c r="N1070" s="25" t="str">
        <f t="shared" si="138"/>
        <v>K-C6</v>
      </c>
      <c r="Q1070" s="25" t="str">
        <f>VLOOKUP(K1070,TONG_SL!$A:$D,3,0)</f>
        <v>Túi</v>
      </c>
      <c r="R1070" s="54">
        <v>3</v>
      </c>
      <c r="T1070" s="1">
        <f>VLOOKUP(VLOOKUP(G1070,Ma_KH!$A:$R,18,0)&amp;K1070,Gia_MB!$A:$F,6,0)</f>
        <v>106026</v>
      </c>
      <c r="U1070" s="14">
        <f t="shared" si="140"/>
        <v>318078</v>
      </c>
      <c r="W1070" s="64">
        <f t="shared" si="139"/>
        <v>0</v>
      </c>
      <c r="X1070" s="3" t="str">
        <f t="shared" si="141"/>
        <v>8</v>
      </c>
      <c r="Z1070" s="14">
        <f t="shared" si="142"/>
        <v>25446.240000000002</v>
      </c>
      <c r="AA1070" s="7">
        <f>VLOOKUP(G1070,Ma_KH!$A:$R,14,0)</f>
        <v>60</v>
      </c>
      <c r="AD1070" s="7" t="str">
        <f>IFERROR(VLOOKUP(J1070,'Chuyển Mã'!$B$3:$C$9,2,0),"")</f>
        <v>Hà Nội</v>
      </c>
      <c r="AE1070" s="7" t="str">
        <f t="shared" si="135"/>
        <v>Gà xì dầu 500g</v>
      </c>
      <c r="AF1070" s="7">
        <f t="shared" si="136"/>
        <v>3</v>
      </c>
    </row>
    <row r="1071" spans="1:32" x14ac:dyDescent="0.25">
      <c r="A1071" s="11">
        <v>45904</v>
      </c>
      <c r="B1071" s="25">
        <v>56485</v>
      </c>
      <c r="C1071" s="12" t="s">
        <v>7214</v>
      </c>
      <c r="D1071" s="16">
        <f t="shared" si="137"/>
        <v>45904</v>
      </c>
      <c r="G1071" s="13" t="s">
        <v>7507</v>
      </c>
      <c r="I1071" s="13" t="s">
        <v>7581</v>
      </c>
      <c r="J1071" s="13" t="s">
        <v>1811</v>
      </c>
      <c r="K1071" s="13" t="s">
        <v>30</v>
      </c>
      <c r="L1071" s="25" t="str">
        <f>VLOOKUP($K1071,TONG_SL!$A:$D,2,0)</f>
        <v>Gà muối 500g</v>
      </c>
      <c r="N1071" s="25" t="str">
        <f t="shared" si="138"/>
        <v>K-C6</v>
      </c>
      <c r="Q1071" s="25" t="str">
        <f>VLOOKUP(K1071,TONG_SL!$A:$D,3,0)</f>
        <v>Túi</v>
      </c>
      <c r="R1071" s="54">
        <v>5</v>
      </c>
      <c r="T1071" s="1">
        <f>VLOOKUP(VLOOKUP(G1071,Ma_KH!$A:$R,18,0)&amp;K1071,Gia_MB!$A:$F,6,0)</f>
        <v>105505</v>
      </c>
      <c r="U1071" s="14">
        <f t="shared" si="140"/>
        <v>527525</v>
      </c>
      <c r="W1071" s="64">
        <f t="shared" si="139"/>
        <v>0</v>
      </c>
      <c r="X1071" s="3" t="str">
        <f t="shared" si="141"/>
        <v>8</v>
      </c>
      <c r="Z1071" s="14">
        <f t="shared" si="142"/>
        <v>42202</v>
      </c>
      <c r="AA1071" s="7">
        <f>VLOOKUP(G1071,Ma_KH!$A:$R,14,0)</f>
        <v>60</v>
      </c>
      <c r="AD1071" s="7" t="str">
        <f>IFERROR(VLOOKUP(J1071,'Chuyển Mã'!$B$3:$C$9,2,0),"")</f>
        <v>Hà Nội</v>
      </c>
      <c r="AE1071" s="7" t="str">
        <f t="shared" si="135"/>
        <v>Gà muối 500g</v>
      </c>
      <c r="AF1071" s="7">
        <f t="shared" si="136"/>
        <v>5</v>
      </c>
    </row>
    <row r="1072" spans="1:32" x14ac:dyDescent="0.25">
      <c r="A1072" s="11">
        <v>45904</v>
      </c>
      <c r="B1072" s="25">
        <v>56485</v>
      </c>
      <c r="C1072" s="12" t="s">
        <v>7214</v>
      </c>
      <c r="D1072" s="16">
        <f t="shared" si="137"/>
        <v>45904</v>
      </c>
      <c r="G1072" s="13" t="s">
        <v>7507</v>
      </c>
      <c r="I1072" s="13" t="s">
        <v>7581</v>
      </c>
      <c r="J1072" s="13" t="s">
        <v>1811</v>
      </c>
      <c r="K1072" s="13" t="s">
        <v>547</v>
      </c>
      <c r="L1072" s="25" t="str">
        <f>VLOOKUP($K1072,TONG_SL!$A:$D,2,0)</f>
        <v>Chân giò heo muối 500g</v>
      </c>
      <c r="N1072" s="25" t="str">
        <f t="shared" si="138"/>
        <v>K-C6</v>
      </c>
      <c r="Q1072" s="25" t="str">
        <f>VLOOKUP(K1072,TONG_SL!$A:$D,3,0)</f>
        <v>Túi</v>
      </c>
      <c r="R1072" s="54">
        <v>5</v>
      </c>
      <c r="T1072" s="1">
        <f>VLOOKUP(VLOOKUP(G1072,Ma_KH!$A:$R,18,0)&amp;K1072,Gia_MB!$A:$F,6,0)</f>
        <v>113113</v>
      </c>
      <c r="U1072" s="14">
        <f t="shared" si="140"/>
        <v>565565</v>
      </c>
      <c r="W1072" s="64">
        <f t="shared" si="139"/>
        <v>0</v>
      </c>
      <c r="X1072" s="3" t="str">
        <f t="shared" si="141"/>
        <v>8</v>
      </c>
      <c r="Z1072" s="14">
        <f t="shared" si="142"/>
        <v>45245.200000000004</v>
      </c>
      <c r="AA1072" s="7">
        <f>VLOOKUP(G1072,Ma_KH!$A:$R,14,0)</f>
        <v>60</v>
      </c>
      <c r="AD1072" s="7" t="str">
        <f>IFERROR(VLOOKUP(J1072,'Chuyển Mã'!$B$3:$C$9,2,0),"")</f>
        <v>Hà Nội</v>
      </c>
      <c r="AE1072" s="7" t="str">
        <f t="shared" si="135"/>
        <v>Chân giò heo muối 500g</v>
      </c>
      <c r="AF1072" s="7">
        <f t="shared" si="136"/>
        <v>5</v>
      </c>
    </row>
    <row r="1073" spans="1:32" x14ac:dyDescent="0.25">
      <c r="A1073" s="11">
        <v>45904</v>
      </c>
      <c r="B1073" s="25">
        <v>56485</v>
      </c>
      <c r="C1073" s="12" t="s">
        <v>7214</v>
      </c>
      <c r="D1073" s="16">
        <f t="shared" si="137"/>
        <v>45904</v>
      </c>
      <c r="G1073" s="13" t="s">
        <v>7507</v>
      </c>
      <c r="I1073" s="13" t="s">
        <v>7581</v>
      </c>
      <c r="J1073" s="13" t="s">
        <v>1811</v>
      </c>
      <c r="K1073" s="13" t="s">
        <v>27</v>
      </c>
      <c r="L1073" s="25" t="str">
        <f>VLOOKUP($K1073,TONG_SL!$A:$D,2,0)</f>
        <v>Chân giò heo muối 300g</v>
      </c>
      <c r="N1073" s="25" t="str">
        <f t="shared" si="138"/>
        <v>K-C6</v>
      </c>
      <c r="Q1073" s="25" t="str">
        <f>VLOOKUP(K1073,TONG_SL!$A:$D,3,0)</f>
        <v>Túi</v>
      </c>
      <c r="R1073" s="54">
        <v>3</v>
      </c>
      <c r="T1073" s="1">
        <f>VLOOKUP(VLOOKUP(G1073,Ma_KH!$A:$R,18,0)&amp;K1073,Gia_MB!$A:$F,6,0)</f>
        <v>69759</v>
      </c>
      <c r="U1073" s="14">
        <f t="shared" si="140"/>
        <v>209277</v>
      </c>
      <c r="W1073" s="64">
        <f t="shared" si="139"/>
        <v>0</v>
      </c>
      <c r="X1073" s="3" t="str">
        <f t="shared" si="141"/>
        <v>8</v>
      </c>
      <c r="Z1073" s="14">
        <f t="shared" si="142"/>
        <v>16742.16</v>
      </c>
      <c r="AA1073" s="7">
        <f>VLOOKUP(G1073,Ma_KH!$A:$R,14,0)</f>
        <v>60</v>
      </c>
      <c r="AD1073" s="7" t="str">
        <f>IFERROR(VLOOKUP(J1073,'Chuyển Mã'!$B$3:$C$9,2,0),"")</f>
        <v>Hà Nội</v>
      </c>
      <c r="AE1073" s="7" t="str">
        <f t="shared" si="135"/>
        <v>Chân giò heo muối 300g</v>
      </c>
      <c r="AF1073" s="7">
        <f t="shared" si="136"/>
        <v>3</v>
      </c>
    </row>
    <row r="1074" spans="1:32" x14ac:dyDescent="0.25">
      <c r="A1074" s="11">
        <v>45904</v>
      </c>
      <c r="B1074" s="25">
        <v>56484</v>
      </c>
      <c r="C1074" s="12" t="s">
        <v>7214</v>
      </c>
      <c r="D1074" s="16">
        <f t="shared" si="137"/>
        <v>45904</v>
      </c>
      <c r="G1074" s="13" t="s">
        <v>7507</v>
      </c>
      <c r="I1074" s="13" t="s">
        <v>7582</v>
      </c>
      <c r="J1074" s="13" t="s">
        <v>1811</v>
      </c>
      <c r="K1074" s="13" t="s">
        <v>27</v>
      </c>
      <c r="L1074" s="25" t="str">
        <f>VLOOKUP($K1074,TONG_SL!$A:$D,2,0)</f>
        <v>Chân giò heo muối 300g</v>
      </c>
      <c r="N1074" s="25" t="str">
        <f t="shared" si="138"/>
        <v>K-C6</v>
      </c>
      <c r="Q1074" s="25" t="str">
        <f>VLOOKUP(K1074,TONG_SL!$A:$D,3,0)</f>
        <v>Túi</v>
      </c>
      <c r="R1074" s="54">
        <v>10</v>
      </c>
      <c r="T1074" s="1">
        <f>VLOOKUP(VLOOKUP(G1074,Ma_KH!$A:$R,18,0)&amp;K1074,Gia_MB!$A:$F,6,0)</f>
        <v>69759</v>
      </c>
      <c r="U1074" s="14">
        <f t="shared" si="140"/>
        <v>697590</v>
      </c>
      <c r="W1074" s="64">
        <f t="shared" si="139"/>
        <v>0</v>
      </c>
      <c r="X1074" s="3" t="str">
        <f t="shared" si="141"/>
        <v>8</v>
      </c>
      <c r="Z1074" s="14">
        <f t="shared" si="142"/>
        <v>55807.200000000004</v>
      </c>
      <c r="AA1074" s="7">
        <f>VLOOKUP(G1074,Ma_KH!$A:$R,14,0)</f>
        <v>60</v>
      </c>
      <c r="AD1074" s="7" t="str">
        <f>IFERROR(VLOOKUP(J1074,'Chuyển Mã'!$B$3:$C$9,2,0),"")</f>
        <v>Hà Nội</v>
      </c>
      <c r="AE1074" s="7" t="str">
        <f t="shared" si="135"/>
        <v>Chân giò heo muối 300g</v>
      </c>
      <c r="AF1074" s="7">
        <f t="shared" si="136"/>
        <v>10</v>
      </c>
    </row>
    <row r="1075" spans="1:32" x14ac:dyDescent="0.25">
      <c r="A1075" s="11">
        <v>45904</v>
      </c>
      <c r="B1075" s="25">
        <v>56484</v>
      </c>
      <c r="C1075" s="12" t="s">
        <v>7214</v>
      </c>
      <c r="D1075" s="16">
        <f t="shared" si="137"/>
        <v>45904</v>
      </c>
      <c r="G1075" s="13" t="s">
        <v>7507</v>
      </c>
      <c r="I1075" s="13" t="s">
        <v>7582</v>
      </c>
      <c r="J1075" s="13" t="s">
        <v>1811</v>
      </c>
      <c r="K1075" s="13" t="s">
        <v>30</v>
      </c>
      <c r="L1075" s="25" t="str">
        <f>VLOOKUP($K1075,TONG_SL!$A:$D,2,0)</f>
        <v>Gà muối 500g</v>
      </c>
      <c r="N1075" s="25" t="str">
        <f t="shared" si="138"/>
        <v>K-C6</v>
      </c>
      <c r="Q1075" s="25" t="str">
        <f>VLOOKUP(K1075,TONG_SL!$A:$D,3,0)</f>
        <v>Túi</v>
      </c>
      <c r="R1075" s="54">
        <v>10</v>
      </c>
      <c r="T1075" s="1">
        <f>VLOOKUP(VLOOKUP(G1075,Ma_KH!$A:$R,18,0)&amp;K1075,Gia_MB!$A:$F,6,0)</f>
        <v>105505</v>
      </c>
      <c r="U1075" s="14">
        <f t="shared" si="140"/>
        <v>1055050</v>
      </c>
      <c r="W1075" s="64">
        <f t="shared" si="139"/>
        <v>0</v>
      </c>
      <c r="X1075" s="3" t="str">
        <f t="shared" si="141"/>
        <v>8</v>
      </c>
      <c r="Z1075" s="14">
        <f t="shared" si="142"/>
        <v>84404</v>
      </c>
      <c r="AA1075" s="7">
        <f>VLOOKUP(G1075,Ma_KH!$A:$R,14,0)</f>
        <v>60</v>
      </c>
      <c r="AD1075" s="7" t="str">
        <f>IFERROR(VLOOKUP(J1075,'Chuyển Mã'!$B$3:$C$9,2,0),"")</f>
        <v>Hà Nội</v>
      </c>
      <c r="AE1075" s="7" t="str">
        <f t="shared" si="135"/>
        <v>Gà muối 500g</v>
      </c>
      <c r="AF1075" s="7">
        <f t="shared" si="136"/>
        <v>10</v>
      </c>
    </row>
    <row r="1076" spans="1:32" x14ac:dyDescent="0.25">
      <c r="A1076" s="11">
        <v>45904</v>
      </c>
      <c r="B1076" s="25">
        <v>56484</v>
      </c>
      <c r="C1076" s="12" t="s">
        <v>7214</v>
      </c>
      <c r="D1076" s="16">
        <f t="shared" si="137"/>
        <v>45904</v>
      </c>
      <c r="G1076" s="13" t="s">
        <v>7507</v>
      </c>
      <c r="I1076" s="13" t="s">
        <v>7582</v>
      </c>
      <c r="J1076" s="13" t="s">
        <v>1811</v>
      </c>
      <c r="K1076" s="13" t="s">
        <v>55</v>
      </c>
      <c r="L1076" s="25" t="str">
        <f>VLOOKUP($K1076,TONG_SL!$A:$D,2,0)</f>
        <v>Gà xì dầu 500g</v>
      </c>
      <c r="N1076" s="25" t="str">
        <f t="shared" si="138"/>
        <v>K-C6</v>
      </c>
      <c r="Q1076" s="25" t="str">
        <f>VLOOKUP(K1076,TONG_SL!$A:$D,3,0)</f>
        <v>Túi</v>
      </c>
      <c r="R1076" s="54">
        <v>3</v>
      </c>
      <c r="T1076" s="1">
        <f>VLOOKUP(VLOOKUP(G1076,Ma_KH!$A:$R,18,0)&amp;K1076,Gia_MB!$A:$F,6,0)</f>
        <v>106026</v>
      </c>
      <c r="U1076" s="14">
        <f t="shared" si="140"/>
        <v>318078</v>
      </c>
      <c r="W1076" s="64">
        <f t="shared" si="139"/>
        <v>0</v>
      </c>
      <c r="X1076" s="3" t="str">
        <f t="shared" si="141"/>
        <v>8</v>
      </c>
      <c r="Z1076" s="14">
        <f t="shared" si="142"/>
        <v>25446.240000000002</v>
      </c>
      <c r="AA1076" s="7">
        <f>VLOOKUP(G1076,Ma_KH!$A:$R,14,0)</f>
        <v>60</v>
      </c>
      <c r="AD1076" s="7" t="str">
        <f>IFERROR(VLOOKUP(J1076,'Chuyển Mã'!$B$3:$C$9,2,0),"")</f>
        <v>Hà Nội</v>
      </c>
      <c r="AE1076" s="7" t="str">
        <f t="shared" si="135"/>
        <v>Gà xì dầu 500g</v>
      </c>
      <c r="AF1076" s="7">
        <f t="shared" si="136"/>
        <v>3</v>
      </c>
    </row>
    <row r="1077" spans="1:32" x14ac:dyDescent="0.25">
      <c r="A1077" s="11">
        <v>45904</v>
      </c>
      <c r="B1077" s="25">
        <v>13370684</v>
      </c>
      <c r="C1077" s="12" t="s">
        <v>7214</v>
      </c>
      <c r="D1077" s="16">
        <f t="shared" si="137"/>
        <v>45904</v>
      </c>
      <c r="G1077" s="13" t="s">
        <v>7583</v>
      </c>
      <c r="I1077" s="13" t="s">
        <v>4575</v>
      </c>
      <c r="J1077" s="13" t="s">
        <v>75</v>
      </c>
      <c r="K1077" s="13" t="s">
        <v>30</v>
      </c>
      <c r="L1077" s="25" t="str">
        <f>VLOOKUP($K1077,TONG_SL!$A:$D,2,0)</f>
        <v>Gà muối 500g</v>
      </c>
      <c r="N1077" s="25" t="str">
        <f t="shared" si="138"/>
        <v>K-C6</v>
      </c>
      <c r="Q1077" s="25" t="str">
        <f>VLOOKUP(K1077,TONG_SL!$A:$D,3,0)</f>
        <v>Túi</v>
      </c>
      <c r="R1077" s="54">
        <v>10</v>
      </c>
      <c r="T1077" s="1">
        <f>VLOOKUP(VLOOKUP(G1077,Ma_KH!$A:$R,18,0)&amp;K1077,Gia_MB!$A:$F,6,0)</f>
        <v>111058</v>
      </c>
      <c r="U1077" s="14">
        <f t="shared" si="140"/>
        <v>1110580</v>
      </c>
      <c r="W1077" s="64">
        <f t="shared" si="139"/>
        <v>0</v>
      </c>
      <c r="X1077" s="3" t="str">
        <f t="shared" si="141"/>
        <v>8</v>
      </c>
      <c r="Z1077" s="14">
        <f t="shared" si="142"/>
        <v>88846.400000000009</v>
      </c>
      <c r="AA1077" s="7">
        <f>VLOOKUP(G1077,Ma_KH!$A:$R,14,0)</f>
        <v>49</v>
      </c>
      <c r="AD1077" s="7" t="str">
        <f>IFERROR(VLOOKUP(J1077,'Chuyển Mã'!$B$3:$C$9,2,0),"")</f>
        <v>Hà Nội</v>
      </c>
      <c r="AE1077" s="7" t="str">
        <f t="shared" si="135"/>
        <v>Gà muối 500g</v>
      </c>
      <c r="AF1077" s="7">
        <f t="shared" si="136"/>
        <v>10</v>
      </c>
    </row>
    <row r="1078" spans="1:32" x14ac:dyDescent="0.25">
      <c r="A1078" s="11">
        <v>45904</v>
      </c>
      <c r="B1078" s="25">
        <v>13370684</v>
      </c>
      <c r="C1078" s="12" t="s">
        <v>7214</v>
      </c>
      <c r="D1078" s="16">
        <f t="shared" si="137"/>
        <v>45904</v>
      </c>
      <c r="G1078" s="13" t="s">
        <v>4575</v>
      </c>
      <c r="I1078" s="13" t="s">
        <v>4575</v>
      </c>
      <c r="J1078" s="13" t="s">
        <v>75</v>
      </c>
      <c r="K1078" s="13" t="s">
        <v>1784</v>
      </c>
      <c r="L1078" s="25" t="str">
        <f>VLOOKUP($K1078,TONG_SL!$A:$D,2,0)</f>
        <v>Tai heo sốt thái 500g</v>
      </c>
      <c r="N1078" s="25" t="str">
        <f t="shared" si="138"/>
        <v>K-C6</v>
      </c>
      <c r="Q1078" s="25" t="str">
        <f>VLOOKUP(K1078,TONG_SL!$A:$D,3,0)</f>
        <v>Hộp</v>
      </c>
      <c r="R1078" s="54">
        <v>10</v>
      </c>
      <c r="T1078" s="1">
        <f>VLOOKUP(VLOOKUP(G1078,Ma_KH!$A:$R,18,0)&amp;K1078,Gia_MB!$A:$F,6,0)</f>
        <v>72500</v>
      </c>
      <c r="U1078" s="14">
        <f t="shared" si="140"/>
        <v>725000</v>
      </c>
      <c r="W1078" s="64">
        <f t="shared" si="139"/>
        <v>0</v>
      </c>
      <c r="X1078" s="3" t="str">
        <f t="shared" si="141"/>
        <v>8</v>
      </c>
      <c r="Z1078" s="14">
        <f t="shared" si="142"/>
        <v>58000</v>
      </c>
      <c r="AA1078" s="7">
        <f>VLOOKUP(G1078,Ma_KH!$A:$R,14,0)</f>
        <v>49</v>
      </c>
      <c r="AD1078" s="7" t="str">
        <f>IFERROR(VLOOKUP(J1078,'Chuyển Mã'!$B$3:$C$9,2,0),"")</f>
        <v>Hà Nội</v>
      </c>
      <c r="AE1078" s="7" t="str">
        <f t="shared" si="135"/>
        <v>Tai heo sốt thái 500g</v>
      </c>
      <c r="AF1078" s="7">
        <f t="shared" si="136"/>
        <v>10</v>
      </c>
    </row>
    <row r="1079" spans="1:32" x14ac:dyDescent="0.25">
      <c r="A1079" s="11">
        <v>45904</v>
      </c>
      <c r="B1079" s="25">
        <v>13370684</v>
      </c>
      <c r="C1079" s="12" t="s">
        <v>7214</v>
      </c>
      <c r="D1079" s="16">
        <f t="shared" si="137"/>
        <v>45904</v>
      </c>
      <c r="G1079" s="13" t="s">
        <v>4575</v>
      </c>
      <c r="I1079" s="13" t="s">
        <v>4575</v>
      </c>
      <c r="J1079" s="13" t="s">
        <v>75</v>
      </c>
      <c r="K1079" s="13" t="s">
        <v>1724</v>
      </c>
      <c r="L1079" s="25" t="str">
        <f>VLOOKUP($K1079,TONG_SL!$A:$D,2,0)</f>
        <v>Chân gà sả tắc 500g</v>
      </c>
      <c r="N1079" s="25" t="str">
        <f t="shared" si="138"/>
        <v>K-C6</v>
      </c>
      <c r="Q1079" s="25" t="str">
        <f>VLOOKUP(K1079,TONG_SL!$A:$D,3,0)</f>
        <v>Hộp</v>
      </c>
      <c r="R1079" s="54">
        <v>10</v>
      </c>
      <c r="T1079" s="1">
        <f>VLOOKUP(VLOOKUP(G1079,Ma_KH!$A:$R,18,0)&amp;K1079,Gia_MB!$A:$F,6,0)</f>
        <v>70000</v>
      </c>
      <c r="U1079" s="14">
        <f t="shared" si="140"/>
        <v>700000</v>
      </c>
      <c r="W1079" s="64">
        <f t="shared" si="139"/>
        <v>0</v>
      </c>
      <c r="X1079" s="3" t="str">
        <f t="shared" si="141"/>
        <v>8</v>
      </c>
      <c r="Z1079" s="14">
        <f t="shared" si="142"/>
        <v>56000</v>
      </c>
      <c r="AA1079" s="7">
        <f>VLOOKUP(G1079,Ma_KH!$A:$R,14,0)</f>
        <v>49</v>
      </c>
      <c r="AD1079" s="7" t="str">
        <f>IFERROR(VLOOKUP(J1079,'Chuyển Mã'!$B$3:$C$9,2,0),"")</f>
        <v>Hà Nội</v>
      </c>
      <c r="AE1079" s="7" t="str">
        <f t="shared" si="135"/>
        <v>Chân gà sả tắc 500g</v>
      </c>
      <c r="AF1079" s="7">
        <f t="shared" si="136"/>
        <v>10</v>
      </c>
    </row>
    <row r="1080" spans="1:32" x14ac:dyDescent="0.25">
      <c r="A1080" s="11">
        <v>45904</v>
      </c>
      <c r="B1080" s="25">
        <v>30368</v>
      </c>
      <c r="C1080" s="12" t="s">
        <v>7214</v>
      </c>
      <c r="D1080" s="16">
        <f t="shared" si="137"/>
        <v>45904</v>
      </c>
      <c r="G1080" s="13" t="s">
        <v>7584</v>
      </c>
      <c r="I1080" s="13" t="s">
        <v>7585</v>
      </c>
      <c r="J1080" s="13" t="s">
        <v>1811</v>
      </c>
      <c r="K1080" s="13" t="s">
        <v>27</v>
      </c>
      <c r="L1080" s="25" t="str">
        <f>VLOOKUP($K1080,TONG_SL!$A:$D,2,0)</f>
        <v>Chân giò heo muối 300g</v>
      </c>
      <c r="N1080" s="25" t="str">
        <f t="shared" si="138"/>
        <v>K-C6</v>
      </c>
      <c r="Q1080" s="25" t="str">
        <f>VLOOKUP(K1080,TONG_SL!$A:$D,3,0)</f>
        <v>Túi</v>
      </c>
      <c r="R1080" s="54">
        <v>10</v>
      </c>
      <c r="T1080" s="1">
        <f>VLOOKUP(VLOOKUP(G1080,Ma_KH!$A:$R,18,0)&amp;K1080,Gia_MB!$A:$F,6,0)</f>
        <v>68290.83</v>
      </c>
      <c r="U1080" s="14">
        <f t="shared" si="140"/>
        <v>682908.3</v>
      </c>
      <c r="W1080" s="64">
        <f t="shared" si="139"/>
        <v>0</v>
      </c>
      <c r="X1080" s="3" t="str">
        <f t="shared" si="141"/>
        <v>8</v>
      </c>
      <c r="Z1080" s="14">
        <f t="shared" si="142"/>
        <v>54632.664000000004</v>
      </c>
      <c r="AA1080" s="7">
        <f>VLOOKUP(G1080,Ma_KH!$A:$R,14,0)</f>
        <v>1</v>
      </c>
      <c r="AD1080" s="7" t="str">
        <f>IFERROR(VLOOKUP(J1080,'Chuyển Mã'!$B$3:$C$9,2,0),"")</f>
        <v>Hà Nội</v>
      </c>
      <c r="AE1080" s="7" t="str">
        <f t="shared" si="135"/>
        <v>Chân giò heo muối 300g</v>
      </c>
      <c r="AF1080" s="7">
        <f t="shared" si="136"/>
        <v>10</v>
      </c>
    </row>
    <row r="1081" spans="1:32" x14ac:dyDescent="0.25">
      <c r="A1081" s="11">
        <v>45904</v>
      </c>
      <c r="B1081" s="25">
        <v>30368</v>
      </c>
      <c r="C1081" s="12" t="s">
        <v>7214</v>
      </c>
      <c r="D1081" s="16">
        <f t="shared" si="137"/>
        <v>45904</v>
      </c>
      <c r="G1081" s="13" t="s">
        <v>7584</v>
      </c>
      <c r="I1081" s="13" t="s">
        <v>7585</v>
      </c>
      <c r="J1081" s="13" t="s">
        <v>1811</v>
      </c>
      <c r="K1081" s="13" t="s">
        <v>49</v>
      </c>
      <c r="L1081" s="25" t="str">
        <f>VLOOKUP($K1081,TONG_SL!$A:$D,2,0)</f>
        <v>Giò sụn gà 250g</v>
      </c>
      <c r="N1081" s="25" t="str">
        <f t="shared" si="138"/>
        <v>K-C6</v>
      </c>
      <c r="Q1081" s="25" t="str">
        <f>VLOOKUP(K1081,TONG_SL!$A:$D,3,0)</f>
        <v>Túi</v>
      </c>
      <c r="R1081" s="54">
        <v>2</v>
      </c>
      <c r="T1081" s="1">
        <f>VLOOKUP(VLOOKUP(G1081,Ma_KH!$A:$R,18,0)&amp;K1081,Gia_MB!$A:$F,6,0)</f>
        <v>46872</v>
      </c>
      <c r="U1081" s="14">
        <f t="shared" si="140"/>
        <v>93744</v>
      </c>
      <c r="W1081" s="64">
        <f t="shared" si="139"/>
        <v>0</v>
      </c>
      <c r="X1081" s="3" t="str">
        <f t="shared" si="141"/>
        <v>8</v>
      </c>
      <c r="Z1081" s="14">
        <f t="shared" si="142"/>
        <v>7499.52</v>
      </c>
      <c r="AA1081" s="7">
        <f>VLOOKUP(G1081,Ma_KH!$A:$R,14,0)</f>
        <v>1</v>
      </c>
      <c r="AD1081" s="7" t="str">
        <f>IFERROR(VLOOKUP(J1081,'Chuyển Mã'!$B$3:$C$9,2,0),"")</f>
        <v>Hà Nội</v>
      </c>
      <c r="AE1081" s="7" t="str">
        <f t="shared" si="135"/>
        <v>Giò sụn gà 250g</v>
      </c>
      <c r="AF1081" s="7">
        <f t="shared" si="136"/>
        <v>2</v>
      </c>
    </row>
    <row r="1082" spans="1:32" x14ac:dyDescent="0.25">
      <c r="A1082" s="11">
        <v>45904</v>
      </c>
      <c r="B1082" s="25">
        <v>30368</v>
      </c>
      <c r="C1082" s="12" t="s">
        <v>7214</v>
      </c>
      <c r="D1082" s="16">
        <f t="shared" si="137"/>
        <v>45904</v>
      </c>
      <c r="G1082" s="13" t="s">
        <v>7584</v>
      </c>
      <c r="I1082" s="13" t="s">
        <v>7585</v>
      </c>
      <c r="J1082" s="13" t="s">
        <v>1811</v>
      </c>
      <c r="K1082" s="13" t="s">
        <v>47</v>
      </c>
      <c r="L1082" s="25" t="str">
        <f>VLOOKUP($K1082,TONG_SL!$A:$D,2,0)</f>
        <v>Giò lụa cây 250g</v>
      </c>
      <c r="N1082" s="25" t="str">
        <f t="shared" si="138"/>
        <v>K-C6</v>
      </c>
      <c r="Q1082" s="25" t="str">
        <f>VLOOKUP(K1082,TONG_SL!$A:$D,3,0)</f>
        <v>Túi</v>
      </c>
      <c r="R1082" s="54">
        <v>2</v>
      </c>
      <c r="T1082" s="1">
        <f>VLOOKUP(VLOOKUP(G1082,Ma_KH!$A:$R,18,0)&amp;K1082,Gia_MB!$A:$F,6,0)</f>
        <v>46035</v>
      </c>
      <c r="U1082" s="14">
        <f t="shared" si="140"/>
        <v>92070</v>
      </c>
      <c r="W1082" s="64">
        <f t="shared" si="139"/>
        <v>0</v>
      </c>
      <c r="X1082" s="3" t="str">
        <f t="shared" si="141"/>
        <v>8</v>
      </c>
      <c r="Z1082" s="14">
        <f t="shared" si="142"/>
        <v>7365.6</v>
      </c>
      <c r="AA1082" s="7">
        <f>VLOOKUP(G1082,Ma_KH!$A:$R,14,0)</f>
        <v>1</v>
      </c>
      <c r="AD1082" s="7" t="str">
        <f>IFERROR(VLOOKUP(J1082,'Chuyển Mã'!$B$3:$C$9,2,0),"")</f>
        <v>Hà Nội</v>
      </c>
      <c r="AE1082" s="7" t="str">
        <f t="shared" si="135"/>
        <v>Giò lụa cây 250g</v>
      </c>
      <c r="AF1082" s="7">
        <f t="shared" si="136"/>
        <v>2</v>
      </c>
    </row>
    <row r="1083" spans="1:32" x14ac:dyDescent="0.25">
      <c r="A1083" s="11">
        <v>45904</v>
      </c>
      <c r="B1083" s="25">
        <v>30450</v>
      </c>
      <c r="C1083" s="12" t="s">
        <v>7214</v>
      </c>
      <c r="D1083" s="16">
        <f t="shared" si="137"/>
        <v>45904</v>
      </c>
      <c r="G1083" s="13" t="s">
        <v>4345</v>
      </c>
      <c r="I1083" s="13" t="s">
        <v>7586</v>
      </c>
      <c r="J1083" s="13" t="s">
        <v>1811</v>
      </c>
      <c r="K1083" s="13" t="s">
        <v>27</v>
      </c>
      <c r="L1083" s="25" t="str">
        <f>VLOOKUP($K1083,TONG_SL!$A:$D,2,0)</f>
        <v>Chân giò heo muối 300g</v>
      </c>
      <c r="N1083" s="25" t="str">
        <f t="shared" si="138"/>
        <v>K-C6</v>
      </c>
      <c r="Q1083" s="25" t="str">
        <f>VLOOKUP(K1083,TONG_SL!$A:$D,3,0)</f>
        <v>Túi</v>
      </c>
      <c r="R1083" s="54">
        <v>10</v>
      </c>
      <c r="T1083" s="1">
        <f>VLOOKUP(VLOOKUP(G1083,Ma_KH!$A:$R,18,0)&amp;K1083,Gia_MB!$A:$F,6,0)</f>
        <v>73431</v>
      </c>
      <c r="U1083" s="14">
        <f t="shared" si="140"/>
        <v>734310</v>
      </c>
      <c r="W1083" s="64">
        <f t="shared" si="139"/>
        <v>0</v>
      </c>
      <c r="X1083" s="3" t="str">
        <f t="shared" si="141"/>
        <v>8</v>
      </c>
      <c r="Z1083" s="14">
        <f t="shared" si="142"/>
        <v>58744.800000000003</v>
      </c>
      <c r="AA1083" s="7">
        <f>VLOOKUP(G1083,Ma_KH!$A:$R,14,0)</f>
        <v>1</v>
      </c>
      <c r="AD1083" s="7" t="str">
        <f>IFERROR(VLOOKUP(J1083,'Chuyển Mã'!$B$3:$C$9,2,0),"")</f>
        <v>Hà Nội</v>
      </c>
      <c r="AE1083" s="7" t="str">
        <f t="shared" si="135"/>
        <v>Chân giò heo muối 300g</v>
      </c>
      <c r="AF1083" s="7">
        <f t="shared" si="136"/>
        <v>10</v>
      </c>
    </row>
    <row r="1084" spans="1:32" x14ac:dyDescent="0.25">
      <c r="A1084" s="11">
        <v>45904</v>
      </c>
      <c r="B1084" s="25">
        <v>30450</v>
      </c>
      <c r="C1084" s="12" t="s">
        <v>7214</v>
      </c>
      <c r="D1084" s="16">
        <f t="shared" si="137"/>
        <v>45904</v>
      </c>
      <c r="G1084" s="13" t="s">
        <v>4345</v>
      </c>
      <c r="I1084" s="13" t="s">
        <v>7586</v>
      </c>
      <c r="J1084" s="13" t="s">
        <v>1811</v>
      </c>
      <c r="K1084" s="13" t="s">
        <v>49</v>
      </c>
      <c r="L1084" s="25" t="str">
        <f>VLOOKUP($K1084,TONG_SL!$A:$D,2,0)</f>
        <v>Giò sụn gà 250g</v>
      </c>
      <c r="N1084" s="25" t="str">
        <f t="shared" si="138"/>
        <v>K-C6</v>
      </c>
      <c r="Q1084" s="25" t="str">
        <f>VLOOKUP(K1084,TONG_SL!$A:$D,3,0)</f>
        <v>Túi</v>
      </c>
      <c r="R1084" s="54">
        <v>2</v>
      </c>
      <c r="T1084" s="1">
        <f>VLOOKUP(VLOOKUP(G1084,Ma_KH!$A:$R,18,0)&amp;K1084,Gia_MB!$A:$F,6,0)</f>
        <v>50400</v>
      </c>
      <c r="U1084" s="14">
        <f t="shared" si="140"/>
        <v>100800</v>
      </c>
      <c r="W1084" s="64">
        <f t="shared" si="139"/>
        <v>0</v>
      </c>
      <c r="X1084" s="3" t="str">
        <f t="shared" si="141"/>
        <v>8</v>
      </c>
      <c r="Z1084" s="14">
        <f t="shared" si="142"/>
        <v>8064</v>
      </c>
      <c r="AA1084" s="7">
        <f>VLOOKUP(G1084,Ma_KH!$A:$R,14,0)</f>
        <v>1</v>
      </c>
      <c r="AD1084" s="7" t="str">
        <f>IFERROR(VLOOKUP(J1084,'Chuyển Mã'!$B$3:$C$9,2,0),"")</f>
        <v>Hà Nội</v>
      </c>
      <c r="AE1084" s="7" t="str">
        <f t="shared" si="135"/>
        <v>Giò sụn gà 250g</v>
      </c>
      <c r="AF1084" s="7">
        <f t="shared" si="136"/>
        <v>2</v>
      </c>
    </row>
    <row r="1085" spans="1:32" x14ac:dyDescent="0.25">
      <c r="A1085" s="11">
        <v>45904</v>
      </c>
      <c r="B1085" s="25">
        <v>30450</v>
      </c>
      <c r="C1085" s="12" t="s">
        <v>7214</v>
      </c>
      <c r="D1085" s="16">
        <f t="shared" si="137"/>
        <v>45904</v>
      </c>
      <c r="G1085" s="13" t="s">
        <v>4345</v>
      </c>
      <c r="I1085" s="13" t="s">
        <v>7586</v>
      </c>
      <c r="J1085" s="13" t="s">
        <v>1811</v>
      </c>
      <c r="K1085" s="13" t="s">
        <v>47</v>
      </c>
      <c r="L1085" s="25" t="str">
        <f>VLOOKUP($K1085,TONG_SL!$A:$D,2,0)</f>
        <v>Giò lụa cây 250g</v>
      </c>
      <c r="N1085" s="25" t="str">
        <f t="shared" si="138"/>
        <v>K-C6</v>
      </c>
      <c r="Q1085" s="25" t="str">
        <f>VLOOKUP(K1085,TONG_SL!$A:$D,3,0)</f>
        <v>Túi</v>
      </c>
      <c r="R1085" s="54">
        <v>2</v>
      </c>
      <c r="T1085" s="1">
        <f>VLOOKUP(VLOOKUP(G1085,Ma_KH!$A:$R,18,0)&amp;K1085,Gia_MB!$A:$F,6,0)</f>
        <v>49500</v>
      </c>
      <c r="U1085" s="14">
        <f t="shared" si="140"/>
        <v>99000</v>
      </c>
      <c r="W1085" s="64">
        <f t="shared" si="139"/>
        <v>0</v>
      </c>
      <c r="X1085" s="3" t="str">
        <f t="shared" si="141"/>
        <v>8</v>
      </c>
      <c r="Z1085" s="14">
        <f t="shared" si="142"/>
        <v>7920</v>
      </c>
      <c r="AA1085" s="7">
        <f>VLOOKUP(G1085,Ma_KH!$A:$R,14,0)</f>
        <v>1</v>
      </c>
      <c r="AD1085" s="7" t="str">
        <f>IFERROR(VLOOKUP(J1085,'Chuyển Mã'!$B$3:$C$9,2,0),"")</f>
        <v>Hà Nội</v>
      </c>
      <c r="AE1085" s="7" t="str">
        <f t="shared" si="135"/>
        <v>Giò lụa cây 250g</v>
      </c>
      <c r="AF1085" s="7">
        <f t="shared" si="136"/>
        <v>2</v>
      </c>
    </row>
    <row r="1086" spans="1:32" x14ac:dyDescent="0.25">
      <c r="A1086" s="11">
        <v>45904</v>
      </c>
      <c r="B1086" s="25">
        <v>56504</v>
      </c>
      <c r="C1086" s="12" t="s">
        <v>7214</v>
      </c>
      <c r="D1086" s="16">
        <f t="shared" si="137"/>
        <v>45904</v>
      </c>
      <c r="G1086" s="13" t="s">
        <v>3114</v>
      </c>
      <c r="I1086" s="13" t="s">
        <v>7587</v>
      </c>
      <c r="J1086" s="13" t="s">
        <v>1811</v>
      </c>
      <c r="K1086" s="13" t="s">
        <v>30</v>
      </c>
      <c r="L1086" s="25" t="str">
        <f>VLOOKUP($K1086,TONG_SL!$A:$D,2,0)</f>
        <v>Gà muối 500g</v>
      </c>
      <c r="N1086" s="25" t="str">
        <f t="shared" si="138"/>
        <v>K-C6</v>
      </c>
      <c r="Q1086" s="25" t="str">
        <f>VLOOKUP(K1086,TONG_SL!$A:$D,3,0)</f>
        <v>Túi</v>
      </c>
      <c r="R1086" s="54">
        <v>4</v>
      </c>
      <c r="T1086" s="1">
        <f>VLOOKUP(VLOOKUP(G1086,Ma_KH!$A:$R,18,0)&amp;K1086,Gia_MB!$A:$F,6,0)</f>
        <v>111058</v>
      </c>
      <c r="U1086" s="14">
        <f t="shared" si="140"/>
        <v>444232</v>
      </c>
      <c r="W1086" s="64">
        <f t="shared" si="139"/>
        <v>0</v>
      </c>
      <c r="X1086" s="3" t="str">
        <f t="shared" si="141"/>
        <v>8</v>
      </c>
      <c r="Z1086" s="14">
        <f t="shared" si="142"/>
        <v>35538.559999999998</v>
      </c>
      <c r="AA1086" s="7">
        <f>VLOOKUP(G1086,Ma_KH!$A:$R,14,0)</f>
        <v>57</v>
      </c>
      <c r="AD1086" s="7" t="str">
        <f>IFERROR(VLOOKUP(J1086,'Chuyển Mã'!$B$3:$C$9,2,0),"")</f>
        <v>Hà Nội</v>
      </c>
      <c r="AE1086" s="7" t="str">
        <f t="shared" si="135"/>
        <v>Gà muối 500g</v>
      </c>
      <c r="AF1086" s="7">
        <f t="shared" si="136"/>
        <v>4</v>
      </c>
    </row>
    <row r="1087" spans="1:32" x14ac:dyDescent="0.25">
      <c r="A1087" s="11">
        <v>45904</v>
      </c>
      <c r="B1087" s="25">
        <v>56504</v>
      </c>
      <c r="C1087" s="12" t="s">
        <v>7214</v>
      </c>
      <c r="D1087" s="16">
        <f t="shared" si="137"/>
        <v>45904</v>
      </c>
      <c r="G1087" s="13" t="s">
        <v>3114</v>
      </c>
      <c r="I1087" s="13" t="s">
        <v>7587</v>
      </c>
      <c r="J1087" s="13" t="s">
        <v>1811</v>
      </c>
      <c r="K1087" s="13" t="s">
        <v>27</v>
      </c>
      <c r="L1087" s="25" t="str">
        <f>VLOOKUP($K1087,TONG_SL!$A:$D,2,0)</f>
        <v>Chân giò heo muối 300g</v>
      </c>
      <c r="N1087" s="25" t="str">
        <f t="shared" si="138"/>
        <v>K-C6</v>
      </c>
      <c r="Q1087" s="25" t="str">
        <f>VLOOKUP(K1087,TONG_SL!$A:$D,3,0)</f>
        <v>Túi</v>
      </c>
      <c r="R1087" s="54">
        <v>8</v>
      </c>
      <c r="T1087" s="1">
        <f>VLOOKUP(VLOOKUP(G1087,Ma_KH!$A:$R,18,0)&amp;K1087,Gia_MB!$A:$F,6,0)</f>
        <v>73431</v>
      </c>
      <c r="U1087" s="14">
        <f t="shared" si="140"/>
        <v>587448</v>
      </c>
      <c r="W1087" s="64">
        <f t="shared" si="139"/>
        <v>0</v>
      </c>
      <c r="X1087" s="3" t="str">
        <f t="shared" si="141"/>
        <v>8</v>
      </c>
      <c r="Z1087" s="14">
        <f t="shared" si="142"/>
        <v>46995.840000000004</v>
      </c>
      <c r="AA1087" s="7">
        <f>VLOOKUP(G1087,Ma_KH!$A:$R,14,0)</f>
        <v>57</v>
      </c>
      <c r="AD1087" s="7" t="str">
        <f>IFERROR(VLOOKUP(J1087,'Chuyển Mã'!$B$3:$C$9,2,0),"")</f>
        <v>Hà Nội</v>
      </c>
      <c r="AE1087" s="7" t="str">
        <f t="shared" si="135"/>
        <v>Chân giò heo muối 300g</v>
      </c>
      <c r="AF1087" s="7">
        <f t="shared" si="136"/>
        <v>8</v>
      </c>
    </row>
    <row r="1088" spans="1:32" x14ac:dyDescent="0.25">
      <c r="A1088" s="11">
        <v>45904</v>
      </c>
      <c r="B1088" s="25">
        <v>56504</v>
      </c>
      <c r="C1088" s="12" t="s">
        <v>7214</v>
      </c>
      <c r="D1088" s="16">
        <f t="shared" si="137"/>
        <v>45904</v>
      </c>
      <c r="G1088" s="13" t="s">
        <v>3114</v>
      </c>
      <c r="I1088" s="13" t="s">
        <v>7587</v>
      </c>
      <c r="J1088" s="13" t="s">
        <v>1811</v>
      </c>
      <c r="K1088" s="13" t="s">
        <v>547</v>
      </c>
      <c r="L1088" s="25" t="str">
        <f>VLOOKUP($K1088,TONG_SL!$A:$D,2,0)</f>
        <v>Chân giò heo muối 500g</v>
      </c>
      <c r="N1088" s="25" t="str">
        <f t="shared" si="138"/>
        <v>K-C6</v>
      </c>
      <c r="Q1088" s="25" t="str">
        <f>VLOOKUP(K1088,TONG_SL!$A:$D,3,0)</f>
        <v>Túi</v>
      </c>
      <c r="R1088" s="54">
        <v>2</v>
      </c>
      <c r="T1088" s="1">
        <f>VLOOKUP(VLOOKUP(G1088,Ma_KH!$A:$R,18,0)&amp;K1088,Gia_MB!$A:$F,6,0)</f>
        <v>119066</v>
      </c>
      <c r="U1088" s="14">
        <f t="shared" si="140"/>
        <v>238132</v>
      </c>
      <c r="W1088" s="64">
        <f t="shared" si="139"/>
        <v>0</v>
      </c>
      <c r="X1088" s="3" t="str">
        <f t="shared" si="141"/>
        <v>8</v>
      </c>
      <c r="Z1088" s="14">
        <f t="shared" si="142"/>
        <v>19050.560000000001</v>
      </c>
      <c r="AA1088" s="7">
        <f>VLOOKUP(G1088,Ma_KH!$A:$R,14,0)</f>
        <v>57</v>
      </c>
      <c r="AD1088" s="7" t="str">
        <f>IFERROR(VLOOKUP(J1088,'Chuyển Mã'!$B$3:$C$9,2,0),"")</f>
        <v>Hà Nội</v>
      </c>
      <c r="AE1088" s="7" t="str">
        <f t="shared" si="135"/>
        <v>Chân giò heo muối 500g</v>
      </c>
      <c r="AF1088" s="7">
        <f t="shared" si="136"/>
        <v>2</v>
      </c>
    </row>
    <row r="1089" spans="1:32" x14ac:dyDescent="0.25">
      <c r="A1089" s="11">
        <v>45904</v>
      </c>
      <c r="B1089" s="25">
        <v>30202</v>
      </c>
      <c r="C1089" s="12" t="s">
        <v>7214</v>
      </c>
      <c r="D1089" s="16">
        <f t="shared" si="137"/>
        <v>45904</v>
      </c>
      <c r="G1089" s="13" t="s">
        <v>7577</v>
      </c>
      <c r="I1089" s="13" t="s">
        <v>7588</v>
      </c>
      <c r="J1089" s="13" t="s">
        <v>1811</v>
      </c>
      <c r="K1089" s="13" t="s">
        <v>49</v>
      </c>
      <c r="L1089" s="25" t="str">
        <f>VLOOKUP($K1089,TONG_SL!$A:$D,2,0)</f>
        <v>Giò sụn gà 250g</v>
      </c>
      <c r="N1089" s="25" t="str">
        <f t="shared" si="138"/>
        <v>K-C6</v>
      </c>
      <c r="Q1089" s="25" t="str">
        <f>VLOOKUP(K1089,TONG_SL!$A:$D,3,0)</f>
        <v>Túi</v>
      </c>
      <c r="R1089" s="54">
        <v>3</v>
      </c>
      <c r="T1089" s="1">
        <f>VLOOKUP(VLOOKUP(G1089,Ma_KH!$A:$R,18,0)&amp;K1089,Gia_MB!$A:$F,6,0)</f>
        <v>50400</v>
      </c>
      <c r="U1089" s="14">
        <f t="shared" si="140"/>
        <v>151200</v>
      </c>
      <c r="W1089" s="64">
        <f t="shared" si="139"/>
        <v>0</v>
      </c>
      <c r="X1089" s="3" t="str">
        <f t="shared" si="141"/>
        <v>8</v>
      </c>
      <c r="Z1089" s="14">
        <f t="shared" si="142"/>
        <v>12096</v>
      </c>
      <c r="AA1089" s="7">
        <f>VLOOKUP(G1089,Ma_KH!$A:$R,14,0)</f>
        <v>61</v>
      </c>
      <c r="AD1089" s="7" t="str">
        <f>IFERROR(VLOOKUP(J1089,'Chuyển Mã'!$B$3:$C$9,2,0),"")</f>
        <v>Hà Nội</v>
      </c>
      <c r="AE1089" s="7" t="str">
        <f t="shared" si="135"/>
        <v>Giò sụn gà 250g</v>
      </c>
      <c r="AF1089" s="7">
        <f t="shared" si="136"/>
        <v>3</v>
      </c>
    </row>
    <row r="1090" spans="1:32" x14ac:dyDescent="0.25">
      <c r="A1090" s="11">
        <v>45904</v>
      </c>
      <c r="B1090" s="25">
        <v>30202</v>
      </c>
      <c r="C1090" s="12" t="s">
        <v>7214</v>
      </c>
      <c r="D1090" s="16">
        <f t="shared" si="137"/>
        <v>45904</v>
      </c>
      <c r="G1090" s="13" t="s">
        <v>7577</v>
      </c>
      <c r="I1090" s="13" t="s">
        <v>7588</v>
      </c>
      <c r="J1090" s="13" t="s">
        <v>1811</v>
      </c>
      <c r="K1090" s="13" t="s">
        <v>41</v>
      </c>
      <c r="L1090" s="25" t="str">
        <f>VLOOKUP($K1090,TONG_SL!$A:$D,2,0)</f>
        <v>Chả nướng 300g</v>
      </c>
      <c r="N1090" s="25" t="str">
        <f t="shared" si="138"/>
        <v>K-C6</v>
      </c>
      <c r="Q1090" s="25" t="str">
        <f>VLOOKUP(K1090,TONG_SL!$A:$D,3,0)</f>
        <v>Túi</v>
      </c>
      <c r="R1090" s="54">
        <v>3</v>
      </c>
      <c r="T1090" s="1">
        <f>VLOOKUP(VLOOKUP(G1090,Ma_KH!$A:$R,18,0)&amp;K1090,Gia_MB!$A:$F,6,0)</f>
        <v>67403</v>
      </c>
      <c r="U1090" s="14">
        <f t="shared" si="140"/>
        <v>202209</v>
      </c>
      <c r="W1090" s="64">
        <f t="shared" si="139"/>
        <v>0</v>
      </c>
      <c r="X1090" s="3" t="str">
        <f t="shared" si="141"/>
        <v>8</v>
      </c>
      <c r="Z1090" s="14">
        <f t="shared" si="142"/>
        <v>16176.720000000001</v>
      </c>
      <c r="AA1090" s="7">
        <f>VLOOKUP(G1090,Ma_KH!$A:$R,14,0)</f>
        <v>61</v>
      </c>
      <c r="AD1090" s="7" t="str">
        <f>IFERROR(VLOOKUP(J1090,'Chuyển Mã'!$B$3:$C$9,2,0),"")</f>
        <v>Hà Nội</v>
      </c>
      <c r="AE1090" s="7" t="str">
        <f t="shared" si="135"/>
        <v>Chả nướng 300g</v>
      </c>
      <c r="AF1090" s="7">
        <f t="shared" si="136"/>
        <v>3</v>
      </c>
    </row>
    <row r="1091" spans="1:32" x14ac:dyDescent="0.25">
      <c r="A1091" s="11">
        <v>45904</v>
      </c>
      <c r="B1091" s="25">
        <v>30202</v>
      </c>
      <c r="C1091" s="12" t="s">
        <v>7214</v>
      </c>
      <c r="D1091" s="16">
        <f t="shared" si="137"/>
        <v>45904</v>
      </c>
      <c r="G1091" s="13" t="s">
        <v>7577</v>
      </c>
      <c r="I1091" s="13" t="s">
        <v>7588</v>
      </c>
      <c r="J1091" s="13" t="s">
        <v>1811</v>
      </c>
      <c r="K1091" s="13" t="s">
        <v>41</v>
      </c>
      <c r="L1091" s="25" t="str">
        <f>VLOOKUP($K1091,TONG_SL!$A:$D,2,0)</f>
        <v>Chả nướng 300g</v>
      </c>
      <c r="N1091" s="25" t="str">
        <f t="shared" si="138"/>
        <v>K-C6</v>
      </c>
      <c r="Q1091" s="25" t="str">
        <f>VLOOKUP(K1091,TONG_SL!$A:$D,3,0)</f>
        <v>Túi</v>
      </c>
      <c r="R1091" s="54">
        <v>3</v>
      </c>
      <c r="T1091" s="1">
        <f>VLOOKUP(VLOOKUP(G1091,Ma_KH!$A:$R,18,0)&amp;K1091,Gia_MB!$A:$F,6,0)</f>
        <v>67403</v>
      </c>
      <c r="U1091" s="14">
        <f t="shared" si="140"/>
        <v>202209</v>
      </c>
      <c r="W1091" s="64">
        <f t="shared" si="139"/>
        <v>0</v>
      </c>
      <c r="X1091" s="3" t="str">
        <f t="shared" si="141"/>
        <v>8</v>
      </c>
      <c r="Z1091" s="14">
        <f t="shared" si="142"/>
        <v>16176.720000000001</v>
      </c>
      <c r="AA1091" s="7">
        <f>VLOOKUP(G1091,Ma_KH!$A:$R,14,0)</f>
        <v>61</v>
      </c>
      <c r="AD1091" s="7" t="str">
        <f>IFERROR(VLOOKUP(J1091,'Chuyển Mã'!$B$3:$C$9,2,0),"")</f>
        <v>Hà Nội</v>
      </c>
      <c r="AE1091" s="7" t="str">
        <f t="shared" ref="AE1091:AE1154" si="143">IFERROR(L1091,"")</f>
        <v>Chả nướng 300g</v>
      </c>
      <c r="AF1091" s="7">
        <f t="shared" ref="AF1091:AF1154" si="144">R1091</f>
        <v>3</v>
      </c>
    </row>
    <row r="1092" spans="1:32" x14ac:dyDescent="0.25">
      <c r="A1092" s="11">
        <v>45904</v>
      </c>
      <c r="B1092" s="25">
        <v>30202</v>
      </c>
      <c r="C1092" s="12" t="s">
        <v>7214</v>
      </c>
      <c r="D1092" s="16">
        <f t="shared" ref="D1092:D1155" si="145">IF(A1092="","",A1092)</f>
        <v>45904</v>
      </c>
      <c r="G1092" s="13" t="s">
        <v>7577</v>
      </c>
      <c r="I1092" s="13" t="s">
        <v>7588</v>
      </c>
      <c r="J1092" s="13" t="s">
        <v>1811</v>
      </c>
      <c r="K1092" s="13" t="s">
        <v>35</v>
      </c>
      <c r="L1092" s="25" t="str">
        <f>VLOOKUP($K1092,TONG_SL!$A:$D,2,0)</f>
        <v>Tai heo muối 200g</v>
      </c>
      <c r="N1092" s="25" t="str">
        <f t="shared" si="138"/>
        <v>K-C6</v>
      </c>
      <c r="Q1092" s="25" t="str">
        <f>VLOOKUP(K1092,TONG_SL!$A:$D,3,0)</f>
        <v>Túi</v>
      </c>
      <c r="R1092" s="54">
        <v>3</v>
      </c>
      <c r="T1092" s="1">
        <f>VLOOKUP(VLOOKUP(G1092,Ma_KH!$A:$R,18,0)&amp;K1092,Gia_MB!$A:$F,6,0)</f>
        <v>52816</v>
      </c>
      <c r="U1092" s="14">
        <f t="shared" si="140"/>
        <v>158448</v>
      </c>
      <c r="W1092" s="64">
        <f t="shared" si="139"/>
        <v>0</v>
      </c>
      <c r="X1092" s="3" t="str">
        <f t="shared" si="141"/>
        <v>8</v>
      </c>
      <c r="Z1092" s="14">
        <f t="shared" si="142"/>
        <v>12675.84</v>
      </c>
      <c r="AA1092" s="7">
        <f>VLOOKUP(G1092,Ma_KH!$A:$R,14,0)</f>
        <v>61</v>
      </c>
      <c r="AD1092" s="7" t="str">
        <f>IFERROR(VLOOKUP(J1092,'Chuyển Mã'!$B$3:$C$9,2,0),"")</f>
        <v>Hà Nội</v>
      </c>
      <c r="AE1092" s="7" t="str">
        <f t="shared" si="143"/>
        <v>Tai heo muối 200g</v>
      </c>
      <c r="AF1092" s="7">
        <f t="shared" si="144"/>
        <v>3</v>
      </c>
    </row>
    <row r="1093" spans="1:32" x14ac:dyDescent="0.25">
      <c r="A1093" s="11">
        <v>45904</v>
      </c>
      <c r="B1093" s="25">
        <v>30202</v>
      </c>
      <c r="C1093" s="12" t="s">
        <v>7214</v>
      </c>
      <c r="D1093" s="16">
        <f t="shared" si="145"/>
        <v>45904</v>
      </c>
      <c r="G1093" s="13" t="s">
        <v>7577</v>
      </c>
      <c r="I1093" s="13" t="s">
        <v>7588</v>
      </c>
      <c r="J1093" s="13" t="s">
        <v>1811</v>
      </c>
      <c r="K1093" s="13" t="s">
        <v>30</v>
      </c>
      <c r="L1093" s="25" t="str">
        <f>VLOOKUP($K1093,TONG_SL!$A:$D,2,0)</f>
        <v>Gà muối 500g</v>
      </c>
      <c r="N1093" s="25" t="str">
        <f t="shared" ref="N1093:N1156" si="146">IF($B1093&lt;&gt;"","K-C6","")</f>
        <v>K-C6</v>
      </c>
      <c r="Q1093" s="25" t="str">
        <f>VLOOKUP(K1093,TONG_SL!$A:$D,3,0)</f>
        <v>Túi</v>
      </c>
      <c r="R1093" s="54">
        <v>2</v>
      </c>
      <c r="T1093" s="1">
        <f>VLOOKUP(VLOOKUP(G1093,Ma_KH!$A:$R,18,0)&amp;K1093,Gia_MB!$A:$F,6,0)</f>
        <v>105505</v>
      </c>
      <c r="U1093" s="14">
        <f t="shared" si="140"/>
        <v>211010</v>
      </c>
      <c r="W1093" s="64">
        <f t="shared" ref="W1093:W1156" si="147">U1093*V1093</f>
        <v>0</v>
      </c>
      <c r="X1093" s="3" t="str">
        <f t="shared" si="141"/>
        <v>8</v>
      </c>
      <c r="Z1093" s="14">
        <f t="shared" si="142"/>
        <v>16880.8</v>
      </c>
      <c r="AA1093" s="7">
        <f>VLOOKUP(G1093,Ma_KH!$A:$R,14,0)</f>
        <v>61</v>
      </c>
      <c r="AD1093" s="7" t="str">
        <f>IFERROR(VLOOKUP(J1093,'Chuyển Mã'!$B$3:$C$9,2,0),"")</f>
        <v>Hà Nội</v>
      </c>
      <c r="AE1093" s="7" t="str">
        <f t="shared" si="143"/>
        <v>Gà muối 500g</v>
      </c>
      <c r="AF1093" s="7">
        <f t="shared" si="144"/>
        <v>2</v>
      </c>
    </row>
    <row r="1094" spans="1:32" x14ac:dyDescent="0.25">
      <c r="A1094" s="11">
        <v>45904</v>
      </c>
      <c r="B1094" s="25">
        <v>30204</v>
      </c>
      <c r="C1094" s="12" t="s">
        <v>7214</v>
      </c>
      <c r="D1094" s="16">
        <f t="shared" si="145"/>
        <v>45904</v>
      </c>
      <c r="G1094" s="13" t="s">
        <v>7577</v>
      </c>
      <c r="I1094" s="13" t="s">
        <v>7589</v>
      </c>
      <c r="J1094" s="13" t="s">
        <v>1811</v>
      </c>
      <c r="K1094" s="13" t="s">
        <v>47</v>
      </c>
      <c r="L1094" s="25" t="str">
        <f>VLOOKUP($K1094,TONG_SL!$A:$D,2,0)</f>
        <v>Giò lụa cây 250g</v>
      </c>
      <c r="N1094" s="25" t="str">
        <f t="shared" si="146"/>
        <v>K-C6</v>
      </c>
      <c r="Q1094" s="25" t="str">
        <f>VLOOKUP(K1094,TONG_SL!$A:$D,3,0)</f>
        <v>Túi</v>
      </c>
      <c r="R1094" s="54">
        <v>3</v>
      </c>
      <c r="T1094" s="1">
        <f>VLOOKUP(VLOOKUP(G1094,Ma_KH!$A:$R,18,0)&amp;K1094,Gia_MB!$A:$F,6,0)</f>
        <v>49500</v>
      </c>
      <c r="U1094" s="14">
        <f t="shared" si="140"/>
        <v>148500</v>
      </c>
      <c r="W1094" s="64">
        <f t="shared" si="147"/>
        <v>0</v>
      </c>
      <c r="X1094" s="3" t="str">
        <f t="shared" si="141"/>
        <v>8</v>
      </c>
      <c r="Z1094" s="14">
        <f t="shared" si="142"/>
        <v>11880</v>
      </c>
      <c r="AA1094" s="7">
        <f>VLOOKUP(G1094,Ma_KH!$A:$R,14,0)</f>
        <v>61</v>
      </c>
      <c r="AD1094" s="7" t="str">
        <f>IFERROR(VLOOKUP(J1094,'Chuyển Mã'!$B$3:$C$9,2,0),"")</f>
        <v>Hà Nội</v>
      </c>
      <c r="AE1094" s="7" t="str">
        <f t="shared" si="143"/>
        <v>Giò lụa cây 250g</v>
      </c>
      <c r="AF1094" s="7">
        <f t="shared" si="144"/>
        <v>3</v>
      </c>
    </row>
    <row r="1095" spans="1:32" x14ac:dyDescent="0.25">
      <c r="A1095" s="11">
        <v>45904</v>
      </c>
      <c r="B1095" s="25">
        <v>30204</v>
      </c>
      <c r="C1095" s="12" t="s">
        <v>7214</v>
      </c>
      <c r="D1095" s="16">
        <f t="shared" si="145"/>
        <v>45904</v>
      </c>
      <c r="G1095" s="13" t="s">
        <v>7577</v>
      </c>
      <c r="I1095" s="13" t="s">
        <v>7589</v>
      </c>
      <c r="J1095" s="13" t="s">
        <v>1811</v>
      </c>
      <c r="K1095" s="13" t="s">
        <v>49</v>
      </c>
      <c r="L1095" s="25" t="str">
        <f>VLOOKUP($K1095,TONG_SL!$A:$D,2,0)</f>
        <v>Giò sụn gà 250g</v>
      </c>
      <c r="N1095" s="25" t="str">
        <f t="shared" si="146"/>
        <v>K-C6</v>
      </c>
      <c r="Q1095" s="25" t="str">
        <f>VLOOKUP(K1095,TONG_SL!$A:$D,3,0)</f>
        <v>Túi</v>
      </c>
      <c r="R1095" s="54">
        <v>3</v>
      </c>
      <c r="T1095" s="1">
        <f>VLOOKUP(VLOOKUP(G1095,Ma_KH!$A:$R,18,0)&amp;K1095,Gia_MB!$A:$F,6,0)</f>
        <v>50400</v>
      </c>
      <c r="U1095" s="14">
        <f t="shared" si="140"/>
        <v>151200</v>
      </c>
      <c r="W1095" s="64">
        <f t="shared" si="147"/>
        <v>0</v>
      </c>
      <c r="X1095" s="3" t="str">
        <f t="shared" si="141"/>
        <v>8</v>
      </c>
      <c r="Z1095" s="14">
        <f t="shared" si="142"/>
        <v>12096</v>
      </c>
      <c r="AA1095" s="7">
        <f>VLOOKUP(G1095,Ma_KH!$A:$R,14,0)</f>
        <v>61</v>
      </c>
      <c r="AD1095" s="7" t="str">
        <f>IFERROR(VLOOKUP(J1095,'Chuyển Mã'!$B$3:$C$9,2,0),"")</f>
        <v>Hà Nội</v>
      </c>
      <c r="AE1095" s="7" t="str">
        <f t="shared" si="143"/>
        <v>Giò sụn gà 250g</v>
      </c>
      <c r="AF1095" s="7">
        <f t="shared" si="144"/>
        <v>3</v>
      </c>
    </row>
    <row r="1096" spans="1:32" x14ac:dyDescent="0.25">
      <c r="A1096" s="11">
        <v>45904</v>
      </c>
      <c r="B1096" s="25">
        <v>30204</v>
      </c>
      <c r="C1096" s="12" t="s">
        <v>7214</v>
      </c>
      <c r="D1096" s="16">
        <f t="shared" si="145"/>
        <v>45904</v>
      </c>
      <c r="G1096" s="13" t="s">
        <v>7577</v>
      </c>
      <c r="I1096" s="13" t="s">
        <v>7589</v>
      </c>
      <c r="J1096" s="13" t="s">
        <v>1811</v>
      </c>
      <c r="K1096" s="13" t="s">
        <v>41</v>
      </c>
      <c r="L1096" s="25" t="str">
        <f>VLOOKUP($K1096,TONG_SL!$A:$D,2,0)</f>
        <v>Chả nướng 300g</v>
      </c>
      <c r="N1096" s="25" t="str">
        <f t="shared" si="146"/>
        <v>K-C6</v>
      </c>
      <c r="Q1096" s="25" t="str">
        <f>VLOOKUP(K1096,TONG_SL!$A:$D,3,0)</f>
        <v>Túi</v>
      </c>
      <c r="R1096" s="54">
        <v>2</v>
      </c>
      <c r="T1096" s="1">
        <f>VLOOKUP(VLOOKUP(G1096,Ma_KH!$A:$R,18,0)&amp;K1096,Gia_MB!$A:$F,6,0)</f>
        <v>67403</v>
      </c>
      <c r="U1096" s="14">
        <f t="shared" si="140"/>
        <v>134806</v>
      </c>
      <c r="W1096" s="64">
        <f t="shared" si="147"/>
        <v>0</v>
      </c>
      <c r="X1096" s="3" t="str">
        <f t="shared" si="141"/>
        <v>8</v>
      </c>
      <c r="Z1096" s="14">
        <f t="shared" si="142"/>
        <v>10784.48</v>
      </c>
      <c r="AA1096" s="7">
        <f>VLOOKUP(G1096,Ma_KH!$A:$R,14,0)</f>
        <v>61</v>
      </c>
      <c r="AD1096" s="7" t="str">
        <f>IFERROR(VLOOKUP(J1096,'Chuyển Mã'!$B$3:$C$9,2,0),"")</f>
        <v>Hà Nội</v>
      </c>
      <c r="AE1096" s="7" t="str">
        <f t="shared" si="143"/>
        <v>Chả nướng 300g</v>
      </c>
      <c r="AF1096" s="7">
        <f t="shared" si="144"/>
        <v>2</v>
      </c>
    </row>
    <row r="1097" spans="1:32" x14ac:dyDescent="0.25">
      <c r="A1097" s="11">
        <v>45904</v>
      </c>
      <c r="B1097" s="25">
        <v>30204</v>
      </c>
      <c r="C1097" s="12" t="s">
        <v>7214</v>
      </c>
      <c r="D1097" s="16">
        <f t="shared" si="145"/>
        <v>45904</v>
      </c>
      <c r="G1097" s="13" t="s">
        <v>7577</v>
      </c>
      <c r="I1097" s="13" t="s">
        <v>7589</v>
      </c>
      <c r="J1097" s="13" t="s">
        <v>1811</v>
      </c>
      <c r="K1097" s="13" t="s">
        <v>27</v>
      </c>
      <c r="L1097" s="25" t="str">
        <f>VLOOKUP($K1097,TONG_SL!$A:$D,2,0)</f>
        <v>Chân giò heo muối 300g</v>
      </c>
      <c r="N1097" s="25" t="str">
        <f t="shared" si="146"/>
        <v>K-C6</v>
      </c>
      <c r="Q1097" s="25" t="str">
        <f>VLOOKUP(K1097,TONG_SL!$A:$D,3,0)</f>
        <v>Túi</v>
      </c>
      <c r="R1097" s="54">
        <v>3</v>
      </c>
      <c r="T1097" s="1">
        <f>VLOOKUP(VLOOKUP(G1097,Ma_KH!$A:$R,18,0)&amp;K1097,Gia_MB!$A:$F,6,0)</f>
        <v>69759</v>
      </c>
      <c r="U1097" s="14">
        <f t="shared" si="140"/>
        <v>209277</v>
      </c>
      <c r="W1097" s="64">
        <f t="shared" si="147"/>
        <v>0</v>
      </c>
      <c r="X1097" s="3" t="str">
        <f t="shared" si="141"/>
        <v>8</v>
      </c>
      <c r="Z1097" s="14">
        <f t="shared" si="142"/>
        <v>16742.16</v>
      </c>
      <c r="AA1097" s="7">
        <f>VLOOKUP(G1097,Ma_KH!$A:$R,14,0)</f>
        <v>61</v>
      </c>
      <c r="AD1097" s="7" t="str">
        <f>IFERROR(VLOOKUP(J1097,'Chuyển Mã'!$B$3:$C$9,2,0),"")</f>
        <v>Hà Nội</v>
      </c>
      <c r="AE1097" s="7" t="str">
        <f t="shared" si="143"/>
        <v>Chân giò heo muối 300g</v>
      </c>
      <c r="AF1097" s="7">
        <f t="shared" si="144"/>
        <v>3</v>
      </c>
    </row>
    <row r="1098" spans="1:32" x14ac:dyDescent="0.25">
      <c r="A1098" s="11">
        <v>45904</v>
      </c>
      <c r="B1098" s="25">
        <v>30204</v>
      </c>
      <c r="C1098" s="12" t="s">
        <v>7214</v>
      </c>
      <c r="D1098" s="16">
        <f t="shared" si="145"/>
        <v>45904</v>
      </c>
      <c r="G1098" s="13" t="s">
        <v>7577</v>
      </c>
      <c r="I1098" s="13" t="s">
        <v>7589</v>
      </c>
      <c r="J1098" s="13" t="s">
        <v>1811</v>
      </c>
      <c r="K1098" s="13" t="s">
        <v>35</v>
      </c>
      <c r="L1098" s="25" t="str">
        <f>VLOOKUP($K1098,TONG_SL!$A:$D,2,0)</f>
        <v>Tai heo muối 200g</v>
      </c>
      <c r="N1098" s="25" t="str">
        <f t="shared" si="146"/>
        <v>K-C6</v>
      </c>
      <c r="Q1098" s="25" t="str">
        <f>VLOOKUP(K1098,TONG_SL!$A:$D,3,0)</f>
        <v>Túi</v>
      </c>
      <c r="R1098" s="54">
        <v>3</v>
      </c>
      <c r="T1098" s="1">
        <f>VLOOKUP(VLOOKUP(G1098,Ma_KH!$A:$R,18,0)&amp;K1098,Gia_MB!$A:$F,6,0)</f>
        <v>52816</v>
      </c>
      <c r="U1098" s="14">
        <f t="shared" si="140"/>
        <v>158448</v>
      </c>
      <c r="W1098" s="64">
        <f t="shared" si="147"/>
        <v>0</v>
      </c>
      <c r="X1098" s="3" t="str">
        <f t="shared" si="141"/>
        <v>8</v>
      </c>
      <c r="Z1098" s="14">
        <f t="shared" si="142"/>
        <v>12675.84</v>
      </c>
      <c r="AA1098" s="7">
        <f>VLOOKUP(G1098,Ma_KH!$A:$R,14,0)</f>
        <v>61</v>
      </c>
      <c r="AD1098" s="7" t="str">
        <f>IFERROR(VLOOKUP(J1098,'Chuyển Mã'!$B$3:$C$9,2,0),"")</f>
        <v>Hà Nội</v>
      </c>
      <c r="AE1098" s="7" t="str">
        <f t="shared" si="143"/>
        <v>Tai heo muối 200g</v>
      </c>
      <c r="AF1098" s="7">
        <f t="shared" si="144"/>
        <v>3</v>
      </c>
    </row>
    <row r="1099" spans="1:32" x14ac:dyDescent="0.25">
      <c r="A1099" s="11">
        <v>45904</v>
      </c>
      <c r="B1099" s="25">
        <v>30204</v>
      </c>
      <c r="C1099" s="12" t="s">
        <v>7214</v>
      </c>
      <c r="D1099" s="16">
        <f t="shared" si="145"/>
        <v>45904</v>
      </c>
      <c r="G1099" s="13" t="s">
        <v>7577</v>
      </c>
      <c r="I1099" s="13" t="s">
        <v>7589</v>
      </c>
      <c r="J1099" s="13" t="s">
        <v>1811</v>
      </c>
      <c r="K1099" s="13" t="s">
        <v>30</v>
      </c>
      <c r="L1099" s="25" t="str">
        <f>VLOOKUP($K1099,TONG_SL!$A:$D,2,0)</f>
        <v>Gà muối 500g</v>
      </c>
      <c r="N1099" s="25" t="str">
        <f t="shared" si="146"/>
        <v>K-C6</v>
      </c>
      <c r="Q1099" s="25" t="str">
        <f>VLOOKUP(K1099,TONG_SL!$A:$D,3,0)</f>
        <v>Túi</v>
      </c>
      <c r="R1099" s="54">
        <v>1</v>
      </c>
      <c r="T1099" s="1">
        <f>VLOOKUP(VLOOKUP(G1099,Ma_KH!$A:$R,18,0)&amp;K1099,Gia_MB!$A:$F,6,0)</f>
        <v>105505</v>
      </c>
      <c r="U1099" s="14">
        <f t="shared" si="140"/>
        <v>105505</v>
      </c>
      <c r="W1099" s="64">
        <f t="shared" si="147"/>
        <v>0</v>
      </c>
      <c r="X1099" s="3" t="str">
        <f t="shared" si="141"/>
        <v>8</v>
      </c>
      <c r="Z1099" s="14">
        <f t="shared" si="142"/>
        <v>8440.4</v>
      </c>
      <c r="AA1099" s="7">
        <f>VLOOKUP(G1099,Ma_KH!$A:$R,14,0)</f>
        <v>61</v>
      </c>
      <c r="AD1099" s="7" t="str">
        <f>IFERROR(VLOOKUP(J1099,'Chuyển Mã'!$B$3:$C$9,2,0),"")</f>
        <v>Hà Nội</v>
      </c>
      <c r="AE1099" s="7" t="str">
        <f t="shared" si="143"/>
        <v>Gà muối 500g</v>
      </c>
      <c r="AF1099" s="7">
        <f t="shared" si="144"/>
        <v>1</v>
      </c>
    </row>
    <row r="1100" spans="1:32" x14ac:dyDescent="0.25">
      <c r="A1100" s="11">
        <v>45904</v>
      </c>
      <c r="B1100" s="25">
        <v>30453</v>
      </c>
      <c r="C1100" s="12" t="s">
        <v>7214</v>
      </c>
      <c r="D1100" s="16">
        <f t="shared" si="145"/>
        <v>45904</v>
      </c>
      <c r="G1100" s="13" t="s">
        <v>799</v>
      </c>
      <c r="I1100" s="13" t="s">
        <v>7590</v>
      </c>
      <c r="J1100" s="13" t="s">
        <v>1811</v>
      </c>
      <c r="K1100" s="13" t="s">
        <v>27</v>
      </c>
      <c r="L1100" s="25" t="str">
        <f>VLOOKUP($K1100,TONG_SL!$A:$D,2,0)</f>
        <v>Chân giò heo muối 300g</v>
      </c>
      <c r="N1100" s="25" t="str">
        <f t="shared" si="146"/>
        <v>K-C6</v>
      </c>
      <c r="Q1100" s="25" t="str">
        <f>VLOOKUP(K1100,TONG_SL!$A:$D,3,0)</f>
        <v>Túi</v>
      </c>
      <c r="R1100" s="54">
        <v>10</v>
      </c>
      <c r="T1100" s="1">
        <f>VLOOKUP(VLOOKUP(G1100,Ma_KH!$A:$R,18,0)&amp;K1100,Gia_MB!$A:$F,6,0)</f>
        <v>69759.45</v>
      </c>
      <c r="U1100" s="14">
        <f t="shared" si="140"/>
        <v>697594.5</v>
      </c>
      <c r="W1100" s="64">
        <f t="shared" si="147"/>
        <v>0</v>
      </c>
      <c r="X1100" s="3" t="str">
        <f t="shared" si="141"/>
        <v>8</v>
      </c>
      <c r="Z1100" s="14">
        <f t="shared" si="142"/>
        <v>55807.56</v>
      </c>
      <c r="AA1100" s="7">
        <f>VLOOKUP(G1100,Ma_KH!$A:$R,14,0)</f>
        <v>1</v>
      </c>
      <c r="AD1100" s="7" t="str">
        <f>IFERROR(VLOOKUP(J1100,'Chuyển Mã'!$B$3:$C$9,2,0),"")</f>
        <v>Hà Nội</v>
      </c>
      <c r="AE1100" s="7" t="str">
        <f t="shared" si="143"/>
        <v>Chân giò heo muối 300g</v>
      </c>
      <c r="AF1100" s="7">
        <f t="shared" si="144"/>
        <v>10</v>
      </c>
    </row>
    <row r="1101" spans="1:32" x14ac:dyDescent="0.25">
      <c r="A1101" s="11">
        <v>45904</v>
      </c>
      <c r="B1101" s="25">
        <v>56477</v>
      </c>
      <c r="C1101" s="12" t="s">
        <v>7214</v>
      </c>
      <c r="D1101" s="16">
        <f t="shared" si="145"/>
        <v>45904</v>
      </c>
      <c r="G1101" s="13" t="s">
        <v>7591</v>
      </c>
      <c r="I1101" s="13" t="s">
        <v>7592</v>
      </c>
      <c r="J1101" s="13" t="s">
        <v>1811</v>
      </c>
      <c r="K1101" s="13" t="s">
        <v>27</v>
      </c>
      <c r="L1101" s="25" t="str">
        <f>VLOOKUP($K1101,TONG_SL!$A:$D,2,0)</f>
        <v>Chân giò heo muối 300g</v>
      </c>
      <c r="N1101" s="25" t="str">
        <f t="shared" si="146"/>
        <v>K-C6</v>
      </c>
      <c r="Q1101" s="25" t="str">
        <f>VLOOKUP(K1101,TONG_SL!$A:$D,3,0)</f>
        <v>Túi</v>
      </c>
      <c r="R1101" s="54">
        <v>30</v>
      </c>
      <c r="T1101" s="1">
        <f>VLOOKUP(VLOOKUP(G1101,Ma_KH!$A:$R,18,0)&amp;K1101,Gia_MB!$A:$F,6,0)</f>
        <v>73431</v>
      </c>
      <c r="U1101" s="14">
        <f t="shared" si="140"/>
        <v>2202930</v>
      </c>
      <c r="W1101" s="64">
        <f t="shared" si="147"/>
        <v>0</v>
      </c>
      <c r="X1101" s="3" t="str">
        <f t="shared" si="141"/>
        <v>8</v>
      </c>
      <c r="Z1101" s="14">
        <f t="shared" si="142"/>
        <v>176234.4</v>
      </c>
      <c r="AA1101" s="7">
        <f>VLOOKUP(G1101,Ma_KH!$A:$R,14,0)</f>
        <v>45</v>
      </c>
      <c r="AD1101" s="7" t="str">
        <f>IFERROR(VLOOKUP(J1101,'Chuyển Mã'!$B$3:$C$9,2,0),"")</f>
        <v>Hà Nội</v>
      </c>
      <c r="AE1101" s="7" t="str">
        <f t="shared" si="143"/>
        <v>Chân giò heo muối 300g</v>
      </c>
      <c r="AF1101" s="7">
        <f t="shared" si="144"/>
        <v>30</v>
      </c>
    </row>
    <row r="1102" spans="1:32" x14ac:dyDescent="0.25">
      <c r="A1102" s="11">
        <v>45904</v>
      </c>
      <c r="B1102" s="25">
        <v>56477</v>
      </c>
      <c r="C1102" s="12" t="s">
        <v>7214</v>
      </c>
      <c r="D1102" s="16">
        <f t="shared" si="145"/>
        <v>45904</v>
      </c>
      <c r="G1102" s="13" t="s">
        <v>7591</v>
      </c>
      <c r="I1102" s="13" t="s">
        <v>7592</v>
      </c>
      <c r="J1102" s="13" t="s">
        <v>1811</v>
      </c>
      <c r="K1102" s="13" t="s">
        <v>556</v>
      </c>
      <c r="L1102" s="25" t="str">
        <f>VLOOKUP($K1102,TONG_SL!$A:$D,2,0)</f>
        <v>Chân giò heo muối 100g</v>
      </c>
      <c r="N1102" s="25" t="str">
        <f t="shared" si="146"/>
        <v>K-C6</v>
      </c>
      <c r="Q1102" s="25" t="str">
        <f>VLOOKUP(K1102,TONG_SL!$A:$D,3,0)</f>
        <v>Gói</v>
      </c>
      <c r="R1102" s="54">
        <v>20</v>
      </c>
      <c r="T1102" s="1">
        <f>VLOOKUP(VLOOKUP(G1102,Ma_KH!$A:$R,18,0)&amp;K1102,Gia_MB!$A:$F,6,0)</f>
        <v>24549</v>
      </c>
      <c r="U1102" s="14">
        <f t="shared" ref="U1102:U1165" si="148">T1102*R1102</f>
        <v>490980</v>
      </c>
      <c r="W1102" s="64">
        <f t="shared" si="147"/>
        <v>0</v>
      </c>
      <c r="X1102" s="3" t="str">
        <f t="shared" ref="X1102:X1165" si="149">IF(B1102&lt;&gt;"","8","0")</f>
        <v>8</v>
      </c>
      <c r="Z1102" s="14">
        <f t="shared" ref="Z1102:Z1165" si="150">U1102*X1102%</f>
        <v>39278.400000000001</v>
      </c>
      <c r="AA1102" s="7">
        <f>VLOOKUP(G1102,Ma_KH!$A:$R,14,0)</f>
        <v>45</v>
      </c>
      <c r="AD1102" s="7" t="str">
        <f>IFERROR(VLOOKUP(J1102,'Chuyển Mã'!$B$3:$C$9,2,0),"")</f>
        <v>Hà Nội</v>
      </c>
      <c r="AE1102" s="7" t="str">
        <f t="shared" si="143"/>
        <v>Chân giò heo muối 100g</v>
      </c>
      <c r="AF1102" s="7">
        <f t="shared" si="144"/>
        <v>20</v>
      </c>
    </row>
    <row r="1103" spans="1:32" x14ac:dyDescent="0.25">
      <c r="A1103" s="11">
        <v>45904</v>
      </c>
      <c r="B1103" s="25">
        <v>4176448824</v>
      </c>
      <c r="C1103" s="12" t="s">
        <v>7214</v>
      </c>
      <c r="D1103" s="16">
        <f t="shared" si="145"/>
        <v>45904</v>
      </c>
      <c r="G1103" s="13" t="s">
        <v>7423</v>
      </c>
      <c r="I1103" s="13" t="s">
        <v>7593</v>
      </c>
      <c r="J1103" s="13" t="s">
        <v>1813</v>
      </c>
      <c r="K1103" s="13" t="s">
        <v>27</v>
      </c>
      <c r="L1103" s="25" t="str">
        <f>VLOOKUP($K1103,TONG_SL!$A:$D,2,0)</f>
        <v>Chân giò heo muối 300g</v>
      </c>
      <c r="N1103" s="25" t="str">
        <f t="shared" si="146"/>
        <v>K-C6</v>
      </c>
      <c r="Q1103" s="25" t="str">
        <f>VLOOKUP(K1103,TONG_SL!$A:$D,3,0)</f>
        <v>Túi</v>
      </c>
      <c r="R1103" s="54">
        <v>10</v>
      </c>
      <c r="T1103" s="1">
        <f>VLOOKUP(VLOOKUP(G1103,Ma_KH!$A:$R,18,0)&amp;K1103,Gia_MB!$A:$F,6,0)</f>
        <v>73431</v>
      </c>
      <c r="U1103" s="14">
        <f t="shared" si="148"/>
        <v>734310</v>
      </c>
      <c r="W1103" s="64">
        <f t="shared" si="147"/>
        <v>0</v>
      </c>
      <c r="X1103" s="3" t="str">
        <f t="shared" si="149"/>
        <v>8</v>
      </c>
      <c r="Z1103" s="14">
        <f t="shared" si="150"/>
        <v>58744.800000000003</v>
      </c>
      <c r="AA1103" s="7">
        <f>VLOOKUP(G1103,Ma_KH!$A:$R,14,0)</f>
        <v>60</v>
      </c>
      <c r="AD1103" s="7" t="str">
        <f>IFERROR(VLOOKUP(J1103,'Chuyển Mã'!$B$3:$C$9,2,0),"")</f>
        <v>Hà Nội</v>
      </c>
      <c r="AE1103" s="7" t="str">
        <f t="shared" si="143"/>
        <v>Chân giò heo muối 300g</v>
      </c>
      <c r="AF1103" s="7">
        <f t="shared" si="144"/>
        <v>10</v>
      </c>
    </row>
    <row r="1104" spans="1:32" x14ac:dyDescent="0.25">
      <c r="A1104" s="11">
        <v>45904</v>
      </c>
      <c r="B1104" s="25">
        <v>4176448824</v>
      </c>
      <c r="C1104" s="12" t="s">
        <v>7214</v>
      </c>
      <c r="D1104" s="16">
        <f t="shared" si="145"/>
        <v>45904</v>
      </c>
      <c r="G1104" s="13" t="s">
        <v>7423</v>
      </c>
      <c r="I1104" s="13" t="s">
        <v>7593</v>
      </c>
      <c r="J1104" s="13" t="s">
        <v>1813</v>
      </c>
      <c r="K1104" s="13" t="s">
        <v>30</v>
      </c>
      <c r="L1104" s="25" t="str">
        <f>VLOOKUP($K1104,TONG_SL!$A:$D,2,0)</f>
        <v>Gà muối 500g</v>
      </c>
      <c r="N1104" s="25" t="str">
        <f t="shared" si="146"/>
        <v>K-C6</v>
      </c>
      <c r="Q1104" s="25" t="str">
        <f>VLOOKUP(K1104,TONG_SL!$A:$D,3,0)</f>
        <v>Túi</v>
      </c>
      <c r="R1104" s="54">
        <v>5</v>
      </c>
      <c r="T1104" s="1">
        <f>VLOOKUP(VLOOKUP(G1104,Ma_KH!$A:$R,18,0)&amp;K1104,Gia_MB!$A:$F,6,0)</f>
        <v>111058</v>
      </c>
      <c r="U1104" s="14">
        <f t="shared" si="148"/>
        <v>555290</v>
      </c>
      <c r="W1104" s="64">
        <f t="shared" si="147"/>
        <v>0</v>
      </c>
      <c r="X1104" s="3" t="str">
        <f t="shared" si="149"/>
        <v>8</v>
      </c>
      <c r="Z1104" s="14">
        <f t="shared" si="150"/>
        <v>44423.200000000004</v>
      </c>
      <c r="AA1104" s="7">
        <f>VLOOKUP(G1104,Ma_KH!$A:$R,14,0)</f>
        <v>60</v>
      </c>
      <c r="AD1104" s="7" t="str">
        <f>IFERROR(VLOOKUP(J1104,'Chuyển Mã'!$B$3:$C$9,2,0),"")</f>
        <v>Hà Nội</v>
      </c>
      <c r="AE1104" s="7" t="str">
        <f t="shared" si="143"/>
        <v>Gà muối 500g</v>
      </c>
      <c r="AF1104" s="7">
        <f t="shared" si="144"/>
        <v>5</v>
      </c>
    </row>
    <row r="1105" spans="1:32" x14ac:dyDescent="0.25">
      <c r="A1105" s="11">
        <v>45904</v>
      </c>
      <c r="B1105" s="25">
        <v>4176448824</v>
      </c>
      <c r="C1105" s="12" t="s">
        <v>7214</v>
      </c>
      <c r="D1105" s="16">
        <f t="shared" si="145"/>
        <v>45904</v>
      </c>
      <c r="G1105" s="13" t="s">
        <v>7423</v>
      </c>
      <c r="I1105" s="13" t="s">
        <v>7593</v>
      </c>
      <c r="J1105" s="13" t="s">
        <v>1813</v>
      </c>
      <c r="K1105" s="13" t="s">
        <v>51</v>
      </c>
      <c r="L1105" s="25" t="str">
        <f>VLOOKUP($K1105,TONG_SL!$A:$D,2,0)</f>
        <v>Mọc Nấm Hương 250g</v>
      </c>
      <c r="N1105" s="25" t="str">
        <f t="shared" si="146"/>
        <v>K-C6</v>
      </c>
      <c r="Q1105" s="25" t="str">
        <f>VLOOKUP(K1105,TONG_SL!$A:$D,3,0)</f>
        <v>Túi</v>
      </c>
      <c r="R1105" s="54">
        <v>5</v>
      </c>
      <c r="T1105" s="1">
        <f>VLOOKUP(VLOOKUP(G1105,Ma_KH!$A:$R,18,0)&amp;K1105,Gia_MB!$A:$F,6,0)</f>
        <v>46000</v>
      </c>
      <c r="U1105" s="14">
        <f t="shared" si="148"/>
        <v>230000</v>
      </c>
      <c r="W1105" s="64">
        <f t="shared" si="147"/>
        <v>0</v>
      </c>
      <c r="X1105" s="3" t="str">
        <f t="shared" si="149"/>
        <v>8</v>
      </c>
      <c r="Z1105" s="14">
        <f t="shared" si="150"/>
        <v>18400</v>
      </c>
      <c r="AA1105" s="7">
        <f>VLOOKUP(G1105,Ma_KH!$A:$R,14,0)</f>
        <v>60</v>
      </c>
      <c r="AD1105" s="7" t="str">
        <f>IFERROR(VLOOKUP(J1105,'Chuyển Mã'!$B$3:$C$9,2,0),"")</f>
        <v>Hà Nội</v>
      </c>
      <c r="AE1105" s="7" t="str">
        <f t="shared" si="143"/>
        <v>Mọc Nấm Hương 250g</v>
      </c>
      <c r="AF1105" s="7">
        <f t="shared" si="144"/>
        <v>5</v>
      </c>
    </row>
    <row r="1106" spans="1:32" x14ac:dyDescent="0.25">
      <c r="A1106" s="11">
        <v>45904</v>
      </c>
      <c r="B1106" s="25">
        <v>4176448824</v>
      </c>
      <c r="C1106" s="12" t="s">
        <v>7214</v>
      </c>
      <c r="D1106" s="16">
        <f t="shared" si="145"/>
        <v>45904</v>
      </c>
      <c r="G1106" s="13" t="s">
        <v>7423</v>
      </c>
      <c r="I1106" s="13" t="s">
        <v>7593</v>
      </c>
      <c r="J1106" s="13" t="s">
        <v>1813</v>
      </c>
      <c r="K1106" s="13" t="s">
        <v>35</v>
      </c>
      <c r="L1106" s="25" t="str">
        <f>VLOOKUP($K1106,TONG_SL!$A:$D,2,0)</f>
        <v>Tai heo muối 200g</v>
      </c>
      <c r="N1106" s="25" t="str">
        <f t="shared" si="146"/>
        <v>K-C6</v>
      </c>
      <c r="Q1106" s="25" t="str">
        <f>VLOOKUP(K1106,TONG_SL!$A:$D,3,0)</f>
        <v>Túi</v>
      </c>
      <c r="R1106" s="54">
        <v>5</v>
      </c>
      <c r="T1106" s="1">
        <f>VLOOKUP(VLOOKUP(G1106,Ma_KH!$A:$R,18,0)&amp;K1106,Gia_MB!$A:$F,6,0)</f>
        <v>55595</v>
      </c>
      <c r="U1106" s="14">
        <f t="shared" si="148"/>
        <v>277975</v>
      </c>
      <c r="W1106" s="64">
        <f t="shared" si="147"/>
        <v>0</v>
      </c>
      <c r="X1106" s="3" t="str">
        <f t="shared" si="149"/>
        <v>8</v>
      </c>
      <c r="Z1106" s="14">
        <f t="shared" si="150"/>
        <v>22238</v>
      </c>
      <c r="AA1106" s="7">
        <f>VLOOKUP(G1106,Ma_KH!$A:$R,14,0)</f>
        <v>60</v>
      </c>
      <c r="AD1106" s="7" t="str">
        <f>IFERROR(VLOOKUP(J1106,'Chuyển Mã'!$B$3:$C$9,2,0),"")</f>
        <v>Hà Nội</v>
      </c>
      <c r="AE1106" s="7" t="str">
        <f t="shared" si="143"/>
        <v>Tai heo muối 200g</v>
      </c>
      <c r="AF1106" s="7">
        <f t="shared" si="144"/>
        <v>5</v>
      </c>
    </row>
    <row r="1107" spans="1:32" x14ac:dyDescent="0.25">
      <c r="A1107" s="11">
        <v>45904</v>
      </c>
      <c r="B1107" s="25">
        <v>4176385074</v>
      </c>
      <c r="C1107" s="12" t="s">
        <v>7214</v>
      </c>
      <c r="D1107" s="16">
        <f t="shared" si="145"/>
        <v>45904</v>
      </c>
      <c r="G1107" s="13" t="s">
        <v>7594</v>
      </c>
      <c r="I1107" s="13" t="s">
        <v>7595</v>
      </c>
      <c r="J1107" s="13" t="s">
        <v>1813</v>
      </c>
      <c r="K1107" s="13" t="s">
        <v>51</v>
      </c>
      <c r="L1107" s="25" t="str">
        <f>VLOOKUP($K1107,TONG_SL!$A:$D,2,0)</f>
        <v>Mọc Nấm Hương 250g</v>
      </c>
      <c r="N1107" s="25" t="str">
        <f t="shared" si="146"/>
        <v>K-C6</v>
      </c>
      <c r="Q1107" s="25" t="str">
        <f>VLOOKUP(K1107,TONG_SL!$A:$D,3,0)</f>
        <v>Túi</v>
      </c>
      <c r="R1107" s="54">
        <v>3</v>
      </c>
      <c r="T1107" s="1">
        <f>VLOOKUP(VLOOKUP(G1107,Ma_KH!$A:$R,18,0)&amp;K1107,Gia_MB!$A:$F,6,0)</f>
        <v>46000</v>
      </c>
      <c r="U1107" s="14">
        <f t="shared" si="148"/>
        <v>138000</v>
      </c>
      <c r="W1107" s="64">
        <f t="shared" si="147"/>
        <v>0</v>
      </c>
      <c r="X1107" s="3" t="str">
        <f t="shared" si="149"/>
        <v>8</v>
      </c>
      <c r="Z1107" s="14">
        <f t="shared" si="150"/>
        <v>11040</v>
      </c>
      <c r="AA1107" s="7">
        <f>VLOOKUP(G1107,Ma_KH!$A:$R,14,0)</f>
        <v>60</v>
      </c>
      <c r="AD1107" s="7" t="str">
        <f>IFERROR(VLOOKUP(J1107,'Chuyển Mã'!$B$3:$C$9,2,0),"")</f>
        <v>Hà Nội</v>
      </c>
      <c r="AE1107" s="7" t="str">
        <f t="shared" si="143"/>
        <v>Mọc Nấm Hương 250g</v>
      </c>
      <c r="AF1107" s="7">
        <f t="shared" si="144"/>
        <v>3</v>
      </c>
    </row>
    <row r="1108" spans="1:32" x14ac:dyDescent="0.25">
      <c r="A1108" s="11">
        <v>45904</v>
      </c>
      <c r="B1108" s="25">
        <v>4176385074</v>
      </c>
      <c r="C1108" s="12" t="s">
        <v>7214</v>
      </c>
      <c r="D1108" s="16">
        <f t="shared" si="145"/>
        <v>45904</v>
      </c>
      <c r="G1108" s="13" t="s">
        <v>7594</v>
      </c>
      <c r="I1108" s="13" t="s">
        <v>7595</v>
      </c>
      <c r="J1108" s="13" t="s">
        <v>1813</v>
      </c>
      <c r="K1108" s="13" t="s">
        <v>27</v>
      </c>
      <c r="L1108" s="25" t="str">
        <f>VLOOKUP($K1108,TONG_SL!$A:$D,2,0)</f>
        <v>Chân giò heo muối 300g</v>
      </c>
      <c r="N1108" s="25" t="str">
        <f t="shared" si="146"/>
        <v>K-C6</v>
      </c>
      <c r="Q1108" s="25" t="str">
        <f>VLOOKUP(K1108,TONG_SL!$A:$D,3,0)</f>
        <v>Túi</v>
      </c>
      <c r="R1108" s="54">
        <v>6</v>
      </c>
      <c r="T1108" s="1">
        <f>VLOOKUP(VLOOKUP(G1108,Ma_KH!$A:$R,18,0)&amp;K1108,Gia_MB!$A:$F,6,0)</f>
        <v>73431</v>
      </c>
      <c r="U1108" s="14">
        <f t="shared" si="148"/>
        <v>440586</v>
      </c>
      <c r="W1108" s="64">
        <f t="shared" si="147"/>
        <v>0</v>
      </c>
      <c r="X1108" s="3" t="str">
        <f t="shared" si="149"/>
        <v>8</v>
      </c>
      <c r="Z1108" s="14">
        <f t="shared" si="150"/>
        <v>35246.879999999997</v>
      </c>
      <c r="AA1108" s="7">
        <f>VLOOKUP(G1108,Ma_KH!$A:$R,14,0)</f>
        <v>60</v>
      </c>
      <c r="AD1108" s="7" t="str">
        <f>IFERROR(VLOOKUP(J1108,'Chuyển Mã'!$B$3:$C$9,2,0),"")</f>
        <v>Hà Nội</v>
      </c>
      <c r="AE1108" s="7" t="str">
        <f t="shared" si="143"/>
        <v>Chân giò heo muối 300g</v>
      </c>
      <c r="AF1108" s="7">
        <f t="shared" si="144"/>
        <v>6</v>
      </c>
    </row>
    <row r="1109" spans="1:32" x14ac:dyDescent="0.25">
      <c r="A1109" s="11">
        <v>45904</v>
      </c>
      <c r="B1109" s="25">
        <v>4176385074</v>
      </c>
      <c r="C1109" s="12" t="s">
        <v>7214</v>
      </c>
      <c r="D1109" s="16">
        <f t="shared" si="145"/>
        <v>45904</v>
      </c>
      <c r="G1109" s="13" t="s">
        <v>7594</v>
      </c>
      <c r="I1109" s="13" t="s">
        <v>7595</v>
      </c>
      <c r="J1109" s="13" t="s">
        <v>1813</v>
      </c>
      <c r="K1109" s="13" t="s">
        <v>32</v>
      </c>
      <c r="L1109" s="25" t="str">
        <f>VLOOKUP($K1109,TONG_SL!$A:$D,2,0)</f>
        <v>Giò Tai Lưỡi Xào 250</v>
      </c>
      <c r="N1109" s="25" t="str">
        <f t="shared" si="146"/>
        <v>K-C6</v>
      </c>
      <c r="Q1109" s="25" t="str">
        <f>VLOOKUP(K1109,TONG_SL!$A:$D,3,0)</f>
        <v>Túi</v>
      </c>
      <c r="R1109" s="54">
        <v>3</v>
      </c>
      <c r="T1109" s="1">
        <f>VLOOKUP(VLOOKUP(G1109,Ma_KH!$A:$R,18,0)&amp;K1109,Gia_MB!$A:$F,6,0)</f>
        <v>50183</v>
      </c>
      <c r="U1109" s="14">
        <f t="shared" si="148"/>
        <v>150549</v>
      </c>
      <c r="W1109" s="64">
        <f t="shared" si="147"/>
        <v>0</v>
      </c>
      <c r="X1109" s="3" t="str">
        <f t="shared" si="149"/>
        <v>8</v>
      </c>
      <c r="Z1109" s="14">
        <f t="shared" si="150"/>
        <v>12043.92</v>
      </c>
      <c r="AA1109" s="7">
        <f>VLOOKUP(G1109,Ma_KH!$A:$R,14,0)</f>
        <v>60</v>
      </c>
      <c r="AD1109" s="7" t="str">
        <f>IFERROR(VLOOKUP(J1109,'Chuyển Mã'!$B$3:$C$9,2,0),"")</f>
        <v>Hà Nội</v>
      </c>
      <c r="AE1109" s="7" t="str">
        <f t="shared" si="143"/>
        <v>Giò Tai Lưỡi Xào 250</v>
      </c>
      <c r="AF1109" s="7">
        <f t="shared" si="144"/>
        <v>3</v>
      </c>
    </row>
    <row r="1110" spans="1:32" x14ac:dyDescent="0.25">
      <c r="A1110" s="11">
        <v>45904</v>
      </c>
      <c r="B1110" s="25">
        <v>4176239663</v>
      </c>
      <c r="C1110" s="12" t="s">
        <v>7214</v>
      </c>
      <c r="D1110" s="16">
        <f t="shared" si="145"/>
        <v>45904</v>
      </c>
      <c r="G1110" s="13" t="s">
        <v>7594</v>
      </c>
      <c r="I1110" s="13" t="s">
        <v>7596</v>
      </c>
      <c r="J1110" s="13" t="s">
        <v>1813</v>
      </c>
      <c r="K1110" s="13" t="s">
        <v>39</v>
      </c>
      <c r="L1110" s="25" t="str">
        <f>VLOOKUP($K1110,TONG_SL!$A:$D,2,0)</f>
        <v>Chả cốm 300g</v>
      </c>
      <c r="N1110" s="25" t="str">
        <f t="shared" si="146"/>
        <v>K-C6</v>
      </c>
      <c r="Q1110" s="25" t="str">
        <f>VLOOKUP(K1110,TONG_SL!$A:$D,3,0)</f>
        <v>Túi</v>
      </c>
      <c r="R1110" s="54">
        <v>5</v>
      </c>
      <c r="T1110" s="1">
        <f>VLOOKUP(VLOOKUP(G1110,Ma_KH!$A:$R,18,0)&amp;K1110,Gia_MB!$A:$F,6,0)</f>
        <v>74250</v>
      </c>
      <c r="U1110" s="14">
        <f t="shared" si="148"/>
        <v>371250</v>
      </c>
      <c r="W1110" s="64">
        <f t="shared" si="147"/>
        <v>0</v>
      </c>
      <c r="X1110" s="3" t="str">
        <f t="shared" si="149"/>
        <v>8</v>
      </c>
      <c r="Z1110" s="14">
        <f t="shared" si="150"/>
        <v>29700</v>
      </c>
      <c r="AA1110" s="7">
        <f>VLOOKUP(G1110,Ma_KH!$A:$R,14,0)</f>
        <v>60</v>
      </c>
      <c r="AD1110" s="7" t="str">
        <f>IFERROR(VLOOKUP(J1110,'Chuyển Mã'!$B$3:$C$9,2,0),"")</f>
        <v>Hà Nội</v>
      </c>
      <c r="AE1110" s="7" t="str">
        <f t="shared" si="143"/>
        <v>Chả cốm 300g</v>
      </c>
      <c r="AF1110" s="7">
        <f t="shared" si="144"/>
        <v>5</v>
      </c>
    </row>
    <row r="1111" spans="1:32" x14ac:dyDescent="0.25">
      <c r="A1111" s="11">
        <v>45904</v>
      </c>
      <c r="B1111" s="25">
        <v>4176361351</v>
      </c>
      <c r="C1111" s="12" t="s">
        <v>7214</v>
      </c>
      <c r="D1111" s="16">
        <f t="shared" si="145"/>
        <v>45904</v>
      </c>
      <c r="G1111" s="13" t="s">
        <v>7597</v>
      </c>
      <c r="I1111" s="13" t="s">
        <v>7598</v>
      </c>
      <c r="J1111" s="13" t="s">
        <v>1813</v>
      </c>
      <c r="K1111" s="13" t="s">
        <v>27</v>
      </c>
      <c r="L1111" s="25" t="str">
        <f>VLOOKUP($K1111,TONG_SL!$A:$D,2,0)</f>
        <v>Chân giò heo muối 300g</v>
      </c>
      <c r="N1111" s="25" t="str">
        <f t="shared" si="146"/>
        <v>K-C6</v>
      </c>
      <c r="Q1111" s="25" t="str">
        <f>VLOOKUP(K1111,TONG_SL!$A:$D,3,0)</f>
        <v>Túi</v>
      </c>
      <c r="R1111" s="54">
        <v>3</v>
      </c>
      <c r="T1111" s="1">
        <f>VLOOKUP(VLOOKUP(G1111,Ma_KH!$A:$R,18,0)&amp;K1111,Gia_MB!$A:$F,6,0)</f>
        <v>73431</v>
      </c>
      <c r="U1111" s="14">
        <f t="shared" si="148"/>
        <v>220293</v>
      </c>
      <c r="W1111" s="64">
        <f t="shared" si="147"/>
        <v>0</v>
      </c>
      <c r="X1111" s="3" t="str">
        <f t="shared" si="149"/>
        <v>8</v>
      </c>
      <c r="Z1111" s="14">
        <f t="shared" si="150"/>
        <v>17623.439999999999</v>
      </c>
      <c r="AA1111" s="7">
        <f>VLOOKUP(G1111,Ma_KH!$A:$R,14,0)</f>
        <v>60</v>
      </c>
      <c r="AD1111" s="7" t="str">
        <f>IFERROR(VLOOKUP(J1111,'Chuyển Mã'!$B$3:$C$9,2,0),"")</f>
        <v>Hà Nội</v>
      </c>
      <c r="AE1111" s="7" t="str">
        <f t="shared" si="143"/>
        <v>Chân giò heo muối 300g</v>
      </c>
      <c r="AF1111" s="7">
        <f t="shared" si="144"/>
        <v>3</v>
      </c>
    </row>
    <row r="1112" spans="1:32" x14ac:dyDescent="0.25">
      <c r="A1112" s="11">
        <v>45904</v>
      </c>
      <c r="B1112" s="25">
        <v>4176361351</v>
      </c>
      <c r="C1112" s="12" t="s">
        <v>7214</v>
      </c>
      <c r="D1112" s="16">
        <f t="shared" si="145"/>
        <v>45904</v>
      </c>
      <c r="G1112" s="13" t="s">
        <v>7597</v>
      </c>
      <c r="I1112" s="13" t="s">
        <v>7598</v>
      </c>
      <c r="J1112" s="13" t="s">
        <v>1813</v>
      </c>
      <c r="K1112" s="13" t="s">
        <v>30</v>
      </c>
      <c r="L1112" s="25" t="str">
        <f>VLOOKUP($K1112,TONG_SL!$A:$D,2,0)</f>
        <v>Gà muối 500g</v>
      </c>
      <c r="N1112" s="25" t="str">
        <f t="shared" si="146"/>
        <v>K-C6</v>
      </c>
      <c r="Q1112" s="25" t="str">
        <f>VLOOKUP(K1112,TONG_SL!$A:$D,3,0)</f>
        <v>Túi</v>
      </c>
      <c r="R1112" s="54">
        <v>3</v>
      </c>
      <c r="T1112" s="1">
        <f>VLOOKUP(VLOOKUP(G1112,Ma_KH!$A:$R,18,0)&amp;K1112,Gia_MB!$A:$F,6,0)</f>
        <v>111058</v>
      </c>
      <c r="U1112" s="14">
        <f t="shared" si="148"/>
        <v>333174</v>
      </c>
      <c r="W1112" s="64">
        <f t="shared" si="147"/>
        <v>0</v>
      </c>
      <c r="X1112" s="3" t="str">
        <f t="shared" si="149"/>
        <v>8</v>
      </c>
      <c r="Z1112" s="14">
        <f t="shared" si="150"/>
        <v>26653.920000000002</v>
      </c>
      <c r="AA1112" s="7">
        <f>VLOOKUP(G1112,Ma_KH!$A:$R,14,0)</f>
        <v>60</v>
      </c>
      <c r="AD1112" s="7" t="str">
        <f>IFERROR(VLOOKUP(J1112,'Chuyển Mã'!$B$3:$C$9,2,0),"")</f>
        <v>Hà Nội</v>
      </c>
      <c r="AE1112" s="7" t="str">
        <f t="shared" si="143"/>
        <v>Gà muối 500g</v>
      </c>
      <c r="AF1112" s="7">
        <f t="shared" si="144"/>
        <v>3</v>
      </c>
    </row>
    <row r="1113" spans="1:32" x14ac:dyDescent="0.25">
      <c r="A1113" s="11">
        <v>45904</v>
      </c>
      <c r="B1113" s="25">
        <v>4176361351</v>
      </c>
      <c r="C1113" s="12" t="s">
        <v>7214</v>
      </c>
      <c r="D1113" s="16">
        <f t="shared" si="145"/>
        <v>45904</v>
      </c>
      <c r="G1113" s="13" t="s">
        <v>7597</v>
      </c>
      <c r="I1113" s="13" t="s">
        <v>7598</v>
      </c>
      <c r="J1113" s="13" t="s">
        <v>1813</v>
      </c>
      <c r="K1113" s="13" t="s">
        <v>35</v>
      </c>
      <c r="L1113" s="25" t="str">
        <f>VLOOKUP($K1113,TONG_SL!$A:$D,2,0)</f>
        <v>Tai heo muối 200g</v>
      </c>
      <c r="N1113" s="25" t="str">
        <f t="shared" si="146"/>
        <v>K-C6</v>
      </c>
      <c r="Q1113" s="25" t="str">
        <f>VLOOKUP(K1113,TONG_SL!$A:$D,3,0)</f>
        <v>Túi</v>
      </c>
      <c r="R1113" s="54">
        <v>3</v>
      </c>
      <c r="T1113" s="1">
        <f>VLOOKUP(VLOOKUP(G1113,Ma_KH!$A:$R,18,0)&amp;K1113,Gia_MB!$A:$F,6,0)</f>
        <v>55595</v>
      </c>
      <c r="U1113" s="14">
        <f t="shared" si="148"/>
        <v>166785</v>
      </c>
      <c r="W1113" s="64">
        <f t="shared" si="147"/>
        <v>0</v>
      </c>
      <c r="X1113" s="3" t="str">
        <f t="shared" si="149"/>
        <v>8</v>
      </c>
      <c r="Z1113" s="14">
        <f t="shared" si="150"/>
        <v>13342.800000000001</v>
      </c>
      <c r="AA1113" s="7">
        <f>VLOOKUP(G1113,Ma_KH!$A:$R,14,0)</f>
        <v>60</v>
      </c>
      <c r="AD1113" s="7" t="str">
        <f>IFERROR(VLOOKUP(J1113,'Chuyển Mã'!$B$3:$C$9,2,0),"")</f>
        <v>Hà Nội</v>
      </c>
      <c r="AE1113" s="7" t="str">
        <f t="shared" si="143"/>
        <v>Tai heo muối 200g</v>
      </c>
      <c r="AF1113" s="7">
        <f t="shared" si="144"/>
        <v>3</v>
      </c>
    </row>
    <row r="1114" spans="1:32" x14ac:dyDescent="0.25">
      <c r="A1114" s="11">
        <v>45904</v>
      </c>
      <c r="B1114" s="25">
        <v>4176589947</v>
      </c>
      <c r="C1114" s="12" t="s">
        <v>7214</v>
      </c>
      <c r="D1114" s="16">
        <f t="shared" si="145"/>
        <v>45904</v>
      </c>
      <c r="G1114" s="13" t="s">
        <v>7599</v>
      </c>
      <c r="I1114" s="13" t="s">
        <v>7600</v>
      </c>
      <c r="J1114" s="13" t="s">
        <v>1813</v>
      </c>
      <c r="K1114" s="13" t="s">
        <v>30</v>
      </c>
      <c r="L1114" s="25" t="str">
        <f>VLOOKUP($K1114,TONG_SL!$A:$D,2,0)</f>
        <v>Gà muối 500g</v>
      </c>
      <c r="N1114" s="25" t="str">
        <f t="shared" si="146"/>
        <v>K-C6</v>
      </c>
      <c r="Q1114" s="25" t="str">
        <f>VLOOKUP(K1114,TONG_SL!$A:$D,3,0)</f>
        <v>Túi</v>
      </c>
      <c r="R1114" s="54">
        <v>5</v>
      </c>
      <c r="T1114" s="1">
        <f>VLOOKUP(VLOOKUP(G1114,Ma_KH!$A:$R,18,0)&amp;K1114,Gia_MB!$A:$F,6,0)</f>
        <v>111058</v>
      </c>
      <c r="U1114" s="14">
        <f t="shared" si="148"/>
        <v>555290</v>
      </c>
      <c r="W1114" s="64">
        <f t="shared" si="147"/>
        <v>0</v>
      </c>
      <c r="X1114" s="3" t="str">
        <f t="shared" si="149"/>
        <v>8</v>
      </c>
      <c r="Z1114" s="14">
        <f t="shared" si="150"/>
        <v>44423.200000000004</v>
      </c>
      <c r="AA1114" s="7">
        <f>VLOOKUP(G1114,Ma_KH!$A:$R,14,0)</f>
        <v>60</v>
      </c>
      <c r="AD1114" s="7" t="str">
        <f>IFERROR(VLOOKUP(J1114,'Chuyển Mã'!$B$3:$C$9,2,0),"")</f>
        <v>Hà Nội</v>
      </c>
      <c r="AE1114" s="7" t="str">
        <f t="shared" si="143"/>
        <v>Gà muối 500g</v>
      </c>
      <c r="AF1114" s="7">
        <f t="shared" si="144"/>
        <v>5</v>
      </c>
    </row>
    <row r="1115" spans="1:32" x14ac:dyDescent="0.25">
      <c r="A1115" s="11">
        <v>45904</v>
      </c>
      <c r="B1115" s="25">
        <v>4176589947</v>
      </c>
      <c r="C1115" s="12" t="s">
        <v>7214</v>
      </c>
      <c r="D1115" s="16">
        <f t="shared" si="145"/>
        <v>45904</v>
      </c>
      <c r="G1115" s="13" t="s">
        <v>7599</v>
      </c>
      <c r="I1115" s="13" t="s">
        <v>7600</v>
      </c>
      <c r="J1115" s="13" t="s">
        <v>1813</v>
      </c>
      <c r="K1115" s="13" t="s">
        <v>27</v>
      </c>
      <c r="L1115" s="25" t="str">
        <f>VLOOKUP($K1115,TONG_SL!$A:$D,2,0)</f>
        <v>Chân giò heo muối 300g</v>
      </c>
      <c r="N1115" s="25" t="str">
        <f t="shared" si="146"/>
        <v>K-C6</v>
      </c>
      <c r="Q1115" s="25" t="str">
        <f>VLOOKUP(K1115,TONG_SL!$A:$D,3,0)</f>
        <v>Túi</v>
      </c>
      <c r="R1115" s="54">
        <v>5</v>
      </c>
      <c r="T1115" s="1">
        <f>VLOOKUP(VLOOKUP(G1115,Ma_KH!$A:$R,18,0)&amp;K1115,Gia_MB!$A:$F,6,0)</f>
        <v>73431</v>
      </c>
      <c r="U1115" s="14">
        <f t="shared" si="148"/>
        <v>367155</v>
      </c>
      <c r="W1115" s="64">
        <f t="shared" si="147"/>
        <v>0</v>
      </c>
      <c r="X1115" s="3" t="str">
        <f t="shared" si="149"/>
        <v>8</v>
      </c>
      <c r="Z1115" s="14">
        <f t="shared" si="150"/>
        <v>29372.400000000001</v>
      </c>
      <c r="AA1115" s="7">
        <f>VLOOKUP(G1115,Ma_KH!$A:$R,14,0)</f>
        <v>60</v>
      </c>
      <c r="AD1115" s="7" t="str">
        <f>IFERROR(VLOOKUP(J1115,'Chuyển Mã'!$B$3:$C$9,2,0),"")</f>
        <v>Hà Nội</v>
      </c>
      <c r="AE1115" s="7" t="str">
        <f t="shared" si="143"/>
        <v>Chân giò heo muối 300g</v>
      </c>
      <c r="AF1115" s="7">
        <f t="shared" si="144"/>
        <v>5</v>
      </c>
    </row>
    <row r="1116" spans="1:32" x14ac:dyDescent="0.25">
      <c r="A1116" s="11">
        <v>45904</v>
      </c>
      <c r="B1116" s="25">
        <v>4176589947</v>
      </c>
      <c r="C1116" s="12" t="s">
        <v>7214</v>
      </c>
      <c r="D1116" s="16">
        <f t="shared" si="145"/>
        <v>45904</v>
      </c>
      <c r="G1116" s="13" t="s">
        <v>7599</v>
      </c>
      <c r="I1116" s="13" t="s">
        <v>7600</v>
      </c>
      <c r="J1116" s="13" t="s">
        <v>1813</v>
      </c>
      <c r="K1116" s="13" t="s">
        <v>35</v>
      </c>
      <c r="L1116" s="25" t="str">
        <f>VLOOKUP($K1116,TONG_SL!$A:$D,2,0)</f>
        <v>Tai heo muối 200g</v>
      </c>
      <c r="N1116" s="25" t="str">
        <f t="shared" si="146"/>
        <v>K-C6</v>
      </c>
      <c r="Q1116" s="25" t="str">
        <f>VLOOKUP(K1116,TONG_SL!$A:$D,3,0)</f>
        <v>Túi</v>
      </c>
      <c r="R1116" s="54">
        <v>3</v>
      </c>
      <c r="T1116" s="1">
        <f>VLOOKUP(VLOOKUP(G1116,Ma_KH!$A:$R,18,0)&amp;K1116,Gia_MB!$A:$F,6,0)</f>
        <v>55595</v>
      </c>
      <c r="U1116" s="14">
        <f t="shared" si="148"/>
        <v>166785</v>
      </c>
      <c r="W1116" s="64">
        <f t="shared" si="147"/>
        <v>0</v>
      </c>
      <c r="X1116" s="3" t="str">
        <f t="shared" si="149"/>
        <v>8</v>
      </c>
      <c r="Z1116" s="14">
        <f t="shared" si="150"/>
        <v>13342.800000000001</v>
      </c>
      <c r="AA1116" s="7">
        <f>VLOOKUP(G1116,Ma_KH!$A:$R,14,0)</f>
        <v>60</v>
      </c>
      <c r="AD1116" s="7" t="str">
        <f>IFERROR(VLOOKUP(J1116,'Chuyển Mã'!$B$3:$C$9,2,0),"")</f>
        <v>Hà Nội</v>
      </c>
      <c r="AE1116" s="7" t="str">
        <f t="shared" si="143"/>
        <v>Tai heo muối 200g</v>
      </c>
      <c r="AF1116" s="7">
        <f t="shared" si="144"/>
        <v>3</v>
      </c>
    </row>
    <row r="1117" spans="1:32" x14ac:dyDescent="0.25">
      <c r="A1117" s="11">
        <v>45904</v>
      </c>
      <c r="B1117" s="25">
        <v>4176589947</v>
      </c>
      <c r="C1117" s="12" t="s">
        <v>7214</v>
      </c>
      <c r="D1117" s="16">
        <f t="shared" si="145"/>
        <v>45904</v>
      </c>
      <c r="G1117" s="13" t="s">
        <v>7599</v>
      </c>
      <c r="I1117" s="13" t="s">
        <v>7600</v>
      </c>
      <c r="J1117" s="13" t="s">
        <v>1813</v>
      </c>
      <c r="K1117" s="13" t="s">
        <v>32</v>
      </c>
      <c r="L1117" s="25" t="str">
        <f>VLOOKUP($K1117,TONG_SL!$A:$D,2,0)</f>
        <v>Giò Tai Lưỡi Xào 250</v>
      </c>
      <c r="N1117" s="25" t="str">
        <f t="shared" si="146"/>
        <v>K-C6</v>
      </c>
      <c r="Q1117" s="25" t="str">
        <f>VLOOKUP(K1117,TONG_SL!$A:$D,3,0)</f>
        <v>Túi</v>
      </c>
      <c r="R1117" s="54">
        <v>3</v>
      </c>
      <c r="T1117" s="1">
        <f>VLOOKUP(VLOOKUP(G1117,Ma_KH!$A:$R,18,0)&amp;K1117,Gia_MB!$A:$F,6,0)</f>
        <v>50183</v>
      </c>
      <c r="U1117" s="14">
        <f t="shared" si="148"/>
        <v>150549</v>
      </c>
      <c r="W1117" s="64">
        <f t="shared" si="147"/>
        <v>0</v>
      </c>
      <c r="X1117" s="3" t="str">
        <f t="shared" si="149"/>
        <v>8</v>
      </c>
      <c r="Z1117" s="14">
        <f t="shared" si="150"/>
        <v>12043.92</v>
      </c>
      <c r="AA1117" s="7">
        <f>VLOOKUP(G1117,Ma_KH!$A:$R,14,0)</f>
        <v>60</v>
      </c>
      <c r="AD1117" s="7" t="str">
        <f>IFERROR(VLOOKUP(J1117,'Chuyển Mã'!$B$3:$C$9,2,0),"")</f>
        <v>Hà Nội</v>
      </c>
      <c r="AE1117" s="7" t="str">
        <f t="shared" si="143"/>
        <v>Giò Tai Lưỡi Xào 250</v>
      </c>
      <c r="AF1117" s="7">
        <f t="shared" si="144"/>
        <v>3</v>
      </c>
    </row>
    <row r="1118" spans="1:32" x14ac:dyDescent="0.25">
      <c r="A1118" s="11">
        <v>45904</v>
      </c>
      <c r="B1118" s="25">
        <v>4176589947</v>
      </c>
      <c r="C1118" s="12" t="s">
        <v>7214</v>
      </c>
      <c r="D1118" s="16">
        <f t="shared" si="145"/>
        <v>45904</v>
      </c>
      <c r="G1118" s="13" t="s">
        <v>7599</v>
      </c>
      <c r="I1118" s="13" t="s">
        <v>7600</v>
      </c>
      <c r="J1118" s="13" t="s">
        <v>1813</v>
      </c>
      <c r="K1118" s="13" t="s">
        <v>51</v>
      </c>
      <c r="L1118" s="25" t="str">
        <f>VLOOKUP($K1118,TONG_SL!$A:$D,2,0)</f>
        <v>Mọc Nấm Hương 250g</v>
      </c>
      <c r="N1118" s="25" t="str">
        <f t="shared" si="146"/>
        <v>K-C6</v>
      </c>
      <c r="Q1118" s="25" t="str">
        <f>VLOOKUP(K1118,TONG_SL!$A:$D,3,0)</f>
        <v>Túi</v>
      </c>
      <c r="R1118" s="54">
        <v>3</v>
      </c>
      <c r="T1118" s="1">
        <f>VLOOKUP(VLOOKUP(G1118,Ma_KH!$A:$R,18,0)&amp;K1118,Gia_MB!$A:$F,6,0)</f>
        <v>46000</v>
      </c>
      <c r="U1118" s="14">
        <f t="shared" si="148"/>
        <v>138000</v>
      </c>
      <c r="W1118" s="64">
        <f t="shared" si="147"/>
        <v>0</v>
      </c>
      <c r="X1118" s="3" t="str">
        <f t="shared" si="149"/>
        <v>8</v>
      </c>
      <c r="Z1118" s="14">
        <f t="shared" si="150"/>
        <v>11040</v>
      </c>
      <c r="AA1118" s="7">
        <f>VLOOKUP(G1118,Ma_KH!$A:$R,14,0)</f>
        <v>60</v>
      </c>
      <c r="AD1118" s="7" t="str">
        <f>IFERROR(VLOOKUP(J1118,'Chuyển Mã'!$B$3:$C$9,2,0),"")</f>
        <v>Hà Nội</v>
      </c>
      <c r="AE1118" s="7" t="str">
        <f t="shared" si="143"/>
        <v>Mọc Nấm Hương 250g</v>
      </c>
      <c r="AF1118" s="7">
        <f t="shared" si="144"/>
        <v>3</v>
      </c>
    </row>
    <row r="1119" spans="1:32" x14ac:dyDescent="0.25">
      <c r="A1119" s="11">
        <v>45904</v>
      </c>
      <c r="B1119" s="25">
        <v>4176589947</v>
      </c>
      <c r="C1119" s="12" t="s">
        <v>7214</v>
      </c>
      <c r="D1119" s="16">
        <f t="shared" si="145"/>
        <v>45904</v>
      </c>
      <c r="G1119" s="13" t="s">
        <v>7599</v>
      </c>
      <c r="I1119" s="13" t="s">
        <v>7600</v>
      </c>
      <c r="J1119" s="13" t="s">
        <v>1813</v>
      </c>
      <c r="K1119" s="13" t="s">
        <v>39</v>
      </c>
      <c r="L1119" s="25" t="str">
        <f>VLOOKUP($K1119,TONG_SL!$A:$D,2,0)</f>
        <v>Chả cốm 300g</v>
      </c>
      <c r="N1119" s="25" t="str">
        <f t="shared" si="146"/>
        <v>K-C6</v>
      </c>
      <c r="Q1119" s="25" t="str">
        <f>VLOOKUP(K1119,TONG_SL!$A:$D,3,0)</f>
        <v>Túi</v>
      </c>
      <c r="R1119" s="54">
        <v>3</v>
      </c>
      <c r="T1119" s="1">
        <f>VLOOKUP(VLOOKUP(G1119,Ma_KH!$A:$R,18,0)&amp;K1119,Gia_MB!$A:$F,6,0)</f>
        <v>74250</v>
      </c>
      <c r="U1119" s="14">
        <f t="shared" si="148"/>
        <v>222750</v>
      </c>
      <c r="W1119" s="64">
        <f t="shared" si="147"/>
        <v>0</v>
      </c>
      <c r="X1119" s="3" t="str">
        <f t="shared" si="149"/>
        <v>8</v>
      </c>
      <c r="Z1119" s="14">
        <f t="shared" si="150"/>
        <v>17820</v>
      </c>
      <c r="AA1119" s="7">
        <f>VLOOKUP(G1119,Ma_KH!$A:$R,14,0)</f>
        <v>60</v>
      </c>
      <c r="AD1119" s="7" t="str">
        <f>IFERROR(VLOOKUP(J1119,'Chuyển Mã'!$B$3:$C$9,2,0),"")</f>
        <v>Hà Nội</v>
      </c>
      <c r="AE1119" s="7" t="str">
        <f t="shared" si="143"/>
        <v>Chả cốm 300g</v>
      </c>
      <c r="AF1119" s="7">
        <f t="shared" si="144"/>
        <v>3</v>
      </c>
    </row>
    <row r="1120" spans="1:32" x14ac:dyDescent="0.25">
      <c r="A1120" s="11">
        <v>45904</v>
      </c>
      <c r="B1120" s="25">
        <v>4176594372</v>
      </c>
      <c r="C1120" s="12" t="s">
        <v>7214</v>
      </c>
      <c r="D1120" s="16">
        <f t="shared" si="145"/>
        <v>45904</v>
      </c>
      <c r="G1120" s="13" t="s">
        <v>7601</v>
      </c>
      <c r="I1120" s="13" t="s">
        <v>7602</v>
      </c>
      <c r="J1120" s="13" t="s">
        <v>1809</v>
      </c>
      <c r="K1120" s="13" t="s">
        <v>30</v>
      </c>
      <c r="L1120" s="25" t="str">
        <f>VLOOKUP($K1120,TONG_SL!$A:$D,2,0)</f>
        <v>Gà muối 500g</v>
      </c>
      <c r="N1120" s="25" t="str">
        <f t="shared" si="146"/>
        <v>K-C6</v>
      </c>
      <c r="Q1120" s="25" t="str">
        <f>VLOOKUP(K1120,TONG_SL!$A:$D,3,0)</f>
        <v>Túi</v>
      </c>
      <c r="R1120" s="54">
        <v>5</v>
      </c>
      <c r="T1120" s="1">
        <f>VLOOKUP(VLOOKUP(G1120,Ma_KH!$A:$R,18,0)&amp;K1120,Gia_MB!$A:$F,6,0)</f>
        <v>111058</v>
      </c>
      <c r="U1120" s="14">
        <f t="shared" si="148"/>
        <v>555290</v>
      </c>
      <c r="W1120" s="64">
        <f t="shared" si="147"/>
        <v>0</v>
      </c>
      <c r="X1120" s="3" t="str">
        <f t="shared" si="149"/>
        <v>8</v>
      </c>
      <c r="Z1120" s="14">
        <f t="shared" si="150"/>
        <v>44423.200000000004</v>
      </c>
      <c r="AA1120" s="7">
        <f>VLOOKUP(G1120,Ma_KH!$A:$R,14,0)</f>
        <v>60</v>
      </c>
      <c r="AD1120" s="7" t="str">
        <f>IFERROR(VLOOKUP(J1120,'Chuyển Mã'!$B$3:$C$9,2,0),"")</f>
        <v>Hà Nội</v>
      </c>
      <c r="AE1120" s="7" t="str">
        <f t="shared" si="143"/>
        <v>Gà muối 500g</v>
      </c>
      <c r="AF1120" s="7">
        <f t="shared" si="144"/>
        <v>5</v>
      </c>
    </row>
    <row r="1121" spans="1:32" x14ac:dyDescent="0.25">
      <c r="A1121" s="11">
        <v>45904</v>
      </c>
      <c r="B1121" s="25">
        <v>4176594372</v>
      </c>
      <c r="C1121" s="12" t="s">
        <v>7214</v>
      </c>
      <c r="D1121" s="16">
        <f t="shared" si="145"/>
        <v>45904</v>
      </c>
      <c r="G1121" s="13" t="s">
        <v>7601</v>
      </c>
      <c r="I1121" s="13" t="s">
        <v>7602</v>
      </c>
      <c r="J1121" s="13" t="s">
        <v>1809</v>
      </c>
      <c r="K1121" s="13" t="s">
        <v>27</v>
      </c>
      <c r="L1121" s="25" t="str">
        <f>VLOOKUP($K1121,TONG_SL!$A:$D,2,0)</f>
        <v>Chân giò heo muối 300g</v>
      </c>
      <c r="N1121" s="25" t="str">
        <f t="shared" si="146"/>
        <v>K-C6</v>
      </c>
      <c r="Q1121" s="25" t="str">
        <f>VLOOKUP(K1121,TONG_SL!$A:$D,3,0)</f>
        <v>Túi</v>
      </c>
      <c r="R1121" s="54">
        <v>5</v>
      </c>
      <c r="T1121" s="1">
        <f>VLOOKUP(VLOOKUP(G1121,Ma_KH!$A:$R,18,0)&amp;K1121,Gia_MB!$A:$F,6,0)</f>
        <v>73431</v>
      </c>
      <c r="U1121" s="14">
        <f t="shared" si="148"/>
        <v>367155</v>
      </c>
      <c r="W1121" s="64">
        <f t="shared" si="147"/>
        <v>0</v>
      </c>
      <c r="X1121" s="3" t="str">
        <f t="shared" si="149"/>
        <v>8</v>
      </c>
      <c r="Z1121" s="14">
        <f t="shared" si="150"/>
        <v>29372.400000000001</v>
      </c>
      <c r="AA1121" s="7">
        <f>VLOOKUP(G1121,Ma_KH!$A:$R,14,0)</f>
        <v>60</v>
      </c>
      <c r="AD1121" s="7" t="str">
        <f>IFERROR(VLOOKUP(J1121,'Chuyển Mã'!$B$3:$C$9,2,0),"")</f>
        <v>Hà Nội</v>
      </c>
      <c r="AE1121" s="7" t="str">
        <f t="shared" si="143"/>
        <v>Chân giò heo muối 300g</v>
      </c>
      <c r="AF1121" s="7">
        <f t="shared" si="144"/>
        <v>5</v>
      </c>
    </row>
    <row r="1122" spans="1:32" x14ac:dyDescent="0.25">
      <c r="A1122" s="11">
        <v>45904</v>
      </c>
      <c r="B1122" s="25">
        <v>4176594372</v>
      </c>
      <c r="C1122" s="12" t="s">
        <v>7214</v>
      </c>
      <c r="D1122" s="16">
        <f t="shared" si="145"/>
        <v>45904</v>
      </c>
      <c r="G1122" s="13" t="s">
        <v>7601</v>
      </c>
      <c r="I1122" s="13" t="s">
        <v>7602</v>
      </c>
      <c r="J1122" s="13" t="s">
        <v>1809</v>
      </c>
      <c r="K1122" s="13" t="s">
        <v>35</v>
      </c>
      <c r="L1122" s="25" t="str">
        <f>VLOOKUP($K1122,TONG_SL!$A:$D,2,0)</f>
        <v>Tai heo muối 200g</v>
      </c>
      <c r="N1122" s="25" t="str">
        <f t="shared" si="146"/>
        <v>K-C6</v>
      </c>
      <c r="Q1122" s="25" t="str">
        <f>VLOOKUP(K1122,TONG_SL!$A:$D,3,0)</f>
        <v>Túi</v>
      </c>
      <c r="R1122" s="54">
        <v>5</v>
      </c>
      <c r="T1122" s="1">
        <f>VLOOKUP(VLOOKUP(G1122,Ma_KH!$A:$R,18,0)&amp;K1122,Gia_MB!$A:$F,6,0)</f>
        <v>55595</v>
      </c>
      <c r="U1122" s="14">
        <f t="shared" si="148"/>
        <v>277975</v>
      </c>
      <c r="W1122" s="64">
        <f t="shared" si="147"/>
        <v>0</v>
      </c>
      <c r="X1122" s="3" t="str">
        <f t="shared" si="149"/>
        <v>8</v>
      </c>
      <c r="Z1122" s="14">
        <f t="shared" si="150"/>
        <v>22238</v>
      </c>
      <c r="AA1122" s="7">
        <f>VLOOKUP(G1122,Ma_KH!$A:$R,14,0)</f>
        <v>60</v>
      </c>
      <c r="AD1122" s="7" t="str">
        <f>IFERROR(VLOOKUP(J1122,'Chuyển Mã'!$B$3:$C$9,2,0),"")</f>
        <v>Hà Nội</v>
      </c>
      <c r="AE1122" s="7" t="str">
        <f t="shared" si="143"/>
        <v>Tai heo muối 200g</v>
      </c>
      <c r="AF1122" s="7">
        <f t="shared" si="144"/>
        <v>5</v>
      </c>
    </row>
    <row r="1123" spans="1:32" x14ac:dyDescent="0.25">
      <c r="A1123" s="11">
        <v>45904</v>
      </c>
      <c r="B1123" s="25">
        <v>4176594372</v>
      </c>
      <c r="C1123" s="12" t="s">
        <v>7214</v>
      </c>
      <c r="D1123" s="16">
        <f t="shared" si="145"/>
        <v>45904</v>
      </c>
      <c r="G1123" s="13" t="s">
        <v>7601</v>
      </c>
      <c r="I1123" s="13" t="s">
        <v>7602</v>
      </c>
      <c r="J1123" s="13" t="s">
        <v>1809</v>
      </c>
      <c r="K1123" s="13" t="s">
        <v>32</v>
      </c>
      <c r="L1123" s="25" t="str">
        <f>VLOOKUP($K1123,TONG_SL!$A:$D,2,0)</f>
        <v>Giò Tai Lưỡi Xào 250</v>
      </c>
      <c r="N1123" s="25" t="str">
        <f t="shared" si="146"/>
        <v>K-C6</v>
      </c>
      <c r="Q1123" s="25" t="str">
        <f>VLOOKUP(K1123,TONG_SL!$A:$D,3,0)</f>
        <v>Túi</v>
      </c>
      <c r="R1123" s="54">
        <v>5</v>
      </c>
      <c r="T1123" s="1">
        <f>VLOOKUP(VLOOKUP(G1123,Ma_KH!$A:$R,18,0)&amp;K1123,Gia_MB!$A:$F,6,0)</f>
        <v>50183</v>
      </c>
      <c r="U1123" s="14">
        <f t="shared" si="148"/>
        <v>250915</v>
      </c>
      <c r="W1123" s="64">
        <f t="shared" si="147"/>
        <v>0</v>
      </c>
      <c r="X1123" s="3" t="str">
        <f t="shared" si="149"/>
        <v>8</v>
      </c>
      <c r="Z1123" s="14">
        <f t="shared" si="150"/>
        <v>20073.2</v>
      </c>
      <c r="AA1123" s="7">
        <f>VLOOKUP(G1123,Ma_KH!$A:$R,14,0)</f>
        <v>60</v>
      </c>
      <c r="AD1123" s="7" t="str">
        <f>IFERROR(VLOOKUP(J1123,'Chuyển Mã'!$B$3:$C$9,2,0),"")</f>
        <v>Hà Nội</v>
      </c>
      <c r="AE1123" s="7" t="str">
        <f t="shared" si="143"/>
        <v>Giò Tai Lưỡi Xào 250</v>
      </c>
      <c r="AF1123" s="7">
        <f t="shared" si="144"/>
        <v>5</v>
      </c>
    </row>
    <row r="1124" spans="1:32" x14ac:dyDescent="0.25">
      <c r="A1124" s="11">
        <v>45904</v>
      </c>
      <c r="B1124" s="25">
        <v>4176594372</v>
      </c>
      <c r="C1124" s="12" t="s">
        <v>7214</v>
      </c>
      <c r="D1124" s="16">
        <f t="shared" si="145"/>
        <v>45904</v>
      </c>
      <c r="G1124" s="13" t="s">
        <v>7601</v>
      </c>
      <c r="I1124" s="13" t="s">
        <v>7602</v>
      </c>
      <c r="J1124" s="13" t="s">
        <v>1809</v>
      </c>
      <c r="K1124" s="13" t="s">
        <v>51</v>
      </c>
      <c r="L1124" s="25" t="str">
        <f>VLOOKUP($K1124,TONG_SL!$A:$D,2,0)</f>
        <v>Mọc Nấm Hương 250g</v>
      </c>
      <c r="N1124" s="25" t="str">
        <f t="shared" si="146"/>
        <v>K-C6</v>
      </c>
      <c r="Q1124" s="25" t="str">
        <f>VLOOKUP(K1124,TONG_SL!$A:$D,3,0)</f>
        <v>Túi</v>
      </c>
      <c r="R1124" s="54">
        <v>5</v>
      </c>
      <c r="T1124" s="1">
        <f>VLOOKUP(VLOOKUP(G1124,Ma_KH!$A:$R,18,0)&amp;K1124,Gia_MB!$A:$F,6,0)</f>
        <v>46000</v>
      </c>
      <c r="U1124" s="14">
        <f t="shared" si="148"/>
        <v>230000</v>
      </c>
      <c r="W1124" s="64">
        <f t="shared" si="147"/>
        <v>0</v>
      </c>
      <c r="X1124" s="3" t="str">
        <f t="shared" si="149"/>
        <v>8</v>
      </c>
      <c r="Z1124" s="14">
        <f t="shared" si="150"/>
        <v>18400</v>
      </c>
      <c r="AA1124" s="7">
        <f>VLOOKUP(G1124,Ma_KH!$A:$R,14,0)</f>
        <v>60</v>
      </c>
      <c r="AD1124" s="7" t="str">
        <f>IFERROR(VLOOKUP(J1124,'Chuyển Mã'!$B$3:$C$9,2,0),"")</f>
        <v>Hà Nội</v>
      </c>
      <c r="AE1124" s="7" t="str">
        <f t="shared" si="143"/>
        <v>Mọc Nấm Hương 250g</v>
      </c>
      <c r="AF1124" s="7">
        <f t="shared" si="144"/>
        <v>5</v>
      </c>
    </row>
    <row r="1125" spans="1:32" x14ac:dyDescent="0.25">
      <c r="A1125" s="11">
        <v>45904</v>
      </c>
      <c r="B1125" s="25">
        <v>4176594372</v>
      </c>
      <c r="C1125" s="12" t="s">
        <v>7214</v>
      </c>
      <c r="D1125" s="16">
        <f t="shared" si="145"/>
        <v>45904</v>
      </c>
      <c r="G1125" s="13" t="s">
        <v>7601</v>
      </c>
      <c r="I1125" s="13" t="s">
        <v>7602</v>
      </c>
      <c r="J1125" s="13" t="s">
        <v>1809</v>
      </c>
      <c r="K1125" s="13" t="s">
        <v>39</v>
      </c>
      <c r="L1125" s="25" t="str">
        <f>VLOOKUP($K1125,TONG_SL!$A:$D,2,0)</f>
        <v>Chả cốm 300g</v>
      </c>
      <c r="N1125" s="25" t="str">
        <f t="shared" si="146"/>
        <v>K-C6</v>
      </c>
      <c r="Q1125" s="25" t="str">
        <f>VLOOKUP(K1125,TONG_SL!$A:$D,3,0)</f>
        <v>Túi</v>
      </c>
      <c r="R1125" s="54">
        <v>5</v>
      </c>
      <c r="T1125" s="1">
        <f>VLOOKUP(VLOOKUP(G1125,Ma_KH!$A:$R,18,0)&amp;K1125,Gia_MB!$A:$F,6,0)</f>
        <v>74250</v>
      </c>
      <c r="U1125" s="14">
        <f t="shared" si="148"/>
        <v>371250</v>
      </c>
      <c r="W1125" s="64">
        <f t="shared" si="147"/>
        <v>0</v>
      </c>
      <c r="X1125" s="3" t="str">
        <f t="shared" si="149"/>
        <v>8</v>
      </c>
      <c r="Z1125" s="14">
        <f t="shared" si="150"/>
        <v>29700</v>
      </c>
      <c r="AA1125" s="7">
        <f>VLOOKUP(G1125,Ma_KH!$A:$R,14,0)</f>
        <v>60</v>
      </c>
      <c r="AD1125" s="7" t="str">
        <f>IFERROR(VLOOKUP(J1125,'Chuyển Mã'!$B$3:$C$9,2,0),"")</f>
        <v>Hà Nội</v>
      </c>
      <c r="AE1125" s="7" t="str">
        <f t="shared" si="143"/>
        <v>Chả cốm 300g</v>
      </c>
      <c r="AF1125" s="7">
        <f t="shared" si="144"/>
        <v>5</v>
      </c>
    </row>
    <row r="1126" spans="1:32" x14ac:dyDescent="0.25">
      <c r="A1126" s="11">
        <v>45904</v>
      </c>
      <c r="B1126" s="25">
        <v>4176342400</v>
      </c>
      <c r="C1126" s="12" t="s">
        <v>7214</v>
      </c>
      <c r="D1126" s="16">
        <f t="shared" si="145"/>
        <v>45904</v>
      </c>
      <c r="G1126" s="13" t="s">
        <v>7603</v>
      </c>
      <c r="I1126" s="13" t="s">
        <v>7604</v>
      </c>
      <c r="J1126" s="13" t="s">
        <v>1809</v>
      </c>
      <c r="K1126" s="13" t="s">
        <v>51</v>
      </c>
      <c r="L1126" s="25" t="str">
        <f>VLOOKUP($K1126,TONG_SL!$A:$D,2,0)</f>
        <v>Mọc Nấm Hương 250g</v>
      </c>
      <c r="N1126" s="25" t="str">
        <f t="shared" si="146"/>
        <v>K-C6</v>
      </c>
      <c r="Q1126" s="25" t="str">
        <f>VLOOKUP(K1126,TONG_SL!$A:$D,3,0)</f>
        <v>Túi</v>
      </c>
      <c r="R1126" s="54">
        <v>5</v>
      </c>
      <c r="T1126" s="1">
        <f>VLOOKUP(VLOOKUP(G1126,Ma_KH!$A:$R,18,0)&amp;K1126,Gia_MB!$A:$F,6,0)</f>
        <v>46000</v>
      </c>
      <c r="U1126" s="14">
        <f t="shared" si="148"/>
        <v>230000</v>
      </c>
      <c r="W1126" s="64">
        <f t="shared" si="147"/>
        <v>0</v>
      </c>
      <c r="X1126" s="3" t="str">
        <f t="shared" si="149"/>
        <v>8</v>
      </c>
      <c r="Z1126" s="14">
        <f t="shared" si="150"/>
        <v>18400</v>
      </c>
      <c r="AA1126" s="7">
        <f>VLOOKUP(G1126,Ma_KH!$A:$R,14,0)</f>
        <v>60</v>
      </c>
      <c r="AD1126" s="7" t="str">
        <f>IFERROR(VLOOKUP(J1126,'Chuyển Mã'!$B$3:$C$9,2,0),"")</f>
        <v>Hà Nội</v>
      </c>
      <c r="AE1126" s="7" t="str">
        <f t="shared" si="143"/>
        <v>Mọc Nấm Hương 250g</v>
      </c>
      <c r="AF1126" s="7">
        <f t="shared" si="144"/>
        <v>5</v>
      </c>
    </row>
    <row r="1127" spans="1:32" x14ac:dyDescent="0.25">
      <c r="A1127" s="11">
        <v>45904</v>
      </c>
      <c r="B1127" s="25">
        <v>4176342400</v>
      </c>
      <c r="C1127" s="12" t="s">
        <v>7214</v>
      </c>
      <c r="D1127" s="16">
        <f t="shared" si="145"/>
        <v>45904</v>
      </c>
      <c r="G1127" s="13" t="s">
        <v>7603</v>
      </c>
      <c r="I1127" s="13" t="s">
        <v>7604</v>
      </c>
      <c r="J1127" s="13" t="s">
        <v>1809</v>
      </c>
      <c r="K1127" s="13" t="s">
        <v>27</v>
      </c>
      <c r="L1127" s="25" t="str">
        <f>VLOOKUP($K1127,TONG_SL!$A:$D,2,0)</f>
        <v>Chân giò heo muối 300g</v>
      </c>
      <c r="N1127" s="25" t="str">
        <f t="shared" si="146"/>
        <v>K-C6</v>
      </c>
      <c r="Q1127" s="25" t="str">
        <f>VLOOKUP(K1127,TONG_SL!$A:$D,3,0)</f>
        <v>Túi</v>
      </c>
      <c r="R1127" s="54">
        <v>5</v>
      </c>
      <c r="T1127" s="1">
        <f>VLOOKUP(VLOOKUP(G1127,Ma_KH!$A:$R,18,0)&amp;K1127,Gia_MB!$A:$F,6,0)</f>
        <v>73431</v>
      </c>
      <c r="U1127" s="14">
        <f t="shared" si="148"/>
        <v>367155</v>
      </c>
      <c r="W1127" s="64">
        <f t="shared" si="147"/>
        <v>0</v>
      </c>
      <c r="X1127" s="3" t="str">
        <f t="shared" si="149"/>
        <v>8</v>
      </c>
      <c r="Z1127" s="14">
        <f t="shared" si="150"/>
        <v>29372.400000000001</v>
      </c>
      <c r="AA1127" s="7">
        <f>VLOOKUP(G1127,Ma_KH!$A:$R,14,0)</f>
        <v>60</v>
      </c>
      <c r="AD1127" s="7" t="str">
        <f>IFERROR(VLOOKUP(J1127,'Chuyển Mã'!$B$3:$C$9,2,0),"")</f>
        <v>Hà Nội</v>
      </c>
      <c r="AE1127" s="7" t="str">
        <f t="shared" si="143"/>
        <v>Chân giò heo muối 300g</v>
      </c>
      <c r="AF1127" s="7">
        <f t="shared" si="144"/>
        <v>5</v>
      </c>
    </row>
    <row r="1128" spans="1:32" x14ac:dyDescent="0.25">
      <c r="A1128" s="11">
        <v>45904</v>
      </c>
      <c r="B1128" s="25">
        <v>4176342400</v>
      </c>
      <c r="C1128" s="12" t="s">
        <v>7214</v>
      </c>
      <c r="D1128" s="16">
        <f t="shared" si="145"/>
        <v>45904</v>
      </c>
      <c r="G1128" s="13" t="s">
        <v>7603</v>
      </c>
      <c r="I1128" s="13" t="s">
        <v>7604</v>
      </c>
      <c r="J1128" s="13" t="s">
        <v>1809</v>
      </c>
      <c r="K1128" s="13" t="s">
        <v>32</v>
      </c>
      <c r="L1128" s="25" t="str">
        <f>VLOOKUP($K1128,TONG_SL!$A:$D,2,0)</f>
        <v>Giò Tai Lưỡi Xào 250</v>
      </c>
      <c r="N1128" s="25" t="str">
        <f t="shared" si="146"/>
        <v>K-C6</v>
      </c>
      <c r="Q1128" s="25" t="str">
        <f>VLOOKUP(K1128,TONG_SL!$A:$D,3,0)</f>
        <v>Túi</v>
      </c>
      <c r="R1128" s="54">
        <v>5</v>
      </c>
      <c r="T1128" s="1">
        <f>VLOOKUP(VLOOKUP(G1128,Ma_KH!$A:$R,18,0)&amp;K1128,Gia_MB!$A:$F,6,0)</f>
        <v>50183</v>
      </c>
      <c r="U1128" s="14">
        <f t="shared" si="148"/>
        <v>250915</v>
      </c>
      <c r="W1128" s="64">
        <f t="shared" si="147"/>
        <v>0</v>
      </c>
      <c r="X1128" s="3" t="str">
        <f t="shared" si="149"/>
        <v>8</v>
      </c>
      <c r="Z1128" s="14">
        <f t="shared" si="150"/>
        <v>20073.2</v>
      </c>
      <c r="AA1128" s="7">
        <f>VLOOKUP(G1128,Ma_KH!$A:$R,14,0)</f>
        <v>60</v>
      </c>
      <c r="AD1128" s="7" t="str">
        <f>IFERROR(VLOOKUP(J1128,'Chuyển Mã'!$B$3:$C$9,2,0),"")</f>
        <v>Hà Nội</v>
      </c>
      <c r="AE1128" s="7" t="str">
        <f t="shared" si="143"/>
        <v>Giò Tai Lưỡi Xào 250</v>
      </c>
      <c r="AF1128" s="7">
        <f t="shared" si="144"/>
        <v>5</v>
      </c>
    </row>
    <row r="1129" spans="1:32" x14ac:dyDescent="0.25">
      <c r="A1129" s="11">
        <v>45904</v>
      </c>
      <c r="B1129" s="25" t="s">
        <v>7220</v>
      </c>
      <c r="C1129" s="12" t="s">
        <v>7214</v>
      </c>
      <c r="D1129" s="16">
        <f t="shared" si="145"/>
        <v>45904</v>
      </c>
      <c r="G1129" s="13" t="s">
        <v>7605</v>
      </c>
      <c r="I1129" s="13" t="s">
        <v>7606</v>
      </c>
      <c r="J1129" s="13" t="s">
        <v>1809</v>
      </c>
      <c r="K1129" s="13" t="s">
        <v>30</v>
      </c>
      <c r="L1129" s="25" t="str">
        <f>VLOOKUP($K1129,TONG_SL!$A:$D,2,0)</f>
        <v>Gà muối 500g</v>
      </c>
      <c r="N1129" s="25" t="str">
        <f t="shared" si="146"/>
        <v>K-C6</v>
      </c>
      <c r="Q1129" s="25" t="str">
        <f>VLOOKUP(K1129,TONG_SL!$A:$D,3,0)</f>
        <v>Túi</v>
      </c>
      <c r="R1129" s="54">
        <v>10</v>
      </c>
      <c r="T1129" s="1">
        <f>VLOOKUP(VLOOKUP(G1129,Ma_KH!$A:$R,18,0)&amp;K1129,Gia_MB!$A:$F,6,0)</f>
        <v>111058</v>
      </c>
      <c r="U1129" s="14">
        <f t="shared" si="148"/>
        <v>1110580</v>
      </c>
      <c r="W1129" s="64">
        <f t="shared" si="147"/>
        <v>0</v>
      </c>
      <c r="X1129" s="3" t="str">
        <f t="shared" si="149"/>
        <v>8</v>
      </c>
      <c r="Z1129" s="14">
        <f t="shared" si="150"/>
        <v>88846.400000000009</v>
      </c>
      <c r="AA1129" s="7">
        <f>VLOOKUP(G1129,Ma_KH!$A:$R,14,0)</f>
        <v>60</v>
      </c>
      <c r="AD1129" s="7" t="str">
        <f>IFERROR(VLOOKUP(J1129,'Chuyển Mã'!$B$3:$C$9,2,0),"")</f>
        <v>Hà Nội</v>
      </c>
      <c r="AE1129" s="7" t="str">
        <f t="shared" si="143"/>
        <v>Gà muối 500g</v>
      </c>
      <c r="AF1129" s="7">
        <f t="shared" si="144"/>
        <v>10</v>
      </c>
    </row>
    <row r="1130" spans="1:32" x14ac:dyDescent="0.25">
      <c r="A1130" s="11">
        <v>45904</v>
      </c>
      <c r="B1130" s="25" t="s">
        <v>7220</v>
      </c>
      <c r="C1130" s="12" t="s">
        <v>7214</v>
      </c>
      <c r="D1130" s="16">
        <f t="shared" si="145"/>
        <v>45904</v>
      </c>
      <c r="G1130" s="13" t="s">
        <v>7605</v>
      </c>
      <c r="I1130" s="13" t="s">
        <v>7606</v>
      </c>
      <c r="J1130" s="13" t="s">
        <v>1809</v>
      </c>
      <c r="K1130" s="13" t="s">
        <v>35</v>
      </c>
      <c r="L1130" s="25" t="str">
        <f>VLOOKUP($K1130,TONG_SL!$A:$D,2,0)</f>
        <v>Tai heo muối 200g</v>
      </c>
      <c r="N1130" s="25" t="str">
        <f t="shared" si="146"/>
        <v>K-C6</v>
      </c>
      <c r="Q1130" s="25" t="str">
        <f>VLOOKUP(K1130,TONG_SL!$A:$D,3,0)</f>
        <v>Túi</v>
      </c>
      <c r="R1130" s="54">
        <v>5</v>
      </c>
      <c r="T1130" s="1">
        <f>VLOOKUP(VLOOKUP(G1130,Ma_KH!$A:$R,18,0)&amp;K1130,Gia_MB!$A:$F,6,0)</f>
        <v>55595</v>
      </c>
      <c r="U1130" s="14">
        <f t="shared" si="148"/>
        <v>277975</v>
      </c>
      <c r="W1130" s="64">
        <f t="shared" si="147"/>
        <v>0</v>
      </c>
      <c r="X1130" s="3" t="str">
        <f t="shared" si="149"/>
        <v>8</v>
      </c>
      <c r="Z1130" s="14">
        <f t="shared" si="150"/>
        <v>22238</v>
      </c>
      <c r="AA1130" s="7">
        <f>VLOOKUP(G1130,Ma_KH!$A:$R,14,0)</f>
        <v>60</v>
      </c>
      <c r="AD1130" s="7" t="str">
        <f>IFERROR(VLOOKUP(J1130,'Chuyển Mã'!$B$3:$C$9,2,0),"")</f>
        <v>Hà Nội</v>
      </c>
      <c r="AE1130" s="7" t="str">
        <f t="shared" si="143"/>
        <v>Tai heo muối 200g</v>
      </c>
      <c r="AF1130" s="7">
        <f t="shared" si="144"/>
        <v>5</v>
      </c>
    </row>
    <row r="1131" spans="1:32" x14ac:dyDescent="0.25">
      <c r="A1131" s="11">
        <v>45904</v>
      </c>
      <c r="B1131" s="25" t="s">
        <v>7220</v>
      </c>
      <c r="C1131" s="12" t="s">
        <v>7214</v>
      </c>
      <c r="D1131" s="16">
        <f t="shared" si="145"/>
        <v>45904</v>
      </c>
      <c r="G1131" s="13" t="s">
        <v>7605</v>
      </c>
      <c r="I1131" s="13" t="s">
        <v>7606</v>
      </c>
      <c r="J1131" s="13" t="s">
        <v>1809</v>
      </c>
      <c r="K1131" s="13" t="s">
        <v>32</v>
      </c>
      <c r="L1131" s="25" t="str">
        <f>VLOOKUP($K1131,TONG_SL!$A:$D,2,0)</f>
        <v>Giò Tai Lưỡi Xào 250</v>
      </c>
      <c r="N1131" s="25" t="str">
        <f t="shared" si="146"/>
        <v>K-C6</v>
      </c>
      <c r="Q1131" s="25" t="str">
        <f>VLOOKUP(K1131,TONG_SL!$A:$D,3,0)</f>
        <v>Túi</v>
      </c>
      <c r="R1131" s="54">
        <v>5</v>
      </c>
      <c r="T1131" s="1">
        <f>VLOOKUP(VLOOKUP(G1131,Ma_KH!$A:$R,18,0)&amp;K1131,Gia_MB!$A:$F,6,0)</f>
        <v>50183</v>
      </c>
      <c r="U1131" s="14">
        <f t="shared" si="148"/>
        <v>250915</v>
      </c>
      <c r="W1131" s="64">
        <f t="shared" si="147"/>
        <v>0</v>
      </c>
      <c r="X1131" s="3" t="str">
        <f t="shared" si="149"/>
        <v>8</v>
      </c>
      <c r="Z1131" s="14">
        <f t="shared" si="150"/>
        <v>20073.2</v>
      </c>
      <c r="AA1131" s="7">
        <f>VLOOKUP(G1131,Ma_KH!$A:$R,14,0)</f>
        <v>60</v>
      </c>
      <c r="AD1131" s="7" t="str">
        <f>IFERROR(VLOOKUP(J1131,'Chuyển Mã'!$B$3:$C$9,2,0),"")</f>
        <v>Hà Nội</v>
      </c>
      <c r="AE1131" s="7" t="str">
        <f t="shared" si="143"/>
        <v>Giò Tai Lưỡi Xào 250</v>
      </c>
      <c r="AF1131" s="7">
        <f t="shared" si="144"/>
        <v>5</v>
      </c>
    </row>
    <row r="1132" spans="1:32" x14ac:dyDescent="0.25">
      <c r="A1132" s="11">
        <v>45904</v>
      </c>
      <c r="B1132" s="25" t="s">
        <v>7220</v>
      </c>
      <c r="C1132" s="12" t="s">
        <v>7214</v>
      </c>
      <c r="D1132" s="16">
        <f t="shared" si="145"/>
        <v>45904</v>
      </c>
      <c r="G1132" s="13" t="s">
        <v>7605</v>
      </c>
      <c r="I1132" s="13" t="s">
        <v>7606</v>
      </c>
      <c r="J1132" s="13" t="s">
        <v>1809</v>
      </c>
      <c r="K1132" s="13" t="s">
        <v>51</v>
      </c>
      <c r="L1132" s="25" t="str">
        <f>VLOOKUP($K1132,TONG_SL!$A:$D,2,0)</f>
        <v>Mọc Nấm Hương 250g</v>
      </c>
      <c r="N1132" s="25" t="str">
        <f t="shared" si="146"/>
        <v>K-C6</v>
      </c>
      <c r="Q1132" s="25" t="str">
        <f>VLOOKUP(K1132,TONG_SL!$A:$D,3,0)</f>
        <v>Túi</v>
      </c>
      <c r="R1132" s="54">
        <v>5</v>
      </c>
      <c r="T1132" s="1">
        <f>VLOOKUP(VLOOKUP(G1132,Ma_KH!$A:$R,18,0)&amp;K1132,Gia_MB!$A:$F,6,0)</f>
        <v>46000</v>
      </c>
      <c r="U1132" s="14">
        <f t="shared" si="148"/>
        <v>230000</v>
      </c>
      <c r="W1132" s="64">
        <f t="shared" si="147"/>
        <v>0</v>
      </c>
      <c r="X1132" s="3" t="str">
        <f t="shared" si="149"/>
        <v>8</v>
      </c>
      <c r="Z1132" s="14">
        <f t="shared" si="150"/>
        <v>18400</v>
      </c>
      <c r="AA1132" s="7">
        <f>VLOOKUP(G1132,Ma_KH!$A:$R,14,0)</f>
        <v>60</v>
      </c>
      <c r="AD1132" s="7" t="str">
        <f>IFERROR(VLOOKUP(J1132,'Chuyển Mã'!$B$3:$C$9,2,0),"")</f>
        <v>Hà Nội</v>
      </c>
      <c r="AE1132" s="7" t="str">
        <f t="shared" si="143"/>
        <v>Mọc Nấm Hương 250g</v>
      </c>
      <c r="AF1132" s="7">
        <f t="shared" si="144"/>
        <v>5</v>
      </c>
    </row>
    <row r="1133" spans="1:32" x14ac:dyDescent="0.25">
      <c r="A1133" s="11">
        <v>45904</v>
      </c>
      <c r="B1133" s="25">
        <v>56478</v>
      </c>
      <c r="C1133" s="12" t="s">
        <v>7214</v>
      </c>
      <c r="D1133" s="16">
        <f t="shared" si="145"/>
        <v>45904</v>
      </c>
      <c r="G1133" s="13" t="s">
        <v>7507</v>
      </c>
      <c r="I1133" s="13" t="s">
        <v>1948</v>
      </c>
      <c r="J1133" s="13" t="s">
        <v>1815</v>
      </c>
      <c r="K1133" s="13" t="s">
        <v>27</v>
      </c>
      <c r="L1133" s="25" t="str">
        <f>VLOOKUP($K1133,TONG_SL!$A:$D,2,0)</f>
        <v>Chân giò heo muối 300g</v>
      </c>
      <c r="N1133" s="25" t="str">
        <f t="shared" si="146"/>
        <v>K-C6</v>
      </c>
      <c r="Q1133" s="25" t="str">
        <f>VLOOKUP(K1133,TONG_SL!$A:$D,3,0)</f>
        <v>Túi</v>
      </c>
      <c r="R1133" s="54">
        <v>15</v>
      </c>
      <c r="T1133" s="1">
        <f>VLOOKUP(VLOOKUP(G1133,Ma_KH!$A:$R,18,0)&amp;K1133,Gia_MB!$A:$F,6,0)</f>
        <v>69759</v>
      </c>
      <c r="U1133" s="14">
        <f t="shared" si="148"/>
        <v>1046385</v>
      </c>
      <c r="W1133" s="64">
        <f t="shared" si="147"/>
        <v>0</v>
      </c>
      <c r="X1133" s="3" t="str">
        <f t="shared" si="149"/>
        <v>8</v>
      </c>
      <c r="Z1133" s="14">
        <f t="shared" si="150"/>
        <v>83710.8</v>
      </c>
      <c r="AA1133" s="7">
        <f>VLOOKUP(G1133,Ma_KH!$A:$R,14,0)</f>
        <v>60</v>
      </c>
      <c r="AD1133" s="7" t="str">
        <f>IFERROR(VLOOKUP(J1133,'Chuyển Mã'!$B$3:$C$9,2,0),"")</f>
        <v>Hà Nội</v>
      </c>
      <c r="AE1133" s="7" t="str">
        <f t="shared" si="143"/>
        <v>Chân giò heo muối 300g</v>
      </c>
      <c r="AF1133" s="7">
        <f t="shared" si="144"/>
        <v>15</v>
      </c>
    </row>
    <row r="1134" spans="1:32" x14ac:dyDescent="0.25">
      <c r="A1134" s="11">
        <v>45904</v>
      </c>
      <c r="B1134" s="25">
        <v>56478</v>
      </c>
      <c r="C1134" s="12" t="s">
        <v>7214</v>
      </c>
      <c r="D1134" s="16">
        <f t="shared" si="145"/>
        <v>45904</v>
      </c>
      <c r="G1134" s="13" t="s">
        <v>7507</v>
      </c>
      <c r="I1134" s="13" t="s">
        <v>1948</v>
      </c>
      <c r="J1134" s="13" t="s">
        <v>1815</v>
      </c>
      <c r="K1134" s="13" t="s">
        <v>30</v>
      </c>
      <c r="L1134" s="25" t="str">
        <f>VLOOKUP($K1134,TONG_SL!$A:$D,2,0)</f>
        <v>Gà muối 500g</v>
      </c>
      <c r="N1134" s="25" t="str">
        <f t="shared" si="146"/>
        <v>K-C6</v>
      </c>
      <c r="Q1134" s="25" t="str">
        <f>VLOOKUP(K1134,TONG_SL!$A:$D,3,0)</f>
        <v>Túi</v>
      </c>
      <c r="R1134" s="54">
        <v>10</v>
      </c>
      <c r="T1134" s="1">
        <f>VLOOKUP(VLOOKUP(G1134,Ma_KH!$A:$R,18,0)&amp;K1134,Gia_MB!$A:$F,6,0)</f>
        <v>105505</v>
      </c>
      <c r="U1134" s="14">
        <f t="shared" si="148"/>
        <v>1055050</v>
      </c>
      <c r="W1134" s="64">
        <f t="shared" si="147"/>
        <v>0</v>
      </c>
      <c r="X1134" s="3" t="str">
        <f t="shared" si="149"/>
        <v>8</v>
      </c>
      <c r="Z1134" s="14">
        <f t="shared" si="150"/>
        <v>84404</v>
      </c>
      <c r="AA1134" s="7">
        <f>VLOOKUP(G1134,Ma_KH!$A:$R,14,0)</f>
        <v>60</v>
      </c>
      <c r="AD1134" s="7" t="str">
        <f>IFERROR(VLOOKUP(J1134,'Chuyển Mã'!$B$3:$C$9,2,0),"")</f>
        <v>Hà Nội</v>
      </c>
      <c r="AE1134" s="7" t="str">
        <f t="shared" si="143"/>
        <v>Gà muối 500g</v>
      </c>
      <c r="AF1134" s="7">
        <f t="shared" si="144"/>
        <v>10</v>
      </c>
    </row>
    <row r="1135" spans="1:32" x14ac:dyDescent="0.25">
      <c r="A1135" s="11">
        <v>45904</v>
      </c>
      <c r="B1135" s="25">
        <v>46923</v>
      </c>
      <c r="C1135" s="12" t="s">
        <v>7214</v>
      </c>
      <c r="D1135" s="16">
        <f t="shared" si="145"/>
        <v>45904</v>
      </c>
      <c r="G1135" s="13" t="s">
        <v>7607</v>
      </c>
      <c r="I1135" s="13" t="s">
        <v>7608</v>
      </c>
      <c r="J1135" s="13" t="s">
        <v>1811</v>
      </c>
      <c r="K1135" s="13" t="s">
        <v>556</v>
      </c>
      <c r="L1135" s="25" t="str">
        <f>VLOOKUP($K1135,TONG_SL!$A:$D,2,0)</f>
        <v>Chân giò heo muối 100g</v>
      </c>
      <c r="N1135" s="25" t="str">
        <f t="shared" si="146"/>
        <v>K-C6</v>
      </c>
      <c r="Q1135" s="25" t="str">
        <f>VLOOKUP(K1135,TONG_SL!$A:$D,3,0)</f>
        <v>Gói</v>
      </c>
      <c r="R1135" s="54">
        <v>20</v>
      </c>
      <c r="T1135" s="1">
        <f>VLOOKUP(VLOOKUP(G1135,Ma_KH!$A:$R,18,0)&amp;K1135,Gia_MB!$A:$F,6,0)</f>
        <v>23076</v>
      </c>
      <c r="U1135" s="14">
        <f t="shared" si="148"/>
        <v>461520</v>
      </c>
      <c r="W1135" s="64">
        <f t="shared" si="147"/>
        <v>0</v>
      </c>
      <c r="X1135" s="3" t="str">
        <f t="shared" si="149"/>
        <v>8</v>
      </c>
      <c r="Z1135" s="14">
        <f t="shared" si="150"/>
        <v>36921.599999999999</v>
      </c>
      <c r="AA1135" s="7">
        <f>VLOOKUP(G1135,Ma_KH!$A:$R,14,0)</f>
        <v>67</v>
      </c>
      <c r="AD1135" s="7" t="str">
        <f>IFERROR(VLOOKUP(J1135,'Chuyển Mã'!$B$3:$C$9,2,0),"")</f>
        <v>Hà Nội</v>
      </c>
      <c r="AE1135" s="7" t="str">
        <f t="shared" si="143"/>
        <v>Chân giò heo muối 100g</v>
      </c>
      <c r="AF1135" s="7">
        <f t="shared" si="144"/>
        <v>20</v>
      </c>
    </row>
    <row r="1136" spans="1:32" x14ac:dyDescent="0.25">
      <c r="A1136" s="11">
        <v>45904</v>
      </c>
      <c r="B1136" s="25">
        <v>46915</v>
      </c>
      <c r="C1136" s="12" t="s">
        <v>7214</v>
      </c>
      <c r="D1136" s="16">
        <f t="shared" si="145"/>
        <v>45904</v>
      </c>
      <c r="G1136" s="13" t="s">
        <v>7607</v>
      </c>
      <c r="I1136" s="13" t="s">
        <v>7609</v>
      </c>
      <c r="J1136" s="13" t="s">
        <v>1815</v>
      </c>
      <c r="K1136" s="13" t="s">
        <v>556</v>
      </c>
      <c r="L1136" s="25" t="str">
        <f>VLOOKUP($K1136,TONG_SL!$A:$D,2,0)</f>
        <v>Chân giò heo muối 100g</v>
      </c>
      <c r="N1136" s="25" t="str">
        <f t="shared" si="146"/>
        <v>K-C6</v>
      </c>
      <c r="Q1136" s="25" t="str">
        <f>VLOOKUP(K1136,TONG_SL!$A:$D,3,0)</f>
        <v>Gói</v>
      </c>
      <c r="R1136" s="54">
        <v>8</v>
      </c>
      <c r="T1136" s="1">
        <f>VLOOKUP(VLOOKUP(G1136,Ma_KH!$A:$R,18,0)&amp;K1136,Gia_MB!$A:$F,6,0)</f>
        <v>23076</v>
      </c>
      <c r="U1136" s="14">
        <f t="shared" si="148"/>
        <v>184608</v>
      </c>
      <c r="W1136" s="64">
        <f t="shared" si="147"/>
        <v>0</v>
      </c>
      <c r="X1136" s="3" t="str">
        <f t="shared" si="149"/>
        <v>8</v>
      </c>
      <c r="Z1136" s="14">
        <f t="shared" si="150"/>
        <v>14768.64</v>
      </c>
      <c r="AA1136" s="7">
        <f>VLOOKUP(G1136,Ma_KH!$A:$R,14,0)</f>
        <v>67</v>
      </c>
      <c r="AD1136" s="7" t="str">
        <f>IFERROR(VLOOKUP(J1136,'Chuyển Mã'!$B$3:$C$9,2,0),"")</f>
        <v>Hà Nội</v>
      </c>
      <c r="AE1136" s="7" t="str">
        <f t="shared" si="143"/>
        <v>Chân giò heo muối 100g</v>
      </c>
      <c r="AF1136" s="7">
        <f t="shared" si="144"/>
        <v>8</v>
      </c>
    </row>
    <row r="1137" spans="1:32" x14ac:dyDescent="0.25">
      <c r="A1137" s="11">
        <v>45904</v>
      </c>
      <c r="B1137" s="25">
        <v>46919</v>
      </c>
      <c r="C1137" s="12" t="s">
        <v>7214</v>
      </c>
      <c r="D1137" s="16">
        <f t="shared" si="145"/>
        <v>45904</v>
      </c>
      <c r="G1137" s="13" t="s">
        <v>7607</v>
      </c>
      <c r="I1137" s="13" t="s">
        <v>7610</v>
      </c>
      <c r="J1137" s="13" t="s">
        <v>1815</v>
      </c>
      <c r="K1137" s="13" t="s">
        <v>556</v>
      </c>
      <c r="L1137" s="25" t="str">
        <f>VLOOKUP($K1137,TONG_SL!$A:$D,2,0)</f>
        <v>Chân giò heo muối 100g</v>
      </c>
      <c r="N1137" s="25" t="str">
        <f t="shared" si="146"/>
        <v>K-C6</v>
      </c>
      <c r="Q1137" s="25" t="str">
        <f>VLOOKUP(K1137,TONG_SL!$A:$D,3,0)</f>
        <v>Gói</v>
      </c>
      <c r="R1137" s="54">
        <v>10</v>
      </c>
      <c r="T1137" s="1">
        <f>VLOOKUP(VLOOKUP(G1137,Ma_KH!$A:$R,18,0)&amp;K1137,Gia_MB!$A:$F,6,0)</f>
        <v>23076</v>
      </c>
      <c r="U1137" s="14">
        <f t="shared" si="148"/>
        <v>230760</v>
      </c>
      <c r="W1137" s="64">
        <f t="shared" si="147"/>
        <v>0</v>
      </c>
      <c r="X1137" s="3" t="str">
        <f t="shared" si="149"/>
        <v>8</v>
      </c>
      <c r="Z1137" s="14">
        <f t="shared" si="150"/>
        <v>18460.8</v>
      </c>
      <c r="AA1137" s="7">
        <f>VLOOKUP(G1137,Ma_KH!$A:$R,14,0)</f>
        <v>67</v>
      </c>
      <c r="AD1137" s="7" t="str">
        <f>IFERROR(VLOOKUP(J1137,'Chuyển Mã'!$B$3:$C$9,2,0),"")</f>
        <v>Hà Nội</v>
      </c>
      <c r="AE1137" s="7" t="str">
        <f t="shared" si="143"/>
        <v>Chân giò heo muối 100g</v>
      </c>
      <c r="AF1137" s="7">
        <f t="shared" si="144"/>
        <v>10</v>
      </c>
    </row>
    <row r="1138" spans="1:32" x14ac:dyDescent="0.25">
      <c r="A1138" s="11">
        <v>45904</v>
      </c>
      <c r="B1138" s="25">
        <v>46917</v>
      </c>
      <c r="C1138" s="12" t="s">
        <v>7214</v>
      </c>
      <c r="D1138" s="16">
        <f t="shared" si="145"/>
        <v>45904</v>
      </c>
      <c r="G1138" s="13" t="s">
        <v>7607</v>
      </c>
      <c r="I1138" s="13" t="s">
        <v>7611</v>
      </c>
      <c r="J1138" s="13" t="s">
        <v>1815</v>
      </c>
      <c r="K1138" s="13" t="s">
        <v>556</v>
      </c>
      <c r="L1138" s="25" t="str">
        <f>VLOOKUP($K1138,TONG_SL!$A:$D,2,0)</f>
        <v>Chân giò heo muối 100g</v>
      </c>
      <c r="N1138" s="25" t="str">
        <f t="shared" si="146"/>
        <v>K-C6</v>
      </c>
      <c r="Q1138" s="25" t="str">
        <f>VLOOKUP(K1138,TONG_SL!$A:$D,3,0)</f>
        <v>Gói</v>
      </c>
      <c r="R1138" s="54">
        <v>10</v>
      </c>
      <c r="T1138" s="1">
        <f>VLOOKUP(VLOOKUP(G1138,Ma_KH!$A:$R,18,0)&amp;K1138,Gia_MB!$A:$F,6,0)</f>
        <v>23076</v>
      </c>
      <c r="U1138" s="14">
        <f t="shared" si="148"/>
        <v>230760</v>
      </c>
      <c r="W1138" s="64">
        <f t="shared" si="147"/>
        <v>0</v>
      </c>
      <c r="X1138" s="3" t="str">
        <f t="shared" si="149"/>
        <v>8</v>
      </c>
      <c r="Z1138" s="14">
        <f t="shared" si="150"/>
        <v>18460.8</v>
      </c>
      <c r="AA1138" s="7">
        <f>VLOOKUP(G1138,Ma_KH!$A:$R,14,0)</f>
        <v>67</v>
      </c>
      <c r="AD1138" s="7" t="str">
        <f>IFERROR(VLOOKUP(J1138,'Chuyển Mã'!$B$3:$C$9,2,0),"")</f>
        <v>Hà Nội</v>
      </c>
      <c r="AE1138" s="7" t="str">
        <f t="shared" si="143"/>
        <v>Chân giò heo muối 100g</v>
      </c>
      <c r="AF1138" s="7">
        <f t="shared" si="144"/>
        <v>10</v>
      </c>
    </row>
    <row r="1139" spans="1:32" x14ac:dyDescent="0.25">
      <c r="A1139" s="11">
        <v>45904</v>
      </c>
      <c r="B1139" s="25">
        <v>46918</v>
      </c>
      <c r="C1139" s="12" t="s">
        <v>7214</v>
      </c>
      <c r="D1139" s="16">
        <f t="shared" si="145"/>
        <v>45904</v>
      </c>
      <c r="G1139" s="13" t="s">
        <v>7607</v>
      </c>
      <c r="I1139" s="13" t="s">
        <v>7612</v>
      </c>
      <c r="J1139" s="13" t="s">
        <v>1815</v>
      </c>
      <c r="K1139" s="13" t="s">
        <v>556</v>
      </c>
      <c r="L1139" s="25" t="str">
        <f>VLOOKUP($K1139,TONG_SL!$A:$D,2,0)</f>
        <v>Chân giò heo muối 100g</v>
      </c>
      <c r="N1139" s="25" t="str">
        <f t="shared" si="146"/>
        <v>K-C6</v>
      </c>
      <c r="Q1139" s="25" t="str">
        <f>VLOOKUP(K1139,TONG_SL!$A:$D,3,0)</f>
        <v>Gói</v>
      </c>
      <c r="R1139" s="54">
        <v>8</v>
      </c>
      <c r="T1139" s="1">
        <f>VLOOKUP(VLOOKUP(G1139,Ma_KH!$A:$R,18,0)&amp;K1139,Gia_MB!$A:$F,6,0)</f>
        <v>23076</v>
      </c>
      <c r="U1139" s="14">
        <f t="shared" si="148"/>
        <v>184608</v>
      </c>
      <c r="W1139" s="64">
        <f t="shared" si="147"/>
        <v>0</v>
      </c>
      <c r="X1139" s="3" t="str">
        <f t="shared" si="149"/>
        <v>8</v>
      </c>
      <c r="Z1139" s="14">
        <f t="shared" si="150"/>
        <v>14768.64</v>
      </c>
      <c r="AA1139" s="7">
        <f>VLOOKUP(G1139,Ma_KH!$A:$R,14,0)</f>
        <v>67</v>
      </c>
      <c r="AD1139" s="7" t="str">
        <f>IFERROR(VLOOKUP(J1139,'Chuyển Mã'!$B$3:$C$9,2,0),"")</f>
        <v>Hà Nội</v>
      </c>
      <c r="AE1139" s="7" t="str">
        <f t="shared" si="143"/>
        <v>Chân giò heo muối 100g</v>
      </c>
      <c r="AF1139" s="7">
        <f t="shared" si="144"/>
        <v>8</v>
      </c>
    </row>
    <row r="1140" spans="1:32" x14ac:dyDescent="0.25">
      <c r="A1140" s="11">
        <v>45904</v>
      </c>
      <c r="B1140" s="25">
        <v>46920</v>
      </c>
      <c r="C1140" s="12" t="s">
        <v>7214</v>
      </c>
      <c r="D1140" s="16">
        <f t="shared" si="145"/>
        <v>45904</v>
      </c>
      <c r="G1140" s="13" t="s">
        <v>7607</v>
      </c>
      <c r="I1140" s="13" t="s">
        <v>7613</v>
      </c>
      <c r="J1140" s="13" t="s">
        <v>1815</v>
      </c>
      <c r="K1140" s="13" t="s">
        <v>556</v>
      </c>
      <c r="L1140" s="25" t="str">
        <f>VLOOKUP($K1140,TONG_SL!$A:$D,2,0)</f>
        <v>Chân giò heo muối 100g</v>
      </c>
      <c r="N1140" s="25" t="str">
        <f t="shared" si="146"/>
        <v>K-C6</v>
      </c>
      <c r="Q1140" s="25" t="str">
        <f>VLOOKUP(K1140,TONG_SL!$A:$D,3,0)</f>
        <v>Gói</v>
      </c>
      <c r="R1140" s="54">
        <v>8</v>
      </c>
      <c r="T1140" s="1">
        <f>VLOOKUP(VLOOKUP(G1140,Ma_KH!$A:$R,18,0)&amp;K1140,Gia_MB!$A:$F,6,0)</f>
        <v>23076</v>
      </c>
      <c r="U1140" s="14">
        <f t="shared" si="148"/>
        <v>184608</v>
      </c>
      <c r="W1140" s="64">
        <f t="shared" si="147"/>
        <v>0</v>
      </c>
      <c r="X1140" s="3" t="str">
        <f t="shared" si="149"/>
        <v>8</v>
      </c>
      <c r="Z1140" s="14">
        <f t="shared" si="150"/>
        <v>14768.64</v>
      </c>
      <c r="AA1140" s="7">
        <f>VLOOKUP(G1140,Ma_KH!$A:$R,14,0)</f>
        <v>67</v>
      </c>
      <c r="AD1140" s="7" t="str">
        <f>IFERROR(VLOOKUP(J1140,'Chuyển Mã'!$B$3:$C$9,2,0),"")</f>
        <v>Hà Nội</v>
      </c>
      <c r="AE1140" s="7" t="str">
        <f t="shared" si="143"/>
        <v>Chân giò heo muối 100g</v>
      </c>
      <c r="AF1140" s="7">
        <f t="shared" si="144"/>
        <v>8</v>
      </c>
    </row>
    <row r="1141" spans="1:32" x14ac:dyDescent="0.25">
      <c r="A1141" s="11">
        <v>45904</v>
      </c>
      <c r="B1141" s="25">
        <v>56559</v>
      </c>
      <c r="C1141" s="12" t="s">
        <v>7214</v>
      </c>
      <c r="D1141" s="16">
        <f t="shared" si="145"/>
        <v>45904</v>
      </c>
      <c r="G1141" s="13" t="s">
        <v>7507</v>
      </c>
      <c r="I1141" s="13" t="s">
        <v>2028</v>
      </c>
      <c r="J1141" s="13" t="s">
        <v>1815</v>
      </c>
      <c r="K1141" s="13" t="s">
        <v>30</v>
      </c>
      <c r="L1141" s="25" t="str">
        <f>VLOOKUP($K1141,TONG_SL!$A:$D,2,0)</f>
        <v>Gà muối 500g</v>
      </c>
      <c r="N1141" s="25" t="str">
        <f t="shared" si="146"/>
        <v>K-C6</v>
      </c>
      <c r="Q1141" s="25" t="str">
        <f>VLOOKUP(K1141,TONG_SL!$A:$D,3,0)</f>
        <v>Túi</v>
      </c>
      <c r="R1141" s="54">
        <v>10</v>
      </c>
      <c r="T1141" s="1">
        <f>VLOOKUP(VLOOKUP(G1141,Ma_KH!$A:$R,18,0)&amp;K1141,Gia_MB!$A:$F,6,0)</f>
        <v>105505</v>
      </c>
      <c r="U1141" s="14">
        <f t="shared" si="148"/>
        <v>1055050</v>
      </c>
      <c r="W1141" s="64">
        <f t="shared" si="147"/>
        <v>0</v>
      </c>
      <c r="X1141" s="3" t="str">
        <f t="shared" si="149"/>
        <v>8</v>
      </c>
      <c r="Z1141" s="14">
        <f t="shared" si="150"/>
        <v>84404</v>
      </c>
      <c r="AA1141" s="7">
        <f>VLOOKUP(G1141,Ma_KH!$A:$R,14,0)</f>
        <v>60</v>
      </c>
      <c r="AD1141" s="7" t="str">
        <f>IFERROR(VLOOKUP(J1141,'Chuyển Mã'!$B$3:$C$9,2,0),"")</f>
        <v>Hà Nội</v>
      </c>
      <c r="AE1141" s="7" t="str">
        <f t="shared" si="143"/>
        <v>Gà muối 500g</v>
      </c>
      <c r="AF1141" s="7">
        <f t="shared" si="144"/>
        <v>10</v>
      </c>
    </row>
    <row r="1142" spans="1:32" x14ac:dyDescent="0.25">
      <c r="A1142" s="11">
        <v>45904</v>
      </c>
      <c r="B1142" s="25">
        <v>56559</v>
      </c>
      <c r="C1142" s="12" t="s">
        <v>7214</v>
      </c>
      <c r="D1142" s="16">
        <f t="shared" si="145"/>
        <v>45904</v>
      </c>
      <c r="G1142" s="13" t="s">
        <v>7507</v>
      </c>
      <c r="I1142" s="13" t="s">
        <v>2028</v>
      </c>
      <c r="J1142" s="13" t="s">
        <v>1815</v>
      </c>
      <c r="K1142" s="13" t="s">
        <v>55</v>
      </c>
      <c r="L1142" s="25" t="str">
        <f>VLOOKUP($K1142,TONG_SL!$A:$D,2,0)</f>
        <v>Gà xì dầu 500g</v>
      </c>
      <c r="N1142" s="25" t="str">
        <f t="shared" si="146"/>
        <v>K-C6</v>
      </c>
      <c r="Q1142" s="25" t="str">
        <f>VLOOKUP(K1142,TONG_SL!$A:$D,3,0)</f>
        <v>Túi</v>
      </c>
      <c r="R1142" s="54">
        <v>5</v>
      </c>
      <c r="T1142" s="1">
        <f>VLOOKUP(VLOOKUP(G1142,Ma_KH!$A:$R,18,0)&amp;K1142,Gia_MB!$A:$F,6,0)</f>
        <v>106026</v>
      </c>
      <c r="U1142" s="14">
        <f t="shared" si="148"/>
        <v>530130</v>
      </c>
      <c r="W1142" s="64">
        <f t="shared" si="147"/>
        <v>0</v>
      </c>
      <c r="X1142" s="3" t="str">
        <f t="shared" si="149"/>
        <v>8</v>
      </c>
      <c r="Z1142" s="14">
        <f t="shared" si="150"/>
        <v>42410.400000000001</v>
      </c>
      <c r="AA1142" s="7">
        <f>VLOOKUP(G1142,Ma_KH!$A:$R,14,0)</f>
        <v>60</v>
      </c>
      <c r="AD1142" s="7" t="str">
        <f>IFERROR(VLOOKUP(J1142,'Chuyển Mã'!$B$3:$C$9,2,0),"")</f>
        <v>Hà Nội</v>
      </c>
      <c r="AE1142" s="7" t="str">
        <f t="shared" si="143"/>
        <v>Gà xì dầu 500g</v>
      </c>
      <c r="AF1142" s="7">
        <f t="shared" si="144"/>
        <v>5</v>
      </c>
    </row>
    <row r="1143" spans="1:32" x14ac:dyDescent="0.25">
      <c r="A1143" s="11">
        <v>45904</v>
      </c>
      <c r="B1143" s="25">
        <v>56489</v>
      </c>
      <c r="C1143" s="12" t="s">
        <v>7214</v>
      </c>
      <c r="D1143" s="16">
        <f t="shared" si="145"/>
        <v>45904</v>
      </c>
      <c r="G1143" s="13" t="s">
        <v>7507</v>
      </c>
      <c r="I1143" s="13" t="s">
        <v>2028</v>
      </c>
      <c r="J1143" s="13" t="s">
        <v>1815</v>
      </c>
      <c r="K1143" s="13" t="s">
        <v>27</v>
      </c>
      <c r="L1143" s="25" t="str">
        <f>VLOOKUP($K1143,TONG_SL!$A:$D,2,0)</f>
        <v>Chân giò heo muối 300g</v>
      </c>
      <c r="N1143" s="25" t="str">
        <f t="shared" si="146"/>
        <v>K-C6</v>
      </c>
      <c r="Q1143" s="25" t="str">
        <f>VLOOKUP(K1143,TONG_SL!$A:$D,3,0)</f>
        <v>Túi</v>
      </c>
      <c r="R1143" s="54">
        <v>5</v>
      </c>
      <c r="T1143" s="1">
        <f>VLOOKUP(VLOOKUP(G1143,Ma_KH!$A:$R,18,0)&amp;K1143,Gia_MB!$A:$F,6,0)</f>
        <v>69759</v>
      </c>
      <c r="U1143" s="14">
        <f t="shared" si="148"/>
        <v>348795</v>
      </c>
      <c r="W1143" s="64">
        <f t="shared" si="147"/>
        <v>0</v>
      </c>
      <c r="X1143" s="3" t="str">
        <f t="shared" si="149"/>
        <v>8</v>
      </c>
      <c r="Z1143" s="14">
        <f t="shared" si="150"/>
        <v>27903.600000000002</v>
      </c>
      <c r="AA1143" s="7">
        <f>VLOOKUP(G1143,Ma_KH!$A:$R,14,0)</f>
        <v>60</v>
      </c>
      <c r="AD1143" s="7" t="str">
        <f>IFERROR(VLOOKUP(J1143,'Chuyển Mã'!$B$3:$C$9,2,0),"")</f>
        <v>Hà Nội</v>
      </c>
      <c r="AE1143" s="7" t="str">
        <f t="shared" si="143"/>
        <v>Chân giò heo muối 300g</v>
      </c>
      <c r="AF1143" s="7">
        <f t="shared" si="144"/>
        <v>5</v>
      </c>
    </row>
    <row r="1144" spans="1:32" x14ac:dyDescent="0.25">
      <c r="A1144" s="11">
        <v>45904</v>
      </c>
      <c r="B1144" s="25">
        <v>56489</v>
      </c>
      <c r="C1144" s="12" t="s">
        <v>7214</v>
      </c>
      <c r="D1144" s="16">
        <f t="shared" si="145"/>
        <v>45904</v>
      </c>
      <c r="G1144" s="13" t="s">
        <v>7507</v>
      </c>
      <c r="I1144" s="13" t="s">
        <v>2028</v>
      </c>
      <c r="J1144" s="13" t="s">
        <v>1815</v>
      </c>
      <c r="K1144" s="13" t="s">
        <v>547</v>
      </c>
      <c r="L1144" s="25" t="str">
        <f>VLOOKUP($K1144,TONG_SL!$A:$D,2,0)</f>
        <v>Chân giò heo muối 500g</v>
      </c>
      <c r="N1144" s="25" t="str">
        <f t="shared" si="146"/>
        <v>K-C6</v>
      </c>
      <c r="Q1144" s="25" t="str">
        <f>VLOOKUP(K1144,TONG_SL!$A:$D,3,0)</f>
        <v>Túi</v>
      </c>
      <c r="R1144" s="54">
        <v>3</v>
      </c>
      <c r="T1144" s="1">
        <f>VLOOKUP(VLOOKUP(G1144,Ma_KH!$A:$R,18,0)&amp;K1144,Gia_MB!$A:$F,6,0)</f>
        <v>113113</v>
      </c>
      <c r="U1144" s="14">
        <f t="shared" si="148"/>
        <v>339339</v>
      </c>
      <c r="W1144" s="64">
        <f t="shared" si="147"/>
        <v>0</v>
      </c>
      <c r="X1144" s="3" t="str">
        <f t="shared" si="149"/>
        <v>8</v>
      </c>
      <c r="Z1144" s="14">
        <f t="shared" si="150"/>
        <v>27147.119999999999</v>
      </c>
      <c r="AA1144" s="7">
        <f>VLOOKUP(G1144,Ma_KH!$A:$R,14,0)</f>
        <v>60</v>
      </c>
      <c r="AD1144" s="7" t="str">
        <f>IFERROR(VLOOKUP(J1144,'Chuyển Mã'!$B$3:$C$9,2,0),"")</f>
        <v>Hà Nội</v>
      </c>
      <c r="AE1144" s="7" t="str">
        <f t="shared" si="143"/>
        <v>Chân giò heo muối 500g</v>
      </c>
      <c r="AF1144" s="7">
        <f t="shared" si="144"/>
        <v>3</v>
      </c>
    </row>
    <row r="1145" spans="1:32" x14ac:dyDescent="0.25">
      <c r="A1145" s="11">
        <v>45904</v>
      </c>
      <c r="B1145" s="25">
        <v>56489</v>
      </c>
      <c r="C1145" s="12" t="s">
        <v>7214</v>
      </c>
      <c r="D1145" s="16">
        <f t="shared" si="145"/>
        <v>45904</v>
      </c>
      <c r="G1145" s="13" t="s">
        <v>7507</v>
      </c>
      <c r="I1145" s="13" t="s">
        <v>2028</v>
      </c>
      <c r="J1145" s="13" t="s">
        <v>1815</v>
      </c>
      <c r="K1145" s="13" t="s">
        <v>35</v>
      </c>
      <c r="L1145" s="25" t="str">
        <f>VLOOKUP($K1145,TONG_SL!$A:$D,2,0)</f>
        <v>Tai heo muối 200g</v>
      </c>
      <c r="N1145" s="25" t="str">
        <f t="shared" si="146"/>
        <v>K-C6</v>
      </c>
      <c r="Q1145" s="25" t="str">
        <f>VLOOKUP(K1145,TONG_SL!$A:$D,3,0)</f>
        <v>Túi</v>
      </c>
      <c r="R1145" s="54">
        <v>5</v>
      </c>
      <c r="T1145" s="1">
        <f>VLOOKUP(VLOOKUP(G1145,Ma_KH!$A:$R,18,0)&amp;K1145,Gia_MB!$A:$F,6,0)</f>
        <v>52815</v>
      </c>
      <c r="U1145" s="14">
        <f t="shared" si="148"/>
        <v>264075</v>
      </c>
      <c r="W1145" s="64">
        <f t="shared" si="147"/>
        <v>0</v>
      </c>
      <c r="X1145" s="3" t="str">
        <f t="shared" si="149"/>
        <v>8</v>
      </c>
      <c r="Z1145" s="14">
        <f t="shared" si="150"/>
        <v>21126</v>
      </c>
      <c r="AA1145" s="7">
        <f>VLOOKUP(G1145,Ma_KH!$A:$R,14,0)</f>
        <v>60</v>
      </c>
      <c r="AD1145" s="7" t="str">
        <f>IFERROR(VLOOKUP(J1145,'Chuyển Mã'!$B$3:$C$9,2,0),"")</f>
        <v>Hà Nội</v>
      </c>
      <c r="AE1145" s="7" t="str">
        <f t="shared" si="143"/>
        <v>Tai heo muối 200g</v>
      </c>
      <c r="AF1145" s="7">
        <f t="shared" si="144"/>
        <v>5</v>
      </c>
    </row>
    <row r="1146" spans="1:32" x14ac:dyDescent="0.25">
      <c r="A1146" s="11">
        <v>45904</v>
      </c>
      <c r="B1146" s="25">
        <v>56489</v>
      </c>
      <c r="C1146" s="12" t="s">
        <v>7214</v>
      </c>
      <c r="D1146" s="16">
        <f t="shared" si="145"/>
        <v>45904</v>
      </c>
      <c r="G1146" s="13" t="s">
        <v>7507</v>
      </c>
      <c r="I1146" s="13" t="s">
        <v>2028</v>
      </c>
      <c r="J1146" s="13" t="s">
        <v>1815</v>
      </c>
      <c r="K1146" s="13" t="s">
        <v>30</v>
      </c>
      <c r="L1146" s="25" t="str">
        <f>VLOOKUP($K1146,TONG_SL!$A:$D,2,0)</f>
        <v>Gà muối 500g</v>
      </c>
      <c r="N1146" s="25" t="str">
        <f t="shared" si="146"/>
        <v>K-C6</v>
      </c>
      <c r="Q1146" s="25" t="str">
        <f>VLOOKUP(K1146,TONG_SL!$A:$D,3,0)</f>
        <v>Túi</v>
      </c>
      <c r="R1146" s="54">
        <v>10</v>
      </c>
      <c r="T1146" s="1">
        <f>VLOOKUP(VLOOKUP(G1146,Ma_KH!$A:$R,18,0)&amp;K1146,Gia_MB!$A:$F,6,0)</f>
        <v>105505</v>
      </c>
      <c r="U1146" s="14">
        <f t="shared" si="148"/>
        <v>1055050</v>
      </c>
      <c r="W1146" s="64">
        <f t="shared" si="147"/>
        <v>0</v>
      </c>
      <c r="X1146" s="3" t="str">
        <f t="shared" si="149"/>
        <v>8</v>
      </c>
      <c r="Z1146" s="14">
        <f t="shared" si="150"/>
        <v>84404</v>
      </c>
      <c r="AA1146" s="7">
        <f>VLOOKUP(G1146,Ma_KH!$A:$R,14,0)</f>
        <v>60</v>
      </c>
      <c r="AD1146" s="7" t="str">
        <f>IFERROR(VLOOKUP(J1146,'Chuyển Mã'!$B$3:$C$9,2,0),"")</f>
        <v>Hà Nội</v>
      </c>
      <c r="AE1146" s="7" t="str">
        <f t="shared" si="143"/>
        <v>Gà muối 500g</v>
      </c>
      <c r="AF1146" s="7">
        <f t="shared" si="144"/>
        <v>10</v>
      </c>
    </row>
    <row r="1147" spans="1:32" x14ac:dyDescent="0.25">
      <c r="A1147" s="11">
        <v>45904</v>
      </c>
      <c r="B1147" s="25">
        <v>56489</v>
      </c>
      <c r="C1147" s="12" t="s">
        <v>7214</v>
      </c>
      <c r="D1147" s="16">
        <f t="shared" si="145"/>
        <v>45904</v>
      </c>
      <c r="G1147" s="13" t="s">
        <v>7507</v>
      </c>
      <c r="I1147" s="13" t="s">
        <v>2028</v>
      </c>
      <c r="J1147" s="13" t="s">
        <v>1815</v>
      </c>
      <c r="K1147" s="13" t="s">
        <v>51</v>
      </c>
      <c r="L1147" s="25" t="str">
        <f>VLOOKUP($K1147,TONG_SL!$A:$D,2,0)</f>
        <v>Mọc Nấm Hương 250g</v>
      </c>
      <c r="N1147" s="25" t="str">
        <f t="shared" si="146"/>
        <v>K-C6</v>
      </c>
      <c r="Q1147" s="25" t="str">
        <f>VLOOKUP(K1147,TONG_SL!$A:$D,3,0)</f>
        <v>Túi</v>
      </c>
      <c r="R1147" s="54">
        <v>15</v>
      </c>
      <c r="T1147" s="1">
        <f>VLOOKUP(VLOOKUP(G1147,Ma_KH!$A:$R,18,0)&amp;K1147,Gia_MB!$A:$F,6,0)</f>
        <v>43700</v>
      </c>
      <c r="U1147" s="14">
        <f t="shared" si="148"/>
        <v>655500</v>
      </c>
      <c r="W1147" s="64">
        <f t="shared" si="147"/>
        <v>0</v>
      </c>
      <c r="X1147" s="3" t="str">
        <f t="shared" si="149"/>
        <v>8</v>
      </c>
      <c r="Z1147" s="14">
        <f t="shared" si="150"/>
        <v>52440</v>
      </c>
      <c r="AA1147" s="7">
        <f>VLOOKUP(G1147,Ma_KH!$A:$R,14,0)</f>
        <v>60</v>
      </c>
      <c r="AD1147" s="7" t="str">
        <f>IFERROR(VLOOKUP(J1147,'Chuyển Mã'!$B$3:$C$9,2,0),"")</f>
        <v>Hà Nội</v>
      </c>
      <c r="AE1147" s="7" t="str">
        <f t="shared" si="143"/>
        <v>Mọc Nấm Hương 250g</v>
      </c>
      <c r="AF1147" s="7">
        <f t="shared" si="144"/>
        <v>15</v>
      </c>
    </row>
    <row r="1148" spans="1:32" x14ac:dyDescent="0.25">
      <c r="A1148" s="11">
        <v>45904</v>
      </c>
      <c r="B1148" s="25">
        <v>56486</v>
      </c>
      <c r="C1148" s="12" t="s">
        <v>7214</v>
      </c>
      <c r="D1148" s="16">
        <f t="shared" si="145"/>
        <v>45904</v>
      </c>
      <c r="G1148" s="13" t="s">
        <v>7507</v>
      </c>
      <c r="I1148" s="13" t="s">
        <v>1996</v>
      </c>
      <c r="J1148" s="13" t="s">
        <v>1815</v>
      </c>
      <c r="K1148" s="13" t="s">
        <v>27</v>
      </c>
      <c r="L1148" s="25" t="str">
        <f>VLOOKUP($K1148,TONG_SL!$A:$D,2,0)</f>
        <v>Chân giò heo muối 300g</v>
      </c>
      <c r="N1148" s="25" t="str">
        <f t="shared" si="146"/>
        <v>K-C6</v>
      </c>
      <c r="Q1148" s="25" t="str">
        <f>VLOOKUP(K1148,TONG_SL!$A:$D,3,0)</f>
        <v>Túi</v>
      </c>
      <c r="R1148" s="54">
        <v>5</v>
      </c>
      <c r="T1148" s="1">
        <f>VLOOKUP(VLOOKUP(G1148,Ma_KH!$A:$R,18,0)&amp;K1148,Gia_MB!$A:$F,6,0)</f>
        <v>69759</v>
      </c>
      <c r="U1148" s="14">
        <f t="shared" si="148"/>
        <v>348795</v>
      </c>
      <c r="W1148" s="64">
        <f t="shared" si="147"/>
        <v>0</v>
      </c>
      <c r="X1148" s="3" t="str">
        <f t="shared" si="149"/>
        <v>8</v>
      </c>
      <c r="Z1148" s="14">
        <f t="shared" si="150"/>
        <v>27903.600000000002</v>
      </c>
      <c r="AA1148" s="7">
        <f>VLOOKUP(G1148,Ma_KH!$A:$R,14,0)</f>
        <v>60</v>
      </c>
      <c r="AD1148" s="7" t="str">
        <f>IFERROR(VLOOKUP(J1148,'Chuyển Mã'!$B$3:$C$9,2,0),"")</f>
        <v>Hà Nội</v>
      </c>
      <c r="AE1148" s="7" t="str">
        <f t="shared" si="143"/>
        <v>Chân giò heo muối 300g</v>
      </c>
      <c r="AF1148" s="7">
        <f t="shared" si="144"/>
        <v>5</v>
      </c>
    </row>
    <row r="1149" spans="1:32" x14ac:dyDescent="0.25">
      <c r="A1149" s="11">
        <v>45904</v>
      </c>
      <c r="B1149" s="25">
        <v>56486</v>
      </c>
      <c r="C1149" s="12" t="s">
        <v>7214</v>
      </c>
      <c r="D1149" s="16">
        <f t="shared" si="145"/>
        <v>45904</v>
      </c>
      <c r="G1149" s="13" t="s">
        <v>7507</v>
      </c>
      <c r="I1149" s="13" t="s">
        <v>1996</v>
      </c>
      <c r="J1149" s="13" t="s">
        <v>1815</v>
      </c>
      <c r="K1149" s="13" t="s">
        <v>547</v>
      </c>
      <c r="L1149" s="25" t="str">
        <f>VLOOKUP($K1149,TONG_SL!$A:$D,2,0)</f>
        <v>Chân giò heo muối 500g</v>
      </c>
      <c r="N1149" s="25" t="str">
        <f t="shared" si="146"/>
        <v>K-C6</v>
      </c>
      <c r="Q1149" s="25" t="str">
        <f>VLOOKUP(K1149,TONG_SL!$A:$D,3,0)</f>
        <v>Túi</v>
      </c>
      <c r="R1149" s="54">
        <v>5</v>
      </c>
      <c r="T1149" s="1">
        <f>VLOOKUP(VLOOKUP(G1149,Ma_KH!$A:$R,18,0)&amp;K1149,Gia_MB!$A:$F,6,0)</f>
        <v>113113</v>
      </c>
      <c r="U1149" s="14">
        <f t="shared" si="148"/>
        <v>565565</v>
      </c>
      <c r="W1149" s="64">
        <f t="shared" si="147"/>
        <v>0</v>
      </c>
      <c r="X1149" s="3" t="str">
        <f t="shared" si="149"/>
        <v>8</v>
      </c>
      <c r="Z1149" s="14">
        <f t="shared" si="150"/>
        <v>45245.200000000004</v>
      </c>
      <c r="AA1149" s="7">
        <f>VLOOKUP(G1149,Ma_KH!$A:$R,14,0)</f>
        <v>60</v>
      </c>
      <c r="AD1149" s="7" t="str">
        <f>IFERROR(VLOOKUP(J1149,'Chuyển Mã'!$B$3:$C$9,2,0),"")</f>
        <v>Hà Nội</v>
      </c>
      <c r="AE1149" s="7" t="str">
        <f t="shared" si="143"/>
        <v>Chân giò heo muối 500g</v>
      </c>
      <c r="AF1149" s="7">
        <f t="shared" si="144"/>
        <v>5</v>
      </c>
    </row>
    <row r="1150" spans="1:32" x14ac:dyDescent="0.25">
      <c r="A1150" s="11">
        <v>45904</v>
      </c>
      <c r="B1150" s="25">
        <v>56486</v>
      </c>
      <c r="C1150" s="12" t="s">
        <v>7214</v>
      </c>
      <c r="D1150" s="16">
        <f t="shared" si="145"/>
        <v>45904</v>
      </c>
      <c r="G1150" s="13" t="s">
        <v>7507</v>
      </c>
      <c r="I1150" s="13" t="s">
        <v>1996</v>
      </c>
      <c r="J1150" s="13" t="s">
        <v>1815</v>
      </c>
      <c r="K1150" s="13" t="s">
        <v>30</v>
      </c>
      <c r="L1150" s="25" t="str">
        <f>VLOOKUP($K1150,TONG_SL!$A:$D,2,0)</f>
        <v>Gà muối 500g</v>
      </c>
      <c r="N1150" s="25" t="str">
        <f t="shared" si="146"/>
        <v>K-C6</v>
      </c>
      <c r="Q1150" s="25" t="str">
        <f>VLOOKUP(K1150,TONG_SL!$A:$D,3,0)</f>
        <v>Túi</v>
      </c>
      <c r="R1150" s="54">
        <v>10</v>
      </c>
      <c r="T1150" s="1">
        <f>VLOOKUP(VLOOKUP(G1150,Ma_KH!$A:$R,18,0)&amp;K1150,Gia_MB!$A:$F,6,0)</f>
        <v>105505</v>
      </c>
      <c r="U1150" s="14">
        <f t="shared" si="148"/>
        <v>1055050</v>
      </c>
      <c r="W1150" s="64">
        <f t="shared" si="147"/>
        <v>0</v>
      </c>
      <c r="X1150" s="3" t="str">
        <f t="shared" si="149"/>
        <v>8</v>
      </c>
      <c r="Z1150" s="14">
        <f t="shared" si="150"/>
        <v>84404</v>
      </c>
      <c r="AA1150" s="7">
        <f>VLOOKUP(G1150,Ma_KH!$A:$R,14,0)</f>
        <v>60</v>
      </c>
      <c r="AD1150" s="7" t="str">
        <f>IFERROR(VLOOKUP(J1150,'Chuyển Mã'!$B$3:$C$9,2,0),"")</f>
        <v>Hà Nội</v>
      </c>
      <c r="AE1150" s="7" t="str">
        <f t="shared" si="143"/>
        <v>Gà muối 500g</v>
      </c>
      <c r="AF1150" s="7">
        <f t="shared" si="144"/>
        <v>10</v>
      </c>
    </row>
    <row r="1151" spans="1:32" x14ac:dyDescent="0.25">
      <c r="A1151" s="11">
        <v>45904</v>
      </c>
      <c r="B1151" s="25">
        <v>56486</v>
      </c>
      <c r="C1151" s="12" t="s">
        <v>7214</v>
      </c>
      <c r="D1151" s="16">
        <f t="shared" si="145"/>
        <v>45904</v>
      </c>
      <c r="G1151" s="13" t="s">
        <v>7507</v>
      </c>
      <c r="I1151" s="13" t="s">
        <v>1996</v>
      </c>
      <c r="J1151" s="13" t="s">
        <v>1815</v>
      </c>
      <c r="K1151" s="13" t="s">
        <v>55</v>
      </c>
      <c r="L1151" s="25" t="str">
        <f>VLOOKUP($K1151,TONG_SL!$A:$D,2,0)</f>
        <v>Gà xì dầu 500g</v>
      </c>
      <c r="N1151" s="25" t="str">
        <f t="shared" si="146"/>
        <v>K-C6</v>
      </c>
      <c r="Q1151" s="25" t="str">
        <f>VLOOKUP(K1151,TONG_SL!$A:$D,3,0)</f>
        <v>Túi</v>
      </c>
      <c r="R1151" s="54">
        <v>5</v>
      </c>
      <c r="T1151" s="1">
        <f>VLOOKUP(VLOOKUP(G1151,Ma_KH!$A:$R,18,0)&amp;K1151,Gia_MB!$A:$F,6,0)</f>
        <v>106026</v>
      </c>
      <c r="U1151" s="14">
        <f t="shared" si="148"/>
        <v>530130</v>
      </c>
      <c r="W1151" s="64">
        <f t="shared" si="147"/>
        <v>0</v>
      </c>
      <c r="X1151" s="3" t="str">
        <f t="shared" si="149"/>
        <v>8</v>
      </c>
      <c r="Z1151" s="14">
        <f t="shared" si="150"/>
        <v>42410.400000000001</v>
      </c>
      <c r="AA1151" s="7">
        <f>VLOOKUP(G1151,Ma_KH!$A:$R,14,0)</f>
        <v>60</v>
      </c>
      <c r="AD1151" s="7" t="str">
        <f>IFERROR(VLOOKUP(J1151,'Chuyển Mã'!$B$3:$C$9,2,0),"")</f>
        <v>Hà Nội</v>
      </c>
      <c r="AE1151" s="7" t="str">
        <f t="shared" si="143"/>
        <v>Gà xì dầu 500g</v>
      </c>
      <c r="AF1151" s="7">
        <f t="shared" si="144"/>
        <v>5</v>
      </c>
    </row>
    <row r="1152" spans="1:32" x14ac:dyDescent="0.25">
      <c r="A1152" s="11">
        <v>45904</v>
      </c>
      <c r="B1152" s="25">
        <v>56481</v>
      </c>
      <c r="C1152" s="12" t="s">
        <v>7214</v>
      </c>
      <c r="D1152" s="16">
        <f t="shared" si="145"/>
        <v>45904</v>
      </c>
      <c r="G1152" s="13" t="s">
        <v>7507</v>
      </c>
      <c r="I1152" s="13" t="s">
        <v>1963</v>
      </c>
      <c r="J1152" s="13" t="s">
        <v>1815</v>
      </c>
      <c r="K1152" s="13" t="s">
        <v>27</v>
      </c>
      <c r="L1152" s="25" t="str">
        <f>VLOOKUP($K1152,TONG_SL!$A:$D,2,0)</f>
        <v>Chân giò heo muối 300g</v>
      </c>
      <c r="N1152" s="25" t="str">
        <f t="shared" si="146"/>
        <v>K-C6</v>
      </c>
      <c r="Q1152" s="25" t="str">
        <f>VLOOKUP(K1152,TONG_SL!$A:$D,3,0)</f>
        <v>Túi</v>
      </c>
      <c r="R1152" s="54">
        <v>5</v>
      </c>
      <c r="T1152" s="1">
        <f>VLOOKUP(VLOOKUP(G1152,Ma_KH!$A:$R,18,0)&amp;K1152,Gia_MB!$A:$F,6,0)</f>
        <v>69759</v>
      </c>
      <c r="U1152" s="14">
        <f t="shared" si="148"/>
        <v>348795</v>
      </c>
      <c r="W1152" s="64">
        <f t="shared" si="147"/>
        <v>0</v>
      </c>
      <c r="X1152" s="3" t="str">
        <f t="shared" si="149"/>
        <v>8</v>
      </c>
      <c r="Z1152" s="14">
        <f t="shared" si="150"/>
        <v>27903.600000000002</v>
      </c>
      <c r="AA1152" s="7">
        <f>VLOOKUP(G1152,Ma_KH!$A:$R,14,0)</f>
        <v>60</v>
      </c>
      <c r="AD1152" s="7" t="str">
        <f>IFERROR(VLOOKUP(J1152,'Chuyển Mã'!$B$3:$C$9,2,0),"")</f>
        <v>Hà Nội</v>
      </c>
      <c r="AE1152" s="7" t="str">
        <f t="shared" si="143"/>
        <v>Chân giò heo muối 300g</v>
      </c>
      <c r="AF1152" s="7">
        <f t="shared" si="144"/>
        <v>5</v>
      </c>
    </row>
    <row r="1153" spans="1:32" x14ac:dyDescent="0.25">
      <c r="A1153" s="11">
        <v>45904</v>
      </c>
      <c r="B1153" s="25">
        <v>56481</v>
      </c>
      <c r="C1153" s="12" t="s">
        <v>7214</v>
      </c>
      <c r="D1153" s="16">
        <f t="shared" si="145"/>
        <v>45904</v>
      </c>
      <c r="G1153" s="13" t="s">
        <v>7507</v>
      </c>
      <c r="I1153" s="13" t="s">
        <v>1963</v>
      </c>
      <c r="J1153" s="13" t="s">
        <v>1815</v>
      </c>
      <c r="K1153" s="13" t="s">
        <v>30</v>
      </c>
      <c r="L1153" s="25" t="str">
        <f>VLOOKUP($K1153,TONG_SL!$A:$D,2,0)</f>
        <v>Gà muối 500g</v>
      </c>
      <c r="N1153" s="25" t="str">
        <f t="shared" si="146"/>
        <v>K-C6</v>
      </c>
      <c r="Q1153" s="25" t="str">
        <f>VLOOKUP(K1153,TONG_SL!$A:$D,3,0)</f>
        <v>Túi</v>
      </c>
      <c r="R1153" s="54">
        <v>5</v>
      </c>
      <c r="T1153" s="1">
        <f>VLOOKUP(VLOOKUP(G1153,Ma_KH!$A:$R,18,0)&amp;K1153,Gia_MB!$A:$F,6,0)</f>
        <v>105505</v>
      </c>
      <c r="U1153" s="14">
        <f t="shared" si="148"/>
        <v>527525</v>
      </c>
      <c r="W1153" s="64">
        <f t="shared" si="147"/>
        <v>0</v>
      </c>
      <c r="X1153" s="3" t="str">
        <f t="shared" si="149"/>
        <v>8</v>
      </c>
      <c r="Z1153" s="14">
        <f t="shared" si="150"/>
        <v>42202</v>
      </c>
      <c r="AA1153" s="7">
        <f>VLOOKUP(G1153,Ma_KH!$A:$R,14,0)</f>
        <v>60</v>
      </c>
      <c r="AD1153" s="7" t="str">
        <f>IFERROR(VLOOKUP(J1153,'Chuyển Mã'!$B$3:$C$9,2,0),"")</f>
        <v>Hà Nội</v>
      </c>
      <c r="AE1153" s="7" t="str">
        <f t="shared" si="143"/>
        <v>Gà muối 500g</v>
      </c>
      <c r="AF1153" s="7">
        <f t="shared" si="144"/>
        <v>5</v>
      </c>
    </row>
    <row r="1154" spans="1:32" x14ac:dyDescent="0.25">
      <c r="A1154" s="11">
        <v>45904</v>
      </c>
      <c r="B1154" s="25">
        <v>56480</v>
      </c>
      <c r="C1154" s="12" t="s">
        <v>7214</v>
      </c>
      <c r="D1154" s="16">
        <f t="shared" si="145"/>
        <v>45904</v>
      </c>
      <c r="G1154" s="13" t="s">
        <v>7507</v>
      </c>
      <c r="I1154" s="13" t="s">
        <v>1914</v>
      </c>
      <c r="J1154" s="13" t="s">
        <v>1815</v>
      </c>
      <c r="K1154" s="13" t="s">
        <v>32</v>
      </c>
      <c r="L1154" s="25" t="str">
        <f>VLOOKUP($K1154,TONG_SL!$A:$D,2,0)</f>
        <v>Giò Tai Lưỡi Xào 250</v>
      </c>
      <c r="N1154" s="25" t="str">
        <f t="shared" si="146"/>
        <v>K-C6</v>
      </c>
      <c r="Q1154" s="25" t="str">
        <f>VLOOKUP(K1154,TONG_SL!$A:$D,3,0)</f>
        <v>Túi</v>
      </c>
      <c r="R1154" s="54">
        <v>10</v>
      </c>
      <c r="T1154" s="1">
        <f>VLOOKUP(VLOOKUP(G1154,Ma_KH!$A:$R,18,0)&amp;K1154,Gia_MB!$A:$F,6,0)</f>
        <v>47673</v>
      </c>
      <c r="U1154" s="14">
        <f t="shared" si="148"/>
        <v>476730</v>
      </c>
      <c r="W1154" s="64">
        <f t="shared" si="147"/>
        <v>0</v>
      </c>
      <c r="X1154" s="3" t="str">
        <f t="shared" si="149"/>
        <v>8</v>
      </c>
      <c r="Z1154" s="14">
        <f t="shared" si="150"/>
        <v>38138.400000000001</v>
      </c>
      <c r="AA1154" s="7">
        <f>VLOOKUP(G1154,Ma_KH!$A:$R,14,0)</f>
        <v>60</v>
      </c>
      <c r="AD1154" s="7" t="str">
        <f>IFERROR(VLOOKUP(J1154,'Chuyển Mã'!$B$3:$C$9,2,0),"")</f>
        <v>Hà Nội</v>
      </c>
      <c r="AE1154" s="7" t="str">
        <f t="shared" si="143"/>
        <v>Giò Tai Lưỡi Xào 250</v>
      </c>
      <c r="AF1154" s="7">
        <f t="shared" si="144"/>
        <v>10</v>
      </c>
    </row>
    <row r="1155" spans="1:32" x14ac:dyDescent="0.25">
      <c r="A1155" s="11">
        <v>45904</v>
      </c>
      <c r="B1155" s="25">
        <v>46914</v>
      </c>
      <c r="C1155" s="12" t="s">
        <v>7214</v>
      </c>
      <c r="D1155" s="16">
        <f t="shared" si="145"/>
        <v>45904</v>
      </c>
      <c r="G1155" s="13" t="s">
        <v>7607</v>
      </c>
      <c r="I1155" s="13" t="s">
        <v>7614</v>
      </c>
      <c r="J1155" s="13" t="s">
        <v>1815</v>
      </c>
      <c r="K1155" s="13" t="s">
        <v>556</v>
      </c>
      <c r="L1155" s="25" t="str">
        <f>VLOOKUP($K1155,TONG_SL!$A:$D,2,0)</f>
        <v>Chân giò heo muối 100g</v>
      </c>
      <c r="N1155" s="25" t="str">
        <f t="shared" si="146"/>
        <v>K-C6</v>
      </c>
      <c r="Q1155" s="25" t="str">
        <f>VLOOKUP(K1155,TONG_SL!$A:$D,3,0)</f>
        <v>Gói</v>
      </c>
      <c r="R1155" s="54">
        <v>10</v>
      </c>
      <c r="T1155" s="1">
        <f>VLOOKUP(VLOOKUP(G1155,Ma_KH!$A:$R,18,0)&amp;K1155,Gia_MB!$A:$F,6,0)</f>
        <v>23076</v>
      </c>
      <c r="U1155" s="14">
        <f t="shared" si="148"/>
        <v>230760</v>
      </c>
      <c r="W1155" s="64">
        <f t="shared" si="147"/>
        <v>0</v>
      </c>
      <c r="X1155" s="3" t="str">
        <f t="shared" si="149"/>
        <v>8</v>
      </c>
      <c r="Z1155" s="14">
        <f t="shared" si="150"/>
        <v>18460.8</v>
      </c>
      <c r="AA1155" s="7">
        <f>VLOOKUP(G1155,Ma_KH!$A:$R,14,0)</f>
        <v>67</v>
      </c>
      <c r="AD1155" s="7" t="str">
        <f>IFERROR(VLOOKUP(J1155,'Chuyển Mã'!$B$3:$C$9,2,0),"")</f>
        <v>Hà Nội</v>
      </c>
      <c r="AE1155" s="7" t="str">
        <f t="shared" ref="AE1155:AE1218" si="151">IFERROR(L1155,"")</f>
        <v>Chân giò heo muối 100g</v>
      </c>
      <c r="AF1155" s="7">
        <f t="shared" ref="AF1155:AF1218" si="152">R1155</f>
        <v>10</v>
      </c>
    </row>
    <row r="1156" spans="1:32" x14ac:dyDescent="0.25">
      <c r="A1156" s="11">
        <v>45904</v>
      </c>
      <c r="B1156" s="25">
        <v>46913</v>
      </c>
      <c r="C1156" s="12" t="s">
        <v>7214</v>
      </c>
      <c r="D1156" s="16">
        <f t="shared" ref="D1156:D1219" si="153">IF(A1156="","",A1156)</f>
        <v>45904</v>
      </c>
      <c r="G1156" s="13" t="s">
        <v>7607</v>
      </c>
      <c r="I1156" s="13" t="s">
        <v>7615</v>
      </c>
      <c r="J1156" s="13" t="s">
        <v>1815</v>
      </c>
      <c r="K1156" s="13" t="s">
        <v>556</v>
      </c>
      <c r="L1156" s="25" t="str">
        <f>VLOOKUP($K1156,TONG_SL!$A:$D,2,0)</f>
        <v>Chân giò heo muối 100g</v>
      </c>
      <c r="N1156" s="25" t="str">
        <f t="shared" si="146"/>
        <v>K-C6</v>
      </c>
      <c r="Q1156" s="25" t="str">
        <f>VLOOKUP(K1156,TONG_SL!$A:$D,3,0)</f>
        <v>Gói</v>
      </c>
      <c r="R1156" s="54">
        <v>20</v>
      </c>
      <c r="T1156" s="1">
        <f>VLOOKUP(VLOOKUP(G1156,Ma_KH!$A:$R,18,0)&amp;K1156,Gia_MB!$A:$F,6,0)</f>
        <v>23076</v>
      </c>
      <c r="U1156" s="14">
        <f t="shared" si="148"/>
        <v>461520</v>
      </c>
      <c r="W1156" s="64">
        <f t="shared" si="147"/>
        <v>0</v>
      </c>
      <c r="X1156" s="3" t="str">
        <f t="shared" si="149"/>
        <v>8</v>
      </c>
      <c r="Z1156" s="14">
        <f t="shared" si="150"/>
        <v>36921.599999999999</v>
      </c>
      <c r="AA1156" s="7">
        <f>VLOOKUP(G1156,Ma_KH!$A:$R,14,0)</f>
        <v>67</v>
      </c>
      <c r="AD1156" s="7" t="str">
        <f>IFERROR(VLOOKUP(J1156,'Chuyển Mã'!$B$3:$C$9,2,0),"")</f>
        <v>Hà Nội</v>
      </c>
      <c r="AE1156" s="7" t="str">
        <f t="shared" si="151"/>
        <v>Chân giò heo muối 100g</v>
      </c>
      <c r="AF1156" s="7">
        <f t="shared" si="152"/>
        <v>20</v>
      </c>
    </row>
    <row r="1157" spans="1:32" x14ac:dyDescent="0.25">
      <c r="A1157" s="11">
        <v>45904</v>
      </c>
      <c r="B1157" s="25">
        <v>56483</v>
      </c>
      <c r="C1157" s="12" t="s">
        <v>7214</v>
      </c>
      <c r="D1157" s="16">
        <f t="shared" si="153"/>
        <v>45904</v>
      </c>
      <c r="G1157" s="13" t="s">
        <v>7507</v>
      </c>
      <c r="I1157" s="13" t="s">
        <v>1975</v>
      </c>
      <c r="J1157" s="13" t="s">
        <v>1815</v>
      </c>
      <c r="K1157" s="13" t="s">
        <v>27</v>
      </c>
      <c r="L1157" s="25" t="str">
        <f>VLOOKUP($K1157,TONG_SL!$A:$D,2,0)</f>
        <v>Chân giò heo muối 300g</v>
      </c>
      <c r="N1157" s="25" t="str">
        <f t="shared" ref="N1157:N1220" si="154">IF($B1157&lt;&gt;"","K-C6","")</f>
        <v>K-C6</v>
      </c>
      <c r="Q1157" s="25" t="str">
        <f>VLOOKUP(K1157,TONG_SL!$A:$D,3,0)</f>
        <v>Túi</v>
      </c>
      <c r="R1157" s="54">
        <v>10</v>
      </c>
      <c r="T1157" s="1">
        <f>VLOOKUP(VLOOKUP(G1157,Ma_KH!$A:$R,18,0)&amp;K1157,Gia_MB!$A:$F,6,0)</f>
        <v>69759</v>
      </c>
      <c r="U1157" s="14">
        <f t="shared" si="148"/>
        <v>697590</v>
      </c>
      <c r="W1157" s="64">
        <f t="shared" ref="W1157:W1220" si="155">U1157*V1157</f>
        <v>0</v>
      </c>
      <c r="X1157" s="3" t="str">
        <f t="shared" si="149"/>
        <v>8</v>
      </c>
      <c r="Z1157" s="14">
        <f t="shared" si="150"/>
        <v>55807.200000000004</v>
      </c>
      <c r="AA1157" s="7">
        <f>VLOOKUP(G1157,Ma_KH!$A:$R,14,0)</f>
        <v>60</v>
      </c>
      <c r="AD1157" s="7" t="str">
        <f>IFERROR(VLOOKUP(J1157,'Chuyển Mã'!$B$3:$C$9,2,0),"")</f>
        <v>Hà Nội</v>
      </c>
      <c r="AE1157" s="7" t="str">
        <f t="shared" si="151"/>
        <v>Chân giò heo muối 300g</v>
      </c>
      <c r="AF1157" s="7">
        <f t="shared" si="152"/>
        <v>10</v>
      </c>
    </row>
    <row r="1158" spans="1:32" x14ac:dyDescent="0.25">
      <c r="A1158" s="11">
        <v>45904</v>
      </c>
      <c r="B1158" s="25">
        <v>56483</v>
      </c>
      <c r="C1158" s="12" t="s">
        <v>7214</v>
      </c>
      <c r="D1158" s="16">
        <f t="shared" si="153"/>
        <v>45904</v>
      </c>
      <c r="G1158" s="13" t="s">
        <v>7507</v>
      </c>
      <c r="I1158" s="13" t="s">
        <v>1975</v>
      </c>
      <c r="J1158" s="13" t="s">
        <v>1815</v>
      </c>
      <c r="K1158" s="13" t="s">
        <v>30</v>
      </c>
      <c r="L1158" s="25" t="str">
        <f>VLOOKUP($K1158,TONG_SL!$A:$D,2,0)</f>
        <v>Gà muối 500g</v>
      </c>
      <c r="N1158" s="25" t="str">
        <f t="shared" si="154"/>
        <v>K-C6</v>
      </c>
      <c r="Q1158" s="25" t="str">
        <f>VLOOKUP(K1158,TONG_SL!$A:$D,3,0)</f>
        <v>Túi</v>
      </c>
      <c r="R1158" s="54">
        <v>10</v>
      </c>
      <c r="T1158" s="1">
        <f>VLOOKUP(VLOOKUP(G1158,Ma_KH!$A:$R,18,0)&amp;K1158,Gia_MB!$A:$F,6,0)</f>
        <v>105505</v>
      </c>
      <c r="U1158" s="14">
        <f t="shared" si="148"/>
        <v>1055050</v>
      </c>
      <c r="W1158" s="64">
        <f t="shared" si="155"/>
        <v>0</v>
      </c>
      <c r="X1158" s="3" t="str">
        <f t="shared" si="149"/>
        <v>8</v>
      </c>
      <c r="Z1158" s="14">
        <f t="shared" si="150"/>
        <v>84404</v>
      </c>
      <c r="AA1158" s="7">
        <f>VLOOKUP(G1158,Ma_KH!$A:$R,14,0)</f>
        <v>60</v>
      </c>
      <c r="AD1158" s="7" t="str">
        <f>IFERROR(VLOOKUP(J1158,'Chuyển Mã'!$B$3:$C$9,2,0),"")</f>
        <v>Hà Nội</v>
      </c>
      <c r="AE1158" s="7" t="str">
        <f t="shared" si="151"/>
        <v>Gà muối 500g</v>
      </c>
      <c r="AF1158" s="7">
        <f t="shared" si="152"/>
        <v>10</v>
      </c>
    </row>
    <row r="1159" spans="1:32" x14ac:dyDescent="0.25">
      <c r="A1159" s="11">
        <v>45904</v>
      </c>
      <c r="B1159" s="25">
        <v>56466</v>
      </c>
      <c r="C1159" s="12" t="s">
        <v>7214</v>
      </c>
      <c r="D1159" s="16">
        <f t="shared" si="153"/>
        <v>45904</v>
      </c>
      <c r="G1159" s="13" t="s">
        <v>7616</v>
      </c>
      <c r="I1159" s="13" t="s">
        <v>7617</v>
      </c>
      <c r="J1159" s="13" t="s">
        <v>1815</v>
      </c>
      <c r="K1159" s="13" t="s">
        <v>568</v>
      </c>
      <c r="L1159" s="25" t="str">
        <f>VLOOKUP($K1159,TONG_SL!$A:$D,2,0)</f>
        <v>Chân gà sả tắc 150g</v>
      </c>
      <c r="N1159" s="25" t="str">
        <f t="shared" si="154"/>
        <v>K-C6</v>
      </c>
      <c r="Q1159" s="25" t="str">
        <f>VLOOKUP(K1159,TONG_SL!$A:$D,3,0)</f>
        <v>Túi</v>
      </c>
      <c r="R1159" s="54">
        <v>3</v>
      </c>
      <c r="T1159" s="1">
        <f>VLOOKUP(VLOOKUP(G1159,Ma_KH!$A:$R,18,0)&amp;K1159,Gia_MB!$A:$F,6,0)</f>
        <v>20250</v>
      </c>
      <c r="U1159" s="14">
        <f t="shared" si="148"/>
        <v>60750</v>
      </c>
      <c r="W1159" s="64">
        <f t="shared" si="155"/>
        <v>0</v>
      </c>
      <c r="X1159" s="3" t="str">
        <f t="shared" si="149"/>
        <v>8</v>
      </c>
      <c r="Z1159" s="14">
        <f t="shared" si="150"/>
        <v>4860</v>
      </c>
      <c r="AA1159" s="7">
        <f>VLOOKUP(G1159,Ma_KH!$A:$R,14,0)</f>
        <v>51</v>
      </c>
      <c r="AD1159" s="7" t="str">
        <f>IFERROR(VLOOKUP(J1159,'Chuyển Mã'!$B$3:$C$9,2,0),"")</f>
        <v>Hà Nội</v>
      </c>
      <c r="AE1159" s="7" t="str">
        <f t="shared" si="151"/>
        <v>Chân gà sả tắc 150g</v>
      </c>
      <c r="AF1159" s="7">
        <f t="shared" si="152"/>
        <v>3</v>
      </c>
    </row>
    <row r="1160" spans="1:32" x14ac:dyDescent="0.25">
      <c r="A1160" s="11">
        <v>45904</v>
      </c>
      <c r="B1160" s="25">
        <v>56466</v>
      </c>
      <c r="C1160" s="12" t="s">
        <v>7214</v>
      </c>
      <c r="D1160" s="16">
        <f t="shared" si="153"/>
        <v>45904</v>
      </c>
      <c r="G1160" s="13" t="s">
        <v>7616</v>
      </c>
      <c r="I1160" s="13" t="s">
        <v>7617</v>
      </c>
      <c r="J1160" s="13" t="s">
        <v>1815</v>
      </c>
      <c r="K1160" s="13" t="s">
        <v>556</v>
      </c>
      <c r="L1160" s="25" t="str">
        <f>VLOOKUP($K1160,TONG_SL!$A:$D,2,0)</f>
        <v>Chân giò heo muối 100g</v>
      </c>
      <c r="N1160" s="25" t="str">
        <f t="shared" si="154"/>
        <v>K-C6</v>
      </c>
      <c r="Q1160" s="25" t="str">
        <f>VLOOKUP(K1160,TONG_SL!$A:$D,3,0)</f>
        <v>Gói</v>
      </c>
      <c r="R1160" s="54">
        <v>10</v>
      </c>
      <c r="T1160" s="1">
        <f>VLOOKUP(VLOOKUP(G1160,Ma_KH!$A:$R,18,0)&amp;K1160,Gia_MB!$A:$F,6,0)</f>
        <v>24549</v>
      </c>
      <c r="U1160" s="14">
        <f t="shared" si="148"/>
        <v>245490</v>
      </c>
      <c r="W1160" s="64">
        <f t="shared" si="155"/>
        <v>0</v>
      </c>
      <c r="X1160" s="3" t="str">
        <f t="shared" si="149"/>
        <v>8</v>
      </c>
      <c r="Z1160" s="14">
        <f t="shared" si="150"/>
        <v>19639.2</v>
      </c>
      <c r="AA1160" s="7">
        <f>VLOOKUP(G1160,Ma_KH!$A:$R,14,0)</f>
        <v>51</v>
      </c>
      <c r="AD1160" s="7" t="str">
        <f>IFERROR(VLOOKUP(J1160,'Chuyển Mã'!$B$3:$C$9,2,0),"")</f>
        <v>Hà Nội</v>
      </c>
      <c r="AE1160" s="7" t="str">
        <f t="shared" si="151"/>
        <v>Chân giò heo muối 100g</v>
      </c>
      <c r="AF1160" s="7">
        <f t="shared" si="152"/>
        <v>10</v>
      </c>
    </row>
    <row r="1161" spans="1:32" x14ac:dyDescent="0.25">
      <c r="A1161" s="11">
        <v>45904</v>
      </c>
      <c r="B1161" s="25">
        <v>56466</v>
      </c>
      <c r="C1161" s="12" t="s">
        <v>7214</v>
      </c>
      <c r="D1161" s="16">
        <f t="shared" si="153"/>
        <v>45904</v>
      </c>
      <c r="G1161" s="13" t="s">
        <v>7616</v>
      </c>
      <c r="I1161" s="13" t="s">
        <v>7617</v>
      </c>
      <c r="J1161" s="13" t="s">
        <v>1815</v>
      </c>
      <c r="K1161" s="13" t="s">
        <v>27</v>
      </c>
      <c r="L1161" s="25" t="str">
        <f>VLOOKUP($K1161,TONG_SL!$A:$D,2,0)</f>
        <v>Chân giò heo muối 300g</v>
      </c>
      <c r="N1161" s="25" t="str">
        <f t="shared" si="154"/>
        <v>K-C6</v>
      </c>
      <c r="Q1161" s="25" t="str">
        <f>VLOOKUP(K1161,TONG_SL!$A:$D,3,0)</f>
        <v>Túi</v>
      </c>
      <c r="R1161" s="54">
        <v>3</v>
      </c>
      <c r="T1161" s="1">
        <f>VLOOKUP(VLOOKUP(G1161,Ma_KH!$A:$R,18,0)&amp;K1161,Gia_MB!$A:$F,6,0)</f>
        <v>73431</v>
      </c>
      <c r="U1161" s="14">
        <f t="shared" si="148"/>
        <v>220293</v>
      </c>
      <c r="W1161" s="64">
        <f t="shared" si="155"/>
        <v>0</v>
      </c>
      <c r="X1161" s="3" t="str">
        <f t="shared" si="149"/>
        <v>8</v>
      </c>
      <c r="Z1161" s="14">
        <f t="shared" si="150"/>
        <v>17623.439999999999</v>
      </c>
      <c r="AA1161" s="7">
        <f>VLOOKUP(G1161,Ma_KH!$A:$R,14,0)</f>
        <v>51</v>
      </c>
      <c r="AD1161" s="7" t="str">
        <f>IFERROR(VLOOKUP(J1161,'Chuyển Mã'!$B$3:$C$9,2,0),"")</f>
        <v>Hà Nội</v>
      </c>
      <c r="AE1161" s="7" t="str">
        <f t="shared" si="151"/>
        <v>Chân giò heo muối 300g</v>
      </c>
      <c r="AF1161" s="7">
        <f t="shared" si="152"/>
        <v>3</v>
      </c>
    </row>
    <row r="1162" spans="1:32" x14ac:dyDescent="0.25">
      <c r="A1162" s="11">
        <v>45904</v>
      </c>
      <c r="B1162" s="25">
        <v>56466</v>
      </c>
      <c r="C1162" s="12" t="s">
        <v>7214</v>
      </c>
      <c r="D1162" s="16">
        <f t="shared" si="153"/>
        <v>45904</v>
      </c>
      <c r="G1162" s="13" t="s">
        <v>7616</v>
      </c>
      <c r="I1162" s="13" t="s">
        <v>7617</v>
      </c>
      <c r="J1162" s="13" t="s">
        <v>1815</v>
      </c>
      <c r="K1162" s="13" t="s">
        <v>30</v>
      </c>
      <c r="L1162" s="25" t="str">
        <f>VLOOKUP($K1162,TONG_SL!$A:$D,2,0)</f>
        <v>Gà muối 500g</v>
      </c>
      <c r="N1162" s="25" t="str">
        <f t="shared" si="154"/>
        <v>K-C6</v>
      </c>
      <c r="Q1162" s="25" t="str">
        <f>VLOOKUP(K1162,TONG_SL!$A:$D,3,0)</f>
        <v>Túi</v>
      </c>
      <c r="R1162" s="54">
        <v>3</v>
      </c>
      <c r="T1162" s="1">
        <f>VLOOKUP(VLOOKUP(G1162,Ma_KH!$A:$R,18,0)&amp;K1162,Gia_MB!$A:$F,6,0)</f>
        <v>111058</v>
      </c>
      <c r="U1162" s="14">
        <f t="shared" si="148"/>
        <v>333174</v>
      </c>
      <c r="W1162" s="64">
        <f t="shared" si="155"/>
        <v>0</v>
      </c>
      <c r="X1162" s="3" t="str">
        <f t="shared" si="149"/>
        <v>8</v>
      </c>
      <c r="Z1162" s="14">
        <f t="shared" si="150"/>
        <v>26653.920000000002</v>
      </c>
      <c r="AA1162" s="7">
        <f>VLOOKUP(G1162,Ma_KH!$A:$R,14,0)</f>
        <v>51</v>
      </c>
      <c r="AD1162" s="7" t="str">
        <f>IFERROR(VLOOKUP(J1162,'Chuyển Mã'!$B$3:$C$9,2,0),"")</f>
        <v>Hà Nội</v>
      </c>
      <c r="AE1162" s="7" t="str">
        <f t="shared" si="151"/>
        <v>Gà muối 500g</v>
      </c>
      <c r="AF1162" s="7">
        <f t="shared" si="152"/>
        <v>3</v>
      </c>
    </row>
    <row r="1163" spans="1:32" x14ac:dyDescent="0.25">
      <c r="A1163" s="11">
        <v>45904</v>
      </c>
      <c r="B1163" s="25">
        <v>4176429682</v>
      </c>
      <c r="C1163" s="12" t="s">
        <v>7214</v>
      </c>
      <c r="D1163" s="16">
        <f t="shared" si="153"/>
        <v>45904</v>
      </c>
      <c r="G1163" s="13" t="s">
        <v>7618</v>
      </c>
      <c r="I1163" s="13" t="s">
        <v>7619</v>
      </c>
      <c r="J1163" s="13" t="s">
        <v>1809</v>
      </c>
      <c r="K1163" s="13" t="s">
        <v>55</v>
      </c>
      <c r="L1163" s="25" t="str">
        <f>VLOOKUP($K1163,TONG_SL!$A:$D,2,0)</f>
        <v>Gà xì dầu 500g</v>
      </c>
      <c r="N1163" s="25" t="str">
        <f t="shared" si="154"/>
        <v>K-C6</v>
      </c>
      <c r="Q1163" s="25" t="str">
        <f>VLOOKUP(K1163,TONG_SL!$A:$D,3,0)</f>
        <v>Túi</v>
      </c>
      <c r="R1163" s="54">
        <v>10</v>
      </c>
      <c r="T1163" s="1">
        <f>VLOOKUP(VLOOKUP(G1163,Ma_KH!$A:$R,18,0)&amp;K1163,Gia_MB!$A:$F,6,0)</f>
        <v>111606</v>
      </c>
      <c r="U1163" s="14">
        <f t="shared" si="148"/>
        <v>1116060</v>
      </c>
      <c r="W1163" s="64">
        <f t="shared" si="155"/>
        <v>0</v>
      </c>
      <c r="X1163" s="3" t="str">
        <f t="shared" si="149"/>
        <v>8</v>
      </c>
      <c r="Z1163" s="14">
        <f t="shared" si="150"/>
        <v>89284.800000000003</v>
      </c>
      <c r="AA1163" s="7">
        <f>VLOOKUP(G1163,Ma_KH!$A:$R,14,0)</f>
        <v>60</v>
      </c>
      <c r="AD1163" s="7" t="str">
        <f>IFERROR(VLOOKUP(J1163,'Chuyển Mã'!$B$3:$C$9,2,0),"")</f>
        <v>Hà Nội</v>
      </c>
      <c r="AE1163" s="7" t="str">
        <f t="shared" si="151"/>
        <v>Gà xì dầu 500g</v>
      </c>
      <c r="AF1163" s="7">
        <f t="shared" si="152"/>
        <v>10</v>
      </c>
    </row>
    <row r="1164" spans="1:32" x14ac:dyDescent="0.25">
      <c r="A1164" s="11">
        <v>45904</v>
      </c>
      <c r="B1164" s="25">
        <v>4176429682</v>
      </c>
      <c r="C1164" s="12" t="s">
        <v>7214</v>
      </c>
      <c r="D1164" s="16">
        <f t="shared" si="153"/>
        <v>45904</v>
      </c>
      <c r="G1164" s="13" t="s">
        <v>7618</v>
      </c>
      <c r="I1164" s="13" t="s">
        <v>7619</v>
      </c>
      <c r="J1164" s="13" t="s">
        <v>1809</v>
      </c>
      <c r="K1164" s="13" t="s">
        <v>32</v>
      </c>
      <c r="L1164" s="25" t="str">
        <f>VLOOKUP($K1164,TONG_SL!$A:$D,2,0)</f>
        <v>Giò Tai Lưỡi Xào 250</v>
      </c>
      <c r="N1164" s="25" t="str">
        <f t="shared" si="154"/>
        <v>K-C6</v>
      </c>
      <c r="Q1164" s="25" t="str">
        <f>VLOOKUP(K1164,TONG_SL!$A:$D,3,0)</f>
        <v>Túi</v>
      </c>
      <c r="R1164" s="54">
        <v>10</v>
      </c>
      <c r="T1164" s="1">
        <f>VLOOKUP(VLOOKUP(G1164,Ma_KH!$A:$R,18,0)&amp;K1164,Gia_MB!$A:$F,6,0)</f>
        <v>50183</v>
      </c>
      <c r="U1164" s="14">
        <f t="shared" si="148"/>
        <v>501830</v>
      </c>
      <c r="W1164" s="64">
        <f t="shared" si="155"/>
        <v>0</v>
      </c>
      <c r="X1164" s="3" t="str">
        <f t="shared" si="149"/>
        <v>8</v>
      </c>
      <c r="Z1164" s="14">
        <f t="shared" si="150"/>
        <v>40146.400000000001</v>
      </c>
      <c r="AA1164" s="7">
        <f>VLOOKUP(G1164,Ma_KH!$A:$R,14,0)</f>
        <v>60</v>
      </c>
      <c r="AD1164" s="7" t="str">
        <f>IFERROR(VLOOKUP(J1164,'Chuyển Mã'!$B$3:$C$9,2,0),"")</f>
        <v>Hà Nội</v>
      </c>
      <c r="AE1164" s="7" t="str">
        <f t="shared" si="151"/>
        <v>Giò Tai Lưỡi Xào 250</v>
      </c>
      <c r="AF1164" s="7">
        <f t="shared" si="152"/>
        <v>10</v>
      </c>
    </row>
    <row r="1165" spans="1:32" x14ac:dyDescent="0.25">
      <c r="A1165" s="11">
        <v>45904</v>
      </c>
      <c r="B1165" s="25">
        <v>4176429682</v>
      </c>
      <c r="C1165" s="12" t="s">
        <v>7214</v>
      </c>
      <c r="D1165" s="16">
        <f t="shared" si="153"/>
        <v>45904</v>
      </c>
      <c r="G1165" s="13" t="s">
        <v>7618</v>
      </c>
      <c r="I1165" s="13" t="s">
        <v>7619</v>
      </c>
      <c r="J1165" s="13" t="s">
        <v>1809</v>
      </c>
      <c r="K1165" s="13" t="s">
        <v>27</v>
      </c>
      <c r="L1165" s="25" t="str">
        <f>VLOOKUP($K1165,TONG_SL!$A:$D,2,0)</f>
        <v>Chân giò heo muối 300g</v>
      </c>
      <c r="N1165" s="25" t="str">
        <f t="shared" si="154"/>
        <v>K-C6</v>
      </c>
      <c r="Q1165" s="25" t="str">
        <f>VLOOKUP(K1165,TONG_SL!$A:$D,3,0)</f>
        <v>Túi</v>
      </c>
      <c r="R1165" s="54">
        <v>20</v>
      </c>
      <c r="T1165" s="1">
        <f>VLOOKUP(VLOOKUP(G1165,Ma_KH!$A:$R,18,0)&amp;K1165,Gia_MB!$A:$F,6,0)</f>
        <v>73431</v>
      </c>
      <c r="U1165" s="14">
        <f t="shared" si="148"/>
        <v>1468620</v>
      </c>
      <c r="W1165" s="64">
        <f t="shared" si="155"/>
        <v>0</v>
      </c>
      <c r="X1165" s="3" t="str">
        <f t="shared" si="149"/>
        <v>8</v>
      </c>
      <c r="Z1165" s="14">
        <f t="shared" si="150"/>
        <v>117489.60000000001</v>
      </c>
      <c r="AA1165" s="7">
        <f>VLOOKUP(G1165,Ma_KH!$A:$R,14,0)</f>
        <v>60</v>
      </c>
      <c r="AD1165" s="7" t="str">
        <f>IFERROR(VLOOKUP(J1165,'Chuyển Mã'!$B$3:$C$9,2,0),"")</f>
        <v>Hà Nội</v>
      </c>
      <c r="AE1165" s="7" t="str">
        <f t="shared" si="151"/>
        <v>Chân giò heo muối 300g</v>
      </c>
      <c r="AF1165" s="7">
        <f t="shared" si="152"/>
        <v>20</v>
      </c>
    </row>
    <row r="1166" spans="1:32" x14ac:dyDescent="0.25">
      <c r="A1166" s="11">
        <v>45904</v>
      </c>
      <c r="B1166" s="25">
        <v>4176429682</v>
      </c>
      <c r="C1166" s="12" t="s">
        <v>7214</v>
      </c>
      <c r="D1166" s="16">
        <f t="shared" si="153"/>
        <v>45904</v>
      </c>
      <c r="G1166" s="13" t="s">
        <v>7618</v>
      </c>
      <c r="I1166" s="13" t="s">
        <v>7619</v>
      </c>
      <c r="J1166" s="13" t="s">
        <v>1809</v>
      </c>
      <c r="K1166" s="13" t="s">
        <v>30</v>
      </c>
      <c r="L1166" s="25" t="str">
        <f>VLOOKUP($K1166,TONG_SL!$A:$D,2,0)</f>
        <v>Gà muối 500g</v>
      </c>
      <c r="N1166" s="25" t="str">
        <f t="shared" si="154"/>
        <v>K-C6</v>
      </c>
      <c r="Q1166" s="25" t="str">
        <f>VLOOKUP(K1166,TONG_SL!$A:$D,3,0)</f>
        <v>Túi</v>
      </c>
      <c r="R1166" s="54">
        <v>10</v>
      </c>
      <c r="T1166" s="1">
        <f>VLOOKUP(VLOOKUP(G1166,Ma_KH!$A:$R,18,0)&amp;K1166,Gia_MB!$A:$F,6,0)</f>
        <v>111058</v>
      </c>
      <c r="U1166" s="14">
        <f t="shared" ref="U1166:U1229" si="156">T1166*R1166</f>
        <v>1110580</v>
      </c>
      <c r="W1166" s="64">
        <f t="shared" si="155"/>
        <v>0</v>
      </c>
      <c r="X1166" s="3" t="str">
        <f t="shared" ref="X1166:X1229" si="157">IF(B1166&lt;&gt;"","8","0")</f>
        <v>8</v>
      </c>
      <c r="Z1166" s="14">
        <f t="shared" ref="Z1166:Z1229" si="158">U1166*X1166%</f>
        <v>88846.400000000009</v>
      </c>
      <c r="AA1166" s="7">
        <f>VLOOKUP(G1166,Ma_KH!$A:$R,14,0)</f>
        <v>60</v>
      </c>
      <c r="AD1166" s="7" t="str">
        <f>IFERROR(VLOOKUP(J1166,'Chuyển Mã'!$B$3:$C$9,2,0),"")</f>
        <v>Hà Nội</v>
      </c>
      <c r="AE1166" s="7" t="str">
        <f t="shared" si="151"/>
        <v>Gà muối 500g</v>
      </c>
      <c r="AF1166" s="7">
        <f t="shared" si="152"/>
        <v>10</v>
      </c>
    </row>
    <row r="1167" spans="1:32" x14ac:dyDescent="0.25">
      <c r="A1167" s="11">
        <v>45904</v>
      </c>
      <c r="B1167" s="25" t="s">
        <v>7221</v>
      </c>
      <c r="C1167" s="12" t="s">
        <v>7214</v>
      </c>
      <c r="D1167" s="16">
        <f t="shared" si="153"/>
        <v>45904</v>
      </c>
      <c r="G1167" s="13" t="s">
        <v>7464</v>
      </c>
      <c r="I1167" s="13" t="s">
        <v>7620</v>
      </c>
      <c r="J1167" s="13" t="s">
        <v>1809</v>
      </c>
      <c r="K1167" s="13" t="s">
        <v>27</v>
      </c>
      <c r="L1167" s="25" t="str">
        <f>VLOOKUP($K1167,TONG_SL!$A:$D,2,0)</f>
        <v>Chân giò heo muối 300g</v>
      </c>
      <c r="N1167" s="25" t="str">
        <f t="shared" si="154"/>
        <v>K-C6</v>
      </c>
      <c r="Q1167" s="25" t="str">
        <f>VLOOKUP(K1167,TONG_SL!$A:$D,3,0)</f>
        <v>Túi</v>
      </c>
      <c r="R1167" s="54">
        <v>7</v>
      </c>
      <c r="T1167" s="1">
        <f>VLOOKUP(VLOOKUP(G1167,Ma_KH!$A:$R,18,0)&amp;K1167,Gia_MB!$A:$F,6,0)</f>
        <v>73431</v>
      </c>
      <c r="U1167" s="14">
        <f t="shared" si="156"/>
        <v>514017</v>
      </c>
      <c r="W1167" s="64">
        <f t="shared" si="155"/>
        <v>0</v>
      </c>
      <c r="X1167" s="3" t="str">
        <f t="shared" si="157"/>
        <v>8</v>
      </c>
      <c r="Z1167" s="14">
        <f t="shared" si="158"/>
        <v>41121.360000000001</v>
      </c>
      <c r="AA1167" s="7">
        <f>VLOOKUP(G1167,Ma_KH!$A:$R,14,0)</f>
        <v>60</v>
      </c>
      <c r="AD1167" s="7" t="str">
        <f>IFERROR(VLOOKUP(J1167,'Chuyển Mã'!$B$3:$C$9,2,0),"")</f>
        <v>Hà Nội</v>
      </c>
      <c r="AE1167" s="7" t="str">
        <f t="shared" si="151"/>
        <v>Chân giò heo muối 300g</v>
      </c>
      <c r="AF1167" s="7">
        <f t="shared" si="152"/>
        <v>7</v>
      </c>
    </row>
    <row r="1168" spans="1:32" x14ac:dyDescent="0.25">
      <c r="A1168" s="11">
        <v>45904</v>
      </c>
      <c r="B1168" s="25" t="s">
        <v>7221</v>
      </c>
      <c r="C1168" s="12" t="s">
        <v>7214</v>
      </c>
      <c r="D1168" s="16">
        <f t="shared" si="153"/>
        <v>45904</v>
      </c>
      <c r="G1168" s="13" t="s">
        <v>7464</v>
      </c>
      <c r="I1168" s="13" t="s">
        <v>7620</v>
      </c>
      <c r="J1168" s="13" t="s">
        <v>1809</v>
      </c>
      <c r="K1168" s="13" t="s">
        <v>32</v>
      </c>
      <c r="L1168" s="25" t="str">
        <f>VLOOKUP($K1168,TONG_SL!$A:$D,2,0)</f>
        <v>Giò Tai Lưỡi Xào 250</v>
      </c>
      <c r="N1168" s="25" t="str">
        <f t="shared" si="154"/>
        <v>K-C6</v>
      </c>
      <c r="Q1168" s="25" t="str">
        <f>VLOOKUP(K1168,TONG_SL!$A:$D,3,0)</f>
        <v>Túi</v>
      </c>
      <c r="R1168" s="54">
        <v>3</v>
      </c>
      <c r="T1168" s="1">
        <f>VLOOKUP(VLOOKUP(G1168,Ma_KH!$A:$R,18,0)&amp;K1168,Gia_MB!$A:$F,6,0)</f>
        <v>50183</v>
      </c>
      <c r="U1168" s="14">
        <f t="shared" si="156"/>
        <v>150549</v>
      </c>
      <c r="W1168" s="64">
        <f t="shared" si="155"/>
        <v>0</v>
      </c>
      <c r="X1168" s="3" t="str">
        <f t="shared" si="157"/>
        <v>8</v>
      </c>
      <c r="Z1168" s="14">
        <f t="shared" si="158"/>
        <v>12043.92</v>
      </c>
      <c r="AA1168" s="7">
        <f>VLOOKUP(G1168,Ma_KH!$A:$R,14,0)</f>
        <v>60</v>
      </c>
      <c r="AD1168" s="7" t="str">
        <f>IFERROR(VLOOKUP(J1168,'Chuyển Mã'!$B$3:$C$9,2,0),"")</f>
        <v>Hà Nội</v>
      </c>
      <c r="AE1168" s="7" t="str">
        <f t="shared" si="151"/>
        <v>Giò Tai Lưỡi Xào 250</v>
      </c>
      <c r="AF1168" s="7">
        <f t="shared" si="152"/>
        <v>3</v>
      </c>
    </row>
    <row r="1169" spans="1:32" x14ac:dyDescent="0.25">
      <c r="A1169" s="11">
        <v>45904</v>
      </c>
      <c r="B1169" s="25" t="s">
        <v>7222</v>
      </c>
      <c r="C1169" s="12" t="s">
        <v>7214</v>
      </c>
      <c r="D1169" s="16">
        <f t="shared" si="153"/>
        <v>45904</v>
      </c>
      <c r="G1169" s="13" t="s">
        <v>7621</v>
      </c>
      <c r="I1169" s="13" t="s">
        <v>7622</v>
      </c>
      <c r="J1169" s="13" t="s">
        <v>1809</v>
      </c>
      <c r="K1169" s="13" t="s">
        <v>30</v>
      </c>
      <c r="L1169" s="25" t="str">
        <f>VLOOKUP($K1169,TONG_SL!$A:$D,2,0)</f>
        <v>Gà muối 500g</v>
      </c>
      <c r="N1169" s="25" t="str">
        <f t="shared" si="154"/>
        <v>K-C6</v>
      </c>
      <c r="Q1169" s="25" t="str">
        <f>VLOOKUP(K1169,TONG_SL!$A:$D,3,0)</f>
        <v>Túi</v>
      </c>
      <c r="R1169" s="54">
        <v>4</v>
      </c>
      <c r="T1169" s="1">
        <f>VLOOKUP(VLOOKUP(G1169,Ma_KH!$A:$R,18,0)&amp;K1169,Gia_MB!$A:$F,6,0)</f>
        <v>111058</v>
      </c>
      <c r="U1169" s="14">
        <f t="shared" si="156"/>
        <v>444232</v>
      </c>
      <c r="W1169" s="64">
        <f t="shared" si="155"/>
        <v>0</v>
      </c>
      <c r="X1169" s="3" t="str">
        <f t="shared" si="157"/>
        <v>8</v>
      </c>
      <c r="Z1169" s="14">
        <f t="shared" si="158"/>
        <v>35538.559999999998</v>
      </c>
      <c r="AA1169" s="7">
        <f>VLOOKUP(G1169,Ma_KH!$A:$R,14,0)</f>
        <v>60</v>
      </c>
      <c r="AD1169" s="7" t="str">
        <f>IFERROR(VLOOKUP(J1169,'Chuyển Mã'!$B$3:$C$9,2,0),"")</f>
        <v>Hà Nội</v>
      </c>
      <c r="AE1169" s="7" t="str">
        <f t="shared" si="151"/>
        <v>Gà muối 500g</v>
      </c>
      <c r="AF1169" s="7">
        <f t="shared" si="152"/>
        <v>4</v>
      </c>
    </row>
    <row r="1170" spans="1:32" x14ac:dyDescent="0.25">
      <c r="A1170" s="11">
        <v>45904</v>
      </c>
      <c r="B1170" s="25" t="s">
        <v>7222</v>
      </c>
      <c r="C1170" s="12" t="s">
        <v>7214</v>
      </c>
      <c r="D1170" s="16">
        <f t="shared" si="153"/>
        <v>45904</v>
      </c>
      <c r="G1170" s="13" t="s">
        <v>7621</v>
      </c>
      <c r="I1170" s="13" t="s">
        <v>7622</v>
      </c>
      <c r="J1170" s="13" t="s">
        <v>1809</v>
      </c>
      <c r="K1170" s="13" t="s">
        <v>27</v>
      </c>
      <c r="L1170" s="25" t="str">
        <f>VLOOKUP($K1170,TONG_SL!$A:$D,2,0)</f>
        <v>Chân giò heo muối 300g</v>
      </c>
      <c r="N1170" s="25" t="str">
        <f t="shared" si="154"/>
        <v>K-C6</v>
      </c>
      <c r="Q1170" s="25" t="str">
        <f>VLOOKUP(K1170,TONG_SL!$A:$D,3,0)</f>
        <v>Túi</v>
      </c>
      <c r="R1170" s="54">
        <v>5</v>
      </c>
      <c r="T1170" s="1">
        <f>VLOOKUP(VLOOKUP(G1170,Ma_KH!$A:$R,18,0)&amp;K1170,Gia_MB!$A:$F,6,0)</f>
        <v>73431</v>
      </c>
      <c r="U1170" s="14">
        <f t="shared" si="156"/>
        <v>367155</v>
      </c>
      <c r="W1170" s="64">
        <f t="shared" si="155"/>
        <v>0</v>
      </c>
      <c r="X1170" s="3" t="str">
        <f t="shared" si="157"/>
        <v>8</v>
      </c>
      <c r="Z1170" s="14">
        <f t="shared" si="158"/>
        <v>29372.400000000001</v>
      </c>
      <c r="AA1170" s="7">
        <f>VLOOKUP(G1170,Ma_KH!$A:$R,14,0)</f>
        <v>60</v>
      </c>
      <c r="AD1170" s="7" t="str">
        <f>IFERROR(VLOOKUP(J1170,'Chuyển Mã'!$B$3:$C$9,2,0),"")</f>
        <v>Hà Nội</v>
      </c>
      <c r="AE1170" s="7" t="str">
        <f t="shared" si="151"/>
        <v>Chân giò heo muối 300g</v>
      </c>
      <c r="AF1170" s="7">
        <f t="shared" si="152"/>
        <v>5</v>
      </c>
    </row>
    <row r="1171" spans="1:32" x14ac:dyDescent="0.25">
      <c r="A1171" s="11">
        <v>45904</v>
      </c>
      <c r="B1171" s="25" t="s">
        <v>7222</v>
      </c>
      <c r="C1171" s="12" t="s">
        <v>7214</v>
      </c>
      <c r="D1171" s="16">
        <f t="shared" si="153"/>
        <v>45904</v>
      </c>
      <c r="G1171" s="13" t="s">
        <v>7621</v>
      </c>
      <c r="I1171" s="13" t="s">
        <v>7622</v>
      </c>
      <c r="J1171" s="13" t="s">
        <v>1809</v>
      </c>
      <c r="K1171" s="13" t="s">
        <v>35</v>
      </c>
      <c r="L1171" s="25" t="str">
        <f>VLOOKUP($K1171,TONG_SL!$A:$D,2,0)</f>
        <v>Tai heo muối 200g</v>
      </c>
      <c r="N1171" s="25" t="str">
        <f t="shared" si="154"/>
        <v>K-C6</v>
      </c>
      <c r="Q1171" s="25" t="str">
        <f>VLOOKUP(K1171,TONG_SL!$A:$D,3,0)</f>
        <v>Túi</v>
      </c>
      <c r="R1171" s="54">
        <v>3</v>
      </c>
      <c r="T1171" s="1">
        <f>VLOOKUP(VLOOKUP(G1171,Ma_KH!$A:$R,18,0)&amp;K1171,Gia_MB!$A:$F,6,0)</f>
        <v>55595</v>
      </c>
      <c r="U1171" s="14">
        <f t="shared" si="156"/>
        <v>166785</v>
      </c>
      <c r="W1171" s="64">
        <f t="shared" si="155"/>
        <v>0</v>
      </c>
      <c r="X1171" s="3" t="str">
        <f t="shared" si="157"/>
        <v>8</v>
      </c>
      <c r="Z1171" s="14">
        <f t="shared" si="158"/>
        <v>13342.800000000001</v>
      </c>
      <c r="AA1171" s="7">
        <f>VLOOKUP(G1171,Ma_KH!$A:$R,14,0)</f>
        <v>60</v>
      </c>
      <c r="AD1171" s="7" t="str">
        <f>IFERROR(VLOOKUP(J1171,'Chuyển Mã'!$B$3:$C$9,2,0),"")</f>
        <v>Hà Nội</v>
      </c>
      <c r="AE1171" s="7" t="str">
        <f t="shared" si="151"/>
        <v>Tai heo muối 200g</v>
      </c>
      <c r="AF1171" s="7">
        <f t="shared" si="152"/>
        <v>3</v>
      </c>
    </row>
    <row r="1172" spans="1:32" x14ac:dyDescent="0.25">
      <c r="A1172" s="11">
        <v>45904</v>
      </c>
      <c r="B1172" s="25">
        <v>4176381988</v>
      </c>
      <c r="C1172" s="12" t="s">
        <v>7214</v>
      </c>
      <c r="D1172" s="16">
        <f t="shared" si="153"/>
        <v>45904</v>
      </c>
      <c r="G1172" s="13" t="s">
        <v>7623</v>
      </c>
      <c r="I1172" s="13" t="s">
        <v>7624</v>
      </c>
      <c r="J1172" s="13" t="s">
        <v>1809</v>
      </c>
      <c r="K1172" s="13" t="s">
        <v>27</v>
      </c>
      <c r="L1172" s="25" t="str">
        <f>VLOOKUP($K1172,TONG_SL!$A:$D,2,0)</f>
        <v>Chân giò heo muối 300g</v>
      </c>
      <c r="N1172" s="25" t="str">
        <f t="shared" si="154"/>
        <v>K-C6</v>
      </c>
      <c r="Q1172" s="25" t="str">
        <f>VLOOKUP(K1172,TONG_SL!$A:$D,3,0)</f>
        <v>Túi</v>
      </c>
      <c r="R1172" s="54">
        <v>10</v>
      </c>
      <c r="T1172" s="1">
        <f>VLOOKUP(VLOOKUP(G1172,Ma_KH!$A:$R,18,0)&amp;K1172,Gia_MB!$A:$F,6,0)</f>
        <v>73431</v>
      </c>
      <c r="U1172" s="14">
        <f t="shared" si="156"/>
        <v>734310</v>
      </c>
      <c r="W1172" s="64">
        <f t="shared" si="155"/>
        <v>0</v>
      </c>
      <c r="X1172" s="3" t="str">
        <f t="shared" si="157"/>
        <v>8</v>
      </c>
      <c r="Z1172" s="14">
        <f t="shared" si="158"/>
        <v>58744.800000000003</v>
      </c>
      <c r="AA1172" s="7">
        <f>VLOOKUP(G1172,Ma_KH!$A:$R,14,0)</f>
        <v>60</v>
      </c>
      <c r="AD1172" s="7" t="str">
        <f>IFERROR(VLOOKUP(J1172,'Chuyển Mã'!$B$3:$C$9,2,0),"")</f>
        <v>Hà Nội</v>
      </c>
      <c r="AE1172" s="7" t="str">
        <f t="shared" si="151"/>
        <v>Chân giò heo muối 300g</v>
      </c>
      <c r="AF1172" s="7">
        <f t="shared" si="152"/>
        <v>10</v>
      </c>
    </row>
    <row r="1173" spans="1:32" x14ac:dyDescent="0.25">
      <c r="A1173" s="11">
        <v>45904</v>
      </c>
      <c r="B1173" s="25">
        <v>4176381988</v>
      </c>
      <c r="C1173" s="12" t="s">
        <v>7214</v>
      </c>
      <c r="D1173" s="16">
        <f t="shared" si="153"/>
        <v>45904</v>
      </c>
      <c r="G1173" s="13" t="s">
        <v>7623</v>
      </c>
      <c r="I1173" s="13" t="s">
        <v>7624</v>
      </c>
      <c r="J1173" s="13" t="s">
        <v>1809</v>
      </c>
      <c r="K1173" s="13" t="s">
        <v>39</v>
      </c>
      <c r="L1173" s="25" t="str">
        <f>VLOOKUP($K1173,TONG_SL!$A:$D,2,0)</f>
        <v>Chả cốm 300g</v>
      </c>
      <c r="N1173" s="25" t="str">
        <f t="shared" si="154"/>
        <v>K-C6</v>
      </c>
      <c r="Q1173" s="25" t="str">
        <f>VLOOKUP(K1173,TONG_SL!$A:$D,3,0)</f>
        <v>Túi</v>
      </c>
      <c r="R1173" s="54">
        <v>5</v>
      </c>
      <c r="T1173" s="1">
        <f>VLOOKUP(VLOOKUP(G1173,Ma_KH!$A:$R,18,0)&amp;K1173,Gia_MB!$A:$F,6,0)</f>
        <v>74250</v>
      </c>
      <c r="U1173" s="14">
        <f t="shared" si="156"/>
        <v>371250</v>
      </c>
      <c r="W1173" s="64">
        <f t="shared" si="155"/>
        <v>0</v>
      </c>
      <c r="X1173" s="3" t="str">
        <f t="shared" si="157"/>
        <v>8</v>
      </c>
      <c r="Z1173" s="14">
        <f t="shared" si="158"/>
        <v>29700</v>
      </c>
      <c r="AA1173" s="7">
        <f>VLOOKUP(G1173,Ma_KH!$A:$R,14,0)</f>
        <v>60</v>
      </c>
      <c r="AD1173" s="7" t="str">
        <f>IFERROR(VLOOKUP(J1173,'Chuyển Mã'!$B$3:$C$9,2,0),"")</f>
        <v>Hà Nội</v>
      </c>
      <c r="AE1173" s="7" t="str">
        <f t="shared" si="151"/>
        <v>Chả cốm 300g</v>
      </c>
      <c r="AF1173" s="7">
        <f t="shared" si="152"/>
        <v>5</v>
      </c>
    </row>
    <row r="1174" spans="1:32" x14ac:dyDescent="0.25">
      <c r="A1174" s="11">
        <v>45904</v>
      </c>
      <c r="B1174" s="25">
        <v>4176381988</v>
      </c>
      <c r="C1174" s="12" t="s">
        <v>7214</v>
      </c>
      <c r="D1174" s="16">
        <f t="shared" si="153"/>
        <v>45904</v>
      </c>
      <c r="G1174" s="13" t="s">
        <v>7623</v>
      </c>
      <c r="I1174" s="13" t="s">
        <v>7624</v>
      </c>
      <c r="J1174" s="13" t="s">
        <v>1809</v>
      </c>
      <c r="K1174" s="13" t="s">
        <v>32</v>
      </c>
      <c r="L1174" s="25" t="str">
        <f>VLOOKUP($K1174,TONG_SL!$A:$D,2,0)</f>
        <v>Giò Tai Lưỡi Xào 250</v>
      </c>
      <c r="N1174" s="25" t="str">
        <f t="shared" si="154"/>
        <v>K-C6</v>
      </c>
      <c r="Q1174" s="25" t="str">
        <f>VLOOKUP(K1174,TONG_SL!$A:$D,3,0)</f>
        <v>Túi</v>
      </c>
      <c r="R1174" s="54">
        <v>5</v>
      </c>
      <c r="T1174" s="1">
        <f>VLOOKUP(VLOOKUP(G1174,Ma_KH!$A:$R,18,0)&amp;K1174,Gia_MB!$A:$F,6,0)</f>
        <v>50183</v>
      </c>
      <c r="U1174" s="14">
        <f t="shared" si="156"/>
        <v>250915</v>
      </c>
      <c r="W1174" s="64">
        <f t="shared" si="155"/>
        <v>0</v>
      </c>
      <c r="X1174" s="3" t="str">
        <f t="shared" si="157"/>
        <v>8</v>
      </c>
      <c r="Z1174" s="14">
        <f t="shared" si="158"/>
        <v>20073.2</v>
      </c>
      <c r="AA1174" s="7">
        <f>VLOOKUP(G1174,Ma_KH!$A:$R,14,0)</f>
        <v>60</v>
      </c>
      <c r="AD1174" s="7" t="str">
        <f>IFERROR(VLOOKUP(J1174,'Chuyển Mã'!$B$3:$C$9,2,0),"")</f>
        <v>Hà Nội</v>
      </c>
      <c r="AE1174" s="7" t="str">
        <f t="shared" si="151"/>
        <v>Giò Tai Lưỡi Xào 250</v>
      </c>
      <c r="AF1174" s="7">
        <f t="shared" si="152"/>
        <v>5</v>
      </c>
    </row>
    <row r="1175" spans="1:32" x14ac:dyDescent="0.25">
      <c r="A1175" s="11">
        <v>45904</v>
      </c>
      <c r="B1175" s="25" t="s">
        <v>7223</v>
      </c>
      <c r="C1175" s="12" t="s">
        <v>7214</v>
      </c>
      <c r="D1175" s="16">
        <f t="shared" si="153"/>
        <v>45904</v>
      </c>
      <c r="G1175" s="13" t="s">
        <v>7625</v>
      </c>
      <c r="I1175" s="13" t="s">
        <v>7626</v>
      </c>
      <c r="J1175" s="13" t="s">
        <v>1809</v>
      </c>
      <c r="K1175" s="13" t="s">
        <v>30</v>
      </c>
      <c r="L1175" s="25" t="str">
        <f>VLOOKUP($K1175,TONG_SL!$A:$D,2,0)</f>
        <v>Gà muối 500g</v>
      </c>
      <c r="N1175" s="25" t="str">
        <f t="shared" si="154"/>
        <v>K-C6</v>
      </c>
      <c r="Q1175" s="25" t="str">
        <f>VLOOKUP(K1175,TONG_SL!$A:$D,3,0)</f>
        <v>Túi</v>
      </c>
      <c r="R1175" s="54">
        <v>5</v>
      </c>
      <c r="T1175" s="1">
        <f>VLOOKUP(VLOOKUP(G1175,Ma_KH!$A:$R,18,0)&amp;K1175,Gia_MB!$A:$F,6,0)</f>
        <v>111058</v>
      </c>
      <c r="U1175" s="14">
        <f t="shared" si="156"/>
        <v>555290</v>
      </c>
      <c r="W1175" s="64">
        <f t="shared" si="155"/>
        <v>0</v>
      </c>
      <c r="X1175" s="3" t="str">
        <f t="shared" si="157"/>
        <v>8</v>
      </c>
      <c r="Z1175" s="14">
        <f t="shared" si="158"/>
        <v>44423.200000000004</v>
      </c>
      <c r="AA1175" s="7">
        <f>VLOOKUP(G1175,Ma_KH!$A:$R,14,0)</f>
        <v>60</v>
      </c>
      <c r="AD1175" s="7" t="str">
        <f>IFERROR(VLOOKUP(J1175,'Chuyển Mã'!$B$3:$C$9,2,0),"")</f>
        <v>Hà Nội</v>
      </c>
      <c r="AE1175" s="7" t="str">
        <f t="shared" si="151"/>
        <v>Gà muối 500g</v>
      </c>
      <c r="AF1175" s="7">
        <f t="shared" si="152"/>
        <v>5</v>
      </c>
    </row>
    <row r="1176" spans="1:32" x14ac:dyDescent="0.25">
      <c r="A1176" s="11">
        <v>45904</v>
      </c>
      <c r="B1176" s="25" t="s">
        <v>7223</v>
      </c>
      <c r="C1176" s="12" t="s">
        <v>7214</v>
      </c>
      <c r="D1176" s="16">
        <f t="shared" si="153"/>
        <v>45904</v>
      </c>
      <c r="G1176" s="13" t="s">
        <v>7625</v>
      </c>
      <c r="I1176" s="13" t="s">
        <v>7626</v>
      </c>
      <c r="J1176" s="13" t="s">
        <v>1809</v>
      </c>
      <c r="K1176" s="13" t="s">
        <v>32</v>
      </c>
      <c r="L1176" s="25" t="str">
        <f>VLOOKUP($K1176,TONG_SL!$A:$D,2,0)</f>
        <v>Giò Tai Lưỡi Xào 250</v>
      </c>
      <c r="N1176" s="25" t="str">
        <f t="shared" si="154"/>
        <v>K-C6</v>
      </c>
      <c r="Q1176" s="25" t="str">
        <f>VLOOKUP(K1176,TONG_SL!$A:$D,3,0)</f>
        <v>Túi</v>
      </c>
      <c r="R1176" s="54">
        <v>3</v>
      </c>
      <c r="T1176" s="1">
        <f>VLOOKUP(VLOOKUP(G1176,Ma_KH!$A:$R,18,0)&amp;K1176,Gia_MB!$A:$F,6,0)</f>
        <v>50183</v>
      </c>
      <c r="U1176" s="14">
        <f t="shared" si="156"/>
        <v>150549</v>
      </c>
      <c r="W1176" s="64">
        <f t="shared" si="155"/>
        <v>0</v>
      </c>
      <c r="X1176" s="3" t="str">
        <f t="shared" si="157"/>
        <v>8</v>
      </c>
      <c r="Z1176" s="14">
        <f t="shared" si="158"/>
        <v>12043.92</v>
      </c>
      <c r="AA1176" s="7">
        <f>VLOOKUP(G1176,Ma_KH!$A:$R,14,0)</f>
        <v>60</v>
      </c>
      <c r="AD1176" s="7" t="str">
        <f>IFERROR(VLOOKUP(J1176,'Chuyển Mã'!$B$3:$C$9,2,0),"")</f>
        <v>Hà Nội</v>
      </c>
      <c r="AE1176" s="7" t="str">
        <f t="shared" si="151"/>
        <v>Giò Tai Lưỡi Xào 250</v>
      </c>
      <c r="AF1176" s="7">
        <f t="shared" si="152"/>
        <v>3</v>
      </c>
    </row>
    <row r="1177" spans="1:32" x14ac:dyDescent="0.25">
      <c r="A1177" s="11">
        <v>45904</v>
      </c>
      <c r="B1177" s="25" t="s">
        <v>7223</v>
      </c>
      <c r="C1177" s="12" t="s">
        <v>7214</v>
      </c>
      <c r="D1177" s="16">
        <f t="shared" si="153"/>
        <v>45904</v>
      </c>
      <c r="G1177" s="13" t="s">
        <v>7625</v>
      </c>
      <c r="I1177" s="13" t="s">
        <v>7626</v>
      </c>
      <c r="J1177" s="13" t="s">
        <v>1809</v>
      </c>
      <c r="K1177" s="13" t="s">
        <v>39</v>
      </c>
      <c r="L1177" s="25" t="str">
        <f>VLOOKUP($K1177,TONG_SL!$A:$D,2,0)</f>
        <v>Chả cốm 300g</v>
      </c>
      <c r="N1177" s="25" t="str">
        <f t="shared" si="154"/>
        <v>K-C6</v>
      </c>
      <c r="Q1177" s="25" t="str">
        <f>VLOOKUP(K1177,TONG_SL!$A:$D,3,0)</f>
        <v>Túi</v>
      </c>
      <c r="R1177" s="54">
        <v>5</v>
      </c>
      <c r="T1177" s="1">
        <f>VLOOKUP(VLOOKUP(G1177,Ma_KH!$A:$R,18,0)&amp;K1177,Gia_MB!$A:$F,6,0)</f>
        <v>74250</v>
      </c>
      <c r="U1177" s="14">
        <f t="shared" si="156"/>
        <v>371250</v>
      </c>
      <c r="W1177" s="64">
        <f t="shared" si="155"/>
        <v>0</v>
      </c>
      <c r="X1177" s="3" t="str">
        <f t="shared" si="157"/>
        <v>8</v>
      </c>
      <c r="Z1177" s="14">
        <f t="shared" si="158"/>
        <v>29700</v>
      </c>
      <c r="AA1177" s="7">
        <f>VLOOKUP(G1177,Ma_KH!$A:$R,14,0)</f>
        <v>60</v>
      </c>
      <c r="AD1177" s="7" t="str">
        <f>IFERROR(VLOOKUP(J1177,'Chuyển Mã'!$B$3:$C$9,2,0),"")</f>
        <v>Hà Nội</v>
      </c>
      <c r="AE1177" s="7" t="str">
        <f t="shared" si="151"/>
        <v>Chả cốm 300g</v>
      </c>
      <c r="AF1177" s="7">
        <f t="shared" si="152"/>
        <v>5</v>
      </c>
    </row>
    <row r="1178" spans="1:32" x14ac:dyDescent="0.25">
      <c r="A1178" s="11">
        <v>45904</v>
      </c>
      <c r="B1178" s="25" t="s">
        <v>7223</v>
      </c>
      <c r="C1178" s="12" t="s">
        <v>7214</v>
      </c>
      <c r="D1178" s="16">
        <f t="shared" si="153"/>
        <v>45904</v>
      </c>
      <c r="G1178" s="13" t="s">
        <v>7625</v>
      </c>
      <c r="I1178" s="13" t="s">
        <v>7626</v>
      </c>
      <c r="J1178" s="13" t="s">
        <v>1809</v>
      </c>
      <c r="K1178" s="13" t="s">
        <v>41</v>
      </c>
      <c r="L1178" s="25" t="str">
        <f>VLOOKUP($K1178,TONG_SL!$A:$D,2,0)</f>
        <v>Chả nướng 300g</v>
      </c>
      <c r="N1178" s="25" t="str">
        <f t="shared" si="154"/>
        <v>K-C6</v>
      </c>
      <c r="Q1178" s="25" t="str">
        <f>VLOOKUP(K1178,TONG_SL!$A:$D,3,0)</f>
        <v>Túi</v>
      </c>
      <c r="R1178" s="54">
        <v>3</v>
      </c>
      <c r="T1178" s="1">
        <f>VLOOKUP(VLOOKUP(G1178,Ma_KH!$A:$R,18,0)&amp;K1178,Gia_MB!$A:$F,6,0)</f>
        <v>70950</v>
      </c>
      <c r="U1178" s="14">
        <f t="shared" si="156"/>
        <v>212850</v>
      </c>
      <c r="W1178" s="64">
        <f t="shared" si="155"/>
        <v>0</v>
      </c>
      <c r="X1178" s="3" t="str">
        <f t="shared" si="157"/>
        <v>8</v>
      </c>
      <c r="Z1178" s="14">
        <f t="shared" si="158"/>
        <v>17028</v>
      </c>
      <c r="AA1178" s="7">
        <f>VLOOKUP(G1178,Ma_KH!$A:$R,14,0)</f>
        <v>60</v>
      </c>
      <c r="AD1178" s="7" t="str">
        <f>IFERROR(VLOOKUP(J1178,'Chuyển Mã'!$B$3:$C$9,2,0),"")</f>
        <v>Hà Nội</v>
      </c>
      <c r="AE1178" s="7" t="str">
        <f t="shared" si="151"/>
        <v>Chả nướng 300g</v>
      </c>
      <c r="AF1178" s="7">
        <f t="shared" si="152"/>
        <v>3</v>
      </c>
    </row>
    <row r="1179" spans="1:32" x14ac:dyDescent="0.25">
      <c r="A1179" s="11">
        <v>45904</v>
      </c>
      <c r="B1179" s="25">
        <v>4176545067</v>
      </c>
      <c r="C1179" s="12" t="s">
        <v>7214</v>
      </c>
      <c r="D1179" s="16">
        <f t="shared" si="153"/>
        <v>45904</v>
      </c>
      <c r="G1179" s="13" t="s">
        <v>7427</v>
      </c>
      <c r="I1179" s="13" t="s">
        <v>7627</v>
      </c>
      <c r="J1179" s="13" t="s">
        <v>1809</v>
      </c>
      <c r="K1179" s="13" t="s">
        <v>51</v>
      </c>
      <c r="L1179" s="25" t="str">
        <f>VLOOKUP($K1179,TONG_SL!$A:$D,2,0)</f>
        <v>Mọc Nấm Hương 250g</v>
      </c>
      <c r="N1179" s="25" t="str">
        <f t="shared" si="154"/>
        <v>K-C6</v>
      </c>
      <c r="Q1179" s="25" t="str">
        <f>VLOOKUP(K1179,TONG_SL!$A:$D,3,0)</f>
        <v>Túi</v>
      </c>
      <c r="R1179" s="54">
        <v>4</v>
      </c>
      <c r="T1179" s="1">
        <f>VLOOKUP(VLOOKUP(G1179,Ma_KH!$A:$R,18,0)&amp;K1179,Gia_MB!$A:$F,6,0)</f>
        <v>46000</v>
      </c>
      <c r="U1179" s="14">
        <f t="shared" si="156"/>
        <v>184000</v>
      </c>
      <c r="W1179" s="64">
        <f t="shared" si="155"/>
        <v>0</v>
      </c>
      <c r="X1179" s="3" t="str">
        <f t="shared" si="157"/>
        <v>8</v>
      </c>
      <c r="Z1179" s="14">
        <f t="shared" si="158"/>
        <v>14720</v>
      </c>
      <c r="AA1179" s="7">
        <f>VLOOKUP(G1179,Ma_KH!$A:$R,14,0)</f>
        <v>60</v>
      </c>
      <c r="AD1179" s="7" t="str">
        <f>IFERROR(VLOOKUP(J1179,'Chuyển Mã'!$B$3:$C$9,2,0),"")</f>
        <v>Hà Nội</v>
      </c>
      <c r="AE1179" s="7" t="str">
        <f t="shared" si="151"/>
        <v>Mọc Nấm Hương 250g</v>
      </c>
      <c r="AF1179" s="7">
        <f t="shared" si="152"/>
        <v>4</v>
      </c>
    </row>
    <row r="1180" spans="1:32" x14ac:dyDescent="0.25">
      <c r="A1180" s="11">
        <v>45904</v>
      </c>
      <c r="B1180" s="25">
        <v>4176588838</v>
      </c>
      <c r="C1180" s="12" t="s">
        <v>7214</v>
      </c>
      <c r="D1180" s="16">
        <f t="shared" si="153"/>
        <v>45904</v>
      </c>
      <c r="G1180" s="13" t="s">
        <v>7628</v>
      </c>
      <c r="I1180" s="13" t="s">
        <v>7629</v>
      </c>
      <c r="J1180" s="13" t="s">
        <v>1813</v>
      </c>
      <c r="K1180" s="13" t="s">
        <v>30</v>
      </c>
      <c r="L1180" s="25" t="str">
        <f>VLOOKUP($K1180,TONG_SL!$A:$D,2,0)</f>
        <v>Gà muối 500g</v>
      </c>
      <c r="N1180" s="25" t="str">
        <f t="shared" si="154"/>
        <v>K-C6</v>
      </c>
      <c r="Q1180" s="25" t="str">
        <f>VLOOKUP(K1180,TONG_SL!$A:$D,3,0)</f>
        <v>Túi</v>
      </c>
      <c r="R1180" s="54">
        <v>3</v>
      </c>
      <c r="T1180" s="1">
        <f>VLOOKUP(VLOOKUP(G1180,Ma_KH!$A:$R,18,0)&amp;K1180,Gia_MB!$A:$F,6,0)</f>
        <v>111058</v>
      </c>
      <c r="U1180" s="14">
        <f t="shared" si="156"/>
        <v>333174</v>
      </c>
      <c r="W1180" s="64">
        <f t="shared" si="155"/>
        <v>0</v>
      </c>
      <c r="X1180" s="3" t="str">
        <f t="shared" si="157"/>
        <v>8</v>
      </c>
      <c r="Z1180" s="14">
        <f t="shared" si="158"/>
        <v>26653.920000000002</v>
      </c>
      <c r="AA1180" s="7">
        <f>VLOOKUP(G1180,Ma_KH!$A:$R,14,0)</f>
        <v>60</v>
      </c>
      <c r="AD1180" s="7" t="str">
        <f>IFERROR(VLOOKUP(J1180,'Chuyển Mã'!$B$3:$C$9,2,0),"")</f>
        <v>Hà Nội</v>
      </c>
      <c r="AE1180" s="7" t="str">
        <f t="shared" si="151"/>
        <v>Gà muối 500g</v>
      </c>
      <c r="AF1180" s="7">
        <f t="shared" si="152"/>
        <v>3</v>
      </c>
    </row>
    <row r="1181" spans="1:32" x14ac:dyDescent="0.25">
      <c r="A1181" s="11">
        <v>45904</v>
      </c>
      <c r="B1181" s="25">
        <v>4176588838</v>
      </c>
      <c r="C1181" s="12" t="s">
        <v>7214</v>
      </c>
      <c r="D1181" s="16">
        <f t="shared" si="153"/>
        <v>45904</v>
      </c>
      <c r="G1181" s="13" t="s">
        <v>7628</v>
      </c>
      <c r="I1181" s="13" t="s">
        <v>7629</v>
      </c>
      <c r="J1181" s="13" t="s">
        <v>1813</v>
      </c>
      <c r="K1181" s="13" t="s">
        <v>35</v>
      </c>
      <c r="L1181" s="25" t="str">
        <f>VLOOKUP($K1181,TONG_SL!$A:$D,2,0)</f>
        <v>Tai heo muối 200g</v>
      </c>
      <c r="N1181" s="25" t="str">
        <f t="shared" si="154"/>
        <v>K-C6</v>
      </c>
      <c r="Q1181" s="25" t="str">
        <f>VLOOKUP(K1181,TONG_SL!$A:$D,3,0)</f>
        <v>Túi</v>
      </c>
      <c r="R1181" s="54">
        <v>3</v>
      </c>
      <c r="T1181" s="1">
        <f>VLOOKUP(VLOOKUP(G1181,Ma_KH!$A:$R,18,0)&amp;K1181,Gia_MB!$A:$F,6,0)</f>
        <v>55595</v>
      </c>
      <c r="U1181" s="14">
        <f t="shared" si="156"/>
        <v>166785</v>
      </c>
      <c r="W1181" s="64">
        <f t="shared" si="155"/>
        <v>0</v>
      </c>
      <c r="X1181" s="3" t="str">
        <f t="shared" si="157"/>
        <v>8</v>
      </c>
      <c r="Z1181" s="14">
        <f t="shared" si="158"/>
        <v>13342.800000000001</v>
      </c>
      <c r="AA1181" s="7">
        <f>VLOOKUP(G1181,Ma_KH!$A:$R,14,0)</f>
        <v>60</v>
      </c>
      <c r="AD1181" s="7" t="str">
        <f>IFERROR(VLOOKUP(J1181,'Chuyển Mã'!$B$3:$C$9,2,0),"")</f>
        <v>Hà Nội</v>
      </c>
      <c r="AE1181" s="7" t="str">
        <f t="shared" si="151"/>
        <v>Tai heo muối 200g</v>
      </c>
      <c r="AF1181" s="7">
        <f t="shared" si="152"/>
        <v>3</v>
      </c>
    </row>
    <row r="1182" spans="1:32" x14ac:dyDescent="0.25">
      <c r="A1182" s="11">
        <v>45904</v>
      </c>
      <c r="B1182" s="25">
        <v>56464</v>
      </c>
      <c r="C1182" s="12" t="s">
        <v>7214</v>
      </c>
      <c r="D1182" s="16">
        <f t="shared" si="153"/>
        <v>45904</v>
      </c>
      <c r="G1182" s="13" t="s">
        <v>3576</v>
      </c>
      <c r="I1182" s="13" t="s">
        <v>7630</v>
      </c>
      <c r="J1182" s="13" t="s">
        <v>1815</v>
      </c>
      <c r="K1182" s="13" t="s">
        <v>27</v>
      </c>
      <c r="L1182" s="25" t="str">
        <f>VLOOKUP($K1182,TONG_SL!$A:$D,2,0)</f>
        <v>Chân giò heo muối 300g</v>
      </c>
      <c r="N1182" s="25" t="str">
        <f t="shared" si="154"/>
        <v>K-C6</v>
      </c>
      <c r="Q1182" s="25" t="str">
        <f>VLOOKUP(K1182,TONG_SL!$A:$D,3,0)</f>
        <v>Túi</v>
      </c>
      <c r="R1182" s="54">
        <v>40</v>
      </c>
      <c r="T1182" s="1">
        <f>VLOOKUP(VLOOKUP(G1182,Ma_KH!$A:$R,18,0)&amp;K1182,Gia_MB!$A:$F,6,0)</f>
        <v>73431</v>
      </c>
      <c r="U1182" s="14">
        <f t="shared" si="156"/>
        <v>2937240</v>
      </c>
      <c r="W1182" s="64">
        <f t="shared" si="155"/>
        <v>0</v>
      </c>
      <c r="X1182" s="3" t="str">
        <f t="shared" si="157"/>
        <v>8</v>
      </c>
      <c r="Z1182" s="14">
        <f t="shared" si="158"/>
        <v>234979.20000000001</v>
      </c>
      <c r="AA1182" s="7">
        <f>VLOOKUP(G1182,Ma_KH!$A:$R,14,0)</f>
        <v>58</v>
      </c>
      <c r="AD1182" s="7" t="str">
        <f>IFERROR(VLOOKUP(J1182,'Chuyển Mã'!$B$3:$C$9,2,0),"")</f>
        <v>Hà Nội</v>
      </c>
      <c r="AE1182" s="7" t="str">
        <f t="shared" si="151"/>
        <v>Chân giò heo muối 300g</v>
      </c>
      <c r="AF1182" s="7">
        <f t="shared" si="152"/>
        <v>40</v>
      </c>
    </row>
    <row r="1183" spans="1:32" x14ac:dyDescent="0.25">
      <c r="A1183" s="11">
        <v>45904</v>
      </c>
      <c r="B1183" s="25">
        <v>56464</v>
      </c>
      <c r="C1183" s="12" t="s">
        <v>7214</v>
      </c>
      <c r="D1183" s="16">
        <f t="shared" si="153"/>
        <v>45904</v>
      </c>
      <c r="G1183" s="13" t="s">
        <v>3576</v>
      </c>
      <c r="I1183" s="13" t="s">
        <v>7630</v>
      </c>
      <c r="J1183" s="13" t="s">
        <v>1815</v>
      </c>
      <c r="K1183" s="13" t="s">
        <v>30</v>
      </c>
      <c r="L1183" s="25" t="str">
        <f>VLOOKUP($K1183,TONG_SL!$A:$D,2,0)</f>
        <v>Gà muối 500g</v>
      </c>
      <c r="N1183" s="25" t="str">
        <f t="shared" si="154"/>
        <v>K-C6</v>
      </c>
      <c r="Q1183" s="25" t="str">
        <f>VLOOKUP(K1183,TONG_SL!$A:$D,3,0)</f>
        <v>Túi</v>
      </c>
      <c r="R1183" s="54">
        <v>10</v>
      </c>
      <c r="T1183" s="1">
        <f>VLOOKUP(VLOOKUP(G1183,Ma_KH!$A:$R,18,0)&amp;K1183,Gia_MB!$A:$F,6,0)</f>
        <v>111058</v>
      </c>
      <c r="U1183" s="14">
        <f t="shared" si="156"/>
        <v>1110580</v>
      </c>
      <c r="W1183" s="64">
        <f t="shared" si="155"/>
        <v>0</v>
      </c>
      <c r="X1183" s="3" t="str">
        <f t="shared" si="157"/>
        <v>8</v>
      </c>
      <c r="Z1183" s="14">
        <f t="shared" si="158"/>
        <v>88846.400000000009</v>
      </c>
      <c r="AA1183" s="7">
        <f>VLOOKUP(G1183,Ma_KH!$A:$R,14,0)</f>
        <v>58</v>
      </c>
      <c r="AD1183" s="7" t="str">
        <f>IFERROR(VLOOKUP(J1183,'Chuyển Mã'!$B$3:$C$9,2,0),"")</f>
        <v>Hà Nội</v>
      </c>
      <c r="AE1183" s="7" t="str">
        <f t="shared" si="151"/>
        <v>Gà muối 500g</v>
      </c>
      <c r="AF1183" s="7">
        <f t="shared" si="152"/>
        <v>10</v>
      </c>
    </row>
    <row r="1184" spans="1:32" x14ac:dyDescent="0.25">
      <c r="A1184" s="11">
        <v>45904</v>
      </c>
      <c r="B1184" s="25">
        <v>30205</v>
      </c>
      <c r="C1184" s="12" t="s">
        <v>7214</v>
      </c>
      <c r="D1184" s="16">
        <f t="shared" si="153"/>
        <v>45904</v>
      </c>
      <c r="G1184" s="13" t="s">
        <v>861</v>
      </c>
      <c r="I1184" s="13" t="s">
        <v>861</v>
      </c>
      <c r="J1184" s="13" t="s">
        <v>1815</v>
      </c>
      <c r="K1184" s="13" t="s">
        <v>27</v>
      </c>
      <c r="L1184" s="25" t="str">
        <f>VLOOKUP($K1184,TONG_SL!$A:$D,2,0)</f>
        <v>Chân giò heo muối 300g</v>
      </c>
      <c r="N1184" s="25" t="str">
        <f t="shared" si="154"/>
        <v>K-C6</v>
      </c>
      <c r="Q1184" s="25" t="str">
        <f>VLOOKUP(K1184,TONG_SL!$A:$D,3,0)</f>
        <v>Túi</v>
      </c>
      <c r="R1184" s="54">
        <v>2</v>
      </c>
      <c r="T1184" s="1">
        <f>VLOOKUP(VLOOKUP(G1184,Ma_KH!$A:$R,18,0)&amp;K1184,Gia_MB!$A:$F,6,0)</f>
        <v>68290.83</v>
      </c>
      <c r="U1184" s="14">
        <f t="shared" si="156"/>
        <v>136581.66</v>
      </c>
      <c r="W1184" s="64">
        <f t="shared" si="155"/>
        <v>0</v>
      </c>
      <c r="X1184" s="3" t="str">
        <f t="shared" si="157"/>
        <v>8</v>
      </c>
      <c r="Z1184" s="14">
        <f t="shared" si="158"/>
        <v>10926.532800000001</v>
      </c>
      <c r="AA1184" s="7">
        <f>VLOOKUP(G1184,Ma_KH!$A:$R,14,0)</f>
        <v>0</v>
      </c>
      <c r="AD1184" s="7" t="str">
        <f>IFERROR(VLOOKUP(J1184,'Chuyển Mã'!$B$3:$C$9,2,0),"")</f>
        <v>Hà Nội</v>
      </c>
      <c r="AE1184" s="7" t="str">
        <f t="shared" si="151"/>
        <v>Chân giò heo muối 300g</v>
      </c>
      <c r="AF1184" s="7">
        <f t="shared" si="152"/>
        <v>2</v>
      </c>
    </row>
    <row r="1185" spans="1:32" x14ac:dyDescent="0.25">
      <c r="A1185" s="11">
        <v>45904</v>
      </c>
      <c r="B1185" s="25">
        <v>30205</v>
      </c>
      <c r="C1185" s="12" t="s">
        <v>7214</v>
      </c>
      <c r="D1185" s="16">
        <f t="shared" si="153"/>
        <v>45904</v>
      </c>
      <c r="G1185" s="13" t="s">
        <v>861</v>
      </c>
      <c r="I1185" s="13" t="s">
        <v>861</v>
      </c>
      <c r="J1185" s="13" t="s">
        <v>1815</v>
      </c>
      <c r="K1185" s="13" t="s">
        <v>30</v>
      </c>
      <c r="L1185" s="25" t="str">
        <f>VLOOKUP($K1185,TONG_SL!$A:$D,2,0)</f>
        <v>Gà muối 500g</v>
      </c>
      <c r="N1185" s="25" t="str">
        <f t="shared" si="154"/>
        <v>K-C6</v>
      </c>
      <c r="Q1185" s="25" t="str">
        <f>VLOOKUP(K1185,TONG_SL!$A:$D,3,0)</f>
        <v>Túi</v>
      </c>
      <c r="R1185" s="54">
        <v>3</v>
      </c>
      <c r="T1185" s="1">
        <f>VLOOKUP(VLOOKUP(G1185,Ma_KH!$A:$R,18,0)&amp;K1185,Gia_MB!$A:$F,6,0)</f>
        <v>103283.94</v>
      </c>
      <c r="U1185" s="14">
        <f t="shared" si="156"/>
        <v>309851.82</v>
      </c>
      <c r="W1185" s="64">
        <f t="shared" si="155"/>
        <v>0</v>
      </c>
      <c r="X1185" s="3" t="str">
        <f t="shared" si="157"/>
        <v>8</v>
      </c>
      <c r="Z1185" s="14">
        <f t="shared" si="158"/>
        <v>24788.1456</v>
      </c>
      <c r="AA1185" s="7">
        <f>VLOOKUP(G1185,Ma_KH!$A:$R,14,0)</f>
        <v>0</v>
      </c>
      <c r="AD1185" s="7" t="str">
        <f>IFERROR(VLOOKUP(J1185,'Chuyển Mã'!$B$3:$C$9,2,0),"")</f>
        <v>Hà Nội</v>
      </c>
      <c r="AE1185" s="7" t="str">
        <f t="shared" si="151"/>
        <v>Gà muối 500g</v>
      </c>
      <c r="AF1185" s="7">
        <f t="shared" si="152"/>
        <v>3</v>
      </c>
    </row>
    <row r="1186" spans="1:32" x14ac:dyDescent="0.25">
      <c r="A1186" s="11">
        <v>45904</v>
      </c>
      <c r="B1186" s="25">
        <v>30205</v>
      </c>
      <c r="C1186" s="12" t="s">
        <v>7214</v>
      </c>
      <c r="D1186" s="16">
        <f t="shared" si="153"/>
        <v>45904</v>
      </c>
      <c r="G1186" s="13" t="s">
        <v>861</v>
      </c>
      <c r="I1186" s="13" t="s">
        <v>861</v>
      </c>
      <c r="J1186" s="13" t="s">
        <v>1815</v>
      </c>
      <c r="K1186" s="13" t="s">
        <v>32</v>
      </c>
      <c r="L1186" s="25" t="str">
        <f>VLOOKUP($K1186,TONG_SL!$A:$D,2,0)</f>
        <v>Giò Tai Lưỡi Xào 250</v>
      </c>
      <c r="N1186" s="25" t="str">
        <f t="shared" si="154"/>
        <v>K-C6</v>
      </c>
      <c r="Q1186" s="25" t="str">
        <f>VLOOKUP(K1186,TONG_SL!$A:$D,3,0)</f>
        <v>Túi</v>
      </c>
      <c r="R1186" s="54">
        <v>2</v>
      </c>
      <c r="T1186" s="1">
        <f>VLOOKUP(VLOOKUP(G1186,Ma_KH!$A:$R,18,0)&amp;K1186,Gia_MB!$A:$F,6,0)</f>
        <v>46670.19</v>
      </c>
      <c r="U1186" s="14">
        <f t="shared" si="156"/>
        <v>93340.38</v>
      </c>
      <c r="W1186" s="64">
        <f t="shared" si="155"/>
        <v>0</v>
      </c>
      <c r="X1186" s="3" t="str">
        <f t="shared" si="157"/>
        <v>8</v>
      </c>
      <c r="Z1186" s="14">
        <f t="shared" si="158"/>
        <v>7467.2304000000004</v>
      </c>
      <c r="AA1186" s="7">
        <f>VLOOKUP(G1186,Ma_KH!$A:$R,14,0)</f>
        <v>0</v>
      </c>
      <c r="AD1186" s="7" t="str">
        <f>IFERROR(VLOOKUP(J1186,'Chuyển Mã'!$B$3:$C$9,2,0),"")</f>
        <v>Hà Nội</v>
      </c>
      <c r="AE1186" s="7" t="str">
        <f t="shared" si="151"/>
        <v>Giò Tai Lưỡi Xào 250</v>
      </c>
      <c r="AF1186" s="7">
        <f t="shared" si="152"/>
        <v>2</v>
      </c>
    </row>
    <row r="1187" spans="1:32" x14ac:dyDescent="0.25">
      <c r="A1187" s="11">
        <v>45904</v>
      </c>
      <c r="B1187" s="25">
        <v>30205</v>
      </c>
      <c r="C1187" s="12" t="s">
        <v>7214</v>
      </c>
      <c r="D1187" s="16">
        <f t="shared" si="153"/>
        <v>45904</v>
      </c>
      <c r="G1187" s="13" t="s">
        <v>861</v>
      </c>
      <c r="I1187" s="13" t="s">
        <v>861</v>
      </c>
      <c r="J1187" s="13" t="s">
        <v>1815</v>
      </c>
      <c r="K1187" s="13" t="s">
        <v>51</v>
      </c>
      <c r="L1187" s="25" t="str">
        <f>VLOOKUP($K1187,TONG_SL!$A:$D,2,0)</f>
        <v>Mọc Nấm Hương 250g</v>
      </c>
      <c r="N1187" s="25" t="str">
        <f t="shared" si="154"/>
        <v>K-C6</v>
      </c>
      <c r="Q1187" s="25" t="str">
        <f>VLOOKUP(K1187,TONG_SL!$A:$D,3,0)</f>
        <v>Túi</v>
      </c>
      <c r="R1187" s="54">
        <v>3</v>
      </c>
      <c r="T1187" s="1">
        <f>VLOOKUP(VLOOKUP(G1187,Ma_KH!$A:$R,18,0)&amp;K1187,Gia_MB!$A:$F,6,0)</f>
        <v>42780</v>
      </c>
      <c r="U1187" s="14">
        <f t="shared" si="156"/>
        <v>128340</v>
      </c>
      <c r="W1187" s="64">
        <f t="shared" si="155"/>
        <v>0</v>
      </c>
      <c r="X1187" s="3" t="str">
        <f t="shared" si="157"/>
        <v>8</v>
      </c>
      <c r="Z1187" s="14">
        <f t="shared" si="158"/>
        <v>10267.200000000001</v>
      </c>
      <c r="AA1187" s="7">
        <f>VLOOKUP(G1187,Ma_KH!$A:$R,14,0)</f>
        <v>0</v>
      </c>
      <c r="AD1187" s="7" t="str">
        <f>IFERROR(VLOOKUP(J1187,'Chuyển Mã'!$B$3:$C$9,2,0),"")</f>
        <v>Hà Nội</v>
      </c>
      <c r="AE1187" s="7" t="str">
        <f t="shared" si="151"/>
        <v>Mọc Nấm Hương 250g</v>
      </c>
      <c r="AF1187" s="7">
        <f t="shared" si="152"/>
        <v>3</v>
      </c>
    </row>
    <row r="1188" spans="1:32" x14ac:dyDescent="0.25">
      <c r="A1188" s="11">
        <v>45904</v>
      </c>
      <c r="B1188" s="25">
        <v>30205</v>
      </c>
      <c r="C1188" s="12" t="s">
        <v>7214</v>
      </c>
      <c r="D1188" s="16">
        <f t="shared" si="153"/>
        <v>45904</v>
      </c>
      <c r="G1188" s="13" t="s">
        <v>861</v>
      </c>
      <c r="I1188" s="13" t="s">
        <v>861</v>
      </c>
      <c r="J1188" s="13" t="s">
        <v>1815</v>
      </c>
      <c r="K1188" s="13" t="s">
        <v>39</v>
      </c>
      <c r="L1188" s="25" t="str">
        <f>VLOOKUP($K1188,TONG_SL!$A:$D,2,0)</f>
        <v>Chả cốm 300g</v>
      </c>
      <c r="N1188" s="25" t="str">
        <f t="shared" si="154"/>
        <v>K-C6</v>
      </c>
      <c r="Q1188" s="25" t="str">
        <f>VLOOKUP(K1188,TONG_SL!$A:$D,3,0)</f>
        <v>Túi</v>
      </c>
      <c r="R1188" s="54">
        <v>3</v>
      </c>
      <c r="T1188" s="1">
        <f>VLOOKUP(VLOOKUP(G1188,Ma_KH!$A:$R,18,0)&amp;K1188,Gia_MB!$A:$F,6,0)</f>
        <v>69052.5</v>
      </c>
      <c r="U1188" s="14">
        <f t="shared" si="156"/>
        <v>207157.5</v>
      </c>
      <c r="W1188" s="64">
        <f t="shared" si="155"/>
        <v>0</v>
      </c>
      <c r="X1188" s="3" t="str">
        <f t="shared" si="157"/>
        <v>8</v>
      </c>
      <c r="Z1188" s="14">
        <f t="shared" si="158"/>
        <v>16572.599999999999</v>
      </c>
      <c r="AA1188" s="7">
        <f>VLOOKUP(G1188,Ma_KH!$A:$R,14,0)</f>
        <v>0</v>
      </c>
      <c r="AD1188" s="7" t="str">
        <f>IFERROR(VLOOKUP(J1188,'Chuyển Mã'!$B$3:$C$9,2,0),"")</f>
        <v>Hà Nội</v>
      </c>
      <c r="AE1188" s="7" t="str">
        <f t="shared" si="151"/>
        <v>Chả cốm 300g</v>
      </c>
      <c r="AF1188" s="7">
        <f t="shared" si="152"/>
        <v>3</v>
      </c>
    </row>
    <row r="1189" spans="1:32" x14ac:dyDescent="0.25">
      <c r="A1189" s="11">
        <v>45904</v>
      </c>
      <c r="B1189" s="25">
        <v>30205</v>
      </c>
      <c r="C1189" s="12" t="s">
        <v>7214</v>
      </c>
      <c r="D1189" s="16">
        <f t="shared" si="153"/>
        <v>45904</v>
      </c>
      <c r="G1189" s="13" t="s">
        <v>861</v>
      </c>
      <c r="I1189" s="13" t="s">
        <v>861</v>
      </c>
      <c r="J1189" s="13" t="s">
        <v>1815</v>
      </c>
      <c r="K1189" s="13" t="s">
        <v>556</v>
      </c>
      <c r="L1189" s="25" t="str">
        <f>VLOOKUP($K1189,TONG_SL!$A:$D,2,0)</f>
        <v>Chân giò heo muối 100g</v>
      </c>
      <c r="N1189" s="25" t="str">
        <f t="shared" si="154"/>
        <v>K-C6</v>
      </c>
      <c r="Q1189" s="25" t="str">
        <f>VLOOKUP(K1189,TONG_SL!$A:$D,3,0)</f>
        <v>Gói</v>
      </c>
      <c r="R1189" s="54">
        <v>5</v>
      </c>
      <c r="T1189" s="1">
        <f>VLOOKUP(VLOOKUP(G1189,Ma_KH!$A:$R,18,0)&amp;K1189,Gia_MB!$A:$F,6,0)</f>
        <v>22830.57</v>
      </c>
      <c r="U1189" s="14">
        <f t="shared" si="156"/>
        <v>114152.85</v>
      </c>
      <c r="W1189" s="64">
        <f t="shared" si="155"/>
        <v>0</v>
      </c>
      <c r="X1189" s="3" t="str">
        <f t="shared" si="157"/>
        <v>8</v>
      </c>
      <c r="Z1189" s="14">
        <f t="shared" si="158"/>
        <v>9132.228000000001</v>
      </c>
      <c r="AA1189" s="7">
        <f>VLOOKUP(G1189,Ma_KH!$A:$R,14,0)</f>
        <v>0</v>
      </c>
      <c r="AD1189" s="7" t="str">
        <f>IFERROR(VLOOKUP(J1189,'Chuyển Mã'!$B$3:$C$9,2,0),"")</f>
        <v>Hà Nội</v>
      </c>
      <c r="AE1189" s="7" t="str">
        <f t="shared" si="151"/>
        <v>Chân giò heo muối 100g</v>
      </c>
      <c r="AF1189" s="7">
        <f t="shared" si="152"/>
        <v>5</v>
      </c>
    </row>
    <row r="1190" spans="1:32" x14ac:dyDescent="0.25">
      <c r="A1190" s="11">
        <v>45904</v>
      </c>
      <c r="B1190" s="25">
        <v>46921</v>
      </c>
      <c r="C1190" s="12" t="s">
        <v>7214</v>
      </c>
      <c r="D1190" s="16">
        <f t="shared" si="153"/>
        <v>45904</v>
      </c>
      <c r="G1190" s="13" t="s">
        <v>7607</v>
      </c>
      <c r="I1190" s="13" t="s">
        <v>7631</v>
      </c>
      <c r="J1190" s="13" t="s">
        <v>1815</v>
      </c>
      <c r="K1190" s="13" t="s">
        <v>556</v>
      </c>
      <c r="L1190" s="25" t="str">
        <f>VLOOKUP($K1190,TONG_SL!$A:$D,2,0)</f>
        <v>Chân giò heo muối 100g</v>
      </c>
      <c r="N1190" s="25" t="str">
        <f t="shared" si="154"/>
        <v>K-C6</v>
      </c>
      <c r="Q1190" s="25" t="str">
        <f>VLOOKUP(K1190,TONG_SL!$A:$D,3,0)</f>
        <v>Gói</v>
      </c>
      <c r="R1190" s="54">
        <v>10</v>
      </c>
      <c r="T1190" s="1">
        <f>VLOOKUP(VLOOKUP(G1190,Ma_KH!$A:$R,18,0)&amp;K1190,Gia_MB!$A:$F,6,0)</f>
        <v>23076</v>
      </c>
      <c r="U1190" s="14">
        <f t="shared" si="156"/>
        <v>230760</v>
      </c>
      <c r="W1190" s="64">
        <f t="shared" si="155"/>
        <v>0</v>
      </c>
      <c r="X1190" s="3" t="str">
        <f t="shared" si="157"/>
        <v>8</v>
      </c>
      <c r="Z1190" s="14">
        <f t="shared" si="158"/>
        <v>18460.8</v>
      </c>
      <c r="AA1190" s="7">
        <f>VLOOKUP(G1190,Ma_KH!$A:$R,14,0)</f>
        <v>67</v>
      </c>
      <c r="AD1190" s="7" t="str">
        <f>IFERROR(VLOOKUP(J1190,'Chuyển Mã'!$B$3:$C$9,2,0),"")</f>
        <v>Hà Nội</v>
      </c>
      <c r="AE1190" s="7" t="str">
        <f t="shared" si="151"/>
        <v>Chân giò heo muối 100g</v>
      </c>
      <c r="AF1190" s="7">
        <f t="shared" si="152"/>
        <v>10</v>
      </c>
    </row>
    <row r="1191" spans="1:32" x14ac:dyDescent="0.25">
      <c r="A1191" s="11">
        <v>45904</v>
      </c>
      <c r="B1191" s="25">
        <v>46916</v>
      </c>
      <c r="C1191" s="12" t="s">
        <v>7214</v>
      </c>
      <c r="D1191" s="16">
        <f t="shared" si="153"/>
        <v>45904</v>
      </c>
      <c r="G1191" s="13" t="s">
        <v>7607</v>
      </c>
      <c r="I1191" s="13" t="s">
        <v>7632</v>
      </c>
      <c r="J1191" s="13" t="s">
        <v>1815</v>
      </c>
      <c r="K1191" s="13" t="s">
        <v>556</v>
      </c>
      <c r="L1191" s="25" t="str">
        <f>VLOOKUP($K1191,TONG_SL!$A:$D,2,0)</f>
        <v>Chân giò heo muối 100g</v>
      </c>
      <c r="N1191" s="25" t="str">
        <f t="shared" si="154"/>
        <v>K-C6</v>
      </c>
      <c r="Q1191" s="25" t="str">
        <f>VLOOKUP(K1191,TONG_SL!$A:$D,3,0)</f>
        <v>Gói</v>
      </c>
      <c r="R1191" s="54">
        <v>15</v>
      </c>
      <c r="T1191" s="1">
        <f>VLOOKUP(VLOOKUP(G1191,Ma_KH!$A:$R,18,0)&amp;K1191,Gia_MB!$A:$F,6,0)</f>
        <v>23076</v>
      </c>
      <c r="U1191" s="14">
        <f t="shared" si="156"/>
        <v>346140</v>
      </c>
      <c r="W1191" s="64">
        <f t="shared" si="155"/>
        <v>0</v>
      </c>
      <c r="X1191" s="3" t="str">
        <f t="shared" si="157"/>
        <v>8</v>
      </c>
      <c r="Z1191" s="14">
        <f t="shared" si="158"/>
        <v>27691.200000000001</v>
      </c>
      <c r="AA1191" s="7">
        <f>VLOOKUP(G1191,Ma_KH!$A:$R,14,0)</f>
        <v>67</v>
      </c>
      <c r="AD1191" s="7" t="str">
        <f>IFERROR(VLOOKUP(J1191,'Chuyển Mã'!$B$3:$C$9,2,0),"")</f>
        <v>Hà Nội</v>
      </c>
      <c r="AE1191" s="7" t="str">
        <f t="shared" si="151"/>
        <v>Chân giò heo muối 100g</v>
      </c>
      <c r="AF1191" s="7">
        <f t="shared" si="152"/>
        <v>15</v>
      </c>
    </row>
    <row r="1192" spans="1:32" x14ac:dyDescent="0.25">
      <c r="A1192" s="11">
        <v>45904</v>
      </c>
      <c r="B1192" s="25">
        <v>30199</v>
      </c>
      <c r="C1192" s="12" t="s">
        <v>7214</v>
      </c>
      <c r="D1192" s="16">
        <f t="shared" si="153"/>
        <v>45904</v>
      </c>
      <c r="G1192" s="13" t="s">
        <v>7633</v>
      </c>
      <c r="I1192" s="13" t="s">
        <v>7634</v>
      </c>
      <c r="J1192" s="13" t="s">
        <v>1815</v>
      </c>
      <c r="K1192" s="13" t="s">
        <v>35</v>
      </c>
      <c r="L1192" s="25" t="str">
        <f>VLOOKUP($K1192,TONG_SL!$A:$D,2,0)</f>
        <v>Tai heo muối 200g</v>
      </c>
      <c r="N1192" s="25" t="str">
        <f t="shared" si="154"/>
        <v>K-C6</v>
      </c>
      <c r="Q1192" s="25" t="str">
        <f>VLOOKUP(K1192,TONG_SL!$A:$D,3,0)</f>
        <v>Túi</v>
      </c>
      <c r="R1192" s="54">
        <v>2</v>
      </c>
      <c r="T1192" s="1">
        <f>VLOOKUP(VLOOKUP(G1192,Ma_KH!$A:$R,18,0)&amp;K1192,Gia_MB!$A:$F,6,0)</f>
        <v>55595</v>
      </c>
      <c r="U1192" s="14">
        <f t="shared" si="156"/>
        <v>111190</v>
      </c>
      <c r="W1192" s="64">
        <f t="shared" si="155"/>
        <v>0</v>
      </c>
      <c r="X1192" s="3" t="str">
        <f t="shared" si="157"/>
        <v>8</v>
      </c>
      <c r="Z1192" s="14">
        <f t="shared" si="158"/>
        <v>8895.2000000000007</v>
      </c>
      <c r="AA1192" s="7">
        <f>VLOOKUP(G1192,Ma_KH!$A:$R,14,0)</f>
        <v>50</v>
      </c>
      <c r="AD1192" s="7" t="str">
        <f>IFERROR(VLOOKUP(J1192,'Chuyển Mã'!$B$3:$C$9,2,0),"")</f>
        <v>Hà Nội</v>
      </c>
      <c r="AE1192" s="7" t="str">
        <f t="shared" si="151"/>
        <v>Tai heo muối 200g</v>
      </c>
      <c r="AF1192" s="7">
        <f t="shared" si="152"/>
        <v>2</v>
      </c>
    </row>
    <row r="1193" spans="1:32" x14ac:dyDescent="0.25">
      <c r="A1193" s="11">
        <v>45904</v>
      </c>
      <c r="B1193" s="25">
        <v>30199</v>
      </c>
      <c r="C1193" s="12" t="s">
        <v>7214</v>
      </c>
      <c r="D1193" s="16">
        <f t="shared" si="153"/>
        <v>45904</v>
      </c>
      <c r="G1193" s="13" t="s">
        <v>7633</v>
      </c>
      <c r="I1193" s="13" t="s">
        <v>7634</v>
      </c>
      <c r="J1193" s="13" t="s">
        <v>1815</v>
      </c>
      <c r="K1193" s="13" t="s">
        <v>32</v>
      </c>
      <c r="L1193" s="25" t="str">
        <f>VLOOKUP($K1193,TONG_SL!$A:$D,2,0)</f>
        <v>Giò Tai Lưỡi Xào 250</v>
      </c>
      <c r="N1193" s="25" t="str">
        <f t="shared" si="154"/>
        <v>K-C6</v>
      </c>
      <c r="Q1193" s="25" t="str">
        <f>VLOOKUP(K1193,TONG_SL!$A:$D,3,0)</f>
        <v>Túi</v>
      </c>
      <c r="R1193" s="54">
        <v>3</v>
      </c>
      <c r="T1193" s="1">
        <f>VLOOKUP(VLOOKUP(G1193,Ma_KH!$A:$R,18,0)&amp;K1193,Gia_MB!$A:$F,6,0)</f>
        <v>50183</v>
      </c>
      <c r="U1193" s="14">
        <f t="shared" si="156"/>
        <v>150549</v>
      </c>
      <c r="W1193" s="64">
        <f t="shared" si="155"/>
        <v>0</v>
      </c>
      <c r="X1193" s="3" t="str">
        <f t="shared" si="157"/>
        <v>8</v>
      </c>
      <c r="Z1193" s="14">
        <f t="shared" si="158"/>
        <v>12043.92</v>
      </c>
      <c r="AA1193" s="7">
        <f>VLOOKUP(G1193,Ma_KH!$A:$R,14,0)</f>
        <v>50</v>
      </c>
      <c r="AD1193" s="7" t="str">
        <f>IFERROR(VLOOKUP(J1193,'Chuyển Mã'!$B$3:$C$9,2,0),"")</f>
        <v>Hà Nội</v>
      </c>
      <c r="AE1193" s="7" t="str">
        <f t="shared" si="151"/>
        <v>Giò Tai Lưỡi Xào 250</v>
      </c>
      <c r="AF1193" s="7">
        <f t="shared" si="152"/>
        <v>3</v>
      </c>
    </row>
    <row r="1194" spans="1:32" x14ac:dyDescent="0.25">
      <c r="A1194" s="11">
        <v>45904</v>
      </c>
      <c r="B1194" s="25">
        <v>30198</v>
      </c>
      <c r="C1194" s="12" t="s">
        <v>7214</v>
      </c>
      <c r="D1194" s="16">
        <f t="shared" si="153"/>
        <v>45904</v>
      </c>
      <c r="G1194" s="13" t="s">
        <v>7633</v>
      </c>
      <c r="I1194" s="13" t="s">
        <v>7635</v>
      </c>
      <c r="J1194" s="13" t="s">
        <v>1815</v>
      </c>
      <c r="K1194" s="13" t="s">
        <v>30</v>
      </c>
      <c r="L1194" s="25" t="str">
        <f>VLOOKUP($K1194,TONG_SL!$A:$D,2,0)</f>
        <v>Gà muối 500g</v>
      </c>
      <c r="N1194" s="25" t="str">
        <f t="shared" si="154"/>
        <v>K-C6</v>
      </c>
      <c r="Q1194" s="25" t="str">
        <f>VLOOKUP(K1194,TONG_SL!$A:$D,3,0)</f>
        <v>Túi</v>
      </c>
      <c r="R1194" s="54">
        <v>3</v>
      </c>
      <c r="T1194" s="1">
        <f>VLOOKUP(VLOOKUP(G1194,Ma_KH!$A:$R,18,0)&amp;K1194,Gia_MB!$A:$F,6,0)</f>
        <v>111058</v>
      </c>
      <c r="U1194" s="14">
        <f t="shared" si="156"/>
        <v>333174</v>
      </c>
      <c r="W1194" s="64">
        <f t="shared" si="155"/>
        <v>0</v>
      </c>
      <c r="X1194" s="3" t="str">
        <f t="shared" si="157"/>
        <v>8</v>
      </c>
      <c r="Z1194" s="14">
        <f t="shared" si="158"/>
        <v>26653.920000000002</v>
      </c>
      <c r="AA1194" s="7">
        <f>VLOOKUP(G1194,Ma_KH!$A:$R,14,0)</f>
        <v>50</v>
      </c>
      <c r="AD1194" s="7" t="str">
        <f>IFERROR(VLOOKUP(J1194,'Chuyển Mã'!$B$3:$C$9,2,0),"")</f>
        <v>Hà Nội</v>
      </c>
      <c r="AE1194" s="7" t="str">
        <f t="shared" si="151"/>
        <v>Gà muối 500g</v>
      </c>
      <c r="AF1194" s="7">
        <f t="shared" si="152"/>
        <v>3</v>
      </c>
    </row>
    <row r="1195" spans="1:32" x14ac:dyDescent="0.25">
      <c r="A1195" s="11">
        <v>45904</v>
      </c>
      <c r="B1195" s="25">
        <v>30198</v>
      </c>
      <c r="C1195" s="12" t="s">
        <v>7214</v>
      </c>
      <c r="D1195" s="16">
        <f t="shared" si="153"/>
        <v>45904</v>
      </c>
      <c r="G1195" s="13" t="s">
        <v>7633</v>
      </c>
      <c r="I1195" s="13" t="s">
        <v>7635</v>
      </c>
      <c r="J1195" s="13" t="s">
        <v>1815</v>
      </c>
      <c r="K1195" s="13" t="s">
        <v>35</v>
      </c>
      <c r="L1195" s="25" t="str">
        <f>VLOOKUP($K1195,TONG_SL!$A:$D,2,0)</f>
        <v>Tai heo muối 200g</v>
      </c>
      <c r="N1195" s="25" t="str">
        <f t="shared" si="154"/>
        <v>K-C6</v>
      </c>
      <c r="Q1195" s="25" t="str">
        <f>VLOOKUP(K1195,TONG_SL!$A:$D,3,0)</f>
        <v>Túi</v>
      </c>
      <c r="R1195" s="54">
        <v>3</v>
      </c>
      <c r="T1195" s="1">
        <f>VLOOKUP(VLOOKUP(G1195,Ma_KH!$A:$R,18,0)&amp;K1195,Gia_MB!$A:$F,6,0)</f>
        <v>55595</v>
      </c>
      <c r="U1195" s="14">
        <f t="shared" si="156"/>
        <v>166785</v>
      </c>
      <c r="W1195" s="64">
        <f t="shared" si="155"/>
        <v>0</v>
      </c>
      <c r="X1195" s="3" t="str">
        <f t="shared" si="157"/>
        <v>8</v>
      </c>
      <c r="Z1195" s="14">
        <f t="shared" si="158"/>
        <v>13342.800000000001</v>
      </c>
      <c r="AA1195" s="7">
        <f>VLOOKUP(G1195,Ma_KH!$A:$R,14,0)</f>
        <v>50</v>
      </c>
      <c r="AD1195" s="7" t="str">
        <f>IFERROR(VLOOKUP(J1195,'Chuyển Mã'!$B$3:$C$9,2,0),"")</f>
        <v>Hà Nội</v>
      </c>
      <c r="AE1195" s="7" t="str">
        <f t="shared" si="151"/>
        <v>Tai heo muối 200g</v>
      </c>
      <c r="AF1195" s="7">
        <f t="shared" si="152"/>
        <v>3</v>
      </c>
    </row>
    <row r="1196" spans="1:32" x14ac:dyDescent="0.25">
      <c r="A1196" s="11">
        <v>45904</v>
      </c>
      <c r="B1196" s="25">
        <v>30198</v>
      </c>
      <c r="C1196" s="12" t="s">
        <v>7214</v>
      </c>
      <c r="D1196" s="16">
        <f t="shared" si="153"/>
        <v>45904</v>
      </c>
      <c r="G1196" s="13" t="s">
        <v>7633</v>
      </c>
      <c r="I1196" s="13" t="s">
        <v>7635</v>
      </c>
      <c r="J1196" s="13" t="s">
        <v>1815</v>
      </c>
      <c r="K1196" s="13" t="s">
        <v>32</v>
      </c>
      <c r="L1196" s="25" t="str">
        <f>VLOOKUP($K1196,TONG_SL!$A:$D,2,0)</f>
        <v>Giò Tai Lưỡi Xào 250</v>
      </c>
      <c r="N1196" s="25" t="str">
        <f t="shared" si="154"/>
        <v>K-C6</v>
      </c>
      <c r="Q1196" s="25" t="str">
        <f>VLOOKUP(K1196,TONG_SL!$A:$D,3,0)</f>
        <v>Túi</v>
      </c>
      <c r="R1196" s="54">
        <v>3</v>
      </c>
      <c r="T1196" s="1">
        <f>VLOOKUP(VLOOKUP(G1196,Ma_KH!$A:$R,18,0)&amp;K1196,Gia_MB!$A:$F,6,0)</f>
        <v>50183</v>
      </c>
      <c r="U1196" s="14">
        <f t="shared" si="156"/>
        <v>150549</v>
      </c>
      <c r="W1196" s="64">
        <f t="shared" si="155"/>
        <v>0</v>
      </c>
      <c r="X1196" s="3" t="str">
        <f t="shared" si="157"/>
        <v>8</v>
      </c>
      <c r="Z1196" s="14">
        <f t="shared" si="158"/>
        <v>12043.92</v>
      </c>
      <c r="AA1196" s="7">
        <f>VLOOKUP(G1196,Ma_KH!$A:$R,14,0)</f>
        <v>50</v>
      </c>
      <c r="AD1196" s="7" t="str">
        <f>IFERROR(VLOOKUP(J1196,'Chuyển Mã'!$B$3:$C$9,2,0),"")</f>
        <v>Hà Nội</v>
      </c>
      <c r="AE1196" s="7" t="str">
        <f t="shared" si="151"/>
        <v>Giò Tai Lưỡi Xào 250</v>
      </c>
      <c r="AF1196" s="7">
        <f t="shared" si="152"/>
        <v>3</v>
      </c>
    </row>
    <row r="1197" spans="1:32" x14ac:dyDescent="0.25">
      <c r="A1197" s="11">
        <v>45904</v>
      </c>
      <c r="B1197" s="25">
        <v>30198</v>
      </c>
      <c r="C1197" s="12" t="s">
        <v>7214</v>
      </c>
      <c r="D1197" s="16">
        <f t="shared" si="153"/>
        <v>45904</v>
      </c>
      <c r="G1197" s="13" t="s">
        <v>7633</v>
      </c>
      <c r="I1197" s="13" t="s">
        <v>7635</v>
      </c>
      <c r="J1197" s="13" t="s">
        <v>1815</v>
      </c>
      <c r="K1197" s="13" t="s">
        <v>27</v>
      </c>
      <c r="L1197" s="25" t="str">
        <f>VLOOKUP($K1197,TONG_SL!$A:$D,2,0)</f>
        <v>Chân giò heo muối 300g</v>
      </c>
      <c r="N1197" s="25" t="str">
        <f t="shared" si="154"/>
        <v>K-C6</v>
      </c>
      <c r="Q1197" s="25" t="str">
        <f>VLOOKUP(K1197,TONG_SL!$A:$D,3,0)</f>
        <v>Túi</v>
      </c>
      <c r="R1197" s="54">
        <v>3</v>
      </c>
      <c r="T1197" s="1">
        <f>VLOOKUP(VLOOKUP(G1197,Ma_KH!$A:$R,18,0)&amp;K1197,Gia_MB!$A:$F,6,0)</f>
        <v>73431</v>
      </c>
      <c r="U1197" s="14">
        <f t="shared" si="156"/>
        <v>220293</v>
      </c>
      <c r="W1197" s="64">
        <f t="shared" si="155"/>
        <v>0</v>
      </c>
      <c r="X1197" s="3" t="str">
        <f t="shared" si="157"/>
        <v>8</v>
      </c>
      <c r="Z1197" s="14">
        <f t="shared" si="158"/>
        <v>17623.439999999999</v>
      </c>
      <c r="AA1197" s="7">
        <f>VLOOKUP(G1197,Ma_KH!$A:$R,14,0)</f>
        <v>50</v>
      </c>
      <c r="AD1197" s="7" t="str">
        <f>IFERROR(VLOOKUP(J1197,'Chuyển Mã'!$B$3:$C$9,2,0),"")</f>
        <v>Hà Nội</v>
      </c>
      <c r="AE1197" s="7" t="str">
        <f t="shared" si="151"/>
        <v>Chân giò heo muối 300g</v>
      </c>
      <c r="AF1197" s="7">
        <f t="shared" si="152"/>
        <v>3</v>
      </c>
    </row>
    <row r="1198" spans="1:32" x14ac:dyDescent="0.25">
      <c r="A1198" s="11">
        <v>45904</v>
      </c>
      <c r="B1198" s="25">
        <v>30198</v>
      </c>
      <c r="C1198" s="12" t="s">
        <v>7214</v>
      </c>
      <c r="D1198" s="16">
        <f t="shared" si="153"/>
        <v>45904</v>
      </c>
      <c r="G1198" s="13" t="s">
        <v>7633</v>
      </c>
      <c r="I1198" s="13" t="s">
        <v>7635</v>
      </c>
      <c r="J1198" s="13" t="s">
        <v>1815</v>
      </c>
      <c r="K1198" s="13" t="s">
        <v>27</v>
      </c>
      <c r="L1198" s="25" t="str">
        <f>VLOOKUP($K1198,TONG_SL!$A:$D,2,0)</f>
        <v>Chân giò heo muối 300g</v>
      </c>
      <c r="N1198" s="25" t="str">
        <f t="shared" si="154"/>
        <v>K-C6</v>
      </c>
      <c r="Q1198" s="25" t="str">
        <f>VLOOKUP(K1198,TONG_SL!$A:$D,3,0)</f>
        <v>Túi</v>
      </c>
      <c r="R1198" s="54">
        <v>2</v>
      </c>
      <c r="T1198" s="1">
        <f>VLOOKUP(VLOOKUP(G1198,Ma_KH!$A:$R,18,0)&amp;K1198,Gia_MB!$A:$F,6,0)</f>
        <v>73431</v>
      </c>
      <c r="U1198" s="14">
        <f t="shared" si="156"/>
        <v>146862</v>
      </c>
      <c r="W1198" s="64">
        <f t="shared" si="155"/>
        <v>0</v>
      </c>
      <c r="X1198" s="3" t="str">
        <f t="shared" si="157"/>
        <v>8</v>
      </c>
      <c r="Z1198" s="14">
        <f t="shared" si="158"/>
        <v>11748.960000000001</v>
      </c>
      <c r="AA1198" s="7">
        <f>VLOOKUP(G1198,Ma_KH!$A:$R,14,0)</f>
        <v>50</v>
      </c>
      <c r="AD1198" s="7" t="str">
        <f>IFERROR(VLOOKUP(J1198,'Chuyển Mã'!$B$3:$C$9,2,0),"")</f>
        <v>Hà Nội</v>
      </c>
      <c r="AE1198" s="7" t="str">
        <f t="shared" si="151"/>
        <v>Chân giò heo muối 300g</v>
      </c>
      <c r="AF1198" s="7">
        <f t="shared" si="152"/>
        <v>2</v>
      </c>
    </row>
    <row r="1199" spans="1:32" x14ac:dyDescent="0.25">
      <c r="A1199" s="11">
        <v>45904</v>
      </c>
      <c r="B1199" s="25">
        <v>30200</v>
      </c>
      <c r="C1199" s="12" t="s">
        <v>7214</v>
      </c>
      <c r="D1199" s="16">
        <f t="shared" si="153"/>
        <v>45904</v>
      </c>
      <c r="G1199" s="13" t="s">
        <v>7633</v>
      </c>
      <c r="I1199" s="13" t="s">
        <v>7636</v>
      </c>
      <c r="J1199" s="13" t="s">
        <v>1815</v>
      </c>
      <c r="K1199" s="13" t="s">
        <v>27</v>
      </c>
      <c r="L1199" s="25" t="str">
        <f>VLOOKUP($K1199,TONG_SL!$A:$D,2,0)</f>
        <v>Chân giò heo muối 300g</v>
      </c>
      <c r="N1199" s="25" t="str">
        <f t="shared" si="154"/>
        <v>K-C6</v>
      </c>
      <c r="Q1199" s="25" t="str">
        <f>VLOOKUP(K1199,TONG_SL!$A:$D,3,0)</f>
        <v>Túi</v>
      </c>
      <c r="R1199" s="54">
        <v>3</v>
      </c>
      <c r="T1199" s="1">
        <f>VLOOKUP(VLOOKUP(G1199,Ma_KH!$A:$R,18,0)&amp;K1199,Gia_MB!$A:$F,6,0)</f>
        <v>73431</v>
      </c>
      <c r="U1199" s="14">
        <f t="shared" si="156"/>
        <v>220293</v>
      </c>
      <c r="W1199" s="64">
        <f t="shared" si="155"/>
        <v>0</v>
      </c>
      <c r="X1199" s="3" t="str">
        <f t="shared" si="157"/>
        <v>8</v>
      </c>
      <c r="Z1199" s="14">
        <f t="shared" si="158"/>
        <v>17623.439999999999</v>
      </c>
      <c r="AA1199" s="7">
        <f>VLOOKUP(G1199,Ma_KH!$A:$R,14,0)</f>
        <v>50</v>
      </c>
      <c r="AD1199" s="7" t="str">
        <f>IFERROR(VLOOKUP(J1199,'Chuyển Mã'!$B$3:$C$9,2,0),"")</f>
        <v>Hà Nội</v>
      </c>
      <c r="AE1199" s="7" t="str">
        <f t="shared" si="151"/>
        <v>Chân giò heo muối 300g</v>
      </c>
      <c r="AF1199" s="7">
        <f t="shared" si="152"/>
        <v>3</v>
      </c>
    </row>
    <row r="1200" spans="1:32" x14ac:dyDescent="0.25">
      <c r="A1200" s="11">
        <v>45904</v>
      </c>
      <c r="B1200" s="25">
        <v>30200</v>
      </c>
      <c r="C1200" s="12" t="s">
        <v>7214</v>
      </c>
      <c r="D1200" s="16">
        <f t="shared" si="153"/>
        <v>45904</v>
      </c>
      <c r="G1200" s="13" t="s">
        <v>7633</v>
      </c>
      <c r="I1200" s="13" t="s">
        <v>7636</v>
      </c>
      <c r="J1200" s="13" t="s">
        <v>1815</v>
      </c>
      <c r="K1200" s="13" t="s">
        <v>547</v>
      </c>
      <c r="L1200" s="25" t="str">
        <f>VLOOKUP($K1200,TONG_SL!$A:$D,2,0)</f>
        <v>Chân giò heo muối 500g</v>
      </c>
      <c r="N1200" s="25" t="str">
        <f t="shared" si="154"/>
        <v>K-C6</v>
      </c>
      <c r="Q1200" s="25" t="str">
        <f>VLOOKUP(K1200,TONG_SL!$A:$D,3,0)</f>
        <v>Túi</v>
      </c>
      <c r="R1200" s="54">
        <v>3</v>
      </c>
      <c r="T1200" s="1">
        <f>VLOOKUP(VLOOKUP(G1200,Ma_KH!$A:$R,18,0)&amp;K1200,Gia_MB!$A:$F,6,0)</f>
        <v>119066</v>
      </c>
      <c r="U1200" s="14">
        <f t="shared" si="156"/>
        <v>357198</v>
      </c>
      <c r="W1200" s="64">
        <f t="shared" si="155"/>
        <v>0</v>
      </c>
      <c r="X1200" s="3" t="str">
        <f t="shared" si="157"/>
        <v>8</v>
      </c>
      <c r="Z1200" s="14">
        <f t="shared" si="158"/>
        <v>28575.84</v>
      </c>
      <c r="AA1200" s="7">
        <f>VLOOKUP(G1200,Ma_KH!$A:$R,14,0)</f>
        <v>50</v>
      </c>
      <c r="AD1200" s="7" t="str">
        <f>IFERROR(VLOOKUP(J1200,'Chuyển Mã'!$B$3:$C$9,2,0),"")</f>
        <v>Hà Nội</v>
      </c>
      <c r="AE1200" s="7" t="str">
        <f t="shared" si="151"/>
        <v>Chân giò heo muối 500g</v>
      </c>
      <c r="AF1200" s="7">
        <f t="shared" si="152"/>
        <v>3</v>
      </c>
    </row>
    <row r="1201" spans="1:32" x14ac:dyDescent="0.25">
      <c r="A1201" s="11">
        <v>45904</v>
      </c>
      <c r="B1201" s="25">
        <v>30200</v>
      </c>
      <c r="C1201" s="12" t="s">
        <v>7214</v>
      </c>
      <c r="D1201" s="16">
        <f t="shared" si="153"/>
        <v>45904</v>
      </c>
      <c r="G1201" s="13" t="s">
        <v>7633</v>
      </c>
      <c r="I1201" s="13" t="s">
        <v>7636</v>
      </c>
      <c r="J1201" s="13" t="s">
        <v>1815</v>
      </c>
      <c r="K1201" s="13" t="s">
        <v>51</v>
      </c>
      <c r="L1201" s="25" t="str">
        <f>VLOOKUP($K1201,TONG_SL!$A:$D,2,0)</f>
        <v>Mọc Nấm Hương 250g</v>
      </c>
      <c r="N1201" s="25" t="str">
        <f t="shared" si="154"/>
        <v>K-C6</v>
      </c>
      <c r="Q1201" s="25" t="str">
        <f>VLOOKUP(K1201,TONG_SL!$A:$D,3,0)</f>
        <v>Túi</v>
      </c>
      <c r="R1201" s="54">
        <v>3</v>
      </c>
      <c r="T1201" s="1">
        <f>VLOOKUP(VLOOKUP(G1201,Ma_KH!$A:$R,18,0)&amp;K1201,Gia_MB!$A:$F,6,0)</f>
        <v>46000</v>
      </c>
      <c r="U1201" s="14">
        <f t="shared" si="156"/>
        <v>138000</v>
      </c>
      <c r="W1201" s="64">
        <f t="shared" si="155"/>
        <v>0</v>
      </c>
      <c r="X1201" s="3" t="str">
        <f t="shared" si="157"/>
        <v>8</v>
      </c>
      <c r="Z1201" s="14">
        <f t="shared" si="158"/>
        <v>11040</v>
      </c>
      <c r="AA1201" s="7">
        <f>VLOOKUP(G1201,Ma_KH!$A:$R,14,0)</f>
        <v>50</v>
      </c>
      <c r="AD1201" s="7" t="str">
        <f>IFERROR(VLOOKUP(J1201,'Chuyển Mã'!$B$3:$C$9,2,0),"")</f>
        <v>Hà Nội</v>
      </c>
      <c r="AE1201" s="7" t="str">
        <f t="shared" si="151"/>
        <v>Mọc Nấm Hương 250g</v>
      </c>
      <c r="AF1201" s="7">
        <f t="shared" si="152"/>
        <v>3</v>
      </c>
    </row>
    <row r="1202" spans="1:32" x14ac:dyDescent="0.25">
      <c r="A1202" s="11">
        <v>45904</v>
      </c>
      <c r="B1202" s="25">
        <v>56499</v>
      </c>
      <c r="C1202" s="12" t="s">
        <v>7214</v>
      </c>
      <c r="D1202" s="16">
        <f t="shared" si="153"/>
        <v>45904</v>
      </c>
      <c r="G1202" s="13" t="s">
        <v>7616</v>
      </c>
      <c r="I1202" s="13" t="s">
        <v>7637</v>
      </c>
      <c r="J1202" s="13" t="s">
        <v>1815</v>
      </c>
      <c r="K1202" s="13" t="s">
        <v>558</v>
      </c>
      <c r="L1202" s="25" t="str">
        <f>VLOOKUP($K1202,TONG_SL!$A:$D,2,0)</f>
        <v>Gà muối hun khói 300g</v>
      </c>
      <c r="N1202" s="25" t="str">
        <f t="shared" si="154"/>
        <v>K-C6</v>
      </c>
      <c r="Q1202" s="25" t="str">
        <f>VLOOKUP(K1202,TONG_SL!$A:$D,3,0)</f>
        <v>Túi</v>
      </c>
      <c r="R1202" s="54">
        <v>3</v>
      </c>
      <c r="T1202" s="1">
        <f>VLOOKUP(VLOOKUP(G1202,Ma_KH!$A:$R,18,0)&amp;K1202,Gia_MB!$A:$F,6,0)</f>
        <v>70000</v>
      </c>
      <c r="U1202" s="14">
        <f t="shared" si="156"/>
        <v>210000</v>
      </c>
      <c r="W1202" s="64">
        <f t="shared" si="155"/>
        <v>0</v>
      </c>
      <c r="X1202" s="3" t="str">
        <f t="shared" si="157"/>
        <v>8</v>
      </c>
      <c r="Z1202" s="14">
        <f t="shared" si="158"/>
        <v>16800</v>
      </c>
      <c r="AA1202" s="7">
        <f>VLOOKUP(G1202,Ma_KH!$A:$R,14,0)</f>
        <v>51</v>
      </c>
      <c r="AD1202" s="7" t="str">
        <f>IFERROR(VLOOKUP(J1202,'Chuyển Mã'!$B$3:$C$9,2,0),"")</f>
        <v>Hà Nội</v>
      </c>
      <c r="AE1202" s="7" t="str">
        <f t="shared" si="151"/>
        <v>Gà muối hun khói 300g</v>
      </c>
      <c r="AF1202" s="7">
        <f t="shared" si="152"/>
        <v>3</v>
      </c>
    </row>
    <row r="1203" spans="1:32" x14ac:dyDescent="0.25">
      <c r="A1203" s="11">
        <v>45904</v>
      </c>
      <c r="B1203" s="25">
        <v>56499</v>
      </c>
      <c r="C1203" s="12" t="s">
        <v>7214</v>
      </c>
      <c r="D1203" s="16">
        <f t="shared" si="153"/>
        <v>45904</v>
      </c>
      <c r="G1203" s="13" t="s">
        <v>7616</v>
      </c>
      <c r="I1203" s="13" t="s">
        <v>7637</v>
      </c>
      <c r="J1203" s="13" t="s">
        <v>1815</v>
      </c>
      <c r="K1203" s="13" t="s">
        <v>556</v>
      </c>
      <c r="L1203" s="25" t="str">
        <f>VLOOKUP($K1203,TONG_SL!$A:$D,2,0)</f>
        <v>Chân giò heo muối 100g</v>
      </c>
      <c r="N1203" s="25" t="str">
        <f t="shared" si="154"/>
        <v>K-C6</v>
      </c>
      <c r="Q1203" s="25" t="str">
        <f>VLOOKUP(K1203,TONG_SL!$A:$D,3,0)</f>
        <v>Gói</v>
      </c>
      <c r="R1203" s="54">
        <v>5</v>
      </c>
      <c r="T1203" s="1">
        <f>VLOOKUP(VLOOKUP(G1203,Ma_KH!$A:$R,18,0)&amp;K1203,Gia_MB!$A:$F,6,0)</f>
        <v>24549</v>
      </c>
      <c r="U1203" s="14">
        <f t="shared" si="156"/>
        <v>122745</v>
      </c>
      <c r="W1203" s="64">
        <f t="shared" si="155"/>
        <v>0</v>
      </c>
      <c r="X1203" s="3" t="str">
        <f t="shared" si="157"/>
        <v>8</v>
      </c>
      <c r="Z1203" s="14">
        <f t="shared" si="158"/>
        <v>9819.6</v>
      </c>
      <c r="AA1203" s="7">
        <f>VLOOKUP(G1203,Ma_KH!$A:$R,14,0)</f>
        <v>51</v>
      </c>
      <c r="AD1203" s="7" t="str">
        <f>IFERROR(VLOOKUP(J1203,'Chuyển Mã'!$B$3:$C$9,2,0),"")</f>
        <v>Hà Nội</v>
      </c>
      <c r="AE1203" s="7" t="str">
        <f t="shared" si="151"/>
        <v>Chân giò heo muối 100g</v>
      </c>
      <c r="AF1203" s="7">
        <f t="shared" si="152"/>
        <v>5</v>
      </c>
    </row>
    <row r="1204" spans="1:32" x14ac:dyDescent="0.25">
      <c r="A1204" s="11">
        <v>45904</v>
      </c>
      <c r="B1204" s="25">
        <v>56499</v>
      </c>
      <c r="C1204" s="12" t="s">
        <v>7214</v>
      </c>
      <c r="D1204" s="16">
        <f t="shared" si="153"/>
        <v>45904</v>
      </c>
      <c r="G1204" s="13" t="s">
        <v>7616</v>
      </c>
      <c r="I1204" s="13" t="s">
        <v>7637</v>
      </c>
      <c r="J1204" s="13" t="s">
        <v>1815</v>
      </c>
      <c r="K1204" s="13" t="s">
        <v>35</v>
      </c>
      <c r="L1204" s="25" t="str">
        <f>VLOOKUP($K1204,TONG_SL!$A:$D,2,0)</f>
        <v>Tai heo muối 200g</v>
      </c>
      <c r="N1204" s="25" t="str">
        <f t="shared" si="154"/>
        <v>K-C6</v>
      </c>
      <c r="Q1204" s="25" t="str">
        <f>VLOOKUP(K1204,TONG_SL!$A:$D,3,0)</f>
        <v>Túi</v>
      </c>
      <c r="R1204" s="54">
        <v>3</v>
      </c>
      <c r="T1204" s="1">
        <f>VLOOKUP(VLOOKUP(G1204,Ma_KH!$A:$R,18,0)&amp;K1204,Gia_MB!$A:$F,6,0)</f>
        <v>55595</v>
      </c>
      <c r="U1204" s="14">
        <f t="shared" si="156"/>
        <v>166785</v>
      </c>
      <c r="W1204" s="64">
        <f t="shared" si="155"/>
        <v>0</v>
      </c>
      <c r="X1204" s="3" t="str">
        <f t="shared" si="157"/>
        <v>8</v>
      </c>
      <c r="Z1204" s="14">
        <f t="shared" si="158"/>
        <v>13342.800000000001</v>
      </c>
      <c r="AA1204" s="7">
        <f>VLOOKUP(G1204,Ma_KH!$A:$R,14,0)</f>
        <v>51</v>
      </c>
      <c r="AD1204" s="7" t="str">
        <f>IFERROR(VLOOKUP(J1204,'Chuyển Mã'!$B$3:$C$9,2,0),"")</f>
        <v>Hà Nội</v>
      </c>
      <c r="AE1204" s="7" t="str">
        <f t="shared" si="151"/>
        <v>Tai heo muối 200g</v>
      </c>
      <c r="AF1204" s="7">
        <f t="shared" si="152"/>
        <v>3</v>
      </c>
    </row>
    <row r="1205" spans="1:32" x14ac:dyDescent="0.25">
      <c r="A1205" s="11">
        <v>45904</v>
      </c>
      <c r="B1205" s="25">
        <v>56499</v>
      </c>
      <c r="C1205" s="12" t="s">
        <v>7214</v>
      </c>
      <c r="D1205" s="16">
        <f t="shared" si="153"/>
        <v>45904</v>
      </c>
      <c r="G1205" s="13" t="s">
        <v>7616</v>
      </c>
      <c r="I1205" s="13" t="s">
        <v>7637</v>
      </c>
      <c r="J1205" s="13" t="s">
        <v>1815</v>
      </c>
      <c r="K1205" s="13" t="s">
        <v>32</v>
      </c>
      <c r="L1205" s="25" t="str">
        <f>VLOOKUP($K1205,TONG_SL!$A:$D,2,0)</f>
        <v>Giò Tai Lưỡi Xào 250</v>
      </c>
      <c r="N1205" s="25" t="str">
        <f t="shared" si="154"/>
        <v>K-C6</v>
      </c>
      <c r="Q1205" s="25" t="str">
        <f>VLOOKUP(K1205,TONG_SL!$A:$D,3,0)</f>
        <v>Túi</v>
      </c>
      <c r="R1205" s="54">
        <v>3</v>
      </c>
      <c r="T1205" s="1">
        <f>VLOOKUP(VLOOKUP(G1205,Ma_KH!$A:$R,18,0)&amp;K1205,Gia_MB!$A:$F,6,0)</f>
        <v>50183</v>
      </c>
      <c r="U1205" s="14">
        <f t="shared" si="156"/>
        <v>150549</v>
      </c>
      <c r="W1205" s="64">
        <f t="shared" si="155"/>
        <v>0</v>
      </c>
      <c r="X1205" s="3" t="str">
        <f t="shared" si="157"/>
        <v>8</v>
      </c>
      <c r="Z1205" s="14">
        <f t="shared" si="158"/>
        <v>12043.92</v>
      </c>
      <c r="AA1205" s="7">
        <f>VLOOKUP(G1205,Ma_KH!$A:$R,14,0)</f>
        <v>51</v>
      </c>
      <c r="AD1205" s="7" t="str">
        <f>IFERROR(VLOOKUP(J1205,'Chuyển Mã'!$B$3:$C$9,2,0),"")</f>
        <v>Hà Nội</v>
      </c>
      <c r="AE1205" s="7" t="str">
        <f t="shared" si="151"/>
        <v>Giò Tai Lưỡi Xào 250</v>
      </c>
      <c r="AF1205" s="7">
        <f t="shared" si="152"/>
        <v>3</v>
      </c>
    </row>
    <row r="1206" spans="1:32" x14ac:dyDescent="0.25">
      <c r="A1206" s="11">
        <v>45904</v>
      </c>
      <c r="B1206" s="25">
        <v>56499</v>
      </c>
      <c r="C1206" s="12" t="s">
        <v>7214</v>
      </c>
      <c r="D1206" s="16">
        <f t="shared" si="153"/>
        <v>45904</v>
      </c>
      <c r="G1206" s="13" t="s">
        <v>7616</v>
      </c>
      <c r="I1206" s="13" t="s">
        <v>7637</v>
      </c>
      <c r="J1206" s="13" t="s">
        <v>1815</v>
      </c>
      <c r="K1206" s="13" t="s">
        <v>570</v>
      </c>
      <c r="L1206" s="25" t="str">
        <f>VLOOKUP($K1206,TONG_SL!$A:$D,2,0)</f>
        <v>Tai heo sốt thái 150g</v>
      </c>
      <c r="N1206" s="25" t="str">
        <f t="shared" si="154"/>
        <v>K-C6</v>
      </c>
      <c r="Q1206" s="25" t="str">
        <f>VLOOKUP(K1206,TONG_SL!$A:$D,3,0)</f>
        <v>Túi</v>
      </c>
      <c r="R1206" s="54">
        <v>3</v>
      </c>
      <c r="T1206" s="1">
        <f>VLOOKUP(VLOOKUP(G1206,Ma_KH!$A:$R,18,0)&amp;K1206,Gia_MB!$A:$F,6,0)</f>
        <v>19500</v>
      </c>
      <c r="U1206" s="14">
        <f t="shared" si="156"/>
        <v>58500</v>
      </c>
      <c r="W1206" s="64">
        <f t="shared" si="155"/>
        <v>0</v>
      </c>
      <c r="X1206" s="3" t="str">
        <f t="shared" si="157"/>
        <v>8</v>
      </c>
      <c r="Z1206" s="14">
        <f t="shared" si="158"/>
        <v>4680</v>
      </c>
      <c r="AA1206" s="7">
        <f>VLOOKUP(G1206,Ma_KH!$A:$R,14,0)</f>
        <v>51</v>
      </c>
      <c r="AD1206" s="7" t="str">
        <f>IFERROR(VLOOKUP(J1206,'Chuyển Mã'!$B$3:$C$9,2,0),"")</f>
        <v>Hà Nội</v>
      </c>
      <c r="AE1206" s="7" t="str">
        <f t="shared" si="151"/>
        <v>Tai heo sốt thái 150g</v>
      </c>
      <c r="AF1206" s="7">
        <f t="shared" si="152"/>
        <v>3</v>
      </c>
    </row>
    <row r="1207" spans="1:32" x14ac:dyDescent="0.25">
      <c r="A1207" s="11">
        <v>45904</v>
      </c>
      <c r="B1207" s="25">
        <v>56499</v>
      </c>
      <c r="C1207" s="12" t="s">
        <v>7214</v>
      </c>
      <c r="D1207" s="16">
        <f t="shared" si="153"/>
        <v>45904</v>
      </c>
      <c r="G1207" s="13" t="s">
        <v>7616</v>
      </c>
      <c r="I1207" s="13" t="s">
        <v>7637</v>
      </c>
      <c r="J1207" s="13" t="s">
        <v>1815</v>
      </c>
      <c r="K1207" s="13" t="s">
        <v>27</v>
      </c>
      <c r="L1207" s="25" t="str">
        <f>VLOOKUP($K1207,TONG_SL!$A:$D,2,0)</f>
        <v>Chân giò heo muối 300g</v>
      </c>
      <c r="N1207" s="25" t="str">
        <f t="shared" si="154"/>
        <v>K-C6</v>
      </c>
      <c r="Q1207" s="25" t="str">
        <f>VLOOKUP(K1207,TONG_SL!$A:$D,3,0)</f>
        <v>Túi</v>
      </c>
      <c r="R1207" s="54">
        <v>5</v>
      </c>
      <c r="T1207" s="1">
        <f>VLOOKUP(VLOOKUP(G1207,Ma_KH!$A:$R,18,0)&amp;K1207,Gia_MB!$A:$F,6,0)</f>
        <v>73431</v>
      </c>
      <c r="U1207" s="14">
        <f t="shared" si="156"/>
        <v>367155</v>
      </c>
      <c r="W1207" s="64">
        <f t="shared" si="155"/>
        <v>0</v>
      </c>
      <c r="X1207" s="3" t="str">
        <f t="shared" si="157"/>
        <v>8</v>
      </c>
      <c r="Z1207" s="14">
        <f t="shared" si="158"/>
        <v>29372.400000000001</v>
      </c>
      <c r="AA1207" s="7">
        <f>VLOOKUP(G1207,Ma_KH!$A:$R,14,0)</f>
        <v>51</v>
      </c>
      <c r="AD1207" s="7" t="str">
        <f>IFERROR(VLOOKUP(J1207,'Chuyển Mã'!$B$3:$C$9,2,0),"")</f>
        <v>Hà Nội</v>
      </c>
      <c r="AE1207" s="7" t="str">
        <f t="shared" si="151"/>
        <v>Chân giò heo muối 300g</v>
      </c>
      <c r="AF1207" s="7">
        <f t="shared" si="152"/>
        <v>5</v>
      </c>
    </row>
    <row r="1208" spans="1:32" x14ac:dyDescent="0.25">
      <c r="A1208" s="11">
        <v>45904</v>
      </c>
      <c r="B1208" s="25">
        <v>56471</v>
      </c>
      <c r="C1208" s="12" t="s">
        <v>7214</v>
      </c>
      <c r="D1208" s="16">
        <f t="shared" si="153"/>
        <v>45904</v>
      </c>
      <c r="G1208" s="13" t="s">
        <v>7616</v>
      </c>
      <c r="I1208" s="13" t="s">
        <v>7638</v>
      </c>
      <c r="J1208" s="13" t="s">
        <v>1815</v>
      </c>
      <c r="K1208" s="13" t="s">
        <v>27</v>
      </c>
      <c r="L1208" s="25" t="str">
        <f>VLOOKUP($K1208,TONG_SL!$A:$D,2,0)</f>
        <v>Chân giò heo muối 300g</v>
      </c>
      <c r="N1208" s="25" t="str">
        <f t="shared" si="154"/>
        <v>K-C6</v>
      </c>
      <c r="Q1208" s="25" t="str">
        <f>VLOOKUP(K1208,TONG_SL!$A:$D,3,0)</f>
        <v>Túi</v>
      </c>
      <c r="R1208" s="55" t="s">
        <v>8128</v>
      </c>
      <c r="T1208" s="1">
        <f>VLOOKUP(VLOOKUP(G1208,Ma_KH!$A:$R,18,0)&amp;K1208,Gia_MB!$A:$F,6,0)</f>
        <v>73431</v>
      </c>
      <c r="U1208" s="14">
        <f t="shared" si="156"/>
        <v>220293</v>
      </c>
      <c r="W1208" s="64">
        <f t="shared" si="155"/>
        <v>0</v>
      </c>
      <c r="X1208" s="3" t="str">
        <f t="shared" si="157"/>
        <v>8</v>
      </c>
      <c r="Z1208" s="14">
        <f t="shared" si="158"/>
        <v>17623.439999999999</v>
      </c>
      <c r="AA1208" s="7">
        <f>VLOOKUP(G1208,Ma_KH!$A:$R,14,0)</f>
        <v>51</v>
      </c>
      <c r="AD1208" s="7" t="str">
        <f>IFERROR(VLOOKUP(J1208,'Chuyển Mã'!$B$3:$C$9,2,0),"")</f>
        <v>Hà Nội</v>
      </c>
      <c r="AE1208" s="7" t="str">
        <f t="shared" si="151"/>
        <v>Chân giò heo muối 300g</v>
      </c>
      <c r="AF1208" s="7" t="str">
        <f t="shared" si="152"/>
        <v>3</v>
      </c>
    </row>
    <row r="1209" spans="1:32" x14ac:dyDescent="0.25">
      <c r="A1209" s="11">
        <v>45904</v>
      </c>
      <c r="B1209" s="25">
        <v>56471</v>
      </c>
      <c r="C1209" s="12" t="s">
        <v>7214</v>
      </c>
      <c r="D1209" s="16">
        <f t="shared" si="153"/>
        <v>45904</v>
      </c>
      <c r="G1209" s="13" t="s">
        <v>7616</v>
      </c>
      <c r="I1209" s="13" t="s">
        <v>7638</v>
      </c>
      <c r="J1209" s="13" t="s">
        <v>1815</v>
      </c>
      <c r="K1209" s="13" t="s">
        <v>547</v>
      </c>
      <c r="L1209" s="25" t="str">
        <f>VLOOKUP($K1209,TONG_SL!$A:$D,2,0)</f>
        <v>Chân giò heo muối 500g</v>
      </c>
      <c r="N1209" s="25" t="str">
        <f t="shared" si="154"/>
        <v>K-C6</v>
      </c>
      <c r="Q1209" s="25" t="str">
        <f>VLOOKUP(K1209,TONG_SL!$A:$D,3,0)</f>
        <v>Túi</v>
      </c>
      <c r="R1209" s="55" t="s">
        <v>8128</v>
      </c>
      <c r="T1209" s="1">
        <f>VLOOKUP(VLOOKUP(G1209,Ma_KH!$A:$R,18,0)&amp;K1209,Gia_MB!$A:$F,6,0)</f>
        <v>119066</v>
      </c>
      <c r="U1209" s="14">
        <f t="shared" si="156"/>
        <v>357198</v>
      </c>
      <c r="W1209" s="64">
        <f t="shared" si="155"/>
        <v>0</v>
      </c>
      <c r="X1209" s="3" t="str">
        <f t="shared" si="157"/>
        <v>8</v>
      </c>
      <c r="Z1209" s="14">
        <f t="shared" si="158"/>
        <v>28575.84</v>
      </c>
      <c r="AA1209" s="7">
        <f>VLOOKUP(G1209,Ma_KH!$A:$R,14,0)</f>
        <v>51</v>
      </c>
      <c r="AD1209" s="7" t="str">
        <f>IFERROR(VLOOKUP(J1209,'Chuyển Mã'!$B$3:$C$9,2,0),"")</f>
        <v>Hà Nội</v>
      </c>
      <c r="AE1209" s="7" t="str">
        <f t="shared" si="151"/>
        <v>Chân giò heo muối 500g</v>
      </c>
      <c r="AF1209" s="7" t="str">
        <f t="shared" si="152"/>
        <v>3</v>
      </c>
    </row>
    <row r="1210" spans="1:32" x14ac:dyDescent="0.25">
      <c r="A1210" s="11">
        <v>45904</v>
      </c>
      <c r="B1210" s="25">
        <v>56471</v>
      </c>
      <c r="C1210" s="12" t="s">
        <v>7214</v>
      </c>
      <c r="D1210" s="16">
        <f t="shared" si="153"/>
        <v>45904</v>
      </c>
      <c r="G1210" s="13" t="s">
        <v>7616</v>
      </c>
      <c r="I1210" s="13" t="s">
        <v>7638</v>
      </c>
      <c r="J1210" s="13" t="s">
        <v>1815</v>
      </c>
      <c r="K1210" s="13" t="s">
        <v>558</v>
      </c>
      <c r="L1210" s="25" t="str">
        <f>VLOOKUP($K1210,TONG_SL!$A:$D,2,0)</f>
        <v>Gà muối hun khói 300g</v>
      </c>
      <c r="N1210" s="25" t="str">
        <f t="shared" si="154"/>
        <v>K-C6</v>
      </c>
      <c r="Q1210" s="25" t="str">
        <f>VLOOKUP(K1210,TONG_SL!$A:$D,3,0)</f>
        <v>Túi</v>
      </c>
      <c r="R1210" s="55" t="s">
        <v>8128</v>
      </c>
      <c r="T1210" s="1">
        <f>VLOOKUP(VLOOKUP(G1210,Ma_KH!$A:$R,18,0)&amp;K1210,Gia_MB!$A:$F,6,0)</f>
        <v>70000</v>
      </c>
      <c r="U1210" s="14">
        <f t="shared" si="156"/>
        <v>210000</v>
      </c>
      <c r="W1210" s="64">
        <f t="shared" si="155"/>
        <v>0</v>
      </c>
      <c r="X1210" s="3" t="str">
        <f t="shared" si="157"/>
        <v>8</v>
      </c>
      <c r="Z1210" s="14">
        <f t="shared" si="158"/>
        <v>16800</v>
      </c>
      <c r="AA1210" s="7">
        <f>VLOOKUP(G1210,Ma_KH!$A:$R,14,0)</f>
        <v>51</v>
      </c>
      <c r="AD1210" s="7" t="str">
        <f>IFERROR(VLOOKUP(J1210,'Chuyển Mã'!$B$3:$C$9,2,0),"")</f>
        <v>Hà Nội</v>
      </c>
      <c r="AE1210" s="7" t="str">
        <f t="shared" si="151"/>
        <v>Gà muối hun khói 300g</v>
      </c>
      <c r="AF1210" s="7" t="str">
        <f t="shared" si="152"/>
        <v>3</v>
      </c>
    </row>
    <row r="1211" spans="1:32" x14ac:dyDescent="0.25">
      <c r="A1211" s="11">
        <v>45904</v>
      </c>
      <c r="B1211" s="25">
        <v>56471</v>
      </c>
      <c r="C1211" s="12" t="s">
        <v>7214</v>
      </c>
      <c r="D1211" s="16">
        <f t="shared" si="153"/>
        <v>45904</v>
      </c>
      <c r="G1211" s="13" t="s">
        <v>7616</v>
      </c>
      <c r="I1211" s="13" t="s">
        <v>7638</v>
      </c>
      <c r="J1211" s="13" t="s">
        <v>1815</v>
      </c>
      <c r="K1211" s="13" t="s">
        <v>51</v>
      </c>
      <c r="L1211" s="25" t="str">
        <f>VLOOKUP($K1211,TONG_SL!$A:$D,2,0)</f>
        <v>Mọc Nấm Hương 250g</v>
      </c>
      <c r="N1211" s="25" t="str">
        <f t="shared" si="154"/>
        <v>K-C6</v>
      </c>
      <c r="Q1211" s="25" t="str">
        <f>VLOOKUP(K1211,TONG_SL!$A:$D,3,0)</f>
        <v>Túi</v>
      </c>
      <c r="R1211" s="55" t="s">
        <v>8128</v>
      </c>
      <c r="T1211" s="1">
        <f>VLOOKUP(VLOOKUP(G1211,Ma_KH!$A:$R,18,0)&amp;K1211,Gia_MB!$A:$F,6,0)</f>
        <v>46000</v>
      </c>
      <c r="U1211" s="14">
        <f t="shared" si="156"/>
        <v>138000</v>
      </c>
      <c r="W1211" s="64">
        <f t="shared" si="155"/>
        <v>0</v>
      </c>
      <c r="X1211" s="3" t="str">
        <f t="shared" si="157"/>
        <v>8</v>
      </c>
      <c r="Z1211" s="14">
        <f t="shared" si="158"/>
        <v>11040</v>
      </c>
      <c r="AA1211" s="7">
        <f>VLOOKUP(G1211,Ma_KH!$A:$R,14,0)</f>
        <v>51</v>
      </c>
      <c r="AD1211" s="7" t="str">
        <f>IFERROR(VLOOKUP(J1211,'Chuyển Mã'!$B$3:$C$9,2,0),"")</f>
        <v>Hà Nội</v>
      </c>
      <c r="AE1211" s="7" t="str">
        <f t="shared" si="151"/>
        <v>Mọc Nấm Hương 250g</v>
      </c>
      <c r="AF1211" s="7" t="str">
        <f t="shared" si="152"/>
        <v>3</v>
      </c>
    </row>
    <row r="1212" spans="1:32" x14ac:dyDescent="0.25">
      <c r="A1212" s="11">
        <v>45904</v>
      </c>
      <c r="B1212" s="25">
        <v>56490</v>
      </c>
      <c r="C1212" s="12" t="s">
        <v>7214</v>
      </c>
      <c r="D1212" s="16">
        <f t="shared" si="153"/>
        <v>45904</v>
      </c>
      <c r="G1212" s="13" t="s">
        <v>7507</v>
      </c>
      <c r="I1212" s="13" t="s">
        <v>2030</v>
      </c>
      <c r="J1212" s="13" t="s">
        <v>1815</v>
      </c>
      <c r="K1212" s="13" t="s">
        <v>27</v>
      </c>
      <c r="L1212" s="25" t="str">
        <f>VLOOKUP($K1212,TONG_SL!$A:$D,2,0)</f>
        <v>Chân giò heo muối 300g</v>
      </c>
      <c r="N1212" s="25" t="str">
        <f t="shared" si="154"/>
        <v>K-C6</v>
      </c>
      <c r="Q1212" s="25" t="str">
        <f>VLOOKUP(K1212,TONG_SL!$A:$D,3,0)</f>
        <v>Túi</v>
      </c>
      <c r="R1212" s="55" t="s">
        <v>8129</v>
      </c>
      <c r="T1212" s="1">
        <f>VLOOKUP(VLOOKUP(G1212,Ma_KH!$A:$R,18,0)&amp;K1212,Gia_MB!$A:$F,6,0)</f>
        <v>69759</v>
      </c>
      <c r="U1212" s="14">
        <f t="shared" si="156"/>
        <v>279036</v>
      </c>
      <c r="W1212" s="64">
        <f t="shared" si="155"/>
        <v>0</v>
      </c>
      <c r="X1212" s="3" t="str">
        <f t="shared" si="157"/>
        <v>8</v>
      </c>
      <c r="Z1212" s="14">
        <f t="shared" si="158"/>
        <v>22322.880000000001</v>
      </c>
      <c r="AA1212" s="7">
        <f>VLOOKUP(G1212,Ma_KH!$A:$R,14,0)</f>
        <v>60</v>
      </c>
      <c r="AD1212" s="7" t="str">
        <f>IFERROR(VLOOKUP(J1212,'Chuyển Mã'!$B$3:$C$9,2,0),"")</f>
        <v>Hà Nội</v>
      </c>
      <c r="AE1212" s="7" t="str">
        <f t="shared" si="151"/>
        <v>Chân giò heo muối 300g</v>
      </c>
      <c r="AF1212" s="7" t="str">
        <f t="shared" si="152"/>
        <v>4</v>
      </c>
    </row>
    <row r="1213" spans="1:32" x14ac:dyDescent="0.25">
      <c r="A1213" s="11">
        <v>45904</v>
      </c>
      <c r="B1213" s="25">
        <v>56490</v>
      </c>
      <c r="C1213" s="12" t="s">
        <v>7214</v>
      </c>
      <c r="D1213" s="16">
        <f t="shared" si="153"/>
        <v>45904</v>
      </c>
      <c r="G1213" s="13" t="s">
        <v>7507</v>
      </c>
      <c r="I1213" s="13" t="s">
        <v>2030</v>
      </c>
      <c r="J1213" s="13" t="s">
        <v>1815</v>
      </c>
      <c r="K1213" s="13" t="s">
        <v>27</v>
      </c>
      <c r="L1213" s="25" t="str">
        <f>VLOOKUP($K1213,TONG_SL!$A:$D,2,0)</f>
        <v>Chân giò heo muối 300g</v>
      </c>
      <c r="N1213" s="25" t="str">
        <f t="shared" si="154"/>
        <v>K-C6</v>
      </c>
      <c r="Q1213" s="25" t="str">
        <f>VLOOKUP(K1213,TONG_SL!$A:$D,3,0)</f>
        <v>Túi</v>
      </c>
      <c r="R1213" s="55" t="s">
        <v>8130</v>
      </c>
      <c r="T1213" s="1">
        <f>VLOOKUP(VLOOKUP(G1213,Ma_KH!$A:$R,18,0)&amp;K1213,Gia_MB!$A:$F,6,0)</f>
        <v>69759</v>
      </c>
      <c r="U1213" s="14">
        <f t="shared" si="156"/>
        <v>139518</v>
      </c>
      <c r="W1213" s="64">
        <f t="shared" si="155"/>
        <v>0</v>
      </c>
      <c r="X1213" s="3" t="str">
        <f t="shared" si="157"/>
        <v>8</v>
      </c>
      <c r="Z1213" s="14">
        <f t="shared" si="158"/>
        <v>11161.44</v>
      </c>
      <c r="AA1213" s="7">
        <f>VLOOKUP(G1213,Ma_KH!$A:$R,14,0)</f>
        <v>60</v>
      </c>
      <c r="AD1213" s="7" t="str">
        <f>IFERROR(VLOOKUP(J1213,'Chuyển Mã'!$B$3:$C$9,2,0),"")</f>
        <v>Hà Nội</v>
      </c>
      <c r="AE1213" s="7" t="str">
        <f t="shared" si="151"/>
        <v>Chân giò heo muối 300g</v>
      </c>
      <c r="AF1213" s="7" t="str">
        <f t="shared" si="152"/>
        <v>2</v>
      </c>
    </row>
    <row r="1214" spans="1:32" x14ac:dyDescent="0.25">
      <c r="A1214" s="11">
        <v>45904</v>
      </c>
      <c r="B1214" s="25">
        <v>56490</v>
      </c>
      <c r="C1214" s="12" t="s">
        <v>7214</v>
      </c>
      <c r="D1214" s="16">
        <f t="shared" si="153"/>
        <v>45904</v>
      </c>
      <c r="G1214" s="13" t="s">
        <v>7507</v>
      </c>
      <c r="I1214" s="13" t="s">
        <v>2030</v>
      </c>
      <c r="J1214" s="13" t="s">
        <v>1815</v>
      </c>
      <c r="K1214" s="13" t="s">
        <v>30</v>
      </c>
      <c r="L1214" s="25" t="str">
        <f>VLOOKUP($K1214,TONG_SL!$A:$D,2,0)</f>
        <v>Gà muối 500g</v>
      </c>
      <c r="N1214" s="25" t="str">
        <f t="shared" si="154"/>
        <v>K-C6</v>
      </c>
      <c r="Q1214" s="25" t="str">
        <f>VLOOKUP(K1214,TONG_SL!$A:$D,3,0)</f>
        <v>Túi</v>
      </c>
      <c r="R1214" s="55" t="s">
        <v>8128</v>
      </c>
      <c r="T1214" s="1">
        <f>VLOOKUP(VLOOKUP(G1214,Ma_KH!$A:$R,18,0)&amp;K1214,Gia_MB!$A:$F,6,0)</f>
        <v>105505</v>
      </c>
      <c r="U1214" s="14">
        <f t="shared" si="156"/>
        <v>316515</v>
      </c>
      <c r="W1214" s="64">
        <f t="shared" si="155"/>
        <v>0</v>
      </c>
      <c r="X1214" s="3" t="str">
        <f t="shared" si="157"/>
        <v>8</v>
      </c>
      <c r="Z1214" s="14">
        <f t="shared" si="158"/>
        <v>25321.200000000001</v>
      </c>
      <c r="AA1214" s="7">
        <f>VLOOKUP(G1214,Ma_KH!$A:$R,14,0)</f>
        <v>60</v>
      </c>
      <c r="AD1214" s="7" t="str">
        <f>IFERROR(VLOOKUP(J1214,'Chuyển Mã'!$B$3:$C$9,2,0),"")</f>
        <v>Hà Nội</v>
      </c>
      <c r="AE1214" s="7" t="str">
        <f t="shared" si="151"/>
        <v>Gà muối 500g</v>
      </c>
      <c r="AF1214" s="7" t="str">
        <f t="shared" si="152"/>
        <v>3</v>
      </c>
    </row>
    <row r="1215" spans="1:32" x14ac:dyDescent="0.25">
      <c r="A1215" s="11">
        <v>45904</v>
      </c>
      <c r="B1215" s="25">
        <v>56482</v>
      </c>
      <c r="C1215" s="12" t="s">
        <v>7214</v>
      </c>
      <c r="D1215" s="16">
        <f t="shared" si="153"/>
        <v>45904</v>
      </c>
      <c r="G1215" s="13" t="s">
        <v>7507</v>
      </c>
      <c r="I1215" s="13" t="s">
        <v>2146</v>
      </c>
      <c r="J1215" s="13" t="s">
        <v>1815</v>
      </c>
      <c r="K1215" s="13" t="s">
        <v>547</v>
      </c>
      <c r="L1215" s="25" t="str">
        <f>VLOOKUP($K1215,TONG_SL!$A:$D,2,0)</f>
        <v>Chân giò heo muối 500g</v>
      </c>
      <c r="N1215" s="25" t="str">
        <f t="shared" si="154"/>
        <v>K-C6</v>
      </c>
      <c r="Q1215" s="25" t="str">
        <f>VLOOKUP(K1215,TONG_SL!$A:$D,3,0)</f>
        <v>Túi</v>
      </c>
      <c r="R1215" s="55" t="s">
        <v>8131</v>
      </c>
      <c r="T1215" s="1">
        <f>VLOOKUP(VLOOKUP(G1215,Ma_KH!$A:$R,18,0)&amp;K1215,Gia_MB!$A:$F,6,0)</f>
        <v>113113</v>
      </c>
      <c r="U1215" s="14">
        <f t="shared" si="156"/>
        <v>565565</v>
      </c>
      <c r="W1215" s="64">
        <f t="shared" si="155"/>
        <v>0</v>
      </c>
      <c r="X1215" s="3" t="str">
        <f t="shared" si="157"/>
        <v>8</v>
      </c>
      <c r="Z1215" s="14">
        <f t="shared" si="158"/>
        <v>45245.200000000004</v>
      </c>
      <c r="AA1215" s="7">
        <f>VLOOKUP(G1215,Ma_KH!$A:$R,14,0)</f>
        <v>60</v>
      </c>
      <c r="AD1215" s="7" t="str">
        <f>IFERROR(VLOOKUP(J1215,'Chuyển Mã'!$B$3:$C$9,2,0),"")</f>
        <v>Hà Nội</v>
      </c>
      <c r="AE1215" s="7" t="str">
        <f t="shared" si="151"/>
        <v>Chân giò heo muối 500g</v>
      </c>
      <c r="AF1215" s="7" t="str">
        <f t="shared" si="152"/>
        <v>5</v>
      </c>
    </row>
    <row r="1216" spans="1:32" x14ac:dyDescent="0.25">
      <c r="A1216" s="11">
        <v>45904</v>
      </c>
      <c r="B1216" s="25">
        <v>56482</v>
      </c>
      <c r="C1216" s="12" t="s">
        <v>7214</v>
      </c>
      <c r="D1216" s="16">
        <f t="shared" si="153"/>
        <v>45904</v>
      </c>
      <c r="G1216" s="13" t="s">
        <v>7507</v>
      </c>
      <c r="I1216" s="13" t="s">
        <v>2146</v>
      </c>
      <c r="J1216" s="13" t="s">
        <v>1815</v>
      </c>
      <c r="K1216" s="13" t="s">
        <v>30</v>
      </c>
      <c r="L1216" s="25" t="str">
        <f>VLOOKUP($K1216,TONG_SL!$A:$D,2,0)</f>
        <v>Gà muối 500g</v>
      </c>
      <c r="N1216" s="25" t="str">
        <f t="shared" si="154"/>
        <v>K-C6</v>
      </c>
      <c r="Q1216" s="25" t="str">
        <f>VLOOKUP(K1216,TONG_SL!$A:$D,3,0)</f>
        <v>Túi</v>
      </c>
      <c r="R1216" s="55" t="s">
        <v>8132</v>
      </c>
      <c r="T1216" s="1">
        <f>VLOOKUP(VLOOKUP(G1216,Ma_KH!$A:$R,18,0)&amp;K1216,Gia_MB!$A:$F,6,0)</f>
        <v>105505</v>
      </c>
      <c r="U1216" s="14">
        <f t="shared" si="156"/>
        <v>1055050</v>
      </c>
      <c r="W1216" s="64">
        <f t="shared" si="155"/>
        <v>0</v>
      </c>
      <c r="X1216" s="3" t="str">
        <f t="shared" si="157"/>
        <v>8</v>
      </c>
      <c r="Z1216" s="14">
        <f t="shared" si="158"/>
        <v>84404</v>
      </c>
      <c r="AA1216" s="7">
        <f>VLOOKUP(G1216,Ma_KH!$A:$R,14,0)</f>
        <v>60</v>
      </c>
      <c r="AD1216" s="7" t="str">
        <f>IFERROR(VLOOKUP(J1216,'Chuyển Mã'!$B$3:$C$9,2,0),"")</f>
        <v>Hà Nội</v>
      </c>
      <c r="AE1216" s="7" t="str">
        <f t="shared" si="151"/>
        <v>Gà muối 500g</v>
      </c>
      <c r="AF1216" s="7" t="str">
        <f t="shared" si="152"/>
        <v>10</v>
      </c>
    </row>
    <row r="1217" spans="1:32" x14ac:dyDescent="0.25">
      <c r="A1217" s="11">
        <v>45904</v>
      </c>
      <c r="B1217" s="25">
        <v>56482</v>
      </c>
      <c r="C1217" s="12" t="s">
        <v>7214</v>
      </c>
      <c r="D1217" s="16">
        <f t="shared" si="153"/>
        <v>45904</v>
      </c>
      <c r="G1217" s="13" t="s">
        <v>7507</v>
      </c>
      <c r="I1217" s="13" t="s">
        <v>2146</v>
      </c>
      <c r="J1217" s="13" t="s">
        <v>1815</v>
      </c>
      <c r="K1217" s="13" t="s">
        <v>32</v>
      </c>
      <c r="L1217" s="25" t="str">
        <f>VLOOKUP($K1217,TONG_SL!$A:$D,2,0)</f>
        <v>Giò Tai Lưỡi Xào 250</v>
      </c>
      <c r="N1217" s="25" t="str">
        <f t="shared" si="154"/>
        <v>K-C6</v>
      </c>
      <c r="Q1217" s="25" t="str">
        <f>VLOOKUP(K1217,TONG_SL!$A:$D,3,0)</f>
        <v>Túi</v>
      </c>
      <c r="R1217" s="55" t="s">
        <v>8132</v>
      </c>
      <c r="T1217" s="1">
        <f>VLOOKUP(VLOOKUP(G1217,Ma_KH!$A:$R,18,0)&amp;K1217,Gia_MB!$A:$F,6,0)</f>
        <v>47673</v>
      </c>
      <c r="U1217" s="14">
        <f t="shared" si="156"/>
        <v>476730</v>
      </c>
      <c r="W1217" s="64">
        <f t="shared" si="155"/>
        <v>0</v>
      </c>
      <c r="X1217" s="3" t="str">
        <f t="shared" si="157"/>
        <v>8</v>
      </c>
      <c r="Z1217" s="14">
        <f t="shared" si="158"/>
        <v>38138.400000000001</v>
      </c>
      <c r="AA1217" s="7">
        <f>VLOOKUP(G1217,Ma_KH!$A:$R,14,0)</f>
        <v>60</v>
      </c>
      <c r="AD1217" s="7" t="str">
        <f>IFERROR(VLOOKUP(J1217,'Chuyển Mã'!$B$3:$C$9,2,0),"")</f>
        <v>Hà Nội</v>
      </c>
      <c r="AE1217" s="7" t="str">
        <f t="shared" si="151"/>
        <v>Giò Tai Lưỡi Xào 250</v>
      </c>
      <c r="AF1217" s="7" t="str">
        <f t="shared" si="152"/>
        <v>10</v>
      </c>
    </row>
    <row r="1218" spans="1:32" x14ac:dyDescent="0.25">
      <c r="A1218" s="11">
        <v>45904</v>
      </c>
      <c r="B1218" s="25">
        <v>56488</v>
      </c>
      <c r="C1218" s="12" t="s">
        <v>7214</v>
      </c>
      <c r="D1218" s="16">
        <f t="shared" si="153"/>
        <v>45904</v>
      </c>
      <c r="G1218" s="13" t="s">
        <v>7507</v>
      </c>
      <c r="I1218" s="13" t="s">
        <v>2003</v>
      </c>
      <c r="J1218" s="13" t="s">
        <v>1815</v>
      </c>
      <c r="K1218" s="13" t="s">
        <v>27</v>
      </c>
      <c r="L1218" s="25" t="str">
        <f>VLOOKUP($K1218,TONG_SL!$A:$D,2,0)</f>
        <v>Chân giò heo muối 300g</v>
      </c>
      <c r="N1218" s="25" t="str">
        <f t="shared" si="154"/>
        <v>K-C6</v>
      </c>
      <c r="Q1218" s="25" t="str">
        <f>VLOOKUP(K1218,TONG_SL!$A:$D,3,0)</f>
        <v>Túi</v>
      </c>
      <c r="R1218" s="55" t="s">
        <v>8132</v>
      </c>
      <c r="T1218" s="1">
        <f>VLOOKUP(VLOOKUP(G1218,Ma_KH!$A:$R,18,0)&amp;K1218,Gia_MB!$A:$F,6,0)</f>
        <v>69759</v>
      </c>
      <c r="U1218" s="14">
        <f t="shared" si="156"/>
        <v>697590</v>
      </c>
      <c r="W1218" s="64">
        <f t="shared" si="155"/>
        <v>0</v>
      </c>
      <c r="X1218" s="3" t="str">
        <f t="shared" si="157"/>
        <v>8</v>
      </c>
      <c r="Z1218" s="14">
        <f t="shared" si="158"/>
        <v>55807.200000000004</v>
      </c>
      <c r="AA1218" s="7">
        <f>VLOOKUP(G1218,Ma_KH!$A:$R,14,0)</f>
        <v>60</v>
      </c>
      <c r="AD1218" s="7" t="str">
        <f>IFERROR(VLOOKUP(J1218,'Chuyển Mã'!$B$3:$C$9,2,0),"")</f>
        <v>Hà Nội</v>
      </c>
      <c r="AE1218" s="7" t="str">
        <f t="shared" si="151"/>
        <v>Chân giò heo muối 300g</v>
      </c>
      <c r="AF1218" s="7" t="str">
        <f t="shared" si="152"/>
        <v>10</v>
      </c>
    </row>
    <row r="1219" spans="1:32" x14ac:dyDescent="0.25">
      <c r="A1219" s="11">
        <v>45904</v>
      </c>
      <c r="B1219" s="25">
        <v>56488</v>
      </c>
      <c r="C1219" s="12" t="s">
        <v>7214</v>
      </c>
      <c r="D1219" s="16">
        <f t="shared" si="153"/>
        <v>45904</v>
      </c>
      <c r="G1219" s="13" t="s">
        <v>7507</v>
      </c>
      <c r="I1219" s="13" t="s">
        <v>2003</v>
      </c>
      <c r="J1219" s="13" t="s">
        <v>1815</v>
      </c>
      <c r="K1219" s="13" t="s">
        <v>547</v>
      </c>
      <c r="L1219" s="25" t="str">
        <f>VLOOKUP($K1219,TONG_SL!$A:$D,2,0)</f>
        <v>Chân giò heo muối 500g</v>
      </c>
      <c r="N1219" s="25" t="str">
        <f t="shared" si="154"/>
        <v>K-C6</v>
      </c>
      <c r="Q1219" s="25" t="str">
        <f>VLOOKUP(K1219,TONG_SL!$A:$D,3,0)</f>
        <v>Túi</v>
      </c>
      <c r="R1219" s="55" t="s">
        <v>8128</v>
      </c>
      <c r="T1219" s="1">
        <f>VLOOKUP(VLOOKUP(G1219,Ma_KH!$A:$R,18,0)&amp;K1219,Gia_MB!$A:$F,6,0)</f>
        <v>113113</v>
      </c>
      <c r="U1219" s="14">
        <f t="shared" si="156"/>
        <v>339339</v>
      </c>
      <c r="W1219" s="64">
        <f t="shared" si="155"/>
        <v>0</v>
      </c>
      <c r="X1219" s="3" t="str">
        <f t="shared" si="157"/>
        <v>8</v>
      </c>
      <c r="Z1219" s="14">
        <f t="shared" si="158"/>
        <v>27147.119999999999</v>
      </c>
      <c r="AA1219" s="7">
        <f>VLOOKUP(G1219,Ma_KH!$A:$R,14,0)</f>
        <v>60</v>
      </c>
      <c r="AD1219" s="7" t="str">
        <f>IFERROR(VLOOKUP(J1219,'Chuyển Mã'!$B$3:$C$9,2,0),"")</f>
        <v>Hà Nội</v>
      </c>
      <c r="AE1219" s="7" t="str">
        <f t="shared" ref="AE1219:AE1282" si="159">IFERROR(L1219,"")</f>
        <v>Chân giò heo muối 500g</v>
      </c>
      <c r="AF1219" s="7" t="str">
        <f t="shared" ref="AF1219:AF1282" si="160">R1219</f>
        <v>3</v>
      </c>
    </row>
    <row r="1220" spans="1:32" x14ac:dyDescent="0.25">
      <c r="A1220" s="11">
        <v>45904</v>
      </c>
      <c r="B1220" s="25">
        <v>56488</v>
      </c>
      <c r="C1220" s="12" t="s">
        <v>7214</v>
      </c>
      <c r="D1220" s="16">
        <f t="shared" ref="D1220:D1283" si="161">IF(A1220="","",A1220)</f>
        <v>45904</v>
      </c>
      <c r="G1220" s="13" t="s">
        <v>7507</v>
      </c>
      <c r="I1220" s="13" t="s">
        <v>2003</v>
      </c>
      <c r="J1220" s="13" t="s">
        <v>1815</v>
      </c>
      <c r="K1220" s="13" t="s">
        <v>30</v>
      </c>
      <c r="L1220" s="25" t="str">
        <f>VLOOKUP($K1220,TONG_SL!$A:$D,2,0)</f>
        <v>Gà muối 500g</v>
      </c>
      <c r="N1220" s="25" t="str">
        <f t="shared" si="154"/>
        <v>K-C6</v>
      </c>
      <c r="Q1220" s="25" t="str">
        <f>VLOOKUP(K1220,TONG_SL!$A:$D,3,0)</f>
        <v>Túi</v>
      </c>
      <c r="R1220" s="55" t="s">
        <v>8128</v>
      </c>
      <c r="T1220" s="1">
        <f>VLOOKUP(VLOOKUP(G1220,Ma_KH!$A:$R,18,0)&amp;K1220,Gia_MB!$A:$F,6,0)</f>
        <v>105505</v>
      </c>
      <c r="U1220" s="14">
        <f t="shared" si="156"/>
        <v>316515</v>
      </c>
      <c r="W1220" s="64">
        <f t="shared" si="155"/>
        <v>0</v>
      </c>
      <c r="X1220" s="3" t="str">
        <f t="shared" si="157"/>
        <v>8</v>
      </c>
      <c r="Z1220" s="14">
        <f t="shared" si="158"/>
        <v>25321.200000000001</v>
      </c>
      <c r="AA1220" s="7">
        <f>VLOOKUP(G1220,Ma_KH!$A:$R,14,0)</f>
        <v>60</v>
      </c>
      <c r="AD1220" s="7" t="str">
        <f>IFERROR(VLOOKUP(J1220,'Chuyển Mã'!$B$3:$C$9,2,0),"")</f>
        <v>Hà Nội</v>
      </c>
      <c r="AE1220" s="7" t="str">
        <f t="shared" si="159"/>
        <v>Gà muối 500g</v>
      </c>
      <c r="AF1220" s="7" t="str">
        <f t="shared" si="160"/>
        <v>3</v>
      </c>
    </row>
    <row r="1221" spans="1:32" x14ac:dyDescent="0.25">
      <c r="A1221" s="11">
        <v>45904</v>
      </c>
      <c r="B1221" s="25">
        <v>56488</v>
      </c>
      <c r="C1221" s="12" t="s">
        <v>7214</v>
      </c>
      <c r="D1221" s="16">
        <f t="shared" si="161"/>
        <v>45904</v>
      </c>
      <c r="G1221" s="13" t="s">
        <v>7507</v>
      </c>
      <c r="I1221" s="13" t="s">
        <v>2003</v>
      </c>
      <c r="J1221" s="13" t="s">
        <v>1815</v>
      </c>
      <c r="K1221" s="13" t="s">
        <v>55</v>
      </c>
      <c r="L1221" s="25" t="str">
        <f>VLOOKUP($K1221,TONG_SL!$A:$D,2,0)</f>
        <v>Gà xì dầu 500g</v>
      </c>
      <c r="N1221" s="25" t="str">
        <f t="shared" ref="N1221:N1284" si="162">IF($B1221&lt;&gt;"","K-C6","")</f>
        <v>K-C6</v>
      </c>
      <c r="Q1221" s="25" t="str">
        <f>VLOOKUP(K1221,TONG_SL!$A:$D,3,0)</f>
        <v>Túi</v>
      </c>
      <c r="R1221" s="55" t="s">
        <v>8130</v>
      </c>
      <c r="T1221" s="1">
        <f>VLOOKUP(VLOOKUP(G1221,Ma_KH!$A:$R,18,0)&amp;K1221,Gia_MB!$A:$F,6,0)</f>
        <v>106026</v>
      </c>
      <c r="U1221" s="14">
        <f t="shared" si="156"/>
        <v>212052</v>
      </c>
      <c r="W1221" s="64">
        <f t="shared" ref="W1221:W1284" si="163">U1221*V1221</f>
        <v>0</v>
      </c>
      <c r="X1221" s="3" t="str">
        <f t="shared" si="157"/>
        <v>8</v>
      </c>
      <c r="Z1221" s="14">
        <f t="shared" si="158"/>
        <v>16964.16</v>
      </c>
      <c r="AA1221" s="7">
        <f>VLOOKUP(G1221,Ma_KH!$A:$R,14,0)</f>
        <v>60</v>
      </c>
      <c r="AD1221" s="7" t="str">
        <f>IFERROR(VLOOKUP(J1221,'Chuyển Mã'!$B$3:$C$9,2,0),"")</f>
        <v>Hà Nội</v>
      </c>
      <c r="AE1221" s="7" t="str">
        <f t="shared" si="159"/>
        <v>Gà xì dầu 500g</v>
      </c>
      <c r="AF1221" s="7" t="str">
        <f t="shared" si="160"/>
        <v>2</v>
      </c>
    </row>
    <row r="1222" spans="1:32" x14ac:dyDescent="0.25">
      <c r="A1222" s="11">
        <v>45904</v>
      </c>
      <c r="B1222" s="25">
        <v>56470</v>
      </c>
      <c r="C1222" s="12" t="s">
        <v>7214</v>
      </c>
      <c r="D1222" s="16">
        <f t="shared" si="161"/>
        <v>45904</v>
      </c>
      <c r="G1222" s="13" t="s">
        <v>7616</v>
      </c>
      <c r="I1222" s="13" t="s">
        <v>7639</v>
      </c>
      <c r="J1222" s="13" t="s">
        <v>1815</v>
      </c>
      <c r="K1222" s="13" t="s">
        <v>27</v>
      </c>
      <c r="L1222" s="25" t="str">
        <f>VLOOKUP($K1222,TONG_SL!$A:$D,2,0)</f>
        <v>Chân giò heo muối 300g</v>
      </c>
      <c r="N1222" s="25" t="str">
        <f t="shared" si="162"/>
        <v>K-C6</v>
      </c>
      <c r="Q1222" s="25" t="str">
        <f>VLOOKUP(K1222,TONG_SL!$A:$D,3,0)</f>
        <v>Túi</v>
      </c>
      <c r="R1222" s="55" t="s">
        <v>8132</v>
      </c>
      <c r="T1222" s="1">
        <f>VLOOKUP(VLOOKUP(G1222,Ma_KH!$A:$R,18,0)&amp;K1222,Gia_MB!$A:$F,6,0)</f>
        <v>73431</v>
      </c>
      <c r="U1222" s="14">
        <f t="shared" si="156"/>
        <v>734310</v>
      </c>
      <c r="W1222" s="64">
        <f t="shared" si="163"/>
        <v>0</v>
      </c>
      <c r="X1222" s="3" t="str">
        <f t="shared" si="157"/>
        <v>8</v>
      </c>
      <c r="Z1222" s="14">
        <f t="shared" si="158"/>
        <v>58744.800000000003</v>
      </c>
      <c r="AA1222" s="7">
        <f>VLOOKUP(G1222,Ma_KH!$A:$R,14,0)</f>
        <v>51</v>
      </c>
      <c r="AD1222" s="7" t="str">
        <f>IFERROR(VLOOKUP(J1222,'Chuyển Mã'!$B$3:$C$9,2,0),"")</f>
        <v>Hà Nội</v>
      </c>
      <c r="AE1222" s="7" t="str">
        <f t="shared" si="159"/>
        <v>Chân giò heo muối 300g</v>
      </c>
      <c r="AF1222" s="7" t="str">
        <f t="shared" si="160"/>
        <v>10</v>
      </c>
    </row>
    <row r="1223" spans="1:32" x14ac:dyDescent="0.25">
      <c r="A1223" s="11">
        <v>45904</v>
      </c>
      <c r="B1223" s="25">
        <v>56470</v>
      </c>
      <c r="C1223" s="12" t="s">
        <v>7214</v>
      </c>
      <c r="D1223" s="16">
        <f t="shared" si="161"/>
        <v>45904</v>
      </c>
      <c r="G1223" s="13" t="s">
        <v>7616</v>
      </c>
      <c r="I1223" s="13" t="s">
        <v>7639</v>
      </c>
      <c r="J1223" s="13" t="s">
        <v>1815</v>
      </c>
      <c r="K1223" s="13" t="s">
        <v>547</v>
      </c>
      <c r="L1223" s="25" t="str">
        <f>VLOOKUP($K1223,TONG_SL!$A:$D,2,0)</f>
        <v>Chân giò heo muối 500g</v>
      </c>
      <c r="N1223" s="25" t="str">
        <f t="shared" si="162"/>
        <v>K-C6</v>
      </c>
      <c r="Q1223" s="25" t="str">
        <f>VLOOKUP(K1223,TONG_SL!$A:$D,3,0)</f>
        <v>Túi</v>
      </c>
      <c r="R1223" s="55" t="s">
        <v>8128</v>
      </c>
      <c r="T1223" s="1">
        <f>VLOOKUP(VLOOKUP(G1223,Ma_KH!$A:$R,18,0)&amp;K1223,Gia_MB!$A:$F,6,0)</f>
        <v>119066</v>
      </c>
      <c r="U1223" s="14">
        <f t="shared" si="156"/>
        <v>357198</v>
      </c>
      <c r="W1223" s="64">
        <f t="shared" si="163"/>
        <v>0</v>
      </c>
      <c r="X1223" s="3" t="str">
        <f t="shared" si="157"/>
        <v>8</v>
      </c>
      <c r="Z1223" s="14">
        <f t="shared" si="158"/>
        <v>28575.84</v>
      </c>
      <c r="AA1223" s="7">
        <f>VLOOKUP(G1223,Ma_KH!$A:$R,14,0)</f>
        <v>51</v>
      </c>
      <c r="AD1223" s="7" t="str">
        <f>IFERROR(VLOOKUP(J1223,'Chuyển Mã'!$B$3:$C$9,2,0),"")</f>
        <v>Hà Nội</v>
      </c>
      <c r="AE1223" s="7" t="str">
        <f t="shared" si="159"/>
        <v>Chân giò heo muối 500g</v>
      </c>
      <c r="AF1223" s="7" t="str">
        <f t="shared" si="160"/>
        <v>3</v>
      </c>
    </row>
    <row r="1224" spans="1:32" x14ac:dyDescent="0.25">
      <c r="A1224" s="11">
        <v>45904</v>
      </c>
      <c r="B1224" s="25">
        <v>56470</v>
      </c>
      <c r="C1224" s="12" t="s">
        <v>7214</v>
      </c>
      <c r="D1224" s="16">
        <f t="shared" si="161"/>
        <v>45904</v>
      </c>
      <c r="G1224" s="13" t="s">
        <v>7616</v>
      </c>
      <c r="I1224" s="13" t="s">
        <v>7639</v>
      </c>
      <c r="J1224" s="13" t="s">
        <v>1815</v>
      </c>
      <c r="K1224" s="13" t="s">
        <v>35</v>
      </c>
      <c r="L1224" s="25" t="str">
        <f>VLOOKUP($K1224,TONG_SL!$A:$D,2,0)</f>
        <v>Tai heo muối 200g</v>
      </c>
      <c r="N1224" s="25" t="str">
        <f t="shared" si="162"/>
        <v>K-C6</v>
      </c>
      <c r="Q1224" s="25" t="str">
        <f>VLOOKUP(K1224,TONG_SL!$A:$D,3,0)</f>
        <v>Túi</v>
      </c>
      <c r="R1224" s="55" t="s">
        <v>8128</v>
      </c>
      <c r="T1224" s="1">
        <f>VLOOKUP(VLOOKUP(G1224,Ma_KH!$A:$R,18,0)&amp;K1224,Gia_MB!$A:$F,6,0)</f>
        <v>55595</v>
      </c>
      <c r="U1224" s="14">
        <f t="shared" si="156"/>
        <v>166785</v>
      </c>
      <c r="W1224" s="64">
        <f t="shared" si="163"/>
        <v>0</v>
      </c>
      <c r="X1224" s="3" t="str">
        <f t="shared" si="157"/>
        <v>8</v>
      </c>
      <c r="Z1224" s="14">
        <f t="shared" si="158"/>
        <v>13342.800000000001</v>
      </c>
      <c r="AA1224" s="7">
        <f>VLOOKUP(G1224,Ma_KH!$A:$R,14,0)</f>
        <v>51</v>
      </c>
      <c r="AD1224" s="7" t="str">
        <f>IFERROR(VLOOKUP(J1224,'Chuyển Mã'!$B$3:$C$9,2,0),"")</f>
        <v>Hà Nội</v>
      </c>
      <c r="AE1224" s="7" t="str">
        <f t="shared" si="159"/>
        <v>Tai heo muối 200g</v>
      </c>
      <c r="AF1224" s="7" t="str">
        <f t="shared" si="160"/>
        <v>3</v>
      </c>
    </row>
    <row r="1225" spans="1:32" x14ac:dyDescent="0.25">
      <c r="A1225" s="11">
        <v>45904</v>
      </c>
      <c r="B1225" s="25">
        <v>56487</v>
      </c>
      <c r="C1225" s="12" t="s">
        <v>7214</v>
      </c>
      <c r="D1225" s="16">
        <f t="shared" si="161"/>
        <v>45904</v>
      </c>
      <c r="G1225" s="13" t="s">
        <v>7507</v>
      </c>
      <c r="I1225" s="13" t="s">
        <v>1999</v>
      </c>
      <c r="J1225" s="13" t="s">
        <v>1815</v>
      </c>
      <c r="K1225" s="13" t="s">
        <v>27</v>
      </c>
      <c r="L1225" s="25" t="str">
        <f>VLOOKUP($K1225,TONG_SL!$A:$D,2,0)</f>
        <v>Chân giò heo muối 300g</v>
      </c>
      <c r="N1225" s="25" t="str">
        <f t="shared" si="162"/>
        <v>K-C6</v>
      </c>
      <c r="Q1225" s="25" t="str">
        <f>VLOOKUP(K1225,TONG_SL!$A:$D,3,0)</f>
        <v>Túi</v>
      </c>
      <c r="R1225" s="55" t="s">
        <v>8133</v>
      </c>
      <c r="T1225" s="1">
        <f>VLOOKUP(VLOOKUP(G1225,Ma_KH!$A:$R,18,0)&amp;K1225,Gia_MB!$A:$F,6,0)</f>
        <v>69759</v>
      </c>
      <c r="U1225" s="14">
        <f t="shared" si="156"/>
        <v>418554</v>
      </c>
      <c r="W1225" s="64">
        <f t="shared" si="163"/>
        <v>0</v>
      </c>
      <c r="X1225" s="3" t="str">
        <f t="shared" si="157"/>
        <v>8</v>
      </c>
      <c r="Z1225" s="14">
        <f t="shared" si="158"/>
        <v>33484.32</v>
      </c>
      <c r="AA1225" s="7">
        <f>VLOOKUP(G1225,Ma_KH!$A:$R,14,0)</f>
        <v>60</v>
      </c>
      <c r="AD1225" s="7" t="str">
        <f>IFERROR(VLOOKUP(J1225,'Chuyển Mã'!$B$3:$C$9,2,0),"")</f>
        <v>Hà Nội</v>
      </c>
      <c r="AE1225" s="7" t="str">
        <f t="shared" si="159"/>
        <v>Chân giò heo muối 300g</v>
      </c>
      <c r="AF1225" s="7" t="str">
        <f t="shared" si="160"/>
        <v>6</v>
      </c>
    </row>
    <row r="1226" spans="1:32" x14ac:dyDescent="0.25">
      <c r="A1226" s="11">
        <v>45904</v>
      </c>
      <c r="B1226" s="25">
        <v>56487</v>
      </c>
      <c r="C1226" s="12" t="s">
        <v>7214</v>
      </c>
      <c r="D1226" s="16">
        <f t="shared" si="161"/>
        <v>45904</v>
      </c>
      <c r="G1226" s="13" t="s">
        <v>7507</v>
      </c>
      <c r="I1226" s="13" t="s">
        <v>1999</v>
      </c>
      <c r="J1226" s="13" t="s">
        <v>1815</v>
      </c>
      <c r="K1226" s="13" t="s">
        <v>30</v>
      </c>
      <c r="L1226" s="25" t="str">
        <f>VLOOKUP($K1226,TONG_SL!$A:$D,2,0)</f>
        <v>Gà muối 500g</v>
      </c>
      <c r="N1226" s="25" t="str">
        <f t="shared" si="162"/>
        <v>K-C6</v>
      </c>
      <c r="Q1226" s="25" t="str">
        <f>VLOOKUP(K1226,TONG_SL!$A:$D,3,0)</f>
        <v>Túi</v>
      </c>
      <c r="R1226" s="55" t="s">
        <v>8133</v>
      </c>
      <c r="T1226" s="1">
        <f>VLOOKUP(VLOOKUP(G1226,Ma_KH!$A:$R,18,0)&amp;K1226,Gia_MB!$A:$F,6,0)</f>
        <v>105505</v>
      </c>
      <c r="U1226" s="14">
        <f t="shared" si="156"/>
        <v>633030</v>
      </c>
      <c r="W1226" s="64">
        <f t="shared" si="163"/>
        <v>0</v>
      </c>
      <c r="X1226" s="3" t="str">
        <f t="shared" si="157"/>
        <v>8</v>
      </c>
      <c r="Z1226" s="14">
        <f t="shared" si="158"/>
        <v>50642.400000000001</v>
      </c>
      <c r="AA1226" s="7">
        <f>VLOOKUP(G1226,Ma_KH!$A:$R,14,0)</f>
        <v>60</v>
      </c>
      <c r="AD1226" s="7" t="str">
        <f>IFERROR(VLOOKUP(J1226,'Chuyển Mã'!$B$3:$C$9,2,0),"")</f>
        <v>Hà Nội</v>
      </c>
      <c r="AE1226" s="7" t="str">
        <f t="shared" si="159"/>
        <v>Gà muối 500g</v>
      </c>
      <c r="AF1226" s="7" t="str">
        <f t="shared" si="160"/>
        <v>6</v>
      </c>
    </row>
    <row r="1227" spans="1:32" x14ac:dyDescent="0.25">
      <c r="A1227" s="11">
        <v>45904</v>
      </c>
      <c r="B1227" s="25">
        <v>56487</v>
      </c>
      <c r="C1227" s="12" t="s">
        <v>7214</v>
      </c>
      <c r="D1227" s="16">
        <f t="shared" si="161"/>
        <v>45904</v>
      </c>
      <c r="G1227" s="13" t="s">
        <v>7507</v>
      </c>
      <c r="I1227" s="13" t="s">
        <v>1999</v>
      </c>
      <c r="J1227" s="13" t="s">
        <v>1815</v>
      </c>
      <c r="K1227" s="13" t="s">
        <v>547</v>
      </c>
      <c r="L1227" s="25" t="str">
        <f>VLOOKUP($K1227,TONG_SL!$A:$D,2,0)</f>
        <v>Chân giò heo muối 500g</v>
      </c>
      <c r="N1227" s="25" t="str">
        <f t="shared" si="162"/>
        <v>K-C6</v>
      </c>
      <c r="Q1227" s="25" t="str">
        <f>VLOOKUP(K1227,TONG_SL!$A:$D,3,0)</f>
        <v>Túi</v>
      </c>
      <c r="R1227" s="55" t="s">
        <v>8128</v>
      </c>
      <c r="T1227" s="1">
        <f>VLOOKUP(VLOOKUP(G1227,Ma_KH!$A:$R,18,0)&amp;K1227,Gia_MB!$A:$F,6,0)</f>
        <v>113113</v>
      </c>
      <c r="U1227" s="14">
        <f t="shared" si="156"/>
        <v>339339</v>
      </c>
      <c r="W1227" s="64">
        <f t="shared" si="163"/>
        <v>0</v>
      </c>
      <c r="X1227" s="3" t="str">
        <f t="shared" si="157"/>
        <v>8</v>
      </c>
      <c r="Z1227" s="14">
        <f t="shared" si="158"/>
        <v>27147.119999999999</v>
      </c>
      <c r="AA1227" s="7">
        <f>VLOOKUP(G1227,Ma_KH!$A:$R,14,0)</f>
        <v>60</v>
      </c>
      <c r="AD1227" s="7" t="str">
        <f>IFERROR(VLOOKUP(J1227,'Chuyển Mã'!$B$3:$C$9,2,0),"")</f>
        <v>Hà Nội</v>
      </c>
      <c r="AE1227" s="7" t="str">
        <f t="shared" si="159"/>
        <v>Chân giò heo muối 500g</v>
      </c>
      <c r="AF1227" s="7" t="str">
        <f t="shared" si="160"/>
        <v>3</v>
      </c>
    </row>
    <row r="1228" spans="1:32" x14ac:dyDescent="0.25">
      <c r="A1228" s="11">
        <v>45904</v>
      </c>
      <c r="B1228" s="25">
        <v>56467</v>
      </c>
      <c r="C1228" s="12" t="s">
        <v>7214</v>
      </c>
      <c r="D1228" s="16">
        <f t="shared" si="161"/>
        <v>45904</v>
      </c>
      <c r="G1228" s="13" t="s">
        <v>7616</v>
      </c>
      <c r="I1228" s="13" t="s">
        <v>7640</v>
      </c>
      <c r="J1228" s="13" t="s">
        <v>1815</v>
      </c>
      <c r="K1228" s="13" t="s">
        <v>568</v>
      </c>
      <c r="L1228" s="25" t="str">
        <f>VLOOKUP($K1228,TONG_SL!$A:$D,2,0)</f>
        <v>Chân gà sả tắc 150g</v>
      </c>
      <c r="N1228" s="25" t="str">
        <f t="shared" si="162"/>
        <v>K-C6</v>
      </c>
      <c r="Q1228" s="25" t="str">
        <f>VLOOKUP(K1228,TONG_SL!$A:$D,3,0)</f>
        <v>Túi</v>
      </c>
      <c r="R1228" s="55" t="s">
        <v>8128</v>
      </c>
      <c r="T1228" s="1">
        <f>VLOOKUP(VLOOKUP(G1228,Ma_KH!$A:$R,18,0)&amp;K1228,Gia_MB!$A:$F,6,0)</f>
        <v>20250</v>
      </c>
      <c r="U1228" s="14">
        <f t="shared" si="156"/>
        <v>60750</v>
      </c>
      <c r="W1228" s="64">
        <f t="shared" si="163"/>
        <v>0</v>
      </c>
      <c r="X1228" s="3" t="str">
        <f t="shared" si="157"/>
        <v>8</v>
      </c>
      <c r="Z1228" s="14">
        <f t="shared" si="158"/>
        <v>4860</v>
      </c>
      <c r="AA1228" s="7">
        <f>VLOOKUP(G1228,Ma_KH!$A:$R,14,0)</f>
        <v>51</v>
      </c>
      <c r="AD1228" s="7" t="str">
        <f>IFERROR(VLOOKUP(J1228,'Chuyển Mã'!$B$3:$C$9,2,0),"")</f>
        <v>Hà Nội</v>
      </c>
      <c r="AE1228" s="7" t="str">
        <f t="shared" si="159"/>
        <v>Chân gà sả tắc 150g</v>
      </c>
      <c r="AF1228" s="7" t="str">
        <f t="shared" si="160"/>
        <v>3</v>
      </c>
    </row>
    <row r="1229" spans="1:32" x14ac:dyDescent="0.25">
      <c r="A1229" s="11">
        <v>45904</v>
      </c>
      <c r="B1229" s="25">
        <v>56467</v>
      </c>
      <c r="C1229" s="12" t="s">
        <v>7214</v>
      </c>
      <c r="D1229" s="16">
        <f t="shared" si="161"/>
        <v>45904</v>
      </c>
      <c r="G1229" s="13" t="s">
        <v>7616</v>
      </c>
      <c r="I1229" s="13" t="s">
        <v>7640</v>
      </c>
      <c r="J1229" s="13" t="s">
        <v>1815</v>
      </c>
      <c r="K1229" s="13" t="s">
        <v>556</v>
      </c>
      <c r="L1229" s="25" t="str">
        <f>VLOOKUP($K1229,TONG_SL!$A:$D,2,0)</f>
        <v>Chân giò heo muối 100g</v>
      </c>
      <c r="N1229" s="25" t="str">
        <f t="shared" si="162"/>
        <v>K-C6</v>
      </c>
      <c r="Q1229" s="25" t="str">
        <f>VLOOKUP(K1229,TONG_SL!$A:$D,3,0)</f>
        <v>Gói</v>
      </c>
      <c r="R1229" s="55" t="s">
        <v>8128</v>
      </c>
      <c r="T1229" s="1">
        <f>VLOOKUP(VLOOKUP(G1229,Ma_KH!$A:$R,18,0)&amp;K1229,Gia_MB!$A:$F,6,0)</f>
        <v>24549</v>
      </c>
      <c r="U1229" s="14">
        <f t="shared" si="156"/>
        <v>73647</v>
      </c>
      <c r="W1229" s="64">
        <f t="shared" si="163"/>
        <v>0</v>
      </c>
      <c r="X1229" s="3" t="str">
        <f t="shared" si="157"/>
        <v>8</v>
      </c>
      <c r="Z1229" s="14">
        <f t="shared" si="158"/>
        <v>5891.76</v>
      </c>
      <c r="AA1229" s="7">
        <f>VLOOKUP(G1229,Ma_KH!$A:$R,14,0)</f>
        <v>51</v>
      </c>
      <c r="AD1229" s="7" t="str">
        <f>IFERROR(VLOOKUP(J1229,'Chuyển Mã'!$B$3:$C$9,2,0),"")</f>
        <v>Hà Nội</v>
      </c>
      <c r="AE1229" s="7" t="str">
        <f t="shared" si="159"/>
        <v>Chân giò heo muối 100g</v>
      </c>
      <c r="AF1229" s="7" t="str">
        <f t="shared" si="160"/>
        <v>3</v>
      </c>
    </row>
    <row r="1230" spans="1:32" x14ac:dyDescent="0.25">
      <c r="A1230" s="11">
        <v>45904</v>
      </c>
      <c r="B1230" s="25">
        <v>56467</v>
      </c>
      <c r="C1230" s="12" t="s">
        <v>7214</v>
      </c>
      <c r="D1230" s="16">
        <f t="shared" si="161"/>
        <v>45904</v>
      </c>
      <c r="G1230" s="13" t="s">
        <v>7616</v>
      </c>
      <c r="I1230" s="13" t="s">
        <v>7640</v>
      </c>
      <c r="J1230" s="13" t="s">
        <v>1815</v>
      </c>
      <c r="K1230" s="13" t="s">
        <v>27</v>
      </c>
      <c r="L1230" s="25" t="str">
        <f>VLOOKUP($K1230,TONG_SL!$A:$D,2,0)</f>
        <v>Chân giò heo muối 300g</v>
      </c>
      <c r="N1230" s="25" t="str">
        <f t="shared" si="162"/>
        <v>K-C6</v>
      </c>
      <c r="Q1230" s="25" t="str">
        <f>VLOOKUP(K1230,TONG_SL!$A:$D,3,0)</f>
        <v>Túi</v>
      </c>
      <c r="R1230" s="55" t="s">
        <v>8134</v>
      </c>
      <c r="T1230" s="1">
        <f>VLOOKUP(VLOOKUP(G1230,Ma_KH!$A:$R,18,0)&amp;K1230,Gia_MB!$A:$F,6,0)</f>
        <v>73431</v>
      </c>
      <c r="U1230" s="14">
        <f t="shared" ref="U1230:U1293" si="164">T1230*R1230</f>
        <v>514017</v>
      </c>
      <c r="W1230" s="64">
        <f t="shared" si="163"/>
        <v>0</v>
      </c>
      <c r="X1230" s="3" t="str">
        <f t="shared" ref="X1230:X1293" si="165">IF(B1230&lt;&gt;"","8","0")</f>
        <v>8</v>
      </c>
      <c r="Z1230" s="14">
        <f t="shared" ref="Z1230:Z1293" si="166">U1230*X1230%</f>
        <v>41121.360000000001</v>
      </c>
      <c r="AA1230" s="7">
        <f>VLOOKUP(G1230,Ma_KH!$A:$R,14,0)</f>
        <v>51</v>
      </c>
      <c r="AD1230" s="7" t="str">
        <f>IFERROR(VLOOKUP(J1230,'Chuyển Mã'!$B$3:$C$9,2,0),"")</f>
        <v>Hà Nội</v>
      </c>
      <c r="AE1230" s="7" t="str">
        <f t="shared" si="159"/>
        <v>Chân giò heo muối 300g</v>
      </c>
      <c r="AF1230" s="7" t="str">
        <f t="shared" si="160"/>
        <v>7</v>
      </c>
    </row>
    <row r="1231" spans="1:32" x14ac:dyDescent="0.25">
      <c r="A1231" s="11">
        <v>45904</v>
      </c>
      <c r="B1231" s="25">
        <v>56467</v>
      </c>
      <c r="C1231" s="12" t="s">
        <v>7214</v>
      </c>
      <c r="D1231" s="16">
        <f t="shared" si="161"/>
        <v>45904</v>
      </c>
      <c r="G1231" s="13" t="s">
        <v>7616</v>
      </c>
      <c r="I1231" s="13" t="s">
        <v>7640</v>
      </c>
      <c r="J1231" s="13" t="s">
        <v>1815</v>
      </c>
      <c r="K1231" s="13" t="s">
        <v>558</v>
      </c>
      <c r="L1231" s="25" t="str">
        <f>VLOOKUP($K1231,TONG_SL!$A:$D,2,0)</f>
        <v>Gà muối hun khói 300g</v>
      </c>
      <c r="N1231" s="25" t="str">
        <f t="shared" si="162"/>
        <v>K-C6</v>
      </c>
      <c r="Q1231" s="25" t="str">
        <f>VLOOKUP(K1231,TONG_SL!$A:$D,3,0)</f>
        <v>Túi</v>
      </c>
      <c r="R1231" s="55" t="s">
        <v>8128</v>
      </c>
      <c r="T1231" s="1">
        <f>VLOOKUP(VLOOKUP(G1231,Ma_KH!$A:$R,18,0)&amp;K1231,Gia_MB!$A:$F,6,0)</f>
        <v>70000</v>
      </c>
      <c r="U1231" s="14">
        <f t="shared" si="164"/>
        <v>210000</v>
      </c>
      <c r="W1231" s="64">
        <f t="shared" si="163"/>
        <v>0</v>
      </c>
      <c r="X1231" s="3" t="str">
        <f t="shared" si="165"/>
        <v>8</v>
      </c>
      <c r="Z1231" s="14">
        <f t="shared" si="166"/>
        <v>16800</v>
      </c>
      <c r="AA1231" s="7">
        <f>VLOOKUP(G1231,Ma_KH!$A:$R,14,0)</f>
        <v>51</v>
      </c>
      <c r="AD1231" s="7" t="str">
        <f>IFERROR(VLOOKUP(J1231,'Chuyển Mã'!$B$3:$C$9,2,0),"")</f>
        <v>Hà Nội</v>
      </c>
      <c r="AE1231" s="7" t="str">
        <f t="shared" si="159"/>
        <v>Gà muối hun khói 300g</v>
      </c>
      <c r="AF1231" s="7" t="str">
        <f t="shared" si="160"/>
        <v>3</v>
      </c>
    </row>
    <row r="1232" spans="1:32" x14ac:dyDescent="0.25">
      <c r="A1232" s="11">
        <v>45904</v>
      </c>
      <c r="B1232" s="25">
        <v>56467</v>
      </c>
      <c r="C1232" s="12" t="s">
        <v>7214</v>
      </c>
      <c r="D1232" s="16">
        <f t="shared" si="161"/>
        <v>45904</v>
      </c>
      <c r="G1232" s="13" t="s">
        <v>7616</v>
      </c>
      <c r="I1232" s="13" t="s">
        <v>7640</v>
      </c>
      <c r="J1232" s="13" t="s">
        <v>1815</v>
      </c>
      <c r="K1232" s="13" t="s">
        <v>32</v>
      </c>
      <c r="L1232" s="25" t="str">
        <f>VLOOKUP($K1232,TONG_SL!$A:$D,2,0)</f>
        <v>Giò Tai Lưỡi Xào 250</v>
      </c>
      <c r="N1232" s="25" t="str">
        <f t="shared" si="162"/>
        <v>K-C6</v>
      </c>
      <c r="Q1232" s="25" t="str">
        <f>VLOOKUP(K1232,TONG_SL!$A:$D,3,0)</f>
        <v>Túi</v>
      </c>
      <c r="R1232" s="55" t="s">
        <v>8128</v>
      </c>
      <c r="T1232" s="1">
        <f>VLOOKUP(VLOOKUP(G1232,Ma_KH!$A:$R,18,0)&amp;K1232,Gia_MB!$A:$F,6,0)</f>
        <v>50183</v>
      </c>
      <c r="U1232" s="14">
        <f t="shared" si="164"/>
        <v>150549</v>
      </c>
      <c r="W1232" s="64">
        <f t="shared" si="163"/>
        <v>0</v>
      </c>
      <c r="X1232" s="3" t="str">
        <f t="shared" si="165"/>
        <v>8</v>
      </c>
      <c r="Z1232" s="14">
        <f t="shared" si="166"/>
        <v>12043.92</v>
      </c>
      <c r="AA1232" s="7">
        <f>VLOOKUP(G1232,Ma_KH!$A:$R,14,0)</f>
        <v>51</v>
      </c>
      <c r="AD1232" s="7" t="str">
        <f>IFERROR(VLOOKUP(J1232,'Chuyển Mã'!$B$3:$C$9,2,0),"")</f>
        <v>Hà Nội</v>
      </c>
      <c r="AE1232" s="7" t="str">
        <f t="shared" si="159"/>
        <v>Giò Tai Lưỡi Xào 250</v>
      </c>
      <c r="AF1232" s="7" t="str">
        <f t="shared" si="160"/>
        <v>3</v>
      </c>
    </row>
    <row r="1233" spans="1:32" x14ac:dyDescent="0.25">
      <c r="A1233" s="11">
        <v>45904</v>
      </c>
      <c r="B1233" s="25">
        <v>56472</v>
      </c>
      <c r="C1233" s="12" t="s">
        <v>7214</v>
      </c>
      <c r="D1233" s="16">
        <f t="shared" si="161"/>
        <v>45904</v>
      </c>
      <c r="G1233" s="13" t="s">
        <v>7616</v>
      </c>
      <c r="I1233" s="13" t="s">
        <v>7641</v>
      </c>
      <c r="J1233" s="13" t="s">
        <v>1815</v>
      </c>
      <c r="K1233" s="13" t="s">
        <v>556</v>
      </c>
      <c r="L1233" s="25" t="str">
        <f>VLOOKUP($K1233,TONG_SL!$A:$D,2,0)</f>
        <v>Chân giò heo muối 100g</v>
      </c>
      <c r="N1233" s="25" t="str">
        <f t="shared" si="162"/>
        <v>K-C6</v>
      </c>
      <c r="Q1233" s="25" t="str">
        <f>VLOOKUP(K1233,TONG_SL!$A:$D,3,0)</f>
        <v>Gói</v>
      </c>
      <c r="R1233" s="55" t="s">
        <v>8128</v>
      </c>
      <c r="T1233" s="1">
        <f>VLOOKUP(VLOOKUP(G1233,Ma_KH!$A:$R,18,0)&amp;K1233,Gia_MB!$A:$F,6,0)</f>
        <v>24549</v>
      </c>
      <c r="U1233" s="14">
        <f t="shared" si="164"/>
        <v>73647</v>
      </c>
      <c r="W1233" s="64">
        <f t="shared" si="163"/>
        <v>0</v>
      </c>
      <c r="X1233" s="3" t="str">
        <f t="shared" si="165"/>
        <v>8</v>
      </c>
      <c r="Z1233" s="14">
        <f t="shared" si="166"/>
        <v>5891.76</v>
      </c>
      <c r="AA1233" s="7">
        <f>VLOOKUP(G1233,Ma_KH!$A:$R,14,0)</f>
        <v>51</v>
      </c>
      <c r="AD1233" s="7" t="str">
        <f>IFERROR(VLOOKUP(J1233,'Chuyển Mã'!$B$3:$C$9,2,0),"")</f>
        <v>Hà Nội</v>
      </c>
      <c r="AE1233" s="7" t="str">
        <f t="shared" si="159"/>
        <v>Chân giò heo muối 100g</v>
      </c>
      <c r="AF1233" s="7" t="str">
        <f t="shared" si="160"/>
        <v>3</v>
      </c>
    </row>
    <row r="1234" spans="1:32" x14ac:dyDescent="0.25">
      <c r="A1234" s="11">
        <v>45904</v>
      </c>
      <c r="B1234" s="25">
        <v>56472</v>
      </c>
      <c r="C1234" s="12" t="s">
        <v>7214</v>
      </c>
      <c r="D1234" s="16">
        <f t="shared" si="161"/>
        <v>45904</v>
      </c>
      <c r="G1234" s="13" t="s">
        <v>7616</v>
      </c>
      <c r="I1234" s="13" t="s">
        <v>7641</v>
      </c>
      <c r="J1234" s="13" t="s">
        <v>1815</v>
      </c>
      <c r="K1234" s="13" t="s">
        <v>27</v>
      </c>
      <c r="L1234" s="25" t="str">
        <f>VLOOKUP($K1234,TONG_SL!$A:$D,2,0)</f>
        <v>Chân giò heo muối 300g</v>
      </c>
      <c r="N1234" s="25" t="str">
        <f t="shared" si="162"/>
        <v>K-C6</v>
      </c>
      <c r="Q1234" s="25" t="str">
        <f>VLOOKUP(K1234,TONG_SL!$A:$D,3,0)</f>
        <v>Túi</v>
      </c>
      <c r="R1234" s="55" t="s">
        <v>8132</v>
      </c>
      <c r="T1234" s="1">
        <f>VLOOKUP(VLOOKUP(G1234,Ma_KH!$A:$R,18,0)&amp;K1234,Gia_MB!$A:$F,6,0)</f>
        <v>73431</v>
      </c>
      <c r="U1234" s="14">
        <f t="shared" si="164"/>
        <v>734310</v>
      </c>
      <c r="W1234" s="64">
        <f t="shared" si="163"/>
        <v>0</v>
      </c>
      <c r="X1234" s="3" t="str">
        <f t="shared" si="165"/>
        <v>8</v>
      </c>
      <c r="Z1234" s="14">
        <f t="shared" si="166"/>
        <v>58744.800000000003</v>
      </c>
      <c r="AA1234" s="7">
        <f>VLOOKUP(G1234,Ma_KH!$A:$R,14,0)</f>
        <v>51</v>
      </c>
      <c r="AD1234" s="7" t="str">
        <f>IFERROR(VLOOKUP(J1234,'Chuyển Mã'!$B$3:$C$9,2,0),"")</f>
        <v>Hà Nội</v>
      </c>
      <c r="AE1234" s="7" t="str">
        <f t="shared" si="159"/>
        <v>Chân giò heo muối 300g</v>
      </c>
      <c r="AF1234" s="7" t="str">
        <f t="shared" si="160"/>
        <v>10</v>
      </c>
    </row>
    <row r="1235" spans="1:32" x14ac:dyDescent="0.25">
      <c r="A1235" s="11">
        <v>45904</v>
      </c>
      <c r="B1235" s="25">
        <v>56472</v>
      </c>
      <c r="C1235" s="12" t="s">
        <v>7214</v>
      </c>
      <c r="D1235" s="16">
        <f t="shared" si="161"/>
        <v>45904</v>
      </c>
      <c r="G1235" s="13" t="s">
        <v>7616</v>
      </c>
      <c r="I1235" s="13" t="s">
        <v>7641</v>
      </c>
      <c r="J1235" s="13" t="s">
        <v>1815</v>
      </c>
      <c r="K1235" s="13" t="s">
        <v>547</v>
      </c>
      <c r="L1235" s="25" t="str">
        <f>VLOOKUP($K1235,TONG_SL!$A:$D,2,0)</f>
        <v>Chân giò heo muối 500g</v>
      </c>
      <c r="N1235" s="25" t="str">
        <f t="shared" si="162"/>
        <v>K-C6</v>
      </c>
      <c r="Q1235" s="25" t="str">
        <f>VLOOKUP(K1235,TONG_SL!$A:$D,3,0)</f>
        <v>Túi</v>
      </c>
      <c r="R1235" s="55" t="s">
        <v>8131</v>
      </c>
      <c r="T1235" s="1">
        <f>VLOOKUP(VLOOKUP(G1235,Ma_KH!$A:$R,18,0)&amp;K1235,Gia_MB!$A:$F,6,0)</f>
        <v>119066</v>
      </c>
      <c r="U1235" s="14">
        <f t="shared" si="164"/>
        <v>595330</v>
      </c>
      <c r="W1235" s="64">
        <f t="shared" si="163"/>
        <v>0</v>
      </c>
      <c r="X1235" s="3" t="str">
        <f t="shared" si="165"/>
        <v>8</v>
      </c>
      <c r="Z1235" s="14">
        <f t="shared" si="166"/>
        <v>47626.400000000001</v>
      </c>
      <c r="AA1235" s="7">
        <f>VLOOKUP(G1235,Ma_KH!$A:$R,14,0)</f>
        <v>51</v>
      </c>
      <c r="AD1235" s="7" t="str">
        <f>IFERROR(VLOOKUP(J1235,'Chuyển Mã'!$B$3:$C$9,2,0),"")</f>
        <v>Hà Nội</v>
      </c>
      <c r="AE1235" s="7" t="str">
        <f t="shared" si="159"/>
        <v>Chân giò heo muối 500g</v>
      </c>
      <c r="AF1235" s="7" t="str">
        <f t="shared" si="160"/>
        <v>5</v>
      </c>
    </row>
    <row r="1236" spans="1:32" x14ac:dyDescent="0.25">
      <c r="A1236" s="11">
        <v>45904</v>
      </c>
      <c r="B1236" s="25">
        <v>56472</v>
      </c>
      <c r="C1236" s="12" t="s">
        <v>7214</v>
      </c>
      <c r="D1236" s="16">
        <f t="shared" si="161"/>
        <v>45904</v>
      </c>
      <c r="G1236" s="13" t="s">
        <v>7616</v>
      </c>
      <c r="I1236" s="13" t="s">
        <v>7641</v>
      </c>
      <c r="J1236" s="13" t="s">
        <v>1815</v>
      </c>
      <c r="K1236" s="13" t="s">
        <v>30</v>
      </c>
      <c r="L1236" s="25" t="str">
        <f>VLOOKUP($K1236,TONG_SL!$A:$D,2,0)</f>
        <v>Gà muối 500g</v>
      </c>
      <c r="N1236" s="25" t="str">
        <f t="shared" si="162"/>
        <v>K-C6</v>
      </c>
      <c r="Q1236" s="25" t="str">
        <f>VLOOKUP(K1236,TONG_SL!$A:$D,3,0)</f>
        <v>Túi</v>
      </c>
      <c r="R1236" s="55" t="s">
        <v>8128</v>
      </c>
      <c r="T1236" s="1">
        <f>VLOOKUP(VLOOKUP(G1236,Ma_KH!$A:$R,18,0)&amp;K1236,Gia_MB!$A:$F,6,0)</f>
        <v>111058</v>
      </c>
      <c r="U1236" s="14">
        <f t="shared" si="164"/>
        <v>333174</v>
      </c>
      <c r="W1236" s="64">
        <f t="shared" si="163"/>
        <v>0</v>
      </c>
      <c r="X1236" s="3" t="str">
        <f t="shared" si="165"/>
        <v>8</v>
      </c>
      <c r="Z1236" s="14">
        <f t="shared" si="166"/>
        <v>26653.920000000002</v>
      </c>
      <c r="AA1236" s="7">
        <f>VLOOKUP(G1236,Ma_KH!$A:$R,14,0)</f>
        <v>51</v>
      </c>
      <c r="AD1236" s="7" t="str">
        <f>IFERROR(VLOOKUP(J1236,'Chuyển Mã'!$B$3:$C$9,2,0),"")</f>
        <v>Hà Nội</v>
      </c>
      <c r="AE1236" s="7" t="str">
        <f t="shared" si="159"/>
        <v>Gà muối 500g</v>
      </c>
      <c r="AF1236" s="7" t="str">
        <f t="shared" si="160"/>
        <v>3</v>
      </c>
    </row>
    <row r="1237" spans="1:32" x14ac:dyDescent="0.25">
      <c r="A1237" s="11">
        <v>45904</v>
      </c>
      <c r="B1237" s="25">
        <v>56472</v>
      </c>
      <c r="C1237" s="12" t="s">
        <v>7214</v>
      </c>
      <c r="D1237" s="16">
        <f t="shared" si="161"/>
        <v>45904</v>
      </c>
      <c r="G1237" s="13" t="s">
        <v>7616</v>
      </c>
      <c r="I1237" s="13" t="s">
        <v>7641</v>
      </c>
      <c r="J1237" s="13" t="s">
        <v>1815</v>
      </c>
      <c r="K1237" s="13" t="s">
        <v>32</v>
      </c>
      <c r="L1237" s="25" t="str">
        <f>VLOOKUP($K1237,TONG_SL!$A:$D,2,0)</f>
        <v>Giò Tai Lưỡi Xào 250</v>
      </c>
      <c r="N1237" s="25" t="str">
        <f t="shared" si="162"/>
        <v>K-C6</v>
      </c>
      <c r="Q1237" s="25" t="str">
        <f>VLOOKUP(K1237,TONG_SL!$A:$D,3,0)</f>
        <v>Túi</v>
      </c>
      <c r="R1237" s="55" t="s">
        <v>8128</v>
      </c>
      <c r="T1237" s="1">
        <f>VLOOKUP(VLOOKUP(G1237,Ma_KH!$A:$R,18,0)&amp;K1237,Gia_MB!$A:$F,6,0)</f>
        <v>50183</v>
      </c>
      <c r="U1237" s="14">
        <f t="shared" si="164"/>
        <v>150549</v>
      </c>
      <c r="W1237" s="64">
        <f t="shared" si="163"/>
        <v>0</v>
      </c>
      <c r="X1237" s="3" t="str">
        <f t="shared" si="165"/>
        <v>8</v>
      </c>
      <c r="Z1237" s="14">
        <f t="shared" si="166"/>
        <v>12043.92</v>
      </c>
      <c r="AA1237" s="7">
        <f>VLOOKUP(G1237,Ma_KH!$A:$R,14,0)</f>
        <v>51</v>
      </c>
      <c r="AD1237" s="7" t="str">
        <f>IFERROR(VLOOKUP(J1237,'Chuyển Mã'!$B$3:$C$9,2,0),"")</f>
        <v>Hà Nội</v>
      </c>
      <c r="AE1237" s="7" t="str">
        <f t="shared" si="159"/>
        <v>Giò Tai Lưỡi Xào 250</v>
      </c>
      <c r="AF1237" s="7" t="str">
        <f t="shared" si="160"/>
        <v>3</v>
      </c>
    </row>
    <row r="1238" spans="1:32" x14ac:dyDescent="0.25">
      <c r="A1238" s="11">
        <v>45904</v>
      </c>
      <c r="B1238" s="25">
        <v>56495</v>
      </c>
      <c r="C1238" s="12" t="s">
        <v>7214</v>
      </c>
      <c r="D1238" s="16">
        <f t="shared" si="161"/>
        <v>45904</v>
      </c>
      <c r="G1238" s="13" t="s">
        <v>7616</v>
      </c>
      <c r="I1238" s="13" t="s">
        <v>7642</v>
      </c>
      <c r="J1238" s="13" t="s">
        <v>1815</v>
      </c>
      <c r="K1238" s="13" t="s">
        <v>30</v>
      </c>
      <c r="L1238" s="25" t="str">
        <f>VLOOKUP($K1238,TONG_SL!$A:$D,2,0)</f>
        <v>Gà muối 500g</v>
      </c>
      <c r="N1238" s="25" t="str">
        <f t="shared" si="162"/>
        <v>K-C6</v>
      </c>
      <c r="Q1238" s="25" t="str">
        <f>VLOOKUP(K1238,TONG_SL!$A:$D,3,0)</f>
        <v>Túi</v>
      </c>
      <c r="R1238" s="55" t="s">
        <v>8128</v>
      </c>
      <c r="T1238" s="1">
        <f>VLOOKUP(VLOOKUP(G1238,Ma_KH!$A:$R,18,0)&amp;K1238,Gia_MB!$A:$F,6,0)</f>
        <v>111058</v>
      </c>
      <c r="U1238" s="14">
        <f t="shared" si="164"/>
        <v>333174</v>
      </c>
      <c r="W1238" s="64">
        <f t="shared" si="163"/>
        <v>0</v>
      </c>
      <c r="X1238" s="3" t="str">
        <f t="shared" si="165"/>
        <v>8</v>
      </c>
      <c r="Z1238" s="14">
        <f t="shared" si="166"/>
        <v>26653.920000000002</v>
      </c>
      <c r="AA1238" s="7">
        <f>VLOOKUP(G1238,Ma_KH!$A:$R,14,0)</f>
        <v>51</v>
      </c>
      <c r="AD1238" s="7" t="str">
        <f>IFERROR(VLOOKUP(J1238,'Chuyển Mã'!$B$3:$C$9,2,0),"")</f>
        <v>Hà Nội</v>
      </c>
      <c r="AE1238" s="7" t="str">
        <f t="shared" si="159"/>
        <v>Gà muối 500g</v>
      </c>
      <c r="AF1238" s="7" t="str">
        <f t="shared" si="160"/>
        <v>3</v>
      </c>
    </row>
    <row r="1239" spans="1:32" x14ac:dyDescent="0.25">
      <c r="A1239" s="11">
        <v>45904</v>
      </c>
      <c r="B1239" s="25">
        <v>56495</v>
      </c>
      <c r="C1239" s="12" t="s">
        <v>7214</v>
      </c>
      <c r="D1239" s="16">
        <f t="shared" si="161"/>
        <v>45904</v>
      </c>
      <c r="G1239" s="13" t="s">
        <v>7616</v>
      </c>
      <c r="I1239" s="13" t="s">
        <v>7642</v>
      </c>
      <c r="J1239" s="13" t="s">
        <v>1815</v>
      </c>
      <c r="K1239" s="13" t="s">
        <v>55</v>
      </c>
      <c r="L1239" s="25" t="str">
        <f>VLOOKUP($K1239,TONG_SL!$A:$D,2,0)</f>
        <v>Gà xì dầu 500g</v>
      </c>
      <c r="N1239" s="25" t="str">
        <f t="shared" si="162"/>
        <v>K-C6</v>
      </c>
      <c r="Q1239" s="25" t="str">
        <f>VLOOKUP(K1239,TONG_SL!$A:$D,3,0)</f>
        <v>Túi</v>
      </c>
      <c r="R1239" s="55" t="s">
        <v>8130</v>
      </c>
      <c r="T1239" s="1">
        <f>VLOOKUP(VLOOKUP(G1239,Ma_KH!$A:$R,18,0)&amp;K1239,Gia_MB!$A:$F,6,0)</f>
        <v>111606</v>
      </c>
      <c r="U1239" s="14">
        <f t="shared" si="164"/>
        <v>223212</v>
      </c>
      <c r="W1239" s="64">
        <f t="shared" si="163"/>
        <v>0</v>
      </c>
      <c r="X1239" s="3" t="str">
        <f t="shared" si="165"/>
        <v>8</v>
      </c>
      <c r="Z1239" s="14">
        <f t="shared" si="166"/>
        <v>17856.96</v>
      </c>
      <c r="AA1239" s="7">
        <f>VLOOKUP(G1239,Ma_KH!$A:$R,14,0)</f>
        <v>51</v>
      </c>
      <c r="AD1239" s="7" t="str">
        <f>IFERROR(VLOOKUP(J1239,'Chuyển Mã'!$B$3:$C$9,2,0),"")</f>
        <v>Hà Nội</v>
      </c>
      <c r="AE1239" s="7" t="str">
        <f t="shared" si="159"/>
        <v>Gà xì dầu 500g</v>
      </c>
      <c r="AF1239" s="7" t="str">
        <f t="shared" si="160"/>
        <v>2</v>
      </c>
    </row>
    <row r="1240" spans="1:32" x14ac:dyDescent="0.25">
      <c r="A1240" s="11">
        <v>45904</v>
      </c>
      <c r="B1240" s="25">
        <v>56495</v>
      </c>
      <c r="C1240" s="12" t="s">
        <v>7214</v>
      </c>
      <c r="D1240" s="16">
        <f t="shared" si="161"/>
        <v>45904</v>
      </c>
      <c r="G1240" s="13" t="s">
        <v>7616</v>
      </c>
      <c r="I1240" s="13" t="s">
        <v>7642</v>
      </c>
      <c r="J1240" s="13" t="s">
        <v>1815</v>
      </c>
      <c r="K1240" s="13" t="s">
        <v>547</v>
      </c>
      <c r="L1240" s="25" t="str">
        <f>VLOOKUP($K1240,TONG_SL!$A:$D,2,0)</f>
        <v>Chân giò heo muối 500g</v>
      </c>
      <c r="N1240" s="25" t="str">
        <f t="shared" si="162"/>
        <v>K-C6</v>
      </c>
      <c r="Q1240" s="25" t="str">
        <f>VLOOKUP(K1240,TONG_SL!$A:$D,3,0)</f>
        <v>Túi</v>
      </c>
      <c r="R1240" s="55" t="s">
        <v>8130</v>
      </c>
      <c r="T1240" s="1">
        <f>VLOOKUP(VLOOKUP(G1240,Ma_KH!$A:$R,18,0)&amp;K1240,Gia_MB!$A:$F,6,0)</f>
        <v>119066</v>
      </c>
      <c r="U1240" s="14">
        <f t="shared" si="164"/>
        <v>238132</v>
      </c>
      <c r="W1240" s="64">
        <f t="shared" si="163"/>
        <v>0</v>
      </c>
      <c r="X1240" s="3" t="str">
        <f t="shared" si="165"/>
        <v>8</v>
      </c>
      <c r="Z1240" s="14">
        <f t="shared" si="166"/>
        <v>19050.560000000001</v>
      </c>
      <c r="AA1240" s="7">
        <f>VLOOKUP(G1240,Ma_KH!$A:$R,14,0)</f>
        <v>51</v>
      </c>
      <c r="AD1240" s="7" t="str">
        <f>IFERROR(VLOOKUP(J1240,'Chuyển Mã'!$B$3:$C$9,2,0),"")</f>
        <v>Hà Nội</v>
      </c>
      <c r="AE1240" s="7" t="str">
        <f t="shared" si="159"/>
        <v>Chân giò heo muối 500g</v>
      </c>
      <c r="AF1240" s="7" t="str">
        <f t="shared" si="160"/>
        <v>2</v>
      </c>
    </row>
    <row r="1241" spans="1:32" x14ac:dyDescent="0.25">
      <c r="A1241" s="11">
        <v>45904</v>
      </c>
      <c r="B1241" s="25">
        <v>56495</v>
      </c>
      <c r="C1241" s="12" t="s">
        <v>7214</v>
      </c>
      <c r="D1241" s="16">
        <f t="shared" si="161"/>
        <v>45904</v>
      </c>
      <c r="G1241" s="13" t="s">
        <v>7616</v>
      </c>
      <c r="I1241" s="13" t="s">
        <v>7642</v>
      </c>
      <c r="J1241" s="13" t="s">
        <v>1815</v>
      </c>
      <c r="K1241" s="13" t="s">
        <v>27</v>
      </c>
      <c r="L1241" s="25" t="str">
        <f>VLOOKUP($K1241,TONG_SL!$A:$D,2,0)</f>
        <v>Chân giò heo muối 300g</v>
      </c>
      <c r="N1241" s="25" t="str">
        <f t="shared" si="162"/>
        <v>K-C6</v>
      </c>
      <c r="Q1241" s="25" t="str">
        <f>VLOOKUP(K1241,TONG_SL!$A:$D,3,0)</f>
        <v>Túi</v>
      </c>
      <c r="R1241" s="55" t="s">
        <v>8131</v>
      </c>
      <c r="T1241" s="1">
        <f>VLOOKUP(VLOOKUP(G1241,Ma_KH!$A:$R,18,0)&amp;K1241,Gia_MB!$A:$F,6,0)</f>
        <v>73431</v>
      </c>
      <c r="U1241" s="14">
        <f t="shared" si="164"/>
        <v>367155</v>
      </c>
      <c r="W1241" s="64">
        <f t="shared" si="163"/>
        <v>0</v>
      </c>
      <c r="X1241" s="3" t="str">
        <f t="shared" si="165"/>
        <v>8</v>
      </c>
      <c r="Z1241" s="14">
        <f t="shared" si="166"/>
        <v>29372.400000000001</v>
      </c>
      <c r="AA1241" s="7">
        <f>VLOOKUP(G1241,Ma_KH!$A:$R,14,0)</f>
        <v>51</v>
      </c>
      <c r="AD1241" s="7" t="str">
        <f>IFERROR(VLOOKUP(J1241,'Chuyển Mã'!$B$3:$C$9,2,0),"")</f>
        <v>Hà Nội</v>
      </c>
      <c r="AE1241" s="7" t="str">
        <f t="shared" si="159"/>
        <v>Chân giò heo muối 300g</v>
      </c>
      <c r="AF1241" s="7" t="str">
        <f t="shared" si="160"/>
        <v>5</v>
      </c>
    </row>
    <row r="1242" spans="1:32" x14ac:dyDescent="0.25">
      <c r="A1242" s="11">
        <v>45904</v>
      </c>
      <c r="B1242" s="25">
        <v>56495</v>
      </c>
      <c r="C1242" s="12" t="s">
        <v>7214</v>
      </c>
      <c r="D1242" s="16">
        <f t="shared" si="161"/>
        <v>45904</v>
      </c>
      <c r="G1242" s="13" t="s">
        <v>7616</v>
      </c>
      <c r="I1242" s="13" t="s">
        <v>7642</v>
      </c>
      <c r="J1242" s="13" t="s">
        <v>1815</v>
      </c>
      <c r="K1242" s="13" t="s">
        <v>556</v>
      </c>
      <c r="L1242" s="25" t="str">
        <f>VLOOKUP($K1242,TONG_SL!$A:$D,2,0)</f>
        <v>Chân giò heo muối 100g</v>
      </c>
      <c r="N1242" s="25" t="str">
        <f t="shared" si="162"/>
        <v>K-C6</v>
      </c>
      <c r="Q1242" s="25" t="str">
        <f>VLOOKUP(K1242,TONG_SL!$A:$D,3,0)</f>
        <v>Gói</v>
      </c>
      <c r="R1242" s="55" t="s">
        <v>8132</v>
      </c>
      <c r="T1242" s="1">
        <f>VLOOKUP(VLOOKUP(G1242,Ma_KH!$A:$R,18,0)&amp;K1242,Gia_MB!$A:$F,6,0)</f>
        <v>24549</v>
      </c>
      <c r="U1242" s="14">
        <f t="shared" si="164"/>
        <v>245490</v>
      </c>
      <c r="W1242" s="64">
        <f t="shared" si="163"/>
        <v>0</v>
      </c>
      <c r="X1242" s="3" t="str">
        <f t="shared" si="165"/>
        <v>8</v>
      </c>
      <c r="Z1242" s="14">
        <f t="shared" si="166"/>
        <v>19639.2</v>
      </c>
      <c r="AA1242" s="7">
        <f>VLOOKUP(G1242,Ma_KH!$A:$R,14,0)</f>
        <v>51</v>
      </c>
      <c r="AD1242" s="7" t="str">
        <f>IFERROR(VLOOKUP(J1242,'Chuyển Mã'!$B$3:$C$9,2,0),"")</f>
        <v>Hà Nội</v>
      </c>
      <c r="AE1242" s="7" t="str">
        <f t="shared" si="159"/>
        <v>Chân giò heo muối 100g</v>
      </c>
      <c r="AF1242" s="7" t="str">
        <f t="shared" si="160"/>
        <v>10</v>
      </c>
    </row>
    <row r="1243" spans="1:32" x14ac:dyDescent="0.25">
      <c r="A1243" s="11">
        <v>45904</v>
      </c>
      <c r="B1243" s="25">
        <v>56495</v>
      </c>
      <c r="C1243" s="12" t="s">
        <v>7214</v>
      </c>
      <c r="D1243" s="16">
        <f t="shared" si="161"/>
        <v>45904</v>
      </c>
      <c r="G1243" s="13" t="s">
        <v>7616</v>
      </c>
      <c r="I1243" s="13" t="s">
        <v>7642</v>
      </c>
      <c r="J1243" s="13" t="s">
        <v>1815</v>
      </c>
      <c r="K1243" s="13" t="s">
        <v>35</v>
      </c>
      <c r="L1243" s="25" t="str">
        <f>VLOOKUP($K1243,TONG_SL!$A:$D,2,0)</f>
        <v>Tai heo muối 200g</v>
      </c>
      <c r="N1243" s="25" t="str">
        <f t="shared" si="162"/>
        <v>K-C6</v>
      </c>
      <c r="Q1243" s="25" t="str">
        <f>VLOOKUP(K1243,TONG_SL!$A:$D,3,0)</f>
        <v>Túi</v>
      </c>
      <c r="R1243" s="55" t="s">
        <v>8131</v>
      </c>
      <c r="T1243" s="1">
        <f>VLOOKUP(VLOOKUP(G1243,Ma_KH!$A:$R,18,0)&amp;K1243,Gia_MB!$A:$F,6,0)</f>
        <v>55595</v>
      </c>
      <c r="U1243" s="14">
        <f t="shared" si="164"/>
        <v>277975</v>
      </c>
      <c r="W1243" s="64">
        <f t="shared" si="163"/>
        <v>0</v>
      </c>
      <c r="X1243" s="3" t="str">
        <f t="shared" si="165"/>
        <v>8</v>
      </c>
      <c r="Z1243" s="14">
        <f t="shared" si="166"/>
        <v>22238</v>
      </c>
      <c r="AA1243" s="7">
        <f>VLOOKUP(G1243,Ma_KH!$A:$R,14,0)</f>
        <v>51</v>
      </c>
      <c r="AD1243" s="7" t="str">
        <f>IFERROR(VLOOKUP(J1243,'Chuyển Mã'!$B$3:$C$9,2,0),"")</f>
        <v>Hà Nội</v>
      </c>
      <c r="AE1243" s="7" t="str">
        <f t="shared" si="159"/>
        <v>Tai heo muối 200g</v>
      </c>
      <c r="AF1243" s="7" t="str">
        <f t="shared" si="160"/>
        <v>5</v>
      </c>
    </row>
    <row r="1244" spans="1:32" x14ac:dyDescent="0.25">
      <c r="A1244" s="11">
        <v>45904</v>
      </c>
      <c r="B1244" s="25">
        <v>56495</v>
      </c>
      <c r="C1244" s="12" t="s">
        <v>7214</v>
      </c>
      <c r="D1244" s="16">
        <f t="shared" si="161"/>
        <v>45904</v>
      </c>
      <c r="G1244" s="13" t="s">
        <v>7616</v>
      </c>
      <c r="I1244" s="13" t="s">
        <v>7642</v>
      </c>
      <c r="J1244" s="13" t="s">
        <v>1815</v>
      </c>
      <c r="K1244" s="13" t="s">
        <v>32</v>
      </c>
      <c r="L1244" s="25" t="str">
        <f>VLOOKUP($K1244,TONG_SL!$A:$D,2,0)</f>
        <v>Giò Tai Lưỡi Xào 250</v>
      </c>
      <c r="N1244" s="25" t="str">
        <f t="shared" si="162"/>
        <v>K-C6</v>
      </c>
      <c r="Q1244" s="25" t="str">
        <f>VLOOKUP(K1244,TONG_SL!$A:$D,3,0)</f>
        <v>Túi</v>
      </c>
      <c r="R1244" s="55" t="s">
        <v>8128</v>
      </c>
      <c r="T1244" s="1">
        <f>VLOOKUP(VLOOKUP(G1244,Ma_KH!$A:$R,18,0)&amp;K1244,Gia_MB!$A:$F,6,0)</f>
        <v>50183</v>
      </c>
      <c r="U1244" s="14">
        <f t="shared" si="164"/>
        <v>150549</v>
      </c>
      <c r="W1244" s="64">
        <f t="shared" si="163"/>
        <v>0</v>
      </c>
      <c r="X1244" s="3" t="str">
        <f t="shared" si="165"/>
        <v>8</v>
      </c>
      <c r="Z1244" s="14">
        <f t="shared" si="166"/>
        <v>12043.92</v>
      </c>
      <c r="AA1244" s="7">
        <f>VLOOKUP(G1244,Ma_KH!$A:$R,14,0)</f>
        <v>51</v>
      </c>
      <c r="AD1244" s="7" t="str">
        <f>IFERROR(VLOOKUP(J1244,'Chuyển Mã'!$B$3:$C$9,2,0),"")</f>
        <v>Hà Nội</v>
      </c>
      <c r="AE1244" s="7" t="str">
        <f t="shared" si="159"/>
        <v>Giò Tai Lưỡi Xào 250</v>
      </c>
      <c r="AF1244" s="7" t="str">
        <f t="shared" si="160"/>
        <v>3</v>
      </c>
    </row>
    <row r="1245" spans="1:32" x14ac:dyDescent="0.25">
      <c r="A1245" s="11">
        <v>45904</v>
      </c>
      <c r="B1245" s="25">
        <v>56495</v>
      </c>
      <c r="C1245" s="12" t="s">
        <v>7214</v>
      </c>
      <c r="D1245" s="16">
        <f t="shared" si="161"/>
        <v>45904</v>
      </c>
      <c r="G1245" s="13" t="s">
        <v>7616</v>
      </c>
      <c r="I1245" s="13" t="s">
        <v>7642</v>
      </c>
      <c r="J1245" s="13" t="s">
        <v>1815</v>
      </c>
      <c r="K1245" s="13" t="s">
        <v>568</v>
      </c>
      <c r="L1245" s="25" t="str">
        <f>VLOOKUP($K1245,TONG_SL!$A:$D,2,0)</f>
        <v>Chân gà sả tắc 150g</v>
      </c>
      <c r="N1245" s="25" t="str">
        <f t="shared" si="162"/>
        <v>K-C6</v>
      </c>
      <c r="Q1245" s="25" t="str">
        <f>VLOOKUP(K1245,TONG_SL!$A:$D,3,0)</f>
        <v>Túi</v>
      </c>
      <c r="R1245" s="55" t="s">
        <v>8128</v>
      </c>
      <c r="T1245" s="1">
        <f>VLOOKUP(VLOOKUP(G1245,Ma_KH!$A:$R,18,0)&amp;K1245,Gia_MB!$A:$F,6,0)</f>
        <v>20250</v>
      </c>
      <c r="U1245" s="14">
        <f t="shared" si="164"/>
        <v>60750</v>
      </c>
      <c r="W1245" s="64">
        <f t="shared" si="163"/>
        <v>0</v>
      </c>
      <c r="X1245" s="3" t="str">
        <f t="shared" si="165"/>
        <v>8</v>
      </c>
      <c r="Z1245" s="14">
        <f t="shared" si="166"/>
        <v>4860</v>
      </c>
      <c r="AA1245" s="7">
        <f>VLOOKUP(G1245,Ma_KH!$A:$R,14,0)</f>
        <v>51</v>
      </c>
      <c r="AD1245" s="7" t="str">
        <f>IFERROR(VLOOKUP(J1245,'Chuyển Mã'!$B$3:$C$9,2,0),"")</f>
        <v>Hà Nội</v>
      </c>
      <c r="AE1245" s="7" t="str">
        <f t="shared" si="159"/>
        <v>Chân gà sả tắc 150g</v>
      </c>
      <c r="AF1245" s="7" t="str">
        <f t="shared" si="160"/>
        <v>3</v>
      </c>
    </row>
    <row r="1246" spans="1:32" x14ac:dyDescent="0.25">
      <c r="A1246" s="11">
        <v>45904</v>
      </c>
      <c r="B1246" s="25">
        <v>56495</v>
      </c>
      <c r="C1246" s="12" t="s">
        <v>7214</v>
      </c>
      <c r="D1246" s="16">
        <f t="shared" si="161"/>
        <v>45904</v>
      </c>
      <c r="G1246" s="13" t="s">
        <v>7616</v>
      </c>
      <c r="I1246" s="13" t="s">
        <v>7642</v>
      </c>
      <c r="J1246" s="13" t="s">
        <v>1815</v>
      </c>
      <c r="K1246" s="13" t="s">
        <v>570</v>
      </c>
      <c r="L1246" s="25" t="str">
        <f>VLOOKUP($K1246,TONG_SL!$A:$D,2,0)</f>
        <v>Tai heo sốt thái 150g</v>
      </c>
      <c r="N1246" s="25" t="str">
        <f t="shared" si="162"/>
        <v>K-C6</v>
      </c>
      <c r="Q1246" s="25" t="str">
        <f>VLOOKUP(K1246,TONG_SL!$A:$D,3,0)</f>
        <v>Túi</v>
      </c>
      <c r="R1246" s="55" t="s">
        <v>8128</v>
      </c>
      <c r="T1246" s="1">
        <f>VLOOKUP(VLOOKUP(G1246,Ma_KH!$A:$R,18,0)&amp;K1246,Gia_MB!$A:$F,6,0)</f>
        <v>19500</v>
      </c>
      <c r="U1246" s="14">
        <f t="shared" si="164"/>
        <v>58500</v>
      </c>
      <c r="W1246" s="64">
        <f t="shared" si="163"/>
        <v>0</v>
      </c>
      <c r="X1246" s="3" t="str">
        <f t="shared" si="165"/>
        <v>8</v>
      </c>
      <c r="Z1246" s="14">
        <f t="shared" si="166"/>
        <v>4680</v>
      </c>
      <c r="AA1246" s="7">
        <f>VLOOKUP(G1246,Ma_KH!$A:$R,14,0)</f>
        <v>51</v>
      </c>
      <c r="AD1246" s="7" t="str">
        <f>IFERROR(VLOOKUP(J1246,'Chuyển Mã'!$B$3:$C$9,2,0),"")</f>
        <v>Hà Nội</v>
      </c>
      <c r="AE1246" s="7" t="str">
        <f t="shared" si="159"/>
        <v>Tai heo sốt thái 150g</v>
      </c>
      <c r="AF1246" s="7" t="str">
        <f t="shared" si="160"/>
        <v>3</v>
      </c>
    </row>
    <row r="1247" spans="1:32" x14ac:dyDescent="0.25">
      <c r="A1247" s="11">
        <v>45904</v>
      </c>
      <c r="B1247" s="25">
        <v>56497</v>
      </c>
      <c r="C1247" s="12" t="s">
        <v>7214</v>
      </c>
      <c r="D1247" s="16">
        <f t="shared" si="161"/>
        <v>45904</v>
      </c>
      <c r="G1247" s="13" t="s">
        <v>7616</v>
      </c>
      <c r="I1247" s="13" t="s">
        <v>7643</v>
      </c>
      <c r="J1247" s="13" t="s">
        <v>1815</v>
      </c>
      <c r="K1247" s="13" t="s">
        <v>547</v>
      </c>
      <c r="L1247" s="25" t="str">
        <f>VLOOKUP($K1247,TONG_SL!$A:$D,2,0)</f>
        <v>Chân giò heo muối 500g</v>
      </c>
      <c r="N1247" s="25" t="str">
        <f t="shared" si="162"/>
        <v>K-C6</v>
      </c>
      <c r="Q1247" s="25" t="str">
        <f>VLOOKUP(K1247,TONG_SL!$A:$D,3,0)</f>
        <v>Túi</v>
      </c>
      <c r="R1247" s="56">
        <v>10</v>
      </c>
      <c r="T1247" s="1">
        <f>VLOOKUP(VLOOKUP(G1247,Ma_KH!$A:$R,18,0)&amp;K1247,Gia_MB!$A:$F,6,0)</f>
        <v>119066</v>
      </c>
      <c r="U1247" s="14">
        <f t="shared" si="164"/>
        <v>1190660</v>
      </c>
      <c r="W1247" s="64">
        <f t="shared" si="163"/>
        <v>0</v>
      </c>
      <c r="X1247" s="3" t="str">
        <f t="shared" si="165"/>
        <v>8</v>
      </c>
      <c r="Z1247" s="14">
        <f t="shared" si="166"/>
        <v>95252.800000000003</v>
      </c>
      <c r="AA1247" s="7">
        <f>VLOOKUP(G1247,Ma_KH!$A:$R,14,0)</f>
        <v>51</v>
      </c>
      <c r="AD1247" s="7" t="str">
        <f>IFERROR(VLOOKUP(J1247,'Chuyển Mã'!$B$3:$C$9,2,0),"")</f>
        <v>Hà Nội</v>
      </c>
      <c r="AE1247" s="7" t="str">
        <f t="shared" si="159"/>
        <v>Chân giò heo muối 500g</v>
      </c>
      <c r="AF1247" s="7">
        <f t="shared" si="160"/>
        <v>10</v>
      </c>
    </row>
    <row r="1248" spans="1:32" x14ac:dyDescent="0.25">
      <c r="A1248" s="11">
        <v>45904</v>
      </c>
      <c r="B1248" s="25">
        <v>56497</v>
      </c>
      <c r="C1248" s="12" t="s">
        <v>7214</v>
      </c>
      <c r="D1248" s="16">
        <f t="shared" si="161"/>
        <v>45904</v>
      </c>
      <c r="G1248" s="13" t="s">
        <v>7616</v>
      </c>
      <c r="I1248" s="13" t="s">
        <v>7643</v>
      </c>
      <c r="J1248" s="13" t="s">
        <v>1815</v>
      </c>
      <c r="K1248" s="13" t="s">
        <v>27</v>
      </c>
      <c r="L1248" s="25" t="str">
        <f>VLOOKUP($K1248,TONG_SL!$A:$D,2,0)</f>
        <v>Chân giò heo muối 300g</v>
      </c>
      <c r="N1248" s="25" t="str">
        <f t="shared" si="162"/>
        <v>K-C6</v>
      </c>
      <c r="Q1248" s="25" t="str">
        <f>VLOOKUP(K1248,TONG_SL!$A:$D,3,0)</f>
        <v>Túi</v>
      </c>
      <c r="R1248" s="54">
        <v>30</v>
      </c>
      <c r="T1248" s="1">
        <f>VLOOKUP(VLOOKUP(G1248,Ma_KH!$A:$R,18,0)&amp;K1248,Gia_MB!$A:$F,6,0)</f>
        <v>73431</v>
      </c>
      <c r="U1248" s="14">
        <f t="shared" si="164"/>
        <v>2202930</v>
      </c>
      <c r="W1248" s="64">
        <f t="shared" si="163"/>
        <v>0</v>
      </c>
      <c r="X1248" s="3" t="str">
        <f t="shared" si="165"/>
        <v>8</v>
      </c>
      <c r="Z1248" s="14">
        <f t="shared" si="166"/>
        <v>176234.4</v>
      </c>
      <c r="AA1248" s="7">
        <f>VLOOKUP(G1248,Ma_KH!$A:$R,14,0)</f>
        <v>51</v>
      </c>
      <c r="AD1248" s="7" t="str">
        <f>IFERROR(VLOOKUP(J1248,'Chuyển Mã'!$B$3:$C$9,2,0),"")</f>
        <v>Hà Nội</v>
      </c>
      <c r="AE1248" s="7" t="str">
        <f t="shared" si="159"/>
        <v>Chân giò heo muối 300g</v>
      </c>
      <c r="AF1248" s="7">
        <f t="shared" si="160"/>
        <v>30</v>
      </c>
    </row>
    <row r="1249" spans="1:32" x14ac:dyDescent="0.25">
      <c r="A1249" s="11">
        <v>45904</v>
      </c>
      <c r="B1249" s="25">
        <v>56497</v>
      </c>
      <c r="C1249" s="12" t="s">
        <v>7214</v>
      </c>
      <c r="D1249" s="16">
        <f t="shared" si="161"/>
        <v>45904</v>
      </c>
      <c r="G1249" s="13" t="s">
        <v>7616</v>
      </c>
      <c r="I1249" s="13" t="s">
        <v>7643</v>
      </c>
      <c r="J1249" s="13" t="s">
        <v>1815</v>
      </c>
      <c r="K1249" s="13" t="s">
        <v>556</v>
      </c>
      <c r="L1249" s="25" t="str">
        <f>VLOOKUP($K1249,TONG_SL!$A:$D,2,0)</f>
        <v>Chân giò heo muối 100g</v>
      </c>
      <c r="N1249" s="25" t="str">
        <f t="shared" si="162"/>
        <v>K-C6</v>
      </c>
      <c r="Q1249" s="25" t="str">
        <f>VLOOKUP(K1249,TONG_SL!$A:$D,3,0)</f>
        <v>Gói</v>
      </c>
      <c r="R1249" s="54">
        <v>20</v>
      </c>
      <c r="T1249" s="1">
        <f>VLOOKUP(VLOOKUP(G1249,Ma_KH!$A:$R,18,0)&amp;K1249,Gia_MB!$A:$F,6,0)</f>
        <v>24549</v>
      </c>
      <c r="U1249" s="14">
        <f t="shared" si="164"/>
        <v>490980</v>
      </c>
      <c r="W1249" s="64">
        <f t="shared" si="163"/>
        <v>0</v>
      </c>
      <c r="X1249" s="3" t="str">
        <f t="shared" si="165"/>
        <v>8</v>
      </c>
      <c r="Z1249" s="14">
        <f t="shared" si="166"/>
        <v>39278.400000000001</v>
      </c>
      <c r="AA1249" s="7">
        <f>VLOOKUP(G1249,Ma_KH!$A:$R,14,0)</f>
        <v>51</v>
      </c>
      <c r="AD1249" s="7" t="str">
        <f>IFERROR(VLOOKUP(J1249,'Chuyển Mã'!$B$3:$C$9,2,0),"")</f>
        <v>Hà Nội</v>
      </c>
      <c r="AE1249" s="7" t="str">
        <f t="shared" si="159"/>
        <v>Chân giò heo muối 100g</v>
      </c>
      <c r="AF1249" s="7">
        <f t="shared" si="160"/>
        <v>20</v>
      </c>
    </row>
    <row r="1250" spans="1:32" x14ac:dyDescent="0.25">
      <c r="A1250" s="11">
        <v>45904</v>
      </c>
      <c r="B1250" s="25">
        <v>56469</v>
      </c>
      <c r="C1250" s="12" t="s">
        <v>7214</v>
      </c>
      <c r="D1250" s="16">
        <f t="shared" si="161"/>
        <v>45904</v>
      </c>
      <c r="G1250" s="13" t="s">
        <v>7616</v>
      </c>
      <c r="I1250" s="13" t="s">
        <v>7644</v>
      </c>
      <c r="J1250" s="13" t="s">
        <v>1815</v>
      </c>
      <c r="K1250" s="13" t="s">
        <v>39</v>
      </c>
      <c r="L1250" s="25" t="str">
        <f>VLOOKUP($K1250,TONG_SL!$A:$D,2,0)</f>
        <v>Chả cốm 300g</v>
      </c>
      <c r="N1250" s="25" t="str">
        <f t="shared" si="162"/>
        <v>K-C6</v>
      </c>
      <c r="Q1250" s="25" t="str">
        <f>VLOOKUP(K1250,TONG_SL!$A:$D,3,0)</f>
        <v>Túi</v>
      </c>
      <c r="R1250" s="54">
        <v>3</v>
      </c>
      <c r="T1250" s="1">
        <f>VLOOKUP(VLOOKUP(G1250,Ma_KH!$A:$R,18,0)&amp;K1250,Gia_MB!$A:$F,6,0)</f>
        <v>74250</v>
      </c>
      <c r="U1250" s="14">
        <f t="shared" si="164"/>
        <v>222750</v>
      </c>
      <c r="W1250" s="64">
        <f t="shared" si="163"/>
        <v>0</v>
      </c>
      <c r="X1250" s="3" t="str">
        <f t="shared" si="165"/>
        <v>8</v>
      </c>
      <c r="Z1250" s="14">
        <f t="shared" si="166"/>
        <v>17820</v>
      </c>
      <c r="AA1250" s="7">
        <f>VLOOKUP(G1250,Ma_KH!$A:$R,14,0)</f>
        <v>51</v>
      </c>
      <c r="AD1250" s="7" t="str">
        <f>IFERROR(VLOOKUP(J1250,'Chuyển Mã'!$B$3:$C$9,2,0),"")</f>
        <v>Hà Nội</v>
      </c>
      <c r="AE1250" s="7" t="str">
        <f t="shared" si="159"/>
        <v>Chả cốm 300g</v>
      </c>
      <c r="AF1250" s="7">
        <f t="shared" si="160"/>
        <v>3</v>
      </c>
    </row>
    <row r="1251" spans="1:32" x14ac:dyDescent="0.25">
      <c r="A1251" s="11">
        <v>45904</v>
      </c>
      <c r="B1251" s="25">
        <v>56469</v>
      </c>
      <c r="C1251" s="12" t="s">
        <v>7214</v>
      </c>
      <c r="D1251" s="16">
        <f t="shared" si="161"/>
        <v>45904</v>
      </c>
      <c r="G1251" s="13" t="s">
        <v>7616</v>
      </c>
      <c r="I1251" s="13" t="s">
        <v>7644</v>
      </c>
      <c r="J1251" s="13" t="s">
        <v>1815</v>
      </c>
      <c r="K1251" s="13" t="s">
        <v>51</v>
      </c>
      <c r="L1251" s="25" t="str">
        <f>VLOOKUP($K1251,TONG_SL!$A:$D,2,0)</f>
        <v>Mọc Nấm Hương 250g</v>
      </c>
      <c r="N1251" s="25" t="str">
        <f t="shared" si="162"/>
        <v>K-C6</v>
      </c>
      <c r="Q1251" s="25" t="str">
        <f>VLOOKUP(K1251,TONG_SL!$A:$D,3,0)</f>
        <v>Túi</v>
      </c>
      <c r="R1251" s="54">
        <v>10</v>
      </c>
      <c r="T1251" s="1">
        <f>VLOOKUP(VLOOKUP(G1251,Ma_KH!$A:$R,18,0)&amp;K1251,Gia_MB!$A:$F,6,0)</f>
        <v>46000</v>
      </c>
      <c r="U1251" s="14">
        <f t="shared" si="164"/>
        <v>460000</v>
      </c>
      <c r="W1251" s="64">
        <f t="shared" si="163"/>
        <v>0</v>
      </c>
      <c r="X1251" s="3" t="str">
        <f t="shared" si="165"/>
        <v>8</v>
      </c>
      <c r="Z1251" s="14">
        <f t="shared" si="166"/>
        <v>36800</v>
      </c>
      <c r="AA1251" s="7">
        <f>VLOOKUP(G1251,Ma_KH!$A:$R,14,0)</f>
        <v>51</v>
      </c>
      <c r="AD1251" s="7" t="str">
        <f>IFERROR(VLOOKUP(J1251,'Chuyển Mã'!$B$3:$C$9,2,0),"")</f>
        <v>Hà Nội</v>
      </c>
      <c r="AE1251" s="7" t="str">
        <f t="shared" si="159"/>
        <v>Mọc Nấm Hương 250g</v>
      </c>
      <c r="AF1251" s="7">
        <f t="shared" si="160"/>
        <v>10</v>
      </c>
    </row>
    <row r="1252" spans="1:32" x14ac:dyDescent="0.25">
      <c r="A1252" s="11">
        <v>45905</v>
      </c>
      <c r="B1252" s="25">
        <v>56623</v>
      </c>
      <c r="C1252" s="12" t="s">
        <v>7214</v>
      </c>
      <c r="D1252" s="16">
        <f t="shared" si="161"/>
        <v>45905</v>
      </c>
      <c r="G1252" s="13" t="s">
        <v>3540</v>
      </c>
      <c r="I1252" s="13" t="s">
        <v>7645</v>
      </c>
      <c r="J1252" s="13" t="s">
        <v>1796</v>
      </c>
      <c r="K1252" s="13" t="s">
        <v>547</v>
      </c>
      <c r="L1252" s="25" t="str">
        <f>VLOOKUP($K1252,TONG_SL!$A:$D,2,0)</f>
        <v>Chân giò heo muối 500g</v>
      </c>
      <c r="N1252" s="25" t="str">
        <f t="shared" si="162"/>
        <v>K-C6</v>
      </c>
      <c r="Q1252" s="25" t="str">
        <f>VLOOKUP(K1252,TONG_SL!$A:$D,3,0)</f>
        <v>Túi</v>
      </c>
      <c r="R1252" s="54">
        <v>8</v>
      </c>
      <c r="T1252" s="1">
        <f>VLOOKUP(VLOOKUP(G1252,Ma_KH!$A:$R,18,0)&amp;K1252,Gia_MB!$A:$F,6,0)</f>
        <v>111058</v>
      </c>
      <c r="U1252" s="14">
        <f t="shared" si="164"/>
        <v>888464</v>
      </c>
      <c r="W1252" s="64">
        <f t="shared" si="163"/>
        <v>0</v>
      </c>
      <c r="X1252" s="3" t="str">
        <f t="shared" si="165"/>
        <v>8</v>
      </c>
      <c r="Z1252" s="14">
        <f t="shared" si="166"/>
        <v>71077.119999999995</v>
      </c>
      <c r="AA1252" s="7">
        <f>VLOOKUP(G1252,Ma_KH!$A:$R,14,0)</f>
        <v>58</v>
      </c>
      <c r="AD1252" s="7" t="str">
        <f>IFERROR(VLOOKUP(J1252,'Chuyển Mã'!$B$3:$C$9,2,0),"")</f>
        <v>Tỉnh</v>
      </c>
      <c r="AE1252" s="7" t="str">
        <f t="shared" si="159"/>
        <v>Chân giò heo muối 500g</v>
      </c>
      <c r="AF1252" s="7">
        <f t="shared" si="160"/>
        <v>8</v>
      </c>
    </row>
    <row r="1253" spans="1:32" x14ac:dyDescent="0.25">
      <c r="A1253" s="11">
        <v>45905</v>
      </c>
      <c r="B1253" s="25">
        <v>56623</v>
      </c>
      <c r="C1253" s="12" t="s">
        <v>7214</v>
      </c>
      <c r="D1253" s="16">
        <f t="shared" si="161"/>
        <v>45905</v>
      </c>
      <c r="G1253" s="13" t="s">
        <v>3540</v>
      </c>
      <c r="I1253" s="13" t="s">
        <v>7645</v>
      </c>
      <c r="J1253" s="13" t="s">
        <v>1796</v>
      </c>
      <c r="K1253" s="13" t="s">
        <v>27</v>
      </c>
      <c r="L1253" s="25" t="str">
        <f>VLOOKUP($K1253,TONG_SL!$A:$D,2,0)</f>
        <v>Chân giò heo muối 300g</v>
      </c>
      <c r="N1253" s="25" t="str">
        <f t="shared" si="162"/>
        <v>K-C6</v>
      </c>
      <c r="Q1253" s="25" t="str">
        <f>VLOOKUP(K1253,TONG_SL!$A:$D,3,0)</f>
        <v>Túi</v>
      </c>
      <c r="R1253" s="54">
        <v>20</v>
      </c>
      <c r="T1253" s="1">
        <f>VLOOKUP(VLOOKUP(G1253,Ma_KH!$A:$R,18,0)&amp;K1253,Gia_MB!$A:$F,6,0)</f>
        <v>73431</v>
      </c>
      <c r="U1253" s="14">
        <f t="shared" si="164"/>
        <v>1468620</v>
      </c>
      <c r="W1253" s="64">
        <f t="shared" si="163"/>
        <v>0</v>
      </c>
      <c r="X1253" s="3" t="str">
        <f t="shared" si="165"/>
        <v>8</v>
      </c>
      <c r="Z1253" s="14">
        <f t="shared" si="166"/>
        <v>117489.60000000001</v>
      </c>
      <c r="AA1253" s="7">
        <f>VLOOKUP(G1253,Ma_KH!$A:$R,14,0)</f>
        <v>58</v>
      </c>
      <c r="AD1253" s="7" t="str">
        <f>IFERROR(VLOOKUP(J1253,'Chuyển Mã'!$B$3:$C$9,2,0),"")</f>
        <v>Tỉnh</v>
      </c>
      <c r="AE1253" s="7" t="str">
        <f t="shared" si="159"/>
        <v>Chân giò heo muối 300g</v>
      </c>
      <c r="AF1253" s="7">
        <f t="shared" si="160"/>
        <v>20</v>
      </c>
    </row>
    <row r="1254" spans="1:32" x14ac:dyDescent="0.25">
      <c r="A1254" s="11">
        <v>45905</v>
      </c>
      <c r="B1254" s="25">
        <v>56623</v>
      </c>
      <c r="C1254" s="12" t="s">
        <v>7214</v>
      </c>
      <c r="D1254" s="16">
        <f t="shared" si="161"/>
        <v>45905</v>
      </c>
      <c r="G1254" s="13" t="s">
        <v>3540</v>
      </c>
      <c r="I1254" s="13" t="s">
        <v>7645</v>
      </c>
      <c r="J1254" s="13" t="s">
        <v>1796</v>
      </c>
      <c r="K1254" s="13" t="s">
        <v>51</v>
      </c>
      <c r="L1254" s="25" t="str">
        <f>VLOOKUP($K1254,TONG_SL!$A:$D,2,0)</f>
        <v>Mọc Nấm Hương 250g</v>
      </c>
      <c r="N1254" s="25" t="str">
        <f t="shared" si="162"/>
        <v>K-C6</v>
      </c>
      <c r="Q1254" s="25" t="str">
        <f>VLOOKUP(K1254,TONG_SL!$A:$D,3,0)</f>
        <v>Túi</v>
      </c>
      <c r="R1254" s="54">
        <v>10</v>
      </c>
      <c r="T1254" s="1">
        <f>VLOOKUP(VLOOKUP(G1254,Ma_KH!$A:$R,18,0)&amp;K1254,Gia_MB!$A:$F,6,0)</f>
        <v>46000</v>
      </c>
      <c r="U1254" s="14">
        <f t="shared" si="164"/>
        <v>460000</v>
      </c>
      <c r="W1254" s="64">
        <f t="shared" si="163"/>
        <v>0</v>
      </c>
      <c r="X1254" s="3" t="str">
        <f t="shared" si="165"/>
        <v>8</v>
      </c>
      <c r="Z1254" s="14">
        <f t="shared" si="166"/>
        <v>36800</v>
      </c>
      <c r="AA1254" s="7">
        <f>VLOOKUP(G1254,Ma_KH!$A:$R,14,0)</f>
        <v>58</v>
      </c>
      <c r="AD1254" s="7" t="str">
        <f>IFERROR(VLOOKUP(J1254,'Chuyển Mã'!$B$3:$C$9,2,0),"")</f>
        <v>Tỉnh</v>
      </c>
      <c r="AE1254" s="7" t="str">
        <f t="shared" si="159"/>
        <v>Mọc Nấm Hương 250g</v>
      </c>
      <c r="AF1254" s="7">
        <f t="shared" si="160"/>
        <v>10</v>
      </c>
    </row>
    <row r="1255" spans="1:32" x14ac:dyDescent="0.25">
      <c r="A1255" s="11">
        <v>45905</v>
      </c>
      <c r="B1255" s="25">
        <v>56622</v>
      </c>
      <c r="C1255" s="12" t="s">
        <v>7214</v>
      </c>
      <c r="D1255" s="16">
        <f t="shared" si="161"/>
        <v>45905</v>
      </c>
      <c r="G1255" s="13" t="s">
        <v>3540</v>
      </c>
      <c r="I1255" s="13" t="s">
        <v>7646</v>
      </c>
      <c r="J1255" s="13" t="s">
        <v>1796</v>
      </c>
      <c r="K1255" s="13" t="s">
        <v>27</v>
      </c>
      <c r="L1255" s="25" t="str">
        <f>VLOOKUP($K1255,TONG_SL!$A:$D,2,0)</f>
        <v>Chân giò heo muối 300g</v>
      </c>
      <c r="N1255" s="25" t="str">
        <f t="shared" si="162"/>
        <v>K-C6</v>
      </c>
      <c r="Q1255" s="25" t="str">
        <f>VLOOKUP(K1255,TONG_SL!$A:$D,3,0)</f>
        <v>Túi</v>
      </c>
      <c r="R1255" s="54">
        <v>20</v>
      </c>
      <c r="T1255" s="1">
        <f>VLOOKUP(VLOOKUP(G1255,Ma_KH!$A:$R,18,0)&amp;K1255,Gia_MB!$A:$F,6,0)</f>
        <v>73431</v>
      </c>
      <c r="U1255" s="14">
        <f t="shared" si="164"/>
        <v>1468620</v>
      </c>
      <c r="W1255" s="64">
        <f t="shared" si="163"/>
        <v>0</v>
      </c>
      <c r="X1255" s="3" t="str">
        <f t="shared" si="165"/>
        <v>8</v>
      </c>
      <c r="Z1255" s="14">
        <f t="shared" si="166"/>
        <v>117489.60000000001</v>
      </c>
      <c r="AA1255" s="7">
        <f>VLOOKUP(G1255,Ma_KH!$A:$R,14,0)</f>
        <v>58</v>
      </c>
      <c r="AD1255" s="7" t="str">
        <f>IFERROR(VLOOKUP(J1255,'Chuyển Mã'!$B$3:$C$9,2,0),"")</f>
        <v>Tỉnh</v>
      </c>
      <c r="AE1255" s="7" t="str">
        <f t="shared" si="159"/>
        <v>Chân giò heo muối 300g</v>
      </c>
      <c r="AF1255" s="7">
        <f t="shared" si="160"/>
        <v>20</v>
      </c>
    </row>
    <row r="1256" spans="1:32" x14ac:dyDescent="0.25">
      <c r="A1256" s="11">
        <v>45905</v>
      </c>
      <c r="B1256" s="25">
        <v>56622</v>
      </c>
      <c r="C1256" s="12" t="s">
        <v>7214</v>
      </c>
      <c r="D1256" s="16">
        <f t="shared" si="161"/>
        <v>45905</v>
      </c>
      <c r="G1256" s="13" t="s">
        <v>3540</v>
      </c>
      <c r="I1256" s="13" t="s">
        <v>7646</v>
      </c>
      <c r="J1256" s="13" t="s">
        <v>1796</v>
      </c>
      <c r="K1256" s="13" t="s">
        <v>30</v>
      </c>
      <c r="L1256" s="25" t="str">
        <f>VLOOKUP($K1256,TONG_SL!$A:$D,2,0)</f>
        <v>Gà muối 500g</v>
      </c>
      <c r="N1256" s="25" t="str">
        <f t="shared" si="162"/>
        <v>K-C6</v>
      </c>
      <c r="Q1256" s="25" t="str">
        <f>VLOOKUP(K1256,TONG_SL!$A:$D,3,0)</f>
        <v>Túi</v>
      </c>
      <c r="R1256" s="54">
        <v>10</v>
      </c>
      <c r="T1256" s="1">
        <f>VLOOKUP(VLOOKUP(G1256,Ma_KH!$A:$R,18,0)&amp;K1256,Gia_MB!$A:$F,6,0)</f>
        <v>111058</v>
      </c>
      <c r="U1256" s="14">
        <f t="shared" si="164"/>
        <v>1110580</v>
      </c>
      <c r="W1256" s="64">
        <f t="shared" si="163"/>
        <v>0</v>
      </c>
      <c r="X1256" s="3" t="str">
        <f t="shared" si="165"/>
        <v>8</v>
      </c>
      <c r="Z1256" s="14">
        <f t="shared" si="166"/>
        <v>88846.400000000009</v>
      </c>
      <c r="AA1256" s="7">
        <f>VLOOKUP(G1256,Ma_KH!$A:$R,14,0)</f>
        <v>58</v>
      </c>
      <c r="AD1256" s="7" t="str">
        <f>IFERROR(VLOOKUP(J1256,'Chuyển Mã'!$B$3:$C$9,2,0),"")</f>
        <v>Tỉnh</v>
      </c>
      <c r="AE1256" s="7" t="str">
        <f t="shared" si="159"/>
        <v>Gà muối 500g</v>
      </c>
      <c r="AF1256" s="7">
        <f t="shared" si="160"/>
        <v>10</v>
      </c>
    </row>
    <row r="1257" spans="1:32" x14ac:dyDescent="0.25">
      <c r="A1257" s="11">
        <v>45905</v>
      </c>
      <c r="B1257" s="25">
        <v>56617</v>
      </c>
      <c r="C1257" s="12" t="s">
        <v>7214</v>
      </c>
      <c r="D1257" s="16">
        <f t="shared" si="161"/>
        <v>45905</v>
      </c>
      <c r="G1257" s="13" t="s">
        <v>3525</v>
      </c>
      <c r="I1257" s="13" t="s">
        <v>7647</v>
      </c>
      <c r="J1257" s="13" t="s">
        <v>1796</v>
      </c>
      <c r="K1257" s="13" t="s">
        <v>32</v>
      </c>
      <c r="L1257" s="25" t="str">
        <f>VLOOKUP($K1257,TONG_SL!$A:$D,2,0)</f>
        <v>Giò Tai Lưỡi Xào 250</v>
      </c>
      <c r="N1257" s="25" t="str">
        <f t="shared" si="162"/>
        <v>K-C6</v>
      </c>
      <c r="Q1257" s="25" t="str">
        <f>VLOOKUP(K1257,TONG_SL!$A:$D,3,0)</f>
        <v>Túi</v>
      </c>
      <c r="R1257" s="54">
        <v>8</v>
      </c>
      <c r="T1257" s="1">
        <f>VLOOKUP(VLOOKUP(G1257,Ma_KH!$A:$R,18,0)&amp;K1257,Gia_MB!$A:$F,6,0)</f>
        <v>50183</v>
      </c>
      <c r="U1257" s="14">
        <f t="shared" si="164"/>
        <v>401464</v>
      </c>
      <c r="W1257" s="64">
        <f t="shared" si="163"/>
        <v>0</v>
      </c>
      <c r="X1257" s="3" t="str">
        <f t="shared" si="165"/>
        <v>8</v>
      </c>
      <c r="Z1257" s="14">
        <f t="shared" si="166"/>
        <v>32117.119999999999</v>
      </c>
      <c r="AA1257" s="7">
        <f>VLOOKUP(G1257,Ma_KH!$A:$R,14,0)</f>
        <v>58</v>
      </c>
      <c r="AD1257" s="7" t="str">
        <f>IFERROR(VLOOKUP(J1257,'Chuyển Mã'!$B$3:$C$9,2,0),"")</f>
        <v>Tỉnh</v>
      </c>
      <c r="AE1257" s="7" t="str">
        <f t="shared" si="159"/>
        <v>Giò Tai Lưỡi Xào 250</v>
      </c>
      <c r="AF1257" s="7">
        <f t="shared" si="160"/>
        <v>8</v>
      </c>
    </row>
    <row r="1258" spans="1:32" x14ac:dyDescent="0.25">
      <c r="A1258" s="11">
        <v>45905</v>
      </c>
      <c r="B1258" s="25">
        <v>56617</v>
      </c>
      <c r="C1258" s="12" t="s">
        <v>7214</v>
      </c>
      <c r="D1258" s="16">
        <f t="shared" si="161"/>
        <v>45905</v>
      </c>
      <c r="G1258" s="13" t="s">
        <v>3525</v>
      </c>
      <c r="I1258" s="13" t="s">
        <v>7647</v>
      </c>
      <c r="J1258" s="13" t="s">
        <v>1796</v>
      </c>
      <c r="K1258" s="13" t="s">
        <v>27</v>
      </c>
      <c r="L1258" s="25" t="str">
        <f>VLOOKUP($K1258,TONG_SL!$A:$D,2,0)</f>
        <v>Chân giò heo muối 300g</v>
      </c>
      <c r="N1258" s="25" t="str">
        <f t="shared" si="162"/>
        <v>K-C6</v>
      </c>
      <c r="Q1258" s="25" t="str">
        <f>VLOOKUP(K1258,TONG_SL!$A:$D,3,0)</f>
        <v>Túi</v>
      </c>
      <c r="R1258" s="54">
        <v>60</v>
      </c>
      <c r="T1258" s="1">
        <f>VLOOKUP(VLOOKUP(G1258,Ma_KH!$A:$R,18,0)&amp;K1258,Gia_MB!$A:$F,6,0)</f>
        <v>73431</v>
      </c>
      <c r="U1258" s="14">
        <f t="shared" si="164"/>
        <v>4405860</v>
      </c>
      <c r="W1258" s="64">
        <f t="shared" si="163"/>
        <v>0</v>
      </c>
      <c r="X1258" s="3" t="str">
        <f t="shared" si="165"/>
        <v>8</v>
      </c>
      <c r="Z1258" s="14">
        <f t="shared" si="166"/>
        <v>352468.8</v>
      </c>
      <c r="AA1258" s="7">
        <f>VLOOKUP(G1258,Ma_KH!$A:$R,14,0)</f>
        <v>58</v>
      </c>
      <c r="AD1258" s="7" t="str">
        <f>IFERROR(VLOOKUP(J1258,'Chuyển Mã'!$B$3:$C$9,2,0),"")</f>
        <v>Tỉnh</v>
      </c>
      <c r="AE1258" s="7" t="str">
        <f t="shared" si="159"/>
        <v>Chân giò heo muối 300g</v>
      </c>
      <c r="AF1258" s="7">
        <f t="shared" si="160"/>
        <v>60</v>
      </c>
    </row>
    <row r="1259" spans="1:32" x14ac:dyDescent="0.25">
      <c r="A1259" s="11">
        <v>45905</v>
      </c>
      <c r="B1259" s="25">
        <v>56617</v>
      </c>
      <c r="C1259" s="12" t="s">
        <v>7214</v>
      </c>
      <c r="D1259" s="16">
        <f t="shared" si="161"/>
        <v>45905</v>
      </c>
      <c r="G1259" s="13" t="s">
        <v>3525</v>
      </c>
      <c r="I1259" s="13" t="s">
        <v>7647</v>
      </c>
      <c r="J1259" s="13" t="s">
        <v>1796</v>
      </c>
      <c r="K1259" s="13" t="s">
        <v>30</v>
      </c>
      <c r="L1259" s="25" t="str">
        <f>VLOOKUP($K1259,TONG_SL!$A:$D,2,0)</f>
        <v>Gà muối 500g</v>
      </c>
      <c r="N1259" s="25" t="str">
        <f t="shared" si="162"/>
        <v>K-C6</v>
      </c>
      <c r="Q1259" s="25" t="str">
        <f>VLOOKUP(K1259,TONG_SL!$A:$D,3,0)</f>
        <v>Túi</v>
      </c>
      <c r="R1259" s="54">
        <v>10</v>
      </c>
      <c r="T1259" s="1">
        <f>VLOOKUP(VLOOKUP(G1259,Ma_KH!$A:$R,18,0)&amp;K1259,Gia_MB!$A:$F,6,0)</f>
        <v>111058</v>
      </c>
      <c r="U1259" s="14">
        <f t="shared" si="164"/>
        <v>1110580</v>
      </c>
      <c r="W1259" s="64">
        <f t="shared" si="163"/>
        <v>0</v>
      </c>
      <c r="X1259" s="3" t="str">
        <f t="shared" si="165"/>
        <v>8</v>
      </c>
      <c r="Z1259" s="14">
        <f t="shared" si="166"/>
        <v>88846.400000000009</v>
      </c>
      <c r="AA1259" s="7">
        <f>VLOOKUP(G1259,Ma_KH!$A:$R,14,0)</f>
        <v>58</v>
      </c>
      <c r="AD1259" s="7" t="str">
        <f>IFERROR(VLOOKUP(J1259,'Chuyển Mã'!$B$3:$C$9,2,0),"")</f>
        <v>Tỉnh</v>
      </c>
      <c r="AE1259" s="7" t="str">
        <f t="shared" si="159"/>
        <v>Gà muối 500g</v>
      </c>
      <c r="AF1259" s="7">
        <f t="shared" si="160"/>
        <v>10</v>
      </c>
    </row>
    <row r="1260" spans="1:32" x14ac:dyDescent="0.25">
      <c r="A1260" s="11">
        <v>45905</v>
      </c>
      <c r="B1260" s="25">
        <v>56616</v>
      </c>
      <c r="C1260" s="12" t="s">
        <v>7214</v>
      </c>
      <c r="D1260" s="16">
        <f t="shared" si="161"/>
        <v>45905</v>
      </c>
      <c r="G1260" s="13" t="s">
        <v>3525</v>
      </c>
      <c r="I1260" s="13" t="s">
        <v>7648</v>
      </c>
      <c r="J1260" s="13" t="s">
        <v>1796</v>
      </c>
      <c r="K1260" s="13" t="s">
        <v>32</v>
      </c>
      <c r="L1260" s="25" t="str">
        <f>VLOOKUP($K1260,TONG_SL!$A:$D,2,0)</f>
        <v>Giò Tai Lưỡi Xào 250</v>
      </c>
      <c r="N1260" s="25" t="str">
        <f t="shared" si="162"/>
        <v>K-C6</v>
      </c>
      <c r="Q1260" s="25" t="str">
        <f>VLOOKUP(K1260,TONG_SL!$A:$D,3,0)</f>
        <v>Túi</v>
      </c>
      <c r="R1260" s="54">
        <v>12</v>
      </c>
      <c r="T1260" s="1">
        <f>VLOOKUP(VLOOKUP(G1260,Ma_KH!$A:$R,18,0)&amp;K1260,Gia_MB!$A:$F,6,0)</f>
        <v>50183</v>
      </c>
      <c r="U1260" s="14">
        <f t="shared" si="164"/>
        <v>602196</v>
      </c>
      <c r="W1260" s="64">
        <f t="shared" si="163"/>
        <v>0</v>
      </c>
      <c r="X1260" s="3" t="str">
        <f t="shared" si="165"/>
        <v>8</v>
      </c>
      <c r="Z1260" s="14">
        <f t="shared" si="166"/>
        <v>48175.68</v>
      </c>
      <c r="AA1260" s="7">
        <f>VLOOKUP(G1260,Ma_KH!$A:$R,14,0)</f>
        <v>58</v>
      </c>
      <c r="AD1260" s="7" t="str">
        <f>IFERROR(VLOOKUP(J1260,'Chuyển Mã'!$B$3:$C$9,2,0),"")</f>
        <v>Tỉnh</v>
      </c>
      <c r="AE1260" s="7" t="str">
        <f t="shared" si="159"/>
        <v>Giò Tai Lưỡi Xào 250</v>
      </c>
      <c r="AF1260" s="7">
        <f t="shared" si="160"/>
        <v>12</v>
      </c>
    </row>
    <row r="1261" spans="1:32" x14ac:dyDescent="0.25">
      <c r="A1261" s="11">
        <v>45905</v>
      </c>
      <c r="B1261" s="25">
        <v>56616</v>
      </c>
      <c r="C1261" s="12" t="s">
        <v>7214</v>
      </c>
      <c r="D1261" s="16">
        <f t="shared" si="161"/>
        <v>45905</v>
      </c>
      <c r="G1261" s="13" t="s">
        <v>3525</v>
      </c>
      <c r="I1261" s="13" t="s">
        <v>7648</v>
      </c>
      <c r="J1261" s="13" t="s">
        <v>1796</v>
      </c>
      <c r="K1261" s="13" t="s">
        <v>27</v>
      </c>
      <c r="L1261" s="25" t="str">
        <f>VLOOKUP($K1261,TONG_SL!$A:$D,2,0)</f>
        <v>Chân giò heo muối 300g</v>
      </c>
      <c r="N1261" s="25" t="str">
        <f t="shared" si="162"/>
        <v>K-C6</v>
      </c>
      <c r="Q1261" s="25" t="str">
        <f>VLOOKUP(K1261,TONG_SL!$A:$D,3,0)</f>
        <v>Túi</v>
      </c>
      <c r="R1261" s="54">
        <v>40</v>
      </c>
      <c r="T1261" s="1">
        <f>VLOOKUP(VLOOKUP(G1261,Ma_KH!$A:$R,18,0)&amp;K1261,Gia_MB!$A:$F,6,0)</f>
        <v>73431</v>
      </c>
      <c r="U1261" s="14">
        <f t="shared" si="164"/>
        <v>2937240</v>
      </c>
      <c r="W1261" s="64">
        <f t="shared" si="163"/>
        <v>0</v>
      </c>
      <c r="X1261" s="3" t="str">
        <f t="shared" si="165"/>
        <v>8</v>
      </c>
      <c r="Z1261" s="14">
        <f t="shared" si="166"/>
        <v>234979.20000000001</v>
      </c>
      <c r="AA1261" s="7">
        <f>VLOOKUP(G1261,Ma_KH!$A:$R,14,0)</f>
        <v>58</v>
      </c>
      <c r="AD1261" s="7" t="str">
        <f>IFERROR(VLOOKUP(J1261,'Chuyển Mã'!$B$3:$C$9,2,0),"")</f>
        <v>Tỉnh</v>
      </c>
      <c r="AE1261" s="7" t="str">
        <f t="shared" si="159"/>
        <v>Chân giò heo muối 300g</v>
      </c>
      <c r="AF1261" s="7">
        <f t="shared" si="160"/>
        <v>40</v>
      </c>
    </row>
    <row r="1262" spans="1:32" x14ac:dyDescent="0.25">
      <c r="A1262" s="11">
        <v>45905</v>
      </c>
      <c r="B1262" s="25">
        <v>56624</v>
      </c>
      <c r="C1262" s="12" t="s">
        <v>7214</v>
      </c>
      <c r="D1262" s="16">
        <f t="shared" si="161"/>
        <v>45905</v>
      </c>
      <c r="G1262" s="13" t="s">
        <v>3547</v>
      </c>
      <c r="I1262" s="13" t="s">
        <v>7649</v>
      </c>
      <c r="J1262" s="13" t="s">
        <v>1796</v>
      </c>
      <c r="K1262" s="13" t="s">
        <v>32</v>
      </c>
      <c r="L1262" s="25" t="str">
        <f>VLOOKUP($K1262,TONG_SL!$A:$D,2,0)</f>
        <v>Giò Tai Lưỡi Xào 250</v>
      </c>
      <c r="N1262" s="25" t="str">
        <f t="shared" si="162"/>
        <v>K-C6</v>
      </c>
      <c r="Q1262" s="25" t="str">
        <f>VLOOKUP(K1262,TONG_SL!$A:$D,3,0)</f>
        <v>Túi</v>
      </c>
      <c r="R1262" s="54">
        <v>12</v>
      </c>
      <c r="T1262" s="1">
        <f>VLOOKUP(VLOOKUP(G1262,Ma_KH!$A:$R,18,0)&amp;K1262,Gia_MB!$A:$F,6,0)</f>
        <v>50183</v>
      </c>
      <c r="U1262" s="14">
        <f t="shared" si="164"/>
        <v>602196</v>
      </c>
      <c r="W1262" s="64">
        <f t="shared" si="163"/>
        <v>0</v>
      </c>
      <c r="X1262" s="3" t="str">
        <f t="shared" si="165"/>
        <v>8</v>
      </c>
      <c r="Z1262" s="14">
        <f t="shared" si="166"/>
        <v>48175.68</v>
      </c>
      <c r="AA1262" s="7">
        <f>VLOOKUP(G1262,Ma_KH!$A:$R,14,0)</f>
        <v>58</v>
      </c>
      <c r="AD1262" s="7" t="str">
        <f>IFERROR(VLOOKUP(J1262,'Chuyển Mã'!$B$3:$C$9,2,0),"")</f>
        <v>Tỉnh</v>
      </c>
      <c r="AE1262" s="7" t="str">
        <f t="shared" si="159"/>
        <v>Giò Tai Lưỡi Xào 250</v>
      </c>
      <c r="AF1262" s="7">
        <f t="shared" si="160"/>
        <v>12</v>
      </c>
    </row>
    <row r="1263" spans="1:32" x14ac:dyDescent="0.25">
      <c r="A1263" s="11">
        <v>45905</v>
      </c>
      <c r="B1263" s="25">
        <v>56624</v>
      </c>
      <c r="C1263" s="12" t="s">
        <v>7214</v>
      </c>
      <c r="D1263" s="16">
        <f t="shared" si="161"/>
        <v>45905</v>
      </c>
      <c r="G1263" s="13" t="s">
        <v>3547</v>
      </c>
      <c r="I1263" s="13" t="s">
        <v>7649</v>
      </c>
      <c r="J1263" s="13" t="s">
        <v>1796</v>
      </c>
      <c r="K1263" s="13" t="s">
        <v>35</v>
      </c>
      <c r="L1263" s="25" t="str">
        <f>VLOOKUP($K1263,TONG_SL!$A:$D,2,0)</f>
        <v>Tai heo muối 200g</v>
      </c>
      <c r="N1263" s="25" t="str">
        <f t="shared" si="162"/>
        <v>K-C6</v>
      </c>
      <c r="Q1263" s="25" t="str">
        <f>VLOOKUP(K1263,TONG_SL!$A:$D,3,0)</f>
        <v>Túi</v>
      </c>
      <c r="R1263" s="54">
        <v>20</v>
      </c>
      <c r="T1263" s="1">
        <f>VLOOKUP(VLOOKUP(G1263,Ma_KH!$A:$R,18,0)&amp;K1263,Gia_MB!$A:$F,6,0)</f>
        <v>55595</v>
      </c>
      <c r="U1263" s="14">
        <f t="shared" si="164"/>
        <v>1111900</v>
      </c>
      <c r="W1263" s="64">
        <f t="shared" si="163"/>
        <v>0</v>
      </c>
      <c r="X1263" s="3" t="str">
        <f t="shared" si="165"/>
        <v>8</v>
      </c>
      <c r="Z1263" s="14">
        <f t="shared" si="166"/>
        <v>88952</v>
      </c>
      <c r="AA1263" s="7">
        <f>VLOOKUP(G1263,Ma_KH!$A:$R,14,0)</f>
        <v>58</v>
      </c>
      <c r="AD1263" s="7" t="str">
        <f>IFERROR(VLOOKUP(J1263,'Chuyển Mã'!$B$3:$C$9,2,0),"")</f>
        <v>Tỉnh</v>
      </c>
      <c r="AE1263" s="7" t="str">
        <f t="shared" si="159"/>
        <v>Tai heo muối 200g</v>
      </c>
      <c r="AF1263" s="7">
        <f t="shared" si="160"/>
        <v>20</v>
      </c>
    </row>
    <row r="1264" spans="1:32" x14ac:dyDescent="0.25">
      <c r="A1264" s="11">
        <v>45905</v>
      </c>
      <c r="B1264" s="25">
        <v>56624</v>
      </c>
      <c r="C1264" s="12" t="s">
        <v>7214</v>
      </c>
      <c r="D1264" s="16">
        <f t="shared" si="161"/>
        <v>45905</v>
      </c>
      <c r="G1264" s="13" t="s">
        <v>3547</v>
      </c>
      <c r="I1264" s="13" t="s">
        <v>7649</v>
      </c>
      <c r="J1264" s="13" t="s">
        <v>1796</v>
      </c>
      <c r="K1264" s="13" t="s">
        <v>30</v>
      </c>
      <c r="L1264" s="25" t="str">
        <f>VLOOKUP($K1264,TONG_SL!$A:$D,2,0)</f>
        <v>Gà muối 500g</v>
      </c>
      <c r="N1264" s="25" t="str">
        <f t="shared" si="162"/>
        <v>K-C6</v>
      </c>
      <c r="Q1264" s="25" t="str">
        <f>VLOOKUP(K1264,TONG_SL!$A:$D,3,0)</f>
        <v>Túi</v>
      </c>
      <c r="R1264" s="54">
        <v>30</v>
      </c>
      <c r="T1264" s="1">
        <f>VLOOKUP(VLOOKUP(G1264,Ma_KH!$A:$R,18,0)&amp;K1264,Gia_MB!$A:$F,6,0)</f>
        <v>111058</v>
      </c>
      <c r="U1264" s="14">
        <f t="shared" si="164"/>
        <v>3331740</v>
      </c>
      <c r="W1264" s="64">
        <f t="shared" si="163"/>
        <v>0</v>
      </c>
      <c r="X1264" s="3" t="str">
        <f t="shared" si="165"/>
        <v>8</v>
      </c>
      <c r="Z1264" s="14">
        <f t="shared" si="166"/>
        <v>266539.2</v>
      </c>
      <c r="AA1264" s="7">
        <f>VLOOKUP(G1264,Ma_KH!$A:$R,14,0)</f>
        <v>58</v>
      </c>
      <c r="AD1264" s="7" t="str">
        <f>IFERROR(VLOOKUP(J1264,'Chuyển Mã'!$B$3:$C$9,2,0),"")</f>
        <v>Tỉnh</v>
      </c>
      <c r="AE1264" s="7" t="str">
        <f t="shared" si="159"/>
        <v>Gà muối 500g</v>
      </c>
      <c r="AF1264" s="7">
        <f t="shared" si="160"/>
        <v>30</v>
      </c>
    </row>
    <row r="1265" spans="1:32" x14ac:dyDescent="0.25">
      <c r="A1265" s="11">
        <v>45905</v>
      </c>
      <c r="B1265" s="25">
        <v>56613</v>
      </c>
      <c r="C1265" s="12" t="s">
        <v>7214</v>
      </c>
      <c r="D1265" s="16">
        <f t="shared" si="161"/>
        <v>45905</v>
      </c>
      <c r="G1265" s="13" t="s">
        <v>3499</v>
      </c>
      <c r="I1265" s="13" t="s">
        <v>7650</v>
      </c>
      <c r="J1265" s="13" t="s">
        <v>1796</v>
      </c>
      <c r="K1265" s="13" t="s">
        <v>32</v>
      </c>
      <c r="L1265" s="25" t="str">
        <f>VLOOKUP($K1265,TONG_SL!$A:$D,2,0)</f>
        <v>Giò Tai Lưỡi Xào 250</v>
      </c>
      <c r="N1265" s="25" t="str">
        <f t="shared" si="162"/>
        <v>K-C6</v>
      </c>
      <c r="Q1265" s="25" t="str">
        <f>VLOOKUP(K1265,TONG_SL!$A:$D,3,0)</f>
        <v>Túi</v>
      </c>
      <c r="R1265" s="54">
        <v>8</v>
      </c>
      <c r="T1265" s="1">
        <f>VLOOKUP(VLOOKUP(G1265,Ma_KH!$A:$R,18,0)&amp;K1265,Gia_MB!$A:$F,6,0)</f>
        <v>50183</v>
      </c>
      <c r="U1265" s="14">
        <f t="shared" si="164"/>
        <v>401464</v>
      </c>
      <c r="W1265" s="64">
        <f t="shared" si="163"/>
        <v>0</v>
      </c>
      <c r="X1265" s="3" t="str">
        <f t="shared" si="165"/>
        <v>8</v>
      </c>
      <c r="Z1265" s="14">
        <f t="shared" si="166"/>
        <v>32117.119999999999</v>
      </c>
      <c r="AA1265" s="7">
        <f>VLOOKUP(G1265,Ma_KH!$A:$R,14,0)</f>
        <v>58</v>
      </c>
      <c r="AD1265" s="7" t="str">
        <f>IFERROR(VLOOKUP(J1265,'Chuyển Mã'!$B$3:$C$9,2,0),"")</f>
        <v>Tỉnh</v>
      </c>
      <c r="AE1265" s="7" t="str">
        <f t="shared" si="159"/>
        <v>Giò Tai Lưỡi Xào 250</v>
      </c>
      <c r="AF1265" s="7">
        <f t="shared" si="160"/>
        <v>8</v>
      </c>
    </row>
    <row r="1266" spans="1:32" x14ac:dyDescent="0.25">
      <c r="A1266" s="11">
        <v>45905</v>
      </c>
      <c r="B1266" s="25">
        <v>56613</v>
      </c>
      <c r="C1266" s="12" t="s">
        <v>7214</v>
      </c>
      <c r="D1266" s="16">
        <f t="shared" si="161"/>
        <v>45905</v>
      </c>
      <c r="G1266" s="13" t="s">
        <v>3499</v>
      </c>
      <c r="I1266" s="13" t="s">
        <v>7650</v>
      </c>
      <c r="J1266" s="13" t="s">
        <v>1796</v>
      </c>
      <c r="K1266" s="13" t="s">
        <v>27</v>
      </c>
      <c r="L1266" s="25" t="str">
        <f>VLOOKUP($K1266,TONG_SL!$A:$D,2,0)</f>
        <v>Chân giò heo muối 300g</v>
      </c>
      <c r="N1266" s="25" t="str">
        <f t="shared" si="162"/>
        <v>K-C6</v>
      </c>
      <c r="Q1266" s="25" t="str">
        <f>VLOOKUP(K1266,TONG_SL!$A:$D,3,0)</f>
        <v>Túi</v>
      </c>
      <c r="R1266" s="54">
        <v>20</v>
      </c>
      <c r="T1266" s="1">
        <f>VLOOKUP(VLOOKUP(G1266,Ma_KH!$A:$R,18,0)&amp;K1266,Gia_MB!$A:$F,6,0)</f>
        <v>73431</v>
      </c>
      <c r="U1266" s="14">
        <f t="shared" si="164"/>
        <v>1468620</v>
      </c>
      <c r="W1266" s="64">
        <f t="shared" si="163"/>
        <v>0</v>
      </c>
      <c r="X1266" s="3" t="str">
        <f t="shared" si="165"/>
        <v>8</v>
      </c>
      <c r="Z1266" s="14">
        <f t="shared" si="166"/>
        <v>117489.60000000001</v>
      </c>
      <c r="AA1266" s="7">
        <f>VLOOKUP(G1266,Ma_KH!$A:$R,14,0)</f>
        <v>58</v>
      </c>
      <c r="AD1266" s="7" t="str">
        <f>IFERROR(VLOOKUP(J1266,'Chuyển Mã'!$B$3:$C$9,2,0),"")</f>
        <v>Tỉnh</v>
      </c>
      <c r="AE1266" s="7" t="str">
        <f t="shared" si="159"/>
        <v>Chân giò heo muối 300g</v>
      </c>
      <c r="AF1266" s="7">
        <f t="shared" si="160"/>
        <v>20</v>
      </c>
    </row>
    <row r="1267" spans="1:32" x14ac:dyDescent="0.25">
      <c r="A1267" s="11">
        <v>45905</v>
      </c>
      <c r="B1267" s="25">
        <v>56613</v>
      </c>
      <c r="C1267" s="12" t="s">
        <v>7214</v>
      </c>
      <c r="D1267" s="16">
        <f t="shared" si="161"/>
        <v>45905</v>
      </c>
      <c r="G1267" s="13" t="s">
        <v>3499</v>
      </c>
      <c r="I1267" s="13" t="s">
        <v>7650</v>
      </c>
      <c r="J1267" s="13" t="s">
        <v>1796</v>
      </c>
      <c r="K1267" s="13" t="s">
        <v>30</v>
      </c>
      <c r="L1267" s="25" t="str">
        <f>VLOOKUP($K1267,TONG_SL!$A:$D,2,0)</f>
        <v>Gà muối 500g</v>
      </c>
      <c r="N1267" s="25" t="str">
        <f t="shared" si="162"/>
        <v>K-C6</v>
      </c>
      <c r="Q1267" s="25" t="str">
        <f>VLOOKUP(K1267,TONG_SL!$A:$D,3,0)</f>
        <v>Túi</v>
      </c>
      <c r="R1267" s="54">
        <v>10</v>
      </c>
      <c r="T1267" s="1">
        <f>VLOOKUP(VLOOKUP(G1267,Ma_KH!$A:$R,18,0)&amp;K1267,Gia_MB!$A:$F,6,0)</f>
        <v>111058</v>
      </c>
      <c r="U1267" s="14">
        <f t="shared" si="164"/>
        <v>1110580</v>
      </c>
      <c r="W1267" s="64">
        <f t="shared" si="163"/>
        <v>0</v>
      </c>
      <c r="X1267" s="3" t="str">
        <f t="shared" si="165"/>
        <v>8</v>
      </c>
      <c r="Z1267" s="14">
        <f t="shared" si="166"/>
        <v>88846.400000000009</v>
      </c>
      <c r="AA1267" s="7">
        <f>VLOOKUP(G1267,Ma_KH!$A:$R,14,0)</f>
        <v>58</v>
      </c>
      <c r="AD1267" s="7" t="str">
        <f>IFERROR(VLOOKUP(J1267,'Chuyển Mã'!$B$3:$C$9,2,0),"")</f>
        <v>Tỉnh</v>
      </c>
      <c r="AE1267" s="7" t="str">
        <f t="shared" si="159"/>
        <v>Gà muối 500g</v>
      </c>
      <c r="AF1267" s="7">
        <f t="shared" si="160"/>
        <v>10</v>
      </c>
    </row>
    <row r="1268" spans="1:32" x14ac:dyDescent="0.25">
      <c r="A1268" s="11">
        <v>45905</v>
      </c>
      <c r="B1268" s="25">
        <v>56621</v>
      </c>
      <c r="C1268" s="12" t="s">
        <v>7214</v>
      </c>
      <c r="D1268" s="16">
        <f t="shared" si="161"/>
        <v>45905</v>
      </c>
      <c r="G1268" s="13" t="s">
        <v>3537</v>
      </c>
      <c r="I1268" s="13" t="s">
        <v>7651</v>
      </c>
      <c r="J1268" s="13" t="s">
        <v>1796</v>
      </c>
      <c r="K1268" s="13" t="s">
        <v>32</v>
      </c>
      <c r="L1268" s="25" t="str">
        <f>VLOOKUP($K1268,TONG_SL!$A:$D,2,0)</f>
        <v>Giò Tai Lưỡi Xào 250</v>
      </c>
      <c r="N1268" s="25" t="str">
        <f t="shared" si="162"/>
        <v>K-C6</v>
      </c>
      <c r="Q1268" s="25" t="str">
        <f>VLOOKUP(K1268,TONG_SL!$A:$D,3,0)</f>
        <v>Túi</v>
      </c>
      <c r="R1268" s="54">
        <v>16</v>
      </c>
      <c r="T1268" s="1">
        <f>VLOOKUP(VLOOKUP(G1268,Ma_KH!$A:$R,18,0)&amp;K1268,Gia_MB!$A:$F,6,0)</f>
        <v>50183</v>
      </c>
      <c r="U1268" s="14">
        <f t="shared" si="164"/>
        <v>802928</v>
      </c>
      <c r="W1268" s="64">
        <f t="shared" si="163"/>
        <v>0</v>
      </c>
      <c r="X1268" s="3" t="str">
        <f t="shared" si="165"/>
        <v>8</v>
      </c>
      <c r="Z1268" s="14">
        <f t="shared" si="166"/>
        <v>64234.239999999998</v>
      </c>
      <c r="AA1268" s="7">
        <f>VLOOKUP(G1268,Ma_KH!$A:$R,14,0)</f>
        <v>58</v>
      </c>
      <c r="AD1268" s="7" t="str">
        <f>IFERROR(VLOOKUP(J1268,'Chuyển Mã'!$B$3:$C$9,2,0),"")</f>
        <v>Tỉnh</v>
      </c>
      <c r="AE1268" s="7" t="str">
        <f t="shared" si="159"/>
        <v>Giò Tai Lưỡi Xào 250</v>
      </c>
      <c r="AF1268" s="7">
        <f t="shared" si="160"/>
        <v>16</v>
      </c>
    </row>
    <row r="1269" spans="1:32" x14ac:dyDescent="0.25">
      <c r="A1269" s="11">
        <v>45905</v>
      </c>
      <c r="B1269" s="25">
        <v>56621</v>
      </c>
      <c r="C1269" s="12" t="s">
        <v>7214</v>
      </c>
      <c r="D1269" s="16">
        <f t="shared" si="161"/>
        <v>45905</v>
      </c>
      <c r="G1269" s="13" t="s">
        <v>3537</v>
      </c>
      <c r="I1269" s="13" t="s">
        <v>7651</v>
      </c>
      <c r="J1269" s="13" t="s">
        <v>1796</v>
      </c>
      <c r="K1269" s="13" t="s">
        <v>35</v>
      </c>
      <c r="L1269" s="25" t="str">
        <f>VLOOKUP($K1269,TONG_SL!$A:$D,2,0)</f>
        <v>Tai heo muối 200g</v>
      </c>
      <c r="N1269" s="25" t="str">
        <f t="shared" si="162"/>
        <v>K-C6</v>
      </c>
      <c r="Q1269" s="25" t="str">
        <f>VLOOKUP(K1269,TONG_SL!$A:$D,3,0)</f>
        <v>Túi</v>
      </c>
      <c r="R1269" s="54">
        <v>20</v>
      </c>
      <c r="T1269" s="1">
        <f>VLOOKUP(VLOOKUP(G1269,Ma_KH!$A:$R,18,0)&amp;K1269,Gia_MB!$A:$F,6,0)</f>
        <v>55595</v>
      </c>
      <c r="U1269" s="14">
        <f t="shared" si="164"/>
        <v>1111900</v>
      </c>
      <c r="W1269" s="64">
        <f t="shared" si="163"/>
        <v>0</v>
      </c>
      <c r="X1269" s="3" t="str">
        <f t="shared" si="165"/>
        <v>8</v>
      </c>
      <c r="Z1269" s="14">
        <f t="shared" si="166"/>
        <v>88952</v>
      </c>
      <c r="AA1269" s="7">
        <f>VLOOKUP(G1269,Ma_KH!$A:$R,14,0)</f>
        <v>58</v>
      </c>
      <c r="AD1269" s="7" t="str">
        <f>IFERROR(VLOOKUP(J1269,'Chuyển Mã'!$B$3:$C$9,2,0),"")</f>
        <v>Tỉnh</v>
      </c>
      <c r="AE1269" s="7" t="str">
        <f t="shared" si="159"/>
        <v>Tai heo muối 200g</v>
      </c>
      <c r="AF1269" s="7">
        <f t="shared" si="160"/>
        <v>20</v>
      </c>
    </row>
    <row r="1270" spans="1:32" x14ac:dyDescent="0.25">
      <c r="A1270" s="11">
        <v>45905</v>
      </c>
      <c r="B1270" s="25">
        <v>56621</v>
      </c>
      <c r="C1270" s="12" t="s">
        <v>7214</v>
      </c>
      <c r="D1270" s="16">
        <f t="shared" si="161"/>
        <v>45905</v>
      </c>
      <c r="G1270" s="13" t="s">
        <v>3537</v>
      </c>
      <c r="I1270" s="13" t="s">
        <v>7651</v>
      </c>
      <c r="J1270" s="13" t="s">
        <v>1796</v>
      </c>
      <c r="K1270" s="13" t="s">
        <v>27</v>
      </c>
      <c r="L1270" s="25" t="str">
        <f>VLOOKUP($K1270,TONG_SL!$A:$D,2,0)</f>
        <v>Chân giò heo muối 300g</v>
      </c>
      <c r="N1270" s="25" t="str">
        <f t="shared" si="162"/>
        <v>K-C6</v>
      </c>
      <c r="Q1270" s="25" t="str">
        <f>VLOOKUP(K1270,TONG_SL!$A:$D,3,0)</f>
        <v>Túi</v>
      </c>
      <c r="R1270" s="54">
        <v>40</v>
      </c>
      <c r="T1270" s="1">
        <f>VLOOKUP(VLOOKUP(G1270,Ma_KH!$A:$R,18,0)&amp;K1270,Gia_MB!$A:$F,6,0)</f>
        <v>73431</v>
      </c>
      <c r="U1270" s="14">
        <f t="shared" si="164"/>
        <v>2937240</v>
      </c>
      <c r="W1270" s="64">
        <f t="shared" si="163"/>
        <v>0</v>
      </c>
      <c r="X1270" s="3" t="str">
        <f t="shared" si="165"/>
        <v>8</v>
      </c>
      <c r="Z1270" s="14">
        <f t="shared" si="166"/>
        <v>234979.20000000001</v>
      </c>
      <c r="AA1270" s="7">
        <f>VLOOKUP(G1270,Ma_KH!$A:$R,14,0)</f>
        <v>58</v>
      </c>
      <c r="AD1270" s="7" t="str">
        <f>IFERROR(VLOOKUP(J1270,'Chuyển Mã'!$B$3:$C$9,2,0),"")</f>
        <v>Tỉnh</v>
      </c>
      <c r="AE1270" s="7" t="str">
        <f t="shared" si="159"/>
        <v>Chân giò heo muối 300g</v>
      </c>
      <c r="AF1270" s="7">
        <f t="shared" si="160"/>
        <v>40</v>
      </c>
    </row>
    <row r="1271" spans="1:32" x14ac:dyDescent="0.25">
      <c r="A1271" s="11">
        <v>45905</v>
      </c>
      <c r="B1271" s="25">
        <v>56621</v>
      </c>
      <c r="C1271" s="12" t="s">
        <v>7214</v>
      </c>
      <c r="D1271" s="16">
        <f t="shared" si="161"/>
        <v>45905</v>
      </c>
      <c r="G1271" s="13" t="s">
        <v>3537</v>
      </c>
      <c r="I1271" s="13" t="s">
        <v>7651</v>
      </c>
      <c r="J1271" s="13" t="s">
        <v>1796</v>
      </c>
      <c r="K1271" s="13" t="s">
        <v>30</v>
      </c>
      <c r="L1271" s="25" t="str">
        <f>VLOOKUP($K1271,TONG_SL!$A:$D,2,0)</f>
        <v>Gà muối 500g</v>
      </c>
      <c r="N1271" s="25" t="str">
        <f t="shared" si="162"/>
        <v>K-C6</v>
      </c>
      <c r="Q1271" s="25" t="str">
        <f>VLOOKUP(K1271,TONG_SL!$A:$D,3,0)</f>
        <v>Túi</v>
      </c>
      <c r="R1271" s="54">
        <v>30</v>
      </c>
      <c r="T1271" s="1">
        <f>VLOOKUP(VLOOKUP(G1271,Ma_KH!$A:$R,18,0)&amp;K1271,Gia_MB!$A:$F,6,0)</f>
        <v>111058</v>
      </c>
      <c r="U1271" s="14">
        <f t="shared" si="164"/>
        <v>3331740</v>
      </c>
      <c r="W1271" s="64">
        <f t="shared" si="163"/>
        <v>0</v>
      </c>
      <c r="X1271" s="3" t="str">
        <f t="shared" si="165"/>
        <v>8</v>
      </c>
      <c r="Z1271" s="14">
        <f t="shared" si="166"/>
        <v>266539.2</v>
      </c>
      <c r="AA1271" s="7">
        <f>VLOOKUP(G1271,Ma_KH!$A:$R,14,0)</f>
        <v>58</v>
      </c>
      <c r="AD1271" s="7" t="str">
        <f>IFERROR(VLOOKUP(J1271,'Chuyển Mã'!$B$3:$C$9,2,0),"")</f>
        <v>Tỉnh</v>
      </c>
      <c r="AE1271" s="7" t="str">
        <f t="shared" si="159"/>
        <v>Gà muối 500g</v>
      </c>
      <c r="AF1271" s="7">
        <f t="shared" si="160"/>
        <v>30</v>
      </c>
    </row>
    <row r="1272" spans="1:32" x14ac:dyDescent="0.25">
      <c r="A1272" s="11">
        <v>45905</v>
      </c>
      <c r="B1272" s="25">
        <v>56620</v>
      </c>
      <c r="C1272" s="12" t="s">
        <v>7214</v>
      </c>
      <c r="D1272" s="16">
        <f t="shared" si="161"/>
        <v>45905</v>
      </c>
      <c r="G1272" s="13" t="s">
        <v>3537</v>
      </c>
      <c r="I1272" s="13" t="s">
        <v>7652</v>
      </c>
      <c r="J1272" s="13" t="s">
        <v>1796</v>
      </c>
      <c r="K1272" s="13" t="s">
        <v>27</v>
      </c>
      <c r="L1272" s="25" t="str">
        <f>VLOOKUP($K1272,TONG_SL!$A:$D,2,0)</f>
        <v>Chân giò heo muối 300g</v>
      </c>
      <c r="N1272" s="25" t="str">
        <f t="shared" si="162"/>
        <v>K-C6</v>
      </c>
      <c r="Q1272" s="25" t="str">
        <f>VLOOKUP(K1272,TONG_SL!$A:$D,3,0)</f>
        <v>Túi</v>
      </c>
      <c r="R1272" s="54">
        <v>40</v>
      </c>
      <c r="T1272" s="1">
        <f>VLOOKUP(VLOOKUP(G1272,Ma_KH!$A:$R,18,0)&amp;K1272,Gia_MB!$A:$F,6,0)</f>
        <v>73431</v>
      </c>
      <c r="U1272" s="14">
        <f t="shared" si="164"/>
        <v>2937240</v>
      </c>
      <c r="W1272" s="64">
        <f t="shared" si="163"/>
        <v>0</v>
      </c>
      <c r="X1272" s="3" t="str">
        <f t="shared" si="165"/>
        <v>8</v>
      </c>
      <c r="Z1272" s="14">
        <f t="shared" si="166"/>
        <v>234979.20000000001</v>
      </c>
      <c r="AA1272" s="7">
        <f>VLOOKUP(G1272,Ma_KH!$A:$R,14,0)</f>
        <v>58</v>
      </c>
      <c r="AD1272" s="7" t="str">
        <f>IFERROR(VLOOKUP(J1272,'Chuyển Mã'!$B$3:$C$9,2,0),"")</f>
        <v>Tỉnh</v>
      </c>
      <c r="AE1272" s="7" t="str">
        <f t="shared" si="159"/>
        <v>Chân giò heo muối 300g</v>
      </c>
      <c r="AF1272" s="7">
        <f t="shared" si="160"/>
        <v>40</v>
      </c>
    </row>
    <row r="1273" spans="1:32" x14ac:dyDescent="0.25">
      <c r="A1273" s="11">
        <v>45905</v>
      </c>
      <c r="B1273" s="25">
        <v>56615</v>
      </c>
      <c r="C1273" s="12" t="s">
        <v>7214</v>
      </c>
      <c r="D1273" s="16">
        <f t="shared" si="161"/>
        <v>45905</v>
      </c>
      <c r="G1273" s="13" t="s">
        <v>3519</v>
      </c>
      <c r="I1273" s="13" t="s">
        <v>7653</v>
      </c>
      <c r="J1273" s="13" t="s">
        <v>1796</v>
      </c>
      <c r="K1273" s="13" t="s">
        <v>32</v>
      </c>
      <c r="L1273" s="25" t="str">
        <f>VLOOKUP($K1273,TONG_SL!$A:$D,2,0)</f>
        <v>Giò Tai Lưỡi Xào 250</v>
      </c>
      <c r="N1273" s="25" t="str">
        <f t="shared" si="162"/>
        <v>K-C6</v>
      </c>
      <c r="Q1273" s="25" t="str">
        <f>VLOOKUP(K1273,TONG_SL!$A:$D,3,0)</f>
        <v>Túi</v>
      </c>
      <c r="R1273" s="54">
        <v>4</v>
      </c>
      <c r="T1273" s="1">
        <f>VLOOKUP(VLOOKUP(G1273,Ma_KH!$A:$R,18,0)&amp;K1273,Gia_MB!$A:$F,6,0)</f>
        <v>50183</v>
      </c>
      <c r="U1273" s="14">
        <f t="shared" si="164"/>
        <v>200732</v>
      </c>
      <c r="W1273" s="64">
        <f t="shared" si="163"/>
        <v>0</v>
      </c>
      <c r="X1273" s="3" t="str">
        <f t="shared" si="165"/>
        <v>8</v>
      </c>
      <c r="Z1273" s="14">
        <f t="shared" si="166"/>
        <v>16058.56</v>
      </c>
      <c r="AA1273" s="7">
        <f>VLOOKUP(G1273,Ma_KH!$A:$R,14,0)</f>
        <v>58</v>
      </c>
      <c r="AD1273" s="7" t="str">
        <f>IFERROR(VLOOKUP(J1273,'Chuyển Mã'!$B$3:$C$9,2,0),"")</f>
        <v>Tỉnh</v>
      </c>
      <c r="AE1273" s="7" t="str">
        <f t="shared" si="159"/>
        <v>Giò Tai Lưỡi Xào 250</v>
      </c>
      <c r="AF1273" s="7">
        <f t="shared" si="160"/>
        <v>4</v>
      </c>
    </row>
    <row r="1274" spans="1:32" x14ac:dyDescent="0.25">
      <c r="A1274" s="11">
        <v>45905</v>
      </c>
      <c r="B1274" s="25">
        <v>56615</v>
      </c>
      <c r="C1274" s="12" t="s">
        <v>7214</v>
      </c>
      <c r="D1274" s="16">
        <f t="shared" si="161"/>
        <v>45905</v>
      </c>
      <c r="G1274" s="13" t="s">
        <v>3519</v>
      </c>
      <c r="I1274" s="13" t="s">
        <v>7653</v>
      </c>
      <c r="J1274" s="13" t="s">
        <v>1796</v>
      </c>
      <c r="K1274" s="13" t="s">
        <v>51</v>
      </c>
      <c r="L1274" s="25" t="str">
        <f>VLOOKUP($K1274,TONG_SL!$A:$D,2,0)</f>
        <v>Mọc Nấm Hương 250g</v>
      </c>
      <c r="N1274" s="25" t="str">
        <f t="shared" si="162"/>
        <v>K-C6</v>
      </c>
      <c r="Q1274" s="25" t="str">
        <f>VLOOKUP(K1274,TONG_SL!$A:$D,3,0)</f>
        <v>Túi</v>
      </c>
      <c r="R1274" s="54">
        <v>5</v>
      </c>
      <c r="T1274" s="1">
        <f>VLOOKUP(VLOOKUP(G1274,Ma_KH!$A:$R,18,0)&amp;K1274,Gia_MB!$A:$F,6,0)</f>
        <v>46000</v>
      </c>
      <c r="U1274" s="14">
        <f t="shared" si="164"/>
        <v>230000</v>
      </c>
      <c r="W1274" s="64">
        <f t="shared" si="163"/>
        <v>0</v>
      </c>
      <c r="X1274" s="3" t="str">
        <f t="shared" si="165"/>
        <v>8</v>
      </c>
      <c r="Z1274" s="14">
        <f t="shared" si="166"/>
        <v>18400</v>
      </c>
      <c r="AA1274" s="7">
        <f>VLOOKUP(G1274,Ma_KH!$A:$R,14,0)</f>
        <v>58</v>
      </c>
      <c r="AD1274" s="7" t="str">
        <f>IFERROR(VLOOKUP(J1274,'Chuyển Mã'!$B$3:$C$9,2,0),"")</f>
        <v>Tỉnh</v>
      </c>
      <c r="AE1274" s="7" t="str">
        <f t="shared" si="159"/>
        <v>Mọc Nấm Hương 250g</v>
      </c>
      <c r="AF1274" s="7">
        <f t="shared" si="160"/>
        <v>5</v>
      </c>
    </row>
    <row r="1275" spans="1:32" x14ac:dyDescent="0.25">
      <c r="A1275" s="11">
        <v>45905</v>
      </c>
      <c r="B1275" s="25">
        <v>56615</v>
      </c>
      <c r="C1275" s="12" t="s">
        <v>7214</v>
      </c>
      <c r="D1275" s="16">
        <f t="shared" si="161"/>
        <v>45905</v>
      </c>
      <c r="G1275" s="13" t="s">
        <v>3519</v>
      </c>
      <c r="I1275" s="13" t="s">
        <v>7653</v>
      </c>
      <c r="J1275" s="13" t="s">
        <v>1796</v>
      </c>
      <c r="K1275" s="13" t="s">
        <v>27</v>
      </c>
      <c r="L1275" s="25" t="str">
        <f>VLOOKUP($K1275,TONG_SL!$A:$D,2,0)</f>
        <v>Chân giò heo muối 300g</v>
      </c>
      <c r="N1275" s="25" t="str">
        <f t="shared" si="162"/>
        <v>K-C6</v>
      </c>
      <c r="Q1275" s="25" t="str">
        <f>VLOOKUP(K1275,TONG_SL!$A:$D,3,0)</f>
        <v>Túi</v>
      </c>
      <c r="R1275" s="54">
        <v>20</v>
      </c>
      <c r="T1275" s="1">
        <f>VLOOKUP(VLOOKUP(G1275,Ma_KH!$A:$R,18,0)&amp;K1275,Gia_MB!$A:$F,6,0)</f>
        <v>73431</v>
      </c>
      <c r="U1275" s="14">
        <f t="shared" si="164"/>
        <v>1468620</v>
      </c>
      <c r="W1275" s="64">
        <f t="shared" si="163"/>
        <v>0</v>
      </c>
      <c r="X1275" s="3" t="str">
        <f t="shared" si="165"/>
        <v>8</v>
      </c>
      <c r="Z1275" s="14">
        <f t="shared" si="166"/>
        <v>117489.60000000001</v>
      </c>
      <c r="AA1275" s="7">
        <f>VLOOKUP(G1275,Ma_KH!$A:$R,14,0)</f>
        <v>58</v>
      </c>
      <c r="AD1275" s="7" t="str">
        <f>IFERROR(VLOOKUP(J1275,'Chuyển Mã'!$B$3:$C$9,2,0),"")</f>
        <v>Tỉnh</v>
      </c>
      <c r="AE1275" s="7" t="str">
        <f t="shared" si="159"/>
        <v>Chân giò heo muối 300g</v>
      </c>
      <c r="AF1275" s="7">
        <f t="shared" si="160"/>
        <v>20</v>
      </c>
    </row>
    <row r="1276" spans="1:32" x14ac:dyDescent="0.25">
      <c r="A1276" s="11">
        <v>45905</v>
      </c>
      <c r="B1276" s="25">
        <v>56615</v>
      </c>
      <c r="C1276" s="12" t="s">
        <v>7214</v>
      </c>
      <c r="D1276" s="16">
        <f t="shared" si="161"/>
        <v>45905</v>
      </c>
      <c r="G1276" s="13" t="s">
        <v>3519</v>
      </c>
      <c r="I1276" s="13" t="s">
        <v>7653</v>
      </c>
      <c r="J1276" s="13" t="s">
        <v>1796</v>
      </c>
      <c r="K1276" s="13" t="s">
        <v>30</v>
      </c>
      <c r="L1276" s="25" t="str">
        <f>VLOOKUP($K1276,TONG_SL!$A:$D,2,0)</f>
        <v>Gà muối 500g</v>
      </c>
      <c r="N1276" s="25" t="str">
        <f t="shared" si="162"/>
        <v>K-C6</v>
      </c>
      <c r="Q1276" s="25" t="str">
        <f>VLOOKUP(K1276,TONG_SL!$A:$D,3,0)</f>
        <v>Túi</v>
      </c>
      <c r="R1276" s="54">
        <v>10</v>
      </c>
      <c r="T1276" s="1">
        <f>VLOOKUP(VLOOKUP(G1276,Ma_KH!$A:$R,18,0)&amp;K1276,Gia_MB!$A:$F,6,0)</f>
        <v>111058</v>
      </c>
      <c r="U1276" s="14">
        <f t="shared" si="164"/>
        <v>1110580</v>
      </c>
      <c r="W1276" s="64">
        <f t="shared" si="163"/>
        <v>0</v>
      </c>
      <c r="X1276" s="3" t="str">
        <f t="shared" si="165"/>
        <v>8</v>
      </c>
      <c r="Z1276" s="14">
        <f t="shared" si="166"/>
        <v>88846.400000000009</v>
      </c>
      <c r="AA1276" s="7">
        <f>VLOOKUP(G1276,Ma_KH!$A:$R,14,0)</f>
        <v>58</v>
      </c>
      <c r="AD1276" s="7" t="str">
        <f>IFERROR(VLOOKUP(J1276,'Chuyển Mã'!$B$3:$C$9,2,0),"")</f>
        <v>Tỉnh</v>
      </c>
      <c r="AE1276" s="7" t="str">
        <f t="shared" si="159"/>
        <v>Gà muối 500g</v>
      </c>
      <c r="AF1276" s="7">
        <f t="shared" si="160"/>
        <v>10</v>
      </c>
    </row>
    <row r="1277" spans="1:32" x14ac:dyDescent="0.25">
      <c r="A1277" s="11">
        <v>45905</v>
      </c>
      <c r="B1277" s="25">
        <v>56614</v>
      </c>
      <c r="C1277" s="12" t="s">
        <v>7214</v>
      </c>
      <c r="D1277" s="16">
        <f t="shared" si="161"/>
        <v>45905</v>
      </c>
      <c r="G1277" s="13" t="s">
        <v>3519</v>
      </c>
      <c r="I1277" s="13" t="s">
        <v>7654</v>
      </c>
      <c r="J1277" s="13" t="s">
        <v>1796</v>
      </c>
      <c r="K1277" s="13" t="s">
        <v>27</v>
      </c>
      <c r="L1277" s="25" t="str">
        <f>VLOOKUP($K1277,TONG_SL!$A:$D,2,0)</f>
        <v>Chân giò heo muối 300g</v>
      </c>
      <c r="N1277" s="25" t="str">
        <f t="shared" si="162"/>
        <v>K-C6</v>
      </c>
      <c r="Q1277" s="25" t="str">
        <f>VLOOKUP(K1277,TONG_SL!$A:$D,3,0)</f>
        <v>Túi</v>
      </c>
      <c r="R1277" s="54">
        <v>20</v>
      </c>
      <c r="T1277" s="1">
        <f>VLOOKUP(VLOOKUP(G1277,Ma_KH!$A:$R,18,0)&amp;K1277,Gia_MB!$A:$F,6,0)</f>
        <v>73431</v>
      </c>
      <c r="U1277" s="14">
        <f t="shared" si="164"/>
        <v>1468620</v>
      </c>
      <c r="W1277" s="64">
        <f t="shared" si="163"/>
        <v>0</v>
      </c>
      <c r="X1277" s="3" t="str">
        <f t="shared" si="165"/>
        <v>8</v>
      </c>
      <c r="Z1277" s="14">
        <f t="shared" si="166"/>
        <v>117489.60000000001</v>
      </c>
      <c r="AA1277" s="7">
        <f>VLOOKUP(G1277,Ma_KH!$A:$R,14,0)</f>
        <v>58</v>
      </c>
      <c r="AD1277" s="7" t="str">
        <f>IFERROR(VLOOKUP(J1277,'Chuyển Mã'!$B$3:$C$9,2,0),"")</f>
        <v>Tỉnh</v>
      </c>
      <c r="AE1277" s="7" t="str">
        <f t="shared" si="159"/>
        <v>Chân giò heo muối 300g</v>
      </c>
      <c r="AF1277" s="7">
        <f t="shared" si="160"/>
        <v>20</v>
      </c>
    </row>
    <row r="1278" spans="1:32" x14ac:dyDescent="0.25">
      <c r="A1278" s="11">
        <v>45905</v>
      </c>
      <c r="B1278" s="25">
        <v>56619</v>
      </c>
      <c r="C1278" s="12" t="s">
        <v>7214</v>
      </c>
      <c r="D1278" s="16">
        <f t="shared" si="161"/>
        <v>45905</v>
      </c>
      <c r="G1278" s="13" t="s">
        <v>3528</v>
      </c>
      <c r="I1278" s="13" t="s">
        <v>7655</v>
      </c>
      <c r="J1278" s="13" t="s">
        <v>1796</v>
      </c>
      <c r="K1278" s="13" t="s">
        <v>51</v>
      </c>
      <c r="L1278" s="25" t="str">
        <f>VLOOKUP($K1278,TONG_SL!$A:$D,2,0)</f>
        <v>Mọc Nấm Hương 250g</v>
      </c>
      <c r="N1278" s="25" t="str">
        <f t="shared" si="162"/>
        <v>K-C6</v>
      </c>
      <c r="Q1278" s="25" t="str">
        <f>VLOOKUP(K1278,TONG_SL!$A:$D,3,0)</f>
        <v>Túi</v>
      </c>
      <c r="R1278" s="54">
        <v>2</v>
      </c>
      <c r="T1278" s="1">
        <f>VLOOKUP(VLOOKUP(G1278,Ma_KH!$A:$R,18,0)&amp;K1278,Gia_MB!$A:$F,6,0)</f>
        <v>46000</v>
      </c>
      <c r="U1278" s="14">
        <f t="shared" si="164"/>
        <v>92000</v>
      </c>
      <c r="W1278" s="64">
        <f t="shared" si="163"/>
        <v>0</v>
      </c>
      <c r="X1278" s="3" t="str">
        <f t="shared" si="165"/>
        <v>8</v>
      </c>
      <c r="Z1278" s="14">
        <f t="shared" si="166"/>
        <v>7360</v>
      </c>
      <c r="AA1278" s="7">
        <f>VLOOKUP(G1278,Ma_KH!$A:$R,14,0)</f>
        <v>58</v>
      </c>
      <c r="AD1278" s="7" t="str">
        <f>IFERROR(VLOOKUP(J1278,'Chuyển Mã'!$B$3:$C$9,2,0),"")</f>
        <v>Tỉnh</v>
      </c>
      <c r="AE1278" s="7" t="str">
        <f t="shared" si="159"/>
        <v>Mọc Nấm Hương 250g</v>
      </c>
      <c r="AF1278" s="7">
        <f t="shared" si="160"/>
        <v>2</v>
      </c>
    </row>
    <row r="1279" spans="1:32" x14ac:dyDescent="0.25">
      <c r="A1279" s="11">
        <v>45905</v>
      </c>
      <c r="B1279" s="25">
        <v>56619</v>
      </c>
      <c r="C1279" s="12" t="s">
        <v>7214</v>
      </c>
      <c r="D1279" s="16">
        <f t="shared" si="161"/>
        <v>45905</v>
      </c>
      <c r="G1279" s="13" t="s">
        <v>3528</v>
      </c>
      <c r="I1279" s="13" t="s">
        <v>7655</v>
      </c>
      <c r="J1279" s="13" t="s">
        <v>1796</v>
      </c>
      <c r="K1279" s="13" t="s">
        <v>27</v>
      </c>
      <c r="L1279" s="25" t="str">
        <f>VLOOKUP($K1279,TONG_SL!$A:$D,2,0)</f>
        <v>Chân giò heo muối 300g</v>
      </c>
      <c r="N1279" s="25" t="str">
        <f t="shared" si="162"/>
        <v>K-C6</v>
      </c>
      <c r="Q1279" s="25" t="str">
        <f>VLOOKUP(K1279,TONG_SL!$A:$D,3,0)</f>
        <v>Túi</v>
      </c>
      <c r="R1279" s="54">
        <v>40</v>
      </c>
      <c r="T1279" s="1">
        <f>VLOOKUP(VLOOKUP(G1279,Ma_KH!$A:$R,18,0)&amp;K1279,Gia_MB!$A:$F,6,0)</f>
        <v>73431</v>
      </c>
      <c r="U1279" s="14">
        <f t="shared" si="164"/>
        <v>2937240</v>
      </c>
      <c r="W1279" s="64">
        <f t="shared" si="163"/>
        <v>0</v>
      </c>
      <c r="X1279" s="3" t="str">
        <f t="shared" si="165"/>
        <v>8</v>
      </c>
      <c r="Z1279" s="14">
        <f t="shared" si="166"/>
        <v>234979.20000000001</v>
      </c>
      <c r="AA1279" s="7">
        <f>VLOOKUP(G1279,Ma_KH!$A:$R,14,0)</f>
        <v>58</v>
      </c>
      <c r="AD1279" s="7" t="str">
        <f>IFERROR(VLOOKUP(J1279,'Chuyển Mã'!$B$3:$C$9,2,0),"")</f>
        <v>Tỉnh</v>
      </c>
      <c r="AE1279" s="7" t="str">
        <f t="shared" si="159"/>
        <v>Chân giò heo muối 300g</v>
      </c>
      <c r="AF1279" s="7">
        <f t="shared" si="160"/>
        <v>40</v>
      </c>
    </row>
    <row r="1280" spans="1:32" x14ac:dyDescent="0.25">
      <c r="A1280" s="11">
        <v>45905</v>
      </c>
      <c r="B1280" s="25">
        <v>56619</v>
      </c>
      <c r="C1280" s="12" t="s">
        <v>7214</v>
      </c>
      <c r="D1280" s="16">
        <f t="shared" si="161"/>
        <v>45905</v>
      </c>
      <c r="G1280" s="13" t="s">
        <v>3528</v>
      </c>
      <c r="I1280" s="13" t="s">
        <v>7655</v>
      </c>
      <c r="J1280" s="13" t="s">
        <v>1796</v>
      </c>
      <c r="K1280" s="13" t="s">
        <v>30</v>
      </c>
      <c r="L1280" s="25" t="str">
        <f>VLOOKUP($K1280,TONG_SL!$A:$D,2,0)</f>
        <v>Gà muối 500g</v>
      </c>
      <c r="N1280" s="25" t="str">
        <f t="shared" si="162"/>
        <v>K-C6</v>
      </c>
      <c r="Q1280" s="25" t="str">
        <f>VLOOKUP(K1280,TONG_SL!$A:$D,3,0)</f>
        <v>Túi</v>
      </c>
      <c r="R1280" s="54">
        <v>20</v>
      </c>
      <c r="T1280" s="1">
        <f>VLOOKUP(VLOOKUP(G1280,Ma_KH!$A:$R,18,0)&amp;K1280,Gia_MB!$A:$F,6,0)</f>
        <v>111058</v>
      </c>
      <c r="U1280" s="14">
        <f t="shared" si="164"/>
        <v>2221160</v>
      </c>
      <c r="W1280" s="64">
        <f t="shared" si="163"/>
        <v>0</v>
      </c>
      <c r="X1280" s="3" t="str">
        <f t="shared" si="165"/>
        <v>8</v>
      </c>
      <c r="Z1280" s="14">
        <f t="shared" si="166"/>
        <v>177692.80000000002</v>
      </c>
      <c r="AA1280" s="7">
        <f>VLOOKUP(G1280,Ma_KH!$A:$R,14,0)</f>
        <v>58</v>
      </c>
      <c r="AD1280" s="7" t="str">
        <f>IFERROR(VLOOKUP(J1280,'Chuyển Mã'!$B$3:$C$9,2,0),"")</f>
        <v>Tỉnh</v>
      </c>
      <c r="AE1280" s="7" t="str">
        <f t="shared" si="159"/>
        <v>Gà muối 500g</v>
      </c>
      <c r="AF1280" s="7">
        <f t="shared" si="160"/>
        <v>20</v>
      </c>
    </row>
    <row r="1281" spans="1:32" x14ac:dyDescent="0.25">
      <c r="A1281" s="11">
        <v>45905</v>
      </c>
      <c r="B1281" s="25">
        <v>56618</v>
      </c>
      <c r="C1281" s="12" t="s">
        <v>7214</v>
      </c>
      <c r="D1281" s="16">
        <f t="shared" si="161"/>
        <v>45905</v>
      </c>
      <c r="G1281" s="13" t="s">
        <v>3528</v>
      </c>
      <c r="I1281" s="13" t="s">
        <v>7656</v>
      </c>
      <c r="J1281" s="13" t="s">
        <v>1796</v>
      </c>
      <c r="K1281" s="13" t="s">
        <v>51</v>
      </c>
      <c r="L1281" s="25" t="str">
        <f>VLOOKUP($K1281,TONG_SL!$A:$D,2,0)</f>
        <v>Mọc Nấm Hương 250g</v>
      </c>
      <c r="N1281" s="25" t="str">
        <f t="shared" si="162"/>
        <v>K-C6</v>
      </c>
      <c r="Q1281" s="25" t="str">
        <f>VLOOKUP(K1281,TONG_SL!$A:$D,3,0)</f>
        <v>Túi</v>
      </c>
      <c r="R1281" s="54">
        <v>1</v>
      </c>
      <c r="T1281" s="1">
        <f>VLOOKUP(VLOOKUP(G1281,Ma_KH!$A:$R,18,0)&amp;K1281,Gia_MB!$A:$F,6,0)</f>
        <v>46000</v>
      </c>
      <c r="U1281" s="14">
        <f t="shared" si="164"/>
        <v>46000</v>
      </c>
      <c r="W1281" s="64">
        <f t="shared" si="163"/>
        <v>0</v>
      </c>
      <c r="X1281" s="3" t="str">
        <f t="shared" si="165"/>
        <v>8</v>
      </c>
      <c r="Z1281" s="14">
        <f t="shared" si="166"/>
        <v>3680</v>
      </c>
      <c r="AA1281" s="7">
        <f>VLOOKUP(G1281,Ma_KH!$A:$R,14,0)</f>
        <v>58</v>
      </c>
      <c r="AD1281" s="7" t="str">
        <f>IFERROR(VLOOKUP(J1281,'Chuyển Mã'!$B$3:$C$9,2,0),"")</f>
        <v>Tỉnh</v>
      </c>
      <c r="AE1281" s="7" t="str">
        <f t="shared" si="159"/>
        <v>Mọc Nấm Hương 250g</v>
      </c>
      <c r="AF1281" s="7">
        <f t="shared" si="160"/>
        <v>1</v>
      </c>
    </row>
    <row r="1282" spans="1:32" x14ac:dyDescent="0.25">
      <c r="A1282" s="11">
        <v>45905</v>
      </c>
      <c r="B1282" s="25">
        <v>56618</v>
      </c>
      <c r="C1282" s="12" t="s">
        <v>7214</v>
      </c>
      <c r="D1282" s="16">
        <f t="shared" si="161"/>
        <v>45905</v>
      </c>
      <c r="G1282" s="13" t="s">
        <v>3528</v>
      </c>
      <c r="I1282" s="13" t="s">
        <v>7656</v>
      </c>
      <c r="J1282" s="13" t="s">
        <v>1796</v>
      </c>
      <c r="K1282" s="13" t="s">
        <v>27</v>
      </c>
      <c r="L1282" s="25" t="str">
        <f>VLOOKUP($K1282,TONG_SL!$A:$D,2,0)</f>
        <v>Chân giò heo muối 300g</v>
      </c>
      <c r="N1282" s="25" t="str">
        <f t="shared" si="162"/>
        <v>K-C6</v>
      </c>
      <c r="Q1282" s="25" t="str">
        <f>VLOOKUP(K1282,TONG_SL!$A:$D,3,0)</f>
        <v>Túi</v>
      </c>
      <c r="R1282" s="54">
        <v>20</v>
      </c>
      <c r="T1282" s="1">
        <f>VLOOKUP(VLOOKUP(G1282,Ma_KH!$A:$R,18,0)&amp;K1282,Gia_MB!$A:$F,6,0)</f>
        <v>73431</v>
      </c>
      <c r="U1282" s="14">
        <f t="shared" si="164"/>
        <v>1468620</v>
      </c>
      <c r="W1282" s="64">
        <f t="shared" si="163"/>
        <v>0</v>
      </c>
      <c r="X1282" s="3" t="str">
        <f t="shared" si="165"/>
        <v>8</v>
      </c>
      <c r="Z1282" s="14">
        <f t="shared" si="166"/>
        <v>117489.60000000001</v>
      </c>
      <c r="AA1282" s="7">
        <f>VLOOKUP(G1282,Ma_KH!$A:$R,14,0)</f>
        <v>58</v>
      </c>
      <c r="AD1282" s="7" t="str">
        <f>IFERROR(VLOOKUP(J1282,'Chuyển Mã'!$B$3:$C$9,2,0),"")</f>
        <v>Tỉnh</v>
      </c>
      <c r="AE1282" s="7" t="str">
        <f t="shared" si="159"/>
        <v>Chân giò heo muối 300g</v>
      </c>
      <c r="AF1282" s="7">
        <f t="shared" si="160"/>
        <v>20</v>
      </c>
    </row>
    <row r="1283" spans="1:32" x14ac:dyDescent="0.25">
      <c r="A1283" s="11">
        <v>45905</v>
      </c>
      <c r="B1283" s="25">
        <v>56618</v>
      </c>
      <c r="C1283" s="12" t="s">
        <v>7214</v>
      </c>
      <c r="D1283" s="16">
        <f t="shared" si="161"/>
        <v>45905</v>
      </c>
      <c r="G1283" s="13" t="s">
        <v>3528</v>
      </c>
      <c r="I1283" s="13" t="s">
        <v>7656</v>
      </c>
      <c r="J1283" s="13" t="s">
        <v>1796</v>
      </c>
      <c r="K1283" s="13" t="s">
        <v>30</v>
      </c>
      <c r="L1283" s="25" t="str">
        <f>VLOOKUP($K1283,TONG_SL!$A:$D,2,0)</f>
        <v>Gà muối 500g</v>
      </c>
      <c r="N1283" s="25" t="str">
        <f t="shared" si="162"/>
        <v>K-C6</v>
      </c>
      <c r="Q1283" s="25" t="str">
        <f>VLOOKUP(K1283,TONG_SL!$A:$D,3,0)</f>
        <v>Túi</v>
      </c>
      <c r="R1283" s="54">
        <v>30</v>
      </c>
      <c r="T1283" s="1">
        <f>VLOOKUP(VLOOKUP(G1283,Ma_KH!$A:$R,18,0)&amp;K1283,Gia_MB!$A:$F,6,0)</f>
        <v>111058</v>
      </c>
      <c r="U1283" s="14">
        <f t="shared" si="164"/>
        <v>3331740</v>
      </c>
      <c r="W1283" s="64">
        <f t="shared" si="163"/>
        <v>0</v>
      </c>
      <c r="X1283" s="3" t="str">
        <f t="shared" si="165"/>
        <v>8</v>
      </c>
      <c r="Z1283" s="14">
        <f t="shared" si="166"/>
        <v>266539.2</v>
      </c>
      <c r="AA1283" s="7">
        <f>VLOOKUP(G1283,Ma_KH!$A:$R,14,0)</f>
        <v>58</v>
      </c>
      <c r="AD1283" s="7" t="str">
        <f>IFERROR(VLOOKUP(J1283,'Chuyển Mã'!$B$3:$C$9,2,0),"")</f>
        <v>Tỉnh</v>
      </c>
      <c r="AE1283" s="7" t="str">
        <f t="shared" ref="AE1283:AE1346" si="167">IFERROR(L1283,"")</f>
        <v>Gà muối 500g</v>
      </c>
      <c r="AF1283" s="7">
        <f t="shared" ref="AF1283:AF1346" si="168">R1283</f>
        <v>30</v>
      </c>
    </row>
    <row r="1284" spans="1:32" x14ac:dyDescent="0.25">
      <c r="A1284" s="11">
        <v>45905</v>
      </c>
      <c r="B1284" s="25">
        <v>4176488933</v>
      </c>
      <c r="C1284" s="12" t="s">
        <v>7214</v>
      </c>
      <c r="D1284" s="16">
        <f t="shared" ref="D1284:D1347" si="169">IF(A1284="","",A1284)</f>
        <v>45905</v>
      </c>
      <c r="G1284" s="13" t="s">
        <v>7657</v>
      </c>
      <c r="I1284" s="13" t="s">
        <v>7658</v>
      </c>
      <c r="J1284" s="13" t="s">
        <v>1796</v>
      </c>
      <c r="K1284" s="13" t="s">
        <v>55</v>
      </c>
      <c r="L1284" s="25" t="str">
        <f>VLOOKUP($K1284,TONG_SL!$A:$D,2,0)</f>
        <v>Gà xì dầu 500g</v>
      </c>
      <c r="N1284" s="25" t="str">
        <f t="shared" si="162"/>
        <v>K-C6</v>
      </c>
      <c r="Q1284" s="25" t="str">
        <f>VLOOKUP(K1284,TONG_SL!$A:$D,3,0)</f>
        <v>Túi</v>
      </c>
      <c r="R1284" s="54">
        <v>10</v>
      </c>
      <c r="T1284" s="1">
        <f>VLOOKUP(VLOOKUP(G1284,Ma_KH!$A:$R,18,0)&amp;K1284,Gia_MB!$A:$F,6,0)</f>
        <v>111606</v>
      </c>
      <c r="U1284" s="14">
        <f t="shared" si="164"/>
        <v>1116060</v>
      </c>
      <c r="W1284" s="64">
        <f t="shared" si="163"/>
        <v>0</v>
      </c>
      <c r="X1284" s="3" t="str">
        <f t="shared" si="165"/>
        <v>8</v>
      </c>
      <c r="Z1284" s="14">
        <f t="shared" si="166"/>
        <v>89284.800000000003</v>
      </c>
      <c r="AA1284" s="7">
        <f>VLOOKUP(G1284,Ma_KH!$A:$R,14,0)</f>
        <v>60</v>
      </c>
      <c r="AD1284" s="7" t="str">
        <f>IFERROR(VLOOKUP(J1284,'Chuyển Mã'!$B$3:$C$9,2,0),"")</f>
        <v>Tỉnh</v>
      </c>
      <c r="AE1284" s="7" t="str">
        <f t="shared" si="167"/>
        <v>Gà xì dầu 500g</v>
      </c>
      <c r="AF1284" s="7">
        <f t="shared" si="168"/>
        <v>10</v>
      </c>
    </row>
    <row r="1285" spans="1:32" x14ac:dyDescent="0.25">
      <c r="A1285" s="11">
        <v>45905</v>
      </c>
      <c r="B1285" s="25">
        <v>4176092713</v>
      </c>
      <c r="C1285" s="12" t="s">
        <v>7214</v>
      </c>
      <c r="D1285" s="16">
        <f t="shared" si="169"/>
        <v>45905</v>
      </c>
      <c r="G1285" s="13" t="s">
        <v>7657</v>
      </c>
      <c r="I1285" s="13" t="s">
        <v>7659</v>
      </c>
      <c r="J1285" s="13" t="s">
        <v>1796</v>
      </c>
      <c r="K1285" s="13" t="s">
        <v>32</v>
      </c>
      <c r="L1285" s="25" t="str">
        <f>VLOOKUP($K1285,TONG_SL!$A:$D,2,0)</f>
        <v>Giò Tai Lưỡi Xào 250</v>
      </c>
      <c r="N1285" s="25" t="str">
        <f t="shared" ref="N1285:N1348" si="170">IF($B1285&lt;&gt;"","K-C6","")</f>
        <v>K-C6</v>
      </c>
      <c r="Q1285" s="25" t="str">
        <f>VLOOKUP(K1285,TONG_SL!$A:$D,3,0)</f>
        <v>Túi</v>
      </c>
      <c r="R1285" s="54">
        <v>10</v>
      </c>
      <c r="T1285" s="1">
        <f>VLOOKUP(VLOOKUP(G1285,Ma_KH!$A:$R,18,0)&amp;K1285,Gia_MB!$A:$F,6,0)</f>
        <v>50183</v>
      </c>
      <c r="U1285" s="14">
        <f t="shared" si="164"/>
        <v>501830</v>
      </c>
      <c r="W1285" s="64">
        <f t="shared" ref="W1285:W1348" si="171">U1285*V1285</f>
        <v>0</v>
      </c>
      <c r="X1285" s="3" t="str">
        <f t="shared" si="165"/>
        <v>8</v>
      </c>
      <c r="Z1285" s="14">
        <f t="shared" si="166"/>
        <v>40146.400000000001</v>
      </c>
      <c r="AA1285" s="7">
        <f>VLOOKUP(G1285,Ma_KH!$A:$R,14,0)</f>
        <v>60</v>
      </c>
      <c r="AD1285" s="7" t="str">
        <f>IFERROR(VLOOKUP(J1285,'Chuyển Mã'!$B$3:$C$9,2,0),"")</f>
        <v>Tỉnh</v>
      </c>
      <c r="AE1285" s="7" t="str">
        <f t="shared" si="167"/>
        <v>Giò Tai Lưỡi Xào 250</v>
      </c>
      <c r="AF1285" s="7">
        <f t="shared" si="168"/>
        <v>10</v>
      </c>
    </row>
    <row r="1286" spans="1:32" x14ac:dyDescent="0.25">
      <c r="A1286" s="11">
        <v>45905</v>
      </c>
      <c r="B1286" s="25">
        <v>4176092713</v>
      </c>
      <c r="C1286" s="12" t="s">
        <v>7214</v>
      </c>
      <c r="D1286" s="16">
        <f t="shared" si="169"/>
        <v>45905</v>
      </c>
      <c r="G1286" s="13" t="s">
        <v>7657</v>
      </c>
      <c r="I1286" s="13" t="s">
        <v>7659</v>
      </c>
      <c r="J1286" s="13" t="s">
        <v>1796</v>
      </c>
      <c r="K1286" s="13" t="s">
        <v>30</v>
      </c>
      <c r="L1286" s="25" t="str">
        <f>VLOOKUP($K1286,TONG_SL!$A:$D,2,0)</f>
        <v>Gà muối 500g</v>
      </c>
      <c r="N1286" s="25" t="str">
        <f t="shared" si="170"/>
        <v>K-C6</v>
      </c>
      <c r="Q1286" s="25" t="str">
        <f>VLOOKUP(K1286,TONG_SL!$A:$D,3,0)</f>
        <v>Túi</v>
      </c>
      <c r="R1286" s="54">
        <v>5</v>
      </c>
      <c r="T1286" s="1">
        <f>VLOOKUP(VLOOKUP(G1286,Ma_KH!$A:$R,18,0)&amp;K1286,Gia_MB!$A:$F,6,0)</f>
        <v>111058</v>
      </c>
      <c r="U1286" s="14">
        <f t="shared" si="164"/>
        <v>555290</v>
      </c>
      <c r="W1286" s="64">
        <f t="shared" si="171"/>
        <v>0</v>
      </c>
      <c r="X1286" s="3" t="str">
        <f t="shared" si="165"/>
        <v>8</v>
      </c>
      <c r="Z1286" s="14">
        <f t="shared" si="166"/>
        <v>44423.200000000004</v>
      </c>
      <c r="AA1286" s="7">
        <f>VLOOKUP(G1286,Ma_KH!$A:$R,14,0)</f>
        <v>60</v>
      </c>
      <c r="AD1286" s="7" t="str">
        <f>IFERROR(VLOOKUP(J1286,'Chuyển Mã'!$B$3:$C$9,2,0),"")</f>
        <v>Tỉnh</v>
      </c>
      <c r="AE1286" s="7" t="str">
        <f t="shared" si="167"/>
        <v>Gà muối 500g</v>
      </c>
      <c r="AF1286" s="7">
        <f t="shared" si="168"/>
        <v>5</v>
      </c>
    </row>
    <row r="1287" spans="1:32" x14ac:dyDescent="0.25">
      <c r="A1287" s="11">
        <v>45905</v>
      </c>
      <c r="B1287" s="25" t="s">
        <v>7224</v>
      </c>
      <c r="C1287" s="12" t="s">
        <v>7214</v>
      </c>
      <c r="D1287" s="16">
        <f t="shared" si="169"/>
        <v>45905</v>
      </c>
      <c r="G1287" s="13" t="s">
        <v>7657</v>
      </c>
      <c r="I1287" s="13" t="s">
        <v>7660</v>
      </c>
      <c r="J1287" s="13" t="s">
        <v>1796</v>
      </c>
      <c r="K1287" s="13" t="s">
        <v>27</v>
      </c>
      <c r="L1287" s="25" t="str">
        <f>VLOOKUP($K1287,TONG_SL!$A:$D,2,0)</f>
        <v>Chân giò heo muối 300g</v>
      </c>
      <c r="N1287" s="25" t="str">
        <f t="shared" si="170"/>
        <v>K-C6</v>
      </c>
      <c r="Q1287" s="25" t="str">
        <f>VLOOKUP(K1287,TONG_SL!$A:$D,3,0)</f>
        <v>Túi</v>
      </c>
      <c r="R1287" s="54">
        <v>20</v>
      </c>
      <c r="T1287" s="1">
        <f>VLOOKUP(VLOOKUP(G1287,Ma_KH!$A:$R,18,0)&amp;K1287,Gia_MB!$A:$F,6,0)</f>
        <v>73431</v>
      </c>
      <c r="U1287" s="14">
        <f t="shared" si="164"/>
        <v>1468620</v>
      </c>
      <c r="W1287" s="64">
        <f t="shared" si="171"/>
        <v>0</v>
      </c>
      <c r="X1287" s="3" t="str">
        <f t="shared" si="165"/>
        <v>8</v>
      </c>
      <c r="Z1287" s="14">
        <f t="shared" si="166"/>
        <v>117489.60000000001</v>
      </c>
      <c r="AA1287" s="7">
        <f>VLOOKUP(G1287,Ma_KH!$A:$R,14,0)</f>
        <v>60</v>
      </c>
      <c r="AD1287" s="7" t="str">
        <f>IFERROR(VLOOKUP(J1287,'Chuyển Mã'!$B$3:$C$9,2,0),"")</f>
        <v>Tỉnh</v>
      </c>
      <c r="AE1287" s="7" t="str">
        <f t="shared" si="167"/>
        <v>Chân giò heo muối 300g</v>
      </c>
      <c r="AF1287" s="7">
        <f t="shared" si="168"/>
        <v>20</v>
      </c>
    </row>
    <row r="1288" spans="1:32" x14ac:dyDescent="0.25">
      <c r="A1288" s="11">
        <v>45905</v>
      </c>
      <c r="B1288" s="25" t="s">
        <v>7225</v>
      </c>
      <c r="C1288" s="12" t="s">
        <v>7214</v>
      </c>
      <c r="D1288" s="16">
        <f t="shared" si="169"/>
        <v>45905</v>
      </c>
      <c r="G1288" s="13" t="s">
        <v>7657</v>
      </c>
      <c r="I1288" s="13" t="s">
        <v>7660</v>
      </c>
      <c r="J1288" s="13" t="s">
        <v>1796</v>
      </c>
      <c r="K1288" s="13" t="s">
        <v>32</v>
      </c>
      <c r="L1288" s="25" t="str">
        <f>VLOOKUP($K1288,TONG_SL!$A:$D,2,0)</f>
        <v>Giò Tai Lưỡi Xào 250</v>
      </c>
      <c r="N1288" s="25" t="str">
        <f t="shared" si="170"/>
        <v>K-C6</v>
      </c>
      <c r="Q1288" s="25" t="str">
        <f>VLOOKUP(K1288,TONG_SL!$A:$D,3,0)</f>
        <v>Túi</v>
      </c>
      <c r="R1288" s="54">
        <v>10</v>
      </c>
      <c r="T1288" s="1">
        <f>VLOOKUP(VLOOKUP(G1288,Ma_KH!$A:$R,18,0)&amp;K1288,Gia_MB!$A:$F,6,0)</f>
        <v>50183</v>
      </c>
      <c r="U1288" s="14">
        <f t="shared" si="164"/>
        <v>501830</v>
      </c>
      <c r="W1288" s="64">
        <f t="shared" si="171"/>
        <v>0</v>
      </c>
      <c r="X1288" s="3" t="str">
        <f t="shared" si="165"/>
        <v>8</v>
      </c>
      <c r="Z1288" s="14">
        <f t="shared" si="166"/>
        <v>40146.400000000001</v>
      </c>
      <c r="AA1288" s="7">
        <f>VLOOKUP(G1288,Ma_KH!$A:$R,14,0)</f>
        <v>60</v>
      </c>
      <c r="AD1288" s="7" t="str">
        <f>IFERROR(VLOOKUP(J1288,'Chuyển Mã'!$B$3:$C$9,2,0),"")</f>
        <v>Tỉnh</v>
      </c>
      <c r="AE1288" s="7" t="str">
        <f t="shared" si="167"/>
        <v>Giò Tai Lưỡi Xào 250</v>
      </c>
      <c r="AF1288" s="7">
        <f t="shared" si="168"/>
        <v>10</v>
      </c>
    </row>
    <row r="1289" spans="1:32" x14ac:dyDescent="0.25">
      <c r="A1289" s="11">
        <v>45905</v>
      </c>
      <c r="B1289" s="25" t="s">
        <v>7225</v>
      </c>
      <c r="C1289" s="12" t="s">
        <v>7214</v>
      </c>
      <c r="D1289" s="16">
        <f t="shared" si="169"/>
        <v>45905</v>
      </c>
      <c r="G1289" s="13" t="s">
        <v>7657</v>
      </c>
      <c r="I1289" s="13" t="s">
        <v>7660</v>
      </c>
      <c r="J1289" s="13" t="s">
        <v>1796</v>
      </c>
      <c r="K1289" s="13" t="s">
        <v>51</v>
      </c>
      <c r="L1289" s="25" t="str">
        <f>VLOOKUP($K1289,TONG_SL!$A:$D,2,0)</f>
        <v>Mọc Nấm Hương 250g</v>
      </c>
      <c r="N1289" s="25" t="str">
        <f t="shared" si="170"/>
        <v>K-C6</v>
      </c>
      <c r="Q1289" s="25" t="str">
        <f>VLOOKUP(K1289,TONG_SL!$A:$D,3,0)</f>
        <v>Túi</v>
      </c>
      <c r="R1289" s="54">
        <v>5</v>
      </c>
      <c r="T1289" s="1">
        <f>VLOOKUP(VLOOKUP(G1289,Ma_KH!$A:$R,18,0)&amp;K1289,Gia_MB!$A:$F,6,0)</f>
        <v>46000</v>
      </c>
      <c r="U1289" s="14">
        <f t="shared" si="164"/>
        <v>230000</v>
      </c>
      <c r="W1289" s="64">
        <f t="shared" si="171"/>
        <v>0</v>
      </c>
      <c r="X1289" s="3" t="str">
        <f t="shared" si="165"/>
        <v>8</v>
      </c>
      <c r="Z1289" s="14">
        <f t="shared" si="166"/>
        <v>18400</v>
      </c>
      <c r="AA1289" s="7">
        <f>VLOOKUP(G1289,Ma_KH!$A:$R,14,0)</f>
        <v>60</v>
      </c>
      <c r="AD1289" s="7" t="str">
        <f>IFERROR(VLOOKUP(J1289,'Chuyển Mã'!$B$3:$C$9,2,0),"")</f>
        <v>Tỉnh</v>
      </c>
      <c r="AE1289" s="7" t="str">
        <f t="shared" si="167"/>
        <v>Mọc Nấm Hương 250g</v>
      </c>
      <c r="AF1289" s="7">
        <f t="shared" si="168"/>
        <v>5</v>
      </c>
    </row>
    <row r="1290" spans="1:32" x14ac:dyDescent="0.25">
      <c r="A1290" s="11">
        <v>45905</v>
      </c>
      <c r="B1290" s="25" t="s">
        <v>7226</v>
      </c>
      <c r="C1290" s="12" t="s">
        <v>7214</v>
      </c>
      <c r="D1290" s="16">
        <f t="shared" si="169"/>
        <v>45905</v>
      </c>
      <c r="G1290" s="13" t="s">
        <v>7508</v>
      </c>
      <c r="I1290" s="13" t="s">
        <v>7661</v>
      </c>
      <c r="J1290" s="13" t="s">
        <v>1796</v>
      </c>
      <c r="K1290" s="13" t="s">
        <v>27</v>
      </c>
      <c r="L1290" s="25" t="str">
        <f>VLOOKUP($K1290,TONG_SL!$A:$D,2,0)</f>
        <v>Chân giò heo muối 300g</v>
      </c>
      <c r="N1290" s="25" t="str">
        <f t="shared" si="170"/>
        <v>K-C6</v>
      </c>
      <c r="Q1290" s="25" t="str">
        <f>VLOOKUP(K1290,TONG_SL!$A:$D,3,0)</f>
        <v>Túi</v>
      </c>
      <c r="R1290" s="54">
        <v>20</v>
      </c>
      <c r="T1290" s="1">
        <f>VLOOKUP(VLOOKUP(G1290,Ma_KH!$A:$R,18,0)&amp;K1290,Gia_MB!$A:$F,6,0)</f>
        <v>73431</v>
      </c>
      <c r="U1290" s="14">
        <f t="shared" si="164"/>
        <v>1468620</v>
      </c>
      <c r="W1290" s="64">
        <f t="shared" si="171"/>
        <v>0</v>
      </c>
      <c r="X1290" s="3" t="str">
        <f t="shared" si="165"/>
        <v>8</v>
      </c>
      <c r="Z1290" s="14">
        <f t="shared" si="166"/>
        <v>117489.60000000001</v>
      </c>
      <c r="AA1290" s="7">
        <f>VLOOKUP(G1290,Ma_KH!$A:$R,14,0)</f>
        <v>60</v>
      </c>
      <c r="AD1290" s="7" t="str">
        <f>IFERROR(VLOOKUP(J1290,'Chuyển Mã'!$B$3:$C$9,2,0),"")</f>
        <v>Tỉnh</v>
      </c>
      <c r="AE1290" s="7" t="str">
        <f t="shared" si="167"/>
        <v>Chân giò heo muối 300g</v>
      </c>
      <c r="AF1290" s="7">
        <f t="shared" si="168"/>
        <v>20</v>
      </c>
    </row>
    <row r="1291" spans="1:32" x14ac:dyDescent="0.25">
      <c r="A1291" s="11">
        <v>45905</v>
      </c>
      <c r="B1291" s="25" t="s">
        <v>7226</v>
      </c>
      <c r="C1291" s="12" t="s">
        <v>7214</v>
      </c>
      <c r="D1291" s="16">
        <f t="shared" si="169"/>
        <v>45905</v>
      </c>
      <c r="G1291" s="13" t="s">
        <v>7508</v>
      </c>
      <c r="I1291" s="13" t="s">
        <v>7661</v>
      </c>
      <c r="J1291" s="13" t="s">
        <v>1796</v>
      </c>
      <c r="K1291" s="13" t="s">
        <v>30</v>
      </c>
      <c r="L1291" s="25" t="str">
        <f>VLOOKUP($K1291,TONG_SL!$A:$D,2,0)</f>
        <v>Gà muối 500g</v>
      </c>
      <c r="N1291" s="25" t="str">
        <f t="shared" si="170"/>
        <v>K-C6</v>
      </c>
      <c r="Q1291" s="25" t="str">
        <f>VLOOKUP(K1291,TONG_SL!$A:$D,3,0)</f>
        <v>Túi</v>
      </c>
      <c r="R1291" s="54">
        <v>10</v>
      </c>
      <c r="T1291" s="1">
        <f>VLOOKUP(VLOOKUP(G1291,Ma_KH!$A:$R,18,0)&amp;K1291,Gia_MB!$A:$F,6,0)</f>
        <v>111058</v>
      </c>
      <c r="U1291" s="14">
        <f t="shared" si="164"/>
        <v>1110580</v>
      </c>
      <c r="W1291" s="64">
        <f t="shared" si="171"/>
        <v>0</v>
      </c>
      <c r="X1291" s="3" t="str">
        <f t="shared" si="165"/>
        <v>8</v>
      </c>
      <c r="Z1291" s="14">
        <f t="shared" si="166"/>
        <v>88846.400000000009</v>
      </c>
      <c r="AA1291" s="7">
        <f>VLOOKUP(G1291,Ma_KH!$A:$R,14,0)</f>
        <v>60</v>
      </c>
      <c r="AD1291" s="7" t="str">
        <f>IFERROR(VLOOKUP(J1291,'Chuyển Mã'!$B$3:$C$9,2,0),"")</f>
        <v>Tỉnh</v>
      </c>
      <c r="AE1291" s="7" t="str">
        <f t="shared" si="167"/>
        <v>Gà muối 500g</v>
      </c>
      <c r="AF1291" s="7">
        <f t="shared" si="168"/>
        <v>10</v>
      </c>
    </row>
    <row r="1292" spans="1:32" x14ac:dyDescent="0.25">
      <c r="A1292" s="11">
        <v>45905</v>
      </c>
      <c r="B1292" s="25" t="s">
        <v>7226</v>
      </c>
      <c r="C1292" s="12" t="s">
        <v>7214</v>
      </c>
      <c r="D1292" s="16">
        <f t="shared" si="169"/>
        <v>45905</v>
      </c>
      <c r="G1292" s="13" t="s">
        <v>7508</v>
      </c>
      <c r="I1292" s="13" t="s">
        <v>7661</v>
      </c>
      <c r="J1292" s="13" t="s">
        <v>1796</v>
      </c>
      <c r="K1292" s="13" t="s">
        <v>32</v>
      </c>
      <c r="L1292" s="25" t="str">
        <f>VLOOKUP($K1292,TONG_SL!$A:$D,2,0)</f>
        <v>Giò Tai Lưỡi Xào 250</v>
      </c>
      <c r="N1292" s="25" t="str">
        <f t="shared" si="170"/>
        <v>K-C6</v>
      </c>
      <c r="Q1292" s="25" t="str">
        <f>VLOOKUP(K1292,TONG_SL!$A:$D,3,0)</f>
        <v>Túi</v>
      </c>
      <c r="R1292" s="54">
        <v>10</v>
      </c>
      <c r="T1292" s="1">
        <f>VLOOKUP(VLOOKUP(G1292,Ma_KH!$A:$R,18,0)&amp;K1292,Gia_MB!$A:$F,6,0)</f>
        <v>50183</v>
      </c>
      <c r="U1292" s="14">
        <f t="shared" si="164"/>
        <v>501830</v>
      </c>
      <c r="W1292" s="64">
        <f t="shared" si="171"/>
        <v>0</v>
      </c>
      <c r="X1292" s="3" t="str">
        <f t="shared" si="165"/>
        <v>8</v>
      </c>
      <c r="Z1292" s="14">
        <f t="shared" si="166"/>
        <v>40146.400000000001</v>
      </c>
      <c r="AA1292" s="7">
        <f>VLOOKUP(G1292,Ma_KH!$A:$R,14,0)</f>
        <v>60</v>
      </c>
      <c r="AD1292" s="7" t="str">
        <f>IFERROR(VLOOKUP(J1292,'Chuyển Mã'!$B$3:$C$9,2,0),"")</f>
        <v>Tỉnh</v>
      </c>
      <c r="AE1292" s="7" t="str">
        <f t="shared" si="167"/>
        <v>Giò Tai Lưỡi Xào 250</v>
      </c>
      <c r="AF1292" s="7">
        <f t="shared" si="168"/>
        <v>10</v>
      </c>
    </row>
    <row r="1293" spans="1:32" x14ac:dyDescent="0.25">
      <c r="A1293" s="11">
        <v>45905</v>
      </c>
      <c r="B1293" s="25" t="s">
        <v>7226</v>
      </c>
      <c r="C1293" s="12" t="s">
        <v>7214</v>
      </c>
      <c r="D1293" s="16">
        <f t="shared" si="169"/>
        <v>45905</v>
      </c>
      <c r="G1293" s="13" t="s">
        <v>7508</v>
      </c>
      <c r="I1293" s="13" t="s">
        <v>7661</v>
      </c>
      <c r="J1293" s="13" t="s">
        <v>1796</v>
      </c>
      <c r="K1293" s="13" t="s">
        <v>35</v>
      </c>
      <c r="L1293" s="25" t="str">
        <f>VLOOKUP($K1293,TONG_SL!$A:$D,2,0)</f>
        <v>Tai heo muối 200g</v>
      </c>
      <c r="N1293" s="25" t="str">
        <f t="shared" si="170"/>
        <v>K-C6</v>
      </c>
      <c r="Q1293" s="25" t="str">
        <f>VLOOKUP(K1293,TONG_SL!$A:$D,3,0)</f>
        <v>Túi</v>
      </c>
      <c r="R1293" s="54">
        <v>5</v>
      </c>
      <c r="T1293" s="1">
        <f>VLOOKUP(VLOOKUP(G1293,Ma_KH!$A:$R,18,0)&amp;K1293,Gia_MB!$A:$F,6,0)</f>
        <v>55595</v>
      </c>
      <c r="U1293" s="14">
        <f t="shared" si="164"/>
        <v>277975</v>
      </c>
      <c r="W1293" s="64">
        <f t="shared" si="171"/>
        <v>0</v>
      </c>
      <c r="X1293" s="3" t="str">
        <f t="shared" si="165"/>
        <v>8</v>
      </c>
      <c r="Z1293" s="14">
        <f t="shared" si="166"/>
        <v>22238</v>
      </c>
      <c r="AA1293" s="7">
        <f>VLOOKUP(G1293,Ma_KH!$A:$R,14,0)</f>
        <v>60</v>
      </c>
      <c r="AD1293" s="7" t="str">
        <f>IFERROR(VLOOKUP(J1293,'Chuyển Mã'!$B$3:$C$9,2,0),"")</f>
        <v>Tỉnh</v>
      </c>
      <c r="AE1293" s="7" t="str">
        <f t="shared" si="167"/>
        <v>Tai heo muối 200g</v>
      </c>
      <c r="AF1293" s="7">
        <f t="shared" si="168"/>
        <v>5</v>
      </c>
    </row>
    <row r="1294" spans="1:32" x14ac:dyDescent="0.25">
      <c r="A1294" s="11">
        <v>45905</v>
      </c>
      <c r="B1294" s="25" t="s">
        <v>7227</v>
      </c>
      <c r="C1294" s="12" t="s">
        <v>7214</v>
      </c>
      <c r="D1294" s="16">
        <f t="shared" si="169"/>
        <v>45905</v>
      </c>
      <c r="G1294" s="13" t="s">
        <v>7339</v>
      </c>
      <c r="I1294" s="13" t="s">
        <v>7662</v>
      </c>
      <c r="J1294" s="13" t="s">
        <v>1796</v>
      </c>
      <c r="K1294" s="13" t="s">
        <v>30</v>
      </c>
      <c r="L1294" s="25" t="str">
        <f>VLOOKUP($K1294,TONG_SL!$A:$D,2,0)</f>
        <v>Gà muối 500g</v>
      </c>
      <c r="N1294" s="25" t="str">
        <f t="shared" si="170"/>
        <v>K-C6</v>
      </c>
      <c r="Q1294" s="25" t="str">
        <f>VLOOKUP(K1294,TONG_SL!$A:$D,3,0)</f>
        <v>Túi</v>
      </c>
      <c r="R1294" s="54">
        <v>20</v>
      </c>
      <c r="T1294" s="1">
        <f>VLOOKUP(VLOOKUP(G1294,Ma_KH!$A:$R,18,0)&amp;K1294,Gia_MB!$A:$F,6,0)</f>
        <v>111058</v>
      </c>
      <c r="U1294" s="14">
        <f t="shared" ref="U1294:U1357" si="172">T1294*R1294</f>
        <v>2221160</v>
      </c>
      <c r="W1294" s="64">
        <f t="shared" si="171"/>
        <v>0</v>
      </c>
      <c r="X1294" s="3" t="str">
        <f t="shared" ref="X1294:X1357" si="173">IF(B1294&lt;&gt;"","8","0")</f>
        <v>8</v>
      </c>
      <c r="Z1294" s="14">
        <f t="shared" ref="Z1294:Z1357" si="174">U1294*X1294%</f>
        <v>177692.80000000002</v>
      </c>
      <c r="AA1294" s="7">
        <f>VLOOKUP(G1294,Ma_KH!$A:$R,14,0)</f>
        <v>60</v>
      </c>
      <c r="AD1294" s="7" t="str">
        <f>IFERROR(VLOOKUP(J1294,'Chuyển Mã'!$B$3:$C$9,2,0),"")</f>
        <v>Tỉnh</v>
      </c>
      <c r="AE1294" s="7" t="str">
        <f t="shared" si="167"/>
        <v>Gà muối 500g</v>
      </c>
      <c r="AF1294" s="7">
        <f t="shared" si="168"/>
        <v>20</v>
      </c>
    </row>
    <row r="1295" spans="1:32" x14ac:dyDescent="0.25">
      <c r="A1295" s="11">
        <v>45905</v>
      </c>
      <c r="B1295" s="25" t="s">
        <v>7227</v>
      </c>
      <c r="C1295" s="12" t="s">
        <v>7214</v>
      </c>
      <c r="D1295" s="16">
        <f t="shared" si="169"/>
        <v>45905</v>
      </c>
      <c r="G1295" s="13" t="s">
        <v>7339</v>
      </c>
      <c r="I1295" s="13" t="s">
        <v>7662</v>
      </c>
      <c r="J1295" s="13" t="s">
        <v>1796</v>
      </c>
      <c r="K1295" s="13" t="s">
        <v>27</v>
      </c>
      <c r="L1295" s="25" t="str">
        <f>VLOOKUP($K1295,TONG_SL!$A:$D,2,0)</f>
        <v>Chân giò heo muối 300g</v>
      </c>
      <c r="N1295" s="25" t="str">
        <f t="shared" si="170"/>
        <v>K-C6</v>
      </c>
      <c r="Q1295" s="25" t="str">
        <f>VLOOKUP(K1295,TONG_SL!$A:$D,3,0)</f>
        <v>Túi</v>
      </c>
      <c r="R1295" s="54">
        <v>20</v>
      </c>
      <c r="T1295" s="1">
        <f>VLOOKUP(VLOOKUP(G1295,Ma_KH!$A:$R,18,0)&amp;K1295,Gia_MB!$A:$F,6,0)</f>
        <v>73431</v>
      </c>
      <c r="U1295" s="14">
        <f t="shared" si="172"/>
        <v>1468620</v>
      </c>
      <c r="W1295" s="64">
        <f t="shared" si="171"/>
        <v>0</v>
      </c>
      <c r="X1295" s="3" t="str">
        <f t="shared" si="173"/>
        <v>8</v>
      </c>
      <c r="Z1295" s="14">
        <f t="shared" si="174"/>
        <v>117489.60000000001</v>
      </c>
      <c r="AA1295" s="7">
        <f>VLOOKUP(G1295,Ma_KH!$A:$R,14,0)</f>
        <v>60</v>
      </c>
      <c r="AD1295" s="7" t="str">
        <f>IFERROR(VLOOKUP(J1295,'Chuyển Mã'!$B$3:$C$9,2,0),"")</f>
        <v>Tỉnh</v>
      </c>
      <c r="AE1295" s="7" t="str">
        <f t="shared" si="167"/>
        <v>Chân giò heo muối 300g</v>
      </c>
      <c r="AF1295" s="7">
        <f t="shared" si="168"/>
        <v>20</v>
      </c>
    </row>
    <row r="1296" spans="1:32" x14ac:dyDescent="0.25">
      <c r="A1296" s="11">
        <v>45905</v>
      </c>
      <c r="B1296" s="25" t="s">
        <v>7227</v>
      </c>
      <c r="C1296" s="12" t="s">
        <v>7214</v>
      </c>
      <c r="D1296" s="16">
        <f t="shared" si="169"/>
        <v>45905</v>
      </c>
      <c r="G1296" s="13" t="s">
        <v>7339</v>
      </c>
      <c r="I1296" s="13" t="s">
        <v>7662</v>
      </c>
      <c r="J1296" s="13" t="s">
        <v>1796</v>
      </c>
      <c r="K1296" s="13" t="s">
        <v>32</v>
      </c>
      <c r="L1296" s="25" t="str">
        <f>VLOOKUP($K1296,TONG_SL!$A:$D,2,0)</f>
        <v>Giò Tai Lưỡi Xào 250</v>
      </c>
      <c r="N1296" s="25" t="str">
        <f t="shared" si="170"/>
        <v>K-C6</v>
      </c>
      <c r="Q1296" s="25" t="str">
        <f>VLOOKUP(K1296,TONG_SL!$A:$D,3,0)</f>
        <v>Túi</v>
      </c>
      <c r="R1296" s="54">
        <v>5</v>
      </c>
      <c r="T1296" s="1">
        <f>VLOOKUP(VLOOKUP(G1296,Ma_KH!$A:$R,18,0)&amp;K1296,Gia_MB!$A:$F,6,0)</f>
        <v>50183</v>
      </c>
      <c r="U1296" s="14">
        <f t="shared" si="172"/>
        <v>250915</v>
      </c>
      <c r="W1296" s="64">
        <f t="shared" si="171"/>
        <v>0</v>
      </c>
      <c r="X1296" s="3" t="str">
        <f t="shared" si="173"/>
        <v>8</v>
      </c>
      <c r="Z1296" s="14">
        <f t="shared" si="174"/>
        <v>20073.2</v>
      </c>
      <c r="AA1296" s="7">
        <f>VLOOKUP(G1296,Ma_KH!$A:$R,14,0)</f>
        <v>60</v>
      </c>
      <c r="AD1296" s="7" t="str">
        <f>IFERROR(VLOOKUP(J1296,'Chuyển Mã'!$B$3:$C$9,2,0),"")</f>
        <v>Tỉnh</v>
      </c>
      <c r="AE1296" s="7" t="str">
        <f t="shared" si="167"/>
        <v>Giò Tai Lưỡi Xào 250</v>
      </c>
      <c r="AF1296" s="7">
        <f t="shared" si="168"/>
        <v>5</v>
      </c>
    </row>
    <row r="1297" spans="1:32" x14ac:dyDescent="0.25">
      <c r="A1297" s="11">
        <v>45905</v>
      </c>
      <c r="B1297" s="25" t="s">
        <v>7227</v>
      </c>
      <c r="C1297" s="12" t="s">
        <v>7214</v>
      </c>
      <c r="D1297" s="16">
        <f t="shared" si="169"/>
        <v>45905</v>
      </c>
      <c r="G1297" s="13" t="s">
        <v>7339</v>
      </c>
      <c r="I1297" s="13" t="s">
        <v>7662</v>
      </c>
      <c r="J1297" s="13" t="s">
        <v>1796</v>
      </c>
      <c r="K1297" s="13" t="s">
        <v>51</v>
      </c>
      <c r="L1297" s="25" t="str">
        <f>VLOOKUP($K1297,TONG_SL!$A:$D,2,0)</f>
        <v>Mọc Nấm Hương 250g</v>
      </c>
      <c r="N1297" s="25" t="str">
        <f t="shared" si="170"/>
        <v>K-C6</v>
      </c>
      <c r="Q1297" s="25" t="str">
        <f>VLOOKUP(K1297,TONG_SL!$A:$D,3,0)</f>
        <v>Túi</v>
      </c>
      <c r="R1297" s="54">
        <v>5</v>
      </c>
      <c r="T1297" s="1">
        <f>VLOOKUP(VLOOKUP(G1297,Ma_KH!$A:$R,18,0)&amp;K1297,Gia_MB!$A:$F,6,0)</f>
        <v>46000</v>
      </c>
      <c r="U1297" s="14">
        <f t="shared" si="172"/>
        <v>230000</v>
      </c>
      <c r="W1297" s="64">
        <f t="shared" si="171"/>
        <v>0</v>
      </c>
      <c r="X1297" s="3" t="str">
        <f t="shared" si="173"/>
        <v>8</v>
      </c>
      <c r="Z1297" s="14">
        <f t="shared" si="174"/>
        <v>18400</v>
      </c>
      <c r="AA1297" s="7">
        <f>VLOOKUP(G1297,Ma_KH!$A:$R,14,0)</f>
        <v>60</v>
      </c>
      <c r="AD1297" s="7" t="str">
        <f>IFERROR(VLOOKUP(J1297,'Chuyển Mã'!$B$3:$C$9,2,0),"")</f>
        <v>Tỉnh</v>
      </c>
      <c r="AE1297" s="7" t="str">
        <f t="shared" si="167"/>
        <v>Mọc Nấm Hương 250g</v>
      </c>
      <c r="AF1297" s="7">
        <f t="shared" si="168"/>
        <v>5</v>
      </c>
    </row>
    <row r="1298" spans="1:32" x14ac:dyDescent="0.25">
      <c r="A1298" s="11">
        <v>45905</v>
      </c>
      <c r="B1298" s="25" t="s">
        <v>7227</v>
      </c>
      <c r="C1298" s="12" t="s">
        <v>7214</v>
      </c>
      <c r="D1298" s="16">
        <f t="shared" si="169"/>
        <v>45905</v>
      </c>
      <c r="G1298" s="13" t="s">
        <v>7339</v>
      </c>
      <c r="I1298" s="13" t="s">
        <v>7662</v>
      </c>
      <c r="J1298" s="13" t="s">
        <v>1796</v>
      </c>
      <c r="K1298" s="13" t="s">
        <v>47</v>
      </c>
      <c r="L1298" s="25" t="str">
        <f>VLOOKUP($K1298,TONG_SL!$A:$D,2,0)</f>
        <v>Giò lụa cây 250g</v>
      </c>
      <c r="N1298" s="25" t="str">
        <f t="shared" si="170"/>
        <v>K-C6</v>
      </c>
      <c r="Q1298" s="25" t="str">
        <f>VLOOKUP(K1298,TONG_SL!$A:$D,3,0)</f>
        <v>Túi</v>
      </c>
      <c r="R1298" s="54">
        <v>10</v>
      </c>
      <c r="T1298" s="1">
        <f>VLOOKUP(VLOOKUP(G1298,Ma_KH!$A:$R,18,0)&amp;K1298,Gia_MB!$A:$F,6,0)</f>
        <v>49500</v>
      </c>
      <c r="U1298" s="14">
        <f t="shared" si="172"/>
        <v>495000</v>
      </c>
      <c r="W1298" s="64">
        <f t="shared" si="171"/>
        <v>0</v>
      </c>
      <c r="X1298" s="3" t="str">
        <f t="shared" si="173"/>
        <v>8</v>
      </c>
      <c r="Z1298" s="14">
        <f t="shared" si="174"/>
        <v>39600</v>
      </c>
      <c r="AA1298" s="7">
        <f>VLOOKUP(G1298,Ma_KH!$A:$R,14,0)</f>
        <v>60</v>
      </c>
      <c r="AD1298" s="7" t="str">
        <f>IFERROR(VLOOKUP(J1298,'Chuyển Mã'!$B$3:$C$9,2,0),"")</f>
        <v>Tỉnh</v>
      </c>
      <c r="AE1298" s="7" t="str">
        <f t="shared" si="167"/>
        <v>Giò lụa cây 250g</v>
      </c>
      <c r="AF1298" s="7">
        <f t="shared" si="168"/>
        <v>10</v>
      </c>
    </row>
    <row r="1299" spans="1:32" x14ac:dyDescent="0.25">
      <c r="A1299" s="11">
        <v>45905</v>
      </c>
      <c r="B1299" s="25" t="s">
        <v>7227</v>
      </c>
      <c r="C1299" s="12" t="s">
        <v>7214</v>
      </c>
      <c r="D1299" s="16">
        <f t="shared" si="169"/>
        <v>45905</v>
      </c>
      <c r="G1299" s="13" t="s">
        <v>7339</v>
      </c>
      <c r="I1299" s="13" t="s">
        <v>7662</v>
      </c>
      <c r="J1299" s="13" t="s">
        <v>1796</v>
      </c>
      <c r="K1299" s="13" t="s">
        <v>49</v>
      </c>
      <c r="L1299" s="25" t="str">
        <f>VLOOKUP($K1299,TONG_SL!$A:$D,2,0)</f>
        <v>Giò sụn gà 250g</v>
      </c>
      <c r="N1299" s="25" t="str">
        <f t="shared" si="170"/>
        <v>K-C6</v>
      </c>
      <c r="Q1299" s="25" t="str">
        <f>VLOOKUP(K1299,TONG_SL!$A:$D,3,0)</f>
        <v>Túi</v>
      </c>
      <c r="R1299" s="54">
        <v>5</v>
      </c>
      <c r="T1299" s="1">
        <f>VLOOKUP(VLOOKUP(G1299,Ma_KH!$A:$R,18,0)&amp;K1299,Gia_MB!$A:$F,6,0)</f>
        <v>50400</v>
      </c>
      <c r="U1299" s="14">
        <f t="shared" si="172"/>
        <v>252000</v>
      </c>
      <c r="W1299" s="64">
        <f t="shared" si="171"/>
        <v>0</v>
      </c>
      <c r="X1299" s="3" t="str">
        <f t="shared" si="173"/>
        <v>8</v>
      </c>
      <c r="Z1299" s="14">
        <f t="shared" si="174"/>
        <v>20160</v>
      </c>
      <c r="AA1299" s="7">
        <f>VLOOKUP(G1299,Ma_KH!$A:$R,14,0)</f>
        <v>60</v>
      </c>
      <c r="AD1299" s="7" t="str">
        <f>IFERROR(VLOOKUP(J1299,'Chuyển Mã'!$B$3:$C$9,2,0),"")</f>
        <v>Tỉnh</v>
      </c>
      <c r="AE1299" s="7" t="str">
        <f t="shared" si="167"/>
        <v>Giò sụn gà 250g</v>
      </c>
      <c r="AF1299" s="7">
        <f t="shared" si="168"/>
        <v>5</v>
      </c>
    </row>
    <row r="1300" spans="1:32" x14ac:dyDescent="0.25">
      <c r="A1300" s="11">
        <v>45905</v>
      </c>
      <c r="B1300" s="25">
        <v>4176570255</v>
      </c>
      <c r="C1300" s="12" t="s">
        <v>7214</v>
      </c>
      <c r="D1300" s="16">
        <f t="shared" si="169"/>
        <v>45905</v>
      </c>
      <c r="G1300" s="13" t="s">
        <v>7663</v>
      </c>
      <c r="I1300" s="13" t="s">
        <v>7664</v>
      </c>
      <c r="J1300" s="13" t="s">
        <v>1796</v>
      </c>
      <c r="K1300" s="13" t="s">
        <v>27</v>
      </c>
      <c r="L1300" s="25" t="str">
        <f>VLOOKUP($K1300,TONG_SL!$A:$D,2,0)</f>
        <v>Chân giò heo muối 300g</v>
      </c>
      <c r="N1300" s="25" t="str">
        <f t="shared" si="170"/>
        <v>K-C6</v>
      </c>
      <c r="Q1300" s="25" t="str">
        <f>VLOOKUP(K1300,TONG_SL!$A:$D,3,0)</f>
        <v>Túi</v>
      </c>
      <c r="R1300" s="54">
        <v>30</v>
      </c>
      <c r="T1300" s="1">
        <f>VLOOKUP(VLOOKUP(G1300,Ma_KH!$A:$R,18,0)&amp;K1300,Gia_MB!$A:$F,6,0)</f>
        <v>73431</v>
      </c>
      <c r="U1300" s="14">
        <f t="shared" si="172"/>
        <v>2202930</v>
      </c>
      <c r="W1300" s="64">
        <f t="shared" si="171"/>
        <v>0</v>
      </c>
      <c r="X1300" s="3" t="str">
        <f t="shared" si="173"/>
        <v>8</v>
      </c>
      <c r="Z1300" s="14">
        <f t="shared" si="174"/>
        <v>176234.4</v>
      </c>
      <c r="AA1300" s="7">
        <f>VLOOKUP(G1300,Ma_KH!$A:$R,14,0)</f>
        <v>60</v>
      </c>
      <c r="AD1300" s="7" t="str">
        <f>IFERROR(VLOOKUP(J1300,'Chuyển Mã'!$B$3:$C$9,2,0),"")</f>
        <v>Tỉnh</v>
      </c>
      <c r="AE1300" s="7" t="str">
        <f t="shared" si="167"/>
        <v>Chân giò heo muối 300g</v>
      </c>
      <c r="AF1300" s="7">
        <f t="shared" si="168"/>
        <v>30</v>
      </c>
    </row>
    <row r="1301" spans="1:32" x14ac:dyDescent="0.25">
      <c r="A1301" s="11">
        <v>45905</v>
      </c>
      <c r="B1301" s="25">
        <v>4176570255</v>
      </c>
      <c r="C1301" s="12" t="s">
        <v>7214</v>
      </c>
      <c r="D1301" s="16">
        <f t="shared" si="169"/>
        <v>45905</v>
      </c>
      <c r="G1301" s="13" t="s">
        <v>7663</v>
      </c>
      <c r="I1301" s="13" t="s">
        <v>7664</v>
      </c>
      <c r="J1301" s="13" t="s">
        <v>1796</v>
      </c>
      <c r="K1301" s="13" t="s">
        <v>30</v>
      </c>
      <c r="L1301" s="25" t="str">
        <f>VLOOKUP($K1301,TONG_SL!$A:$D,2,0)</f>
        <v>Gà muối 500g</v>
      </c>
      <c r="N1301" s="25" t="str">
        <f t="shared" si="170"/>
        <v>K-C6</v>
      </c>
      <c r="Q1301" s="25" t="str">
        <f>VLOOKUP(K1301,TONG_SL!$A:$D,3,0)</f>
        <v>Túi</v>
      </c>
      <c r="R1301" s="54">
        <v>10</v>
      </c>
      <c r="T1301" s="1">
        <f>VLOOKUP(VLOOKUP(G1301,Ma_KH!$A:$R,18,0)&amp;K1301,Gia_MB!$A:$F,6,0)</f>
        <v>111058</v>
      </c>
      <c r="U1301" s="14">
        <f t="shared" si="172"/>
        <v>1110580</v>
      </c>
      <c r="W1301" s="64">
        <f t="shared" si="171"/>
        <v>0</v>
      </c>
      <c r="X1301" s="3" t="str">
        <f t="shared" si="173"/>
        <v>8</v>
      </c>
      <c r="Z1301" s="14">
        <f t="shared" si="174"/>
        <v>88846.400000000009</v>
      </c>
      <c r="AA1301" s="7">
        <f>VLOOKUP(G1301,Ma_KH!$A:$R,14,0)</f>
        <v>60</v>
      </c>
      <c r="AD1301" s="7" t="str">
        <f>IFERROR(VLOOKUP(J1301,'Chuyển Mã'!$B$3:$C$9,2,0),"")</f>
        <v>Tỉnh</v>
      </c>
      <c r="AE1301" s="7" t="str">
        <f t="shared" si="167"/>
        <v>Gà muối 500g</v>
      </c>
      <c r="AF1301" s="7">
        <f t="shared" si="168"/>
        <v>10</v>
      </c>
    </row>
    <row r="1302" spans="1:32" x14ac:dyDescent="0.25">
      <c r="A1302" s="11">
        <v>45905</v>
      </c>
      <c r="B1302" s="25">
        <v>4176570255</v>
      </c>
      <c r="C1302" s="12" t="s">
        <v>7214</v>
      </c>
      <c r="D1302" s="16">
        <f t="shared" si="169"/>
        <v>45905</v>
      </c>
      <c r="G1302" s="13" t="s">
        <v>7663</v>
      </c>
      <c r="I1302" s="13" t="s">
        <v>7664</v>
      </c>
      <c r="J1302" s="13" t="s">
        <v>1796</v>
      </c>
      <c r="K1302" s="13" t="s">
        <v>32</v>
      </c>
      <c r="L1302" s="25" t="str">
        <f>VLOOKUP($K1302,TONG_SL!$A:$D,2,0)</f>
        <v>Giò Tai Lưỡi Xào 250</v>
      </c>
      <c r="N1302" s="25" t="str">
        <f t="shared" si="170"/>
        <v>K-C6</v>
      </c>
      <c r="Q1302" s="25" t="str">
        <f>VLOOKUP(K1302,TONG_SL!$A:$D,3,0)</f>
        <v>Túi</v>
      </c>
      <c r="R1302" s="54">
        <v>10</v>
      </c>
      <c r="T1302" s="1">
        <f>VLOOKUP(VLOOKUP(G1302,Ma_KH!$A:$R,18,0)&amp;K1302,Gia_MB!$A:$F,6,0)</f>
        <v>50183</v>
      </c>
      <c r="U1302" s="14">
        <f t="shared" si="172"/>
        <v>501830</v>
      </c>
      <c r="W1302" s="64">
        <f t="shared" si="171"/>
        <v>0</v>
      </c>
      <c r="X1302" s="3" t="str">
        <f t="shared" si="173"/>
        <v>8</v>
      </c>
      <c r="Z1302" s="14">
        <f t="shared" si="174"/>
        <v>40146.400000000001</v>
      </c>
      <c r="AA1302" s="7">
        <f>VLOOKUP(G1302,Ma_KH!$A:$R,14,0)</f>
        <v>60</v>
      </c>
      <c r="AD1302" s="7" t="str">
        <f>IFERROR(VLOOKUP(J1302,'Chuyển Mã'!$B$3:$C$9,2,0),"")</f>
        <v>Tỉnh</v>
      </c>
      <c r="AE1302" s="7" t="str">
        <f t="shared" si="167"/>
        <v>Giò Tai Lưỡi Xào 250</v>
      </c>
      <c r="AF1302" s="7">
        <f t="shared" si="168"/>
        <v>10</v>
      </c>
    </row>
    <row r="1303" spans="1:32" x14ac:dyDescent="0.25">
      <c r="A1303" s="11">
        <v>45905</v>
      </c>
      <c r="B1303" s="25">
        <v>4176631935</v>
      </c>
      <c r="C1303" s="12" t="s">
        <v>7214</v>
      </c>
      <c r="D1303" s="16">
        <f t="shared" si="169"/>
        <v>45905</v>
      </c>
      <c r="G1303" s="13" t="s">
        <v>7529</v>
      </c>
      <c r="I1303" s="25" t="s">
        <v>8984</v>
      </c>
      <c r="J1303" s="13" t="s">
        <v>1796</v>
      </c>
      <c r="K1303" s="13" t="s">
        <v>27</v>
      </c>
      <c r="L1303" s="25" t="str">
        <f>VLOOKUP($K1303,TONG_SL!$A:$D,2,0)</f>
        <v>Chân giò heo muối 300g</v>
      </c>
      <c r="N1303" s="25" t="str">
        <f t="shared" si="170"/>
        <v>K-C6</v>
      </c>
      <c r="Q1303" s="25" t="str">
        <f>VLOOKUP(K1303,TONG_SL!$A:$D,3,0)</f>
        <v>Túi</v>
      </c>
      <c r="R1303" s="54">
        <v>15</v>
      </c>
      <c r="T1303" s="1">
        <f>VLOOKUP(VLOOKUP(G1303,Ma_KH!$A:$R,18,0)&amp;K1303,Gia_MB!$A:$F,6,0)</f>
        <v>73431</v>
      </c>
      <c r="U1303" s="14">
        <f t="shared" si="172"/>
        <v>1101465</v>
      </c>
      <c r="W1303" s="64">
        <f t="shared" si="171"/>
        <v>0</v>
      </c>
      <c r="X1303" s="3" t="str">
        <f t="shared" si="173"/>
        <v>8</v>
      </c>
      <c r="Z1303" s="14">
        <f t="shared" si="174"/>
        <v>88117.2</v>
      </c>
      <c r="AA1303" s="7">
        <f>VLOOKUP(G1303,Ma_KH!$A:$R,14,0)</f>
        <v>60</v>
      </c>
      <c r="AD1303" s="7" t="str">
        <f>IFERROR(VLOOKUP(J1303,'Chuyển Mã'!$B$3:$C$9,2,0),"")</f>
        <v>Tỉnh</v>
      </c>
      <c r="AE1303" s="7" t="str">
        <f t="shared" si="167"/>
        <v>Chân giò heo muối 300g</v>
      </c>
      <c r="AF1303" s="7">
        <f t="shared" si="168"/>
        <v>15</v>
      </c>
    </row>
    <row r="1304" spans="1:32" x14ac:dyDescent="0.25">
      <c r="A1304" s="11">
        <v>45905</v>
      </c>
      <c r="B1304" s="25">
        <v>4176631935</v>
      </c>
      <c r="C1304" s="12" t="s">
        <v>7214</v>
      </c>
      <c r="D1304" s="16">
        <f t="shared" si="169"/>
        <v>45905</v>
      </c>
      <c r="G1304" s="13" t="s">
        <v>7529</v>
      </c>
      <c r="I1304" s="25" t="s">
        <v>8984</v>
      </c>
      <c r="J1304" s="13" t="s">
        <v>1796</v>
      </c>
      <c r="K1304" s="13" t="s">
        <v>30</v>
      </c>
      <c r="L1304" s="25" t="str">
        <f>VLOOKUP($K1304,TONG_SL!$A:$D,2,0)</f>
        <v>Gà muối 500g</v>
      </c>
      <c r="N1304" s="25" t="str">
        <f t="shared" si="170"/>
        <v>K-C6</v>
      </c>
      <c r="Q1304" s="25" t="str">
        <f>VLOOKUP(K1304,TONG_SL!$A:$D,3,0)</f>
        <v>Túi</v>
      </c>
      <c r="R1304" s="54">
        <v>15</v>
      </c>
      <c r="T1304" s="1">
        <f>VLOOKUP(VLOOKUP(G1304,Ma_KH!$A:$R,18,0)&amp;K1304,Gia_MB!$A:$F,6,0)</f>
        <v>111058</v>
      </c>
      <c r="U1304" s="14">
        <f t="shared" si="172"/>
        <v>1665870</v>
      </c>
      <c r="W1304" s="64">
        <f t="shared" si="171"/>
        <v>0</v>
      </c>
      <c r="X1304" s="3" t="str">
        <f t="shared" si="173"/>
        <v>8</v>
      </c>
      <c r="Z1304" s="14">
        <f t="shared" si="174"/>
        <v>133269.6</v>
      </c>
      <c r="AA1304" s="7">
        <f>VLOOKUP(G1304,Ma_KH!$A:$R,14,0)</f>
        <v>60</v>
      </c>
      <c r="AD1304" s="7" t="str">
        <f>IFERROR(VLOOKUP(J1304,'Chuyển Mã'!$B$3:$C$9,2,0),"")</f>
        <v>Tỉnh</v>
      </c>
      <c r="AE1304" s="7" t="str">
        <f t="shared" si="167"/>
        <v>Gà muối 500g</v>
      </c>
      <c r="AF1304" s="7">
        <f t="shared" si="168"/>
        <v>15</v>
      </c>
    </row>
    <row r="1305" spans="1:32" x14ac:dyDescent="0.25">
      <c r="A1305" s="11">
        <v>45905</v>
      </c>
      <c r="B1305" s="25">
        <v>4176386315</v>
      </c>
      <c r="C1305" s="12" t="s">
        <v>7214</v>
      </c>
      <c r="D1305" s="16">
        <f t="shared" si="169"/>
        <v>45905</v>
      </c>
      <c r="G1305" s="13" t="s">
        <v>7290</v>
      </c>
      <c r="I1305" s="13" t="s">
        <v>7665</v>
      </c>
      <c r="J1305" s="13" t="s">
        <v>1796</v>
      </c>
      <c r="K1305" s="13" t="s">
        <v>55</v>
      </c>
      <c r="L1305" s="25" t="str">
        <f>VLOOKUP($K1305,TONG_SL!$A:$D,2,0)</f>
        <v>Gà xì dầu 500g</v>
      </c>
      <c r="N1305" s="25" t="str">
        <f t="shared" si="170"/>
        <v>K-C6</v>
      </c>
      <c r="Q1305" s="25" t="str">
        <f>VLOOKUP(K1305,TONG_SL!$A:$D,3,0)</f>
        <v>Túi</v>
      </c>
      <c r="R1305" s="54">
        <v>5</v>
      </c>
      <c r="T1305" s="1">
        <f>VLOOKUP(VLOOKUP(G1305,Ma_KH!$A:$R,18,0)&amp;K1305,Gia_MB!$A:$F,6,0)</f>
        <v>111606</v>
      </c>
      <c r="U1305" s="14">
        <f t="shared" si="172"/>
        <v>558030</v>
      </c>
      <c r="W1305" s="64">
        <f t="shared" si="171"/>
        <v>0</v>
      </c>
      <c r="X1305" s="3" t="str">
        <f t="shared" si="173"/>
        <v>8</v>
      </c>
      <c r="Z1305" s="14">
        <f t="shared" si="174"/>
        <v>44642.400000000001</v>
      </c>
      <c r="AA1305" s="7">
        <f>VLOOKUP(G1305,Ma_KH!$A:$R,14,0)</f>
        <v>60</v>
      </c>
      <c r="AD1305" s="7" t="str">
        <f>IFERROR(VLOOKUP(J1305,'Chuyển Mã'!$B$3:$C$9,2,0),"")</f>
        <v>Tỉnh</v>
      </c>
      <c r="AE1305" s="7" t="str">
        <f t="shared" si="167"/>
        <v>Gà xì dầu 500g</v>
      </c>
      <c r="AF1305" s="7">
        <f t="shared" si="168"/>
        <v>5</v>
      </c>
    </row>
    <row r="1306" spans="1:32" x14ac:dyDescent="0.25">
      <c r="A1306" s="11">
        <v>45905</v>
      </c>
      <c r="B1306" s="25">
        <v>4176386315</v>
      </c>
      <c r="C1306" s="12" t="s">
        <v>7214</v>
      </c>
      <c r="D1306" s="16">
        <f t="shared" si="169"/>
        <v>45905</v>
      </c>
      <c r="G1306" s="13" t="s">
        <v>7290</v>
      </c>
      <c r="I1306" s="13" t="s">
        <v>7665</v>
      </c>
      <c r="J1306" s="13" t="s">
        <v>1796</v>
      </c>
      <c r="K1306" s="13" t="s">
        <v>47</v>
      </c>
      <c r="L1306" s="25" t="str">
        <f>VLOOKUP($K1306,TONG_SL!$A:$D,2,0)</f>
        <v>Giò lụa cây 250g</v>
      </c>
      <c r="N1306" s="25" t="str">
        <f t="shared" si="170"/>
        <v>K-C6</v>
      </c>
      <c r="Q1306" s="25" t="str">
        <f>VLOOKUP(K1306,TONG_SL!$A:$D,3,0)</f>
        <v>Túi</v>
      </c>
      <c r="R1306" s="54">
        <v>3</v>
      </c>
      <c r="T1306" s="1">
        <f>VLOOKUP(VLOOKUP(G1306,Ma_KH!$A:$R,18,0)&amp;K1306,Gia_MB!$A:$F,6,0)</f>
        <v>49500</v>
      </c>
      <c r="U1306" s="14">
        <f t="shared" si="172"/>
        <v>148500</v>
      </c>
      <c r="W1306" s="64">
        <f t="shared" si="171"/>
        <v>0</v>
      </c>
      <c r="X1306" s="3" t="str">
        <f t="shared" si="173"/>
        <v>8</v>
      </c>
      <c r="Z1306" s="14">
        <f t="shared" si="174"/>
        <v>11880</v>
      </c>
      <c r="AA1306" s="7">
        <f>VLOOKUP(G1306,Ma_KH!$A:$R,14,0)</f>
        <v>60</v>
      </c>
      <c r="AD1306" s="7" t="str">
        <f>IFERROR(VLOOKUP(J1306,'Chuyển Mã'!$B$3:$C$9,2,0),"")</f>
        <v>Tỉnh</v>
      </c>
      <c r="AE1306" s="7" t="str">
        <f t="shared" si="167"/>
        <v>Giò lụa cây 250g</v>
      </c>
      <c r="AF1306" s="7">
        <f t="shared" si="168"/>
        <v>3</v>
      </c>
    </row>
    <row r="1307" spans="1:32" x14ac:dyDescent="0.25">
      <c r="A1307" s="11">
        <v>45905</v>
      </c>
      <c r="B1307" s="25">
        <v>4176386315</v>
      </c>
      <c r="C1307" s="12" t="s">
        <v>7214</v>
      </c>
      <c r="D1307" s="16">
        <f t="shared" si="169"/>
        <v>45905</v>
      </c>
      <c r="G1307" s="13" t="s">
        <v>7290</v>
      </c>
      <c r="I1307" s="13" t="s">
        <v>7665</v>
      </c>
      <c r="J1307" s="13" t="s">
        <v>1796</v>
      </c>
      <c r="K1307" s="13" t="s">
        <v>49</v>
      </c>
      <c r="L1307" s="25" t="str">
        <f>VLOOKUP($K1307,TONG_SL!$A:$D,2,0)</f>
        <v>Giò sụn gà 250g</v>
      </c>
      <c r="N1307" s="25" t="str">
        <f t="shared" si="170"/>
        <v>K-C6</v>
      </c>
      <c r="Q1307" s="25" t="str">
        <f>VLOOKUP(K1307,TONG_SL!$A:$D,3,0)</f>
        <v>Túi</v>
      </c>
      <c r="R1307" s="54">
        <v>3</v>
      </c>
      <c r="T1307" s="1">
        <f>VLOOKUP(VLOOKUP(G1307,Ma_KH!$A:$R,18,0)&amp;K1307,Gia_MB!$A:$F,6,0)</f>
        <v>50400</v>
      </c>
      <c r="U1307" s="14">
        <f t="shared" si="172"/>
        <v>151200</v>
      </c>
      <c r="W1307" s="64">
        <f t="shared" si="171"/>
        <v>0</v>
      </c>
      <c r="X1307" s="3" t="str">
        <f t="shared" si="173"/>
        <v>8</v>
      </c>
      <c r="Z1307" s="14">
        <f t="shared" si="174"/>
        <v>12096</v>
      </c>
      <c r="AA1307" s="7">
        <f>VLOOKUP(G1307,Ma_KH!$A:$R,14,0)</f>
        <v>60</v>
      </c>
      <c r="AD1307" s="7" t="str">
        <f>IFERROR(VLOOKUP(J1307,'Chuyển Mã'!$B$3:$C$9,2,0),"")</f>
        <v>Tỉnh</v>
      </c>
      <c r="AE1307" s="7" t="str">
        <f t="shared" si="167"/>
        <v>Giò sụn gà 250g</v>
      </c>
      <c r="AF1307" s="7">
        <f t="shared" si="168"/>
        <v>3</v>
      </c>
    </row>
    <row r="1308" spans="1:32" x14ac:dyDescent="0.25">
      <c r="A1308" s="11">
        <v>45905</v>
      </c>
      <c r="B1308" s="25">
        <v>4176386315</v>
      </c>
      <c r="C1308" s="12" t="s">
        <v>7214</v>
      </c>
      <c r="D1308" s="16">
        <f t="shared" si="169"/>
        <v>45905</v>
      </c>
      <c r="G1308" s="13" t="s">
        <v>7290</v>
      </c>
      <c r="I1308" s="13" t="s">
        <v>7665</v>
      </c>
      <c r="J1308" s="13" t="s">
        <v>1796</v>
      </c>
      <c r="K1308" s="13" t="s">
        <v>32</v>
      </c>
      <c r="L1308" s="25" t="str">
        <f>VLOOKUP($K1308,TONG_SL!$A:$D,2,0)</f>
        <v>Giò Tai Lưỡi Xào 250</v>
      </c>
      <c r="N1308" s="25" t="str">
        <f t="shared" si="170"/>
        <v>K-C6</v>
      </c>
      <c r="Q1308" s="25" t="str">
        <f>VLOOKUP(K1308,TONG_SL!$A:$D,3,0)</f>
        <v>Túi</v>
      </c>
      <c r="R1308" s="54">
        <v>5</v>
      </c>
      <c r="T1308" s="1">
        <f>VLOOKUP(VLOOKUP(G1308,Ma_KH!$A:$R,18,0)&amp;K1308,Gia_MB!$A:$F,6,0)</f>
        <v>50183</v>
      </c>
      <c r="U1308" s="14">
        <f t="shared" si="172"/>
        <v>250915</v>
      </c>
      <c r="W1308" s="64">
        <f t="shared" si="171"/>
        <v>0</v>
      </c>
      <c r="X1308" s="3" t="str">
        <f t="shared" si="173"/>
        <v>8</v>
      </c>
      <c r="Z1308" s="14">
        <f t="shared" si="174"/>
        <v>20073.2</v>
      </c>
      <c r="AA1308" s="7">
        <f>VLOOKUP(G1308,Ma_KH!$A:$R,14,0)</f>
        <v>60</v>
      </c>
      <c r="AD1308" s="7" t="str">
        <f>IFERROR(VLOOKUP(J1308,'Chuyển Mã'!$B$3:$C$9,2,0),"")</f>
        <v>Tỉnh</v>
      </c>
      <c r="AE1308" s="7" t="str">
        <f t="shared" si="167"/>
        <v>Giò Tai Lưỡi Xào 250</v>
      </c>
      <c r="AF1308" s="7">
        <f t="shared" si="168"/>
        <v>5</v>
      </c>
    </row>
    <row r="1309" spans="1:32" x14ac:dyDescent="0.25">
      <c r="A1309" s="11">
        <v>45905</v>
      </c>
      <c r="B1309" s="25">
        <v>4176386315</v>
      </c>
      <c r="C1309" s="12" t="s">
        <v>7214</v>
      </c>
      <c r="D1309" s="16">
        <f t="shared" si="169"/>
        <v>45905</v>
      </c>
      <c r="G1309" s="13" t="s">
        <v>7290</v>
      </c>
      <c r="I1309" s="13" t="s">
        <v>7665</v>
      </c>
      <c r="J1309" s="13" t="s">
        <v>1796</v>
      </c>
      <c r="K1309" s="13" t="s">
        <v>51</v>
      </c>
      <c r="L1309" s="25" t="str">
        <f>VLOOKUP($K1309,TONG_SL!$A:$D,2,0)</f>
        <v>Mọc Nấm Hương 250g</v>
      </c>
      <c r="N1309" s="25" t="str">
        <f t="shared" si="170"/>
        <v>K-C6</v>
      </c>
      <c r="Q1309" s="25" t="str">
        <f>VLOOKUP(K1309,TONG_SL!$A:$D,3,0)</f>
        <v>Túi</v>
      </c>
      <c r="R1309" s="54">
        <v>5</v>
      </c>
      <c r="T1309" s="1">
        <f>VLOOKUP(VLOOKUP(G1309,Ma_KH!$A:$R,18,0)&amp;K1309,Gia_MB!$A:$F,6,0)</f>
        <v>46000</v>
      </c>
      <c r="U1309" s="14">
        <f t="shared" si="172"/>
        <v>230000</v>
      </c>
      <c r="W1309" s="64">
        <f t="shared" si="171"/>
        <v>0</v>
      </c>
      <c r="X1309" s="3" t="str">
        <f t="shared" si="173"/>
        <v>8</v>
      </c>
      <c r="Z1309" s="14">
        <f t="shared" si="174"/>
        <v>18400</v>
      </c>
      <c r="AA1309" s="7">
        <f>VLOOKUP(G1309,Ma_KH!$A:$R,14,0)</f>
        <v>60</v>
      </c>
      <c r="AD1309" s="7" t="str">
        <f>IFERROR(VLOOKUP(J1309,'Chuyển Mã'!$B$3:$C$9,2,0),"")</f>
        <v>Tỉnh</v>
      </c>
      <c r="AE1309" s="7" t="str">
        <f t="shared" si="167"/>
        <v>Mọc Nấm Hương 250g</v>
      </c>
      <c r="AF1309" s="7">
        <f t="shared" si="168"/>
        <v>5</v>
      </c>
    </row>
    <row r="1310" spans="1:32" x14ac:dyDescent="0.25">
      <c r="A1310" s="11">
        <v>45905</v>
      </c>
      <c r="B1310" s="25">
        <v>4176386315</v>
      </c>
      <c r="C1310" s="12" t="s">
        <v>7214</v>
      </c>
      <c r="D1310" s="16">
        <f t="shared" si="169"/>
        <v>45905</v>
      </c>
      <c r="G1310" s="13" t="s">
        <v>7290</v>
      </c>
      <c r="I1310" s="13" t="s">
        <v>7665</v>
      </c>
      <c r="J1310" s="13" t="s">
        <v>1796</v>
      </c>
      <c r="K1310" s="13" t="s">
        <v>27</v>
      </c>
      <c r="L1310" s="25" t="str">
        <f>VLOOKUP($K1310,TONG_SL!$A:$D,2,0)</f>
        <v>Chân giò heo muối 300g</v>
      </c>
      <c r="N1310" s="25" t="str">
        <f t="shared" si="170"/>
        <v>K-C6</v>
      </c>
      <c r="Q1310" s="25" t="str">
        <f>VLOOKUP(K1310,TONG_SL!$A:$D,3,0)</f>
        <v>Túi</v>
      </c>
      <c r="R1310" s="54">
        <v>10</v>
      </c>
      <c r="T1310" s="1">
        <f>VLOOKUP(VLOOKUP(G1310,Ma_KH!$A:$R,18,0)&amp;K1310,Gia_MB!$A:$F,6,0)</f>
        <v>73431</v>
      </c>
      <c r="U1310" s="14">
        <f t="shared" si="172"/>
        <v>734310</v>
      </c>
      <c r="W1310" s="64">
        <f t="shared" si="171"/>
        <v>0</v>
      </c>
      <c r="X1310" s="3" t="str">
        <f t="shared" si="173"/>
        <v>8</v>
      </c>
      <c r="Z1310" s="14">
        <f t="shared" si="174"/>
        <v>58744.800000000003</v>
      </c>
      <c r="AA1310" s="7">
        <f>VLOOKUP(G1310,Ma_KH!$A:$R,14,0)</f>
        <v>60</v>
      </c>
      <c r="AD1310" s="7" t="str">
        <f>IFERROR(VLOOKUP(J1310,'Chuyển Mã'!$B$3:$C$9,2,0),"")</f>
        <v>Tỉnh</v>
      </c>
      <c r="AE1310" s="7" t="str">
        <f t="shared" si="167"/>
        <v>Chân giò heo muối 300g</v>
      </c>
      <c r="AF1310" s="7">
        <f t="shared" si="168"/>
        <v>10</v>
      </c>
    </row>
    <row r="1311" spans="1:32" x14ac:dyDescent="0.25">
      <c r="A1311" s="11">
        <v>45905</v>
      </c>
      <c r="B1311" s="25">
        <v>4176386315</v>
      </c>
      <c r="C1311" s="12" t="s">
        <v>7214</v>
      </c>
      <c r="D1311" s="16">
        <f t="shared" si="169"/>
        <v>45905</v>
      </c>
      <c r="G1311" s="13" t="s">
        <v>7290</v>
      </c>
      <c r="I1311" s="13" t="s">
        <v>7665</v>
      </c>
      <c r="J1311" s="13" t="s">
        <v>1796</v>
      </c>
      <c r="K1311" s="13" t="s">
        <v>30</v>
      </c>
      <c r="L1311" s="25" t="str">
        <f>VLOOKUP($K1311,TONG_SL!$A:$D,2,0)</f>
        <v>Gà muối 500g</v>
      </c>
      <c r="N1311" s="25" t="str">
        <f t="shared" si="170"/>
        <v>K-C6</v>
      </c>
      <c r="Q1311" s="25" t="str">
        <f>VLOOKUP(K1311,TONG_SL!$A:$D,3,0)</f>
        <v>Túi</v>
      </c>
      <c r="R1311" s="54">
        <v>35</v>
      </c>
      <c r="T1311" s="1">
        <f>VLOOKUP(VLOOKUP(G1311,Ma_KH!$A:$R,18,0)&amp;K1311,Gia_MB!$A:$F,6,0)</f>
        <v>111058</v>
      </c>
      <c r="U1311" s="14">
        <f t="shared" si="172"/>
        <v>3887030</v>
      </c>
      <c r="W1311" s="64">
        <f t="shared" si="171"/>
        <v>0</v>
      </c>
      <c r="X1311" s="3" t="str">
        <f t="shared" si="173"/>
        <v>8</v>
      </c>
      <c r="Z1311" s="14">
        <f t="shared" si="174"/>
        <v>310962.40000000002</v>
      </c>
      <c r="AA1311" s="7">
        <f>VLOOKUP(G1311,Ma_KH!$A:$R,14,0)</f>
        <v>60</v>
      </c>
      <c r="AD1311" s="7" t="str">
        <f>IFERROR(VLOOKUP(J1311,'Chuyển Mã'!$B$3:$C$9,2,0),"")</f>
        <v>Tỉnh</v>
      </c>
      <c r="AE1311" s="7" t="str">
        <f t="shared" si="167"/>
        <v>Gà muối 500g</v>
      </c>
      <c r="AF1311" s="7">
        <f t="shared" si="168"/>
        <v>35</v>
      </c>
    </row>
    <row r="1312" spans="1:32" x14ac:dyDescent="0.25">
      <c r="A1312" s="11">
        <v>45905</v>
      </c>
      <c r="B1312" s="25">
        <v>4176386315</v>
      </c>
      <c r="C1312" s="12" t="s">
        <v>7214</v>
      </c>
      <c r="D1312" s="16">
        <f t="shared" si="169"/>
        <v>45905</v>
      </c>
      <c r="G1312" s="13" t="s">
        <v>7290</v>
      </c>
      <c r="I1312" s="13" t="s">
        <v>7665</v>
      </c>
      <c r="J1312" s="13" t="s">
        <v>1796</v>
      </c>
      <c r="K1312" s="13" t="s">
        <v>35</v>
      </c>
      <c r="L1312" s="25" t="str">
        <f>VLOOKUP($K1312,TONG_SL!$A:$D,2,0)</f>
        <v>Tai heo muối 200g</v>
      </c>
      <c r="N1312" s="25" t="str">
        <f t="shared" si="170"/>
        <v>K-C6</v>
      </c>
      <c r="Q1312" s="25" t="str">
        <f>VLOOKUP(K1312,TONG_SL!$A:$D,3,0)</f>
        <v>Túi</v>
      </c>
      <c r="R1312" s="54">
        <v>3</v>
      </c>
      <c r="T1312" s="1">
        <f>VLOOKUP(VLOOKUP(G1312,Ma_KH!$A:$R,18,0)&amp;K1312,Gia_MB!$A:$F,6,0)</f>
        <v>55595</v>
      </c>
      <c r="U1312" s="14">
        <f t="shared" si="172"/>
        <v>166785</v>
      </c>
      <c r="W1312" s="64">
        <f t="shared" si="171"/>
        <v>0</v>
      </c>
      <c r="X1312" s="3" t="str">
        <f t="shared" si="173"/>
        <v>8</v>
      </c>
      <c r="Z1312" s="14">
        <f t="shared" si="174"/>
        <v>13342.800000000001</v>
      </c>
      <c r="AA1312" s="7">
        <f>VLOOKUP(G1312,Ma_KH!$A:$R,14,0)</f>
        <v>60</v>
      </c>
      <c r="AD1312" s="7" t="str">
        <f>IFERROR(VLOOKUP(J1312,'Chuyển Mã'!$B$3:$C$9,2,0),"")</f>
        <v>Tỉnh</v>
      </c>
      <c r="AE1312" s="7" t="str">
        <f t="shared" si="167"/>
        <v>Tai heo muối 200g</v>
      </c>
      <c r="AF1312" s="7">
        <f t="shared" si="168"/>
        <v>3</v>
      </c>
    </row>
    <row r="1313" spans="1:32" x14ac:dyDescent="0.25">
      <c r="A1313" s="11">
        <v>45905</v>
      </c>
      <c r="B1313" s="25">
        <v>4176099529</v>
      </c>
      <c r="C1313" s="12" t="s">
        <v>7214</v>
      </c>
      <c r="D1313" s="16">
        <f t="shared" si="169"/>
        <v>45905</v>
      </c>
      <c r="G1313" s="13" t="s">
        <v>7309</v>
      </c>
      <c r="I1313" s="13" t="s">
        <v>7666</v>
      </c>
      <c r="J1313" s="13" t="s">
        <v>1796</v>
      </c>
      <c r="K1313" s="13" t="s">
        <v>30</v>
      </c>
      <c r="L1313" s="25" t="str">
        <f>VLOOKUP($K1313,TONG_SL!$A:$D,2,0)</f>
        <v>Gà muối 500g</v>
      </c>
      <c r="N1313" s="25" t="str">
        <f t="shared" si="170"/>
        <v>K-C6</v>
      </c>
      <c r="Q1313" s="25" t="str">
        <f>VLOOKUP(K1313,TONG_SL!$A:$D,3,0)</f>
        <v>Túi</v>
      </c>
      <c r="R1313" s="54">
        <v>20</v>
      </c>
      <c r="T1313" s="1">
        <f>VLOOKUP(VLOOKUP(G1313,Ma_KH!$A:$R,18,0)&amp;K1313,Gia_MB!$A:$F,6,0)</f>
        <v>111058</v>
      </c>
      <c r="U1313" s="14">
        <f t="shared" si="172"/>
        <v>2221160</v>
      </c>
      <c r="W1313" s="64">
        <f t="shared" si="171"/>
        <v>0</v>
      </c>
      <c r="X1313" s="3" t="str">
        <f t="shared" si="173"/>
        <v>8</v>
      </c>
      <c r="Z1313" s="14">
        <f t="shared" si="174"/>
        <v>177692.80000000002</v>
      </c>
      <c r="AA1313" s="7">
        <f>VLOOKUP(G1313,Ma_KH!$A:$R,14,0)</f>
        <v>60</v>
      </c>
      <c r="AD1313" s="7" t="str">
        <f>IFERROR(VLOOKUP(J1313,'Chuyển Mã'!$B$3:$C$9,2,0),"")</f>
        <v>Tỉnh</v>
      </c>
      <c r="AE1313" s="7" t="str">
        <f t="shared" si="167"/>
        <v>Gà muối 500g</v>
      </c>
      <c r="AF1313" s="7">
        <f t="shared" si="168"/>
        <v>20</v>
      </c>
    </row>
    <row r="1314" spans="1:32" x14ac:dyDescent="0.25">
      <c r="A1314" s="11">
        <v>45905</v>
      </c>
      <c r="B1314" s="25">
        <v>4176099529</v>
      </c>
      <c r="C1314" s="12" t="s">
        <v>7214</v>
      </c>
      <c r="D1314" s="16">
        <f t="shared" si="169"/>
        <v>45905</v>
      </c>
      <c r="G1314" s="13" t="s">
        <v>7309</v>
      </c>
      <c r="I1314" s="13" t="s">
        <v>7666</v>
      </c>
      <c r="J1314" s="13" t="s">
        <v>1796</v>
      </c>
      <c r="K1314" s="13" t="s">
        <v>27</v>
      </c>
      <c r="L1314" s="25" t="str">
        <f>VLOOKUP($K1314,TONG_SL!$A:$D,2,0)</f>
        <v>Chân giò heo muối 300g</v>
      </c>
      <c r="N1314" s="25" t="str">
        <f t="shared" si="170"/>
        <v>K-C6</v>
      </c>
      <c r="Q1314" s="25" t="str">
        <f>VLOOKUP(K1314,TONG_SL!$A:$D,3,0)</f>
        <v>Túi</v>
      </c>
      <c r="R1314" s="54">
        <v>20</v>
      </c>
      <c r="T1314" s="1">
        <f>VLOOKUP(VLOOKUP(G1314,Ma_KH!$A:$R,18,0)&amp;K1314,Gia_MB!$A:$F,6,0)</f>
        <v>73431</v>
      </c>
      <c r="U1314" s="14">
        <f t="shared" si="172"/>
        <v>1468620</v>
      </c>
      <c r="W1314" s="64">
        <f t="shared" si="171"/>
        <v>0</v>
      </c>
      <c r="X1314" s="3" t="str">
        <f t="shared" si="173"/>
        <v>8</v>
      </c>
      <c r="Z1314" s="14">
        <f t="shared" si="174"/>
        <v>117489.60000000001</v>
      </c>
      <c r="AA1314" s="7">
        <f>VLOOKUP(G1314,Ma_KH!$A:$R,14,0)</f>
        <v>60</v>
      </c>
      <c r="AD1314" s="7" t="str">
        <f>IFERROR(VLOOKUP(J1314,'Chuyển Mã'!$B$3:$C$9,2,0),"")</f>
        <v>Tỉnh</v>
      </c>
      <c r="AE1314" s="7" t="str">
        <f t="shared" si="167"/>
        <v>Chân giò heo muối 300g</v>
      </c>
      <c r="AF1314" s="7">
        <f t="shared" si="168"/>
        <v>20</v>
      </c>
    </row>
    <row r="1315" spans="1:32" x14ac:dyDescent="0.25">
      <c r="A1315" s="11">
        <v>45905</v>
      </c>
      <c r="B1315" s="25">
        <v>4176099529</v>
      </c>
      <c r="C1315" s="12" t="s">
        <v>7214</v>
      </c>
      <c r="D1315" s="16">
        <f t="shared" si="169"/>
        <v>45905</v>
      </c>
      <c r="G1315" s="13" t="s">
        <v>7309</v>
      </c>
      <c r="I1315" s="13" t="s">
        <v>7666</v>
      </c>
      <c r="J1315" s="13" t="s">
        <v>1796</v>
      </c>
      <c r="K1315" s="13" t="s">
        <v>49</v>
      </c>
      <c r="L1315" s="25" t="str">
        <f>VLOOKUP($K1315,TONG_SL!$A:$D,2,0)</f>
        <v>Giò sụn gà 250g</v>
      </c>
      <c r="N1315" s="25" t="str">
        <f t="shared" si="170"/>
        <v>K-C6</v>
      </c>
      <c r="Q1315" s="25" t="str">
        <f>VLOOKUP(K1315,TONG_SL!$A:$D,3,0)</f>
        <v>Túi</v>
      </c>
      <c r="R1315" s="54">
        <v>10</v>
      </c>
      <c r="T1315" s="1">
        <f>VLOOKUP(VLOOKUP(G1315,Ma_KH!$A:$R,18,0)&amp;K1315,Gia_MB!$A:$F,6,0)</f>
        <v>50400</v>
      </c>
      <c r="U1315" s="14">
        <f t="shared" si="172"/>
        <v>504000</v>
      </c>
      <c r="W1315" s="64">
        <f t="shared" si="171"/>
        <v>0</v>
      </c>
      <c r="X1315" s="3" t="str">
        <f t="shared" si="173"/>
        <v>8</v>
      </c>
      <c r="Z1315" s="14">
        <f t="shared" si="174"/>
        <v>40320</v>
      </c>
      <c r="AA1315" s="7">
        <f>VLOOKUP(G1315,Ma_KH!$A:$R,14,0)</f>
        <v>60</v>
      </c>
      <c r="AD1315" s="7" t="str">
        <f>IFERROR(VLOOKUP(J1315,'Chuyển Mã'!$B$3:$C$9,2,0),"")</f>
        <v>Tỉnh</v>
      </c>
      <c r="AE1315" s="7" t="str">
        <f t="shared" si="167"/>
        <v>Giò sụn gà 250g</v>
      </c>
      <c r="AF1315" s="7">
        <f t="shared" si="168"/>
        <v>10</v>
      </c>
    </row>
    <row r="1316" spans="1:32" x14ac:dyDescent="0.25">
      <c r="A1316" s="11">
        <v>45905</v>
      </c>
      <c r="B1316" s="25">
        <v>4176097626</v>
      </c>
      <c r="C1316" s="12" t="s">
        <v>7214</v>
      </c>
      <c r="D1316" s="16">
        <f t="shared" si="169"/>
        <v>45905</v>
      </c>
      <c r="G1316" s="13" t="s">
        <v>7309</v>
      </c>
      <c r="I1316" s="13" t="s">
        <v>7667</v>
      </c>
      <c r="J1316" s="13" t="s">
        <v>1796</v>
      </c>
      <c r="K1316" s="13" t="s">
        <v>30</v>
      </c>
      <c r="L1316" s="25" t="str">
        <f>VLOOKUP($K1316,TONG_SL!$A:$D,2,0)</f>
        <v>Gà muối 500g</v>
      </c>
      <c r="N1316" s="25" t="str">
        <f t="shared" si="170"/>
        <v>K-C6</v>
      </c>
      <c r="Q1316" s="25" t="str">
        <f>VLOOKUP(K1316,TONG_SL!$A:$D,3,0)</f>
        <v>Túi</v>
      </c>
      <c r="R1316" s="54">
        <v>30</v>
      </c>
      <c r="T1316" s="1">
        <f>VLOOKUP(VLOOKUP(G1316,Ma_KH!$A:$R,18,0)&amp;K1316,Gia_MB!$A:$F,6,0)</f>
        <v>111058</v>
      </c>
      <c r="U1316" s="14">
        <f t="shared" si="172"/>
        <v>3331740</v>
      </c>
      <c r="W1316" s="64">
        <f t="shared" si="171"/>
        <v>0</v>
      </c>
      <c r="X1316" s="3" t="str">
        <f t="shared" si="173"/>
        <v>8</v>
      </c>
      <c r="Z1316" s="14">
        <f t="shared" si="174"/>
        <v>266539.2</v>
      </c>
      <c r="AA1316" s="7">
        <f>VLOOKUP(G1316,Ma_KH!$A:$R,14,0)</f>
        <v>60</v>
      </c>
      <c r="AD1316" s="7" t="str">
        <f>IFERROR(VLOOKUP(J1316,'Chuyển Mã'!$B$3:$C$9,2,0),"")</f>
        <v>Tỉnh</v>
      </c>
      <c r="AE1316" s="7" t="str">
        <f t="shared" si="167"/>
        <v>Gà muối 500g</v>
      </c>
      <c r="AF1316" s="7">
        <f t="shared" si="168"/>
        <v>30</v>
      </c>
    </row>
    <row r="1317" spans="1:32" x14ac:dyDescent="0.25">
      <c r="A1317" s="11">
        <v>45905</v>
      </c>
      <c r="B1317" s="25">
        <v>4176562937</v>
      </c>
      <c r="C1317" s="12" t="s">
        <v>7214</v>
      </c>
      <c r="D1317" s="16">
        <f t="shared" si="169"/>
        <v>45905</v>
      </c>
      <c r="G1317" s="13" t="s">
        <v>7332</v>
      </c>
      <c r="I1317" s="13" t="s">
        <v>7668</v>
      </c>
      <c r="J1317" s="13" t="s">
        <v>1796</v>
      </c>
      <c r="K1317" s="13" t="s">
        <v>27</v>
      </c>
      <c r="L1317" s="25" t="str">
        <f>VLOOKUP($K1317,TONG_SL!$A:$D,2,0)</f>
        <v>Chân giò heo muối 300g</v>
      </c>
      <c r="N1317" s="25" t="str">
        <f t="shared" si="170"/>
        <v>K-C6</v>
      </c>
      <c r="Q1317" s="25" t="str">
        <f>VLOOKUP(K1317,TONG_SL!$A:$D,3,0)</f>
        <v>Túi</v>
      </c>
      <c r="R1317" s="54">
        <v>20</v>
      </c>
      <c r="T1317" s="1">
        <f>VLOOKUP(VLOOKUP(G1317,Ma_KH!$A:$R,18,0)&amp;K1317,Gia_MB!$A:$F,6,0)</f>
        <v>73431</v>
      </c>
      <c r="U1317" s="14">
        <f t="shared" si="172"/>
        <v>1468620</v>
      </c>
      <c r="W1317" s="64">
        <f t="shared" si="171"/>
        <v>0</v>
      </c>
      <c r="X1317" s="3" t="str">
        <f t="shared" si="173"/>
        <v>8</v>
      </c>
      <c r="Z1317" s="14">
        <f t="shared" si="174"/>
        <v>117489.60000000001</v>
      </c>
      <c r="AA1317" s="7">
        <f>VLOOKUP(G1317,Ma_KH!$A:$R,14,0)</f>
        <v>60</v>
      </c>
      <c r="AD1317" s="7" t="str">
        <f>IFERROR(VLOOKUP(J1317,'Chuyển Mã'!$B$3:$C$9,2,0),"")</f>
        <v>Tỉnh</v>
      </c>
      <c r="AE1317" s="7" t="str">
        <f t="shared" si="167"/>
        <v>Chân giò heo muối 300g</v>
      </c>
      <c r="AF1317" s="7">
        <f t="shared" si="168"/>
        <v>20</v>
      </c>
    </row>
    <row r="1318" spans="1:32" x14ac:dyDescent="0.25">
      <c r="A1318" s="11">
        <v>45905</v>
      </c>
      <c r="B1318" s="25">
        <v>4176562937</v>
      </c>
      <c r="C1318" s="12" t="s">
        <v>7214</v>
      </c>
      <c r="D1318" s="16">
        <f t="shared" si="169"/>
        <v>45905</v>
      </c>
      <c r="G1318" s="13" t="s">
        <v>7332</v>
      </c>
      <c r="I1318" s="13" t="s">
        <v>7668</v>
      </c>
      <c r="J1318" s="13" t="s">
        <v>1796</v>
      </c>
      <c r="K1318" s="13" t="s">
        <v>30</v>
      </c>
      <c r="L1318" s="25" t="str">
        <f>VLOOKUP($K1318,TONG_SL!$A:$D,2,0)</f>
        <v>Gà muối 500g</v>
      </c>
      <c r="N1318" s="25" t="str">
        <f t="shared" si="170"/>
        <v>K-C6</v>
      </c>
      <c r="Q1318" s="25" t="str">
        <f>VLOOKUP(K1318,TONG_SL!$A:$D,3,0)</f>
        <v>Túi</v>
      </c>
      <c r="R1318" s="54">
        <v>5</v>
      </c>
      <c r="T1318" s="1">
        <f>VLOOKUP(VLOOKUP(G1318,Ma_KH!$A:$R,18,0)&amp;K1318,Gia_MB!$A:$F,6,0)</f>
        <v>111058</v>
      </c>
      <c r="U1318" s="14">
        <f t="shared" si="172"/>
        <v>555290</v>
      </c>
      <c r="W1318" s="64">
        <f t="shared" si="171"/>
        <v>0</v>
      </c>
      <c r="X1318" s="3" t="str">
        <f t="shared" si="173"/>
        <v>8</v>
      </c>
      <c r="Z1318" s="14">
        <f t="shared" si="174"/>
        <v>44423.200000000004</v>
      </c>
      <c r="AA1318" s="7">
        <f>VLOOKUP(G1318,Ma_KH!$A:$R,14,0)</f>
        <v>60</v>
      </c>
      <c r="AD1318" s="7" t="str">
        <f>IFERROR(VLOOKUP(J1318,'Chuyển Mã'!$B$3:$C$9,2,0),"")</f>
        <v>Tỉnh</v>
      </c>
      <c r="AE1318" s="7" t="str">
        <f t="shared" si="167"/>
        <v>Gà muối 500g</v>
      </c>
      <c r="AF1318" s="7">
        <f t="shared" si="168"/>
        <v>5</v>
      </c>
    </row>
    <row r="1319" spans="1:32" x14ac:dyDescent="0.25">
      <c r="A1319" s="11">
        <v>45905</v>
      </c>
      <c r="B1319" s="25">
        <v>4176562937</v>
      </c>
      <c r="C1319" s="12" t="s">
        <v>7214</v>
      </c>
      <c r="D1319" s="16">
        <f t="shared" si="169"/>
        <v>45905</v>
      </c>
      <c r="G1319" s="13" t="s">
        <v>7332</v>
      </c>
      <c r="I1319" s="13" t="s">
        <v>7668</v>
      </c>
      <c r="J1319" s="13" t="s">
        <v>1796</v>
      </c>
      <c r="K1319" s="13" t="s">
        <v>51</v>
      </c>
      <c r="L1319" s="25" t="str">
        <f>VLOOKUP($K1319,TONG_SL!$A:$D,2,0)</f>
        <v>Mọc Nấm Hương 250g</v>
      </c>
      <c r="N1319" s="25" t="str">
        <f t="shared" si="170"/>
        <v>K-C6</v>
      </c>
      <c r="Q1319" s="25" t="str">
        <f>VLOOKUP(K1319,TONG_SL!$A:$D,3,0)</f>
        <v>Túi</v>
      </c>
      <c r="R1319" s="54">
        <v>5</v>
      </c>
      <c r="T1319" s="1">
        <f>VLOOKUP(VLOOKUP(G1319,Ma_KH!$A:$R,18,0)&amp;K1319,Gia_MB!$A:$F,6,0)</f>
        <v>46000</v>
      </c>
      <c r="U1319" s="14">
        <f t="shared" si="172"/>
        <v>230000</v>
      </c>
      <c r="W1319" s="64">
        <f t="shared" si="171"/>
        <v>0</v>
      </c>
      <c r="X1319" s="3" t="str">
        <f t="shared" si="173"/>
        <v>8</v>
      </c>
      <c r="Z1319" s="14">
        <f t="shared" si="174"/>
        <v>18400</v>
      </c>
      <c r="AA1319" s="7">
        <f>VLOOKUP(G1319,Ma_KH!$A:$R,14,0)</f>
        <v>60</v>
      </c>
      <c r="AD1319" s="7" t="str">
        <f>IFERROR(VLOOKUP(J1319,'Chuyển Mã'!$B$3:$C$9,2,0),"")</f>
        <v>Tỉnh</v>
      </c>
      <c r="AE1319" s="7" t="str">
        <f t="shared" si="167"/>
        <v>Mọc Nấm Hương 250g</v>
      </c>
      <c r="AF1319" s="7">
        <f t="shared" si="168"/>
        <v>5</v>
      </c>
    </row>
    <row r="1320" spans="1:32" x14ac:dyDescent="0.25">
      <c r="A1320" s="11">
        <v>45905</v>
      </c>
      <c r="B1320" s="25">
        <v>4176113487</v>
      </c>
      <c r="C1320" s="12" t="s">
        <v>7214</v>
      </c>
      <c r="D1320" s="16">
        <f t="shared" si="169"/>
        <v>45905</v>
      </c>
      <c r="G1320" s="13" t="s">
        <v>7332</v>
      </c>
      <c r="I1320" s="13" t="s">
        <v>7669</v>
      </c>
      <c r="J1320" s="13" t="s">
        <v>1796</v>
      </c>
      <c r="K1320" s="13" t="s">
        <v>30</v>
      </c>
      <c r="L1320" s="25" t="str">
        <f>VLOOKUP($K1320,TONG_SL!$A:$D,2,0)</f>
        <v>Gà muối 500g</v>
      </c>
      <c r="N1320" s="25" t="str">
        <f t="shared" si="170"/>
        <v>K-C6</v>
      </c>
      <c r="Q1320" s="25" t="str">
        <f>VLOOKUP(K1320,TONG_SL!$A:$D,3,0)</f>
        <v>Túi</v>
      </c>
      <c r="R1320" s="54">
        <v>3</v>
      </c>
      <c r="T1320" s="1">
        <f>VLOOKUP(VLOOKUP(G1320,Ma_KH!$A:$R,18,0)&amp;K1320,Gia_MB!$A:$F,6,0)</f>
        <v>111058</v>
      </c>
      <c r="U1320" s="14">
        <f t="shared" si="172"/>
        <v>333174</v>
      </c>
      <c r="W1320" s="64">
        <f t="shared" si="171"/>
        <v>0</v>
      </c>
      <c r="X1320" s="3" t="str">
        <f t="shared" si="173"/>
        <v>8</v>
      </c>
      <c r="Z1320" s="14">
        <f t="shared" si="174"/>
        <v>26653.920000000002</v>
      </c>
      <c r="AA1320" s="7">
        <f>VLOOKUP(G1320,Ma_KH!$A:$R,14,0)</f>
        <v>60</v>
      </c>
      <c r="AD1320" s="7" t="str">
        <f>IFERROR(VLOOKUP(J1320,'Chuyển Mã'!$B$3:$C$9,2,0),"")</f>
        <v>Tỉnh</v>
      </c>
      <c r="AE1320" s="7" t="str">
        <f t="shared" si="167"/>
        <v>Gà muối 500g</v>
      </c>
      <c r="AF1320" s="7">
        <f t="shared" si="168"/>
        <v>3</v>
      </c>
    </row>
    <row r="1321" spans="1:32" x14ac:dyDescent="0.25">
      <c r="A1321" s="11">
        <v>45905</v>
      </c>
      <c r="B1321" s="25">
        <v>4176113487</v>
      </c>
      <c r="C1321" s="12" t="s">
        <v>7214</v>
      </c>
      <c r="D1321" s="16">
        <f t="shared" si="169"/>
        <v>45905</v>
      </c>
      <c r="G1321" s="13" t="s">
        <v>7332</v>
      </c>
      <c r="I1321" s="13" t="s">
        <v>7669</v>
      </c>
      <c r="J1321" s="13" t="s">
        <v>1796</v>
      </c>
      <c r="K1321" s="13" t="s">
        <v>27</v>
      </c>
      <c r="L1321" s="25" t="str">
        <f>VLOOKUP($K1321,TONG_SL!$A:$D,2,0)</f>
        <v>Chân giò heo muối 300g</v>
      </c>
      <c r="N1321" s="25" t="str">
        <f t="shared" si="170"/>
        <v>K-C6</v>
      </c>
      <c r="Q1321" s="25" t="str">
        <f>VLOOKUP(K1321,TONG_SL!$A:$D,3,0)</f>
        <v>Túi</v>
      </c>
      <c r="R1321" s="54">
        <v>12</v>
      </c>
      <c r="T1321" s="1">
        <f>VLOOKUP(VLOOKUP(G1321,Ma_KH!$A:$R,18,0)&amp;K1321,Gia_MB!$A:$F,6,0)</f>
        <v>73431</v>
      </c>
      <c r="U1321" s="14">
        <f t="shared" si="172"/>
        <v>881172</v>
      </c>
      <c r="W1321" s="64">
        <f t="shared" si="171"/>
        <v>0</v>
      </c>
      <c r="X1321" s="3" t="str">
        <f t="shared" si="173"/>
        <v>8</v>
      </c>
      <c r="Z1321" s="14">
        <f t="shared" si="174"/>
        <v>70493.759999999995</v>
      </c>
      <c r="AA1321" s="7">
        <f>VLOOKUP(G1321,Ma_KH!$A:$R,14,0)</f>
        <v>60</v>
      </c>
      <c r="AD1321" s="7" t="str">
        <f>IFERROR(VLOOKUP(J1321,'Chuyển Mã'!$B$3:$C$9,2,0),"")</f>
        <v>Tỉnh</v>
      </c>
      <c r="AE1321" s="7" t="str">
        <f t="shared" si="167"/>
        <v>Chân giò heo muối 300g</v>
      </c>
      <c r="AF1321" s="7">
        <f t="shared" si="168"/>
        <v>12</v>
      </c>
    </row>
    <row r="1322" spans="1:32" x14ac:dyDescent="0.25">
      <c r="A1322" s="11">
        <v>45905</v>
      </c>
      <c r="B1322" s="25">
        <v>4176511047</v>
      </c>
      <c r="C1322" s="12" t="s">
        <v>7214</v>
      </c>
      <c r="D1322" s="16">
        <f t="shared" si="169"/>
        <v>45905</v>
      </c>
      <c r="G1322" s="13" t="s">
        <v>7332</v>
      </c>
      <c r="I1322" s="13" t="s">
        <v>7670</v>
      </c>
      <c r="J1322" s="13" t="s">
        <v>1796</v>
      </c>
      <c r="K1322" s="13" t="s">
        <v>30</v>
      </c>
      <c r="L1322" s="25" t="str">
        <f>VLOOKUP($K1322,TONG_SL!$A:$D,2,0)</f>
        <v>Gà muối 500g</v>
      </c>
      <c r="N1322" s="25" t="str">
        <f t="shared" si="170"/>
        <v>K-C6</v>
      </c>
      <c r="Q1322" s="25" t="str">
        <f>VLOOKUP(K1322,TONG_SL!$A:$D,3,0)</f>
        <v>Túi</v>
      </c>
      <c r="R1322" s="54">
        <v>3</v>
      </c>
      <c r="T1322" s="1">
        <f>VLOOKUP(VLOOKUP(G1322,Ma_KH!$A:$R,18,0)&amp;K1322,Gia_MB!$A:$F,6,0)</f>
        <v>111058</v>
      </c>
      <c r="U1322" s="14">
        <f t="shared" si="172"/>
        <v>333174</v>
      </c>
      <c r="W1322" s="64">
        <f t="shared" si="171"/>
        <v>0</v>
      </c>
      <c r="X1322" s="3" t="str">
        <f t="shared" si="173"/>
        <v>8</v>
      </c>
      <c r="Z1322" s="14">
        <f t="shared" si="174"/>
        <v>26653.920000000002</v>
      </c>
      <c r="AA1322" s="7">
        <f>VLOOKUP(G1322,Ma_KH!$A:$R,14,0)</f>
        <v>60</v>
      </c>
      <c r="AD1322" s="7" t="str">
        <f>IFERROR(VLOOKUP(J1322,'Chuyển Mã'!$B$3:$C$9,2,0),"")</f>
        <v>Tỉnh</v>
      </c>
      <c r="AE1322" s="7" t="str">
        <f t="shared" si="167"/>
        <v>Gà muối 500g</v>
      </c>
      <c r="AF1322" s="7">
        <f t="shared" si="168"/>
        <v>3</v>
      </c>
    </row>
    <row r="1323" spans="1:32" x14ac:dyDescent="0.25">
      <c r="A1323" s="11">
        <v>45905</v>
      </c>
      <c r="B1323" s="25">
        <v>4176511047</v>
      </c>
      <c r="C1323" s="12" t="s">
        <v>7214</v>
      </c>
      <c r="D1323" s="16">
        <f t="shared" si="169"/>
        <v>45905</v>
      </c>
      <c r="G1323" s="13" t="s">
        <v>7332</v>
      </c>
      <c r="I1323" s="13" t="s">
        <v>7670</v>
      </c>
      <c r="J1323" s="13" t="s">
        <v>1796</v>
      </c>
      <c r="K1323" s="13" t="s">
        <v>27</v>
      </c>
      <c r="L1323" s="25" t="str">
        <f>VLOOKUP($K1323,TONG_SL!$A:$D,2,0)</f>
        <v>Chân giò heo muối 300g</v>
      </c>
      <c r="N1323" s="25" t="str">
        <f t="shared" si="170"/>
        <v>K-C6</v>
      </c>
      <c r="Q1323" s="25" t="str">
        <f>VLOOKUP(K1323,TONG_SL!$A:$D,3,0)</f>
        <v>Túi</v>
      </c>
      <c r="R1323" s="54">
        <v>12</v>
      </c>
      <c r="T1323" s="1">
        <f>VLOOKUP(VLOOKUP(G1323,Ma_KH!$A:$R,18,0)&amp;K1323,Gia_MB!$A:$F,6,0)</f>
        <v>73431</v>
      </c>
      <c r="U1323" s="14">
        <f t="shared" si="172"/>
        <v>881172</v>
      </c>
      <c r="W1323" s="64">
        <f t="shared" si="171"/>
        <v>0</v>
      </c>
      <c r="X1323" s="3" t="str">
        <f t="shared" si="173"/>
        <v>8</v>
      </c>
      <c r="Z1323" s="14">
        <f t="shared" si="174"/>
        <v>70493.759999999995</v>
      </c>
      <c r="AA1323" s="7">
        <f>VLOOKUP(G1323,Ma_KH!$A:$R,14,0)</f>
        <v>60</v>
      </c>
      <c r="AD1323" s="7" t="str">
        <f>IFERROR(VLOOKUP(J1323,'Chuyển Mã'!$B$3:$C$9,2,0),"")</f>
        <v>Tỉnh</v>
      </c>
      <c r="AE1323" s="7" t="str">
        <f t="shared" si="167"/>
        <v>Chân giò heo muối 300g</v>
      </c>
      <c r="AF1323" s="7">
        <f t="shared" si="168"/>
        <v>12</v>
      </c>
    </row>
    <row r="1324" spans="1:32" x14ac:dyDescent="0.25">
      <c r="A1324" s="11">
        <v>45905</v>
      </c>
      <c r="B1324" s="25">
        <v>4176575247</v>
      </c>
      <c r="C1324" s="12" t="s">
        <v>7214</v>
      </c>
      <c r="D1324" s="16">
        <f t="shared" si="169"/>
        <v>45905</v>
      </c>
      <c r="G1324" s="13" t="s">
        <v>7321</v>
      </c>
      <c r="I1324" s="13" t="s">
        <v>7671</v>
      </c>
      <c r="J1324" s="13" t="s">
        <v>1796</v>
      </c>
      <c r="K1324" s="13" t="s">
        <v>27</v>
      </c>
      <c r="L1324" s="25" t="str">
        <f>VLOOKUP($K1324,TONG_SL!$A:$D,2,0)</f>
        <v>Chân giò heo muối 300g</v>
      </c>
      <c r="N1324" s="25" t="str">
        <f t="shared" si="170"/>
        <v>K-C6</v>
      </c>
      <c r="Q1324" s="25" t="str">
        <f>VLOOKUP(K1324,TONG_SL!$A:$D,3,0)</f>
        <v>Túi</v>
      </c>
      <c r="R1324" s="54">
        <v>10</v>
      </c>
      <c r="T1324" s="1">
        <f>VLOOKUP(VLOOKUP(G1324,Ma_KH!$A:$R,18,0)&amp;K1324,Gia_MB!$A:$F,6,0)</f>
        <v>73431</v>
      </c>
      <c r="U1324" s="14">
        <f t="shared" si="172"/>
        <v>734310</v>
      </c>
      <c r="W1324" s="64">
        <f t="shared" si="171"/>
        <v>0</v>
      </c>
      <c r="X1324" s="3" t="str">
        <f t="shared" si="173"/>
        <v>8</v>
      </c>
      <c r="Z1324" s="14">
        <f t="shared" si="174"/>
        <v>58744.800000000003</v>
      </c>
      <c r="AA1324" s="7">
        <f>VLOOKUP(G1324,Ma_KH!$A:$R,14,0)</f>
        <v>60</v>
      </c>
      <c r="AD1324" s="7" t="str">
        <f>IFERROR(VLOOKUP(J1324,'Chuyển Mã'!$B$3:$C$9,2,0),"")</f>
        <v>Tỉnh</v>
      </c>
      <c r="AE1324" s="7" t="str">
        <f t="shared" si="167"/>
        <v>Chân giò heo muối 300g</v>
      </c>
      <c r="AF1324" s="7">
        <f t="shared" si="168"/>
        <v>10</v>
      </c>
    </row>
    <row r="1325" spans="1:32" x14ac:dyDescent="0.25">
      <c r="A1325" s="11">
        <v>45905</v>
      </c>
      <c r="B1325" s="25">
        <v>4176575247</v>
      </c>
      <c r="C1325" s="12" t="s">
        <v>7214</v>
      </c>
      <c r="D1325" s="16">
        <f t="shared" si="169"/>
        <v>45905</v>
      </c>
      <c r="G1325" s="13" t="s">
        <v>7321</v>
      </c>
      <c r="I1325" s="13" t="s">
        <v>7671</v>
      </c>
      <c r="J1325" s="13" t="s">
        <v>1796</v>
      </c>
      <c r="K1325" s="13" t="s">
        <v>30</v>
      </c>
      <c r="L1325" s="25" t="str">
        <f>VLOOKUP($K1325,TONG_SL!$A:$D,2,0)</f>
        <v>Gà muối 500g</v>
      </c>
      <c r="N1325" s="25" t="str">
        <f t="shared" si="170"/>
        <v>K-C6</v>
      </c>
      <c r="Q1325" s="25" t="str">
        <f>VLOOKUP(K1325,TONG_SL!$A:$D,3,0)</f>
        <v>Túi</v>
      </c>
      <c r="R1325" s="54">
        <v>10</v>
      </c>
      <c r="T1325" s="1">
        <f>VLOOKUP(VLOOKUP(G1325,Ma_KH!$A:$R,18,0)&amp;K1325,Gia_MB!$A:$F,6,0)</f>
        <v>111058</v>
      </c>
      <c r="U1325" s="14">
        <f t="shared" si="172"/>
        <v>1110580</v>
      </c>
      <c r="W1325" s="64">
        <f t="shared" si="171"/>
        <v>0</v>
      </c>
      <c r="X1325" s="3" t="str">
        <f t="shared" si="173"/>
        <v>8</v>
      </c>
      <c r="Z1325" s="14">
        <f t="shared" si="174"/>
        <v>88846.400000000009</v>
      </c>
      <c r="AA1325" s="7">
        <f>VLOOKUP(G1325,Ma_KH!$A:$R,14,0)</f>
        <v>60</v>
      </c>
      <c r="AD1325" s="7" t="str">
        <f>IFERROR(VLOOKUP(J1325,'Chuyển Mã'!$B$3:$C$9,2,0),"")</f>
        <v>Tỉnh</v>
      </c>
      <c r="AE1325" s="7" t="str">
        <f t="shared" si="167"/>
        <v>Gà muối 500g</v>
      </c>
      <c r="AF1325" s="7">
        <f t="shared" si="168"/>
        <v>10</v>
      </c>
    </row>
    <row r="1326" spans="1:32" x14ac:dyDescent="0.25">
      <c r="A1326" s="11">
        <v>45905</v>
      </c>
      <c r="B1326" s="25">
        <v>4176575247</v>
      </c>
      <c r="C1326" s="12" t="s">
        <v>7214</v>
      </c>
      <c r="D1326" s="16">
        <f t="shared" si="169"/>
        <v>45905</v>
      </c>
      <c r="G1326" s="13" t="s">
        <v>7321</v>
      </c>
      <c r="I1326" s="13" t="s">
        <v>7671</v>
      </c>
      <c r="J1326" s="13" t="s">
        <v>1796</v>
      </c>
      <c r="K1326" s="13" t="s">
        <v>32</v>
      </c>
      <c r="L1326" s="25" t="str">
        <f>VLOOKUP($K1326,TONG_SL!$A:$D,2,0)</f>
        <v>Giò Tai Lưỡi Xào 250</v>
      </c>
      <c r="N1326" s="25" t="str">
        <f t="shared" si="170"/>
        <v>K-C6</v>
      </c>
      <c r="Q1326" s="25" t="str">
        <f>VLOOKUP(K1326,TONG_SL!$A:$D,3,0)</f>
        <v>Túi</v>
      </c>
      <c r="R1326" s="54">
        <v>10</v>
      </c>
      <c r="T1326" s="1">
        <f>VLOOKUP(VLOOKUP(G1326,Ma_KH!$A:$R,18,0)&amp;K1326,Gia_MB!$A:$F,6,0)</f>
        <v>50183</v>
      </c>
      <c r="U1326" s="14">
        <f t="shared" si="172"/>
        <v>501830</v>
      </c>
      <c r="W1326" s="64">
        <f t="shared" si="171"/>
        <v>0</v>
      </c>
      <c r="X1326" s="3" t="str">
        <f t="shared" si="173"/>
        <v>8</v>
      </c>
      <c r="Z1326" s="14">
        <f t="shared" si="174"/>
        <v>40146.400000000001</v>
      </c>
      <c r="AA1326" s="7">
        <f>VLOOKUP(G1326,Ma_KH!$A:$R,14,0)</f>
        <v>60</v>
      </c>
      <c r="AD1326" s="7" t="str">
        <f>IFERROR(VLOOKUP(J1326,'Chuyển Mã'!$B$3:$C$9,2,0),"")</f>
        <v>Tỉnh</v>
      </c>
      <c r="AE1326" s="7" t="str">
        <f t="shared" si="167"/>
        <v>Giò Tai Lưỡi Xào 250</v>
      </c>
      <c r="AF1326" s="7">
        <f t="shared" si="168"/>
        <v>10</v>
      </c>
    </row>
    <row r="1327" spans="1:32" x14ac:dyDescent="0.25">
      <c r="A1327" s="11">
        <v>45905</v>
      </c>
      <c r="B1327" s="25">
        <v>4176576468</v>
      </c>
      <c r="C1327" s="12" t="s">
        <v>7214</v>
      </c>
      <c r="D1327" s="16">
        <f t="shared" si="169"/>
        <v>45905</v>
      </c>
      <c r="G1327" s="13" t="s">
        <v>7329</v>
      </c>
      <c r="I1327" s="13" t="s">
        <v>7672</v>
      </c>
      <c r="J1327" s="13" t="s">
        <v>1796</v>
      </c>
      <c r="K1327" s="13" t="s">
        <v>27</v>
      </c>
      <c r="L1327" s="25" t="str">
        <f>VLOOKUP($K1327,TONG_SL!$A:$D,2,0)</f>
        <v>Chân giò heo muối 300g</v>
      </c>
      <c r="N1327" s="25" t="str">
        <f t="shared" si="170"/>
        <v>K-C6</v>
      </c>
      <c r="Q1327" s="25" t="str">
        <f>VLOOKUP(K1327,TONG_SL!$A:$D,3,0)</f>
        <v>Túi</v>
      </c>
      <c r="R1327" s="54">
        <v>25</v>
      </c>
      <c r="T1327" s="1">
        <f>VLOOKUP(VLOOKUP(G1327,Ma_KH!$A:$R,18,0)&amp;K1327,Gia_MB!$A:$F,6,0)</f>
        <v>73431</v>
      </c>
      <c r="U1327" s="14">
        <f t="shared" si="172"/>
        <v>1835775</v>
      </c>
      <c r="W1327" s="64">
        <f t="shared" si="171"/>
        <v>0</v>
      </c>
      <c r="X1327" s="3" t="str">
        <f t="shared" si="173"/>
        <v>8</v>
      </c>
      <c r="Z1327" s="14">
        <f t="shared" si="174"/>
        <v>146862</v>
      </c>
      <c r="AA1327" s="7">
        <f>VLOOKUP(G1327,Ma_KH!$A:$R,14,0)</f>
        <v>60</v>
      </c>
      <c r="AD1327" s="7" t="str">
        <f>IFERROR(VLOOKUP(J1327,'Chuyển Mã'!$B$3:$C$9,2,0),"")</f>
        <v>Tỉnh</v>
      </c>
      <c r="AE1327" s="7" t="str">
        <f t="shared" si="167"/>
        <v>Chân giò heo muối 300g</v>
      </c>
      <c r="AF1327" s="7">
        <f t="shared" si="168"/>
        <v>25</v>
      </c>
    </row>
    <row r="1328" spans="1:32" x14ac:dyDescent="0.25">
      <c r="A1328" s="11">
        <v>45905</v>
      </c>
      <c r="B1328" s="25">
        <v>4176576468</v>
      </c>
      <c r="C1328" s="12" t="s">
        <v>7214</v>
      </c>
      <c r="D1328" s="16">
        <f t="shared" si="169"/>
        <v>45905</v>
      </c>
      <c r="G1328" s="13" t="s">
        <v>7329</v>
      </c>
      <c r="I1328" s="13" t="s">
        <v>7672</v>
      </c>
      <c r="J1328" s="13" t="s">
        <v>1796</v>
      </c>
      <c r="K1328" s="13" t="s">
        <v>32</v>
      </c>
      <c r="L1328" s="25" t="str">
        <f>VLOOKUP($K1328,TONG_SL!$A:$D,2,0)</f>
        <v>Giò Tai Lưỡi Xào 250</v>
      </c>
      <c r="N1328" s="25" t="str">
        <f t="shared" si="170"/>
        <v>K-C6</v>
      </c>
      <c r="Q1328" s="25" t="str">
        <f>VLOOKUP(K1328,TONG_SL!$A:$D,3,0)</f>
        <v>Túi</v>
      </c>
      <c r="R1328" s="54">
        <v>5</v>
      </c>
      <c r="T1328" s="1">
        <f>VLOOKUP(VLOOKUP(G1328,Ma_KH!$A:$R,18,0)&amp;K1328,Gia_MB!$A:$F,6,0)</f>
        <v>50183</v>
      </c>
      <c r="U1328" s="14">
        <f t="shared" si="172"/>
        <v>250915</v>
      </c>
      <c r="W1328" s="64">
        <f t="shared" si="171"/>
        <v>0</v>
      </c>
      <c r="X1328" s="3" t="str">
        <f t="shared" si="173"/>
        <v>8</v>
      </c>
      <c r="Z1328" s="14">
        <f t="shared" si="174"/>
        <v>20073.2</v>
      </c>
      <c r="AA1328" s="7">
        <f>VLOOKUP(G1328,Ma_KH!$A:$R,14,0)</f>
        <v>60</v>
      </c>
      <c r="AD1328" s="7" t="str">
        <f>IFERROR(VLOOKUP(J1328,'Chuyển Mã'!$B$3:$C$9,2,0),"")</f>
        <v>Tỉnh</v>
      </c>
      <c r="AE1328" s="7" t="str">
        <f t="shared" si="167"/>
        <v>Giò Tai Lưỡi Xào 250</v>
      </c>
      <c r="AF1328" s="7">
        <f t="shared" si="168"/>
        <v>5</v>
      </c>
    </row>
    <row r="1329" spans="1:32" x14ac:dyDescent="0.25">
      <c r="A1329" s="11">
        <v>45905</v>
      </c>
      <c r="B1329" s="25">
        <v>4176576162</v>
      </c>
      <c r="C1329" s="12" t="s">
        <v>7214</v>
      </c>
      <c r="D1329" s="16">
        <f t="shared" si="169"/>
        <v>45905</v>
      </c>
      <c r="G1329" s="13" t="s">
        <v>7316</v>
      </c>
      <c r="I1329" s="13" t="s">
        <v>7673</v>
      </c>
      <c r="J1329" s="13" t="s">
        <v>1796</v>
      </c>
      <c r="K1329" s="13" t="s">
        <v>35</v>
      </c>
      <c r="L1329" s="25" t="str">
        <f>VLOOKUP($K1329,TONG_SL!$A:$D,2,0)</f>
        <v>Tai heo muối 200g</v>
      </c>
      <c r="N1329" s="25" t="str">
        <f t="shared" si="170"/>
        <v>K-C6</v>
      </c>
      <c r="Q1329" s="25" t="str">
        <f>VLOOKUP(K1329,TONG_SL!$A:$D,3,0)</f>
        <v>Túi</v>
      </c>
      <c r="R1329" s="54">
        <v>10</v>
      </c>
      <c r="T1329" s="1">
        <f>VLOOKUP(VLOOKUP(G1329,Ma_KH!$A:$R,18,0)&amp;K1329,Gia_MB!$A:$F,6,0)</f>
        <v>55595</v>
      </c>
      <c r="U1329" s="14">
        <f t="shared" si="172"/>
        <v>555950</v>
      </c>
      <c r="W1329" s="64">
        <f t="shared" si="171"/>
        <v>0</v>
      </c>
      <c r="X1329" s="3" t="str">
        <f t="shared" si="173"/>
        <v>8</v>
      </c>
      <c r="Z1329" s="14">
        <f t="shared" si="174"/>
        <v>44476</v>
      </c>
      <c r="AA1329" s="7">
        <f>VLOOKUP(G1329,Ma_KH!$A:$R,14,0)</f>
        <v>60</v>
      </c>
      <c r="AD1329" s="7" t="str">
        <f>IFERROR(VLOOKUP(J1329,'Chuyển Mã'!$B$3:$C$9,2,0),"")</f>
        <v>Tỉnh</v>
      </c>
      <c r="AE1329" s="7" t="str">
        <f t="shared" si="167"/>
        <v>Tai heo muối 200g</v>
      </c>
      <c r="AF1329" s="7">
        <f t="shared" si="168"/>
        <v>10</v>
      </c>
    </row>
    <row r="1330" spans="1:32" x14ac:dyDescent="0.25">
      <c r="A1330" s="11">
        <v>45905</v>
      </c>
      <c r="B1330" s="25">
        <v>4176576162</v>
      </c>
      <c r="C1330" s="12" t="s">
        <v>7214</v>
      </c>
      <c r="D1330" s="16">
        <f t="shared" si="169"/>
        <v>45905</v>
      </c>
      <c r="G1330" s="13" t="s">
        <v>7316</v>
      </c>
      <c r="I1330" s="13" t="s">
        <v>7673</v>
      </c>
      <c r="J1330" s="13" t="s">
        <v>1796</v>
      </c>
      <c r="K1330" s="13" t="s">
        <v>32</v>
      </c>
      <c r="L1330" s="25" t="str">
        <f>VLOOKUP($K1330,TONG_SL!$A:$D,2,0)</f>
        <v>Giò Tai Lưỡi Xào 250</v>
      </c>
      <c r="N1330" s="25" t="str">
        <f t="shared" si="170"/>
        <v>K-C6</v>
      </c>
      <c r="Q1330" s="25" t="str">
        <f>VLOOKUP(K1330,TONG_SL!$A:$D,3,0)</f>
        <v>Túi</v>
      </c>
      <c r="R1330" s="54">
        <v>10</v>
      </c>
      <c r="T1330" s="1">
        <f>VLOOKUP(VLOOKUP(G1330,Ma_KH!$A:$R,18,0)&amp;K1330,Gia_MB!$A:$F,6,0)</f>
        <v>50183</v>
      </c>
      <c r="U1330" s="14">
        <f t="shared" si="172"/>
        <v>501830</v>
      </c>
      <c r="W1330" s="64">
        <f t="shared" si="171"/>
        <v>0</v>
      </c>
      <c r="X1330" s="3" t="str">
        <f t="shared" si="173"/>
        <v>8</v>
      </c>
      <c r="Z1330" s="14">
        <f t="shared" si="174"/>
        <v>40146.400000000001</v>
      </c>
      <c r="AA1330" s="7">
        <f>VLOOKUP(G1330,Ma_KH!$A:$R,14,0)</f>
        <v>60</v>
      </c>
      <c r="AD1330" s="7" t="str">
        <f>IFERROR(VLOOKUP(J1330,'Chuyển Mã'!$B$3:$C$9,2,0),"")</f>
        <v>Tỉnh</v>
      </c>
      <c r="AE1330" s="7" t="str">
        <f t="shared" si="167"/>
        <v>Giò Tai Lưỡi Xào 250</v>
      </c>
      <c r="AF1330" s="7">
        <f t="shared" si="168"/>
        <v>10</v>
      </c>
    </row>
    <row r="1331" spans="1:32" x14ac:dyDescent="0.25">
      <c r="A1331" s="11">
        <v>45905</v>
      </c>
      <c r="B1331" s="25">
        <v>4176576162</v>
      </c>
      <c r="C1331" s="12" t="s">
        <v>7214</v>
      </c>
      <c r="D1331" s="16">
        <f t="shared" si="169"/>
        <v>45905</v>
      </c>
      <c r="G1331" s="13" t="s">
        <v>7316</v>
      </c>
      <c r="I1331" s="13" t="s">
        <v>7673</v>
      </c>
      <c r="J1331" s="13" t="s">
        <v>1796</v>
      </c>
      <c r="K1331" s="13" t="s">
        <v>51</v>
      </c>
      <c r="L1331" s="25" t="str">
        <f>VLOOKUP($K1331,TONG_SL!$A:$D,2,0)</f>
        <v>Mọc Nấm Hương 250g</v>
      </c>
      <c r="N1331" s="25" t="str">
        <f t="shared" si="170"/>
        <v>K-C6</v>
      </c>
      <c r="Q1331" s="25" t="str">
        <f>VLOOKUP(K1331,TONG_SL!$A:$D,3,0)</f>
        <v>Túi</v>
      </c>
      <c r="R1331" s="54">
        <v>5</v>
      </c>
      <c r="T1331" s="1">
        <f>VLOOKUP(VLOOKUP(G1331,Ma_KH!$A:$R,18,0)&amp;K1331,Gia_MB!$A:$F,6,0)</f>
        <v>46000</v>
      </c>
      <c r="U1331" s="14">
        <f t="shared" si="172"/>
        <v>230000</v>
      </c>
      <c r="W1331" s="64">
        <f t="shared" si="171"/>
        <v>0</v>
      </c>
      <c r="X1331" s="3" t="str">
        <f t="shared" si="173"/>
        <v>8</v>
      </c>
      <c r="Z1331" s="14">
        <f t="shared" si="174"/>
        <v>18400</v>
      </c>
      <c r="AA1331" s="7">
        <f>VLOOKUP(G1331,Ma_KH!$A:$R,14,0)</f>
        <v>60</v>
      </c>
      <c r="AD1331" s="7" t="str">
        <f>IFERROR(VLOOKUP(J1331,'Chuyển Mã'!$B$3:$C$9,2,0),"")</f>
        <v>Tỉnh</v>
      </c>
      <c r="AE1331" s="7" t="str">
        <f t="shared" si="167"/>
        <v>Mọc Nấm Hương 250g</v>
      </c>
      <c r="AF1331" s="7">
        <f t="shared" si="168"/>
        <v>5</v>
      </c>
    </row>
    <row r="1332" spans="1:32" x14ac:dyDescent="0.25">
      <c r="A1332" s="11">
        <v>45905</v>
      </c>
      <c r="B1332" s="25">
        <v>4176576162</v>
      </c>
      <c r="C1332" s="12" t="s">
        <v>7214</v>
      </c>
      <c r="D1332" s="16">
        <f t="shared" si="169"/>
        <v>45905</v>
      </c>
      <c r="G1332" s="13" t="s">
        <v>7316</v>
      </c>
      <c r="I1332" s="13" t="s">
        <v>7673</v>
      </c>
      <c r="J1332" s="13" t="s">
        <v>1796</v>
      </c>
      <c r="K1332" s="13" t="s">
        <v>30</v>
      </c>
      <c r="L1332" s="25" t="str">
        <f>VLOOKUP($K1332,TONG_SL!$A:$D,2,0)</f>
        <v>Gà muối 500g</v>
      </c>
      <c r="N1332" s="25" t="str">
        <f t="shared" si="170"/>
        <v>K-C6</v>
      </c>
      <c r="Q1332" s="25" t="str">
        <f>VLOOKUP(K1332,TONG_SL!$A:$D,3,0)</f>
        <v>Túi</v>
      </c>
      <c r="R1332" s="54">
        <v>6</v>
      </c>
      <c r="T1332" s="1">
        <f>VLOOKUP(VLOOKUP(G1332,Ma_KH!$A:$R,18,0)&amp;K1332,Gia_MB!$A:$F,6,0)</f>
        <v>111058</v>
      </c>
      <c r="U1332" s="14">
        <f t="shared" si="172"/>
        <v>666348</v>
      </c>
      <c r="W1332" s="64">
        <f t="shared" si="171"/>
        <v>0</v>
      </c>
      <c r="X1332" s="3" t="str">
        <f t="shared" si="173"/>
        <v>8</v>
      </c>
      <c r="Z1332" s="14">
        <f t="shared" si="174"/>
        <v>53307.840000000004</v>
      </c>
      <c r="AA1332" s="7">
        <f>VLOOKUP(G1332,Ma_KH!$A:$R,14,0)</f>
        <v>60</v>
      </c>
      <c r="AD1332" s="7" t="str">
        <f>IFERROR(VLOOKUP(J1332,'Chuyển Mã'!$B$3:$C$9,2,0),"")</f>
        <v>Tỉnh</v>
      </c>
      <c r="AE1332" s="7" t="str">
        <f t="shared" si="167"/>
        <v>Gà muối 500g</v>
      </c>
      <c r="AF1332" s="7">
        <f t="shared" si="168"/>
        <v>6</v>
      </c>
    </row>
    <row r="1333" spans="1:32" x14ac:dyDescent="0.25">
      <c r="A1333" s="11">
        <v>45905</v>
      </c>
      <c r="B1333" s="25">
        <v>4176576162</v>
      </c>
      <c r="C1333" s="12" t="s">
        <v>7214</v>
      </c>
      <c r="D1333" s="16">
        <f t="shared" si="169"/>
        <v>45905</v>
      </c>
      <c r="G1333" s="13" t="s">
        <v>7316</v>
      </c>
      <c r="I1333" s="13" t="s">
        <v>7673</v>
      </c>
      <c r="J1333" s="13" t="s">
        <v>1796</v>
      </c>
      <c r="K1333" s="13" t="s">
        <v>49</v>
      </c>
      <c r="L1333" s="25" t="str">
        <f>VLOOKUP($K1333,TONG_SL!$A:$D,2,0)</f>
        <v>Giò sụn gà 250g</v>
      </c>
      <c r="N1333" s="25" t="str">
        <f t="shared" si="170"/>
        <v>K-C6</v>
      </c>
      <c r="Q1333" s="25" t="str">
        <f>VLOOKUP(K1333,TONG_SL!$A:$D,3,0)</f>
        <v>Túi</v>
      </c>
      <c r="R1333" s="54">
        <v>5</v>
      </c>
      <c r="T1333" s="1">
        <f>VLOOKUP(VLOOKUP(G1333,Ma_KH!$A:$R,18,0)&amp;K1333,Gia_MB!$A:$F,6,0)</f>
        <v>50400</v>
      </c>
      <c r="U1333" s="14">
        <f t="shared" si="172"/>
        <v>252000</v>
      </c>
      <c r="W1333" s="64">
        <f t="shared" si="171"/>
        <v>0</v>
      </c>
      <c r="X1333" s="3" t="str">
        <f t="shared" si="173"/>
        <v>8</v>
      </c>
      <c r="Z1333" s="14">
        <f t="shared" si="174"/>
        <v>20160</v>
      </c>
      <c r="AA1333" s="7">
        <f>VLOOKUP(G1333,Ma_KH!$A:$R,14,0)</f>
        <v>60</v>
      </c>
      <c r="AD1333" s="7" t="str">
        <f>IFERROR(VLOOKUP(J1333,'Chuyển Mã'!$B$3:$C$9,2,0),"")</f>
        <v>Tỉnh</v>
      </c>
      <c r="AE1333" s="7" t="str">
        <f t="shared" si="167"/>
        <v>Giò sụn gà 250g</v>
      </c>
      <c r="AF1333" s="7">
        <f t="shared" si="168"/>
        <v>5</v>
      </c>
    </row>
    <row r="1334" spans="1:32" x14ac:dyDescent="0.25">
      <c r="A1334" s="11">
        <v>45905</v>
      </c>
      <c r="B1334" s="25">
        <v>4176576162</v>
      </c>
      <c r="C1334" s="12" t="s">
        <v>7214</v>
      </c>
      <c r="D1334" s="16">
        <f t="shared" si="169"/>
        <v>45905</v>
      </c>
      <c r="G1334" s="13" t="s">
        <v>7316</v>
      </c>
      <c r="I1334" s="13" t="s">
        <v>7673</v>
      </c>
      <c r="J1334" s="13" t="s">
        <v>1796</v>
      </c>
      <c r="K1334" s="13" t="s">
        <v>47</v>
      </c>
      <c r="L1334" s="25" t="str">
        <f>VLOOKUP($K1334,TONG_SL!$A:$D,2,0)</f>
        <v>Giò lụa cây 250g</v>
      </c>
      <c r="N1334" s="25" t="str">
        <f t="shared" si="170"/>
        <v>K-C6</v>
      </c>
      <c r="Q1334" s="25" t="str">
        <f>VLOOKUP(K1334,TONG_SL!$A:$D,3,0)</f>
        <v>Túi</v>
      </c>
      <c r="R1334" s="54">
        <v>5</v>
      </c>
      <c r="T1334" s="1">
        <f>VLOOKUP(VLOOKUP(G1334,Ma_KH!$A:$R,18,0)&amp;K1334,Gia_MB!$A:$F,6,0)</f>
        <v>49500</v>
      </c>
      <c r="U1334" s="14">
        <f t="shared" si="172"/>
        <v>247500</v>
      </c>
      <c r="W1334" s="64">
        <f t="shared" si="171"/>
        <v>0</v>
      </c>
      <c r="X1334" s="3" t="str">
        <f t="shared" si="173"/>
        <v>8</v>
      </c>
      <c r="Z1334" s="14">
        <f t="shared" si="174"/>
        <v>19800</v>
      </c>
      <c r="AA1334" s="7">
        <f>VLOOKUP(G1334,Ma_KH!$A:$R,14,0)</f>
        <v>60</v>
      </c>
      <c r="AD1334" s="7" t="str">
        <f>IFERROR(VLOOKUP(J1334,'Chuyển Mã'!$B$3:$C$9,2,0),"")</f>
        <v>Tỉnh</v>
      </c>
      <c r="AE1334" s="7" t="str">
        <f t="shared" si="167"/>
        <v>Giò lụa cây 250g</v>
      </c>
      <c r="AF1334" s="7">
        <f t="shared" si="168"/>
        <v>5</v>
      </c>
    </row>
    <row r="1335" spans="1:32" x14ac:dyDescent="0.25">
      <c r="A1335" s="11">
        <v>45905</v>
      </c>
      <c r="B1335" s="25">
        <v>4176576162</v>
      </c>
      <c r="C1335" s="12" t="s">
        <v>7214</v>
      </c>
      <c r="D1335" s="16">
        <f t="shared" si="169"/>
        <v>45905</v>
      </c>
      <c r="G1335" s="13" t="s">
        <v>7316</v>
      </c>
      <c r="I1335" s="13" t="s">
        <v>7673</v>
      </c>
      <c r="J1335" s="13" t="s">
        <v>1796</v>
      </c>
      <c r="K1335" s="13" t="s">
        <v>27</v>
      </c>
      <c r="L1335" s="25" t="str">
        <f>VLOOKUP($K1335,TONG_SL!$A:$D,2,0)</f>
        <v>Chân giò heo muối 300g</v>
      </c>
      <c r="N1335" s="25" t="str">
        <f t="shared" si="170"/>
        <v>K-C6</v>
      </c>
      <c r="Q1335" s="25" t="str">
        <f>VLOOKUP(K1335,TONG_SL!$A:$D,3,0)</f>
        <v>Túi</v>
      </c>
      <c r="R1335" s="54">
        <v>5</v>
      </c>
      <c r="T1335" s="1">
        <f>VLOOKUP(VLOOKUP(G1335,Ma_KH!$A:$R,18,0)&amp;K1335,Gia_MB!$A:$F,6,0)</f>
        <v>73431</v>
      </c>
      <c r="U1335" s="14">
        <f t="shared" si="172"/>
        <v>367155</v>
      </c>
      <c r="W1335" s="64">
        <f t="shared" si="171"/>
        <v>0</v>
      </c>
      <c r="X1335" s="3" t="str">
        <f t="shared" si="173"/>
        <v>8</v>
      </c>
      <c r="Z1335" s="14">
        <f t="shared" si="174"/>
        <v>29372.400000000001</v>
      </c>
      <c r="AA1335" s="7">
        <f>VLOOKUP(G1335,Ma_KH!$A:$R,14,0)</f>
        <v>60</v>
      </c>
      <c r="AD1335" s="7" t="str">
        <f>IFERROR(VLOOKUP(J1335,'Chuyển Mã'!$B$3:$C$9,2,0),"")</f>
        <v>Tỉnh</v>
      </c>
      <c r="AE1335" s="7" t="str">
        <f t="shared" si="167"/>
        <v>Chân giò heo muối 300g</v>
      </c>
      <c r="AF1335" s="7">
        <f t="shared" si="168"/>
        <v>5</v>
      </c>
    </row>
    <row r="1336" spans="1:32" x14ac:dyDescent="0.25">
      <c r="A1336" s="11">
        <v>45905</v>
      </c>
      <c r="B1336" s="25" t="s">
        <v>7228</v>
      </c>
      <c r="C1336" s="12" t="s">
        <v>7214</v>
      </c>
      <c r="D1336" s="16">
        <f t="shared" si="169"/>
        <v>45905</v>
      </c>
      <c r="G1336" s="13" t="s">
        <v>7331</v>
      </c>
      <c r="I1336" s="13" t="s">
        <v>7674</v>
      </c>
      <c r="J1336" s="13" t="s">
        <v>1796</v>
      </c>
      <c r="K1336" s="13" t="s">
        <v>30</v>
      </c>
      <c r="L1336" s="25" t="str">
        <f>VLOOKUP($K1336,TONG_SL!$A:$D,2,0)</f>
        <v>Gà muối 500g</v>
      </c>
      <c r="N1336" s="25" t="str">
        <f t="shared" si="170"/>
        <v>K-C6</v>
      </c>
      <c r="Q1336" s="25" t="str">
        <f>VLOOKUP(K1336,TONG_SL!$A:$D,3,0)</f>
        <v>Túi</v>
      </c>
      <c r="R1336" s="54">
        <v>5</v>
      </c>
      <c r="T1336" s="1">
        <f>VLOOKUP(VLOOKUP(G1336,Ma_KH!$A:$R,18,0)&amp;K1336,Gia_MB!$A:$F,6,0)</f>
        <v>111058</v>
      </c>
      <c r="U1336" s="14">
        <f t="shared" si="172"/>
        <v>555290</v>
      </c>
      <c r="W1336" s="64">
        <f t="shared" si="171"/>
        <v>0</v>
      </c>
      <c r="X1336" s="3" t="str">
        <f t="shared" si="173"/>
        <v>8</v>
      </c>
      <c r="Z1336" s="14">
        <f t="shared" si="174"/>
        <v>44423.200000000004</v>
      </c>
      <c r="AA1336" s="7">
        <f>VLOOKUP(G1336,Ma_KH!$A:$R,14,0)</f>
        <v>60</v>
      </c>
      <c r="AD1336" s="7" t="str">
        <f>IFERROR(VLOOKUP(J1336,'Chuyển Mã'!$B$3:$C$9,2,0),"")</f>
        <v>Tỉnh</v>
      </c>
      <c r="AE1336" s="7" t="str">
        <f t="shared" si="167"/>
        <v>Gà muối 500g</v>
      </c>
      <c r="AF1336" s="7">
        <f t="shared" si="168"/>
        <v>5</v>
      </c>
    </row>
    <row r="1337" spans="1:32" x14ac:dyDescent="0.25">
      <c r="A1337" s="11">
        <v>45905</v>
      </c>
      <c r="B1337" s="25" t="s">
        <v>7228</v>
      </c>
      <c r="C1337" s="12" t="s">
        <v>7214</v>
      </c>
      <c r="D1337" s="16">
        <f t="shared" si="169"/>
        <v>45905</v>
      </c>
      <c r="G1337" s="13" t="s">
        <v>7331</v>
      </c>
      <c r="I1337" s="13" t="s">
        <v>7674</v>
      </c>
      <c r="J1337" s="13" t="s">
        <v>1796</v>
      </c>
      <c r="K1337" s="13" t="s">
        <v>27</v>
      </c>
      <c r="L1337" s="25" t="str">
        <f>VLOOKUP($K1337,TONG_SL!$A:$D,2,0)</f>
        <v>Chân giò heo muối 300g</v>
      </c>
      <c r="N1337" s="25" t="str">
        <f t="shared" si="170"/>
        <v>K-C6</v>
      </c>
      <c r="Q1337" s="25" t="str">
        <f>VLOOKUP(K1337,TONG_SL!$A:$D,3,0)</f>
        <v>Túi</v>
      </c>
      <c r="R1337" s="54">
        <v>25</v>
      </c>
      <c r="T1337" s="1">
        <f>VLOOKUP(VLOOKUP(G1337,Ma_KH!$A:$R,18,0)&amp;K1337,Gia_MB!$A:$F,6,0)</f>
        <v>73431</v>
      </c>
      <c r="U1337" s="14">
        <f t="shared" si="172"/>
        <v>1835775</v>
      </c>
      <c r="W1337" s="64">
        <f t="shared" si="171"/>
        <v>0</v>
      </c>
      <c r="X1337" s="3" t="str">
        <f t="shared" si="173"/>
        <v>8</v>
      </c>
      <c r="Z1337" s="14">
        <f t="shared" si="174"/>
        <v>146862</v>
      </c>
      <c r="AA1337" s="7">
        <f>VLOOKUP(G1337,Ma_KH!$A:$R,14,0)</f>
        <v>60</v>
      </c>
      <c r="AD1337" s="7" t="str">
        <f>IFERROR(VLOOKUP(J1337,'Chuyển Mã'!$B$3:$C$9,2,0),"")</f>
        <v>Tỉnh</v>
      </c>
      <c r="AE1337" s="7" t="str">
        <f t="shared" si="167"/>
        <v>Chân giò heo muối 300g</v>
      </c>
      <c r="AF1337" s="7">
        <f t="shared" si="168"/>
        <v>25</v>
      </c>
    </row>
    <row r="1338" spans="1:32" x14ac:dyDescent="0.25">
      <c r="A1338" s="11">
        <v>45905</v>
      </c>
      <c r="B1338" s="25" t="s">
        <v>7228</v>
      </c>
      <c r="C1338" s="12" t="s">
        <v>7214</v>
      </c>
      <c r="D1338" s="16">
        <f t="shared" si="169"/>
        <v>45905</v>
      </c>
      <c r="G1338" s="13" t="s">
        <v>7331</v>
      </c>
      <c r="I1338" s="13" t="s">
        <v>7674</v>
      </c>
      <c r="J1338" s="13" t="s">
        <v>1796</v>
      </c>
      <c r="K1338" s="13" t="s">
        <v>32</v>
      </c>
      <c r="L1338" s="25" t="str">
        <f>VLOOKUP($K1338,TONG_SL!$A:$D,2,0)</f>
        <v>Giò Tai Lưỡi Xào 250</v>
      </c>
      <c r="N1338" s="25" t="str">
        <f t="shared" si="170"/>
        <v>K-C6</v>
      </c>
      <c r="Q1338" s="25" t="str">
        <f>VLOOKUP(K1338,TONG_SL!$A:$D,3,0)</f>
        <v>Túi</v>
      </c>
      <c r="R1338" s="54">
        <v>10</v>
      </c>
      <c r="T1338" s="1">
        <f>VLOOKUP(VLOOKUP(G1338,Ma_KH!$A:$R,18,0)&amp;K1338,Gia_MB!$A:$F,6,0)</f>
        <v>50183</v>
      </c>
      <c r="U1338" s="14">
        <f t="shared" si="172"/>
        <v>501830</v>
      </c>
      <c r="W1338" s="64">
        <f t="shared" si="171"/>
        <v>0</v>
      </c>
      <c r="X1338" s="3" t="str">
        <f t="shared" si="173"/>
        <v>8</v>
      </c>
      <c r="Z1338" s="14">
        <f t="shared" si="174"/>
        <v>40146.400000000001</v>
      </c>
      <c r="AA1338" s="7">
        <f>VLOOKUP(G1338,Ma_KH!$A:$R,14,0)</f>
        <v>60</v>
      </c>
      <c r="AD1338" s="7" t="str">
        <f>IFERROR(VLOOKUP(J1338,'Chuyển Mã'!$B$3:$C$9,2,0),"")</f>
        <v>Tỉnh</v>
      </c>
      <c r="AE1338" s="7" t="str">
        <f t="shared" si="167"/>
        <v>Giò Tai Lưỡi Xào 250</v>
      </c>
      <c r="AF1338" s="7">
        <f t="shared" si="168"/>
        <v>10</v>
      </c>
    </row>
    <row r="1339" spans="1:32" x14ac:dyDescent="0.25">
      <c r="A1339" s="11">
        <v>45905</v>
      </c>
      <c r="B1339" s="25" t="s">
        <v>7228</v>
      </c>
      <c r="C1339" s="12" t="s">
        <v>7214</v>
      </c>
      <c r="D1339" s="16">
        <f t="shared" si="169"/>
        <v>45905</v>
      </c>
      <c r="G1339" s="13" t="s">
        <v>7331</v>
      </c>
      <c r="I1339" s="13" t="s">
        <v>7674</v>
      </c>
      <c r="J1339" s="13" t="s">
        <v>1796</v>
      </c>
      <c r="K1339" s="13" t="s">
        <v>51</v>
      </c>
      <c r="L1339" s="25" t="str">
        <f>VLOOKUP($K1339,TONG_SL!$A:$D,2,0)</f>
        <v>Mọc Nấm Hương 250g</v>
      </c>
      <c r="N1339" s="25" t="str">
        <f t="shared" si="170"/>
        <v>K-C6</v>
      </c>
      <c r="Q1339" s="25" t="str">
        <f>VLOOKUP(K1339,TONG_SL!$A:$D,3,0)</f>
        <v>Túi</v>
      </c>
      <c r="R1339" s="54">
        <v>10</v>
      </c>
      <c r="T1339" s="1">
        <f>VLOOKUP(VLOOKUP(G1339,Ma_KH!$A:$R,18,0)&amp;K1339,Gia_MB!$A:$F,6,0)</f>
        <v>46000</v>
      </c>
      <c r="U1339" s="14">
        <f t="shared" si="172"/>
        <v>460000</v>
      </c>
      <c r="W1339" s="64">
        <f t="shared" si="171"/>
        <v>0</v>
      </c>
      <c r="X1339" s="3" t="str">
        <f t="shared" si="173"/>
        <v>8</v>
      </c>
      <c r="Z1339" s="14">
        <f t="shared" si="174"/>
        <v>36800</v>
      </c>
      <c r="AA1339" s="7">
        <f>VLOOKUP(G1339,Ma_KH!$A:$R,14,0)</f>
        <v>60</v>
      </c>
      <c r="AD1339" s="7" t="str">
        <f>IFERROR(VLOOKUP(J1339,'Chuyển Mã'!$B$3:$C$9,2,0),"")</f>
        <v>Tỉnh</v>
      </c>
      <c r="AE1339" s="7" t="str">
        <f t="shared" si="167"/>
        <v>Mọc Nấm Hương 250g</v>
      </c>
      <c r="AF1339" s="7">
        <f t="shared" si="168"/>
        <v>10</v>
      </c>
    </row>
    <row r="1340" spans="1:32" x14ac:dyDescent="0.25">
      <c r="A1340" s="11">
        <v>45905</v>
      </c>
      <c r="B1340" s="25">
        <v>14031738</v>
      </c>
      <c r="C1340" s="12" t="s">
        <v>7214</v>
      </c>
      <c r="D1340" s="16">
        <f t="shared" si="169"/>
        <v>45905</v>
      </c>
      <c r="G1340" s="13" t="s">
        <v>7583</v>
      </c>
      <c r="I1340" s="13" t="s">
        <v>4571</v>
      </c>
      <c r="J1340" s="13" t="s">
        <v>1809</v>
      </c>
      <c r="K1340" s="13" t="s">
        <v>55</v>
      </c>
      <c r="L1340" s="25" t="str">
        <f>VLOOKUP($K1340,TONG_SL!$A:$D,2,0)</f>
        <v>Gà xì dầu 500g</v>
      </c>
      <c r="N1340" s="25" t="str">
        <f t="shared" si="170"/>
        <v>K-C6</v>
      </c>
      <c r="Q1340" s="25" t="str">
        <f>VLOOKUP(K1340,TONG_SL!$A:$D,3,0)</f>
        <v>Túi</v>
      </c>
      <c r="R1340" s="54">
        <v>5</v>
      </c>
      <c r="T1340" s="1">
        <f>VLOOKUP(VLOOKUP(G1340,Ma_KH!$A:$R,18,0)&amp;K1340,Gia_MB!$A:$F,6,0)</f>
        <v>111606</v>
      </c>
      <c r="U1340" s="14">
        <f t="shared" si="172"/>
        <v>558030</v>
      </c>
      <c r="W1340" s="64">
        <f t="shared" si="171"/>
        <v>0</v>
      </c>
      <c r="X1340" s="3" t="str">
        <f t="shared" si="173"/>
        <v>8</v>
      </c>
      <c r="Z1340" s="14">
        <f t="shared" si="174"/>
        <v>44642.400000000001</v>
      </c>
      <c r="AA1340" s="7">
        <f>VLOOKUP(G1340,Ma_KH!$A:$R,14,0)</f>
        <v>49</v>
      </c>
      <c r="AD1340" s="7" t="str">
        <f>IFERROR(VLOOKUP(J1340,'Chuyển Mã'!$B$3:$C$9,2,0),"")</f>
        <v>Hà Nội</v>
      </c>
      <c r="AE1340" s="7" t="str">
        <f t="shared" si="167"/>
        <v>Gà xì dầu 500g</v>
      </c>
      <c r="AF1340" s="7">
        <f t="shared" si="168"/>
        <v>5</v>
      </c>
    </row>
    <row r="1341" spans="1:32" x14ac:dyDescent="0.25">
      <c r="A1341" s="11">
        <v>45905</v>
      </c>
      <c r="B1341" s="25">
        <v>14031738</v>
      </c>
      <c r="C1341" s="12" t="s">
        <v>7214</v>
      </c>
      <c r="D1341" s="16">
        <f t="shared" si="169"/>
        <v>45905</v>
      </c>
      <c r="G1341" s="13" t="s">
        <v>7583</v>
      </c>
      <c r="I1341" s="13" t="s">
        <v>4571</v>
      </c>
      <c r="J1341" s="13" t="s">
        <v>1809</v>
      </c>
      <c r="K1341" s="13" t="s">
        <v>30</v>
      </c>
      <c r="L1341" s="25" t="str">
        <f>VLOOKUP($K1341,TONG_SL!$A:$D,2,0)</f>
        <v>Gà muối 500g</v>
      </c>
      <c r="N1341" s="25" t="str">
        <f t="shared" si="170"/>
        <v>K-C6</v>
      </c>
      <c r="Q1341" s="25" t="str">
        <f>VLOOKUP(K1341,TONG_SL!$A:$D,3,0)</f>
        <v>Túi</v>
      </c>
      <c r="R1341" s="54">
        <v>50</v>
      </c>
      <c r="T1341" s="1">
        <f>VLOOKUP(VLOOKUP(G1341,Ma_KH!$A:$R,18,0)&amp;K1341,Gia_MB!$A:$F,6,0)</f>
        <v>111058</v>
      </c>
      <c r="U1341" s="14">
        <f t="shared" si="172"/>
        <v>5552900</v>
      </c>
      <c r="W1341" s="64">
        <f t="shared" si="171"/>
        <v>0</v>
      </c>
      <c r="X1341" s="3" t="str">
        <f t="shared" si="173"/>
        <v>8</v>
      </c>
      <c r="Z1341" s="14">
        <f t="shared" si="174"/>
        <v>444232</v>
      </c>
      <c r="AA1341" s="7">
        <f>VLOOKUP(G1341,Ma_KH!$A:$R,14,0)</f>
        <v>49</v>
      </c>
      <c r="AD1341" s="7" t="str">
        <f>IFERROR(VLOOKUP(J1341,'Chuyển Mã'!$B$3:$C$9,2,0),"")</f>
        <v>Hà Nội</v>
      </c>
      <c r="AE1341" s="7" t="str">
        <f t="shared" si="167"/>
        <v>Gà muối 500g</v>
      </c>
      <c r="AF1341" s="7">
        <f t="shared" si="168"/>
        <v>50</v>
      </c>
    </row>
    <row r="1342" spans="1:32" x14ac:dyDescent="0.25">
      <c r="A1342" s="11">
        <v>45905</v>
      </c>
      <c r="B1342" s="25">
        <v>14034723</v>
      </c>
      <c r="C1342" s="12" t="s">
        <v>7214</v>
      </c>
      <c r="D1342" s="16">
        <f t="shared" si="169"/>
        <v>45905</v>
      </c>
      <c r="G1342" s="13" t="s">
        <v>7583</v>
      </c>
      <c r="I1342" s="13" t="s">
        <v>4571</v>
      </c>
      <c r="J1342" s="13" t="s">
        <v>1809</v>
      </c>
      <c r="K1342" s="13" t="s">
        <v>27</v>
      </c>
      <c r="L1342" s="25" t="str">
        <f>VLOOKUP($K1342,TONG_SL!$A:$D,2,0)</f>
        <v>Chân giò heo muối 300g</v>
      </c>
      <c r="N1342" s="25" t="str">
        <f t="shared" si="170"/>
        <v>K-C6</v>
      </c>
      <c r="Q1342" s="25" t="str">
        <f>VLOOKUP(K1342,TONG_SL!$A:$D,3,0)</f>
        <v>Túi</v>
      </c>
      <c r="R1342" s="54">
        <v>10</v>
      </c>
      <c r="T1342" s="1">
        <f>VLOOKUP(VLOOKUP(G1342,Ma_KH!$A:$R,18,0)&amp;K1342,Gia_MB!$A:$F,6,0)</f>
        <v>73431</v>
      </c>
      <c r="U1342" s="14">
        <f t="shared" si="172"/>
        <v>734310</v>
      </c>
      <c r="W1342" s="64">
        <f t="shared" si="171"/>
        <v>0</v>
      </c>
      <c r="X1342" s="3" t="str">
        <f t="shared" si="173"/>
        <v>8</v>
      </c>
      <c r="Z1342" s="14">
        <f t="shared" si="174"/>
        <v>58744.800000000003</v>
      </c>
      <c r="AA1342" s="7">
        <f>VLOOKUP(G1342,Ma_KH!$A:$R,14,0)</f>
        <v>49</v>
      </c>
      <c r="AD1342" s="7" t="str">
        <f>IFERROR(VLOOKUP(J1342,'Chuyển Mã'!$B$3:$C$9,2,0),"")</f>
        <v>Hà Nội</v>
      </c>
      <c r="AE1342" s="7" t="str">
        <f t="shared" si="167"/>
        <v>Chân giò heo muối 300g</v>
      </c>
      <c r="AF1342" s="7">
        <f t="shared" si="168"/>
        <v>10</v>
      </c>
    </row>
    <row r="1343" spans="1:32" x14ac:dyDescent="0.25">
      <c r="A1343" s="11">
        <v>45905</v>
      </c>
      <c r="B1343" s="25">
        <v>47165</v>
      </c>
      <c r="C1343" s="12" t="s">
        <v>7214</v>
      </c>
      <c r="D1343" s="16">
        <f t="shared" si="169"/>
        <v>45905</v>
      </c>
      <c r="G1343" s="13" t="s">
        <v>7607</v>
      </c>
      <c r="I1343" s="13" t="s">
        <v>7675</v>
      </c>
      <c r="J1343" s="13" t="s">
        <v>1815</v>
      </c>
      <c r="K1343" s="13" t="s">
        <v>556</v>
      </c>
      <c r="L1343" s="25" t="str">
        <f>VLOOKUP($K1343,TONG_SL!$A:$D,2,0)</f>
        <v>Chân giò heo muối 100g</v>
      </c>
      <c r="N1343" s="25" t="str">
        <f t="shared" si="170"/>
        <v>K-C6</v>
      </c>
      <c r="Q1343" s="25" t="str">
        <f>VLOOKUP(K1343,TONG_SL!$A:$D,3,0)</f>
        <v>Gói</v>
      </c>
      <c r="R1343" s="54">
        <v>20</v>
      </c>
      <c r="T1343" s="1">
        <f>VLOOKUP(VLOOKUP(G1343,Ma_KH!$A:$R,18,0)&amp;K1343,Gia_MB!$A:$F,6,0)</f>
        <v>23076</v>
      </c>
      <c r="U1343" s="14">
        <f t="shared" si="172"/>
        <v>461520</v>
      </c>
      <c r="W1343" s="64">
        <f t="shared" si="171"/>
        <v>0</v>
      </c>
      <c r="X1343" s="3" t="str">
        <f t="shared" si="173"/>
        <v>8</v>
      </c>
      <c r="Z1343" s="14">
        <f t="shared" si="174"/>
        <v>36921.599999999999</v>
      </c>
      <c r="AA1343" s="7">
        <f>VLOOKUP(G1343,Ma_KH!$A:$R,14,0)</f>
        <v>67</v>
      </c>
      <c r="AD1343" s="7" t="str">
        <f>IFERROR(VLOOKUP(J1343,'Chuyển Mã'!$B$3:$C$9,2,0),"")</f>
        <v>Hà Nội</v>
      </c>
      <c r="AE1343" s="7" t="str">
        <f t="shared" si="167"/>
        <v>Chân giò heo muối 100g</v>
      </c>
      <c r="AF1343" s="7">
        <f t="shared" si="168"/>
        <v>20</v>
      </c>
    </row>
    <row r="1344" spans="1:32" x14ac:dyDescent="0.25">
      <c r="A1344" s="11">
        <v>45905</v>
      </c>
      <c r="B1344" s="25">
        <v>47164</v>
      </c>
      <c r="C1344" s="12" t="s">
        <v>7214</v>
      </c>
      <c r="D1344" s="16">
        <f t="shared" si="169"/>
        <v>45905</v>
      </c>
      <c r="G1344" s="13" t="s">
        <v>7607</v>
      </c>
      <c r="I1344" s="13" t="s">
        <v>7676</v>
      </c>
      <c r="J1344" s="13" t="s">
        <v>1815</v>
      </c>
      <c r="K1344" s="13" t="s">
        <v>556</v>
      </c>
      <c r="L1344" s="25" t="str">
        <f>VLOOKUP($K1344,TONG_SL!$A:$D,2,0)</f>
        <v>Chân giò heo muối 100g</v>
      </c>
      <c r="N1344" s="25" t="str">
        <f t="shared" si="170"/>
        <v>K-C6</v>
      </c>
      <c r="Q1344" s="25" t="str">
        <f>VLOOKUP(K1344,TONG_SL!$A:$D,3,0)</f>
        <v>Gói</v>
      </c>
      <c r="R1344" s="54">
        <v>10</v>
      </c>
      <c r="T1344" s="1">
        <f>VLOOKUP(VLOOKUP(G1344,Ma_KH!$A:$R,18,0)&amp;K1344,Gia_MB!$A:$F,6,0)</f>
        <v>23076</v>
      </c>
      <c r="U1344" s="14">
        <f t="shared" si="172"/>
        <v>230760</v>
      </c>
      <c r="W1344" s="64">
        <f t="shared" si="171"/>
        <v>0</v>
      </c>
      <c r="X1344" s="3" t="str">
        <f t="shared" si="173"/>
        <v>8</v>
      </c>
      <c r="Z1344" s="14">
        <f t="shared" si="174"/>
        <v>18460.8</v>
      </c>
      <c r="AA1344" s="7">
        <f>VLOOKUP(G1344,Ma_KH!$A:$R,14,0)</f>
        <v>67</v>
      </c>
      <c r="AD1344" s="7" t="str">
        <f>IFERROR(VLOOKUP(J1344,'Chuyển Mã'!$B$3:$C$9,2,0),"")</f>
        <v>Hà Nội</v>
      </c>
      <c r="AE1344" s="7" t="str">
        <f t="shared" si="167"/>
        <v>Chân giò heo muối 100g</v>
      </c>
      <c r="AF1344" s="7">
        <f t="shared" si="168"/>
        <v>10</v>
      </c>
    </row>
    <row r="1345" spans="1:32" x14ac:dyDescent="0.25">
      <c r="A1345" s="11">
        <v>45905</v>
      </c>
      <c r="B1345" s="25">
        <v>47166</v>
      </c>
      <c r="C1345" s="12" t="s">
        <v>7214</v>
      </c>
      <c r="D1345" s="16">
        <f t="shared" si="169"/>
        <v>45905</v>
      </c>
      <c r="G1345" s="13" t="s">
        <v>7607</v>
      </c>
      <c r="I1345" s="13" t="s">
        <v>7677</v>
      </c>
      <c r="J1345" s="13" t="s">
        <v>1815</v>
      </c>
      <c r="K1345" s="13" t="s">
        <v>556</v>
      </c>
      <c r="L1345" s="25" t="str">
        <f>VLOOKUP($K1345,TONG_SL!$A:$D,2,0)</f>
        <v>Chân giò heo muối 100g</v>
      </c>
      <c r="N1345" s="25" t="str">
        <f t="shared" si="170"/>
        <v>K-C6</v>
      </c>
      <c r="Q1345" s="25" t="str">
        <f>VLOOKUP(K1345,TONG_SL!$A:$D,3,0)</f>
        <v>Gói</v>
      </c>
      <c r="R1345" s="54">
        <v>10</v>
      </c>
      <c r="T1345" s="1">
        <f>VLOOKUP(VLOOKUP(G1345,Ma_KH!$A:$R,18,0)&amp;K1345,Gia_MB!$A:$F,6,0)</f>
        <v>23076</v>
      </c>
      <c r="U1345" s="14">
        <f t="shared" si="172"/>
        <v>230760</v>
      </c>
      <c r="W1345" s="64">
        <f t="shared" si="171"/>
        <v>0</v>
      </c>
      <c r="X1345" s="3" t="str">
        <f t="shared" si="173"/>
        <v>8</v>
      </c>
      <c r="Z1345" s="14">
        <f t="shared" si="174"/>
        <v>18460.8</v>
      </c>
      <c r="AA1345" s="7">
        <f>VLOOKUP(G1345,Ma_KH!$A:$R,14,0)</f>
        <v>67</v>
      </c>
      <c r="AD1345" s="7" t="str">
        <f>IFERROR(VLOOKUP(J1345,'Chuyển Mã'!$B$3:$C$9,2,0),"")</f>
        <v>Hà Nội</v>
      </c>
      <c r="AE1345" s="7" t="str">
        <f t="shared" si="167"/>
        <v>Chân giò heo muối 100g</v>
      </c>
      <c r="AF1345" s="7">
        <f t="shared" si="168"/>
        <v>10</v>
      </c>
    </row>
    <row r="1346" spans="1:32" x14ac:dyDescent="0.25">
      <c r="A1346" s="11">
        <v>45905</v>
      </c>
      <c r="B1346" s="25">
        <v>47161</v>
      </c>
      <c r="C1346" s="12" t="s">
        <v>7214</v>
      </c>
      <c r="D1346" s="16">
        <f t="shared" si="169"/>
        <v>45905</v>
      </c>
      <c r="G1346" s="13" t="s">
        <v>7607</v>
      </c>
      <c r="I1346" s="13" t="s">
        <v>7678</v>
      </c>
      <c r="J1346" s="13" t="s">
        <v>1815</v>
      </c>
      <c r="K1346" s="13" t="s">
        <v>556</v>
      </c>
      <c r="L1346" s="25" t="str">
        <f>VLOOKUP($K1346,TONG_SL!$A:$D,2,0)</f>
        <v>Chân giò heo muối 100g</v>
      </c>
      <c r="N1346" s="25" t="str">
        <f t="shared" si="170"/>
        <v>K-C6</v>
      </c>
      <c r="Q1346" s="25" t="str">
        <f>VLOOKUP(K1346,TONG_SL!$A:$D,3,0)</f>
        <v>Gói</v>
      </c>
      <c r="R1346" s="54">
        <v>20</v>
      </c>
      <c r="T1346" s="1">
        <f>VLOOKUP(VLOOKUP(G1346,Ma_KH!$A:$R,18,0)&amp;K1346,Gia_MB!$A:$F,6,0)</f>
        <v>23076</v>
      </c>
      <c r="U1346" s="14">
        <f t="shared" si="172"/>
        <v>461520</v>
      </c>
      <c r="W1346" s="64">
        <f t="shared" si="171"/>
        <v>0</v>
      </c>
      <c r="X1346" s="3" t="str">
        <f t="shared" si="173"/>
        <v>8</v>
      </c>
      <c r="Z1346" s="14">
        <f t="shared" si="174"/>
        <v>36921.599999999999</v>
      </c>
      <c r="AA1346" s="7">
        <f>VLOOKUP(G1346,Ma_KH!$A:$R,14,0)</f>
        <v>67</v>
      </c>
      <c r="AD1346" s="7" t="str">
        <f>IFERROR(VLOOKUP(J1346,'Chuyển Mã'!$B$3:$C$9,2,0),"")</f>
        <v>Hà Nội</v>
      </c>
      <c r="AE1346" s="7" t="str">
        <f t="shared" si="167"/>
        <v>Chân giò heo muối 100g</v>
      </c>
      <c r="AF1346" s="7">
        <f t="shared" si="168"/>
        <v>20</v>
      </c>
    </row>
    <row r="1347" spans="1:32" x14ac:dyDescent="0.25">
      <c r="A1347" s="11">
        <v>45905</v>
      </c>
      <c r="B1347" s="25">
        <v>47163</v>
      </c>
      <c r="C1347" s="12" t="s">
        <v>7214</v>
      </c>
      <c r="D1347" s="16">
        <f t="shared" si="169"/>
        <v>45905</v>
      </c>
      <c r="G1347" s="13" t="s">
        <v>7607</v>
      </c>
      <c r="I1347" s="13" t="s">
        <v>7679</v>
      </c>
      <c r="J1347" s="13" t="s">
        <v>1815</v>
      </c>
      <c r="K1347" s="13" t="s">
        <v>556</v>
      </c>
      <c r="L1347" s="25" t="str">
        <f>VLOOKUP($K1347,TONG_SL!$A:$D,2,0)</f>
        <v>Chân giò heo muối 100g</v>
      </c>
      <c r="N1347" s="25" t="str">
        <f t="shared" si="170"/>
        <v>K-C6</v>
      </c>
      <c r="Q1347" s="25" t="str">
        <f>VLOOKUP(K1347,TONG_SL!$A:$D,3,0)</f>
        <v>Gói</v>
      </c>
      <c r="R1347" s="54">
        <v>20</v>
      </c>
      <c r="T1347" s="1">
        <f>VLOOKUP(VLOOKUP(G1347,Ma_KH!$A:$R,18,0)&amp;K1347,Gia_MB!$A:$F,6,0)</f>
        <v>23076</v>
      </c>
      <c r="U1347" s="14">
        <f t="shared" si="172"/>
        <v>461520</v>
      </c>
      <c r="W1347" s="64">
        <f t="shared" si="171"/>
        <v>0</v>
      </c>
      <c r="X1347" s="3" t="str">
        <f t="shared" si="173"/>
        <v>8</v>
      </c>
      <c r="Z1347" s="14">
        <f t="shared" si="174"/>
        <v>36921.599999999999</v>
      </c>
      <c r="AA1347" s="7">
        <f>VLOOKUP(G1347,Ma_KH!$A:$R,14,0)</f>
        <v>67</v>
      </c>
      <c r="AD1347" s="7" t="str">
        <f>IFERROR(VLOOKUP(J1347,'Chuyển Mã'!$B$3:$C$9,2,0),"")</f>
        <v>Hà Nội</v>
      </c>
      <c r="AE1347" s="7" t="str">
        <f t="shared" ref="AE1347:AE1410" si="175">IFERROR(L1347,"")</f>
        <v>Chân giò heo muối 100g</v>
      </c>
      <c r="AF1347" s="7">
        <f t="shared" ref="AF1347:AF1410" si="176">R1347</f>
        <v>20</v>
      </c>
    </row>
    <row r="1348" spans="1:32" x14ac:dyDescent="0.25">
      <c r="A1348" s="11">
        <v>45905</v>
      </c>
      <c r="B1348" s="25">
        <v>47162</v>
      </c>
      <c r="C1348" s="12" t="s">
        <v>7214</v>
      </c>
      <c r="D1348" s="16">
        <f t="shared" ref="D1348:D1411" si="177">IF(A1348="","",A1348)</f>
        <v>45905</v>
      </c>
      <c r="G1348" s="13" t="s">
        <v>7607</v>
      </c>
      <c r="I1348" s="13" t="s">
        <v>7680</v>
      </c>
      <c r="J1348" s="13" t="s">
        <v>1815</v>
      </c>
      <c r="K1348" s="13" t="s">
        <v>556</v>
      </c>
      <c r="L1348" s="25" t="str">
        <f>VLOOKUP($K1348,TONG_SL!$A:$D,2,0)</f>
        <v>Chân giò heo muối 100g</v>
      </c>
      <c r="N1348" s="25" t="str">
        <f t="shared" si="170"/>
        <v>K-C6</v>
      </c>
      <c r="Q1348" s="25" t="str">
        <f>VLOOKUP(K1348,TONG_SL!$A:$D,3,0)</f>
        <v>Gói</v>
      </c>
      <c r="R1348" s="54">
        <v>20</v>
      </c>
      <c r="T1348" s="1">
        <f>VLOOKUP(VLOOKUP(G1348,Ma_KH!$A:$R,18,0)&amp;K1348,Gia_MB!$A:$F,6,0)</f>
        <v>23076</v>
      </c>
      <c r="U1348" s="14">
        <f t="shared" si="172"/>
        <v>461520</v>
      </c>
      <c r="W1348" s="64">
        <f t="shared" si="171"/>
        <v>0</v>
      </c>
      <c r="X1348" s="3" t="str">
        <f t="shared" si="173"/>
        <v>8</v>
      </c>
      <c r="Z1348" s="14">
        <f t="shared" si="174"/>
        <v>36921.599999999999</v>
      </c>
      <c r="AA1348" s="7">
        <f>VLOOKUP(G1348,Ma_KH!$A:$R,14,0)</f>
        <v>67</v>
      </c>
      <c r="AD1348" s="7" t="str">
        <f>IFERROR(VLOOKUP(J1348,'Chuyển Mã'!$B$3:$C$9,2,0),"")</f>
        <v>Hà Nội</v>
      </c>
      <c r="AE1348" s="7" t="str">
        <f t="shared" si="175"/>
        <v>Chân giò heo muối 100g</v>
      </c>
      <c r="AF1348" s="7">
        <f t="shared" si="176"/>
        <v>20</v>
      </c>
    </row>
    <row r="1349" spans="1:32" x14ac:dyDescent="0.25">
      <c r="A1349" s="11">
        <v>45905</v>
      </c>
      <c r="B1349" s="25">
        <v>56647</v>
      </c>
      <c r="C1349" s="12" t="s">
        <v>7214</v>
      </c>
      <c r="D1349" s="16">
        <f t="shared" si="177"/>
        <v>45905</v>
      </c>
      <c r="G1349" s="13" t="s">
        <v>7681</v>
      </c>
      <c r="I1349" s="13" t="s">
        <v>7682</v>
      </c>
      <c r="J1349" s="13" t="s">
        <v>1815</v>
      </c>
      <c r="K1349" s="13" t="s">
        <v>30</v>
      </c>
      <c r="L1349" s="25" t="str">
        <f>VLOOKUP($K1349,TONG_SL!$A:$D,2,0)</f>
        <v>Gà muối 500g</v>
      </c>
      <c r="N1349" s="25" t="str">
        <f t="shared" ref="N1349:N1412" si="178">IF($B1349&lt;&gt;"","K-C6","")</f>
        <v>K-C6</v>
      </c>
      <c r="Q1349" s="25" t="str">
        <f>VLOOKUP(K1349,TONG_SL!$A:$D,3,0)</f>
        <v>Túi</v>
      </c>
      <c r="R1349" s="54">
        <v>5</v>
      </c>
      <c r="T1349" s="1">
        <f>VLOOKUP(VLOOKUP(G1349,Ma_KH!$A:$R,18,0)&amp;K1349,Gia_MB!$A:$F,6,0)</f>
        <v>105506</v>
      </c>
      <c r="U1349" s="14">
        <f t="shared" si="172"/>
        <v>527530</v>
      </c>
      <c r="W1349" s="64">
        <f t="shared" ref="W1349:W1412" si="179">U1349*V1349</f>
        <v>0</v>
      </c>
      <c r="X1349" s="3" t="str">
        <f t="shared" si="173"/>
        <v>8</v>
      </c>
      <c r="Z1349" s="14">
        <f t="shared" si="174"/>
        <v>42202.400000000001</v>
      </c>
      <c r="AA1349" s="7">
        <f>VLOOKUP(G1349,Ma_KH!$A:$R,14,0)</f>
        <v>56</v>
      </c>
      <c r="AD1349" s="7" t="str">
        <f>IFERROR(VLOOKUP(J1349,'Chuyển Mã'!$B$3:$C$9,2,0),"")</f>
        <v>Hà Nội</v>
      </c>
      <c r="AE1349" s="7" t="str">
        <f t="shared" si="175"/>
        <v>Gà muối 500g</v>
      </c>
      <c r="AF1349" s="7">
        <f t="shared" si="176"/>
        <v>5</v>
      </c>
    </row>
    <row r="1350" spans="1:32" x14ac:dyDescent="0.25">
      <c r="A1350" s="11">
        <v>45905</v>
      </c>
      <c r="B1350" s="25">
        <v>56647</v>
      </c>
      <c r="C1350" s="12" t="s">
        <v>7214</v>
      </c>
      <c r="D1350" s="16">
        <f t="shared" si="177"/>
        <v>45905</v>
      </c>
      <c r="G1350" s="13" t="s">
        <v>7681</v>
      </c>
      <c r="I1350" s="13" t="s">
        <v>7682</v>
      </c>
      <c r="J1350" s="13" t="s">
        <v>1815</v>
      </c>
      <c r="K1350" s="13" t="s">
        <v>27</v>
      </c>
      <c r="L1350" s="25" t="str">
        <f>VLOOKUP($K1350,TONG_SL!$A:$D,2,0)</f>
        <v>Chân giò heo muối 300g</v>
      </c>
      <c r="N1350" s="25" t="str">
        <f t="shared" si="178"/>
        <v>K-C6</v>
      </c>
      <c r="Q1350" s="25" t="str">
        <f>VLOOKUP(K1350,TONG_SL!$A:$D,3,0)</f>
        <v>Túi</v>
      </c>
      <c r="R1350" s="54">
        <v>3</v>
      </c>
      <c r="T1350" s="1">
        <f>VLOOKUP(VLOOKUP(G1350,Ma_KH!$A:$R,18,0)&amp;K1350,Gia_MB!$A:$F,6,0)</f>
        <v>69759</v>
      </c>
      <c r="U1350" s="14">
        <f t="shared" si="172"/>
        <v>209277</v>
      </c>
      <c r="W1350" s="64">
        <f t="shared" si="179"/>
        <v>0</v>
      </c>
      <c r="X1350" s="3" t="str">
        <f t="shared" si="173"/>
        <v>8</v>
      </c>
      <c r="Z1350" s="14">
        <f t="shared" si="174"/>
        <v>16742.16</v>
      </c>
      <c r="AA1350" s="7">
        <f>VLOOKUP(G1350,Ma_KH!$A:$R,14,0)</f>
        <v>56</v>
      </c>
      <c r="AD1350" s="7" t="str">
        <f>IFERROR(VLOOKUP(J1350,'Chuyển Mã'!$B$3:$C$9,2,0),"")</f>
        <v>Hà Nội</v>
      </c>
      <c r="AE1350" s="7" t="str">
        <f t="shared" si="175"/>
        <v>Chân giò heo muối 300g</v>
      </c>
      <c r="AF1350" s="7">
        <f t="shared" si="176"/>
        <v>3</v>
      </c>
    </row>
    <row r="1351" spans="1:32" x14ac:dyDescent="0.25">
      <c r="A1351" s="11">
        <v>45905</v>
      </c>
      <c r="B1351" s="25">
        <v>56647</v>
      </c>
      <c r="C1351" s="12" t="s">
        <v>7214</v>
      </c>
      <c r="D1351" s="16">
        <f t="shared" si="177"/>
        <v>45905</v>
      </c>
      <c r="G1351" s="13" t="s">
        <v>7681</v>
      </c>
      <c r="I1351" s="13" t="s">
        <v>7682</v>
      </c>
      <c r="J1351" s="13" t="s">
        <v>1815</v>
      </c>
      <c r="K1351" s="13" t="s">
        <v>35</v>
      </c>
      <c r="L1351" s="25" t="str">
        <f>VLOOKUP($K1351,TONG_SL!$A:$D,2,0)</f>
        <v>Tai heo muối 200g</v>
      </c>
      <c r="N1351" s="25" t="str">
        <f t="shared" si="178"/>
        <v>K-C6</v>
      </c>
      <c r="Q1351" s="25" t="str">
        <f>VLOOKUP(K1351,TONG_SL!$A:$D,3,0)</f>
        <v>Túi</v>
      </c>
      <c r="R1351" s="54">
        <v>2</v>
      </c>
      <c r="T1351" s="1">
        <f>VLOOKUP(VLOOKUP(G1351,Ma_KH!$A:$R,18,0)&amp;K1351,Gia_MB!$A:$F,6,0)</f>
        <v>52815</v>
      </c>
      <c r="U1351" s="14">
        <f t="shared" si="172"/>
        <v>105630</v>
      </c>
      <c r="W1351" s="64">
        <f t="shared" si="179"/>
        <v>0</v>
      </c>
      <c r="X1351" s="3" t="str">
        <f t="shared" si="173"/>
        <v>8</v>
      </c>
      <c r="Z1351" s="14">
        <f t="shared" si="174"/>
        <v>8450.4</v>
      </c>
      <c r="AA1351" s="7">
        <f>VLOOKUP(G1351,Ma_KH!$A:$R,14,0)</f>
        <v>56</v>
      </c>
      <c r="AD1351" s="7" t="str">
        <f>IFERROR(VLOOKUP(J1351,'Chuyển Mã'!$B$3:$C$9,2,0),"")</f>
        <v>Hà Nội</v>
      </c>
      <c r="AE1351" s="7" t="str">
        <f t="shared" si="175"/>
        <v>Tai heo muối 200g</v>
      </c>
      <c r="AF1351" s="7">
        <f t="shared" si="176"/>
        <v>2</v>
      </c>
    </row>
    <row r="1352" spans="1:32" x14ac:dyDescent="0.25">
      <c r="A1352" s="11">
        <v>45905</v>
      </c>
      <c r="B1352" s="25">
        <v>56647</v>
      </c>
      <c r="C1352" s="12" t="s">
        <v>7214</v>
      </c>
      <c r="D1352" s="16">
        <f t="shared" si="177"/>
        <v>45905</v>
      </c>
      <c r="G1352" s="13" t="s">
        <v>7681</v>
      </c>
      <c r="I1352" s="13" t="s">
        <v>7682</v>
      </c>
      <c r="J1352" s="13" t="s">
        <v>1815</v>
      </c>
      <c r="K1352" s="13" t="s">
        <v>556</v>
      </c>
      <c r="L1352" s="25" t="str">
        <f>VLOOKUP($K1352,TONG_SL!$A:$D,2,0)</f>
        <v>Chân giò heo muối 100g</v>
      </c>
      <c r="N1352" s="25" t="str">
        <f t="shared" si="178"/>
        <v>K-C6</v>
      </c>
      <c r="Q1352" s="25" t="str">
        <f>VLOOKUP(K1352,TONG_SL!$A:$D,3,0)</f>
        <v>Gói</v>
      </c>
      <c r="R1352" s="54">
        <v>10</v>
      </c>
      <c r="T1352" s="1">
        <f>VLOOKUP(VLOOKUP(G1352,Ma_KH!$A:$R,18,0)&amp;K1352,Gia_MB!$A:$F,6,0)</f>
        <v>23322</v>
      </c>
      <c r="U1352" s="14">
        <f t="shared" si="172"/>
        <v>233220</v>
      </c>
      <c r="W1352" s="64">
        <f t="shared" si="179"/>
        <v>0</v>
      </c>
      <c r="X1352" s="3" t="str">
        <f t="shared" si="173"/>
        <v>8</v>
      </c>
      <c r="Z1352" s="14">
        <f t="shared" si="174"/>
        <v>18657.600000000002</v>
      </c>
      <c r="AA1352" s="7">
        <f>VLOOKUP(G1352,Ma_KH!$A:$R,14,0)</f>
        <v>56</v>
      </c>
      <c r="AD1352" s="7" t="str">
        <f>IFERROR(VLOOKUP(J1352,'Chuyển Mã'!$B$3:$C$9,2,0),"")</f>
        <v>Hà Nội</v>
      </c>
      <c r="AE1352" s="7" t="str">
        <f t="shared" si="175"/>
        <v>Chân giò heo muối 100g</v>
      </c>
      <c r="AF1352" s="7">
        <f t="shared" si="176"/>
        <v>10</v>
      </c>
    </row>
    <row r="1353" spans="1:32" x14ac:dyDescent="0.25">
      <c r="A1353" s="11">
        <v>45905</v>
      </c>
      <c r="B1353" s="25">
        <v>56647</v>
      </c>
      <c r="C1353" s="12" t="s">
        <v>7214</v>
      </c>
      <c r="D1353" s="16">
        <f t="shared" si="177"/>
        <v>45905</v>
      </c>
      <c r="G1353" s="13" t="s">
        <v>7681</v>
      </c>
      <c r="I1353" s="13" t="s">
        <v>7682</v>
      </c>
      <c r="J1353" s="13" t="s">
        <v>1815</v>
      </c>
      <c r="K1353" s="13" t="s">
        <v>32</v>
      </c>
      <c r="L1353" s="25" t="str">
        <f>VLOOKUP($K1353,TONG_SL!$A:$D,2,0)</f>
        <v>Giò Tai Lưỡi Xào 250</v>
      </c>
      <c r="N1353" s="25" t="str">
        <f t="shared" si="178"/>
        <v>K-C6</v>
      </c>
      <c r="Q1353" s="25" t="str">
        <f>VLOOKUP(K1353,TONG_SL!$A:$D,3,0)</f>
        <v>Túi</v>
      </c>
      <c r="R1353" s="54">
        <v>2</v>
      </c>
      <c r="T1353" s="1">
        <f>VLOOKUP(VLOOKUP(G1353,Ma_KH!$A:$R,18,0)&amp;K1353,Gia_MB!$A:$F,6,0)</f>
        <v>47672</v>
      </c>
      <c r="U1353" s="14">
        <f t="shared" si="172"/>
        <v>95344</v>
      </c>
      <c r="W1353" s="64">
        <f t="shared" si="179"/>
        <v>0</v>
      </c>
      <c r="X1353" s="3" t="str">
        <f t="shared" si="173"/>
        <v>8</v>
      </c>
      <c r="Z1353" s="14">
        <f t="shared" si="174"/>
        <v>7627.52</v>
      </c>
      <c r="AA1353" s="7">
        <f>VLOOKUP(G1353,Ma_KH!$A:$R,14,0)</f>
        <v>56</v>
      </c>
      <c r="AD1353" s="7" t="str">
        <f>IFERROR(VLOOKUP(J1353,'Chuyển Mã'!$B$3:$C$9,2,0),"")</f>
        <v>Hà Nội</v>
      </c>
      <c r="AE1353" s="7" t="str">
        <f t="shared" si="175"/>
        <v>Giò Tai Lưỡi Xào 250</v>
      </c>
      <c r="AF1353" s="7">
        <f t="shared" si="176"/>
        <v>2</v>
      </c>
    </row>
    <row r="1354" spans="1:32" x14ac:dyDescent="0.25">
      <c r="A1354" s="11">
        <v>45905</v>
      </c>
      <c r="B1354" s="25">
        <v>30455</v>
      </c>
      <c r="C1354" s="12" t="s">
        <v>7214</v>
      </c>
      <c r="D1354" s="16">
        <f t="shared" si="177"/>
        <v>45905</v>
      </c>
      <c r="G1354" s="13" t="s">
        <v>7683</v>
      </c>
      <c r="I1354" s="13" t="s">
        <v>7684</v>
      </c>
      <c r="J1354" s="13" t="s">
        <v>1815</v>
      </c>
      <c r="K1354" s="13" t="s">
        <v>558</v>
      </c>
      <c r="L1354" s="25" t="str">
        <f>VLOOKUP($K1354,TONG_SL!$A:$D,2,0)</f>
        <v>Gà muối hun khói 300g</v>
      </c>
      <c r="N1354" s="25" t="str">
        <f t="shared" si="178"/>
        <v>K-C6</v>
      </c>
      <c r="Q1354" s="25" t="str">
        <f>VLOOKUP(K1354,TONG_SL!$A:$D,3,0)</f>
        <v>Túi</v>
      </c>
      <c r="R1354" s="54">
        <v>4</v>
      </c>
      <c r="T1354" s="1">
        <f>VLOOKUP(VLOOKUP(G1354,Ma_KH!$A:$R,18,0)&amp;K1354,Gia_MB!$A:$F,6,0)</f>
        <v>66500</v>
      </c>
      <c r="U1354" s="14">
        <f t="shared" si="172"/>
        <v>266000</v>
      </c>
      <c r="W1354" s="64">
        <f t="shared" si="179"/>
        <v>0</v>
      </c>
      <c r="X1354" s="3" t="str">
        <f t="shared" si="173"/>
        <v>8</v>
      </c>
      <c r="Z1354" s="14">
        <f t="shared" si="174"/>
        <v>21280</v>
      </c>
      <c r="AA1354" s="7">
        <f>VLOOKUP(G1354,Ma_KH!$A:$R,14,0)</f>
        <v>50</v>
      </c>
      <c r="AD1354" s="7" t="str">
        <f>IFERROR(VLOOKUP(J1354,'Chuyển Mã'!$B$3:$C$9,2,0),"")</f>
        <v>Hà Nội</v>
      </c>
      <c r="AE1354" s="7" t="str">
        <f t="shared" si="175"/>
        <v>Gà muối hun khói 300g</v>
      </c>
      <c r="AF1354" s="7">
        <f t="shared" si="176"/>
        <v>4</v>
      </c>
    </row>
    <row r="1355" spans="1:32" x14ac:dyDescent="0.25">
      <c r="A1355" s="11">
        <v>45905</v>
      </c>
      <c r="B1355" s="25">
        <v>30455</v>
      </c>
      <c r="C1355" s="12" t="s">
        <v>7214</v>
      </c>
      <c r="D1355" s="16">
        <f t="shared" si="177"/>
        <v>45905</v>
      </c>
      <c r="G1355" s="13" t="s">
        <v>7683</v>
      </c>
      <c r="I1355" s="13" t="s">
        <v>7684</v>
      </c>
      <c r="J1355" s="13" t="s">
        <v>1815</v>
      </c>
      <c r="K1355" s="13" t="s">
        <v>27</v>
      </c>
      <c r="L1355" s="25" t="str">
        <f>VLOOKUP($K1355,TONG_SL!$A:$D,2,0)</f>
        <v>Chân giò heo muối 300g</v>
      </c>
      <c r="N1355" s="25" t="str">
        <f t="shared" si="178"/>
        <v>K-C6</v>
      </c>
      <c r="Q1355" s="25" t="str">
        <f>VLOOKUP(K1355,TONG_SL!$A:$D,3,0)</f>
        <v>Túi</v>
      </c>
      <c r="R1355" s="54">
        <v>5</v>
      </c>
      <c r="T1355" s="1">
        <f>VLOOKUP(VLOOKUP(G1355,Ma_KH!$A:$R,18,0)&amp;K1355,Gia_MB!$A:$F,6,0)</f>
        <v>73431</v>
      </c>
      <c r="U1355" s="14">
        <f t="shared" si="172"/>
        <v>367155</v>
      </c>
      <c r="W1355" s="64">
        <f t="shared" si="179"/>
        <v>0</v>
      </c>
      <c r="X1355" s="3" t="str">
        <f t="shared" si="173"/>
        <v>8</v>
      </c>
      <c r="Z1355" s="14">
        <f t="shared" si="174"/>
        <v>29372.400000000001</v>
      </c>
      <c r="AA1355" s="7">
        <f>VLOOKUP(G1355,Ma_KH!$A:$R,14,0)</f>
        <v>50</v>
      </c>
      <c r="AD1355" s="7" t="str">
        <f>IFERROR(VLOOKUP(J1355,'Chuyển Mã'!$B$3:$C$9,2,0),"")</f>
        <v>Hà Nội</v>
      </c>
      <c r="AE1355" s="7" t="str">
        <f t="shared" si="175"/>
        <v>Chân giò heo muối 300g</v>
      </c>
      <c r="AF1355" s="7">
        <f t="shared" si="176"/>
        <v>5</v>
      </c>
    </row>
    <row r="1356" spans="1:32" x14ac:dyDescent="0.25">
      <c r="A1356" s="11">
        <v>45905</v>
      </c>
      <c r="B1356" s="25">
        <v>30455</v>
      </c>
      <c r="C1356" s="12" t="s">
        <v>7214</v>
      </c>
      <c r="D1356" s="16">
        <f t="shared" si="177"/>
        <v>45905</v>
      </c>
      <c r="G1356" s="13" t="s">
        <v>7683</v>
      </c>
      <c r="I1356" s="13" t="s">
        <v>7684</v>
      </c>
      <c r="J1356" s="13" t="s">
        <v>1815</v>
      </c>
      <c r="K1356" s="13" t="s">
        <v>32</v>
      </c>
      <c r="L1356" s="25" t="str">
        <f>VLOOKUP($K1356,TONG_SL!$A:$D,2,0)</f>
        <v>Giò Tai Lưỡi Xào 250</v>
      </c>
      <c r="N1356" s="25" t="str">
        <f t="shared" si="178"/>
        <v>K-C6</v>
      </c>
      <c r="Q1356" s="25" t="str">
        <f>VLOOKUP(K1356,TONG_SL!$A:$D,3,0)</f>
        <v>Túi</v>
      </c>
      <c r="R1356" s="54">
        <v>2</v>
      </c>
      <c r="T1356" s="1">
        <f>VLOOKUP(VLOOKUP(G1356,Ma_KH!$A:$R,18,0)&amp;K1356,Gia_MB!$A:$F,6,0)</f>
        <v>50183</v>
      </c>
      <c r="U1356" s="14">
        <f t="shared" si="172"/>
        <v>100366</v>
      </c>
      <c r="W1356" s="64">
        <f t="shared" si="179"/>
        <v>0</v>
      </c>
      <c r="X1356" s="3" t="str">
        <f t="shared" si="173"/>
        <v>8</v>
      </c>
      <c r="Z1356" s="14">
        <f t="shared" si="174"/>
        <v>8029.28</v>
      </c>
      <c r="AA1356" s="7">
        <f>VLOOKUP(G1356,Ma_KH!$A:$R,14,0)</f>
        <v>50</v>
      </c>
      <c r="AD1356" s="7" t="str">
        <f>IFERROR(VLOOKUP(J1356,'Chuyển Mã'!$B$3:$C$9,2,0),"")</f>
        <v>Hà Nội</v>
      </c>
      <c r="AE1356" s="7" t="str">
        <f t="shared" si="175"/>
        <v>Giò Tai Lưỡi Xào 250</v>
      </c>
      <c r="AF1356" s="7">
        <f t="shared" si="176"/>
        <v>2</v>
      </c>
    </row>
    <row r="1357" spans="1:32" x14ac:dyDescent="0.25">
      <c r="A1357" s="11">
        <v>45905</v>
      </c>
      <c r="B1357" s="25">
        <v>47171</v>
      </c>
      <c r="C1357" s="12" t="s">
        <v>7214</v>
      </c>
      <c r="D1357" s="16">
        <f t="shared" si="177"/>
        <v>45905</v>
      </c>
      <c r="G1357" s="13" t="s">
        <v>7607</v>
      </c>
      <c r="I1357" s="13" t="s">
        <v>7685</v>
      </c>
      <c r="J1357" s="13" t="s">
        <v>1815</v>
      </c>
      <c r="K1357" s="13" t="s">
        <v>556</v>
      </c>
      <c r="L1357" s="25" t="str">
        <f>VLOOKUP($K1357,TONG_SL!$A:$D,2,0)</f>
        <v>Chân giò heo muối 100g</v>
      </c>
      <c r="N1357" s="25" t="str">
        <f t="shared" si="178"/>
        <v>K-C6</v>
      </c>
      <c r="Q1357" s="25" t="str">
        <f>VLOOKUP(K1357,TONG_SL!$A:$D,3,0)</f>
        <v>Gói</v>
      </c>
      <c r="R1357" s="54">
        <v>10</v>
      </c>
      <c r="T1357" s="1">
        <f>VLOOKUP(VLOOKUP(G1357,Ma_KH!$A:$R,18,0)&amp;K1357,Gia_MB!$A:$F,6,0)</f>
        <v>23076</v>
      </c>
      <c r="U1357" s="14">
        <f t="shared" si="172"/>
        <v>230760</v>
      </c>
      <c r="W1357" s="64">
        <f t="shared" si="179"/>
        <v>0</v>
      </c>
      <c r="X1357" s="3" t="str">
        <f t="shared" si="173"/>
        <v>8</v>
      </c>
      <c r="Z1357" s="14">
        <f t="shared" si="174"/>
        <v>18460.8</v>
      </c>
      <c r="AA1357" s="7">
        <f>VLOOKUP(G1357,Ma_KH!$A:$R,14,0)</f>
        <v>67</v>
      </c>
      <c r="AD1357" s="7" t="str">
        <f>IFERROR(VLOOKUP(J1357,'Chuyển Mã'!$B$3:$C$9,2,0),"")</f>
        <v>Hà Nội</v>
      </c>
      <c r="AE1357" s="7" t="str">
        <f t="shared" si="175"/>
        <v>Chân giò heo muối 100g</v>
      </c>
      <c r="AF1357" s="7">
        <f t="shared" si="176"/>
        <v>10</v>
      </c>
    </row>
    <row r="1358" spans="1:32" x14ac:dyDescent="0.25">
      <c r="A1358" s="11">
        <v>45905</v>
      </c>
      <c r="B1358" s="25">
        <v>56594</v>
      </c>
      <c r="C1358" s="12" t="s">
        <v>7214</v>
      </c>
      <c r="D1358" s="16">
        <f t="shared" si="177"/>
        <v>45905</v>
      </c>
      <c r="G1358" s="13" t="s">
        <v>7616</v>
      </c>
      <c r="I1358" s="13" t="s">
        <v>7686</v>
      </c>
      <c r="J1358" s="13" t="s">
        <v>1815</v>
      </c>
      <c r="K1358" s="13" t="s">
        <v>30</v>
      </c>
      <c r="L1358" s="25" t="str">
        <f>VLOOKUP($K1358,TONG_SL!$A:$D,2,0)</f>
        <v>Gà muối 500g</v>
      </c>
      <c r="N1358" s="25" t="str">
        <f t="shared" si="178"/>
        <v>K-C6</v>
      </c>
      <c r="Q1358" s="25" t="str">
        <f>VLOOKUP(K1358,TONG_SL!$A:$D,3,0)</f>
        <v>Túi</v>
      </c>
      <c r="R1358" s="54">
        <v>3</v>
      </c>
      <c r="T1358" s="1">
        <f>VLOOKUP(VLOOKUP(G1358,Ma_KH!$A:$R,18,0)&amp;K1358,Gia_MB!$A:$F,6,0)</f>
        <v>111058</v>
      </c>
      <c r="U1358" s="14">
        <f t="shared" ref="U1358:U1421" si="180">T1358*R1358</f>
        <v>333174</v>
      </c>
      <c r="W1358" s="64">
        <f t="shared" si="179"/>
        <v>0</v>
      </c>
      <c r="X1358" s="3" t="str">
        <f t="shared" ref="X1358:X1421" si="181">IF(B1358&lt;&gt;"","8","0")</f>
        <v>8</v>
      </c>
      <c r="Z1358" s="14">
        <f t="shared" ref="Z1358:Z1421" si="182">U1358*X1358%</f>
        <v>26653.920000000002</v>
      </c>
      <c r="AA1358" s="7">
        <f>VLOOKUP(G1358,Ma_KH!$A:$R,14,0)</f>
        <v>51</v>
      </c>
      <c r="AD1358" s="7" t="str">
        <f>IFERROR(VLOOKUP(J1358,'Chuyển Mã'!$B$3:$C$9,2,0),"")</f>
        <v>Hà Nội</v>
      </c>
      <c r="AE1358" s="7" t="str">
        <f t="shared" si="175"/>
        <v>Gà muối 500g</v>
      </c>
      <c r="AF1358" s="7">
        <f t="shared" si="176"/>
        <v>3</v>
      </c>
    </row>
    <row r="1359" spans="1:32" x14ac:dyDescent="0.25">
      <c r="A1359" s="11">
        <v>45905</v>
      </c>
      <c r="B1359" s="25">
        <v>56594</v>
      </c>
      <c r="C1359" s="12" t="s">
        <v>7214</v>
      </c>
      <c r="D1359" s="16">
        <f t="shared" si="177"/>
        <v>45905</v>
      </c>
      <c r="G1359" s="13" t="s">
        <v>7616</v>
      </c>
      <c r="I1359" s="13" t="s">
        <v>7686</v>
      </c>
      <c r="J1359" s="13" t="s">
        <v>1815</v>
      </c>
      <c r="K1359" s="13" t="s">
        <v>55</v>
      </c>
      <c r="L1359" s="25" t="str">
        <f>VLOOKUP($K1359,TONG_SL!$A:$D,2,0)</f>
        <v>Gà xì dầu 500g</v>
      </c>
      <c r="N1359" s="25" t="str">
        <f t="shared" si="178"/>
        <v>K-C6</v>
      </c>
      <c r="Q1359" s="25" t="str">
        <f>VLOOKUP(K1359,TONG_SL!$A:$D,3,0)</f>
        <v>Túi</v>
      </c>
      <c r="R1359" s="54">
        <v>2</v>
      </c>
      <c r="T1359" s="1">
        <f>VLOOKUP(VLOOKUP(G1359,Ma_KH!$A:$R,18,0)&amp;K1359,Gia_MB!$A:$F,6,0)</f>
        <v>111606</v>
      </c>
      <c r="U1359" s="14">
        <f t="shared" si="180"/>
        <v>223212</v>
      </c>
      <c r="W1359" s="64">
        <f t="shared" si="179"/>
        <v>0</v>
      </c>
      <c r="X1359" s="3" t="str">
        <f t="shared" si="181"/>
        <v>8</v>
      </c>
      <c r="Z1359" s="14">
        <f t="shared" si="182"/>
        <v>17856.96</v>
      </c>
      <c r="AA1359" s="7">
        <f>VLOOKUP(G1359,Ma_KH!$A:$R,14,0)</f>
        <v>51</v>
      </c>
      <c r="AD1359" s="7" t="str">
        <f>IFERROR(VLOOKUP(J1359,'Chuyển Mã'!$B$3:$C$9,2,0),"")</f>
        <v>Hà Nội</v>
      </c>
      <c r="AE1359" s="7" t="str">
        <f t="shared" si="175"/>
        <v>Gà xì dầu 500g</v>
      </c>
      <c r="AF1359" s="7">
        <f t="shared" si="176"/>
        <v>2</v>
      </c>
    </row>
    <row r="1360" spans="1:32" x14ac:dyDescent="0.25">
      <c r="A1360" s="11">
        <v>45905</v>
      </c>
      <c r="B1360" s="25">
        <v>56594</v>
      </c>
      <c r="C1360" s="12" t="s">
        <v>7214</v>
      </c>
      <c r="D1360" s="16">
        <f t="shared" si="177"/>
        <v>45905</v>
      </c>
      <c r="G1360" s="13" t="s">
        <v>7616</v>
      </c>
      <c r="I1360" s="13" t="s">
        <v>7686</v>
      </c>
      <c r="J1360" s="13" t="s">
        <v>1815</v>
      </c>
      <c r="K1360" s="13" t="s">
        <v>558</v>
      </c>
      <c r="L1360" s="25" t="str">
        <f>VLOOKUP($K1360,TONG_SL!$A:$D,2,0)</f>
        <v>Gà muối hun khói 300g</v>
      </c>
      <c r="N1360" s="25" t="str">
        <f t="shared" si="178"/>
        <v>K-C6</v>
      </c>
      <c r="Q1360" s="25" t="str">
        <f>VLOOKUP(K1360,TONG_SL!$A:$D,3,0)</f>
        <v>Túi</v>
      </c>
      <c r="R1360" s="54">
        <v>10</v>
      </c>
      <c r="T1360" s="1">
        <f>VLOOKUP(VLOOKUP(G1360,Ma_KH!$A:$R,18,0)&amp;K1360,Gia_MB!$A:$F,6,0)</f>
        <v>70000</v>
      </c>
      <c r="U1360" s="14">
        <f t="shared" si="180"/>
        <v>700000</v>
      </c>
      <c r="W1360" s="64">
        <f t="shared" si="179"/>
        <v>0</v>
      </c>
      <c r="X1360" s="3" t="str">
        <f t="shared" si="181"/>
        <v>8</v>
      </c>
      <c r="Z1360" s="14">
        <f t="shared" si="182"/>
        <v>56000</v>
      </c>
      <c r="AA1360" s="7">
        <f>VLOOKUP(G1360,Ma_KH!$A:$R,14,0)</f>
        <v>51</v>
      </c>
      <c r="AD1360" s="7" t="str">
        <f>IFERROR(VLOOKUP(J1360,'Chuyển Mã'!$B$3:$C$9,2,0),"")</f>
        <v>Hà Nội</v>
      </c>
      <c r="AE1360" s="7" t="str">
        <f t="shared" si="175"/>
        <v>Gà muối hun khói 300g</v>
      </c>
      <c r="AF1360" s="7">
        <f t="shared" si="176"/>
        <v>10</v>
      </c>
    </row>
    <row r="1361" spans="1:32" x14ac:dyDescent="0.25">
      <c r="A1361" s="11">
        <v>45905</v>
      </c>
      <c r="B1361" s="25">
        <v>56594</v>
      </c>
      <c r="C1361" s="12" t="s">
        <v>7214</v>
      </c>
      <c r="D1361" s="16">
        <f t="shared" si="177"/>
        <v>45905</v>
      </c>
      <c r="G1361" s="13" t="s">
        <v>7616</v>
      </c>
      <c r="I1361" s="13" t="s">
        <v>7686</v>
      </c>
      <c r="J1361" s="13" t="s">
        <v>1815</v>
      </c>
      <c r="K1361" s="13" t="s">
        <v>547</v>
      </c>
      <c r="L1361" s="25" t="str">
        <f>VLOOKUP($K1361,TONG_SL!$A:$D,2,0)</f>
        <v>Chân giò heo muối 500g</v>
      </c>
      <c r="N1361" s="25" t="str">
        <f t="shared" si="178"/>
        <v>K-C6</v>
      </c>
      <c r="Q1361" s="25" t="str">
        <f>VLOOKUP(K1361,TONG_SL!$A:$D,3,0)</f>
        <v>Túi</v>
      </c>
      <c r="R1361" s="54">
        <v>2</v>
      </c>
      <c r="T1361" s="1">
        <f>VLOOKUP(VLOOKUP(G1361,Ma_KH!$A:$R,18,0)&amp;K1361,Gia_MB!$A:$F,6,0)</f>
        <v>119066</v>
      </c>
      <c r="U1361" s="14">
        <f t="shared" si="180"/>
        <v>238132</v>
      </c>
      <c r="W1361" s="64">
        <f t="shared" si="179"/>
        <v>0</v>
      </c>
      <c r="X1361" s="3" t="str">
        <f t="shared" si="181"/>
        <v>8</v>
      </c>
      <c r="Z1361" s="14">
        <f t="shared" si="182"/>
        <v>19050.560000000001</v>
      </c>
      <c r="AA1361" s="7">
        <f>VLOOKUP(G1361,Ma_KH!$A:$R,14,0)</f>
        <v>51</v>
      </c>
      <c r="AD1361" s="7" t="str">
        <f>IFERROR(VLOOKUP(J1361,'Chuyển Mã'!$B$3:$C$9,2,0),"")</f>
        <v>Hà Nội</v>
      </c>
      <c r="AE1361" s="7" t="str">
        <f t="shared" si="175"/>
        <v>Chân giò heo muối 500g</v>
      </c>
      <c r="AF1361" s="7">
        <f t="shared" si="176"/>
        <v>2</v>
      </c>
    </row>
    <row r="1362" spans="1:32" x14ac:dyDescent="0.25">
      <c r="A1362" s="11">
        <v>45905</v>
      </c>
      <c r="B1362" s="25">
        <v>56594</v>
      </c>
      <c r="C1362" s="12" t="s">
        <v>7214</v>
      </c>
      <c r="D1362" s="16">
        <f t="shared" si="177"/>
        <v>45905</v>
      </c>
      <c r="G1362" s="13" t="s">
        <v>7616</v>
      </c>
      <c r="I1362" s="13" t="s">
        <v>7686</v>
      </c>
      <c r="J1362" s="13" t="s">
        <v>1815</v>
      </c>
      <c r="K1362" s="13" t="s">
        <v>27</v>
      </c>
      <c r="L1362" s="25" t="str">
        <f>VLOOKUP($K1362,TONG_SL!$A:$D,2,0)</f>
        <v>Chân giò heo muối 300g</v>
      </c>
      <c r="N1362" s="25" t="str">
        <f t="shared" si="178"/>
        <v>K-C6</v>
      </c>
      <c r="Q1362" s="25" t="str">
        <f>VLOOKUP(K1362,TONG_SL!$A:$D,3,0)</f>
        <v>Túi</v>
      </c>
      <c r="R1362" s="54">
        <v>10</v>
      </c>
      <c r="T1362" s="1">
        <f>VLOOKUP(VLOOKUP(G1362,Ma_KH!$A:$R,18,0)&amp;K1362,Gia_MB!$A:$F,6,0)</f>
        <v>73431</v>
      </c>
      <c r="U1362" s="14">
        <f t="shared" si="180"/>
        <v>734310</v>
      </c>
      <c r="W1362" s="64">
        <f t="shared" si="179"/>
        <v>0</v>
      </c>
      <c r="X1362" s="3" t="str">
        <f t="shared" si="181"/>
        <v>8</v>
      </c>
      <c r="Z1362" s="14">
        <f t="shared" si="182"/>
        <v>58744.800000000003</v>
      </c>
      <c r="AA1362" s="7">
        <f>VLOOKUP(G1362,Ma_KH!$A:$R,14,0)</f>
        <v>51</v>
      </c>
      <c r="AD1362" s="7" t="str">
        <f>IFERROR(VLOOKUP(J1362,'Chuyển Mã'!$B$3:$C$9,2,0),"")</f>
        <v>Hà Nội</v>
      </c>
      <c r="AE1362" s="7" t="str">
        <f t="shared" si="175"/>
        <v>Chân giò heo muối 300g</v>
      </c>
      <c r="AF1362" s="7">
        <f t="shared" si="176"/>
        <v>10</v>
      </c>
    </row>
    <row r="1363" spans="1:32" x14ac:dyDescent="0.25">
      <c r="A1363" s="11">
        <v>45905</v>
      </c>
      <c r="B1363" s="25">
        <v>56594</v>
      </c>
      <c r="C1363" s="12" t="s">
        <v>7214</v>
      </c>
      <c r="D1363" s="16">
        <f t="shared" si="177"/>
        <v>45905</v>
      </c>
      <c r="G1363" s="13" t="s">
        <v>7616</v>
      </c>
      <c r="I1363" s="13" t="s">
        <v>7686</v>
      </c>
      <c r="J1363" s="13" t="s">
        <v>1815</v>
      </c>
      <c r="K1363" s="13" t="s">
        <v>556</v>
      </c>
      <c r="L1363" s="25" t="str">
        <f>VLOOKUP($K1363,TONG_SL!$A:$D,2,0)</f>
        <v>Chân giò heo muối 100g</v>
      </c>
      <c r="N1363" s="25" t="str">
        <f t="shared" si="178"/>
        <v>K-C6</v>
      </c>
      <c r="Q1363" s="25" t="str">
        <f>VLOOKUP(K1363,TONG_SL!$A:$D,3,0)</f>
        <v>Gói</v>
      </c>
      <c r="R1363" s="54">
        <v>10</v>
      </c>
      <c r="T1363" s="1">
        <f>VLOOKUP(VLOOKUP(G1363,Ma_KH!$A:$R,18,0)&amp;K1363,Gia_MB!$A:$F,6,0)</f>
        <v>24549</v>
      </c>
      <c r="U1363" s="14">
        <f t="shared" si="180"/>
        <v>245490</v>
      </c>
      <c r="W1363" s="64">
        <f t="shared" si="179"/>
        <v>0</v>
      </c>
      <c r="X1363" s="3" t="str">
        <f t="shared" si="181"/>
        <v>8</v>
      </c>
      <c r="Z1363" s="14">
        <f t="shared" si="182"/>
        <v>19639.2</v>
      </c>
      <c r="AA1363" s="7">
        <f>VLOOKUP(G1363,Ma_KH!$A:$R,14,0)</f>
        <v>51</v>
      </c>
      <c r="AD1363" s="7" t="str">
        <f>IFERROR(VLOOKUP(J1363,'Chuyển Mã'!$B$3:$C$9,2,0),"")</f>
        <v>Hà Nội</v>
      </c>
      <c r="AE1363" s="7" t="str">
        <f t="shared" si="175"/>
        <v>Chân giò heo muối 100g</v>
      </c>
      <c r="AF1363" s="7">
        <f t="shared" si="176"/>
        <v>10</v>
      </c>
    </row>
    <row r="1364" spans="1:32" x14ac:dyDescent="0.25">
      <c r="A1364" s="11">
        <v>45905</v>
      </c>
      <c r="B1364" s="25">
        <v>56594</v>
      </c>
      <c r="C1364" s="12" t="s">
        <v>7214</v>
      </c>
      <c r="D1364" s="16">
        <f t="shared" si="177"/>
        <v>45905</v>
      </c>
      <c r="G1364" s="13" t="s">
        <v>7616</v>
      </c>
      <c r="I1364" s="13" t="s">
        <v>7686</v>
      </c>
      <c r="J1364" s="13" t="s">
        <v>1815</v>
      </c>
      <c r="K1364" s="13" t="s">
        <v>35</v>
      </c>
      <c r="L1364" s="25" t="str">
        <f>VLOOKUP($K1364,TONG_SL!$A:$D,2,0)</f>
        <v>Tai heo muối 200g</v>
      </c>
      <c r="N1364" s="25" t="str">
        <f t="shared" si="178"/>
        <v>K-C6</v>
      </c>
      <c r="Q1364" s="25" t="str">
        <f>VLOOKUP(K1364,TONG_SL!$A:$D,3,0)</f>
        <v>Túi</v>
      </c>
      <c r="R1364" s="54">
        <v>3</v>
      </c>
      <c r="T1364" s="1">
        <f>VLOOKUP(VLOOKUP(G1364,Ma_KH!$A:$R,18,0)&amp;K1364,Gia_MB!$A:$F,6,0)</f>
        <v>55595</v>
      </c>
      <c r="U1364" s="14">
        <f t="shared" si="180"/>
        <v>166785</v>
      </c>
      <c r="W1364" s="64">
        <f t="shared" si="179"/>
        <v>0</v>
      </c>
      <c r="X1364" s="3" t="str">
        <f t="shared" si="181"/>
        <v>8</v>
      </c>
      <c r="Z1364" s="14">
        <f t="shared" si="182"/>
        <v>13342.800000000001</v>
      </c>
      <c r="AA1364" s="7">
        <f>VLOOKUP(G1364,Ma_KH!$A:$R,14,0)</f>
        <v>51</v>
      </c>
      <c r="AD1364" s="7" t="str">
        <f>IFERROR(VLOOKUP(J1364,'Chuyển Mã'!$B$3:$C$9,2,0),"")</f>
        <v>Hà Nội</v>
      </c>
      <c r="AE1364" s="7" t="str">
        <f t="shared" si="175"/>
        <v>Tai heo muối 200g</v>
      </c>
      <c r="AF1364" s="7">
        <f t="shared" si="176"/>
        <v>3</v>
      </c>
    </row>
    <row r="1365" spans="1:32" x14ac:dyDescent="0.25">
      <c r="A1365" s="11">
        <v>45905</v>
      </c>
      <c r="B1365" s="25">
        <v>56594</v>
      </c>
      <c r="C1365" s="12" t="s">
        <v>7214</v>
      </c>
      <c r="D1365" s="16">
        <f t="shared" si="177"/>
        <v>45905</v>
      </c>
      <c r="G1365" s="13" t="s">
        <v>7616</v>
      </c>
      <c r="I1365" s="13" t="s">
        <v>7686</v>
      </c>
      <c r="J1365" s="13" t="s">
        <v>1815</v>
      </c>
      <c r="K1365" s="13" t="s">
        <v>32</v>
      </c>
      <c r="L1365" s="25" t="str">
        <f>VLOOKUP($K1365,TONG_SL!$A:$D,2,0)</f>
        <v>Giò Tai Lưỡi Xào 250</v>
      </c>
      <c r="N1365" s="25" t="str">
        <f t="shared" si="178"/>
        <v>K-C6</v>
      </c>
      <c r="Q1365" s="25" t="str">
        <f>VLOOKUP(K1365,TONG_SL!$A:$D,3,0)</f>
        <v>Túi</v>
      </c>
      <c r="R1365" s="54">
        <v>3</v>
      </c>
      <c r="T1365" s="1">
        <f>VLOOKUP(VLOOKUP(G1365,Ma_KH!$A:$R,18,0)&amp;K1365,Gia_MB!$A:$F,6,0)</f>
        <v>50183</v>
      </c>
      <c r="U1365" s="14">
        <f t="shared" si="180"/>
        <v>150549</v>
      </c>
      <c r="W1365" s="64">
        <f t="shared" si="179"/>
        <v>0</v>
      </c>
      <c r="X1365" s="3" t="str">
        <f t="shared" si="181"/>
        <v>8</v>
      </c>
      <c r="Z1365" s="14">
        <f t="shared" si="182"/>
        <v>12043.92</v>
      </c>
      <c r="AA1365" s="7">
        <f>VLOOKUP(G1365,Ma_KH!$A:$R,14,0)</f>
        <v>51</v>
      </c>
      <c r="AD1365" s="7" t="str">
        <f>IFERROR(VLOOKUP(J1365,'Chuyển Mã'!$B$3:$C$9,2,0),"")</f>
        <v>Hà Nội</v>
      </c>
      <c r="AE1365" s="7" t="str">
        <f t="shared" si="175"/>
        <v>Giò Tai Lưỡi Xào 250</v>
      </c>
      <c r="AF1365" s="7">
        <f t="shared" si="176"/>
        <v>3</v>
      </c>
    </row>
    <row r="1366" spans="1:32" x14ac:dyDescent="0.25">
      <c r="A1366" s="11">
        <v>45905</v>
      </c>
      <c r="B1366" s="25">
        <v>56594</v>
      </c>
      <c r="C1366" s="12" t="s">
        <v>7214</v>
      </c>
      <c r="D1366" s="16">
        <f t="shared" si="177"/>
        <v>45905</v>
      </c>
      <c r="G1366" s="13" t="s">
        <v>7616</v>
      </c>
      <c r="I1366" s="13" t="s">
        <v>7686</v>
      </c>
      <c r="J1366" s="13" t="s">
        <v>1815</v>
      </c>
      <c r="K1366" s="13" t="s">
        <v>51</v>
      </c>
      <c r="L1366" s="25" t="str">
        <f>VLOOKUP($K1366,TONG_SL!$A:$D,2,0)</f>
        <v>Mọc Nấm Hương 250g</v>
      </c>
      <c r="N1366" s="25" t="str">
        <f t="shared" si="178"/>
        <v>K-C6</v>
      </c>
      <c r="Q1366" s="25" t="str">
        <f>VLOOKUP(K1366,TONG_SL!$A:$D,3,0)</f>
        <v>Túi</v>
      </c>
      <c r="R1366" s="54">
        <v>3</v>
      </c>
      <c r="T1366" s="1">
        <f>VLOOKUP(VLOOKUP(G1366,Ma_KH!$A:$R,18,0)&amp;K1366,Gia_MB!$A:$F,6,0)</f>
        <v>46000</v>
      </c>
      <c r="U1366" s="14">
        <f t="shared" si="180"/>
        <v>138000</v>
      </c>
      <c r="W1366" s="64">
        <f t="shared" si="179"/>
        <v>0</v>
      </c>
      <c r="X1366" s="3" t="str">
        <f t="shared" si="181"/>
        <v>8</v>
      </c>
      <c r="Z1366" s="14">
        <f t="shared" si="182"/>
        <v>11040</v>
      </c>
      <c r="AA1366" s="7">
        <f>VLOOKUP(G1366,Ma_KH!$A:$R,14,0)</f>
        <v>51</v>
      </c>
      <c r="AD1366" s="7" t="str">
        <f>IFERROR(VLOOKUP(J1366,'Chuyển Mã'!$B$3:$C$9,2,0),"")</f>
        <v>Hà Nội</v>
      </c>
      <c r="AE1366" s="7" t="str">
        <f t="shared" si="175"/>
        <v>Mọc Nấm Hương 250g</v>
      </c>
      <c r="AF1366" s="7">
        <f t="shared" si="176"/>
        <v>3</v>
      </c>
    </row>
    <row r="1367" spans="1:32" x14ac:dyDescent="0.25">
      <c r="A1367" s="11">
        <v>45905</v>
      </c>
      <c r="B1367" s="25">
        <v>56594</v>
      </c>
      <c r="C1367" s="12" t="s">
        <v>7214</v>
      </c>
      <c r="D1367" s="16">
        <f t="shared" si="177"/>
        <v>45905</v>
      </c>
      <c r="G1367" s="13" t="s">
        <v>7616</v>
      </c>
      <c r="I1367" s="13" t="s">
        <v>7686</v>
      </c>
      <c r="J1367" s="13" t="s">
        <v>1815</v>
      </c>
      <c r="K1367" s="13" t="s">
        <v>570</v>
      </c>
      <c r="L1367" s="25" t="str">
        <f>VLOOKUP($K1367,TONG_SL!$A:$D,2,0)</f>
        <v>Tai heo sốt thái 150g</v>
      </c>
      <c r="N1367" s="25" t="str">
        <f t="shared" si="178"/>
        <v>K-C6</v>
      </c>
      <c r="Q1367" s="25" t="str">
        <f>VLOOKUP(K1367,TONG_SL!$A:$D,3,0)</f>
        <v>Túi</v>
      </c>
      <c r="R1367" s="54">
        <v>3</v>
      </c>
      <c r="T1367" s="1">
        <f>VLOOKUP(VLOOKUP(G1367,Ma_KH!$A:$R,18,0)&amp;K1367,Gia_MB!$A:$F,6,0)</f>
        <v>19500</v>
      </c>
      <c r="U1367" s="14">
        <f t="shared" si="180"/>
        <v>58500</v>
      </c>
      <c r="W1367" s="64">
        <f t="shared" si="179"/>
        <v>0</v>
      </c>
      <c r="X1367" s="3" t="str">
        <f t="shared" si="181"/>
        <v>8</v>
      </c>
      <c r="Z1367" s="14">
        <f t="shared" si="182"/>
        <v>4680</v>
      </c>
      <c r="AA1367" s="7">
        <f>VLOOKUP(G1367,Ma_KH!$A:$R,14,0)</f>
        <v>51</v>
      </c>
      <c r="AD1367" s="7" t="str">
        <f>IFERROR(VLOOKUP(J1367,'Chuyển Mã'!$B$3:$C$9,2,0),"")</f>
        <v>Hà Nội</v>
      </c>
      <c r="AE1367" s="7" t="str">
        <f t="shared" si="175"/>
        <v>Tai heo sốt thái 150g</v>
      </c>
      <c r="AF1367" s="7">
        <f t="shared" si="176"/>
        <v>3</v>
      </c>
    </row>
    <row r="1368" spans="1:32" x14ac:dyDescent="0.25">
      <c r="A1368" s="11">
        <v>45905</v>
      </c>
      <c r="B1368" s="25">
        <v>56584</v>
      </c>
      <c r="C1368" s="12" t="s">
        <v>7214</v>
      </c>
      <c r="D1368" s="16">
        <f t="shared" si="177"/>
        <v>45905</v>
      </c>
      <c r="G1368" s="13" t="s">
        <v>7687</v>
      </c>
      <c r="I1368" s="13" t="s">
        <v>7688</v>
      </c>
      <c r="J1368" s="13" t="s">
        <v>1815</v>
      </c>
      <c r="K1368" s="13" t="s">
        <v>27</v>
      </c>
      <c r="L1368" s="25" t="str">
        <f>VLOOKUP($K1368,TONG_SL!$A:$D,2,0)</f>
        <v>Chân giò heo muối 300g</v>
      </c>
      <c r="N1368" s="25" t="str">
        <f t="shared" si="178"/>
        <v>K-C6</v>
      </c>
      <c r="Q1368" s="25" t="str">
        <f>VLOOKUP(K1368,TONG_SL!$A:$D,3,0)</f>
        <v>Túi</v>
      </c>
      <c r="R1368" s="54">
        <v>7</v>
      </c>
      <c r="T1368" s="1">
        <f>VLOOKUP(VLOOKUP(G1368,Ma_KH!$A:$R,18,0)&amp;K1368,Gia_MB!$A:$F,6,0)</f>
        <v>69759</v>
      </c>
      <c r="U1368" s="14">
        <f t="shared" si="180"/>
        <v>488313</v>
      </c>
      <c r="W1368" s="64">
        <f t="shared" si="179"/>
        <v>0</v>
      </c>
      <c r="X1368" s="3" t="str">
        <f t="shared" si="181"/>
        <v>8</v>
      </c>
      <c r="Z1368" s="14">
        <f t="shared" si="182"/>
        <v>39065.040000000001</v>
      </c>
      <c r="AA1368" s="7">
        <f>VLOOKUP(G1368,Ma_KH!$A:$R,14,0)</f>
        <v>36</v>
      </c>
      <c r="AD1368" s="7" t="str">
        <f>IFERROR(VLOOKUP(J1368,'Chuyển Mã'!$B$3:$C$9,2,0),"")</f>
        <v>Hà Nội</v>
      </c>
      <c r="AE1368" s="7" t="str">
        <f t="shared" si="175"/>
        <v>Chân giò heo muối 300g</v>
      </c>
      <c r="AF1368" s="7">
        <f t="shared" si="176"/>
        <v>7</v>
      </c>
    </row>
    <row r="1369" spans="1:32" x14ac:dyDescent="0.25">
      <c r="A1369" s="11">
        <v>45905</v>
      </c>
      <c r="B1369" s="25">
        <v>56584</v>
      </c>
      <c r="C1369" s="12" t="s">
        <v>7214</v>
      </c>
      <c r="D1369" s="16">
        <f t="shared" si="177"/>
        <v>45905</v>
      </c>
      <c r="G1369" s="13" t="s">
        <v>7687</v>
      </c>
      <c r="I1369" s="13" t="s">
        <v>7688</v>
      </c>
      <c r="J1369" s="13" t="s">
        <v>1815</v>
      </c>
      <c r="K1369" s="13" t="s">
        <v>35</v>
      </c>
      <c r="L1369" s="25" t="str">
        <f>VLOOKUP($K1369,TONG_SL!$A:$D,2,0)</f>
        <v>Tai heo muối 200g</v>
      </c>
      <c r="N1369" s="25" t="str">
        <f t="shared" si="178"/>
        <v>K-C6</v>
      </c>
      <c r="Q1369" s="25" t="str">
        <f>VLOOKUP(K1369,TONG_SL!$A:$D,3,0)</f>
        <v>Túi</v>
      </c>
      <c r="R1369" s="54">
        <v>2</v>
      </c>
      <c r="T1369" s="1">
        <f>VLOOKUP(VLOOKUP(G1369,Ma_KH!$A:$R,18,0)&amp;K1369,Gia_MB!$A:$F,6,0)</f>
        <v>52816</v>
      </c>
      <c r="U1369" s="14">
        <f t="shared" si="180"/>
        <v>105632</v>
      </c>
      <c r="W1369" s="64">
        <f t="shared" si="179"/>
        <v>0</v>
      </c>
      <c r="X1369" s="3" t="str">
        <f t="shared" si="181"/>
        <v>8</v>
      </c>
      <c r="Z1369" s="14">
        <f t="shared" si="182"/>
        <v>8450.56</v>
      </c>
      <c r="AA1369" s="7">
        <f>VLOOKUP(G1369,Ma_KH!$A:$R,14,0)</f>
        <v>36</v>
      </c>
      <c r="AD1369" s="7" t="str">
        <f>IFERROR(VLOOKUP(J1369,'Chuyển Mã'!$B$3:$C$9,2,0),"")</f>
        <v>Hà Nội</v>
      </c>
      <c r="AE1369" s="7" t="str">
        <f t="shared" si="175"/>
        <v>Tai heo muối 200g</v>
      </c>
      <c r="AF1369" s="7">
        <f t="shared" si="176"/>
        <v>2</v>
      </c>
    </row>
    <row r="1370" spans="1:32" x14ac:dyDescent="0.25">
      <c r="A1370" s="11">
        <v>45905</v>
      </c>
      <c r="B1370" s="25">
        <v>56584</v>
      </c>
      <c r="C1370" s="12" t="s">
        <v>7214</v>
      </c>
      <c r="D1370" s="16">
        <f t="shared" si="177"/>
        <v>45905</v>
      </c>
      <c r="G1370" s="13" t="s">
        <v>7687</v>
      </c>
      <c r="I1370" s="13" t="s">
        <v>7688</v>
      </c>
      <c r="J1370" s="13" t="s">
        <v>1815</v>
      </c>
      <c r="K1370" s="13" t="s">
        <v>30</v>
      </c>
      <c r="L1370" s="25" t="str">
        <f>VLOOKUP($K1370,TONG_SL!$A:$D,2,0)</f>
        <v>Gà muối 500g</v>
      </c>
      <c r="N1370" s="25" t="str">
        <f t="shared" si="178"/>
        <v>K-C6</v>
      </c>
      <c r="Q1370" s="25" t="str">
        <f>VLOOKUP(K1370,TONG_SL!$A:$D,3,0)</f>
        <v>Túi</v>
      </c>
      <c r="R1370" s="54">
        <v>4</v>
      </c>
      <c r="T1370" s="1">
        <f>VLOOKUP(VLOOKUP(G1370,Ma_KH!$A:$R,18,0)&amp;K1370,Gia_MB!$A:$F,6,0)</f>
        <v>105505</v>
      </c>
      <c r="U1370" s="14">
        <f t="shared" si="180"/>
        <v>422020</v>
      </c>
      <c r="W1370" s="64">
        <f t="shared" si="179"/>
        <v>0</v>
      </c>
      <c r="X1370" s="3" t="str">
        <f t="shared" si="181"/>
        <v>8</v>
      </c>
      <c r="Z1370" s="14">
        <f t="shared" si="182"/>
        <v>33761.599999999999</v>
      </c>
      <c r="AA1370" s="7">
        <f>VLOOKUP(G1370,Ma_KH!$A:$R,14,0)</f>
        <v>36</v>
      </c>
      <c r="AD1370" s="7" t="str">
        <f>IFERROR(VLOOKUP(J1370,'Chuyển Mã'!$B$3:$C$9,2,0),"")</f>
        <v>Hà Nội</v>
      </c>
      <c r="AE1370" s="7" t="str">
        <f t="shared" si="175"/>
        <v>Gà muối 500g</v>
      </c>
      <c r="AF1370" s="7">
        <f t="shared" si="176"/>
        <v>4</v>
      </c>
    </row>
    <row r="1371" spans="1:32" x14ac:dyDescent="0.25">
      <c r="A1371" s="11">
        <v>45905</v>
      </c>
      <c r="B1371" s="25">
        <v>56584</v>
      </c>
      <c r="C1371" s="12" t="s">
        <v>7214</v>
      </c>
      <c r="D1371" s="16">
        <f t="shared" si="177"/>
        <v>45905</v>
      </c>
      <c r="G1371" s="13" t="s">
        <v>7687</v>
      </c>
      <c r="I1371" s="13" t="s">
        <v>7688</v>
      </c>
      <c r="J1371" s="13" t="s">
        <v>1815</v>
      </c>
      <c r="K1371" s="13" t="s">
        <v>556</v>
      </c>
      <c r="L1371" s="25" t="str">
        <f>VLOOKUP($K1371,TONG_SL!$A:$D,2,0)</f>
        <v>Chân giò heo muối 100g</v>
      </c>
      <c r="N1371" s="25" t="str">
        <f t="shared" si="178"/>
        <v>K-C6</v>
      </c>
      <c r="Q1371" s="25" t="str">
        <f>VLOOKUP(K1371,TONG_SL!$A:$D,3,0)</f>
        <v>Gói</v>
      </c>
      <c r="R1371" s="54">
        <v>15</v>
      </c>
      <c r="T1371" s="1">
        <f>VLOOKUP(VLOOKUP(G1371,Ma_KH!$A:$R,18,0)&amp;K1371,Gia_MB!$A:$F,6,0)</f>
        <v>23322</v>
      </c>
      <c r="U1371" s="14">
        <f t="shared" si="180"/>
        <v>349830</v>
      </c>
      <c r="W1371" s="64">
        <f t="shared" si="179"/>
        <v>0</v>
      </c>
      <c r="X1371" s="3" t="str">
        <f t="shared" si="181"/>
        <v>8</v>
      </c>
      <c r="Z1371" s="14">
        <f t="shared" si="182"/>
        <v>27986.400000000001</v>
      </c>
      <c r="AA1371" s="7">
        <f>VLOOKUP(G1371,Ma_KH!$A:$R,14,0)</f>
        <v>36</v>
      </c>
      <c r="AD1371" s="7" t="str">
        <f>IFERROR(VLOOKUP(J1371,'Chuyển Mã'!$B$3:$C$9,2,0),"")</f>
        <v>Hà Nội</v>
      </c>
      <c r="AE1371" s="7" t="str">
        <f t="shared" si="175"/>
        <v>Chân giò heo muối 100g</v>
      </c>
      <c r="AF1371" s="7">
        <f t="shared" si="176"/>
        <v>15</v>
      </c>
    </row>
    <row r="1372" spans="1:32" x14ac:dyDescent="0.25">
      <c r="A1372" s="11">
        <v>45905</v>
      </c>
      <c r="B1372" s="25">
        <v>56509</v>
      </c>
      <c r="C1372" s="12" t="s">
        <v>7214</v>
      </c>
      <c r="D1372" s="16">
        <f t="shared" si="177"/>
        <v>45905</v>
      </c>
      <c r="G1372" s="13" t="s">
        <v>7616</v>
      </c>
      <c r="I1372" s="13" t="s">
        <v>7639</v>
      </c>
      <c r="J1372" s="13" t="s">
        <v>1815</v>
      </c>
      <c r="K1372" s="13" t="s">
        <v>30</v>
      </c>
      <c r="L1372" s="25" t="str">
        <f>VLOOKUP($K1372,TONG_SL!$A:$D,2,0)</f>
        <v>Gà muối 500g</v>
      </c>
      <c r="N1372" s="25" t="str">
        <f t="shared" si="178"/>
        <v>K-C6</v>
      </c>
      <c r="Q1372" s="25" t="str">
        <f>VLOOKUP(K1372,TONG_SL!$A:$D,3,0)</f>
        <v>Túi</v>
      </c>
      <c r="R1372" s="54">
        <v>3</v>
      </c>
      <c r="T1372" s="1">
        <f>VLOOKUP(VLOOKUP(G1372,Ma_KH!$A:$R,18,0)&amp;K1372,Gia_MB!$A:$F,6,0)</f>
        <v>111058</v>
      </c>
      <c r="U1372" s="14">
        <f t="shared" si="180"/>
        <v>333174</v>
      </c>
      <c r="W1372" s="64">
        <f t="shared" si="179"/>
        <v>0</v>
      </c>
      <c r="X1372" s="3" t="str">
        <f t="shared" si="181"/>
        <v>8</v>
      </c>
      <c r="Z1372" s="14">
        <f t="shared" si="182"/>
        <v>26653.920000000002</v>
      </c>
      <c r="AA1372" s="7">
        <f>VLOOKUP(G1372,Ma_KH!$A:$R,14,0)</f>
        <v>51</v>
      </c>
      <c r="AD1372" s="7" t="str">
        <f>IFERROR(VLOOKUP(J1372,'Chuyển Mã'!$B$3:$C$9,2,0),"")</f>
        <v>Hà Nội</v>
      </c>
      <c r="AE1372" s="7" t="str">
        <f t="shared" si="175"/>
        <v>Gà muối 500g</v>
      </c>
      <c r="AF1372" s="7">
        <f t="shared" si="176"/>
        <v>3</v>
      </c>
    </row>
    <row r="1373" spans="1:32" x14ac:dyDescent="0.25">
      <c r="A1373" s="11">
        <v>45905</v>
      </c>
      <c r="B1373" s="25">
        <v>56509</v>
      </c>
      <c r="C1373" s="12" t="s">
        <v>7214</v>
      </c>
      <c r="D1373" s="16">
        <f t="shared" si="177"/>
        <v>45905</v>
      </c>
      <c r="G1373" s="13" t="s">
        <v>7616</v>
      </c>
      <c r="I1373" s="13" t="s">
        <v>7639</v>
      </c>
      <c r="J1373" s="13" t="s">
        <v>1815</v>
      </c>
      <c r="K1373" s="13" t="s">
        <v>558</v>
      </c>
      <c r="L1373" s="25" t="str">
        <f>VLOOKUP($K1373,TONG_SL!$A:$D,2,0)</f>
        <v>Gà muối hun khói 300g</v>
      </c>
      <c r="N1373" s="25" t="str">
        <f t="shared" si="178"/>
        <v>K-C6</v>
      </c>
      <c r="Q1373" s="25" t="str">
        <f>VLOOKUP(K1373,TONG_SL!$A:$D,3,0)</f>
        <v>Túi</v>
      </c>
      <c r="R1373" s="54">
        <v>5</v>
      </c>
      <c r="T1373" s="1">
        <f>VLOOKUP(VLOOKUP(G1373,Ma_KH!$A:$R,18,0)&amp;K1373,Gia_MB!$A:$F,6,0)</f>
        <v>70000</v>
      </c>
      <c r="U1373" s="14">
        <f t="shared" si="180"/>
        <v>350000</v>
      </c>
      <c r="W1373" s="64">
        <f t="shared" si="179"/>
        <v>0</v>
      </c>
      <c r="X1373" s="3" t="str">
        <f t="shared" si="181"/>
        <v>8</v>
      </c>
      <c r="Z1373" s="14">
        <f t="shared" si="182"/>
        <v>28000</v>
      </c>
      <c r="AA1373" s="7">
        <f>VLOOKUP(G1373,Ma_KH!$A:$R,14,0)</f>
        <v>51</v>
      </c>
      <c r="AD1373" s="7" t="str">
        <f>IFERROR(VLOOKUP(J1373,'Chuyển Mã'!$B$3:$C$9,2,0),"")</f>
        <v>Hà Nội</v>
      </c>
      <c r="AE1373" s="7" t="str">
        <f t="shared" si="175"/>
        <v>Gà muối hun khói 300g</v>
      </c>
      <c r="AF1373" s="7">
        <f t="shared" si="176"/>
        <v>5</v>
      </c>
    </row>
    <row r="1374" spans="1:32" x14ac:dyDescent="0.25">
      <c r="A1374" s="11">
        <v>45905</v>
      </c>
      <c r="B1374" s="25">
        <v>56509</v>
      </c>
      <c r="C1374" s="12" t="s">
        <v>7214</v>
      </c>
      <c r="D1374" s="16">
        <f t="shared" si="177"/>
        <v>45905</v>
      </c>
      <c r="G1374" s="13" t="s">
        <v>7616</v>
      </c>
      <c r="I1374" s="13" t="s">
        <v>7639</v>
      </c>
      <c r="J1374" s="13" t="s">
        <v>1815</v>
      </c>
      <c r="K1374" s="13" t="s">
        <v>556</v>
      </c>
      <c r="L1374" s="25" t="str">
        <f>VLOOKUP($K1374,TONG_SL!$A:$D,2,0)</f>
        <v>Chân giò heo muối 100g</v>
      </c>
      <c r="N1374" s="25" t="str">
        <f t="shared" si="178"/>
        <v>K-C6</v>
      </c>
      <c r="Q1374" s="25" t="str">
        <f>VLOOKUP(K1374,TONG_SL!$A:$D,3,0)</f>
        <v>Gói</v>
      </c>
      <c r="R1374" s="54">
        <v>10</v>
      </c>
      <c r="T1374" s="1">
        <f>VLOOKUP(VLOOKUP(G1374,Ma_KH!$A:$R,18,0)&amp;K1374,Gia_MB!$A:$F,6,0)</f>
        <v>24549</v>
      </c>
      <c r="U1374" s="14">
        <f t="shared" si="180"/>
        <v>245490</v>
      </c>
      <c r="W1374" s="64">
        <f t="shared" si="179"/>
        <v>0</v>
      </c>
      <c r="X1374" s="3" t="str">
        <f t="shared" si="181"/>
        <v>8</v>
      </c>
      <c r="Z1374" s="14">
        <f t="shared" si="182"/>
        <v>19639.2</v>
      </c>
      <c r="AA1374" s="7">
        <f>VLOOKUP(G1374,Ma_KH!$A:$R,14,0)</f>
        <v>51</v>
      </c>
      <c r="AD1374" s="7" t="str">
        <f>IFERROR(VLOOKUP(J1374,'Chuyển Mã'!$B$3:$C$9,2,0),"")</f>
        <v>Hà Nội</v>
      </c>
      <c r="AE1374" s="7" t="str">
        <f t="shared" si="175"/>
        <v>Chân giò heo muối 100g</v>
      </c>
      <c r="AF1374" s="7">
        <f t="shared" si="176"/>
        <v>10</v>
      </c>
    </row>
    <row r="1375" spans="1:32" x14ac:dyDescent="0.25">
      <c r="A1375" s="11">
        <v>45905</v>
      </c>
      <c r="B1375" s="25">
        <v>56509</v>
      </c>
      <c r="C1375" s="12" t="s">
        <v>7214</v>
      </c>
      <c r="D1375" s="16">
        <f t="shared" si="177"/>
        <v>45905</v>
      </c>
      <c r="G1375" s="13" t="s">
        <v>7616</v>
      </c>
      <c r="I1375" s="13" t="s">
        <v>7639</v>
      </c>
      <c r="J1375" s="13" t="s">
        <v>1815</v>
      </c>
      <c r="K1375" s="13" t="s">
        <v>32</v>
      </c>
      <c r="L1375" s="25" t="str">
        <f>VLOOKUP($K1375,TONG_SL!$A:$D,2,0)</f>
        <v>Giò Tai Lưỡi Xào 250</v>
      </c>
      <c r="N1375" s="25" t="str">
        <f t="shared" si="178"/>
        <v>K-C6</v>
      </c>
      <c r="Q1375" s="25" t="str">
        <f>VLOOKUP(K1375,TONG_SL!$A:$D,3,0)</f>
        <v>Túi</v>
      </c>
      <c r="R1375" s="54">
        <v>3</v>
      </c>
      <c r="T1375" s="1">
        <f>VLOOKUP(VLOOKUP(G1375,Ma_KH!$A:$R,18,0)&amp;K1375,Gia_MB!$A:$F,6,0)</f>
        <v>50183</v>
      </c>
      <c r="U1375" s="14">
        <f t="shared" si="180"/>
        <v>150549</v>
      </c>
      <c r="W1375" s="64">
        <f t="shared" si="179"/>
        <v>0</v>
      </c>
      <c r="X1375" s="3" t="str">
        <f t="shared" si="181"/>
        <v>8</v>
      </c>
      <c r="Z1375" s="14">
        <f t="shared" si="182"/>
        <v>12043.92</v>
      </c>
      <c r="AA1375" s="7">
        <f>VLOOKUP(G1375,Ma_KH!$A:$R,14,0)</f>
        <v>51</v>
      </c>
      <c r="AD1375" s="7" t="str">
        <f>IFERROR(VLOOKUP(J1375,'Chuyển Mã'!$B$3:$C$9,2,0),"")</f>
        <v>Hà Nội</v>
      </c>
      <c r="AE1375" s="7" t="str">
        <f t="shared" si="175"/>
        <v>Giò Tai Lưỡi Xào 250</v>
      </c>
      <c r="AF1375" s="7">
        <f t="shared" si="176"/>
        <v>3</v>
      </c>
    </row>
    <row r="1376" spans="1:32" x14ac:dyDescent="0.25">
      <c r="A1376" s="11">
        <v>45905</v>
      </c>
      <c r="B1376" s="25">
        <v>56509</v>
      </c>
      <c r="C1376" s="12" t="s">
        <v>7214</v>
      </c>
      <c r="D1376" s="16">
        <f t="shared" si="177"/>
        <v>45905</v>
      </c>
      <c r="G1376" s="13" t="s">
        <v>7616</v>
      </c>
      <c r="I1376" s="13" t="s">
        <v>7639</v>
      </c>
      <c r="J1376" s="13" t="s">
        <v>1815</v>
      </c>
      <c r="K1376" s="13" t="s">
        <v>568</v>
      </c>
      <c r="L1376" s="25" t="str">
        <f>VLOOKUP($K1376,TONG_SL!$A:$D,2,0)</f>
        <v>Chân gà sả tắc 150g</v>
      </c>
      <c r="N1376" s="25" t="str">
        <f t="shared" si="178"/>
        <v>K-C6</v>
      </c>
      <c r="Q1376" s="25" t="str">
        <f>VLOOKUP(K1376,TONG_SL!$A:$D,3,0)</f>
        <v>Túi</v>
      </c>
      <c r="R1376" s="54">
        <v>3</v>
      </c>
      <c r="T1376" s="1">
        <f>VLOOKUP(VLOOKUP(G1376,Ma_KH!$A:$R,18,0)&amp;K1376,Gia_MB!$A:$F,6,0)</f>
        <v>20250</v>
      </c>
      <c r="U1376" s="14">
        <f t="shared" si="180"/>
        <v>60750</v>
      </c>
      <c r="W1376" s="64">
        <f t="shared" si="179"/>
        <v>0</v>
      </c>
      <c r="X1376" s="3" t="str">
        <f t="shared" si="181"/>
        <v>8</v>
      </c>
      <c r="Z1376" s="14">
        <f t="shared" si="182"/>
        <v>4860</v>
      </c>
      <c r="AA1376" s="7">
        <f>VLOOKUP(G1376,Ma_KH!$A:$R,14,0)</f>
        <v>51</v>
      </c>
      <c r="AD1376" s="7" t="str">
        <f>IFERROR(VLOOKUP(J1376,'Chuyển Mã'!$B$3:$C$9,2,0),"")</f>
        <v>Hà Nội</v>
      </c>
      <c r="AE1376" s="7" t="str">
        <f t="shared" si="175"/>
        <v>Chân gà sả tắc 150g</v>
      </c>
      <c r="AF1376" s="7">
        <f t="shared" si="176"/>
        <v>3</v>
      </c>
    </row>
    <row r="1377" spans="1:32" x14ac:dyDescent="0.25">
      <c r="A1377" s="11">
        <v>45905</v>
      </c>
      <c r="B1377" s="25">
        <v>56509</v>
      </c>
      <c r="C1377" s="12" t="s">
        <v>7214</v>
      </c>
      <c r="D1377" s="16">
        <f t="shared" si="177"/>
        <v>45905</v>
      </c>
      <c r="G1377" s="13" t="s">
        <v>7616</v>
      </c>
      <c r="I1377" s="13" t="s">
        <v>7639</v>
      </c>
      <c r="J1377" s="13" t="s">
        <v>1815</v>
      </c>
      <c r="K1377" s="13" t="s">
        <v>570</v>
      </c>
      <c r="L1377" s="25" t="str">
        <f>VLOOKUP($K1377,TONG_SL!$A:$D,2,0)</f>
        <v>Tai heo sốt thái 150g</v>
      </c>
      <c r="N1377" s="25" t="str">
        <f t="shared" si="178"/>
        <v>K-C6</v>
      </c>
      <c r="Q1377" s="25" t="str">
        <f>VLOOKUP(K1377,TONG_SL!$A:$D,3,0)</f>
        <v>Túi</v>
      </c>
      <c r="R1377" s="54">
        <v>3</v>
      </c>
      <c r="T1377" s="1">
        <f>VLOOKUP(VLOOKUP(G1377,Ma_KH!$A:$R,18,0)&amp;K1377,Gia_MB!$A:$F,6,0)</f>
        <v>19500</v>
      </c>
      <c r="U1377" s="14">
        <f t="shared" si="180"/>
        <v>58500</v>
      </c>
      <c r="W1377" s="64">
        <f t="shared" si="179"/>
        <v>0</v>
      </c>
      <c r="X1377" s="3" t="str">
        <f t="shared" si="181"/>
        <v>8</v>
      </c>
      <c r="Z1377" s="14">
        <f t="shared" si="182"/>
        <v>4680</v>
      </c>
      <c r="AA1377" s="7">
        <f>VLOOKUP(G1377,Ma_KH!$A:$R,14,0)</f>
        <v>51</v>
      </c>
      <c r="AD1377" s="7" t="str">
        <f>IFERROR(VLOOKUP(J1377,'Chuyển Mã'!$B$3:$C$9,2,0),"")</f>
        <v>Hà Nội</v>
      </c>
      <c r="AE1377" s="7" t="str">
        <f t="shared" si="175"/>
        <v>Tai heo sốt thái 150g</v>
      </c>
      <c r="AF1377" s="7">
        <f t="shared" si="176"/>
        <v>3</v>
      </c>
    </row>
    <row r="1378" spans="1:32" x14ac:dyDescent="0.25">
      <c r="A1378" s="11">
        <v>45905</v>
      </c>
      <c r="B1378" s="25">
        <v>30501</v>
      </c>
      <c r="C1378" s="12" t="s">
        <v>7214</v>
      </c>
      <c r="D1378" s="16">
        <f t="shared" si="177"/>
        <v>45905</v>
      </c>
      <c r="G1378" s="13" t="s">
        <v>7689</v>
      </c>
      <c r="I1378" s="13" t="s">
        <v>7690</v>
      </c>
      <c r="J1378" s="13" t="s">
        <v>1815</v>
      </c>
      <c r="K1378" s="13" t="s">
        <v>30</v>
      </c>
      <c r="L1378" s="25" t="str">
        <f>VLOOKUP($K1378,TONG_SL!$A:$D,2,0)</f>
        <v>Gà muối 500g</v>
      </c>
      <c r="N1378" s="25" t="str">
        <f t="shared" si="178"/>
        <v>K-C6</v>
      </c>
      <c r="Q1378" s="25" t="str">
        <f>VLOOKUP(K1378,TONG_SL!$A:$D,3,0)</f>
        <v>Túi</v>
      </c>
      <c r="R1378" s="54">
        <v>3</v>
      </c>
      <c r="T1378" s="1">
        <f>VLOOKUP(VLOOKUP(G1378,Ma_KH!$A:$R,18,0)&amp;K1378,Gia_MB!$A:$F,6,0)</f>
        <v>111058</v>
      </c>
      <c r="U1378" s="14">
        <f t="shared" si="180"/>
        <v>333174</v>
      </c>
      <c r="W1378" s="64">
        <f t="shared" si="179"/>
        <v>0</v>
      </c>
      <c r="X1378" s="3" t="str">
        <f t="shared" si="181"/>
        <v>8</v>
      </c>
      <c r="Z1378" s="14">
        <f t="shared" si="182"/>
        <v>26653.920000000002</v>
      </c>
      <c r="AA1378" s="7">
        <f>VLOOKUP(G1378,Ma_KH!$A:$R,14,0)</f>
        <v>45</v>
      </c>
      <c r="AD1378" s="7" t="str">
        <f>IFERROR(VLOOKUP(J1378,'Chuyển Mã'!$B$3:$C$9,2,0),"")</f>
        <v>Hà Nội</v>
      </c>
      <c r="AE1378" s="7" t="str">
        <f t="shared" si="175"/>
        <v>Gà muối 500g</v>
      </c>
      <c r="AF1378" s="7">
        <f t="shared" si="176"/>
        <v>3</v>
      </c>
    </row>
    <row r="1379" spans="1:32" x14ac:dyDescent="0.25">
      <c r="A1379" s="11">
        <v>45905</v>
      </c>
      <c r="B1379" s="25">
        <v>30501</v>
      </c>
      <c r="C1379" s="12" t="s">
        <v>7214</v>
      </c>
      <c r="D1379" s="16">
        <f t="shared" si="177"/>
        <v>45905</v>
      </c>
      <c r="G1379" s="13" t="s">
        <v>7689</v>
      </c>
      <c r="I1379" s="13" t="s">
        <v>7690</v>
      </c>
      <c r="J1379" s="13" t="s">
        <v>1815</v>
      </c>
      <c r="K1379" s="13" t="s">
        <v>27</v>
      </c>
      <c r="L1379" s="25" t="str">
        <f>VLOOKUP($K1379,TONG_SL!$A:$D,2,0)</f>
        <v>Chân giò heo muối 300g</v>
      </c>
      <c r="N1379" s="25" t="str">
        <f t="shared" si="178"/>
        <v>K-C6</v>
      </c>
      <c r="Q1379" s="25" t="str">
        <f>VLOOKUP(K1379,TONG_SL!$A:$D,3,0)</f>
        <v>Túi</v>
      </c>
      <c r="R1379" s="54">
        <v>5</v>
      </c>
      <c r="T1379" s="1">
        <f>VLOOKUP(VLOOKUP(G1379,Ma_KH!$A:$R,18,0)&amp;K1379,Gia_MB!$A:$F,6,0)</f>
        <v>73431</v>
      </c>
      <c r="U1379" s="14">
        <f t="shared" si="180"/>
        <v>367155</v>
      </c>
      <c r="W1379" s="64">
        <f t="shared" si="179"/>
        <v>0</v>
      </c>
      <c r="X1379" s="3" t="str">
        <f t="shared" si="181"/>
        <v>8</v>
      </c>
      <c r="Z1379" s="14">
        <f t="shared" si="182"/>
        <v>29372.400000000001</v>
      </c>
      <c r="AA1379" s="7">
        <f>VLOOKUP(G1379,Ma_KH!$A:$R,14,0)</f>
        <v>45</v>
      </c>
      <c r="AD1379" s="7" t="str">
        <f>IFERROR(VLOOKUP(J1379,'Chuyển Mã'!$B$3:$C$9,2,0),"")</f>
        <v>Hà Nội</v>
      </c>
      <c r="AE1379" s="7" t="str">
        <f t="shared" si="175"/>
        <v>Chân giò heo muối 300g</v>
      </c>
      <c r="AF1379" s="7">
        <f t="shared" si="176"/>
        <v>5</v>
      </c>
    </row>
    <row r="1380" spans="1:32" x14ac:dyDescent="0.25">
      <c r="A1380" s="11">
        <v>45905</v>
      </c>
      <c r="B1380" s="25">
        <v>30501</v>
      </c>
      <c r="C1380" s="12" t="s">
        <v>7214</v>
      </c>
      <c r="D1380" s="16">
        <f t="shared" si="177"/>
        <v>45905</v>
      </c>
      <c r="G1380" s="13" t="s">
        <v>7689</v>
      </c>
      <c r="I1380" s="13" t="s">
        <v>7690</v>
      </c>
      <c r="J1380" s="13" t="s">
        <v>1815</v>
      </c>
      <c r="K1380" s="13" t="s">
        <v>35</v>
      </c>
      <c r="L1380" s="25" t="str">
        <f>VLOOKUP($K1380,TONG_SL!$A:$D,2,0)</f>
        <v>Tai heo muối 200g</v>
      </c>
      <c r="N1380" s="25" t="str">
        <f t="shared" si="178"/>
        <v>K-C6</v>
      </c>
      <c r="Q1380" s="25" t="str">
        <f>VLOOKUP(K1380,TONG_SL!$A:$D,3,0)</f>
        <v>Túi</v>
      </c>
      <c r="R1380" s="54">
        <v>5</v>
      </c>
      <c r="T1380" s="1">
        <f>VLOOKUP(VLOOKUP(G1380,Ma_KH!$A:$R,18,0)&amp;K1380,Gia_MB!$A:$F,6,0)</f>
        <v>55595</v>
      </c>
      <c r="U1380" s="14">
        <f t="shared" si="180"/>
        <v>277975</v>
      </c>
      <c r="W1380" s="64">
        <f t="shared" si="179"/>
        <v>0</v>
      </c>
      <c r="X1380" s="3" t="str">
        <f t="shared" si="181"/>
        <v>8</v>
      </c>
      <c r="Z1380" s="14">
        <f t="shared" si="182"/>
        <v>22238</v>
      </c>
      <c r="AA1380" s="7">
        <f>VLOOKUP(G1380,Ma_KH!$A:$R,14,0)</f>
        <v>45</v>
      </c>
      <c r="AD1380" s="7" t="str">
        <f>IFERROR(VLOOKUP(J1380,'Chuyển Mã'!$B$3:$C$9,2,0),"")</f>
        <v>Hà Nội</v>
      </c>
      <c r="AE1380" s="7" t="str">
        <f t="shared" si="175"/>
        <v>Tai heo muối 200g</v>
      </c>
      <c r="AF1380" s="7">
        <f t="shared" si="176"/>
        <v>5</v>
      </c>
    </row>
    <row r="1381" spans="1:32" x14ac:dyDescent="0.25">
      <c r="A1381" s="11">
        <v>45905</v>
      </c>
      <c r="B1381" s="25">
        <v>56592</v>
      </c>
      <c r="C1381" s="12" t="s">
        <v>7214</v>
      </c>
      <c r="D1381" s="16">
        <f t="shared" si="177"/>
        <v>45905</v>
      </c>
      <c r="G1381" s="13" t="s">
        <v>7616</v>
      </c>
      <c r="I1381" s="13" t="s">
        <v>7691</v>
      </c>
      <c r="J1381" s="13" t="s">
        <v>1815</v>
      </c>
      <c r="K1381" s="13" t="s">
        <v>30</v>
      </c>
      <c r="L1381" s="25" t="str">
        <f>VLOOKUP($K1381,TONG_SL!$A:$D,2,0)</f>
        <v>Gà muối 500g</v>
      </c>
      <c r="N1381" s="25" t="str">
        <f t="shared" si="178"/>
        <v>K-C6</v>
      </c>
      <c r="Q1381" s="25" t="str">
        <f>VLOOKUP(K1381,TONG_SL!$A:$D,3,0)</f>
        <v>Túi</v>
      </c>
      <c r="R1381" s="54">
        <v>5</v>
      </c>
      <c r="T1381" s="1">
        <f>VLOOKUP(VLOOKUP(G1381,Ma_KH!$A:$R,18,0)&amp;K1381,Gia_MB!$A:$F,6,0)</f>
        <v>111058</v>
      </c>
      <c r="U1381" s="14">
        <f t="shared" si="180"/>
        <v>555290</v>
      </c>
      <c r="W1381" s="64">
        <f t="shared" si="179"/>
        <v>0</v>
      </c>
      <c r="X1381" s="3" t="str">
        <f t="shared" si="181"/>
        <v>8</v>
      </c>
      <c r="Z1381" s="14">
        <f t="shared" si="182"/>
        <v>44423.200000000004</v>
      </c>
      <c r="AA1381" s="7">
        <f>VLOOKUP(G1381,Ma_KH!$A:$R,14,0)</f>
        <v>51</v>
      </c>
      <c r="AD1381" s="7" t="str">
        <f>IFERROR(VLOOKUP(J1381,'Chuyển Mã'!$B$3:$C$9,2,0),"")</f>
        <v>Hà Nội</v>
      </c>
      <c r="AE1381" s="7" t="str">
        <f t="shared" si="175"/>
        <v>Gà muối 500g</v>
      </c>
      <c r="AF1381" s="7">
        <f t="shared" si="176"/>
        <v>5</v>
      </c>
    </row>
    <row r="1382" spans="1:32" x14ac:dyDescent="0.25">
      <c r="A1382" s="11">
        <v>45905</v>
      </c>
      <c r="B1382" s="25">
        <v>56592</v>
      </c>
      <c r="C1382" s="12" t="s">
        <v>7214</v>
      </c>
      <c r="D1382" s="16">
        <f t="shared" si="177"/>
        <v>45905</v>
      </c>
      <c r="G1382" s="13" t="s">
        <v>7616</v>
      </c>
      <c r="I1382" s="13" t="s">
        <v>7691</v>
      </c>
      <c r="J1382" s="13" t="s">
        <v>1815</v>
      </c>
      <c r="K1382" s="13" t="s">
        <v>55</v>
      </c>
      <c r="L1382" s="25" t="str">
        <f>VLOOKUP($K1382,TONG_SL!$A:$D,2,0)</f>
        <v>Gà xì dầu 500g</v>
      </c>
      <c r="N1382" s="25" t="str">
        <f t="shared" si="178"/>
        <v>K-C6</v>
      </c>
      <c r="Q1382" s="25" t="str">
        <f>VLOOKUP(K1382,TONG_SL!$A:$D,3,0)</f>
        <v>Túi</v>
      </c>
      <c r="R1382" s="54">
        <v>5</v>
      </c>
      <c r="T1382" s="1">
        <f>VLOOKUP(VLOOKUP(G1382,Ma_KH!$A:$R,18,0)&amp;K1382,Gia_MB!$A:$F,6,0)</f>
        <v>111606</v>
      </c>
      <c r="U1382" s="14">
        <f t="shared" si="180"/>
        <v>558030</v>
      </c>
      <c r="W1382" s="64">
        <f t="shared" si="179"/>
        <v>0</v>
      </c>
      <c r="X1382" s="3" t="str">
        <f t="shared" si="181"/>
        <v>8</v>
      </c>
      <c r="Z1382" s="14">
        <f t="shared" si="182"/>
        <v>44642.400000000001</v>
      </c>
      <c r="AA1382" s="7">
        <f>VLOOKUP(G1382,Ma_KH!$A:$R,14,0)</f>
        <v>51</v>
      </c>
      <c r="AD1382" s="7" t="str">
        <f>IFERROR(VLOOKUP(J1382,'Chuyển Mã'!$B$3:$C$9,2,0),"")</f>
        <v>Hà Nội</v>
      </c>
      <c r="AE1382" s="7" t="str">
        <f t="shared" si="175"/>
        <v>Gà xì dầu 500g</v>
      </c>
      <c r="AF1382" s="7">
        <f t="shared" si="176"/>
        <v>5</v>
      </c>
    </row>
    <row r="1383" spans="1:32" x14ac:dyDescent="0.25">
      <c r="A1383" s="11">
        <v>45905</v>
      </c>
      <c r="B1383" s="25">
        <v>56592</v>
      </c>
      <c r="C1383" s="12" t="s">
        <v>7214</v>
      </c>
      <c r="D1383" s="16">
        <f t="shared" si="177"/>
        <v>45905</v>
      </c>
      <c r="G1383" s="13" t="s">
        <v>7616</v>
      </c>
      <c r="I1383" s="13" t="s">
        <v>7691</v>
      </c>
      <c r="J1383" s="13" t="s">
        <v>1815</v>
      </c>
      <c r="K1383" s="13" t="s">
        <v>558</v>
      </c>
      <c r="L1383" s="25" t="str">
        <f>VLOOKUP($K1383,TONG_SL!$A:$D,2,0)</f>
        <v>Gà muối hun khói 300g</v>
      </c>
      <c r="N1383" s="25" t="str">
        <f t="shared" si="178"/>
        <v>K-C6</v>
      </c>
      <c r="Q1383" s="25" t="str">
        <f>VLOOKUP(K1383,TONG_SL!$A:$D,3,0)</f>
        <v>Túi</v>
      </c>
      <c r="R1383" s="54">
        <v>10</v>
      </c>
      <c r="T1383" s="1">
        <f>VLOOKUP(VLOOKUP(G1383,Ma_KH!$A:$R,18,0)&amp;K1383,Gia_MB!$A:$F,6,0)</f>
        <v>70000</v>
      </c>
      <c r="U1383" s="14">
        <f t="shared" si="180"/>
        <v>700000</v>
      </c>
      <c r="W1383" s="64">
        <f t="shared" si="179"/>
        <v>0</v>
      </c>
      <c r="X1383" s="3" t="str">
        <f t="shared" si="181"/>
        <v>8</v>
      </c>
      <c r="Z1383" s="14">
        <f t="shared" si="182"/>
        <v>56000</v>
      </c>
      <c r="AA1383" s="7">
        <f>VLOOKUP(G1383,Ma_KH!$A:$R,14,0)</f>
        <v>51</v>
      </c>
      <c r="AD1383" s="7" t="str">
        <f>IFERROR(VLOOKUP(J1383,'Chuyển Mã'!$B$3:$C$9,2,0),"")</f>
        <v>Hà Nội</v>
      </c>
      <c r="AE1383" s="7" t="str">
        <f t="shared" si="175"/>
        <v>Gà muối hun khói 300g</v>
      </c>
      <c r="AF1383" s="7">
        <f t="shared" si="176"/>
        <v>10</v>
      </c>
    </row>
    <row r="1384" spans="1:32" x14ac:dyDescent="0.25">
      <c r="A1384" s="11">
        <v>45905</v>
      </c>
      <c r="B1384" s="25">
        <v>56592</v>
      </c>
      <c r="C1384" s="12" t="s">
        <v>7214</v>
      </c>
      <c r="D1384" s="16">
        <f t="shared" si="177"/>
        <v>45905</v>
      </c>
      <c r="G1384" s="13" t="s">
        <v>7616</v>
      </c>
      <c r="I1384" s="13" t="s">
        <v>7691</v>
      </c>
      <c r="J1384" s="13" t="s">
        <v>1815</v>
      </c>
      <c r="K1384" s="13" t="s">
        <v>27</v>
      </c>
      <c r="L1384" s="25" t="str">
        <f>VLOOKUP($K1384,TONG_SL!$A:$D,2,0)</f>
        <v>Chân giò heo muối 300g</v>
      </c>
      <c r="N1384" s="25" t="str">
        <f t="shared" si="178"/>
        <v>K-C6</v>
      </c>
      <c r="Q1384" s="25" t="str">
        <f>VLOOKUP(K1384,TONG_SL!$A:$D,3,0)</f>
        <v>Túi</v>
      </c>
      <c r="R1384" s="54">
        <v>20</v>
      </c>
      <c r="T1384" s="1">
        <f>VLOOKUP(VLOOKUP(G1384,Ma_KH!$A:$R,18,0)&amp;K1384,Gia_MB!$A:$F,6,0)</f>
        <v>73431</v>
      </c>
      <c r="U1384" s="14">
        <f t="shared" si="180"/>
        <v>1468620</v>
      </c>
      <c r="W1384" s="64">
        <f t="shared" si="179"/>
        <v>0</v>
      </c>
      <c r="X1384" s="3" t="str">
        <f t="shared" si="181"/>
        <v>8</v>
      </c>
      <c r="Z1384" s="14">
        <f t="shared" si="182"/>
        <v>117489.60000000001</v>
      </c>
      <c r="AA1384" s="7">
        <f>VLOOKUP(G1384,Ma_KH!$A:$R,14,0)</f>
        <v>51</v>
      </c>
      <c r="AD1384" s="7" t="str">
        <f>IFERROR(VLOOKUP(J1384,'Chuyển Mã'!$B$3:$C$9,2,0),"")</f>
        <v>Hà Nội</v>
      </c>
      <c r="AE1384" s="7" t="str">
        <f t="shared" si="175"/>
        <v>Chân giò heo muối 300g</v>
      </c>
      <c r="AF1384" s="7">
        <f t="shared" si="176"/>
        <v>20</v>
      </c>
    </row>
    <row r="1385" spans="1:32" x14ac:dyDescent="0.25">
      <c r="A1385" s="11">
        <v>45905</v>
      </c>
      <c r="B1385" s="25">
        <v>56592</v>
      </c>
      <c r="C1385" s="12" t="s">
        <v>7214</v>
      </c>
      <c r="D1385" s="16">
        <f t="shared" si="177"/>
        <v>45905</v>
      </c>
      <c r="G1385" s="13" t="s">
        <v>7616</v>
      </c>
      <c r="I1385" s="13" t="s">
        <v>7691</v>
      </c>
      <c r="J1385" s="13" t="s">
        <v>1815</v>
      </c>
      <c r="K1385" s="13" t="s">
        <v>547</v>
      </c>
      <c r="L1385" s="25" t="str">
        <f>VLOOKUP($K1385,TONG_SL!$A:$D,2,0)</f>
        <v>Chân giò heo muối 500g</v>
      </c>
      <c r="N1385" s="25" t="str">
        <f t="shared" si="178"/>
        <v>K-C6</v>
      </c>
      <c r="Q1385" s="25" t="str">
        <f>VLOOKUP(K1385,TONG_SL!$A:$D,3,0)</f>
        <v>Túi</v>
      </c>
      <c r="R1385" s="54">
        <v>5</v>
      </c>
      <c r="T1385" s="1">
        <f>VLOOKUP(VLOOKUP(G1385,Ma_KH!$A:$R,18,0)&amp;K1385,Gia_MB!$A:$F,6,0)</f>
        <v>119066</v>
      </c>
      <c r="U1385" s="14">
        <f t="shared" si="180"/>
        <v>595330</v>
      </c>
      <c r="W1385" s="64">
        <f t="shared" si="179"/>
        <v>0</v>
      </c>
      <c r="X1385" s="3" t="str">
        <f t="shared" si="181"/>
        <v>8</v>
      </c>
      <c r="Z1385" s="14">
        <f t="shared" si="182"/>
        <v>47626.400000000001</v>
      </c>
      <c r="AA1385" s="7">
        <f>VLOOKUP(G1385,Ma_KH!$A:$R,14,0)</f>
        <v>51</v>
      </c>
      <c r="AD1385" s="7" t="str">
        <f>IFERROR(VLOOKUP(J1385,'Chuyển Mã'!$B$3:$C$9,2,0),"")</f>
        <v>Hà Nội</v>
      </c>
      <c r="AE1385" s="7" t="str">
        <f t="shared" si="175"/>
        <v>Chân giò heo muối 500g</v>
      </c>
      <c r="AF1385" s="7">
        <f t="shared" si="176"/>
        <v>5</v>
      </c>
    </row>
    <row r="1386" spans="1:32" x14ac:dyDescent="0.25">
      <c r="A1386" s="11">
        <v>45905</v>
      </c>
      <c r="B1386" s="25">
        <v>56592</v>
      </c>
      <c r="C1386" s="12" t="s">
        <v>7214</v>
      </c>
      <c r="D1386" s="16">
        <f t="shared" si="177"/>
        <v>45905</v>
      </c>
      <c r="G1386" s="13" t="s">
        <v>7616</v>
      </c>
      <c r="I1386" s="13" t="s">
        <v>7691</v>
      </c>
      <c r="J1386" s="13" t="s">
        <v>1815</v>
      </c>
      <c r="K1386" s="13" t="s">
        <v>556</v>
      </c>
      <c r="L1386" s="25" t="str">
        <f>VLOOKUP($K1386,TONG_SL!$A:$D,2,0)</f>
        <v>Chân giò heo muối 100g</v>
      </c>
      <c r="N1386" s="25" t="str">
        <f t="shared" si="178"/>
        <v>K-C6</v>
      </c>
      <c r="Q1386" s="25" t="str">
        <f>VLOOKUP(K1386,TONG_SL!$A:$D,3,0)</f>
        <v>Gói</v>
      </c>
      <c r="R1386" s="54">
        <v>20</v>
      </c>
      <c r="T1386" s="1">
        <f>VLOOKUP(VLOOKUP(G1386,Ma_KH!$A:$R,18,0)&amp;K1386,Gia_MB!$A:$F,6,0)</f>
        <v>24549</v>
      </c>
      <c r="U1386" s="14">
        <f t="shared" si="180"/>
        <v>490980</v>
      </c>
      <c r="W1386" s="64">
        <f t="shared" si="179"/>
        <v>0</v>
      </c>
      <c r="X1386" s="3" t="str">
        <f t="shared" si="181"/>
        <v>8</v>
      </c>
      <c r="Z1386" s="14">
        <f t="shared" si="182"/>
        <v>39278.400000000001</v>
      </c>
      <c r="AA1386" s="7">
        <f>VLOOKUP(G1386,Ma_KH!$A:$R,14,0)</f>
        <v>51</v>
      </c>
      <c r="AD1386" s="7" t="str">
        <f>IFERROR(VLOOKUP(J1386,'Chuyển Mã'!$B$3:$C$9,2,0),"")</f>
        <v>Hà Nội</v>
      </c>
      <c r="AE1386" s="7" t="str">
        <f t="shared" si="175"/>
        <v>Chân giò heo muối 100g</v>
      </c>
      <c r="AF1386" s="7">
        <f t="shared" si="176"/>
        <v>20</v>
      </c>
    </row>
    <row r="1387" spans="1:32" x14ac:dyDescent="0.25">
      <c r="A1387" s="11">
        <v>45905</v>
      </c>
      <c r="B1387" s="25">
        <v>56592</v>
      </c>
      <c r="C1387" s="12" t="s">
        <v>7214</v>
      </c>
      <c r="D1387" s="16">
        <f t="shared" si="177"/>
        <v>45905</v>
      </c>
      <c r="G1387" s="13" t="s">
        <v>7616</v>
      </c>
      <c r="I1387" s="13" t="s">
        <v>7691</v>
      </c>
      <c r="J1387" s="13" t="s">
        <v>1815</v>
      </c>
      <c r="K1387" s="13" t="s">
        <v>35</v>
      </c>
      <c r="L1387" s="25" t="str">
        <f>VLOOKUP($K1387,TONG_SL!$A:$D,2,0)</f>
        <v>Tai heo muối 200g</v>
      </c>
      <c r="N1387" s="25" t="str">
        <f t="shared" si="178"/>
        <v>K-C6</v>
      </c>
      <c r="Q1387" s="25" t="str">
        <f>VLOOKUP(K1387,TONG_SL!$A:$D,3,0)</f>
        <v>Túi</v>
      </c>
      <c r="R1387" s="54">
        <v>5</v>
      </c>
      <c r="T1387" s="1">
        <f>VLOOKUP(VLOOKUP(G1387,Ma_KH!$A:$R,18,0)&amp;K1387,Gia_MB!$A:$F,6,0)</f>
        <v>55595</v>
      </c>
      <c r="U1387" s="14">
        <f t="shared" si="180"/>
        <v>277975</v>
      </c>
      <c r="W1387" s="64">
        <f t="shared" si="179"/>
        <v>0</v>
      </c>
      <c r="X1387" s="3" t="str">
        <f t="shared" si="181"/>
        <v>8</v>
      </c>
      <c r="Z1387" s="14">
        <f t="shared" si="182"/>
        <v>22238</v>
      </c>
      <c r="AA1387" s="7">
        <f>VLOOKUP(G1387,Ma_KH!$A:$R,14,0)</f>
        <v>51</v>
      </c>
      <c r="AD1387" s="7" t="str">
        <f>IFERROR(VLOOKUP(J1387,'Chuyển Mã'!$B$3:$C$9,2,0),"")</f>
        <v>Hà Nội</v>
      </c>
      <c r="AE1387" s="7" t="str">
        <f t="shared" si="175"/>
        <v>Tai heo muối 200g</v>
      </c>
      <c r="AF1387" s="7">
        <f t="shared" si="176"/>
        <v>5</v>
      </c>
    </row>
    <row r="1388" spans="1:32" x14ac:dyDescent="0.25">
      <c r="A1388" s="11">
        <v>45905</v>
      </c>
      <c r="B1388" s="25">
        <v>56592</v>
      </c>
      <c r="C1388" s="12" t="s">
        <v>7214</v>
      </c>
      <c r="D1388" s="16">
        <f t="shared" si="177"/>
        <v>45905</v>
      </c>
      <c r="G1388" s="13" t="s">
        <v>7616</v>
      </c>
      <c r="I1388" s="13" t="s">
        <v>7691</v>
      </c>
      <c r="J1388" s="13" t="s">
        <v>1815</v>
      </c>
      <c r="K1388" s="13" t="s">
        <v>32</v>
      </c>
      <c r="L1388" s="25" t="str">
        <f>VLOOKUP($K1388,TONG_SL!$A:$D,2,0)</f>
        <v>Giò Tai Lưỡi Xào 250</v>
      </c>
      <c r="N1388" s="25" t="str">
        <f t="shared" si="178"/>
        <v>K-C6</v>
      </c>
      <c r="Q1388" s="25" t="str">
        <f>VLOOKUP(K1388,TONG_SL!$A:$D,3,0)</f>
        <v>Túi</v>
      </c>
      <c r="R1388" s="54">
        <v>5</v>
      </c>
      <c r="T1388" s="1">
        <f>VLOOKUP(VLOOKUP(G1388,Ma_KH!$A:$R,18,0)&amp;K1388,Gia_MB!$A:$F,6,0)</f>
        <v>50183</v>
      </c>
      <c r="U1388" s="14">
        <f t="shared" si="180"/>
        <v>250915</v>
      </c>
      <c r="W1388" s="64">
        <f t="shared" si="179"/>
        <v>0</v>
      </c>
      <c r="X1388" s="3" t="str">
        <f t="shared" si="181"/>
        <v>8</v>
      </c>
      <c r="Z1388" s="14">
        <f t="shared" si="182"/>
        <v>20073.2</v>
      </c>
      <c r="AA1388" s="7">
        <f>VLOOKUP(G1388,Ma_KH!$A:$R,14,0)</f>
        <v>51</v>
      </c>
      <c r="AD1388" s="7" t="str">
        <f>IFERROR(VLOOKUP(J1388,'Chuyển Mã'!$B$3:$C$9,2,0),"")</f>
        <v>Hà Nội</v>
      </c>
      <c r="AE1388" s="7" t="str">
        <f t="shared" si="175"/>
        <v>Giò Tai Lưỡi Xào 250</v>
      </c>
      <c r="AF1388" s="7">
        <f t="shared" si="176"/>
        <v>5</v>
      </c>
    </row>
    <row r="1389" spans="1:32" x14ac:dyDescent="0.25">
      <c r="A1389" s="11">
        <v>45905</v>
      </c>
      <c r="B1389" s="25">
        <v>56592</v>
      </c>
      <c r="C1389" s="12" t="s">
        <v>7214</v>
      </c>
      <c r="D1389" s="16">
        <f t="shared" si="177"/>
        <v>45905</v>
      </c>
      <c r="G1389" s="13" t="s">
        <v>7616</v>
      </c>
      <c r="I1389" s="13" t="s">
        <v>7691</v>
      </c>
      <c r="J1389" s="13" t="s">
        <v>1815</v>
      </c>
      <c r="K1389" s="13" t="s">
        <v>51</v>
      </c>
      <c r="L1389" s="25" t="str">
        <f>VLOOKUP($K1389,TONG_SL!$A:$D,2,0)</f>
        <v>Mọc Nấm Hương 250g</v>
      </c>
      <c r="N1389" s="25" t="str">
        <f t="shared" si="178"/>
        <v>K-C6</v>
      </c>
      <c r="Q1389" s="25" t="str">
        <f>VLOOKUP(K1389,TONG_SL!$A:$D,3,0)</f>
        <v>Túi</v>
      </c>
      <c r="R1389" s="54">
        <v>5</v>
      </c>
      <c r="T1389" s="1">
        <f>VLOOKUP(VLOOKUP(G1389,Ma_KH!$A:$R,18,0)&amp;K1389,Gia_MB!$A:$F,6,0)</f>
        <v>46000</v>
      </c>
      <c r="U1389" s="14">
        <f t="shared" si="180"/>
        <v>230000</v>
      </c>
      <c r="W1389" s="64">
        <f t="shared" si="179"/>
        <v>0</v>
      </c>
      <c r="X1389" s="3" t="str">
        <f t="shared" si="181"/>
        <v>8</v>
      </c>
      <c r="Z1389" s="14">
        <f t="shared" si="182"/>
        <v>18400</v>
      </c>
      <c r="AA1389" s="7">
        <f>VLOOKUP(G1389,Ma_KH!$A:$R,14,0)</f>
        <v>51</v>
      </c>
      <c r="AD1389" s="7" t="str">
        <f>IFERROR(VLOOKUP(J1389,'Chuyển Mã'!$B$3:$C$9,2,0),"")</f>
        <v>Hà Nội</v>
      </c>
      <c r="AE1389" s="7" t="str">
        <f t="shared" si="175"/>
        <v>Mọc Nấm Hương 250g</v>
      </c>
      <c r="AF1389" s="7">
        <f t="shared" si="176"/>
        <v>5</v>
      </c>
    </row>
    <row r="1390" spans="1:32" x14ac:dyDescent="0.25">
      <c r="A1390" s="11">
        <v>45905</v>
      </c>
      <c r="B1390" s="25">
        <v>56592</v>
      </c>
      <c r="C1390" s="12" t="s">
        <v>7214</v>
      </c>
      <c r="D1390" s="16">
        <f t="shared" si="177"/>
        <v>45905</v>
      </c>
      <c r="G1390" s="13" t="s">
        <v>7616</v>
      </c>
      <c r="I1390" s="13" t="s">
        <v>7691</v>
      </c>
      <c r="J1390" s="13" t="s">
        <v>1815</v>
      </c>
      <c r="K1390" s="13" t="s">
        <v>39</v>
      </c>
      <c r="L1390" s="25" t="str">
        <f>VLOOKUP($K1390,TONG_SL!$A:$D,2,0)</f>
        <v>Chả cốm 300g</v>
      </c>
      <c r="N1390" s="25" t="str">
        <f t="shared" si="178"/>
        <v>K-C6</v>
      </c>
      <c r="Q1390" s="25" t="str">
        <f>VLOOKUP(K1390,TONG_SL!$A:$D,3,0)</f>
        <v>Túi</v>
      </c>
      <c r="R1390" s="54">
        <v>5</v>
      </c>
      <c r="T1390" s="1">
        <f>VLOOKUP(VLOOKUP(G1390,Ma_KH!$A:$R,18,0)&amp;K1390,Gia_MB!$A:$F,6,0)</f>
        <v>74250</v>
      </c>
      <c r="U1390" s="14">
        <f t="shared" si="180"/>
        <v>371250</v>
      </c>
      <c r="W1390" s="64">
        <f t="shared" si="179"/>
        <v>0</v>
      </c>
      <c r="X1390" s="3" t="str">
        <f t="shared" si="181"/>
        <v>8</v>
      </c>
      <c r="Z1390" s="14">
        <f t="shared" si="182"/>
        <v>29700</v>
      </c>
      <c r="AA1390" s="7">
        <f>VLOOKUP(G1390,Ma_KH!$A:$R,14,0)</f>
        <v>51</v>
      </c>
      <c r="AD1390" s="7" t="str">
        <f>IFERROR(VLOOKUP(J1390,'Chuyển Mã'!$B$3:$C$9,2,0),"")</f>
        <v>Hà Nội</v>
      </c>
      <c r="AE1390" s="7" t="str">
        <f t="shared" si="175"/>
        <v>Chả cốm 300g</v>
      </c>
      <c r="AF1390" s="7">
        <f t="shared" si="176"/>
        <v>5</v>
      </c>
    </row>
    <row r="1391" spans="1:32" x14ac:dyDescent="0.25">
      <c r="A1391" s="11">
        <v>45905</v>
      </c>
      <c r="B1391" s="25">
        <v>56592</v>
      </c>
      <c r="C1391" s="12" t="s">
        <v>7214</v>
      </c>
      <c r="D1391" s="16">
        <f t="shared" si="177"/>
        <v>45905</v>
      </c>
      <c r="G1391" s="13" t="s">
        <v>7616</v>
      </c>
      <c r="I1391" s="13" t="s">
        <v>7691</v>
      </c>
      <c r="J1391" s="13" t="s">
        <v>1815</v>
      </c>
      <c r="K1391" s="13" t="s">
        <v>568</v>
      </c>
      <c r="L1391" s="25" t="str">
        <f>VLOOKUP($K1391,TONG_SL!$A:$D,2,0)</f>
        <v>Chân gà sả tắc 150g</v>
      </c>
      <c r="N1391" s="25" t="str">
        <f t="shared" si="178"/>
        <v>K-C6</v>
      </c>
      <c r="Q1391" s="25" t="str">
        <f>VLOOKUP(K1391,TONG_SL!$A:$D,3,0)</f>
        <v>Túi</v>
      </c>
      <c r="R1391" s="54">
        <v>5</v>
      </c>
      <c r="T1391" s="1">
        <f>VLOOKUP(VLOOKUP(G1391,Ma_KH!$A:$R,18,0)&amp;K1391,Gia_MB!$A:$F,6,0)</f>
        <v>20250</v>
      </c>
      <c r="U1391" s="14">
        <f t="shared" si="180"/>
        <v>101250</v>
      </c>
      <c r="W1391" s="64">
        <f t="shared" si="179"/>
        <v>0</v>
      </c>
      <c r="X1391" s="3" t="str">
        <f t="shared" si="181"/>
        <v>8</v>
      </c>
      <c r="Z1391" s="14">
        <f t="shared" si="182"/>
        <v>8100</v>
      </c>
      <c r="AA1391" s="7">
        <f>VLOOKUP(G1391,Ma_KH!$A:$R,14,0)</f>
        <v>51</v>
      </c>
      <c r="AD1391" s="7" t="str">
        <f>IFERROR(VLOOKUP(J1391,'Chuyển Mã'!$B$3:$C$9,2,0),"")</f>
        <v>Hà Nội</v>
      </c>
      <c r="AE1391" s="7" t="str">
        <f t="shared" si="175"/>
        <v>Chân gà sả tắc 150g</v>
      </c>
      <c r="AF1391" s="7">
        <f t="shared" si="176"/>
        <v>5</v>
      </c>
    </row>
    <row r="1392" spans="1:32" x14ac:dyDescent="0.25">
      <c r="A1392" s="11">
        <v>45905</v>
      </c>
      <c r="B1392" s="25">
        <v>56592</v>
      </c>
      <c r="C1392" s="12" t="s">
        <v>7214</v>
      </c>
      <c r="D1392" s="16">
        <f t="shared" si="177"/>
        <v>45905</v>
      </c>
      <c r="G1392" s="13" t="s">
        <v>7616</v>
      </c>
      <c r="I1392" s="13" t="s">
        <v>7691</v>
      </c>
      <c r="J1392" s="13" t="s">
        <v>1815</v>
      </c>
      <c r="K1392" s="13" t="s">
        <v>570</v>
      </c>
      <c r="L1392" s="25" t="str">
        <f>VLOOKUP($K1392,TONG_SL!$A:$D,2,0)</f>
        <v>Tai heo sốt thái 150g</v>
      </c>
      <c r="N1392" s="25" t="str">
        <f t="shared" si="178"/>
        <v>K-C6</v>
      </c>
      <c r="Q1392" s="25" t="str">
        <f>VLOOKUP(K1392,TONG_SL!$A:$D,3,0)</f>
        <v>Túi</v>
      </c>
      <c r="R1392" s="54">
        <v>5</v>
      </c>
      <c r="T1392" s="1">
        <f>VLOOKUP(VLOOKUP(G1392,Ma_KH!$A:$R,18,0)&amp;K1392,Gia_MB!$A:$F,6,0)</f>
        <v>19500</v>
      </c>
      <c r="U1392" s="14">
        <f t="shared" si="180"/>
        <v>97500</v>
      </c>
      <c r="W1392" s="64">
        <f t="shared" si="179"/>
        <v>0</v>
      </c>
      <c r="X1392" s="3" t="str">
        <f t="shared" si="181"/>
        <v>8</v>
      </c>
      <c r="Z1392" s="14">
        <f t="shared" si="182"/>
        <v>7800</v>
      </c>
      <c r="AA1392" s="7">
        <f>VLOOKUP(G1392,Ma_KH!$A:$R,14,0)</f>
        <v>51</v>
      </c>
      <c r="AD1392" s="7" t="str">
        <f>IFERROR(VLOOKUP(J1392,'Chuyển Mã'!$B$3:$C$9,2,0),"")</f>
        <v>Hà Nội</v>
      </c>
      <c r="AE1392" s="7" t="str">
        <f t="shared" si="175"/>
        <v>Tai heo sốt thái 150g</v>
      </c>
      <c r="AF1392" s="7">
        <f t="shared" si="176"/>
        <v>5</v>
      </c>
    </row>
    <row r="1393" spans="1:32" x14ac:dyDescent="0.25">
      <c r="A1393" s="11">
        <v>45905</v>
      </c>
      <c r="B1393" s="25">
        <v>47404</v>
      </c>
      <c r="C1393" s="12" t="s">
        <v>7214</v>
      </c>
      <c r="D1393" s="16">
        <f t="shared" si="177"/>
        <v>45905</v>
      </c>
      <c r="G1393" s="13" t="s">
        <v>7607</v>
      </c>
      <c r="I1393" s="13" t="s">
        <v>7692</v>
      </c>
      <c r="J1393" s="13" t="s">
        <v>1815</v>
      </c>
      <c r="K1393" s="13" t="s">
        <v>556</v>
      </c>
      <c r="L1393" s="25" t="str">
        <f>VLOOKUP($K1393,TONG_SL!$A:$D,2,0)</f>
        <v>Chân giò heo muối 100g</v>
      </c>
      <c r="N1393" s="25" t="str">
        <f t="shared" si="178"/>
        <v>K-C6</v>
      </c>
      <c r="Q1393" s="25" t="str">
        <f>VLOOKUP(K1393,TONG_SL!$A:$D,3,0)</f>
        <v>Gói</v>
      </c>
      <c r="R1393" s="54">
        <v>15</v>
      </c>
      <c r="T1393" s="1">
        <f>VLOOKUP(VLOOKUP(G1393,Ma_KH!$A:$R,18,0)&amp;K1393,Gia_MB!$A:$F,6,0)</f>
        <v>23076</v>
      </c>
      <c r="U1393" s="14">
        <f t="shared" si="180"/>
        <v>346140</v>
      </c>
      <c r="W1393" s="64">
        <f t="shared" si="179"/>
        <v>0</v>
      </c>
      <c r="X1393" s="3" t="str">
        <f t="shared" si="181"/>
        <v>8</v>
      </c>
      <c r="Z1393" s="14">
        <f t="shared" si="182"/>
        <v>27691.200000000001</v>
      </c>
      <c r="AA1393" s="7">
        <f>VLOOKUP(G1393,Ma_KH!$A:$R,14,0)</f>
        <v>67</v>
      </c>
      <c r="AD1393" s="7" t="str">
        <f>IFERROR(VLOOKUP(J1393,'Chuyển Mã'!$B$3:$C$9,2,0),"")</f>
        <v>Hà Nội</v>
      </c>
      <c r="AE1393" s="7" t="str">
        <f t="shared" si="175"/>
        <v>Chân giò heo muối 100g</v>
      </c>
      <c r="AF1393" s="7">
        <f t="shared" si="176"/>
        <v>15</v>
      </c>
    </row>
    <row r="1394" spans="1:32" x14ac:dyDescent="0.25">
      <c r="A1394" s="11">
        <v>45905</v>
      </c>
      <c r="B1394" s="25">
        <v>30502</v>
      </c>
      <c r="C1394" s="12" t="s">
        <v>7214</v>
      </c>
      <c r="D1394" s="16">
        <f t="shared" si="177"/>
        <v>45905</v>
      </c>
      <c r="G1394" s="13" t="s">
        <v>863</v>
      </c>
      <c r="I1394" s="13" t="s">
        <v>863</v>
      </c>
      <c r="J1394" s="13" t="s">
        <v>1815</v>
      </c>
      <c r="K1394" s="13" t="s">
        <v>27</v>
      </c>
      <c r="L1394" s="25" t="str">
        <f>VLOOKUP($K1394,TONG_SL!$A:$D,2,0)</f>
        <v>Chân giò heo muối 300g</v>
      </c>
      <c r="N1394" s="25" t="str">
        <f t="shared" si="178"/>
        <v>K-C6</v>
      </c>
      <c r="Q1394" s="25" t="str">
        <f>VLOOKUP(K1394,TONG_SL!$A:$D,3,0)</f>
        <v>Túi</v>
      </c>
      <c r="R1394" s="54">
        <v>5</v>
      </c>
      <c r="T1394" s="1">
        <f>VLOOKUP(VLOOKUP(G1394,Ma_KH!$A:$R,18,0)&amp;K1394,Gia_MB!$A:$F,6,0)</f>
        <v>68290.83</v>
      </c>
      <c r="U1394" s="14">
        <f t="shared" si="180"/>
        <v>341454.15</v>
      </c>
      <c r="W1394" s="64">
        <f t="shared" si="179"/>
        <v>0</v>
      </c>
      <c r="X1394" s="3" t="str">
        <f t="shared" si="181"/>
        <v>8</v>
      </c>
      <c r="Z1394" s="14">
        <f t="shared" si="182"/>
        <v>27316.332000000002</v>
      </c>
      <c r="AA1394" s="7">
        <f>VLOOKUP(G1394,Ma_KH!$A:$R,14,0)</f>
        <v>0</v>
      </c>
      <c r="AD1394" s="7" t="str">
        <f>IFERROR(VLOOKUP(J1394,'Chuyển Mã'!$B$3:$C$9,2,0),"")</f>
        <v>Hà Nội</v>
      </c>
      <c r="AE1394" s="7" t="str">
        <f t="shared" si="175"/>
        <v>Chân giò heo muối 300g</v>
      </c>
      <c r="AF1394" s="7">
        <f t="shared" si="176"/>
        <v>5</v>
      </c>
    </row>
    <row r="1395" spans="1:32" x14ac:dyDescent="0.25">
      <c r="A1395" s="11">
        <v>45905</v>
      </c>
      <c r="B1395" s="25">
        <v>30502</v>
      </c>
      <c r="C1395" s="12" t="s">
        <v>7214</v>
      </c>
      <c r="D1395" s="16">
        <f t="shared" si="177"/>
        <v>45905</v>
      </c>
      <c r="G1395" s="13" t="s">
        <v>863</v>
      </c>
      <c r="I1395" s="13" t="s">
        <v>863</v>
      </c>
      <c r="J1395" s="13" t="s">
        <v>1815</v>
      </c>
      <c r="K1395" s="13" t="s">
        <v>556</v>
      </c>
      <c r="L1395" s="25" t="str">
        <f>VLOOKUP($K1395,TONG_SL!$A:$D,2,0)</f>
        <v>Chân giò heo muối 100g</v>
      </c>
      <c r="N1395" s="25" t="str">
        <f t="shared" si="178"/>
        <v>K-C6</v>
      </c>
      <c r="Q1395" s="25" t="str">
        <f>VLOOKUP(K1395,TONG_SL!$A:$D,3,0)</f>
        <v>Gói</v>
      </c>
      <c r="R1395" s="54">
        <v>5</v>
      </c>
      <c r="T1395" s="1">
        <f>VLOOKUP(VLOOKUP(G1395,Ma_KH!$A:$R,18,0)&amp;K1395,Gia_MB!$A:$F,6,0)</f>
        <v>22830.57</v>
      </c>
      <c r="U1395" s="14">
        <f t="shared" si="180"/>
        <v>114152.85</v>
      </c>
      <c r="W1395" s="64">
        <f t="shared" si="179"/>
        <v>0</v>
      </c>
      <c r="X1395" s="3" t="str">
        <f t="shared" si="181"/>
        <v>8</v>
      </c>
      <c r="Z1395" s="14">
        <f t="shared" si="182"/>
        <v>9132.228000000001</v>
      </c>
      <c r="AA1395" s="7">
        <f>VLOOKUP(G1395,Ma_KH!$A:$R,14,0)</f>
        <v>0</v>
      </c>
      <c r="AD1395" s="7" t="str">
        <f>IFERROR(VLOOKUP(J1395,'Chuyển Mã'!$B$3:$C$9,2,0),"")</f>
        <v>Hà Nội</v>
      </c>
      <c r="AE1395" s="7" t="str">
        <f t="shared" si="175"/>
        <v>Chân giò heo muối 100g</v>
      </c>
      <c r="AF1395" s="7">
        <f t="shared" si="176"/>
        <v>5</v>
      </c>
    </row>
    <row r="1396" spans="1:32" x14ac:dyDescent="0.25">
      <c r="A1396" s="11">
        <v>45905</v>
      </c>
      <c r="B1396" s="25">
        <v>30502</v>
      </c>
      <c r="C1396" s="12" t="s">
        <v>7214</v>
      </c>
      <c r="D1396" s="16">
        <f t="shared" si="177"/>
        <v>45905</v>
      </c>
      <c r="G1396" s="13" t="s">
        <v>863</v>
      </c>
      <c r="I1396" s="13" t="s">
        <v>863</v>
      </c>
      <c r="J1396" s="13" t="s">
        <v>1815</v>
      </c>
      <c r="K1396" s="13" t="s">
        <v>35</v>
      </c>
      <c r="L1396" s="25" t="str">
        <f>VLOOKUP($K1396,TONG_SL!$A:$D,2,0)</f>
        <v>Tai heo muối 200g</v>
      </c>
      <c r="N1396" s="25" t="str">
        <f t="shared" si="178"/>
        <v>K-C6</v>
      </c>
      <c r="Q1396" s="25" t="str">
        <f>VLOOKUP(K1396,TONG_SL!$A:$D,3,0)</f>
        <v>Túi</v>
      </c>
      <c r="R1396" s="54">
        <v>3</v>
      </c>
      <c r="T1396" s="1">
        <f>VLOOKUP(VLOOKUP(G1396,Ma_KH!$A:$R,18,0)&amp;K1396,Gia_MB!$A:$F,6,0)</f>
        <v>51703.350000000006</v>
      </c>
      <c r="U1396" s="14">
        <f t="shared" si="180"/>
        <v>155110.05000000002</v>
      </c>
      <c r="W1396" s="64">
        <f t="shared" si="179"/>
        <v>0</v>
      </c>
      <c r="X1396" s="3" t="str">
        <f t="shared" si="181"/>
        <v>8</v>
      </c>
      <c r="Z1396" s="14">
        <f t="shared" si="182"/>
        <v>12408.804000000002</v>
      </c>
      <c r="AA1396" s="7">
        <f>VLOOKUP(G1396,Ma_KH!$A:$R,14,0)</f>
        <v>0</v>
      </c>
      <c r="AD1396" s="7" t="str">
        <f>IFERROR(VLOOKUP(J1396,'Chuyển Mã'!$B$3:$C$9,2,0),"")</f>
        <v>Hà Nội</v>
      </c>
      <c r="AE1396" s="7" t="str">
        <f t="shared" si="175"/>
        <v>Tai heo muối 200g</v>
      </c>
      <c r="AF1396" s="7">
        <f t="shared" si="176"/>
        <v>3</v>
      </c>
    </row>
    <row r="1397" spans="1:32" x14ac:dyDescent="0.25">
      <c r="A1397" s="11">
        <v>45905</v>
      </c>
      <c r="B1397" s="25">
        <v>30502</v>
      </c>
      <c r="C1397" s="12" t="s">
        <v>7214</v>
      </c>
      <c r="D1397" s="16">
        <f t="shared" si="177"/>
        <v>45905</v>
      </c>
      <c r="G1397" s="13" t="s">
        <v>863</v>
      </c>
      <c r="I1397" s="13" t="s">
        <v>863</v>
      </c>
      <c r="J1397" s="13" t="s">
        <v>1815</v>
      </c>
      <c r="K1397" s="13" t="s">
        <v>32</v>
      </c>
      <c r="L1397" s="25" t="str">
        <f>VLOOKUP($K1397,TONG_SL!$A:$D,2,0)</f>
        <v>Giò Tai Lưỡi Xào 250</v>
      </c>
      <c r="N1397" s="25" t="str">
        <f t="shared" si="178"/>
        <v>K-C6</v>
      </c>
      <c r="Q1397" s="25" t="str">
        <f>VLOOKUP(K1397,TONG_SL!$A:$D,3,0)</f>
        <v>Túi</v>
      </c>
      <c r="R1397" s="54">
        <v>3</v>
      </c>
      <c r="T1397" s="1">
        <f>VLOOKUP(VLOOKUP(G1397,Ma_KH!$A:$R,18,0)&amp;K1397,Gia_MB!$A:$F,6,0)</f>
        <v>46670.19</v>
      </c>
      <c r="U1397" s="14">
        <f t="shared" si="180"/>
        <v>140010.57</v>
      </c>
      <c r="W1397" s="64">
        <f t="shared" si="179"/>
        <v>0</v>
      </c>
      <c r="X1397" s="3" t="str">
        <f t="shared" si="181"/>
        <v>8</v>
      </c>
      <c r="Z1397" s="14">
        <f t="shared" si="182"/>
        <v>11200.845600000001</v>
      </c>
      <c r="AA1397" s="7">
        <f>VLOOKUP(G1397,Ma_KH!$A:$R,14,0)</f>
        <v>0</v>
      </c>
      <c r="AD1397" s="7" t="str">
        <f>IFERROR(VLOOKUP(J1397,'Chuyển Mã'!$B$3:$C$9,2,0),"")</f>
        <v>Hà Nội</v>
      </c>
      <c r="AE1397" s="7" t="str">
        <f t="shared" si="175"/>
        <v>Giò Tai Lưỡi Xào 250</v>
      </c>
      <c r="AF1397" s="7">
        <f t="shared" si="176"/>
        <v>3</v>
      </c>
    </row>
    <row r="1398" spans="1:32" x14ac:dyDescent="0.25">
      <c r="A1398" s="11">
        <v>45905</v>
      </c>
      <c r="B1398" s="25">
        <v>30502</v>
      </c>
      <c r="C1398" s="12" t="s">
        <v>7214</v>
      </c>
      <c r="D1398" s="16">
        <f t="shared" si="177"/>
        <v>45905</v>
      </c>
      <c r="G1398" s="13" t="s">
        <v>863</v>
      </c>
      <c r="I1398" s="13" t="s">
        <v>863</v>
      </c>
      <c r="J1398" s="13" t="s">
        <v>1815</v>
      </c>
      <c r="K1398" s="13" t="s">
        <v>568</v>
      </c>
      <c r="L1398" s="25" t="str">
        <f>VLOOKUP($K1398,TONG_SL!$A:$D,2,0)</f>
        <v>Chân gà sả tắc 150g</v>
      </c>
      <c r="N1398" s="25" t="str">
        <f t="shared" si="178"/>
        <v>K-C6</v>
      </c>
      <c r="Q1398" s="25" t="str">
        <f>VLOOKUP(K1398,TONG_SL!$A:$D,3,0)</f>
        <v>Túi</v>
      </c>
      <c r="R1398" s="54">
        <v>3</v>
      </c>
      <c r="T1398" s="1">
        <f>VLOOKUP(VLOOKUP(G1398,Ma_KH!$A:$R,18,0)&amp;K1398,Gia_MB!$A:$F,6,0)</f>
        <v>20925</v>
      </c>
      <c r="U1398" s="14">
        <f t="shared" si="180"/>
        <v>62775</v>
      </c>
      <c r="W1398" s="64">
        <f t="shared" si="179"/>
        <v>0</v>
      </c>
      <c r="X1398" s="3" t="str">
        <f t="shared" si="181"/>
        <v>8</v>
      </c>
      <c r="Z1398" s="14">
        <f t="shared" si="182"/>
        <v>5022</v>
      </c>
      <c r="AA1398" s="7">
        <f>VLOOKUP(G1398,Ma_KH!$A:$R,14,0)</f>
        <v>0</v>
      </c>
      <c r="AD1398" s="7" t="str">
        <f>IFERROR(VLOOKUP(J1398,'Chuyển Mã'!$B$3:$C$9,2,0),"")</f>
        <v>Hà Nội</v>
      </c>
      <c r="AE1398" s="7" t="str">
        <f t="shared" si="175"/>
        <v>Chân gà sả tắc 150g</v>
      </c>
      <c r="AF1398" s="7">
        <f t="shared" si="176"/>
        <v>3</v>
      </c>
    </row>
    <row r="1399" spans="1:32" x14ac:dyDescent="0.25">
      <c r="A1399" s="11">
        <v>45905</v>
      </c>
      <c r="B1399" s="25">
        <v>30503</v>
      </c>
      <c r="C1399" s="12" t="s">
        <v>7214</v>
      </c>
      <c r="D1399" s="16">
        <f t="shared" si="177"/>
        <v>45905</v>
      </c>
      <c r="G1399" s="13" t="s">
        <v>855</v>
      </c>
      <c r="I1399" s="13" t="s">
        <v>855</v>
      </c>
      <c r="J1399" s="13" t="s">
        <v>1815</v>
      </c>
      <c r="K1399" s="13" t="s">
        <v>30</v>
      </c>
      <c r="L1399" s="25" t="str">
        <f>VLOOKUP($K1399,TONG_SL!$A:$D,2,0)</f>
        <v>Gà muối 500g</v>
      </c>
      <c r="N1399" s="25" t="str">
        <f t="shared" si="178"/>
        <v>K-C6</v>
      </c>
      <c r="Q1399" s="25" t="str">
        <f>VLOOKUP(K1399,TONG_SL!$A:$D,3,0)</f>
        <v>Túi</v>
      </c>
      <c r="R1399" s="54">
        <v>5</v>
      </c>
      <c r="T1399" s="1">
        <f>VLOOKUP(VLOOKUP(G1399,Ma_KH!$A:$R,18,0)&amp;K1399,Gia_MB!$A:$F,6,0)</f>
        <v>103283.94</v>
      </c>
      <c r="U1399" s="14">
        <f t="shared" si="180"/>
        <v>516419.7</v>
      </c>
      <c r="W1399" s="64">
        <f t="shared" si="179"/>
        <v>0</v>
      </c>
      <c r="X1399" s="3" t="str">
        <f t="shared" si="181"/>
        <v>8</v>
      </c>
      <c r="Z1399" s="14">
        <f t="shared" si="182"/>
        <v>41313.576000000001</v>
      </c>
      <c r="AA1399" s="7">
        <f>VLOOKUP(G1399,Ma_KH!$A:$R,14,0)</f>
        <v>0</v>
      </c>
      <c r="AD1399" s="7" t="str">
        <f>IFERROR(VLOOKUP(J1399,'Chuyển Mã'!$B$3:$C$9,2,0),"")</f>
        <v>Hà Nội</v>
      </c>
      <c r="AE1399" s="7" t="str">
        <f t="shared" si="175"/>
        <v>Gà muối 500g</v>
      </c>
      <c r="AF1399" s="7">
        <f t="shared" si="176"/>
        <v>5</v>
      </c>
    </row>
    <row r="1400" spans="1:32" x14ac:dyDescent="0.25">
      <c r="A1400" s="11">
        <v>45905</v>
      </c>
      <c r="B1400" s="25">
        <v>30503</v>
      </c>
      <c r="C1400" s="12" t="s">
        <v>7214</v>
      </c>
      <c r="D1400" s="16">
        <f t="shared" si="177"/>
        <v>45905</v>
      </c>
      <c r="G1400" s="13" t="s">
        <v>855</v>
      </c>
      <c r="I1400" s="13" t="s">
        <v>855</v>
      </c>
      <c r="J1400" s="13" t="s">
        <v>1815</v>
      </c>
      <c r="K1400" s="13" t="s">
        <v>27</v>
      </c>
      <c r="L1400" s="25" t="str">
        <f>VLOOKUP($K1400,TONG_SL!$A:$D,2,0)</f>
        <v>Chân giò heo muối 300g</v>
      </c>
      <c r="N1400" s="25" t="str">
        <f t="shared" si="178"/>
        <v>K-C6</v>
      </c>
      <c r="Q1400" s="25" t="str">
        <f>VLOOKUP(K1400,TONG_SL!$A:$D,3,0)</f>
        <v>Túi</v>
      </c>
      <c r="R1400" s="54">
        <v>5</v>
      </c>
      <c r="T1400" s="1">
        <f>VLOOKUP(VLOOKUP(G1400,Ma_KH!$A:$R,18,0)&amp;K1400,Gia_MB!$A:$F,6,0)</f>
        <v>68290.83</v>
      </c>
      <c r="U1400" s="14">
        <f t="shared" si="180"/>
        <v>341454.15</v>
      </c>
      <c r="W1400" s="64">
        <f t="shared" si="179"/>
        <v>0</v>
      </c>
      <c r="X1400" s="3" t="str">
        <f t="shared" si="181"/>
        <v>8</v>
      </c>
      <c r="Z1400" s="14">
        <f t="shared" si="182"/>
        <v>27316.332000000002</v>
      </c>
      <c r="AA1400" s="7">
        <f>VLOOKUP(G1400,Ma_KH!$A:$R,14,0)</f>
        <v>0</v>
      </c>
      <c r="AD1400" s="7" t="str">
        <f>IFERROR(VLOOKUP(J1400,'Chuyển Mã'!$B$3:$C$9,2,0),"")</f>
        <v>Hà Nội</v>
      </c>
      <c r="AE1400" s="7" t="str">
        <f t="shared" si="175"/>
        <v>Chân giò heo muối 300g</v>
      </c>
      <c r="AF1400" s="7">
        <f t="shared" si="176"/>
        <v>5</v>
      </c>
    </row>
    <row r="1401" spans="1:32" x14ac:dyDescent="0.25">
      <c r="A1401" s="11">
        <v>45905</v>
      </c>
      <c r="B1401" s="25">
        <v>30503</v>
      </c>
      <c r="C1401" s="12" t="s">
        <v>7214</v>
      </c>
      <c r="D1401" s="16">
        <f t="shared" si="177"/>
        <v>45905</v>
      </c>
      <c r="G1401" s="13" t="s">
        <v>855</v>
      </c>
      <c r="I1401" s="13" t="s">
        <v>855</v>
      </c>
      <c r="J1401" s="13" t="s">
        <v>1815</v>
      </c>
      <c r="K1401" s="13" t="s">
        <v>556</v>
      </c>
      <c r="L1401" s="25" t="str">
        <f>VLOOKUP($K1401,TONG_SL!$A:$D,2,0)</f>
        <v>Chân giò heo muối 100g</v>
      </c>
      <c r="N1401" s="25" t="str">
        <f t="shared" si="178"/>
        <v>K-C6</v>
      </c>
      <c r="Q1401" s="25" t="str">
        <f>VLOOKUP(K1401,TONG_SL!$A:$D,3,0)</f>
        <v>Gói</v>
      </c>
      <c r="R1401" s="54">
        <v>10</v>
      </c>
      <c r="T1401" s="1">
        <f>VLOOKUP(VLOOKUP(G1401,Ma_KH!$A:$R,18,0)&amp;K1401,Gia_MB!$A:$F,6,0)</f>
        <v>22830.57</v>
      </c>
      <c r="U1401" s="14">
        <f t="shared" si="180"/>
        <v>228305.7</v>
      </c>
      <c r="W1401" s="64">
        <f t="shared" si="179"/>
        <v>0</v>
      </c>
      <c r="X1401" s="3" t="str">
        <f t="shared" si="181"/>
        <v>8</v>
      </c>
      <c r="Z1401" s="14">
        <f t="shared" si="182"/>
        <v>18264.456000000002</v>
      </c>
      <c r="AA1401" s="7">
        <f>VLOOKUP(G1401,Ma_KH!$A:$R,14,0)</f>
        <v>0</v>
      </c>
      <c r="AD1401" s="7" t="str">
        <f>IFERROR(VLOOKUP(J1401,'Chuyển Mã'!$B$3:$C$9,2,0),"")</f>
        <v>Hà Nội</v>
      </c>
      <c r="AE1401" s="7" t="str">
        <f t="shared" si="175"/>
        <v>Chân giò heo muối 100g</v>
      </c>
      <c r="AF1401" s="7">
        <f t="shared" si="176"/>
        <v>10</v>
      </c>
    </row>
    <row r="1402" spans="1:32" x14ac:dyDescent="0.25">
      <c r="A1402" s="11">
        <v>45905</v>
      </c>
      <c r="B1402" s="25">
        <v>46922</v>
      </c>
      <c r="C1402" s="12" t="s">
        <v>7214</v>
      </c>
      <c r="D1402" s="16">
        <f t="shared" si="177"/>
        <v>45905</v>
      </c>
      <c r="G1402" s="13" t="s">
        <v>7607</v>
      </c>
      <c r="I1402" s="13" t="s">
        <v>7693</v>
      </c>
      <c r="J1402" s="13" t="s">
        <v>1815</v>
      </c>
      <c r="K1402" s="13" t="s">
        <v>556</v>
      </c>
      <c r="L1402" s="25" t="str">
        <f>VLOOKUP($K1402,TONG_SL!$A:$D,2,0)</f>
        <v>Chân giò heo muối 100g</v>
      </c>
      <c r="N1402" s="25" t="str">
        <f t="shared" si="178"/>
        <v>K-C6</v>
      </c>
      <c r="Q1402" s="25" t="str">
        <f>VLOOKUP(K1402,TONG_SL!$A:$D,3,0)</f>
        <v>Gói</v>
      </c>
      <c r="R1402" s="54">
        <v>10</v>
      </c>
      <c r="T1402" s="1">
        <f>VLOOKUP(VLOOKUP(G1402,Ma_KH!$A:$R,18,0)&amp;K1402,Gia_MB!$A:$F,6,0)</f>
        <v>23076</v>
      </c>
      <c r="U1402" s="14">
        <f t="shared" si="180"/>
        <v>230760</v>
      </c>
      <c r="W1402" s="64">
        <f t="shared" si="179"/>
        <v>0</v>
      </c>
      <c r="X1402" s="3" t="str">
        <f t="shared" si="181"/>
        <v>8</v>
      </c>
      <c r="Z1402" s="14">
        <f t="shared" si="182"/>
        <v>18460.8</v>
      </c>
      <c r="AA1402" s="7">
        <f>VLOOKUP(G1402,Ma_KH!$A:$R,14,0)</f>
        <v>67</v>
      </c>
      <c r="AD1402" s="7" t="str">
        <f>IFERROR(VLOOKUP(J1402,'Chuyển Mã'!$B$3:$C$9,2,0),"")</f>
        <v>Hà Nội</v>
      </c>
      <c r="AE1402" s="7" t="str">
        <f t="shared" si="175"/>
        <v>Chân giò heo muối 100g</v>
      </c>
      <c r="AF1402" s="7">
        <f t="shared" si="176"/>
        <v>10</v>
      </c>
    </row>
    <row r="1403" spans="1:32" x14ac:dyDescent="0.25">
      <c r="A1403" s="11">
        <v>45905</v>
      </c>
      <c r="B1403" s="25">
        <v>56492</v>
      </c>
      <c r="C1403" s="12" t="s">
        <v>7214</v>
      </c>
      <c r="D1403" s="16">
        <f t="shared" si="177"/>
        <v>45905</v>
      </c>
      <c r="G1403" s="13" t="s">
        <v>7616</v>
      </c>
      <c r="I1403" s="13" t="s">
        <v>7694</v>
      </c>
      <c r="J1403" s="13" t="s">
        <v>1815</v>
      </c>
      <c r="K1403" s="13" t="s">
        <v>558</v>
      </c>
      <c r="L1403" s="25" t="str">
        <f>VLOOKUP($K1403,TONG_SL!$A:$D,2,0)</f>
        <v>Gà muối hun khói 300g</v>
      </c>
      <c r="N1403" s="25" t="str">
        <f t="shared" si="178"/>
        <v>K-C6</v>
      </c>
      <c r="Q1403" s="25" t="str">
        <f>VLOOKUP(K1403,TONG_SL!$A:$D,3,0)</f>
        <v>Túi</v>
      </c>
      <c r="R1403" s="54">
        <v>10</v>
      </c>
      <c r="T1403" s="1">
        <f>VLOOKUP(VLOOKUP(G1403,Ma_KH!$A:$R,18,0)&amp;K1403,Gia_MB!$A:$F,6,0)</f>
        <v>70000</v>
      </c>
      <c r="U1403" s="14">
        <f t="shared" si="180"/>
        <v>700000</v>
      </c>
      <c r="W1403" s="64">
        <f t="shared" si="179"/>
        <v>0</v>
      </c>
      <c r="X1403" s="3" t="str">
        <f t="shared" si="181"/>
        <v>8</v>
      </c>
      <c r="Z1403" s="14">
        <f t="shared" si="182"/>
        <v>56000</v>
      </c>
      <c r="AA1403" s="7">
        <f>VLOOKUP(G1403,Ma_KH!$A:$R,14,0)</f>
        <v>51</v>
      </c>
      <c r="AD1403" s="7" t="str">
        <f>IFERROR(VLOOKUP(J1403,'Chuyển Mã'!$B$3:$C$9,2,0),"")</f>
        <v>Hà Nội</v>
      </c>
      <c r="AE1403" s="7" t="str">
        <f t="shared" si="175"/>
        <v>Gà muối hun khói 300g</v>
      </c>
      <c r="AF1403" s="7">
        <f t="shared" si="176"/>
        <v>10</v>
      </c>
    </row>
    <row r="1404" spans="1:32" x14ac:dyDescent="0.25">
      <c r="A1404" s="11">
        <v>45905</v>
      </c>
      <c r="B1404" s="25">
        <v>56492</v>
      </c>
      <c r="C1404" s="12" t="s">
        <v>7214</v>
      </c>
      <c r="D1404" s="16">
        <f t="shared" si="177"/>
        <v>45905</v>
      </c>
      <c r="G1404" s="13" t="s">
        <v>7616</v>
      </c>
      <c r="I1404" s="13" t="s">
        <v>7694</v>
      </c>
      <c r="J1404" s="13" t="s">
        <v>1815</v>
      </c>
      <c r="K1404" s="13" t="s">
        <v>547</v>
      </c>
      <c r="L1404" s="25" t="str">
        <f>VLOOKUP($K1404,TONG_SL!$A:$D,2,0)</f>
        <v>Chân giò heo muối 500g</v>
      </c>
      <c r="N1404" s="25" t="str">
        <f t="shared" si="178"/>
        <v>K-C6</v>
      </c>
      <c r="Q1404" s="25" t="str">
        <f>VLOOKUP(K1404,TONG_SL!$A:$D,3,0)</f>
        <v>Túi</v>
      </c>
      <c r="R1404" s="54">
        <v>5</v>
      </c>
      <c r="T1404" s="1">
        <f>VLOOKUP(VLOOKUP(G1404,Ma_KH!$A:$R,18,0)&amp;K1404,Gia_MB!$A:$F,6,0)</f>
        <v>119066</v>
      </c>
      <c r="U1404" s="14">
        <f t="shared" si="180"/>
        <v>595330</v>
      </c>
      <c r="W1404" s="64">
        <f t="shared" si="179"/>
        <v>0</v>
      </c>
      <c r="X1404" s="3" t="str">
        <f t="shared" si="181"/>
        <v>8</v>
      </c>
      <c r="Z1404" s="14">
        <f t="shared" si="182"/>
        <v>47626.400000000001</v>
      </c>
      <c r="AA1404" s="7">
        <f>VLOOKUP(G1404,Ma_KH!$A:$R,14,0)</f>
        <v>51</v>
      </c>
      <c r="AD1404" s="7" t="str">
        <f>IFERROR(VLOOKUP(J1404,'Chuyển Mã'!$B$3:$C$9,2,0),"")</f>
        <v>Hà Nội</v>
      </c>
      <c r="AE1404" s="7" t="str">
        <f t="shared" si="175"/>
        <v>Chân giò heo muối 500g</v>
      </c>
      <c r="AF1404" s="7">
        <f t="shared" si="176"/>
        <v>5</v>
      </c>
    </row>
    <row r="1405" spans="1:32" x14ac:dyDescent="0.25">
      <c r="A1405" s="11">
        <v>45905</v>
      </c>
      <c r="B1405" s="25">
        <v>56492</v>
      </c>
      <c r="C1405" s="12" t="s">
        <v>7214</v>
      </c>
      <c r="D1405" s="16">
        <f t="shared" si="177"/>
        <v>45905</v>
      </c>
      <c r="G1405" s="13" t="s">
        <v>7616</v>
      </c>
      <c r="I1405" s="13" t="s">
        <v>7694</v>
      </c>
      <c r="J1405" s="13" t="s">
        <v>1815</v>
      </c>
      <c r="K1405" s="13" t="s">
        <v>27</v>
      </c>
      <c r="L1405" s="25" t="str">
        <f>VLOOKUP($K1405,TONG_SL!$A:$D,2,0)</f>
        <v>Chân giò heo muối 300g</v>
      </c>
      <c r="N1405" s="25" t="str">
        <f t="shared" si="178"/>
        <v>K-C6</v>
      </c>
      <c r="Q1405" s="25" t="str">
        <f>VLOOKUP(K1405,TONG_SL!$A:$D,3,0)</f>
        <v>Túi</v>
      </c>
      <c r="R1405" s="54">
        <v>10</v>
      </c>
      <c r="T1405" s="1">
        <f>VLOOKUP(VLOOKUP(G1405,Ma_KH!$A:$R,18,0)&amp;K1405,Gia_MB!$A:$F,6,0)</f>
        <v>73431</v>
      </c>
      <c r="U1405" s="14">
        <f t="shared" si="180"/>
        <v>734310</v>
      </c>
      <c r="W1405" s="64">
        <f t="shared" si="179"/>
        <v>0</v>
      </c>
      <c r="X1405" s="3" t="str">
        <f t="shared" si="181"/>
        <v>8</v>
      </c>
      <c r="Z1405" s="14">
        <f t="shared" si="182"/>
        <v>58744.800000000003</v>
      </c>
      <c r="AA1405" s="7">
        <f>VLOOKUP(G1405,Ma_KH!$A:$R,14,0)</f>
        <v>51</v>
      </c>
      <c r="AD1405" s="7" t="str">
        <f>IFERROR(VLOOKUP(J1405,'Chuyển Mã'!$B$3:$C$9,2,0),"")</f>
        <v>Hà Nội</v>
      </c>
      <c r="AE1405" s="7" t="str">
        <f t="shared" si="175"/>
        <v>Chân giò heo muối 300g</v>
      </c>
      <c r="AF1405" s="7">
        <f t="shared" si="176"/>
        <v>10</v>
      </c>
    </row>
    <row r="1406" spans="1:32" x14ac:dyDescent="0.25">
      <c r="A1406" s="11">
        <v>45905</v>
      </c>
      <c r="B1406" s="25">
        <v>56492</v>
      </c>
      <c r="C1406" s="12" t="s">
        <v>7214</v>
      </c>
      <c r="D1406" s="16">
        <f t="shared" si="177"/>
        <v>45905</v>
      </c>
      <c r="G1406" s="13" t="s">
        <v>7616</v>
      </c>
      <c r="I1406" s="13" t="s">
        <v>7694</v>
      </c>
      <c r="J1406" s="13" t="s">
        <v>1815</v>
      </c>
      <c r="K1406" s="13" t="s">
        <v>51</v>
      </c>
      <c r="L1406" s="25" t="str">
        <f>VLOOKUP($K1406,TONG_SL!$A:$D,2,0)</f>
        <v>Mọc Nấm Hương 250g</v>
      </c>
      <c r="N1406" s="25" t="str">
        <f t="shared" si="178"/>
        <v>K-C6</v>
      </c>
      <c r="Q1406" s="25" t="str">
        <f>VLOOKUP(K1406,TONG_SL!$A:$D,3,0)</f>
        <v>Túi</v>
      </c>
      <c r="R1406" s="54">
        <v>5</v>
      </c>
      <c r="T1406" s="1">
        <f>VLOOKUP(VLOOKUP(G1406,Ma_KH!$A:$R,18,0)&amp;K1406,Gia_MB!$A:$F,6,0)</f>
        <v>46000</v>
      </c>
      <c r="U1406" s="14">
        <f t="shared" si="180"/>
        <v>230000</v>
      </c>
      <c r="W1406" s="64">
        <f t="shared" si="179"/>
        <v>0</v>
      </c>
      <c r="X1406" s="3" t="str">
        <f t="shared" si="181"/>
        <v>8</v>
      </c>
      <c r="Z1406" s="14">
        <f t="shared" si="182"/>
        <v>18400</v>
      </c>
      <c r="AA1406" s="7">
        <f>VLOOKUP(G1406,Ma_KH!$A:$R,14,0)</f>
        <v>51</v>
      </c>
      <c r="AD1406" s="7" t="str">
        <f>IFERROR(VLOOKUP(J1406,'Chuyển Mã'!$B$3:$C$9,2,0),"")</f>
        <v>Hà Nội</v>
      </c>
      <c r="AE1406" s="7" t="str">
        <f t="shared" si="175"/>
        <v>Mọc Nấm Hương 250g</v>
      </c>
      <c r="AF1406" s="7">
        <f t="shared" si="176"/>
        <v>5</v>
      </c>
    </row>
    <row r="1407" spans="1:32" x14ac:dyDescent="0.25">
      <c r="A1407" s="11">
        <v>45905</v>
      </c>
      <c r="B1407" s="25">
        <v>56492</v>
      </c>
      <c r="C1407" s="12" t="s">
        <v>7214</v>
      </c>
      <c r="D1407" s="16">
        <f t="shared" si="177"/>
        <v>45905</v>
      </c>
      <c r="G1407" s="13" t="s">
        <v>7616</v>
      </c>
      <c r="I1407" s="13" t="s">
        <v>7694</v>
      </c>
      <c r="J1407" s="13" t="s">
        <v>1815</v>
      </c>
      <c r="K1407" s="13" t="s">
        <v>570</v>
      </c>
      <c r="L1407" s="25" t="str">
        <f>VLOOKUP($K1407,TONG_SL!$A:$D,2,0)</f>
        <v>Tai heo sốt thái 150g</v>
      </c>
      <c r="N1407" s="25" t="str">
        <f t="shared" si="178"/>
        <v>K-C6</v>
      </c>
      <c r="Q1407" s="25" t="str">
        <f>VLOOKUP(K1407,TONG_SL!$A:$D,3,0)</f>
        <v>Túi</v>
      </c>
      <c r="R1407" s="54">
        <v>3</v>
      </c>
      <c r="T1407" s="1">
        <f>VLOOKUP(VLOOKUP(G1407,Ma_KH!$A:$R,18,0)&amp;K1407,Gia_MB!$A:$F,6,0)</f>
        <v>19500</v>
      </c>
      <c r="U1407" s="14">
        <f t="shared" si="180"/>
        <v>58500</v>
      </c>
      <c r="W1407" s="64">
        <f t="shared" si="179"/>
        <v>0</v>
      </c>
      <c r="X1407" s="3" t="str">
        <f t="shared" si="181"/>
        <v>8</v>
      </c>
      <c r="Z1407" s="14">
        <f t="shared" si="182"/>
        <v>4680</v>
      </c>
      <c r="AA1407" s="7">
        <f>VLOOKUP(G1407,Ma_KH!$A:$R,14,0)</f>
        <v>51</v>
      </c>
      <c r="AD1407" s="7" t="str">
        <f>IFERROR(VLOOKUP(J1407,'Chuyển Mã'!$B$3:$C$9,2,0),"")</f>
        <v>Hà Nội</v>
      </c>
      <c r="AE1407" s="7" t="str">
        <f t="shared" si="175"/>
        <v>Tai heo sốt thái 150g</v>
      </c>
      <c r="AF1407" s="7">
        <f t="shared" si="176"/>
        <v>3</v>
      </c>
    </row>
    <row r="1408" spans="1:32" x14ac:dyDescent="0.25">
      <c r="A1408" s="11">
        <v>45905</v>
      </c>
      <c r="B1408" s="25">
        <v>56492</v>
      </c>
      <c r="C1408" s="12" t="s">
        <v>7214</v>
      </c>
      <c r="D1408" s="16">
        <f t="shared" si="177"/>
        <v>45905</v>
      </c>
      <c r="G1408" s="13" t="s">
        <v>7616</v>
      </c>
      <c r="I1408" s="13" t="s">
        <v>7694</v>
      </c>
      <c r="J1408" s="13" t="s">
        <v>1815</v>
      </c>
      <c r="K1408" s="13" t="s">
        <v>568</v>
      </c>
      <c r="L1408" s="25" t="str">
        <f>VLOOKUP($K1408,TONG_SL!$A:$D,2,0)</f>
        <v>Chân gà sả tắc 150g</v>
      </c>
      <c r="N1408" s="25" t="str">
        <f t="shared" si="178"/>
        <v>K-C6</v>
      </c>
      <c r="Q1408" s="25" t="str">
        <f>VLOOKUP(K1408,TONG_SL!$A:$D,3,0)</f>
        <v>Túi</v>
      </c>
      <c r="R1408" s="54">
        <v>3</v>
      </c>
      <c r="T1408" s="1">
        <f>VLOOKUP(VLOOKUP(G1408,Ma_KH!$A:$R,18,0)&amp;K1408,Gia_MB!$A:$F,6,0)</f>
        <v>20250</v>
      </c>
      <c r="U1408" s="14">
        <f t="shared" si="180"/>
        <v>60750</v>
      </c>
      <c r="W1408" s="64">
        <f t="shared" si="179"/>
        <v>0</v>
      </c>
      <c r="X1408" s="3" t="str">
        <f t="shared" si="181"/>
        <v>8</v>
      </c>
      <c r="Z1408" s="14">
        <f t="shared" si="182"/>
        <v>4860</v>
      </c>
      <c r="AA1408" s="7">
        <f>VLOOKUP(G1408,Ma_KH!$A:$R,14,0)</f>
        <v>51</v>
      </c>
      <c r="AD1408" s="7" t="str">
        <f>IFERROR(VLOOKUP(J1408,'Chuyển Mã'!$B$3:$C$9,2,0),"")</f>
        <v>Hà Nội</v>
      </c>
      <c r="AE1408" s="7" t="str">
        <f t="shared" si="175"/>
        <v>Chân gà sả tắc 150g</v>
      </c>
      <c r="AF1408" s="7">
        <f t="shared" si="176"/>
        <v>3</v>
      </c>
    </row>
    <row r="1409" spans="1:32" x14ac:dyDescent="0.25">
      <c r="A1409" s="11">
        <v>45905</v>
      </c>
      <c r="B1409" s="25">
        <v>56492</v>
      </c>
      <c r="C1409" s="12" t="s">
        <v>7214</v>
      </c>
      <c r="D1409" s="16">
        <f t="shared" si="177"/>
        <v>45905</v>
      </c>
      <c r="G1409" s="13" t="s">
        <v>7616</v>
      </c>
      <c r="I1409" s="13" t="s">
        <v>7694</v>
      </c>
      <c r="J1409" s="13" t="s">
        <v>1815</v>
      </c>
      <c r="K1409" s="13" t="s">
        <v>556</v>
      </c>
      <c r="L1409" s="25" t="str">
        <f>VLOOKUP($K1409,TONG_SL!$A:$D,2,0)</f>
        <v>Chân giò heo muối 100g</v>
      </c>
      <c r="N1409" s="25" t="str">
        <f t="shared" si="178"/>
        <v>K-C6</v>
      </c>
      <c r="Q1409" s="25" t="str">
        <f>VLOOKUP(K1409,TONG_SL!$A:$D,3,0)</f>
        <v>Gói</v>
      </c>
      <c r="R1409" s="54">
        <v>20</v>
      </c>
      <c r="T1409" s="1">
        <f>VLOOKUP(VLOOKUP(G1409,Ma_KH!$A:$R,18,0)&amp;K1409,Gia_MB!$A:$F,6,0)</f>
        <v>24549</v>
      </c>
      <c r="U1409" s="14">
        <f t="shared" si="180"/>
        <v>490980</v>
      </c>
      <c r="W1409" s="64">
        <f t="shared" si="179"/>
        <v>0</v>
      </c>
      <c r="X1409" s="3" t="str">
        <f t="shared" si="181"/>
        <v>8</v>
      </c>
      <c r="Z1409" s="14">
        <f t="shared" si="182"/>
        <v>39278.400000000001</v>
      </c>
      <c r="AA1409" s="7">
        <f>VLOOKUP(G1409,Ma_KH!$A:$R,14,0)</f>
        <v>51</v>
      </c>
      <c r="AD1409" s="7" t="str">
        <f>IFERROR(VLOOKUP(J1409,'Chuyển Mã'!$B$3:$C$9,2,0),"")</f>
        <v>Hà Nội</v>
      </c>
      <c r="AE1409" s="7" t="str">
        <f t="shared" si="175"/>
        <v>Chân giò heo muối 100g</v>
      </c>
      <c r="AF1409" s="7">
        <f t="shared" si="176"/>
        <v>20</v>
      </c>
    </row>
    <row r="1410" spans="1:32" x14ac:dyDescent="0.25">
      <c r="A1410" s="11">
        <v>45905</v>
      </c>
      <c r="B1410" s="25">
        <v>56585</v>
      </c>
      <c r="C1410" s="12" t="s">
        <v>7214</v>
      </c>
      <c r="D1410" s="16">
        <f t="shared" si="177"/>
        <v>45905</v>
      </c>
      <c r="G1410" s="13" t="s">
        <v>7687</v>
      </c>
      <c r="I1410" s="13" t="s">
        <v>7695</v>
      </c>
      <c r="J1410" s="13" t="s">
        <v>1815</v>
      </c>
      <c r="K1410" s="13" t="s">
        <v>30</v>
      </c>
      <c r="L1410" s="25" t="str">
        <f>VLOOKUP($K1410,TONG_SL!$A:$D,2,0)</f>
        <v>Gà muối 500g</v>
      </c>
      <c r="N1410" s="25" t="str">
        <f t="shared" si="178"/>
        <v>K-C6</v>
      </c>
      <c r="Q1410" s="25" t="str">
        <f>VLOOKUP(K1410,TONG_SL!$A:$D,3,0)</f>
        <v>Túi</v>
      </c>
      <c r="R1410" s="54">
        <v>10</v>
      </c>
      <c r="T1410" s="1">
        <f>VLOOKUP(VLOOKUP(G1410,Ma_KH!$A:$R,18,0)&amp;K1410,Gia_MB!$A:$F,6,0)</f>
        <v>105505</v>
      </c>
      <c r="U1410" s="14">
        <f t="shared" si="180"/>
        <v>1055050</v>
      </c>
      <c r="W1410" s="64">
        <f t="shared" si="179"/>
        <v>0</v>
      </c>
      <c r="X1410" s="3" t="str">
        <f t="shared" si="181"/>
        <v>8</v>
      </c>
      <c r="Z1410" s="14">
        <f t="shared" si="182"/>
        <v>84404</v>
      </c>
      <c r="AA1410" s="7">
        <f>VLOOKUP(G1410,Ma_KH!$A:$R,14,0)</f>
        <v>36</v>
      </c>
      <c r="AD1410" s="7" t="str">
        <f>IFERROR(VLOOKUP(J1410,'Chuyển Mã'!$B$3:$C$9,2,0),"")</f>
        <v>Hà Nội</v>
      </c>
      <c r="AE1410" s="7" t="str">
        <f t="shared" si="175"/>
        <v>Gà muối 500g</v>
      </c>
      <c r="AF1410" s="7">
        <f t="shared" si="176"/>
        <v>10</v>
      </c>
    </row>
    <row r="1411" spans="1:32" x14ac:dyDescent="0.25">
      <c r="A1411" s="11">
        <v>45905</v>
      </c>
      <c r="B1411" s="25">
        <v>56585</v>
      </c>
      <c r="C1411" s="12" t="s">
        <v>7214</v>
      </c>
      <c r="D1411" s="16">
        <f t="shared" si="177"/>
        <v>45905</v>
      </c>
      <c r="G1411" s="13" t="s">
        <v>7687</v>
      </c>
      <c r="I1411" s="13" t="s">
        <v>7695</v>
      </c>
      <c r="J1411" s="13" t="s">
        <v>1815</v>
      </c>
      <c r="K1411" s="13" t="s">
        <v>27</v>
      </c>
      <c r="L1411" s="25" t="str">
        <f>VLOOKUP($K1411,TONG_SL!$A:$D,2,0)</f>
        <v>Chân giò heo muối 300g</v>
      </c>
      <c r="N1411" s="25" t="str">
        <f t="shared" si="178"/>
        <v>K-C6</v>
      </c>
      <c r="Q1411" s="25" t="str">
        <f>VLOOKUP(K1411,TONG_SL!$A:$D,3,0)</f>
        <v>Túi</v>
      </c>
      <c r="R1411" s="54">
        <v>10</v>
      </c>
      <c r="T1411" s="1">
        <f>VLOOKUP(VLOOKUP(G1411,Ma_KH!$A:$R,18,0)&amp;K1411,Gia_MB!$A:$F,6,0)</f>
        <v>69759</v>
      </c>
      <c r="U1411" s="14">
        <f t="shared" si="180"/>
        <v>697590</v>
      </c>
      <c r="W1411" s="64">
        <f t="shared" si="179"/>
        <v>0</v>
      </c>
      <c r="X1411" s="3" t="str">
        <f t="shared" si="181"/>
        <v>8</v>
      </c>
      <c r="Z1411" s="14">
        <f t="shared" si="182"/>
        <v>55807.200000000004</v>
      </c>
      <c r="AA1411" s="7">
        <f>VLOOKUP(G1411,Ma_KH!$A:$R,14,0)</f>
        <v>36</v>
      </c>
      <c r="AD1411" s="7" t="str">
        <f>IFERROR(VLOOKUP(J1411,'Chuyển Mã'!$B$3:$C$9,2,0),"")</f>
        <v>Hà Nội</v>
      </c>
      <c r="AE1411" s="7" t="str">
        <f t="shared" ref="AE1411:AE1474" si="183">IFERROR(L1411,"")</f>
        <v>Chân giò heo muối 300g</v>
      </c>
      <c r="AF1411" s="7">
        <f t="shared" ref="AF1411:AF1474" si="184">R1411</f>
        <v>10</v>
      </c>
    </row>
    <row r="1412" spans="1:32" x14ac:dyDescent="0.25">
      <c r="A1412" s="11">
        <v>45905</v>
      </c>
      <c r="B1412" s="25">
        <v>56585</v>
      </c>
      <c r="C1412" s="12" t="s">
        <v>7214</v>
      </c>
      <c r="D1412" s="16">
        <f t="shared" ref="D1412:D1475" si="185">IF(A1412="","",A1412)</f>
        <v>45905</v>
      </c>
      <c r="G1412" s="13" t="s">
        <v>7687</v>
      </c>
      <c r="I1412" s="13" t="s">
        <v>7695</v>
      </c>
      <c r="J1412" s="13" t="s">
        <v>1815</v>
      </c>
      <c r="K1412" s="13" t="s">
        <v>35</v>
      </c>
      <c r="L1412" s="25" t="str">
        <f>VLOOKUP($K1412,TONG_SL!$A:$D,2,0)</f>
        <v>Tai heo muối 200g</v>
      </c>
      <c r="N1412" s="25" t="str">
        <f t="shared" si="178"/>
        <v>K-C6</v>
      </c>
      <c r="Q1412" s="25" t="str">
        <f>VLOOKUP(K1412,TONG_SL!$A:$D,3,0)</f>
        <v>Túi</v>
      </c>
      <c r="R1412" s="54">
        <v>5</v>
      </c>
      <c r="T1412" s="1">
        <f>VLOOKUP(VLOOKUP(G1412,Ma_KH!$A:$R,18,0)&amp;K1412,Gia_MB!$A:$F,6,0)</f>
        <v>52816</v>
      </c>
      <c r="U1412" s="14">
        <f t="shared" si="180"/>
        <v>264080</v>
      </c>
      <c r="W1412" s="64">
        <f t="shared" si="179"/>
        <v>0</v>
      </c>
      <c r="X1412" s="3" t="str">
        <f t="shared" si="181"/>
        <v>8</v>
      </c>
      <c r="Z1412" s="14">
        <f t="shared" si="182"/>
        <v>21126.400000000001</v>
      </c>
      <c r="AA1412" s="7">
        <f>VLOOKUP(G1412,Ma_KH!$A:$R,14,0)</f>
        <v>36</v>
      </c>
      <c r="AD1412" s="7" t="str">
        <f>IFERROR(VLOOKUP(J1412,'Chuyển Mã'!$B$3:$C$9,2,0),"")</f>
        <v>Hà Nội</v>
      </c>
      <c r="AE1412" s="7" t="str">
        <f t="shared" si="183"/>
        <v>Tai heo muối 200g</v>
      </c>
      <c r="AF1412" s="7">
        <f t="shared" si="184"/>
        <v>5</v>
      </c>
    </row>
    <row r="1413" spans="1:32" x14ac:dyDescent="0.25">
      <c r="A1413" s="11">
        <v>45905</v>
      </c>
      <c r="B1413" s="25">
        <v>56585</v>
      </c>
      <c r="C1413" s="12" t="s">
        <v>7214</v>
      </c>
      <c r="D1413" s="16">
        <f t="shared" si="185"/>
        <v>45905</v>
      </c>
      <c r="G1413" s="13" t="s">
        <v>7687</v>
      </c>
      <c r="I1413" s="13" t="s">
        <v>7695</v>
      </c>
      <c r="J1413" s="13" t="s">
        <v>1815</v>
      </c>
      <c r="K1413" s="13" t="s">
        <v>32</v>
      </c>
      <c r="L1413" s="25" t="str">
        <f>VLOOKUP($K1413,TONG_SL!$A:$D,2,0)</f>
        <v>Giò Tai Lưỡi Xào 250</v>
      </c>
      <c r="N1413" s="25" t="str">
        <f t="shared" ref="N1413:N1476" si="186">IF($B1413&lt;&gt;"","K-C6","")</f>
        <v>K-C6</v>
      </c>
      <c r="Q1413" s="25" t="str">
        <f>VLOOKUP(K1413,TONG_SL!$A:$D,3,0)</f>
        <v>Túi</v>
      </c>
      <c r="R1413" s="54">
        <v>5</v>
      </c>
      <c r="T1413" s="1">
        <f>VLOOKUP(VLOOKUP(G1413,Ma_KH!$A:$R,18,0)&amp;K1413,Gia_MB!$A:$F,6,0)</f>
        <v>47674</v>
      </c>
      <c r="U1413" s="14">
        <f t="shared" si="180"/>
        <v>238370</v>
      </c>
      <c r="W1413" s="64">
        <f t="shared" ref="W1413:W1476" si="187">U1413*V1413</f>
        <v>0</v>
      </c>
      <c r="X1413" s="3" t="str">
        <f t="shared" si="181"/>
        <v>8</v>
      </c>
      <c r="Z1413" s="14">
        <f t="shared" si="182"/>
        <v>19069.600000000002</v>
      </c>
      <c r="AA1413" s="7">
        <f>VLOOKUP(G1413,Ma_KH!$A:$R,14,0)</f>
        <v>36</v>
      </c>
      <c r="AD1413" s="7" t="str">
        <f>IFERROR(VLOOKUP(J1413,'Chuyển Mã'!$B$3:$C$9,2,0),"")</f>
        <v>Hà Nội</v>
      </c>
      <c r="AE1413" s="7" t="str">
        <f t="shared" si="183"/>
        <v>Giò Tai Lưỡi Xào 250</v>
      </c>
      <c r="AF1413" s="7">
        <f t="shared" si="184"/>
        <v>5</v>
      </c>
    </row>
    <row r="1414" spans="1:32" x14ac:dyDescent="0.25">
      <c r="A1414" s="11">
        <v>45905</v>
      </c>
      <c r="B1414" s="25">
        <v>56585</v>
      </c>
      <c r="C1414" s="12" t="s">
        <v>7214</v>
      </c>
      <c r="D1414" s="16">
        <f t="shared" si="185"/>
        <v>45905</v>
      </c>
      <c r="G1414" s="13" t="s">
        <v>7687</v>
      </c>
      <c r="I1414" s="13" t="s">
        <v>7695</v>
      </c>
      <c r="J1414" s="13" t="s">
        <v>1815</v>
      </c>
      <c r="K1414" s="13" t="s">
        <v>556</v>
      </c>
      <c r="L1414" s="25" t="str">
        <f>VLOOKUP($K1414,TONG_SL!$A:$D,2,0)</f>
        <v>Chân giò heo muối 100g</v>
      </c>
      <c r="N1414" s="25" t="str">
        <f t="shared" si="186"/>
        <v>K-C6</v>
      </c>
      <c r="Q1414" s="25" t="str">
        <f>VLOOKUP(K1414,TONG_SL!$A:$D,3,0)</f>
        <v>Gói</v>
      </c>
      <c r="R1414" s="54">
        <v>15</v>
      </c>
      <c r="T1414" s="1">
        <f>VLOOKUP(VLOOKUP(G1414,Ma_KH!$A:$R,18,0)&amp;K1414,Gia_MB!$A:$F,6,0)</f>
        <v>23322</v>
      </c>
      <c r="U1414" s="14">
        <f t="shared" si="180"/>
        <v>349830</v>
      </c>
      <c r="W1414" s="64">
        <f t="shared" si="187"/>
        <v>0</v>
      </c>
      <c r="X1414" s="3" t="str">
        <f t="shared" si="181"/>
        <v>8</v>
      </c>
      <c r="Z1414" s="14">
        <f t="shared" si="182"/>
        <v>27986.400000000001</v>
      </c>
      <c r="AA1414" s="7">
        <f>VLOOKUP(G1414,Ma_KH!$A:$R,14,0)</f>
        <v>36</v>
      </c>
      <c r="AD1414" s="7" t="str">
        <f>IFERROR(VLOOKUP(J1414,'Chuyển Mã'!$B$3:$C$9,2,0),"")</f>
        <v>Hà Nội</v>
      </c>
      <c r="AE1414" s="7" t="str">
        <f t="shared" si="183"/>
        <v>Chân giò heo muối 100g</v>
      </c>
      <c r="AF1414" s="7">
        <f t="shared" si="184"/>
        <v>15</v>
      </c>
    </row>
    <row r="1415" spans="1:32" x14ac:dyDescent="0.25">
      <c r="A1415" s="11">
        <v>45905</v>
      </c>
      <c r="B1415" s="25">
        <v>47178</v>
      </c>
      <c r="C1415" s="12" t="s">
        <v>7214</v>
      </c>
      <c r="D1415" s="16">
        <f t="shared" si="185"/>
        <v>45905</v>
      </c>
      <c r="G1415" s="13" t="s">
        <v>7607</v>
      </c>
      <c r="I1415" s="13" t="s">
        <v>7696</v>
      </c>
      <c r="J1415" s="13" t="s">
        <v>1815</v>
      </c>
      <c r="K1415" s="13" t="s">
        <v>556</v>
      </c>
      <c r="L1415" s="25" t="str">
        <f>VLOOKUP($K1415,TONG_SL!$A:$D,2,0)</f>
        <v>Chân giò heo muối 100g</v>
      </c>
      <c r="N1415" s="25" t="str">
        <f t="shared" si="186"/>
        <v>K-C6</v>
      </c>
      <c r="Q1415" s="25" t="str">
        <f>VLOOKUP(K1415,TONG_SL!$A:$D,3,0)</f>
        <v>Gói</v>
      </c>
      <c r="R1415" s="54">
        <v>10</v>
      </c>
      <c r="T1415" s="1">
        <f>VLOOKUP(VLOOKUP(G1415,Ma_KH!$A:$R,18,0)&amp;K1415,Gia_MB!$A:$F,6,0)</f>
        <v>23076</v>
      </c>
      <c r="U1415" s="14">
        <f t="shared" si="180"/>
        <v>230760</v>
      </c>
      <c r="W1415" s="64">
        <f t="shared" si="187"/>
        <v>0</v>
      </c>
      <c r="X1415" s="3" t="str">
        <f t="shared" si="181"/>
        <v>8</v>
      </c>
      <c r="Z1415" s="14">
        <f t="shared" si="182"/>
        <v>18460.8</v>
      </c>
      <c r="AA1415" s="7">
        <f>VLOOKUP(G1415,Ma_KH!$A:$R,14,0)</f>
        <v>67</v>
      </c>
      <c r="AD1415" s="7" t="str">
        <f>IFERROR(VLOOKUP(J1415,'Chuyển Mã'!$B$3:$C$9,2,0),"")</f>
        <v>Hà Nội</v>
      </c>
      <c r="AE1415" s="7" t="str">
        <f t="shared" si="183"/>
        <v>Chân giò heo muối 100g</v>
      </c>
      <c r="AF1415" s="7">
        <f t="shared" si="184"/>
        <v>10</v>
      </c>
    </row>
    <row r="1416" spans="1:32" x14ac:dyDescent="0.25">
      <c r="A1416" s="11">
        <v>45905</v>
      </c>
      <c r="B1416" s="25">
        <v>47179</v>
      </c>
      <c r="C1416" s="12" t="s">
        <v>7214</v>
      </c>
      <c r="D1416" s="16">
        <f t="shared" si="185"/>
        <v>45905</v>
      </c>
      <c r="G1416" s="13" t="s">
        <v>7607</v>
      </c>
      <c r="I1416" s="13" t="s">
        <v>7697</v>
      </c>
      <c r="J1416" s="13" t="s">
        <v>1815</v>
      </c>
      <c r="K1416" s="13" t="s">
        <v>556</v>
      </c>
      <c r="L1416" s="25" t="str">
        <f>VLOOKUP($K1416,TONG_SL!$A:$D,2,0)</f>
        <v>Chân giò heo muối 100g</v>
      </c>
      <c r="N1416" s="25" t="str">
        <f t="shared" si="186"/>
        <v>K-C6</v>
      </c>
      <c r="Q1416" s="25" t="str">
        <f>VLOOKUP(K1416,TONG_SL!$A:$D,3,0)</f>
        <v>Gói</v>
      </c>
      <c r="R1416" s="54">
        <v>10</v>
      </c>
      <c r="T1416" s="1">
        <f>VLOOKUP(VLOOKUP(G1416,Ma_KH!$A:$R,18,0)&amp;K1416,Gia_MB!$A:$F,6,0)</f>
        <v>23076</v>
      </c>
      <c r="U1416" s="14">
        <f t="shared" si="180"/>
        <v>230760</v>
      </c>
      <c r="W1416" s="64">
        <f t="shared" si="187"/>
        <v>0</v>
      </c>
      <c r="X1416" s="3" t="str">
        <f t="shared" si="181"/>
        <v>8</v>
      </c>
      <c r="Z1416" s="14">
        <f t="shared" si="182"/>
        <v>18460.8</v>
      </c>
      <c r="AA1416" s="7">
        <f>VLOOKUP(G1416,Ma_KH!$A:$R,14,0)</f>
        <v>67</v>
      </c>
      <c r="AD1416" s="7" t="str">
        <f>IFERROR(VLOOKUP(J1416,'Chuyển Mã'!$B$3:$C$9,2,0),"")</f>
        <v>Hà Nội</v>
      </c>
      <c r="AE1416" s="7" t="str">
        <f t="shared" si="183"/>
        <v>Chân giò heo muối 100g</v>
      </c>
      <c r="AF1416" s="7">
        <f t="shared" si="184"/>
        <v>10</v>
      </c>
    </row>
    <row r="1417" spans="1:32" x14ac:dyDescent="0.25">
      <c r="A1417" s="11">
        <v>45905</v>
      </c>
      <c r="B1417" s="25">
        <v>330451</v>
      </c>
      <c r="C1417" s="12" t="s">
        <v>7214</v>
      </c>
      <c r="D1417" s="16">
        <f t="shared" si="185"/>
        <v>45905</v>
      </c>
      <c r="G1417" s="13" t="s">
        <v>7698</v>
      </c>
      <c r="I1417" s="13" t="s">
        <v>7698</v>
      </c>
      <c r="J1417" s="13" t="s">
        <v>1815</v>
      </c>
      <c r="K1417" s="13" t="s">
        <v>27</v>
      </c>
      <c r="L1417" s="25" t="str">
        <f>VLOOKUP($K1417,TONG_SL!$A:$D,2,0)</f>
        <v>Chân giò heo muối 300g</v>
      </c>
      <c r="N1417" s="25" t="str">
        <f t="shared" si="186"/>
        <v>K-C6</v>
      </c>
      <c r="Q1417" s="25" t="str">
        <f>VLOOKUP(K1417,TONG_SL!$A:$D,3,0)</f>
        <v>Túi</v>
      </c>
      <c r="R1417" s="54">
        <v>20</v>
      </c>
      <c r="T1417" s="1">
        <f>VLOOKUP(VLOOKUP(G1417,Ma_KH!$A:$R,18,0)&amp;K1417,Gia_MB!$A:$F,6,0)</f>
        <v>67556.52</v>
      </c>
      <c r="U1417" s="14">
        <f t="shared" si="180"/>
        <v>1351130.4000000001</v>
      </c>
      <c r="W1417" s="64">
        <f t="shared" si="187"/>
        <v>0</v>
      </c>
      <c r="X1417" s="3" t="str">
        <f t="shared" si="181"/>
        <v>8</v>
      </c>
      <c r="Z1417" s="14">
        <f t="shared" si="182"/>
        <v>108090.43200000002</v>
      </c>
      <c r="AA1417" s="7">
        <f>VLOOKUP(G1417,Ma_KH!$A:$R,14,0)</f>
        <v>1</v>
      </c>
      <c r="AD1417" s="7" t="str">
        <f>IFERROR(VLOOKUP(J1417,'Chuyển Mã'!$B$3:$C$9,2,0),"")</f>
        <v>Hà Nội</v>
      </c>
      <c r="AE1417" s="7" t="str">
        <f t="shared" si="183"/>
        <v>Chân giò heo muối 300g</v>
      </c>
      <c r="AF1417" s="7">
        <f t="shared" si="184"/>
        <v>20</v>
      </c>
    </row>
    <row r="1418" spans="1:32" x14ac:dyDescent="0.25">
      <c r="A1418" s="11">
        <v>45905</v>
      </c>
      <c r="B1418" s="25">
        <v>30452</v>
      </c>
      <c r="C1418" s="12" t="s">
        <v>7214</v>
      </c>
      <c r="D1418" s="16">
        <f t="shared" si="185"/>
        <v>45905</v>
      </c>
      <c r="G1418" s="13" t="s">
        <v>7699</v>
      </c>
      <c r="I1418" s="13" t="s">
        <v>7699</v>
      </c>
      <c r="J1418" s="13" t="s">
        <v>1815</v>
      </c>
      <c r="K1418" s="13" t="s">
        <v>35</v>
      </c>
      <c r="L1418" s="25" t="str">
        <f>VLOOKUP($K1418,TONG_SL!$A:$D,2,0)</f>
        <v>Tai heo muối 200g</v>
      </c>
      <c r="N1418" s="25" t="str">
        <f t="shared" si="186"/>
        <v>K-C6</v>
      </c>
      <c r="Q1418" s="25" t="str">
        <f>VLOOKUP(K1418,TONG_SL!$A:$D,3,0)</f>
        <v>Túi</v>
      </c>
      <c r="R1418" s="54">
        <v>15</v>
      </c>
      <c r="T1418" s="1">
        <f>VLOOKUP(VLOOKUP(G1418,Ma_KH!$A:$R,18,0)&amp;K1418,Gia_MB!$A:$F,6,0)</f>
        <v>55595</v>
      </c>
      <c r="U1418" s="14">
        <f t="shared" si="180"/>
        <v>833925</v>
      </c>
      <c r="W1418" s="64">
        <f t="shared" si="187"/>
        <v>0</v>
      </c>
      <c r="X1418" s="3" t="str">
        <f t="shared" si="181"/>
        <v>8</v>
      </c>
      <c r="Z1418" s="14">
        <f t="shared" si="182"/>
        <v>66714</v>
      </c>
      <c r="AA1418" s="7">
        <f>VLOOKUP(G1418,Ma_KH!$A:$R,14,0)</f>
        <v>1</v>
      </c>
      <c r="AD1418" s="7" t="str">
        <f>IFERROR(VLOOKUP(J1418,'Chuyển Mã'!$B$3:$C$9,2,0),"")</f>
        <v>Hà Nội</v>
      </c>
      <c r="AE1418" s="7" t="str">
        <f t="shared" si="183"/>
        <v>Tai heo muối 200g</v>
      </c>
      <c r="AF1418" s="7">
        <f t="shared" si="184"/>
        <v>15</v>
      </c>
    </row>
    <row r="1419" spans="1:32" x14ac:dyDescent="0.25">
      <c r="A1419" s="11">
        <v>45905</v>
      </c>
      <c r="B1419" s="25">
        <v>4176574342</v>
      </c>
      <c r="C1419" s="12" t="s">
        <v>7214</v>
      </c>
      <c r="D1419" s="16">
        <f t="shared" si="185"/>
        <v>45905</v>
      </c>
      <c r="G1419" s="13" t="s">
        <v>7700</v>
      </c>
      <c r="I1419" s="13" t="s">
        <v>7701</v>
      </c>
      <c r="J1419" s="13" t="s">
        <v>75</v>
      </c>
      <c r="K1419" s="13" t="s">
        <v>27</v>
      </c>
      <c r="L1419" s="25" t="str">
        <f>VLOOKUP($K1419,TONG_SL!$A:$D,2,0)</f>
        <v>Chân giò heo muối 300g</v>
      </c>
      <c r="N1419" s="25" t="str">
        <f t="shared" si="186"/>
        <v>K-C6</v>
      </c>
      <c r="Q1419" s="25" t="str">
        <f>VLOOKUP(K1419,TONG_SL!$A:$D,3,0)</f>
        <v>Túi</v>
      </c>
      <c r="R1419" s="54">
        <v>20</v>
      </c>
      <c r="T1419" s="1">
        <f>VLOOKUP(VLOOKUP(G1419,Ma_KH!$A:$R,18,0)&amp;K1419,Gia_MB!$A:$F,6,0)</f>
        <v>73431</v>
      </c>
      <c r="U1419" s="14">
        <f t="shared" si="180"/>
        <v>1468620</v>
      </c>
      <c r="W1419" s="64">
        <f t="shared" si="187"/>
        <v>0</v>
      </c>
      <c r="X1419" s="3" t="str">
        <f t="shared" si="181"/>
        <v>8</v>
      </c>
      <c r="Z1419" s="14">
        <f t="shared" si="182"/>
        <v>117489.60000000001</v>
      </c>
      <c r="AA1419" s="7">
        <f>VLOOKUP(G1419,Ma_KH!$A:$R,14,0)</f>
        <v>60</v>
      </c>
      <c r="AD1419" s="7" t="str">
        <f>IFERROR(VLOOKUP(J1419,'Chuyển Mã'!$B$3:$C$9,2,0),"")</f>
        <v>Hà Nội</v>
      </c>
      <c r="AE1419" s="7" t="str">
        <f t="shared" si="183"/>
        <v>Chân giò heo muối 300g</v>
      </c>
      <c r="AF1419" s="7">
        <f t="shared" si="184"/>
        <v>20</v>
      </c>
    </row>
    <row r="1420" spans="1:32" x14ac:dyDescent="0.25">
      <c r="A1420" s="11">
        <v>45905</v>
      </c>
      <c r="B1420" s="25">
        <v>4176495646</v>
      </c>
      <c r="C1420" s="12" t="s">
        <v>7214</v>
      </c>
      <c r="D1420" s="16">
        <f t="shared" si="185"/>
        <v>45905</v>
      </c>
      <c r="G1420" s="13" t="s">
        <v>7702</v>
      </c>
      <c r="I1420" s="13" t="s">
        <v>7703</v>
      </c>
      <c r="J1420" s="13" t="s">
        <v>1809</v>
      </c>
      <c r="K1420" s="13" t="s">
        <v>30</v>
      </c>
      <c r="L1420" s="25" t="str">
        <f>VLOOKUP($K1420,TONG_SL!$A:$D,2,0)</f>
        <v>Gà muối 500g</v>
      </c>
      <c r="N1420" s="25" t="str">
        <f t="shared" si="186"/>
        <v>K-C6</v>
      </c>
      <c r="Q1420" s="25" t="str">
        <f>VLOOKUP(K1420,TONG_SL!$A:$D,3,0)</f>
        <v>Túi</v>
      </c>
      <c r="R1420" s="54">
        <v>10</v>
      </c>
      <c r="T1420" s="1">
        <f>VLOOKUP(VLOOKUP(G1420,Ma_KH!$A:$R,18,0)&amp;K1420,Gia_MB!$A:$F,6,0)</f>
        <v>111058</v>
      </c>
      <c r="U1420" s="14">
        <f t="shared" si="180"/>
        <v>1110580</v>
      </c>
      <c r="W1420" s="64">
        <f t="shared" si="187"/>
        <v>0</v>
      </c>
      <c r="X1420" s="3" t="str">
        <f t="shared" si="181"/>
        <v>8</v>
      </c>
      <c r="Z1420" s="14">
        <f t="shared" si="182"/>
        <v>88846.400000000009</v>
      </c>
      <c r="AA1420" s="7">
        <f>VLOOKUP(G1420,Ma_KH!$A:$R,14,0)</f>
        <v>60</v>
      </c>
      <c r="AD1420" s="7" t="str">
        <f>IFERROR(VLOOKUP(J1420,'Chuyển Mã'!$B$3:$C$9,2,0),"")</f>
        <v>Hà Nội</v>
      </c>
      <c r="AE1420" s="7" t="str">
        <f t="shared" si="183"/>
        <v>Gà muối 500g</v>
      </c>
      <c r="AF1420" s="7">
        <f t="shared" si="184"/>
        <v>10</v>
      </c>
    </row>
    <row r="1421" spans="1:32" x14ac:dyDescent="0.25">
      <c r="A1421" s="11">
        <v>45905</v>
      </c>
      <c r="B1421" s="25">
        <v>4176495646</v>
      </c>
      <c r="C1421" s="12" t="s">
        <v>7214</v>
      </c>
      <c r="D1421" s="16">
        <f t="shared" si="185"/>
        <v>45905</v>
      </c>
      <c r="G1421" s="13" t="s">
        <v>7702</v>
      </c>
      <c r="I1421" s="13" t="s">
        <v>7703</v>
      </c>
      <c r="J1421" s="13" t="s">
        <v>1809</v>
      </c>
      <c r="K1421" s="13" t="s">
        <v>27</v>
      </c>
      <c r="L1421" s="25" t="str">
        <f>VLOOKUP($K1421,TONG_SL!$A:$D,2,0)</f>
        <v>Chân giò heo muối 300g</v>
      </c>
      <c r="N1421" s="25" t="str">
        <f t="shared" si="186"/>
        <v>K-C6</v>
      </c>
      <c r="Q1421" s="25" t="str">
        <f>VLOOKUP(K1421,TONG_SL!$A:$D,3,0)</f>
        <v>Túi</v>
      </c>
      <c r="R1421" s="54">
        <v>15</v>
      </c>
      <c r="T1421" s="1">
        <f>VLOOKUP(VLOOKUP(G1421,Ma_KH!$A:$R,18,0)&amp;K1421,Gia_MB!$A:$F,6,0)</f>
        <v>73431</v>
      </c>
      <c r="U1421" s="14">
        <f t="shared" si="180"/>
        <v>1101465</v>
      </c>
      <c r="W1421" s="64">
        <f t="shared" si="187"/>
        <v>0</v>
      </c>
      <c r="X1421" s="3" t="str">
        <f t="shared" si="181"/>
        <v>8</v>
      </c>
      <c r="Z1421" s="14">
        <f t="shared" si="182"/>
        <v>88117.2</v>
      </c>
      <c r="AA1421" s="7">
        <f>VLOOKUP(G1421,Ma_KH!$A:$R,14,0)</f>
        <v>60</v>
      </c>
      <c r="AD1421" s="7" t="str">
        <f>IFERROR(VLOOKUP(J1421,'Chuyển Mã'!$B$3:$C$9,2,0),"")</f>
        <v>Hà Nội</v>
      </c>
      <c r="AE1421" s="7" t="str">
        <f t="shared" si="183"/>
        <v>Chân giò heo muối 300g</v>
      </c>
      <c r="AF1421" s="7">
        <f t="shared" si="184"/>
        <v>15</v>
      </c>
    </row>
    <row r="1422" spans="1:32" x14ac:dyDescent="0.25">
      <c r="A1422" s="11">
        <v>45905</v>
      </c>
      <c r="B1422" s="25">
        <v>4176495646</v>
      </c>
      <c r="C1422" s="12" t="s">
        <v>7214</v>
      </c>
      <c r="D1422" s="16">
        <f t="shared" si="185"/>
        <v>45905</v>
      </c>
      <c r="G1422" s="13" t="s">
        <v>7702</v>
      </c>
      <c r="I1422" s="13" t="s">
        <v>7703</v>
      </c>
      <c r="J1422" s="13" t="s">
        <v>1809</v>
      </c>
      <c r="K1422" s="13" t="s">
        <v>35</v>
      </c>
      <c r="L1422" s="25" t="str">
        <f>VLOOKUP($K1422,TONG_SL!$A:$D,2,0)</f>
        <v>Tai heo muối 200g</v>
      </c>
      <c r="N1422" s="25" t="str">
        <f t="shared" si="186"/>
        <v>K-C6</v>
      </c>
      <c r="Q1422" s="25" t="str">
        <f>VLOOKUP(K1422,TONG_SL!$A:$D,3,0)</f>
        <v>Túi</v>
      </c>
      <c r="R1422" s="54">
        <v>10</v>
      </c>
      <c r="T1422" s="1">
        <f>VLOOKUP(VLOOKUP(G1422,Ma_KH!$A:$R,18,0)&amp;K1422,Gia_MB!$A:$F,6,0)</f>
        <v>55595</v>
      </c>
      <c r="U1422" s="14">
        <f t="shared" ref="U1422:U1485" si="188">T1422*R1422</f>
        <v>555950</v>
      </c>
      <c r="W1422" s="64">
        <f t="shared" si="187"/>
        <v>0</v>
      </c>
      <c r="X1422" s="3" t="str">
        <f t="shared" ref="X1422:X1485" si="189">IF(B1422&lt;&gt;"","8","0")</f>
        <v>8</v>
      </c>
      <c r="Z1422" s="14">
        <f t="shared" ref="Z1422:Z1485" si="190">U1422*X1422%</f>
        <v>44476</v>
      </c>
      <c r="AA1422" s="7">
        <f>VLOOKUP(G1422,Ma_KH!$A:$R,14,0)</f>
        <v>60</v>
      </c>
      <c r="AD1422" s="7" t="str">
        <f>IFERROR(VLOOKUP(J1422,'Chuyển Mã'!$B$3:$C$9,2,0),"")</f>
        <v>Hà Nội</v>
      </c>
      <c r="AE1422" s="7" t="str">
        <f t="shared" si="183"/>
        <v>Tai heo muối 200g</v>
      </c>
      <c r="AF1422" s="7">
        <f t="shared" si="184"/>
        <v>10</v>
      </c>
    </row>
    <row r="1423" spans="1:32" x14ac:dyDescent="0.25">
      <c r="A1423" s="11">
        <v>45905</v>
      </c>
      <c r="B1423" s="25">
        <v>4176495646</v>
      </c>
      <c r="C1423" s="12" t="s">
        <v>7214</v>
      </c>
      <c r="D1423" s="16">
        <f t="shared" si="185"/>
        <v>45905</v>
      </c>
      <c r="G1423" s="13" t="s">
        <v>7702</v>
      </c>
      <c r="I1423" s="13" t="s">
        <v>7703</v>
      </c>
      <c r="J1423" s="13" t="s">
        <v>1809</v>
      </c>
      <c r="K1423" s="13" t="s">
        <v>51</v>
      </c>
      <c r="L1423" s="25" t="str">
        <f>VLOOKUP($K1423,TONG_SL!$A:$D,2,0)</f>
        <v>Mọc Nấm Hương 250g</v>
      </c>
      <c r="N1423" s="25" t="str">
        <f t="shared" si="186"/>
        <v>K-C6</v>
      </c>
      <c r="Q1423" s="25" t="str">
        <f>VLOOKUP(K1423,TONG_SL!$A:$D,3,0)</f>
        <v>Túi</v>
      </c>
      <c r="R1423" s="54">
        <v>5</v>
      </c>
      <c r="T1423" s="1">
        <f>VLOOKUP(VLOOKUP(G1423,Ma_KH!$A:$R,18,0)&amp;K1423,Gia_MB!$A:$F,6,0)</f>
        <v>46000</v>
      </c>
      <c r="U1423" s="14">
        <f t="shared" si="188"/>
        <v>230000</v>
      </c>
      <c r="W1423" s="64">
        <f t="shared" si="187"/>
        <v>0</v>
      </c>
      <c r="X1423" s="3" t="str">
        <f t="shared" si="189"/>
        <v>8</v>
      </c>
      <c r="Z1423" s="14">
        <f t="shared" si="190"/>
        <v>18400</v>
      </c>
      <c r="AA1423" s="7">
        <f>VLOOKUP(G1423,Ma_KH!$A:$R,14,0)</f>
        <v>60</v>
      </c>
      <c r="AD1423" s="7" t="str">
        <f>IFERROR(VLOOKUP(J1423,'Chuyển Mã'!$B$3:$C$9,2,0),"")</f>
        <v>Hà Nội</v>
      </c>
      <c r="AE1423" s="7" t="str">
        <f t="shared" si="183"/>
        <v>Mọc Nấm Hương 250g</v>
      </c>
      <c r="AF1423" s="7">
        <f t="shared" si="184"/>
        <v>5</v>
      </c>
    </row>
    <row r="1424" spans="1:32" x14ac:dyDescent="0.25">
      <c r="A1424" s="11">
        <v>45905</v>
      </c>
      <c r="B1424" s="25">
        <v>4176495646</v>
      </c>
      <c r="C1424" s="12" t="s">
        <v>7214</v>
      </c>
      <c r="D1424" s="16">
        <f t="shared" si="185"/>
        <v>45905</v>
      </c>
      <c r="G1424" s="13" t="s">
        <v>7702</v>
      </c>
      <c r="I1424" s="13" t="s">
        <v>7703</v>
      </c>
      <c r="J1424" s="13" t="s">
        <v>1809</v>
      </c>
      <c r="K1424" s="13" t="s">
        <v>7704</v>
      </c>
      <c r="L1424" s="25" t="str">
        <f>VLOOKUP($K1424,TONG_SL!$A:$D,2,0)</f>
        <v>Giò Tai Lưỡi Xào 250</v>
      </c>
      <c r="N1424" s="25" t="str">
        <f t="shared" si="186"/>
        <v>K-C6</v>
      </c>
      <c r="Q1424" s="25" t="str">
        <f>VLOOKUP(K1424,TONG_SL!$A:$D,3,0)</f>
        <v>Túi</v>
      </c>
      <c r="R1424" s="54">
        <v>10</v>
      </c>
      <c r="T1424" s="1">
        <f>VLOOKUP(VLOOKUP(G1424,Ma_KH!$A:$R,18,0)&amp;K1424,Gia_MB!$A:$F,6,0)</f>
        <v>50183</v>
      </c>
      <c r="U1424" s="14">
        <f t="shared" si="188"/>
        <v>501830</v>
      </c>
      <c r="W1424" s="64">
        <f t="shared" si="187"/>
        <v>0</v>
      </c>
      <c r="X1424" s="3" t="str">
        <f t="shared" si="189"/>
        <v>8</v>
      </c>
      <c r="Z1424" s="14">
        <f t="shared" si="190"/>
        <v>40146.400000000001</v>
      </c>
      <c r="AA1424" s="7">
        <f>VLOOKUP(G1424,Ma_KH!$A:$R,14,0)</f>
        <v>60</v>
      </c>
      <c r="AD1424" s="7" t="str">
        <f>IFERROR(VLOOKUP(J1424,'Chuyển Mã'!$B$3:$C$9,2,0),"")</f>
        <v>Hà Nội</v>
      </c>
      <c r="AE1424" s="7" t="str">
        <f t="shared" si="183"/>
        <v>Giò Tai Lưỡi Xào 250</v>
      </c>
      <c r="AF1424" s="7">
        <f t="shared" si="184"/>
        <v>10</v>
      </c>
    </row>
    <row r="1425" spans="1:32" x14ac:dyDescent="0.25">
      <c r="A1425" s="11">
        <v>45905</v>
      </c>
      <c r="B1425" s="25">
        <v>4176360809</v>
      </c>
      <c r="C1425" s="12" t="s">
        <v>7214</v>
      </c>
      <c r="D1425" s="16">
        <f t="shared" si="185"/>
        <v>45905</v>
      </c>
      <c r="G1425" s="13" t="s">
        <v>1674</v>
      </c>
      <c r="I1425" s="13" t="s">
        <v>7705</v>
      </c>
      <c r="J1425" s="13" t="s">
        <v>75</v>
      </c>
      <c r="K1425" s="13" t="s">
        <v>27</v>
      </c>
      <c r="L1425" s="25" t="str">
        <f>VLOOKUP($K1425,TONG_SL!$A:$D,2,0)</f>
        <v>Chân giò heo muối 300g</v>
      </c>
      <c r="N1425" s="25" t="str">
        <f t="shared" si="186"/>
        <v>K-C6</v>
      </c>
      <c r="Q1425" s="25" t="str">
        <f>VLOOKUP(K1425,TONG_SL!$A:$D,3,0)</f>
        <v>Túi</v>
      </c>
      <c r="R1425" s="54">
        <v>10</v>
      </c>
      <c r="T1425" s="1">
        <f>VLOOKUP(VLOOKUP(G1425,Ma_KH!$A:$R,18,0)&amp;K1425,Gia_MB!$A:$F,6,0)</f>
        <v>73431</v>
      </c>
      <c r="U1425" s="14">
        <f t="shared" si="188"/>
        <v>734310</v>
      </c>
      <c r="W1425" s="64">
        <f t="shared" si="187"/>
        <v>0</v>
      </c>
      <c r="X1425" s="3" t="str">
        <f t="shared" si="189"/>
        <v>8</v>
      </c>
      <c r="Z1425" s="14">
        <f t="shared" si="190"/>
        <v>58744.800000000003</v>
      </c>
      <c r="AA1425" s="7">
        <f>VLOOKUP(G1425,Ma_KH!$A:$R,14,0)</f>
        <v>60</v>
      </c>
      <c r="AD1425" s="7" t="str">
        <f>IFERROR(VLOOKUP(J1425,'Chuyển Mã'!$B$3:$C$9,2,0),"")</f>
        <v>Hà Nội</v>
      </c>
      <c r="AE1425" s="7" t="str">
        <f t="shared" si="183"/>
        <v>Chân giò heo muối 300g</v>
      </c>
      <c r="AF1425" s="7">
        <f t="shared" si="184"/>
        <v>10</v>
      </c>
    </row>
    <row r="1426" spans="1:32" x14ac:dyDescent="0.25">
      <c r="A1426" s="11">
        <v>45905</v>
      </c>
      <c r="B1426" s="25">
        <v>4176360809</v>
      </c>
      <c r="C1426" s="12" t="s">
        <v>7214</v>
      </c>
      <c r="D1426" s="16">
        <f t="shared" si="185"/>
        <v>45905</v>
      </c>
      <c r="G1426" s="13" t="s">
        <v>1674</v>
      </c>
      <c r="I1426" s="13" t="s">
        <v>7705</v>
      </c>
      <c r="J1426" s="13" t="s">
        <v>75</v>
      </c>
      <c r="K1426" s="13" t="s">
        <v>30</v>
      </c>
      <c r="L1426" s="25" t="str">
        <f>VLOOKUP($K1426,TONG_SL!$A:$D,2,0)</f>
        <v>Gà muối 500g</v>
      </c>
      <c r="N1426" s="25" t="str">
        <f t="shared" si="186"/>
        <v>K-C6</v>
      </c>
      <c r="Q1426" s="25" t="str">
        <f>VLOOKUP(K1426,TONG_SL!$A:$D,3,0)</f>
        <v>Túi</v>
      </c>
      <c r="R1426" s="54">
        <v>5</v>
      </c>
      <c r="T1426" s="1">
        <f>VLOOKUP(VLOOKUP(G1426,Ma_KH!$A:$R,18,0)&amp;K1426,Gia_MB!$A:$F,6,0)</f>
        <v>111058</v>
      </c>
      <c r="U1426" s="14">
        <f t="shared" si="188"/>
        <v>555290</v>
      </c>
      <c r="W1426" s="64">
        <f t="shared" si="187"/>
        <v>0</v>
      </c>
      <c r="X1426" s="3" t="str">
        <f t="shared" si="189"/>
        <v>8</v>
      </c>
      <c r="Z1426" s="14">
        <f t="shared" si="190"/>
        <v>44423.200000000004</v>
      </c>
      <c r="AA1426" s="7">
        <f>VLOOKUP(G1426,Ma_KH!$A:$R,14,0)</f>
        <v>60</v>
      </c>
      <c r="AD1426" s="7" t="str">
        <f>IFERROR(VLOOKUP(J1426,'Chuyển Mã'!$B$3:$C$9,2,0),"")</f>
        <v>Hà Nội</v>
      </c>
      <c r="AE1426" s="7" t="str">
        <f t="shared" si="183"/>
        <v>Gà muối 500g</v>
      </c>
      <c r="AF1426" s="7">
        <f t="shared" si="184"/>
        <v>5</v>
      </c>
    </row>
    <row r="1427" spans="1:32" x14ac:dyDescent="0.25">
      <c r="A1427" s="11">
        <v>45905</v>
      </c>
      <c r="B1427" s="25">
        <v>4176360809</v>
      </c>
      <c r="C1427" s="12" t="s">
        <v>7214</v>
      </c>
      <c r="D1427" s="16">
        <f t="shared" si="185"/>
        <v>45905</v>
      </c>
      <c r="G1427" s="13" t="s">
        <v>1674</v>
      </c>
      <c r="I1427" s="13" t="s">
        <v>7705</v>
      </c>
      <c r="J1427" s="13" t="s">
        <v>75</v>
      </c>
      <c r="K1427" s="13" t="s">
        <v>41</v>
      </c>
      <c r="L1427" s="25" t="str">
        <f>VLOOKUP($K1427,TONG_SL!$A:$D,2,0)</f>
        <v>Chả nướng 300g</v>
      </c>
      <c r="N1427" s="25" t="str">
        <f t="shared" si="186"/>
        <v>K-C6</v>
      </c>
      <c r="Q1427" s="25" t="str">
        <f>VLOOKUP(K1427,TONG_SL!$A:$D,3,0)</f>
        <v>Túi</v>
      </c>
      <c r="R1427" s="54">
        <v>2</v>
      </c>
      <c r="T1427" s="1">
        <f>VLOOKUP(VLOOKUP(G1427,Ma_KH!$A:$R,18,0)&amp;K1427,Gia_MB!$A:$F,6,0)</f>
        <v>70950</v>
      </c>
      <c r="U1427" s="14">
        <f t="shared" si="188"/>
        <v>141900</v>
      </c>
      <c r="W1427" s="64">
        <f t="shared" si="187"/>
        <v>0</v>
      </c>
      <c r="X1427" s="3" t="str">
        <f t="shared" si="189"/>
        <v>8</v>
      </c>
      <c r="Z1427" s="14">
        <f t="shared" si="190"/>
        <v>11352</v>
      </c>
      <c r="AA1427" s="7">
        <f>VLOOKUP(G1427,Ma_KH!$A:$R,14,0)</f>
        <v>60</v>
      </c>
      <c r="AD1427" s="7" t="str">
        <f>IFERROR(VLOOKUP(J1427,'Chuyển Mã'!$B$3:$C$9,2,0),"")</f>
        <v>Hà Nội</v>
      </c>
      <c r="AE1427" s="7" t="str">
        <f t="shared" si="183"/>
        <v>Chả nướng 300g</v>
      </c>
      <c r="AF1427" s="7">
        <f t="shared" si="184"/>
        <v>2</v>
      </c>
    </row>
    <row r="1428" spans="1:32" x14ac:dyDescent="0.25">
      <c r="A1428" s="11">
        <v>45905</v>
      </c>
      <c r="B1428" s="25">
        <v>4176360809</v>
      </c>
      <c r="C1428" s="12" t="s">
        <v>7214</v>
      </c>
      <c r="D1428" s="16">
        <f t="shared" si="185"/>
        <v>45905</v>
      </c>
      <c r="G1428" s="13" t="s">
        <v>1674</v>
      </c>
      <c r="I1428" s="13" t="s">
        <v>7705</v>
      </c>
      <c r="J1428" s="13" t="s">
        <v>75</v>
      </c>
      <c r="K1428" s="13" t="s">
        <v>51</v>
      </c>
      <c r="L1428" s="25" t="str">
        <f>VLOOKUP($K1428,TONG_SL!$A:$D,2,0)</f>
        <v>Mọc Nấm Hương 250g</v>
      </c>
      <c r="N1428" s="25" t="str">
        <f t="shared" si="186"/>
        <v>K-C6</v>
      </c>
      <c r="Q1428" s="25" t="str">
        <f>VLOOKUP(K1428,TONG_SL!$A:$D,3,0)</f>
        <v>Túi</v>
      </c>
      <c r="R1428" s="54">
        <v>10</v>
      </c>
      <c r="T1428" s="1">
        <f>VLOOKUP(VLOOKUP(G1428,Ma_KH!$A:$R,18,0)&amp;K1428,Gia_MB!$A:$F,6,0)</f>
        <v>46000</v>
      </c>
      <c r="U1428" s="14">
        <f t="shared" si="188"/>
        <v>460000</v>
      </c>
      <c r="W1428" s="64">
        <f t="shared" si="187"/>
        <v>0</v>
      </c>
      <c r="X1428" s="3" t="str">
        <f t="shared" si="189"/>
        <v>8</v>
      </c>
      <c r="Z1428" s="14">
        <f t="shared" si="190"/>
        <v>36800</v>
      </c>
      <c r="AA1428" s="7">
        <f>VLOOKUP(G1428,Ma_KH!$A:$R,14,0)</f>
        <v>60</v>
      </c>
      <c r="AD1428" s="7" t="str">
        <f>IFERROR(VLOOKUP(J1428,'Chuyển Mã'!$B$3:$C$9,2,0),"")</f>
        <v>Hà Nội</v>
      </c>
      <c r="AE1428" s="7" t="str">
        <f t="shared" si="183"/>
        <v>Mọc Nấm Hương 250g</v>
      </c>
      <c r="AF1428" s="7">
        <f t="shared" si="184"/>
        <v>10</v>
      </c>
    </row>
    <row r="1429" spans="1:32" x14ac:dyDescent="0.25">
      <c r="A1429" s="11">
        <v>45905</v>
      </c>
      <c r="B1429" s="25" t="s">
        <v>7229</v>
      </c>
      <c r="C1429" s="12" t="s">
        <v>7214</v>
      </c>
      <c r="D1429" s="16">
        <f t="shared" si="185"/>
        <v>45905</v>
      </c>
      <c r="G1429" s="13" t="s">
        <v>869</v>
      </c>
      <c r="I1429" s="13" t="s">
        <v>7706</v>
      </c>
      <c r="J1429" s="13" t="s">
        <v>1811</v>
      </c>
      <c r="K1429" s="13" t="s">
        <v>556</v>
      </c>
      <c r="L1429" s="25" t="str">
        <f>VLOOKUP($K1429,TONG_SL!$A:$D,2,0)</f>
        <v>Chân giò heo muối 100g</v>
      </c>
      <c r="N1429" s="25" t="str">
        <f t="shared" si="186"/>
        <v>K-C6</v>
      </c>
      <c r="Q1429" s="25" t="str">
        <f>VLOOKUP(K1429,TONG_SL!$A:$D,3,0)</f>
        <v>Gói</v>
      </c>
      <c r="R1429" s="54">
        <v>6</v>
      </c>
      <c r="T1429" s="1">
        <f>VLOOKUP(VLOOKUP(G1429,Ma_KH!$A:$R,18,0)&amp;K1429,Gia_MB!$A:$F,6,0)</f>
        <v>22340</v>
      </c>
      <c r="U1429" s="14">
        <f t="shared" si="188"/>
        <v>134040</v>
      </c>
      <c r="W1429" s="64">
        <f t="shared" si="187"/>
        <v>0</v>
      </c>
      <c r="X1429" s="3" t="str">
        <f t="shared" si="189"/>
        <v>8</v>
      </c>
      <c r="Z1429" s="14">
        <f t="shared" si="190"/>
        <v>10723.2</v>
      </c>
      <c r="AA1429" s="7">
        <f>VLOOKUP(G1429,Ma_KH!$A:$R,14,0)</f>
        <v>56</v>
      </c>
      <c r="AD1429" s="7" t="str">
        <f>IFERROR(VLOOKUP(J1429,'Chuyển Mã'!$B$3:$C$9,2,0),"")</f>
        <v>Hà Nội</v>
      </c>
      <c r="AE1429" s="7" t="str">
        <f t="shared" si="183"/>
        <v>Chân giò heo muối 100g</v>
      </c>
      <c r="AF1429" s="7">
        <f t="shared" si="184"/>
        <v>6</v>
      </c>
    </row>
    <row r="1430" spans="1:32" x14ac:dyDescent="0.25">
      <c r="A1430" s="11">
        <v>45905</v>
      </c>
      <c r="B1430" s="25" t="s">
        <v>7229</v>
      </c>
      <c r="C1430" s="12" t="s">
        <v>7214</v>
      </c>
      <c r="D1430" s="16">
        <f t="shared" si="185"/>
        <v>45905</v>
      </c>
      <c r="G1430" s="13" t="s">
        <v>869</v>
      </c>
      <c r="I1430" s="13" t="s">
        <v>7706</v>
      </c>
      <c r="J1430" s="13" t="s">
        <v>1811</v>
      </c>
      <c r="K1430" s="13" t="s">
        <v>30</v>
      </c>
      <c r="L1430" s="25" t="str">
        <f>VLOOKUP($K1430,TONG_SL!$A:$D,2,0)</f>
        <v>Gà muối 500g</v>
      </c>
      <c r="N1430" s="25" t="str">
        <f t="shared" si="186"/>
        <v>K-C6</v>
      </c>
      <c r="Q1430" s="25" t="str">
        <f>VLOOKUP(K1430,TONG_SL!$A:$D,3,0)</f>
        <v>Túi</v>
      </c>
      <c r="R1430" s="54">
        <v>3</v>
      </c>
      <c r="T1430" s="1">
        <f>VLOOKUP(VLOOKUP(G1430,Ma_KH!$A:$R,18,0)&amp;K1430,Gia_MB!$A:$F,6,0)</f>
        <v>101063</v>
      </c>
      <c r="U1430" s="14">
        <f t="shared" si="188"/>
        <v>303189</v>
      </c>
      <c r="W1430" s="64">
        <f t="shared" si="187"/>
        <v>0</v>
      </c>
      <c r="X1430" s="3" t="str">
        <f t="shared" si="189"/>
        <v>8</v>
      </c>
      <c r="Z1430" s="14">
        <f t="shared" si="190"/>
        <v>24255.119999999999</v>
      </c>
      <c r="AA1430" s="7">
        <f>VLOOKUP(G1430,Ma_KH!$A:$R,14,0)</f>
        <v>56</v>
      </c>
      <c r="AD1430" s="7" t="str">
        <f>IFERROR(VLOOKUP(J1430,'Chuyển Mã'!$B$3:$C$9,2,0),"")</f>
        <v>Hà Nội</v>
      </c>
      <c r="AE1430" s="7" t="str">
        <f t="shared" si="183"/>
        <v>Gà muối 500g</v>
      </c>
      <c r="AF1430" s="7">
        <f t="shared" si="184"/>
        <v>3</v>
      </c>
    </row>
    <row r="1431" spans="1:32" x14ac:dyDescent="0.25">
      <c r="A1431" s="11">
        <v>45905</v>
      </c>
      <c r="B1431" s="25">
        <v>4176621145</v>
      </c>
      <c r="C1431" s="12" t="s">
        <v>7214</v>
      </c>
      <c r="D1431" s="16">
        <f t="shared" si="185"/>
        <v>45905</v>
      </c>
      <c r="G1431" s="13" t="s">
        <v>7707</v>
      </c>
      <c r="I1431" s="13" t="s">
        <v>7708</v>
      </c>
      <c r="J1431" s="13" t="s">
        <v>75</v>
      </c>
      <c r="K1431" s="13" t="s">
        <v>27</v>
      </c>
      <c r="L1431" s="25" t="str">
        <f>VLOOKUP($K1431,TONG_SL!$A:$D,2,0)</f>
        <v>Chân giò heo muối 300g</v>
      </c>
      <c r="N1431" s="25" t="str">
        <f t="shared" si="186"/>
        <v>K-C6</v>
      </c>
      <c r="Q1431" s="25" t="str">
        <f>VLOOKUP(K1431,TONG_SL!$A:$D,3,0)</f>
        <v>Túi</v>
      </c>
      <c r="R1431" s="54">
        <v>10</v>
      </c>
      <c r="T1431" s="1">
        <f>VLOOKUP(VLOOKUP(G1431,Ma_KH!$A:$R,18,0)&amp;K1431,Gia_MB!$A:$F,6,0)</f>
        <v>73431</v>
      </c>
      <c r="U1431" s="14">
        <f t="shared" si="188"/>
        <v>734310</v>
      </c>
      <c r="W1431" s="64">
        <f t="shared" si="187"/>
        <v>0</v>
      </c>
      <c r="X1431" s="3" t="str">
        <f t="shared" si="189"/>
        <v>8</v>
      </c>
      <c r="Z1431" s="14">
        <f t="shared" si="190"/>
        <v>58744.800000000003</v>
      </c>
      <c r="AA1431" s="7">
        <f>VLOOKUP(G1431,Ma_KH!$A:$R,14,0)</f>
        <v>60</v>
      </c>
      <c r="AD1431" s="7" t="str">
        <f>IFERROR(VLOOKUP(J1431,'Chuyển Mã'!$B$3:$C$9,2,0),"")</f>
        <v>Hà Nội</v>
      </c>
      <c r="AE1431" s="7" t="str">
        <f t="shared" si="183"/>
        <v>Chân giò heo muối 300g</v>
      </c>
      <c r="AF1431" s="7">
        <f t="shared" si="184"/>
        <v>10</v>
      </c>
    </row>
    <row r="1432" spans="1:32" x14ac:dyDescent="0.25">
      <c r="A1432" s="11">
        <v>45905</v>
      </c>
      <c r="B1432" s="25">
        <v>4176621145</v>
      </c>
      <c r="C1432" s="12" t="s">
        <v>7214</v>
      </c>
      <c r="D1432" s="16">
        <f t="shared" si="185"/>
        <v>45905</v>
      </c>
      <c r="G1432" s="13" t="s">
        <v>7707</v>
      </c>
      <c r="I1432" s="13" t="s">
        <v>7708</v>
      </c>
      <c r="J1432" s="13" t="s">
        <v>75</v>
      </c>
      <c r="K1432" s="13" t="s">
        <v>7704</v>
      </c>
      <c r="L1432" s="25" t="str">
        <f>VLOOKUP($K1432,TONG_SL!$A:$D,2,0)</f>
        <v>Giò Tai Lưỡi Xào 250</v>
      </c>
      <c r="N1432" s="25" t="str">
        <f t="shared" si="186"/>
        <v>K-C6</v>
      </c>
      <c r="Q1432" s="25" t="str">
        <f>VLOOKUP(K1432,TONG_SL!$A:$D,3,0)</f>
        <v>Túi</v>
      </c>
      <c r="R1432" s="54">
        <v>5</v>
      </c>
      <c r="T1432" s="1">
        <f>VLOOKUP(VLOOKUP(G1432,Ma_KH!$A:$R,18,0)&amp;K1432,Gia_MB!$A:$F,6,0)</f>
        <v>50183</v>
      </c>
      <c r="U1432" s="14">
        <f t="shared" si="188"/>
        <v>250915</v>
      </c>
      <c r="W1432" s="64">
        <f t="shared" si="187"/>
        <v>0</v>
      </c>
      <c r="X1432" s="3" t="str">
        <f t="shared" si="189"/>
        <v>8</v>
      </c>
      <c r="Z1432" s="14">
        <f t="shared" si="190"/>
        <v>20073.2</v>
      </c>
      <c r="AA1432" s="7">
        <f>VLOOKUP(G1432,Ma_KH!$A:$R,14,0)</f>
        <v>60</v>
      </c>
      <c r="AD1432" s="7" t="str">
        <f>IFERROR(VLOOKUP(J1432,'Chuyển Mã'!$B$3:$C$9,2,0),"")</f>
        <v>Hà Nội</v>
      </c>
      <c r="AE1432" s="7" t="str">
        <f t="shared" si="183"/>
        <v>Giò Tai Lưỡi Xào 250</v>
      </c>
      <c r="AF1432" s="7">
        <f t="shared" si="184"/>
        <v>5</v>
      </c>
    </row>
    <row r="1433" spans="1:32" x14ac:dyDescent="0.25">
      <c r="A1433" s="11">
        <v>45905</v>
      </c>
      <c r="B1433" s="25">
        <v>4176621145</v>
      </c>
      <c r="C1433" s="12" t="s">
        <v>7214</v>
      </c>
      <c r="D1433" s="16">
        <f t="shared" si="185"/>
        <v>45905</v>
      </c>
      <c r="G1433" s="13" t="s">
        <v>7707</v>
      </c>
      <c r="I1433" s="13" t="s">
        <v>7708</v>
      </c>
      <c r="J1433" s="13" t="s">
        <v>75</v>
      </c>
      <c r="K1433" s="13" t="s">
        <v>51</v>
      </c>
      <c r="L1433" s="25" t="str">
        <f>VLOOKUP($K1433,TONG_SL!$A:$D,2,0)</f>
        <v>Mọc Nấm Hương 250g</v>
      </c>
      <c r="N1433" s="25" t="str">
        <f t="shared" si="186"/>
        <v>K-C6</v>
      </c>
      <c r="Q1433" s="25" t="str">
        <f>VLOOKUP(K1433,TONG_SL!$A:$D,3,0)</f>
        <v>Túi</v>
      </c>
      <c r="R1433" s="54">
        <v>5</v>
      </c>
      <c r="T1433" s="1">
        <f>VLOOKUP(VLOOKUP(G1433,Ma_KH!$A:$R,18,0)&amp;K1433,Gia_MB!$A:$F,6,0)</f>
        <v>46000</v>
      </c>
      <c r="U1433" s="14">
        <f t="shared" si="188"/>
        <v>230000</v>
      </c>
      <c r="W1433" s="64">
        <f t="shared" si="187"/>
        <v>0</v>
      </c>
      <c r="X1433" s="3" t="str">
        <f t="shared" si="189"/>
        <v>8</v>
      </c>
      <c r="Z1433" s="14">
        <f t="shared" si="190"/>
        <v>18400</v>
      </c>
      <c r="AA1433" s="7">
        <f>VLOOKUP(G1433,Ma_KH!$A:$R,14,0)</f>
        <v>60</v>
      </c>
      <c r="AD1433" s="7" t="str">
        <f>IFERROR(VLOOKUP(J1433,'Chuyển Mã'!$B$3:$C$9,2,0),"")</f>
        <v>Hà Nội</v>
      </c>
      <c r="AE1433" s="7" t="str">
        <f t="shared" si="183"/>
        <v>Mọc Nấm Hương 250g</v>
      </c>
      <c r="AF1433" s="7">
        <f t="shared" si="184"/>
        <v>5</v>
      </c>
    </row>
    <row r="1434" spans="1:32" x14ac:dyDescent="0.25">
      <c r="A1434" s="11">
        <v>45905</v>
      </c>
      <c r="B1434" s="25">
        <v>4176606301</v>
      </c>
      <c r="C1434" s="12" t="s">
        <v>7214</v>
      </c>
      <c r="D1434" s="16">
        <f t="shared" si="185"/>
        <v>45905</v>
      </c>
      <c r="G1434" s="13" t="s">
        <v>1494</v>
      </c>
      <c r="I1434" s="13" t="s">
        <v>7709</v>
      </c>
      <c r="J1434" s="13" t="s">
        <v>75</v>
      </c>
      <c r="K1434" s="13" t="s">
        <v>27</v>
      </c>
      <c r="L1434" s="25" t="str">
        <f>VLOOKUP($K1434,TONG_SL!$A:$D,2,0)</f>
        <v>Chân giò heo muối 300g</v>
      </c>
      <c r="N1434" s="25" t="str">
        <f t="shared" si="186"/>
        <v>K-C6</v>
      </c>
      <c r="Q1434" s="25" t="str">
        <f>VLOOKUP(K1434,TONG_SL!$A:$D,3,0)</f>
        <v>Túi</v>
      </c>
      <c r="R1434" s="54">
        <v>5</v>
      </c>
      <c r="T1434" s="1">
        <f>VLOOKUP(VLOOKUP(G1434,Ma_KH!$A:$R,18,0)&amp;K1434,Gia_MB!$A:$F,6,0)</f>
        <v>73431</v>
      </c>
      <c r="U1434" s="14">
        <f t="shared" si="188"/>
        <v>367155</v>
      </c>
      <c r="W1434" s="64">
        <f t="shared" si="187"/>
        <v>0</v>
      </c>
      <c r="X1434" s="3" t="str">
        <f t="shared" si="189"/>
        <v>8</v>
      </c>
      <c r="Z1434" s="14">
        <f t="shared" si="190"/>
        <v>29372.400000000001</v>
      </c>
      <c r="AA1434" s="7">
        <f>VLOOKUP(G1434,Ma_KH!$A:$R,14,0)</f>
        <v>60</v>
      </c>
      <c r="AD1434" s="7" t="str">
        <f>IFERROR(VLOOKUP(J1434,'Chuyển Mã'!$B$3:$C$9,2,0),"")</f>
        <v>Hà Nội</v>
      </c>
      <c r="AE1434" s="7" t="str">
        <f t="shared" si="183"/>
        <v>Chân giò heo muối 300g</v>
      </c>
      <c r="AF1434" s="7">
        <f t="shared" si="184"/>
        <v>5</v>
      </c>
    </row>
    <row r="1435" spans="1:32" x14ac:dyDescent="0.25">
      <c r="A1435" s="11">
        <v>45905</v>
      </c>
      <c r="B1435" s="25">
        <v>4176606301</v>
      </c>
      <c r="C1435" s="12" t="s">
        <v>7214</v>
      </c>
      <c r="D1435" s="16">
        <f t="shared" si="185"/>
        <v>45905</v>
      </c>
      <c r="G1435" s="13" t="s">
        <v>1494</v>
      </c>
      <c r="I1435" s="13" t="s">
        <v>7709</v>
      </c>
      <c r="J1435" s="13" t="s">
        <v>75</v>
      </c>
      <c r="K1435" s="13" t="s">
        <v>35</v>
      </c>
      <c r="L1435" s="25" t="str">
        <f>VLOOKUP($K1435,TONG_SL!$A:$D,2,0)</f>
        <v>Tai heo muối 200g</v>
      </c>
      <c r="N1435" s="25" t="str">
        <f t="shared" si="186"/>
        <v>K-C6</v>
      </c>
      <c r="Q1435" s="25" t="str">
        <f>VLOOKUP(K1435,TONG_SL!$A:$D,3,0)</f>
        <v>Túi</v>
      </c>
      <c r="R1435" s="54">
        <v>5</v>
      </c>
      <c r="T1435" s="1">
        <f>VLOOKUP(VLOOKUP(G1435,Ma_KH!$A:$R,18,0)&amp;K1435,Gia_MB!$A:$F,6,0)</f>
        <v>55595</v>
      </c>
      <c r="U1435" s="14">
        <f t="shared" si="188"/>
        <v>277975</v>
      </c>
      <c r="W1435" s="64">
        <f t="shared" si="187"/>
        <v>0</v>
      </c>
      <c r="X1435" s="3" t="str">
        <f t="shared" si="189"/>
        <v>8</v>
      </c>
      <c r="Z1435" s="14">
        <f t="shared" si="190"/>
        <v>22238</v>
      </c>
      <c r="AA1435" s="7">
        <f>VLOOKUP(G1435,Ma_KH!$A:$R,14,0)</f>
        <v>60</v>
      </c>
      <c r="AD1435" s="7" t="str">
        <f>IFERROR(VLOOKUP(J1435,'Chuyển Mã'!$B$3:$C$9,2,0),"")</f>
        <v>Hà Nội</v>
      </c>
      <c r="AE1435" s="7" t="str">
        <f t="shared" si="183"/>
        <v>Tai heo muối 200g</v>
      </c>
      <c r="AF1435" s="7">
        <f t="shared" si="184"/>
        <v>5</v>
      </c>
    </row>
    <row r="1436" spans="1:32" x14ac:dyDescent="0.25">
      <c r="A1436" s="11">
        <v>45905</v>
      </c>
      <c r="B1436" s="25">
        <v>4176606301</v>
      </c>
      <c r="C1436" s="12" t="s">
        <v>7214</v>
      </c>
      <c r="D1436" s="16">
        <f t="shared" si="185"/>
        <v>45905</v>
      </c>
      <c r="G1436" s="13" t="s">
        <v>1494</v>
      </c>
      <c r="I1436" s="13" t="s">
        <v>7709</v>
      </c>
      <c r="J1436" s="13" t="s">
        <v>75</v>
      </c>
      <c r="K1436" s="13" t="s">
        <v>7704</v>
      </c>
      <c r="L1436" s="25" t="str">
        <f>VLOOKUP($K1436,TONG_SL!$A:$D,2,0)</f>
        <v>Giò Tai Lưỡi Xào 250</v>
      </c>
      <c r="N1436" s="25" t="str">
        <f t="shared" si="186"/>
        <v>K-C6</v>
      </c>
      <c r="Q1436" s="25" t="str">
        <f>VLOOKUP(K1436,TONG_SL!$A:$D,3,0)</f>
        <v>Túi</v>
      </c>
      <c r="R1436" s="54">
        <v>5</v>
      </c>
      <c r="T1436" s="1">
        <f>VLOOKUP(VLOOKUP(G1436,Ma_KH!$A:$R,18,0)&amp;K1436,Gia_MB!$A:$F,6,0)</f>
        <v>50183</v>
      </c>
      <c r="U1436" s="14">
        <f t="shared" si="188"/>
        <v>250915</v>
      </c>
      <c r="W1436" s="64">
        <f t="shared" si="187"/>
        <v>0</v>
      </c>
      <c r="X1436" s="3" t="str">
        <f t="shared" si="189"/>
        <v>8</v>
      </c>
      <c r="Z1436" s="14">
        <f t="shared" si="190"/>
        <v>20073.2</v>
      </c>
      <c r="AA1436" s="7">
        <f>VLOOKUP(G1436,Ma_KH!$A:$R,14,0)</f>
        <v>60</v>
      </c>
      <c r="AD1436" s="7" t="str">
        <f>IFERROR(VLOOKUP(J1436,'Chuyển Mã'!$B$3:$C$9,2,0),"")</f>
        <v>Hà Nội</v>
      </c>
      <c r="AE1436" s="7" t="str">
        <f t="shared" si="183"/>
        <v>Giò Tai Lưỡi Xào 250</v>
      </c>
      <c r="AF1436" s="7">
        <f t="shared" si="184"/>
        <v>5</v>
      </c>
    </row>
    <row r="1437" spans="1:32" x14ac:dyDescent="0.25">
      <c r="A1437" s="11">
        <v>45905</v>
      </c>
      <c r="B1437" s="25" t="s">
        <v>7230</v>
      </c>
      <c r="C1437" s="12" t="s">
        <v>7214</v>
      </c>
      <c r="D1437" s="16">
        <f t="shared" si="185"/>
        <v>45905</v>
      </c>
      <c r="G1437" s="13" t="s">
        <v>1350</v>
      </c>
      <c r="I1437" s="13" t="s">
        <v>7710</v>
      </c>
      <c r="J1437" s="13" t="s">
        <v>75</v>
      </c>
      <c r="K1437" s="13" t="s">
        <v>27</v>
      </c>
      <c r="L1437" s="25" t="str">
        <f>VLOOKUP($K1437,TONG_SL!$A:$D,2,0)</f>
        <v>Chân giò heo muối 300g</v>
      </c>
      <c r="N1437" s="25" t="str">
        <f t="shared" si="186"/>
        <v>K-C6</v>
      </c>
      <c r="Q1437" s="25" t="str">
        <f>VLOOKUP(K1437,TONG_SL!$A:$D,3,0)</f>
        <v>Túi</v>
      </c>
      <c r="R1437" s="54">
        <v>10</v>
      </c>
      <c r="T1437" s="1">
        <f>VLOOKUP(VLOOKUP(G1437,Ma_KH!$A:$R,18,0)&amp;K1437,Gia_MB!$A:$F,6,0)</f>
        <v>73431</v>
      </c>
      <c r="U1437" s="14">
        <f t="shared" si="188"/>
        <v>734310</v>
      </c>
      <c r="W1437" s="64">
        <f t="shared" si="187"/>
        <v>0</v>
      </c>
      <c r="X1437" s="3" t="str">
        <f t="shared" si="189"/>
        <v>8</v>
      </c>
      <c r="Z1437" s="14">
        <f t="shared" si="190"/>
        <v>58744.800000000003</v>
      </c>
      <c r="AA1437" s="7">
        <f>VLOOKUP(G1437,Ma_KH!$A:$R,14,0)</f>
        <v>60</v>
      </c>
      <c r="AD1437" s="7" t="str">
        <f>IFERROR(VLOOKUP(J1437,'Chuyển Mã'!$B$3:$C$9,2,0),"")</f>
        <v>Hà Nội</v>
      </c>
      <c r="AE1437" s="7" t="str">
        <f t="shared" si="183"/>
        <v>Chân giò heo muối 300g</v>
      </c>
      <c r="AF1437" s="7">
        <f t="shared" si="184"/>
        <v>10</v>
      </c>
    </row>
    <row r="1438" spans="1:32" x14ac:dyDescent="0.25">
      <c r="A1438" s="11">
        <v>45905</v>
      </c>
      <c r="B1438" s="25">
        <v>4176368259</v>
      </c>
      <c r="C1438" s="12" t="s">
        <v>7214</v>
      </c>
      <c r="D1438" s="16">
        <f t="shared" si="185"/>
        <v>45905</v>
      </c>
      <c r="G1438" s="13" t="s">
        <v>1594</v>
      </c>
      <c r="I1438" s="13" t="s">
        <v>7711</v>
      </c>
      <c r="J1438" s="13" t="s">
        <v>75</v>
      </c>
      <c r="K1438" s="13" t="s">
        <v>51</v>
      </c>
      <c r="L1438" s="25" t="str">
        <f>VLOOKUP($K1438,TONG_SL!$A:$D,2,0)</f>
        <v>Mọc Nấm Hương 250g</v>
      </c>
      <c r="N1438" s="25" t="str">
        <f t="shared" si="186"/>
        <v>K-C6</v>
      </c>
      <c r="Q1438" s="25" t="str">
        <f>VLOOKUP(K1438,TONG_SL!$A:$D,3,0)</f>
        <v>Túi</v>
      </c>
      <c r="R1438" s="54">
        <v>5</v>
      </c>
      <c r="T1438" s="1">
        <f>VLOOKUP(VLOOKUP(G1438,Ma_KH!$A:$R,18,0)&amp;K1438,Gia_MB!$A:$F,6,0)</f>
        <v>46000</v>
      </c>
      <c r="U1438" s="14">
        <f t="shared" si="188"/>
        <v>230000</v>
      </c>
      <c r="W1438" s="64">
        <f t="shared" si="187"/>
        <v>0</v>
      </c>
      <c r="X1438" s="3" t="str">
        <f t="shared" si="189"/>
        <v>8</v>
      </c>
      <c r="Z1438" s="14">
        <f t="shared" si="190"/>
        <v>18400</v>
      </c>
      <c r="AA1438" s="7">
        <f>VLOOKUP(G1438,Ma_KH!$A:$R,14,0)</f>
        <v>60</v>
      </c>
      <c r="AD1438" s="7" t="str">
        <f>IFERROR(VLOOKUP(J1438,'Chuyển Mã'!$B$3:$C$9,2,0),"")</f>
        <v>Hà Nội</v>
      </c>
      <c r="AE1438" s="7" t="str">
        <f t="shared" si="183"/>
        <v>Mọc Nấm Hương 250g</v>
      </c>
      <c r="AF1438" s="7">
        <f t="shared" si="184"/>
        <v>5</v>
      </c>
    </row>
    <row r="1439" spans="1:32" x14ac:dyDescent="0.25">
      <c r="A1439" s="11">
        <v>45905</v>
      </c>
      <c r="B1439" s="25">
        <v>4176368259</v>
      </c>
      <c r="C1439" s="12" t="s">
        <v>7214</v>
      </c>
      <c r="D1439" s="16">
        <f t="shared" si="185"/>
        <v>45905</v>
      </c>
      <c r="G1439" s="13" t="s">
        <v>1594</v>
      </c>
      <c r="I1439" s="13" t="s">
        <v>7711</v>
      </c>
      <c r="J1439" s="13" t="s">
        <v>75</v>
      </c>
      <c r="K1439" s="13" t="s">
        <v>30</v>
      </c>
      <c r="L1439" s="25" t="str">
        <f>VLOOKUP($K1439,TONG_SL!$A:$D,2,0)</f>
        <v>Gà muối 500g</v>
      </c>
      <c r="N1439" s="25" t="str">
        <f t="shared" si="186"/>
        <v>K-C6</v>
      </c>
      <c r="Q1439" s="25" t="str">
        <f>VLOOKUP(K1439,TONG_SL!$A:$D,3,0)</f>
        <v>Túi</v>
      </c>
      <c r="R1439" s="54">
        <v>8</v>
      </c>
      <c r="T1439" s="1">
        <f>VLOOKUP(VLOOKUP(G1439,Ma_KH!$A:$R,18,0)&amp;K1439,Gia_MB!$A:$F,6,0)</f>
        <v>111058</v>
      </c>
      <c r="U1439" s="14">
        <f t="shared" si="188"/>
        <v>888464</v>
      </c>
      <c r="W1439" s="64">
        <f t="shared" si="187"/>
        <v>0</v>
      </c>
      <c r="X1439" s="3" t="str">
        <f t="shared" si="189"/>
        <v>8</v>
      </c>
      <c r="Z1439" s="14">
        <f t="shared" si="190"/>
        <v>71077.119999999995</v>
      </c>
      <c r="AA1439" s="7">
        <f>VLOOKUP(G1439,Ma_KH!$A:$R,14,0)</f>
        <v>60</v>
      </c>
      <c r="AD1439" s="7" t="str">
        <f>IFERROR(VLOOKUP(J1439,'Chuyển Mã'!$B$3:$C$9,2,0),"")</f>
        <v>Hà Nội</v>
      </c>
      <c r="AE1439" s="7" t="str">
        <f t="shared" si="183"/>
        <v>Gà muối 500g</v>
      </c>
      <c r="AF1439" s="7">
        <f t="shared" si="184"/>
        <v>8</v>
      </c>
    </row>
    <row r="1440" spans="1:32" x14ac:dyDescent="0.25">
      <c r="A1440" s="11">
        <v>45905</v>
      </c>
      <c r="B1440" s="25">
        <v>4176368259</v>
      </c>
      <c r="C1440" s="12" t="s">
        <v>7214</v>
      </c>
      <c r="D1440" s="16">
        <f t="shared" si="185"/>
        <v>45905</v>
      </c>
      <c r="G1440" s="13" t="s">
        <v>1594</v>
      </c>
      <c r="I1440" s="13" t="s">
        <v>7711</v>
      </c>
      <c r="J1440" s="13" t="s">
        <v>75</v>
      </c>
      <c r="K1440" s="13" t="s">
        <v>27</v>
      </c>
      <c r="L1440" s="25" t="str">
        <f>VLOOKUP($K1440,TONG_SL!$A:$D,2,0)</f>
        <v>Chân giò heo muối 300g</v>
      </c>
      <c r="N1440" s="25" t="str">
        <f t="shared" si="186"/>
        <v>K-C6</v>
      </c>
      <c r="Q1440" s="25" t="str">
        <f>VLOOKUP(K1440,TONG_SL!$A:$D,3,0)</f>
        <v>Túi</v>
      </c>
      <c r="R1440" s="54">
        <v>5</v>
      </c>
      <c r="T1440" s="1">
        <f>VLOOKUP(VLOOKUP(G1440,Ma_KH!$A:$R,18,0)&amp;K1440,Gia_MB!$A:$F,6,0)</f>
        <v>73431</v>
      </c>
      <c r="U1440" s="14">
        <f t="shared" si="188"/>
        <v>367155</v>
      </c>
      <c r="W1440" s="64">
        <f t="shared" si="187"/>
        <v>0</v>
      </c>
      <c r="X1440" s="3" t="str">
        <f t="shared" si="189"/>
        <v>8</v>
      </c>
      <c r="Z1440" s="14">
        <f t="shared" si="190"/>
        <v>29372.400000000001</v>
      </c>
      <c r="AA1440" s="7">
        <f>VLOOKUP(G1440,Ma_KH!$A:$R,14,0)</f>
        <v>60</v>
      </c>
      <c r="AD1440" s="7" t="str">
        <f>IFERROR(VLOOKUP(J1440,'Chuyển Mã'!$B$3:$C$9,2,0),"")</f>
        <v>Hà Nội</v>
      </c>
      <c r="AE1440" s="7" t="str">
        <f t="shared" si="183"/>
        <v>Chân giò heo muối 300g</v>
      </c>
      <c r="AF1440" s="7">
        <f t="shared" si="184"/>
        <v>5</v>
      </c>
    </row>
    <row r="1441" spans="1:32" x14ac:dyDescent="0.25">
      <c r="A1441" s="11">
        <v>45905</v>
      </c>
      <c r="B1441" s="25">
        <v>4176361941</v>
      </c>
      <c r="C1441" s="12" t="s">
        <v>7214</v>
      </c>
      <c r="D1441" s="16">
        <f t="shared" si="185"/>
        <v>45905</v>
      </c>
      <c r="G1441" s="13" t="s">
        <v>983</v>
      </c>
      <c r="I1441" s="13" t="s">
        <v>7712</v>
      </c>
      <c r="J1441" s="13" t="s">
        <v>75</v>
      </c>
      <c r="K1441" s="13" t="s">
        <v>27</v>
      </c>
      <c r="L1441" s="25" t="str">
        <f>VLOOKUP($K1441,TONG_SL!$A:$D,2,0)</f>
        <v>Chân giò heo muối 300g</v>
      </c>
      <c r="N1441" s="25" t="str">
        <f t="shared" si="186"/>
        <v>K-C6</v>
      </c>
      <c r="Q1441" s="25" t="str">
        <f>VLOOKUP(K1441,TONG_SL!$A:$D,3,0)</f>
        <v>Túi</v>
      </c>
      <c r="R1441" s="54">
        <v>10</v>
      </c>
      <c r="T1441" s="1">
        <f>VLOOKUP(VLOOKUP(G1441,Ma_KH!$A:$R,18,0)&amp;K1441,Gia_MB!$A:$F,6,0)</f>
        <v>73431</v>
      </c>
      <c r="U1441" s="14">
        <f t="shared" si="188"/>
        <v>734310</v>
      </c>
      <c r="W1441" s="64">
        <f t="shared" si="187"/>
        <v>0</v>
      </c>
      <c r="X1441" s="3" t="str">
        <f t="shared" si="189"/>
        <v>8</v>
      </c>
      <c r="Z1441" s="14">
        <f t="shared" si="190"/>
        <v>58744.800000000003</v>
      </c>
      <c r="AA1441" s="7">
        <f>VLOOKUP(G1441,Ma_KH!$A:$R,14,0)</f>
        <v>60</v>
      </c>
      <c r="AD1441" s="7" t="str">
        <f>IFERROR(VLOOKUP(J1441,'Chuyển Mã'!$B$3:$C$9,2,0),"")</f>
        <v>Hà Nội</v>
      </c>
      <c r="AE1441" s="7" t="str">
        <f t="shared" si="183"/>
        <v>Chân giò heo muối 300g</v>
      </c>
      <c r="AF1441" s="7">
        <f t="shared" si="184"/>
        <v>10</v>
      </c>
    </row>
    <row r="1442" spans="1:32" x14ac:dyDescent="0.25">
      <c r="A1442" s="11">
        <v>45905</v>
      </c>
      <c r="B1442" s="25">
        <v>4176546170</v>
      </c>
      <c r="C1442" s="12" t="s">
        <v>7214</v>
      </c>
      <c r="D1442" s="16">
        <f t="shared" si="185"/>
        <v>45905</v>
      </c>
      <c r="G1442" s="13" t="s">
        <v>7399</v>
      </c>
      <c r="I1442" s="13" t="s">
        <v>7713</v>
      </c>
      <c r="J1442" s="13" t="s">
        <v>1813</v>
      </c>
      <c r="K1442" s="13" t="s">
        <v>30</v>
      </c>
      <c r="L1442" s="25" t="str">
        <f>VLOOKUP($K1442,TONG_SL!$A:$D,2,0)</f>
        <v>Gà muối 500g</v>
      </c>
      <c r="N1442" s="25" t="str">
        <f t="shared" si="186"/>
        <v>K-C6</v>
      </c>
      <c r="Q1442" s="25" t="str">
        <f>VLOOKUP(K1442,TONG_SL!$A:$D,3,0)</f>
        <v>Túi</v>
      </c>
      <c r="R1442" s="54">
        <v>5</v>
      </c>
      <c r="T1442" s="1">
        <f>VLOOKUP(VLOOKUP(G1442,Ma_KH!$A:$R,18,0)&amp;K1442,Gia_MB!$A:$F,6,0)</f>
        <v>111058</v>
      </c>
      <c r="U1442" s="14">
        <f t="shared" si="188"/>
        <v>555290</v>
      </c>
      <c r="W1442" s="64">
        <f t="shared" si="187"/>
        <v>0</v>
      </c>
      <c r="X1442" s="3" t="str">
        <f t="shared" si="189"/>
        <v>8</v>
      </c>
      <c r="Z1442" s="14">
        <f t="shared" si="190"/>
        <v>44423.200000000004</v>
      </c>
      <c r="AA1442" s="7">
        <f>VLOOKUP(G1442,Ma_KH!$A:$R,14,0)</f>
        <v>60</v>
      </c>
      <c r="AD1442" s="7" t="str">
        <f>IFERROR(VLOOKUP(J1442,'Chuyển Mã'!$B$3:$C$9,2,0),"")</f>
        <v>Hà Nội</v>
      </c>
      <c r="AE1442" s="7" t="str">
        <f t="shared" si="183"/>
        <v>Gà muối 500g</v>
      </c>
      <c r="AF1442" s="7">
        <f t="shared" si="184"/>
        <v>5</v>
      </c>
    </row>
    <row r="1443" spans="1:32" x14ac:dyDescent="0.25">
      <c r="A1443" s="11">
        <v>45905</v>
      </c>
      <c r="B1443" s="25">
        <v>4176546170</v>
      </c>
      <c r="C1443" s="12" t="s">
        <v>7214</v>
      </c>
      <c r="D1443" s="16">
        <f t="shared" si="185"/>
        <v>45905</v>
      </c>
      <c r="G1443" s="13" t="s">
        <v>7399</v>
      </c>
      <c r="I1443" s="13" t="s">
        <v>7713</v>
      </c>
      <c r="J1443" s="13" t="s">
        <v>1813</v>
      </c>
      <c r="K1443" s="13" t="s">
        <v>27</v>
      </c>
      <c r="L1443" s="25" t="str">
        <f>VLOOKUP($K1443,TONG_SL!$A:$D,2,0)</f>
        <v>Chân giò heo muối 300g</v>
      </c>
      <c r="N1443" s="25" t="str">
        <f t="shared" si="186"/>
        <v>K-C6</v>
      </c>
      <c r="Q1443" s="25" t="str">
        <f>VLOOKUP(K1443,TONG_SL!$A:$D,3,0)</f>
        <v>Túi</v>
      </c>
      <c r="R1443" s="54">
        <v>5</v>
      </c>
      <c r="T1443" s="1">
        <f>VLOOKUP(VLOOKUP(G1443,Ma_KH!$A:$R,18,0)&amp;K1443,Gia_MB!$A:$F,6,0)</f>
        <v>73431</v>
      </c>
      <c r="U1443" s="14">
        <f t="shared" si="188"/>
        <v>367155</v>
      </c>
      <c r="W1443" s="64">
        <f t="shared" si="187"/>
        <v>0</v>
      </c>
      <c r="X1443" s="3" t="str">
        <f t="shared" si="189"/>
        <v>8</v>
      </c>
      <c r="Z1443" s="14">
        <f t="shared" si="190"/>
        <v>29372.400000000001</v>
      </c>
      <c r="AA1443" s="7">
        <f>VLOOKUP(G1443,Ma_KH!$A:$R,14,0)</f>
        <v>60</v>
      </c>
      <c r="AD1443" s="7" t="str">
        <f>IFERROR(VLOOKUP(J1443,'Chuyển Mã'!$B$3:$C$9,2,0),"")</f>
        <v>Hà Nội</v>
      </c>
      <c r="AE1443" s="7" t="str">
        <f t="shared" si="183"/>
        <v>Chân giò heo muối 300g</v>
      </c>
      <c r="AF1443" s="7">
        <f t="shared" si="184"/>
        <v>5</v>
      </c>
    </row>
    <row r="1444" spans="1:32" x14ac:dyDescent="0.25">
      <c r="A1444" s="11">
        <v>45905</v>
      </c>
      <c r="B1444" s="25">
        <v>4176521544</v>
      </c>
      <c r="C1444" s="12" t="s">
        <v>7214</v>
      </c>
      <c r="D1444" s="16">
        <f t="shared" si="185"/>
        <v>45905</v>
      </c>
      <c r="G1444" s="13" t="s">
        <v>7714</v>
      </c>
      <c r="I1444" s="13" t="s">
        <v>7715</v>
      </c>
      <c r="J1444" s="13" t="s">
        <v>1813</v>
      </c>
      <c r="K1444" s="13" t="s">
        <v>7704</v>
      </c>
      <c r="L1444" s="25" t="str">
        <f>VLOOKUP($K1444,TONG_SL!$A:$D,2,0)</f>
        <v>Giò Tai Lưỡi Xào 250</v>
      </c>
      <c r="N1444" s="25" t="str">
        <f t="shared" si="186"/>
        <v>K-C6</v>
      </c>
      <c r="Q1444" s="25" t="str">
        <f>VLOOKUP(K1444,TONG_SL!$A:$D,3,0)</f>
        <v>Túi</v>
      </c>
      <c r="R1444" s="54">
        <v>10</v>
      </c>
      <c r="T1444" s="1">
        <f>VLOOKUP(VLOOKUP(G1444,Ma_KH!$A:$R,18,0)&amp;K1444,Gia_MB!$A:$F,6,0)</f>
        <v>50183</v>
      </c>
      <c r="U1444" s="14">
        <f t="shared" si="188"/>
        <v>501830</v>
      </c>
      <c r="W1444" s="64">
        <f t="shared" si="187"/>
        <v>0</v>
      </c>
      <c r="X1444" s="3" t="str">
        <f t="shared" si="189"/>
        <v>8</v>
      </c>
      <c r="Z1444" s="14">
        <f t="shared" si="190"/>
        <v>40146.400000000001</v>
      </c>
      <c r="AA1444" s="7">
        <f>VLOOKUP(G1444,Ma_KH!$A:$R,14,0)</f>
        <v>60</v>
      </c>
      <c r="AD1444" s="7" t="str">
        <f>IFERROR(VLOOKUP(J1444,'Chuyển Mã'!$B$3:$C$9,2,0),"")</f>
        <v>Hà Nội</v>
      </c>
      <c r="AE1444" s="7" t="str">
        <f t="shared" si="183"/>
        <v>Giò Tai Lưỡi Xào 250</v>
      </c>
      <c r="AF1444" s="7">
        <f t="shared" si="184"/>
        <v>10</v>
      </c>
    </row>
    <row r="1445" spans="1:32" x14ac:dyDescent="0.25">
      <c r="A1445" s="11">
        <v>45905</v>
      </c>
      <c r="B1445" s="25">
        <v>4176521544</v>
      </c>
      <c r="C1445" s="12" t="s">
        <v>7214</v>
      </c>
      <c r="D1445" s="16">
        <f t="shared" si="185"/>
        <v>45905</v>
      </c>
      <c r="G1445" s="13" t="s">
        <v>7714</v>
      </c>
      <c r="I1445" s="13" t="s">
        <v>7715</v>
      </c>
      <c r="J1445" s="13" t="s">
        <v>1813</v>
      </c>
      <c r="K1445" s="13" t="s">
        <v>27</v>
      </c>
      <c r="L1445" s="25" t="str">
        <f>VLOOKUP($K1445,TONG_SL!$A:$D,2,0)</f>
        <v>Chân giò heo muối 300g</v>
      </c>
      <c r="N1445" s="25" t="str">
        <f t="shared" si="186"/>
        <v>K-C6</v>
      </c>
      <c r="Q1445" s="25" t="str">
        <f>VLOOKUP(K1445,TONG_SL!$A:$D,3,0)</f>
        <v>Túi</v>
      </c>
      <c r="R1445" s="54">
        <v>10</v>
      </c>
      <c r="T1445" s="1">
        <f>VLOOKUP(VLOOKUP(G1445,Ma_KH!$A:$R,18,0)&amp;K1445,Gia_MB!$A:$F,6,0)</f>
        <v>73431</v>
      </c>
      <c r="U1445" s="14">
        <f t="shared" si="188"/>
        <v>734310</v>
      </c>
      <c r="W1445" s="64">
        <f t="shared" si="187"/>
        <v>0</v>
      </c>
      <c r="X1445" s="3" t="str">
        <f t="shared" si="189"/>
        <v>8</v>
      </c>
      <c r="Z1445" s="14">
        <f t="shared" si="190"/>
        <v>58744.800000000003</v>
      </c>
      <c r="AA1445" s="7">
        <f>VLOOKUP(G1445,Ma_KH!$A:$R,14,0)</f>
        <v>60</v>
      </c>
      <c r="AD1445" s="7" t="str">
        <f>IFERROR(VLOOKUP(J1445,'Chuyển Mã'!$B$3:$C$9,2,0),"")</f>
        <v>Hà Nội</v>
      </c>
      <c r="AE1445" s="7" t="str">
        <f t="shared" si="183"/>
        <v>Chân giò heo muối 300g</v>
      </c>
      <c r="AF1445" s="7">
        <f t="shared" si="184"/>
        <v>10</v>
      </c>
    </row>
    <row r="1446" spans="1:32" x14ac:dyDescent="0.25">
      <c r="A1446" s="11">
        <v>45905</v>
      </c>
      <c r="B1446" s="25">
        <v>4176521544</v>
      </c>
      <c r="C1446" s="12" t="s">
        <v>7214</v>
      </c>
      <c r="D1446" s="16">
        <f t="shared" si="185"/>
        <v>45905</v>
      </c>
      <c r="G1446" s="13" t="s">
        <v>7714</v>
      </c>
      <c r="I1446" s="13" t="s">
        <v>7715</v>
      </c>
      <c r="J1446" s="13" t="s">
        <v>1813</v>
      </c>
      <c r="K1446" s="13" t="s">
        <v>30</v>
      </c>
      <c r="L1446" s="25" t="str">
        <f>VLOOKUP($K1446,TONG_SL!$A:$D,2,0)</f>
        <v>Gà muối 500g</v>
      </c>
      <c r="N1446" s="25" t="str">
        <f t="shared" si="186"/>
        <v>K-C6</v>
      </c>
      <c r="Q1446" s="25" t="str">
        <f>VLOOKUP(K1446,TONG_SL!$A:$D,3,0)</f>
        <v>Túi</v>
      </c>
      <c r="R1446" s="54">
        <v>10</v>
      </c>
      <c r="T1446" s="1">
        <f>VLOOKUP(VLOOKUP(G1446,Ma_KH!$A:$R,18,0)&amp;K1446,Gia_MB!$A:$F,6,0)</f>
        <v>111058</v>
      </c>
      <c r="U1446" s="14">
        <f t="shared" si="188"/>
        <v>1110580</v>
      </c>
      <c r="W1446" s="64">
        <f t="shared" si="187"/>
        <v>0</v>
      </c>
      <c r="X1446" s="3" t="str">
        <f t="shared" si="189"/>
        <v>8</v>
      </c>
      <c r="Z1446" s="14">
        <f t="shared" si="190"/>
        <v>88846.400000000009</v>
      </c>
      <c r="AA1446" s="7">
        <f>VLOOKUP(G1446,Ma_KH!$A:$R,14,0)</f>
        <v>60</v>
      </c>
      <c r="AD1446" s="7" t="str">
        <f>IFERROR(VLOOKUP(J1446,'Chuyển Mã'!$B$3:$C$9,2,0),"")</f>
        <v>Hà Nội</v>
      </c>
      <c r="AE1446" s="7" t="str">
        <f t="shared" si="183"/>
        <v>Gà muối 500g</v>
      </c>
      <c r="AF1446" s="7">
        <f t="shared" si="184"/>
        <v>10</v>
      </c>
    </row>
    <row r="1447" spans="1:32" x14ac:dyDescent="0.25">
      <c r="A1447" s="11">
        <v>45905</v>
      </c>
      <c r="B1447" s="25">
        <v>4176342427</v>
      </c>
      <c r="C1447" s="12" t="s">
        <v>7214</v>
      </c>
      <c r="D1447" s="16">
        <f t="shared" si="185"/>
        <v>45905</v>
      </c>
      <c r="G1447" s="13" t="s">
        <v>7716</v>
      </c>
      <c r="I1447" s="13" t="s">
        <v>7717</v>
      </c>
      <c r="J1447" s="13" t="s">
        <v>1813</v>
      </c>
      <c r="K1447" s="13" t="s">
        <v>27</v>
      </c>
      <c r="L1447" s="25" t="str">
        <f>VLOOKUP($K1447,TONG_SL!$A:$D,2,0)</f>
        <v>Chân giò heo muối 300g</v>
      </c>
      <c r="N1447" s="25" t="str">
        <f t="shared" si="186"/>
        <v>K-C6</v>
      </c>
      <c r="Q1447" s="25" t="str">
        <f>VLOOKUP(K1447,TONG_SL!$A:$D,3,0)</f>
        <v>Túi</v>
      </c>
      <c r="R1447" s="54">
        <v>7</v>
      </c>
      <c r="T1447" s="1">
        <f>VLOOKUP(VLOOKUP(G1447,Ma_KH!$A:$R,18,0)&amp;K1447,Gia_MB!$A:$F,6,0)</f>
        <v>73431</v>
      </c>
      <c r="U1447" s="14">
        <f t="shared" si="188"/>
        <v>514017</v>
      </c>
      <c r="W1447" s="64">
        <f t="shared" si="187"/>
        <v>0</v>
      </c>
      <c r="X1447" s="3" t="str">
        <f t="shared" si="189"/>
        <v>8</v>
      </c>
      <c r="Z1447" s="14">
        <f t="shared" si="190"/>
        <v>41121.360000000001</v>
      </c>
      <c r="AA1447" s="7">
        <f>VLOOKUP(G1447,Ma_KH!$A:$R,14,0)</f>
        <v>60</v>
      </c>
      <c r="AD1447" s="7" t="str">
        <f>IFERROR(VLOOKUP(J1447,'Chuyển Mã'!$B$3:$C$9,2,0),"")</f>
        <v>Hà Nội</v>
      </c>
      <c r="AE1447" s="7" t="str">
        <f t="shared" si="183"/>
        <v>Chân giò heo muối 300g</v>
      </c>
      <c r="AF1447" s="7">
        <f t="shared" si="184"/>
        <v>7</v>
      </c>
    </row>
    <row r="1448" spans="1:32" x14ac:dyDescent="0.25">
      <c r="A1448" s="11">
        <v>45905</v>
      </c>
      <c r="B1448" s="25">
        <v>4176342427</v>
      </c>
      <c r="C1448" s="12" t="s">
        <v>7214</v>
      </c>
      <c r="D1448" s="16">
        <f t="shared" si="185"/>
        <v>45905</v>
      </c>
      <c r="G1448" s="13" t="s">
        <v>7716</v>
      </c>
      <c r="I1448" s="13" t="s">
        <v>7717</v>
      </c>
      <c r="J1448" s="13" t="s">
        <v>1813</v>
      </c>
      <c r="K1448" s="13" t="s">
        <v>30</v>
      </c>
      <c r="L1448" s="25" t="str">
        <f>VLOOKUP($K1448,TONG_SL!$A:$D,2,0)</f>
        <v>Gà muối 500g</v>
      </c>
      <c r="N1448" s="25" t="str">
        <f t="shared" si="186"/>
        <v>K-C6</v>
      </c>
      <c r="Q1448" s="25" t="str">
        <f>VLOOKUP(K1448,TONG_SL!$A:$D,3,0)</f>
        <v>Túi</v>
      </c>
      <c r="R1448" s="54">
        <v>10</v>
      </c>
      <c r="T1448" s="1">
        <f>VLOOKUP(VLOOKUP(G1448,Ma_KH!$A:$R,18,0)&amp;K1448,Gia_MB!$A:$F,6,0)</f>
        <v>111058</v>
      </c>
      <c r="U1448" s="14">
        <f t="shared" si="188"/>
        <v>1110580</v>
      </c>
      <c r="W1448" s="64">
        <f t="shared" si="187"/>
        <v>0</v>
      </c>
      <c r="X1448" s="3" t="str">
        <f t="shared" si="189"/>
        <v>8</v>
      </c>
      <c r="Z1448" s="14">
        <f t="shared" si="190"/>
        <v>88846.400000000009</v>
      </c>
      <c r="AA1448" s="7">
        <f>VLOOKUP(G1448,Ma_KH!$A:$R,14,0)</f>
        <v>60</v>
      </c>
      <c r="AD1448" s="7" t="str">
        <f>IFERROR(VLOOKUP(J1448,'Chuyển Mã'!$B$3:$C$9,2,0),"")</f>
        <v>Hà Nội</v>
      </c>
      <c r="AE1448" s="7" t="str">
        <f t="shared" si="183"/>
        <v>Gà muối 500g</v>
      </c>
      <c r="AF1448" s="7">
        <f t="shared" si="184"/>
        <v>10</v>
      </c>
    </row>
    <row r="1449" spans="1:32" x14ac:dyDescent="0.25">
      <c r="A1449" s="11">
        <v>45905</v>
      </c>
      <c r="B1449" s="25">
        <v>4176342427</v>
      </c>
      <c r="C1449" s="12" t="s">
        <v>7214</v>
      </c>
      <c r="D1449" s="16">
        <f t="shared" si="185"/>
        <v>45905</v>
      </c>
      <c r="G1449" s="13" t="s">
        <v>7716</v>
      </c>
      <c r="I1449" s="13" t="s">
        <v>7717</v>
      </c>
      <c r="J1449" s="13" t="s">
        <v>1813</v>
      </c>
      <c r="K1449" s="13" t="s">
        <v>51</v>
      </c>
      <c r="L1449" s="25" t="str">
        <f>VLOOKUP($K1449,TONG_SL!$A:$D,2,0)</f>
        <v>Mọc Nấm Hương 250g</v>
      </c>
      <c r="N1449" s="25" t="str">
        <f t="shared" si="186"/>
        <v>K-C6</v>
      </c>
      <c r="Q1449" s="25" t="str">
        <f>VLOOKUP(K1449,TONG_SL!$A:$D,3,0)</f>
        <v>Túi</v>
      </c>
      <c r="R1449" s="54">
        <v>10</v>
      </c>
      <c r="T1449" s="1">
        <f>VLOOKUP(VLOOKUP(G1449,Ma_KH!$A:$R,18,0)&amp;K1449,Gia_MB!$A:$F,6,0)</f>
        <v>46000</v>
      </c>
      <c r="U1449" s="14">
        <f t="shared" si="188"/>
        <v>460000</v>
      </c>
      <c r="W1449" s="64">
        <f t="shared" si="187"/>
        <v>0</v>
      </c>
      <c r="X1449" s="3" t="str">
        <f t="shared" si="189"/>
        <v>8</v>
      </c>
      <c r="Z1449" s="14">
        <f t="shared" si="190"/>
        <v>36800</v>
      </c>
      <c r="AA1449" s="7">
        <f>VLOOKUP(G1449,Ma_KH!$A:$R,14,0)</f>
        <v>60</v>
      </c>
      <c r="AD1449" s="7" t="str">
        <f>IFERROR(VLOOKUP(J1449,'Chuyển Mã'!$B$3:$C$9,2,0),"")</f>
        <v>Hà Nội</v>
      </c>
      <c r="AE1449" s="7" t="str">
        <f t="shared" si="183"/>
        <v>Mọc Nấm Hương 250g</v>
      </c>
      <c r="AF1449" s="7">
        <f t="shared" si="184"/>
        <v>10</v>
      </c>
    </row>
    <row r="1450" spans="1:32" x14ac:dyDescent="0.25">
      <c r="A1450" s="11">
        <v>45905</v>
      </c>
      <c r="B1450" s="25">
        <v>4176425740</v>
      </c>
      <c r="C1450" s="12" t="s">
        <v>7214</v>
      </c>
      <c r="D1450" s="16">
        <f t="shared" si="185"/>
        <v>45905</v>
      </c>
      <c r="G1450" s="13" t="s">
        <v>7718</v>
      </c>
      <c r="I1450" s="13" t="s">
        <v>7719</v>
      </c>
      <c r="J1450" s="13" t="s">
        <v>1809</v>
      </c>
      <c r="K1450" s="13" t="s">
        <v>30</v>
      </c>
      <c r="L1450" s="25" t="str">
        <f>VLOOKUP($K1450,TONG_SL!$A:$D,2,0)</f>
        <v>Gà muối 500g</v>
      </c>
      <c r="N1450" s="25" t="str">
        <f t="shared" si="186"/>
        <v>K-C6</v>
      </c>
      <c r="Q1450" s="25" t="str">
        <f>VLOOKUP(K1450,TONG_SL!$A:$D,3,0)</f>
        <v>Túi</v>
      </c>
      <c r="R1450" s="54">
        <v>5</v>
      </c>
      <c r="T1450" s="1">
        <f>VLOOKUP(VLOOKUP(G1450,Ma_KH!$A:$R,18,0)&amp;K1450,Gia_MB!$A:$F,6,0)</f>
        <v>111058</v>
      </c>
      <c r="U1450" s="14">
        <f t="shared" si="188"/>
        <v>555290</v>
      </c>
      <c r="W1450" s="64">
        <f t="shared" si="187"/>
        <v>0</v>
      </c>
      <c r="X1450" s="3" t="str">
        <f t="shared" si="189"/>
        <v>8</v>
      </c>
      <c r="Z1450" s="14">
        <f t="shared" si="190"/>
        <v>44423.200000000004</v>
      </c>
      <c r="AA1450" s="7">
        <f>VLOOKUP(G1450,Ma_KH!$A:$R,14,0)</f>
        <v>60</v>
      </c>
      <c r="AD1450" s="7" t="str">
        <f>IFERROR(VLOOKUP(J1450,'Chuyển Mã'!$B$3:$C$9,2,0),"")</f>
        <v>Hà Nội</v>
      </c>
      <c r="AE1450" s="7" t="str">
        <f t="shared" si="183"/>
        <v>Gà muối 500g</v>
      </c>
      <c r="AF1450" s="7">
        <f t="shared" si="184"/>
        <v>5</v>
      </c>
    </row>
    <row r="1451" spans="1:32" x14ac:dyDescent="0.25">
      <c r="A1451" s="11">
        <v>45905</v>
      </c>
      <c r="B1451" s="25">
        <v>4176425740</v>
      </c>
      <c r="C1451" s="12" t="s">
        <v>7214</v>
      </c>
      <c r="D1451" s="16">
        <f t="shared" si="185"/>
        <v>45905</v>
      </c>
      <c r="G1451" s="13" t="s">
        <v>7718</v>
      </c>
      <c r="I1451" s="13" t="s">
        <v>7719</v>
      </c>
      <c r="J1451" s="13" t="s">
        <v>1809</v>
      </c>
      <c r="K1451" s="13" t="s">
        <v>27</v>
      </c>
      <c r="L1451" s="25" t="str">
        <f>VLOOKUP($K1451,TONG_SL!$A:$D,2,0)</f>
        <v>Chân giò heo muối 300g</v>
      </c>
      <c r="N1451" s="25" t="str">
        <f t="shared" si="186"/>
        <v>K-C6</v>
      </c>
      <c r="Q1451" s="25" t="str">
        <f>VLOOKUP(K1451,TONG_SL!$A:$D,3,0)</f>
        <v>Túi</v>
      </c>
      <c r="R1451" s="54">
        <v>10</v>
      </c>
      <c r="T1451" s="1">
        <f>VLOOKUP(VLOOKUP(G1451,Ma_KH!$A:$R,18,0)&amp;K1451,Gia_MB!$A:$F,6,0)</f>
        <v>73431</v>
      </c>
      <c r="U1451" s="14">
        <f t="shared" si="188"/>
        <v>734310</v>
      </c>
      <c r="W1451" s="64">
        <f t="shared" si="187"/>
        <v>0</v>
      </c>
      <c r="X1451" s="3" t="str">
        <f t="shared" si="189"/>
        <v>8</v>
      </c>
      <c r="Z1451" s="14">
        <f t="shared" si="190"/>
        <v>58744.800000000003</v>
      </c>
      <c r="AA1451" s="7">
        <f>VLOOKUP(G1451,Ma_KH!$A:$R,14,0)</f>
        <v>60</v>
      </c>
      <c r="AD1451" s="7" t="str">
        <f>IFERROR(VLOOKUP(J1451,'Chuyển Mã'!$B$3:$C$9,2,0),"")</f>
        <v>Hà Nội</v>
      </c>
      <c r="AE1451" s="7" t="str">
        <f t="shared" si="183"/>
        <v>Chân giò heo muối 300g</v>
      </c>
      <c r="AF1451" s="7">
        <f t="shared" si="184"/>
        <v>10</v>
      </c>
    </row>
    <row r="1452" spans="1:32" x14ac:dyDescent="0.25">
      <c r="A1452" s="11">
        <v>45905</v>
      </c>
      <c r="B1452" s="25">
        <v>4176425740</v>
      </c>
      <c r="C1452" s="12" t="s">
        <v>7214</v>
      </c>
      <c r="D1452" s="16">
        <f t="shared" si="185"/>
        <v>45905</v>
      </c>
      <c r="G1452" s="13" t="s">
        <v>7718</v>
      </c>
      <c r="I1452" s="13" t="s">
        <v>7719</v>
      </c>
      <c r="J1452" s="13" t="s">
        <v>1809</v>
      </c>
      <c r="K1452" s="13" t="s">
        <v>51</v>
      </c>
      <c r="L1452" s="25" t="str">
        <f>VLOOKUP($K1452,TONG_SL!$A:$D,2,0)</f>
        <v>Mọc Nấm Hương 250g</v>
      </c>
      <c r="N1452" s="25" t="str">
        <f t="shared" si="186"/>
        <v>K-C6</v>
      </c>
      <c r="Q1452" s="25" t="str">
        <f>VLOOKUP(K1452,TONG_SL!$A:$D,3,0)</f>
        <v>Túi</v>
      </c>
      <c r="R1452" s="54">
        <v>5</v>
      </c>
      <c r="T1452" s="1">
        <f>VLOOKUP(VLOOKUP(G1452,Ma_KH!$A:$R,18,0)&amp;K1452,Gia_MB!$A:$F,6,0)</f>
        <v>46000</v>
      </c>
      <c r="U1452" s="14">
        <f t="shared" si="188"/>
        <v>230000</v>
      </c>
      <c r="W1452" s="64">
        <f t="shared" si="187"/>
        <v>0</v>
      </c>
      <c r="X1452" s="3" t="str">
        <f t="shared" si="189"/>
        <v>8</v>
      </c>
      <c r="Z1452" s="14">
        <f t="shared" si="190"/>
        <v>18400</v>
      </c>
      <c r="AA1452" s="7">
        <f>VLOOKUP(G1452,Ma_KH!$A:$R,14,0)</f>
        <v>60</v>
      </c>
      <c r="AD1452" s="7" t="str">
        <f>IFERROR(VLOOKUP(J1452,'Chuyển Mã'!$B$3:$C$9,2,0),"")</f>
        <v>Hà Nội</v>
      </c>
      <c r="AE1452" s="7" t="str">
        <f t="shared" si="183"/>
        <v>Mọc Nấm Hương 250g</v>
      </c>
      <c r="AF1452" s="7">
        <f t="shared" si="184"/>
        <v>5</v>
      </c>
    </row>
    <row r="1453" spans="1:32" x14ac:dyDescent="0.25">
      <c r="A1453" s="11">
        <v>45905</v>
      </c>
      <c r="B1453" s="25">
        <v>4176425740</v>
      </c>
      <c r="C1453" s="12" t="s">
        <v>7214</v>
      </c>
      <c r="D1453" s="16">
        <f t="shared" si="185"/>
        <v>45905</v>
      </c>
      <c r="G1453" s="13" t="s">
        <v>7718</v>
      </c>
      <c r="I1453" s="13" t="s">
        <v>7719</v>
      </c>
      <c r="J1453" s="13" t="s">
        <v>1809</v>
      </c>
      <c r="K1453" s="13" t="s">
        <v>47</v>
      </c>
      <c r="L1453" s="25" t="str">
        <f>VLOOKUP($K1453,TONG_SL!$A:$D,2,0)</f>
        <v>Giò lụa cây 250g</v>
      </c>
      <c r="N1453" s="25" t="str">
        <f t="shared" si="186"/>
        <v>K-C6</v>
      </c>
      <c r="Q1453" s="25" t="str">
        <f>VLOOKUP(K1453,TONG_SL!$A:$D,3,0)</f>
        <v>Túi</v>
      </c>
      <c r="R1453" s="54">
        <v>5</v>
      </c>
      <c r="T1453" s="1">
        <f>VLOOKUP(VLOOKUP(G1453,Ma_KH!$A:$R,18,0)&amp;K1453,Gia_MB!$A:$F,6,0)</f>
        <v>49500</v>
      </c>
      <c r="U1453" s="14">
        <f t="shared" si="188"/>
        <v>247500</v>
      </c>
      <c r="W1453" s="64">
        <f t="shared" si="187"/>
        <v>0</v>
      </c>
      <c r="X1453" s="3" t="str">
        <f t="shared" si="189"/>
        <v>8</v>
      </c>
      <c r="Z1453" s="14">
        <f t="shared" si="190"/>
        <v>19800</v>
      </c>
      <c r="AA1453" s="7">
        <f>VLOOKUP(G1453,Ma_KH!$A:$R,14,0)</f>
        <v>60</v>
      </c>
      <c r="AD1453" s="7" t="str">
        <f>IFERROR(VLOOKUP(J1453,'Chuyển Mã'!$B$3:$C$9,2,0),"")</f>
        <v>Hà Nội</v>
      </c>
      <c r="AE1453" s="7" t="str">
        <f t="shared" si="183"/>
        <v>Giò lụa cây 250g</v>
      </c>
      <c r="AF1453" s="7">
        <f t="shared" si="184"/>
        <v>5</v>
      </c>
    </row>
    <row r="1454" spans="1:32" x14ac:dyDescent="0.25">
      <c r="A1454" s="11">
        <v>45905</v>
      </c>
      <c r="B1454" s="25">
        <v>56476</v>
      </c>
      <c r="C1454" s="12" t="s">
        <v>7214</v>
      </c>
      <c r="D1454" s="16">
        <f t="shared" si="185"/>
        <v>45905</v>
      </c>
      <c r="G1454" s="13" t="s">
        <v>7720</v>
      </c>
      <c r="I1454" s="13" t="s">
        <v>7721</v>
      </c>
      <c r="J1454" s="13" t="s">
        <v>1811</v>
      </c>
      <c r="K1454" s="13" t="s">
        <v>27</v>
      </c>
      <c r="L1454" s="25" t="str">
        <f>VLOOKUP($K1454,TONG_SL!$A:$D,2,0)</f>
        <v>Chân giò heo muối 300g</v>
      </c>
      <c r="N1454" s="25" t="str">
        <f t="shared" si="186"/>
        <v>K-C6</v>
      </c>
      <c r="Q1454" s="25" t="str">
        <f>VLOOKUP(K1454,TONG_SL!$A:$D,3,0)</f>
        <v>Túi</v>
      </c>
      <c r="R1454" s="54">
        <v>20</v>
      </c>
      <c r="T1454" s="1">
        <f>VLOOKUP(VLOOKUP(G1454,Ma_KH!$A:$R,18,0)&amp;K1454,Gia_MB!$A:$F,6,0)</f>
        <v>70494</v>
      </c>
      <c r="U1454" s="14">
        <f t="shared" si="188"/>
        <v>1409880</v>
      </c>
      <c r="W1454" s="64">
        <f t="shared" si="187"/>
        <v>0</v>
      </c>
      <c r="X1454" s="3" t="str">
        <f t="shared" si="189"/>
        <v>8</v>
      </c>
      <c r="Z1454" s="14">
        <f t="shared" si="190"/>
        <v>112790.40000000001</v>
      </c>
      <c r="AA1454" s="7">
        <f>VLOOKUP(G1454,Ma_KH!$A:$R,14,0)</f>
        <v>60</v>
      </c>
      <c r="AD1454" s="7" t="str">
        <f>IFERROR(VLOOKUP(J1454,'Chuyển Mã'!$B$3:$C$9,2,0),"")</f>
        <v>Hà Nội</v>
      </c>
      <c r="AE1454" s="7" t="str">
        <f t="shared" si="183"/>
        <v>Chân giò heo muối 300g</v>
      </c>
      <c r="AF1454" s="7">
        <f t="shared" si="184"/>
        <v>20</v>
      </c>
    </row>
    <row r="1455" spans="1:32" x14ac:dyDescent="0.25">
      <c r="A1455" s="11">
        <v>45905</v>
      </c>
      <c r="B1455" s="25">
        <v>56476</v>
      </c>
      <c r="C1455" s="12" t="s">
        <v>7214</v>
      </c>
      <c r="D1455" s="16">
        <f t="shared" si="185"/>
        <v>45905</v>
      </c>
      <c r="G1455" s="13" t="s">
        <v>7720</v>
      </c>
      <c r="I1455" s="13" t="s">
        <v>7721</v>
      </c>
      <c r="J1455" s="13" t="s">
        <v>1811</v>
      </c>
      <c r="K1455" s="13" t="s">
        <v>30</v>
      </c>
      <c r="L1455" s="25" t="str">
        <f>VLOOKUP($K1455,TONG_SL!$A:$D,2,0)</f>
        <v>Gà muối 500g</v>
      </c>
      <c r="N1455" s="25" t="str">
        <f t="shared" si="186"/>
        <v>K-C6</v>
      </c>
      <c r="Q1455" s="25" t="str">
        <f>VLOOKUP(K1455,TONG_SL!$A:$D,3,0)</f>
        <v>Túi</v>
      </c>
      <c r="R1455" s="54">
        <v>3</v>
      </c>
      <c r="T1455" s="1">
        <f>VLOOKUP(VLOOKUP(G1455,Ma_KH!$A:$R,18,0)&amp;K1455,Gia_MB!$A:$F,6,0)</f>
        <v>106616</v>
      </c>
      <c r="U1455" s="14">
        <f t="shared" si="188"/>
        <v>319848</v>
      </c>
      <c r="W1455" s="64">
        <f t="shared" si="187"/>
        <v>0</v>
      </c>
      <c r="X1455" s="3" t="str">
        <f t="shared" si="189"/>
        <v>8</v>
      </c>
      <c r="Z1455" s="14">
        <f t="shared" si="190"/>
        <v>25587.84</v>
      </c>
      <c r="AA1455" s="7">
        <f>VLOOKUP(G1455,Ma_KH!$A:$R,14,0)</f>
        <v>60</v>
      </c>
      <c r="AD1455" s="7" t="str">
        <f>IFERROR(VLOOKUP(J1455,'Chuyển Mã'!$B$3:$C$9,2,0),"")</f>
        <v>Hà Nội</v>
      </c>
      <c r="AE1455" s="7" t="str">
        <f t="shared" si="183"/>
        <v>Gà muối 500g</v>
      </c>
      <c r="AF1455" s="7">
        <f t="shared" si="184"/>
        <v>3</v>
      </c>
    </row>
    <row r="1456" spans="1:32" x14ac:dyDescent="0.25">
      <c r="A1456" s="11">
        <v>45905</v>
      </c>
      <c r="B1456" s="25">
        <v>56502</v>
      </c>
      <c r="C1456" s="12" t="s">
        <v>7214</v>
      </c>
      <c r="D1456" s="16">
        <f t="shared" si="185"/>
        <v>45905</v>
      </c>
      <c r="G1456" s="13" t="s">
        <v>3167</v>
      </c>
      <c r="I1456" s="13" t="s">
        <v>3167</v>
      </c>
      <c r="J1456" s="13" t="s">
        <v>1811</v>
      </c>
      <c r="K1456" s="13" t="s">
        <v>30</v>
      </c>
      <c r="L1456" s="25" t="str">
        <f>VLOOKUP($K1456,TONG_SL!$A:$D,2,0)</f>
        <v>Gà muối 500g</v>
      </c>
      <c r="N1456" s="25" t="str">
        <f t="shared" si="186"/>
        <v>K-C6</v>
      </c>
      <c r="Q1456" s="25" t="str">
        <f>VLOOKUP(K1456,TONG_SL!$A:$D,3,0)</f>
        <v>Túi</v>
      </c>
      <c r="R1456" s="54">
        <v>5</v>
      </c>
      <c r="T1456" s="1">
        <f>VLOOKUP(VLOOKUP(G1456,Ma_KH!$A:$R,18,0)&amp;K1456,Gia_MB!$A:$F,6,0)</f>
        <v>111058</v>
      </c>
      <c r="U1456" s="14">
        <f t="shared" si="188"/>
        <v>555290</v>
      </c>
      <c r="W1456" s="64">
        <f t="shared" si="187"/>
        <v>0</v>
      </c>
      <c r="X1456" s="3" t="str">
        <f t="shared" si="189"/>
        <v>8</v>
      </c>
      <c r="Z1456" s="14">
        <f t="shared" si="190"/>
        <v>44423.200000000004</v>
      </c>
      <c r="AA1456" s="7">
        <f>VLOOKUP(G1456,Ma_KH!$A:$R,14,0)</f>
        <v>57</v>
      </c>
      <c r="AD1456" s="7" t="str">
        <f>IFERROR(VLOOKUP(J1456,'Chuyển Mã'!$B$3:$C$9,2,0),"")</f>
        <v>Hà Nội</v>
      </c>
      <c r="AE1456" s="7" t="str">
        <f t="shared" si="183"/>
        <v>Gà muối 500g</v>
      </c>
      <c r="AF1456" s="7">
        <f t="shared" si="184"/>
        <v>5</v>
      </c>
    </row>
    <row r="1457" spans="1:32" x14ac:dyDescent="0.25">
      <c r="A1457" s="11">
        <v>45905</v>
      </c>
      <c r="B1457" s="25">
        <v>56502</v>
      </c>
      <c r="C1457" s="12" t="s">
        <v>7214</v>
      </c>
      <c r="D1457" s="16">
        <f t="shared" si="185"/>
        <v>45905</v>
      </c>
      <c r="G1457" s="13" t="s">
        <v>3167</v>
      </c>
      <c r="I1457" s="13" t="s">
        <v>3167</v>
      </c>
      <c r="J1457" s="13" t="s">
        <v>1811</v>
      </c>
      <c r="K1457" s="13" t="s">
        <v>27</v>
      </c>
      <c r="L1457" s="25" t="str">
        <f>VLOOKUP($K1457,TONG_SL!$A:$D,2,0)</f>
        <v>Chân giò heo muối 300g</v>
      </c>
      <c r="N1457" s="25" t="str">
        <f t="shared" si="186"/>
        <v>K-C6</v>
      </c>
      <c r="Q1457" s="25" t="str">
        <f>VLOOKUP(K1457,TONG_SL!$A:$D,3,0)</f>
        <v>Túi</v>
      </c>
      <c r="R1457" s="54">
        <v>5</v>
      </c>
      <c r="T1457" s="1">
        <f>VLOOKUP(VLOOKUP(G1457,Ma_KH!$A:$R,18,0)&amp;K1457,Gia_MB!$A:$F,6,0)</f>
        <v>73431</v>
      </c>
      <c r="U1457" s="14">
        <f t="shared" si="188"/>
        <v>367155</v>
      </c>
      <c r="W1457" s="64">
        <f t="shared" si="187"/>
        <v>0</v>
      </c>
      <c r="X1457" s="3" t="str">
        <f t="shared" si="189"/>
        <v>8</v>
      </c>
      <c r="Z1457" s="14">
        <f t="shared" si="190"/>
        <v>29372.400000000001</v>
      </c>
      <c r="AA1457" s="7">
        <f>VLOOKUP(G1457,Ma_KH!$A:$R,14,0)</f>
        <v>57</v>
      </c>
      <c r="AD1457" s="7" t="str">
        <f>IFERROR(VLOOKUP(J1457,'Chuyển Mã'!$B$3:$C$9,2,0),"")</f>
        <v>Hà Nội</v>
      </c>
      <c r="AE1457" s="7" t="str">
        <f t="shared" si="183"/>
        <v>Chân giò heo muối 300g</v>
      </c>
      <c r="AF1457" s="7">
        <f t="shared" si="184"/>
        <v>5</v>
      </c>
    </row>
    <row r="1458" spans="1:32" x14ac:dyDescent="0.25">
      <c r="A1458" s="11">
        <v>45905</v>
      </c>
      <c r="B1458" s="25">
        <v>56502</v>
      </c>
      <c r="C1458" s="12" t="s">
        <v>7214</v>
      </c>
      <c r="D1458" s="16">
        <f t="shared" si="185"/>
        <v>45905</v>
      </c>
      <c r="G1458" s="13" t="s">
        <v>3167</v>
      </c>
      <c r="I1458" s="13" t="s">
        <v>3167</v>
      </c>
      <c r="J1458" s="13" t="s">
        <v>1811</v>
      </c>
      <c r="K1458" s="13" t="s">
        <v>547</v>
      </c>
      <c r="L1458" s="25" t="str">
        <f>VLOOKUP($K1458,TONG_SL!$A:$D,2,0)</f>
        <v>Chân giò heo muối 500g</v>
      </c>
      <c r="N1458" s="25" t="str">
        <f t="shared" si="186"/>
        <v>K-C6</v>
      </c>
      <c r="Q1458" s="25" t="str">
        <f>VLOOKUP(K1458,TONG_SL!$A:$D,3,0)</f>
        <v>Túi</v>
      </c>
      <c r="R1458" s="54">
        <v>3</v>
      </c>
      <c r="T1458" s="1">
        <f>VLOOKUP(VLOOKUP(G1458,Ma_KH!$A:$R,18,0)&amp;K1458,Gia_MB!$A:$F,6,0)</f>
        <v>119066</v>
      </c>
      <c r="U1458" s="14">
        <f t="shared" si="188"/>
        <v>357198</v>
      </c>
      <c r="W1458" s="64">
        <f t="shared" si="187"/>
        <v>0</v>
      </c>
      <c r="X1458" s="3" t="str">
        <f t="shared" si="189"/>
        <v>8</v>
      </c>
      <c r="Z1458" s="14">
        <f t="shared" si="190"/>
        <v>28575.84</v>
      </c>
      <c r="AA1458" s="7">
        <f>VLOOKUP(G1458,Ma_KH!$A:$R,14,0)</f>
        <v>57</v>
      </c>
      <c r="AD1458" s="7" t="str">
        <f>IFERROR(VLOOKUP(J1458,'Chuyển Mã'!$B$3:$C$9,2,0),"")</f>
        <v>Hà Nội</v>
      </c>
      <c r="AE1458" s="7" t="str">
        <f t="shared" si="183"/>
        <v>Chân giò heo muối 500g</v>
      </c>
      <c r="AF1458" s="7">
        <f t="shared" si="184"/>
        <v>3</v>
      </c>
    </row>
    <row r="1459" spans="1:32" x14ac:dyDescent="0.25">
      <c r="A1459" s="11">
        <v>45905</v>
      </c>
      <c r="B1459" s="25">
        <v>56502</v>
      </c>
      <c r="C1459" s="12" t="s">
        <v>7214</v>
      </c>
      <c r="D1459" s="16">
        <f t="shared" si="185"/>
        <v>45905</v>
      </c>
      <c r="G1459" s="13" t="s">
        <v>3167</v>
      </c>
      <c r="I1459" s="13" t="s">
        <v>3167</v>
      </c>
      <c r="J1459" s="13" t="s">
        <v>1811</v>
      </c>
      <c r="K1459" s="13" t="s">
        <v>7704</v>
      </c>
      <c r="L1459" s="25" t="str">
        <f>VLOOKUP($K1459,TONG_SL!$A:$D,2,0)</f>
        <v>Giò Tai Lưỡi Xào 250</v>
      </c>
      <c r="N1459" s="25" t="str">
        <f t="shared" si="186"/>
        <v>K-C6</v>
      </c>
      <c r="Q1459" s="25" t="str">
        <f>VLOOKUP(K1459,TONG_SL!$A:$D,3,0)</f>
        <v>Túi</v>
      </c>
      <c r="R1459" s="54">
        <v>5</v>
      </c>
      <c r="T1459" s="1">
        <f>VLOOKUP(VLOOKUP(G1459,Ma_KH!$A:$R,18,0)&amp;K1459,Gia_MB!$A:$F,6,0)</f>
        <v>50182</v>
      </c>
      <c r="U1459" s="14">
        <f t="shared" si="188"/>
        <v>250910</v>
      </c>
      <c r="W1459" s="64">
        <f t="shared" si="187"/>
        <v>0</v>
      </c>
      <c r="X1459" s="3" t="str">
        <f t="shared" si="189"/>
        <v>8</v>
      </c>
      <c r="Z1459" s="14">
        <f t="shared" si="190"/>
        <v>20072.8</v>
      </c>
      <c r="AA1459" s="7">
        <f>VLOOKUP(G1459,Ma_KH!$A:$R,14,0)</f>
        <v>57</v>
      </c>
      <c r="AD1459" s="7" t="str">
        <f>IFERROR(VLOOKUP(J1459,'Chuyển Mã'!$B$3:$C$9,2,0),"")</f>
        <v>Hà Nội</v>
      </c>
      <c r="AE1459" s="7" t="str">
        <f t="shared" si="183"/>
        <v>Giò Tai Lưỡi Xào 250</v>
      </c>
      <c r="AF1459" s="7">
        <f t="shared" si="184"/>
        <v>5</v>
      </c>
    </row>
    <row r="1460" spans="1:32" x14ac:dyDescent="0.25">
      <c r="A1460" s="11">
        <v>45905</v>
      </c>
      <c r="B1460" s="25">
        <v>30460</v>
      </c>
      <c r="C1460" s="12" t="s">
        <v>7214</v>
      </c>
      <c r="D1460" s="16">
        <f t="shared" si="185"/>
        <v>45905</v>
      </c>
      <c r="G1460" s="13" t="s">
        <v>7683</v>
      </c>
      <c r="I1460" s="13" t="s">
        <v>7722</v>
      </c>
      <c r="J1460" s="13" t="s">
        <v>1811</v>
      </c>
      <c r="K1460" s="13" t="s">
        <v>558</v>
      </c>
      <c r="L1460" s="25" t="str">
        <f>VLOOKUP($K1460,TONG_SL!$A:$D,2,0)</f>
        <v>Gà muối hun khói 300g</v>
      </c>
      <c r="N1460" s="25" t="str">
        <f t="shared" si="186"/>
        <v>K-C6</v>
      </c>
      <c r="Q1460" s="25" t="str">
        <f>VLOOKUP(K1460,TONG_SL!$A:$D,3,0)</f>
        <v>Túi</v>
      </c>
      <c r="R1460" s="54">
        <v>4</v>
      </c>
      <c r="T1460" s="1">
        <f>VLOOKUP(VLOOKUP(G1460,Ma_KH!$A:$R,18,0)&amp;K1460,Gia_MB!$A:$F,6,0)</f>
        <v>66500</v>
      </c>
      <c r="U1460" s="14">
        <f t="shared" si="188"/>
        <v>266000</v>
      </c>
      <c r="W1460" s="64">
        <f t="shared" si="187"/>
        <v>0</v>
      </c>
      <c r="X1460" s="3" t="str">
        <f t="shared" si="189"/>
        <v>8</v>
      </c>
      <c r="Z1460" s="14">
        <f t="shared" si="190"/>
        <v>21280</v>
      </c>
      <c r="AA1460" s="7">
        <f>VLOOKUP(G1460,Ma_KH!$A:$R,14,0)</f>
        <v>50</v>
      </c>
      <c r="AD1460" s="7" t="str">
        <f>IFERROR(VLOOKUP(J1460,'Chuyển Mã'!$B$3:$C$9,2,0),"")</f>
        <v>Hà Nội</v>
      </c>
      <c r="AE1460" s="7" t="str">
        <f t="shared" si="183"/>
        <v>Gà muối hun khói 300g</v>
      </c>
      <c r="AF1460" s="7">
        <f t="shared" si="184"/>
        <v>4</v>
      </c>
    </row>
    <row r="1461" spans="1:32" x14ac:dyDescent="0.25">
      <c r="A1461" s="11">
        <v>45905</v>
      </c>
      <c r="B1461" s="25">
        <v>30460</v>
      </c>
      <c r="C1461" s="12" t="s">
        <v>7214</v>
      </c>
      <c r="D1461" s="16">
        <f t="shared" si="185"/>
        <v>45905</v>
      </c>
      <c r="G1461" s="13" t="s">
        <v>7683</v>
      </c>
      <c r="I1461" s="13" t="s">
        <v>7722</v>
      </c>
      <c r="J1461" s="13" t="s">
        <v>1811</v>
      </c>
      <c r="K1461" s="13" t="s">
        <v>556</v>
      </c>
      <c r="L1461" s="25" t="str">
        <f>VLOOKUP($K1461,TONG_SL!$A:$D,2,0)</f>
        <v>Chân giò heo muối 100g</v>
      </c>
      <c r="N1461" s="25" t="str">
        <f t="shared" si="186"/>
        <v>K-C6</v>
      </c>
      <c r="Q1461" s="25" t="str">
        <f>VLOOKUP(K1461,TONG_SL!$A:$D,3,0)</f>
        <v>Gói</v>
      </c>
      <c r="R1461" s="54">
        <v>4</v>
      </c>
      <c r="T1461" s="1">
        <f>VLOOKUP(VLOOKUP(G1461,Ma_KH!$A:$R,18,0)&amp;K1461,Gia_MB!$A:$F,6,0)</f>
        <v>24549</v>
      </c>
      <c r="U1461" s="14">
        <f t="shared" si="188"/>
        <v>98196</v>
      </c>
      <c r="W1461" s="64">
        <f t="shared" si="187"/>
        <v>0</v>
      </c>
      <c r="X1461" s="3" t="str">
        <f t="shared" si="189"/>
        <v>8</v>
      </c>
      <c r="Z1461" s="14">
        <f t="shared" si="190"/>
        <v>7855.68</v>
      </c>
      <c r="AA1461" s="7">
        <f>VLOOKUP(G1461,Ma_KH!$A:$R,14,0)</f>
        <v>50</v>
      </c>
      <c r="AD1461" s="7" t="str">
        <f>IFERROR(VLOOKUP(J1461,'Chuyển Mã'!$B$3:$C$9,2,0),"")</f>
        <v>Hà Nội</v>
      </c>
      <c r="AE1461" s="7" t="str">
        <f t="shared" si="183"/>
        <v>Chân giò heo muối 100g</v>
      </c>
      <c r="AF1461" s="7">
        <f t="shared" si="184"/>
        <v>4</v>
      </c>
    </row>
    <row r="1462" spans="1:32" x14ac:dyDescent="0.25">
      <c r="A1462" s="11">
        <v>45905</v>
      </c>
      <c r="B1462" s="25">
        <v>30460</v>
      </c>
      <c r="C1462" s="12" t="s">
        <v>7214</v>
      </c>
      <c r="D1462" s="16">
        <f t="shared" si="185"/>
        <v>45905</v>
      </c>
      <c r="G1462" s="13" t="s">
        <v>7683</v>
      </c>
      <c r="I1462" s="13" t="s">
        <v>7722</v>
      </c>
      <c r="J1462" s="13" t="s">
        <v>1811</v>
      </c>
      <c r="K1462" s="13" t="s">
        <v>27</v>
      </c>
      <c r="L1462" s="25" t="str">
        <f>VLOOKUP($K1462,TONG_SL!$A:$D,2,0)</f>
        <v>Chân giò heo muối 300g</v>
      </c>
      <c r="N1462" s="25" t="str">
        <f t="shared" si="186"/>
        <v>K-C6</v>
      </c>
      <c r="Q1462" s="25" t="str">
        <f>VLOOKUP(K1462,TONG_SL!$A:$D,3,0)</f>
        <v>Túi</v>
      </c>
      <c r="R1462" s="54">
        <v>4</v>
      </c>
      <c r="T1462" s="1">
        <f>VLOOKUP(VLOOKUP(G1462,Ma_KH!$A:$R,18,0)&amp;K1462,Gia_MB!$A:$F,6,0)</f>
        <v>73431</v>
      </c>
      <c r="U1462" s="14">
        <f t="shared" si="188"/>
        <v>293724</v>
      </c>
      <c r="W1462" s="64">
        <f t="shared" si="187"/>
        <v>0</v>
      </c>
      <c r="X1462" s="3" t="str">
        <f t="shared" si="189"/>
        <v>8</v>
      </c>
      <c r="Z1462" s="14">
        <f t="shared" si="190"/>
        <v>23497.920000000002</v>
      </c>
      <c r="AA1462" s="7">
        <f>VLOOKUP(G1462,Ma_KH!$A:$R,14,0)</f>
        <v>50</v>
      </c>
      <c r="AD1462" s="7" t="str">
        <f>IFERROR(VLOOKUP(J1462,'Chuyển Mã'!$B$3:$C$9,2,0),"")</f>
        <v>Hà Nội</v>
      </c>
      <c r="AE1462" s="7" t="str">
        <f t="shared" si="183"/>
        <v>Chân giò heo muối 300g</v>
      </c>
      <c r="AF1462" s="7">
        <f t="shared" si="184"/>
        <v>4</v>
      </c>
    </row>
    <row r="1463" spans="1:32" x14ac:dyDescent="0.25">
      <c r="A1463" s="11">
        <v>45905</v>
      </c>
      <c r="B1463" s="25">
        <v>30460</v>
      </c>
      <c r="C1463" s="12" t="s">
        <v>7214</v>
      </c>
      <c r="D1463" s="16">
        <f t="shared" si="185"/>
        <v>45905</v>
      </c>
      <c r="G1463" s="13" t="s">
        <v>7683</v>
      </c>
      <c r="I1463" s="13" t="s">
        <v>7722</v>
      </c>
      <c r="J1463" s="13" t="s">
        <v>1811</v>
      </c>
      <c r="K1463" s="13" t="s">
        <v>32</v>
      </c>
      <c r="L1463" s="25" t="str">
        <f>VLOOKUP($K1463,TONG_SL!$A:$D,2,0)</f>
        <v>Giò Tai Lưỡi Xào 250</v>
      </c>
      <c r="N1463" s="25" t="str">
        <f t="shared" si="186"/>
        <v>K-C6</v>
      </c>
      <c r="Q1463" s="25" t="str">
        <f>VLOOKUP(K1463,TONG_SL!$A:$D,3,0)</f>
        <v>Túi</v>
      </c>
      <c r="R1463" s="54">
        <v>4</v>
      </c>
      <c r="T1463" s="1">
        <f>VLOOKUP(VLOOKUP(G1463,Ma_KH!$A:$R,18,0)&amp;K1463,Gia_MB!$A:$F,6,0)</f>
        <v>50183</v>
      </c>
      <c r="U1463" s="14">
        <f t="shared" si="188"/>
        <v>200732</v>
      </c>
      <c r="W1463" s="64">
        <f t="shared" si="187"/>
        <v>0</v>
      </c>
      <c r="X1463" s="3" t="str">
        <f t="shared" si="189"/>
        <v>8</v>
      </c>
      <c r="Z1463" s="14">
        <f t="shared" si="190"/>
        <v>16058.56</v>
      </c>
      <c r="AA1463" s="7">
        <f>VLOOKUP(G1463,Ma_KH!$A:$R,14,0)</f>
        <v>50</v>
      </c>
      <c r="AD1463" s="7" t="str">
        <f>IFERROR(VLOOKUP(J1463,'Chuyển Mã'!$B$3:$C$9,2,0),"")</f>
        <v>Hà Nội</v>
      </c>
      <c r="AE1463" s="7" t="str">
        <f t="shared" si="183"/>
        <v>Giò Tai Lưỡi Xào 250</v>
      </c>
      <c r="AF1463" s="7">
        <f t="shared" si="184"/>
        <v>4</v>
      </c>
    </row>
    <row r="1464" spans="1:32" x14ac:dyDescent="0.25">
      <c r="A1464" s="11">
        <v>45905</v>
      </c>
      <c r="B1464" s="25">
        <v>56506</v>
      </c>
      <c r="C1464" s="12" t="s">
        <v>7214</v>
      </c>
      <c r="D1464" s="16">
        <f t="shared" si="185"/>
        <v>45905</v>
      </c>
      <c r="G1464" s="13" t="s">
        <v>3284</v>
      </c>
      <c r="I1464" s="13" t="s">
        <v>3284</v>
      </c>
      <c r="J1464" s="13" t="s">
        <v>1811</v>
      </c>
      <c r="K1464" s="13" t="s">
        <v>30</v>
      </c>
      <c r="L1464" s="25" t="str">
        <f>VLOOKUP($K1464,TONG_SL!$A:$D,2,0)</f>
        <v>Gà muối 500g</v>
      </c>
      <c r="N1464" s="25" t="str">
        <f t="shared" si="186"/>
        <v>K-C6</v>
      </c>
      <c r="Q1464" s="25" t="str">
        <f>VLOOKUP(K1464,TONG_SL!$A:$D,3,0)</f>
        <v>Túi</v>
      </c>
      <c r="R1464" s="54">
        <v>20</v>
      </c>
      <c r="T1464" s="1">
        <f>VLOOKUP(VLOOKUP(G1464,Ma_KH!$A:$R,18,0)&amp;K1464,Gia_MB!$A:$F,6,0)</f>
        <v>111058</v>
      </c>
      <c r="U1464" s="14">
        <f t="shared" si="188"/>
        <v>2221160</v>
      </c>
      <c r="W1464" s="64">
        <f t="shared" si="187"/>
        <v>0</v>
      </c>
      <c r="X1464" s="3" t="str">
        <f t="shared" si="189"/>
        <v>8</v>
      </c>
      <c r="Z1464" s="14">
        <f t="shared" si="190"/>
        <v>177692.80000000002</v>
      </c>
      <c r="AA1464" s="7">
        <f>VLOOKUP(G1464,Ma_KH!$A:$R,14,0)</f>
        <v>57</v>
      </c>
      <c r="AD1464" s="7" t="str">
        <f>IFERROR(VLOOKUP(J1464,'Chuyển Mã'!$B$3:$C$9,2,0),"")</f>
        <v>Hà Nội</v>
      </c>
      <c r="AE1464" s="7" t="str">
        <f t="shared" si="183"/>
        <v>Gà muối 500g</v>
      </c>
      <c r="AF1464" s="7">
        <f t="shared" si="184"/>
        <v>20</v>
      </c>
    </row>
    <row r="1465" spans="1:32" x14ac:dyDescent="0.25">
      <c r="A1465" s="11">
        <v>45905</v>
      </c>
      <c r="B1465" s="25">
        <v>56506</v>
      </c>
      <c r="C1465" s="12" t="s">
        <v>7214</v>
      </c>
      <c r="D1465" s="16">
        <f t="shared" si="185"/>
        <v>45905</v>
      </c>
      <c r="G1465" s="13" t="s">
        <v>3284</v>
      </c>
      <c r="I1465" s="13" t="s">
        <v>3284</v>
      </c>
      <c r="J1465" s="13" t="s">
        <v>1811</v>
      </c>
      <c r="K1465" s="13" t="s">
        <v>27</v>
      </c>
      <c r="L1465" s="25" t="str">
        <f>VLOOKUP($K1465,TONG_SL!$A:$D,2,0)</f>
        <v>Chân giò heo muối 300g</v>
      </c>
      <c r="N1465" s="25" t="str">
        <f t="shared" si="186"/>
        <v>K-C6</v>
      </c>
      <c r="Q1465" s="25" t="str">
        <f>VLOOKUP(K1465,TONG_SL!$A:$D,3,0)</f>
        <v>Túi</v>
      </c>
      <c r="R1465" s="54">
        <v>10</v>
      </c>
      <c r="T1465" s="1">
        <f>VLOOKUP(VLOOKUP(G1465,Ma_KH!$A:$R,18,0)&amp;K1465,Gia_MB!$A:$F,6,0)</f>
        <v>73431</v>
      </c>
      <c r="U1465" s="14">
        <f t="shared" si="188"/>
        <v>734310</v>
      </c>
      <c r="W1465" s="64">
        <f t="shared" si="187"/>
        <v>0</v>
      </c>
      <c r="X1465" s="3" t="str">
        <f t="shared" si="189"/>
        <v>8</v>
      </c>
      <c r="Z1465" s="14">
        <f t="shared" si="190"/>
        <v>58744.800000000003</v>
      </c>
      <c r="AA1465" s="7">
        <f>VLOOKUP(G1465,Ma_KH!$A:$R,14,0)</f>
        <v>57</v>
      </c>
      <c r="AD1465" s="7" t="str">
        <f>IFERROR(VLOOKUP(J1465,'Chuyển Mã'!$B$3:$C$9,2,0),"")</f>
        <v>Hà Nội</v>
      </c>
      <c r="AE1465" s="7" t="str">
        <f t="shared" si="183"/>
        <v>Chân giò heo muối 300g</v>
      </c>
      <c r="AF1465" s="7">
        <f t="shared" si="184"/>
        <v>10</v>
      </c>
    </row>
    <row r="1466" spans="1:32" x14ac:dyDescent="0.25">
      <c r="A1466" s="11">
        <v>45905</v>
      </c>
      <c r="B1466" s="25">
        <v>56506</v>
      </c>
      <c r="C1466" s="12" t="s">
        <v>7214</v>
      </c>
      <c r="D1466" s="16">
        <f t="shared" si="185"/>
        <v>45905</v>
      </c>
      <c r="G1466" s="13" t="s">
        <v>3284</v>
      </c>
      <c r="I1466" s="13" t="s">
        <v>3284</v>
      </c>
      <c r="J1466" s="13" t="s">
        <v>1811</v>
      </c>
      <c r="K1466" s="13" t="s">
        <v>32</v>
      </c>
      <c r="L1466" s="25" t="str">
        <f>VLOOKUP($K1466,TONG_SL!$A:$D,2,0)</f>
        <v>Giò Tai Lưỡi Xào 250</v>
      </c>
      <c r="N1466" s="25" t="str">
        <f t="shared" si="186"/>
        <v>K-C6</v>
      </c>
      <c r="Q1466" s="25" t="str">
        <f>VLOOKUP(K1466,TONG_SL!$A:$D,3,0)</f>
        <v>Túi</v>
      </c>
      <c r="R1466" s="54">
        <v>10</v>
      </c>
      <c r="T1466" s="1">
        <f>VLOOKUP(VLOOKUP(G1466,Ma_KH!$A:$R,18,0)&amp;K1466,Gia_MB!$A:$F,6,0)</f>
        <v>50182</v>
      </c>
      <c r="U1466" s="14">
        <f t="shared" si="188"/>
        <v>501820</v>
      </c>
      <c r="W1466" s="64">
        <f t="shared" si="187"/>
        <v>0</v>
      </c>
      <c r="X1466" s="3" t="str">
        <f t="shared" si="189"/>
        <v>8</v>
      </c>
      <c r="Z1466" s="14">
        <f t="shared" si="190"/>
        <v>40145.599999999999</v>
      </c>
      <c r="AA1466" s="7">
        <f>VLOOKUP(G1466,Ma_KH!$A:$R,14,0)</f>
        <v>57</v>
      </c>
      <c r="AD1466" s="7" t="str">
        <f>IFERROR(VLOOKUP(J1466,'Chuyển Mã'!$B$3:$C$9,2,0),"")</f>
        <v>Hà Nội</v>
      </c>
      <c r="AE1466" s="7" t="str">
        <f t="shared" si="183"/>
        <v>Giò Tai Lưỡi Xào 250</v>
      </c>
      <c r="AF1466" s="7">
        <f t="shared" si="184"/>
        <v>10</v>
      </c>
    </row>
    <row r="1467" spans="1:32" x14ac:dyDescent="0.25">
      <c r="A1467" s="11">
        <v>45905</v>
      </c>
      <c r="B1467" s="25">
        <v>56475</v>
      </c>
      <c r="C1467" s="12" t="s">
        <v>7214</v>
      </c>
      <c r="D1467" s="16">
        <f t="shared" si="185"/>
        <v>45905</v>
      </c>
      <c r="G1467" s="13" t="s">
        <v>7507</v>
      </c>
      <c r="I1467" s="13" t="s">
        <v>2041</v>
      </c>
      <c r="J1467" s="13" t="s">
        <v>1811</v>
      </c>
      <c r="K1467" s="13" t="s">
        <v>27</v>
      </c>
      <c r="L1467" s="25" t="str">
        <f>VLOOKUP($K1467,TONG_SL!$A:$D,2,0)</f>
        <v>Chân giò heo muối 300g</v>
      </c>
      <c r="N1467" s="25" t="str">
        <f t="shared" si="186"/>
        <v>K-C6</v>
      </c>
      <c r="Q1467" s="25" t="str">
        <f>VLOOKUP(K1467,TONG_SL!$A:$D,3,0)</f>
        <v>Túi</v>
      </c>
      <c r="R1467" s="54">
        <v>5</v>
      </c>
      <c r="T1467" s="1">
        <f>VLOOKUP(VLOOKUP(G1467,Ma_KH!$A:$R,18,0)&amp;K1467,Gia_MB!$A:$F,6,0)</f>
        <v>69759</v>
      </c>
      <c r="U1467" s="14">
        <f t="shared" si="188"/>
        <v>348795</v>
      </c>
      <c r="W1467" s="64">
        <f t="shared" si="187"/>
        <v>0</v>
      </c>
      <c r="X1467" s="3" t="str">
        <f t="shared" si="189"/>
        <v>8</v>
      </c>
      <c r="Z1467" s="14">
        <f t="shared" si="190"/>
        <v>27903.600000000002</v>
      </c>
      <c r="AA1467" s="7">
        <f>VLOOKUP(G1467,Ma_KH!$A:$R,14,0)</f>
        <v>60</v>
      </c>
      <c r="AD1467" s="7" t="str">
        <f>IFERROR(VLOOKUP(J1467,'Chuyển Mã'!$B$3:$C$9,2,0),"")</f>
        <v>Hà Nội</v>
      </c>
      <c r="AE1467" s="7" t="str">
        <f t="shared" si="183"/>
        <v>Chân giò heo muối 300g</v>
      </c>
      <c r="AF1467" s="7">
        <f t="shared" si="184"/>
        <v>5</v>
      </c>
    </row>
    <row r="1468" spans="1:32" x14ac:dyDescent="0.25">
      <c r="A1468" s="11">
        <v>45905</v>
      </c>
      <c r="B1468" s="25">
        <v>56475</v>
      </c>
      <c r="C1468" s="12" t="s">
        <v>7214</v>
      </c>
      <c r="D1468" s="16">
        <f t="shared" si="185"/>
        <v>45905</v>
      </c>
      <c r="G1468" s="13" t="s">
        <v>7507</v>
      </c>
      <c r="I1468" s="13" t="s">
        <v>2041</v>
      </c>
      <c r="J1468" s="13" t="s">
        <v>1811</v>
      </c>
      <c r="K1468" s="13" t="s">
        <v>547</v>
      </c>
      <c r="L1468" s="25" t="str">
        <f>VLOOKUP($K1468,TONG_SL!$A:$D,2,0)</f>
        <v>Chân giò heo muối 500g</v>
      </c>
      <c r="N1468" s="25" t="str">
        <f t="shared" si="186"/>
        <v>K-C6</v>
      </c>
      <c r="Q1468" s="25" t="str">
        <f>VLOOKUP(K1468,TONG_SL!$A:$D,3,0)</f>
        <v>Túi</v>
      </c>
      <c r="R1468" s="54">
        <v>2</v>
      </c>
      <c r="T1468" s="1">
        <f>VLOOKUP(VLOOKUP(G1468,Ma_KH!$A:$R,18,0)&amp;K1468,Gia_MB!$A:$F,6,0)</f>
        <v>113113</v>
      </c>
      <c r="U1468" s="14">
        <f t="shared" si="188"/>
        <v>226226</v>
      </c>
      <c r="W1468" s="64">
        <f t="shared" si="187"/>
        <v>0</v>
      </c>
      <c r="X1468" s="3" t="str">
        <f t="shared" si="189"/>
        <v>8</v>
      </c>
      <c r="Z1468" s="14">
        <f t="shared" si="190"/>
        <v>18098.080000000002</v>
      </c>
      <c r="AA1468" s="7">
        <f>VLOOKUP(G1468,Ma_KH!$A:$R,14,0)</f>
        <v>60</v>
      </c>
      <c r="AD1468" s="7" t="str">
        <f>IFERROR(VLOOKUP(J1468,'Chuyển Mã'!$B$3:$C$9,2,0),"")</f>
        <v>Hà Nội</v>
      </c>
      <c r="AE1468" s="7" t="str">
        <f t="shared" si="183"/>
        <v>Chân giò heo muối 500g</v>
      </c>
      <c r="AF1468" s="7">
        <f t="shared" si="184"/>
        <v>2</v>
      </c>
    </row>
    <row r="1469" spans="1:32" x14ac:dyDescent="0.25">
      <c r="A1469" s="11">
        <v>45905</v>
      </c>
      <c r="B1469" s="25">
        <v>56475</v>
      </c>
      <c r="C1469" s="12" t="s">
        <v>7214</v>
      </c>
      <c r="D1469" s="16">
        <f t="shared" si="185"/>
        <v>45905</v>
      </c>
      <c r="G1469" s="13" t="s">
        <v>7507</v>
      </c>
      <c r="I1469" s="13" t="s">
        <v>2041</v>
      </c>
      <c r="J1469" s="13" t="s">
        <v>1811</v>
      </c>
      <c r="K1469" s="13" t="s">
        <v>30</v>
      </c>
      <c r="L1469" s="25" t="str">
        <f>VLOOKUP($K1469,TONG_SL!$A:$D,2,0)</f>
        <v>Gà muối 500g</v>
      </c>
      <c r="N1469" s="25" t="str">
        <f t="shared" si="186"/>
        <v>K-C6</v>
      </c>
      <c r="Q1469" s="25" t="str">
        <f>VLOOKUP(K1469,TONG_SL!$A:$D,3,0)</f>
        <v>Túi</v>
      </c>
      <c r="R1469" s="54">
        <v>2</v>
      </c>
      <c r="T1469" s="1">
        <f>VLOOKUP(VLOOKUP(G1469,Ma_KH!$A:$R,18,0)&amp;K1469,Gia_MB!$A:$F,6,0)</f>
        <v>105505</v>
      </c>
      <c r="U1469" s="14">
        <f t="shared" si="188"/>
        <v>211010</v>
      </c>
      <c r="W1469" s="64">
        <f t="shared" si="187"/>
        <v>0</v>
      </c>
      <c r="X1469" s="3" t="str">
        <f t="shared" si="189"/>
        <v>8</v>
      </c>
      <c r="Z1469" s="14">
        <f t="shared" si="190"/>
        <v>16880.8</v>
      </c>
      <c r="AA1469" s="7">
        <f>VLOOKUP(G1469,Ma_KH!$A:$R,14,0)</f>
        <v>60</v>
      </c>
      <c r="AD1469" s="7" t="str">
        <f>IFERROR(VLOOKUP(J1469,'Chuyển Mã'!$B$3:$C$9,2,0),"")</f>
        <v>Hà Nội</v>
      </c>
      <c r="AE1469" s="7" t="str">
        <f t="shared" si="183"/>
        <v>Gà muối 500g</v>
      </c>
      <c r="AF1469" s="7">
        <f t="shared" si="184"/>
        <v>2</v>
      </c>
    </row>
    <row r="1470" spans="1:32" x14ac:dyDescent="0.25">
      <c r="A1470" s="11">
        <v>45905</v>
      </c>
      <c r="B1470" s="25">
        <v>30458</v>
      </c>
      <c r="C1470" s="12" t="s">
        <v>7214</v>
      </c>
      <c r="D1470" s="16">
        <f t="shared" si="185"/>
        <v>45905</v>
      </c>
      <c r="G1470" s="13" t="s">
        <v>7683</v>
      </c>
      <c r="I1470" s="13" t="s">
        <v>7723</v>
      </c>
      <c r="J1470" s="13" t="s">
        <v>1811</v>
      </c>
      <c r="K1470" s="13" t="s">
        <v>558</v>
      </c>
      <c r="L1470" s="25" t="str">
        <f>VLOOKUP($K1470,TONG_SL!$A:$D,2,0)</f>
        <v>Gà muối hun khói 300g</v>
      </c>
      <c r="N1470" s="25" t="str">
        <f t="shared" si="186"/>
        <v>K-C6</v>
      </c>
      <c r="Q1470" s="25" t="str">
        <f>VLOOKUP(K1470,TONG_SL!$A:$D,3,0)</f>
        <v>Túi</v>
      </c>
      <c r="R1470" s="54">
        <v>3</v>
      </c>
      <c r="T1470" s="1">
        <f>VLOOKUP(VLOOKUP(G1470,Ma_KH!$A:$R,18,0)&amp;K1470,Gia_MB!$A:$F,6,0)</f>
        <v>66500</v>
      </c>
      <c r="U1470" s="14">
        <f t="shared" si="188"/>
        <v>199500</v>
      </c>
      <c r="W1470" s="64">
        <f t="shared" si="187"/>
        <v>0</v>
      </c>
      <c r="X1470" s="3" t="str">
        <f t="shared" si="189"/>
        <v>8</v>
      </c>
      <c r="Z1470" s="14">
        <f t="shared" si="190"/>
        <v>15960</v>
      </c>
      <c r="AA1470" s="7">
        <f>VLOOKUP(G1470,Ma_KH!$A:$R,14,0)</f>
        <v>50</v>
      </c>
      <c r="AD1470" s="7" t="str">
        <f>IFERROR(VLOOKUP(J1470,'Chuyển Mã'!$B$3:$C$9,2,0),"")</f>
        <v>Hà Nội</v>
      </c>
      <c r="AE1470" s="7" t="str">
        <f t="shared" si="183"/>
        <v>Gà muối hun khói 300g</v>
      </c>
      <c r="AF1470" s="7">
        <f t="shared" si="184"/>
        <v>3</v>
      </c>
    </row>
    <row r="1471" spans="1:32" x14ac:dyDescent="0.25">
      <c r="A1471" s="11">
        <v>45905</v>
      </c>
      <c r="B1471" s="25">
        <v>30458</v>
      </c>
      <c r="C1471" s="12" t="s">
        <v>7214</v>
      </c>
      <c r="D1471" s="16">
        <f t="shared" si="185"/>
        <v>45905</v>
      </c>
      <c r="G1471" s="13" t="s">
        <v>7683</v>
      </c>
      <c r="I1471" s="13" t="s">
        <v>7723</v>
      </c>
      <c r="J1471" s="13" t="s">
        <v>1811</v>
      </c>
      <c r="K1471" s="13" t="s">
        <v>556</v>
      </c>
      <c r="L1471" s="25" t="str">
        <f>VLOOKUP($K1471,TONG_SL!$A:$D,2,0)</f>
        <v>Chân giò heo muối 100g</v>
      </c>
      <c r="N1471" s="25" t="str">
        <f t="shared" si="186"/>
        <v>K-C6</v>
      </c>
      <c r="Q1471" s="25" t="str">
        <f>VLOOKUP(K1471,TONG_SL!$A:$D,3,0)</f>
        <v>Gói</v>
      </c>
      <c r="R1471" s="54">
        <v>10</v>
      </c>
      <c r="T1471" s="1">
        <f>VLOOKUP(VLOOKUP(G1471,Ma_KH!$A:$R,18,0)&amp;K1471,Gia_MB!$A:$F,6,0)</f>
        <v>24549</v>
      </c>
      <c r="U1471" s="14">
        <f t="shared" si="188"/>
        <v>245490</v>
      </c>
      <c r="W1471" s="64">
        <f t="shared" si="187"/>
        <v>0</v>
      </c>
      <c r="X1471" s="3" t="str">
        <f t="shared" si="189"/>
        <v>8</v>
      </c>
      <c r="Z1471" s="14">
        <f t="shared" si="190"/>
        <v>19639.2</v>
      </c>
      <c r="AA1471" s="7">
        <f>VLOOKUP(G1471,Ma_KH!$A:$R,14,0)</f>
        <v>50</v>
      </c>
      <c r="AD1471" s="7" t="str">
        <f>IFERROR(VLOOKUP(J1471,'Chuyển Mã'!$B$3:$C$9,2,0),"")</f>
        <v>Hà Nội</v>
      </c>
      <c r="AE1471" s="7" t="str">
        <f t="shared" si="183"/>
        <v>Chân giò heo muối 100g</v>
      </c>
      <c r="AF1471" s="7">
        <f t="shared" si="184"/>
        <v>10</v>
      </c>
    </row>
    <row r="1472" spans="1:32" x14ac:dyDescent="0.25">
      <c r="A1472" s="11">
        <v>45905</v>
      </c>
      <c r="B1472" s="25">
        <v>30458</v>
      </c>
      <c r="C1472" s="12" t="s">
        <v>7214</v>
      </c>
      <c r="D1472" s="16">
        <f t="shared" si="185"/>
        <v>45905</v>
      </c>
      <c r="G1472" s="13" t="s">
        <v>7683</v>
      </c>
      <c r="I1472" s="13" t="s">
        <v>7723</v>
      </c>
      <c r="J1472" s="13" t="s">
        <v>1811</v>
      </c>
      <c r="K1472" s="13" t="s">
        <v>570</v>
      </c>
      <c r="L1472" s="25" t="str">
        <f>VLOOKUP($K1472,TONG_SL!$A:$D,2,0)</f>
        <v>Tai heo sốt thái 150g</v>
      </c>
      <c r="N1472" s="25" t="str">
        <f t="shared" si="186"/>
        <v>K-C6</v>
      </c>
      <c r="Q1472" s="25" t="str">
        <f>VLOOKUP(K1472,TONG_SL!$A:$D,3,0)</f>
        <v>Túi</v>
      </c>
      <c r="R1472" s="54">
        <v>3</v>
      </c>
      <c r="T1472" s="1">
        <f>VLOOKUP(VLOOKUP(G1472,Ma_KH!$A:$R,18,0)&amp;K1472,Gia_MB!$A:$F,6,0)</f>
        <v>21667</v>
      </c>
      <c r="U1472" s="14">
        <f t="shared" si="188"/>
        <v>65001</v>
      </c>
      <c r="W1472" s="64">
        <f t="shared" si="187"/>
        <v>0</v>
      </c>
      <c r="X1472" s="3" t="str">
        <f t="shared" si="189"/>
        <v>8</v>
      </c>
      <c r="Z1472" s="14">
        <f t="shared" si="190"/>
        <v>5200.08</v>
      </c>
      <c r="AA1472" s="7">
        <f>VLOOKUP(G1472,Ma_KH!$A:$R,14,0)</f>
        <v>50</v>
      </c>
      <c r="AD1472" s="7" t="str">
        <f>IFERROR(VLOOKUP(J1472,'Chuyển Mã'!$B$3:$C$9,2,0),"")</f>
        <v>Hà Nội</v>
      </c>
      <c r="AE1472" s="7" t="str">
        <f t="shared" si="183"/>
        <v>Tai heo sốt thái 150g</v>
      </c>
      <c r="AF1472" s="7">
        <f t="shared" si="184"/>
        <v>3</v>
      </c>
    </row>
    <row r="1473" spans="1:32" x14ac:dyDescent="0.25">
      <c r="A1473" s="11">
        <v>45905</v>
      </c>
      <c r="B1473" s="25">
        <v>30458</v>
      </c>
      <c r="C1473" s="12" t="s">
        <v>7214</v>
      </c>
      <c r="D1473" s="16">
        <f t="shared" si="185"/>
        <v>45905</v>
      </c>
      <c r="G1473" s="13" t="s">
        <v>7683</v>
      </c>
      <c r="I1473" s="13" t="s">
        <v>7723</v>
      </c>
      <c r="J1473" s="13" t="s">
        <v>1811</v>
      </c>
      <c r="K1473" s="13" t="s">
        <v>27</v>
      </c>
      <c r="L1473" s="25" t="str">
        <f>VLOOKUP($K1473,TONG_SL!$A:$D,2,0)</f>
        <v>Chân giò heo muối 300g</v>
      </c>
      <c r="N1473" s="25" t="str">
        <f t="shared" si="186"/>
        <v>K-C6</v>
      </c>
      <c r="Q1473" s="25" t="str">
        <f>VLOOKUP(K1473,TONG_SL!$A:$D,3,0)</f>
        <v>Túi</v>
      </c>
      <c r="R1473" s="54">
        <v>5</v>
      </c>
      <c r="T1473" s="1">
        <f>VLOOKUP(VLOOKUP(G1473,Ma_KH!$A:$R,18,0)&amp;K1473,Gia_MB!$A:$F,6,0)</f>
        <v>73431</v>
      </c>
      <c r="U1473" s="14">
        <f t="shared" si="188"/>
        <v>367155</v>
      </c>
      <c r="W1473" s="64">
        <f t="shared" si="187"/>
        <v>0</v>
      </c>
      <c r="X1473" s="3" t="str">
        <f t="shared" si="189"/>
        <v>8</v>
      </c>
      <c r="Z1473" s="14">
        <f t="shared" si="190"/>
        <v>29372.400000000001</v>
      </c>
      <c r="AA1473" s="7">
        <f>VLOOKUP(G1473,Ma_KH!$A:$R,14,0)</f>
        <v>50</v>
      </c>
      <c r="AD1473" s="7" t="str">
        <f>IFERROR(VLOOKUP(J1473,'Chuyển Mã'!$B$3:$C$9,2,0),"")</f>
        <v>Hà Nội</v>
      </c>
      <c r="AE1473" s="7" t="str">
        <f t="shared" si="183"/>
        <v>Chân giò heo muối 300g</v>
      </c>
      <c r="AF1473" s="7">
        <f t="shared" si="184"/>
        <v>5</v>
      </c>
    </row>
    <row r="1474" spans="1:32" x14ac:dyDescent="0.25">
      <c r="A1474" s="11">
        <v>45905</v>
      </c>
      <c r="B1474" s="25">
        <v>47160</v>
      </c>
      <c r="C1474" s="12" t="s">
        <v>7214</v>
      </c>
      <c r="D1474" s="16">
        <f t="shared" si="185"/>
        <v>45905</v>
      </c>
      <c r="G1474" s="13" t="s">
        <v>7607</v>
      </c>
      <c r="I1474" s="13" t="s">
        <v>7724</v>
      </c>
      <c r="J1474" s="13" t="s">
        <v>1811</v>
      </c>
      <c r="K1474" s="13" t="s">
        <v>556</v>
      </c>
      <c r="L1474" s="25" t="str">
        <f>VLOOKUP($K1474,TONG_SL!$A:$D,2,0)</f>
        <v>Chân giò heo muối 100g</v>
      </c>
      <c r="N1474" s="25" t="str">
        <f t="shared" si="186"/>
        <v>K-C6</v>
      </c>
      <c r="Q1474" s="25" t="str">
        <f>VLOOKUP(K1474,TONG_SL!$A:$D,3,0)</f>
        <v>Gói</v>
      </c>
      <c r="R1474" s="54">
        <v>10</v>
      </c>
      <c r="T1474" s="1">
        <f>VLOOKUP(VLOOKUP(G1474,Ma_KH!$A:$R,18,0)&amp;K1474,Gia_MB!$A:$F,6,0)</f>
        <v>23076</v>
      </c>
      <c r="U1474" s="14">
        <f t="shared" si="188"/>
        <v>230760</v>
      </c>
      <c r="W1474" s="64">
        <f t="shared" si="187"/>
        <v>0</v>
      </c>
      <c r="X1474" s="3" t="str">
        <f t="shared" si="189"/>
        <v>8</v>
      </c>
      <c r="Z1474" s="14">
        <f t="shared" si="190"/>
        <v>18460.8</v>
      </c>
      <c r="AA1474" s="7">
        <f>VLOOKUP(G1474,Ma_KH!$A:$R,14,0)</f>
        <v>67</v>
      </c>
      <c r="AD1474" s="7" t="str">
        <f>IFERROR(VLOOKUP(J1474,'Chuyển Mã'!$B$3:$C$9,2,0),"")</f>
        <v>Hà Nội</v>
      </c>
      <c r="AE1474" s="7" t="str">
        <f t="shared" si="183"/>
        <v>Chân giò heo muối 100g</v>
      </c>
      <c r="AF1474" s="7">
        <f t="shared" si="184"/>
        <v>10</v>
      </c>
    </row>
    <row r="1475" spans="1:32" x14ac:dyDescent="0.25">
      <c r="A1475" s="11">
        <v>45905</v>
      </c>
      <c r="B1475" s="25">
        <v>30350</v>
      </c>
      <c r="C1475" s="12" t="s">
        <v>7214</v>
      </c>
      <c r="D1475" s="16">
        <f t="shared" si="185"/>
        <v>45905</v>
      </c>
      <c r="G1475" s="13" t="s">
        <v>7725</v>
      </c>
      <c r="I1475" s="13" t="s">
        <v>7725</v>
      </c>
      <c r="J1475" s="13" t="s">
        <v>1811</v>
      </c>
      <c r="K1475" s="13" t="s">
        <v>27</v>
      </c>
      <c r="L1475" s="25" t="str">
        <f>VLOOKUP($K1475,TONG_SL!$A:$D,2,0)</f>
        <v>Chân giò heo muối 300g</v>
      </c>
      <c r="N1475" s="25" t="str">
        <f t="shared" si="186"/>
        <v>K-C6</v>
      </c>
      <c r="Q1475" s="25" t="str">
        <f>VLOOKUP(K1475,TONG_SL!$A:$D,3,0)</f>
        <v>Túi</v>
      </c>
      <c r="R1475" s="54">
        <v>7</v>
      </c>
      <c r="T1475" s="1">
        <f>VLOOKUP(VLOOKUP(G1475,Ma_KH!$A:$R,18,0)&amp;K1475,Gia_MB!$A:$F,6,0)</f>
        <v>68290.83</v>
      </c>
      <c r="U1475" s="14">
        <f t="shared" si="188"/>
        <v>478035.81</v>
      </c>
      <c r="W1475" s="64">
        <f t="shared" si="187"/>
        <v>0</v>
      </c>
      <c r="X1475" s="3" t="str">
        <f t="shared" si="189"/>
        <v>8</v>
      </c>
      <c r="Z1475" s="14">
        <f t="shared" si="190"/>
        <v>38242.864800000003</v>
      </c>
      <c r="AA1475" s="7">
        <f>VLOOKUP(G1475,Ma_KH!$A:$R,14,0)</f>
        <v>1</v>
      </c>
      <c r="AD1475" s="7" t="str">
        <f>IFERROR(VLOOKUP(J1475,'Chuyển Mã'!$B$3:$C$9,2,0),"")</f>
        <v>Hà Nội</v>
      </c>
      <c r="AE1475" s="7" t="str">
        <f t="shared" ref="AE1475:AE1538" si="191">IFERROR(L1475,"")</f>
        <v>Chân giò heo muối 300g</v>
      </c>
      <c r="AF1475" s="7">
        <f t="shared" ref="AF1475:AF1538" si="192">R1475</f>
        <v>7</v>
      </c>
    </row>
    <row r="1476" spans="1:32" x14ac:dyDescent="0.25">
      <c r="A1476" s="11">
        <v>45905</v>
      </c>
      <c r="B1476" s="25">
        <v>30350</v>
      </c>
      <c r="C1476" s="12" t="s">
        <v>7214</v>
      </c>
      <c r="D1476" s="16">
        <f t="shared" ref="D1476:D1539" si="193">IF(A1476="","",A1476)</f>
        <v>45905</v>
      </c>
      <c r="G1476" s="13" t="s">
        <v>7725</v>
      </c>
      <c r="I1476" s="13" t="s">
        <v>7725</v>
      </c>
      <c r="J1476" s="13" t="s">
        <v>1811</v>
      </c>
      <c r="K1476" s="13" t="s">
        <v>35</v>
      </c>
      <c r="L1476" s="25" t="str">
        <f>VLOOKUP($K1476,TONG_SL!$A:$D,2,0)</f>
        <v>Tai heo muối 200g</v>
      </c>
      <c r="N1476" s="25" t="str">
        <f t="shared" si="186"/>
        <v>K-C6</v>
      </c>
      <c r="Q1476" s="25" t="str">
        <f>VLOOKUP(K1476,TONG_SL!$A:$D,3,0)</f>
        <v>Túi</v>
      </c>
      <c r="R1476" s="54">
        <v>3</v>
      </c>
      <c r="T1476" s="1">
        <f>VLOOKUP(VLOOKUP(G1476,Ma_KH!$A:$R,18,0)&amp;K1476,Gia_MB!$A:$F,6,0)</f>
        <v>51703.350000000006</v>
      </c>
      <c r="U1476" s="14">
        <f t="shared" si="188"/>
        <v>155110.05000000002</v>
      </c>
      <c r="W1476" s="64">
        <f t="shared" si="187"/>
        <v>0</v>
      </c>
      <c r="X1476" s="3" t="str">
        <f t="shared" si="189"/>
        <v>8</v>
      </c>
      <c r="Z1476" s="14">
        <f t="shared" si="190"/>
        <v>12408.804000000002</v>
      </c>
      <c r="AA1476" s="7">
        <f>VLOOKUP(G1476,Ma_KH!$A:$R,14,0)</f>
        <v>1</v>
      </c>
      <c r="AD1476" s="7" t="str">
        <f>IFERROR(VLOOKUP(J1476,'Chuyển Mã'!$B$3:$C$9,2,0),"")</f>
        <v>Hà Nội</v>
      </c>
      <c r="AE1476" s="7" t="str">
        <f t="shared" si="191"/>
        <v>Tai heo muối 200g</v>
      </c>
      <c r="AF1476" s="7">
        <f t="shared" si="192"/>
        <v>3</v>
      </c>
    </row>
    <row r="1477" spans="1:32" x14ac:dyDescent="0.25">
      <c r="A1477" s="11">
        <v>45905</v>
      </c>
      <c r="B1477" s="25">
        <v>30350</v>
      </c>
      <c r="C1477" s="12" t="s">
        <v>7214</v>
      </c>
      <c r="D1477" s="16">
        <f t="shared" si="193"/>
        <v>45905</v>
      </c>
      <c r="G1477" s="13" t="s">
        <v>7725</v>
      </c>
      <c r="I1477" s="13" t="s">
        <v>7725</v>
      </c>
      <c r="J1477" s="13" t="s">
        <v>1811</v>
      </c>
      <c r="K1477" s="13" t="s">
        <v>32</v>
      </c>
      <c r="L1477" s="25" t="str">
        <f>VLOOKUP($K1477,TONG_SL!$A:$D,2,0)</f>
        <v>Giò Tai Lưỡi Xào 250</v>
      </c>
      <c r="N1477" s="25" t="str">
        <f t="shared" ref="N1477:N1540" si="194">IF($B1477&lt;&gt;"","K-C6","")</f>
        <v>K-C6</v>
      </c>
      <c r="Q1477" s="25" t="str">
        <f>VLOOKUP(K1477,TONG_SL!$A:$D,3,0)</f>
        <v>Túi</v>
      </c>
      <c r="R1477" s="54">
        <v>3</v>
      </c>
      <c r="T1477" s="1">
        <f>VLOOKUP(VLOOKUP(G1477,Ma_KH!$A:$R,18,0)&amp;K1477,Gia_MB!$A:$F,6,0)</f>
        <v>46670.19</v>
      </c>
      <c r="U1477" s="14">
        <f t="shared" si="188"/>
        <v>140010.57</v>
      </c>
      <c r="W1477" s="64">
        <f t="shared" ref="W1477:W1540" si="195">U1477*V1477</f>
        <v>0</v>
      </c>
      <c r="X1477" s="3" t="str">
        <f t="shared" si="189"/>
        <v>8</v>
      </c>
      <c r="Z1477" s="14">
        <f t="shared" si="190"/>
        <v>11200.845600000001</v>
      </c>
      <c r="AA1477" s="7">
        <f>VLOOKUP(G1477,Ma_KH!$A:$R,14,0)</f>
        <v>1</v>
      </c>
      <c r="AD1477" s="7" t="str">
        <f>IFERROR(VLOOKUP(J1477,'Chuyển Mã'!$B$3:$C$9,2,0),"")</f>
        <v>Hà Nội</v>
      </c>
      <c r="AE1477" s="7" t="str">
        <f t="shared" si="191"/>
        <v>Giò Tai Lưỡi Xào 250</v>
      </c>
      <c r="AF1477" s="7">
        <f t="shared" si="192"/>
        <v>3</v>
      </c>
    </row>
    <row r="1478" spans="1:32" x14ac:dyDescent="0.25">
      <c r="A1478" s="11">
        <v>45905</v>
      </c>
      <c r="B1478" s="25">
        <v>30350</v>
      </c>
      <c r="C1478" s="12" t="s">
        <v>7214</v>
      </c>
      <c r="D1478" s="16">
        <f t="shared" si="193"/>
        <v>45905</v>
      </c>
      <c r="G1478" s="13" t="s">
        <v>7725</v>
      </c>
      <c r="I1478" s="13" t="s">
        <v>7725</v>
      </c>
      <c r="J1478" s="13" t="s">
        <v>1811</v>
      </c>
      <c r="K1478" s="13" t="s">
        <v>51</v>
      </c>
      <c r="L1478" s="25" t="str">
        <f>VLOOKUP($K1478,TONG_SL!$A:$D,2,0)</f>
        <v>Mọc Nấm Hương 250g</v>
      </c>
      <c r="N1478" s="25" t="str">
        <f t="shared" si="194"/>
        <v>K-C6</v>
      </c>
      <c r="Q1478" s="25" t="str">
        <f>VLOOKUP(K1478,TONG_SL!$A:$D,3,0)</f>
        <v>Túi</v>
      </c>
      <c r="R1478" s="54">
        <v>3</v>
      </c>
      <c r="T1478" s="1">
        <f>VLOOKUP(VLOOKUP(G1478,Ma_KH!$A:$R,18,0)&amp;K1478,Gia_MB!$A:$F,6,0)</f>
        <v>46000</v>
      </c>
      <c r="U1478" s="14">
        <f t="shared" si="188"/>
        <v>138000</v>
      </c>
      <c r="W1478" s="64">
        <f t="shared" si="195"/>
        <v>0</v>
      </c>
      <c r="X1478" s="3" t="str">
        <f t="shared" si="189"/>
        <v>8</v>
      </c>
      <c r="Z1478" s="14">
        <f t="shared" si="190"/>
        <v>11040</v>
      </c>
      <c r="AA1478" s="7">
        <f>VLOOKUP(G1478,Ma_KH!$A:$R,14,0)</f>
        <v>1</v>
      </c>
      <c r="AD1478" s="7" t="str">
        <f>IFERROR(VLOOKUP(J1478,'Chuyển Mã'!$B$3:$C$9,2,0),"")</f>
        <v>Hà Nội</v>
      </c>
      <c r="AE1478" s="7" t="str">
        <f t="shared" si="191"/>
        <v>Mọc Nấm Hương 250g</v>
      </c>
      <c r="AF1478" s="7">
        <f t="shared" si="192"/>
        <v>3</v>
      </c>
    </row>
    <row r="1479" spans="1:32" x14ac:dyDescent="0.25">
      <c r="A1479" s="11">
        <v>45905</v>
      </c>
      <c r="B1479" s="25">
        <v>56479</v>
      </c>
      <c r="C1479" s="12" t="s">
        <v>7214</v>
      </c>
      <c r="D1479" s="16">
        <f t="shared" si="193"/>
        <v>45905</v>
      </c>
      <c r="G1479" s="13" t="s">
        <v>7507</v>
      </c>
      <c r="I1479" s="13" t="s">
        <v>1954</v>
      </c>
      <c r="J1479" s="13" t="s">
        <v>1815</v>
      </c>
      <c r="K1479" s="13" t="s">
        <v>27</v>
      </c>
      <c r="L1479" s="25" t="str">
        <f>VLOOKUP($K1479,TONG_SL!$A:$D,2,0)</f>
        <v>Chân giò heo muối 300g</v>
      </c>
      <c r="N1479" s="25" t="str">
        <f t="shared" si="194"/>
        <v>K-C6</v>
      </c>
      <c r="Q1479" s="25" t="str">
        <f>VLOOKUP(K1479,TONG_SL!$A:$D,3,0)</f>
        <v>Túi</v>
      </c>
      <c r="R1479" s="54">
        <v>6</v>
      </c>
      <c r="T1479" s="1">
        <f>VLOOKUP(VLOOKUP(G1479,Ma_KH!$A:$R,18,0)&amp;K1479,Gia_MB!$A:$F,6,0)</f>
        <v>69759</v>
      </c>
      <c r="U1479" s="14">
        <f t="shared" si="188"/>
        <v>418554</v>
      </c>
      <c r="W1479" s="64">
        <f t="shared" si="195"/>
        <v>0</v>
      </c>
      <c r="X1479" s="3" t="str">
        <f t="shared" si="189"/>
        <v>8</v>
      </c>
      <c r="Z1479" s="14">
        <f t="shared" si="190"/>
        <v>33484.32</v>
      </c>
      <c r="AA1479" s="7">
        <f>VLOOKUP(G1479,Ma_KH!$A:$R,14,0)</f>
        <v>60</v>
      </c>
      <c r="AD1479" s="7" t="str">
        <f>IFERROR(VLOOKUP(J1479,'Chuyển Mã'!$B$3:$C$9,2,0),"")</f>
        <v>Hà Nội</v>
      </c>
      <c r="AE1479" s="7" t="str">
        <f t="shared" si="191"/>
        <v>Chân giò heo muối 300g</v>
      </c>
      <c r="AF1479" s="7">
        <f t="shared" si="192"/>
        <v>6</v>
      </c>
    </row>
    <row r="1480" spans="1:32" x14ac:dyDescent="0.25">
      <c r="A1480" s="11">
        <v>45905</v>
      </c>
      <c r="B1480" s="25">
        <v>56479</v>
      </c>
      <c r="C1480" s="12" t="s">
        <v>7214</v>
      </c>
      <c r="D1480" s="16">
        <f t="shared" si="193"/>
        <v>45905</v>
      </c>
      <c r="G1480" s="13" t="s">
        <v>7507</v>
      </c>
      <c r="I1480" s="13" t="s">
        <v>1954</v>
      </c>
      <c r="J1480" s="13" t="s">
        <v>1815</v>
      </c>
      <c r="K1480" s="13" t="s">
        <v>547</v>
      </c>
      <c r="L1480" s="25" t="str">
        <f>VLOOKUP($K1480,TONG_SL!$A:$D,2,0)</f>
        <v>Chân giò heo muối 500g</v>
      </c>
      <c r="N1480" s="25" t="str">
        <f t="shared" si="194"/>
        <v>K-C6</v>
      </c>
      <c r="Q1480" s="25" t="str">
        <f>VLOOKUP(K1480,TONG_SL!$A:$D,3,0)</f>
        <v>Túi</v>
      </c>
      <c r="R1480" s="54">
        <v>5</v>
      </c>
      <c r="T1480" s="1">
        <f>VLOOKUP(VLOOKUP(G1480,Ma_KH!$A:$R,18,0)&amp;K1480,Gia_MB!$A:$F,6,0)</f>
        <v>113113</v>
      </c>
      <c r="U1480" s="14">
        <f t="shared" si="188"/>
        <v>565565</v>
      </c>
      <c r="W1480" s="64">
        <f t="shared" si="195"/>
        <v>0</v>
      </c>
      <c r="X1480" s="3" t="str">
        <f t="shared" si="189"/>
        <v>8</v>
      </c>
      <c r="Z1480" s="14">
        <f t="shared" si="190"/>
        <v>45245.200000000004</v>
      </c>
      <c r="AA1480" s="7">
        <f>VLOOKUP(G1480,Ma_KH!$A:$R,14,0)</f>
        <v>60</v>
      </c>
      <c r="AD1480" s="7" t="str">
        <f>IFERROR(VLOOKUP(J1480,'Chuyển Mã'!$B$3:$C$9,2,0),"")</f>
        <v>Hà Nội</v>
      </c>
      <c r="AE1480" s="7" t="str">
        <f t="shared" si="191"/>
        <v>Chân giò heo muối 500g</v>
      </c>
      <c r="AF1480" s="7">
        <f t="shared" si="192"/>
        <v>5</v>
      </c>
    </row>
    <row r="1481" spans="1:32" x14ac:dyDescent="0.25">
      <c r="A1481" s="11">
        <v>45905</v>
      </c>
      <c r="B1481" s="25">
        <v>56479</v>
      </c>
      <c r="C1481" s="12" t="s">
        <v>7214</v>
      </c>
      <c r="D1481" s="16">
        <f t="shared" si="193"/>
        <v>45905</v>
      </c>
      <c r="G1481" s="13" t="s">
        <v>7507</v>
      </c>
      <c r="I1481" s="13" t="s">
        <v>1954</v>
      </c>
      <c r="J1481" s="13" t="s">
        <v>1815</v>
      </c>
      <c r="K1481" s="13" t="s">
        <v>30</v>
      </c>
      <c r="L1481" s="25" t="str">
        <f>VLOOKUP($K1481,TONG_SL!$A:$D,2,0)</f>
        <v>Gà muối 500g</v>
      </c>
      <c r="N1481" s="25" t="str">
        <f t="shared" si="194"/>
        <v>K-C6</v>
      </c>
      <c r="Q1481" s="25" t="str">
        <f>VLOOKUP(K1481,TONG_SL!$A:$D,3,0)</f>
        <v>Túi</v>
      </c>
      <c r="R1481" s="54">
        <v>6</v>
      </c>
      <c r="T1481" s="1">
        <f>VLOOKUP(VLOOKUP(G1481,Ma_KH!$A:$R,18,0)&amp;K1481,Gia_MB!$A:$F,6,0)</f>
        <v>105505</v>
      </c>
      <c r="U1481" s="14">
        <f t="shared" si="188"/>
        <v>633030</v>
      </c>
      <c r="W1481" s="64">
        <f t="shared" si="195"/>
        <v>0</v>
      </c>
      <c r="X1481" s="3" t="str">
        <f t="shared" si="189"/>
        <v>8</v>
      </c>
      <c r="Z1481" s="14">
        <f t="shared" si="190"/>
        <v>50642.400000000001</v>
      </c>
      <c r="AA1481" s="7">
        <f>VLOOKUP(G1481,Ma_KH!$A:$R,14,0)</f>
        <v>60</v>
      </c>
      <c r="AD1481" s="7" t="str">
        <f>IFERROR(VLOOKUP(J1481,'Chuyển Mã'!$B$3:$C$9,2,0),"")</f>
        <v>Hà Nội</v>
      </c>
      <c r="AE1481" s="7" t="str">
        <f t="shared" si="191"/>
        <v>Gà muối 500g</v>
      </c>
      <c r="AF1481" s="7">
        <f t="shared" si="192"/>
        <v>6</v>
      </c>
    </row>
    <row r="1482" spans="1:32" x14ac:dyDescent="0.25">
      <c r="A1482" s="11">
        <v>45905</v>
      </c>
      <c r="B1482" s="25">
        <v>56479</v>
      </c>
      <c r="C1482" s="12" t="s">
        <v>7214</v>
      </c>
      <c r="D1482" s="16">
        <f t="shared" si="193"/>
        <v>45905</v>
      </c>
      <c r="G1482" s="13" t="s">
        <v>7507</v>
      </c>
      <c r="I1482" s="13" t="s">
        <v>1954</v>
      </c>
      <c r="J1482" s="13" t="s">
        <v>1815</v>
      </c>
      <c r="K1482" s="13" t="s">
        <v>55</v>
      </c>
      <c r="L1482" s="25" t="str">
        <f>VLOOKUP($K1482,TONG_SL!$A:$D,2,0)</f>
        <v>Gà xì dầu 500g</v>
      </c>
      <c r="N1482" s="25" t="str">
        <f t="shared" si="194"/>
        <v>K-C6</v>
      </c>
      <c r="Q1482" s="25" t="str">
        <f>VLOOKUP(K1482,TONG_SL!$A:$D,3,0)</f>
        <v>Túi</v>
      </c>
      <c r="R1482" s="54">
        <v>5</v>
      </c>
      <c r="T1482" s="1">
        <f>VLOOKUP(VLOOKUP(G1482,Ma_KH!$A:$R,18,0)&amp;K1482,Gia_MB!$A:$F,6,0)</f>
        <v>106026</v>
      </c>
      <c r="U1482" s="14">
        <f t="shared" si="188"/>
        <v>530130</v>
      </c>
      <c r="W1482" s="64">
        <f t="shared" si="195"/>
        <v>0</v>
      </c>
      <c r="X1482" s="3" t="str">
        <f t="shared" si="189"/>
        <v>8</v>
      </c>
      <c r="Z1482" s="14">
        <f t="shared" si="190"/>
        <v>42410.400000000001</v>
      </c>
      <c r="AA1482" s="7">
        <f>VLOOKUP(G1482,Ma_KH!$A:$R,14,0)</f>
        <v>60</v>
      </c>
      <c r="AD1482" s="7" t="str">
        <f>IFERROR(VLOOKUP(J1482,'Chuyển Mã'!$B$3:$C$9,2,0),"")</f>
        <v>Hà Nội</v>
      </c>
      <c r="AE1482" s="7" t="str">
        <f t="shared" si="191"/>
        <v>Gà xì dầu 500g</v>
      </c>
      <c r="AF1482" s="7">
        <f t="shared" si="192"/>
        <v>5</v>
      </c>
    </row>
    <row r="1483" spans="1:32" x14ac:dyDescent="0.25">
      <c r="A1483" s="11">
        <v>45905</v>
      </c>
      <c r="B1483" s="25">
        <v>56440</v>
      </c>
      <c r="C1483" s="12" t="s">
        <v>7214</v>
      </c>
      <c r="D1483" s="16">
        <f t="shared" si="193"/>
        <v>45905</v>
      </c>
      <c r="G1483" s="13" t="s">
        <v>7507</v>
      </c>
      <c r="I1483" s="13" t="s">
        <v>1983</v>
      </c>
      <c r="J1483" s="13" t="s">
        <v>1815</v>
      </c>
      <c r="K1483" s="13" t="s">
        <v>27</v>
      </c>
      <c r="L1483" s="25" t="str">
        <f>VLOOKUP($K1483,TONG_SL!$A:$D,2,0)</f>
        <v>Chân giò heo muối 300g</v>
      </c>
      <c r="N1483" s="25" t="str">
        <f t="shared" si="194"/>
        <v>K-C6</v>
      </c>
      <c r="Q1483" s="25" t="str">
        <f>VLOOKUP(K1483,TONG_SL!$A:$D,3,0)</f>
        <v>Túi</v>
      </c>
      <c r="R1483" s="54">
        <v>20</v>
      </c>
      <c r="T1483" s="1">
        <f>VLOOKUP(VLOOKUP(G1483,Ma_KH!$A:$R,18,0)&amp;K1483,Gia_MB!$A:$F,6,0)</f>
        <v>69759</v>
      </c>
      <c r="U1483" s="14">
        <f t="shared" si="188"/>
        <v>1395180</v>
      </c>
      <c r="W1483" s="64">
        <f t="shared" si="195"/>
        <v>0</v>
      </c>
      <c r="X1483" s="3" t="str">
        <f t="shared" si="189"/>
        <v>8</v>
      </c>
      <c r="Z1483" s="14">
        <f t="shared" si="190"/>
        <v>111614.40000000001</v>
      </c>
      <c r="AA1483" s="7">
        <f>VLOOKUP(G1483,Ma_KH!$A:$R,14,0)</f>
        <v>60</v>
      </c>
      <c r="AD1483" s="7" t="str">
        <f>IFERROR(VLOOKUP(J1483,'Chuyển Mã'!$B$3:$C$9,2,0),"")</f>
        <v>Hà Nội</v>
      </c>
      <c r="AE1483" s="7" t="str">
        <f t="shared" si="191"/>
        <v>Chân giò heo muối 300g</v>
      </c>
      <c r="AF1483" s="7">
        <f t="shared" si="192"/>
        <v>20</v>
      </c>
    </row>
    <row r="1484" spans="1:32" x14ac:dyDescent="0.25">
      <c r="A1484" s="11">
        <v>45905</v>
      </c>
      <c r="B1484" s="25">
        <v>56440</v>
      </c>
      <c r="C1484" s="12" t="s">
        <v>7214</v>
      </c>
      <c r="D1484" s="16">
        <f t="shared" si="193"/>
        <v>45905</v>
      </c>
      <c r="G1484" s="13" t="s">
        <v>7507</v>
      </c>
      <c r="I1484" s="13" t="s">
        <v>1983</v>
      </c>
      <c r="J1484" s="13" t="s">
        <v>1815</v>
      </c>
      <c r="K1484" s="13" t="s">
        <v>30</v>
      </c>
      <c r="L1484" s="25" t="str">
        <f>VLOOKUP($K1484,TONG_SL!$A:$D,2,0)</f>
        <v>Gà muối 500g</v>
      </c>
      <c r="N1484" s="25" t="str">
        <f t="shared" si="194"/>
        <v>K-C6</v>
      </c>
      <c r="Q1484" s="25" t="str">
        <f>VLOOKUP(K1484,TONG_SL!$A:$D,3,0)</f>
        <v>Túi</v>
      </c>
      <c r="R1484" s="54">
        <v>10</v>
      </c>
      <c r="T1484" s="1">
        <f>VLOOKUP(VLOOKUP(G1484,Ma_KH!$A:$R,18,0)&amp;K1484,Gia_MB!$A:$F,6,0)</f>
        <v>105505</v>
      </c>
      <c r="U1484" s="14">
        <f t="shared" si="188"/>
        <v>1055050</v>
      </c>
      <c r="W1484" s="64">
        <f t="shared" si="195"/>
        <v>0</v>
      </c>
      <c r="X1484" s="3" t="str">
        <f t="shared" si="189"/>
        <v>8</v>
      </c>
      <c r="Z1484" s="14">
        <f t="shared" si="190"/>
        <v>84404</v>
      </c>
      <c r="AA1484" s="7">
        <f>VLOOKUP(G1484,Ma_KH!$A:$R,14,0)</f>
        <v>60</v>
      </c>
      <c r="AD1484" s="7" t="str">
        <f>IFERROR(VLOOKUP(J1484,'Chuyển Mã'!$B$3:$C$9,2,0),"")</f>
        <v>Hà Nội</v>
      </c>
      <c r="AE1484" s="7" t="str">
        <f t="shared" si="191"/>
        <v>Gà muối 500g</v>
      </c>
      <c r="AF1484" s="7">
        <f t="shared" si="192"/>
        <v>10</v>
      </c>
    </row>
    <row r="1485" spans="1:32" x14ac:dyDescent="0.25">
      <c r="A1485" s="11">
        <v>45905</v>
      </c>
      <c r="B1485" s="25">
        <v>56590</v>
      </c>
      <c r="C1485" s="12" t="s">
        <v>7214</v>
      </c>
      <c r="D1485" s="16">
        <f t="shared" si="193"/>
        <v>45905</v>
      </c>
      <c r="G1485" s="13" t="s">
        <v>7507</v>
      </c>
      <c r="I1485" s="13" t="s">
        <v>2153</v>
      </c>
      <c r="J1485" s="13" t="s">
        <v>1815</v>
      </c>
      <c r="K1485" s="13" t="s">
        <v>27</v>
      </c>
      <c r="L1485" s="25" t="str">
        <f>VLOOKUP($K1485,TONG_SL!$A:$D,2,0)</f>
        <v>Chân giò heo muối 300g</v>
      </c>
      <c r="N1485" s="25" t="str">
        <f t="shared" si="194"/>
        <v>K-C6</v>
      </c>
      <c r="Q1485" s="25" t="str">
        <f>VLOOKUP(K1485,TONG_SL!$A:$D,3,0)</f>
        <v>Túi</v>
      </c>
      <c r="R1485" s="54">
        <v>15</v>
      </c>
      <c r="T1485" s="1">
        <f>VLOOKUP(VLOOKUP(G1485,Ma_KH!$A:$R,18,0)&amp;K1485,Gia_MB!$A:$F,6,0)</f>
        <v>69759</v>
      </c>
      <c r="U1485" s="14">
        <f t="shared" si="188"/>
        <v>1046385</v>
      </c>
      <c r="W1485" s="64">
        <f t="shared" si="195"/>
        <v>0</v>
      </c>
      <c r="X1485" s="3" t="str">
        <f t="shared" si="189"/>
        <v>8</v>
      </c>
      <c r="Z1485" s="14">
        <f t="shared" si="190"/>
        <v>83710.8</v>
      </c>
      <c r="AA1485" s="7">
        <f>VLOOKUP(G1485,Ma_KH!$A:$R,14,0)</f>
        <v>60</v>
      </c>
      <c r="AD1485" s="7" t="str">
        <f>IFERROR(VLOOKUP(J1485,'Chuyển Mã'!$B$3:$C$9,2,0),"")</f>
        <v>Hà Nội</v>
      </c>
      <c r="AE1485" s="7" t="str">
        <f t="shared" si="191"/>
        <v>Chân giò heo muối 300g</v>
      </c>
      <c r="AF1485" s="7">
        <f t="shared" si="192"/>
        <v>15</v>
      </c>
    </row>
    <row r="1486" spans="1:32" x14ac:dyDescent="0.25">
      <c r="A1486" s="11">
        <v>45905</v>
      </c>
      <c r="B1486" s="25">
        <v>56590</v>
      </c>
      <c r="C1486" s="12" t="s">
        <v>7214</v>
      </c>
      <c r="D1486" s="16">
        <f t="shared" si="193"/>
        <v>45905</v>
      </c>
      <c r="G1486" s="13" t="s">
        <v>7507</v>
      </c>
      <c r="I1486" s="13" t="s">
        <v>2153</v>
      </c>
      <c r="J1486" s="13" t="s">
        <v>1815</v>
      </c>
      <c r="K1486" s="13" t="s">
        <v>30</v>
      </c>
      <c r="L1486" s="25" t="str">
        <f>VLOOKUP($K1486,TONG_SL!$A:$D,2,0)</f>
        <v>Gà muối 500g</v>
      </c>
      <c r="N1486" s="25" t="str">
        <f t="shared" si="194"/>
        <v>K-C6</v>
      </c>
      <c r="Q1486" s="25" t="str">
        <f>VLOOKUP(K1486,TONG_SL!$A:$D,3,0)</f>
        <v>Túi</v>
      </c>
      <c r="R1486" s="54">
        <v>10</v>
      </c>
      <c r="T1486" s="1">
        <f>VLOOKUP(VLOOKUP(G1486,Ma_KH!$A:$R,18,0)&amp;K1486,Gia_MB!$A:$F,6,0)</f>
        <v>105505</v>
      </c>
      <c r="U1486" s="14">
        <f t="shared" ref="U1486:U1549" si="196">T1486*R1486</f>
        <v>1055050</v>
      </c>
      <c r="W1486" s="64">
        <f t="shared" si="195"/>
        <v>0</v>
      </c>
      <c r="X1486" s="3" t="str">
        <f t="shared" ref="X1486:X1549" si="197">IF(B1486&lt;&gt;"","8","0")</f>
        <v>8</v>
      </c>
      <c r="Z1486" s="14">
        <f t="shared" ref="Z1486:Z1549" si="198">U1486*X1486%</f>
        <v>84404</v>
      </c>
      <c r="AA1486" s="7">
        <f>VLOOKUP(G1486,Ma_KH!$A:$R,14,0)</f>
        <v>60</v>
      </c>
      <c r="AD1486" s="7" t="str">
        <f>IFERROR(VLOOKUP(J1486,'Chuyển Mã'!$B$3:$C$9,2,0),"")</f>
        <v>Hà Nội</v>
      </c>
      <c r="AE1486" s="7" t="str">
        <f t="shared" si="191"/>
        <v>Gà muối 500g</v>
      </c>
      <c r="AF1486" s="7">
        <f t="shared" si="192"/>
        <v>10</v>
      </c>
    </row>
    <row r="1487" spans="1:32" x14ac:dyDescent="0.25">
      <c r="A1487" s="11">
        <v>45905</v>
      </c>
      <c r="B1487" s="25">
        <v>47158</v>
      </c>
      <c r="C1487" s="12" t="s">
        <v>7214</v>
      </c>
      <c r="D1487" s="16">
        <f t="shared" si="193"/>
        <v>45905</v>
      </c>
      <c r="G1487" s="13" t="s">
        <v>7607</v>
      </c>
      <c r="I1487" s="13" t="s">
        <v>7726</v>
      </c>
      <c r="J1487" s="13" t="s">
        <v>1815</v>
      </c>
      <c r="K1487" s="13" t="s">
        <v>556</v>
      </c>
      <c r="L1487" s="25" t="str">
        <f>VLOOKUP($K1487,TONG_SL!$A:$D,2,0)</f>
        <v>Chân giò heo muối 100g</v>
      </c>
      <c r="N1487" s="25" t="str">
        <f t="shared" si="194"/>
        <v>K-C6</v>
      </c>
      <c r="Q1487" s="25" t="str">
        <f>VLOOKUP(K1487,TONG_SL!$A:$D,3,0)</f>
        <v>Gói</v>
      </c>
      <c r="R1487" s="54">
        <v>10</v>
      </c>
      <c r="T1487" s="1">
        <f>VLOOKUP(VLOOKUP(G1487,Ma_KH!$A:$R,18,0)&amp;K1487,Gia_MB!$A:$F,6,0)</f>
        <v>23076</v>
      </c>
      <c r="U1487" s="14">
        <f t="shared" si="196"/>
        <v>230760</v>
      </c>
      <c r="W1487" s="64">
        <f t="shared" si="195"/>
        <v>0</v>
      </c>
      <c r="X1487" s="3" t="str">
        <f t="shared" si="197"/>
        <v>8</v>
      </c>
      <c r="Z1487" s="14">
        <f t="shared" si="198"/>
        <v>18460.8</v>
      </c>
      <c r="AA1487" s="7">
        <f>VLOOKUP(G1487,Ma_KH!$A:$R,14,0)</f>
        <v>67</v>
      </c>
      <c r="AD1487" s="7" t="str">
        <f>IFERROR(VLOOKUP(J1487,'Chuyển Mã'!$B$3:$C$9,2,0),"")</f>
        <v>Hà Nội</v>
      </c>
      <c r="AE1487" s="7" t="str">
        <f t="shared" si="191"/>
        <v>Chân giò heo muối 100g</v>
      </c>
      <c r="AF1487" s="7">
        <f t="shared" si="192"/>
        <v>10</v>
      </c>
    </row>
    <row r="1488" spans="1:32" x14ac:dyDescent="0.25">
      <c r="A1488" s="11">
        <v>45905</v>
      </c>
      <c r="B1488" s="25">
        <v>47155</v>
      </c>
      <c r="C1488" s="12" t="s">
        <v>7214</v>
      </c>
      <c r="D1488" s="16">
        <f t="shared" si="193"/>
        <v>45905</v>
      </c>
      <c r="G1488" s="13" t="s">
        <v>7607</v>
      </c>
      <c r="I1488" s="13" t="s">
        <v>7727</v>
      </c>
      <c r="J1488" s="13" t="s">
        <v>1815</v>
      </c>
      <c r="K1488" s="13" t="s">
        <v>556</v>
      </c>
      <c r="L1488" s="25" t="str">
        <f>VLOOKUP($K1488,TONG_SL!$A:$D,2,0)</f>
        <v>Chân giò heo muối 100g</v>
      </c>
      <c r="N1488" s="25" t="str">
        <f t="shared" si="194"/>
        <v>K-C6</v>
      </c>
      <c r="Q1488" s="25" t="str">
        <f>VLOOKUP(K1488,TONG_SL!$A:$D,3,0)</f>
        <v>Gói</v>
      </c>
      <c r="R1488" s="54">
        <v>10</v>
      </c>
      <c r="T1488" s="1">
        <f>VLOOKUP(VLOOKUP(G1488,Ma_KH!$A:$R,18,0)&amp;K1488,Gia_MB!$A:$F,6,0)</f>
        <v>23076</v>
      </c>
      <c r="U1488" s="14">
        <f t="shared" si="196"/>
        <v>230760</v>
      </c>
      <c r="W1488" s="64">
        <f t="shared" si="195"/>
        <v>0</v>
      </c>
      <c r="X1488" s="3" t="str">
        <f t="shared" si="197"/>
        <v>8</v>
      </c>
      <c r="Z1488" s="14">
        <f t="shared" si="198"/>
        <v>18460.8</v>
      </c>
      <c r="AA1488" s="7">
        <f>VLOOKUP(G1488,Ma_KH!$A:$R,14,0)</f>
        <v>67</v>
      </c>
      <c r="AD1488" s="7" t="str">
        <f>IFERROR(VLOOKUP(J1488,'Chuyển Mã'!$B$3:$C$9,2,0),"")</f>
        <v>Hà Nội</v>
      </c>
      <c r="AE1488" s="7" t="str">
        <f t="shared" si="191"/>
        <v>Chân giò heo muối 100g</v>
      </c>
      <c r="AF1488" s="7">
        <f t="shared" si="192"/>
        <v>10</v>
      </c>
    </row>
    <row r="1489" spans="1:32" x14ac:dyDescent="0.25">
      <c r="A1489" s="11">
        <v>45905</v>
      </c>
      <c r="B1489" s="25">
        <v>47154</v>
      </c>
      <c r="C1489" s="12" t="s">
        <v>7214</v>
      </c>
      <c r="D1489" s="16">
        <f t="shared" si="193"/>
        <v>45905</v>
      </c>
      <c r="G1489" s="13" t="s">
        <v>7607</v>
      </c>
      <c r="I1489" s="13" t="s">
        <v>7728</v>
      </c>
      <c r="J1489" s="13" t="s">
        <v>1815</v>
      </c>
      <c r="K1489" s="13" t="s">
        <v>556</v>
      </c>
      <c r="L1489" s="25" t="str">
        <f>VLOOKUP($K1489,TONG_SL!$A:$D,2,0)</f>
        <v>Chân giò heo muối 100g</v>
      </c>
      <c r="N1489" s="25" t="str">
        <f t="shared" si="194"/>
        <v>K-C6</v>
      </c>
      <c r="Q1489" s="25" t="str">
        <f>VLOOKUP(K1489,TONG_SL!$A:$D,3,0)</f>
        <v>Gói</v>
      </c>
      <c r="R1489" s="54">
        <v>10</v>
      </c>
      <c r="T1489" s="1">
        <f>VLOOKUP(VLOOKUP(G1489,Ma_KH!$A:$R,18,0)&amp;K1489,Gia_MB!$A:$F,6,0)</f>
        <v>23076</v>
      </c>
      <c r="U1489" s="14">
        <f t="shared" si="196"/>
        <v>230760</v>
      </c>
      <c r="W1489" s="64">
        <f t="shared" si="195"/>
        <v>0</v>
      </c>
      <c r="X1489" s="3" t="str">
        <f t="shared" si="197"/>
        <v>8</v>
      </c>
      <c r="Z1489" s="14">
        <f t="shared" si="198"/>
        <v>18460.8</v>
      </c>
      <c r="AA1489" s="7">
        <f>VLOOKUP(G1489,Ma_KH!$A:$R,14,0)</f>
        <v>67</v>
      </c>
      <c r="AD1489" s="7" t="str">
        <f>IFERROR(VLOOKUP(J1489,'Chuyển Mã'!$B$3:$C$9,2,0),"")</f>
        <v>Hà Nội</v>
      </c>
      <c r="AE1489" s="7" t="str">
        <f t="shared" si="191"/>
        <v>Chân giò heo muối 100g</v>
      </c>
      <c r="AF1489" s="7">
        <f t="shared" si="192"/>
        <v>10</v>
      </c>
    </row>
    <row r="1490" spans="1:32" x14ac:dyDescent="0.25">
      <c r="A1490" s="11">
        <v>45905</v>
      </c>
      <c r="B1490" s="25">
        <v>56588</v>
      </c>
      <c r="C1490" s="12" t="s">
        <v>7214</v>
      </c>
      <c r="D1490" s="16">
        <f t="shared" si="193"/>
        <v>45905</v>
      </c>
      <c r="G1490" s="13" t="s">
        <v>7507</v>
      </c>
      <c r="I1490" s="13" t="s">
        <v>2044</v>
      </c>
      <c r="J1490" s="13" t="s">
        <v>1815</v>
      </c>
      <c r="K1490" s="13" t="s">
        <v>55</v>
      </c>
      <c r="L1490" s="25" t="str">
        <f>VLOOKUP($K1490,TONG_SL!$A:$D,2,0)</f>
        <v>Gà xì dầu 500g</v>
      </c>
      <c r="N1490" s="25" t="str">
        <f t="shared" si="194"/>
        <v>K-C6</v>
      </c>
      <c r="Q1490" s="25" t="str">
        <f>VLOOKUP(K1490,TONG_SL!$A:$D,3,0)</f>
        <v>Túi</v>
      </c>
      <c r="R1490" s="54">
        <v>3</v>
      </c>
      <c r="T1490" s="1">
        <f>VLOOKUP(VLOOKUP(G1490,Ma_KH!$A:$R,18,0)&amp;K1490,Gia_MB!$A:$F,6,0)</f>
        <v>106026</v>
      </c>
      <c r="U1490" s="14">
        <f t="shared" si="196"/>
        <v>318078</v>
      </c>
      <c r="W1490" s="64">
        <f t="shared" si="195"/>
        <v>0</v>
      </c>
      <c r="X1490" s="3" t="str">
        <f t="shared" si="197"/>
        <v>8</v>
      </c>
      <c r="Z1490" s="14">
        <f t="shared" si="198"/>
        <v>25446.240000000002</v>
      </c>
      <c r="AA1490" s="7">
        <f>VLOOKUP(G1490,Ma_KH!$A:$R,14,0)</f>
        <v>60</v>
      </c>
      <c r="AD1490" s="7" t="str">
        <f>IFERROR(VLOOKUP(J1490,'Chuyển Mã'!$B$3:$C$9,2,0),"")</f>
        <v>Hà Nội</v>
      </c>
      <c r="AE1490" s="7" t="str">
        <f t="shared" si="191"/>
        <v>Gà xì dầu 500g</v>
      </c>
      <c r="AF1490" s="7">
        <f t="shared" si="192"/>
        <v>3</v>
      </c>
    </row>
    <row r="1491" spans="1:32" x14ac:dyDescent="0.25">
      <c r="A1491" s="11">
        <v>45905</v>
      </c>
      <c r="B1491" s="25">
        <v>56588</v>
      </c>
      <c r="C1491" s="12" t="s">
        <v>7214</v>
      </c>
      <c r="D1491" s="16">
        <f t="shared" si="193"/>
        <v>45905</v>
      </c>
      <c r="G1491" s="13" t="s">
        <v>7507</v>
      </c>
      <c r="I1491" s="13" t="s">
        <v>2044</v>
      </c>
      <c r="J1491" s="13" t="s">
        <v>1815</v>
      </c>
      <c r="K1491" s="13" t="s">
        <v>30</v>
      </c>
      <c r="L1491" s="25" t="str">
        <f>VLOOKUP($K1491,TONG_SL!$A:$D,2,0)</f>
        <v>Gà muối 500g</v>
      </c>
      <c r="N1491" s="25" t="str">
        <f t="shared" si="194"/>
        <v>K-C6</v>
      </c>
      <c r="Q1491" s="25" t="str">
        <f>VLOOKUP(K1491,TONG_SL!$A:$D,3,0)</f>
        <v>Túi</v>
      </c>
      <c r="R1491" s="54">
        <v>3</v>
      </c>
      <c r="T1491" s="1">
        <f>VLOOKUP(VLOOKUP(G1491,Ma_KH!$A:$R,18,0)&amp;K1491,Gia_MB!$A:$F,6,0)</f>
        <v>105505</v>
      </c>
      <c r="U1491" s="14">
        <f t="shared" si="196"/>
        <v>316515</v>
      </c>
      <c r="W1491" s="64">
        <f t="shared" si="195"/>
        <v>0</v>
      </c>
      <c r="X1491" s="3" t="str">
        <f t="shared" si="197"/>
        <v>8</v>
      </c>
      <c r="Z1491" s="14">
        <f t="shared" si="198"/>
        <v>25321.200000000001</v>
      </c>
      <c r="AA1491" s="7">
        <f>VLOOKUP(G1491,Ma_KH!$A:$R,14,0)</f>
        <v>60</v>
      </c>
      <c r="AD1491" s="7" t="str">
        <f>IFERROR(VLOOKUP(J1491,'Chuyển Mã'!$B$3:$C$9,2,0),"")</f>
        <v>Hà Nội</v>
      </c>
      <c r="AE1491" s="7" t="str">
        <f t="shared" si="191"/>
        <v>Gà muối 500g</v>
      </c>
      <c r="AF1491" s="7">
        <f t="shared" si="192"/>
        <v>3</v>
      </c>
    </row>
    <row r="1492" spans="1:32" x14ac:dyDescent="0.25">
      <c r="A1492" s="11">
        <v>45905</v>
      </c>
      <c r="B1492" s="25">
        <v>30456</v>
      </c>
      <c r="C1492" s="12" t="s">
        <v>7214</v>
      </c>
      <c r="D1492" s="16">
        <f t="shared" si="193"/>
        <v>45905</v>
      </c>
      <c r="G1492" s="13" t="s">
        <v>7683</v>
      </c>
      <c r="I1492" s="13" t="s">
        <v>7729</v>
      </c>
      <c r="J1492" s="13" t="s">
        <v>1815</v>
      </c>
      <c r="K1492" s="13" t="s">
        <v>558</v>
      </c>
      <c r="L1492" s="25" t="str">
        <f>VLOOKUP($K1492,TONG_SL!$A:$D,2,0)</f>
        <v>Gà muối hun khói 300g</v>
      </c>
      <c r="N1492" s="25" t="str">
        <f t="shared" si="194"/>
        <v>K-C6</v>
      </c>
      <c r="Q1492" s="25" t="str">
        <f>VLOOKUP(K1492,TONG_SL!$A:$D,3,0)</f>
        <v>Túi</v>
      </c>
      <c r="R1492" s="54">
        <v>3</v>
      </c>
      <c r="T1492" s="1">
        <f>VLOOKUP(VLOOKUP(G1492,Ma_KH!$A:$R,18,0)&amp;K1492,Gia_MB!$A:$F,6,0)</f>
        <v>66500</v>
      </c>
      <c r="U1492" s="14">
        <f t="shared" si="196"/>
        <v>199500</v>
      </c>
      <c r="W1492" s="64">
        <f t="shared" si="195"/>
        <v>0</v>
      </c>
      <c r="X1492" s="3" t="str">
        <f t="shared" si="197"/>
        <v>8</v>
      </c>
      <c r="Z1492" s="14">
        <f t="shared" si="198"/>
        <v>15960</v>
      </c>
      <c r="AA1492" s="7">
        <f>VLOOKUP(G1492,Ma_KH!$A:$R,14,0)</f>
        <v>50</v>
      </c>
      <c r="AD1492" s="7" t="str">
        <f>IFERROR(VLOOKUP(J1492,'Chuyển Mã'!$B$3:$C$9,2,0),"")</f>
        <v>Hà Nội</v>
      </c>
      <c r="AE1492" s="7" t="str">
        <f t="shared" si="191"/>
        <v>Gà muối hun khói 300g</v>
      </c>
      <c r="AF1492" s="7">
        <f t="shared" si="192"/>
        <v>3</v>
      </c>
    </row>
    <row r="1493" spans="1:32" x14ac:dyDescent="0.25">
      <c r="A1493" s="11">
        <v>45905</v>
      </c>
      <c r="B1493" s="25">
        <v>30456</v>
      </c>
      <c r="C1493" s="12" t="s">
        <v>7214</v>
      </c>
      <c r="D1493" s="16">
        <f t="shared" si="193"/>
        <v>45905</v>
      </c>
      <c r="G1493" s="13" t="s">
        <v>7683</v>
      </c>
      <c r="I1493" s="13" t="s">
        <v>7729</v>
      </c>
      <c r="J1493" s="13" t="s">
        <v>1815</v>
      </c>
      <c r="K1493" s="13" t="s">
        <v>556</v>
      </c>
      <c r="L1493" s="25" t="str">
        <f>VLOOKUP($K1493,TONG_SL!$A:$D,2,0)</f>
        <v>Chân giò heo muối 100g</v>
      </c>
      <c r="N1493" s="25" t="str">
        <f t="shared" si="194"/>
        <v>K-C6</v>
      </c>
      <c r="Q1493" s="25" t="str">
        <f>VLOOKUP(K1493,TONG_SL!$A:$D,3,0)</f>
        <v>Gói</v>
      </c>
      <c r="R1493" s="54">
        <v>10</v>
      </c>
      <c r="T1493" s="1">
        <f>VLOOKUP(VLOOKUP(G1493,Ma_KH!$A:$R,18,0)&amp;K1493,Gia_MB!$A:$F,6,0)</f>
        <v>24549</v>
      </c>
      <c r="U1493" s="14">
        <f t="shared" si="196"/>
        <v>245490</v>
      </c>
      <c r="W1493" s="64">
        <f t="shared" si="195"/>
        <v>0</v>
      </c>
      <c r="X1493" s="3" t="str">
        <f t="shared" si="197"/>
        <v>8</v>
      </c>
      <c r="Z1493" s="14">
        <f t="shared" si="198"/>
        <v>19639.2</v>
      </c>
      <c r="AA1493" s="7">
        <f>VLOOKUP(G1493,Ma_KH!$A:$R,14,0)</f>
        <v>50</v>
      </c>
      <c r="AD1493" s="7" t="str">
        <f>IFERROR(VLOOKUP(J1493,'Chuyển Mã'!$B$3:$C$9,2,0),"")</f>
        <v>Hà Nội</v>
      </c>
      <c r="AE1493" s="7" t="str">
        <f t="shared" si="191"/>
        <v>Chân giò heo muối 100g</v>
      </c>
      <c r="AF1493" s="7">
        <f t="shared" si="192"/>
        <v>10</v>
      </c>
    </row>
    <row r="1494" spans="1:32" x14ac:dyDescent="0.25">
      <c r="A1494" s="11">
        <v>45905</v>
      </c>
      <c r="B1494" s="25">
        <v>30456</v>
      </c>
      <c r="C1494" s="12" t="s">
        <v>7214</v>
      </c>
      <c r="D1494" s="16">
        <f t="shared" si="193"/>
        <v>45905</v>
      </c>
      <c r="G1494" s="13" t="s">
        <v>7683</v>
      </c>
      <c r="I1494" s="13" t="s">
        <v>7729</v>
      </c>
      <c r="J1494" s="13" t="s">
        <v>1815</v>
      </c>
      <c r="K1494" s="13" t="s">
        <v>27</v>
      </c>
      <c r="L1494" s="25" t="str">
        <f>VLOOKUP($K1494,TONG_SL!$A:$D,2,0)</f>
        <v>Chân giò heo muối 300g</v>
      </c>
      <c r="N1494" s="25" t="str">
        <f t="shared" si="194"/>
        <v>K-C6</v>
      </c>
      <c r="Q1494" s="25" t="str">
        <f>VLOOKUP(K1494,TONG_SL!$A:$D,3,0)</f>
        <v>Túi</v>
      </c>
      <c r="R1494" s="54">
        <v>3</v>
      </c>
      <c r="T1494" s="1">
        <f>VLOOKUP(VLOOKUP(G1494,Ma_KH!$A:$R,18,0)&amp;K1494,Gia_MB!$A:$F,6,0)</f>
        <v>73431</v>
      </c>
      <c r="U1494" s="14">
        <f t="shared" si="196"/>
        <v>220293</v>
      </c>
      <c r="W1494" s="64">
        <f t="shared" si="195"/>
        <v>0</v>
      </c>
      <c r="X1494" s="3" t="str">
        <f t="shared" si="197"/>
        <v>8</v>
      </c>
      <c r="Z1494" s="14">
        <f t="shared" si="198"/>
        <v>17623.439999999999</v>
      </c>
      <c r="AA1494" s="7">
        <f>VLOOKUP(G1494,Ma_KH!$A:$R,14,0)</f>
        <v>50</v>
      </c>
      <c r="AD1494" s="7" t="str">
        <f>IFERROR(VLOOKUP(J1494,'Chuyển Mã'!$B$3:$C$9,2,0),"")</f>
        <v>Hà Nội</v>
      </c>
      <c r="AE1494" s="7" t="str">
        <f t="shared" si="191"/>
        <v>Chân giò heo muối 300g</v>
      </c>
      <c r="AF1494" s="7">
        <f t="shared" si="192"/>
        <v>3</v>
      </c>
    </row>
    <row r="1495" spans="1:32" x14ac:dyDescent="0.25">
      <c r="A1495" s="11">
        <v>45905</v>
      </c>
      <c r="B1495" s="25">
        <v>30456</v>
      </c>
      <c r="C1495" s="12" t="s">
        <v>7214</v>
      </c>
      <c r="D1495" s="16">
        <f t="shared" si="193"/>
        <v>45905</v>
      </c>
      <c r="G1495" s="13" t="s">
        <v>7683</v>
      </c>
      <c r="I1495" s="13" t="s">
        <v>7729</v>
      </c>
      <c r="J1495" s="13" t="s">
        <v>1815</v>
      </c>
      <c r="K1495" s="13" t="s">
        <v>32</v>
      </c>
      <c r="L1495" s="25" t="str">
        <f>VLOOKUP($K1495,TONG_SL!$A:$D,2,0)</f>
        <v>Giò Tai Lưỡi Xào 250</v>
      </c>
      <c r="N1495" s="25" t="str">
        <f t="shared" si="194"/>
        <v>K-C6</v>
      </c>
      <c r="Q1495" s="25" t="str">
        <f>VLOOKUP(K1495,TONG_SL!$A:$D,3,0)</f>
        <v>Túi</v>
      </c>
      <c r="R1495" s="54">
        <v>1</v>
      </c>
      <c r="T1495" s="1">
        <f>VLOOKUP(VLOOKUP(G1495,Ma_KH!$A:$R,18,0)&amp;K1495,Gia_MB!$A:$F,6,0)</f>
        <v>50183</v>
      </c>
      <c r="U1495" s="14">
        <f t="shared" si="196"/>
        <v>50183</v>
      </c>
      <c r="W1495" s="64">
        <f t="shared" si="195"/>
        <v>0</v>
      </c>
      <c r="X1495" s="3" t="str">
        <f t="shared" si="197"/>
        <v>8</v>
      </c>
      <c r="Z1495" s="14">
        <f t="shared" si="198"/>
        <v>4014.64</v>
      </c>
      <c r="AA1495" s="7">
        <f>VLOOKUP(G1495,Ma_KH!$A:$R,14,0)</f>
        <v>50</v>
      </c>
      <c r="AD1495" s="7" t="str">
        <f>IFERROR(VLOOKUP(J1495,'Chuyển Mã'!$B$3:$C$9,2,0),"")</f>
        <v>Hà Nội</v>
      </c>
      <c r="AE1495" s="7" t="str">
        <f t="shared" si="191"/>
        <v>Giò Tai Lưỡi Xào 250</v>
      </c>
      <c r="AF1495" s="7">
        <f t="shared" si="192"/>
        <v>1</v>
      </c>
    </row>
    <row r="1496" spans="1:32" x14ac:dyDescent="0.25">
      <c r="A1496" s="11">
        <v>45905</v>
      </c>
      <c r="B1496" s="25">
        <v>30454</v>
      </c>
      <c r="C1496" s="12" t="s">
        <v>7214</v>
      </c>
      <c r="D1496" s="16">
        <f t="shared" si="193"/>
        <v>45905</v>
      </c>
      <c r="G1496" s="13" t="s">
        <v>7683</v>
      </c>
      <c r="I1496" s="13" t="s">
        <v>7730</v>
      </c>
      <c r="J1496" s="13" t="s">
        <v>1815</v>
      </c>
      <c r="K1496" s="13" t="s">
        <v>558</v>
      </c>
      <c r="L1496" s="25" t="str">
        <f>VLOOKUP($K1496,TONG_SL!$A:$D,2,0)</f>
        <v>Gà muối hun khói 300g</v>
      </c>
      <c r="N1496" s="25" t="str">
        <f t="shared" si="194"/>
        <v>K-C6</v>
      </c>
      <c r="Q1496" s="25" t="str">
        <f>VLOOKUP(K1496,TONG_SL!$A:$D,3,0)</f>
        <v>Túi</v>
      </c>
      <c r="R1496" s="54">
        <v>4</v>
      </c>
      <c r="T1496" s="1">
        <f>VLOOKUP(VLOOKUP(G1496,Ma_KH!$A:$R,18,0)&amp;K1496,Gia_MB!$A:$F,6,0)</f>
        <v>66500</v>
      </c>
      <c r="U1496" s="14">
        <f t="shared" si="196"/>
        <v>266000</v>
      </c>
      <c r="W1496" s="64">
        <f t="shared" si="195"/>
        <v>0</v>
      </c>
      <c r="X1496" s="3" t="str">
        <f t="shared" si="197"/>
        <v>8</v>
      </c>
      <c r="Z1496" s="14">
        <f t="shared" si="198"/>
        <v>21280</v>
      </c>
      <c r="AA1496" s="7">
        <f>VLOOKUP(G1496,Ma_KH!$A:$R,14,0)</f>
        <v>50</v>
      </c>
      <c r="AD1496" s="7" t="str">
        <f>IFERROR(VLOOKUP(J1496,'Chuyển Mã'!$B$3:$C$9,2,0),"")</f>
        <v>Hà Nội</v>
      </c>
      <c r="AE1496" s="7" t="str">
        <f t="shared" si="191"/>
        <v>Gà muối hun khói 300g</v>
      </c>
      <c r="AF1496" s="7">
        <f t="shared" si="192"/>
        <v>4</v>
      </c>
    </row>
    <row r="1497" spans="1:32" x14ac:dyDescent="0.25">
      <c r="A1497" s="11">
        <v>45905</v>
      </c>
      <c r="B1497" s="25">
        <v>30454</v>
      </c>
      <c r="C1497" s="12" t="s">
        <v>7214</v>
      </c>
      <c r="D1497" s="16">
        <f t="shared" si="193"/>
        <v>45905</v>
      </c>
      <c r="G1497" s="13" t="s">
        <v>7683</v>
      </c>
      <c r="I1497" s="13" t="s">
        <v>7730</v>
      </c>
      <c r="J1497" s="13" t="s">
        <v>1815</v>
      </c>
      <c r="K1497" s="13" t="s">
        <v>556</v>
      </c>
      <c r="L1497" s="25" t="str">
        <f>VLOOKUP($K1497,TONG_SL!$A:$D,2,0)</f>
        <v>Chân giò heo muối 100g</v>
      </c>
      <c r="N1497" s="25" t="str">
        <f t="shared" si="194"/>
        <v>K-C6</v>
      </c>
      <c r="Q1497" s="25" t="str">
        <f>VLOOKUP(K1497,TONG_SL!$A:$D,3,0)</f>
        <v>Gói</v>
      </c>
      <c r="R1497" s="54">
        <v>10</v>
      </c>
      <c r="T1497" s="1">
        <f>VLOOKUP(VLOOKUP(G1497,Ma_KH!$A:$R,18,0)&amp;K1497,Gia_MB!$A:$F,6,0)</f>
        <v>24549</v>
      </c>
      <c r="U1497" s="14">
        <f t="shared" si="196"/>
        <v>245490</v>
      </c>
      <c r="W1497" s="64">
        <f t="shared" si="195"/>
        <v>0</v>
      </c>
      <c r="X1497" s="3" t="str">
        <f t="shared" si="197"/>
        <v>8</v>
      </c>
      <c r="Z1497" s="14">
        <f t="shared" si="198"/>
        <v>19639.2</v>
      </c>
      <c r="AA1497" s="7">
        <f>VLOOKUP(G1497,Ma_KH!$A:$R,14,0)</f>
        <v>50</v>
      </c>
      <c r="AD1497" s="7" t="str">
        <f>IFERROR(VLOOKUP(J1497,'Chuyển Mã'!$B$3:$C$9,2,0),"")</f>
        <v>Hà Nội</v>
      </c>
      <c r="AE1497" s="7" t="str">
        <f t="shared" si="191"/>
        <v>Chân giò heo muối 100g</v>
      </c>
      <c r="AF1497" s="7">
        <f t="shared" si="192"/>
        <v>10</v>
      </c>
    </row>
    <row r="1498" spans="1:32" x14ac:dyDescent="0.25">
      <c r="A1498" s="11">
        <v>45905</v>
      </c>
      <c r="B1498" s="25">
        <v>30454</v>
      </c>
      <c r="C1498" s="12" t="s">
        <v>7214</v>
      </c>
      <c r="D1498" s="16">
        <f t="shared" si="193"/>
        <v>45905</v>
      </c>
      <c r="G1498" s="13" t="s">
        <v>7683</v>
      </c>
      <c r="I1498" s="13" t="s">
        <v>7730</v>
      </c>
      <c r="J1498" s="13" t="s">
        <v>1815</v>
      </c>
      <c r="K1498" s="13" t="s">
        <v>570</v>
      </c>
      <c r="L1498" s="25" t="str">
        <f>VLOOKUP($K1498,TONG_SL!$A:$D,2,0)</f>
        <v>Tai heo sốt thái 150g</v>
      </c>
      <c r="N1498" s="25" t="str">
        <f t="shared" si="194"/>
        <v>K-C6</v>
      </c>
      <c r="Q1498" s="25" t="str">
        <f>VLOOKUP(K1498,TONG_SL!$A:$D,3,0)</f>
        <v>Túi</v>
      </c>
      <c r="R1498" s="54">
        <v>5</v>
      </c>
      <c r="T1498" s="1">
        <f>VLOOKUP(VLOOKUP(G1498,Ma_KH!$A:$R,18,0)&amp;K1498,Gia_MB!$A:$F,6,0)</f>
        <v>21667</v>
      </c>
      <c r="U1498" s="14">
        <f t="shared" si="196"/>
        <v>108335</v>
      </c>
      <c r="W1498" s="64">
        <f t="shared" si="195"/>
        <v>0</v>
      </c>
      <c r="X1498" s="3" t="str">
        <f t="shared" si="197"/>
        <v>8</v>
      </c>
      <c r="Z1498" s="14">
        <f t="shared" si="198"/>
        <v>8666.7999999999993</v>
      </c>
      <c r="AA1498" s="7">
        <f>VLOOKUP(G1498,Ma_KH!$A:$R,14,0)</f>
        <v>50</v>
      </c>
      <c r="AD1498" s="7" t="str">
        <f>IFERROR(VLOOKUP(J1498,'Chuyển Mã'!$B$3:$C$9,2,0),"")</f>
        <v>Hà Nội</v>
      </c>
      <c r="AE1498" s="7" t="str">
        <f t="shared" si="191"/>
        <v>Tai heo sốt thái 150g</v>
      </c>
      <c r="AF1498" s="7">
        <f t="shared" si="192"/>
        <v>5</v>
      </c>
    </row>
    <row r="1499" spans="1:32" x14ac:dyDescent="0.25">
      <c r="A1499" s="11">
        <v>45905</v>
      </c>
      <c r="B1499" s="25">
        <v>30454</v>
      </c>
      <c r="C1499" s="12" t="s">
        <v>7214</v>
      </c>
      <c r="D1499" s="16">
        <f t="shared" si="193"/>
        <v>45905</v>
      </c>
      <c r="G1499" s="13" t="s">
        <v>7683</v>
      </c>
      <c r="I1499" s="13" t="s">
        <v>7730</v>
      </c>
      <c r="J1499" s="13" t="s">
        <v>1815</v>
      </c>
      <c r="K1499" s="13" t="s">
        <v>27</v>
      </c>
      <c r="L1499" s="25" t="str">
        <f>VLOOKUP($K1499,TONG_SL!$A:$D,2,0)</f>
        <v>Chân giò heo muối 300g</v>
      </c>
      <c r="N1499" s="25" t="str">
        <f t="shared" si="194"/>
        <v>K-C6</v>
      </c>
      <c r="Q1499" s="25" t="str">
        <f>VLOOKUP(K1499,TONG_SL!$A:$D,3,0)</f>
        <v>Túi</v>
      </c>
      <c r="R1499" s="54">
        <v>6</v>
      </c>
      <c r="T1499" s="1">
        <f>VLOOKUP(VLOOKUP(G1499,Ma_KH!$A:$R,18,0)&amp;K1499,Gia_MB!$A:$F,6,0)</f>
        <v>73431</v>
      </c>
      <c r="U1499" s="14">
        <f t="shared" si="196"/>
        <v>440586</v>
      </c>
      <c r="W1499" s="64">
        <f t="shared" si="195"/>
        <v>0</v>
      </c>
      <c r="X1499" s="3" t="str">
        <f t="shared" si="197"/>
        <v>8</v>
      </c>
      <c r="Z1499" s="14">
        <f t="shared" si="198"/>
        <v>35246.879999999997</v>
      </c>
      <c r="AA1499" s="7">
        <f>VLOOKUP(G1499,Ma_KH!$A:$R,14,0)</f>
        <v>50</v>
      </c>
      <c r="AD1499" s="7" t="str">
        <f>IFERROR(VLOOKUP(J1499,'Chuyển Mã'!$B$3:$C$9,2,0),"")</f>
        <v>Hà Nội</v>
      </c>
      <c r="AE1499" s="7" t="str">
        <f t="shared" si="191"/>
        <v>Chân giò heo muối 300g</v>
      </c>
      <c r="AF1499" s="7">
        <f t="shared" si="192"/>
        <v>6</v>
      </c>
    </row>
    <row r="1500" spans="1:32" x14ac:dyDescent="0.25">
      <c r="A1500" s="11">
        <v>45905</v>
      </c>
      <c r="B1500" s="25" t="s">
        <v>7231</v>
      </c>
      <c r="C1500" s="12" t="s">
        <v>7214</v>
      </c>
      <c r="D1500" s="16">
        <f t="shared" si="193"/>
        <v>45905</v>
      </c>
      <c r="G1500" s="13" t="s">
        <v>869</v>
      </c>
      <c r="I1500" s="13" t="s">
        <v>7731</v>
      </c>
      <c r="J1500" s="13" t="s">
        <v>1815</v>
      </c>
      <c r="K1500" s="13" t="s">
        <v>30</v>
      </c>
      <c r="L1500" s="25" t="str">
        <f>VLOOKUP($K1500,TONG_SL!$A:$D,2,0)</f>
        <v>Gà muối 500g</v>
      </c>
      <c r="N1500" s="25" t="str">
        <f t="shared" si="194"/>
        <v>K-C6</v>
      </c>
      <c r="Q1500" s="25" t="str">
        <f>VLOOKUP(K1500,TONG_SL!$A:$D,3,0)</f>
        <v>Túi</v>
      </c>
      <c r="R1500" s="54">
        <v>5</v>
      </c>
      <c r="T1500" s="1">
        <f>VLOOKUP(VLOOKUP(G1500,Ma_KH!$A:$R,18,0)&amp;K1500,Gia_MB!$A:$F,6,0)</f>
        <v>101063</v>
      </c>
      <c r="U1500" s="14">
        <f t="shared" si="196"/>
        <v>505315</v>
      </c>
      <c r="W1500" s="64">
        <f t="shared" si="195"/>
        <v>0</v>
      </c>
      <c r="X1500" s="3" t="str">
        <f t="shared" si="197"/>
        <v>8</v>
      </c>
      <c r="Z1500" s="14">
        <f t="shared" si="198"/>
        <v>40425.200000000004</v>
      </c>
      <c r="AA1500" s="7">
        <f>VLOOKUP(G1500,Ma_KH!$A:$R,14,0)</f>
        <v>56</v>
      </c>
      <c r="AD1500" s="7" t="str">
        <f>IFERROR(VLOOKUP(J1500,'Chuyển Mã'!$B$3:$C$9,2,0),"")</f>
        <v>Hà Nội</v>
      </c>
      <c r="AE1500" s="7" t="str">
        <f t="shared" si="191"/>
        <v>Gà muối 500g</v>
      </c>
      <c r="AF1500" s="7">
        <f t="shared" si="192"/>
        <v>5</v>
      </c>
    </row>
    <row r="1501" spans="1:32" x14ac:dyDescent="0.25">
      <c r="A1501" s="11">
        <v>45905</v>
      </c>
      <c r="B1501" s="25">
        <v>47397</v>
      </c>
      <c r="C1501" s="12" t="s">
        <v>7214</v>
      </c>
      <c r="D1501" s="16">
        <f t="shared" si="193"/>
        <v>45905</v>
      </c>
      <c r="G1501" s="13" t="s">
        <v>7607</v>
      </c>
      <c r="I1501" s="13" t="s">
        <v>7732</v>
      </c>
      <c r="J1501" s="13" t="s">
        <v>1815</v>
      </c>
      <c r="K1501" s="13" t="s">
        <v>556</v>
      </c>
      <c r="L1501" s="25" t="str">
        <f>VLOOKUP($K1501,TONG_SL!$A:$D,2,0)</f>
        <v>Chân giò heo muối 100g</v>
      </c>
      <c r="N1501" s="25" t="str">
        <f t="shared" si="194"/>
        <v>K-C6</v>
      </c>
      <c r="Q1501" s="25" t="str">
        <f>VLOOKUP(K1501,TONG_SL!$A:$D,3,0)</f>
        <v>Gói</v>
      </c>
      <c r="R1501" s="54">
        <v>10</v>
      </c>
      <c r="T1501" s="1">
        <f>VLOOKUP(VLOOKUP(G1501,Ma_KH!$A:$R,18,0)&amp;K1501,Gia_MB!$A:$F,6,0)</f>
        <v>23076</v>
      </c>
      <c r="U1501" s="14">
        <f t="shared" si="196"/>
        <v>230760</v>
      </c>
      <c r="W1501" s="64">
        <f t="shared" si="195"/>
        <v>0</v>
      </c>
      <c r="X1501" s="3" t="str">
        <f t="shared" si="197"/>
        <v>8</v>
      </c>
      <c r="Z1501" s="14">
        <f t="shared" si="198"/>
        <v>18460.8</v>
      </c>
      <c r="AA1501" s="7">
        <f>VLOOKUP(G1501,Ma_KH!$A:$R,14,0)</f>
        <v>67</v>
      </c>
      <c r="AD1501" s="7" t="str">
        <f>IFERROR(VLOOKUP(J1501,'Chuyển Mã'!$B$3:$C$9,2,0),"")</f>
        <v>Hà Nội</v>
      </c>
      <c r="AE1501" s="7" t="str">
        <f t="shared" si="191"/>
        <v>Chân giò heo muối 100g</v>
      </c>
      <c r="AF1501" s="7">
        <f t="shared" si="192"/>
        <v>10</v>
      </c>
    </row>
    <row r="1502" spans="1:32" x14ac:dyDescent="0.25">
      <c r="A1502" s="11">
        <v>45905</v>
      </c>
      <c r="B1502" s="25">
        <v>47169</v>
      </c>
      <c r="C1502" s="12" t="s">
        <v>7214</v>
      </c>
      <c r="D1502" s="16">
        <f t="shared" si="193"/>
        <v>45905</v>
      </c>
      <c r="G1502" s="13" t="s">
        <v>7607</v>
      </c>
      <c r="I1502" s="13" t="s">
        <v>7733</v>
      </c>
      <c r="J1502" s="13" t="s">
        <v>1815</v>
      </c>
      <c r="K1502" s="13" t="s">
        <v>556</v>
      </c>
      <c r="L1502" s="25" t="str">
        <f>VLOOKUP($K1502,TONG_SL!$A:$D,2,0)</f>
        <v>Chân giò heo muối 100g</v>
      </c>
      <c r="N1502" s="25" t="str">
        <f t="shared" si="194"/>
        <v>K-C6</v>
      </c>
      <c r="Q1502" s="25" t="str">
        <f>VLOOKUP(K1502,TONG_SL!$A:$D,3,0)</f>
        <v>Gói</v>
      </c>
      <c r="R1502" s="54">
        <v>10</v>
      </c>
      <c r="T1502" s="1">
        <f>VLOOKUP(VLOOKUP(G1502,Ma_KH!$A:$R,18,0)&amp;K1502,Gia_MB!$A:$F,6,0)</f>
        <v>23076</v>
      </c>
      <c r="U1502" s="14">
        <f t="shared" si="196"/>
        <v>230760</v>
      </c>
      <c r="W1502" s="64">
        <f t="shared" si="195"/>
        <v>0</v>
      </c>
      <c r="X1502" s="3" t="str">
        <f t="shared" si="197"/>
        <v>8</v>
      </c>
      <c r="Z1502" s="14">
        <f t="shared" si="198"/>
        <v>18460.8</v>
      </c>
      <c r="AA1502" s="7">
        <f>VLOOKUP(G1502,Ma_KH!$A:$R,14,0)</f>
        <v>67</v>
      </c>
      <c r="AD1502" s="7" t="str">
        <f>IFERROR(VLOOKUP(J1502,'Chuyển Mã'!$B$3:$C$9,2,0),"")</f>
        <v>Hà Nội</v>
      </c>
      <c r="AE1502" s="7" t="str">
        <f t="shared" si="191"/>
        <v>Chân giò heo muối 100g</v>
      </c>
      <c r="AF1502" s="7">
        <f t="shared" si="192"/>
        <v>10</v>
      </c>
    </row>
    <row r="1503" spans="1:32" x14ac:dyDescent="0.25">
      <c r="A1503" s="11">
        <v>45905</v>
      </c>
      <c r="B1503" s="25">
        <v>47168</v>
      </c>
      <c r="C1503" s="12" t="s">
        <v>7214</v>
      </c>
      <c r="D1503" s="16">
        <f t="shared" si="193"/>
        <v>45905</v>
      </c>
      <c r="G1503" s="13" t="s">
        <v>7607</v>
      </c>
      <c r="I1503" s="13" t="s">
        <v>7734</v>
      </c>
      <c r="J1503" s="13" t="s">
        <v>1815</v>
      </c>
      <c r="K1503" s="13" t="s">
        <v>556</v>
      </c>
      <c r="L1503" s="25" t="str">
        <f>VLOOKUP($K1503,TONG_SL!$A:$D,2,0)</f>
        <v>Chân giò heo muối 100g</v>
      </c>
      <c r="N1503" s="25" t="str">
        <f t="shared" si="194"/>
        <v>K-C6</v>
      </c>
      <c r="Q1503" s="25" t="str">
        <f>VLOOKUP(K1503,TONG_SL!$A:$D,3,0)</f>
        <v>Gói</v>
      </c>
      <c r="R1503" s="54">
        <v>10</v>
      </c>
      <c r="T1503" s="1">
        <f>VLOOKUP(VLOOKUP(G1503,Ma_KH!$A:$R,18,0)&amp;K1503,Gia_MB!$A:$F,6,0)</f>
        <v>23076</v>
      </c>
      <c r="U1503" s="14">
        <f t="shared" si="196"/>
        <v>230760</v>
      </c>
      <c r="W1503" s="64">
        <f t="shared" si="195"/>
        <v>0</v>
      </c>
      <c r="X1503" s="3" t="str">
        <f t="shared" si="197"/>
        <v>8</v>
      </c>
      <c r="Z1503" s="14">
        <f t="shared" si="198"/>
        <v>18460.8</v>
      </c>
      <c r="AA1503" s="7">
        <f>VLOOKUP(G1503,Ma_KH!$A:$R,14,0)</f>
        <v>67</v>
      </c>
      <c r="AD1503" s="7" t="str">
        <f>IFERROR(VLOOKUP(J1503,'Chuyển Mã'!$B$3:$C$9,2,0),"")</f>
        <v>Hà Nội</v>
      </c>
      <c r="AE1503" s="7" t="str">
        <f t="shared" si="191"/>
        <v>Chân giò heo muối 100g</v>
      </c>
      <c r="AF1503" s="7">
        <f t="shared" si="192"/>
        <v>10</v>
      </c>
    </row>
    <row r="1504" spans="1:32" x14ac:dyDescent="0.25">
      <c r="A1504" s="11">
        <v>45905</v>
      </c>
      <c r="B1504" s="25">
        <v>47167</v>
      </c>
      <c r="C1504" s="12" t="s">
        <v>7214</v>
      </c>
      <c r="D1504" s="16">
        <f t="shared" si="193"/>
        <v>45905</v>
      </c>
      <c r="G1504" s="13" t="s">
        <v>7607</v>
      </c>
      <c r="I1504" s="13" t="s">
        <v>7735</v>
      </c>
      <c r="J1504" s="13" t="s">
        <v>1815</v>
      </c>
      <c r="K1504" s="13" t="s">
        <v>556</v>
      </c>
      <c r="L1504" s="25" t="str">
        <f>VLOOKUP($K1504,TONG_SL!$A:$D,2,0)</f>
        <v>Chân giò heo muối 100g</v>
      </c>
      <c r="N1504" s="25" t="str">
        <f t="shared" si="194"/>
        <v>K-C6</v>
      </c>
      <c r="Q1504" s="25" t="str">
        <f>VLOOKUP(K1504,TONG_SL!$A:$D,3,0)</f>
        <v>Gói</v>
      </c>
      <c r="R1504" s="54">
        <v>20</v>
      </c>
      <c r="T1504" s="1">
        <f>VLOOKUP(VLOOKUP(G1504,Ma_KH!$A:$R,18,0)&amp;K1504,Gia_MB!$A:$F,6,0)</f>
        <v>23076</v>
      </c>
      <c r="U1504" s="14">
        <f t="shared" si="196"/>
        <v>461520</v>
      </c>
      <c r="W1504" s="64">
        <f t="shared" si="195"/>
        <v>0</v>
      </c>
      <c r="X1504" s="3" t="str">
        <f t="shared" si="197"/>
        <v>8</v>
      </c>
      <c r="Z1504" s="14">
        <f t="shared" si="198"/>
        <v>36921.599999999999</v>
      </c>
      <c r="AA1504" s="7">
        <f>VLOOKUP(G1504,Ma_KH!$A:$R,14,0)</f>
        <v>67</v>
      </c>
      <c r="AD1504" s="7" t="str">
        <f>IFERROR(VLOOKUP(J1504,'Chuyển Mã'!$B$3:$C$9,2,0),"")</f>
        <v>Hà Nội</v>
      </c>
      <c r="AE1504" s="7" t="str">
        <f t="shared" si="191"/>
        <v>Chân giò heo muối 100g</v>
      </c>
      <c r="AF1504" s="7">
        <f t="shared" si="192"/>
        <v>20</v>
      </c>
    </row>
    <row r="1505" spans="1:32" x14ac:dyDescent="0.25">
      <c r="A1505" s="11">
        <v>45905</v>
      </c>
      <c r="B1505" s="25">
        <v>47170</v>
      </c>
      <c r="C1505" s="12" t="s">
        <v>7214</v>
      </c>
      <c r="D1505" s="16">
        <f t="shared" si="193"/>
        <v>45905</v>
      </c>
      <c r="G1505" s="13" t="s">
        <v>7607</v>
      </c>
      <c r="I1505" s="13" t="s">
        <v>7736</v>
      </c>
      <c r="J1505" s="13" t="s">
        <v>1815</v>
      </c>
      <c r="K1505" s="13" t="s">
        <v>556</v>
      </c>
      <c r="L1505" s="25" t="str">
        <f>VLOOKUP($K1505,TONG_SL!$A:$D,2,0)</f>
        <v>Chân giò heo muối 100g</v>
      </c>
      <c r="N1505" s="25" t="str">
        <f t="shared" si="194"/>
        <v>K-C6</v>
      </c>
      <c r="Q1505" s="25" t="str">
        <f>VLOOKUP(K1505,TONG_SL!$A:$D,3,0)</f>
        <v>Gói</v>
      </c>
      <c r="R1505" s="54">
        <v>10</v>
      </c>
      <c r="T1505" s="1">
        <f>VLOOKUP(VLOOKUP(G1505,Ma_KH!$A:$R,18,0)&amp;K1505,Gia_MB!$A:$F,6,0)</f>
        <v>23076</v>
      </c>
      <c r="U1505" s="14">
        <f t="shared" si="196"/>
        <v>230760</v>
      </c>
      <c r="W1505" s="64">
        <f t="shared" si="195"/>
        <v>0</v>
      </c>
      <c r="X1505" s="3" t="str">
        <f t="shared" si="197"/>
        <v>8</v>
      </c>
      <c r="Z1505" s="14">
        <f t="shared" si="198"/>
        <v>18460.8</v>
      </c>
      <c r="AA1505" s="7">
        <f>VLOOKUP(G1505,Ma_KH!$A:$R,14,0)</f>
        <v>67</v>
      </c>
      <c r="AD1505" s="7" t="str">
        <f>IFERROR(VLOOKUP(J1505,'Chuyển Mã'!$B$3:$C$9,2,0),"")</f>
        <v>Hà Nội</v>
      </c>
      <c r="AE1505" s="7" t="str">
        <f t="shared" si="191"/>
        <v>Chân giò heo muối 100g</v>
      </c>
      <c r="AF1505" s="7">
        <f t="shared" si="192"/>
        <v>10</v>
      </c>
    </row>
    <row r="1506" spans="1:32" x14ac:dyDescent="0.25">
      <c r="A1506" s="11">
        <v>45905</v>
      </c>
      <c r="B1506" s="25">
        <v>56589</v>
      </c>
      <c r="C1506" s="12" t="s">
        <v>7214</v>
      </c>
      <c r="D1506" s="16">
        <f t="shared" si="193"/>
        <v>45905</v>
      </c>
      <c r="G1506" s="13" t="s">
        <v>7507</v>
      </c>
      <c r="I1506" s="13" t="s">
        <v>2097</v>
      </c>
      <c r="J1506" s="13" t="s">
        <v>1815</v>
      </c>
      <c r="K1506" s="13" t="s">
        <v>27</v>
      </c>
      <c r="L1506" s="25" t="str">
        <f>VLOOKUP($K1506,TONG_SL!$A:$D,2,0)</f>
        <v>Chân giò heo muối 300g</v>
      </c>
      <c r="N1506" s="25" t="str">
        <f t="shared" si="194"/>
        <v>K-C6</v>
      </c>
      <c r="Q1506" s="25" t="str">
        <f>VLOOKUP(K1506,TONG_SL!$A:$D,3,0)</f>
        <v>Túi</v>
      </c>
      <c r="R1506" s="54">
        <v>3</v>
      </c>
      <c r="T1506" s="1">
        <f>VLOOKUP(VLOOKUP(G1506,Ma_KH!$A:$R,18,0)&amp;K1506,Gia_MB!$A:$F,6,0)</f>
        <v>69759</v>
      </c>
      <c r="U1506" s="14">
        <f t="shared" si="196"/>
        <v>209277</v>
      </c>
      <c r="W1506" s="64">
        <f t="shared" si="195"/>
        <v>0</v>
      </c>
      <c r="X1506" s="3" t="str">
        <f t="shared" si="197"/>
        <v>8</v>
      </c>
      <c r="Z1506" s="14">
        <f t="shared" si="198"/>
        <v>16742.16</v>
      </c>
      <c r="AA1506" s="7">
        <f>VLOOKUP(G1506,Ma_KH!$A:$R,14,0)</f>
        <v>60</v>
      </c>
      <c r="AD1506" s="7" t="str">
        <f>IFERROR(VLOOKUP(J1506,'Chuyển Mã'!$B$3:$C$9,2,0),"")</f>
        <v>Hà Nội</v>
      </c>
      <c r="AE1506" s="7" t="str">
        <f t="shared" si="191"/>
        <v>Chân giò heo muối 300g</v>
      </c>
      <c r="AF1506" s="7">
        <f t="shared" si="192"/>
        <v>3</v>
      </c>
    </row>
    <row r="1507" spans="1:32" x14ac:dyDescent="0.25">
      <c r="A1507" s="11">
        <v>45905</v>
      </c>
      <c r="B1507" s="25">
        <v>56589</v>
      </c>
      <c r="C1507" s="12" t="s">
        <v>7214</v>
      </c>
      <c r="D1507" s="16">
        <f t="shared" si="193"/>
        <v>45905</v>
      </c>
      <c r="G1507" s="13" t="s">
        <v>7507</v>
      </c>
      <c r="I1507" s="13" t="s">
        <v>2097</v>
      </c>
      <c r="J1507" s="13" t="s">
        <v>1815</v>
      </c>
      <c r="K1507" s="13" t="s">
        <v>35</v>
      </c>
      <c r="L1507" s="25" t="str">
        <f>VLOOKUP($K1507,TONG_SL!$A:$D,2,0)</f>
        <v>Tai heo muối 200g</v>
      </c>
      <c r="N1507" s="25" t="str">
        <f t="shared" si="194"/>
        <v>K-C6</v>
      </c>
      <c r="Q1507" s="25" t="str">
        <f>VLOOKUP(K1507,TONG_SL!$A:$D,3,0)</f>
        <v>Túi</v>
      </c>
      <c r="R1507" s="54">
        <v>2</v>
      </c>
      <c r="T1507" s="1">
        <f>VLOOKUP(VLOOKUP(G1507,Ma_KH!$A:$R,18,0)&amp;K1507,Gia_MB!$A:$F,6,0)</f>
        <v>52815</v>
      </c>
      <c r="U1507" s="14">
        <f t="shared" si="196"/>
        <v>105630</v>
      </c>
      <c r="W1507" s="64">
        <f t="shared" si="195"/>
        <v>0</v>
      </c>
      <c r="X1507" s="3" t="str">
        <f t="shared" si="197"/>
        <v>8</v>
      </c>
      <c r="Z1507" s="14">
        <f t="shared" si="198"/>
        <v>8450.4</v>
      </c>
      <c r="AA1507" s="7">
        <f>VLOOKUP(G1507,Ma_KH!$A:$R,14,0)</f>
        <v>60</v>
      </c>
      <c r="AD1507" s="7" t="str">
        <f>IFERROR(VLOOKUP(J1507,'Chuyển Mã'!$B$3:$C$9,2,0),"")</f>
        <v>Hà Nội</v>
      </c>
      <c r="AE1507" s="7" t="str">
        <f t="shared" si="191"/>
        <v>Tai heo muối 200g</v>
      </c>
      <c r="AF1507" s="7">
        <f t="shared" si="192"/>
        <v>2</v>
      </c>
    </row>
    <row r="1508" spans="1:32" x14ac:dyDescent="0.25">
      <c r="A1508" s="11">
        <v>45905</v>
      </c>
      <c r="B1508" s="25">
        <v>56589</v>
      </c>
      <c r="C1508" s="12" t="s">
        <v>7214</v>
      </c>
      <c r="D1508" s="16">
        <f t="shared" si="193"/>
        <v>45905</v>
      </c>
      <c r="G1508" s="13" t="s">
        <v>7507</v>
      </c>
      <c r="I1508" s="13" t="s">
        <v>2097</v>
      </c>
      <c r="J1508" s="13" t="s">
        <v>1815</v>
      </c>
      <c r="K1508" s="13" t="s">
        <v>30</v>
      </c>
      <c r="L1508" s="25" t="str">
        <f>VLOOKUP($K1508,TONG_SL!$A:$D,2,0)</f>
        <v>Gà muối 500g</v>
      </c>
      <c r="N1508" s="25" t="str">
        <f t="shared" si="194"/>
        <v>K-C6</v>
      </c>
      <c r="Q1508" s="25" t="str">
        <f>VLOOKUP(K1508,TONG_SL!$A:$D,3,0)</f>
        <v>Túi</v>
      </c>
      <c r="R1508" s="54">
        <v>3</v>
      </c>
      <c r="T1508" s="1">
        <f>VLOOKUP(VLOOKUP(G1508,Ma_KH!$A:$R,18,0)&amp;K1508,Gia_MB!$A:$F,6,0)</f>
        <v>105505</v>
      </c>
      <c r="U1508" s="14">
        <f t="shared" si="196"/>
        <v>316515</v>
      </c>
      <c r="W1508" s="64">
        <f t="shared" si="195"/>
        <v>0</v>
      </c>
      <c r="X1508" s="3" t="str">
        <f t="shared" si="197"/>
        <v>8</v>
      </c>
      <c r="Z1508" s="14">
        <f t="shared" si="198"/>
        <v>25321.200000000001</v>
      </c>
      <c r="AA1508" s="7">
        <f>VLOOKUP(G1508,Ma_KH!$A:$R,14,0)</f>
        <v>60</v>
      </c>
      <c r="AD1508" s="7" t="str">
        <f>IFERROR(VLOOKUP(J1508,'Chuyển Mã'!$B$3:$C$9,2,0),"")</f>
        <v>Hà Nội</v>
      </c>
      <c r="AE1508" s="7" t="str">
        <f t="shared" si="191"/>
        <v>Gà muối 500g</v>
      </c>
      <c r="AF1508" s="7">
        <f t="shared" si="192"/>
        <v>3</v>
      </c>
    </row>
    <row r="1509" spans="1:32" x14ac:dyDescent="0.25">
      <c r="A1509" s="11">
        <v>45905</v>
      </c>
      <c r="B1509" s="25">
        <v>56589</v>
      </c>
      <c r="C1509" s="12" t="s">
        <v>7214</v>
      </c>
      <c r="D1509" s="16">
        <f t="shared" si="193"/>
        <v>45905</v>
      </c>
      <c r="G1509" s="13" t="s">
        <v>7507</v>
      </c>
      <c r="I1509" s="13" t="s">
        <v>2097</v>
      </c>
      <c r="J1509" s="13" t="s">
        <v>1815</v>
      </c>
      <c r="K1509" s="13" t="s">
        <v>32</v>
      </c>
      <c r="L1509" s="25" t="str">
        <f>VLOOKUP($K1509,TONG_SL!$A:$D,2,0)</f>
        <v>Giò Tai Lưỡi Xào 250</v>
      </c>
      <c r="N1509" s="25" t="str">
        <f t="shared" si="194"/>
        <v>K-C6</v>
      </c>
      <c r="Q1509" s="25" t="str">
        <f>VLOOKUP(K1509,TONG_SL!$A:$D,3,0)</f>
        <v>Túi</v>
      </c>
      <c r="R1509" s="54">
        <v>3</v>
      </c>
      <c r="T1509" s="1">
        <f>VLOOKUP(VLOOKUP(G1509,Ma_KH!$A:$R,18,0)&amp;K1509,Gia_MB!$A:$F,6,0)</f>
        <v>47673</v>
      </c>
      <c r="U1509" s="14">
        <f t="shared" si="196"/>
        <v>143019</v>
      </c>
      <c r="W1509" s="64">
        <f t="shared" si="195"/>
        <v>0</v>
      </c>
      <c r="X1509" s="3" t="str">
        <f t="shared" si="197"/>
        <v>8</v>
      </c>
      <c r="Z1509" s="14">
        <f t="shared" si="198"/>
        <v>11441.52</v>
      </c>
      <c r="AA1509" s="7">
        <f>VLOOKUP(G1509,Ma_KH!$A:$R,14,0)</f>
        <v>60</v>
      </c>
      <c r="AD1509" s="7" t="str">
        <f>IFERROR(VLOOKUP(J1509,'Chuyển Mã'!$B$3:$C$9,2,0),"")</f>
        <v>Hà Nội</v>
      </c>
      <c r="AE1509" s="7" t="str">
        <f t="shared" si="191"/>
        <v>Giò Tai Lưỡi Xào 250</v>
      </c>
      <c r="AF1509" s="7">
        <f t="shared" si="192"/>
        <v>3</v>
      </c>
    </row>
    <row r="1510" spans="1:32" x14ac:dyDescent="0.25">
      <c r="A1510" s="11">
        <v>45905</v>
      </c>
      <c r="B1510" s="25">
        <v>56589</v>
      </c>
      <c r="C1510" s="12" t="s">
        <v>7214</v>
      </c>
      <c r="D1510" s="16">
        <f t="shared" si="193"/>
        <v>45905</v>
      </c>
      <c r="G1510" s="13" t="s">
        <v>7507</v>
      </c>
      <c r="I1510" s="13" t="s">
        <v>2097</v>
      </c>
      <c r="J1510" s="13" t="s">
        <v>1815</v>
      </c>
      <c r="K1510" s="13" t="s">
        <v>55</v>
      </c>
      <c r="L1510" s="25" t="str">
        <f>VLOOKUP($K1510,TONG_SL!$A:$D,2,0)</f>
        <v>Gà xì dầu 500g</v>
      </c>
      <c r="N1510" s="25" t="str">
        <f t="shared" si="194"/>
        <v>K-C6</v>
      </c>
      <c r="Q1510" s="25" t="str">
        <f>VLOOKUP(K1510,TONG_SL!$A:$D,3,0)</f>
        <v>Túi</v>
      </c>
      <c r="R1510" s="54">
        <v>2</v>
      </c>
      <c r="T1510" s="1">
        <f>VLOOKUP(VLOOKUP(G1510,Ma_KH!$A:$R,18,0)&amp;K1510,Gia_MB!$A:$F,6,0)</f>
        <v>106026</v>
      </c>
      <c r="U1510" s="14">
        <f t="shared" si="196"/>
        <v>212052</v>
      </c>
      <c r="W1510" s="64">
        <f t="shared" si="195"/>
        <v>0</v>
      </c>
      <c r="X1510" s="3" t="str">
        <f t="shared" si="197"/>
        <v>8</v>
      </c>
      <c r="Z1510" s="14">
        <f t="shared" si="198"/>
        <v>16964.16</v>
      </c>
      <c r="AA1510" s="7">
        <f>VLOOKUP(G1510,Ma_KH!$A:$R,14,0)</f>
        <v>60</v>
      </c>
      <c r="AD1510" s="7" t="str">
        <f>IFERROR(VLOOKUP(J1510,'Chuyển Mã'!$B$3:$C$9,2,0),"")</f>
        <v>Hà Nội</v>
      </c>
      <c r="AE1510" s="7" t="str">
        <f t="shared" si="191"/>
        <v>Gà xì dầu 500g</v>
      </c>
      <c r="AF1510" s="7">
        <f t="shared" si="192"/>
        <v>2</v>
      </c>
    </row>
    <row r="1511" spans="1:32" x14ac:dyDescent="0.25">
      <c r="A1511" s="11">
        <v>45905</v>
      </c>
      <c r="B1511" s="25">
        <v>47159</v>
      </c>
      <c r="C1511" s="12" t="s">
        <v>7214</v>
      </c>
      <c r="D1511" s="16">
        <f t="shared" si="193"/>
        <v>45905</v>
      </c>
      <c r="G1511" s="13" t="s">
        <v>7607</v>
      </c>
      <c r="I1511" s="13" t="s">
        <v>7737</v>
      </c>
      <c r="J1511" s="13" t="s">
        <v>1815</v>
      </c>
      <c r="K1511" s="13" t="s">
        <v>556</v>
      </c>
      <c r="L1511" s="25" t="str">
        <f>VLOOKUP($K1511,TONG_SL!$A:$D,2,0)</f>
        <v>Chân giò heo muối 100g</v>
      </c>
      <c r="N1511" s="25" t="str">
        <f t="shared" si="194"/>
        <v>K-C6</v>
      </c>
      <c r="Q1511" s="25" t="str">
        <f>VLOOKUP(K1511,TONG_SL!$A:$D,3,0)</f>
        <v>Gói</v>
      </c>
      <c r="R1511" s="54">
        <v>10</v>
      </c>
      <c r="T1511" s="1">
        <f>VLOOKUP(VLOOKUP(G1511,Ma_KH!$A:$R,18,0)&amp;K1511,Gia_MB!$A:$F,6,0)</f>
        <v>23076</v>
      </c>
      <c r="U1511" s="14">
        <f t="shared" si="196"/>
        <v>230760</v>
      </c>
      <c r="W1511" s="64">
        <f t="shared" si="195"/>
        <v>0</v>
      </c>
      <c r="X1511" s="3" t="str">
        <f t="shared" si="197"/>
        <v>8</v>
      </c>
      <c r="Z1511" s="14">
        <f t="shared" si="198"/>
        <v>18460.8</v>
      </c>
      <c r="AA1511" s="7">
        <f>VLOOKUP(G1511,Ma_KH!$A:$R,14,0)</f>
        <v>67</v>
      </c>
      <c r="AD1511" s="7" t="str">
        <f>IFERROR(VLOOKUP(J1511,'Chuyển Mã'!$B$3:$C$9,2,0),"")</f>
        <v>Hà Nội</v>
      </c>
      <c r="AE1511" s="7" t="str">
        <f t="shared" si="191"/>
        <v>Chân giò heo muối 100g</v>
      </c>
      <c r="AF1511" s="7">
        <f t="shared" si="192"/>
        <v>10</v>
      </c>
    </row>
    <row r="1512" spans="1:32" x14ac:dyDescent="0.25">
      <c r="A1512" s="11">
        <v>45905</v>
      </c>
      <c r="B1512" s="25">
        <v>56582</v>
      </c>
      <c r="C1512" s="12" t="s">
        <v>7214</v>
      </c>
      <c r="D1512" s="16">
        <f t="shared" si="193"/>
        <v>45905</v>
      </c>
      <c r="G1512" s="13" t="s">
        <v>7687</v>
      </c>
      <c r="I1512" s="13" t="s">
        <v>7738</v>
      </c>
      <c r="J1512" s="13" t="s">
        <v>1815</v>
      </c>
      <c r="K1512" s="13" t="s">
        <v>556</v>
      </c>
      <c r="L1512" s="25" t="str">
        <f>VLOOKUP($K1512,TONG_SL!$A:$D,2,0)</f>
        <v>Chân giò heo muối 100g</v>
      </c>
      <c r="N1512" s="25" t="str">
        <f t="shared" si="194"/>
        <v>K-C6</v>
      </c>
      <c r="Q1512" s="25" t="str">
        <f>VLOOKUP(K1512,TONG_SL!$A:$D,3,0)</f>
        <v>Gói</v>
      </c>
      <c r="R1512" s="54">
        <v>10</v>
      </c>
      <c r="T1512" s="1">
        <f>VLOOKUP(VLOOKUP(G1512,Ma_KH!$A:$R,18,0)&amp;K1512,Gia_MB!$A:$F,6,0)</f>
        <v>23322</v>
      </c>
      <c r="U1512" s="14">
        <f t="shared" si="196"/>
        <v>233220</v>
      </c>
      <c r="W1512" s="64">
        <f t="shared" si="195"/>
        <v>0</v>
      </c>
      <c r="X1512" s="3" t="str">
        <f t="shared" si="197"/>
        <v>8</v>
      </c>
      <c r="Z1512" s="14">
        <f t="shared" si="198"/>
        <v>18657.600000000002</v>
      </c>
      <c r="AA1512" s="7">
        <f>VLOOKUP(G1512,Ma_KH!$A:$R,14,0)</f>
        <v>36</v>
      </c>
      <c r="AD1512" s="7" t="str">
        <f>IFERROR(VLOOKUP(J1512,'Chuyển Mã'!$B$3:$C$9,2,0),"")</f>
        <v>Hà Nội</v>
      </c>
      <c r="AE1512" s="7" t="str">
        <f t="shared" si="191"/>
        <v>Chân giò heo muối 100g</v>
      </c>
      <c r="AF1512" s="7">
        <f t="shared" si="192"/>
        <v>10</v>
      </c>
    </row>
    <row r="1513" spans="1:32" x14ac:dyDescent="0.25">
      <c r="A1513" s="11">
        <v>45905</v>
      </c>
      <c r="B1513" s="25">
        <v>56582</v>
      </c>
      <c r="C1513" s="12" t="s">
        <v>7214</v>
      </c>
      <c r="D1513" s="16">
        <f t="shared" si="193"/>
        <v>45905</v>
      </c>
      <c r="G1513" s="13" t="s">
        <v>7687</v>
      </c>
      <c r="I1513" s="13" t="s">
        <v>7738</v>
      </c>
      <c r="J1513" s="13" t="s">
        <v>1815</v>
      </c>
      <c r="K1513" s="13" t="s">
        <v>32</v>
      </c>
      <c r="L1513" s="25" t="str">
        <f>VLOOKUP($K1513,TONG_SL!$A:$D,2,0)</f>
        <v>Giò Tai Lưỡi Xào 250</v>
      </c>
      <c r="N1513" s="25" t="str">
        <f t="shared" si="194"/>
        <v>K-C6</v>
      </c>
      <c r="Q1513" s="25" t="str">
        <f>VLOOKUP(K1513,TONG_SL!$A:$D,3,0)</f>
        <v>Túi</v>
      </c>
      <c r="R1513" s="54">
        <v>3</v>
      </c>
      <c r="T1513" s="1">
        <f>VLOOKUP(VLOOKUP(G1513,Ma_KH!$A:$R,18,0)&amp;K1513,Gia_MB!$A:$F,6,0)</f>
        <v>47674</v>
      </c>
      <c r="U1513" s="14">
        <f t="shared" si="196"/>
        <v>143022</v>
      </c>
      <c r="W1513" s="64">
        <f t="shared" si="195"/>
        <v>0</v>
      </c>
      <c r="X1513" s="3" t="str">
        <f t="shared" si="197"/>
        <v>8</v>
      </c>
      <c r="Z1513" s="14">
        <f t="shared" si="198"/>
        <v>11441.76</v>
      </c>
      <c r="AA1513" s="7">
        <f>VLOOKUP(G1513,Ma_KH!$A:$R,14,0)</f>
        <v>36</v>
      </c>
      <c r="AD1513" s="7" t="str">
        <f>IFERROR(VLOOKUP(J1513,'Chuyển Mã'!$B$3:$C$9,2,0),"")</f>
        <v>Hà Nội</v>
      </c>
      <c r="AE1513" s="7" t="str">
        <f t="shared" si="191"/>
        <v>Giò Tai Lưỡi Xào 250</v>
      </c>
      <c r="AF1513" s="7">
        <f t="shared" si="192"/>
        <v>3</v>
      </c>
    </row>
    <row r="1514" spans="1:32" x14ac:dyDescent="0.25">
      <c r="A1514" s="11">
        <v>45905</v>
      </c>
      <c r="B1514" s="25">
        <v>56582</v>
      </c>
      <c r="C1514" s="12" t="s">
        <v>7214</v>
      </c>
      <c r="D1514" s="16">
        <f t="shared" si="193"/>
        <v>45905</v>
      </c>
      <c r="G1514" s="13" t="s">
        <v>7687</v>
      </c>
      <c r="I1514" s="13" t="s">
        <v>7738</v>
      </c>
      <c r="J1514" s="13" t="s">
        <v>1815</v>
      </c>
      <c r="K1514" s="13" t="s">
        <v>35</v>
      </c>
      <c r="L1514" s="25" t="str">
        <f>VLOOKUP($K1514,TONG_SL!$A:$D,2,0)</f>
        <v>Tai heo muối 200g</v>
      </c>
      <c r="N1514" s="25" t="str">
        <f t="shared" si="194"/>
        <v>K-C6</v>
      </c>
      <c r="Q1514" s="25" t="str">
        <f>VLOOKUP(K1514,TONG_SL!$A:$D,3,0)</f>
        <v>Túi</v>
      </c>
      <c r="R1514" s="54">
        <v>3</v>
      </c>
      <c r="T1514" s="1">
        <f>VLOOKUP(VLOOKUP(G1514,Ma_KH!$A:$R,18,0)&amp;K1514,Gia_MB!$A:$F,6,0)</f>
        <v>52816</v>
      </c>
      <c r="U1514" s="14">
        <f t="shared" si="196"/>
        <v>158448</v>
      </c>
      <c r="W1514" s="64">
        <f t="shared" si="195"/>
        <v>0</v>
      </c>
      <c r="X1514" s="3" t="str">
        <f t="shared" si="197"/>
        <v>8</v>
      </c>
      <c r="Z1514" s="14">
        <f t="shared" si="198"/>
        <v>12675.84</v>
      </c>
      <c r="AA1514" s="7">
        <f>VLOOKUP(G1514,Ma_KH!$A:$R,14,0)</f>
        <v>36</v>
      </c>
      <c r="AD1514" s="7" t="str">
        <f>IFERROR(VLOOKUP(J1514,'Chuyển Mã'!$B$3:$C$9,2,0),"")</f>
        <v>Hà Nội</v>
      </c>
      <c r="AE1514" s="7" t="str">
        <f t="shared" si="191"/>
        <v>Tai heo muối 200g</v>
      </c>
      <c r="AF1514" s="7">
        <f t="shared" si="192"/>
        <v>3</v>
      </c>
    </row>
    <row r="1515" spans="1:32" x14ac:dyDescent="0.25">
      <c r="A1515" s="11">
        <v>45905</v>
      </c>
      <c r="B1515" s="25">
        <v>56582</v>
      </c>
      <c r="C1515" s="12" t="s">
        <v>7214</v>
      </c>
      <c r="D1515" s="16">
        <f t="shared" si="193"/>
        <v>45905</v>
      </c>
      <c r="G1515" s="13" t="s">
        <v>7687</v>
      </c>
      <c r="I1515" s="13" t="s">
        <v>7738</v>
      </c>
      <c r="J1515" s="13" t="s">
        <v>1815</v>
      </c>
      <c r="K1515" s="13" t="s">
        <v>27</v>
      </c>
      <c r="L1515" s="25" t="str">
        <f>VLOOKUP($K1515,TONG_SL!$A:$D,2,0)</f>
        <v>Chân giò heo muối 300g</v>
      </c>
      <c r="N1515" s="25" t="str">
        <f t="shared" si="194"/>
        <v>K-C6</v>
      </c>
      <c r="Q1515" s="25" t="str">
        <f>VLOOKUP(K1515,TONG_SL!$A:$D,3,0)</f>
        <v>Túi</v>
      </c>
      <c r="R1515" s="54">
        <v>3</v>
      </c>
      <c r="T1515" s="1">
        <f>VLOOKUP(VLOOKUP(G1515,Ma_KH!$A:$R,18,0)&amp;K1515,Gia_MB!$A:$F,6,0)</f>
        <v>69759</v>
      </c>
      <c r="U1515" s="14">
        <f t="shared" si="196"/>
        <v>209277</v>
      </c>
      <c r="W1515" s="64">
        <f t="shared" si="195"/>
        <v>0</v>
      </c>
      <c r="X1515" s="3" t="str">
        <f t="shared" si="197"/>
        <v>8</v>
      </c>
      <c r="Z1515" s="14">
        <f t="shared" si="198"/>
        <v>16742.16</v>
      </c>
      <c r="AA1515" s="7">
        <f>VLOOKUP(G1515,Ma_KH!$A:$R,14,0)</f>
        <v>36</v>
      </c>
      <c r="AD1515" s="7" t="str">
        <f>IFERROR(VLOOKUP(J1515,'Chuyển Mã'!$B$3:$C$9,2,0),"")</f>
        <v>Hà Nội</v>
      </c>
      <c r="AE1515" s="7" t="str">
        <f t="shared" si="191"/>
        <v>Chân giò heo muối 300g</v>
      </c>
      <c r="AF1515" s="7">
        <f t="shared" si="192"/>
        <v>3</v>
      </c>
    </row>
    <row r="1516" spans="1:32" x14ac:dyDescent="0.25">
      <c r="A1516" s="11">
        <v>45905</v>
      </c>
      <c r="B1516" s="25">
        <v>47181</v>
      </c>
      <c r="C1516" s="12" t="s">
        <v>7214</v>
      </c>
      <c r="D1516" s="16">
        <f t="shared" si="193"/>
        <v>45905</v>
      </c>
      <c r="G1516" s="13" t="s">
        <v>7607</v>
      </c>
      <c r="I1516" s="13" t="s">
        <v>7739</v>
      </c>
      <c r="J1516" s="13" t="s">
        <v>1815</v>
      </c>
      <c r="K1516" s="13" t="s">
        <v>556</v>
      </c>
      <c r="L1516" s="25" t="str">
        <f>VLOOKUP($K1516,TONG_SL!$A:$D,2,0)</f>
        <v>Chân giò heo muối 100g</v>
      </c>
      <c r="N1516" s="25" t="str">
        <f t="shared" si="194"/>
        <v>K-C6</v>
      </c>
      <c r="Q1516" s="25" t="str">
        <f>VLOOKUP(K1516,TONG_SL!$A:$D,3,0)</f>
        <v>Gói</v>
      </c>
      <c r="R1516" s="54">
        <v>8</v>
      </c>
      <c r="T1516" s="1">
        <f>VLOOKUP(VLOOKUP(G1516,Ma_KH!$A:$R,18,0)&amp;K1516,Gia_MB!$A:$F,6,0)</f>
        <v>23076</v>
      </c>
      <c r="U1516" s="14">
        <f t="shared" si="196"/>
        <v>184608</v>
      </c>
      <c r="W1516" s="64">
        <f t="shared" si="195"/>
        <v>0</v>
      </c>
      <c r="X1516" s="3" t="str">
        <f t="shared" si="197"/>
        <v>8</v>
      </c>
      <c r="Z1516" s="14">
        <f t="shared" si="198"/>
        <v>14768.64</v>
      </c>
      <c r="AA1516" s="7">
        <f>VLOOKUP(G1516,Ma_KH!$A:$R,14,0)</f>
        <v>67</v>
      </c>
      <c r="AD1516" s="7" t="str">
        <f>IFERROR(VLOOKUP(J1516,'Chuyển Mã'!$B$3:$C$9,2,0),"")</f>
        <v>Hà Nội</v>
      </c>
      <c r="AE1516" s="7" t="str">
        <f t="shared" si="191"/>
        <v>Chân giò heo muối 100g</v>
      </c>
      <c r="AF1516" s="7">
        <f t="shared" si="192"/>
        <v>8</v>
      </c>
    </row>
    <row r="1517" spans="1:32" x14ac:dyDescent="0.25">
      <c r="A1517" s="11">
        <v>45905</v>
      </c>
      <c r="B1517" s="25">
        <v>30459</v>
      </c>
      <c r="C1517" s="12" t="s">
        <v>7214</v>
      </c>
      <c r="D1517" s="16">
        <f t="shared" si="193"/>
        <v>45905</v>
      </c>
      <c r="G1517" s="13" t="s">
        <v>7683</v>
      </c>
      <c r="I1517" s="13" t="s">
        <v>7740</v>
      </c>
      <c r="J1517" s="13" t="s">
        <v>1815</v>
      </c>
      <c r="K1517" s="13" t="s">
        <v>556</v>
      </c>
      <c r="L1517" s="25" t="str">
        <f>VLOOKUP($K1517,TONG_SL!$A:$D,2,0)</f>
        <v>Chân giò heo muối 100g</v>
      </c>
      <c r="N1517" s="25" t="str">
        <f t="shared" si="194"/>
        <v>K-C6</v>
      </c>
      <c r="Q1517" s="25" t="str">
        <f>VLOOKUP(K1517,TONG_SL!$A:$D,3,0)</f>
        <v>Gói</v>
      </c>
      <c r="R1517" s="54">
        <v>10</v>
      </c>
      <c r="T1517" s="1">
        <f>VLOOKUP(VLOOKUP(G1517,Ma_KH!$A:$R,18,0)&amp;K1517,Gia_MB!$A:$F,6,0)</f>
        <v>24549</v>
      </c>
      <c r="U1517" s="14">
        <f t="shared" si="196"/>
        <v>245490</v>
      </c>
      <c r="W1517" s="64">
        <f t="shared" si="195"/>
        <v>0</v>
      </c>
      <c r="X1517" s="3" t="str">
        <f t="shared" si="197"/>
        <v>8</v>
      </c>
      <c r="Z1517" s="14">
        <f t="shared" si="198"/>
        <v>19639.2</v>
      </c>
      <c r="AA1517" s="7">
        <f>VLOOKUP(G1517,Ma_KH!$A:$R,14,0)</f>
        <v>50</v>
      </c>
      <c r="AD1517" s="7" t="str">
        <f>IFERROR(VLOOKUP(J1517,'Chuyển Mã'!$B$3:$C$9,2,0),"")</f>
        <v>Hà Nội</v>
      </c>
      <c r="AE1517" s="7" t="str">
        <f t="shared" si="191"/>
        <v>Chân giò heo muối 100g</v>
      </c>
      <c r="AF1517" s="7">
        <f t="shared" si="192"/>
        <v>10</v>
      </c>
    </row>
    <row r="1518" spans="1:32" x14ac:dyDescent="0.25">
      <c r="A1518" s="11">
        <v>45905</v>
      </c>
      <c r="B1518" s="25">
        <v>30459</v>
      </c>
      <c r="C1518" s="12" t="s">
        <v>7214</v>
      </c>
      <c r="D1518" s="16">
        <f t="shared" si="193"/>
        <v>45905</v>
      </c>
      <c r="G1518" s="13" t="s">
        <v>7683</v>
      </c>
      <c r="I1518" s="13" t="s">
        <v>7740</v>
      </c>
      <c r="J1518" s="13" t="s">
        <v>1815</v>
      </c>
      <c r="K1518" s="13" t="s">
        <v>27</v>
      </c>
      <c r="L1518" s="25" t="str">
        <f>VLOOKUP($K1518,TONG_SL!$A:$D,2,0)</f>
        <v>Chân giò heo muối 300g</v>
      </c>
      <c r="N1518" s="25" t="str">
        <f t="shared" si="194"/>
        <v>K-C6</v>
      </c>
      <c r="Q1518" s="25" t="str">
        <f>VLOOKUP(K1518,TONG_SL!$A:$D,3,0)</f>
        <v>Túi</v>
      </c>
      <c r="R1518" s="54">
        <v>5</v>
      </c>
      <c r="T1518" s="1">
        <f>VLOOKUP(VLOOKUP(G1518,Ma_KH!$A:$R,18,0)&amp;K1518,Gia_MB!$A:$F,6,0)</f>
        <v>73431</v>
      </c>
      <c r="U1518" s="14">
        <f t="shared" si="196"/>
        <v>367155</v>
      </c>
      <c r="W1518" s="64">
        <f t="shared" si="195"/>
        <v>0</v>
      </c>
      <c r="X1518" s="3" t="str">
        <f t="shared" si="197"/>
        <v>8</v>
      </c>
      <c r="Z1518" s="14">
        <f t="shared" si="198"/>
        <v>29372.400000000001</v>
      </c>
      <c r="AA1518" s="7">
        <f>VLOOKUP(G1518,Ma_KH!$A:$R,14,0)</f>
        <v>50</v>
      </c>
      <c r="AD1518" s="7" t="str">
        <f>IFERROR(VLOOKUP(J1518,'Chuyển Mã'!$B$3:$C$9,2,0),"")</f>
        <v>Hà Nội</v>
      </c>
      <c r="AE1518" s="7" t="str">
        <f t="shared" si="191"/>
        <v>Chân giò heo muối 300g</v>
      </c>
      <c r="AF1518" s="7">
        <f t="shared" si="192"/>
        <v>5</v>
      </c>
    </row>
    <row r="1519" spans="1:32" x14ac:dyDescent="0.25">
      <c r="A1519" s="11">
        <v>45905</v>
      </c>
      <c r="B1519" s="25">
        <v>30459</v>
      </c>
      <c r="C1519" s="12" t="s">
        <v>7214</v>
      </c>
      <c r="D1519" s="16">
        <f t="shared" si="193"/>
        <v>45905</v>
      </c>
      <c r="G1519" s="13" t="s">
        <v>7683</v>
      </c>
      <c r="I1519" s="13" t="s">
        <v>7740</v>
      </c>
      <c r="J1519" s="13" t="s">
        <v>1815</v>
      </c>
      <c r="K1519" s="13" t="s">
        <v>32</v>
      </c>
      <c r="L1519" s="25" t="str">
        <f>VLOOKUP($K1519,TONG_SL!$A:$D,2,0)</f>
        <v>Giò Tai Lưỡi Xào 250</v>
      </c>
      <c r="N1519" s="25" t="str">
        <f t="shared" si="194"/>
        <v>K-C6</v>
      </c>
      <c r="Q1519" s="25" t="str">
        <f>VLOOKUP(K1519,TONG_SL!$A:$D,3,0)</f>
        <v>Túi</v>
      </c>
      <c r="R1519" s="54">
        <v>2</v>
      </c>
      <c r="T1519" s="1">
        <f>VLOOKUP(VLOOKUP(G1519,Ma_KH!$A:$R,18,0)&amp;K1519,Gia_MB!$A:$F,6,0)</f>
        <v>50183</v>
      </c>
      <c r="U1519" s="14">
        <f t="shared" si="196"/>
        <v>100366</v>
      </c>
      <c r="W1519" s="64">
        <f t="shared" si="195"/>
        <v>0</v>
      </c>
      <c r="X1519" s="3" t="str">
        <f t="shared" si="197"/>
        <v>8</v>
      </c>
      <c r="Z1519" s="14">
        <f t="shared" si="198"/>
        <v>8029.28</v>
      </c>
      <c r="AA1519" s="7">
        <f>VLOOKUP(G1519,Ma_KH!$A:$R,14,0)</f>
        <v>50</v>
      </c>
      <c r="AD1519" s="7" t="str">
        <f>IFERROR(VLOOKUP(J1519,'Chuyển Mã'!$B$3:$C$9,2,0),"")</f>
        <v>Hà Nội</v>
      </c>
      <c r="AE1519" s="7" t="str">
        <f t="shared" si="191"/>
        <v>Giò Tai Lưỡi Xào 250</v>
      </c>
      <c r="AF1519" s="7">
        <f t="shared" si="192"/>
        <v>2</v>
      </c>
    </row>
    <row r="1520" spans="1:32" x14ac:dyDescent="0.25">
      <c r="A1520" s="11">
        <v>45905</v>
      </c>
      <c r="B1520" s="25">
        <v>47182</v>
      </c>
      <c r="C1520" s="12" t="s">
        <v>7214</v>
      </c>
      <c r="D1520" s="16">
        <f t="shared" si="193"/>
        <v>45905</v>
      </c>
      <c r="G1520" s="13" t="s">
        <v>7607</v>
      </c>
      <c r="I1520" s="13" t="s">
        <v>7741</v>
      </c>
      <c r="J1520" s="13" t="s">
        <v>1815</v>
      </c>
      <c r="K1520" s="13" t="s">
        <v>556</v>
      </c>
      <c r="L1520" s="25" t="str">
        <f>VLOOKUP($K1520,TONG_SL!$A:$D,2,0)</f>
        <v>Chân giò heo muối 100g</v>
      </c>
      <c r="N1520" s="25" t="str">
        <f t="shared" si="194"/>
        <v>K-C6</v>
      </c>
      <c r="Q1520" s="25" t="str">
        <f>VLOOKUP(K1520,TONG_SL!$A:$D,3,0)</f>
        <v>Gói</v>
      </c>
      <c r="R1520" s="54">
        <v>10</v>
      </c>
      <c r="T1520" s="1">
        <f>VLOOKUP(VLOOKUP(G1520,Ma_KH!$A:$R,18,0)&amp;K1520,Gia_MB!$A:$F,6,0)</f>
        <v>23076</v>
      </c>
      <c r="U1520" s="14">
        <f t="shared" si="196"/>
        <v>230760</v>
      </c>
      <c r="W1520" s="64">
        <f t="shared" si="195"/>
        <v>0</v>
      </c>
      <c r="X1520" s="3" t="str">
        <f t="shared" si="197"/>
        <v>8</v>
      </c>
      <c r="Z1520" s="14">
        <f t="shared" si="198"/>
        <v>18460.8</v>
      </c>
      <c r="AA1520" s="7">
        <f>VLOOKUP(G1520,Ma_KH!$A:$R,14,0)</f>
        <v>67</v>
      </c>
      <c r="AD1520" s="7" t="str">
        <f>IFERROR(VLOOKUP(J1520,'Chuyển Mã'!$B$3:$C$9,2,0),"")</f>
        <v>Hà Nội</v>
      </c>
      <c r="AE1520" s="7" t="str">
        <f t="shared" si="191"/>
        <v>Chân giò heo muối 100g</v>
      </c>
      <c r="AF1520" s="7">
        <f t="shared" si="192"/>
        <v>10</v>
      </c>
    </row>
    <row r="1521" spans="1:32" x14ac:dyDescent="0.25">
      <c r="A1521" s="11">
        <v>45905</v>
      </c>
      <c r="B1521" s="25">
        <v>47180</v>
      </c>
      <c r="C1521" s="12" t="s">
        <v>7214</v>
      </c>
      <c r="D1521" s="16">
        <f t="shared" si="193"/>
        <v>45905</v>
      </c>
      <c r="G1521" s="13" t="s">
        <v>7607</v>
      </c>
      <c r="I1521" s="13" t="s">
        <v>7742</v>
      </c>
      <c r="J1521" s="13" t="s">
        <v>1815</v>
      </c>
      <c r="K1521" s="13" t="s">
        <v>556</v>
      </c>
      <c r="L1521" s="25" t="str">
        <f>VLOOKUP($K1521,TONG_SL!$A:$D,2,0)</f>
        <v>Chân giò heo muối 100g</v>
      </c>
      <c r="N1521" s="25" t="str">
        <f t="shared" si="194"/>
        <v>K-C6</v>
      </c>
      <c r="Q1521" s="25" t="str">
        <f>VLOOKUP(K1521,TONG_SL!$A:$D,3,0)</f>
        <v>Gói</v>
      </c>
      <c r="R1521" s="54">
        <v>20</v>
      </c>
      <c r="T1521" s="1">
        <f>VLOOKUP(VLOOKUP(G1521,Ma_KH!$A:$R,18,0)&amp;K1521,Gia_MB!$A:$F,6,0)</f>
        <v>23076</v>
      </c>
      <c r="U1521" s="14">
        <f t="shared" si="196"/>
        <v>461520</v>
      </c>
      <c r="W1521" s="64">
        <f t="shared" si="195"/>
        <v>0</v>
      </c>
      <c r="X1521" s="3" t="str">
        <f t="shared" si="197"/>
        <v>8</v>
      </c>
      <c r="Z1521" s="14">
        <f t="shared" si="198"/>
        <v>36921.599999999999</v>
      </c>
      <c r="AA1521" s="7">
        <f>VLOOKUP(G1521,Ma_KH!$A:$R,14,0)</f>
        <v>67</v>
      </c>
      <c r="AD1521" s="7" t="str">
        <f>IFERROR(VLOOKUP(J1521,'Chuyển Mã'!$B$3:$C$9,2,0),"")</f>
        <v>Hà Nội</v>
      </c>
      <c r="AE1521" s="7" t="str">
        <f t="shared" si="191"/>
        <v>Chân giò heo muối 100g</v>
      </c>
      <c r="AF1521" s="7">
        <f t="shared" si="192"/>
        <v>20</v>
      </c>
    </row>
    <row r="1522" spans="1:32" x14ac:dyDescent="0.25">
      <c r="A1522" s="11">
        <v>45905</v>
      </c>
      <c r="B1522" s="25">
        <v>47183</v>
      </c>
      <c r="C1522" s="12" t="s">
        <v>7214</v>
      </c>
      <c r="D1522" s="16">
        <f t="shared" si="193"/>
        <v>45905</v>
      </c>
      <c r="G1522" s="13" t="s">
        <v>7607</v>
      </c>
      <c r="I1522" s="13" t="s">
        <v>7743</v>
      </c>
      <c r="J1522" s="13" t="s">
        <v>1815</v>
      </c>
      <c r="K1522" s="13" t="s">
        <v>556</v>
      </c>
      <c r="L1522" s="25" t="str">
        <f>VLOOKUP($K1522,TONG_SL!$A:$D,2,0)</f>
        <v>Chân giò heo muối 100g</v>
      </c>
      <c r="N1522" s="25" t="str">
        <f t="shared" si="194"/>
        <v>K-C6</v>
      </c>
      <c r="Q1522" s="25" t="str">
        <f>VLOOKUP(K1522,TONG_SL!$A:$D,3,0)</f>
        <v>Gói</v>
      </c>
      <c r="R1522" s="54">
        <v>8</v>
      </c>
      <c r="T1522" s="1">
        <f>VLOOKUP(VLOOKUP(G1522,Ma_KH!$A:$R,18,0)&amp;K1522,Gia_MB!$A:$F,6,0)</f>
        <v>23076</v>
      </c>
      <c r="U1522" s="14">
        <f t="shared" si="196"/>
        <v>184608</v>
      </c>
      <c r="W1522" s="64">
        <f t="shared" si="195"/>
        <v>0</v>
      </c>
      <c r="X1522" s="3" t="str">
        <f t="shared" si="197"/>
        <v>8</v>
      </c>
      <c r="Z1522" s="14">
        <f t="shared" si="198"/>
        <v>14768.64</v>
      </c>
      <c r="AA1522" s="7">
        <f>VLOOKUP(G1522,Ma_KH!$A:$R,14,0)</f>
        <v>67</v>
      </c>
      <c r="AD1522" s="7" t="str">
        <f>IFERROR(VLOOKUP(J1522,'Chuyển Mã'!$B$3:$C$9,2,0),"")</f>
        <v>Hà Nội</v>
      </c>
      <c r="AE1522" s="7" t="str">
        <f t="shared" si="191"/>
        <v>Chân giò heo muối 100g</v>
      </c>
      <c r="AF1522" s="7">
        <f t="shared" si="192"/>
        <v>8</v>
      </c>
    </row>
    <row r="1523" spans="1:32" x14ac:dyDescent="0.25">
      <c r="A1523" s="11">
        <v>45905</v>
      </c>
      <c r="B1523" s="25">
        <v>4176363996</v>
      </c>
      <c r="C1523" s="12" t="s">
        <v>7214</v>
      </c>
      <c r="D1523" s="16">
        <f t="shared" si="193"/>
        <v>45905</v>
      </c>
      <c r="G1523" s="13" t="s">
        <v>7744</v>
      </c>
      <c r="I1523" s="13" t="s">
        <v>7745</v>
      </c>
      <c r="J1523" s="13" t="s">
        <v>1813</v>
      </c>
      <c r="K1523" s="13" t="s">
        <v>30</v>
      </c>
      <c r="L1523" s="25" t="str">
        <f>VLOOKUP($K1523,TONG_SL!$A:$D,2,0)</f>
        <v>Gà muối 500g</v>
      </c>
      <c r="N1523" s="25" t="str">
        <f t="shared" si="194"/>
        <v>K-C6</v>
      </c>
      <c r="Q1523" s="25" t="str">
        <f>VLOOKUP(K1523,TONG_SL!$A:$D,3,0)</f>
        <v>Túi</v>
      </c>
      <c r="R1523" s="54">
        <v>5</v>
      </c>
      <c r="T1523" s="1">
        <f>VLOOKUP(VLOOKUP(G1523,Ma_KH!$A:$R,18,0)&amp;K1523,Gia_MB!$A:$F,6,0)</f>
        <v>111058</v>
      </c>
      <c r="U1523" s="14">
        <f t="shared" si="196"/>
        <v>555290</v>
      </c>
      <c r="W1523" s="64">
        <f t="shared" si="195"/>
        <v>0</v>
      </c>
      <c r="X1523" s="3" t="str">
        <f t="shared" si="197"/>
        <v>8</v>
      </c>
      <c r="Z1523" s="14">
        <f t="shared" si="198"/>
        <v>44423.200000000004</v>
      </c>
      <c r="AA1523" s="7">
        <f>VLOOKUP(G1523,Ma_KH!$A:$R,14,0)</f>
        <v>60</v>
      </c>
      <c r="AD1523" s="7" t="str">
        <f>IFERROR(VLOOKUP(J1523,'Chuyển Mã'!$B$3:$C$9,2,0),"")</f>
        <v>Hà Nội</v>
      </c>
      <c r="AE1523" s="7" t="str">
        <f t="shared" si="191"/>
        <v>Gà muối 500g</v>
      </c>
      <c r="AF1523" s="7">
        <f t="shared" si="192"/>
        <v>5</v>
      </c>
    </row>
    <row r="1524" spans="1:32" x14ac:dyDescent="0.25">
      <c r="A1524" s="11">
        <v>45905</v>
      </c>
      <c r="B1524" s="25">
        <v>4176363996</v>
      </c>
      <c r="C1524" s="12" t="s">
        <v>7214</v>
      </c>
      <c r="D1524" s="16">
        <f t="shared" si="193"/>
        <v>45905</v>
      </c>
      <c r="G1524" s="13" t="s">
        <v>7744</v>
      </c>
      <c r="I1524" s="13" t="s">
        <v>7745</v>
      </c>
      <c r="J1524" s="13" t="s">
        <v>1813</v>
      </c>
      <c r="K1524" s="13" t="s">
        <v>27</v>
      </c>
      <c r="L1524" s="25" t="str">
        <f>VLOOKUP($K1524,TONG_SL!$A:$D,2,0)</f>
        <v>Chân giò heo muối 300g</v>
      </c>
      <c r="N1524" s="25" t="str">
        <f t="shared" si="194"/>
        <v>K-C6</v>
      </c>
      <c r="Q1524" s="25" t="str">
        <f>VLOOKUP(K1524,TONG_SL!$A:$D,3,0)</f>
        <v>Túi</v>
      </c>
      <c r="R1524" s="54">
        <v>7</v>
      </c>
      <c r="T1524" s="1">
        <f>VLOOKUP(VLOOKUP(G1524,Ma_KH!$A:$R,18,0)&amp;K1524,Gia_MB!$A:$F,6,0)</f>
        <v>73431</v>
      </c>
      <c r="U1524" s="14">
        <f t="shared" si="196"/>
        <v>514017</v>
      </c>
      <c r="W1524" s="64">
        <f t="shared" si="195"/>
        <v>0</v>
      </c>
      <c r="X1524" s="3" t="str">
        <f t="shared" si="197"/>
        <v>8</v>
      </c>
      <c r="Z1524" s="14">
        <f t="shared" si="198"/>
        <v>41121.360000000001</v>
      </c>
      <c r="AA1524" s="7">
        <f>VLOOKUP(G1524,Ma_KH!$A:$R,14,0)</f>
        <v>60</v>
      </c>
      <c r="AD1524" s="7" t="str">
        <f>IFERROR(VLOOKUP(J1524,'Chuyển Mã'!$B$3:$C$9,2,0),"")</f>
        <v>Hà Nội</v>
      </c>
      <c r="AE1524" s="7" t="str">
        <f t="shared" si="191"/>
        <v>Chân giò heo muối 300g</v>
      </c>
      <c r="AF1524" s="7">
        <f t="shared" si="192"/>
        <v>7</v>
      </c>
    </row>
    <row r="1525" spans="1:32" x14ac:dyDescent="0.25">
      <c r="A1525" s="11">
        <v>45905</v>
      </c>
      <c r="B1525" s="25">
        <v>4176363996</v>
      </c>
      <c r="C1525" s="12" t="s">
        <v>7214</v>
      </c>
      <c r="D1525" s="16">
        <f t="shared" si="193"/>
        <v>45905</v>
      </c>
      <c r="G1525" s="13" t="s">
        <v>7744</v>
      </c>
      <c r="I1525" s="13" t="s">
        <v>7745</v>
      </c>
      <c r="J1525" s="13" t="s">
        <v>1813</v>
      </c>
      <c r="K1525" s="13" t="s">
        <v>35</v>
      </c>
      <c r="L1525" s="25" t="str">
        <f>VLOOKUP($K1525,TONG_SL!$A:$D,2,0)</f>
        <v>Tai heo muối 200g</v>
      </c>
      <c r="N1525" s="25" t="str">
        <f t="shared" si="194"/>
        <v>K-C6</v>
      </c>
      <c r="Q1525" s="25" t="str">
        <f>VLOOKUP(K1525,TONG_SL!$A:$D,3,0)</f>
        <v>Túi</v>
      </c>
      <c r="R1525" s="54">
        <v>4</v>
      </c>
      <c r="T1525" s="1">
        <f>VLOOKUP(VLOOKUP(G1525,Ma_KH!$A:$R,18,0)&amp;K1525,Gia_MB!$A:$F,6,0)</f>
        <v>55595</v>
      </c>
      <c r="U1525" s="14">
        <f t="shared" si="196"/>
        <v>222380</v>
      </c>
      <c r="W1525" s="64">
        <f t="shared" si="195"/>
        <v>0</v>
      </c>
      <c r="X1525" s="3" t="str">
        <f t="shared" si="197"/>
        <v>8</v>
      </c>
      <c r="Z1525" s="14">
        <f t="shared" si="198"/>
        <v>17790.400000000001</v>
      </c>
      <c r="AA1525" s="7">
        <f>VLOOKUP(G1525,Ma_KH!$A:$R,14,0)</f>
        <v>60</v>
      </c>
      <c r="AD1525" s="7" t="str">
        <f>IFERROR(VLOOKUP(J1525,'Chuyển Mã'!$B$3:$C$9,2,0),"")</f>
        <v>Hà Nội</v>
      </c>
      <c r="AE1525" s="7" t="str">
        <f t="shared" si="191"/>
        <v>Tai heo muối 200g</v>
      </c>
      <c r="AF1525" s="7">
        <f t="shared" si="192"/>
        <v>4</v>
      </c>
    </row>
    <row r="1526" spans="1:32" x14ac:dyDescent="0.25">
      <c r="A1526" s="11">
        <v>45905</v>
      </c>
      <c r="B1526" s="25">
        <v>4176363996</v>
      </c>
      <c r="C1526" s="12" t="s">
        <v>7214</v>
      </c>
      <c r="D1526" s="16">
        <f t="shared" si="193"/>
        <v>45905</v>
      </c>
      <c r="G1526" s="13" t="s">
        <v>7744</v>
      </c>
      <c r="I1526" s="13" t="s">
        <v>7745</v>
      </c>
      <c r="J1526" s="13" t="s">
        <v>1813</v>
      </c>
      <c r="K1526" s="13" t="s">
        <v>32</v>
      </c>
      <c r="L1526" s="25" t="str">
        <f>VLOOKUP($K1526,TONG_SL!$A:$D,2,0)</f>
        <v>Giò Tai Lưỡi Xào 250</v>
      </c>
      <c r="N1526" s="25" t="str">
        <f t="shared" si="194"/>
        <v>K-C6</v>
      </c>
      <c r="Q1526" s="25" t="str">
        <f>VLOOKUP(K1526,TONG_SL!$A:$D,3,0)</f>
        <v>Túi</v>
      </c>
      <c r="R1526" s="54">
        <v>5</v>
      </c>
      <c r="T1526" s="1">
        <f>VLOOKUP(VLOOKUP(G1526,Ma_KH!$A:$R,18,0)&amp;K1526,Gia_MB!$A:$F,6,0)</f>
        <v>50183</v>
      </c>
      <c r="U1526" s="14">
        <f t="shared" si="196"/>
        <v>250915</v>
      </c>
      <c r="W1526" s="64">
        <f t="shared" si="195"/>
        <v>0</v>
      </c>
      <c r="X1526" s="3" t="str">
        <f t="shared" si="197"/>
        <v>8</v>
      </c>
      <c r="Z1526" s="14">
        <f t="shared" si="198"/>
        <v>20073.2</v>
      </c>
      <c r="AA1526" s="7">
        <f>VLOOKUP(G1526,Ma_KH!$A:$R,14,0)</f>
        <v>60</v>
      </c>
      <c r="AD1526" s="7" t="str">
        <f>IFERROR(VLOOKUP(J1526,'Chuyển Mã'!$B$3:$C$9,2,0),"")</f>
        <v>Hà Nội</v>
      </c>
      <c r="AE1526" s="7" t="str">
        <f t="shared" si="191"/>
        <v>Giò Tai Lưỡi Xào 250</v>
      </c>
      <c r="AF1526" s="7">
        <f t="shared" si="192"/>
        <v>5</v>
      </c>
    </row>
    <row r="1527" spans="1:32" x14ac:dyDescent="0.25">
      <c r="A1527" s="11">
        <v>45905</v>
      </c>
      <c r="B1527" s="25">
        <v>4176622385</v>
      </c>
      <c r="C1527" s="12" t="s">
        <v>7214</v>
      </c>
      <c r="D1527" s="16">
        <f t="shared" si="193"/>
        <v>45905</v>
      </c>
      <c r="G1527" s="13" t="s">
        <v>7746</v>
      </c>
      <c r="I1527" s="13" t="s">
        <v>7747</v>
      </c>
      <c r="J1527" s="13" t="s">
        <v>1809</v>
      </c>
      <c r="K1527" s="13" t="s">
        <v>30</v>
      </c>
      <c r="L1527" s="25" t="str">
        <f>VLOOKUP($K1527,TONG_SL!$A:$D,2,0)</f>
        <v>Gà muối 500g</v>
      </c>
      <c r="N1527" s="25" t="str">
        <f t="shared" si="194"/>
        <v>K-C6</v>
      </c>
      <c r="Q1527" s="25" t="str">
        <f>VLOOKUP(K1527,TONG_SL!$A:$D,3,0)</f>
        <v>Túi</v>
      </c>
      <c r="R1527" s="54">
        <v>10</v>
      </c>
      <c r="T1527" s="1">
        <f>VLOOKUP(VLOOKUP(G1527,Ma_KH!$A:$R,18,0)&amp;K1527,Gia_MB!$A:$F,6,0)</f>
        <v>111058</v>
      </c>
      <c r="U1527" s="14">
        <f t="shared" si="196"/>
        <v>1110580</v>
      </c>
      <c r="W1527" s="64">
        <f t="shared" si="195"/>
        <v>0</v>
      </c>
      <c r="X1527" s="3" t="str">
        <f t="shared" si="197"/>
        <v>8</v>
      </c>
      <c r="Z1527" s="14">
        <f t="shared" si="198"/>
        <v>88846.400000000009</v>
      </c>
      <c r="AA1527" s="7">
        <f>VLOOKUP(G1527,Ma_KH!$A:$R,14,0)</f>
        <v>60</v>
      </c>
      <c r="AD1527" s="7" t="str">
        <f>IFERROR(VLOOKUP(J1527,'Chuyển Mã'!$B$3:$C$9,2,0),"")</f>
        <v>Hà Nội</v>
      </c>
      <c r="AE1527" s="7" t="str">
        <f t="shared" si="191"/>
        <v>Gà muối 500g</v>
      </c>
      <c r="AF1527" s="7">
        <f t="shared" si="192"/>
        <v>10</v>
      </c>
    </row>
    <row r="1528" spans="1:32" x14ac:dyDescent="0.25">
      <c r="A1528" s="11">
        <v>45905</v>
      </c>
      <c r="B1528" s="25">
        <v>4176622385</v>
      </c>
      <c r="C1528" s="12" t="s">
        <v>7214</v>
      </c>
      <c r="D1528" s="16">
        <f t="shared" si="193"/>
        <v>45905</v>
      </c>
      <c r="G1528" s="13" t="s">
        <v>7746</v>
      </c>
      <c r="I1528" s="13" t="s">
        <v>7747</v>
      </c>
      <c r="J1528" s="13" t="s">
        <v>1809</v>
      </c>
      <c r="K1528" s="13" t="s">
        <v>27</v>
      </c>
      <c r="L1528" s="25" t="str">
        <f>VLOOKUP($K1528,TONG_SL!$A:$D,2,0)</f>
        <v>Chân giò heo muối 300g</v>
      </c>
      <c r="N1528" s="25" t="str">
        <f t="shared" si="194"/>
        <v>K-C6</v>
      </c>
      <c r="Q1528" s="25" t="str">
        <f>VLOOKUP(K1528,TONG_SL!$A:$D,3,0)</f>
        <v>Túi</v>
      </c>
      <c r="R1528" s="54">
        <v>15</v>
      </c>
      <c r="T1528" s="1">
        <f>VLOOKUP(VLOOKUP(G1528,Ma_KH!$A:$R,18,0)&amp;K1528,Gia_MB!$A:$F,6,0)</f>
        <v>73431</v>
      </c>
      <c r="U1528" s="14">
        <f t="shared" si="196"/>
        <v>1101465</v>
      </c>
      <c r="W1528" s="64">
        <f t="shared" si="195"/>
        <v>0</v>
      </c>
      <c r="X1528" s="3" t="str">
        <f t="shared" si="197"/>
        <v>8</v>
      </c>
      <c r="Z1528" s="14">
        <f t="shared" si="198"/>
        <v>88117.2</v>
      </c>
      <c r="AA1528" s="7">
        <f>VLOOKUP(G1528,Ma_KH!$A:$R,14,0)</f>
        <v>60</v>
      </c>
      <c r="AD1528" s="7" t="str">
        <f>IFERROR(VLOOKUP(J1528,'Chuyển Mã'!$B$3:$C$9,2,0),"")</f>
        <v>Hà Nội</v>
      </c>
      <c r="AE1528" s="7" t="str">
        <f t="shared" si="191"/>
        <v>Chân giò heo muối 300g</v>
      </c>
      <c r="AF1528" s="7">
        <f t="shared" si="192"/>
        <v>15</v>
      </c>
    </row>
    <row r="1529" spans="1:32" x14ac:dyDescent="0.25">
      <c r="A1529" s="11">
        <v>45905</v>
      </c>
      <c r="B1529" s="25">
        <v>4176622385</v>
      </c>
      <c r="C1529" s="12" t="s">
        <v>7214</v>
      </c>
      <c r="D1529" s="16">
        <f t="shared" si="193"/>
        <v>45905</v>
      </c>
      <c r="G1529" s="13" t="s">
        <v>7746</v>
      </c>
      <c r="I1529" s="13" t="s">
        <v>7747</v>
      </c>
      <c r="J1529" s="13" t="s">
        <v>1809</v>
      </c>
      <c r="K1529" s="13" t="s">
        <v>47</v>
      </c>
      <c r="L1529" s="25" t="str">
        <f>VLOOKUP($K1529,TONG_SL!$A:$D,2,0)</f>
        <v>Giò lụa cây 250g</v>
      </c>
      <c r="N1529" s="25" t="str">
        <f t="shared" si="194"/>
        <v>K-C6</v>
      </c>
      <c r="Q1529" s="25" t="str">
        <f>VLOOKUP(K1529,TONG_SL!$A:$D,3,0)</f>
        <v>Túi</v>
      </c>
      <c r="R1529" s="54">
        <v>10</v>
      </c>
      <c r="T1529" s="1">
        <f>VLOOKUP(VLOOKUP(G1529,Ma_KH!$A:$R,18,0)&amp;K1529,Gia_MB!$A:$F,6,0)</f>
        <v>49500</v>
      </c>
      <c r="U1529" s="14">
        <f t="shared" si="196"/>
        <v>495000</v>
      </c>
      <c r="W1529" s="64">
        <f t="shared" si="195"/>
        <v>0</v>
      </c>
      <c r="X1529" s="3" t="str">
        <f t="shared" si="197"/>
        <v>8</v>
      </c>
      <c r="Z1529" s="14">
        <f t="shared" si="198"/>
        <v>39600</v>
      </c>
      <c r="AA1529" s="7">
        <f>VLOOKUP(G1529,Ma_KH!$A:$R,14,0)</f>
        <v>60</v>
      </c>
      <c r="AD1529" s="7" t="str">
        <f>IFERROR(VLOOKUP(J1529,'Chuyển Mã'!$B$3:$C$9,2,0),"")</f>
        <v>Hà Nội</v>
      </c>
      <c r="AE1529" s="7" t="str">
        <f t="shared" si="191"/>
        <v>Giò lụa cây 250g</v>
      </c>
      <c r="AF1529" s="7">
        <f t="shared" si="192"/>
        <v>10</v>
      </c>
    </row>
    <row r="1530" spans="1:32" x14ac:dyDescent="0.25">
      <c r="A1530" s="11">
        <v>45905</v>
      </c>
      <c r="B1530" s="25">
        <v>4176622385</v>
      </c>
      <c r="C1530" s="12" t="s">
        <v>7214</v>
      </c>
      <c r="D1530" s="16">
        <f t="shared" si="193"/>
        <v>45905</v>
      </c>
      <c r="G1530" s="13" t="s">
        <v>7746</v>
      </c>
      <c r="I1530" s="13" t="s">
        <v>7747</v>
      </c>
      <c r="J1530" s="13" t="s">
        <v>1809</v>
      </c>
      <c r="K1530" s="13" t="s">
        <v>49</v>
      </c>
      <c r="L1530" s="25" t="str">
        <f>VLOOKUP($K1530,TONG_SL!$A:$D,2,0)</f>
        <v>Giò sụn gà 250g</v>
      </c>
      <c r="N1530" s="25" t="str">
        <f t="shared" si="194"/>
        <v>K-C6</v>
      </c>
      <c r="Q1530" s="25" t="str">
        <f>VLOOKUP(K1530,TONG_SL!$A:$D,3,0)</f>
        <v>Túi</v>
      </c>
      <c r="R1530" s="54">
        <v>10</v>
      </c>
      <c r="T1530" s="1">
        <f>VLOOKUP(VLOOKUP(G1530,Ma_KH!$A:$R,18,0)&amp;K1530,Gia_MB!$A:$F,6,0)</f>
        <v>50400</v>
      </c>
      <c r="U1530" s="14">
        <f t="shared" si="196"/>
        <v>504000</v>
      </c>
      <c r="W1530" s="64">
        <f t="shared" si="195"/>
        <v>0</v>
      </c>
      <c r="X1530" s="3" t="str">
        <f t="shared" si="197"/>
        <v>8</v>
      </c>
      <c r="Z1530" s="14">
        <f t="shared" si="198"/>
        <v>40320</v>
      </c>
      <c r="AA1530" s="7">
        <f>VLOOKUP(G1530,Ma_KH!$A:$R,14,0)</f>
        <v>60</v>
      </c>
      <c r="AD1530" s="7" t="str">
        <f>IFERROR(VLOOKUP(J1530,'Chuyển Mã'!$B$3:$C$9,2,0),"")</f>
        <v>Hà Nội</v>
      </c>
      <c r="AE1530" s="7" t="str">
        <f t="shared" si="191"/>
        <v>Giò sụn gà 250g</v>
      </c>
      <c r="AF1530" s="7">
        <f t="shared" si="192"/>
        <v>10</v>
      </c>
    </row>
    <row r="1531" spans="1:32" x14ac:dyDescent="0.25">
      <c r="A1531" s="11">
        <v>45905</v>
      </c>
      <c r="B1531" s="25">
        <v>4176622385</v>
      </c>
      <c r="C1531" s="12" t="s">
        <v>7214</v>
      </c>
      <c r="D1531" s="16">
        <f t="shared" si="193"/>
        <v>45905</v>
      </c>
      <c r="G1531" s="13" t="s">
        <v>7746</v>
      </c>
      <c r="I1531" s="13" t="s">
        <v>7747</v>
      </c>
      <c r="J1531" s="13" t="s">
        <v>1809</v>
      </c>
      <c r="K1531" s="13" t="s">
        <v>32</v>
      </c>
      <c r="L1531" s="25" t="str">
        <f>VLOOKUP($K1531,TONG_SL!$A:$D,2,0)</f>
        <v>Giò Tai Lưỡi Xào 250</v>
      </c>
      <c r="N1531" s="25" t="str">
        <f t="shared" si="194"/>
        <v>K-C6</v>
      </c>
      <c r="Q1531" s="25" t="str">
        <f>VLOOKUP(K1531,TONG_SL!$A:$D,3,0)</f>
        <v>Túi</v>
      </c>
      <c r="R1531" s="54">
        <v>3</v>
      </c>
      <c r="T1531" s="1">
        <f>VLOOKUP(VLOOKUP(G1531,Ma_KH!$A:$R,18,0)&amp;K1531,Gia_MB!$A:$F,6,0)</f>
        <v>50183</v>
      </c>
      <c r="U1531" s="14">
        <f t="shared" si="196"/>
        <v>150549</v>
      </c>
      <c r="W1531" s="64">
        <f t="shared" si="195"/>
        <v>0</v>
      </c>
      <c r="X1531" s="3" t="str">
        <f t="shared" si="197"/>
        <v>8</v>
      </c>
      <c r="Z1531" s="14">
        <f t="shared" si="198"/>
        <v>12043.92</v>
      </c>
      <c r="AA1531" s="7">
        <f>VLOOKUP(G1531,Ma_KH!$A:$R,14,0)</f>
        <v>60</v>
      </c>
      <c r="AD1531" s="7" t="str">
        <f>IFERROR(VLOOKUP(J1531,'Chuyển Mã'!$B$3:$C$9,2,0),"")</f>
        <v>Hà Nội</v>
      </c>
      <c r="AE1531" s="7" t="str">
        <f t="shared" si="191"/>
        <v>Giò Tai Lưỡi Xào 250</v>
      </c>
      <c r="AF1531" s="7">
        <f t="shared" si="192"/>
        <v>3</v>
      </c>
    </row>
    <row r="1532" spans="1:32" x14ac:dyDescent="0.25">
      <c r="A1532" s="11">
        <v>45905</v>
      </c>
      <c r="B1532" s="25" t="s">
        <v>7232</v>
      </c>
      <c r="C1532" s="12" t="s">
        <v>7214</v>
      </c>
      <c r="D1532" s="16">
        <f t="shared" si="193"/>
        <v>45905</v>
      </c>
      <c r="G1532" s="13" t="s">
        <v>7748</v>
      </c>
      <c r="I1532" s="13" t="s">
        <v>7749</v>
      </c>
      <c r="J1532" s="13" t="s">
        <v>1809</v>
      </c>
      <c r="K1532" s="13" t="s">
        <v>30</v>
      </c>
      <c r="L1532" s="25" t="str">
        <f>VLOOKUP($K1532,TONG_SL!$A:$D,2,0)</f>
        <v>Gà muối 500g</v>
      </c>
      <c r="N1532" s="25" t="str">
        <f t="shared" si="194"/>
        <v>K-C6</v>
      </c>
      <c r="Q1532" s="25" t="str">
        <f>VLOOKUP(K1532,TONG_SL!$A:$D,3,0)</f>
        <v>Túi</v>
      </c>
      <c r="R1532" s="54">
        <v>10</v>
      </c>
      <c r="T1532" s="1">
        <f>VLOOKUP(VLOOKUP(G1532,Ma_KH!$A:$R,18,0)&amp;K1532,Gia_MB!$A:$F,6,0)</f>
        <v>111058</v>
      </c>
      <c r="U1532" s="14">
        <f t="shared" si="196"/>
        <v>1110580</v>
      </c>
      <c r="W1532" s="64">
        <f t="shared" si="195"/>
        <v>0</v>
      </c>
      <c r="X1532" s="3" t="str">
        <f t="shared" si="197"/>
        <v>8</v>
      </c>
      <c r="Z1532" s="14">
        <f t="shared" si="198"/>
        <v>88846.400000000009</v>
      </c>
      <c r="AA1532" s="7">
        <f>VLOOKUP(G1532,Ma_KH!$A:$R,14,0)</f>
        <v>60</v>
      </c>
      <c r="AD1532" s="7" t="str">
        <f>IFERROR(VLOOKUP(J1532,'Chuyển Mã'!$B$3:$C$9,2,0),"")</f>
        <v>Hà Nội</v>
      </c>
      <c r="AE1532" s="7" t="str">
        <f t="shared" si="191"/>
        <v>Gà muối 500g</v>
      </c>
      <c r="AF1532" s="7">
        <f t="shared" si="192"/>
        <v>10</v>
      </c>
    </row>
    <row r="1533" spans="1:32" x14ac:dyDescent="0.25">
      <c r="A1533" s="11">
        <v>45905</v>
      </c>
      <c r="B1533" s="25" t="s">
        <v>7232</v>
      </c>
      <c r="C1533" s="12" t="s">
        <v>7214</v>
      </c>
      <c r="D1533" s="16">
        <f t="shared" si="193"/>
        <v>45905</v>
      </c>
      <c r="G1533" s="13" t="s">
        <v>7748</v>
      </c>
      <c r="I1533" s="13" t="s">
        <v>7749</v>
      </c>
      <c r="J1533" s="13" t="s">
        <v>1809</v>
      </c>
      <c r="K1533" s="13" t="s">
        <v>27</v>
      </c>
      <c r="L1533" s="25" t="str">
        <f>VLOOKUP($K1533,TONG_SL!$A:$D,2,0)</f>
        <v>Chân giò heo muối 300g</v>
      </c>
      <c r="N1533" s="25" t="str">
        <f t="shared" si="194"/>
        <v>K-C6</v>
      </c>
      <c r="Q1533" s="25" t="str">
        <f>VLOOKUP(K1533,TONG_SL!$A:$D,3,0)</f>
        <v>Túi</v>
      </c>
      <c r="R1533" s="54">
        <v>20</v>
      </c>
      <c r="T1533" s="1">
        <f>VLOOKUP(VLOOKUP(G1533,Ma_KH!$A:$R,18,0)&amp;K1533,Gia_MB!$A:$F,6,0)</f>
        <v>73431</v>
      </c>
      <c r="U1533" s="14">
        <f t="shared" si="196"/>
        <v>1468620</v>
      </c>
      <c r="W1533" s="64">
        <f t="shared" si="195"/>
        <v>0</v>
      </c>
      <c r="X1533" s="3" t="str">
        <f t="shared" si="197"/>
        <v>8</v>
      </c>
      <c r="Z1533" s="14">
        <f t="shared" si="198"/>
        <v>117489.60000000001</v>
      </c>
      <c r="AA1533" s="7">
        <f>VLOOKUP(G1533,Ma_KH!$A:$R,14,0)</f>
        <v>60</v>
      </c>
      <c r="AD1533" s="7" t="str">
        <f>IFERROR(VLOOKUP(J1533,'Chuyển Mã'!$B$3:$C$9,2,0),"")</f>
        <v>Hà Nội</v>
      </c>
      <c r="AE1533" s="7" t="str">
        <f t="shared" si="191"/>
        <v>Chân giò heo muối 300g</v>
      </c>
      <c r="AF1533" s="7">
        <f t="shared" si="192"/>
        <v>20</v>
      </c>
    </row>
    <row r="1534" spans="1:32" x14ac:dyDescent="0.25">
      <c r="A1534" s="11">
        <v>45905</v>
      </c>
      <c r="B1534" s="25" t="s">
        <v>7232</v>
      </c>
      <c r="C1534" s="12" t="s">
        <v>7214</v>
      </c>
      <c r="D1534" s="16">
        <f t="shared" si="193"/>
        <v>45905</v>
      </c>
      <c r="G1534" s="13" t="s">
        <v>7748</v>
      </c>
      <c r="I1534" s="13" t="s">
        <v>7749</v>
      </c>
      <c r="J1534" s="13" t="s">
        <v>1809</v>
      </c>
      <c r="K1534" s="13" t="s">
        <v>32</v>
      </c>
      <c r="L1534" s="25" t="str">
        <f>VLOOKUP($K1534,TONG_SL!$A:$D,2,0)</f>
        <v>Giò Tai Lưỡi Xào 250</v>
      </c>
      <c r="N1534" s="25" t="str">
        <f t="shared" si="194"/>
        <v>K-C6</v>
      </c>
      <c r="Q1534" s="25" t="str">
        <f>VLOOKUP(K1534,TONG_SL!$A:$D,3,0)</f>
        <v>Túi</v>
      </c>
      <c r="R1534" s="54">
        <v>2</v>
      </c>
      <c r="T1534" s="1">
        <f>VLOOKUP(VLOOKUP(G1534,Ma_KH!$A:$R,18,0)&amp;K1534,Gia_MB!$A:$F,6,0)</f>
        <v>50183</v>
      </c>
      <c r="U1534" s="14">
        <f t="shared" si="196"/>
        <v>100366</v>
      </c>
      <c r="W1534" s="64">
        <f t="shared" si="195"/>
        <v>0</v>
      </c>
      <c r="X1534" s="3" t="str">
        <f t="shared" si="197"/>
        <v>8</v>
      </c>
      <c r="Z1534" s="14">
        <f t="shared" si="198"/>
        <v>8029.28</v>
      </c>
      <c r="AA1534" s="7">
        <f>VLOOKUP(G1534,Ma_KH!$A:$R,14,0)</f>
        <v>60</v>
      </c>
      <c r="AD1534" s="7" t="str">
        <f>IFERROR(VLOOKUP(J1534,'Chuyển Mã'!$B$3:$C$9,2,0),"")</f>
        <v>Hà Nội</v>
      </c>
      <c r="AE1534" s="7" t="str">
        <f t="shared" si="191"/>
        <v>Giò Tai Lưỡi Xào 250</v>
      </c>
      <c r="AF1534" s="7">
        <f t="shared" si="192"/>
        <v>2</v>
      </c>
    </row>
    <row r="1535" spans="1:32" x14ac:dyDescent="0.25">
      <c r="A1535" s="11">
        <v>45905</v>
      </c>
      <c r="B1535" s="25" t="s">
        <v>7233</v>
      </c>
      <c r="C1535" s="12" t="s">
        <v>7214</v>
      </c>
      <c r="D1535" s="16">
        <f t="shared" si="193"/>
        <v>45905</v>
      </c>
      <c r="G1535" s="13" t="s">
        <v>7750</v>
      </c>
      <c r="I1535" s="13" t="s">
        <v>7751</v>
      </c>
      <c r="J1535" s="13" t="s">
        <v>1809</v>
      </c>
      <c r="K1535" s="13" t="s">
        <v>30</v>
      </c>
      <c r="L1535" s="25" t="str">
        <f>VLOOKUP($K1535,TONG_SL!$A:$D,2,0)</f>
        <v>Gà muối 500g</v>
      </c>
      <c r="N1535" s="25" t="str">
        <f t="shared" si="194"/>
        <v>K-C6</v>
      </c>
      <c r="Q1535" s="25" t="str">
        <f>VLOOKUP(K1535,TONG_SL!$A:$D,3,0)</f>
        <v>Túi</v>
      </c>
      <c r="R1535" s="54">
        <v>10</v>
      </c>
      <c r="T1535" s="1">
        <f>VLOOKUP(VLOOKUP(G1535,Ma_KH!$A:$R,18,0)&amp;K1535,Gia_MB!$A:$F,6,0)</f>
        <v>111058</v>
      </c>
      <c r="U1535" s="14">
        <f t="shared" si="196"/>
        <v>1110580</v>
      </c>
      <c r="W1535" s="64">
        <f t="shared" si="195"/>
        <v>0</v>
      </c>
      <c r="X1535" s="3" t="str">
        <f t="shared" si="197"/>
        <v>8</v>
      </c>
      <c r="Z1535" s="14">
        <f t="shared" si="198"/>
        <v>88846.400000000009</v>
      </c>
      <c r="AA1535" s="7">
        <f>VLOOKUP(G1535,Ma_KH!$A:$R,14,0)</f>
        <v>60</v>
      </c>
      <c r="AD1535" s="7" t="str">
        <f>IFERROR(VLOOKUP(J1535,'Chuyển Mã'!$B$3:$C$9,2,0),"")</f>
        <v>Hà Nội</v>
      </c>
      <c r="AE1535" s="7" t="str">
        <f t="shared" si="191"/>
        <v>Gà muối 500g</v>
      </c>
      <c r="AF1535" s="7">
        <f t="shared" si="192"/>
        <v>10</v>
      </c>
    </row>
    <row r="1536" spans="1:32" x14ac:dyDescent="0.25">
      <c r="A1536" s="11">
        <v>45905</v>
      </c>
      <c r="B1536" s="25" t="s">
        <v>7233</v>
      </c>
      <c r="C1536" s="12" t="s">
        <v>7214</v>
      </c>
      <c r="D1536" s="16">
        <f t="shared" si="193"/>
        <v>45905</v>
      </c>
      <c r="G1536" s="13" t="s">
        <v>7750</v>
      </c>
      <c r="I1536" s="13" t="s">
        <v>7751</v>
      </c>
      <c r="J1536" s="13" t="s">
        <v>1809</v>
      </c>
      <c r="K1536" s="13" t="s">
        <v>27</v>
      </c>
      <c r="L1536" s="25" t="str">
        <f>VLOOKUP($K1536,TONG_SL!$A:$D,2,0)</f>
        <v>Chân giò heo muối 300g</v>
      </c>
      <c r="N1536" s="25" t="str">
        <f t="shared" si="194"/>
        <v>K-C6</v>
      </c>
      <c r="Q1536" s="25" t="str">
        <f>VLOOKUP(K1536,TONG_SL!$A:$D,3,0)</f>
        <v>Túi</v>
      </c>
      <c r="R1536" s="54">
        <v>10</v>
      </c>
      <c r="T1536" s="1">
        <f>VLOOKUP(VLOOKUP(G1536,Ma_KH!$A:$R,18,0)&amp;K1536,Gia_MB!$A:$F,6,0)</f>
        <v>73431</v>
      </c>
      <c r="U1536" s="14">
        <f t="shared" si="196"/>
        <v>734310</v>
      </c>
      <c r="W1536" s="64">
        <f t="shared" si="195"/>
        <v>0</v>
      </c>
      <c r="X1536" s="3" t="str">
        <f t="shared" si="197"/>
        <v>8</v>
      </c>
      <c r="Z1536" s="14">
        <f t="shared" si="198"/>
        <v>58744.800000000003</v>
      </c>
      <c r="AA1536" s="7">
        <f>VLOOKUP(G1536,Ma_KH!$A:$R,14,0)</f>
        <v>60</v>
      </c>
      <c r="AD1536" s="7" t="str">
        <f>IFERROR(VLOOKUP(J1536,'Chuyển Mã'!$B$3:$C$9,2,0),"")</f>
        <v>Hà Nội</v>
      </c>
      <c r="AE1536" s="7" t="str">
        <f t="shared" si="191"/>
        <v>Chân giò heo muối 300g</v>
      </c>
      <c r="AF1536" s="7">
        <f t="shared" si="192"/>
        <v>10</v>
      </c>
    </row>
    <row r="1537" spans="1:32" x14ac:dyDescent="0.25">
      <c r="A1537" s="11">
        <v>45905</v>
      </c>
      <c r="B1537" s="25" t="s">
        <v>7233</v>
      </c>
      <c r="C1537" s="12" t="s">
        <v>7214</v>
      </c>
      <c r="D1537" s="16">
        <f t="shared" si="193"/>
        <v>45905</v>
      </c>
      <c r="G1537" s="13" t="s">
        <v>7750</v>
      </c>
      <c r="I1537" s="13" t="s">
        <v>7751</v>
      </c>
      <c r="J1537" s="13" t="s">
        <v>1809</v>
      </c>
      <c r="K1537" s="13" t="s">
        <v>32</v>
      </c>
      <c r="L1537" s="25" t="str">
        <f>VLOOKUP($K1537,TONG_SL!$A:$D,2,0)</f>
        <v>Giò Tai Lưỡi Xào 250</v>
      </c>
      <c r="N1537" s="25" t="str">
        <f t="shared" si="194"/>
        <v>K-C6</v>
      </c>
      <c r="Q1537" s="25" t="str">
        <f>VLOOKUP(K1537,TONG_SL!$A:$D,3,0)</f>
        <v>Túi</v>
      </c>
      <c r="R1537" s="54">
        <v>3</v>
      </c>
      <c r="T1537" s="1">
        <f>VLOOKUP(VLOOKUP(G1537,Ma_KH!$A:$R,18,0)&amp;K1537,Gia_MB!$A:$F,6,0)</f>
        <v>50183</v>
      </c>
      <c r="U1537" s="14">
        <f t="shared" si="196"/>
        <v>150549</v>
      </c>
      <c r="W1537" s="64">
        <f t="shared" si="195"/>
        <v>0</v>
      </c>
      <c r="X1537" s="3" t="str">
        <f t="shared" si="197"/>
        <v>8</v>
      </c>
      <c r="Z1537" s="14">
        <f t="shared" si="198"/>
        <v>12043.92</v>
      </c>
      <c r="AA1537" s="7">
        <f>VLOOKUP(G1537,Ma_KH!$A:$R,14,0)</f>
        <v>60</v>
      </c>
      <c r="AD1537" s="7" t="str">
        <f>IFERROR(VLOOKUP(J1537,'Chuyển Mã'!$B$3:$C$9,2,0),"")</f>
        <v>Hà Nội</v>
      </c>
      <c r="AE1537" s="7" t="str">
        <f t="shared" si="191"/>
        <v>Giò Tai Lưỡi Xào 250</v>
      </c>
      <c r="AF1537" s="7">
        <f t="shared" si="192"/>
        <v>3</v>
      </c>
    </row>
    <row r="1538" spans="1:32" x14ac:dyDescent="0.25">
      <c r="A1538" s="11">
        <v>45905</v>
      </c>
      <c r="B1538" s="25" t="s">
        <v>7234</v>
      </c>
      <c r="C1538" s="12" t="s">
        <v>7214</v>
      </c>
      <c r="D1538" s="16">
        <f t="shared" si="193"/>
        <v>45905</v>
      </c>
      <c r="G1538" s="13" t="s">
        <v>7752</v>
      </c>
      <c r="I1538" s="13" t="s">
        <v>7753</v>
      </c>
      <c r="J1538" s="13" t="s">
        <v>1809</v>
      </c>
      <c r="K1538" s="13" t="s">
        <v>30</v>
      </c>
      <c r="L1538" s="25" t="str">
        <f>VLOOKUP($K1538,TONG_SL!$A:$D,2,0)</f>
        <v>Gà muối 500g</v>
      </c>
      <c r="N1538" s="25" t="str">
        <f t="shared" si="194"/>
        <v>K-C6</v>
      </c>
      <c r="Q1538" s="25" t="str">
        <f>VLOOKUP(K1538,TONG_SL!$A:$D,3,0)</f>
        <v>Túi</v>
      </c>
      <c r="R1538" s="54">
        <v>10</v>
      </c>
      <c r="T1538" s="1">
        <f>VLOOKUP(VLOOKUP(G1538,Ma_KH!$A:$R,18,0)&amp;K1538,Gia_MB!$A:$F,6,0)</f>
        <v>111058</v>
      </c>
      <c r="U1538" s="14">
        <f t="shared" si="196"/>
        <v>1110580</v>
      </c>
      <c r="W1538" s="64">
        <f t="shared" si="195"/>
        <v>0</v>
      </c>
      <c r="X1538" s="3" t="str">
        <f t="shared" si="197"/>
        <v>8</v>
      </c>
      <c r="Z1538" s="14">
        <f t="shared" si="198"/>
        <v>88846.400000000009</v>
      </c>
      <c r="AA1538" s="7">
        <f>VLOOKUP(G1538,Ma_KH!$A:$R,14,0)</f>
        <v>60</v>
      </c>
      <c r="AD1538" s="7" t="str">
        <f>IFERROR(VLOOKUP(J1538,'Chuyển Mã'!$B$3:$C$9,2,0),"")</f>
        <v>Hà Nội</v>
      </c>
      <c r="AE1538" s="7" t="str">
        <f t="shared" si="191"/>
        <v>Gà muối 500g</v>
      </c>
      <c r="AF1538" s="7">
        <f t="shared" si="192"/>
        <v>10</v>
      </c>
    </row>
    <row r="1539" spans="1:32" x14ac:dyDescent="0.25">
      <c r="A1539" s="11">
        <v>45905</v>
      </c>
      <c r="B1539" s="25" t="s">
        <v>7235</v>
      </c>
      <c r="C1539" s="12" t="s">
        <v>7214</v>
      </c>
      <c r="D1539" s="16">
        <f t="shared" si="193"/>
        <v>45905</v>
      </c>
      <c r="G1539" s="13" t="s">
        <v>1578</v>
      </c>
      <c r="I1539" s="13" t="s">
        <v>7754</v>
      </c>
      <c r="J1539" s="13" t="s">
        <v>1809</v>
      </c>
      <c r="K1539" s="13" t="s">
        <v>30</v>
      </c>
      <c r="L1539" s="25" t="str">
        <f>VLOOKUP($K1539,TONG_SL!$A:$D,2,0)</f>
        <v>Gà muối 500g</v>
      </c>
      <c r="N1539" s="25" t="str">
        <f t="shared" si="194"/>
        <v>K-C6</v>
      </c>
      <c r="Q1539" s="25" t="str">
        <f>VLOOKUP(K1539,TONG_SL!$A:$D,3,0)</f>
        <v>Túi</v>
      </c>
      <c r="R1539" s="54">
        <v>15</v>
      </c>
      <c r="T1539" s="1">
        <f>VLOOKUP(VLOOKUP(G1539,Ma_KH!$A:$R,18,0)&amp;K1539,Gia_MB!$A:$F,6,0)</f>
        <v>111058</v>
      </c>
      <c r="U1539" s="14">
        <f t="shared" si="196"/>
        <v>1665870</v>
      </c>
      <c r="W1539" s="64">
        <f t="shared" si="195"/>
        <v>0</v>
      </c>
      <c r="X1539" s="3" t="str">
        <f t="shared" si="197"/>
        <v>8</v>
      </c>
      <c r="Z1539" s="14">
        <f t="shared" si="198"/>
        <v>133269.6</v>
      </c>
      <c r="AA1539" s="7">
        <f>VLOOKUP(G1539,Ma_KH!$A:$R,14,0)</f>
        <v>60</v>
      </c>
      <c r="AD1539" s="7" t="str">
        <f>IFERROR(VLOOKUP(J1539,'Chuyển Mã'!$B$3:$C$9,2,0),"")</f>
        <v>Hà Nội</v>
      </c>
      <c r="AE1539" s="7" t="str">
        <f t="shared" ref="AE1539:AE1602" si="199">IFERROR(L1539,"")</f>
        <v>Gà muối 500g</v>
      </c>
      <c r="AF1539" s="7">
        <f t="shared" ref="AF1539:AF1602" si="200">R1539</f>
        <v>15</v>
      </c>
    </row>
    <row r="1540" spans="1:32" x14ac:dyDescent="0.25">
      <c r="A1540" s="11">
        <v>45905</v>
      </c>
      <c r="B1540" s="25" t="s">
        <v>7235</v>
      </c>
      <c r="C1540" s="12" t="s">
        <v>7214</v>
      </c>
      <c r="D1540" s="16">
        <f t="shared" ref="D1540:D1603" si="201">IF(A1540="","",A1540)</f>
        <v>45905</v>
      </c>
      <c r="G1540" s="13" t="s">
        <v>1578</v>
      </c>
      <c r="I1540" s="13" t="s">
        <v>7754</v>
      </c>
      <c r="J1540" s="13" t="s">
        <v>1809</v>
      </c>
      <c r="K1540" s="13" t="s">
        <v>27</v>
      </c>
      <c r="L1540" s="25" t="str">
        <f>VLOOKUP($K1540,TONG_SL!$A:$D,2,0)</f>
        <v>Chân giò heo muối 300g</v>
      </c>
      <c r="N1540" s="25" t="str">
        <f t="shared" si="194"/>
        <v>K-C6</v>
      </c>
      <c r="Q1540" s="25" t="str">
        <f>VLOOKUP(K1540,TONG_SL!$A:$D,3,0)</f>
        <v>Túi</v>
      </c>
      <c r="R1540" s="54">
        <v>10</v>
      </c>
      <c r="T1540" s="1">
        <f>VLOOKUP(VLOOKUP(G1540,Ma_KH!$A:$R,18,0)&amp;K1540,Gia_MB!$A:$F,6,0)</f>
        <v>73431</v>
      </c>
      <c r="U1540" s="14">
        <f t="shared" si="196"/>
        <v>734310</v>
      </c>
      <c r="W1540" s="64">
        <f t="shared" si="195"/>
        <v>0</v>
      </c>
      <c r="X1540" s="3" t="str">
        <f t="shared" si="197"/>
        <v>8</v>
      </c>
      <c r="Z1540" s="14">
        <f t="shared" si="198"/>
        <v>58744.800000000003</v>
      </c>
      <c r="AA1540" s="7">
        <f>VLOOKUP(G1540,Ma_KH!$A:$R,14,0)</f>
        <v>60</v>
      </c>
      <c r="AD1540" s="7" t="str">
        <f>IFERROR(VLOOKUP(J1540,'Chuyển Mã'!$B$3:$C$9,2,0),"")</f>
        <v>Hà Nội</v>
      </c>
      <c r="AE1540" s="7" t="str">
        <f t="shared" si="199"/>
        <v>Chân giò heo muối 300g</v>
      </c>
      <c r="AF1540" s="7">
        <f t="shared" si="200"/>
        <v>10</v>
      </c>
    </row>
    <row r="1541" spans="1:32" x14ac:dyDescent="0.25">
      <c r="A1541" s="11">
        <v>45905</v>
      </c>
      <c r="B1541" s="25" t="s">
        <v>7236</v>
      </c>
      <c r="C1541" s="12" t="s">
        <v>7214</v>
      </c>
      <c r="D1541" s="16">
        <f t="shared" si="201"/>
        <v>45905</v>
      </c>
      <c r="G1541" s="13" t="s">
        <v>7755</v>
      </c>
      <c r="I1541" s="13" t="s">
        <v>7756</v>
      </c>
      <c r="J1541" s="13" t="s">
        <v>1809</v>
      </c>
      <c r="K1541" s="13" t="s">
        <v>27</v>
      </c>
      <c r="L1541" s="25" t="str">
        <f>VLOOKUP($K1541,TONG_SL!$A:$D,2,0)</f>
        <v>Chân giò heo muối 300g</v>
      </c>
      <c r="N1541" s="25" t="str">
        <f t="shared" ref="N1541:N1604" si="202">IF($B1541&lt;&gt;"","K-C6","")</f>
        <v>K-C6</v>
      </c>
      <c r="Q1541" s="25" t="str">
        <f>VLOOKUP(K1541,TONG_SL!$A:$D,3,0)</f>
        <v>Túi</v>
      </c>
      <c r="R1541" s="54">
        <v>20</v>
      </c>
      <c r="T1541" s="1">
        <f>VLOOKUP(VLOOKUP(G1541,Ma_KH!$A:$R,18,0)&amp;K1541,Gia_MB!$A:$F,6,0)</f>
        <v>73431</v>
      </c>
      <c r="U1541" s="14">
        <f t="shared" si="196"/>
        <v>1468620</v>
      </c>
      <c r="W1541" s="64">
        <f t="shared" ref="W1541:W1604" si="203">U1541*V1541</f>
        <v>0</v>
      </c>
      <c r="X1541" s="3" t="str">
        <f t="shared" si="197"/>
        <v>8</v>
      </c>
      <c r="Z1541" s="14">
        <f t="shared" si="198"/>
        <v>117489.60000000001</v>
      </c>
      <c r="AA1541" s="7">
        <f>VLOOKUP(G1541,Ma_KH!$A:$R,14,0)</f>
        <v>60</v>
      </c>
      <c r="AD1541" s="7" t="str">
        <f>IFERROR(VLOOKUP(J1541,'Chuyển Mã'!$B$3:$C$9,2,0),"")</f>
        <v>Hà Nội</v>
      </c>
      <c r="AE1541" s="7" t="str">
        <f t="shared" si="199"/>
        <v>Chân giò heo muối 300g</v>
      </c>
      <c r="AF1541" s="7">
        <f t="shared" si="200"/>
        <v>20</v>
      </c>
    </row>
    <row r="1542" spans="1:32" x14ac:dyDescent="0.25">
      <c r="A1542" s="11">
        <v>45905</v>
      </c>
      <c r="B1542" s="25" t="s">
        <v>7237</v>
      </c>
      <c r="C1542" s="12" t="s">
        <v>7214</v>
      </c>
      <c r="D1542" s="16">
        <f t="shared" si="201"/>
        <v>45905</v>
      </c>
      <c r="G1542" s="13" t="s">
        <v>7757</v>
      </c>
      <c r="I1542" s="13" t="s">
        <v>7758</v>
      </c>
      <c r="J1542" s="13" t="s">
        <v>1809</v>
      </c>
      <c r="K1542" s="13" t="s">
        <v>27</v>
      </c>
      <c r="L1542" s="25" t="str">
        <f>VLOOKUP($K1542,TONG_SL!$A:$D,2,0)</f>
        <v>Chân giò heo muối 300g</v>
      </c>
      <c r="N1542" s="25" t="str">
        <f t="shared" si="202"/>
        <v>K-C6</v>
      </c>
      <c r="Q1542" s="25" t="str">
        <f>VLOOKUP(K1542,TONG_SL!$A:$D,3,0)</f>
        <v>Túi</v>
      </c>
      <c r="R1542" s="54">
        <v>20</v>
      </c>
      <c r="T1542" s="1">
        <f>VLOOKUP(VLOOKUP(G1542,Ma_KH!$A:$R,18,0)&amp;K1542,Gia_MB!$A:$F,6,0)</f>
        <v>73431</v>
      </c>
      <c r="U1542" s="14">
        <f t="shared" si="196"/>
        <v>1468620</v>
      </c>
      <c r="W1542" s="64">
        <f t="shared" si="203"/>
        <v>0</v>
      </c>
      <c r="X1542" s="3" t="str">
        <f t="shared" si="197"/>
        <v>8</v>
      </c>
      <c r="Z1542" s="14">
        <f t="shared" si="198"/>
        <v>117489.60000000001</v>
      </c>
      <c r="AA1542" s="7">
        <f>VLOOKUP(G1542,Ma_KH!$A:$R,14,0)</f>
        <v>60</v>
      </c>
      <c r="AD1542" s="7" t="str">
        <f>IFERROR(VLOOKUP(J1542,'Chuyển Mã'!$B$3:$C$9,2,0),"")</f>
        <v>Hà Nội</v>
      </c>
      <c r="AE1542" s="7" t="str">
        <f t="shared" si="199"/>
        <v>Chân giò heo muối 300g</v>
      </c>
      <c r="AF1542" s="7">
        <f t="shared" si="200"/>
        <v>20</v>
      </c>
    </row>
    <row r="1543" spans="1:32" x14ac:dyDescent="0.25">
      <c r="A1543" s="11">
        <v>45905</v>
      </c>
      <c r="B1543" s="25" t="s">
        <v>7237</v>
      </c>
      <c r="C1543" s="12" t="s">
        <v>7214</v>
      </c>
      <c r="D1543" s="16">
        <f t="shared" si="201"/>
        <v>45905</v>
      </c>
      <c r="G1543" s="13" t="s">
        <v>7757</v>
      </c>
      <c r="I1543" s="13" t="s">
        <v>7758</v>
      </c>
      <c r="J1543" s="13" t="s">
        <v>1809</v>
      </c>
      <c r="K1543" s="13" t="s">
        <v>32</v>
      </c>
      <c r="L1543" s="25" t="str">
        <f>VLOOKUP($K1543,TONG_SL!$A:$D,2,0)</f>
        <v>Giò Tai Lưỡi Xào 250</v>
      </c>
      <c r="N1543" s="25" t="str">
        <f t="shared" si="202"/>
        <v>K-C6</v>
      </c>
      <c r="Q1543" s="25" t="str">
        <f>VLOOKUP(K1543,TONG_SL!$A:$D,3,0)</f>
        <v>Túi</v>
      </c>
      <c r="R1543" s="54">
        <v>3</v>
      </c>
      <c r="T1543" s="1">
        <f>VLOOKUP(VLOOKUP(G1543,Ma_KH!$A:$R,18,0)&amp;K1543,Gia_MB!$A:$F,6,0)</f>
        <v>50183</v>
      </c>
      <c r="U1543" s="14">
        <f t="shared" si="196"/>
        <v>150549</v>
      </c>
      <c r="W1543" s="64">
        <f t="shared" si="203"/>
        <v>0</v>
      </c>
      <c r="X1543" s="3" t="str">
        <f t="shared" si="197"/>
        <v>8</v>
      </c>
      <c r="Z1543" s="14">
        <f t="shared" si="198"/>
        <v>12043.92</v>
      </c>
      <c r="AA1543" s="7">
        <f>VLOOKUP(G1543,Ma_KH!$A:$R,14,0)</f>
        <v>60</v>
      </c>
      <c r="AD1543" s="7" t="str">
        <f>IFERROR(VLOOKUP(J1543,'Chuyển Mã'!$B$3:$C$9,2,0),"")</f>
        <v>Hà Nội</v>
      </c>
      <c r="AE1543" s="7" t="str">
        <f t="shared" si="199"/>
        <v>Giò Tai Lưỡi Xào 250</v>
      </c>
      <c r="AF1543" s="7">
        <f t="shared" si="200"/>
        <v>3</v>
      </c>
    </row>
    <row r="1544" spans="1:32" x14ac:dyDescent="0.25">
      <c r="A1544" s="11">
        <v>45905</v>
      </c>
      <c r="B1544" s="25" t="s">
        <v>7237</v>
      </c>
      <c r="C1544" s="12" t="s">
        <v>7214</v>
      </c>
      <c r="D1544" s="16">
        <f t="shared" si="201"/>
        <v>45905</v>
      </c>
      <c r="G1544" s="13" t="s">
        <v>7757</v>
      </c>
      <c r="I1544" s="13" t="s">
        <v>7758</v>
      </c>
      <c r="J1544" s="13" t="s">
        <v>1809</v>
      </c>
      <c r="K1544" s="13" t="s">
        <v>47</v>
      </c>
      <c r="L1544" s="25" t="str">
        <f>VLOOKUP($K1544,TONG_SL!$A:$D,2,0)</f>
        <v>Giò lụa cây 250g</v>
      </c>
      <c r="N1544" s="25" t="str">
        <f t="shared" si="202"/>
        <v>K-C6</v>
      </c>
      <c r="Q1544" s="25" t="str">
        <f>VLOOKUP(K1544,TONG_SL!$A:$D,3,0)</f>
        <v>Túi</v>
      </c>
      <c r="R1544" s="54">
        <v>3</v>
      </c>
      <c r="T1544" s="1">
        <f>VLOOKUP(VLOOKUP(G1544,Ma_KH!$A:$R,18,0)&amp;K1544,Gia_MB!$A:$F,6,0)</f>
        <v>49500</v>
      </c>
      <c r="U1544" s="14">
        <f t="shared" si="196"/>
        <v>148500</v>
      </c>
      <c r="W1544" s="64">
        <f t="shared" si="203"/>
        <v>0</v>
      </c>
      <c r="X1544" s="3" t="str">
        <f t="shared" si="197"/>
        <v>8</v>
      </c>
      <c r="Z1544" s="14">
        <f t="shared" si="198"/>
        <v>11880</v>
      </c>
      <c r="AA1544" s="7">
        <f>VLOOKUP(G1544,Ma_KH!$A:$R,14,0)</f>
        <v>60</v>
      </c>
      <c r="AD1544" s="7" t="str">
        <f>IFERROR(VLOOKUP(J1544,'Chuyển Mã'!$B$3:$C$9,2,0),"")</f>
        <v>Hà Nội</v>
      </c>
      <c r="AE1544" s="7" t="str">
        <f t="shared" si="199"/>
        <v>Giò lụa cây 250g</v>
      </c>
      <c r="AF1544" s="7">
        <f t="shared" si="200"/>
        <v>3</v>
      </c>
    </row>
    <row r="1545" spans="1:32" x14ac:dyDescent="0.25">
      <c r="A1545" s="11">
        <v>45905</v>
      </c>
      <c r="B1545" s="25" t="s">
        <v>7237</v>
      </c>
      <c r="C1545" s="12" t="s">
        <v>7214</v>
      </c>
      <c r="D1545" s="16">
        <f t="shared" si="201"/>
        <v>45905</v>
      </c>
      <c r="G1545" s="13" t="s">
        <v>7757</v>
      </c>
      <c r="I1545" s="13" t="s">
        <v>7758</v>
      </c>
      <c r="J1545" s="13" t="s">
        <v>1809</v>
      </c>
      <c r="K1545" s="13" t="s">
        <v>49</v>
      </c>
      <c r="L1545" s="25" t="str">
        <f>VLOOKUP($K1545,TONG_SL!$A:$D,2,0)</f>
        <v>Giò sụn gà 250g</v>
      </c>
      <c r="N1545" s="25" t="str">
        <f t="shared" si="202"/>
        <v>K-C6</v>
      </c>
      <c r="Q1545" s="25" t="str">
        <f>VLOOKUP(K1545,TONG_SL!$A:$D,3,0)</f>
        <v>Túi</v>
      </c>
      <c r="R1545" s="54">
        <v>3</v>
      </c>
      <c r="T1545" s="1">
        <f>VLOOKUP(VLOOKUP(G1545,Ma_KH!$A:$R,18,0)&amp;K1545,Gia_MB!$A:$F,6,0)</f>
        <v>50400</v>
      </c>
      <c r="U1545" s="14">
        <f t="shared" si="196"/>
        <v>151200</v>
      </c>
      <c r="W1545" s="64">
        <f t="shared" si="203"/>
        <v>0</v>
      </c>
      <c r="X1545" s="3" t="str">
        <f t="shared" si="197"/>
        <v>8</v>
      </c>
      <c r="Z1545" s="14">
        <f t="shared" si="198"/>
        <v>12096</v>
      </c>
      <c r="AA1545" s="7">
        <f>VLOOKUP(G1545,Ma_KH!$A:$R,14,0)</f>
        <v>60</v>
      </c>
      <c r="AD1545" s="7" t="str">
        <f>IFERROR(VLOOKUP(J1545,'Chuyển Mã'!$B$3:$C$9,2,0),"")</f>
        <v>Hà Nội</v>
      </c>
      <c r="AE1545" s="7" t="str">
        <f t="shared" si="199"/>
        <v>Giò sụn gà 250g</v>
      </c>
      <c r="AF1545" s="7">
        <f t="shared" si="200"/>
        <v>3</v>
      </c>
    </row>
    <row r="1546" spans="1:32" x14ac:dyDescent="0.25">
      <c r="A1546" s="11">
        <v>45905</v>
      </c>
      <c r="B1546" s="25">
        <v>4176627006</v>
      </c>
      <c r="C1546" s="12" t="s">
        <v>7214</v>
      </c>
      <c r="D1546" s="16">
        <f t="shared" si="201"/>
        <v>45905</v>
      </c>
      <c r="G1546" s="13" t="s">
        <v>7759</v>
      </c>
      <c r="I1546" s="13" t="s">
        <v>7760</v>
      </c>
      <c r="J1546" s="13" t="s">
        <v>1809</v>
      </c>
      <c r="K1546" s="13" t="s">
        <v>30</v>
      </c>
      <c r="L1546" s="25" t="str">
        <f>VLOOKUP($K1546,TONG_SL!$A:$D,2,0)</f>
        <v>Gà muối 500g</v>
      </c>
      <c r="N1546" s="25" t="str">
        <f t="shared" si="202"/>
        <v>K-C6</v>
      </c>
      <c r="Q1546" s="25" t="str">
        <f>VLOOKUP(K1546,TONG_SL!$A:$D,3,0)</f>
        <v>Túi</v>
      </c>
      <c r="R1546" s="54">
        <v>15</v>
      </c>
      <c r="T1546" s="1">
        <f>VLOOKUP(VLOOKUP(G1546,Ma_KH!$A:$R,18,0)&amp;K1546,Gia_MB!$A:$F,6,0)</f>
        <v>111058</v>
      </c>
      <c r="U1546" s="14">
        <f t="shared" si="196"/>
        <v>1665870</v>
      </c>
      <c r="W1546" s="64">
        <f t="shared" si="203"/>
        <v>0</v>
      </c>
      <c r="X1546" s="3" t="str">
        <f t="shared" si="197"/>
        <v>8</v>
      </c>
      <c r="Z1546" s="14">
        <f t="shared" si="198"/>
        <v>133269.6</v>
      </c>
      <c r="AA1546" s="7">
        <f>VLOOKUP(G1546,Ma_KH!$A:$R,14,0)</f>
        <v>60</v>
      </c>
      <c r="AD1546" s="7" t="str">
        <f>IFERROR(VLOOKUP(J1546,'Chuyển Mã'!$B$3:$C$9,2,0),"")</f>
        <v>Hà Nội</v>
      </c>
      <c r="AE1546" s="7" t="str">
        <f t="shared" si="199"/>
        <v>Gà muối 500g</v>
      </c>
      <c r="AF1546" s="7">
        <f t="shared" si="200"/>
        <v>15</v>
      </c>
    </row>
    <row r="1547" spans="1:32" x14ac:dyDescent="0.25">
      <c r="A1547" s="11">
        <v>45905</v>
      </c>
      <c r="B1547" s="25">
        <v>4176627006</v>
      </c>
      <c r="C1547" s="12" t="s">
        <v>7214</v>
      </c>
      <c r="D1547" s="16">
        <f t="shared" si="201"/>
        <v>45905</v>
      </c>
      <c r="G1547" s="13" t="s">
        <v>7759</v>
      </c>
      <c r="I1547" s="13" t="s">
        <v>7760</v>
      </c>
      <c r="J1547" s="13" t="s">
        <v>1809</v>
      </c>
      <c r="K1547" s="13" t="s">
        <v>27</v>
      </c>
      <c r="L1547" s="25" t="str">
        <f>VLOOKUP($K1547,TONG_SL!$A:$D,2,0)</f>
        <v>Chân giò heo muối 300g</v>
      </c>
      <c r="N1547" s="25" t="str">
        <f t="shared" si="202"/>
        <v>K-C6</v>
      </c>
      <c r="Q1547" s="25" t="str">
        <f>VLOOKUP(K1547,TONG_SL!$A:$D,3,0)</f>
        <v>Túi</v>
      </c>
      <c r="R1547" s="54">
        <v>20</v>
      </c>
      <c r="T1547" s="1">
        <f>VLOOKUP(VLOOKUP(G1547,Ma_KH!$A:$R,18,0)&amp;K1547,Gia_MB!$A:$F,6,0)</f>
        <v>73431</v>
      </c>
      <c r="U1547" s="14">
        <f t="shared" si="196"/>
        <v>1468620</v>
      </c>
      <c r="W1547" s="64">
        <f t="shared" si="203"/>
        <v>0</v>
      </c>
      <c r="X1547" s="3" t="str">
        <f t="shared" si="197"/>
        <v>8</v>
      </c>
      <c r="Z1547" s="14">
        <f t="shared" si="198"/>
        <v>117489.60000000001</v>
      </c>
      <c r="AA1547" s="7">
        <f>VLOOKUP(G1547,Ma_KH!$A:$R,14,0)</f>
        <v>60</v>
      </c>
      <c r="AD1547" s="7" t="str">
        <f>IFERROR(VLOOKUP(J1547,'Chuyển Mã'!$B$3:$C$9,2,0),"")</f>
        <v>Hà Nội</v>
      </c>
      <c r="AE1547" s="7" t="str">
        <f t="shared" si="199"/>
        <v>Chân giò heo muối 300g</v>
      </c>
      <c r="AF1547" s="7">
        <f t="shared" si="200"/>
        <v>20</v>
      </c>
    </row>
    <row r="1548" spans="1:32" x14ac:dyDescent="0.25">
      <c r="A1548" s="11">
        <v>45905</v>
      </c>
      <c r="B1548" s="25">
        <v>4176627006</v>
      </c>
      <c r="C1548" s="12" t="s">
        <v>7214</v>
      </c>
      <c r="D1548" s="16">
        <f t="shared" si="201"/>
        <v>45905</v>
      </c>
      <c r="G1548" s="13" t="s">
        <v>7759</v>
      </c>
      <c r="I1548" s="13" t="s">
        <v>7760</v>
      </c>
      <c r="J1548" s="13" t="s">
        <v>1809</v>
      </c>
      <c r="K1548" s="13" t="s">
        <v>32</v>
      </c>
      <c r="L1548" s="25" t="str">
        <f>VLOOKUP($K1548,TONG_SL!$A:$D,2,0)</f>
        <v>Giò Tai Lưỡi Xào 250</v>
      </c>
      <c r="N1548" s="25" t="str">
        <f t="shared" si="202"/>
        <v>K-C6</v>
      </c>
      <c r="Q1548" s="25" t="str">
        <f>VLOOKUP(K1548,TONG_SL!$A:$D,3,0)</f>
        <v>Túi</v>
      </c>
      <c r="R1548" s="54">
        <v>10</v>
      </c>
      <c r="T1548" s="1">
        <f>VLOOKUP(VLOOKUP(G1548,Ma_KH!$A:$R,18,0)&amp;K1548,Gia_MB!$A:$F,6,0)</f>
        <v>50183</v>
      </c>
      <c r="U1548" s="14">
        <f t="shared" si="196"/>
        <v>501830</v>
      </c>
      <c r="W1548" s="64">
        <f t="shared" si="203"/>
        <v>0</v>
      </c>
      <c r="X1548" s="3" t="str">
        <f t="shared" si="197"/>
        <v>8</v>
      </c>
      <c r="Z1548" s="14">
        <f t="shared" si="198"/>
        <v>40146.400000000001</v>
      </c>
      <c r="AA1548" s="7">
        <f>VLOOKUP(G1548,Ma_KH!$A:$R,14,0)</f>
        <v>60</v>
      </c>
      <c r="AD1548" s="7" t="str">
        <f>IFERROR(VLOOKUP(J1548,'Chuyển Mã'!$B$3:$C$9,2,0),"")</f>
        <v>Hà Nội</v>
      </c>
      <c r="AE1548" s="7" t="str">
        <f t="shared" si="199"/>
        <v>Giò Tai Lưỡi Xào 250</v>
      </c>
      <c r="AF1548" s="7">
        <f t="shared" si="200"/>
        <v>10</v>
      </c>
    </row>
    <row r="1549" spans="1:32" x14ac:dyDescent="0.25">
      <c r="A1549" s="11">
        <v>45905</v>
      </c>
      <c r="B1549" s="25" t="s">
        <v>7238</v>
      </c>
      <c r="C1549" s="12" t="s">
        <v>7214</v>
      </c>
      <c r="D1549" s="16">
        <f t="shared" si="201"/>
        <v>45905</v>
      </c>
      <c r="G1549" s="13" t="s">
        <v>1422</v>
      </c>
      <c r="I1549" s="13" t="s">
        <v>7761</v>
      </c>
      <c r="J1549" s="13" t="s">
        <v>1809</v>
      </c>
      <c r="K1549" s="13" t="s">
        <v>30</v>
      </c>
      <c r="L1549" s="25" t="str">
        <f>VLOOKUP($K1549,TONG_SL!$A:$D,2,0)</f>
        <v>Gà muối 500g</v>
      </c>
      <c r="N1549" s="25" t="str">
        <f t="shared" si="202"/>
        <v>K-C6</v>
      </c>
      <c r="Q1549" s="25" t="str">
        <f>VLOOKUP(K1549,TONG_SL!$A:$D,3,0)</f>
        <v>Túi</v>
      </c>
      <c r="R1549" s="54">
        <v>10</v>
      </c>
      <c r="T1549" s="1">
        <f>VLOOKUP(VLOOKUP(G1549,Ma_KH!$A:$R,18,0)&amp;K1549,Gia_MB!$A:$F,6,0)</f>
        <v>111058</v>
      </c>
      <c r="U1549" s="14">
        <f t="shared" si="196"/>
        <v>1110580</v>
      </c>
      <c r="W1549" s="64">
        <f t="shared" si="203"/>
        <v>0</v>
      </c>
      <c r="X1549" s="3" t="str">
        <f t="shared" si="197"/>
        <v>8</v>
      </c>
      <c r="Z1549" s="14">
        <f t="shared" si="198"/>
        <v>88846.400000000009</v>
      </c>
      <c r="AA1549" s="7">
        <f>VLOOKUP(G1549,Ma_KH!$A:$R,14,0)</f>
        <v>60</v>
      </c>
      <c r="AD1549" s="7" t="str">
        <f>IFERROR(VLOOKUP(J1549,'Chuyển Mã'!$B$3:$C$9,2,0),"")</f>
        <v>Hà Nội</v>
      </c>
      <c r="AE1549" s="7" t="str">
        <f t="shared" si="199"/>
        <v>Gà muối 500g</v>
      </c>
      <c r="AF1549" s="7">
        <f t="shared" si="200"/>
        <v>10</v>
      </c>
    </row>
    <row r="1550" spans="1:32" x14ac:dyDescent="0.25">
      <c r="A1550" s="11">
        <v>45905</v>
      </c>
      <c r="B1550" s="25" t="s">
        <v>7238</v>
      </c>
      <c r="C1550" s="12" t="s">
        <v>7214</v>
      </c>
      <c r="D1550" s="16">
        <f t="shared" si="201"/>
        <v>45905</v>
      </c>
      <c r="G1550" s="13" t="s">
        <v>1422</v>
      </c>
      <c r="I1550" s="13" t="s">
        <v>7761</v>
      </c>
      <c r="J1550" s="13" t="s">
        <v>1809</v>
      </c>
      <c r="K1550" s="13" t="s">
        <v>27</v>
      </c>
      <c r="L1550" s="25" t="str">
        <f>VLOOKUP($K1550,TONG_SL!$A:$D,2,0)</f>
        <v>Chân giò heo muối 300g</v>
      </c>
      <c r="N1550" s="25" t="str">
        <f t="shared" si="202"/>
        <v>K-C6</v>
      </c>
      <c r="Q1550" s="25" t="str">
        <f>VLOOKUP(K1550,TONG_SL!$A:$D,3,0)</f>
        <v>Túi</v>
      </c>
      <c r="R1550" s="54">
        <v>25</v>
      </c>
      <c r="T1550" s="1">
        <f>VLOOKUP(VLOOKUP(G1550,Ma_KH!$A:$R,18,0)&amp;K1550,Gia_MB!$A:$F,6,0)</f>
        <v>73431</v>
      </c>
      <c r="U1550" s="14">
        <f t="shared" ref="U1550:U1613" si="204">T1550*R1550</f>
        <v>1835775</v>
      </c>
      <c r="W1550" s="64">
        <f t="shared" si="203"/>
        <v>0</v>
      </c>
      <c r="X1550" s="3" t="str">
        <f t="shared" ref="X1550:X1613" si="205">IF(B1550&lt;&gt;"","8","0")</f>
        <v>8</v>
      </c>
      <c r="Z1550" s="14">
        <f t="shared" ref="Z1550:Z1613" si="206">U1550*X1550%</f>
        <v>146862</v>
      </c>
      <c r="AA1550" s="7">
        <f>VLOOKUP(G1550,Ma_KH!$A:$R,14,0)</f>
        <v>60</v>
      </c>
      <c r="AD1550" s="7" t="str">
        <f>IFERROR(VLOOKUP(J1550,'Chuyển Mã'!$B$3:$C$9,2,0),"")</f>
        <v>Hà Nội</v>
      </c>
      <c r="AE1550" s="7" t="str">
        <f t="shared" si="199"/>
        <v>Chân giò heo muối 300g</v>
      </c>
      <c r="AF1550" s="7">
        <f t="shared" si="200"/>
        <v>25</v>
      </c>
    </row>
    <row r="1551" spans="1:32" x14ac:dyDescent="0.25">
      <c r="A1551" s="11">
        <v>45905</v>
      </c>
      <c r="B1551" s="25" t="s">
        <v>7238</v>
      </c>
      <c r="C1551" s="12" t="s">
        <v>7214</v>
      </c>
      <c r="D1551" s="16">
        <f t="shared" si="201"/>
        <v>45905</v>
      </c>
      <c r="G1551" s="13" t="s">
        <v>1422</v>
      </c>
      <c r="I1551" s="13" t="s">
        <v>7761</v>
      </c>
      <c r="J1551" s="13" t="s">
        <v>1809</v>
      </c>
      <c r="K1551" s="13" t="s">
        <v>32</v>
      </c>
      <c r="L1551" s="25" t="str">
        <f>VLOOKUP($K1551,TONG_SL!$A:$D,2,0)</f>
        <v>Giò Tai Lưỡi Xào 250</v>
      </c>
      <c r="N1551" s="25" t="str">
        <f t="shared" si="202"/>
        <v>K-C6</v>
      </c>
      <c r="Q1551" s="25" t="str">
        <f>VLOOKUP(K1551,TONG_SL!$A:$D,3,0)</f>
        <v>Túi</v>
      </c>
      <c r="R1551" s="54">
        <v>5</v>
      </c>
      <c r="T1551" s="1">
        <f>VLOOKUP(VLOOKUP(G1551,Ma_KH!$A:$R,18,0)&amp;K1551,Gia_MB!$A:$F,6,0)</f>
        <v>50183</v>
      </c>
      <c r="U1551" s="14">
        <f t="shared" si="204"/>
        <v>250915</v>
      </c>
      <c r="W1551" s="64">
        <f t="shared" si="203"/>
        <v>0</v>
      </c>
      <c r="X1551" s="3" t="str">
        <f t="shared" si="205"/>
        <v>8</v>
      </c>
      <c r="Z1551" s="14">
        <f t="shared" si="206"/>
        <v>20073.2</v>
      </c>
      <c r="AA1551" s="7">
        <f>VLOOKUP(G1551,Ma_KH!$A:$R,14,0)</f>
        <v>60</v>
      </c>
      <c r="AD1551" s="7" t="str">
        <f>IFERROR(VLOOKUP(J1551,'Chuyển Mã'!$B$3:$C$9,2,0),"")</f>
        <v>Hà Nội</v>
      </c>
      <c r="AE1551" s="7" t="str">
        <f t="shared" si="199"/>
        <v>Giò Tai Lưỡi Xào 250</v>
      </c>
      <c r="AF1551" s="7">
        <f t="shared" si="200"/>
        <v>5</v>
      </c>
    </row>
    <row r="1552" spans="1:32" x14ac:dyDescent="0.25">
      <c r="A1552" s="11">
        <v>45905</v>
      </c>
      <c r="B1552" s="25">
        <v>4176627836</v>
      </c>
      <c r="C1552" s="12" t="s">
        <v>7214</v>
      </c>
      <c r="D1552" s="16">
        <f t="shared" si="201"/>
        <v>45905</v>
      </c>
      <c r="G1552" s="13" t="s">
        <v>7762</v>
      </c>
      <c r="I1552" s="13" t="s">
        <v>7763</v>
      </c>
      <c r="J1552" s="13" t="s">
        <v>1809</v>
      </c>
      <c r="K1552" s="13" t="s">
        <v>30</v>
      </c>
      <c r="L1552" s="25" t="str">
        <f>VLOOKUP($K1552,TONG_SL!$A:$D,2,0)</f>
        <v>Gà muối 500g</v>
      </c>
      <c r="N1552" s="25" t="str">
        <f t="shared" si="202"/>
        <v>K-C6</v>
      </c>
      <c r="Q1552" s="25" t="str">
        <f>VLOOKUP(K1552,TONG_SL!$A:$D,3,0)</f>
        <v>Túi</v>
      </c>
      <c r="R1552" s="54">
        <v>6</v>
      </c>
      <c r="T1552" s="1">
        <f>VLOOKUP(VLOOKUP(G1552,Ma_KH!$A:$R,18,0)&amp;K1552,Gia_MB!$A:$F,6,0)</f>
        <v>111058</v>
      </c>
      <c r="U1552" s="14">
        <f t="shared" si="204"/>
        <v>666348</v>
      </c>
      <c r="W1552" s="64">
        <f t="shared" si="203"/>
        <v>0</v>
      </c>
      <c r="X1552" s="3" t="str">
        <f t="shared" si="205"/>
        <v>8</v>
      </c>
      <c r="Z1552" s="14">
        <f t="shared" si="206"/>
        <v>53307.840000000004</v>
      </c>
      <c r="AA1552" s="7">
        <f>VLOOKUP(G1552,Ma_KH!$A:$R,14,0)</f>
        <v>60</v>
      </c>
      <c r="AD1552" s="7" t="str">
        <f>IFERROR(VLOOKUP(J1552,'Chuyển Mã'!$B$3:$C$9,2,0),"")</f>
        <v>Hà Nội</v>
      </c>
      <c r="AE1552" s="7" t="str">
        <f t="shared" si="199"/>
        <v>Gà muối 500g</v>
      </c>
      <c r="AF1552" s="7">
        <f t="shared" si="200"/>
        <v>6</v>
      </c>
    </row>
    <row r="1553" spans="1:32" x14ac:dyDescent="0.25">
      <c r="A1553" s="11">
        <v>45905</v>
      </c>
      <c r="B1553" s="25">
        <v>4176615164</v>
      </c>
      <c r="C1553" s="12" t="s">
        <v>7214</v>
      </c>
      <c r="D1553" s="16">
        <f t="shared" si="201"/>
        <v>45905</v>
      </c>
      <c r="G1553" s="13" t="s">
        <v>7764</v>
      </c>
      <c r="I1553" s="13" t="s">
        <v>7765</v>
      </c>
      <c r="J1553" s="13" t="s">
        <v>1809</v>
      </c>
      <c r="K1553" s="13" t="s">
        <v>27</v>
      </c>
      <c r="L1553" s="25" t="str">
        <f>VLOOKUP($K1553,TONG_SL!$A:$D,2,0)</f>
        <v>Chân giò heo muối 300g</v>
      </c>
      <c r="N1553" s="25" t="str">
        <f t="shared" si="202"/>
        <v>K-C6</v>
      </c>
      <c r="Q1553" s="25" t="str">
        <f>VLOOKUP(K1553,TONG_SL!$A:$D,3,0)</f>
        <v>Túi</v>
      </c>
      <c r="R1553" s="54">
        <v>15</v>
      </c>
      <c r="T1553" s="1">
        <f>VLOOKUP(VLOOKUP(G1553,Ma_KH!$A:$R,18,0)&amp;K1553,Gia_MB!$A:$F,6,0)</f>
        <v>73431</v>
      </c>
      <c r="U1553" s="14">
        <f t="shared" si="204"/>
        <v>1101465</v>
      </c>
      <c r="W1553" s="64">
        <f t="shared" si="203"/>
        <v>0</v>
      </c>
      <c r="X1553" s="3" t="str">
        <f t="shared" si="205"/>
        <v>8</v>
      </c>
      <c r="Z1553" s="14">
        <f t="shared" si="206"/>
        <v>88117.2</v>
      </c>
      <c r="AA1553" s="7">
        <f>VLOOKUP(G1553,Ma_KH!$A:$R,14,0)</f>
        <v>60</v>
      </c>
      <c r="AD1553" s="7" t="str">
        <f>IFERROR(VLOOKUP(J1553,'Chuyển Mã'!$B$3:$C$9,2,0),"")</f>
        <v>Hà Nội</v>
      </c>
      <c r="AE1553" s="7" t="str">
        <f t="shared" si="199"/>
        <v>Chân giò heo muối 300g</v>
      </c>
      <c r="AF1553" s="7">
        <f t="shared" si="200"/>
        <v>15</v>
      </c>
    </row>
    <row r="1554" spans="1:32" x14ac:dyDescent="0.25">
      <c r="A1554" s="11">
        <v>45905</v>
      </c>
      <c r="B1554" s="25">
        <v>4176622375</v>
      </c>
      <c r="C1554" s="12" t="s">
        <v>7214</v>
      </c>
      <c r="D1554" s="16">
        <f t="shared" si="201"/>
        <v>45905</v>
      </c>
      <c r="G1554" s="13" t="s">
        <v>7766</v>
      </c>
      <c r="I1554" s="13" t="s">
        <v>7767</v>
      </c>
      <c r="J1554" s="13" t="s">
        <v>1809</v>
      </c>
      <c r="K1554" s="13" t="s">
        <v>30</v>
      </c>
      <c r="L1554" s="25" t="str">
        <f>VLOOKUP($K1554,TONG_SL!$A:$D,2,0)</f>
        <v>Gà muối 500g</v>
      </c>
      <c r="N1554" s="25" t="str">
        <f t="shared" si="202"/>
        <v>K-C6</v>
      </c>
      <c r="Q1554" s="25" t="str">
        <f>VLOOKUP(K1554,TONG_SL!$A:$D,3,0)</f>
        <v>Túi</v>
      </c>
      <c r="R1554" s="54">
        <v>15</v>
      </c>
      <c r="T1554" s="1">
        <f>VLOOKUP(VLOOKUP(G1554,Ma_KH!$A:$R,18,0)&amp;K1554,Gia_MB!$A:$F,6,0)</f>
        <v>111058</v>
      </c>
      <c r="U1554" s="14">
        <f t="shared" si="204"/>
        <v>1665870</v>
      </c>
      <c r="W1554" s="64">
        <f t="shared" si="203"/>
        <v>0</v>
      </c>
      <c r="X1554" s="3" t="str">
        <f t="shared" si="205"/>
        <v>8</v>
      </c>
      <c r="Z1554" s="14">
        <f t="shared" si="206"/>
        <v>133269.6</v>
      </c>
      <c r="AA1554" s="7">
        <f>VLOOKUP(G1554,Ma_KH!$A:$R,14,0)</f>
        <v>60</v>
      </c>
      <c r="AD1554" s="7" t="str">
        <f>IFERROR(VLOOKUP(J1554,'Chuyển Mã'!$B$3:$C$9,2,0),"")</f>
        <v>Hà Nội</v>
      </c>
      <c r="AE1554" s="7" t="str">
        <f t="shared" si="199"/>
        <v>Gà muối 500g</v>
      </c>
      <c r="AF1554" s="7">
        <f t="shared" si="200"/>
        <v>15</v>
      </c>
    </row>
    <row r="1555" spans="1:32" x14ac:dyDescent="0.25">
      <c r="A1555" s="11">
        <v>45905</v>
      </c>
      <c r="B1555" s="25">
        <v>4176622375</v>
      </c>
      <c r="C1555" s="12" t="s">
        <v>7214</v>
      </c>
      <c r="D1555" s="16">
        <f t="shared" si="201"/>
        <v>45905</v>
      </c>
      <c r="G1555" s="13" t="s">
        <v>7766</v>
      </c>
      <c r="I1555" s="13" t="s">
        <v>7767</v>
      </c>
      <c r="J1555" s="13" t="s">
        <v>1809</v>
      </c>
      <c r="K1555" s="13" t="s">
        <v>27</v>
      </c>
      <c r="L1555" s="25" t="str">
        <f>VLOOKUP($K1555,TONG_SL!$A:$D,2,0)</f>
        <v>Chân giò heo muối 300g</v>
      </c>
      <c r="N1555" s="25" t="str">
        <f t="shared" si="202"/>
        <v>K-C6</v>
      </c>
      <c r="Q1555" s="25" t="str">
        <f>VLOOKUP(K1555,TONG_SL!$A:$D,3,0)</f>
        <v>Túi</v>
      </c>
      <c r="R1555" s="54">
        <v>15</v>
      </c>
      <c r="T1555" s="1">
        <f>VLOOKUP(VLOOKUP(G1555,Ma_KH!$A:$R,18,0)&amp;K1555,Gia_MB!$A:$F,6,0)</f>
        <v>73431</v>
      </c>
      <c r="U1555" s="14">
        <f t="shared" si="204"/>
        <v>1101465</v>
      </c>
      <c r="W1555" s="64">
        <f t="shared" si="203"/>
        <v>0</v>
      </c>
      <c r="X1555" s="3" t="str">
        <f t="shared" si="205"/>
        <v>8</v>
      </c>
      <c r="Z1555" s="14">
        <f t="shared" si="206"/>
        <v>88117.2</v>
      </c>
      <c r="AA1555" s="7">
        <f>VLOOKUP(G1555,Ma_KH!$A:$R,14,0)</f>
        <v>60</v>
      </c>
      <c r="AD1555" s="7" t="str">
        <f>IFERROR(VLOOKUP(J1555,'Chuyển Mã'!$B$3:$C$9,2,0),"")</f>
        <v>Hà Nội</v>
      </c>
      <c r="AE1555" s="7" t="str">
        <f t="shared" si="199"/>
        <v>Chân giò heo muối 300g</v>
      </c>
      <c r="AF1555" s="7">
        <f t="shared" si="200"/>
        <v>15</v>
      </c>
    </row>
    <row r="1556" spans="1:32" x14ac:dyDescent="0.25">
      <c r="A1556" s="11">
        <v>45905</v>
      </c>
      <c r="B1556" s="25">
        <v>4176622375</v>
      </c>
      <c r="C1556" s="12" t="s">
        <v>7214</v>
      </c>
      <c r="D1556" s="16">
        <f t="shared" si="201"/>
        <v>45905</v>
      </c>
      <c r="G1556" s="13" t="s">
        <v>7766</v>
      </c>
      <c r="I1556" s="13" t="s">
        <v>7767</v>
      </c>
      <c r="J1556" s="13" t="s">
        <v>1809</v>
      </c>
      <c r="K1556" s="13" t="s">
        <v>35</v>
      </c>
      <c r="L1556" s="25" t="str">
        <f>VLOOKUP($K1556,TONG_SL!$A:$D,2,0)</f>
        <v>Tai heo muối 200g</v>
      </c>
      <c r="N1556" s="25" t="str">
        <f t="shared" si="202"/>
        <v>K-C6</v>
      </c>
      <c r="Q1556" s="25" t="str">
        <f>VLOOKUP(K1556,TONG_SL!$A:$D,3,0)</f>
        <v>Túi</v>
      </c>
      <c r="R1556" s="54">
        <v>10</v>
      </c>
      <c r="T1556" s="1">
        <f>VLOOKUP(VLOOKUP(G1556,Ma_KH!$A:$R,18,0)&amp;K1556,Gia_MB!$A:$F,6,0)</f>
        <v>55595</v>
      </c>
      <c r="U1556" s="14">
        <f t="shared" si="204"/>
        <v>555950</v>
      </c>
      <c r="W1556" s="64">
        <f t="shared" si="203"/>
        <v>0</v>
      </c>
      <c r="X1556" s="3" t="str">
        <f t="shared" si="205"/>
        <v>8</v>
      </c>
      <c r="Z1556" s="14">
        <f t="shared" si="206"/>
        <v>44476</v>
      </c>
      <c r="AA1556" s="7">
        <f>VLOOKUP(G1556,Ma_KH!$A:$R,14,0)</f>
        <v>60</v>
      </c>
      <c r="AD1556" s="7" t="str">
        <f>IFERROR(VLOOKUP(J1556,'Chuyển Mã'!$B$3:$C$9,2,0),"")</f>
        <v>Hà Nội</v>
      </c>
      <c r="AE1556" s="7" t="str">
        <f t="shared" si="199"/>
        <v>Tai heo muối 200g</v>
      </c>
      <c r="AF1556" s="7">
        <f t="shared" si="200"/>
        <v>10</v>
      </c>
    </row>
    <row r="1557" spans="1:32" x14ac:dyDescent="0.25">
      <c r="A1557" s="11">
        <v>45905</v>
      </c>
      <c r="B1557" s="25">
        <v>4176622375</v>
      </c>
      <c r="C1557" s="12" t="s">
        <v>7214</v>
      </c>
      <c r="D1557" s="16">
        <f t="shared" si="201"/>
        <v>45905</v>
      </c>
      <c r="G1557" s="13" t="s">
        <v>7766</v>
      </c>
      <c r="I1557" s="13" t="s">
        <v>7767</v>
      </c>
      <c r="J1557" s="13" t="s">
        <v>1809</v>
      </c>
      <c r="K1557" s="13" t="s">
        <v>32</v>
      </c>
      <c r="L1557" s="25" t="str">
        <f>VLOOKUP($K1557,TONG_SL!$A:$D,2,0)</f>
        <v>Giò Tai Lưỡi Xào 250</v>
      </c>
      <c r="N1557" s="25" t="str">
        <f t="shared" si="202"/>
        <v>K-C6</v>
      </c>
      <c r="Q1557" s="25" t="str">
        <f>VLOOKUP(K1557,TONG_SL!$A:$D,3,0)</f>
        <v>Túi</v>
      </c>
      <c r="R1557" s="54">
        <v>5</v>
      </c>
      <c r="T1557" s="1">
        <f>VLOOKUP(VLOOKUP(G1557,Ma_KH!$A:$R,18,0)&amp;K1557,Gia_MB!$A:$F,6,0)</f>
        <v>50183</v>
      </c>
      <c r="U1557" s="14">
        <f t="shared" si="204"/>
        <v>250915</v>
      </c>
      <c r="W1557" s="64">
        <f t="shared" si="203"/>
        <v>0</v>
      </c>
      <c r="X1557" s="3" t="str">
        <f t="shared" si="205"/>
        <v>8</v>
      </c>
      <c r="Z1557" s="14">
        <f t="shared" si="206"/>
        <v>20073.2</v>
      </c>
      <c r="AA1557" s="7">
        <f>VLOOKUP(G1557,Ma_KH!$A:$R,14,0)</f>
        <v>60</v>
      </c>
      <c r="AD1557" s="7" t="str">
        <f>IFERROR(VLOOKUP(J1557,'Chuyển Mã'!$B$3:$C$9,2,0),"")</f>
        <v>Hà Nội</v>
      </c>
      <c r="AE1557" s="7" t="str">
        <f t="shared" si="199"/>
        <v>Giò Tai Lưỡi Xào 250</v>
      </c>
      <c r="AF1557" s="7">
        <f t="shared" si="200"/>
        <v>5</v>
      </c>
    </row>
    <row r="1558" spans="1:32" x14ac:dyDescent="0.25">
      <c r="A1558" s="11">
        <v>45905</v>
      </c>
      <c r="B1558" s="25">
        <v>4176610557</v>
      </c>
      <c r="C1558" s="12" t="s">
        <v>7214</v>
      </c>
      <c r="D1558" s="16">
        <f t="shared" si="201"/>
        <v>45905</v>
      </c>
      <c r="G1558" s="13" t="s">
        <v>7768</v>
      </c>
      <c r="I1558" s="13" t="s">
        <v>7769</v>
      </c>
      <c r="J1558" s="13" t="s">
        <v>1809</v>
      </c>
      <c r="K1558" s="13" t="s">
        <v>30</v>
      </c>
      <c r="L1558" s="25" t="str">
        <f>VLOOKUP($K1558,TONG_SL!$A:$D,2,0)</f>
        <v>Gà muối 500g</v>
      </c>
      <c r="N1558" s="25" t="str">
        <f t="shared" si="202"/>
        <v>K-C6</v>
      </c>
      <c r="Q1558" s="25" t="str">
        <f>VLOOKUP(K1558,TONG_SL!$A:$D,3,0)</f>
        <v>Túi</v>
      </c>
      <c r="R1558" s="54">
        <v>10</v>
      </c>
      <c r="T1558" s="1">
        <f>VLOOKUP(VLOOKUP(G1558,Ma_KH!$A:$R,18,0)&amp;K1558,Gia_MB!$A:$F,6,0)</f>
        <v>111058</v>
      </c>
      <c r="U1558" s="14">
        <f t="shared" si="204"/>
        <v>1110580</v>
      </c>
      <c r="W1558" s="64">
        <f t="shared" si="203"/>
        <v>0</v>
      </c>
      <c r="X1558" s="3" t="str">
        <f t="shared" si="205"/>
        <v>8</v>
      </c>
      <c r="Z1558" s="14">
        <f t="shared" si="206"/>
        <v>88846.400000000009</v>
      </c>
      <c r="AA1558" s="7">
        <f>VLOOKUP(G1558,Ma_KH!$A:$R,14,0)</f>
        <v>60</v>
      </c>
      <c r="AD1558" s="7" t="str">
        <f>IFERROR(VLOOKUP(J1558,'Chuyển Mã'!$B$3:$C$9,2,0),"")</f>
        <v>Hà Nội</v>
      </c>
      <c r="AE1558" s="7" t="str">
        <f t="shared" si="199"/>
        <v>Gà muối 500g</v>
      </c>
      <c r="AF1558" s="7">
        <f t="shared" si="200"/>
        <v>10</v>
      </c>
    </row>
    <row r="1559" spans="1:32" x14ac:dyDescent="0.25">
      <c r="A1559" s="11">
        <v>45905</v>
      </c>
      <c r="B1559" s="25">
        <v>4176610557</v>
      </c>
      <c r="C1559" s="12" t="s">
        <v>7214</v>
      </c>
      <c r="D1559" s="16">
        <f t="shared" si="201"/>
        <v>45905</v>
      </c>
      <c r="G1559" s="13" t="s">
        <v>7768</v>
      </c>
      <c r="I1559" s="13" t="s">
        <v>7769</v>
      </c>
      <c r="J1559" s="13" t="s">
        <v>1809</v>
      </c>
      <c r="K1559" s="13" t="s">
        <v>27</v>
      </c>
      <c r="L1559" s="25" t="str">
        <f>VLOOKUP($K1559,TONG_SL!$A:$D,2,0)</f>
        <v>Chân giò heo muối 300g</v>
      </c>
      <c r="N1559" s="25" t="str">
        <f t="shared" si="202"/>
        <v>K-C6</v>
      </c>
      <c r="Q1559" s="25" t="str">
        <f>VLOOKUP(K1559,TONG_SL!$A:$D,3,0)</f>
        <v>Túi</v>
      </c>
      <c r="R1559" s="54">
        <v>20</v>
      </c>
      <c r="T1559" s="1">
        <f>VLOOKUP(VLOOKUP(G1559,Ma_KH!$A:$R,18,0)&amp;K1559,Gia_MB!$A:$F,6,0)</f>
        <v>73431</v>
      </c>
      <c r="U1559" s="14">
        <f t="shared" si="204"/>
        <v>1468620</v>
      </c>
      <c r="W1559" s="64">
        <f t="shared" si="203"/>
        <v>0</v>
      </c>
      <c r="X1559" s="3" t="str">
        <f t="shared" si="205"/>
        <v>8</v>
      </c>
      <c r="Z1559" s="14">
        <f t="shared" si="206"/>
        <v>117489.60000000001</v>
      </c>
      <c r="AA1559" s="7">
        <f>VLOOKUP(G1559,Ma_KH!$A:$R,14,0)</f>
        <v>60</v>
      </c>
      <c r="AD1559" s="7" t="str">
        <f>IFERROR(VLOOKUP(J1559,'Chuyển Mã'!$B$3:$C$9,2,0),"")</f>
        <v>Hà Nội</v>
      </c>
      <c r="AE1559" s="7" t="str">
        <f t="shared" si="199"/>
        <v>Chân giò heo muối 300g</v>
      </c>
      <c r="AF1559" s="7">
        <f t="shared" si="200"/>
        <v>20</v>
      </c>
    </row>
    <row r="1560" spans="1:32" x14ac:dyDescent="0.25">
      <c r="A1560" s="11">
        <v>45905</v>
      </c>
      <c r="B1560" s="25">
        <v>4176610550</v>
      </c>
      <c r="C1560" s="12" t="s">
        <v>7214</v>
      </c>
      <c r="D1560" s="16">
        <f t="shared" si="201"/>
        <v>45905</v>
      </c>
      <c r="G1560" s="13" t="s">
        <v>7770</v>
      </c>
      <c r="I1560" s="13" t="s">
        <v>7771</v>
      </c>
      <c r="J1560" s="13" t="s">
        <v>1809</v>
      </c>
      <c r="K1560" s="13" t="s">
        <v>30</v>
      </c>
      <c r="L1560" s="25" t="str">
        <f>VLOOKUP($K1560,TONG_SL!$A:$D,2,0)</f>
        <v>Gà muối 500g</v>
      </c>
      <c r="N1560" s="25" t="str">
        <f t="shared" si="202"/>
        <v>K-C6</v>
      </c>
      <c r="Q1560" s="25" t="str">
        <f>VLOOKUP(K1560,TONG_SL!$A:$D,3,0)</f>
        <v>Túi</v>
      </c>
      <c r="R1560" s="54">
        <v>10</v>
      </c>
      <c r="T1560" s="1">
        <f>VLOOKUP(VLOOKUP(G1560,Ma_KH!$A:$R,18,0)&amp;K1560,Gia_MB!$A:$F,6,0)</f>
        <v>111058</v>
      </c>
      <c r="U1560" s="14">
        <f t="shared" si="204"/>
        <v>1110580</v>
      </c>
      <c r="W1560" s="64">
        <f t="shared" si="203"/>
        <v>0</v>
      </c>
      <c r="X1560" s="3" t="str">
        <f t="shared" si="205"/>
        <v>8</v>
      </c>
      <c r="Z1560" s="14">
        <f t="shared" si="206"/>
        <v>88846.400000000009</v>
      </c>
      <c r="AA1560" s="7">
        <f>VLOOKUP(G1560,Ma_KH!$A:$R,14,0)</f>
        <v>60</v>
      </c>
      <c r="AD1560" s="7" t="str">
        <f>IFERROR(VLOOKUP(J1560,'Chuyển Mã'!$B$3:$C$9,2,0),"")</f>
        <v>Hà Nội</v>
      </c>
      <c r="AE1560" s="7" t="str">
        <f t="shared" si="199"/>
        <v>Gà muối 500g</v>
      </c>
      <c r="AF1560" s="7">
        <f t="shared" si="200"/>
        <v>10</v>
      </c>
    </row>
    <row r="1561" spans="1:32" x14ac:dyDescent="0.25">
      <c r="A1561" s="11">
        <v>45905</v>
      </c>
      <c r="B1561" s="25">
        <v>4176610550</v>
      </c>
      <c r="C1561" s="12" t="s">
        <v>7214</v>
      </c>
      <c r="D1561" s="16">
        <f t="shared" si="201"/>
        <v>45905</v>
      </c>
      <c r="G1561" s="13" t="s">
        <v>7770</v>
      </c>
      <c r="I1561" s="13" t="s">
        <v>7771</v>
      </c>
      <c r="J1561" s="13" t="s">
        <v>1809</v>
      </c>
      <c r="K1561" s="13" t="s">
        <v>27</v>
      </c>
      <c r="L1561" s="25" t="str">
        <f>VLOOKUP($K1561,TONG_SL!$A:$D,2,0)</f>
        <v>Chân giò heo muối 300g</v>
      </c>
      <c r="N1561" s="25" t="str">
        <f t="shared" si="202"/>
        <v>K-C6</v>
      </c>
      <c r="Q1561" s="25" t="str">
        <f>VLOOKUP(K1561,TONG_SL!$A:$D,3,0)</f>
        <v>Túi</v>
      </c>
      <c r="R1561" s="54">
        <v>10</v>
      </c>
      <c r="T1561" s="1">
        <f>VLOOKUP(VLOOKUP(G1561,Ma_KH!$A:$R,18,0)&amp;K1561,Gia_MB!$A:$F,6,0)</f>
        <v>73431</v>
      </c>
      <c r="U1561" s="14">
        <f t="shared" si="204"/>
        <v>734310</v>
      </c>
      <c r="W1561" s="64">
        <f t="shared" si="203"/>
        <v>0</v>
      </c>
      <c r="X1561" s="3" t="str">
        <f t="shared" si="205"/>
        <v>8</v>
      </c>
      <c r="Z1561" s="14">
        <f t="shared" si="206"/>
        <v>58744.800000000003</v>
      </c>
      <c r="AA1561" s="7">
        <f>VLOOKUP(G1561,Ma_KH!$A:$R,14,0)</f>
        <v>60</v>
      </c>
      <c r="AD1561" s="7" t="str">
        <f>IFERROR(VLOOKUP(J1561,'Chuyển Mã'!$B$3:$C$9,2,0),"")</f>
        <v>Hà Nội</v>
      </c>
      <c r="AE1561" s="7" t="str">
        <f t="shared" si="199"/>
        <v>Chân giò heo muối 300g</v>
      </c>
      <c r="AF1561" s="7">
        <f t="shared" si="200"/>
        <v>10</v>
      </c>
    </row>
    <row r="1562" spans="1:32" x14ac:dyDescent="0.25">
      <c r="A1562" s="11">
        <v>45905</v>
      </c>
      <c r="B1562" s="25">
        <v>4176627896</v>
      </c>
      <c r="C1562" s="12" t="s">
        <v>7214</v>
      </c>
      <c r="D1562" s="16">
        <f t="shared" si="201"/>
        <v>45905</v>
      </c>
      <c r="G1562" s="13" t="s">
        <v>7772</v>
      </c>
      <c r="I1562" s="13" t="s">
        <v>7773</v>
      </c>
      <c r="J1562" s="13" t="s">
        <v>1809</v>
      </c>
      <c r="K1562" s="13" t="s">
        <v>30</v>
      </c>
      <c r="L1562" s="25" t="str">
        <f>VLOOKUP($K1562,TONG_SL!$A:$D,2,0)</f>
        <v>Gà muối 500g</v>
      </c>
      <c r="N1562" s="25" t="str">
        <f t="shared" si="202"/>
        <v>K-C6</v>
      </c>
      <c r="Q1562" s="25" t="str">
        <f>VLOOKUP(K1562,TONG_SL!$A:$D,3,0)</f>
        <v>Túi</v>
      </c>
      <c r="R1562" s="54">
        <v>5</v>
      </c>
      <c r="T1562" s="1">
        <f>VLOOKUP(VLOOKUP(G1562,Ma_KH!$A:$R,18,0)&amp;K1562,Gia_MB!$A:$F,6,0)</f>
        <v>111058</v>
      </c>
      <c r="U1562" s="14">
        <f t="shared" si="204"/>
        <v>555290</v>
      </c>
      <c r="W1562" s="64">
        <f t="shared" si="203"/>
        <v>0</v>
      </c>
      <c r="X1562" s="3" t="str">
        <f t="shared" si="205"/>
        <v>8</v>
      </c>
      <c r="Z1562" s="14">
        <f t="shared" si="206"/>
        <v>44423.200000000004</v>
      </c>
      <c r="AA1562" s="7">
        <f>VLOOKUP(G1562,Ma_KH!$A:$R,14,0)</f>
        <v>60</v>
      </c>
      <c r="AD1562" s="7" t="str">
        <f>IFERROR(VLOOKUP(J1562,'Chuyển Mã'!$B$3:$C$9,2,0),"")</f>
        <v>Hà Nội</v>
      </c>
      <c r="AE1562" s="7" t="str">
        <f t="shared" si="199"/>
        <v>Gà muối 500g</v>
      </c>
      <c r="AF1562" s="7">
        <f t="shared" si="200"/>
        <v>5</v>
      </c>
    </row>
    <row r="1563" spans="1:32" x14ac:dyDescent="0.25">
      <c r="A1563" s="11">
        <v>45905</v>
      </c>
      <c r="B1563" s="25">
        <v>4176627896</v>
      </c>
      <c r="C1563" s="12" t="s">
        <v>7214</v>
      </c>
      <c r="D1563" s="16">
        <f t="shared" si="201"/>
        <v>45905</v>
      </c>
      <c r="G1563" s="13" t="s">
        <v>7772</v>
      </c>
      <c r="I1563" s="13" t="s">
        <v>7773</v>
      </c>
      <c r="J1563" s="13" t="s">
        <v>1809</v>
      </c>
      <c r="K1563" s="13" t="s">
        <v>27</v>
      </c>
      <c r="L1563" s="25" t="str">
        <f>VLOOKUP($K1563,TONG_SL!$A:$D,2,0)</f>
        <v>Chân giò heo muối 300g</v>
      </c>
      <c r="N1563" s="25" t="str">
        <f t="shared" si="202"/>
        <v>K-C6</v>
      </c>
      <c r="Q1563" s="25" t="str">
        <f>VLOOKUP(K1563,TONG_SL!$A:$D,3,0)</f>
        <v>Túi</v>
      </c>
      <c r="R1563" s="54">
        <v>10</v>
      </c>
      <c r="T1563" s="1">
        <f>VLOOKUP(VLOOKUP(G1563,Ma_KH!$A:$R,18,0)&amp;K1563,Gia_MB!$A:$F,6,0)</f>
        <v>73431</v>
      </c>
      <c r="U1563" s="14">
        <f t="shared" si="204"/>
        <v>734310</v>
      </c>
      <c r="W1563" s="64">
        <f t="shared" si="203"/>
        <v>0</v>
      </c>
      <c r="X1563" s="3" t="str">
        <f t="shared" si="205"/>
        <v>8</v>
      </c>
      <c r="Z1563" s="14">
        <f t="shared" si="206"/>
        <v>58744.800000000003</v>
      </c>
      <c r="AA1563" s="7">
        <f>VLOOKUP(G1563,Ma_KH!$A:$R,14,0)</f>
        <v>60</v>
      </c>
      <c r="AD1563" s="7" t="str">
        <f>IFERROR(VLOOKUP(J1563,'Chuyển Mã'!$B$3:$C$9,2,0),"")</f>
        <v>Hà Nội</v>
      </c>
      <c r="AE1563" s="7" t="str">
        <f t="shared" si="199"/>
        <v>Chân giò heo muối 300g</v>
      </c>
      <c r="AF1563" s="7">
        <f t="shared" si="200"/>
        <v>10</v>
      </c>
    </row>
    <row r="1564" spans="1:32" x14ac:dyDescent="0.25">
      <c r="A1564" s="11">
        <v>45905</v>
      </c>
      <c r="B1564" s="25">
        <v>4176627896</v>
      </c>
      <c r="C1564" s="12" t="s">
        <v>7214</v>
      </c>
      <c r="D1564" s="16">
        <f t="shared" si="201"/>
        <v>45905</v>
      </c>
      <c r="G1564" s="13" t="s">
        <v>7772</v>
      </c>
      <c r="I1564" s="13" t="s">
        <v>7773</v>
      </c>
      <c r="J1564" s="13" t="s">
        <v>1809</v>
      </c>
      <c r="K1564" s="13" t="s">
        <v>32</v>
      </c>
      <c r="L1564" s="25" t="str">
        <f>VLOOKUP($K1564,TONG_SL!$A:$D,2,0)</f>
        <v>Giò Tai Lưỡi Xào 250</v>
      </c>
      <c r="N1564" s="25" t="str">
        <f t="shared" si="202"/>
        <v>K-C6</v>
      </c>
      <c r="Q1564" s="25" t="str">
        <f>VLOOKUP(K1564,TONG_SL!$A:$D,3,0)</f>
        <v>Túi</v>
      </c>
      <c r="R1564" s="54">
        <v>3</v>
      </c>
      <c r="T1564" s="1">
        <f>VLOOKUP(VLOOKUP(G1564,Ma_KH!$A:$R,18,0)&amp;K1564,Gia_MB!$A:$F,6,0)</f>
        <v>50183</v>
      </c>
      <c r="U1564" s="14">
        <f t="shared" si="204"/>
        <v>150549</v>
      </c>
      <c r="W1564" s="64">
        <f t="shared" si="203"/>
        <v>0</v>
      </c>
      <c r="X1564" s="3" t="str">
        <f t="shared" si="205"/>
        <v>8</v>
      </c>
      <c r="Z1564" s="14">
        <f t="shared" si="206"/>
        <v>12043.92</v>
      </c>
      <c r="AA1564" s="7">
        <f>VLOOKUP(G1564,Ma_KH!$A:$R,14,0)</f>
        <v>60</v>
      </c>
      <c r="AD1564" s="7" t="str">
        <f>IFERROR(VLOOKUP(J1564,'Chuyển Mã'!$B$3:$C$9,2,0),"")</f>
        <v>Hà Nội</v>
      </c>
      <c r="AE1564" s="7" t="str">
        <f t="shared" si="199"/>
        <v>Giò Tai Lưỡi Xào 250</v>
      </c>
      <c r="AF1564" s="7">
        <f t="shared" si="200"/>
        <v>3</v>
      </c>
    </row>
    <row r="1565" spans="1:32" x14ac:dyDescent="0.25">
      <c r="A1565" s="11">
        <v>45905</v>
      </c>
      <c r="B1565" s="25">
        <v>4176627955</v>
      </c>
      <c r="C1565" s="12" t="s">
        <v>7214</v>
      </c>
      <c r="D1565" s="16">
        <f t="shared" si="201"/>
        <v>45905</v>
      </c>
      <c r="G1565" s="13" t="s">
        <v>7774</v>
      </c>
      <c r="I1565" s="13" t="s">
        <v>7775</v>
      </c>
      <c r="J1565" s="13" t="s">
        <v>1809</v>
      </c>
      <c r="K1565" s="13" t="s">
        <v>30</v>
      </c>
      <c r="L1565" s="25" t="str">
        <f>VLOOKUP($K1565,TONG_SL!$A:$D,2,0)</f>
        <v>Gà muối 500g</v>
      </c>
      <c r="N1565" s="25" t="str">
        <f t="shared" si="202"/>
        <v>K-C6</v>
      </c>
      <c r="Q1565" s="25" t="str">
        <f>VLOOKUP(K1565,TONG_SL!$A:$D,3,0)</f>
        <v>Túi</v>
      </c>
      <c r="R1565" s="54">
        <v>5</v>
      </c>
      <c r="T1565" s="1">
        <f>VLOOKUP(VLOOKUP(G1565,Ma_KH!$A:$R,18,0)&amp;K1565,Gia_MB!$A:$F,6,0)</f>
        <v>111058</v>
      </c>
      <c r="U1565" s="14">
        <f t="shared" si="204"/>
        <v>555290</v>
      </c>
      <c r="W1565" s="64">
        <f t="shared" si="203"/>
        <v>0</v>
      </c>
      <c r="X1565" s="3" t="str">
        <f t="shared" si="205"/>
        <v>8</v>
      </c>
      <c r="Z1565" s="14">
        <f t="shared" si="206"/>
        <v>44423.200000000004</v>
      </c>
      <c r="AA1565" s="7">
        <f>VLOOKUP(G1565,Ma_KH!$A:$R,14,0)</f>
        <v>60</v>
      </c>
      <c r="AD1565" s="7" t="str">
        <f>IFERROR(VLOOKUP(J1565,'Chuyển Mã'!$B$3:$C$9,2,0),"")</f>
        <v>Hà Nội</v>
      </c>
      <c r="AE1565" s="7" t="str">
        <f t="shared" si="199"/>
        <v>Gà muối 500g</v>
      </c>
      <c r="AF1565" s="7">
        <f t="shared" si="200"/>
        <v>5</v>
      </c>
    </row>
    <row r="1566" spans="1:32" x14ac:dyDescent="0.25">
      <c r="A1566" s="11">
        <v>45905</v>
      </c>
      <c r="B1566" s="25">
        <v>4176627955</v>
      </c>
      <c r="C1566" s="12" t="s">
        <v>7214</v>
      </c>
      <c r="D1566" s="16">
        <f t="shared" si="201"/>
        <v>45905</v>
      </c>
      <c r="G1566" s="13" t="s">
        <v>7774</v>
      </c>
      <c r="I1566" s="13" t="s">
        <v>7775</v>
      </c>
      <c r="J1566" s="13" t="s">
        <v>1809</v>
      </c>
      <c r="K1566" s="13" t="s">
        <v>27</v>
      </c>
      <c r="L1566" s="25" t="str">
        <f>VLOOKUP($K1566,TONG_SL!$A:$D,2,0)</f>
        <v>Chân giò heo muối 300g</v>
      </c>
      <c r="N1566" s="25" t="str">
        <f t="shared" si="202"/>
        <v>K-C6</v>
      </c>
      <c r="Q1566" s="25" t="str">
        <f>VLOOKUP(K1566,TONG_SL!$A:$D,3,0)</f>
        <v>Túi</v>
      </c>
      <c r="R1566" s="54">
        <v>10</v>
      </c>
      <c r="T1566" s="1">
        <f>VLOOKUP(VLOOKUP(G1566,Ma_KH!$A:$R,18,0)&amp;K1566,Gia_MB!$A:$F,6,0)</f>
        <v>73431</v>
      </c>
      <c r="U1566" s="14">
        <f t="shared" si="204"/>
        <v>734310</v>
      </c>
      <c r="W1566" s="64">
        <f t="shared" si="203"/>
        <v>0</v>
      </c>
      <c r="X1566" s="3" t="str">
        <f t="shared" si="205"/>
        <v>8</v>
      </c>
      <c r="Z1566" s="14">
        <f t="shared" si="206"/>
        <v>58744.800000000003</v>
      </c>
      <c r="AA1566" s="7">
        <f>VLOOKUP(G1566,Ma_KH!$A:$R,14,0)</f>
        <v>60</v>
      </c>
      <c r="AD1566" s="7" t="str">
        <f>IFERROR(VLOOKUP(J1566,'Chuyển Mã'!$B$3:$C$9,2,0),"")</f>
        <v>Hà Nội</v>
      </c>
      <c r="AE1566" s="7" t="str">
        <f t="shared" si="199"/>
        <v>Chân giò heo muối 300g</v>
      </c>
      <c r="AF1566" s="7">
        <f t="shared" si="200"/>
        <v>10</v>
      </c>
    </row>
    <row r="1567" spans="1:32" x14ac:dyDescent="0.25">
      <c r="A1567" s="11">
        <v>45905</v>
      </c>
      <c r="B1567" s="25" t="s">
        <v>7239</v>
      </c>
      <c r="C1567" s="12" t="s">
        <v>7214</v>
      </c>
      <c r="D1567" s="16">
        <f t="shared" si="201"/>
        <v>45905</v>
      </c>
      <c r="G1567" s="13" t="s">
        <v>7776</v>
      </c>
      <c r="I1567" s="13" t="s">
        <v>7777</v>
      </c>
      <c r="J1567" s="13" t="s">
        <v>1809</v>
      </c>
      <c r="K1567" s="13" t="s">
        <v>30</v>
      </c>
      <c r="L1567" s="25" t="str">
        <f>VLOOKUP($K1567,TONG_SL!$A:$D,2,0)</f>
        <v>Gà muối 500g</v>
      </c>
      <c r="N1567" s="25" t="str">
        <f t="shared" si="202"/>
        <v>K-C6</v>
      </c>
      <c r="Q1567" s="25" t="str">
        <f>VLOOKUP(K1567,TONG_SL!$A:$D,3,0)</f>
        <v>Túi</v>
      </c>
      <c r="R1567" s="54">
        <v>20</v>
      </c>
      <c r="T1567" s="1">
        <f>VLOOKUP(VLOOKUP(G1567,Ma_KH!$A:$R,18,0)&amp;K1567,Gia_MB!$A:$F,6,0)</f>
        <v>111058</v>
      </c>
      <c r="U1567" s="14">
        <f t="shared" si="204"/>
        <v>2221160</v>
      </c>
      <c r="W1567" s="64">
        <f t="shared" si="203"/>
        <v>0</v>
      </c>
      <c r="X1567" s="3" t="str">
        <f t="shared" si="205"/>
        <v>8</v>
      </c>
      <c r="Z1567" s="14">
        <f t="shared" si="206"/>
        <v>177692.80000000002</v>
      </c>
      <c r="AA1567" s="7">
        <f>VLOOKUP(G1567,Ma_KH!$A:$R,14,0)</f>
        <v>60</v>
      </c>
      <c r="AD1567" s="7" t="str">
        <f>IFERROR(VLOOKUP(J1567,'Chuyển Mã'!$B$3:$C$9,2,0),"")</f>
        <v>Hà Nội</v>
      </c>
      <c r="AE1567" s="7" t="str">
        <f t="shared" si="199"/>
        <v>Gà muối 500g</v>
      </c>
      <c r="AF1567" s="7">
        <f t="shared" si="200"/>
        <v>20</v>
      </c>
    </row>
    <row r="1568" spans="1:32" x14ac:dyDescent="0.25">
      <c r="A1568" s="11">
        <v>45905</v>
      </c>
      <c r="B1568" s="25" t="s">
        <v>7239</v>
      </c>
      <c r="C1568" s="12" t="s">
        <v>7214</v>
      </c>
      <c r="D1568" s="16">
        <f t="shared" si="201"/>
        <v>45905</v>
      </c>
      <c r="G1568" s="13" t="s">
        <v>7776</v>
      </c>
      <c r="I1568" s="13" t="s">
        <v>7777</v>
      </c>
      <c r="J1568" s="13" t="s">
        <v>1809</v>
      </c>
      <c r="K1568" s="13" t="s">
        <v>27</v>
      </c>
      <c r="L1568" s="25" t="str">
        <f>VLOOKUP($K1568,TONG_SL!$A:$D,2,0)</f>
        <v>Chân giò heo muối 300g</v>
      </c>
      <c r="N1568" s="25" t="str">
        <f t="shared" si="202"/>
        <v>K-C6</v>
      </c>
      <c r="Q1568" s="25" t="str">
        <f>VLOOKUP(K1568,TONG_SL!$A:$D,3,0)</f>
        <v>Túi</v>
      </c>
      <c r="R1568" s="54">
        <v>20</v>
      </c>
      <c r="T1568" s="1">
        <f>VLOOKUP(VLOOKUP(G1568,Ma_KH!$A:$R,18,0)&amp;K1568,Gia_MB!$A:$F,6,0)</f>
        <v>73431</v>
      </c>
      <c r="U1568" s="14">
        <f t="shared" si="204"/>
        <v>1468620</v>
      </c>
      <c r="W1568" s="64">
        <f t="shared" si="203"/>
        <v>0</v>
      </c>
      <c r="X1568" s="3" t="str">
        <f t="shared" si="205"/>
        <v>8</v>
      </c>
      <c r="Z1568" s="14">
        <f t="shared" si="206"/>
        <v>117489.60000000001</v>
      </c>
      <c r="AA1568" s="7">
        <f>VLOOKUP(G1568,Ma_KH!$A:$R,14,0)</f>
        <v>60</v>
      </c>
      <c r="AD1568" s="7" t="str">
        <f>IFERROR(VLOOKUP(J1568,'Chuyển Mã'!$B$3:$C$9,2,0),"")</f>
        <v>Hà Nội</v>
      </c>
      <c r="AE1568" s="7" t="str">
        <f t="shared" si="199"/>
        <v>Chân giò heo muối 300g</v>
      </c>
      <c r="AF1568" s="7">
        <f t="shared" si="200"/>
        <v>20</v>
      </c>
    </row>
    <row r="1569" spans="1:32" x14ac:dyDescent="0.25">
      <c r="A1569" s="11">
        <v>45905</v>
      </c>
      <c r="B1569" s="25" t="s">
        <v>7240</v>
      </c>
      <c r="C1569" s="12" t="s">
        <v>7214</v>
      </c>
      <c r="D1569" s="16">
        <f t="shared" si="201"/>
        <v>45905</v>
      </c>
      <c r="G1569" s="13" t="s">
        <v>7778</v>
      </c>
      <c r="I1569" s="13" t="s">
        <v>7779</v>
      </c>
      <c r="J1569" s="13" t="s">
        <v>1809</v>
      </c>
      <c r="K1569" s="13" t="s">
        <v>30</v>
      </c>
      <c r="L1569" s="25" t="str">
        <f>VLOOKUP($K1569,TONG_SL!$A:$D,2,0)</f>
        <v>Gà muối 500g</v>
      </c>
      <c r="N1569" s="25" t="str">
        <f t="shared" si="202"/>
        <v>K-C6</v>
      </c>
      <c r="Q1569" s="25" t="str">
        <f>VLOOKUP(K1569,TONG_SL!$A:$D,3,0)</f>
        <v>Túi</v>
      </c>
      <c r="R1569" s="54">
        <v>11</v>
      </c>
      <c r="T1569" s="1">
        <f>VLOOKUP(VLOOKUP(G1569,Ma_KH!$A:$R,18,0)&amp;K1569,Gia_MB!$A:$F,6,0)</f>
        <v>111058</v>
      </c>
      <c r="U1569" s="14">
        <f t="shared" si="204"/>
        <v>1221638</v>
      </c>
      <c r="W1569" s="64">
        <f t="shared" si="203"/>
        <v>0</v>
      </c>
      <c r="X1569" s="3" t="str">
        <f t="shared" si="205"/>
        <v>8</v>
      </c>
      <c r="Z1569" s="14">
        <f t="shared" si="206"/>
        <v>97731.040000000008</v>
      </c>
      <c r="AA1569" s="7">
        <f>VLOOKUP(G1569,Ma_KH!$A:$R,14,0)</f>
        <v>60</v>
      </c>
      <c r="AD1569" s="7" t="str">
        <f>IFERROR(VLOOKUP(J1569,'Chuyển Mã'!$B$3:$C$9,2,0),"")</f>
        <v>Hà Nội</v>
      </c>
      <c r="AE1569" s="7" t="str">
        <f t="shared" si="199"/>
        <v>Gà muối 500g</v>
      </c>
      <c r="AF1569" s="7">
        <f t="shared" si="200"/>
        <v>11</v>
      </c>
    </row>
    <row r="1570" spans="1:32" x14ac:dyDescent="0.25">
      <c r="A1570" s="11">
        <v>45905</v>
      </c>
      <c r="B1570" s="25" t="s">
        <v>7240</v>
      </c>
      <c r="C1570" s="12" t="s">
        <v>7214</v>
      </c>
      <c r="D1570" s="16">
        <f t="shared" si="201"/>
        <v>45905</v>
      </c>
      <c r="G1570" s="13" t="s">
        <v>7778</v>
      </c>
      <c r="I1570" s="13" t="s">
        <v>7779</v>
      </c>
      <c r="J1570" s="13" t="s">
        <v>1809</v>
      </c>
      <c r="K1570" s="13" t="s">
        <v>27</v>
      </c>
      <c r="L1570" s="25" t="str">
        <f>VLOOKUP($K1570,TONG_SL!$A:$D,2,0)</f>
        <v>Chân giò heo muối 300g</v>
      </c>
      <c r="N1570" s="25" t="str">
        <f t="shared" si="202"/>
        <v>K-C6</v>
      </c>
      <c r="Q1570" s="25" t="str">
        <f>VLOOKUP(K1570,TONG_SL!$A:$D,3,0)</f>
        <v>Túi</v>
      </c>
      <c r="R1570" s="54">
        <v>10</v>
      </c>
      <c r="T1570" s="1">
        <f>VLOOKUP(VLOOKUP(G1570,Ma_KH!$A:$R,18,0)&amp;K1570,Gia_MB!$A:$F,6,0)</f>
        <v>73431</v>
      </c>
      <c r="U1570" s="14">
        <f t="shared" si="204"/>
        <v>734310</v>
      </c>
      <c r="W1570" s="64">
        <f t="shared" si="203"/>
        <v>0</v>
      </c>
      <c r="X1570" s="3" t="str">
        <f t="shared" si="205"/>
        <v>8</v>
      </c>
      <c r="Z1570" s="14">
        <f t="shared" si="206"/>
        <v>58744.800000000003</v>
      </c>
      <c r="AA1570" s="7">
        <f>VLOOKUP(G1570,Ma_KH!$A:$R,14,0)</f>
        <v>60</v>
      </c>
      <c r="AD1570" s="7" t="str">
        <f>IFERROR(VLOOKUP(J1570,'Chuyển Mã'!$B$3:$C$9,2,0),"")</f>
        <v>Hà Nội</v>
      </c>
      <c r="AE1570" s="7" t="str">
        <f t="shared" si="199"/>
        <v>Chân giò heo muối 300g</v>
      </c>
      <c r="AF1570" s="7">
        <f t="shared" si="200"/>
        <v>10</v>
      </c>
    </row>
    <row r="1571" spans="1:32" x14ac:dyDescent="0.25">
      <c r="A1571" s="11">
        <v>45905</v>
      </c>
      <c r="B1571" s="25" t="s">
        <v>7240</v>
      </c>
      <c r="C1571" s="12" t="s">
        <v>7214</v>
      </c>
      <c r="D1571" s="16">
        <f t="shared" si="201"/>
        <v>45905</v>
      </c>
      <c r="G1571" s="13" t="s">
        <v>7778</v>
      </c>
      <c r="I1571" s="13" t="s">
        <v>7779</v>
      </c>
      <c r="J1571" s="13" t="s">
        <v>1809</v>
      </c>
      <c r="K1571" s="13" t="s">
        <v>32</v>
      </c>
      <c r="L1571" s="25" t="str">
        <f>VLOOKUP($K1571,TONG_SL!$A:$D,2,0)</f>
        <v>Giò Tai Lưỡi Xào 250</v>
      </c>
      <c r="N1571" s="25" t="str">
        <f t="shared" si="202"/>
        <v>K-C6</v>
      </c>
      <c r="Q1571" s="25" t="str">
        <f>VLOOKUP(K1571,TONG_SL!$A:$D,3,0)</f>
        <v>Túi</v>
      </c>
      <c r="R1571" s="54">
        <v>3</v>
      </c>
      <c r="T1571" s="1">
        <f>VLOOKUP(VLOOKUP(G1571,Ma_KH!$A:$R,18,0)&amp;K1571,Gia_MB!$A:$F,6,0)</f>
        <v>50183</v>
      </c>
      <c r="U1571" s="14">
        <f t="shared" si="204"/>
        <v>150549</v>
      </c>
      <c r="W1571" s="64">
        <f t="shared" si="203"/>
        <v>0</v>
      </c>
      <c r="X1571" s="3" t="str">
        <f t="shared" si="205"/>
        <v>8</v>
      </c>
      <c r="Z1571" s="14">
        <f t="shared" si="206"/>
        <v>12043.92</v>
      </c>
      <c r="AA1571" s="7">
        <f>VLOOKUP(G1571,Ma_KH!$A:$R,14,0)</f>
        <v>60</v>
      </c>
      <c r="AD1571" s="7" t="str">
        <f>IFERROR(VLOOKUP(J1571,'Chuyển Mã'!$B$3:$C$9,2,0),"")</f>
        <v>Hà Nội</v>
      </c>
      <c r="AE1571" s="7" t="str">
        <f t="shared" si="199"/>
        <v>Giò Tai Lưỡi Xào 250</v>
      </c>
      <c r="AF1571" s="7">
        <f t="shared" si="200"/>
        <v>3</v>
      </c>
    </row>
    <row r="1572" spans="1:32" x14ac:dyDescent="0.25">
      <c r="A1572" s="11">
        <v>45905</v>
      </c>
      <c r="B1572" s="25" t="s">
        <v>7240</v>
      </c>
      <c r="C1572" s="12" t="s">
        <v>7214</v>
      </c>
      <c r="D1572" s="16">
        <f t="shared" si="201"/>
        <v>45905</v>
      </c>
      <c r="G1572" s="13" t="s">
        <v>7778</v>
      </c>
      <c r="I1572" s="13" t="s">
        <v>7779</v>
      </c>
      <c r="J1572" s="13" t="s">
        <v>1809</v>
      </c>
      <c r="K1572" s="13" t="s">
        <v>47</v>
      </c>
      <c r="L1572" s="25" t="str">
        <f>VLOOKUP($K1572,TONG_SL!$A:$D,2,0)</f>
        <v>Giò lụa cây 250g</v>
      </c>
      <c r="N1572" s="25" t="str">
        <f t="shared" si="202"/>
        <v>K-C6</v>
      </c>
      <c r="Q1572" s="25" t="str">
        <f>VLOOKUP(K1572,TONG_SL!$A:$D,3,0)</f>
        <v>Túi</v>
      </c>
      <c r="R1572" s="54">
        <v>5</v>
      </c>
      <c r="T1572" s="1">
        <f>VLOOKUP(VLOOKUP(G1572,Ma_KH!$A:$R,18,0)&amp;K1572,Gia_MB!$A:$F,6,0)</f>
        <v>49500</v>
      </c>
      <c r="U1572" s="14">
        <f t="shared" si="204"/>
        <v>247500</v>
      </c>
      <c r="W1572" s="64">
        <f t="shared" si="203"/>
        <v>0</v>
      </c>
      <c r="X1572" s="3" t="str">
        <f t="shared" si="205"/>
        <v>8</v>
      </c>
      <c r="Z1572" s="14">
        <f t="shared" si="206"/>
        <v>19800</v>
      </c>
      <c r="AA1572" s="7">
        <f>VLOOKUP(G1572,Ma_KH!$A:$R,14,0)</f>
        <v>60</v>
      </c>
      <c r="AD1572" s="7" t="str">
        <f>IFERROR(VLOOKUP(J1572,'Chuyển Mã'!$B$3:$C$9,2,0),"")</f>
        <v>Hà Nội</v>
      </c>
      <c r="AE1572" s="7" t="str">
        <f t="shared" si="199"/>
        <v>Giò lụa cây 250g</v>
      </c>
      <c r="AF1572" s="7">
        <f t="shared" si="200"/>
        <v>5</v>
      </c>
    </row>
    <row r="1573" spans="1:32" x14ac:dyDescent="0.25">
      <c r="A1573" s="11">
        <v>45905</v>
      </c>
      <c r="B1573" s="25" t="s">
        <v>7240</v>
      </c>
      <c r="C1573" s="12" t="s">
        <v>7214</v>
      </c>
      <c r="D1573" s="16">
        <f t="shared" si="201"/>
        <v>45905</v>
      </c>
      <c r="G1573" s="13" t="s">
        <v>7778</v>
      </c>
      <c r="I1573" s="13" t="s">
        <v>7779</v>
      </c>
      <c r="J1573" s="13" t="s">
        <v>1809</v>
      </c>
      <c r="K1573" s="13" t="s">
        <v>49</v>
      </c>
      <c r="L1573" s="25" t="str">
        <f>VLOOKUP($K1573,TONG_SL!$A:$D,2,0)</f>
        <v>Giò sụn gà 250g</v>
      </c>
      <c r="N1573" s="25" t="str">
        <f t="shared" si="202"/>
        <v>K-C6</v>
      </c>
      <c r="Q1573" s="25" t="str">
        <f>VLOOKUP(K1573,TONG_SL!$A:$D,3,0)</f>
        <v>Túi</v>
      </c>
      <c r="R1573" s="54">
        <v>5</v>
      </c>
      <c r="T1573" s="1">
        <f>VLOOKUP(VLOOKUP(G1573,Ma_KH!$A:$R,18,0)&amp;K1573,Gia_MB!$A:$F,6,0)</f>
        <v>50400</v>
      </c>
      <c r="U1573" s="14">
        <f t="shared" si="204"/>
        <v>252000</v>
      </c>
      <c r="W1573" s="64">
        <f t="shared" si="203"/>
        <v>0</v>
      </c>
      <c r="X1573" s="3" t="str">
        <f t="shared" si="205"/>
        <v>8</v>
      </c>
      <c r="Z1573" s="14">
        <f t="shared" si="206"/>
        <v>20160</v>
      </c>
      <c r="AA1573" s="7">
        <f>VLOOKUP(G1573,Ma_KH!$A:$R,14,0)</f>
        <v>60</v>
      </c>
      <c r="AD1573" s="7" t="str">
        <f>IFERROR(VLOOKUP(J1573,'Chuyển Mã'!$B$3:$C$9,2,0),"")</f>
        <v>Hà Nội</v>
      </c>
      <c r="AE1573" s="7" t="str">
        <f t="shared" si="199"/>
        <v>Giò sụn gà 250g</v>
      </c>
      <c r="AF1573" s="7">
        <f t="shared" si="200"/>
        <v>5</v>
      </c>
    </row>
    <row r="1574" spans="1:32" x14ac:dyDescent="0.25">
      <c r="A1574" s="11">
        <v>45905</v>
      </c>
      <c r="B1574" s="25" t="s">
        <v>7241</v>
      </c>
      <c r="C1574" s="12" t="s">
        <v>7214</v>
      </c>
      <c r="D1574" s="16">
        <f t="shared" si="201"/>
        <v>45905</v>
      </c>
      <c r="G1574" s="13" t="s">
        <v>1461</v>
      </c>
      <c r="I1574" s="13" t="s">
        <v>7780</v>
      </c>
      <c r="J1574" s="13" t="s">
        <v>1809</v>
      </c>
      <c r="K1574" s="13" t="s">
        <v>30</v>
      </c>
      <c r="L1574" s="25" t="str">
        <f>VLOOKUP($K1574,TONG_SL!$A:$D,2,0)</f>
        <v>Gà muối 500g</v>
      </c>
      <c r="N1574" s="25" t="str">
        <f t="shared" si="202"/>
        <v>K-C6</v>
      </c>
      <c r="Q1574" s="25" t="str">
        <f>VLOOKUP(K1574,TONG_SL!$A:$D,3,0)</f>
        <v>Túi</v>
      </c>
      <c r="R1574" s="54">
        <v>10</v>
      </c>
      <c r="T1574" s="1">
        <f>VLOOKUP(VLOOKUP(G1574,Ma_KH!$A:$R,18,0)&amp;K1574,Gia_MB!$A:$F,6,0)</f>
        <v>111058</v>
      </c>
      <c r="U1574" s="14">
        <f t="shared" si="204"/>
        <v>1110580</v>
      </c>
      <c r="W1574" s="64">
        <f t="shared" si="203"/>
        <v>0</v>
      </c>
      <c r="X1574" s="3" t="str">
        <f t="shared" si="205"/>
        <v>8</v>
      </c>
      <c r="Z1574" s="14">
        <f t="shared" si="206"/>
        <v>88846.400000000009</v>
      </c>
      <c r="AA1574" s="7">
        <f>VLOOKUP(G1574,Ma_KH!$A:$R,14,0)</f>
        <v>60</v>
      </c>
      <c r="AD1574" s="7" t="str">
        <f>IFERROR(VLOOKUP(J1574,'Chuyển Mã'!$B$3:$C$9,2,0),"")</f>
        <v>Hà Nội</v>
      </c>
      <c r="AE1574" s="7" t="str">
        <f t="shared" si="199"/>
        <v>Gà muối 500g</v>
      </c>
      <c r="AF1574" s="7">
        <f t="shared" si="200"/>
        <v>10</v>
      </c>
    </row>
    <row r="1575" spans="1:32" x14ac:dyDescent="0.25">
      <c r="A1575" s="11">
        <v>45905</v>
      </c>
      <c r="B1575" s="25" t="s">
        <v>7241</v>
      </c>
      <c r="C1575" s="12" t="s">
        <v>7214</v>
      </c>
      <c r="D1575" s="16">
        <f t="shared" si="201"/>
        <v>45905</v>
      </c>
      <c r="G1575" s="13" t="s">
        <v>1461</v>
      </c>
      <c r="I1575" s="13" t="s">
        <v>7780</v>
      </c>
      <c r="J1575" s="13" t="s">
        <v>1809</v>
      </c>
      <c r="K1575" s="13" t="s">
        <v>27</v>
      </c>
      <c r="L1575" s="25" t="str">
        <f>VLOOKUP($K1575,TONG_SL!$A:$D,2,0)</f>
        <v>Chân giò heo muối 300g</v>
      </c>
      <c r="N1575" s="25" t="str">
        <f t="shared" si="202"/>
        <v>K-C6</v>
      </c>
      <c r="Q1575" s="25" t="str">
        <f>VLOOKUP(K1575,TONG_SL!$A:$D,3,0)</f>
        <v>Túi</v>
      </c>
      <c r="R1575" s="54">
        <v>10</v>
      </c>
      <c r="T1575" s="1">
        <f>VLOOKUP(VLOOKUP(G1575,Ma_KH!$A:$R,18,0)&amp;K1575,Gia_MB!$A:$F,6,0)</f>
        <v>73431</v>
      </c>
      <c r="U1575" s="14">
        <f t="shared" si="204"/>
        <v>734310</v>
      </c>
      <c r="W1575" s="64">
        <f t="shared" si="203"/>
        <v>0</v>
      </c>
      <c r="X1575" s="3" t="str">
        <f t="shared" si="205"/>
        <v>8</v>
      </c>
      <c r="Z1575" s="14">
        <f t="shared" si="206"/>
        <v>58744.800000000003</v>
      </c>
      <c r="AA1575" s="7">
        <f>VLOOKUP(G1575,Ma_KH!$A:$R,14,0)</f>
        <v>60</v>
      </c>
      <c r="AD1575" s="7" t="str">
        <f>IFERROR(VLOOKUP(J1575,'Chuyển Mã'!$B$3:$C$9,2,0),"")</f>
        <v>Hà Nội</v>
      </c>
      <c r="AE1575" s="7" t="str">
        <f t="shared" si="199"/>
        <v>Chân giò heo muối 300g</v>
      </c>
      <c r="AF1575" s="7">
        <f t="shared" si="200"/>
        <v>10</v>
      </c>
    </row>
    <row r="1576" spans="1:32" x14ac:dyDescent="0.25">
      <c r="A1576" s="11">
        <v>45905</v>
      </c>
      <c r="B1576" s="25" t="s">
        <v>7242</v>
      </c>
      <c r="C1576" s="12" t="s">
        <v>7214</v>
      </c>
      <c r="D1576" s="16">
        <f t="shared" si="201"/>
        <v>45905</v>
      </c>
      <c r="G1576" s="13" t="s">
        <v>7781</v>
      </c>
      <c r="I1576" s="13" t="s">
        <v>7782</v>
      </c>
      <c r="J1576" s="13" t="s">
        <v>1809</v>
      </c>
      <c r="K1576" s="13" t="s">
        <v>27</v>
      </c>
      <c r="L1576" s="25" t="str">
        <f>VLOOKUP($K1576,TONG_SL!$A:$D,2,0)</f>
        <v>Chân giò heo muối 300g</v>
      </c>
      <c r="N1576" s="25" t="str">
        <f t="shared" si="202"/>
        <v>K-C6</v>
      </c>
      <c r="Q1576" s="25" t="str">
        <f>VLOOKUP(K1576,TONG_SL!$A:$D,3,0)</f>
        <v>Túi</v>
      </c>
      <c r="R1576" s="54">
        <v>10</v>
      </c>
      <c r="T1576" s="1">
        <f>VLOOKUP(VLOOKUP(G1576,Ma_KH!$A:$R,18,0)&amp;K1576,Gia_MB!$A:$F,6,0)</f>
        <v>73431</v>
      </c>
      <c r="U1576" s="14">
        <f t="shared" si="204"/>
        <v>734310</v>
      </c>
      <c r="W1576" s="64">
        <f t="shared" si="203"/>
        <v>0</v>
      </c>
      <c r="X1576" s="3" t="str">
        <f t="shared" si="205"/>
        <v>8</v>
      </c>
      <c r="Z1576" s="14">
        <f t="shared" si="206"/>
        <v>58744.800000000003</v>
      </c>
      <c r="AA1576" s="7">
        <f>VLOOKUP(G1576,Ma_KH!$A:$R,14,0)</f>
        <v>60</v>
      </c>
      <c r="AD1576" s="7" t="str">
        <f>IFERROR(VLOOKUP(J1576,'Chuyển Mã'!$B$3:$C$9,2,0),"")</f>
        <v>Hà Nội</v>
      </c>
      <c r="AE1576" s="7" t="str">
        <f t="shared" si="199"/>
        <v>Chân giò heo muối 300g</v>
      </c>
      <c r="AF1576" s="7">
        <f t="shared" si="200"/>
        <v>10</v>
      </c>
    </row>
    <row r="1577" spans="1:32" x14ac:dyDescent="0.25">
      <c r="A1577" s="11">
        <v>45905</v>
      </c>
      <c r="B1577" s="25" t="s">
        <v>7243</v>
      </c>
      <c r="C1577" s="12" t="s">
        <v>7214</v>
      </c>
      <c r="D1577" s="16">
        <f t="shared" si="201"/>
        <v>45905</v>
      </c>
      <c r="G1577" s="13" t="s">
        <v>7783</v>
      </c>
      <c r="I1577" s="13" t="s">
        <v>7784</v>
      </c>
      <c r="J1577" s="13" t="s">
        <v>1809</v>
      </c>
      <c r="K1577" s="13" t="s">
        <v>30</v>
      </c>
      <c r="L1577" s="25" t="str">
        <f>VLOOKUP($K1577,TONG_SL!$A:$D,2,0)</f>
        <v>Gà muối 500g</v>
      </c>
      <c r="N1577" s="25" t="str">
        <f t="shared" si="202"/>
        <v>K-C6</v>
      </c>
      <c r="Q1577" s="25" t="str">
        <f>VLOOKUP(K1577,TONG_SL!$A:$D,3,0)</f>
        <v>Túi</v>
      </c>
      <c r="R1577" s="54">
        <v>15</v>
      </c>
      <c r="T1577" s="1">
        <f>VLOOKUP(VLOOKUP(G1577,Ma_KH!$A:$R,18,0)&amp;K1577,Gia_MB!$A:$F,6,0)</f>
        <v>111058</v>
      </c>
      <c r="U1577" s="14">
        <f t="shared" si="204"/>
        <v>1665870</v>
      </c>
      <c r="W1577" s="64">
        <f t="shared" si="203"/>
        <v>0</v>
      </c>
      <c r="X1577" s="3" t="str">
        <f t="shared" si="205"/>
        <v>8</v>
      </c>
      <c r="Z1577" s="14">
        <f t="shared" si="206"/>
        <v>133269.6</v>
      </c>
      <c r="AA1577" s="7">
        <f>VLOOKUP(G1577,Ma_KH!$A:$R,14,0)</f>
        <v>60</v>
      </c>
      <c r="AD1577" s="7" t="str">
        <f>IFERROR(VLOOKUP(J1577,'Chuyển Mã'!$B$3:$C$9,2,0),"")</f>
        <v>Hà Nội</v>
      </c>
      <c r="AE1577" s="7" t="str">
        <f t="shared" si="199"/>
        <v>Gà muối 500g</v>
      </c>
      <c r="AF1577" s="7">
        <f t="shared" si="200"/>
        <v>15</v>
      </c>
    </row>
    <row r="1578" spans="1:32" x14ac:dyDescent="0.25">
      <c r="A1578" s="11">
        <v>45905</v>
      </c>
      <c r="B1578" s="25" t="s">
        <v>7244</v>
      </c>
      <c r="C1578" s="12" t="s">
        <v>7214</v>
      </c>
      <c r="D1578" s="16">
        <f t="shared" si="201"/>
        <v>45905</v>
      </c>
      <c r="G1578" s="13" t="s">
        <v>7785</v>
      </c>
      <c r="I1578" s="13" t="s">
        <v>7786</v>
      </c>
      <c r="J1578" s="13" t="s">
        <v>1809</v>
      </c>
      <c r="K1578" s="13" t="s">
        <v>30</v>
      </c>
      <c r="L1578" s="25" t="str">
        <f>VLOOKUP($K1578,TONG_SL!$A:$D,2,0)</f>
        <v>Gà muối 500g</v>
      </c>
      <c r="N1578" s="25" t="str">
        <f t="shared" si="202"/>
        <v>K-C6</v>
      </c>
      <c r="Q1578" s="25" t="str">
        <f>VLOOKUP(K1578,TONG_SL!$A:$D,3,0)</f>
        <v>Túi</v>
      </c>
      <c r="R1578" s="54">
        <v>5</v>
      </c>
      <c r="T1578" s="1">
        <f>VLOOKUP(VLOOKUP(G1578,Ma_KH!$A:$R,18,0)&amp;K1578,Gia_MB!$A:$F,6,0)</f>
        <v>111058</v>
      </c>
      <c r="U1578" s="14">
        <f t="shared" si="204"/>
        <v>555290</v>
      </c>
      <c r="W1578" s="64">
        <f t="shared" si="203"/>
        <v>0</v>
      </c>
      <c r="X1578" s="3" t="str">
        <f t="shared" si="205"/>
        <v>8</v>
      </c>
      <c r="Z1578" s="14">
        <f t="shared" si="206"/>
        <v>44423.200000000004</v>
      </c>
      <c r="AA1578" s="7">
        <f>VLOOKUP(G1578,Ma_KH!$A:$R,14,0)</f>
        <v>60</v>
      </c>
      <c r="AD1578" s="7" t="str">
        <f>IFERROR(VLOOKUP(J1578,'Chuyển Mã'!$B$3:$C$9,2,0),"")</f>
        <v>Hà Nội</v>
      </c>
      <c r="AE1578" s="7" t="str">
        <f t="shared" si="199"/>
        <v>Gà muối 500g</v>
      </c>
      <c r="AF1578" s="7">
        <f t="shared" si="200"/>
        <v>5</v>
      </c>
    </row>
    <row r="1579" spans="1:32" x14ac:dyDescent="0.25">
      <c r="A1579" s="11">
        <v>45905</v>
      </c>
      <c r="B1579" s="25" t="s">
        <v>7244</v>
      </c>
      <c r="C1579" s="12" t="s">
        <v>7214</v>
      </c>
      <c r="D1579" s="16">
        <f t="shared" si="201"/>
        <v>45905</v>
      </c>
      <c r="G1579" s="13" t="s">
        <v>7785</v>
      </c>
      <c r="I1579" s="13" t="s">
        <v>7786</v>
      </c>
      <c r="J1579" s="13" t="s">
        <v>1809</v>
      </c>
      <c r="K1579" s="13" t="s">
        <v>27</v>
      </c>
      <c r="L1579" s="25" t="str">
        <f>VLOOKUP($K1579,TONG_SL!$A:$D,2,0)</f>
        <v>Chân giò heo muối 300g</v>
      </c>
      <c r="N1579" s="25" t="str">
        <f t="shared" si="202"/>
        <v>K-C6</v>
      </c>
      <c r="Q1579" s="25" t="str">
        <f>VLOOKUP(K1579,TONG_SL!$A:$D,3,0)</f>
        <v>Túi</v>
      </c>
      <c r="R1579" s="54">
        <v>10</v>
      </c>
      <c r="T1579" s="1">
        <f>VLOOKUP(VLOOKUP(G1579,Ma_KH!$A:$R,18,0)&amp;K1579,Gia_MB!$A:$F,6,0)</f>
        <v>73431</v>
      </c>
      <c r="U1579" s="14">
        <f t="shared" si="204"/>
        <v>734310</v>
      </c>
      <c r="W1579" s="64">
        <f t="shared" si="203"/>
        <v>0</v>
      </c>
      <c r="X1579" s="3" t="str">
        <f t="shared" si="205"/>
        <v>8</v>
      </c>
      <c r="Z1579" s="14">
        <f t="shared" si="206"/>
        <v>58744.800000000003</v>
      </c>
      <c r="AA1579" s="7">
        <f>VLOOKUP(G1579,Ma_KH!$A:$R,14,0)</f>
        <v>60</v>
      </c>
      <c r="AD1579" s="7" t="str">
        <f>IFERROR(VLOOKUP(J1579,'Chuyển Mã'!$B$3:$C$9,2,0),"")</f>
        <v>Hà Nội</v>
      </c>
      <c r="AE1579" s="7" t="str">
        <f t="shared" si="199"/>
        <v>Chân giò heo muối 300g</v>
      </c>
      <c r="AF1579" s="7">
        <f t="shared" si="200"/>
        <v>10</v>
      </c>
    </row>
    <row r="1580" spans="1:32" x14ac:dyDescent="0.25">
      <c r="A1580" s="11">
        <v>45905</v>
      </c>
      <c r="B1580" s="25" t="s">
        <v>7244</v>
      </c>
      <c r="C1580" s="12" t="s">
        <v>7214</v>
      </c>
      <c r="D1580" s="16">
        <f t="shared" si="201"/>
        <v>45905</v>
      </c>
      <c r="G1580" s="13" t="s">
        <v>7785</v>
      </c>
      <c r="I1580" s="13" t="s">
        <v>7786</v>
      </c>
      <c r="J1580" s="13" t="s">
        <v>1809</v>
      </c>
      <c r="K1580" s="13" t="s">
        <v>51</v>
      </c>
      <c r="L1580" s="25" t="str">
        <f>VLOOKUP($K1580,TONG_SL!$A:$D,2,0)</f>
        <v>Mọc Nấm Hương 250g</v>
      </c>
      <c r="N1580" s="25" t="str">
        <f t="shared" si="202"/>
        <v>K-C6</v>
      </c>
      <c r="Q1580" s="25" t="str">
        <f>VLOOKUP(K1580,TONG_SL!$A:$D,3,0)</f>
        <v>Túi</v>
      </c>
      <c r="R1580" s="54">
        <v>5</v>
      </c>
      <c r="T1580" s="1">
        <f>VLOOKUP(VLOOKUP(G1580,Ma_KH!$A:$R,18,0)&amp;K1580,Gia_MB!$A:$F,6,0)</f>
        <v>46000</v>
      </c>
      <c r="U1580" s="14">
        <f t="shared" si="204"/>
        <v>230000</v>
      </c>
      <c r="W1580" s="64">
        <f t="shared" si="203"/>
        <v>0</v>
      </c>
      <c r="X1580" s="3" t="str">
        <f t="shared" si="205"/>
        <v>8</v>
      </c>
      <c r="Z1580" s="14">
        <f t="shared" si="206"/>
        <v>18400</v>
      </c>
      <c r="AA1580" s="7">
        <f>VLOOKUP(G1580,Ma_KH!$A:$R,14,0)</f>
        <v>60</v>
      </c>
      <c r="AD1580" s="7" t="str">
        <f>IFERROR(VLOOKUP(J1580,'Chuyển Mã'!$B$3:$C$9,2,0),"")</f>
        <v>Hà Nội</v>
      </c>
      <c r="AE1580" s="7" t="str">
        <f t="shared" si="199"/>
        <v>Mọc Nấm Hương 250g</v>
      </c>
      <c r="AF1580" s="7">
        <f t="shared" si="200"/>
        <v>5</v>
      </c>
    </row>
    <row r="1581" spans="1:32" x14ac:dyDescent="0.25">
      <c r="A1581" s="11">
        <v>45905</v>
      </c>
      <c r="B1581" s="25" t="s">
        <v>7245</v>
      </c>
      <c r="C1581" s="12" t="s">
        <v>7214</v>
      </c>
      <c r="D1581" s="16">
        <f t="shared" si="201"/>
        <v>45905</v>
      </c>
      <c r="G1581" s="13" t="s">
        <v>7787</v>
      </c>
      <c r="I1581" s="13" t="s">
        <v>7788</v>
      </c>
      <c r="J1581" s="13" t="s">
        <v>1809</v>
      </c>
      <c r="K1581" s="13" t="s">
        <v>30</v>
      </c>
      <c r="L1581" s="25" t="str">
        <f>VLOOKUP($K1581,TONG_SL!$A:$D,2,0)</f>
        <v>Gà muối 500g</v>
      </c>
      <c r="N1581" s="25" t="str">
        <f t="shared" si="202"/>
        <v>K-C6</v>
      </c>
      <c r="Q1581" s="25" t="str">
        <f>VLOOKUP(K1581,TONG_SL!$A:$D,3,0)</f>
        <v>Túi</v>
      </c>
      <c r="R1581" s="54">
        <v>10</v>
      </c>
      <c r="T1581" s="1">
        <f>VLOOKUP(VLOOKUP(G1581,Ma_KH!$A:$R,18,0)&amp;K1581,Gia_MB!$A:$F,6,0)</f>
        <v>111058</v>
      </c>
      <c r="U1581" s="14">
        <f t="shared" si="204"/>
        <v>1110580</v>
      </c>
      <c r="W1581" s="64">
        <f t="shared" si="203"/>
        <v>0</v>
      </c>
      <c r="X1581" s="3" t="str">
        <f t="shared" si="205"/>
        <v>8</v>
      </c>
      <c r="Z1581" s="14">
        <f t="shared" si="206"/>
        <v>88846.400000000009</v>
      </c>
      <c r="AA1581" s="7">
        <f>VLOOKUP(G1581,Ma_KH!$A:$R,14,0)</f>
        <v>60</v>
      </c>
      <c r="AD1581" s="7" t="str">
        <f>IFERROR(VLOOKUP(J1581,'Chuyển Mã'!$B$3:$C$9,2,0),"")</f>
        <v>Hà Nội</v>
      </c>
      <c r="AE1581" s="7" t="str">
        <f t="shared" si="199"/>
        <v>Gà muối 500g</v>
      </c>
      <c r="AF1581" s="7">
        <f t="shared" si="200"/>
        <v>10</v>
      </c>
    </row>
    <row r="1582" spans="1:32" x14ac:dyDescent="0.25">
      <c r="A1582" s="11">
        <v>45905</v>
      </c>
      <c r="B1582" s="25" t="s">
        <v>7246</v>
      </c>
      <c r="C1582" s="12" t="s">
        <v>7214</v>
      </c>
      <c r="D1582" s="16">
        <f t="shared" si="201"/>
        <v>45905</v>
      </c>
      <c r="G1582" s="13" t="s">
        <v>7789</v>
      </c>
      <c r="I1582" s="13" t="s">
        <v>7790</v>
      </c>
      <c r="J1582" s="13" t="s">
        <v>1809</v>
      </c>
      <c r="K1582" s="13" t="s">
        <v>30</v>
      </c>
      <c r="L1582" s="25" t="str">
        <f>VLOOKUP($K1582,TONG_SL!$A:$D,2,0)</f>
        <v>Gà muối 500g</v>
      </c>
      <c r="N1582" s="25" t="str">
        <f t="shared" si="202"/>
        <v>K-C6</v>
      </c>
      <c r="Q1582" s="25" t="str">
        <f>VLOOKUP(K1582,TONG_SL!$A:$D,3,0)</f>
        <v>Túi</v>
      </c>
      <c r="R1582" s="54">
        <v>10</v>
      </c>
      <c r="T1582" s="1">
        <f>VLOOKUP(VLOOKUP(G1582,Ma_KH!$A:$R,18,0)&amp;K1582,Gia_MB!$A:$F,6,0)</f>
        <v>111058</v>
      </c>
      <c r="U1582" s="14">
        <f t="shared" si="204"/>
        <v>1110580</v>
      </c>
      <c r="W1582" s="64">
        <f t="shared" si="203"/>
        <v>0</v>
      </c>
      <c r="X1582" s="3" t="str">
        <f t="shared" si="205"/>
        <v>8</v>
      </c>
      <c r="Z1582" s="14">
        <f t="shared" si="206"/>
        <v>88846.400000000009</v>
      </c>
      <c r="AA1582" s="7">
        <f>VLOOKUP(G1582,Ma_KH!$A:$R,14,0)</f>
        <v>60</v>
      </c>
      <c r="AD1582" s="7" t="str">
        <f>IFERROR(VLOOKUP(J1582,'Chuyển Mã'!$B$3:$C$9,2,0),"")</f>
        <v>Hà Nội</v>
      </c>
      <c r="AE1582" s="7" t="str">
        <f t="shared" si="199"/>
        <v>Gà muối 500g</v>
      </c>
      <c r="AF1582" s="7">
        <f t="shared" si="200"/>
        <v>10</v>
      </c>
    </row>
    <row r="1583" spans="1:32" x14ac:dyDescent="0.25">
      <c r="A1583" s="11">
        <v>45905</v>
      </c>
      <c r="B1583" s="25" t="s">
        <v>7246</v>
      </c>
      <c r="C1583" s="12" t="s">
        <v>7214</v>
      </c>
      <c r="D1583" s="16">
        <f t="shared" si="201"/>
        <v>45905</v>
      </c>
      <c r="G1583" s="13" t="s">
        <v>7789</v>
      </c>
      <c r="I1583" s="13" t="s">
        <v>7790</v>
      </c>
      <c r="J1583" s="13" t="s">
        <v>1809</v>
      </c>
      <c r="K1583" s="13" t="s">
        <v>27</v>
      </c>
      <c r="L1583" s="25" t="str">
        <f>VLOOKUP($K1583,TONG_SL!$A:$D,2,0)</f>
        <v>Chân giò heo muối 300g</v>
      </c>
      <c r="N1583" s="25" t="str">
        <f t="shared" si="202"/>
        <v>K-C6</v>
      </c>
      <c r="Q1583" s="25" t="str">
        <f>VLOOKUP(K1583,TONG_SL!$A:$D,3,0)</f>
        <v>Túi</v>
      </c>
      <c r="R1583" s="54">
        <v>15</v>
      </c>
      <c r="T1583" s="1">
        <f>VLOOKUP(VLOOKUP(G1583,Ma_KH!$A:$R,18,0)&amp;K1583,Gia_MB!$A:$F,6,0)</f>
        <v>73431</v>
      </c>
      <c r="U1583" s="14">
        <f t="shared" si="204"/>
        <v>1101465</v>
      </c>
      <c r="W1583" s="64">
        <f t="shared" si="203"/>
        <v>0</v>
      </c>
      <c r="X1583" s="3" t="str">
        <f t="shared" si="205"/>
        <v>8</v>
      </c>
      <c r="Z1583" s="14">
        <f t="shared" si="206"/>
        <v>88117.2</v>
      </c>
      <c r="AA1583" s="7">
        <f>VLOOKUP(G1583,Ma_KH!$A:$R,14,0)</f>
        <v>60</v>
      </c>
      <c r="AD1583" s="7" t="str">
        <f>IFERROR(VLOOKUP(J1583,'Chuyển Mã'!$B$3:$C$9,2,0),"")</f>
        <v>Hà Nội</v>
      </c>
      <c r="AE1583" s="7" t="str">
        <f t="shared" si="199"/>
        <v>Chân giò heo muối 300g</v>
      </c>
      <c r="AF1583" s="7">
        <f t="shared" si="200"/>
        <v>15</v>
      </c>
    </row>
    <row r="1584" spans="1:32" x14ac:dyDescent="0.25">
      <c r="A1584" s="11">
        <v>45905</v>
      </c>
      <c r="B1584" s="25" t="s">
        <v>7246</v>
      </c>
      <c r="C1584" s="12" t="s">
        <v>7214</v>
      </c>
      <c r="D1584" s="16">
        <f t="shared" si="201"/>
        <v>45905</v>
      </c>
      <c r="G1584" s="13" t="s">
        <v>7789</v>
      </c>
      <c r="I1584" s="13" t="s">
        <v>7790</v>
      </c>
      <c r="J1584" s="13" t="s">
        <v>1809</v>
      </c>
      <c r="K1584" s="13" t="s">
        <v>51</v>
      </c>
      <c r="L1584" s="25" t="str">
        <f>VLOOKUP($K1584,TONG_SL!$A:$D,2,0)</f>
        <v>Mọc Nấm Hương 250g</v>
      </c>
      <c r="N1584" s="25" t="str">
        <f t="shared" si="202"/>
        <v>K-C6</v>
      </c>
      <c r="Q1584" s="25" t="str">
        <f>VLOOKUP(K1584,TONG_SL!$A:$D,3,0)</f>
        <v>Túi</v>
      </c>
      <c r="R1584" s="54">
        <v>5</v>
      </c>
      <c r="T1584" s="1">
        <f>VLOOKUP(VLOOKUP(G1584,Ma_KH!$A:$R,18,0)&amp;K1584,Gia_MB!$A:$F,6,0)</f>
        <v>46000</v>
      </c>
      <c r="U1584" s="14">
        <f t="shared" si="204"/>
        <v>230000</v>
      </c>
      <c r="W1584" s="64">
        <f t="shared" si="203"/>
        <v>0</v>
      </c>
      <c r="X1584" s="3" t="str">
        <f t="shared" si="205"/>
        <v>8</v>
      </c>
      <c r="Z1584" s="14">
        <f t="shared" si="206"/>
        <v>18400</v>
      </c>
      <c r="AA1584" s="7">
        <f>VLOOKUP(G1584,Ma_KH!$A:$R,14,0)</f>
        <v>60</v>
      </c>
      <c r="AD1584" s="7" t="str">
        <f>IFERROR(VLOOKUP(J1584,'Chuyển Mã'!$B$3:$C$9,2,0),"")</f>
        <v>Hà Nội</v>
      </c>
      <c r="AE1584" s="7" t="str">
        <f t="shared" si="199"/>
        <v>Mọc Nấm Hương 250g</v>
      </c>
      <c r="AF1584" s="7">
        <f t="shared" si="200"/>
        <v>5</v>
      </c>
    </row>
    <row r="1585" spans="1:32" x14ac:dyDescent="0.25">
      <c r="A1585" s="11">
        <v>45905</v>
      </c>
      <c r="B1585" s="25">
        <v>56610</v>
      </c>
      <c r="C1585" s="12" t="s">
        <v>7214</v>
      </c>
      <c r="D1585" s="16">
        <f t="shared" si="201"/>
        <v>45905</v>
      </c>
      <c r="G1585" s="13" t="s">
        <v>7616</v>
      </c>
      <c r="I1585" s="13" t="s">
        <v>7791</v>
      </c>
      <c r="J1585" s="13" t="s">
        <v>1811</v>
      </c>
      <c r="K1585" s="13" t="s">
        <v>27</v>
      </c>
      <c r="L1585" s="25" t="str">
        <f>VLOOKUP($K1585,TONG_SL!$A:$D,2,0)</f>
        <v>Chân giò heo muối 300g</v>
      </c>
      <c r="N1585" s="25" t="str">
        <f t="shared" si="202"/>
        <v>K-C6</v>
      </c>
      <c r="Q1585" s="25" t="str">
        <f>VLOOKUP(K1585,TONG_SL!$A:$D,3,0)</f>
        <v>Túi</v>
      </c>
      <c r="R1585" s="54">
        <v>5</v>
      </c>
      <c r="T1585" s="1">
        <f>VLOOKUP(VLOOKUP(G1585,Ma_KH!$A:$R,18,0)&amp;K1585,Gia_MB!$A:$F,6,0)</f>
        <v>73431</v>
      </c>
      <c r="U1585" s="14">
        <f t="shared" si="204"/>
        <v>367155</v>
      </c>
      <c r="W1585" s="64">
        <f t="shared" si="203"/>
        <v>0</v>
      </c>
      <c r="X1585" s="3" t="str">
        <f t="shared" si="205"/>
        <v>8</v>
      </c>
      <c r="Z1585" s="14">
        <f t="shared" si="206"/>
        <v>29372.400000000001</v>
      </c>
      <c r="AA1585" s="7">
        <f>VLOOKUP(G1585,Ma_KH!$A:$R,14,0)</f>
        <v>51</v>
      </c>
      <c r="AD1585" s="7" t="str">
        <f>IFERROR(VLOOKUP(J1585,'Chuyển Mã'!$B$3:$C$9,2,0),"")</f>
        <v>Hà Nội</v>
      </c>
      <c r="AE1585" s="7" t="str">
        <f t="shared" si="199"/>
        <v>Chân giò heo muối 300g</v>
      </c>
      <c r="AF1585" s="7">
        <f t="shared" si="200"/>
        <v>5</v>
      </c>
    </row>
    <row r="1586" spans="1:32" x14ac:dyDescent="0.25">
      <c r="A1586" s="11">
        <v>45905</v>
      </c>
      <c r="B1586" s="25">
        <v>56610</v>
      </c>
      <c r="C1586" s="12" t="s">
        <v>7214</v>
      </c>
      <c r="D1586" s="16">
        <f t="shared" si="201"/>
        <v>45905</v>
      </c>
      <c r="G1586" s="13" t="s">
        <v>7616</v>
      </c>
      <c r="I1586" s="13" t="s">
        <v>7791</v>
      </c>
      <c r="J1586" s="13" t="s">
        <v>1811</v>
      </c>
      <c r="K1586" s="13" t="s">
        <v>30</v>
      </c>
      <c r="L1586" s="25" t="str">
        <f>VLOOKUP($K1586,TONG_SL!$A:$D,2,0)</f>
        <v>Gà muối 500g</v>
      </c>
      <c r="N1586" s="25" t="str">
        <f t="shared" si="202"/>
        <v>K-C6</v>
      </c>
      <c r="Q1586" s="25" t="str">
        <f>VLOOKUP(K1586,TONG_SL!$A:$D,3,0)</f>
        <v>Túi</v>
      </c>
      <c r="R1586" s="54">
        <v>3</v>
      </c>
      <c r="T1586" s="1">
        <f>VLOOKUP(VLOOKUP(G1586,Ma_KH!$A:$R,18,0)&amp;K1586,Gia_MB!$A:$F,6,0)</f>
        <v>111058</v>
      </c>
      <c r="U1586" s="14">
        <f t="shared" si="204"/>
        <v>333174</v>
      </c>
      <c r="W1586" s="64">
        <f t="shared" si="203"/>
        <v>0</v>
      </c>
      <c r="X1586" s="3" t="str">
        <f t="shared" si="205"/>
        <v>8</v>
      </c>
      <c r="Z1586" s="14">
        <f t="shared" si="206"/>
        <v>26653.920000000002</v>
      </c>
      <c r="AA1586" s="7">
        <f>VLOOKUP(G1586,Ma_KH!$A:$R,14,0)</f>
        <v>51</v>
      </c>
      <c r="AD1586" s="7" t="str">
        <f>IFERROR(VLOOKUP(J1586,'Chuyển Mã'!$B$3:$C$9,2,0),"")</f>
        <v>Hà Nội</v>
      </c>
      <c r="AE1586" s="7" t="str">
        <f t="shared" si="199"/>
        <v>Gà muối 500g</v>
      </c>
      <c r="AF1586" s="7">
        <f t="shared" si="200"/>
        <v>3</v>
      </c>
    </row>
    <row r="1587" spans="1:32" x14ac:dyDescent="0.25">
      <c r="A1587" s="11">
        <v>45905</v>
      </c>
      <c r="B1587" s="25">
        <v>56610</v>
      </c>
      <c r="C1587" s="12" t="s">
        <v>7214</v>
      </c>
      <c r="D1587" s="16">
        <f t="shared" si="201"/>
        <v>45905</v>
      </c>
      <c r="G1587" s="13" t="s">
        <v>7616</v>
      </c>
      <c r="I1587" s="13" t="s">
        <v>7791</v>
      </c>
      <c r="J1587" s="13" t="s">
        <v>1811</v>
      </c>
      <c r="K1587" s="13" t="s">
        <v>32</v>
      </c>
      <c r="L1587" s="25" t="str">
        <f>VLOOKUP($K1587,TONG_SL!$A:$D,2,0)</f>
        <v>Giò Tai Lưỡi Xào 250</v>
      </c>
      <c r="N1587" s="25" t="str">
        <f t="shared" si="202"/>
        <v>K-C6</v>
      </c>
      <c r="Q1587" s="25" t="str">
        <f>VLOOKUP(K1587,TONG_SL!$A:$D,3,0)</f>
        <v>Túi</v>
      </c>
      <c r="R1587" s="54">
        <v>3</v>
      </c>
      <c r="T1587" s="1">
        <f>VLOOKUP(VLOOKUP(G1587,Ma_KH!$A:$R,18,0)&amp;K1587,Gia_MB!$A:$F,6,0)</f>
        <v>50183</v>
      </c>
      <c r="U1587" s="14">
        <f t="shared" si="204"/>
        <v>150549</v>
      </c>
      <c r="W1587" s="64">
        <f t="shared" si="203"/>
        <v>0</v>
      </c>
      <c r="X1587" s="3" t="str">
        <f t="shared" si="205"/>
        <v>8</v>
      </c>
      <c r="Z1587" s="14">
        <f t="shared" si="206"/>
        <v>12043.92</v>
      </c>
      <c r="AA1587" s="7">
        <f>VLOOKUP(G1587,Ma_KH!$A:$R,14,0)</f>
        <v>51</v>
      </c>
      <c r="AD1587" s="7" t="str">
        <f>IFERROR(VLOOKUP(J1587,'Chuyển Mã'!$B$3:$C$9,2,0),"")</f>
        <v>Hà Nội</v>
      </c>
      <c r="AE1587" s="7" t="str">
        <f t="shared" si="199"/>
        <v>Giò Tai Lưỡi Xào 250</v>
      </c>
      <c r="AF1587" s="7">
        <f t="shared" si="200"/>
        <v>3</v>
      </c>
    </row>
    <row r="1588" spans="1:32" x14ac:dyDescent="0.25">
      <c r="A1588" s="11">
        <v>45905</v>
      </c>
      <c r="B1588" s="25">
        <v>56610</v>
      </c>
      <c r="C1588" s="12" t="s">
        <v>7214</v>
      </c>
      <c r="D1588" s="16">
        <f t="shared" si="201"/>
        <v>45905</v>
      </c>
      <c r="G1588" s="13" t="s">
        <v>7616</v>
      </c>
      <c r="I1588" s="13" t="s">
        <v>7791</v>
      </c>
      <c r="J1588" s="13" t="s">
        <v>1811</v>
      </c>
      <c r="K1588" s="13" t="s">
        <v>35</v>
      </c>
      <c r="L1588" s="25" t="str">
        <f>VLOOKUP($K1588,TONG_SL!$A:$D,2,0)</f>
        <v>Tai heo muối 200g</v>
      </c>
      <c r="N1588" s="25" t="str">
        <f t="shared" si="202"/>
        <v>K-C6</v>
      </c>
      <c r="Q1588" s="25" t="str">
        <f>VLOOKUP(K1588,TONG_SL!$A:$D,3,0)</f>
        <v>Túi</v>
      </c>
      <c r="R1588" s="54">
        <v>3</v>
      </c>
      <c r="T1588" s="1">
        <f>VLOOKUP(VLOOKUP(G1588,Ma_KH!$A:$R,18,0)&amp;K1588,Gia_MB!$A:$F,6,0)</f>
        <v>55595</v>
      </c>
      <c r="U1588" s="14">
        <f t="shared" si="204"/>
        <v>166785</v>
      </c>
      <c r="W1588" s="64">
        <f t="shared" si="203"/>
        <v>0</v>
      </c>
      <c r="X1588" s="3" t="str">
        <f t="shared" si="205"/>
        <v>8</v>
      </c>
      <c r="Z1588" s="14">
        <f t="shared" si="206"/>
        <v>13342.800000000001</v>
      </c>
      <c r="AA1588" s="7">
        <f>VLOOKUP(G1588,Ma_KH!$A:$R,14,0)</f>
        <v>51</v>
      </c>
      <c r="AD1588" s="7" t="str">
        <f>IFERROR(VLOOKUP(J1588,'Chuyển Mã'!$B$3:$C$9,2,0),"")</f>
        <v>Hà Nội</v>
      </c>
      <c r="AE1588" s="7" t="str">
        <f t="shared" si="199"/>
        <v>Tai heo muối 200g</v>
      </c>
      <c r="AF1588" s="7">
        <f t="shared" si="200"/>
        <v>3</v>
      </c>
    </row>
    <row r="1589" spans="1:32" x14ac:dyDescent="0.25">
      <c r="A1589" s="11">
        <v>45905</v>
      </c>
      <c r="B1589" s="25">
        <v>56463</v>
      </c>
      <c r="C1589" s="12" t="s">
        <v>7214</v>
      </c>
      <c r="D1589" s="16">
        <f t="shared" si="201"/>
        <v>45905</v>
      </c>
      <c r="G1589" s="13" t="s">
        <v>3590</v>
      </c>
      <c r="I1589" s="13" t="s">
        <v>7792</v>
      </c>
      <c r="J1589" s="13" t="s">
        <v>1809</v>
      </c>
      <c r="K1589" s="13" t="s">
        <v>27</v>
      </c>
      <c r="L1589" s="25" t="str">
        <f>VLOOKUP($K1589,TONG_SL!$A:$D,2,0)</f>
        <v>Chân giò heo muối 300g</v>
      </c>
      <c r="N1589" s="25" t="str">
        <f t="shared" si="202"/>
        <v>K-C6</v>
      </c>
      <c r="Q1589" s="25" t="str">
        <f>VLOOKUP(K1589,TONG_SL!$A:$D,3,0)</f>
        <v>Túi</v>
      </c>
      <c r="R1589" s="54">
        <v>20</v>
      </c>
      <c r="T1589" s="1">
        <f>VLOOKUP(VLOOKUP(G1589,Ma_KH!$A:$R,18,0)&amp;K1589,Gia_MB!$A:$F,6,0)</f>
        <v>73431</v>
      </c>
      <c r="U1589" s="14">
        <f t="shared" si="204"/>
        <v>1468620</v>
      </c>
      <c r="W1589" s="64">
        <f t="shared" si="203"/>
        <v>0</v>
      </c>
      <c r="X1589" s="3" t="str">
        <f t="shared" si="205"/>
        <v>8</v>
      </c>
      <c r="Z1589" s="14">
        <f t="shared" si="206"/>
        <v>117489.60000000001</v>
      </c>
      <c r="AA1589" s="7">
        <f>VLOOKUP(G1589,Ma_KH!$A:$R,14,0)</f>
        <v>58</v>
      </c>
      <c r="AD1589" s="7" t="str">
        <f>IFERROR(VLOOKUP(J1589,'Chuyển Mã'!$B$3:$C$9,2,0),"")</f>
        <v>Hà Nội</v>
      </c>
      <c r="AE1589" s="7" t="str">
        <f t="shared" si="199"/>
        <v>Chân giò heo muối 300g</v>
      </c>
      <c r="AF1589" s="7">
        <f t="shared" si="200"/>
        <v>20</v>
      </c>
    </row>
    <row r="1590" spans="1:32" x14ac:dyDescent="0.25">
      <c r="A1590" s="11">
        <v>45905</v>
      </c>
      <c r="B1590" s="25">
        <v>4176411346</v>
      </c>
      <c r="C1590" s="12" t="s">
        <v>7214</v>
      </c>
      <c r="D1590" s="16">
        <f t="shared" si="201"/>
        <v>45905</v>
      </c>
      <c r="G1590" s="13" t="s">
        <v>906</v>
      </c>
      <c r="I1590" s="13" t="s">
        <v>7793</v>
      </c>
      <c r="J1590" s="13" t="s">
        <v>1813</v>
      </c>
      <c r="K1590" s="13" t="s">
        <v>27</v>
      </c>
      <c r="L1590" s="25" t="str">
        <f>VLOOKUP($K1590,TONG_SL!$A:$D,2,0)</f>
        <v>Chân giò heo muối 300g</v>
      </c>
      <c r="N1590" s="25" t="str">
        <f t="shared" si="202"/>
        <v>K-C6</v>
      </c>
      <c r="Q1590" s="25" t="str">
        <f>VLOOKUP(K1590,TONG_SL!$A:$D,3,0)</f>
        <v>Túi</v>
      </c>
      <c r="R1590" s="54">
        <v>20</v>
      </c>
      <c r="T1590" s="1">
        <f>VLOOKUP(VLOOKUP(G1590,Ma_KH!$A:$R,18,0)&amp;K1590,Gia_MB!$A:$F,6,0)</f>
        <v>73431</v>
      </c>
      <c r="U1590" s="14">
        <f t="shared" si="204"/>
        <v>1468620</v>
      </c>
      <c r="W1590" s="64">
        <f t="shared" si="203"/>
        <v>0</v>
      </c>
      <c r="X1590" s="3" t="str">
        <f t="shared" si="205"/>
        <v>8</v>
      </c>
      <c r="Z1590" s="14">
        <f t="shared" si="206"/>
        <v>117489.60000000001</v>
      </c>
      <c r="AA1590" s="7">
        <f>VLOOKUP(G1590,Ma_KH!$A:$R,14,0)</f>
        <v>60</v>
      </c>
      <c r="AD1590" s="7" t="str">
        <f>IFERROR(VLOOKUP(J1590,'Chuyển Mã'!$B$3:$C$9,2,0),"")</f>
        <v>Hà Nội</v>
      </c>
      <c r="AE1590" s="7" t="str">
        <f t="shared" si="199"/>
        <v>Chân giò heo muối 300g</v>
      </c>
      <c r="AF1590" s="7">
        <f t="shared" si="200"/>
        <v>20</v>
      </c>
    </row>
    <row r="1591" spans="1:32" x14ac:dyDescent="0.25">
      <c r="A1591" s="11">
        <v>45905</v>
      </c>
      <c r="B1591" s="25">
        <v>4176411346</v>
      </c>
      <c r="C1591" s="12" t="s">
        <v>7214</v>
      </c>
      <c r="D1591" s="16">
        <f t="shared" si="201"/>
        <v>45905</v>
      </c>
      <c r="G1591" s="13" t="s">
        <v>906</v>
      </c>
      <c r="I1591" s="13" t="s">
        <v>7793</v>
      </c>
      <c r="J1591" s="13" t="s">
        <v>1813</v>
      </c>
      <c r="K1591" s="13" t="s">
        <v>35</v>
      </c>
      <c r="L1591" s="25" t="str">
        <f>VLOOKUP($K1591,TONG_SL!$A:$D,2,0)</f>
        <v>Tai heo muối 200g</v>
      </c>
      <c r="N1591" s="25" t="str">
        <f t="shared" si="202"/>
        <v>K-C6</v>
      </c>
      <c r="Q1591" s="25" t="str">
        <f>VLOOKUP(K1591,TONG_SL!$A:$D,3,0)</f>
        <v>Túi</v>
      </c>
      <c r="R1591" s="54">
        <v>5</v>
      </c>
      <c r="T1591" s="1">
        <f>VLOOKUP(VLOOKUP(G1591,Ma_KH!$A:$R,18,0)&amp;K1591,Gia_MB!$A:$F,6,0)</f>
        <v>55595</v>
      </c>
      <c r="U1591" s="14">
        <f t="shared" si="204"/>
        <v>277975</v>
      </c>
      <c r="W1591" s="64">
        <f t="shared" si="203"/>
        <v>0</v>
      </c>
      <c r="X1591" s="3" t="str">
        <f t="shared" si="205"/>
        <v>8</v>
      </c>
      <c r="Z1591" s="14">
        <f t="shared" si="206"/>
        <v>22238</v>
      </c>
      <c r="AA1591" s="7">
        <f>VLOOKUP(G1591,Ma_KH!$A:$R,14,0)</f>
        <v>60</v>
      </c>
      <c r="AD1591" s="7" t="str">
        <f>IFERROR(VLOOKUP(J1591,'Chuyển Mã'!$B$3:$C$9,2,0),"")</f>
        <v>Hà Nội</v>
      </c>
      <c r="AE1591" s="7" t="str">
        <f t="shared" si="199"/>
        <v>Tai heo muối 200g</v>
      </c>
      <c r="AF1591" s="7">
        <f t="shared" si="200"/>
        <v>5</v>
      </c>
    </row>
    <row r="1592" spans="1:32" x14ac:dyDescent="0.25">
      <c r="A1592" s="11">
        <v>45905</v>
      </c>
      <c r="B1592" s="25">
        <v>4176411346</v>
      </c>
      <c r="C1592" s="12" t="s">
        <v>7214</v>
      </c>
      <c r="D1592" s="16">
        <f t="shared" si="201"/>
        <v>45905</v>
      </c>
      <c r="G1592" s="13" t="s">
        <v>906</v>
      </c>
      <c r="I1592" s="13" t="s">
        <v>7793</v>
      </c>
      <c r="J1592" s="13" t="s">
        <v>1813</v>
      </c>
      <c r="K1592" s="13" t="s">
        <v>55</v>
      </c>
      <c r="L1592" s="25" t="str">
        <f>VLOOKUP($K1592,TONG_SL!$A:$D,2,0)</f>
        <v>Gà xì dầu 500g</v>
      </c>
      <c r="N1592" s="25" t="str">
        <f t="shared" si="202"/>
        <v>K-C6</v>
      </c>
      <c r="Q1592" s="25" t="str">
        <f>VLOOKUP(K1592,TONG_SL!$A:$D,3,0)</f>
        <v>Túi</v>
      </c>
      <c r="R1592" s="54">
        <v>3</v>
      </c>
      <c r="T1592" s="1">
        <f>VLOOKUP(VLOOKUP(G1592,Ma_KH!$A:$R,18,0)&amp;K1592,Gia_MB!$A:$F,6,0)</f>
        <v>111606</v>
      </c>
      <c r="U1592" s="14">
        <f t="shared" si="204"/>
        <v>334818</v>
      </c>
      <c r="W1592" s="64">
        <f t="shared" si="203"/>
        <v>0</v>
      </c>
      <c r="X1592" s="3" t="str">
        <f t="shared" si="205"/>
        <v>8</v>
      </c>
      <c r="Z1592" s="14">
        <f t="shared" si="206"/>
        <v>26785.440000000002</v>
      </c>
      <c r="AA1592" s="7">
        <f>VLOOKUP(G1592,Ma_KH!$A:$R,14,0)</f>
        <v>60</v>
      </c>
      <c r="AD1592" s="7" t="str">
        <f>IFERROR(VLOOKUP(J1592,'Chuyển Mã'!$B$3:$C$9,2,0),"")</f>
        <v>Hà Nội</v>
      </c>
      <c r="AE1592" s="7" t="str">
        <f t="shared" si="199"/>
        <v>Gà xì dầu 500g</v>
      </c>
      <c r="AF1592" s="7">
        <f t="shared" si="200"/>
        <v>3</v>
      </c>
    </row>
    <row r="1593" spans="1:32" x14ac:dyDescent="0.25">
      <c r="A1593" s="11">
        <v>45905</v>
      </c>
      <c r="B1593" s="25">
        <v>4176290511</v>
      </c>
      <c r="C1593" s="12" t="s">
        <v>7214</v>
      </c>
      <c r="D1593" s="16">
        <f t="shared" si="201"/>
        <v>45905</v>
      </c>
      <c r="G1593" s="13" t="s">
        <v>906</v>
      </c>
      <c r="I1593" s="13" t="s">
        <v>7794</v>
      </c>
      <c r="J1593" s="13" t="s">
        <v>1813</v>
      </c>
      <c r="K1593" s="13" t="s">
        <v>47</v>
      </c>
      <c r="L1593" s="25" t="str">
        <f>VLOOKUP($K1593,TONG_SL!$A:$D,2,0)</f>
        <v>Giò lụa cây 250g</v>
      </c>
      <c r="N1593" s="25" t="str">
        <f t="shared" si="202"/>
        <v>K-C6</v>
      </c>
      <c r="Q1593" s="25" t="str">
        <f>VLOOKUP(K1593,TONG_SL!$A:$D,3,0)</f>
        <v>Túi</v>
      </c>
      <c r="R1593" s="54">
        <v>3</v>
      </c>
      <c r="T1593" s="1">
        <f>VLOOKUP(VLOOKUP(G1593,Ma_KH!$A:$R,18,0)&amp;K1593,Gia_MB!$A:$F,6,0)</f>
        <v>49500</v>
      </c>
      <c r="U1593" s="14">
        <f t="shared" si="204"/>
        <v>148500</v>
      </c>
      <c r="W1593" s="64">
        <f t="shared" si="203"/>
        <v>0</v>
      </c>
      <c r="X1593" s="3" t="str">
        <f t="shared" si="205"/>
        <v>8</v>
      </c>
      <c r="Z1593" s="14">
        <f t="shared" si="206"/>
        <v>11880</v>
      </c>
      <c r="AA1593" s="7">
        <f>VLOOKUP(G1593,Ma_KH!$A:$R,14,0)</f>
        <v>60</v>
      </c>
      <c r="AD1593" s="7" t="str">
        <f>IFERROR(VLOOKUP(J1593,'Chuyển Mã'!$B$3:$C$9,2,0),"")</f>
        <v>Hà Nội</v>
      </c>
      <c r="AE1593" s="7" t="str">
        <f t="shared" si="199"/>
        <v>Giò lụa cây 250g</v>
      </c>
      <c r="AF1593" s="7">
        <f t="shared" si="200"/>
        <v>3</v>
      </c>
    </row>
    <row r="1594" spans="1:32" x14ac:dyDescent="0.25">
      <c r="A1594" s="11">
        <v>45905</v>
      </c>
      <c r="B1594" s="25">
        <v>4176290511</v>
      </c>
      <c r="C1594" s="12" t="s">
        <v>7214</v>
      </c>
      <c r="D1594" s="16">
        <f t="shared" si="201"/>
        <v>45905</v>
      </c>
      <c r="G1594" s="13" t="s">
        <v>906</v>
      </c>
      <c r="I1594" s="13" t="s">
        <v>7794</v>
      </c>
      <c r="J1594" s="13" t="s">
        <v>1813</v>
      </c>
      <c r="K1594" s="13" t="s">
        <v>41</v>
      </c>
      <c r="L1594" s="25" t="str">
        <f>VLOOKUP($K1594,TONG_SL!$A:$D,2,0)</f>
        <v>Chả nướng 300g</v>
      </c>
      <c r="N1594" s="25" t="str">
        <f t="shared" si="202"/>
        <v>K-C6</v>
      </c>
      <c r="Q1594" s="25" t="str">
        <f>VLOOKUP(K1594,TONG_SL!$A:$D,3,0)</f>
        <v>Túi</v>
      </c>
      <c r="R1594" s="54">
        <v>3</v>
      </c>
      <c r="T1594" s="1">
        <f>VLOOKUP(VLOOKUP(G1594,Ma_KH!$A:$R,18,0)&amp;K1594,Gia_MB!$A:$F,6,0)</f>
        <v>70950</v>
      </c>
      <c r="U1594" s="14">
        <f t="shared" si="204"/>
        <v>212850</v>
      </c>
      <c r="W1594" s="64">
        <f t="shared" si="203"/>
        <v>0</v>
      </c>
      <c r="X1594" s="3" t="str">
        <f t="shared" si="205"/>
        <v>8</v>
      </c>
      <c r="Z1594" s="14">
        <f t="shared" si="206"/>
        <v>17028</v>
      </c>
      <c r="AA1594" s="7">
        <f>VLOOKUP(G1594,Ma_KH!$A:$R,14,0)</f>
        <v>60</v>
      </c>
      <c r="AD1594" s="7" t="str">
        <f>IFERROR(VLOOKUP(J1594,'Chuyển Mã'!$B$3:$C$9,2,0),"")</f>
        <v>Hà Nội</v>
      </c>
      <c r="AE1594" s="7" t="str">
        <f t="shared" si="199"/>
        <v>Chả nướng 300g</v>
      </c>
      <c r="AF1594" s="7">
        <f t="shared" si="200"/>
        <v>3</v>
      </c>
    </row>
    <row r="1595" spans="1:32" x14ac:dyDescent="0.25">
      <c r="A1595" s="11">
        <v>45905</v>
      </c>
      <c r="B1595" s="25">
        <v>4176290511</v>
      </c>
      <c r="C1595" s="12" t="s">
        <v>7214</v>
      </c>
      <c r="D1595" s="16">
        <f t="shared" si="201"/>
        <v>45905</v>
      </c>
      <c r="G1595" s="13" t="s">
        <v>906</v>
      </c>
      <c r="I1595" s="13" t="s">
        <v>7794</v>
      </c>
      <c r="J1595" s="13" t="s">
        <v>1813</v>
      </c>
      <c r="K1595" s="13" t="s">
        <v>51</v>
      </c>
      <c r="L1595" s="25" t="str">
        <f>VLOOKUP($K1595,TONG_SL!$A:$D,2,0)</f>
        <v>Mọc Nấm Hương 250g</v>
      </c>
      <c r="N1595" s="25" t="str">
        <f t="shared" si="202"/>
        <v>K-C6</v>
      </c>
      <c r="Q1595" s="25" t="str">
        <f>VLOOKUP(K1595,TONG_SL!$A:$D,3,0)</f>
        <v>Túi</v>
      </c>
      <c r="R1595" s="54">
        <v>5</v>
      </c>
      <c r="T1595" s="1">
        <f>VLOOKUP(VLOOKUP(G1595,Ma_KH!$A:$R,18,0)&amp;K1595,Gia_MB!$A:$F,6,0)</f>
        <v>46000</v>
      </c>
      <c r="U1595" s="14">
        <f t="shared" si="204"/>
        <v>230000</v>
      </c>
      <c r="W1595" s="64">
        <f t="shared" si="203"/>
        <v>0</v>
      </c>
      <c r="X1595" s="3" t="str">
        <f t="shared" si="205"/>
        <v>8</v>
      </c>
      <c r="Z1595" s="14">
        <f t="shared" si="206"/>
        <v>18400</v>
      </c>
      <c r="AA1595" s="7">
        <f>VLOOKUP(G1595,Ma_KH!$A:$R,14,0)</f>
        <v>60</v>
      </c>
      <c r="AD1595" s="7" t="str">
        <f>IFERROR(VLOOKUP(J1595,'Chuyển Mã'!$B$3:$C$9,2,0),"")</f>
        <v>Hà Nội</v>
      </c>
      <c r="AE1595" s="7" t="str">
        <f t="shared" si="199"/>
        <v>Mọc Nấm Hương 250g</v>
      </c>
      <c r="AF1595" s="7">
        <f t="shared" si="200"/>
        <v>5</v>
      </c>
    </row>
    <row r="1596" spans="1:32" x14ac:dyDescent="0.25">
      <c r="A1596" s="11">
        <v>45905</v>
      </c>
      <c r="B1596" s="25">
        <v>4176573680</v>
      </c>
      <c r="C1596" s="12" t="s">
        <v>7214</v>
      </c>
      <c r="D1596" s="16">
        <f t="shared" si="201"/>
        <v>45905</v>
      </c>
      <c r="G1596" s="13" t="s">
        <v>7795</v>
      </c>
      <c r="I1596" s="13" t="s">
        <v>7796</v>
      </c>
      <c r="J1596" s="13" t="s">
        <v>1813</v>
      </c>
      <c r="K1596" s="13" t="s">
        <v>30</v>
      </c>
      <c r="L1596" s="25" t="str">
        <f>VLOOKUP($K1596,TONG_SL!$A:$D,2,0)</f>
        <v>Gà muối 500g</v>
      </c>
      <c r="N1596" s="25" t="str">
        <f t="shared" si="202"/>
        <v>K-C6</v>
      </c>
      <c r="Q1596" s="25" t="str">
        <f>VLOOKUP(K1596,TONG_SL!$A:$D,3,0)</f>
        <v>Túi</v>
      </c>
      <c r="R1596" s="54">
        <v>15</v>
      </c>
      <c r="T1596" s="1">
        <f>VLOOKUP(VLOOKUP(G1596,Ma_KH!$A:$R,18,0)&amp;K1596,Gia_MB!$A:$F,6,0)</f>
        <v>111058</v>
      </c>
      <c r="U1596" s="14">
        <f t="shared" si="204"/>
        <v>1665870</v>
      </c>
      <c r="W1596" s="64">
        <f t="shared" si="203"/>
        <v>0</v>
      </c>
      <c r="X1596" s="3" t="str">
        <f t="shared" si="205"/>
        <v>8</v>
      </c>
      <c r="Z1596" s="14">
        <f t="shared" si="206"/>
        <v>133269.6</v>
      </c>
      <c r="AA1596" s="7">
        <f>VLOOKUP(G1596,Ma_KH!$A:$R,14,0)</f>
        <v>60</v>
      </c>
      <c r="AD1596" s="7" t="str">
        <f>IFERROR(VLOOKUP(J1596,'Chuyển Mã'!$B$3:$C$9,2,0),"")</f>
        <v>Hà Nội</v>
      </c>
      <c r="AE1596" s="7" t="str">
        <f t="shared" si="199"/>
        <v>Gà muối 500g</v>
      </c>
      <c r="AF1596" s="7">
        <f t="shared" si="200"/>
        <v>15</v>
      </c>
    </row>
    <row r="1597" spans="1:32" x14ac:dyDescent="0.25">
      <c r="A1597" s="11">
        <v>45905</v>
      </c>
      <c r="B1597" s="25">
        <v>4176573680</v>
      </c>
      <c r="C1597" s="12" t="s">
        <v>7214</v>
      </c>
      <c r="D1597" s="16">
        <f t="shared" si="201"/>
        <v>45905</v>
      </c>
      <c r="G1597" s="13" t="s">
        <v>7795</v>
      </c>
      <c r="I1597" s="13" t="s">
        <v>7796</v>
      </c>
      <c r="J1597" s="13" t="s">
        <v>1813</v>
      </c>
      <c r="K1597" s="13" t="s">
        <v>51</v>
      </c>
      <c r="L1597" s="25" t="str">
        <f>VLOOKUP($K1597,TONG_SL!$A:$D,2,0)</f>
        <v>Mọc Nấm Hương 250g</v>
      </c>
      <c r="N1597" s="25" t="str">
        <f t="shared" si="202"/>
        <v>K-C6</v>
      </c>
      <c r="Q1597" s="25" t="str">
        <f>VLOOKUP(K1597,TONG_SL!$A:$D,3,0)</f>
        <v>Túi</v>
      </c>
      <c r="R1597" s="54">
        <v>5</v>
      </c>
      <c r="T1597" s="1">
        <f>VLOOKUP(VLOOKUP(G1597,Ma_KH!$A:$R,18,0)&amp;K1597,Gia_MB!$A:$F,6,0)</f>
        <v>46000</v>
      </c>
      <c r="U1597" s="14">
        <f t="shared" si="204"/>
        <v>230000</v>
      </c>
      <c r="W1597" s="64">
        <f t="shared" si="203"/>
        <v>0</v>
      </c>
      <c r="X1597" s="3" t="str">
        <f t="shared" si="205"/>
        <v>8</v>
      </c>
      <c r="Z1597" s="14">
        <f t="shared" si="206"/>
        <v>18400</v>
      </c>
      <c r="AA1597" s="7">
        <f>VLOOKUP(G1597,Ma_KH!$A:$R,14,0)</f>
        <v>60</v>
      </c>
      <c r="AD1597" s="7" t="str">
        <f>IFERROR(VLOOKUP(J1597,'Chuyển Mã'!$B$3:$C$9,2,0),"")</f>
        <v>Hà Nội</v>
      </c>
      <c r="AE1597" s="7" t="str">
        <f t="shared" si="199"/>
        <v>Mọc Nấm Hương 250g</v>
      </c>
      <c r="AF1597" s="7">
        <f t="shared" si="200"/>
        <v>5</v>
      </c>
    </row>
    <row r="1598" spans="1:32" x14ac:dyDescent="0.25">
      <c r="A1598" s="11">
        <v>45905</v>
      </c>
      <c r="B1598" s="25">
        <v>4176573680</v>
      </c>
      <c r="C1598" s="12" t="s">
        <v>7214</v>
      </c>
      <c r="D1598" s="16">
        <f t="shared" si="201"/>
        <v>45905</v>
      </c>
      <c r="G1598" s="13" t="s">
        <v>7795</v>
      </c>
      <c r="I1598" s="13" t="s">
        <v>7796</v>
      </c>
      <c r="J1598" s="13" t="s">
        <v>1813</v>
      </c>
      <c r="K1598" s="13" t="s">
        <v>27</v>
      </c>
      <c r="L1598" s="25" t="str">
        <f>VLOOKUP($K1598,TONG_SL!$A:$D,2,0)</f>
        <v>Chân giò heo muối 300g</v>
      </c>
      <c r="N1598" s="25" t="str">
        <f t="shared" si="202"/>
        <v>K-C6</v>
      </c>
      <c r="Q1598" s="25" t="str">
        <f>VLOOKUP(K1598,TONG_SL!$A:$D,3,0)</f>
        <v>Túi</v>
      </c>
      <c r="R1598" s="54">
        <v>15</v>
      </c>
      <c r="T1598" s="1">
        <f>VLOOKUP(VLOOKUP(G1598,Ma_KH!$A:$R,18,0)&amp;K1598,Gia_MB!$A:$F,6,0)</f>
        <v>73431</v>
      </c>
      <c r="U1598" s="14">
        <f t="shared" si="204"/>
        <v>1101465</v>
      </c>
      <c r="W1598" s="64">
        <f t="shared" si="203"/>
        <v>0</v>
      </c>
      <c r="X1598" s="3" t="str">
        <f t="shared" si="205"/>
        <v>8</v>
      </c>
      <c r="Z1598" s="14">
        <f t="shared" si="206"/>
        <v>88117.2</v>
      </c>
      <c r="AA1598" s="7">
        <f>VLOOKUP(G1598,Ma_KH!$A:$R,14,0)</f>
        <v>60</v>
      </c>
      <c r="AD1598" s="7" t="str">
        <f>IFERROR(VLOOKUP(J1598,'Chuyển Mã'!$B$3:$C$9,2,0),"")</f>
        <v>Hà Nội</v>
      </c>
      <c r="AE1598" s="7" t="str">
        <f t="shared" si="199"/>
        <v>Chân giò heo muối 300g</v>
      </c>
      <c r="AF1598" s="7">
        <f t="shared" si="200"/>
        <v>15</v>
      </c>
    </row>
    <row r="1599" spans="1:32" x14ac:dyDescent="0.25">
      <c r="A1599" s="11">
        <v>45905</v>
      </c>
      <c r="B1599" s="25">
        <v>4176573680</v>
      </c>
      <c r="C1599" s="12" t="s">
        <v>7214</v>
      </c>
      <c r="D1599" s="16">
        <f t="shared" si="201"/>
        <v>45905</v>
      </c>
      <c r="G1599" s="13" t="s">
        <v>7795</v>
      </c>
      <c r="I1599" s="13" t="s">
        <v>7796</v>
      </c>
      <c r="J1599" s="13" t="s">
        <v>1813</v>
      </c>
      <c r="K1599" s="13" t="s">
        <v>47</v>
      </c>
      <c r="L1599" s="25" t="str">
        <f>VLOOKUP($K1599,TONG_SL!$A:$D,2,0)</f>
        <v>Giò lụa cây 250g</v>
      </c>
      <c r="N1599" s="25" t="str">
        <f t="shared" si="202"/>
        <v>K-C6</v>
      </c>
      <c r="Q1599" s="25" t="str">
        <f>VLOOKUP(K1599,TONG_SL!$A:$D,3,0)</f>
        <v>Túi</v>
      </c>
      <c r="R1599" s="54">
        <v>3</v>
      </c>
      <c r="T1599" s="1">
        <f>VLOOKUP(VLOOKUP(G1599,Ma_KH!$A:$R,18,0)&amp;K1599,Gia_MB!$A:$F,6,0)</f>
        <v>49500</v>
      </c>
      <c r="U1599" s="14">
        <f t="shared" si="204"/>
        <v>148500</v>
      </c>
      <c r="W1599" s="64">
        <f t="shared" si="203"/>
        <v>0</v>
      </c>
      <c r="X1599" s="3" t="str">
        <f t="shared" si="205"/>
        <v>8</v>
      </c>
      <c r="Z1599" s="14">
        <f t="shared" si="206"/>
        <v>11880</v>
      </c>
      <c r="AA1599" s="7">
        <f>VLOOKUP(G1599,Ma_KH!$A:$R,14,0)</f>
        <v>60</v>
      </c>
      <c r="AD1599" s="7" t="str">
        <f>IFERROR(VLOOKUP(J1599,'Chuyển Mã'!$B$3:$C$9,2,0),"")</f>
        <v>Hà Nội</v>
      </c>
      <c r="AE1599" s="7" t="str">
        <f t="shared" si="199"/>
        <v>Giò lụa cây 250g</v>
      </c>
      <c r="AF1599" s="7">
        <f t="shared" si="200"/>
        <v>3</v>
      </c>
    </row>
    <row r="1600" spans="1:32" x14ac:dyDescent="0.25">
      <c r="A1600" s="11">
        <v>45905</v>
      </c>
      <c r="B1600" s="25">
        <v>4176573680</v>
      </c>
      <c r="C1600" s="12" t="s">
        <v>7214</v>
      </c>
      <c r="D1600" s="16">
        <f t="shared" si="201"/>
        <v>45905</v>
      </c>
      <c r="G1600" s="13" t="s">
        <v>7795</v>
      </c>
      <c r="I1600" s="13" t="s">
        <v>7796</v>
      </c>
      <c r="J1600" s="13" t="s">
        <v>1813</v>
      </c>
      <c r="K1600" s="13" t="s">
        <v>49</v>
      </c>
      <c r="L1600" s="25" t="str">
        <f>VLOOKUP($K1600,TONG_SL!$A:$D,2,0)</f>
        <v>Giò sụn gà 250g</v>
      </c>
      <c r="N1600" s="25" t="str">
        <f t="shared" si="202"/>
        <v>K-C6</v>
      </c>
      <c r="Q1600" s="25" t="str">
        <f>VLOOKUP(K1600,TONG_SL!$A:$D,3,0)</f>
        <v>Túi</v>
      </c>
      <c r="R1600" s="54">
        <v>3</v>
      </c>
      <c r="T1600" s="1">
        <f>VLOOKUP(VLOOKUP(G1600,Ma_KH!$A:$R,18,0)&amp;K1600,Gia_MB!$A:$F,6,0)</f>
        <v>50400</v>
      </c>
      <c r="U1600" s="14">
        <f t="shared" si="204"/>
        <v>151200</v>
      </c>
      <c r="W1600" s="64">
        <f t="shared" si="203"/>
        <v>0</v>
      </c>
      <c r="X1600" s="3" t="str">
        <f t="shared" si="205"/>
        <v>8</v>
      </c>
      <c r="Z1600" s="14">
        <f t="shared" si="206"/>
        <v>12096</v>
      </c>
      <c r="AA1600" s="7">
        <f>VLOOKUP(G1600,Ma_KH!$A:$R,14,0)</f>
        <v>60</v>
      </c>
      <c r="AD1600" s="7" t="str">
        <f>IFERROR(VLOOKUP(J1600,'Chuyển Mã'!$B$3:$C$9,2,0),"")</f>
        <v>Hà Nội</v>
      </c>
      <c r="AE1600" s="7" t="str">
        <f t="shared" si="199"/>
        <v>Giò sụn gà 250g</v>
      </c>
      <c r="AF1600" s="7">
        <f t="shared" si="200"/>
        <v>3</v>
      </c>
    </row>
    <row r="1601" spans="1:32" x14ac:dyDescent="0.25">
      <c r="A1601" s="11">
        <v>45905</v>
      </c>
      <c r="B1601" s="25">
        <v>4176338177</v>
      </c>
      <c r="C1601" s="12" t="s">
        <v>7214</v>
      </c>
      <c r="D1601" s="16">
        <f t="shared" si="201"/>
        <v>45905</v>
      </c>
      <c r="G1601" s="13" t="s">
        <v>1416</v>
      </c>
      <c r="I1601" s="13" t="s">
        <v>7797</v>
      </c>
      <c r="J1601" s="13" t="s">
        <v>1813</v>
      </c>
      <c r="K1601" s="13" t="s">
        <v>51</v>
      </c>
      <c r="L1601" s="25" t="str">
        <f>VLOOKUP($K1601,TONG_SL!$A:$D,2,0)</f>
        <v>Mọc Nấm Hương 250g</v>
      </c>
      <c r="N1601" s="25" t="str">
        <f t="shared" si="202"/>
        <v>K-C6</v>
      </c>
      <c r="Q1601" s="25" t="str">
        <f>VLOOKUP(K1601,TONG_SL!$A:$D,3,0)</f>
        <v>Túi</v>
      </c>
      <c r="R1601" s="54">
        <v>4</v>
      </c>
      <c r="T1601" s="1">
        <f>VLOOKUP(VLOOKUP(G1601,Ma_KH!$A:$R,18,0)&amp;K1601,Gia_MB!$A:$F,6,0)</f>
        <v>46000</v>
      </c>
      <c r="U1601" s="14">
        <f t="shared" si="204"/>
        <v>184000</v>
      </c>
      <c r="W1601" s="64">
        <f t="shared" si="203"/>
        <v>0</v>
      </c>
      <c r="X1601" s="3" t="str">
        <f t="shared" si="205"/>
        <v>8</v>
      </c>
      <c r="Z1601" s="14">
        <f t="shared" si="206"/>
        <v>14720</v>
      </c>
      <c r="AA1601" s="7">
        <f>VLOOKUP(G1601,Ma_KH!$A:$R,14,0)</f>
        <v>60</v>
      </c>
      <c r="AD1601" s="7" t="str">
        <f>IFERROR(VLOOKUP(J1601,'Chuyển Mã'!$B$3:$C$9,2,0),"")</f>
        <v>Hà Nội</v>
      </c>
      <c r="AE1601" s="7" t="str">
        <f t="shared" si="199"/>
        <v>Mọc Nấm Hương 250g</v>
      </c>
      <c r="AF1601" s="7">
        <f t="shared" si="200"/>
        <v>4</v>
      </c>
    </row>
    <row r="1602" spans="1:32" x14ac:dyDescent="0.25">
      <c r="A1602" s="11">
        <v>45905</v>
      </c>
      <c r="B1602" s="25">
        <v>4176338177</v>
      </c>
      <c r="C1602" s="12" t="s">
        <v>7214</v>
      </c>
      <c r="D1602" s="16">
        <f t="shared" si="201"/>
        <v>45905</v>
      </c>
      <c r="G1602" s="13" t="s">
        <v>1416</v>
      </c>
      <c r="I1602" s="13" t="s">
        <v>7797</v>
      </c>
      <c r="J1602" s="13" t="s">
        <v>1813</v>
      </c>
      <c r="K1602" s="13" t="s">
        <v>27</v>
      </c>
      <c r="L1602" s="25" t="str">
        <f>VLOOKUP($K1602,TONG_SL!$A:$D,2,0)</f>
        <v>Chân giò heo muối 300g</v>
      </c>
      <c r="N1602" s="25" t="str">
        <f t="shared" si="202"/>
        <v>K-C6</v>
      </c>
      <c r="Q1602" s="25" t="str">
        <f>VLOOKUP(K1602,TONG_SL!$A:$D,3,0)</f>
        <v>Túi</v>
      </c>
      <c r="R1602" s="54">
        <v>20</v>
      </c>
      <c r="T1602" s="1">
        <f>VLOOKUP(VLOOKUP(G1602,Ma_KH!$A:$R,18,0)&amp;K1602,Gia_MB!$A:$F,6,0)</f>
        <v>73431</v>
      </c>
      <c r="U1602" s="14">
        <f t="shared" si="204"/>
        <v>1468620</v>
      </c>
      <c r="W1602" s="64">
        <f t="shared" si="203"/>
        <v>0</v>
      </c>
      <c r="X1602" s="3" t="str">
        <f t="shared" si="205"/>
        <v>8</v>
      </c>
      <c r="Z1602" s="14">
        <f t="shared" si="206"/>
        <v>117489.60000000001</v>
      </c>
      <c r="AA1602" s="7">
        <f>VLOOKUP(G1602,Ma_KH!$A:$R,14,0)</f>
        <v>60</v>
      </c>
      <c r="AD1602" s="7" t="str">
        <f>IFERROR(VLOOKUP(J1602,'Chuyển Mã'!$B$3:$C$9,2,0),"")</f>
        <v>Hà Nội</v>
      </c>
      <c r="AE1602" s="7" t="str">
        <f t="shared" si="199"/>
        <v>Chân giò heo muối 300g</v>
      </c>
      <c r="AF1602" s="7">
        <f t="shared" si="200"/>
        <v>20</v>
      </c>
    </row>
    <row r="1603" spans="1:32" x14ac:dyDescent="0.25">
      <c r="A1603" s="11">
        <v>45905</v>
      </c>
      <c r="B1603" s="25">
        <v>4176338177</v>
      </c>
      <c r="C1603" s="12" t="s">
        <v>7214</v>
      </c>
      <c r="D1603" s="16">
        <f t="shared" si="201"/>
        <v>45905</v>
      </c>
      <c r="G1603" s="13" t="s">
        <v>1416</v>
      </c>
      <c r="I1603" s="13" t="s">
        <v>7797</v>
      </c>
      <c r="J1603" s="13" t="s">
        <v>1813</v>
      </c>
      <c r="K1603" s="13" t="s">
        <v>30</v>
      </c>
      <c r="L1603" s="25" t="str">
        <f>VLOOKUP($K1603,TONG_SL!$A:$D,2,0)</f>
        <v>Gà muối 500g</v>
      </c>
      <c r="N1603" s="25" t="str">
        <f t="shared" si="202"/>
        <v>K-C6</v>
      </c>
      <c r="Q1603" s="25" t="str">
        <f>VLOOKUP(K1603,TONG_SL!$A:$D,3,0)</f>
        <v>Túi</v>
      </c>
      <c r="R1603" s="54">
        <v>10</v>
      </c>
      <c r="T1603" s="1">
        <f>VLOOKUP(VLOOKUP(G1603,Ma_KH!$A:$R,18,0)&amp;K1603,Gia_MB!$A:$F,6,0)</f>
        <v>111058</v>
      </c>
      <c r="U1603" s="14">
        <f t="shared" si="204"/>
        <v>1110580</v>
      </c>
      <c r="W1603" s="64">
        <f t="shared" si="203"/>
        <v>0</v>
      </c>
      <c r="X1603" s="3" t="str">
        <f t="shared" si="205"/>
        <v>8</v>
      </c>
      <c r="Z1603" s="14">
        <f t="shared" si="206"/>
        <v>88846.400000000009</v>
      </c>
      <c r="AA1603" s="7">
        <f>VLOOKUP(G1603,Ma_KH!$A:$R,14,0)</f>
        <v>60</v>
      </c>
      <c r="AD1603" s="7" t="str">
        <f>IFERROR(VLOOKUP(J1603,'Chuyển Mã'!$B$3:$C$9,2,0),"")</f>
        <v>Hà Nội</v>
      </c>
      <c r="AE1603" s="7" t="str">
        <f t="shared" ref="AE1603:AE1666" si="207">IFERROR(L1603,"")</f>
        <v>Gà muối 500g</v>
      </c>
      <c r="AF1603" s="7">
        <f t="shared" ref="AF1603:AF1666" si="208">R1603</f>
        <v>10</v>
      </c>
    </row>
    <row r="1604" spans="1:32" x14ac:dyDescent="0.25">
      <c r="A1604" s="11">
        <v>45906</v>
      </c>
      <c r="B1604" s="25">
        <v>56676</v>
      </c>
      <c r="C1604" s="12" t="s">
        <v>7214</v>
      </c>
      <c r="D1604" s="16">
        <f t="shared" ref="D1604:D1667" si="209">IF(A1604="","",A1604)</f>
        <v>45906</v>
      </c>
      <c r="G1604" s="13" t="s">
        <v>7798</v>
      </c>
      <c r="I1604" s="13" t="s">
        <v>7798</v>
      </c>
      <c r="J1604" s="13" t="s">
        <v>1796</v>
      </c>
      <c r="K1604" s="13" t="s">
        <v>27</v>
      </c>
      <c r="L1604" s="25" t="str">
        <f>VLOOKUP($K1604,TONG_SL!$A:$D,2,0)</f>
        <v>Chân giò heo muối 300g</v>
      </c>
      <c r="N1604" s="25" t="str">
        <f t="shared" si="202"/>
        <v>K-C6</v>
      </c>
      <c r="Q1604" s="25" t="str">
        <f>VLOOKUP(K1604,TONG_SL!$A:$D,3,0)</f>
        <v>Túi</v>
      </c>
      <c r="R1604" s="54">
        <v>30</v>
      </c>
      <c r="T1604" s="1">
        <f>VLOOKUP(VLOOKUP(G1604,Ma_KH!$A:$R,18,0)&amp;K1604,Gia_MB!$A:$F,6,0)</f>
        <v>73431</v>
      </c>
      <c r="U1604" s="14">
        <f t="shared" si="204"/>
        <v>2202930</v>
      </c>
      <c r="W1604" s="64">
        <f t="shared" si="203"/>
        <v>0</v>
      </c>
      <c r="X1604" s="3" t="str">
        <f t="shared" si="205"/>
        <v>8</v>
      </c>
      <c r="Z1604" s="14">
        <f t="shared" si="206"/>
        <v>176234.4</v>
      </c>
      <c r="AA1604" s="7">
        <f>VLOOKUP(G1604,Ma_KH!$A:$R,14,0)</f>
        <v>0</v>
      </c>
      <c r="AD1604" s="7" t="str">
        <f>IFERROR(VLOOKUP(J1604,'Chuyển Mã'!$B$3:$C$9,2,0),"")</f>
        <v>Tỉnh</v>
      </c>
      <c r="AE1604" s="7" t="str">
        <f t="shared" si="207"/>
        <v>Chân giò heo muối 300g</v>
      </c>
      <c r="AF1604" s="7">
        <f t="shared" si="208"/>
        <v>30</v>
      </c>
    </row>
    <row r="1605" spans="1:32" x14ac:dyDescent="0.25">
      <c r="A1605" s="11">
        <v>45906</v>
      </c>
      <c r="B1605" s="25">
        <v>56676</v>
      </c>
      <c r="C1605" s="12" t="s">
        <v>7214</v>
      </c>
      <c r="D1605" s="16">
        <f t="shared" si="209"/>
        <v>45906</v>
      </c>
      <c r="G1605" s="13" t="s">
        <v>7798</v>
      </c>
      <c r="I1605" s="13" t="s">
        <v>7798</v>
      </c>
      <c r="J1605" s="13" t="s">
        <v>1796</v>
      </c>
      <c r="K1605" s="13" t="s">
        <v>30</v>
      </c>
      <c r="L1605" s="25" t="str">
        <f>VLOOKUP($K1605,TONG_SL!$A:$D,2,0)</f>
        <v>Gà muối 500g</v>
      </c>
      <c r="N1605" s="25" t="str">
        <f t="shared" ref="N1605:N1668" si="210">IF($B1605&lt;&gt;"","K-C6","")</f>
        <v>K-C6</v>
      </c>
      <c r="Q1605" s="25" t="str">
        <f>VLOOKUP(K1605,TONG_SL!$A:$D,3,0)</f>
        <v>Túi</v>
      </c>
      <c r="R1605" s="54">
        <v>10</v>
      </c>
      <c r="T1605" s="1">
        <f>VLOOKUP(VLOOKUP(G1605,Ma_KH!$A:$R,18,0)&amp;K1605,Gia_MB!$A:$F,6,0)</f>
        <v>111058</v>
      </c>
      <c r="U1605" s="14">
        <f t="shared" si="204"/>
        <v>1110580</v>
      </c>
      <c r="W1605" s="64">
        <f t="shared" ref="W1605:W1668" si="211">U1605*V1605</f>
        <v>0</v>
      </c>
      <c r="X1605" s="3" t="str">
        <f t="shared" si="205"/>
        <v>8</v>
      </c>
      <c r="Z1605" s="14">
        <f t="shared" si="206"/>
        <v>88846.400000000009</v>
      </c>
      <c r="AA1605" s="7">
        <f>VLOOKUP(G1605,Ma_KH!$A:$R,14,0)</f>
        <v>0</v>
      </c>
      <c r="AD1605" s="7" t="str">
        <f>IFERROR(VLOOKUP(J1605,'Chuyển Mã'!$B$3:$C$9,2,0),"")</f>
        <v>Tỉnh</v>
      </c>
      <c r="AE1605" s="7" t="str">
        <f t="shared" si="207"/>
        <v>Gà muối 500g</v>
      </c>
      <c r="AF1605" s="7">
        <f t="shared" si="208"/>
        <v>10</v>
      </c>
    </row>
    <row r="1606" spans="1:32" x14ac:dyDescent="0.25">
      <c r="A1606" s="11">
        <v>45906</v>
      </c>
      <c r="B1606" s="25">
        <v>56676</v>
      </c>
      <c r="C1606" s="12" t="s">
        <v>7214</v>
      </c>
      <c r="D1606" s="16">
        <f t="shared" si="209"/>
        <v>45906</v>
      </c>
      <c r="G1606" s="13" t="s">
        <v>7798</v>
      </c>
      <c r="I1606" s="13" t="s">
        <v>7798</v>
      </c>
      <c r="J1606" s="13" t="s">
        <v>1796</v>
      </c>
      <c r="K1606" s="13" t="s">
        <v>558</v>
      </c>
      <c r="L1606" s="25" t="str">
        <f>VLOOKUP($K1606,TONG_SL!$A:$D,2,0)</f>
        <v>Gà muối hun khói 300g</v>
      </c>
      <c r="N1606" s="25" t="str">
        <f t="shared" si="210"/>
        <v>K-C6</v>
      </c>
      <c r="Q1606" s="25" t="str">
        <f>VLOOKUP(K1606,TONG_SL!$A:$D,3,0)</f>
        <v>Túi</v>
      </c>
      <c r="R1606" s="54">
        <v>5</v>
      </c>
      <c r="T1606" s="1">
        <f>VLOOKUP(VLOOKUP(G1606,Ma_KH!$A:$R,18,0)&amp;K1606,Gia_MB!$A:$F,6,0)</f>
        <v>70000</v>
      </c>
      <c r="U1606" s="14">
        <f t="shared" si="204"/>
        <v>350000</v>
      </c>
      <c r="W1606" s="64">
        <f t="shared" si="211"/>
        <v>0</v>
      </c>
      <c r="X1606" s="3" t="str">
        <f t="shared" si="205"/>
        <v>8</v>
      </c>
      <c r="Z1606" s="14">
        <f t="shared" si="206"/>
        <v>28000</v>
      </c>
      <c r="AA1606" s="7">
        <f>VLOOKUP(G1606,Ma_KH!$A:$R,14,0)</f>
        <v>0</v>
      </c>
      <c r="AD1606" s="7" t="str">
        <f>IFERROR(VLOOKUP(J1606,'Chuyển Mã'!$B$3:$C$9,2,0),"")</f>
        <v>Tỉnh</v>
      </c>
      <c r="AE1606" s="7" t="str">
        <f t="shared" si="207"/>
        <v>Gà muối hun khói 300g</v>
      </c>
      <c r="AF1606" s="7">
        <f t="shared" si="208"/>
        <v>5</v>
      </c>
    </row>
    <row r="1607" spans="1:32" x14ac:dyDescent="0.25">
      <c r="A1607" s="11">
        <v>45906</v>
      </c>
      <c r="B1607" s="25">
        <v>56676</v>
      </c>
      <c r="C1607" s="12" t="s">
        <v>7214</v>
      </c>
      <c r="D1607" s="16">
        <f t="shared" si="209"/>
        <v>45906</v>
      </c>
      <c r="G1607" s="13" t="s">
        <v>7798</v>
      </c>
      <c r="I1607" s="13" t="s">
        <v>7798</v>
      </c>
      <c r="J1607" s="13" t="s">
        <v>1796</v>
      </c>
      <c r="K1607" s="13" t="s">
        <v>51</v>
      </c>
      <c r="L1607" s="25" t="str">
        <f>VLOOKUP($K1607,TONG_SL!$A:$D,2,0)</f>
        <v>Mọc Nấm Hương 250g</v>
      </c>
      <c r="N1607" s="25" t="str">
        <f t="shared" si="210"/>
        <v>K-C6</v>
      </c>
      <c r="Q1607" s="25" t="str">
        <f>VLOOKUP(K1607,TONG_SL!$A:$D,3,0)</f>
        <v>Túi</v>
      </c>
      <c r="R1607" s="54">
        <v>10</v>
      </c>
      <c r="T1607" s="1">
        <f>VLOOKUP(VLOOKUP(G1607,Ma_KH!$A:$R,18,0)&amp;K1607,Gia_MB!$A:$F,6,0)</f>
        <v>46000</v>
      </c>
      <c r="U1607" s="14">
        <f t="shared" si="204"/>
        <v>460000</v>
      </c>
      <c r="W1607" s="64">
        <f t="shared" si="211"/>
        <v>0</v>
      </c>
      <c r="X1607" s="3" t="str">
        <f t="shared" si="205"/>
        <v>8</v>
      </c>
      <c r="Z1607" s="14">
        <f t="shared" si="206"/>
        <v>36800</v>
      </c>
      <c r="AA1607" s="7">
        <f>VLOOKUP(G1607,Ma_KH!$A:$R,14,0)</f>
        <v>0</v>
      </c>
      <c r="AD1607" s="7" t="str">
        <f>IFERROR(VLOOKUP(J1607,'Chuyển Mã'!$B$3:$C$9,2,0),"")</f>
        <v>Tỉnh</v>
      </c>
      <c r="AE1607" s="7" t="str">
        <f t="shared" si="207"/>
        <v>Mọc Nấm Hương 250g</v>
      </c>
      <c r="AF1607" s="7">
        <f t="shared" si="208"/>
        <v>10</v>
      </c>
    </row>
    <row r="1608" spans="1:32" x14ac:dyDescent="0.25">
      <c r="A1608" s="11">
        <v>45906</v>
      </c>
      <c r="B1608" s="25">
        <v>56743</v>
      </c>
      <c r="C1608" s="12" t="s">
        <v>7214</v>
      </c>
      <c r="D1608" s="16">
        <f t="shared" si="209"/>
        <v>45906</v>
      </c>
      <c r="G1608" s="13" t="s">
        <v>7353</v>
      </c>
      <c r="I1608" s="13" t="s">
        <v>4603</v>
      </c>
      <c r="J1608" s="13" t="s">
        <v>1796</v>
      </c>
      <c r="K1608" s="13" t="s">
        <v>27</v>
      </c>
      <c r="L1608" s="25" t="str">
        <f>VLOOKUP($K1608,TONG_SL!$A:$D,2,0)</f>
        <v>Chân giò heo muối 300g</v>
      </c>
      <c r="N1608" s="25" t="str">
        <f t="shared" si="210"/>
        <v>K-C6</v>
      </c>
      <c r="Q1608" s="25" t="str">
        <f>VLOOKUP(K1608,TONG_SL!$A:$D,3,0)</f>
        <v>Túi</v>
      </c>
      <c r="R1608" s="54">
        <v>60</v>
      </c>
      <c r="T1608" s="1">
        <f>VLOOKUP(VLOOKUP(G1608,Ma_KH!$A:$R,18,0)&amp;K1608,Gia_MB!$A:$F,6,0)</f>
        <v>66088</v>
      </c>
      <c r="U1608" s="14">
        <f t="shared" si="204"/>
        <v>3965280</v>
      </c>
      <c r="W1608" s="64">
        <f t="shared" si="211"/>
        <v>0</v>
      </c>
      <c r="X1608" s="3" t="str">
        <f t="shared" si="205"/>
        <v>8</v>
      </c>
      <c r="Z1608" s="14">
        <f t="shared" si="206"/>
        <v>317222.40000000002</v>
      </c>
      <c r="AA1608" s="7">
        <f>VLOOKUP(G1608,Ma_KH!$A:$R,14,0)</f>
        <v>31</v>
      </c>
      <c r="AD1608" s="7" t="str">
        <f>IFERROR(VLOOKUP(J1608,'Chuyển Mã'!$B$3:$C$9,2,0),"")</f>
        <v>Tỉnh</v>
      </c>
      <c r="AE1608" s="7" t="str">
        <f t="shared" si="207"/>
        <v>Chân giò heo muối 300g</v>
      </c>
      <c r="AF1608" s="7">
        <f t="shared" si="208"/>
        <v>60</v>
      </c>
    </row>
    <row r="1609" spans="1:32" x14ac:dyDescent="0.25">
      <c r="A1609" s="11">
        <v>45906</v>
      </c>
      <c r="B1609" s="25">
        <v>56743</v>
      </c>
      <c r="C1609" s="12" t="s">
        <v>7214</v>
      </c>
      <c r="D1609" s="16">
        <f t="shared" si="209"/>
        <v>45906</v>
      </c>
      <c r="G1609" s="13" t="s">
        <v>7353</v>
      </c>
      <c r="I1609" s="13" t="s">
        <v>4603</v>
      </c>
      <c r="J1609" s="13" t="s">
        <v>1796</v>
      </c>
      <c r="K1609" s="13" t="s">
        <v>547</v>
      </c>
      <c r="L1609" s="25" t="str">
        <f>VLOOKUP($K1609,TONG_SL!$A:$D,2,0)</f>
        <v>Chân giò heo muối 500g</v>
      </c>
      <c r="N1609" s="25" t="str">
        <f t="shared" si="210"/>
        <v>K-C6</v>
      </c>
      <c r="Q1609" s="25" t="str">
        <f>VLOOKUP(K1609,TONG_SL!$A:$D,3,0)</f>
        <v>Túi</v>
      </c>
      <c r="R1609" s="54">
        <v>20</v>
      </c>
      <c r="T1609" s="1">
        <f>VLOOKUP(VLOOKUP(G1609,Ma_KH!$A:$R,18,0)&amp;K1609,Gia_MB!$A:$F,6,0)</f>
        <v>107159</v>
      </c>
      <c r="U1609" s="14">
        <f t="shared" si="204"/>
        <v>2143180</v>
      </c>
      <c r="W1609" s="64">
        <f t="shared" si="211"/>
        <v>0</v>
      </c>
      <c r="X1609" s="3" t="str">
        <f t="shared" si="205"/>
        <v>8</v>
      </c>
      <c r="Z1609" s="14">
        <f t="shared" si="206"/>
        <v>171454.4</v>
      </c>
      <c r="AA1609" s="7">
        <f>VLOOKUP(G1609,Ma_KH!$A:$R,14,0)</f>
        <v>31</v>
      </c>
      <c r="AD1609" s="7" t="str">
        <f>IFERROR(VLOOKUP(J1609,'Chuyển Mã'!$B$3:$C$9,2,0),"")</f>
        <v>Tỉnh</v>
      </c>
      <c r="AE1609" s="7" t="str">
        <f t="shared" si="207"/>
        <v>Chân giò heo muối 500g</v>
      </c>
      <c r="AF1609" s="7">
        <f t="shared" si="208"/>
        <v>20</v>
      </c>
    </row>
    <row r="1610" spans="1:32" x14ac:dyDescent="0.25">
      <c r="A1610" s="11">
        <v>45906</v>
      </c>
      <c r="B1610" s="25">
        <v>56743</v>
      </c>
      <c r="C1610" s="12" t="s">
        <v>7214</v>
      </c>
      <c r="D1610" s="16">
        <f t="shared" si="209"/>
        <v>45906</v>
      </c>
      <c r="G1610" s="13" t="s">
        <v>7353</v>
      </c>
      <c r="I1610" s="13" t="s">
        <v>4603</v>
      </c>
      <c r="J1610" s="13" t="s">
        <v>1796</v>
      </c>
      <c r="K1610" s="13" t="s">
        <v>30</v>
      </c>
      <c r="L1610" s="25" t="str">
        <f>VLOOKUP($K1610,TONG_SL!$A:$D,2,0)</f>
        <v>Gà muối 500g</v>
      </c>
      <c r="N1610" s="25" t="str">
        <f t="shared" si="210"/>
        <v>K-C6</v>
      </c>
      <c r="Q1610" s="25" t="str">
        <f>VLOOKUP(K1610,TONG_SL!$A:$D,3,0)</f>
        <v>Túi</v>
      </c>
      <c r="R1610" s="54">
        <v>20</v>
      </c>
      <c r="T1610" s="1">
        <f>VLOOKUP(VLOOKUP(G1610,Ma_KH!$A:$R,18,0)&amp;K1610,Gia_MB!$A:$F,6,0)</f>
        <v>99952</v>
      </c>
      <c r="U1610" s="14">
        <f t="shared" si="204"/>
        <v>1999040</v>
      </c>
      <c r="W1610" s="64">
        <f t="shared" si="211"/>
        <v>0</v>
      </c>
      <c r="X1610" s="3" t="str">
        <f t="shared" si="205"/>
        <v>8</v>
      </c>
      <c r="Z1610" s="14">
        <f t="shared" si="206"/>
        <v>159923.20000000001</v>
      </c>
      <c r="AA1610" s="7">
        <f>VLOOKUP(G1610,Ma_KH!$A:$R,14,0)</f>
        <v>31</v>
      </c>
      <c r="AD1610" s="7" t="str">
        <f>IFERROR(VLOOKUP(J1610,'Chuyển Mã'!$B$3:$C$9,2,0),"")</f>
        <v>Tỉnh</v>
      </c>
      <c r="AE1610" s="7" t="str">
        <f t="shared" si="207"/>
        <v>Gà muối 500g</v>
      </c>
      <c r="AF1610" s="7">
        <f t="shared" si="208"/>
        <v>20</v>
      </c>
    </row>
    <row r="1611" spans="1:32" x14ac:dyDescent="0.25">
      <c r="A1611" s="11">
        <v>45906</v>
      </c>
      <c r="B1611" s="25">
        <v>30840</v>
      </c>
      <c r="C1611" s="12" t="s">
        <v>7214</v>
      </c>
      <c r="D1611" s="16">
        <f t="shared" si="209"/>
        <v>45906</v>
      </c>
      <c r="G1611" s="13" t="s">
        <v>7799</v>
      </c>
      <c r="I1611" s="13" t="s">
        <v>7799</v>
      </c>
      <c r="J1611" s="13" t="s">
        <v>1796</v>
      </c>
      <c r="K1611" s="13" t="s">
        <v>49</v>
      </c>
      <c r="L1611" s="25" t="str">
        <f>VLOOKUP($K1611,TONG_SL!$A:$D,2,0)</f>
        <v>Giò sụn gà 250g</v>
      </c>
      <c r="N1611" s="25" t="str">
        <f t="shared" si="210"/>
        <v>K-C6</v>
      </c>
      <c r="Q1611" s="25" t="str">
        <f>VLOOKUP(K1611,TONG_SL!$A:$D,3,0)</f>
        <v>Túi</v>
      </c>
      <c r="R1611" s="54">
        <v>5</v>
      </c>
      <c r="T1611" s="1">
        <f>VLOOKUP(VLOOKUP(G1611,Ma_KH!$A:$R,18,0)&amp;K1611,Gia_MB!$A:$F,6,0)</f>
        <v>45360</v>
      </c>
      <c r="U1611" s="14">
        <f t="shared" si="204"/>
        <v>226800</v>
      </c>
      <c r="W1611" s="64">
        <f t="shared" si="211"/>
        <v>0</v>
      </c>
      <c r="X1611" s="3" t="str">
        <f t="shared" si="205"/>
        <v>8</v>
      </c>
      <c r="Z1611" s="14">
        <f t="shared" si="206"/>
        <v>18144</v>
      </c>
      <c r="AA1611" s="7">
        <f>VLOOKUP(G1611,Ma_KH!$A:$R,14,0)</f>
        <v>1</v>
      </c>
      <c r="AD1611" s="7" t="str">
        <f>IFERROR(VLOOKUP(J1611,'Chuyển Mã'!$B$3:$C$9,2,0),"")</f>
        <v>Tỉnh</v>
      </c>
      <c r="AE1611" s="7" t="str">
        <f t="shared" si="207"/>
        <v>Giò sụn gà 250g</v>
      </c>
      <c r="AF1611" s="7">
        <f t="shared" si="208"/>
        <v>5</v>
      </c>
    </row>
    <row r="1612" spans="1:32" x14ac:dyDescent="0.25">
      <c r="A1612" s="11">
        <v>45906</v>
      </c>
      <c r="B1612" s="25">
        <v>30840</v>
      </c>
      <c r="C1612" s="12" t="s">
        <v>7214</v>
      </c>
      <c r="D1612" s="16">
        <f t="shared" si="209"/>
        <v>45906</v>
      </c>
      <c r="G1612" s="13" t="s">
        <v>7799</v>
      </c>
      <c r="I1612" s="13" t="s">
        <v>7799</v>
      </c>
      <c r="J1612" s="13" t="s">
        <v>1796</v>
      </c>
      <c r="K1612" s="13" t="s">
        <v>30</v>
      </c>
      <c r="L1612" s="25" t="str">
        <f>VLOOKUP($K1612,TONG_SL!$A:$D,2,0)</f>
        <v>Gà muối 500g</v>
      </c>
      <c r="N1612" s="25" t="str">
        <f t="shared" si="210"/>
        <v>K-C6</v>
      </c>
      <c r="Q1612" s="25" t="str">
        <f>VLOOKUP(K1612,TONG_SL!$A:$D,3,0)</f>
        <v>Túi</v>
      </c>
      <c r="R1612" s="54">
        <v>3</v>
      </c>
      <c r="T1612" s="1">
        <f>VLOOKUP(VLOOKUP(G1612,Ma_KH!$A:$R,18,0)&amp;K1612,Gia_MB!$A:$F,6,0)</f>
        <v>99952.2</v>
      </c>
      <c r="U1612" s="14">
        <f t="shared" si="204"/>
        <v>299856.59999999998</v>
      </c>
      <c r="W1612" s="64">
        <f t="shared" si="211"/>
        <v>0</v>
      </c>
      <c r="X1612" s="3" t="str">
        <f t="shared" si="205"/>
        <v>8</v>
      </c>
      <c r="Z1612" s="14">
        <f t="shared" si="206"/>
        <v>23988.527999999998</v>
      </c>
      <c r="AA1612" s="7">
        <f>VLOOKUP(G1612,Ma_KH!$A:$R,14,0)</f>
        <v>1</v>
      </c>
      <c r="AD1612" s="7" t="str">
        <f>IFERROR(VLOOKUP(J1612,'Chuyển Mã'!$B$3:$C$9,2,0),"")</f>
        <v>Tỉnh</v>
      </c>
      <c r="AE1612" s="7" t="str">
        <f t="shared" si="207"/>
        <v>Gà muối 500g</v>
      </c>
      <c r="AF1612" s="7">
        <f t="shared" si="208"/>
        <v>3</v>
      </c>
    </row>
    <row r="1613" spans="1:32" x14ac:dyDescent="0.25">
      <c r="A1613" s="11">
        <v>45906</v>
      </c>
      <c r="B1613" s="25">
        <v>30840</v>
      </c>
      <c r="C1613" s="12" t="s">
        <v>7214</v>
      </c>
      <c r="D1613" s="16">
        <f t="shared" si="209"/>
        <v>45906</v>
      </c>
      <c r="G1613" s="13" t="s">
        <v>7799</v>
      </c>
      <c r="I1613" s="13" t="s">
        <v>7799</v>
      </c>
      <c r="J1613" s="13" t="s">
        <v>1796</v>
      </c>
      <c r="K1613" s="13" t="s">
        <v>32</v>
      </c>
      <c r="L1613" s="25" t="str">
        <f>VLOOKUP($K1613,TONG_SL!$A:$D,2,0)</f>
        <v>Giò Tai Lưỡi Xào 250</v>
      </c>
      <c r="N1613" s="25" t="str">
        <f t="shared" si="210"/>
        <v>K-C6</v>
      </c>
      <c r="Q1613" s="25" t="str">
        <f>VLOOKUP(K1613,TONG_SL!$A:$D,3,0)</f>
        <v>Túi</v>
      </c>
      <c r="R1613" s="54">
        <v>3</v>
      </c>
      <c r="T1613" s="1">
        <f>VLOOKUP(VLOOKUP(G1613,Ma_KH!$A:$R,18,0)&amp;K1613,Gia_MB!$A:$F,6,0)</f>
        <v>45164.700000000004</v>
      </c>
      <c r="U1613" s="14">
        <f t="shared" si="204"/>
        <v>135494.1</v>
      </c>
      <c r="W1613" s="64">
        <f t="shared" si="211"/>
        <v>0</v>
      </c>
      <c r="X1613" s="3" t="str">
        <f t="shared" si="205"/>
        <v>8</v>
      </c>
      <c r="Z1613" s="14">
        <f t="shared" si="206"/>
        <v>10839.528</v>
      </c>
      <c r="AA1613" s="7">
        <f>VLOOKUP(G1613,Ma_KH!$A:$R,14,0)</f>
        <v>1</v>
      </c>
      <c r="AD1613" s="7" t="str">
        <f>IFERROR(VLOOKUP(J1613,'Chuyển Mã'!$B$3:$C$9,2,0),"")</f>
        <v>Tỉnh</v>
      </c>
      <c r="AE1613" s="7" t="str">
        <f t="shared" si="207"/>
        <v>Giò Tai Lưỡi Xào 250</v>
      </c>
      <c r="AF1613" s="7">
        <f t="shared" si="208"/>
        <v>3</v>
      </c>
    </row>
    <row r="1614" spans="1:32" x14ac:dyDescent="0.25">
      <c r="A1614" s="11">
        <v>45906</v>
      </c>
      <c r="B1614" s="25">
        <v>30840</v>
      </c>
      <c r="C1614" s="12" t="s">
        <v>7214</v>
      </c>
      <c r="D1614" s="16">
        <f t="shared" si="209"/>
        <v>45906</v>
      </c>
      <c r="G1614" s="13" t="s">
        <v>7799</v>
      </c>
      <c r="I1614" s="13" t="s">
        <v>7799</v>
      </c>
      <c r="J1614" s="13" t="s">
        <v>1796</v>
      </c>
      <c r="K1614" s="13" t="s">
        <v>27</v>
      </c>
      <c r="L1614" s="25" t="str">
        <f>VLOOKUP($K1614,TONG_SL!$A:$D,2,0)</f>
        <v>Chân giò heo muối 300g</v>
      </c>
      <c r="N1614" s="25" t="str">
        <f t="shared" si="210"/>
        <v>K-C6</v>
      </c>
      <c r="Q1614" s="25" t="str">
        <f>VLOOKUP(K1614,TONG_SL!$A:$D,3,0)</f>
        <v>Túi</v>
      </c>
      <c r="R1614" s="54">
        <v>7</v>
      </c>
      <c r="T1614" s="1">
        <f>VLOOKUP(VLOOKUP(G1614,Ma_KH!$A:$R,18,0)&amp;K1614,Gia_MB!$A:$F,6,0)</f>
        <v>66087.900000000009</v>
      </c>
      <c r="U1614" s="14">
        <f t="shared" ref="U1614:U1677" si="212">T1614*R1614</f>
        <v>462615.30000000005</v>
      </c>
      <c r="W1614" s="64">
        <f t="shared" si="211"/>
        <v>0</v>
      </c>
      <c r="X1614" s="3" t="str">
        <f t="shared" ref="X1614:X1677" si="213">IF(B1614&lt;&gt;"","8","0")</f>
        <v>8</v>
      </c>
      <c r="Z1614" s="14">
        <f t="shared" ref="Z1614:Z1677" si="214">U1614*X1614%</f>
        <v>37009.224000000002</v>
      </c>
      <c r="AA1614" s="7">
        <f>VLOOKUP(G1614,Ma_KH!$A:$R,14,0)</f>
        <v>1</v>
      </c>
      <c r="AD1614" s="7" t="str">
        <f>IFERROR(VLOOKUP(J1614,'Chuyển Mã'!$B$3:$C$9,2,0),"")</f>
        <v>Tỉnh</v>
      </c>
      <c r="AE1614" s="7" t="str">
        <f t="shared" si="207"/>
        <v>Chân giò heo muối 300g</v>
      </c>
      <c r="AF1614" s="7">
        <f t="shared" si="208"/>
        <v>7</v>
      </c>
    </row>
    <row r="1615" spans="1:32" x14ac:dyDescent="0.25">
      <c r="A1615" s="11">
        <v>45906</v>
      </c>
      <c r="B1615" s="25">
        <v>30840</v>
      </c>
      <c r="C1615" s="12" t="s">
        <v>7214</v>
      </c>
      <c r="D1615" s="16">
        <f t="shared" si="209"/>
        <v>45906</v>
      </c>
      <c r="G1615" s="13" t="s">
        <v>7799</v>
      </c>
      <c r="I1615" s="13" t="s">
        <v>7799</v>
      </c>
      <c r="J1615" s="13" t="s">
        <v>1796</v>
      </c>
      <c r="K1615" s="13" t="s">
        <v>41</v>
      </c>
      <c r="L1615" s="25" t="str">
        <f>VLOOKUP($K1615,TONG_SL!$A:$D,2,0)</f>
        <v>Chả nướng 300g</v>
      </c>
      <c r="N1615" s="25" t="str">
        <f t="shared" si="210"/>
        <v>K-C6</v>
      </c>
      <c r="Q1615" s="25" t="str">
        <f>VLOOKUP(K1615,TONG_SL!$A:$D,3,0)</f>
        <v>Túi</v>
      </c>
      <c r="R1615" s="54">
        <v>4</v>
      </c>
      <c r="T1615" s="1">
        <f>VLOOKUP(VLOOKUP(G1615,Ma_KH!$A:$R,18,0)&amp;K1615,Gia_MB!$A:$F,6,0)</f>
        <v>63855</v>
      </c>
      <c r="U1615" s="14">
        <f t="shared" si="212"/>
        <v>255420</v>
      </c>
      <c r="W1615" s="64">
        <f t="shared" si="211"/>
        <v>0</v>
      </c>
      <c r="X1615" s="3" t="str">
        <f t="shared" si="213"/>
        <v>8</v>
      </c>
      <c r="Z1615" s="14">
        <f t="shared" si="214"/>
        <v>20433.600000000002</v>
      </c>
      <c r="AA1615" s="7">
        <f>VLOOKUP(G1615,Ma_KH!$A:$R,14,0)</f>
        <v>1</v>
      </c>
      <c r="AD1615" s="7" t="str">
        <f>IFERROR(VLOOKUP(J1615,'Chuyển Mã'!$B$3:$C$9,2,0),"")</f>
        <v>Tỉnh</v>
      </c>
      <c r="AE1615" s="7" t="str">
        <f t="shared" si="207"/>
        <v>Chả nướng 300g</v>
      </c>
      <c r="AF1615" s="7">
        <f t="shared" si="208"/>
        <v>4</v>
      </c>
    </row>
    <row r="1616" spans="1:32" x14ac:dyDescent="0.25">
      <c r="A1616" s="11">
        <v>45906</v>
      </c>
      <c r="B1616" s="25">
        <v>30840</v>
      </c>
      <c r="C1616" s="12" t="s">
        <v>7214</v>
      </c>
      <c r="D1616" s="16">
        <f t="shared" si="209"/>
        <v>45906</v>
      </c>
      <c r="G1616" s="13" t="s">
        <v>7799</v>
      </c>
      <c r="I1616" s="13" t="s">
        <v>7799</v>
      </c>
      <c r="J1616" s="13" t="s">
        <v>1796</v>
      </c>
      <c r="K1616" s="13" t="s">
        <v>51</v>
      </c>
      <c r="L1616" s="25" t="str">
        <f>VLOOKUP($K1616,TONG_SL!$A:$D,2,0)</f>
        <v>Mọc Nấm Hương 250g</v>
      </c>
      <c r="N1616" s="25" t="str">
        <f t="shared" si="210"/>
        <v>K-C6</v>
      </c>
      <c r="Q1616" s="25" t="str">
        <f>VLOOKUP(K1616,TONG_SL!$A:$D,3,0)</f>
        <v>Túi</v>
      </c>
      <c r="R1616" s="54">
        <v>5</v>
      </c>
      <c r="T1616" s="1">
        <f>VLOOKUP(VLOOKUP(G1616,Ma_KH!$A:$R,18,0)&amp;K1616,Gia_MB!$A:$F,6,0)</f>
        <v>41400</v>
      </c>
      <c r="U1616" s="14">
        <f t="shared" si="212"/>
        <v>207000</v>
      </c>
      <c r="W1616" s="64">
        <f t="shared" si="211"/>
        <v>0</v>
      </c>
      <c r="X1616" s="3" t="str">
        <f t="shared" si="213"/>
        <v>8</v>
      </c>
      <c r="Z1616" s="14">
        <f t="shared" si="214"/>
        <v>16560</v>
      </c>
      <c r="AA1616" s="7">
        <f>VLOOKUP(G1616,Ma_KH!$A:$R,14,0)</f>
        <v>1</v>
      </c>
      <c r="AD1616" s="7" t="str">
        <f>IFERROR(VLOOKUP(J1616,'Chuyển Mã'!$B$3:$C$9,2,0),"")</f>
        <v>Tỉnh</v>
      </c>
      <c r="AE1616" s="7" t="str">
        <f t="shared" si="207"/>
        <v>Mọc Nấm Hương 250g</v>
      </c>
      <c r="AF1616" s="7">
        <f t="shared" si="208"/>
        <v>5</v>
      </c>
    </row>
    <row r="1617" spans="1:32" x14ac:dyDescent="0.25">
      <c r="A1617" s="11">
        <v>45906</v>
      </c>
      <c r="B1617" s="25">
        <v>30840</v>
      </c>
      <c r="C1617" s="12" t="s">
        <v>7214</v>
      </c>
      <c r="D1617" s="16">
        <f t="shared" si="209"/>
        <v>45906</v>
      </c>
      <c r="G1617" s="13" t="s">
        <v>7799</v>
      </c>
      <c r="I1617" s="13" t="s">
        <v>7799</v>
      </c>
      <c r="J1617" s="13" t="s">
        <v>1796</v>
      </c>
      <c r="K1617" s="13" t="s">
        <v>30</v>
      </c>
      <c r="L1617" s="25" t="str">
        <f>VLOOKUP($K1617,TONG_SL!$A:$D,2,0)</f>
        <v>Gà muối 500g</v>
      </c>
      <c r="N1617" s="25" t="str">
        <f t="shared" si="210"/>
        <v>K-C6</v>
      </c>
      <c r="Q1617" s="25" t="str">
        <f>VLOOKUP(K1617,TONG_SL!$A:$D,3,0)</f>
        <v>Túi</v>
      </c>
      <c r="R1617" s="54">
        <v>2</v>
      </c>
      <c r="T1617" s="1">
        <f>VLOOKUP(VLOOKUP(G1617,Ma_KH!$A:$R,18,0)&amp;K1617,Gia_MB!$A:$F,6,0)</f>
        <v>99952.2</v>
      </c>
      <c r="U1617" s="14">
        <f t="shared" si="212"/>
        <v>199904.4</v>
      </c>
      <c r="W1617" s="64">
        <f t="shared" si="211"/>
        <v>0</v>
      </c>
      <c r="X1617" s="3" t="str">
        <f t="shared" si="213"/>
        <v>8</v>
      </c>
      <c r="Z1617" s="14">
        <f t="shared" si="214"/>
        <v>15992.352000000001</v>
      </c>
      <c r="AA1617" s="7">
        <f>VLOOKUP(G1617,Ma_KH!$A:$R,14,0)</f>
        <v>1</v>
      </c>
      <c r="AD1617" s="7" t="str">
        <f>IFERROR(VLOOKUP(J1617,'Chuyển Mã'!$B$3:$C$9,2,0),"")</f>
        <v>Tỉnh</v>
      </c>
      <c r="AE1617" s="7" t="str">
        <f t="shared" si="207"/>
        <v>Gà muối 500g</v>
      </c>
      <c r="AF1617" s="7">
        <f t="shared" si="208"/>
        <v>2</v>
      </c>
    </row>
    <row r="1618" spans="1:32" x14ac:dyDescent="0.25">
      <c r="A1618" s="11">
        <v>45906</v>
      </c>
      <c r="B1618" s="25">
        <v>4176507832</v>
      </c>
      <c r="C1618" s="12" t="s">
        <v>7214</v>
      </c>
      <c r="D1618" s="16">
        <f t="shared" si="209"/>
        <v>45906</v>
      </c>
      <c r="G1618" s="13" t="s">
        <v>7339</v>
      </c>
      <c r="I1618" s="13" t="s">
        <v>7800</v>
      </c>
      <c r="J1618" s="13" t="s">
        <v>1796</v>
      </c>
      <c r="K1618" s="13" t="s">
        <v>27</v>
      </c>
      <c r="L1618" s="25" t="str">
        <f>VLOOKUP($K1618,TONG_SL!$A:$D,2,0)</f>
        <v>Chân giò heo muối 300g</v>
      </c>
      <c r="N1618" s="25" t="str">
        <f t="shared" si="210"/>
        <v>K-C6</v>
      </c>
      <c r="Q1618" s="25" t="str">
        <f>VLOOKUP(K1618,TONG_SL!$A:$D,3,0)</f>
        <v>Túi</v>
      </c>
      <c r="R1618" s="54">
        <v>15</v>
      </c>
      <c r="T1618" s="1">
        <f>VLOOKUP(VLOOKUP(G1618,Ma_KH!$A:$R,18,0)&amp;K1618,Gia_MB!$A:$F,6,0)</f>
        <v>73431</v>
      </c>
      <c r="U1618" s="14">
        <f t="shared" si="212"/>
        <v>1101465</v>
      </c>
      <c r="W1618" s="64">
        <f t="shared" si="211"/>
        <v>0</v>
      </c>
      <c r="X1618" s="3" t="str">
        <f t="shared" si="213"/>
        <v>8</v>
      </c>
      <c r="Z1618" s="14">
        <f t="shared" si="214"/>
        <v>88117.2</v>
      </c>
      <c r="AA1618" s="7">
        <f>VLOOKUP(G1618,Ma_KH!$A:$R,14,0)</f>
        <v>60</v>
      </c>
      <c r="AD1618" s="7" t="str">
        <f>IFERROR(VLOOKUP(J1618,'Chuyển Mã'!$B$3:$C$9,2,0),"")</f>
        <v>Tỉnh</v>
      </c>
      <c r="AE1618" s="7" t="str">
        <f t="shared" si="207"/>
        <v>Chân giò heo muối 300g</v>
      </c>
      <c r="AF1618" s="7">
        <f t="shared" si="208"/>
        <v>15</v>
      </c>
    </row>
    <row r="1619" spans="1:32" x14ac:dyDescent="0.25">
      <c r="A1619" s="11">
        <v>45906</v>
      </c>
      <c r="B1619" s="25">
        <v>4176507832</v>
      </c>
      <c r="C1619" s="12" t="s">
        <v>7214</v>
      </c>
      <c r="D1619" s="16">
        <f t="shared" si="209"/>
        <v>45906</v>
      </c>
      <c r="G1619" s="13" t="s">
        <v>7339</v>
      </c>
      <c r="I1619" s="13" t="s">
        <v>7800</v>
      </c>
      <c r="J1619" s="13" t="s">
        <v>1796</v>
      </c>
      <c r="K1619" s="13" t="s">
        <v>32</v>
      </c>
      <c r="L1619" s="25" t="str">
        <f>VLOOKUP($K1619,TONG_SL!$A:$D,2,0)</f>
        <v>Giò Tai Lưỡi Xào 250</v>
      </c>
      <c r="N1619" s="25" t="str">
        <f t="shared" si="210"/>
        <v>K-C6</v>
      </c>
      <c r="Q1619" s="25" t="str">
        <f>VLOOKUP(K1619,TONG_SL!$A:$D,3,0)</f>
        <v>Túi</v>
      </c>
      <c r="R1619" s="54">
        <v>10</v>
      </c>
      <c r="T1619" s="1">
        <f>VLOOKUP(VLOOKUP(G1619,Ma_KH!$A:$R,18,0)&amp;K1619,Gia_MB!$A:$F,6,0)</f>
        <v>50183</v>
      </c>
      <c r="U1619" s="14">
        <f t="shared" si="212"/>
        <v>501830</v>
      </c>
      <c r="W1619" s="64">
        <f t="shared" si="211"/>
        <v>0</v>
      </c>
      <c r="X1619" s="3" t="str">
        <f t="shared" si="213"/>
        <v>8</v>
      </c>
      <c r="Z1619" s="14">
        <f t="shared" si="214"/>
        <v>40146.400000000001</v>
      </c>
      <c r="AA1619" s="7">
        <f>VLOOKUP(G1619,Ma_KH!$A:$R,14,0)</f>
        <v>60</v>
      </c>
      <c r="AD1619" s="7" t="str">
        <f>IFERROR(VLOOKUP(J1619,'Chuyển Mã'!$B$3:$C$9,2,0),"")</f>
        <v>Tỉnh</v>
      </c>
      <c r="AE1619" s="7" t="str">
        <f t="shared" si="207"/>
        <v>Giò Tai Lưỡi Xào 250</v>
      </c>
      <c r="AF1619" s="7">
        <f t="shared" si="208"/>
        <v>10</v>
      </c>
    </row>
    <row r="1620" spans="1:32" x14ac:dyDescent="0.25">
      <c r="A1620" s="11">
        <v>45906</v>
      </c>
      <c r="B1620" s="25">
        <v>4176507832</v>
      </c>
      <c r="C1620" s="12" t="s">
        <v>7214</v>
      </c>
      <c r="D1620" s="16">
        <f t="shared" si="209"/>
        <v>45906</v>
      </c>
      <c r="G1620" s="13" t="s">
        <v>7339</v>
      </c>
      <c r="I1620" s="13" t="s">
        <v>7800</v>
      </c>
      <c r="J1620" s="13" t="s">
        <v>1796</v>
      </c>
      <c r="K1620" s="13" t="s">
        <v>35</v>
      </c>
      <c r="L1620" s="25" t="str">
        <f>VLOOKUP($K1620,TONG_SL!$A:$D,2,0)</f>
        <v>Tai heo muối 200g</v>
      </c>
      <c r="N1620" s="25" t="str">
        <f t="shared" si="210"/>
        <v>K-C6</v>
      </c>
      <c r="Q1620" s="25" t="str">
        <f>VLOOKUP(K1620,TONG_SL!$A:$D,3,0)</f>
        <v>Túi</v>
      </c>
      <c r="R1620" s="54">
        <v>8</v>
      </c>
      <c r="T1620" s="1">
        <f>VLOOKUP(VLOOKUP(G1620,Ma_KH!$A:$R,18,0)&amp;K1620,Gia_MB!$A:$F,6,0)</f>
        <v>55595</v>
      </c>
      <c r="U1620" s="14">
        <f t="shared" si="212"/>
        <v>444760</v>
      </c>
      <c r="W1620" s="64">
        <f t="shared" si="211"/>
        <v>0</v>
      </c>
      <c r="X1620" s="3" t="str">
        <f t="shared" si="213"/>
        <v>8</v>
      </c>
      <c r="Z1620" s="14">
        <f t="shared" si="214"/>
        <v>35580.800000000003</v>
      </c>
      <c r="AA1620" s="7">
        <f>VLOOKUP(G1620,Ma_KH!$A:$R,14,0)</f>
        <v>60</v>
      </c>
      <c r="AD1620" s="7" t="str">
        <f>IFERROR(VLOOKUP(J1620,'Chuyển Mã'!$B$3:$C$9,2,0),"")</f>
        <v>Tỉnh</v>
      </c>
      <c r="AE1620" s="7" t="str">
        <f t="shared" si="207"/>
        <v>Tai heo muối 200g</v>
      </c>
      <c r="AF1620" s="7">
        <f t="shared" si="208"/>
        <v>8</v>
      </c>
    </row>
    <row r="1621" spans="1:32" x14ac:dyDescent="0.25">
      <c r="A1621" s="11">
        <v>45906</v>
      </c>
      <c r="B1621" s="25">
        <v>4176507832</v>
      </c>
      <c r="C1621" s="12" t="s">
        <v>7214</v>
      </c>
      <c r="D1621" s="16">
        <f t="shared" si="209"/>
        <v>45906</v>
      </c>
      <c r="G1621" s="13" t="s">
        <v>7339</v>
      </c>
      <c r="I1621" s="13" t="s">
        <v>7800</v>
      </c>
      <c r="J1621" s="13" t="s">
        <v>1796</v>
      </c>
      <c r="K1621" s="13" t="s">
        <v>47</v>
      </c>
      <c r="L1621" s="25" t="str">
        <f>VLOOKUP($K1621,TONG_SL!$A:$D,2,0)</f>
        <v>Giò lụa cây 250g</v>
      </c>
      <c r="N1621" s="25" t="str">
        <f t="shared" si="210"/>
        <v>K-C6</v>
      </c>
      <c r="Q1621" s="25" t="str">
        <f>VLOOKUP(K1621,TONG_SL!$A:$D,3,0)</f>
        <v>Túi</v>
      </c>
      <c r="R1621" s="54">
        <v>8</v>
      </c>
      <c r="T1621" s="1">
        <f>VLOOKUP(VLOOKUP(G1621,Ma_KH!$A:$R,18,0)&amp;K1621,Gia_MB!$A:$F,6,0)</f>
        <v>49500</v>
      </c>
      <c r="U1621" s="14">
        <f t="shared" si="212"/>
        <v>396000</v>
      </c>
      <c r="W1621" s="64">
        <f t="shared" si="211"/>
        <v>0</v>
      </c>
      <c r="X1621" s="3" t="str">
        <f t="shared" si="213"/>
        <v>8</v>
      </c>
      <c r="Z1621" s="14">
        <f t="shared" si="214"/>
        <v>31680</v>
      </c>
      <c r="AA1621" s="7">
        <f>VLOOKUP(G1621,Ma_KH!$A:$R,14,0)</f>
        <v>60</v>
      </c>
      <c r="AD1621" s="7" t="str">
        <f>IFERROR(VLOOKUP(J1621,'Chuyển Mã'!$B$3:$C$9,2,0),"")</f>
        <v>Tỉnh</v>
      </c>
      <c r="AE1621" s="7" t="str">
        <f t="shared" si="207"/>
        <v>Giò lụa cây 250g</v>
      </c>
      <c r="AF1621" s="7">
        <f t="shared" si="208"/>
        <v>8</v>
      </c>
    </row>
    <row r="1622" spans="1:32" x14ac:dyDescent="0.25">
      <c r="A1622" s="11">
        <v>45906</v>
      </c>
      <c r="B1622" s="25">
        <v>4176571374</v>
      </c>
      <c r="C1622" s="12" t="s">
        <v>7214</v>
      </c>
      <c r="D1622" s="16">
        <f t="shared" si="209"/>
        <v>45906</v>
      </c>
      <c r="G1622" s="13" t="s">
        <v>7663</v>
      </c>
      <c r="I1622" s="13" t="s">
        <v>7801</v>
      </c>
      <c r="J1622" s="13" t="s">
        <v>1796</v>
      </c>
      <c r="K1622" s="13" t="s">
        <v>39</v>
      </c>
      <c r="L1622" s="25" t="str">
        <f>VLOOKUP($K1622,TONG_SL!$A:$D,2,0)</f>
        <v>Chả cốm 300g</v>
      </c>
      <c r="N1622" s="25" t="str">
        <f t="shared" si="210"/>
        <v>K-C6</v>
      </c>
      <c r="Q1622" s="25" t="str">
        <f>VLOOKUP(K1622,TONG_SL!$A:$D,3,0)</f>
        <v>Túi</v>
      </c>
      <c r="R1622" s="54">
        <v>5</v>
      </c>
      <c r="T1622" s="1">
        <f>VLOOKUP(VLOOKUP(G1622,Ma_KH!$A:$R,18,0)&amp;K1622,Gia_MB!$A:$F,6,0)</f>
        <v>74250</v>
      </c>
      <c r="U1622" s="14">
        <f t="shared" si="212"/>
        <v>371250</v>
      </c>
      <c r="W1622" s="64">
        <f t="shared" si="211"/>
        <v>0</v>
      </c>
      <c r="X1622" s="3" t="str">
        <f t="shared" si="213"/>
        <v>8</v>
      </c>
      <c r="Z1622" s="14">
        <f t="shared" si="214"/>
        <v>29700</v>
      </c>
      <c r="AA1622" s="7">
        <f>VLOOKUP(G1622,Ma_KH!$A:$R,14,0)</f>
        <v>60</v>
      </c>
      <c r="AD1622" s="7" t="str">
        <f>IFERROR(VLOOKUP(J1622,'Chuyển Mã'!$B$3:$C$9,2,0),"")</f>
        <v>Tỉnh</v>
      </c>
      <c r="AE1622" s="7" t="str">
        <f t="shared" si="207"/>
        <v>Chả cốm 300g</v>
      </c>
      <c r="AF1622" s="7">
        <f t="shared" si="208"/>
        <v>5</v>
      </c>
    </row>
    <row r="1623" spans="1:32" x14ac:dyDescent="0.25">
      <c r="A1623" s="11">
        <v>45906</v>
      </c>
      <c r="B1623" s="25">
        <v>4176571374</v>
      </c>
      <c r="C1623" s="12" t="s">
        <v>7214</v>
      </c>
      <c r="D1623" s="16">
        <f t="shared" si="209"/>
        <v>45906</v>
      </c>
      <c r="G1623" s="13" t="s">
        <v>7663</v>
      </c>
      <c r="I1623" s="13" t="s">
        <v>7801</v>
      </c>
      <c r="J1623" s="13" t="s">
        <v>1796</v>
      </c>
      <c r="K1623" s="13" t="s">
        <v>41</v>
      </c>
      <c r="L1623" s="25" t="str">
        <f>VLOOKUP($K1623,TONG_SL!$A:$D,2,0)</f>
        <v>Chả nướng 300g</v>
      </c>
      <c r="N1623" s="25" t="str">
        <f t="shared" si="210"/>
        <v>K-C6</v>
      </c>
      <c r="Q1623" s="25" t="str">
        <f>VLOOKUP(K1623,TONG_SL!$A:$D,3,0)</f>
        <v>Túi</v>
      </c>
      <c r="R1623" s="54">
        <v>6</v>
      </c>
      <c r="T1623" s="1">
        <f>VLOOKUP(VLOOKUP(G1623,Ma_KH!$A:$R,18,0)&amp;K1623,Gia_MB!$A:$F,6,0)</f>
        <v>70950</v>
      </c>
      <c r="U1623" s="14">
        <f t="shared" si="212"/>
        <v>425700</v>
      </c>
      <c r="W1623" s="64">
        <f t="shared" si="211"/>
        <v>0</v>
      </c>
      <c r="X1623" s="3" t="str">
        <f t="shared" si="213"/>
        <v>8</v>
      </c>
      <c r="Z1623" s="14">
        <f t="shared" si="214"/>
        <v>34056</v>
      </c>
      <c r="AA1623" s="7">
        <f>VLOOKUP(G1623,Ma_KH!$A:$R,14,0)</f>
        <v>60</v>
      </c>
      <c r="AD1623" s="7" t="str">
        <f>IFERROR(VLOOKUP(J1623,'Chuyển Mã'!$B$3:$C$9,2,0),"")</f>
        <v>Tỉnh</v>
      </c>
      <c r="AE1623" s="7" t="str">
        <f t="shared" si="207"/>
        <v>Chả nướng 300g</v>
      </c>
      <c r="AF1623" s="7">
        <f t="shared" si="208"/>
        <v>6</v>
      </c>
    </row>
    <row r="1624" spans="1:32" x14ac:dyDescent="0.25">
      <c r="A1624" s="11">
        <v>45906</v>
      </c>
      <c r="B1624" s="25">
        <v>4176571374</v>
      </c>
      <c r="C1624" s="12" t="s">
        <v>7214</v>
      </c>
      <c r="D1624" s="16">
        <f t="shared" si="209"/>
        <v>45906</v>
      </c>
      <c r="G1624" s="13" t="s">
        <v>7663</v>
      </c>
      <c r="I1624" s="13" t="s">
        <v>7801</v>
      </c>
      <c r="J1624" s="13" t="s">
        <v>1796</v>
      </c>
      <c r="K1624" s="13" t="s">
        <v>49</v>
      </c>
      <c r="L1624" s="25" t="str">
        <f>VLOOKUP($K1624,TONG_SL!$A:$D,2,0)</f>
        <v>Giò sụn gà 250g</v>
      </c>
      <c r="N1624" s="25" t="str">
        <f t="shared" si="210"/>
        <v>K-C6</v>
      </c>
      <c r="Q1624" s="25" t="str">
        <f>VLOOKUP(K1624,TONG_SL!$A:$D,3,0)</f>
        <v>Túi</v>
      </c>
      <c r="R1624" s="54">
        <v>6</v>
      </c>
      <c r="T1624" s="1">
        <f>VLOOKUP(VLOOKUP(G1624,Ma_KH!$A:$R,18,0)&amp;K1624,Gia_MB!$A:$F,6,0)</f>
        <v>50400</v>
      </c>
      <c r="U1624" s="14">
        <f t="shared" si="212"/>
        <v>302400</v>
      </c>
      <c r="W1624" s="64">
        <f t="shared" si="211"/>
        <v>0</v>
      </c>
      <c r="X1624" s="3" t="str">
        <f t="shared" si="213"/>
        <v>8</v>
      </c>
      <c r="Z1624" s="14">
        <f t="shared" si="214"/>
        <v>24192</v>
      </c>
      <c r="AA1624" s="7">
        <f>VLOOKUP(G1624,Ma_KH!$A:$R,14,0)</f>
        <v>60</v>
      </c>
      <c r="AD1624" s="7" t="str">
        <f>IFERROR(VLOOKUP(J1624,'Chuyển Mã'!$B$3:$C$9,2,0),"")</f>
        <v>Tỉnh</v>
      </c>
      <c r="AE1624" s="7" t="str">
        <f t="shared" si="207"/>
        <v>Giò sụn gà 250g</v>
      </c>
      <c r="AF1624" s="7">
        <f t="shared" si="208"/>
        <v>6</v>
      </c>
    </row>
    <row r="1625" spans="1:32" x14ac:dyDescent="0.25">
      <c r="A1625" s="11">
        <v>45906</v>
      </c>
      <c r="B1625" s="25">
        <v>4176571374</v>
      </c>
      <c r="C1625" s="12" t="s">
        <v>7214</v>
      </c>
      <c r="D1625" s="16">
        <f t="shared" si="209"/>
        <v>45906</v>
      </c>
      <c r="G1625" s="13" t="s">
        <v>7663</v>
      </c>
      <c r="I1625" s="13" t="s">
        <v>7801</v>
      </c>
      <c r="J1625" s="13" t="s">
        <v>1796</v>
      </c>
      <c r="K1625" s="13" t="s">
        <v>47</v>
      </c>
      <c r="L1625" s="25" t="str">
        <f>VLOOKUP($K1625,TONG_SL!$A:$D,2,0)</f>
        <v>Giò lụa cây 250g</v>
      </c>
      <c r="N1625" s="25" t="str">
        <f t="shared" si="210"/>
        <v>K-C6</v>
      </c>
      <c r="Q1625" s="25" t="str">
        <f>VLOOKUP(K1625,TONG_SL!$A:$D,3,0)</f>
        <v>Túi</v>
      </c>
      <c r="R1625" s="54">
        <v>6</v>
      </c>
      <c r="T1625" s="1">
        <f>VLOOKUP(VLOOKUP(G1625,Ma_KH!$A:$R,18,0)&amp;K1625,Gia_MB!$A:$F,6,0)</f>
        <v>49500</v>
      </c>
      <c r="U1625" s="14">
        <f t="shared" si="212"/>
        <v>297000</v>
      </c>
      <c r="W1625" s="64">
        <f t="shared" si="211"/>
        <v>0</v>
      </c>
      <c r="X1625" s="3" t="str">
        <f t="shared" si="213"/>
        <v>8</v>
      </c>
      <c r="Z1625" s="14">
        <f t="shared" si="214"/>
        <v>23760</v>
      </c>
      <c r="AA1625" s="7">
        <f>VLOOKUP(G1625,Ma_KH!$A:$R,14,0)</f>
        <v>60</v>
      </c>
      <c r="AD1625" s="7" t="str">
        <f>IFERROR(VLOOKUP(J1625,'Chuyển Mã'!$B$3:$C$9,2,0),"")</f>
        <v>Tỉnh</v>
      </c>
      <c r="AE1625" s="7" t="str">
        <f t="shared" si="207"/>
        <v>Giò lụa cây 250g</v>
      </c>
      <c r="AF1625" s="7">
        <f t="shared" si="208"/>
        <v>6</v>
      </c>
    </row>
    <row r="1626" spans="1:32" x14ac:dyDescent="0.25">
      <c r="A1626" s="11">
        <v>45906</v>
      </c>
      <c r="B1626" s="25">
        <v>4176571374</v>
      </c>
      <c r="C1626" s="12" t="s">
        <v>7214</v>
      </c>
      <c r="D1626" s="16">
        <f t="shared" si="209"/>
        <v>45906</v>
      </c>
      <c r="G1626" s="13" t="s">
        <v>7663</v>
      </c>
      <c r="I1626" s="13" t="s">
        <v>7801</v>
      </c>
      <c r="J1626" s="13" t="s">
        <v>1796</v>
      </c>
      <c r="K1626" s="13" t="s">
        <v>55</v>
      </c>
      <c r="L1626" s="25" t="str">
        <f>VLOOKUP($K1626,TONG_SL!$A:$D,2,0)</f>
        <v>Gà xì dầu 500g</v>
      </c>
      <c r="N1626" s="25" t="str">
        <f t="shared" si="210"/>
        <v>K-C6</v>
      </c>
      <c r="Q1626" s="25" t="str">
        <f>VLOOKUP(K1626,TONG_SL!$A:$D,3,0)</f>
        <v>Túi</v>
      </c>
      <c r="R1626" s="54">
        <v>10</v>
      </c>
      <c r="T1626" s="1">
        <f>VLOOKUP(VLOOKUP(G1626,Ma_KH!$A:$R,18,0)&amp;K1626,Gia_MB!$A:$F,6,0)</f>
        <v>111606</v>
      </c>
      <c r="U1626" s="14">
        <f t="shared" si="212"/>
        <v>1116060</v>
      </c>
      <c r="W1626" s="64">
        <f t="shared" si="211"/>
        <v>0</v>
      </c>
      <c r="X1626" s="3" t="str">
        <f t="shared" si="213"/>
        <v>8</v>
      </c>
      <c r="Z1626" s="14">
        <f t="shared" si="214"/>
        <v>89284.800000000003</v>
      </c>
      <c r="AA1626" s="7">
        <f>VLOOKUP(G1626,Ma_KH!$A:$R,14,0)</f>
        <v>60</v>
      </c>
      <c r="AD1626" s="7" t="str">
        <f>IFERROR(VLOOKUP(J1626,'Chuyển Mã'!$B$3:$C$9,2,0),"")</f>
        <v>Tỉnh</v>
      </c>
      <c r="AE1626" s="7" t="str">
        <f t="shared" si="207"/>
        <v>Gà xì dầu 500g</v>
      </c>
      <c r="AF1626" s="7">
        <f t="shared" si="208"/>
        <v>10</v>
      </c>
    </row>
    <row r="1627" spans="1:32" x14ac:dyDescent="0.25">
      <c r="A1627" s="11">
        <v>45906</v>
      </c>
      <c r="B1627" s="25">
        <v>4176571374</v>
      </c>
      <c r="C1627" s="12" t="s">
        <v>7214</v>
      </c>
      <c r="D1627" s="16">
        <f t="shared" si="209"/>
        <v>45906</v>
      </c>
      <c r="G1627" s="13" t="s">
        <v>7663</v>
      </c>
      <c r="I1627" s="13" t="s">
        <v>7801</v>
      </c>
      <c r="J1627" s="13" t="s">
        <v>1796</v>
      </c>
      <c r="K1627" s="13" t="s">
        <v>30</v>
      </c>
      <c r="L1627" s="25" t="str">
        <f>VLOOKUP($K1627,TONG_SL!$A:$D,2,0)</f>
        <v>Gà muối 500g</v>
      </c>
      <c r="N1627" s="25" t="str">
        <f t="shared" si="210"/>
        <v>K-C6</v>
      </c>
      <c r="Q1627" s="25" t="str">
        <f>VLOOKUP(K1627,TONG_SL!$A:$D,3,0)</f>
        <v>Túi</v>
      </c>
      <c r="R1627" s="54">
        <v>10</v>
      </c>
      <c r="T1627" s="1">
        <f>VLOOKUP(VLOOKUP(G1627,Ma_KH!$A:$R,18,0)&amp;K1627,Gia_MB!$A:$F,6,0)</f>
        <v>111058</v>
      </c>
      <c r="U1627" s="14">
        <f t="shared" si="212"/>
        <v>1110580</v>
      </c>
      <c r="W1627" s="64">
        <f t="shared" si="211"/>
        <v>0</v>
      </c>
      <c r="X1627" s="3" t="str">
        <f t="shared" si="213"/>
        <v>8</v>
      </c>
      <c r="Z1627" s="14">
        <f t="shared" si="214"/>
        <v>88846.400000000009</v>
      </c>
      <c r="AA1627" s="7">
        <f>VLOOKUP(G1627,Ma_KH!$A:$R,14,0)</f>
        <v>60</v>
      </c>
      <c r="AD1627" s="7" t="str">
        <f>IFERROR(VLOOKUP(J1627,'Chuyển Mã'!$B$3:$C$9,2,0),"")</f>
        <v>Tỉnh</v>
      </c>
      <c r="AE1627" s="7" t="str">
        <f t="shared" si="207"/>
        <v>Gà muối 500g</v>
      </c>
      <c r="AF1627" s="7">
        <f t="shared" si="208"/>
        <v>10</v>
      </c>
    </row>
    <row r="1628" spans="1:32" x14ac:dyDescent="0.25">
      <c r="A1628" s="11">
        <v>45906</v>
      </c>
      <c r="B1628" s="25">
        <v>4176571374</v>
      </c>
      <c r="C1628" s="12" t="s">
        <v>7214</v>
      </c>
      <c r="D1628" s="16">
        <f t="shared" si="209"/>
        <v>45906</v>
      </c>
      <c r="G1628" s="13" t="s">
        <v>7663</v>
      </c>
      <c r="I1628" s="13" t="s">
        <v>7801</v>
      </c>
      <c r="J1628" s="13" t="s">
        <v>1796</v>
      </c>
      <c r="K1628" s="13" t="s">
        <v>27</v>
      </c>
      <c r="L1628" s="25" t="str">
        <f>VLOOKUP($K1628,TONG_SL!$A:$D,2,0)</f>
        <v>Chân giò heo muối 300g</v>
      </c>
      <c r="N1628" s="25" t="str">
        <f t="shared" si="210"/>
        <v>K-C6</v>
      </c>
      <c r="Q1628" s="25" t="str">
        <f>VLOOKUP(K1628,TONG_SL!$A:$D,3,0)</f>
        <v>Túi</v>
      </c>
      <c r="R1628" s="54">
        <v>20</v>
      </c>
      <c r="T1628" s="1">
        <f>VLOOKUP(VLOOKUP(G1628,Ma_KH!$A:$R,18,0)&amp;K1628,Gia_MB!$A:$F,6,0)</f>
        <v>73431</v>
      </c>
      <c r="U1628" s="14">
        <f t="shared" si="212"/>
        <v>1468620</v>
      </c>
      <c r="W1628" s="64">
        <f t="shared" si="211"/>
        <v>0</v>
      </c>
      <c r="X1628" s="3" t="str">
        <f t="shared" si="213"/>
        <v>8</v>
      </c>
      <c r="Z1628" s="14">
        <f t="shared" si="214"/>
        <v>117489.60000000001</v>
      </c>
      <c r="AA1628" s="7">
        <f>VLOOKUP(G1628,Ma_KH!$A:$R,14,0)</f>
        <v>60</v>
      </c>
      <c r="AD1628" s="7" t="str">
        <f>IFERROR(VLOOKUP(J1628,'Chuyển Mã'!$B$3:$C$9,2,0),"")</f>
        <v>Tỉnh</v>
      </c>
      <c r="AE1628" s="7" t="str">
        <f t="shared" si="207"/>
        <v>Chân giò heo muối 300g</v>
      </c>
      <c r="AF1628" s="7">
        <f t="shared" si="208"/>
        <v>20</v>
      </c>
    </row>
    <row r="1629" spans="1:32" x14ac:dyDescent="0.25">
      <c r="A1629" s="11">
        <v>45906</v>
      </c>
      <c r="B1629" s="25">
        <v>4176571374</v>
      </c>
      <c r="C1629" s="12" t="s">
        <v>7214</v>
      </c>
      <c r="D1629" s="16">
        <f t="shared" si="209"/>
        <v>45906</v>
      </c>
      <c r="G1629" s="13" t="s">
        <v>7663</v>
      </c>
      <c r="I1629" s="13" t="s">
        <v>7801</v>
      </c>
      <c r="J1629" s="13" t="s">
        <v>1796</v>
      </c>
      <c r="K1629" s="13" t="s">
        <v>32</v>
      </c>
      <c r="L1629" s="25" t="str">
        <f>VLOOKUP($K1629,TONG_SL!$A:$D,2,0)</f>
        <v>Giò Tai Lưỡi Xào 250</v>
      </c>
      <c r="N1629" s="25" t="str">
        <f t="shared" si="210"/>
        <v>K-C6</v>
      </c>
      <c r="Q1629" s="25" t="str">
        <f>VLOOKUP(K1629,TONG_SL!$A:$D,3,0)</f>
        <v>Túi</v>
      </c>
      <c r="R1629" s="54">
        <v>10</v>
      </c>
      <c r="T1629" s="1">
        <f>VLOOKUP(VLOOKUP(G1629,Ma_KH!$A:$R,18,0)&amp;K1629,Gia_MB!$A:$F,6,0)</f>
        <v>50183</v>
      </c>
      <c r="U1629" s="14">
        <f t="shared" si="212"/>
        <v>501830</v>
      </c>
      <c r="W1629" s="64">
        <f t="shared" si="211"/>
        <v>0</v>
      </c>
      <c r="X1629" s="3" t="str">
        <f t="shared" si="213"/>
        <v>8</v>
      </c>
      <c r="Z1629" s="14">
        <f t="shared" si="214"/>
        <v>40146.400000000001</v>
      </c>
      <c r="AA1629" s="7">
        <f>VLOOKUP(G1629,Ma_KH!$A:$R,14,0)</f>
        <v>60</v>
      </c>
      <c r="AD1629" s="7" t="str">
        <f>IFERROR(VLOOKUP(J1629,'Chuyển Mã'!$B$3:$C$9,2,0),"")</f>
        <v>Tỉnh</v>
      </c>
      <c r="AE1629" s="7" t="str">
        <f t="shared" si="207"/>
        <v>Giò Tai Lưỡi Xào 250</v>
      </c>
      <c r="AF1629" s="7">
        <f t="shared" si="208"/>
        <v>10</v>
      </c>
    </row>
    <row r="1630" spans="1:32" x14ac:dyDescent="0.25">
      <c r="A1630" s="11">
        <v>45906</v>
      </c>
      <c r="B1630" s="25">
        <v>4176574091</v>
      </c>
      <c r="C1630" s="12" t="s">
        <v>7214</v>
      </c>
      <c r="D1630" s="16">
        <f t="shared" si="209"/>
        <v>45906</v>
      </c>
      <c r="G1630" s="13" t="s">
        <v>7802</v>
      </c>
      <c r="I1630" s="13" t="s">
        <v>7803</v>
      </c>
      <c r="J1630" s="13" t="s">
        <v>1796</v>
      </c>
      <c r="K1630" s="13" t="s">
        <v>27</v>
      </c>
      <c r="L1630" s="25" t="str">
        <f>VLOOKUP($K1630,TONG_SL!$A:$D,2,0)</f>
        <v>Chân giò heo muối 300g</v>
      </c>
      <c r="N1630" s="25" t="str">
        <f t="shared" si="210"/>
        <v>K-C6</v>
      </c>
      <c r="Q1630" s="25" t="str">
        <f>VLOOKUP(K1630,TONG_SL!$A:$D,3,0)</f>
        <v>Túi</v>
      </c>
      <c r="R1630" s="54">
        <v>15</v>
      </c>
      <c r="T1630" s="1">
        <f>VLOOKUP(VLOOKUP(G1630,Ma_KH!$A:$R,18,0)&amp;K1630,Gia_MB!$A:$F,6,0)</f>
        <v>73431</v>
      </c>
      <c r="U1630" s="14">
        <f t="shared" si="212"/>
        <v>1101465</v>
      </c>
      <c r="W1630" s="64">
        <f t="shared" si="211"/>
        <v>0</v>
      </c>
      <c r="X1630" s="3" t="str">
        <f t="shared" si="213"/>
        <v>8</v>
      </c>
      <c r="Z1630" s="14">
        <f t="shared" si="214"/>
        <v>88117.2</v>
      </c>
      <c r="AA1630" s="7">
        <f>VLOOKUP(G1630,Ma_KH!$A:$R,14,0)</f>
        <v>60</v>
      </c>
      <c r="AD1630" s="7" t="str">
        <f>IFERROR(VLOOKUP(J1630,'Chuyển Mã'!$B$3:$C$9,2,0),"")</f>
        <v>Tỉnh</v>
      </c>
      <c r="AE1630" s="7" t="str">
        <f t="shared" si="207"/>
        <v>Chân giò heo muối 300g</v>
      </c>
      <c r="AF1630" s="7">
        <f t="shared" si="208"/>
        <v>15</v>
      </c>
    </row>
    <row r="1631" spans="1:32" x14ac:dyDescent="0.25">
      <c r="A1631" s="11">
        <v>45906</v>
      </c>
      <c r="B1631" s="25">
        <v>4176574091</v>
      </c>
      <c r="C1631" s="12" t="s">
        <v>7214</v>
      </c>
      <c r="D1631" s="16">
        <f t="shared" si="209"/>
        <v>45906</v>
      </c>
      <c r="G1631" s="13" t="s">
        <v>7802</v>
      </c>
      <c r="I1631" s="13" t="s">
        <v>7803</v>
      </c>
      <c r="J1631" s="13" t="s">
        <v>1796</v>
      </c>
      <c r="K1631" s="13" t="s">
        <v>35</v>
      </c>
      <c r="L1631" s="25" t="str">
        <f>VLOOKUP($K1631,TONG_SL!$A:$D,2,0)</f>
        <v>Tai heo muối 200g</v>
      </c>
      <c r="N1631" s="25" t="str">
        <f t="shared" si="210"/>
        <v>K-C6</v>
      </c>
      <c r="Q1631" s="25" t="str">
        <f>VLOOKUP(K1631,TONG_SL!$A:$D,3,0)</f>
        <v>Túi</v>
      </c>
      <c r="R1631" s="54">
        <v>10</v>
      </c>
      <c r="T1631" s="1">
        <f>VLOOKUP(VLOOKUP(G1631,Ma_KH!$A:$R,18,0)&amp;K1631,Gia_MB!$A:$F,6,0)</f>
        <v>55595</v>
      </c>
      <c r="U1631" s="14">
        <f t="shared" si="212"/>
        <v>555950</v>
      </c>
      <c r="W1631" s="64">
        <f t="shared" si="211"/>
        <v>0</v>
      </c>
      <c r="X1631" s="3" t="str">
        <f t="shared" si="213"/>
        <v>8</v>
      </c>
      <c r="Z1631" s="14">
        <f t="shared" si="214"/>
        <v>44476</v>
      </c>
      <c r="AA1631" s="7">
        <f>VLOOKUP(G1631,Ma_KH!$A:$R,14,0)</f>
        <v>60</v>
      </c>
      <c r="AD1631" s="7" t="str">
        <f>IFERROR(VLOOKUP(J1631,'Chuyển Mã'!$B$3:$C$9,2,0),"")</f>
        <v>Tỉnh</v>
      </c>
      <c r="AE1631" s="7" t="str">
        <f t="shared" si="207"/>
        <v>Tai heo muối 200g</v>
      </c>
      <c r="AF1631" s="7">
        <f t="shared" si="208"/>
        <v>10</v>
      </c>
    </row>
    <row r="1632" spans="1:32" x14ac:dyDescent="0.25">
      <c r="A1632" s="11">
        <v>45906</v>
      </c>
      <c r="B1632" s="25">
        <v>4176574091</v>
      </c>
      <c r="C1632" s="12" t="s">
        <v>7214</v>
      </c>
      <c r="D1632" s="16">
        <f t="shared" si="209"/>
        <v>45906</v>
      </c>
      <c r="G1632" s="13" t="s">
        <v>7802</v>
      </c>
      <c r="I1632" s="13" t="s">
        <v>7803</v>
      </c>
      <c r="J1632" s="13" t="s">
        <v>1796</v>
      </c>
      <c r="K1632" s="13" t="s">
        <v>47</v>
      </c>
      <c r="L1632" s="25" t="str">
        <f>VLOOKUP($K1632,TONG_SL!$A:$D,2,0)</f>
        <v>Giò lụa cây 250g</v>
      </c>
      <c r="N1632" s="25" t="str">
        <f t="shared" si="210"/>
        <v>K-C6</v>
      </c>
      <c r="Q1632" s="25" t="str">
        <f>VLOOKUP(K1632,TONG_SL!$A:$D,3,0)</f>
        <v>Túi</v>
      </c>
      <c r="R1632" s="54">
        <v>3</v>
      </c>
      <c r="T1632" s="1">
        <f>VLOOKUP(VLOOKUP(G1632,Ma_KH!$A:$R,18,0)&amp;K1632,Gia_MB!$A:$F,6,0)</f>
        <v>49500</v>
      </c>
      <c r="U1632" s="14">
        <f t="shared" si="212"/>
        <v>148500</v>
      </c>
      <c r="W1632" s="64">
        <f t="shared" si="211"/>
        <v>0</v>
      </c>
      <c r="X1632" s="3" t="str">
        <f t="shared" si="213"/>
        <v>8</v>
      </c>
      <c r="Z1632" s="14">
        <f t="shared" si="214"/>
        <v>11880</v>
      </c>
      <c r="AA1632" s="7">
        <f>VLOOKUP(G1632,Ma_KH!$A:$R,14,0)</f>
        <v>60</v>
      </c>
      <c r="AD1632" s="7" t="str">
        <f>IFERROR(VLOOKUP(J1632,'Chuyển Mã'!$B$3:$C$9,2,0),"")</f>
        <v>Tỉnh</v>
      </c>
      <c r="AE1632" s="7" t="str">
        <f t="shared" si="207"/>
        <v>Giò lụa cây 250g</v>
      </c>
      <c r="AF1632" s="7">
        <f t="shared" si="208"/>
        <v>3</v>
      </c>
    </row>
    <row r="1633" spans="1:32" x14ac:dyDescent="0.25">
      <c r="A1633" s="11">
        <v>45906</v>
      </c>
      <c r="B1633" s="25">
        <v>4176574091</v>
      </c>
      <c r="C1633" s="12" t="s">
        <v>7214</v>
      </c>
      <c r="D1633" s="16">
        <f t="shared" si="209"/>
        <v>45906</v>
      </c>
      <c r="G1633" s="13" t="s">
        <v>7802</v>
      </c>
      <c r="I1633" s="13" t="s">
        <v>7803</v>
      </c>
      <c r="J1633" s="13" t="s">
        <v>1796</v>
      </c>
      <c r="K1633" s="13" t="s">
        <v>49</v>
      </c>
      <c r="L1633" s="25" t="str">
        <f>VLOOKUP($K1633,TONG_SL!$A:$D,2,0)</f>
        <v>Giò sụn gà 250g</v>
      </c>
      <c r="N1633" s="25" t="str">
        <f t="shared" si="210"/>
        <v>K-C6</v>
      </c>
      <c r="Q1633" s="25" t="str">
        <f>VLOOKUP(K1633,TONG_SL!$A:$D,3,0)</f>
        <v>Túi</v>
      </c>
      <c r="R1633" s="54">
        <v>10</v>
      </c>
      <c r="T1633" s="1">
        <f>VLOOKUP(VLOOKUP(G1633,Ma_KH!$A:$R,18,0)&amp;K1633,Gia_MB!$A:$F,6,0)</f>
        <v>50400</v>
      </c>
      <c r="U1633" s="14">
        <f t="shared" si="212"/>
        <v>504000</v>
      </c>
      <c r="W1633" s="64">
        <f t="shared" si="211"/>
        <v>0</v>
      </c>
      <c r="X1633" s="3" t="str">
        <f t="shared" si="213"/>
        <v>8</v>
      </c>
      <c r="Z1633" s="14">
        <f t="shared" si="214"/>
        <v>40320</v>
      </c>
      <c r="AA1633" s="7">
        <f>VLOOKUP(G1633,Ma_KH!$A:$R,14,0)</f>
        <v>60</v>
      </c>
      <c r="AD1633" s="7" t="str">
        <f>IFERROR(VLOOKUP(J1633,'Chuyển Mã'!$B$3:$C$9,2,0),"")</f>
        <v>Tỉnh</v>
      </c>
      <c r="AE1633" s="7" t="str">
        <f t="shared" si="207"/>
        <v>Giò sụn gà 250g</v>
      </c>
      <c r="AF1633" s="7">
        <f t="shared" si="208"/>
        <v>10</v>
      </c>
    </row>
    <row r="1634" spans="1:32" x14ac:dyDescent="0.25">
      <c r="A1634" s="11">
        <v>45906</v>
      </c>
      <c r="B1634" s="25">
        <v>4176574091</v>
      </c>
      <c r="C1634" s="12" t="s">
        <v>7214</v>
      </c>
      <c r="D1634" s="16">
        <f t="shared" si="209"/>
        <v>45906</v>
      </c>
      <c r="G1634" s="13" t="s">
        <v>7802</v>
      </c>
      <c r="I1634" s="13" t="s">
        <v>7803</v>
      </c>
      <c r="J1634" s="13" t="s">
        <v>1796</v>
      </c>
      <c r="K1634" s="13" t="s">
        <v>39</v>
      </c>
      <c r="L1634" s="25" t="str">
        <f>VLOOKUP($K1634,TONG_SL!$A:$D,2,0)</f>
        <v>Chả cốm 300g</v>
      </c>
      <c r="N1634" s="25" t="str">
        <f t="shared" si="210"/>
        <v>K-C6</v>
      </c>
      <c r="Q1634" s="25" t="str">
        <f>VLOOKUP(K1634,TONG_SL!$A:$D,3,0)</f>
        <v>Túi</v>
      </c>
      <c r="R1634" s="54">
        <v>5</v>
      </c>
      <c r="T1634" s="1">
        <f>VLOOKUP(VLOOKUP(G1634,Ma_KH!$A:$R,18,0)&amp;K1634,Gia_MB!$A:$F,6,0)</f>
        <v>74250</v>
      </c>
      <c r="U1634" s="14">
        <f t="shared" si="212"/>
        <v>371250</v>
      </c>
      <c r="W1634" s="64">
        <f t="shared" si="211"/>
        <v>0</v>
      </c>
      <c r="X1634" s="3" t="str">
        <f t="shared" si="213"/>
        <v>8</v>
      </c>
      <c r="Z1634" s="14">
        <f t="shared" si="214"/>
        <v>29700</v>
      </c>
      <c r="AA1634" s="7">
        <f>VLOOKUP(G1634,Ma_KH!$A:$R,14,0)</f>
        <v>60</v>
      </c>
      <c r="AD1634" s="7" t="str">
        <f>IFERROR(VLOOKUP(J1634,'Chuyển Mã'!$B$3:$C$9,2,0),"")</f>
        <v>Tỉnh</v>
      </c>
      <c r="AE1634" s="7" t="str">
        <f t="shared" si="207"/>
        <v>Chả cốm 300g</v>
      </c>
      <c r="AF1634" s="7">
        <f t="shared" si="208"/>
        <v>5</v>
      </c>
    </row>
    <row r="1635" spans="1:32" x14ac:dyDescent="0.25">
      <c r="A1635" s="11">
        <v>45906</v>
      </c>
      <c r="B1635" s="25">
        <v>4176574091</v>
      </c>
      <c r="C1635" s="12" t="s">
        <v>7214</v>
      </c>
      <c r="D1635" s="16">
        <f t="shared" si="209"/>
        <v>45906</v>
      </c>
      <c r="G1635" s="13" t="s">
        <v>7802</v>
      </c>
      <c r="I1635" s="13" t="s">
        <v>7803</v>
      </c>
      <c r="J1635" s="13" t="s">
        <v>1796</v>
      </c>
      <c r="K1635" s="13" t="s">
        <v>32</v>
      </c>
      <c r="L1635" s="25" t="str">
        <f>VLOOKUP($K1635,TONG_SL!$A:$D,2,0)</f>
        <v>Giò Tai Lưỡi Xào 250</v>
      </c>
      <c r="N1635" s="25" t="str">
        <f t="shared" si="210"/>
        <v>K-C6</v>
      </c>
      <c r="Q1635" s="25" t="str">
        <f>VLOOKUP(K1635,TONG_SL!$A:$D,3,0)</f>
        <v>Túi</v>
      </c>
      <c r="R1635" s="54">
        <v>10</v>
      </c>
      <c r="T1635" s="1">
        <f>VLOOKUP(VLOOKUP(G1635,Ma_KH!$A:$R,18,0)&amp;K1635,Gia_MB!$A:$F,6,0)</f>
        <v>50183</v>
      </c>
      <c r="U1635" s="14">
        <f t="shared" si="212"/>
        <v>501830</v>
      </c>
      <c r="W1635" s="64">
        <f t="shared" si="211"/>
        <v>0</v>
      </c>
      <c r="X1635" s="3" t="str">
        <f t="shared" si="213"/>
        <v>8</v>
      </c>
      <c r="Z1635" s="14">
        <f t="shared" si="214"/>
        <v>40146.400000000001</v>
      </c>
      <c r="AA1635" s="7">
        <f>VLOOKUP(G1635,Ma_KH!$A:$R,14,0)</f>
        <v>60</v>
      </c>
      <c r="AD1635" s="7" t="str">
        <f>IFERROR(VLOOKUP(J1635,'Chuyển Mã'!$B$3:$C$9,2,0),"")</f>
        <v>Tỉnh</v>
      </c>
      <c r="AE1635" s="7" t="str">
        <f t="shared" si="207"/>
        <v>Giò Tai Lưỡi Xào 250</v>
      </c>
      <c r="AF1635" s="7">
        <f t="shared" si="208"/>
        <v>10</v>
      </c>
    </row>
    <row r="1636" spans="1:32" x14ac:dyDescent="0.25">
      <c r="A1636" s="11">
        <v>45906</v>
      </c>
      <c r="B1636" s="25">
        <v>4176574091</v>
      </c>
      <c r="C1636" s="12" t="s">
        <v>7214</v>
      </c>
      <c r="D1636" s="16">
        <f t="shared" si="209"/>
        <v>45906</v>
      </c>
      <c r="G1636" s="13" t="s">
        <v>7802</v>
      </c>
      <c r="I1636" s="13" t="s">
        <v>7803</v>
      </c>
      <c r="J1636" s="13" t="s">
        <v>1796</v>
      </c>
      <c r="K1636" s="13" t="s">
        <v>51</v>
      </c>
      <c r="L1636" s="25" t="str">
        <f>VLOOKUP($K1636,TONG_SL!$A:$D,2,0)</f>
        <v>Mọc Nấm Hương 250g</v>
      </c>
      <c r="N1636" s="25" t="str">
        <f t="shared" si="210"/>
        <v>K-C6</v>
      </c>
      <c r="Q1636" s="25" t="str">
        <f>VLOOKUP(K1636,TONG_SL!$A:$D,3,0)</f>
        <v>Túi</v>
      </c>
      <c r="R1636" s="54">
        <v>10</v>
      </c>
      <c r="T1636" s="1">
        <f>VLOOKUP(VLOOKUP(G1636,Ma_KH!$A:$R,18,0)&amp;K1636,Gia_MB!$A:$F,6,0)</f>
        <v>46000</v>
      </c>
      <c r="U1636" s="14">
        <f t="shared" si="212"/>
        <v>460000</v>
      </c>
      <c r="W1636" s="64">
        <f t="shared" si="211"/>
        <v>0</v>
      </c>
      <c r="X1636" s="3" t="str">
        <f t="shared" si="213"/>
        <v>8</v>
      </c>
      <c r="Z1636" s="14">
        <f t="shared" si="214"/>
        <v>36800</v>
      </c>
      <c r="AA1636" s="7">
        <f>VLOOKUP(G1636,Ma_KH!$A:$R,14,0)</f>
        <v>60</v>
      </c>
      <c r="AD1636" s="7" t="str">
        <f>IFERROR(VLOOKUP(J1636,'Chuyển Mã'!$B$3:$C$9,2,0),"")</f>
        <v>Tỉnh</v>
      </c>
      <c r="AE1636" s="7" t="str">
        <f t="shared" si="207"/>
        <v>Mọc Nấm Hương 250g</v>
      </c>
      <c r="AF1636" s="7">
        <f t="shared" si="208"/>
        <v>10</v>
      </c>
    </row>
    <row r="1637" spans="1:32" x14ac:dyDescent="0.25">
      <c r="A1637" s="11">
        <v>45906</v>
      </c>
      <c r="B1637" s="25">
        <v>4176543422</v>
      </c>
      <c r="C1637" s="12" t="s">
        <v>7214</v>
      </c>
      <c r="D1637" s="16">
        <f t="shared" si="209"/>
        <v>45906</v>
      </c>
      <c r="G1637" s="13" t="s">
        <v>7802</v>
      </c>
      <c r="I1637" s="13" t="s">
        <v>7804</v>
      </c>
      <c r="J1637" s="13" t="s">
        <v>1796</v>
      </c>
      <c r="K1637" s="13" t="s">
        <v>30</v>
      </c>
      <c r="L1637" s="25" t="str">
        <f>VLOOKUP($K1637,TONG_SL!$A:$D,2,0)</f>
        <v>Gà muối 500g</v>
      </c>
      <c r="N1637" s="25" t="str">
        <f t="shared" si="210"/>
        <v>K-C6</v>
      </c>
      <c r="Q1637" s="25" t="str">
        <f>VLOOKUP(K1637,TONG_SL!$A:$D,3,0)</f>
        <v>Túi</v>
      </c>
      <c r="R1637" s="54">
        <v>10</v>
      </c>
      <c r="T1637" s="1">
        <f>VLOOKUP(VLOOKUP(G1637,Ma_KH!$A:$R,18,0)&amp;K1637,Gia_MB!$A:$F,6,0)</f>
        <v>111058</v>
      </c>
      <c r="U1637" s="14">
        <f t="shared" si="212"/>
        <v>1110580</v>
      </c>
      <c r="W1637" s="64">
        <f t="shared" si="211"/>
        <v>0</v>
      </c>
      <c r="X1637" s="3" t="str">
        <f t="shared" si="213"/>
        <v>8</v>
      </c>
      <c r="Z1637" s="14">
        <f t="shared" si="214"/>
        <v>88846.400000000009</v>
      </c>
      <c r="AA1637" s="7">
        <f>VLOOKUP(G1637,Ma_KH!$A:$R,14,0)</f>
        <v>60</v>
      </c>
      <c r="AD1637" s="7" t="str">
        <f>IFERROR(VLOOKUP(J1637,'Chuyển Mã'!$B$3:$C$9,2,0),"")</f>
        <v>Tỉnh</v>
      </c>
      <c r="AE1637" s="7" t="str">
        <f t="shared" si="207"/>
        <v>Gà muối 500g</v>
      </c>
      <c r="AF1637" s="7">
        <f t="shared" si="208"/>
        <v>10</v>
      </c>
    </row>
    <row r="1638" spans="1:32" x14ac:dyDescent="0.25">
      <c r="A1638" s="11">
        <v>45906</v>
      </c>
      <c r="B1638" s="25">
        <v>4176543422</v>
      </c>
      <c r="C1638" s="12" t="s">
        <v>7214</v>
      </c>
      <c r="D1638" s="16">
        <f t="shared" si="209"/>
        <v>45906</v>
      </c>
      <c r="G1638" s="13" t="s">
        <v>7802</v>
      </c>
      <c r="I1638" s="13" t="s">
        <v>7804</v>
      </c>
      <c r="J1638" s="13" t="s">
        <v>1796</v>
      </c>
      <c r="K1638" s="13" t="s">
        <v>39</v>
      </c>
      <c r="L1638" s="25" t="str">
        <f>VLOOKUP($K1638,TONG_SL!$A:$D,2,0)</f>
        <v>Chả cốm 300g</v>
      </c>
      <c r="N1638" s="25" t="str">
        <f t="shared" si="210"/>
        <v>K-C6</v>
      </c>
      <c r="Q1638" s="25" t="str">
        <f>VLOOKUP(K1638,TONG_SL!$A:$D,3,0)</f>
        <v>Túi</v>
      </c>
      <c r="R1638" s="54">
        <v>5</v>
      </c>
      <c r="T1638" s="1">
        <f>VLOOKUP(VLOOKUP(G1638,Ma_KH!$A:$R,18,0)&amp;K1638,Gia_MB!$A:$F,6,0)</f>
        <v>74250</v>
      </c>
      <c r="U1638" s="14">
        <f t="shared" si="212"/>
        <v>371250</v>
      </c>
      <c r="W1638" s="64">
        <f t="shared" si="211"/>
        <v>0</v>
      </c>
      <c r="X1638" s="3" t="str">
        <f t="shared" si="213"/>
        <v>8</v>
      </c>
      <c r="Z1638" s="14">
        <f t="shared" si="214"/>
        <v>29700</v>
      </c>
      <c r="AA1638" s="7">
        <f>VLOOKUP(G1638,Ma_KH!$A:$R,14,0)</f>
        <v>60</v>
      </c>
      <c r="AD1638" s="7" t="str">
        <f>IFERROR(VLOOKUP(J1638,'Chuyển Mã'!$B$3:$C$9,2,0),"")</f>
        <v>Tỉnh</v>
      </c>
      <c r="AE1638" s="7" t="str">
        <f t="shared" si="207"/>
        <v>Chả cốm 300g</v>
      </c>
      <c r="AF1638" s="7">
        <f t="shared" si="208"/>
        <v>5</v>
      </c>
    </row>
    <row r="1639" spans="1:32" x14ac:dyDescent="0.25">
      <c r="A1639" s="11">
        <v>45906</v>
      </c>
      <c r="B1639" s="25">
        <v>4176543422</v>
      </c>
      <c r="C1639" s="12" t="s">
        <v>7214</v>
      </c>
      <c r="D1639" s="16">
        <f t="shared" si="209"/>
        <v>45906</v>
      </c>
      <c r="G1639" s="13" t="s">
        <v>7802</v>
      </c>
      <c r="I1639" s="13" t="s">
        <v>7804</v>
      </c>
      <c r="J1639" s="13" t="s">
        <v>1796</v>
      </c>
      <c r="K1639" s="13" t="s">
        <v>51</v>
      </c>
      <c r="L1639" s="25" t="str">
        <f>VLOOKUP($K1639,TONG_SL!$A:$D,2,0)</f>
        <v>Mọc Nấm Hương 250g</v>
      </c>
      <c r="N1639" s="25" t="str">
        <f t="shared" si="210"/>
        <v>K-C6</v>
      </c>
      <c r="Q1639" s="25" t="str">
        <f>VLOOKUP(K1639,TONG_SL!$A:$D,3,0)</f>
        <v>Túi</v>
      </c>
      <c r="R1639" s="54">
        <v>5</v>
      </c>
      <c r="T1639" s="1">
        <f>VLOOKUP(VLOOKUP(G1639,Ma_KH!$A:$R,18,0)&amp;K1639,Gia_MB!$A:$F,6,0)</f>
        <v>46000</v>
      </c>
      <c r="U1639" s="14">
        <f t="shared" si="212"/>
        <v>230000</v>
      </c>
      <c r="W1639" s="64">
        <f t="shared" si="211"/>
        <v>0</v>
      </c>
      <c r="X1639" s="3" t="str">
        <f t="shared" si="213"/>
        <v>8</v>
      </c>
      <c r="Z1639" s="14">
        <f t="shared" si="214"/>
        <v>18400</v>
      </c>
      <c r="AA1639" s="7">
        <f>VLOOKUP(G1639,Ma_KH!$A:$R,14,0)</f>
        <v>60</v>
      </c>
      <c r="AD1639" s="7" t="str">
        <f>IFERROR(VLOOKUP(J1639,'Chuyển Mã'!$B$3:$C$9,2,0),"")</f>
        <v>Tỉnh</v>
      </c>
      <c r="AE1639" s="7" t="str">
        <f t="shared" si="207"/>
        <v>Mọc Nấm Hương 250g</v>
      </c>
      <c r="AF1639" s="7">
        <f t="shared" si="208"/>
        <v>5</v>
      </c>
    </row>
    <row r="1640" spans="1:32" x14ac:dyDescent="0.25">
      <c r="A1640" s="11">
        <v>45906</v>
      </c>
      <c r="B1640" s="25">
        <v>4176543422</v>
      </c>
      <c r="C1640" s="12" t="s">
        <v>7214</v>
      </c>
      <c r="D1640" s="16">
        <f t="shared" si="209"/>
        <v>45906</v>
      </c>
      <c r="G1640" s="13" t="s">
        <v>7802</v>
      </c>
      <c r="I1640" s="13" t="s">
        <v>7804</v>
      </c>
      <c r="J1640" s="13" t="s">
        <v>1796</v>
      </c>
      <c r="K1640" s="13" t="s">
        <v>27</v>
      </c>
      <c r="L1640" s="25" t="str">
        <f>VLOOKUP($K1640,TONG_SL!$A:$D,2,0)</f>
        <v>Chân giò heo muối 300g</v>
      </c>
      <c r="N1640" s="25" t="str">
        <f t="shared" si="210"/>
        <v>K-C6</v>
      </c>
      <c r="Q1640" s="25" t="str">
        <f>VLOOKUP(K1640,TONG_SL!$A:$D,3,0)</f>
        <v>Túi</v>
      </c>
      <c r="R1640" s="54">
        <v>15</v>
      </c>
      <c r="T1640" s="1">
        <f>VLOOKUP(VLOOKUP(G1640,Ma_KH!$A:$R,18,0)&amp;K1640,Gia_MB!$A:$F,6,0)</f>
        <v>73431</v>
      </c>
      <c r="U1640" s="14">
        <f t="shared" si="212"/>
        <v>1101465</v>
      </c>
      <c r="W1640" s="64">
        <f t="shared" si="211"/>
        <v>0</v>
      </c>
      <c r="X1640" s="3" t="str">
        <f t="shared" si="213"/>
        <v>8</v>
      </c>
      <c r="Z1640" s="14">
        <f t="shared" si="214"/>
        <v>88117.2</v>
      </c>
      <c r="AA1640" s="7">
        <f>VLOOKUP(G1640,Ma_KH!$A:$R,14,0)</f>
        <v>60</v>
      </c>
      <c r="AD1640" s="7" t="str">
        <f>IFERROR(VLOOKUP(J1640,'Chuyển Mã'!$B$3:$C$9,2,0),"")</f>
        <v>Tỉnh</v>
      </c>
      <c r="AE1640" s="7" t="str">
        <f t="shared" si="207"/>
        <v>Chân giò heo muối 300g</v>
      </c>
      <c r="AF1640" s="7">
        <f t="shared" si="208"/>
        <v>15</v>
      </c>
    </row>
    <row r="1641" spans="1:32" x14ac:dyDescent="0.25">
      <c r="A1641" s="11">
        <v>45906</v>
      </c>
      <c r="B1641" s="25">
        <v>4176627504</v>
      </c>
      <c r="C1641" s="12" t="s">
        <v>7214</v>
      </c>
      <c r="D1641" s="16">
        <f t="shared" si="209"/>
        <v>45906</v>
      </c>
      <c r="G1641" s="13" t="s">
        <v>7802</v>
      </c>
      <c r="I1641" s="13" t="s">
        <v>7805</v>
      </c>
      <c r="J1641" s="13" t="s">
        <v>1796</v>
      </c>
      <c r="K1641" s="13" t="s">
        <v>27</v>
      </c>
      <c r="L1641" s="25" t="str">
        <f>VLOOKUP($K1641,TONG_SL!$A:$D,2,0)</f>
        <v>Chân giò heo muối 300g</v>
      </c>
      <c r="N1641" s="25" t="str">
        <f t="shared" si="210"/>
        <v>K-C6</v>
      </c>
      <c r="Q1641" s="25" t="str">
        <f>VLOOKUP(K1641,TONG_SL!$A:$D,3,0)</f>
        <v>Túi</v>
      </c>
      <c r="R1641" s="54">
        <v>30</v>
      </c>
      <c r="T1641" s="1">
        <f>VLOOKUP(VLOOKUP(G1641,Ma_KH!$A:$R,18,0)&amp;K1641,Gia_MB!$A:$F,6,0)</f>
        <v>73431</v>
      </c>
      <c r="U1641" s="14">
        <f t="shared" si="212"/>
        <v>2202930</v>
      </c>
      <c r="W1641" s="64">
        <f t="shared" si="211"/>
        <v>0</v>
      </c>
      <c r="X1641" s="3" t="str">
        <f t="shared" si="213"/>
        <v>8</v>
      </c>
      <c r="Z1641" s="14">
        <f t="shared" si="214"/>
        <v>176234.4</v>
      </c>
      <c r="AA1641" s="7">
        <f>VLOOKUP(G1641,Ma_KH!$A:$R,14,0)</f>
        <v>60</v>
      </c>
      <c r="AD1641" s="7" t="str">
        <f>IFERROR(VLOOKUP(J1641,'Chuyển Mã'!$B$3:$C$9,2,0),"")</f>
        <v>Tỉnh</v>
      </c>
      <c r="AE1641" s="7" t="str">
        <f t="shared" si="207"/>
        <v>Chân giò heo muối 300g</v>
      </c>
      <c r="AF1641" s="7">
        <f t="shared" si="208"/>
        <v>30</v>
      </c>
    </row>
    <row r="1642" spans="1:32" x14ac:dyDescent="0.25">
      <c r="A1642" s="11">
        <v>45906</v>
      </c>
      <c r="B1642" s="25">
        <v>4176627504</v>
      </c>
      <c r="C1642" s="12" t="s">
        <v>7214</v>
      </c>
      <c r="D1642" s="16">
        <f t="shared" si="209"/>
        <v>45906</v>
      </c>
      <c r="G1642" s="13" t="s">
        <v>7802</v>
      </c>
      <c r="I1642" s="13" t="s">
        <v>7805</v>
      </c>
      <c r="J1642" s="13" t="s">
        <v>1796</v>
      </c>
      <c r="K1642" s="13" t="s">
        <v>47</v>
      </c>
      <c r="L1642" s="25" t="str">
        <f>VLOOKUP($K1642,TONG_SL!$A:$D,2,0)</f>
        <v>Giò lụa cây 250g</v>
      </c>
      <c r="N1642" s="25" t="str">
        <f t="shared" si="210"/>
        <v>K-C6</v>
      </c>
      <c r="Q1642" s="25" t="str">
        <f>VLOOKUP(K1642,TONG_SL!$A:$D,3,0)</f>
        <v>Túi</v>
      </c>
      <c r="R1642" s="54">
        <v>25</v>
      </c>
      <c r="T1642" s="1">
        <f>VLOOKUP(VLOOKUP(G1642,Ma_KH!$A:$R,18,0)&amp;K1642,Gia_MB!$A:$F,6,0)</f>
        <v>49500</v>
      </c>
      <c r="U1642" s="14">
        <f t="shared" si="212"/>
        <v>1237500</v>
      </c>
      <c r="W1642" s="64">
        <f t="shared" si="211"/>
        <v>0</v>
      </c>
      <c r="X1642" s="3" t="str">
        <f t="shared" si="213"/>
        <v>8</v>
      </c>
      <c r="Z1642" s="14">
        <f t="shared" si="214"/>
        <v>99000</v>
      </c>
      <c r="AA1642" s="7">
        <f>VLOOKUP(G1642,Ma_KH!$A:$R,14,0)</f>
        <v>60</v>
      </c>
      <c r="AD1642" s="7" t="str">
        <f>IFERROR(VLOOKUP(J1642,'Chuyển Mã'!$B$3:$C$9,2,0),"")</f>
        <v>Tỉnh</v>
      </c>
      <c r="AE1642" s="7" t="str">
        <f t="shared" si="207"/>
        <v>Giò lụa cây 250g</v>
      </c>
      <c r="AF1642" s="7">
        <f t="shared" si="208"/>
        <v>25</v>
      </c>
    </row>
    <row r="1643" spans="1:32" x14ac:dyDescent="0.25">
      <c r="A1643" s="11">
        <v>45906</v>
      </c>
      <c r="B1643" s="25">
        <v>4176627504</v>
      </c>
      <c r="C1643" s="12" t="s">
        <v>7214</v>
      </c>
      <c r="D1643" s="16">
        <f t="shared" si="209"/>
        <v>45906</v>
      </c>
      <c r="G1643" s="13" t="s">
        <v>7802</v>
      </c>
      <c r="I1643" s="13" t="s">
        <v>7805</v>
      </c>
      <c r="J1643" s="13" t="s">
        <v>1796</v>
      </c>
      <c r="K1643" s="13" t="s">
        <v>49</v>
      </c>
      <c r="L1643" s="25" t="str">
        <f>VLOOKUP($K1643,TONG_SL!$A:$D,2,0)</f>
        <v>Giò sụn gà 250g</v>
      </c>
      <c r="N1643" s="25" t="str">
        <f t="shared" si="210"/>
        <v>K-C6</v>
      </c>
      <c r="Q1643" s="25" t="str">
        <f>VLOOKUP(K1643,TONG_SL!$A:$D,3,0)</f>
        <v>Túi</v>
      </c>
      <c r="R1643" s="54">
        <v>25</v>
      </c>
      <c r="T1643" s="1">
        <f>VLOOKUP(VLOOKUP(G1643,Ma_KH!$A:$R,18,0)&amp;K1643,Gia_MB!$A:$F,6,0)</f>
        <v>50400</v>
      </c>
      <c r="U1643" s="14">
        <f t="shared" si="212"/>
        <v>1260000</v>
      </c>
      <c r="W1643" s="64">
        <f t="shared" si="211"/>
        <v>0</v>
      </c>
      <c r="X1643" s="3" t="str">
        <f t="shared" si="213"/>
        <v>8</v>
      </c>
      <c r="Z1643" s="14">
        <f t="shared" si="214"/>
        <v>100800</v>
      </c>
      <c r="AA1643" s="7">
        <f>VLOOKUP(G1643,Ma_KH!$A:$R,14,0)</f>
        <v>60</v>
      </c>
      <c r="AD1643" s="7" t="str">
        <f>IFERROR(VLOOKUP(J1643,'Chuyển Mã'!$B$3:$C$9,2,0),"")</f>
        <v>Tỉnh</v>
      </c>
      <c r="AE1643" s="7" t="str">
        <f t="shared" si="207"/>
        <v>Giò sụn gà 250g</v>
      </c>
      <c r="AF1643" s="7">
        <f t="shared" si="208"/>
        <v>25</v>
      </c>
    </row>
    <row r="1644" spans="1:32" x14ac:dyDescent="0.25">
      <c r="A1644" s="11">
        <v>45906</v>
      </c>
      <c r="B1644" s="25">
        <v>4176574928</v>
      </c>
      <c r="C1644" s="12" t="s">
        <v>7214</v>
      </c>
      <c r="D1644" s="16">
        <f t="shared" si="209"/>
        <v>45906</v>
      </c>
      <c r="G1644" s="13" t="s">
        <v>7806</v>
      </c>
      <c r="I1644" s="13" t="s">
        <v>7807</v>
      </c>
      <c r="J1644" s="13" t="s">
        <v>1796</v>
      </c>
      <c r="K1644" s="13" t="s">
        <v>27</v>
      </c>
      <c r="L1644" s="25" t="str">
        <f>VLOOKUP($K1644,TONG_SL!$A:$D,2,0)</f>
        <v>Chân giò heo muối 300g</v>
      </c>
      <c r="N1644" s="25" t="str">
        <f t="shared" si="210"/>
        <v>K-C6</v>
      </c>
      <c r="Q1644" s="25" t="str">
        <f>VLOOKUP(K1644,TONG_SL!$A:$D,3,0)</f>
        <v>Túi</v>
      </c>
      <c r="R1644" s="54">
        <v>10</v>
      </c>
      <c r="T1644" s="1">
        <f>VLOOKUP(VLOOKUP(G1644,Ma_KH!$A:$R,18,0)&amp;K1644,Gia_MB!$A:$F,6,0)</f>
        <v>73431</v>
      </c>
      <c r="U1644" s="14">
        <f t="shared" si="212"/>
        <v>734310</v>
      </c>
      <c r="W1644" s="64">
        <f t="shared" si="211"/>
        <v>0</v>
      </c>
      <c r="X1644" s="3" t="str">
        <f t="shared" si="213"/>
        <v>8</v>
      </c>
      <c r="Z1644" s="14">
        <f t="shared" si="214"/>
        <v>58744.800000000003</v>
      </c>
      <c r="AA1644" s="7">
        <f>VLOOKUP(G1644,Ma_KH!$A:$R,14,0)</f>
        <v>60</v>
      </c>
      <c r="AD1644" s="7" t="str">
        <f>IFERROR(VLOOKUP(J1644,'Chuyển Mã'!$B$3:$C$9,2,0),"")</f>
        <v>Tỉnh</v>
      </c>
      <c r="AE1644" s="7" t="str">
        <f t="shared" si="207"/>
        <v>Chân giò heo muối 300g</v>
      </c>
      <c r="AF1644" s="7">
        <f t="shared" si="208"/>
        <v>10</v>
      </c>
    </row>
    <row r="1645" spans="1:32" x14ac:dyDescent="0.25">
      <c r="A1645" s="11">
        <v>45906</v>
      </c>
      <c r="B1645" s="25">
        <v>4176574928</v>
      </c>
      <c r="C1645" s="12" t="s">
        <v>7214</v>
      </c>
      <c r="D1645" s="16">
        <f t="shared" si="209"/>
        <v>45906</v>
      </c>
      <c r="G1645" s="13" t="s">
        <v>7806</v>
      </c>
      <c r="I1645" s="13" t="s">
        <v>7807</v>
      </c>
      <c r="J1645" s="13" t="s">
        <v>1796</v>
      </c>
      <c r="K1645" s="13" t="s">
        <v>30</v>
      </c>
      <c r="L1645" s="25" t="str">
        <f>VLOOKUP($K1645,TONG_SL!$A:$D,2,0)</f>
        <v>Gà muối 500g</v>
      </c>
      <c r="N1645" s="25" t="str">
        <f t="shared" si="210"/>
        <v>K-C6</v>
      </c>
      <c r="Q1645" s="25" t="str">
        <f>VLOOKUP(K1645,TONG_SL!$A:$D,3,0)</f>
        <v>Túi</v>
      </c>
      <c r="R1645" s="54">
        <v>10</v>
      </c>
      <c r="T1645" s="1">
        <f>VLOOKUP(VLOOKUP(G1645,Ma_KH!$A:$R,18,0)&amp;K1645,Gia_MB!$A:$F,6,0)</f>
        <v>111058</v>
      </c>
      <c r="U1645" s="14">
        <f t="shared" si="212"/>
        <v>1110580</v>
      </c>
      <c r="W1645" s="64">
        <f t="shared" si="211"/>
        <v>0</v>
      </c>
      <c r="X1645" s="3" t="str">
        <f t="shared" si="213"/>
        <v>8</v>
      </c>
      <c r="Z1645" s="14">
        <f t="shared" si="214"/>
        <v>88846.400000000009</v>
      </c>
      <c r="AA1645" s="7">
        <f>VLOOKUP(G1645,Ma_KH!$A:$R,14,0)</f>
        <v>60</v>
      </c>
      <c r="AD1645" s="7" t="str">
        <f>IFERROR(VLOOKUP(J1645,'Chuyển Mã'!$B$3:$C$9,2,0),"")</f>
        <v>Tỉnh</v>
      </c>
      <c r="AE1645" s="7" t="str">
        <f t="shared" si="207"/>
        <v>Gà muối 500g</v>
      </c>
      <c r="AF1645" s="7">
        <f t="shared" si="208"/>
        <v>10</v>
      </c>
    </row>
    <row r="1646" spans="1:32" x14ac:dyDescent="0.25">
      <c r="A1646" s="11">
        <v>45906</v>
      </c>
      <c r="B1646" s="25">
        <v>4176574928</v>
      </c>
      <c r="C1646" s="12" t="s">
        <v>7214</v>
      </c>
      <c r="D1646" s="16">
        <f t="shared" si="209"/>
        <v>45906</v>
      </c>
      <c r="G1646" s="13" t="s">
        <v>7806</v>
      </c>
      <c r="I1646" s="13" t="s">
        <v>7807</v>
      </c>
      <c r="J1646" s="13" t="s">
        <v>1796</v>
      </c>
      <c r="K1646" s="13" t="s">
        <v>39</v>
      </c>
      <c r="L1646" s="25" t="str">
        <f>VLOOKUP($K1646,TONG_SL!$A:$D,2,0)</f>
        <v>Chả cốm 300g</v>
      </c>
      <c r="N1646" s="25" t="str">
        <f t="shared" si="210"/>
        <v>K-C6</v>
      </c>
      <c r="Q1646" s="25" t="str">
        <f>VLOOKUP(K1646,TONG_SL!$A:$D,3,0)</f>
        <v>Túi</v>
      </c>
      <c r="R1646" s="54">
        <v>10</v>
      </c>
      <c r="T1646" s="1">
        <f>VLOOKUP(VLOOKUP(G1646,Ma_KH!$A:$R,18,0)&amp;K1646,Gia_MB!$A:$F,6,0)</f>
        <v>74250</v>
      </c>
      <c r="U1646" s="14">
        <f t="shared" si="212"/>
        <v>742500</v>
      </c>
      <c r="W1646" s="64">
        <f t="shared" si="211"/>
        <v>0</v>
      </c>
      <c r="X1646" s="3" t="str">
        <f t="shared" si="213"/>
        <v>8</v>
      </c>
      <c r="Z1646" s="14">
        <f t="shared" si="214"/>
        <v>59400</v>
      </c>
      <c r="AA1646" s="7">
        <f>VLOOKUP(G1646,Ma_KH!$A:$R,14,0)</f>
        <v>60</v>
      </c>
      <c r="AD1646" s="7" t="str">
        <f>IFERROR(VLOOKUP(J1646,'Chuyển Mã'!$B$3:$C$9,2,0),"")</f>
        <v>Tỉnh</v>
      </c>
      <c r="AE1646" s="7" t="str">
        <f t="shared" si="207"/>
        <v>Chả cốm 300g</v>
      </c>
      <c r="AF1646" s="7">
        <f t="shared" si="208"/>
        <v>10</v>
      </c>
    </row>
    <row r="1647" spans="1:32" x14ac:dyDescent="0.25">
      <c r="A1647" s="11">
        <v>45906</v>
      </c>
      <c r="B1647" s="25">
        <v>4176602422</v>
      </c>
      <c r="C1647" s="12" t="s">
        <v>7214</v>
      </c>
      <c r="D1647" s="16">
        <f t="shared" si="209"/>
        <v>45906</v>
      </c>
      <c r="G1647" s="13" t="s">
        <v>7337</v>
      </c>
      <c r="I1647" s="13" t="s">
        <v>7808</v>
      </c>
      <c r="J1647" s="13" t="s">
        <v>1796</v>
      </c>
      <c r="K1647" s="13" t="s">
        <v>27</v>
      </c>
      <c r="L1647" s="25" t="str">
        <f>VLOOKUP($K1647,TONG_SL!$A:$D,2,0)</f>
        <v>Chân giò heo muối 300g</v>
      </c>
      <c r="N1647" s="25" t="str">
        <f t="shared" si="210"/>
        <v>K-C6</v>
      </c>
      <c r="Q1647" s="25" t="str">
        <f>VLOOKUP(K1647,TONG_SL!$A:$D,3,0)</f>
        <v>Túi</v>
      </c>
      <c r="R1647" s="54">
        <v>8</v>
      </c>
      <c r="T1647" s="1">
        <f>VLOOKUP(VLOOKUP(G1647,Ma_KH!$A:$R,18,0)&amp;K1647,Gia_MB!$A:$F,6,0)</f>
        <v>73431</v>
      </c>
      <c r="U1647" s="14">
        <f t="shared" si="212"/>
        <v>587448</v>
      </c>
      <c r="W1647" s="64">
        <f t="shared" si="211"/>
        <v>0</v>
      </c>
      <c r="X1647" s="3" t="str">
        <f t="shared" si="213"/>
        <v>8</v>
      </c>
      <c r="Z1647" s="14">
        <f t="shared" si="214"/>
        <v>46995.840000000004</v>
      </c>
      <c r="AA1647" s="7">
        <f>VLOOKUP(G1647,Ma_KH!$A:$R,14,0)</f>
        <v>60</v>
      </c>
      <c r="AD1647" s="7" t="str">
        <f>IFERROR(VLOOKUP(J1647,'Chuyển Mã'!$B$3:$C$9,2,0),"")</f>
        <v>Tỉnh</v>
      </c>
      <c r="AE1647" s="7" t="str">
        <f t="shared" si="207"/>
        <v>Chân giò heo muối 300g</v>
      </c>
      <c r="AF1647" s="7">
        <f t="shared" si="208"/>
        <v>8</v>
      </c>
    </row>
    <row r="1648" spans="1:32" x14ac:dyDescent="0.25">
      <c r="A1648" s="11">
        <v>45906</v>
      </c>
      <c r="B1648" s="25">
        <v>4176602422</v>
      </c>
      <c r="C1648" s="12" t="s">
        <v>7214</v>
      </c>
      <c r="D1648" s="16">
        <f t="shared" si="209"/>
        <v>45906</v>
      </c>
      <c r="G1648" s="13" t="s">
        <v>7337</v>
      </c>
      <c r="I1648" s="13" t="s">
        <v>7808</v>
      </c>
      <c r="J1648" s="13" t="s">
        <v>1796</v>
      </c>
      <c r="K1648" s="13" t="s">
        <v>30</v>
      </c>
      <c r="L1648" s="25" t="str">
        <f>VLOOKUP($K1648,TONG_SL!$A:$D,2,0)</f>
        <v>Gà muối 500g</v>
      </c>
      <c r="N1648" s="25" t="str">
        <f t="shared" si="210"/>
        <v>K-C6</v>
      </c>
      <c r="Q1648" s="25" t="str">
        <f>VLOOKUP(K1648,TONG_SL!$A:$D,3,0)</f>
        <v>Túi</v>
      </c>
      <c r="R1648" s="54">
        <v>15</v>
      </c>
      <c r="T1648" s="1">
        <f>VLOOKUP(VLOOKUP(G1648,Ma_KH!$A:$R,18,0)&amp;K1648,Gia_MB!$A:$F,6,0)</f>
        <v>111058</v>
      </c>
      <c r="U1648" s="14">
        <f t="shared" si="212"/>
        <v>1665870</v>
      </c>
      <c r="W1648" s="64">
        <f t="shared" si="211"/>
        <v>0</v>
      </c>
      <c r="X1648" s="3" t="str">
        <f t="shared" si="213"/>
        <v>8</v>
      </c>
      <c r="Z1648" s="14">
        <f t="shared" si="214"/>
        <v>133269.6</v>
      </c>
      <c r="AA1648" s="7">
        <f>VLOOKUP(G1648,Ma_KH!$A:$R,14,0)</f>
        <v>60</v>
      </c>
      <c r="AD1648" s="7" t="str">
        <f>IFERROR(VLOOKUP(J1648,'Chuyển Mã'!$B$3:$C$9,2,0),"")</f>
        <v>Tỉnh</v>
      </c>
      <c r="AE1648" s="7" t="str">
        <f t="shared" si="207"/>
        <v>Gà muối 500g</v>
      </c>
      <c r="AF1648" s="7">
        <f t="shared" si="208"/>
        <v>15</v>
      </c>
    </row>
    <row r="1649" spans="1:32" x14ac:dyDescent="0.25">
      <c r="A1649" s="11">
        <v>45906</v>
      </c>
      <c r="B1649" s="25">
        <v>4176608775</v>
      </c>
      <c r="C1649" s="12" t="s">
        <v>7214</v>
      </c>
      <c r="D1649" s="16">
        <f t="shared" si="209"/>
        <v>45906</v>
      </c>
      <c r="G1649" s="13" t="s">
        <v>7286</v>
      </c>
      <c r="I1649" s="13" t="s">
        <v>7809</v>
      </c>
      <c r="J1649" s="13" t="s">
        <v>1796</v>
      </c>
      <c r="K1649" s="13" t="s">
        <v>30</v>
      </c>
      <c r="L1649" s="25" t="str">
        <f>VLOOKUP($K1649,TONG_SL!$A:$D,2,0)</f>
        <v>Gà muối 500g</v>
      </c>
      <c r="N1649" s="25" t="str">
        <f t="shared" si="210"/>
        <v>K-C6</v>
      </c>
      <c r="Q1649" s="25" t="str">
        <f>VLOOKUP(K1649,TONG_SL!$A:$D,3,0)</f>
        <v>Túi</v>
      </c>
      <c r="R1649" s="54">
        <v>20</v>
      </c>
      <c r="T1649" s="1">
        <f>VLOOKUP(VLOOKUP(G1649,Ma_KH!$A:$R,18,0)&amp;K1649,Gia_MB!$A:$F,6,0)</f>
        <v>111058</v>
      </c>
      <c r="U1649" s="14">
        <f t="shared" si="212"/>
        <v>2221160</v>
      </c>
      <c r="W1649" s="64">
        <f t="shared" si="211"/>
        <v>0</v>
      </c>
      <c r="X1649" s="3" t="str">
        <f t="shared" si="213"/>
        <v>8</v>
      </c>
      <c r="Z1649" s="14">
        <f t="shared" si="214"/>
        <v>177692.80000000002</v>
      </c>
      <c r="AA1649" s="7">
        <f>VLOOKUP(G1649,Ma_KH!$A:$R,14,0)</f>
        <v>60</v>
      </c>
      <c r="AD1649" s="7" t="str">
        <f>IFERROR(VLOOKUP(J1649,'Chuyển Mã'!$B$3:$C$9,2,0),"")</f>
        <v>Tỉnh</v>
      </c>
      <c r="AE1649" s="7" t="str">
        <f t="shared" si="207"/>
        <v>Gà muối 500g</v>
      </c>
      <c r="AF1649" s="7">
        <f t="shared" si="208"/>
        <v>20</v>
      </c>
    </row>
    <row r="1650" spans="1:32" x14ac:dyDescent="0.25">
      <c r="A1650" s="11">
        <v>45906</v>
      </c>
      <c r="B1650" s="25">
        <v>4176608775</v>
      </c>
      <c r="C1650" s="12" t="s">
        <v>7214</v>
      </c>
      <c r="D1650" s="16">
        <f t="shared" si="209"/>
        <v>45906</v>
      </c>
      <c r="G1650" s="13" t="s">
        <v>7286</v>
      </c>
      <c r="I1650" s="13" t="s">
        <v>7809</v>
      </c>
      <c r="J1650" s="13" t="s">
        <v>1796</v>
      </c>
      <c r="K1650" s="13" t="s">
        <v>27</v>
      </c>
      <c r="L1650" s="25" t="str">
        <f>VLOOKUP($K1650,TONG_SL!$A:$D,2,0)</f>
        <v>Chân giò heo muối 300g</v>
      </c>
      <c r="N1650" s="25" t="str">
        <f t="shared" si="210"/>
        <v>K-C6</v>
      </c>
      <c r="Q1650" s="25" t="str">
        <f>VLOOKUP(K1650,TONG_SL!$A:$D,3,0)</f>
        <v>Túi</v>
      </c>
      <c r="R1650" s="54">
        <v>25</v>
      </c>
      <c r="T1650" s="1">
        <f>VLOOKUP(VLOOKUP(G1650,Ma_KH!$A:$R,18,0)&amp;K1650,Gia_MB!$A:$F,6,0)</f>
        <v>73431</v>
      </c>
      <c r="U1650" s="14">
        <f t="shared" si="212"/>
        <v>1835775</v>
      </c>
      <c r="W1650" s="64">
        <f t="shared" si="211"/>
        <v>0</v>
      </c>
      <c r="X1650" s="3" t="str">
        <f t="shared" si="213"/>
        <v>8</v>
      </c>
      <c r="Z1650" s="14">
        <f t="shared" si="214"/>
        <v>146862</v>
      </c>
      <c r="AA1650" s="7">
        <f>VLOOKUP(G1650,Ma_KH!$A:$R,14,0)</f>
        <v>60</v>
      </c>
      <c r="AD1650" s="7" t="str">
        <f>IFERROR(VLOOKUP(J1650,'Chuyển Mã'!$B$3:$C$9,2,0),"")</f>
        <v>Tỉnh</v>
      </c>
      <c r="AE1650" s="7" t="str">
        <f t="shared" si="207"/>
        <v>Chân giò heo muối 300g</v>
      </c>
      <c r="AF1650" s="7">
        <f t="shared" si="208"/>
        <v>25</v>
      </c>
    </row>
    <row r="1651" spans="1:32" x14ac:dyDescent="0.25">
      <c r="A1651" s="11">
        <v>45906</v>
      </c>
      <c r="B1651" s="25">
        <v>4176397445</v>
      </c>
      <c r="C1651" s="12" t="s">
        <v>7214</v>
      </c>
      <c r="D1651" s="16">
        <f t="shared" si="209"/>
        <v>45906</v>
      </c>
      <c r="G1651" s="13" t="s">
        <v>7286</v>
      </c>
      <c r="I1651" s="13" t="s">
        <v>7810</v>
      </c>
      <c r="J1651" s="13" t="s">
        <v>1796</v>
      </c>
      <c r="K1651" s="13" t="s">
        <v>32</v>
      </c>
      <c r="L1651" s="25" t="str">
        <f>VLOOKUP($K1651,TONG_SL!$A:$D,2,0)</f>
        <v>Giò Tai Lưỡi Xào 250</v>
      </c>
      <c r="N1651" s="25" t="str">
        <f t="shared" si="210"/>
        <v>K-C6</v>
      </c>
      <c r="Q1651" s="25" t="str">
        <f>VLOOKUP(K1651,TONG_SL!$A:$D,3,0)</f>
        <v>Túi</v>
      </c>
      <c r="R1651" s="54">
        <v>10</v>
      </c>
      <c r="T1651" s="1">
        <f>VLOOKUP(VLOOKUP(G1651,Ma_KH!$A:$R,18,0)&amp;K1651,Gia_MB!$A:$F,6,0)</f>
        <v>50183</v>
      </c>
      <c r="U1651" s="14">
        <f t="shared" si="212"/>
        <v>501830</v>
      </c>
      <c r="W1651" s="64">
        <f t="shared" si="211"/>
        <v>0</v>
      </c>
      <c r="X1651" s="3" t="str">
        <f t="shared" si="213"/>
        <v>8</v>
      </c>
      <c r="Z1651" s="14">
        <f t="shared" si="214"/>
        <v>40146.400000000001</v>
      </c>
      <c r="AA1651" s="7">
        <f>VLOOKUP(G1651,Ma_KH!$A:$R,14,0)</f>
        <v>60</v>
      </c>
      <c r="AD1651" s="7" t="str">
        <f>IFERROR(VLOOKUP(J1651,'Chuyển Mã'!$B$3:$C$9,2,0),"")</f>
        <v>Tỉnh</v>
      </c>
      <c r="AE1651" s="7" t="str">
        <f t="shared" si="207"/>
        <v>Giò Tai Lưỡi Xào 250</v>
      </c>
      <c r="AF1651" s="7">
        <f t="shared" si="208"/>
        <v>10</v>
      </c>
    </row>
    <row r="1652" spans="1:32" x14ac:dyDescent="0.25">
      <c r="A1652" s="11">
        <v>45906</v>
      </c>
      <c r="B1652" s="25">
        <v>4176397445</v>
      </c>
      <c r="C1652" s="12" t="s">
        <v>7214</v>
      </c>
      <c r="D1652" s="16">
        <f t="shared" si="209"/>
        <v>45906</v>
      </c>
      <c r="G1652" s="13" t="s">
        <v>7286</v>
      </c>
      <c r="I1652" s="13" t="s">
        <v>7810</v>
      </c>
      <c r="J1652" s="13" t="s">
        <v>1796</v>
      </c>
      <c r="K1652" s="13" t="s">
        <v>30</v>
      </c>
      <c r="L1652" s="25" t="str">
        <f>VLOOKUP($K1652,TONG_SL!$A:$D,2,0)</f>
        <v>Gà muối 500g</v>
      </c>
      <c r="N1652" s="25" t="str">
        <f t="shared" si="210"/>
        <v>K-C6</v>
      </c>
      <c r="Q1652" s="25" t="str">
        <f>VLOOKUP(K1652,TONG_SL!$A:$D,3,0)</f>
        <v>Túi</v>
      </c>
      <c r="R1652" s="54">
        <v>10</v>
      </c>
      <c r="T1652" s="1">
        <f>VLOOKUP(VLOOKUP(G1652,Ma_KH!$A:$R,18,0)&amp;K1652,Gia_MB!$A:$F,6,0)</f>
        <v>111058</v>
      </c>
      <c r="U1652" s="14">
        <f t="shared" si="212"/>
        <v>1110580</v>
      </c>
      <c r="W1652" s="64">
        <f t="shared" si="211"/>
        <v>0</v>
      </c>
      <c r="X1652" s="3" t="str">
        <f t="shared" si="213"/>
        <v>8</v>
      </c>
      <c r="Z1652" s="14">
        <f t="shared" si="214"/>
        <v>88846.400000000009</v>
      </c>
      <c r="AA1652" s="7">
        <f>VLOOKUP(G1652,Ma_KH!$A:$R,14,0)</f>
        <v>60</v>
      </c>
      <c r="AD1652" s="7" t="str">
        <f>IFERROR(VLOOKUP(J1652,'Chuyển Mã'!$B$3:$C$9,2,0),"")</f>
        <v>Tỉnh</v>
      </c>
      <c r="AE1652" s="7" t="str">
        <f t="shared" si="207"/>
        <v>Gà muối 500g</v>
      </c>
      <c r="AF1652" s="7">
        <f t="shared" si="208"/>
        <v>10</v>
      </c>
    </row>
    <row r="1653" spans="1:32" x14ac:dyDescent="0.25">
      <c r="A1653" s="11">
        <v>45906</v>
      </c>
      <c r="B1653" s="25">
        <v>4176397445</v>
      </c>
      <c r="C1653" s="12" t="s">
        <v>7214</v>
      </c>
      <c r="D1653" s="16">
        <f t="shared" si="209"/>
        <v>45906</v>
      </c>
      <c r="G1653" s="13" t="s">
        <v>7286</v>
      </c>
      <c r="I1653" s="13" t="s">
        <v>7810</v>
      </c>
      <c r="J1653" s="13" t="s">
        <v>1796</v>
      </c>
      <c r="K1653" s="13" t="s">
        <v>41</v>
      </c>
      <c r="L1653" s="25" t="str">
        <f>VLOOKUP($K1653,TONG_SL!$A:$D,2,0)</f>
        <v>Chả nướng 300g</v>
      </c>
      <c r="N1653" s="25" t="str">
        <f t="shared" si="210"/>
        <v>K-C6</v>
      </c>
      <c r="Q1653" s="25" t="str">
        <f>VLOOKUP(K1653,TONG_SL!$A:$D,3,0)</f>
        <v>Túi</v>
      </c>
      <c r="R1653" s="54">
        <v>15</v>
      </c>
      <c r="T1653" s="1">
        <f>VLOOKUP(VLOOKUP(G1653,Ma_KH!$A:$R,18,0)&amp;K1653,Gia_MB!$A:$F,6,0)</f>
        <v>70950</v>
      </c>
      <c r="U1653" s="14">
        <f t="shared" si="212"/>
        <v>1064250</v>
      </c>
      <c r="W1653" s="64">
        <f t="shared" si="211"/>
        <v>0</v>
      </c>
      <c r="X1653" s="3" t="str">
        <f t="shared" si="213"/>
        <v>8</v>
      </c>
      <c r="Z1653" s="14">
        <f t="shared" si="214"/>
        <v>85140</v>
      </c>
      <c r="AA1653" s="7">
        <f>VLOOKUP(G1653,Ma_KH!$A:$R,14,0)</f>
        <v>60</v>
      </c>
      <c r="AD1653" s="7" t="str">
        <f>IFERROR(VLOOKUP(J1653,'Chuyển Mã'!$B$3:$C$9,2,0),"")</f>
        <v>Tỉnh</v>
      </c>
      <c r="AE1653" s="7" t="str">
        <f t="shared" si="207"/>
        <v>Chả nướng 300g</v>
      </c>
      <c r="AF1653" s="7">
        <f t="shared" si="208"/>
        <v>15</v>
      </c>
    </row>
    <row r="1654" spans="1:32" x14ac:dyDescent="0.25">
      <c r="A1654" s="11">
        <v>45906</v>
      </c>
      <c r="B1654" s="25">
        <v>4176529916</v>
      </c>
      <c r="C1654" s="12" t="s">
        <v>7214</v>
      </c>
      <c r="D1654" s="16">
        <f t="shared" si="209"/>
        <v>45906</v>
      </c>
      <c r="G1654" s="13" t="s">
        <v>7185</v>
      </c>
      <c r="I1654" s="13" t="s">
        <v>7811</v>
      </c>
      <c r="J1654" s="13" t="s">
        <v>1796</v>
      </c>
      <c r="K1654" s="13" t="s">
        <v>27</v>
      </c>
      <c r="L1654" s="25" t="str">
        <f>VLOOKUP($K1654,TONG_SL!$A:$D,2,0)</f>
        <v>Chân giò heo muối 300g</v>
      </c>
      <c r="N1654" s="25" t="str">
        <f t="shared" si="210"/>
        <v>K-C6</v>
      </c>
      <c r="Q1654" s="25" t="str">
        <f>VLOOKUP(K1654,TONG_SL!$A:$D,3,0)</f>
        <v>Túi</v>
      </c>
      <c r="R1654" s="54">
        <v>10</v>
      </c>
      <c r="T1654" s="1">
        <f>VLOOKUP(VLOOKUP(G1654,Ma_KH!$A:$R,18,0)&amp;K1654,Gia_MB!$A:$F,6,0)</f>
        <v>73431</v>
      </c>
      <c r="U1654" s="14">
        <f t="shared" si="212"/>
        <v>734310</v>
      </c>
      <c r="W1654" s="64">
        <f t="shared" si="211"/>
        <v>0</v>
      </c>
      <c r="X1654" s="3" t="str">
        <f t="shared" si="213"/>
        <v>8</v>
      </c>
      <c r="Z1654" s="14">
        <f t="shared" si="214"/>
        <v>58744.800000000003</v>
      </c>
      <c r="AA1654" s="7">
        <f>VLOOKUP(G1654,Ma_KH!$A:$R,14,0)</f>
        <v>60</v>
      </c>
      <c r="AD1654" s="7" t="str">
        <f>IFERROR(VLOOKUP(J1654,'Chuyển Mã'!$B$3:$C$9,2,0),"")</f>
        <v>Tỉnh</v>
      </c>
      <c r="AE1654" s="7" t="str">
        <f t="shared" si="207"/>
        <v>Chân giò heo muối 300g</v>
      </c>
      <c r="AF1654" s="7">
        <f t="shared" si="208"/>
        <v>10</v>
      </c>
    </row>
    <row r="1655" spans="1:32" x14ac:dyDescent="0.25">
      <c r="A1655" s="11">
        <v>45906</v>
      </c>
      <c r="B1655" s="25">
        <v>4176529916</v>
      </c>
      <c r="C1655" s="12" t="s">
        <v>7214</v>
      </c>
      <c r="D1655" s="16">
        <f t="shared" si="209"/>
        <v>45906</v>
      </c>
      <c r="G1655" s="13" t="s">
        <v>7185</v>
      </c>
      <c r="I1655" s="13" t="s">
        <v>7811</v>
      </c>
      <c r="J1655" s="13" t="s">
        <v>1796</v>
      </c>
      <c r="K1655" s="13" t="s">
        <v>30</v>
      </c>
      <c r="L1655" s="25" t="str">
        <f>VLOOKUP($K1655,TONG_SL!$A:$D,2,0)</f>
        <v>Gà muối 500g</v>
      </c>
      <c r="N1655" s="25" t="str">
        <f t="shared" si="210"/>
        <v>K-C6</v>
      </c>
      <c r="Q1655" s="25" t="str">
        <f>VLOOKUP(K1655,TONG_SL!$A:$D,3,0)</f>
        <v>Túi</v>
      </c>
      <c r="R1655" s="54">
        <v>6</v>
      </c>
      <c r="T1655" s="1">
        <f>VLOOKUP(VLOOKUP(G1655,Ma_KH!$A:$R,18,0)&amp;K1655,Gia_MB!$A:$F,6,0)</f>
        <v>111058</v>
      </c>
      <c r="U1655" s="14">
        <f t="shared" si="212"/>
        <v>666348</v>
      </c>
      <c r="W1655" s="64">
        <f t="shared" si="211"/>
        <v>0</v>
      </c>
      <c r="X1655" s="3" t="str">
        <f t="shared" si="213"/>
        <v>8</v>
      </c>
      <c r="Z1655" s="14">
        <f t="shared" si="214"/>
        <v>53307.840000000004</v>
      </c>
      <c r="AA1655" s="7">
        <f>VLOOKUP(G1655,Ma_KH!$A:$R,14,0)</f>
        <v>60</v>
      </c>
      <c r="AD1655" s="7" t="str">
        <f>IFERROR(VLOOKUP(J1655,'Chuyển Mã'!$B$3:$C$9,2,0),"")</f>
        <v>Tỉnh</v>
      </c>
      <c r="AE1655" s="7" t="str">
        <f t="shared" si="207"/>
        <v>Gà muối 500g</v>
      </c>
      <c r="AF1655" s="7">
        <f t="shared" si="208"/>
        <v>6</v>
      </c>
    </row>
    <row r="1656" spans="1:32" x14ac:dyDescent="0.25">
      <c r="A1656" s="11">
        <v>45906</v>
      </c>
      <c r="B1656" s="25">
        <v>4176529916</v>
      </c>
      <c r="C1656" s="12" t="s">
        <v>7214</v>
      </c>
      <c r="D1656" s="16">
        <f t="shared" si="209"/>
        <v>45906</v>
      </c>
      <c r="G1656" s="13" t="s">
        <v>7185</v>
      </c>
      <c r="I1656" s="13" t="s">
        <v>7811</v>
      </c>
      <c r="J1656" s="13" t="s">
        <v>1796</v>
      </c>
      <c r="K1656" s="13" t="s">
        <v>39</v>
      </c>
      <c r="L1656" s="25" t="str">
        <f>VLOOKUP($K1656,TONG_SL!$A:$D,2,0)</f>
        <v>Chả cốm 300g</v>
      </c>
      <c r="N1656" s="25" t="str">
        <f t="shared" si="210"/>
        <v>K-C6</v>
      </c>
      <c r="Q1656" s="25" t="str">
        <f>VLOOKUP(K1656,TONG_SL!$A:$D,3,0)</f>
        <v>Túi</v>
      </c>
      <c r="R1656" s="54">
        <v>10</v>
      </c>
      <c r="T1656" s="1">
        <f>VLOOKUP(VLOOKUP(G1656,Ma_KH!$A:$R,18,0)&amp;K1656,Gia_MB!$A:$F,6,0)</f>
        <v>74250</v>
      </c>
      <c r="U1656" s="14">
        <f t="shared" si="212"/>
        <v>742500</v>
      </c>
      <c r="W1656" s="64">
        <f t="shared" si="211"/>
        <v>0</v>
      </c>
      <c r="X1656" s="3" t="str">
        <f t="shared" si="213"/>
        <v>8</v>
      </c>
      <c r="Z1656" s="14">
        <f t="shared" si="214"/>
        <v>59400</v>
      </c>
      <c r="AA1656" s="7">
        <f>VLOOKUP(G1656,Ma_KH!$A:$R,14,0)</f>
        <v>60</v>
      </c>
      <c r="AD1656" s="7" t="str">
        <f>IFERROR(VLOOKUP(J1656,'Chuyển Mã'!$B$3:$C$9,2,0),"")</f>
        <v>Tỉnh</v>
      </c>
      <c r="AE1656" s="7" t="str">
        <f t="shared" si="207"/>
        <v>Chả cốm 300g</v>
      </c>
      <c r="AF1656" s="7">
        <f t="shared" si="208"/>
        <v>10</v>
      </c>
    </row>
    <row r="1657" spans="1:32" x14ac:dyDescent="0.25">
      <c r="A1657" s="11">
        <v>45906</v>
      </c>
      <c r="B1657" s="25">
        <v>4176529916</v>
      </c>
      <c r="C1657" s="12" t="s">
        <v>7214</v>
      </c>
      <c r="D1657" s="16">
        <f t="shared" si="209"/>
        <v>45906</v>
      </c>
      <c r="G1657" s="13" t="s">
        <v>7185</v>
      </c>
      <c r="I1657" s="13" t="s">
        <v>7811</v>
      </c>
      <c r="J1657" s="13" t="s">
        <v>1796</v>
      </c>
      <c r="K1657" s="13" t="s">
        <v>32</v>
      </c>
      <c r="L1657" s="25" t="str">
        <f>VLOOKUP($K1657,TONG_SL!$A:$D,2,0)</f>
        <v>Giò Tai Lưỡi Xào 250</v>
      </c>
      <c r="N1657" s="25" t="str">
        <f t="shared" si="210"/>
        <v>K-C6</v>
      </c>
      <c r="Q1657" s="25" t="str">
        <f>VLOOKUP(K1657,TONG_SL!$A:$D,3,0)</f>
        <v>Túi</v>
      </c>
      <c r="R1657" s="54">
        <v>10</v>
      </c>
      <c r="T1657" s="1">
        <f>VLOOKUP(VLOOKUP(G1657,Ma_KH!$A:$R,18,0)&amp;K1657,Gia_MB!$A:$F,6,0)</f>
        <v>50183</v>
      </c>
      <c r="U1657" s="14">
        <f t="shared" si="212"/>
        <v>501830</v>
      </c>
      <c r="W1657" s="64">
        <f t="shared" si="211"/>
        <v>0</v>
      </c>
      <c r="X1657" s="3" t="str">
        <f t="shared" si="213"/>
        <v>8</v>
      </c>
      <c r="Z1657" s="14">
        <f t="shared" si="214"/>
        <v>40146.400000000001</v>
      </c>
      <c r="AA1657" s="7">
        <f>VLOOKUP(G1657,Ma_KH!$A:$R,14,0)</f>
        <v>60</v>
      </c>
      <c r="AD1657" s="7" t="str">
        <f>IFERROR(VLOOKUP(J1657,'Chuyển Mã'!$B$3:$C$9,2,0),"")</f>
        <v>Tỉnh</v>
      </c>
      <c r="AE1657" s="7" t="str">
        <f t="shared" si="207"/>
        <v>Giò Tai Lưỡi Xào 250</v>
      </c>
      <c r="AF1657" s="7">
        <f t="shared" si="208"/>
        <v>10</v>
      </c>
    </row>
    <row r="1658" spans="1:32" x14ac:dyDescent="0.25">
      <c r="A1658" s="11">
        <v>45906</v>
      </c>
      <c r="B1658" s="25">
        <v>4176514997</v>
      </c>
      <c r="C1658" s="12" t="s">
        <v>7214</v>
      </c>
      <c r="D1658" s="16">
        <f t="shared" si="209"/>
        <v>45906</v>
      </c>
      <c r="G1658" s="13" t="s">
        <v>7303</v>
      </c>
      <c r="I1658" s="13" t="s">
        <v>7812</v>
      </c>
      <c r="J1658" s="13" t="s">
        <v>1796</v>
      </c>
      <c r="K1658" s="13" t="s">
        <v>27</v>
      </c>
      <c r="L1658" s="25" t="str">
        <f>VLOOKUP($K1658,TONG_SL!$A:$D,2,0)</f>
        <v>Chân giò heo muối 300g</v>
      </c>
      <c r="N1658" s="25" t="str">
        <f t="shared" si="210"/>
        <v>K-C6</v>
      </c>
      <c r="Q1658" s="25" t="str">
        <f>VLOOKUP(K1658,TONG_SL!$A:$D,3,0)</f>
        <v>Túi</v>
      </c>
      <c r="R1658" s="54">
        <v>6</v>
      </c>
      <c r="T1658" s="1">
        <f>VLOOKUP(VLOOKUP(G1658,Ma_KH!$A:$R,18,0)&amp;K1658,Gia_MB!$A:$F,6,0)</f>
        <v>73431</v>
      </c>
      <c r="U1658" s="14">
        <f t="shared" si="212"/>
        <v>440586</v>
      </c>
      <c r="W1658" s="64">
        <f t="shared" si="211"/>
        <v>0</v>
      </c>
      <c r="X1658" s="3" t="str">
        <f t="shared" si="213"/>
        <v>8</v>
      </c>
      <c r="Z1658" s="14">
        <f t="shared" si="214"/>
        <v>35246.879999999997</v>
      </c>
      <c r="AA1658" s="7">
        <f>VLOOKUP(G1658,Ma_KH!$A:$R,14,0)</f>
        <v>60</v>
      </c>
      <c r="AD1658" s="7" t="str">
        <f>IFERROR(VLOOKUP(J1658,'Chuyển Mã'!$B$3:$C$9,2,0),"")</f>
        <v>Tỉnh</v>
      </c>
      <c r="AE1658" s="7" t="str">
        <f t="shared" si="207"/>
        <v>Chân giò heo muối 300g</v>
      </c>
      <c r="AF1658" s="7">
        <f t="shared" si="208"/>
        <v>6</v>
      </c>
    </row>
    <row r="1659" spans="1:32" x14ac:dyDescent="0.25">
      <c r="A1659" s="11">
        <v>45906</v>
      </c>
      <c r="B1659" s="25">
        <v>4176514997</v>
      </c>
      <c r="C1659" s="12" t="s">
        <v>7214</v>
      </c>
      <c r="D1659" s="16">
        <f t="shared" si="209"/>
        <v>45906</v>
      </c>
      <c r="G1659" s="13" t="s">
        <v>7303</v>
      </c>
      <c r="I1659" s="13" t="s">
        <v>7812</v>
      </c>
      <c r="J1659" s="13" t="s">
        <v>1796</v>
      </c>
      <c r="K1659" s="13" t="s">
        <v>30</v>
      </c>
      <c r="L1659" s="25" t="str">
        <f>VLOOKUP($K1659,TONG_SL!$A:$D,2,0)</f>
        <v>Gà muối 500g</v>
      </c>
      <c r="N1659" s="25" t="str">
        <f t="shared" si="210"/>
        <v>K-C6</v>
      </c>
      <c r="Q1659" s="25" t="str">
        <f>VLOOKUP(K1659,TONG_SL!$A:$D,3,0)</f>
        <v>Túi</v>
      </c>
      <c r="R1659" s="54">
        <v>6</v>
      </c>
      <c r="T1659" s="1">
        <f>VLOOKUP(VLOOKUP(G1659,Ma_KH!$A:$R,18,0)&amp;K1659,Gia_MB!$A:$F,6,0)</f>
        <v>111058</v>
      </c>
      <c r="U1659" s="14">
        <f t="shared" si="212"/>
        <v>666348</v>
      </c>
      <c r="W1659" s="64">
        <f t="shared" si="211"/>
        <v>0</v>
      </c>
      <c r="X1659" s="3" t="str">
        <f t="shared" si="213"/>
        <v>8</v>
      </c>
      <c r="Z1659" s="14">
        <f t="shared" si="214"/>
        <v>53307.840000000004</v>
      </c>
      <c r="AA1659" s="7">
        <f>VLOOKUP(G1659,Ma_KH!$A:$R,14,0)</f>
        <v>60</v>
      </c>
      <c r="AD1659" s="7" t="str">
        <f>IFERROR(VLOOKUP(J1659,'Chuyển Mã'!$B$3:$C$9,2,0),"")</f>
        <v>Tỉnh</v>
      </c>
      <c r="AE1659" s="7" t="str">
        <f t="shared" si="207"/>
        <v>Gà muối 500g</v>
      </c>
      <c r="AF1659" s="7">
        <f t="shared" si="208"/>
        <v>6</v>
      </c>
    </row>
    <row r="1660" spans="1:32" x14ac:dyDescent="0.25">
      <c r="A1660" s="11">
        <v>45906</v>
      </c>
      <c r="B1660" s="25">
        <v>4176514997</v>
      </c>
      <c r="C1660" s="12" t="s">
        <v>7214</v>
      </c>
      <c r="D1660" s="16">
        <f t="shared" si="209"/>
        <v>45906</v>
      </c>
      <c r="G1660" s="13" t="s">
        <v>7303</v>
      </c>
      <c r="I1660" s="13" t="s">
        <v>7812</v>
      </c>
      <c r="J1660" s="13" t="s">
        <v>1796</v>
      </c>
      <c r="K1660" s="13" t="s">
        <v>51</v>
      </c>
      <c r="L1660" s="25" t="str">
        <f>VLOOKUP($K1660,TONG_SL!$A:$D,2,0)</f>
        <v>Mọc Nấm Hương 250g</v>
      </c>
      <c r="N1660" s="25" t="str">
        <f t="shared" si="210"/>
        <v>K-C6</v>
      </c>
      <c r="Q1660" s="25" t="str">
        <f>VLOOKUP(K1660,TONG_SL!$A:$D,3,0)</f>
        <v>Túi</v>
      </c>
      <c r="R1660" s="54">
        <v>15</v>
      </c>
      <c r="T1660" s="1">
        <f>VLOOKUP(VLOOKUP(G1660,Ma_KH!$A:$R,18,0)&amp;K1660,Gia_MB!$A:$F,6,0)</f>
        <v>46000</v>
      </c>
      <c r="U1660" s="14">
        <f t="shared" si="212"/>
        <v>690000</v>
      </c>
      <c r="W1660" s="64">
        <f t="shared" si="211"/>
        <v>0</v>
      </c>
      <c r="X1660" s="3" t="str">
        <f t="shared" si="213"/>
        <v>8</v>
      </c>
      <c r="Z1660" s="14">
        <f t="shared" si="214"/>
        <v>55200</v>
      </c>
      <c r="AA1660" s="7">
        <f>VLOOKUP(G1660,Ma_KH!$A:$R,14,0)</f>
        <v>60</v>
      </c>
      <c r="AD1660" s="7" t="str">
        <f>IFERROR(VLOOKUP(J1660,'Chuyển Mã'!$B$3:$C$9,2,0),"")</f>
        <v>Tỉnh</v>
      </c>
      <c r="AE1660" s="7" t="str">
        <f t="shared" si="207"/>
        <v>Mọc Nấm Hương 250g</v>
      </c>
      <c r="AF1660" s="7">
        <f t="shared" si="208"/>
        <v>15</v>
      </c>
    </row>
    <row r="1661" spans="1:32" x14ac:dyDescent="0.25">
      <c r="A1661" s="11">
        <v>45906</v>
      </c>
      <c r="B1661" s="25">
        <v>4176514997</v>
      </c>
      <c r="C1661" s="12" t="s">
        <v>7214</v>
      </c>
      <c r="D1661" s="16">
        <f t="shared" si="209"/>
        <v>45906</v>
      </c>
      <c r="G1661" s="13" t="s">
        <v>7303</v>
      </c>
      <c r="I1661" s="13" t="s">
        <v>7812</v>
      </c>
      <c r="J1661" s="13" t="s">
        <v>1796</v>
      </c>
      <c r="K1661" s="13" t="s">
        <v>41</v>
      </c>
      <c r="L1661" s="25" t="str">
        <f>VLOOKUP($K1661,TONG_SL!$A:$D,2,0)</f>
        <v>Chả nướng 300g</v>
      </c>
      <c r="N1661" s="25" t="str">
        <f t="shared" si="210"/>
        <v>K-C6</v>
      </c>
      <c r="Q1661" s="25" t="str">
        <f>VLOOKUP(K1661,TONG_SL!$A:$D,3,0)</f>
        <v>Túi</v>
      </c>
      <c r="R1661" s="54">
        <v>3</v>
      </c>
      <c r="T1661" s="1">
        <f>VLOOKUP(VLOOKUP(G1661,Ma_KH!$A:$R,18,0)&amp;K1661,Gia_MB!$A:$F,6,0)</f>
        <v>70950</v>
      </c>
      <c r="U1661" s="14">
        <f t="shared" si="212"/>
        <v>212850</v>
      </c>
      <c r="W1661" s="64">
        <f t="shared" si="211"/>
        <v>0</v>
      </c>
      <c r="X1661" s="3" t="str">
        <f t="shared" si="213"/>
        <v>8</v>
      </c>
      <c r="Z1661" s="14">
        <f t="shared" si="214"/>
        <v>17028</v>
      </c>
      <c r="AA1661" s="7">
        <f>VLOOKUP(G1661,Ma_KH!$A:$R,14,0)</f>
        <v>60</v>
      </c>
      <c r="AD1661" s="7" t="str">
        <f>IFERROR(VLOOKUP(J1661,'Chuyển Mã'!$B$3:$C$9,2,0),"")</f>
        <v>Tỉnh</v>
      </c>
      <c r="AE1661" s="7" t="str">
        <f t="shared" si="207"/>
        <v>Chả nướng 300g</v>
      </c>
      <c r="AF1661" s="7">
        <f t="shared" si="208"/>
        <v>3</v>
      </c>
    </row>
    <row r="1662" spans="1:32" x14ac:dyDescent="0.25">
      <c r="A1662" s="11">
        <v>45906</v>
      </c>
      <c r="B1662" s="25">
        <v>4176514997</v>
      </c>
      <c r="C1662" s="12" t="s">
        <v>7214</v>
      </c>
      <c r="D1662" s="16">
        <f t="shared" si="209"/>
        <v>45906</v>
      </c>
      <c r="G1662" s="13" t="s">
        <v>7303</v>
      </c>
      <c r="I1662" s="13" t="s">
        <v>7812</v>
      </c>
      <c r="J1662" s="13" t="s">
        <v>1796</v>
      </c>
      <c r="K1662" s="13" t="s">
        <v>32</v>
      </c>
      <c r="L1662" s="25" t="str">
        <f>VLOOKUP($K1662,TONG_SL!$A:$D,2,0)</f>
        <v>Giò Tai Lưỡi Xào 250</v>
      </c>
      <c r="N1662" s="25" t="str">
        <f t="shared" si="210"/>
        <v>K-C6</v>
      </c>
      <c r="Q1662" s="25" t="str">
        <f>VLOOKUP(K1662,TONG_SL!$A:$D,3,0)</f>
        <v>Túi</v>
      </c>
      <c r="R1662" s="54">
        <v>6</v>
      </c>
      <c r="T1662" s="1">
        <f>VLOOKUP(VLOOKUP(G1662,Ma_KH!$A:$R,18,0)&amp;K1662,Gia_MB!$A:$F,6,0)</f>
        <v>50183</v>
      </c>
      <c r="U1662" s="14">
        <f t="shared" si="212"/>
        <v>301098</v>
      </c>
      <c r="W1662" s="64">
        <f t="shared" si="211"/>
        <v>0</v>
      </c>
      <c r="X1662" s="3" t="str">
        <f t="shared" si="213"/>
        <v>8</v>
      </c>
      <c r="Z1662" s="14">
        <f t="shared" si="214"/>
        <v>24087.84</v>
      </c>
      <c r="AA1662" s="7">
        <f>VLOOKUP(G1662,Ma_KH!$A:$R,14,0)</f>
        <v>60</v>
      </c>
      <c r="AD1662" s="7" t="str">
        <f>IFERROR(VLOOKUP(J1662,'Chuyển Mã'!$B$3:$C$9,2,0),"")</f>
        <v>Tỉnh</v>
      </c>
      <c r="AE1662" s="7" t="str">
        <f t="shared" si="207"/>
        <v>Giò Tai Lưỡi Xào 250</v>
      </c>
      <c r="AF1662" s="7">
        <f t="shared" si="208"/>
        <v>6</v>
      </c>
    </row>
    <row r="1663" spans="1:32" x14ac:dyDescent="0.25">
      <c r="A1663" s="11">
        <v>45906</v>
      </c>
      <c r="B1663" s="25" t="s">
        <v>7247</v>
      </c>
      <c r="C1663" s="12" t="s">
        <v>7214</v>
      </c>
      <c r="D1663" s="16">
        <f t="shared" si="209"/>
        <v>45906</v>
      </c>
      <c r="G1663" s="13" t="s">
        <v>7329</v>
      </c>
      <c r="I1663" s="13" t="s">
        <v>7813</v>
      </c>
      <c r="J1663" s="13" t="s">
        <v>1796</v>
      </c>
      <c r="K1663" s="13" t="s">
        <v>30</v>
      </c>
      <c r="L1663" s="25" t="str">
        <f>VLOOKUP($K1663,TONG_SL!$A:$D,2,0)</f>
        <v>Gà muối 500g</v>
      </c>
      <c r="N1663" s="25" t="str">
        <f t="shared" si="210"/>
        <v>K-C6</v>
      </c>
      <c r="Q1663" s="25" t="str">
        <f>VLOOKUP(K1663,TONG_SL!$A:$D,3,0)</f>
        <v>Túi</v>
      </c>
      <c r="R1663" s="54">
        <v>5</v>
      </c>
      <c r="T1663" s="1">
        <f>VLOOKUP(VLOOKUP(G1663,Ma_KH!$A:$R,18,0)&amp;K1663,Gia_MB!$A:$F,6,0)</f>
        <v>111058</v>
      </c>
      <c r="U1663" s="14">
        <f t="shared" si="212"/>
        <v>555290</v>
      </c>
      <c r="W1663" s="64">
        <f t="shared" si="211"/>
        <v>0</v>
      </c>
      <c r="X1663" s="3" t="str">
        <f t="shared" si="213"/>
        <v>8</v>
      </c>
      <c r="Z1663" s="14">
        <f t="shared" si="214"/>
        <v>44423.200000000004</v>
      </c>
      <c r="AA1663" s="7">
        <f>VLOOKUP(G1663,Ma_KH!$A:$R,14,0)</f>
        <v>60</v>
      </c>
      <c r="AD1663" s="7" t="str">
        <f>IFERROR(VLOOKUP(J1663,'Chuyển Mã'!$B$3:$C$9,2,0),"")</f>
        <v>Tỉnh</v>
      </c>
      <c r="AE1663" s="7" t="str">
        <f t="shared" si="207"/>
        <v>Gà muối 500g</v>
      </c>
      <c r="AF1663" s="7">
        <f t="shared" si="208"/>
        <v>5</v>
      </c>
    </row>
    <row r="1664" spans="1:32" x14ac:dyDescent="0.25">
      <c r="A1664" s="11">
        <v>45906</v>
      </c>
      <c r="B1664" s="25" t="s">
        <v>7247</v>
      </c>
      <c r="C1664" s="12" t="s">
        <v>7214</v>
      </c>
      <c r="D1664" s="16">
        <f t="shared" si="209"/>
        <v>45906</v>
      </c>
      <c r="G1664" s="13" t="s">
        <v>7329</v>
      </c>
      <c r="I1664" s="13" t="s">
        <v>7813</v>
      </c>
      <c r="J1664" s="13" t="s">
        <v>1796</v>
      </c>
      <c r="K1664" s="13" t="s">
        <v>27</v>
      </c>
      <c r="L1664" s="25" t="str">
        <f>VLOOKUP($K1664,TONG_SL!$A:$D,2,0)</f>
        <v>Chân giò heo muối 300g</v>
      </c>
      <c r="N1664" s="25" t="str">
        <f t="shared" si="210"/>
        <v>K-C6</v>
      </c>
      <c r="Q1664" s="25" t="str">
        <f>VLOOKUP(K1664,TONG_SL!$A:$D,3,0)</f>
        <v>Túi</v>
      </c>
      <c r="R1664" s="54">
        <v>20</v>
      </c>
      <c r="T1664" s="1">
        <f>VLOOKUP(VLOOKUP(G1664,Ma_KH!$A:$R,18,0)&amp;K1664,Gia_MB!$A:$F,6,0)</f>
        <v>73431</v>
      </c>
      <c r="U1664" s="14">
        <f t="shared" si="212"/>
        <v>1468620</v>
      </c>
      <c r="W1664" s="64">
        <f t="shared" si="211"/>
        <v>0</v>
      </c>
      <c r="X1664" s="3" t="str">
        <f t="shared" si="213"/>
        <v>8</v>
      </c>
      <c r="Z1664" s="14">
        <f t="shared" si="214"/>
        <v>117489.60000000001</v>
      </c>
      <c r="AA1664" s="7">
        <f>VLOOKUP(G1664,Ma_KH!$A:$R,14,0)</f>
        <v>60</v>
      </c>
      <c r="AD1664" s="7" t="str">
        <f>IFERROR(VLOOKUP(J1664,'Chuyển Mã'!$B$3:$C$9,2,0),"")</f>
        <v>Tỉnh</v>
      </c>
      <c r="AE1664" s="7" t="str">
        <f t="shared" si="207"/>
        <v>Chân giò heo muối 300g</v>
      </c>
      <c r="AF1664" s="7">
        <f t="shared" si="208"/>
        <v>20</v>
      </c>
    </row>
    <row r="1665" spans="1:32" x14ac:dyDescent="0.25">
      <c r="A1665" s="11">
        <v>45906</v>
      </c>
      <c r="B1665" s="25" t="s">
        <v>7247</v>
      </c>
      <c r="C1665" s="12" t="s">
        <v>7214</v>
      </c>
      <c r="D1665" s="16">
        <f t="shared" si="209"/>
        <v>45906</v>
      </c>
      <c r="G1665" s="13" t="s">
        <v>7329</v>
      </c>
      <c r="I1665" s="13" t="s">
        <v>7813</v>
      </c>
      <c r="J1665" s="13" t="s">
        <v>1796</v>
      </c>
      <c r="K1665" s="13" t="s">
        <v>35</v>
      </c>
      <c r="L1665" s="25" t="str">
        <f>VLOOKUP($K1665,TONG_SL!$A:$D,2,0)</f>
        <v>Tai heo muối 200g</v>
      </c>
      <c r="N1665" s="25" t="str">
        <f t="shared" si="210"/>
        <v>K-C6</v>
      </c>
      <c r="Q1665" s="25" t="str">
        <f>VLOOKUP(K1665,TONG_SL!$A:$D,3,0)</f>
        <v>Túi</v>
      </c>
      <c r="R1665" s="54">
        <v>5</v>
      </c>
      <c r="T1665" s="1">
        <f>VLOOKUP(VLOOKUP(G1665,Ma_KH!$A:$R,18,0)&amp;K1665,Gia_MB!$A:$F,6,0)</f>
        <v>55595</v>
      </c>
      <c r="U1665" s="14">
        <f t="shared" si="212"/>
        <v>277975</v>
      </c>
      <c r="W1665" s="64">
        <f t="shared" si="211"/>
        <v>0</v>
      </c>
      <c r="X1665" s="3" t="str">
        <f t="shared" si="213"/>
        <v>8</v>
      </c>
      <c r="Z1665" s="14">
        <f t="shared" si="214"/>
        <v>22238</v>
      </c>
      <c r="AA1665" s="7">
        <f>VLOOKUP(G1665,Ma_KH!$A:$R,14,0)</f>
        <v>60</v>
      </c>
      <c r="AD1665" s="7" t="str">
        <f>IFERROR(VLOOKUP(J1665,'Chuyển Mã'!$B$3:$C$9,2,0),"")</f>
        <v>Tỉnh</v>
      </c>
      <c r="AE1665" s="7" t="str">
        <f t="shared" si="207"/>
        <v>Tai heo muối 200g</v>
      </c>
      <c r="AF1665" s="7">
        <f t="shared" si="208"/>
        <v>5</v>
      </c>
    </row>
    <row r="1666" spans="1:32" x14ac:dyDescent="0.25">
      <c r="A1666" s="11">
        <v>45906</v>
      </c>
      <c r="B1666" s="25" t="s">
        <v>7247</v>
      </c>
      <c r="C1666" s="12" t="s">
        <v>7214</v>
      </c>
      <c r="D1666" s="16">
        <f t="shared" si="209"/>
        <v>45906</v>
      </c>
      <c r="G1666" s="13" t="s">
        <v>7329</v>
      </c>
      <c r="I1666" s="13" t="s">
        <v>7813</v>
      </c>
      <c r="J1666" s="13" t="s">
        <v>1796</v>
      </c>
      <c r="K1666" s="13" t="s">
        <v>32</v>
      </c>
      <c r="L1666" s="25" t="str">
        <f>VLOOKUP($K1666,TONG_SL!$A:$D,2,0)</f>
        <v>Giò Tai Lưỡi Xào 250</v>
      </c>
      <c r="N1666" s="25" t="str">
        <f t="shared" si="210"/>
        <v>K-C6</v>
      </c>
      <c r="Q1666" s="25" t="str">
        <f>VLOOKUP(K1666,TONG_SL!$A:$D,3,0)</f>
        <v>Túi</v>
      </c>
      <c r="R1666" s="54">
        <v>5</v>
      </c>
      <c r="T1666" s="1">
        <f>VLOOKUP(VLOOKUP(G1666,Ma_KH!$A:$R,18,0)&amp;K1666,Gia_MB!$A:$F,6,0)</f>
        <v>50183</v>
      </c>
      <c r="U1666" s="14">
        <f t="shared" si="212"/>
        <v>250915</v>
      </c>
      <c r="W1666" s="64">
        <f t="shared" si="211"/>
        <v>0</v>
      </c>
      <c r="X1666" s="3" t="str">
        <f t="shared" si="213"/>
        <v>8</v>
      </c>
      <c r="Z1666" s="14">
        <f t="shared" si="214"/>
        <v>20073.2</v>
      </c>
      <c r="AA1666" s="7">
        <f>VLOOKUP(G1666,Ma_KH!$A:$R,14,0)</f>
        <v>60</v>
      </c>
      <c r="AD1666" s="7" t="str">
        <f>IFERROR(VLOOKUP(J1666,'Chuyển Mã'!$B$3:$C$9,2,0),"")</f>
        <v>Tỉnh</v>
      </c>
      <c r="AE1666" s="7" t="str">
        <f t="shared" si="207"/>
        <v>Giò Tai Lưỡi Xào 250</v>
      </c>
      <c r="AF1666" s="7">
        <f t="shared" si="208"/>
        <v>5</v>
      </c>
    </row>
    <row r="1667" spans="1:32" x14ac:dyDescent="0.25">
      <c r="A1667" s="11">
        <v>45906</v>
      </c>
      <c r="B1667" s="25">
        <v>4176512024</v>
      </c>
      <c r="C1667" s="12" t="s">
        <v>7214</v>
      </c>
      <c r="D1667" s="16">
        <f t="shared" si="209"/>
        <v>45906</v>
      </c>
      <c r="G1667" s="13" t="s">
        <v>7331</v>
      </c>
      <c r="I1667" s="13" t="s">
        <v>7814</v>
      </c>
      <c r="J1667" s="13" t="s">
        <v>1796</v>
      </c>
      <c r="K1667" s="13" t="s">
        <v>39</v>
      </c>
      <c r="L1667" s="25" t="str">
        <f>VLOOKUP($K1667,TONG_SL!$A:$D,2,0)</f>
        <v>Chả cốm 300g</v>
      </c>
      <c r="N1667" s="25" t="str">
        <f t="shared" si="210"/>
        <v>K-C6</v>
      </c>
      <c r="Q1667" s="25" t="str">
        <f>VLOOKUP(K1667,TONG_SL!$A:$D,3,0)</f>
        <v>Túi</v>
      </c>
      <c r="R1667" s="54">
        <v>3</v>
      </c>
      <c r="T1667" s="1">
        <f>VLOOKUP(VLOOKUP(G1667,Ma_KH!$A:$R,18,0)&amp;K1667,Gia_MB!$A:$F,6,0)</f>
        <v>74250</v>
      </c>
      <c r="U1667" s="14">
        <f t="shared" si="212"/>
        <v>222750</v>
      </c>
      <c r="W1667" s="64">
        <f t="shared" si="211"/>
        <v>0</v>
      </c>
      <c r="X1667" s="3" t="str">
        <f t="shared" si="213"/>
        <v>8</v>
      </c>
      <c r="Z1667" s="14">
        <f t="shared" si="214"/>
        <v>17820</v>
      </c>
      <c r="AA1667" s="7">
        <f>VLOOKUP(G1667,Ma_KH!$A:$R,14,0)</f>
        <v>60</v>
      </c>
      <c r="AD1667" s="7" t="str">
        <f>IFERROR(VLOOKUP(J1667,'Chuyển Mã'!$B$3:$C$9,2,0),"")</f>
        <v>Tỉnh</v>
      </c>
      <c r="AE1667" s="7" t="str">
        <f t="shared" ref="AE1667:AE1730" si="215">IFERROR(L1667,"")</f>
        <v>Chả cốm 300g</v>
      </c>
      <c r="AF1667" s="7">
        <f t="shared" ref="AF1667:AF1730" si="216">R1667</f>
        <v>3</v>
      </c>
    </row>
    <row r="1668" spans="1:32" x14ac:dyDescent="0.25">
      <c r="A1668" s="11">
        <v>45906</v>
      </c>
      <c r="B1668" s="25">
        <v>4176512024</v>
      </c>
      <c r="C1668" s="12" t="s">
        <v>7214</v>
      </c>
      <c r="D1668" s="16">
        <f t="shared" ref="D1668:D1731" si="217">IF(A1668="","",A1668)</f>
        <v>45906</v>
      </c>
      <c r="G1668" s="13" t="s">
        <v>7331</v>
      </c>
      <c r="I1668" s="13" t="s">
        <v>7814</v>
      </c>
      <c r="J1668" s="13" t="s">
        <v>1796</v>
      </c>
      <c r="K1668" s="13" t="s">
        <v>35</v>
      </c>
      <c r="L1668" s="25" t="str">
        <f>VLOOKUP($K1668,TONG_SL!$A:$D,2,0)</f>
        <v>Tai heo muối 200g</v>
      </c>
      <c r="N1668" s="25" t="str">
        <f t="shared" si="210"/>
        <v>K-C6</v>
      </c>
      <c r="Q1668" s="25" t="str">
        <f>VLOOKUP(K1668,TONG_SL!$A:$D,3,0)</f>
        <v>Túi</v>
      </c>
      <c r="R1668" s="54">
        <v>3</v>
      </c>
      <c r="T1668" s="1">
        <f>VLOOKUP(VLOOKUP(G1668,Ma_KH!$A:$R,18,0)&amp;K1668,Gia_MB!$A:$F,6,0)</f>
        <v>55595</v>
      </c>
      <c r="U1668" s="14">
        <f t="shared" si="212"/>
        <v>166785</v>
      </c>
      <c r="W1668" s="64">
        <f t="shared" si="211"/>
        <v>0</v>
      </c>
      <c r="X1668" s="3" t="str">
        <f t="shared" si="213"/>
        <v>8</v>
      </c>
      <c r="Z1668" s="14">
        <f t="shared" si="214"/>
        <v>13342.800000000001</v>
      </c>
      <c r="AA1668" s="7">
        <f>VLOOKUP(G1668,Ma_KH!$A:$R,14,0)</f>
        <v>60</v>
      </c>
      <c r="AD1668" s="7" t="str">
        <f>IFERROR(VLOOKUP(J1668,'Chuyển Mã'!$B$3:$C$9,2,0),"")</f>
        <v>Tỉnh</v>
      </c>
      <c r="AE1668" s="7" t="str">
        <f t="shared" si="215"/>
        <v>Tai heo muối 200g</v>
      </c>
      <c r="AF1668" s="7">
        <f t="shared" si="216"/>
        <v>3</v>
      </c>
    </row>
    <row r="1669" spans="1:32" x14ac:dyDescent="0.25">
      <c r="A1669" s="11">
        <v>45906</v>
      </c>
      <c r="B1669" s="25">
        <v>4176512024</v>
      </c>
      <c r="C1669" s="12" t="s">
        <v>7214</v>
      </c>
      <c r="D1669" s="16">
        <f t="shared" si="217"/>
        <v>45906</v>
      </c>
      <c r="G1669" s="13" t="s">
        <v>7331</v>
      </c>
      <c r="I1669" s="13" t="s">
        <v>7814</v>
      </c>
      <c r="J1669" s="13" t="s">
        <v>1796</v>
      </c>
      <c r="K1669" s="13" t="s">
        <v>51</v>
      </c>
      <c r="L1669" s="25" t="str">
        <f>VLOOKUP($K1669,TONG_SL!$A:$D,2,0)</f>
        <v>Mọc Nấm Hương 250g</v>
      </c>
      <c r="N1669" s="25" t="str">
        <f t="shared" ref="N1669:N1732" si="218">IF($B1669&lt;&gt;"","K-C6","")</f>
        <v>K-C6</v>
      </c>
      <c r="Q1669" s="25" t="str">
        <f>VLOOKUP(K1669,TONG_SL!$A:$D,3,0)</f>
        <v>Túi</v>
      </c>
      <c r="R1669" s="54">
        <v>6</v>
      </c>
      <c r="T1669" s="1">
        <f>VLOOKUP(VLOOKUP(G1669,Ma_KH!$A:$R,18,0)&amp;K1669,Gia_MB!$A:$F,6,0)</f>
        <v>46000</v>
      </c>
      <c r="U1669" s="14">
        <f t="shared" si="212"/>
        <v>276000</v>
      </c>
      <c r="W1669" s="64">
        <f t="shared" ref="W1669:W1732" si="219">U1669*V1669</f>
        <v>0</v>
      </c>
      <c r="X1669" s="3" t="str">
        <f t="shared" si="213"/>
        <v>8</v>
      </c>
      <c r="Z1669" s="14">
        <f t="shared" si="214"/>
        <v>22080</v>
      </c>
      <c r="AA1669" s="7">
        <f>VLOOKUP(G1669,Ma_KH!$A:$R,14,0)</f>
        <v>60</v>
      </c>
      <c r="AD1669" s="7" t="str">
        <f>IFERROR(VLOOKUP(J1669,'Chuyển Mã'!$B$3:$C$9,2,0),"")</f>
        <v>Tỉnh</v>
      </c>
      <c r="AE1669" s="7" t="str">
        <f t="shared" si="215"/>
        <v>Mọc Nấm Hương 250g</v>
      </c>
      <c r="AF1669" s="7">
        <f t="shared" si="216"/>
        <v>6</v>
      </c>
    </row>
    <row r="1670" spans="1:32" x14ac:dyDescent="0.25">
      <c r="A1670" s="11">
        <v>45906</v>
      </c>
      <c r="B1670" s="25">
        <v>4176512024</v>
      </c>
      <c r="C1670" s="12" t="s">
        <v>7214</v>
      </c>
      <c r="D1670" s="16">
        <f t="shared" si="217"/>
        <v>45906</v>
      </c>
      <c r="G1670" s="13" t="s">
        <v>7331</v>
      </c>
      <c r="I1670" s="13" t="s">
        <v>7814</v>
      </c>
      <c r="J1670" s="13" t="s">
        <v>1796</v>
      </c>
      <c r="K1670" s="13" t="s">
        <v>32</v>
      </c>
      <c r="L1670" s="25" t="str">
        <f>VLOOKUP($K1670,TONG_SL!$A:$D,2,0)</f>
        <v>Giò Tai Lưỡi Xào 250</v>
      </c>
      <c r="N1670" s="25" t="str">
        <f t="shared" si="218"/>
        <v>K-C6</v>
      </c>
      <c r="Q1670" s="25" t="str">
        <f>VLOOKUP(K1670,TONG_SL!$A:$D,3,0)</f>
        <v>Túi</v>
      </c>
      <c r="R1670" s="54">
        <v>3</v>
      </c>
      <c r="T1670" s="1">
        <f>VLOOKUP(VLOOKUP(G1670,Ma_KH!$A:$R,18,0)&amp;K1670,Gia_MB!$A:$F,6,0)</f>
        <v>50183</v>
      </c>
      <c r="U1670" s="14">
        <f t="shared" si="212"/>
        <v>150549</v>
      </c>
      <c r="W1670" s="64">
        <f t="shared" si="219"/>
        <v>0</v>
      </c>
      <c r="X1670" s="3" t="str">
        <f t="shared" si="213"/>
        <v>8</v>
      </c>
      <c r="Z1670" s="14">
        <f t="shared" si="214"/>
        <v>12043.92</v>
      </c>
      <c r="AA1670" s="7">
        <f>VLOOKUP(G1670,Ma_KH!$A:$R,14,0)</f>
        <v>60</v>
      </c>
      <c r="AD1670" s="7" t="str">
        <f>IFERROR(VLOOKUP(J1670,'Chuyển Mã'!$B$3:$C$9,2,0),"")</f>
        <v>Tỉnh</v>
      </c>
      <c r="AE1670" s="7" t="str">
        <f t="shared" si="215"/>
        <v>Giò Tai Lưỡi Xào 250</v>
      </c>
      <c r="AF1670" s="7">
        <f t="shared" si="216"/>
        <v>3</v>
      </c>
    </row>
    <row r="1671" spans="1:32" x14ac:dyDescent="0.25">
      <c r="A1671" s="11">
        <v>45906</v>
      </c>
      <c r="B1671" s="25">
        <v>4176512024</v>
      </c>
      <c r="C1671" s="12" t="s">
        <v>7214</v>
      </c>
      <c r="D1671" s="16">
        <f t="shared" si="217"/>
        <v>45906</v>
      </c>
      <c r="G1671" s="13" t="s">
        <v>7331</v>
      </c>
      <c r="I1671" s="13" t="s">
        <v>7814</v>
      </c>
      <c r="J1671" s="13" t="s">
        <v>1796</v>
      </c>
      <c r="K1671" s="13" t="s">
        <v>41</v>
      </c>
      <c r="L1671" s="25" t="str">
        <f>VLOOKUP($K1671,TONG_SL!$A:$D,2,0)</f>
        <v>Chả nướng 300g</v>
      </c>
      <c r="N1671" s="25" t="str">
        <f t="shared" si="218"/>
        <v>K-C6</v>
      </c>
      <c r="Q1671" s="25" t="str">
        <f>VLOOKUP(K1671,TONG_SL!$A:$D,3,0)</f>
        <v>Túi</v>
      </c>
      <c r="R1671" s="54">
        <v>3</v>
      </c>
      <c r="T1671" s="1">
        <f>VLOOKUP(VLOOKUP(G1671,Ma_KH!$A:$R,18,0)&amp;K1671,Gia_MB!$A:$F,6,0)</f>
        <v>70950</v>
      </c>
      <c r="U1671" s="14">
        <f t="shared" si="212"/>
        <v>212850</v>
      </c>
      <c r="W1671" s="64">
        <f t="shared" si="219"/>
        <v>0</v>
      </c>
      <c r="X1671" s="3" t="str">
        <f t="shared" si="213"/>
        <v>8</v>
      </c>
      <c r="Z1671" s="14">
        <f t="shared" si="214"/>
        <v>17028</v>
      </c>
      <c r="AA1671" s="7">
        <f>VLOOKUP(G1671,Ma_KH!$A:$R,14,0)</f>
        <v>60</v>
      </c>
      <c r="AD1671" s="7" t="str">
        <f>IFERROR(VLOOKUP(J1671,'Chuyển Mã'!$B$3:$C$9,2,0),"")</f>
        <v>Tỉnh</v>
      </c>
      <c r="AE1671" s="7" t="str">
        <f t="shared" si="215"/>
        <v>Chả nướng 300g</v>
      </c>
      <c r="AF1671" s="7">
        <f t="shared" si="216"/>
        <v>3</v>
      </c>
    </row>
    <row r="1672" spans="1:32" x14ac:dyDescent="0.25">
      <c r="A1672" s="11">
        <v>45906</v>
      </c>
      <c r="B1672" s="25">
        <v>4176510749</v>
      </c>
      <c r="C1672" s="12" t="s">
        <v>7214</v>
      </c>
      <c r="D1672" s="16">
        <f t="shared" si="217"/>
        <v>45906</v>
      </c>
      <c r="G1672" s="13" t="s">
        <v>7331</v>
      </c>
      <c r="I1672" s="13" t="s">
        <v>7815</v>
      </c>
      <c r="J1672" s="13" t="s">
        <v>1796</v>
      </c>
      <c r="K1672" s="13" t="s">
        <v>32</v>
      </c>
      <c r="L1672" s="25" t="str">
        <f>VLOOKUP($K1672,TONG_SL!$A:$D,2,0)</f>
        <v>Giò Tai Lưỡi Xào 250</v>
      </c>
      <c r="N1672" s="25" t="str">
        <f t="shared" si="218"/>
        <v>K-C6</v>
      </c>
      <c r="Q1672" s="25" t="str">
        <f>VLOOKUP(K1672,TONG_SL!$A:$D,3,0)</f>
        <v>Túi</v>
      </c>
      <c r="R1672" s="54">
        <v>3</v>
      </c>
      <c r="T1672" s="1">
        <f>VLOOKUP(VLOOKUP(G1672,Ma_KH!$A:$R,18,0)&amp;K1672,Gia_MB!$A:$F,6,0)</f>
        <v>50183</v>
      </c>
      <c r="U1672" s="14">
        <f t="shared" si="212"/>
        <v>150549</v>
      </c>
      <c r="W1672" s="64">
        <f t="shared" si="219"/>
        <v>0</v>
      </c>
      <c r="X1672" s="3" t="str">
        <f t="shared" si="213"/>
        <v>8</v>
      </c>
      <c r="Z1672" s="14">
        <f t="shared" si="214"/>
        <v>12043.92</v>
      </c>
      <c r="AA1672" s="7">
        <f>VLOOKUP(G1672,Ma_KH!$A:$R,14,0)</f>
        <v>60</v>
      </c>
      <c r="AD1672" s="7" t="str">
        <f>IFERROR(VLOOKUP(J1672,'Chuyển Mã'!$B$3:$C$9,2,0),"")</f>
        <v>Tỉnh</v>
      </c>
      <c r="AE1672" s="7" t="str">
        <f t="shared" si="215"/>
        <v>Giò Tai Lưỡi Xào 250</v>
      </c>
      <c r="AF1672" s="7">
        <f t="shared" si="216"/>
        <v>3</v>
      </c>
    </row>
    <row r="1673" spans="1:32" x14ac:dyDescent="0.25">
      <c r="A1673" s="11">
        <v>45906</v>
      </c>
      <c r="B1673" s="25">
        <v>4176510749</v>
      </c>
      <c r="C1673" s="12" t="s">
        <v>7214</v>
      </c>
      <c r="D1673" s="16">
        <f t="shared" si="217"/>
        <v>45906</v>
      </c>
      <c r="G1673" s="13" t="s">
        <v>7331</v>
      </c>
      <c r="I1673" s="13" t="s">
        <v>7815</v>
      </c>
      <c r="J1673" s="13" t="s">
        <v>1796</v>
      </c>
      <c r="K1673" s="13" t="s">
        <v>41</v>
      </c>
      <c r="L1673" s="25" t="str">
        <f>VLOOKUP($K1673,TONG_SL!$A:$D,2,0)</f>
        <v>Chả nướng 300g</v>
      </c>
      <c r="N1673" s="25" t="str">
        <f t="shared" si="218"/>
        <v>K-C6</v>
      </c>
      <c r="Q1673" s="25" t="str">
        <f>VLOOKUP(K1673,TONG_SL!$A:$D,3,0)</f>
        <v>Túi</v>
      </c>
      <c r="R1673" s="54">
        <v>3</v>
      </c>
      <c r="T1673" s="1">
        <f>VLOOKUP(VLOOKUP(G1673,Ma_KH!$A:$R,18,0)&amp;K1673,Gia_MB!$A:$F,6,0)</f>
        <v>70950</v>
      </c>
      <c r="U1673" s="14">
        <f t="shared" si="212"/>
        <v>212850</v>
      </c>
      <c r="W1673" s="64">
        <f t="shared" si="219"/>
        <v>0</v>
      </c>
      <c r="X1673" s="3" t="str">
        <f t="shared" si="213"/>
        <v>8</v>
      </c>
      <c r="Z1673" s="14">
        <f t="shared" si="214"/>
        <v>17028</v>
      </c>
      <c r="AA1673" s="7">
        <f>VLOOKUP(G1673,Ma_KH!$A:$R,14,0)</f>
        <v>60</v>
      </c>
      <c r="AD1673" s="7" t="str">
        <f>IFERROR(VLOOKUP(J1673,'Chuyển Mã'!$B$3:$C$9,2,0),"")</f>
        <v>Tỉnh</v>
      </c>
      <c r="AE1673" s="7" t="str">
        <f t="shared" si="215"/>
        <v>Chả nướng 300g</v>
      </c>
      <c r="AF1673" s="7">
        <f t="shared" si="216"/>
        <v>3</v>
      </c>
    </row>
    <row r="1674" spans="1:32" x14ac:dyDescent="0.25">
      <c r="A1674" s="11">
        <v>45906</v>
      </c>
      <c r="B1674" s="25">
        <v>4176510749</v>
      </c>
      <c r="C1674" s="12" t="s">
        <v>7214</v>
      </c>
      <c r="D1674" s="16">
        <f t="shared" si="217"/>
        <v>45906</v>
      </c>
      <c r="G1674" s="13" t="s">
        <v>7331</v>
      </c>
      <c r="I1674" s="13" t="s">
        <v>7815</v>
      </c>
      <c r="J1674" s="13" t="s">
        <v>1796</v>
      </c>
      <c r="K1674" s="13" t="s">
        <v>51</v>
      </c>
      <c r="L1674" s="25" t="str">
        <f>VLOOKUP($K1674,TONG_SL!$A:$D,2,0)</f>
        <v>Mọc Nấm Hương 250g</v>
      </c>
      <c r="N1674" s="25" t="str">
        <f t="shared" si="218"/>
        <v>K-C6</v>
      </c>
      <c r="Q1674" s="25" t="str">
        <f>VLOOKUP(K1674,TONG_SL!$A:$D,3,0)</f>
        <v>Túi</v>
      </c>
      <c r="R1674" s="54">
        <v>3</v>
      </c>
      <c r="T1674" s="1">
        <f>VLOOKUP(VLOOKUP(G1674,Ma_KH!$A:$R,18,0)&amp;K1674,Gia_MB!$A:$F,6,0)</f>
        <v>46000</v>
      </c>
      <c r="U1674" s="14">
        <f t="shared" si="212"/>
        <v>138000</v>
      </c>
      <c r="W1674" s="64">
        <f t="shared" si="219"/>
        <v>0</v>
      </c>
      <c r="X1674" s="3" t="str">
        <f t="shared" si="213"/>
        <v>8</v>
      </c>
      <c r="Z1674" s="14">
        <f t="shared" si="214"/>
        <v>11040</v>
      </c>
      <c r="AA1674" s="7">
        <f>VLOOKUP(G1674,Ma_KH!$A:$R,14,0)</f>
        <v>60</v>
      </c>
      <c r="AD1674" s="7" t="str">
        <f>IFERROR(VLOOKUP(J1674,'Chuyển Mã'!$B$3:$C$9,2,0),"")</f>
        <v>Tỉnh</v>
      </c>
      <c r="AE1674" s="7" t="str">
        <f t="shared" si="215"/>
        <v>Mọc Nấm Hương 250g</v>
      </c>
      <c r="AF1674" s="7">
        <f t="shared" si="216"/>
        <v>3</v>
      </c>
    </row>
    <row r="1675" spans="1:32" x14ac:dyDescent="0.25">
      <c r="A1675" s="11">
        <v>45906</v>
      </c>
      <c r="B1675" s="25">
        <v>4176510749</v>
      </c>
      <c r="C1675" s="12" t="s">
        <v>7214</v>
      </c>
      <c r="D1675" s="16">
        <f t="shared" si="217"/>
        <v>45906</v>
      </c>
      <c r="G1675" s="13" t="s">
        <v>7331</v>
      </c>
      <c r="I1675" s="13" t="s">
        <v>7815</v>
      </c>
      <c r="J1675" s="13" t="s">
        <v>1796</v>
      </c>
      <c r="K1675" s="13" t="s">
        <v>27</v>
      </c>
      <c r="L1675" s="25" t="str">
        <f>VLOOKUP($K1675,TONG_SL!$A:$D,2,0)</f>
        <v>Chân giò heo muối 300g</v>
      </c>
      <c r="N1675" s="25" t="str">
        <f t="shared" si="218"/>
        <v>K-C6</v>
      </c>
      <c r="Q1675" s="25" t="str">
        <f>VLOOKUP(K1675,TONG_SL!$A:$D,3,0)</f>
        <v>Túi</v>
      </c>
      <c r="R1675" s="54">
        <v>3</v>
      </c>
      <c r="T1675" s="1">
        <f>VLOOKUP(VLOOKUP(G1675,Ma_KH!$A:$R,18,0)&amp;K1675,Gia_MB!$A:$F,6,0)</f>
        <v>73431</v>
      </c>
      <c r="U1675" s="14">
        <f t="shared" si="212"/>
        <v>220293</v>
      </c>
      <c r="W1675" s="64">
        <f t="shared" si="219"/>
        <v>0</v>
      </c>
      <c r="X1675" s="3" t="str">
        <f t="shared" si="213"/>
        <v>8</v>
      </c>
      <c r="Z1675" s="14">
        <f t="shared" si="214"/>
        <v>17623.439999999999</v>
      </c>
      <c r="AA1675" s="7">
        <f>VLOOKUP(G1675,Ma_KH!$A:$R,14,0)</f>
        <v>60</v>
      </c>
      <c r="AD1675" s="7" t="str">
        <f>IFERROR(VLOOKUP(J1675,'Chuyển Mã'!$B$3:$C$9,2,0),"")</f>
        <v>Tỉnh</v>
      </c>
      <c r="AE1675" s="7" t="str">
        <f t="shared" si="215"/>
        <v>Chân giò heo muối 300g</v>
      </c>
      <c r="AF1675" s="7">
        <f t="shared" si="216"/>
        <v>3</v>
      </c>
    </row>
    <row r="1676" spans="1:32" x14ac:dyDescent="0.25">
      <c r="A1676" s="11">
        <v>45906</v>
      </c>
      <c r="B1676" s="25">
        <v>4176510749</v>
      </c>
      <c r="C1676" s="12" t="s">
        <v>7214</v>
      </c>
      <c r="D1676" s="16">
        <f t="shared" si="217"/>
        <v>45906</v>
      </c>
      <c r="G1676" s="13" t="s">
        <v>7331</v>
      </c>
      <c r="I1676" s="13" t="s">
        <v>7815</v>
      </c>
      <c r="J1676" s="13" t="s">
        <v>1796</v>
      </c>
      <c r="K1676" s="13" t="s">
        <v>39</v>
      </c>
      <c r="L1676" s="25" t="str">
        <f>VLOOKUP($K1676,TONG_SL!$A:$D,2,0)</f>
        <v>Chả cốm 300g</v>
      </c>
      <c r="N1676" s="25" t="str">
        <f t="shared" si="218"/>
        <v>K-C6</v>
      </c>
      <c r="Q1676" s="25" t="str">
        <f>VLOOKUP(K1676,TONG_SL!$A:$D,3,0)</f>
        <v>Túi</v>
      </c>
      <c r="R1676" s="54">
        <v>3</v>
      </c>
      <c r="T1676" s="1">
        <f>VLOOKUP(VLOOKUP(G1676,Ma_KH!$A:$R,18,0)&amp;K1676,Gia_MB!$A:$F,6,0)</f>
        <v>74250</v>
      </c>
      <c r="U1676" s="14">
        <f t="shared" si="212"/>
        <v>222750</v>
      </c>
      <c r="W1676" s="64">
        <f t="shared" si="219"/>
        <v>0</v>
      </c>
      <c r="X1676" s="3" t="str">
        <f t="shared" si="213"/>
        <v>8</v>
      </c>
      <c r="Z1676" s="14">
        <f t="shared" si="214"/>
        <v>17820</v>
      </c>
      <c r="AA1676" s="7">
        <f>VLOOKUP(G1676,Ma_KH!$A:$R,14,0)</f>
        <v>60</v>
      </c>
      <c r="AD1676" s="7" t="str">
        <f>IFERROR(VLOOKUP(J1676,'Chuyển Mã'!$B$3:$C$9,2,0),"")</f>
        <v>Tỉnh</v>
      </c>
      <c r="AE1676" s="7" t="str">
        <f t="shared" si="215"/>
        <v>Chả cốm 300g</v>
      </c>
      <c r="AF1676" s="7">
        <f t="shared" si="216"/>
        <v>3</v>
      </c>
    </row>
    <row r="1677" spans="1:32" x14ac:dyDescent="0.25">
      <c r="A1677" s="11">
        <v>45906</v>
      </c>
      <c r="B1677" s="25">
        <v>4176510749</v>
      </c>
      <c r="C1677" s="12" t="s">
        <v>7214</v>
      </c>
      <c r="D1677" s="16">
        <f t="shared" si="217"/>
        <v>45906</v>
      </c>
      <c r="G1677" s="13" t="s">
        <v>7331</v>
      </c>
      <c r="I1677" s="13" t="s">
        <v>7815</v>
      </c>
      <c r="J1677" s="13" t="s">
        <v>1796</v>
      </c>
      <c r="K1677" s="13" t="s">
        <v>35</v>
      </c>
      <c r="L1677" s="25" t="str">
        <f>VLOOKUP($K1677,TONG_SL!$A:$D,2,0)</f>
        <v>Tai heo muối 200g</v>
      </c>
      <c r="N1677" s="25" t="str">
        <f t="shared" si="218"/>
        <v>K-C6</v>
      </c>
      <c r="Q1677" s="25" t="str">
        <f>VLOOKUP(K1677,TONG_SL!$A:$D,3,0)</f>
        <v>Túi</v>
      </c>
      <c r="R1677" s="54">
        <v>3</v>
      </c>
      <c r="T1677" s="1">
        <f>VLOOKUP(VLOOKUP(G1677,Ma_KH!$A:$R,18,0)&amp;K1677,Gia_MB!$A:$F,6,0)</f>
        <v>55595</v>
      </c>
      <c r="U1677" s="14">
        <f t="shared" si="212"/>
        <v>166785</v>
      </c>
      <c r="W1677" s="64">
        <f t="shared" si="219"/>
        <v>0</v>
      </c>
      <c r="X1677" s="3" t="str">
        <f t="shared" si="213"/>
        <v>8</v>
      </c>
      <c r="Z1677" s="14">
        <f t="shared" si="214"/>
        <v>13342.800000000001</v>
      </c>
      <c r="AA1677" s="7">
        <f>VLOOKUP(G1677,Ma_KH!$A:$R,14,0)</f>
        <v>60</v>
      </c>
      <c r="AD1677" s="7" t="str">
        <f>IFERROR(VLOOKUP(J1677,'Chuyển Mã'!$B$3:$C$9,2,0),"")</f>
        <v>Tỉnh</v>
      </c>
      <c r="AE1677" s="7" t="str">
        <f t="shared" si="215"/>
        <v>Tai heo muối 200g</v>
      </c>
      <c r="AF1677" s="7">
        <f t="shared" si="216"/>
        <v>3</v>
      </c>
    </row>
    <row r="1678" spans="1:32" x14ac:dyDescent="0.25">
      <c r="A1678" s="11">
        <v>45906</v>
      </c>
      <c r="B1678" s="25">
        <v>4176510677</v>
      </c>
      <c r="C1678" s="12" t="s">
        <v>7214</v>
      </c>
      <c r="D1678" s="16">
        <f t="shared" si="217"/>
        <v>45906</v>
      </c>
      <c r="G1678" s="13" t="s">
        <v>7331</v>
      </c>
      <c r="I1678" s="13" t="s">
        <v>7816</v>
      </c>
      <c r="J1678" s="13" t="s">
        <v>1796</v>
      </c>
      <c r="K1678" s="13" t="s">
        <v>51</v>
      </c>
      <c r="L1678" s="25" t="str">
        <f>VLOOKUP($K1678,TONG_SL!$A:$D,2,0)</f>
        <v>Mọc Nấm Hương 250g</v>
      </c>
      <c r="N1678" s="25" t="str">
        <f t="shared" si="218"/>
        <v>K-C6</v>
      </c>
      <c r="Q1678" s="25" t="str">
        <f>VLOOKUP(K1678,TONG_SL!$A:$D,3,0)</f>
        <v>Túi</v>
      </c>
      <c r="R1678" s="54">
        <v>3</v>
      </c>
      <c r="T1678" s="1">
        <f>VLOOKUP(VLOOKUP(G1678,Ma_KH!$A:$R,18,0)&amp;K1678,Gia_MB!$A:$F,6,0)</f>
        <v>46000</v>
      </c>
      <c r="U1678" s="14">
        <f t="shared" ref="U1678:U1741" si="220">T1678*R1678</f>
        <v>138000</v>
      </c>
      <c r="W1678" s="64">
        <f t="shared" si="219"/>
        <v>0</v>
      </c>
      <c r="X1678" s="3" t="str">
        <f t="shared" ref="X1678:X1741" si="221">IF(B1678&lt;&gt;"","8","0")</f>
        <v>8</v>
      </c>
      <c r="Z1678" s="14">
        <f t="shared" ref="Z1678:Z1741" si="222">U1678*X1678%</f>
        <v>11040</v>
      </c>
      <c r="AA1678" s="7">
        <f>VLOOKUP(G1678,Ma_KH!$A:$R,14,0)</f>
        <v>60</v>
      </c>
      <c r="AD1678" s="7" t="str">
        <f>IFERROR(VLOOKUP(J1678,'Chuyển Mã'!$B$3:$C$9,2,0),"")</f>
        <v>Tỉnh</v>
      </c>
      <c r="AE1678" s="7" t="str">
        <f t="shared" si="215"/>
        <v>Mọc Nấm Hương 250g</v>
      </c>
      <c r="AF1678" s="7">
        <f t="shared" si="216"/>
        <v>3</v>
      </c>
    </row>
    <row r="1679" spans="1:32" x14ac:dyDescent="0.25">
      <c r="A1679" s="11">
        <v>45906</v>
      </c>
      <c r="B1679" s="25">
        <v>4176510677</v>
      </c>
      <c r="C1679" s="12" t="s">
        <v>7214</v>
      </c>
      <c r="D1679" s="16">
        <f t="shared" si="217"/>
        <v>45906</v>
      </c>
      <c r="G1679" s="13" t="s">
        <v>7331</v>
      </c>
      <c r="I1679" s="13" t="s">
        <v>7816</v>
      </c>
      <c r="J1679" s="13" t="s">
        <v>1796</v>
      </c>
      <c r="K1679" s="13" t="s">
        <v>39</v>
      </c>
      <c r="L1679" s="25" t="str">
        <f>VLOOKUP($K1679,TONG_SL!$A:$D,2,0)</f>
        <v>Chả cốm 300g</v>
      </c>
      <c r="N1679" s="25" t="str">
        <f t="shared" si="218"/>
        <v>K-C6</v>
      </c>
      <c r="Q1679" s="25" t="str">
        <f>VLOOKUP(K1679,TONG_SL!$A:$D,3,0)</f>
        <v>Túi</v>
      </c>
      <c r="R1679" s="54">
        <v>3</v>
      </c>
      <c r="T1679" s="1">
        <f>VLOOKUP(VLOOKUP(G1679,Ma_KH!$A:$R,18,0)&amp;K1679,Gia_MB!$A:$F,6,0)</f>
        <v>74250</v>
      </c>
      <c r="U1679" s="14">
        <f t="shared" si="220"/>
        <v>222750</v>
      </c>
      <c r="W1679" s="64">
        <f t="shared" si="219"/>
        <v>0</v>
      </c>
      <c r="X1679" s="3" t="str">
        <f t="shared" si="221"/>
        <v>8</v>
      </c>
      <c r="Z1679" s="14">
        <f t="shared" si="222"/>
        <v>17820</v>
      </c>
      <c r="AA1679" s="7">
        <f>VLOOKUP(G1679,Ma_KH!$A:$R,14,0)</f>
        <v>60</v>
      </c>
      <c r="AD1679" s="7" t="str">
        <f>IFERROR(VLOOKUP(J1679,'Chuyển Mã'!$B$3:$C$9,2,0),"")</f>
        <v>Tỉnh</v>
      </c>
      <c r="AE1679" s="7" t="str">
        <f t="shared" si="215"/>
        <v>Chả cốm 300g</v>
      </c>
      <c r="AF1679" s="7">
        <f t="shared" si="216"/>
        <v>3</v>
      </c>
    </row>
    <row r="1680" spans="1:32" x14ac:dyDescent="0.25">
      <c r="A1680" s="11">
        <v>45906</v>
      </c>
      <c r="B1680" s="25">
        <v>4176510677</v>
      </c>
      <c r="C1680" s="12" t="s">
        <v>7214</v>
      </c>
      <c r="D1680" s="16">
        <f t="shared" si="217"/>
        <v>45906</v>
      </c>
      <c r="G1680" s="13" t="s">
        <v>7331</v>
      </c>
      <c r="I1680" s="13" t="s">
        <v>7816</v>
      </c>
      <c r="J1680" s="13" t="s">
        <v>1796</v>
      </c>
      <c r="K1680" s="13" t="s">
        <v>41</v>
      </c>
      <c r="L1680" s="25" t="str">
        <f>VLOOKUP($K1680,TONG_SL!$A:$D,2,0)</f>
        <v>Chả nướng 300g</v>
      </c>
      <c r="N1680" s="25" t="str">
        <f t="shared" si="218"/>
        <v>K-C6</v>
      </c>
      <c r="Q1680" s="25" t="str">
        <f>VLOOKUP(K1680,TONG_SL!$A:$D,3,0)</f>
        <v>Túi</v>
      </c>
      <c r="R1680" s="54">
        <v>3</v>
      </c>
      <c r="T1680" s="1">
        <f>VLOOKUP(VLOOKUP(G1680,Ma_KH!$A:$R,18,0)&amp;K1680,Gia_MB!$A:$F,6,0)</f>
        <v>70950</v>
      </c>
      <c r="U1680" s="14">
        <f t="shared" si="220"/>
        <v>212850</v>
      </c>
      <c r="W1680" s="64">
        <f t="shared" si="219"/>
        <v>0</v>
      </c>
      <c r="X1680" s="3" t="str">
        <f t="shared" si="221"/>
        <v>8</v>
      </c>
      <c r="Z1680" s="14">
        <f t="shared" si="222"/>
        <v>17028</v>
      </c>
      <c r="AA1680" s="7">
        <f>VLOOKUP(G1680,Ma_KH!$A:$R,14,0)</f>
        <v>60</v>
      </c>
      <c r="AD1680" s="7" t="str">
        <f>IFERROR(VLOOKUP(J1680,'Chuyển Mã'!$B$3:$C$9,2,0),"")</f>
        <v>Tỉnh</v>
      </c>
      <c r="AE1680" s="7" t="str">
        <f t="shared" si="215"/>
        <v>Chả nướng 300g</v>
      </c>
      <c r="AF1680" s="7">
        <f t="shared" si="216"/>
        <v>3</v>
      </c>
    </row>
    <row r="1681" spans="1:32" x14ac:dyDescent="0.25">
      <c r="A1681" s="11">
        <v>45906</v>
      </c>
      <c r="B1681" s="25">
        <v>4176510677</v>
      </c>
      <c r="C1681" s="12" t="s">
        <v>7214</v>
      </c>
      <c r="D1681" s="16">
        <f t="shared" si="217"/>
        <v>45906</v>
      </c>
      <c r="G1681" s="13" t="s">
        <v>7331</v>
      </c>
      <c r="I1681" s="13" t="s">
        <v>7816</v>
      </c>
      <c r="J1681" s="13" t="s">
        <v>1796</v>
      </c>
      <c r="K1681" s="13" t="s">
        <v>27</v>
      </c>
      <c r="L1681" s="25" t="str">
        <f>VLOOKUP($K1681,TONG_SL!$A:$D,2,0)</f>
        <v>Chân giò heo muối 300g</v>
      </c>
      <c r="N1681" s="25" t="str">
        <f t="shared" si="218"/>
        <v>K-C6</v>
      </c>
      <c r="Q1681" s="25" t="str">
        <f>VLOOKUP(K1681,TONG_SL!$A:$D,3,0)</f>
        <v>Túi</v>
      </c>
      <c r="R1681" s="54">
        <v>3</v>
      </c>
      <c r="T1681" s="1">
        <f>VLOOKUP(VLOOKUP(G1681,Ma_KH!$A:$R,18,0)&amp;K1681,Gia_MB!$A:$F,6,0)</f>
        <v>73431</v>
      </c>
      <c r="U1681" s="14">
        <f t="shared" si="220"/>
        <v>220293</v>
      </c>
      <c r="W1681" s="64">
        <f t="shared" si="219"/>
        <v>0</v>
      </c>
      <c r="X1681" s="3" t="str">
        <f t="shared" si="221"/>
        <v>8</v>
      </c>
      <c r="Z1681" s="14">
        <f t="shared" si="222"/>
        <v>17623.439999999999</v>
      </c>
      <c r="AA1681" s="7">
        <f>VLOOKUP(G1681,Ma_KH!$A:$R,14,0)</f>
        <v>60</v>
      </c>
      <c r="AD1681" s="7" t="str">
        <f>IFERROR(VLOOKUP(J1681,'Chuyển Mã'!$B$3:$C$9,2,0),"")</f>
        <v>Tỉnh</v>
      </c>
      <c r="AE1681" s="7" t="str">
        <f t="shared" si="215"/>
        <v>Chân giò heo muối 300g</v>
      </c>
      <c r="AF1681" s="7">
        <f t="shared" si="216"/>
        <v>3</v>
      </c>
    </row>
    <row r="1682" spans="1:32" x14ac:dyDescent="0.25">
      <c r="A1682" s="11">
        <v>45906</v>
      </c>
      <c r="B1682" s="25">
        <v>4176511539</v>
      </c>
      <c r="C1682" s="12" t="s">
        <v>7214</v>
      </c>
      <c r="D1682" s="16">
        <f t="shared" si="217"/>
        <v>45906</v>
      </c>
      <c r="G1682" s="13" t="s">
        <v>7331</v>
      </c>
      <c r="I1682" s="13" t="s">
        <v>7817</v>
      </c>
      <c r="J1682" s="13" t="s">
        <v>1796</v>
      </c>
      <c r="K1682" s="13" t="s">
        <v>39</v>
      </c>
      <c r="L1682" s="25" t="str">
        <f>VLOOKUP($K1682,TONG_SL!$A:$D,2,0)</f>
        <v>Chả cốm 300g</v>
      </c>
      <c r="N1682" s="25" t="str">
        <f t="shared" si="218"/>
        <v>K-C6</v>
      </c>
      <c r="Q1682" s="25" t="str">
        <f>VLOOKUP(K1682,TONG_SL!$A:$D,3,0)</f>
        <v>Túi</v>
      </c>
      <c r="R1682" s="54">
        <v>5</v>
      </c>
      <c r="T1682" s="1">
        <f>VLOOKUP(VLOOKUP(G1682,Ma_KH!$A:$R,18,0)&amp;K1682,Gia_MB!$A:$F,6,0)</f>
        <v>74250</v>
      </c>
      <c r="U1682" s="14">
        <f t="shared" si="220"/>
        <v>371250</v>
      </c>
      <c r="W1682" s="64">
        <f t="shared" si="219"/>
        <v>0</v>
      </c>
      <c r="X1682" s="3" t="str">
        <f t="shared" si="221"/>
        <v>8</v>
      </c>
      <c r="Z1682" s="14">
        <f t="shared" si="222"/>
        <v>29700</v>
      </c>
      <c r="AA1682" s="7">
        <f>VLOOKUP(G1682,Ma_KH!$A:$R,14,0)</f>
        <v>60</v>
      </c>
      <c r="AD1682" s="7" t="str">
        <f>IFERROR(VLOOKUP(J1682,'Chuyển Mã'!$B$3:$C$9,2,0),"")</f>
        <v>Tỉnh</v>
      </c>
      <c r="AE1682" s="7" t="str">
        <f t="shared" si="215"/>
        <v>Chả cốm 300g</v>
      </c>
      <c r="AF1682" s="7">
        <f t="shared" si="216"/>
        <v>5</v>
      </c>
    </row>
    <row r="1683" spans="1:32" x14ac:dyDescent="0.25">
      <c r="A1683" s="11">
        <v>45906</v>
      </c>
      <c r="B1683" s="25">
        <v>4176511539</v>
      </c>
      <c r="C1683" s="12" t="s">
        <v>7214</v>
      </c>
      <c r="D1683" s="16">
        <f t="shared" si="217"/>
        <v>45906</v>
      </c>
      <c r="G1683" s="13" t="s">
        <v>7331</v>
      </c>
      <c r="I1683" s="13" t="s">
        <v>7817</v>
      </c>
      <c r="J1683" s="13" t="s">
        <v>1796</v>
      </c>
      <c r="K1683" s="13" t="s">
        <v>27</v>
      </c>
      <c r="L1683" s="25" t="str">
        <f>VLOOKUP($K1683,TONG_SL!$A:$D,2,0)</f>
        <v>Chân giò heo muối 300g</v>
      </c>
      <c r="N1683" s="25" t="str">
        <f t="shared" si="218"/>
        <v>K-C6</v>
      </c>
      <c r="Q1683" s="25" t="str">
        <f>VLOOKUP(K1683,TONG_SL!$A:$D,3,0)</f>
        <v>Túi</v>
      </c>
      <c r="R1683" s="54">
        <v>10</v>
      </c>
      <c r="T1683" s="1">
        <f>VLOOKUP(VLOOKUP(G1683,Ma_KH!$A:$R,18,0)&amp;K1683,Gia_MB!$A:$F,6,0)</f>
        <v>73431</v>
      </c>
      <c r="U1683" s="14">
        <f t="shared" si="220"/>
        <v>734310</v>
      </c>
      <c r="W1683" s="64">
        <f t="shared" si="219"/>
        <v>0</v>
      </c>
      <c r="X1683" s="3" t="str">
        <f t="shared" si="221"/>
        <v>8</v>
      </c>
      <c r="Z1683" s="14">
        <f t="shared" si="222"/>
        <v>58744.800000000003</v>
      </c>
      <c r="AA1683" s="7">
        <f>VLOOKUP(G1683,Ma_KH!$A:$R,14,0)</f>
        <v>60</v>
      </c>
      <c r="AD1683" s="7" t="str">
        <f>IFERROR(VLOOKUP(J1683,'Chuyển Mã'!$B$3:$C$9,2,0),"")</f>
        <v>Tỉnh</v>
      </c>
      <c r="AE1683" s="7" t="str">
        <f t="shared" si="215"/>
        <v>Chân giò heo muối 300g</v>
      </c>
      <c r="AF1683" s="7">
        <f t="shared" si="216"/>
        <v>10</v>
      </c>
    </row>
    <row r="1684" spans="1:32" x14ac:dyDescent="0.25">
      <c r="A1684" s="11">
        <v>45906</v>
      </c>
      <c r="B1684" s="25">
        <v>4176511539</v>
      </c>
      <c r="C1684" s="12" t="s">
        <v>7214</v>
      </c>
      <c r="D1684" s="16">
        <f t="shared" si="217"/>
        <v>45906</v>
      </c>
      <c r="G1684" s="13" t="s">
        <v>7331</v>
      </c>
      <c r="I1684" s="13" t="s">
        <v>7817</v>
      </c>
      <c r="J1684" s="13" t="s">
        <v>1796</v>
      </c>
      <c r="K1684" s="13" t="s">
        <v>32</v>
      </c>
      <c r="L1684" s="25" t="str">
        <f>VLOOKUP($K1684,TONG_SL!$A:$D,2,0)</f>
        <v>Giò Tai Lưỡi Xào 250</v>
      </c>
      <c r="N1684" s="25" t="str">
        <f t="shared" si="218"/>
        <v>K-C6</v>
      </c>
      <c r="Q1684" s="25" t="str">
        <f>VLOOKUP(K1684,TONG_SL!$A:$D,3,0)</f>
        <v>Túi</v>
      </c>
      <c r="R1684" s="54">
        <v>5</v>
      </c>
      <c r="T1684" s="1">
        <f>VLOOKUP(VLOOKUP(G1684,Ma_KH!$A:$R,18,0)&amp;K1684,Gia_MB!$A:$F,6,0)</f>
        <v>50183</v>
      </c>
      <c r="U1684" s="14">
        <f t="shared" si="220"/>
        <v>250915</v>
      </c>
      <c r="W1684" s="64">
        <f t="shared" si="219"/>
        <v>0</v>
      </c>
      <c r="X1684" s="3" t="str">
        <f t="shared" si="221"/>
        <v>8</v>
      </c>
      <c r="Z1684" s="14">
        <f t="shared" si="222"/>
        <v>20073.2</v>
      </c>
      <c r="AA1684" s="7">
        <f>VLOOKUP(G1684,Ma_KH!$A:$R,14,0)</f>
        <v>60</v>
      </c>
      <c r="AD1684" s="7" t="str">
        <f>IFERROR(VLOOKUP(J1684,'Chuyển Mã'!$B$3:$C$9,2,0),"")</f>
        <v>Tỉnh</v>
      </c>
      <c r="AE1684" s="7" t="str">
        <f t="shared" si="215"/>
        <v>Giò Tai Lưỡi Xào 250</v>
      </c>
      <c r="AF1684" s="7">
        <f t="shared" si="216"/>
        <v>5</v>
      </c>
    </row>
    <row r="1685" spans="1:32" x14ac:dyDescent="0.25">
      <c r="A1685" s="11">
        <v>45906</v>
      </c>
      <c r="B1685" s="25">
        <v>4176511539</v>
      </c>
      <c r="C1685" s="12" t="s">
        <v>7214</v>
      </c>
      <c r="D1685" s="16">
        <f t="shared" si="217"/>
        <v>45906</v>
      </c>
      <c r="G1685" s="13" t="s">
        <v>7331</v>
      </c>
      <c r="I1685" s="13" t="s">
        <v>7817</v>
      </c>
      <c r="J1685" s="13" t="s">
        <v>1796</v>
      </c>
      <c r="K1685" s="13" t="s">
        <v>35</v>
      </c>
      <c r="L1685" s="25" t="str">
        <f>VLOOKUP($K1685,TONG_SL!$A:$D,2,0)</f>
        <v>Tai heo muối 200g</v>
      </c>
      <c r="N1685" s="25" t="str">
        <f t="shared" si="218"/>
        <v>K-C6</v>
      </c>
      <c r="Q1685" s="25" t="str">
        <f>VLOOKUP(K1685,TONG_SL!$A:$D,3,0)</f>
        <v>Túi</v>
      </c>
      <c r="R1685" s="54">
        <v>3</v>
      </c>
      <c r="T1685" s="1">
        <f>VLOOKUP(VLOOKUP(G1685,Ma_KH!$A:$R,18,0)&amp;K1685,Gia_MB!$A:$F,6,0)</f>
        <v>55595</v>
      </c>
      <c r="U1685" s="14">
        <f t="shared" si="220"/>
        <v>166785</v>
      </c>
      <c r="W1685" s="64">
        <f t="shared" si="219"/>
        <v>0</v>
      </c>
      <c r="X1685" s="3" t="str">
        <f t="shared" si="221"/>
        <v>8</v>
      </c>
      <c r="Z1685" s="14">
        <f t="shared" si="222"/>
        <v>13342.800000000001</v>
      </c>
      <c r="AA1685" s="7">
        <f>VLOOKUP(G1685,Ma_KH!$A:$R,14,0)</f>
        <v>60</v>
      </c>
      <c r="AD1685" s="7" t="str">
        <f>IFERROR(VLOOKUP(J1685,'Chuyển Mã'!$B$3:$C$9,2,0),"")</f>
        <v>Tỉnh</v>
      </c>
      <c r="AE1685" s="7" t="str">
        <f t="shared" si="215"/>
        <v>Tai heo muối 200g</v>
      </c>
      <c r="AF1685" s="7">
        <f t="shared" si="216"/>
        <v>3</v>
      </c>
    </row>
    <row r="1686" spans="1:32" x14ac:dyDescent="0.25">
      <c r="A1686" s="11">
        <v>45906</v>
      </c>
      <c r="B1686" s="25">
        <v>4176511539</v>
      </c>
      <c r="C1686" s="12" t="s">
        <v>7214</v>
      </c>
      <c r="D1686" s="16">
        <f t="shared" si="217"/>
        <v>45906</v>
      </c>
      <c r="G1686" s="13" t="s">
        <v>7331</v>
      </c>
      <c r="I1686" s="13" t="s">
        <v>7817</v>
      </c>
      <c r="J1686" s="13" t="s">
        <v>1796</v>
      </c>
      <c r="K1686" s="13" t="s">
        <v>41</v>
      </c>
      <c r="L1686" s="25" t="str">
        <f>VLOOKUP($K1686,TONG_SL!$A:$D,2,0)</f>
        <v>Chả nướng 300g</v>
      </c>
      <c r="N1686" s="25" t="str">
        <f t="shared" si="218"/>
        <v>K-C6</v>
      </c>
      <c r="Q1686" s="25" t="str">
        <f>VLOOKUP(K1686,TONG_SL!$A:$D,3,0)</f>
        <v>Túi</v>
      </c>
      <c r="R1686" s="54">
        <v>5</v>
      </c>
      <c r="T1686" s="1">
        <f>VLOOKUP(VLOOKUP(G1686,Ma_KH!$A:$R,18,0)&amp;K1686,Gia_MB!$A:$F,6,0)</f>
        <v>70950</v>
      </c>
      <c r="U1686" s="14">
        <f t="shared" si="220"/>
        <v>354750</v>
      </c>
      <c r="W1686" s="64">
        <f t="shared" si="219"/>
        <v>0</v>
      </c>
      <c r="X1686" s="3" t="str">
        <f t="shared" si="221"/>
        <v>8</v>
      </c>
      <c r="Z1686" s="14">
        <f t="shared" si="222"/>
        <v>28380</v>
      </c>
      <c r="AA1686" s="7">
        <f>VLOOKUP(G1686,Ma_KH!$A:$R,14,0)</f>
        <v>60</v>
      </c>
      <c r="AD1686" s="7" t="str">
        <f>IFERROR(VLOOKUP(J1686,'Chuyển Mã'!$B$3:$C$9,2,0),"")</f>
        <v>Tỉnh</v>
      </c>
      <c r="AE1686" s="7" t="str">
        <f t="shared" si="215"/>
        <v>Chả nướng 300g</v>
      </c>
      <c r="AF1686" s="7">
        <f t="shared" si="216"/>
        <v>5</v>
      </c>
    </row>
    <row r="1687" spans="1:32" x14ac:dyDescent="0.25">
      <c r="A1687" s="11">
        <v>45906</v>
      </c>
      <c r="B1687" s="25">
        <v>4176511539</v>
      </c>
      <c r="C1687" s="12" t="s">
        <v>7214</v>
      </c>
      <c r="D1687" s="16">
        <f t="shared" si="217"/>
        <v>45906</v>
      </c>
      <c r="G1687" s="13" t="s">
        <v>7331</v>
      </c>
      <c r="I1687" s="13" t="s">
        <v>7817</v>
      </c>
      <c r="J1687" s="13" t="s">
        <v>1796</v>
      </c>
      <c r="K1687" s="13" t="s">
        <v>30</v>
      </c>
      <c r="L1687" s="25" t="str">
        <f>VLOOKUP($K1687,TONG_SL!$A:$D,2,0)</f>
        <v>Gà muối 500g</v>
      </c>
      <c r="N1687" s="25" t="str">
        <f t="shared" si="218"/>
        <v>K-C6</v>
      </c>
      <c r="Q1687" s="25" t="str">
        <f>VLOOKUP(K1687,TONG_SL!$A:$D,3,0)</f>
        <v>Túi</v>
      </c>
      <c r="R1687" s="54">
        <v>5</v>
      </c>
      <c r="T1687" s="1">
        <f>VLOOKUP(VLOOKUP(G1687,Ma_KH!$A:$R,18,0)&amp;K1687,Gia_MB!$A:$F,6,0)</f>
        <v>111058</v>
      </c>
      <c r="U1687" s="14">
        <f t="shared" si="220"/>
        <v>555290</v>
      </c>
      <c r="W1687" s="64">
        <f t="shared" si="219"/>
        <v>0</v>
      </c>
      <c r="X1687" s="3" t="str">
        <f t="shared" si="221"/>
        <v>8</v>
      </c>
      <c r="Z1687" s="14">
        <f t="shared" si="222"/>
        <v>44423.200000000004</v>
      </c>
      <c r="AA1687" s="7">
        <f>VLOOKUP(G1687,Ma_KH!$A:$R,14,0)</f>
        <v>60</v>
      </c>
      <c r="AD1687" s="7" t="str">
        <f>IFERROR(VLOOKUP(J1687,'Chuyển Mã'!$B$3:$C$9,2,0),"")</f>
        <v>Tỉnh</v>
      </c>
      <c r="AE1687" s="7" t="str">
        <f t="shared" si="215"/>
        <v>Gà muối 500g</v>
      </c>
      <c r="AF1687" s="7">
        <f t="shared" si="216"/>
        <v>5</v>
      </c>
    </row>
    <row r="1688" spans="1:32" x14ac:dyDescent="0.25">
      <c r="A1688" s="11">
        <v>45906</v>
      </c>
      <c r="B1688" s="25">
        <v>4176515763</v>
      </c>
      <c r="C1688" s="12" t="s">
        <v>7214</v>
      </c>
      <c r="D1688" s="16">
        <f t="shared" si="217"/>
        <v>45906</v>
      </c>
      <c r="G1688" s="13" t="s">
        <v>7331</v>
      </c>
      <c r="I1688" s="13" t="s">
        <v>7818</v>
      </c>
      <c r="J1688" s="13" t="s">
        <v>1796</v>
      </c>
      <c r="K1688" s="13" t="s">
        <v>32</v>
      </c>
      <c r="L1688" s="25" t="str">
        <f>VLOOKUP($K1688,TONG_SL!$A:$D,2,0)</f>
        <v>Giò Tai Lưỡi Xào 250</v>
      </c>
      <c r="N1688" s="25" t="str">
        <f t="shared" si="218"/>
        <v>K-C6</v>
      </c>
      <c r="Q1688" s="25" t="str">
        <f>VLOOKUP(K1688,TONG_SL!$A:$D,3,0)</f>
        <v>Túi</v>
      </c>
      <c r="R1688" s="54">
        <v>3</v>
      </c>
      <c r="T1688" s="1">
        <f>VLOOKUP(VLOOKUP(G1688,Ma_KH!$A:$R,18,0)&amp;K1688,Gia_MB!$A:$F,6,0)</f>
        <v>50183</v>
      </c>
      <c r="U1688" s="14">
        <f t="shared" si="220"/>
        <v>150549</v>
      </c>
      <c r="W1688" s="64">
        <f t="shared" si="219"/>
        <v>0</v>
      </c>
      <c r="X1688" s="3" t="str">
        <f t="shared" si="221"/>
        <v>8</v>
      </c>
      <c r="Z1688" s="14">
        <f t="shared" si="222"/>
        <v>12043.92</v>
      </c>
      <c r="AA1688" s="7">
        <f>VLOOKUP(G1688,Ma_KH!$A:$R,14,0)</f>
        <v>60</v>
      </c>
      <c r="AD1688" s="7" t="str">
        <f>IFERROR(VLOOKUP(J1688,'Chuyển Mã'!$B$3:$C$9,2,0),"")</f>
        <v>Tỉnh</v>
      </c>
      <c r="AE1688" s="7" t="str">
        <f t="shared" si="215"/>
        <v>Giò Tai Lưỡi Xào 250</v>
      </c>
      <c r="AF1688" s="7">
        <f t="shared" si="216"/>
        <v>3</v>
      </c>
    </row>
    <row r="1689" spans="1:32" x14ac:dyDescent="0.25">
      <c r="A1689" s="11">
        <v>45906</v>
      </c>
      <c r="B1689" s="25">
        <v>4176515763</v>
      </c>
      <c r="C1689" s="12" t="s">
        <v>7214</v>
      </c>
      <c r="D1689" s="16">
        <f t="shared" si="217"/>
        <v>45906</v>
      </c>
      <c r="G1689" s="13" t="s">
        <v>7331</v>
      </c>
      <c r="I1689" s="13" t="s">
        <v>7818</v>
      </c>
      <c r="J1689" s="13" t="s">
        <v>1796</v>
      </c>
      <c r="K1689" s="13" t="s">
        <v>27</v>
      </c>
      <c r="L1689" s="25" t="str">
        <f>VLOOKUP($K1689,TONG_SL!$A:$D,2,0)</f>
        <v>Chân giò heo muối 300g</v>
      </c>
      <c r="N1689" s="25" t="str">
        <f t="shared" si="218"/>
        <v>K-C6</v>
      </c>
      <c r="Q1689" s="25" t="str">
        <f>VLOOKUP(K1689,TONG_SL!$A:$D,3,0)</f>
        <v>Túi</v>
      </c>
      <c r="R1689" s="54">
        <v>3</v>
      </c>
      <c r="T1689" s="1">
        <f>VLOOKUP(VLOOKUP(G1689,Ma_KH!$A:$R,18,0)&amp;K1689,Gia_MB!$A:$F,6,0)</f>
        <v>73431</v>
      </c>
      <c r="U1689" s="14">
        <f t="shared" si="220"/>
        <v>220293</v>
      </c>
      <c r="W1689" s="64">
        <f t="shared" si="219"/>
        <v>0</v>
      </c>
      <c r="X1689" s="3" t="str">
        <f t="shared" si="221"/>
        <v>8</v>
      </c>
      <c r="Z1689" s="14">
        <f t="shared" si="222"/>
        <v>17623.439999999999</v>
      </c>
      <c r="AA1689" s="7">
        <f>VLOOKUP(G1689,Ma_KH!$A:$R,14,0)</f>
        <v>60</v>
      </c>
      <c r="AD1689" s="7" t="str">
        <f>IFERROR(VLOOKUP(J1689,'Chuyển Mã'!$B$3:$C$9,2,0),"")</f>
        <v>Tỉnh</v>
      </c>
      <c r="AE1689" s="7" t="str">
        <f t="shared" si="215"/>
        <v>Chân giò heo muối 300g</v>
      </c>
      <c r="AF1689" s="7">
        <f t="shared" si="216"/>
        <v>3</v>
      </c>
    </row>
    <row r="1690" spans="1:32" x14ac:dyDescent="0.25">
      <c r="A1690" s="11">
        <v>45906</v>
      </c>
      <c r="B1690" s="25">
        <v>4176515763</v>
      </c>
      <c r="C1690" s="12" t="s">
        <v>7214</v>
      </c>
      <c r="D1690" s="16">
        <f t="shared" si="217"/>
        <v>45906</v>
      </c>
      <c r="G1690" s="13" t="s">
        <v>7331</v>
      </c>
      <c r="I1690" s="13" t="s">
        <v>7818</v>
      </c>
      <c r="J1690" s="13" t="s">
        <v>1796</v>
      </c>
      <c r="K1690" s="13" t="s">
        <v>35</v>
      </c>
      <c r="L1690" s="25" t="str">
        <f>VLOOKUP($K1690,TONG_SL!$A:$D,2,0)</f>
        <v>Tai heo muối 200g</v>
      </c>
      <c r="N1690" s="25" t="str">
        <f t="shared" si="218"/>
        <v>K-C6</v>
      </c>
      <c r="Q1690" s="25" t="str">
        <f>VLOOKUP(K1690,TONG_SL!$A:$D,3,0)</f>
        <v>Túi</v>
      </c>
      <c r="R1690" s="54">
        <v>3</v>
      </c>
      <c r="T1690" s="1">
        <f>VLOOKUP(VLOOKUP(G1690,Ma_KH!$A:$R,18,0)&amp;K1690,Gia_MB!$A:$F,6,0)</f>
        <v>55595</v>
      </c>
      <c r="U1690" s="14">
        <f t="shared" si="220"/>
        <v>166785</v>
      </c>
      <c r="W1690" s="64">
        <f t="shared" si="219"/>
        <v>0</v>
      </c>
      <c r="X1690" s="3" t="str">
        <f t="shared" si="221"/>
        <v>8</v>
      </c>
      <c r="Z1690" s="14">
        <f t="shared" si="222"/>
        <v>13342.800000000001</v>
      </c>
      <c r="AA1690" s="7">
        <f>VLOOKUP(G1690,Ma_KH!$A:$R,14,0)</f>
        <v>60</v>
      </c>
      <c r="AD1690" s="7" t="str">
        <f>IFERROR(VLOOKUP(J1690,'Chuyển Mã'!$B$3:$C$9,2,0),"")</f>
        <v>Tỉnh</v>
      </c>
      <c r="AE1690" s="7" t="str">
        <f t="shared" si="215"/>
        <v>Tai heo muối 200g</v>
      </c>
      <c r="AF1690" s="7">
        <f t="shared" si="216"/>
        <v>3</v>
      </c>
    </row>
    <row r="1691" spans="1:32" x14ac:dyDescent="0.25">
      <c r="A1691" s="11">
        <v>45906</v>
      </c>
      <c r="B1691" s="25">
        <v>4176515763</v>
      </c>
      <c r="C1691" s="12" t="s">
        <v>7214</v>
      </c>
      <c r="D1691" s="16">
        <f t="shared" si="217"/>
        <v>45906</v>
      </c>
      <c r="G1691" s="13" t="s">
        <v>7331</v>
      </c>
      <c r="I1691" s="13" t="s">
        <v>7818</v>
      </c>
      <c r="J1691" s="13" t="s">
        <v>1796</v>
      </c>
      <c r="K1691" s="13" t="s">
        <v>39</v>
      </c>
      <c r="L1691" s="25" t="str">
        <f>VLOOKUP($K1691,TONG_SL!$A:$D,2,0)</f>
        <v>Chả cốm 300g</v>
      </c>
      <c r="N1691" s="25" t="str">
        <f t="shared" si="218"/>
        <v>K-C6</v>
      </c>
      <c r="Q1691" s="25" t="str">
        <f>VLOOKUP(K1691,TONG_SL!$A:$D,3,0)</f>
        <v>Túi</v>
      </c>
      <c r="R1691" s="54">
        <v>3</v>
      </c>
      <c r="T1691" s="1">
        <f>VLOOKUP(VLOOKUP(G1691,Ma_KH!$A:$R,18,0)&amp;K1691,Gia_MB!$A:$F,6,0)</f>
        <v>74250</v>
      </c>
      <c r="U1691" s="14">
        <f t="shared" si="220"/>
        <v>222750</v>
      </c>
      <c r="W1691" s="64">
        <f t="shared" si="219"/>
        <v>0</v>
      </c>
      <c r="X1691" s="3" t="str">
        <f t="shared" si="221"/>
        <v>8</v>
      </c>
      <c r="Z1691" s="14">
        <f t="shared" si="222"/>
        <v>17820</v>
      </c>
      <c r="AA1691" s="7">
        <f>VLOOKUP(G1691,Ma_KH!$A:$R,14,0)</f>
        <v>60</v>
      </c>
      <c r="AD1691" s="7" t="str">
        <f>IFERROR(VLOOKUP(J1691,'Chuyển Mã'!$B$3:$C$9,2,0),"")</f>
        <v>Tỉnh</v>
      </c>
      <c r="AE1691" s="7" t="str">
        <f t="shared" si="215"/>
        <v>Chả cốm 300g</v>
      </c>
      <c r="AF1691" s="7">
        <f t="shared" si="216"/>
        <v>3</v>
      </c>
    </row>
    <row r="1692" spans="1:32" x14ac:dyDescent="0.25">
      <c r="A1692" s="11">
        <v>45906</v>
      </c>
      <c r="B1692" s="25">
        <v>4176515763</v>
      </c>
      <c r="C1692" s="12" t="s">
        <v>7214</v>
      </c>
      <c r="D1692" s="16">
        <f t="shared" si="217"/>
        <v>45906</v>
      </c>
      <c r="G1692" s="13" t="s">
        <v>7331</v>
      </c>
      <c r="I1692" s="13" t="s">
        <v>7818</v>
      </c>
      <c r="J1692" s="13" t="s">
        <v>1796</v>
      </c>
      <c r="K1692" s="13" t="s">
        <v>51</v>
      </c>
      <c r="L1692" s="25" t="str">
        <f>VLOOKUP($K1692,TONG_SL!$A:$D,2,0)</f>
        <v>Mọc Nấm Hương 250g</v>
      </c>
      <c r="N1692" s="25" t="str">
        <f t="shared" si="218"/>
        <v>K-C6</v>
      </c>
      <c r="Q1692" s="25" t="str">
        <f>VLOOKUP(K1692,TONG_SL!$A:$D,3,0)</f>
        <v>Túi</v>
      </c>
      <c r="R1692" s="54">
        <v>3</v>
      </c>
      <c r="T1692" s="1">
        <f>VLOOKUP(VLOOKUP(G1692,Ma_KH!$A:$R,18,0)&amp;K1692,Gia_MB!$A:$F,6,0)</f>
        <v>46000</v>
      </c>
      <c r="U1692" s="14">
        <f t="shared" si="220"/>
        <v>138000</v>
      </c>
      <c r="W1692" s="64">
        <f t="shared" si="219"/>
        <v>0</v>
      </c>
      <c r="X1692" s="3" t="str">
        <f t="shared" si="221"/>
        <v>8</v>
      </c>
      <c r="Z1692" s="14">
        <f t="shared" si="222"/>
        <v>11040</v>
      </c>
      <c r="AA1692" s="7">
        <f>VLOOKUP(G1692,Ma_KH!$A:$R,14,0)</f>
        <v>60</v>
      </c>
      <c r="AD1692" s="7" t="str">
        <f>IFERROR(VLOOKUP(J1692,'Chuyển Mã'!$B$3:$C$9,2,0),"")</f>
        <v>Tỉnh</v>
      </c>
      <c r="AE1692" s="7" t="str">
        <f t="shared" si="215"/>
        <v>Mọc Nấm Hương 250g</v>
      </c>
      <c r="AF1692" s="7">
        <f t="shared" si="216"/>
        <v>3</v>
      </c>
    </row>
    <row r="1693" spans="1:32" x14ac:dyDescent="0.25">
      <c r="A1693" s="11">
        <v>45906</v>
      </c>
      <c r="B1693" s="25">
        <v>4176515763</v>
      </c>
      <c r="C1693" s="12" t="s">
        <v>7214</v>
      </c>
      <c r="D1693" s="16">
        <f t="shared" si="217"/>
        <v>45906</v>
      </c>
      <c r="G1693" s="13" t="s">
        <v>7331</v>
      </c>
      <c r="I1693" s="13" t="s">
        <v>7818</v>
      </c>
      <c r="J1693" s="13" t="s">
        <v>1796</v>
      </c>
      <c r="K1693" s="13" t="s">
        <v>41</v>
      </c>
      <c r="L1693" s="25" t="str">
        <f>VLOOKUP($K1693,TONG_SL!$A:$D,2,0)</f>
        <v>Chả nướng 300g</v>
      </c>
      <c r="N1693" s="25" t="str">
        <f t="shared" si="218"/>
        <v>K-C6</v>
      </c>
      <c r="Q1693" s="25" t="str">
        <f>VLOOKUP(K1693,TONG_SL!$A:$D,3,0)</f>
        <v>Túi</v>
      </c>
      <c r="R1693" s="54">
        <v>3</v>
      </c>
      <c r="T1693" s="1">
        <f>VLOOKUP(VLOOKUP(G1693,Ma_KH!$A:$R,18,0)&amp;K1693,Gia_MB!$A:$F,6,0)</f>
        <v>70950</v>
      </c>
      <c r="U1693" s="14">
        <f t="shared" si="220"/>
        <v>212850</v>
      </c>
      <c r="W1693" s="64">
        <f t="shared" si="219"/>
        <v>0</v>
      </c>
      <c r="X1693" s="3" t="str">
        <f t="shared" si="221"/>
        <v>8</v>
      </c>
      <c r="Z1693" s="14">
        <f t="shared" si="222"/>
        <v>17028</v>
      </c>
      <c r="AA1693" s="7">
        <f>VLOOKUP(G1693,Ma_KH!$A:$R,14,0)</f>
        <v>60</v>
      </c>
      <c r="AD1693" s="7" t="str">
        <f>IFERROR(VLOOKUP(J1693,'Chuyển Mã'!$B$3:$C$9,2,0),"")</f>
        <v>Tỉnh</v>
      </c>
      <c r="AE1693" s="7" t="str">
        <f t="shared" si="215"/>
        <v>Chả nướng 300g</v>
      </c>
      <c r="AF1693" s="7">
        <f t="shared" si="216"/>
        <v>3</v>
      </c>
    </row>
    <row r="1694" spans="1:32" x14ac:dyDescent="0.25">
      <c r="A1694" s="11">
        <v>45906</v>
      </c>
      <c r="B1694" s="25">
        <v>4176514374</v>
      </c>
      <c r="C1694" s="12" t="s">
        <v>7214</v>
      </c>
      <c r="D1694" s="16">
        <f t="shared" si="217"/>
        <v>45906</v>
      </c>
      <c r="G1694" s="13" t="s">
        <v>7331</v>
      </c>
      <c r="I1694" s="13" t="s">
        <v>7819</v>
      </c>
      <c r="J1694" s="13" t="s">
        <v>1796</v>
      </c>
      <c r="K1694" s="13" t="s">
        <v>27</v>
      </c>
      <c r="L1694" s="25" t="str">
        <f>VLOOKUP($K1694,TONG_SL!$A:$D,2,0)</f>
        <v>Chân giò heo muối 300g</v>
      </c>
      <c r="N1694" s="25" t="str">
        <f t="shared" si="218"/>
        <v>K-C6</v>
      </c>
      <c r="Q1694" s="25" t="str">
        <f>VLOOKUP(K1694,TONG_SL!$A:$D,3,0)</f>
        <v>Túi</v>
      </c>
      <c r="R1694" s="54">
        <v>3</v>
      </c>
      <c r="T1694" s="1">
        <f>VLOOKUP(VLOOKUP(G1694,Ma_KH!$A:$R,18,0)&amp;K1694,Gia_MB!$A:$F,6,0)</f>
        <v>73431</v>
      </c>
      <c r="U1694" s="14">
        <f t="shared" si="220"/>
        <v>220293</v>
      </c>
      <c r="W1694" s="64">
        <f t="shared" si="219"/>
        <v>0</v>
      </c>
      <c r="X1694" s="3" t="str">
        <f t="shared" si="221"/>
        <v>8</v>
      </c>
      <c r="Z1694" s="14">
        <f t="shared" si="222"/>
        <v>17623.439999999999</v>
      </c>
      <c r="AA1694" s="7">
        <f>VLOOKUP(G1694,Ma_KH!$A:$R,14,0)</f>
        <v>60</v>
      </c>
      <c r="AD1694" s="7" t="str">
        <f>IFERROR(VLOOKUP(J1694,'Chuyển Mã'!$B$3:$C$9,2,0),"")</f>
        <v>Tỉnh</v>
      </c>
      <c r="AE1694" s="7" t="str">
        <f t="shared" si="215"/>
        <v>Chân giò heo muối 300g</v>
      </c>
      <c r="AF1694" s="7">
        <f t="shared" si="216"/>
        <v>3</v>
      </c>
    </row>
    <row r="1695" spans="1:32" x14ac:dyDescent="0.25">
      <c r="A1695" s="11">
        <v>45906</v>
      </c>
      <c r="B1695" s="25">
        <v>4176514374</v>
      </c>
      <c r="C1695" s="12" t="s">
        <v>7214</v>
      </c>
      <c r="D1695" s="16">
        <f t="shared" si="217"/>
        <v>45906</v>
      </c>
      <c r="G1695" s="13" t="s">
        <v>7331</v>
      </c>
      <c r="I1695" s="13" t="s">
        <v>7819</v>
      </c>
      <c r="J1695" s="13" t="s">
        <v>1796</v>
      </c>
      <c r="K1695" s="13" t="s">
        <v>41</v>
      </c>
      <c r="L1695" s="25" t="str">
        <f>VLOOKUP($K1695,TONG_SL!$A:$D,2,0)</f>
        <v>Chả nướng 300g</v>
      </c>
      <c r="N1695" s="25" t="str">
        <f t="shared" si="218"/>
        <v>K-C6</v>
      </c>
      <c r="Q1695" s="25" t="str">
        <f>VLOOKUP(K1695,TONG_SL!$A:$D,3,0)</f>
        <v>Túi</v>
      </c>
      <c r="R1695" s="54">
        <v>3</v>
      </c>
      <c r="T1695" s="1">
        <f>VLOOKUP(VLOOKUP(G1695,Ma_KH!$A:$R,18,0)&amp;K1695,Gia_MB!$A:$F,6,0)</f>
        <v>70950</v>
      </c>
      <c r="U1695" s="14">
        <f t="shared" si="220"/>
        <v>212850</v>
      </c>
      <c r="W1695" s="64">
        <f t="shared" si="219"/>
        <v>0</v>
      </c>
      <c r="X1695" s="3" t="str">
        <f t="shared" si="221"/>
        <v>8</v>
      </c>
      <c r="Z1695" s="14">
        <f t="shared" si="222"/>
        <v>17028</v>
      </c>
      <c r="AA1695" s="7">
        <f>VLOOKUP(G1695,Ma_KH!$A:$R,14,0)</f>
        <v>60</v>
      </c>
      <c r="AD1695" s="7" t="str">
        <f>IFERROR(VLOOKUP(J1695,'Chuyển Mã'!$B$3:$C$9,2,0),"")</f>
        <v>Tỉnh</v>
      </c>
      <c r="AE1695" s="7" t="str">
        <f t="shared" si="215"/>
        <v>Chả nướng 300g</v>
      </c>
      <c r="AF1695" s="7">
        <f t="shared" si="216"/>
        <v>3</v>
      </c>
    </row>
    <row r="1696" spans="1:32" x14ac:dyDescent="0.25">
      <c r="A1696" s="11">
        <v>45906</v>
      </c>
      <c r="B1696" s="25">
        <v>4176514374</v>
      </c>
      <c r="C1696" s="12" t="s">
        <v>7214</v>
      </c>
      <c r="D1696" s="16">
        <f t="shared" si="217"/>
        <v>45906</v>
      </c>
      <c r="G1696" s="13" t="s">
        <v>7331</v>
      </c>
      <c r="I1696" s="13" t="s">
        <v>7819</v>
      </c>
      <c r="J1696" s="13" t="s">
        <v>1796</v>
      </c>
      <c r="K1696" s="13" t="s">
        <v>35</v>
      </c>
      <c r="L1696" s="25" t="str">
        <f>VLOOKUP($K1696,TONG_SL!$A:$D,2,0)</f>
        <v>Tai heo muối 200g</v>
      </c>
      <c r="N1696" s="25" t="str">
        <f t="shared" si="218"/>
        <v>K-C6</v>
      </c>
      <c r="Q1696" s="25" t="str">
        <f>VLOOKUP(K1696,TONG_SL!$A:$D,3,0)</f>
        <v>Túi</v>
      </c>
      <c r="R1696" s="54">
        <v>3</v>
      </c>
      <c r="T1696" s="1">
        <f>VLOOKUP(VLOOKUP(G1696,Ma_KH!$A:$R,18,0)&amp;K1696,Gia_MB!$A:$F,6,0)</f>
        <v>55595</v>
      </c>
      <c r="U1696" s="14">
        <f t="shared" si="220"/>
        <v>166785</v>
      </c>
      <c r="W1696" s="64">
        <f t="shared" si="219"/>
        <v>0</v>
      </c>
      <c r="X1696" s="3" t="str">
        <f t="shared" si="221"/>
        <v>8</v>
      </c>
      <c r="Z1696" s="14">
        <f t="shared" si="222"/>
        <v>13342.800000000001</v>
      </c>
      <c r="AA1696" s="7">
        <f>VLOOKUP(G1696,Ma_KH!$A:$R,14,0)</f>
        <v>60</v>
      </c>
      <c r="AD1696" s="7" t="str">
        <f>IFERROR(VLOOKUP(J1696,'Chuyển Mã'!$B$3:$C$9,2,0),"")</f>
        <v>Tỉnh</v>
      </c>
      <c r="AE1696" s="7" t="str">
        <f t="shared" si="215"/>
        <v>Tai heo muối 200g</v>
      </c>
      <c r="AF1696" s="7">
        <f t="shared" si="216"/>
        <v>3</v>
      </c>
    </row>
    <row r="1697" spans="1:32" x14ac:dyDescent="0.25">
      <c r="A1697" s="11">
        <v>45906</v>
      </c>
      <c r="B1697" s="25">
        <v>4176514374</v>
      </c>
      <c r="C1697" s="12" t="s">
        <v>7214</v>
      </c>
      <c r="D1697" s="16">
        <f t="shared" si="217"/>
        <v>45906</v>
      </c>
      <c r="G1697" s="13" t="s">
        <v>7331</v>
      </c>
      <c r="I1697" s="13" t="s">
        <v>7819</v>
      </c>
      <c r="J1697" s="13" t="s">
        <v>1796</v>
      </c>
      <c r="K1697" s="13" t="s">
        <v>32</v>
      </c>
      <c r="L1697" s="25" t="str">
        <f>VLOOKUP($K1697,TONG_SL!$A:$D,2,0)</f>
        <v>Giò Tai Lưỡi Xào 250</v>
      </c>
      <c r="N1697" s="25" t="str">
        <f t="shared" si="218"/>
        <v>K-C6</v>
      </c>
      <c r="Q1697" s="25" t="str">
        <f>VLOOKUP(K1697,TONG_SL!$A:$D,3,0)</f>
        <v>Túi</v>
      </c>
      <c r="R1697" s="54">
        <v>3</v>
      </c>
      <c r="T1697" s="1">
        <f>VLOOKUP(VLOOKUP(G1697,Ma_KH!$A:$R,18,0)&amp;K1697,Gia_MB!$A:$F,6,0)</f>
        <v>50183</v>
      </c>
      <c r="U1697" s="14">
        <f t="shared" si="220"/>
        <v>150549</v>
      </c>
      <c r="W1697" s="64">
        <f t="shared" si="219"/>
        <v>0</v>
      </c>
      <c r="X1697" s="3" t="str">
        <f t="shared" si="221"/>
        <v>8</v>
      </c>
      <c r="Z1697" s="14">
        <f t="shared" si="222"/>
        <v>12043.92</v>
      </c>
      <c r="AA1697" s="7">
        <f>VLOOKUP(G1697,Ma_KH!$A:$R,14,0)</f>
        <v>60</v>
      </c>
      <c r="AD1697" s="7" t="str">
        <f>IFERROR(VLOOKUP(J1697,'Chuyển Mã'!$B$3:$C$9,2,0),"")</f>
        <v>Tỉnh</v>
      </c>
      <c r="AE1697" s="7" t="str">
        <f t="shared" si="215"/>
        <v>Giò Tai Lưỡi Xào 250</v>
      </c>
      <c r="AF1697" s="7">
        <f t="shared" si="216"/>
        <v>3</v>
      </c>
    </row>
    <row r="1698" spans="1:32" x14ac:dyDescent="0.25">
      <c r="A1698" s="11">
        <v>45906</v>
      </c>
      <c r="B1698" s="25">
        <v>4176514374</v>
      </c>
      <c r="C1698" s="12" t="s">
        <v>7214</v>
      </c>
      <c r="D1698" s="16">
        <f t="shared" si="217"/>
        <v>45906</v>
      </c>
      <c r="G1698" s="13" t="s">
        <v>7331</v>
      </c>
      <c r="I1698" s="13" t="s">
        <v>7819</v>
      </c>
      <c r="J1698" s="13" t="s">
        <v>1796</v>
      </c>
      <c r="K1698" s="13" t="s">
        <v>39</v>
      </c>
      <c r="L1698" s="25" t="str">
        <f>VLOOKUP($K1698,TONG_SL!$A:$D,2,0)</f>
        <v>Chả cốm 300g</v>
      </c>
      <c r="N1698" s="25" t="str">
        <f t="shared" si="218"/>
        <v>K-C6</v>
      </c>
      <c r="Q1698" s="25" t="str">
        <f>VLOOKUP(K1698,TONG_SL!$A:$D,3,0)</f>
        <v>Túi</v>
      </c>
      <c r="R1698" s="54">
        <v>3</v>
      </c>
      <c r="T1698" s="1">
        <f>VLOOKUP(VLOOKUP(G1698,Ma_KH!$A:$R,18,0)&amp;K1698,Gia_MB!$A:$F,6,0)</f>
        <v>74250</v>
      </c>
      <c r="U1698" s="14">
        <f t="shared" si="220"/>
        <v>222750</v>
      </c>
      <c r="W1698" s="64">
        <f t="shared" si="219"/>
        <v>0</v>
      </c>
      <c r="X1698" s="3" t="str">
        <f t="shared" si="221"/>
        <v>8</v>
      </c>
      <c r="Z1698" s="14">
        <f t="shared" si="222"/>
        <v>17820</v>
      </c>
      <c r="AA1698" s="7">
        <f>VLOOKUP(G1698,Ma_KH!$A:$R,14,0)</f>
        <v>60</v>
      </c>
      <c r="AD1698" s="7" t="str">
        <f>IFERROR(VLOOKUP(J1698,'Chuyển Mã'!$B$3:$C$9,2,0),"")</f>
        <v>Tỉnh</v>
      </c>
      <c r="AE1698" s="7" t="str">
        <f t="shared" si="215"/>
        <v>Chả cốm 300g</v>
      </c>
      <c r="AF1698" s="7">
        <f t="shared" si="216"/>
        <v>3</v>
      </c>
    </row>
    <row r="1699" spans="1:32" x14ac:dyDescent="0.25">
      <c r="A1699" s="11">
        <v>45906</v>
      </c>
      <c r="B1699" s="25">
        <v>4176514374</v>
      </c>
      <c r="C1699" s="12" t="s">
        <v>7214</v>
      </c>
      <c r="D1699" s="16">
        <f t="shared" si="217"/>
        <v>45906</v>
      </c>
      <c r="G1699" s="13" t="s">
        <v>7331</v>
      </c>
      <c r="I1699" s="13" t="s">
        <v>7819</v>
      </c>
      <c r="J1699" s="13" t="s">
        <v>1796</v>
      </c>
      <c r="K1699" s="13" t="s">
        <v>51</v>
      </c>
      <c r="L1699" s="25" t="str">
        <f>VLOOKUP($K1699,TONG_SL!$A:$D,2,0)</f>
        <v>Mọc Nấm Hương 250g</v>
      </c>
      <c r="N1699" s="25" t="str">
        <f t="shared" si="218"/>
        <v>K-C6</v>
      </c>
      <c r="Q1699" s="25" t="str">
        <f>VLOOKUP(K1699,TONG_SL!$A:$D,3,0)</f>
        <v>Túi</v>
      </c>
      <c r="R1699" s="54">
        <v>3</v>
      </c>
      <c r="T1699" s="1">
        <f>VLOOKUP(VLOOKUP(G1699,Ma_KH!$A:$R,18,0)&amp;K1699,Gia_MB!$A:$F,6,0)</f>
        <v>46000</v>
      </c>
      <c r="U1699" s="14">
        <f t="shared" si="220"/>
        <v>138000</v>
      </c>
      <c r="W1699" s="64">
        <f t="shared" si="219"/>
        <v>0</v>
      </c>
      <c r="X1699" s="3" t="str">
        <f t="shared" si="221"/>
        <v>8</v>
      </c>
      <c r="Z1699" s="14">
        <f t="shared" si="222"/>
        <v>11040</v>
      </c>
      <c r="AA1699" s="7">
        <f>VLOOKUP(G1699,Ma_KH!$A:$R,14,0)</f>
        <v>60</v>
      </c>
      <c r="AD1699" s="7" t="str">
        <f>IFERROR(VLOOKUP(J1699,'Chuyển Mã'!$B$3:$C$9,2,0),"")</f>
        <v>Tỉnh</v>
      </c>
      <c r="AE1699" s="7" t="str">
        <f t="shared" si="215"/>
        <v>Mọc Nấm Hương 250g</v>
      </c>
      <c r="AF1699" s="7">
        <f t="shared" si="216"/>
        <v>3</v>
      </c>
    </row>
    <row r="1700" spans="1:32" x14ac:dyDescent="0.25">
      <c r="A1700" s="11">
        <v>45906</v>
      </c>
      <c r="B1700" s="25">
        <v>4176511273</v>
      </c>
      <c r="C1700" s="12" t="s">
        <v>7214</v>
      </c>
      <c r="D1700" s="16">
        <f t="shared" si="217"/>
        <v>45906</v>
      </c>
      <c r="G1700" s="13" t="s">
        <v>7331</v>
      </c>
      <c r="I1700" s="13" t="s">
        <v>7820</v>
      </c>
      <c r="J1700" s="13" t="s">
        <v>1796</v>
      </c>
      <c r="K1700" s="13" t="s">
        <v>27</v>
      </c>
      <c r="L1700" s="25" t="str">
        <f>VLOOKUP($K1700,TONG_SL!$A:$D,2,0)</f>
        <v>Chân giò heo muối 300g</v>
      </c>
      <c r="N1700" s="25" t="str">
        <f t="shared" si="218"/>
        <v>K-C6</v>
      </c>
      <c r="Q1700" s="25" t="str">
        <f>VLOOKUP(K1700,TONG_SL!$A:$D,3,0)</f>
        <v>Túi</v>
      </c>
      <c r="R1700" s="54">
        <v>6</v>
      </c>
      <c r="T1700" s="1">
        <f>VLOOKUP(VLOOKUP(G1700,Ma_KH!$A:$R,18,0)&amp;K1700,Gia_MB!$A:$F,6,0)</f>
        <v>73431</v>
      </c>
      <c r="U1700" s="14">
        <f t="shared" si="220"/>
        <v>440586</v>
      </c>
      <c r="W1700" s="64">
        <f t="shared" si="219"/>
        <v>0</v>
      </c>
      <c r="X1700" s="3" t="str">
        <f t="shared" si="221"/>
        <v>8</v>
      </c>
      <c r="Z1700" s="14">
        <f t="shared" si="222"/>
        <v>35246.879999999997</v>
      </c>
      <c r="AA1700" s="7">
        <f>VLOOKUP(G1700,Ma_KH!$A:$R,14,0)</f>
        <v>60</v>
      </c>
      <c r="AD1700" s="7" t="str">
        <f>IFERROR(VLOOKUP(J1700,'Chuyển Mã'!$B$3:$C$9,2,0),"")</f>
        <v>Tỉnh</v>
      </c>
      <c r="AE1700" s="7" t="str">
        <f t="shared" si="215"/>
        <v>Chân giò heo muối 300g</v>
      </c>
      <c r="AF1700" s="7">
        <f t="shared" si="216"/>
        <v>6</v>
      </c>
    </row>
    <row r="1701" spans="1:32" x14ac:dyDescent="0.25">
      <c r="A1701" s="11">
        <v>45906</v>
      </c>
      <c r="B1701" s="25">
        <v>4176511273</v>
      </c>
      <c r="C1701" s="12" t="s">
        <v>7214</v>
      </c>
      <c r="D1701" s="16">
        <f t="shared" si="217"/>
        <v>45906</v>
      </c>
      <c r="G1701" s="13" t="s">
        <v>7331</v>
      </c>
      <c r="I1701" s="13" t="s">
        <v>7820</v>
      </c>
      <c r="J1701" s="13" t="s">
        <v>1796</v>
      </c>
      <c r="K1701" s="13" t="s">
        <v>32</v>
      </c>
      <c r="L1701" s="25" t="str">
        <f>VLOOKUP($K1701,TONG_SL!$A:$D,2,0)</f>
        <v>Giò Tai Lưỡi Xào 250</v>
      </c>
      <c r="N1701" s="25" t="str">
        <f t="shared" si="218"/>
        <v>K-C6</v>
      </c>
      <c r="Q1701" s="25" t="str">
        <f>VLOOKUP(K1701,TONG_SL!$A:$D,3,0)</f>
        <v>Túi</v>
      </c>
      <c r="R1701" s="54">
        <v>6</v>
      </c>
      <c r="T1701" s="1">
        <f>VLOOKUP(VLOOKUP(G1701,Ma_KH!$A:$R,18,0)&amp;K1701,Gia_MB!$A:$F,6,0)</f>
        <v>50183</v>
      </c>
      <c r="U1701" s="14">
        <f t="shared" si="220"/>
        <v>301098</v>
      </c>
      <c r="W1701" s="64">
        <f t="shared" si="219"/>
        <v>0</v>
      </c>
      <c r="X1701" s="3" t="str">
        <f t="shared" si="221"/>
        <v>8</v>
      </c>
      <c r="Z1701" s="14">
        <f t="shared" si="222"/>
        <v>24087.84</v>
      </c>
      <c r="AA1701" s="7">
        <f>VLOOKUP(G1701,Ma_KH!$A:$R,14,0)</f>
        <v>60</v>
      </c>
      <c r="AD1701" s="7" t="str">
        <f>IFERROR(VLOOKUP(J1701,'Chuyển Mã'!$B$3:$C$9,2,0),"")</f>
        <v>Tỉnh</v>
      </c>
      <c r="AE1701" s="7" t="str">
        <f t="shared" si="215"/>
        <v>Giò Tai Lưỡi Xào 250</v>
      </c>
      <c r="AF1701" s="7">
        <f t="shared" si="216"/>
        <v>6</v>
      </c>
    </row>
    <row r="1702" spans="1:32" x14ac:dyDescent="0.25">
      <c r="A1702" s="11">
        <v>45906</v>
      </c>
      <c r="B1702" s="25">
        <v>4176511273</v>
      </c>
      <c r="C1702" s="12" t="s">
        <v>7214</v>
      </c>
      <c r="D1702" s="16">
        <f t="shared" si="217"/>
        <v>45906</v>
      </c>
      <c r="G1702" s="13" t="s">
        <v>7331</v>
      </c>
      <c r="I1702" s="13" t="s">
        <v>7820</v>
      </c>
      <c r="J1702" s="13" t="s">
        <v>1796</v>
      </c>
      <c r="K1702" s="13" t="s">
        <v>30</v>
      </c>
      <c r="L1702" s="25" t="str">
        <f>VLOOKUP($K1702,TONG_SL!$A:$D,2,0)</f>
        <v>Gà muối 500g</v>
      </c>
      <c r="N1702" s="25" t="str">
        <f t="shared" si="218"/>
        <v>K-C6</v>
      </c>
      <c r="Q1702" s="25" t="str">
        <f>VLOOKUP(K1702,TONG_SL!$A:$D,3,0)</f>
        <v>Túi</v>
      </c>
      <c r="R1702" s="54">
        <v>9</v>
      </c>
      <c r="T1702" s="1">
        <f>VLOOKUP(VLOOKUP(G1702,Ma_KH!$A:$R,18,0)&amp;K1702,Gia_MB!$A:$F,6,0)</f>
        <v>111058</v>
      </c>
      <c r="U1702" s="14">
        <f t="shared" si="220"/>
        <v>999522</v>
      </c>
      <c r="W1702" s="64">
        <f t="shared" si="219"/>
        <v>0</v>
      </c>
      <c r="X1702" s="3" t="str">
        <f t="shared" si="221"/>
        <v>8</v>
      </c>
      <c r="Z1702" s="14">
        <f t="shared" si="222"/>
        <v>79961.759999999995</v>
      </c>
      <c r="AA1702" s="7">
        <f>VLOOKUP(G1702,Ma_KH!$A:$R,14,0)</f>
        <v>60</v>
      </c>
      <c r="AD1702" s="7" t="str">
        <f>IFERROR(VLOOKUP(J1702,'Chuyển Mã'!$B$3:$C$9,2,0),"")</f>
        <v>Tỉnh</v>
      </c>
      <c r="AE1702" s="7" t="str">
        <f t="shared" si="215"/>
        <v>Gà muối 500g</v>
      </c>
      <c r="AF1702" s="7">
        <f t="shared" si="216"/>
        <v>9</v>
      </c>
    </row>
    <row r="1703" spans="1:32" x14ac:dyDescent="0.25">
      <c r="A1703" s="11">
        <v>45906</v>
      </c>
      <c r="B1703" s="25">
        <v>4176511273</v>
      </c>
      <c r="C1703" s="12" t="s">
        <v>7214</v>
      </c>
      <c r="D1703" s="16">
        <f t="shared" si="217"/>
        <v>45906</v>
      </c>
      <c r="G1703" s="13" t="s">
        <v>7331</v>
      </c>
      <c r="I1703" s="13" t="s">
        <v>7820</v>
      </c>
      <c r="J1703" s="13" t="s">
        <v>1796</v>
      </c>
      <c r="K1703" s="13" t="s">
        <v>51</v>
      </c>
      <c r="L1703" s="25" t="str">
        <f>VLOOKUP($K1703,TONG_SL!$A:$D,2,0)</f>
        <v>Mọc Nấm Hương 250g</v>
      </c>
      <c r="N1703" s="25" t="str">
        <f t="shared" si="218"/>
        <v>K-C6</v>
      </c>
      <c r="Q1703" s="25" t="str">
        <f>VLOOKUP(K1703,TONG_SL!$A:$D,3,0)</f>
        <v>Túi</v>
      </c>
      <c r="R1703" s="54">
        <v>6</v>
      </c>
      <c r="T1703" s="1">
        <f>VLOOKUP(VLOOKUP(G1703,Ma_KH!$A:$R,18,0)&amp;K1703,Gia_MB!$A:$F,6,0)</f>
        <v>46000</v>
      </c>
      <c r="U1703" s="14">
        <f t="shared" si="220"/>
        <v>276000</v>
      </c>
      <c r="W1703" s="64">
        <f t="shared" si="219"/>
        <v>0</v>
      </c>
      <c r="X1703" s="3" t="str">
        <f t="shared" si="221"/>
        <v>8</v>
      </c>
      <c r="Z1703" s="14">
        <f t="shared" si="222"/>
        <v>22080</v>
      </c>
      <c r="AA1703" s="7">
        <f>VLOOKUP(G1703,Ma_KH!$A:$R,14,0)</f>
        <v>60</v>
      </c>
      <c r="AD1703" s="7" t="str">
        <f>IFERROR(VLOOKUP(J1703,'Chuyển Mã'!$B$3:$C$9,2,0),"")</f>
        <v>Tỉnh</v>
      </c>
      <c r="AE1703" s="7" t="str">
        <f t="shared" si="215"/>
        <v>Mọc Nấm Hương 250g</v>
      </c>
      <c r="AF1703" s="7">
        <f t="shared" si="216"/>
        <v>6</v>
      </c>
    </row>
    <row r="1704" spans="1:32" x14ac:dyDescent="0.25">
      <c r="A1704" s="11">
        <v>45906</v>
      </c>
      <c r="B1704" s="25">
        <v>4176511309</v>
      </c>
      <c r="C1704" s="12" t="s">
        <v>7214</v>
      </c>
      <c r="D1704" s="16">
        <f t="shared" si="217"/>
        <v>45906</v>
      </c>
      <c r="G1704" s="13" t="s">
        <v>7331</v>
      </c>
      <c r="I1704" s="13" t="s">
        <v>7821</v>
      </c>
      <c r="J1704" s="13" t="s">
        <v>1796</v>
      </c>
      <c r="K1704" s="13" t="s">
        <v>27</v>
      </c>
      <c r="L1704" s="25" t="str">
        <f>VLOOKUP($K1704,TONG_SL!$A:$D,2,0)</f>
        <v>Chân giò heo muối 300g</v>
      </c>
      <c r="N1704" s="25" t="str">
        <f t="shared" si="218"/>
        <v>K-C6</v>
      </c>
      <c r="Q1704" s="25" t="str">
        <f>VLOOKUP(K1704,TONG_SL!$A:$D,3,0)</f>
        <v>Túi</v>
      </c>
      <c r="R1704" s="54">
        <v>3</v>
      </c>
      <c r="T1704" s="1">
        <f>VLOOKUP(VLOOKUP(G1704,Ma_KH!$A:$R,18,0)&amp;K1704,Gia_MB!$A:$F,6,0)</f>
        <v>73431</v>
      </c>
      <c r="U1704" s="14">
        <f t="shared" si="220"/>
        <v>220293</v>
      </c>
      <c r="W1704" s="64">
        <f t="shared" si="219"/>
        <v>0</v>
      </c>
      <c r="X1704" s="3" t="str">
        <f t="shared" si="221"/>
        <v>8</v>
      </c>
      <c r="Z1704" s="14">
        <f t="shared" si="222"/>
        <v>17623.439999999999</v>
      </c>
      <c r="AA1704" s="7">
        <f>VLOOKUP(G1704,Ma_KH!$A:$R,14,0)</f>
        <v>60</v>
      </c>
      <c r="AD1704" s="7" t="str">
        <f>IFERROR(VLOOKUP(J1704,'Chuyển Mã'!$B$3:$C$9,2,0),"")</f>
        <v>Tỉnh</v>
      </c>
      <c r="AE1704" s="7" t="str">
        <f t="shared" si="215"/>
        <v>Chân giò heo muối 300g</v>
      </c>
      <c r="AF1704" s="7">
        <f t="shared" si="216"/>
        <v>3</v>
      </c>
    </row>
    <row r="1705" spans="1:32" x14ac:dyDescent="0.25">
      <c r="A1705" s="11">
        <v>45906</v>
      </c>
      <c r="B1705" s="25">
        <v>4176511309</v>
      </c>
      <c r="C1705" s="12" t="s">
        <v>7214</v>
      </c>
      <c r="D1705" s="16">
        <f t="shared" si="217"/>
        <v>45906</v>
      </c>
      <c r="G1705" s="13" t="s">
        <v>7331</v>
      </c>
      <c r="I1705" s="13" t="s">
        <v>7821</v>
      </c>
      <c r="J1705" s="13" t="s">
        <v>1796</v>
      </c>
      <c r="K1705" s="13" t="s">
        <v>39</v>
      </c>
      <c r="L1705" s="25" t="str">
        <f>VLOOKUP($K1705,TONG_SL!$A:$D,2,0)</f>
        <v>Chả cốm 300g</v>
      </c>
      <c r="N1705" s="25" t="str">
        <f t="shared" si="218"/>
        <v>K-C6</v>
      </c>
      <c r="Q1705" s="25" t="str">
        <f>VLOOKUP(K1705,TONG_SL!$A:$D,3,0)</f>
        <v>Túi</v>
      </c>
      <c r="R1705" s="54">
        <v>4</v>
      </c>
      <c r="T1705" s="1">
        <f>VLOOKUP(VLOOKUP(G1705,Ma_KH!$A:$R,18,0)&amp;K1705,Gia_MB!$A:$F,6,0)</f>
        <v>74250</v>
      </c>
      <c r="U1705" s="14">
        <f t="shared" si="220"/>
        <v>297000</v>
      </c>
      <c r="W1705" s="64">
        <f t="shared" si="219"/>
        <v>0</v>
      </c>
      <c r="X1705" s="3" t="str">
        <f t="shared" si="221"/>
        <v>8</v>
      </c>
      <c r="Z1705" s="14">
        <f t="shared" si="222"/>
        <v>23760</v>
      </c>
      <c r="AA1705" s="7">
        <f>VLOOKUP(G1705,Ma_KH!$A:$R,14,0)</f>
        <v>60</v>
      </c>
      <c r="AD1705" s="7" t="str">
        <f>IFERROR(VLOOKUP(J1705,'Chuyển Mã'!$B$3:$C$9,2,0),"")</f>
        <v>Tỉnh</v>
      </c>
      <c r="AE1705" s="7" t="str">
        <f t="shared" si="215"/>
        <v>Chả cốm 300g</v>
      </c>
      <c r="AF1705" s="7">
        <f t="shared" si="216"/>
        <v>4</v>
      </c>
    </row>
    <row r="1706" spans="1:32" x14ac:dyDescent="0.25">
      <c r="A1706" s="11">
        <v>45906</v>
      </c>
      <c r="B1706" s="25">
        <v>4176511309</v>
      </c>
      <c r="C1706" s="12" t="s">
        <v>7214</v>
      </c>
      <c r="D1706" s="16">
        <f t="shared" si="217"/>
        <v>45906</v>
      </c>
      <c r="G1706" s="13" t="s">
        <v>7331</v>
      </c>
      <c r="I1706" s="13" t="s">
        <v>7821</v>
      </c>
      <c r="J1706" s="13" t="s">
        <v>1796</v>
      </c>
      <c r="K1706" s="13" t="s">
        <v>41</v>
      </c>
      <c r="L1706" s="25" t="str">
        <f>VLOOKUP($K1706,TONG_SL!$A:$D,2,0)</f>
        <v>Chả nướng 300g</v>
      </c>
      <c r="N1706" s="25" t="str">
        <f t="shared" si="218"/>
        <v>K-C6</v>
      </c>
      <c r="Q1706" s="25" t="str">
        <f>VLOOKUP(K1706,TONG_SL!$A:$D,3,0)</f>
        <v>Túi</v>
      </c>
      <c r="R1706" s="54">
        <v>3</v>
      </c>
      <c r="T1706" s="1">
        <f>VLOOKUP(VLOOKUP(G1706,Ma_KH!$A:$R,18,0)&amp;K1706,Gia_MB!$A:$F,6,0)</f>
        <v>70950</v>
      </c>
      <c r="U1706" s="14">
        <f t="shared" si="220"/>
        <v>212850</v>
      </c>
      <c r="W1706" s="64">
        <f t="shared" si="219"/>
        <v>0</v>
      </c>
      <c r="X1706" s="3" t="str">
        <f t="shared" si="221"/>
        <v>8</v>
      </c>
      <c r="Z1706" s="14">
        <f t="shared" si="222"/>
        <v>17028</v>
      </c>
      <c r="AA1706" s="7">
        <f>VLOOKUP(G1706,Ma_KH!$A:$R,14,0)</f>
        <v>60</v>
      </c>
      <c r="AD1706" s="7" t="str">
        <f>IFERROR(VLOOKUP(J1706,'Chuyển Mã'!$B$3:$C$9,2,0),"")</f>
        <v>Tỉnh</v>
      </c>
      <c r="AE1706" s="7" t="str">
        <f t="shared" si="215"/>
        <v>Chả nướng 300g</v>
      </c>
      <c r="AF1706" s="7">
        <f t="shared" si="216"/>
        <v>3</v>
      </c>
    </row>
    <row r="1707" spans="1:32" x14ac:dyDescent="0.25">
      <c r="A1707" s="11">
        <v>45906</v>
      </c>
      <c r="B1707" s="25">
        <v>4176511309</v>
      </c>
      <c r="C1707" s="12" t="s">
        <v>7214</v>
      </c>
      <c r="D1707" s="16">
        <f t="shared" si="217"/>
        <v>45906</v>
      </c>
      <c r="G1707" s="13" t="s">
        <v>7331</v>
      </c>
      <c r="I1707" s="13" t="s">
        <v>7821</v>
      </c>
      <c r="J1707" s="13" t="s">
        <v>1796</v>
      </c>
      <c r="K1707" s="13" t="s">
        <v>51</v>
      </c>
      <c r="L1707" s="25" t="str">
        <f>VLOOKUP($K1707,TONG_SL!$A:$D,2,0)</f>
        <v>Mọc Nấm Hương 250g</v>
      </c>
      <c r="N1707" s="25" t="str">
        <f t="shared" si="218"/>
        <v>K-C6</v>
      </c>
      <c r="Q1707" s="25" t="str">
        <f>VLOOKUP(K1707,TONG_SL!$A:$D,3,0)</f>
        <v>Túi</v>
      </c>
      <c r="R1707" s="54">
        <v>6</v>
      </c>
      <c r="T1707" s="1">
        <f>VLOOKUP(VLOOKUP(G1707,Ma_KH!$A:$R,18,0)&amp;K1707,Gia_MB!$A:$F,6,0)</f>
        <v>46000</v>
      </c>
      <c r="U1707" s="14">
        <f t="shared" si="220"/>
        <v>276000</v>
      </c>
      <c r="W1707" s="64">
        <f t="shared" si="219"/>
        <v>0</v>
      </c>
      <c r="X1707" s="3" t="str">
        <f t="shared" si="221"/>
        <v>8</v>
      </c>
      <c r="Z1707" s="14">
        <f t="shared" si="222"/>
        <v>22080</v>
      </c>
      <c r="AA1707" s="7">
        <f>VLOOKUP(G1707,Ma_KH!$A:$R,14,0)</f>
        <v>60</v>
      </c>
      <c r="AD1707" s="7" t="str">
        <f>IFERROR(VLOOKUP(J1707,'Chuyển Mã'!$B$3:$C$9,2,0),"")</f>
        <v>Tỉnh</v>
      </c>
      <c r="AE1707" s="7" t="str">
        <f t="shared" si="215"/>
        <v>Mọc Nấm Hương 250g</v>
      </c>
      <c r="AF1707" s="7">
        <f t="shared" si="216"/>
        <v>6</v>
      </c>
    </row>
    <row r="1708" spans="1:32" x14ac:dyDescent="0.25">
      <c r="A1708" s="11">
        <v>45906</v>
      </c>
      <c r="B1708" s="25" t="s">
        <v>7248</v>
      </c>
      <c r="C1708" s="12" t="s">
        <v>7214</v>
      </c>
      <c r="D1708" s="16">
        <f t="shared" si="217"/>
        <v>45906</v>
      </c>
      <c r="G1708" s="13" t="s">
        <v>7331</v>
      </c>
      <c r="I1708" s="13" t="s">
        <v>7822</v>
      </c>
      <c r="J1708" s="13" t="s">
        <v>1796</v>
      </c>
      <c r="K1708" s="13" t="s">
        <v>27</v>
      </c>
      <c r="L1708" s="25" t="str">
        <f>VLOOKUP($K1708,TONG_SL!$A:$D,2,0)</f>
        <v>Chân giò heo muối 300g</v>
      </c>
      <c r="N1708" s="25" t="str">
        <f t="shared" si="218"/>
        <v>K-C6</v>
      </c>
      <c r="Q1708" s="25" t="str">
        <f>VLOOKUP(K1708,TONG_SL!$A:$D,3,0)</f>
        <v>Túi</v>
      </c>
      <c r="R1708" s="54">
        <v>10</v>
      </c>
      <c r="T1708" s="1">
        <f>VLOOKUP(VLOOKUP(G1708,Ma_KH!$A:$R,18,0)&amp;K1708,Gia_MB!$A:$F,6,0)</f>
        <v>73431</v>
      </c>
      <c r="U1708" s="14">
        <f t="shared" si="220"/>
        <v>734310</v>
      </c>
      <c r="W1708" s="64">
        <f t="shared" si="219"/>
        <v>0</v>
      </c>
      <c r="X1708" s="3" t="str">
        <f t="shared" si="221"/>
        <v>8</v>
      </c>
      <c r="Z1708" s="14">
        <f t="shared" si="222"/>
        <v>58744.800000000003</v>
      </c>
      <c r="AA1708" s="7">
        <f>VLOOKUP(G1708,Ma_KH!$A:$R,14,0)</f>
        <v>60</v>
      </c>
      <c r="AD1708" s="7" t="str">
        <f>IFERROR(VLOOKUP(J1708,'Chuyển Mã'!$B$3:$C$9,2,0),"")</f>
        <v>Tỉnh</v>
      </c>
      <c r="AE1708" s="7" t="str">
        <f t="shared" si="215"/>
        <v>Chân giò heo muối 300g</v>
      </c>
      <c r="AF1708" s="7">
        <f t="shared" si="216"/>
        <v>10</v>
      </c>
    </row>
    <row r="1709" spans="1:32" x14ac:dyDescent="0.25">
      <c r="A1709" s="11">
        <v>45906</v>
      </c>
      <c r="B1709" s="25" t="s">
        <v>7248</v>
      </c>
      <c r="C1709" s="12" t="s">
        <v>7214</v>
      </c>
      <c r="D1709" s="16">
        <f t="shared" si="217"/>
        <v>45906</v>
      </c>
      <c r="G1709" s="13" t="s">
        <v>7331</v>
      </c>
      <c r="I1709" s="13" t="s">
        <v>7822</v>
      </c>
      <c r="J1709" s="13" t="s">
        <v>1796</v>
      </c>
      <c r="K1709" s="13" t="s">
        <v>30</v>
      </c>
      <c r="L1709" s="25" t="str">
        <f>VLOOKUP($K1709,TONG_SL!$A:$D,2,0)</f>
        <v>Gà muối 500g</v>
      </c>
      <c r="N1709" s="25" t="str">
        <f t="shared" si="218"/>
        <v>K-C6</v>
      </c>
      <c r="Q1709" s="25" t="str">
        <f>VLOOKUP(K1709,TONG_SL!$A:$D,3,0)</f>
        <v>Túi</v>
      </c>
      <c r="R1709" s="54">
        <v>10</v>
      </c>
      <c r="T1709" s="1">
        <f>VLOOKUP(VLOOKUP(G1709,Ma_KH!$A:$R,18,0)&amp;K1709,Gia_MB!$A:$F,6,0)</f>
        <v>111058</v>
      </c>
      <c r="U1709" s="14">
        <f t="shared" si="220"/>
        <v>1110580</v>
      </c>
      <c r="W1709" s="64">
        <f t="shared" si="219"/>
        <v>0</v>
      </c>
      <c r="X1709" s="3" t="str">
        <f t="shared" si="221"/>
        <v>8</v>
      </c>
      <c r="Z1709" s="14">
        <f t="shared" si="222"/>
        <v>88846.400000000009</v>
      </c>
      <c r="AA1709" s="7">
        <f>VLOOKUP(G1709,Ma_KH!$A:$R,14,0)</f>
        <v>60</v>
      </c>
      <c r="AD1709" s="7" t="str">
        <f>IFERROR(VLOOKUP(J1709,'Chuyển Mã'!$B$3:$C$9,2,0),"")</f>
        <v>Tỉnh</v>
      </c>
      <c r="AE1709" s="7" t="str">
        <f t="shared" si="215"/>
        <v>Gà muối 500g</v>
      </c>
      <c r="AF1709" s="7">
        <f t="shared" si="216"/>
        <v>10</v>
      </c>
    </row>
    <row r="1710" spans="1:32" x14ac:dyDescent="0.25">
      <c r="A1710" s="11">
        <v>45906</v>
      </c>
      <c r="B1710" s="25" t="s">
        <v>7248</v>
      </c>
      <c r="C1710" s="12" t="s">
        <v>7214</v>
      </c>
      <c r="D1710" s="16">
        <f t="shared" si="217"/>
        <v>45906</v>
      </c>
      <c r="G1710" s="13" t="s">
        <v>7331</v>
      </c>
      <c r="I1710" s="13" t="s">
        <v>7822</v>
      </c>
      <c r="J1710" s="13" t="s">
        <v>1796</v>
      </c>
      <c r="K1710" s="13" t="s">
        <v>32</v>
      </c>
      <c r="L1710" s="25" t="str">
        <f>VLOOKUP($K1710,TONG_SL!$A:$D,2,0)</f>
        <v>Giò Tai Lưỡi Xào 250</v>
      </c>
      <c r="N1710" s="25" t="str">
        <f t="shared" si="218"/>
        <v>K-C6</v>
      </c>
      <c r="Q1710" s="25" t="str">
        <f>VLOOKUP(K1710,TONG_SL!$A:$D,3,0)</f>
        <v>Túi</v>
      </c>
      <c r="R1710" s="54">
        <v>5</v>
      </c>
      <c r="T1710" s="1">
        <f>VLOOKUP(VLOOKUP(G1710,Ma_KH!$A:$R,18,0)&amp;K1710,Gia_MB!$A:$F,6,0)</f>
        <v>50183</v>
      </c>
      <c r="U1710" s="14">
        <f t="shared" si="220"/>
        <v>250915</v>
      </c>
      <c r="W1710" s="64">
        <f t="shared" si="219"/>
        <v>0</v>
      </c>
      <c r="X1710" s="3" t="str">
        <f t="shared" si="221"/>
        <v>8</v>
      </c>
      <c r="Z1710" s="14">
        <f t="shared" si="222"/>
        <v>20073.2</v>
      </c>
      <c r="AA1710" s="7">
        <f>VLOOKUP(G1710,Ma_KH!$A:$R,14,0)</f>
        <v>60</v>
      </c>
      <c r="AD1710" s="7" t="str">
        <f>IFERROR(VLOOKUP(J1710,'Chuyển Mã'!$B$3:$C$9,2,0),"")</f>
        <v>Tỉnh</v>
      </c>
      <c r="AE1710" s="7" t="str">
        <f t="shared" si="215"/>
        <v>Giò Tai Lưỡi Xào 250</v>
      </c>
      <c r="AF1710" s="7">
        <f t="shared" si="216"/>
        <v>5</v>
      </c>
    </row>
    <row r="1711" spans="1:32" x14ac:dyDescent="0.25">
      <c r="A1711" s="11">
        <v>45906</v>
      </c>
      <c r="B1711" s="25" t="s">
        <v>7248</v>
      </c>
      <c r="C1711" s="12" t="s">
        <v>7214</v>
      </c>
      <c r="D1711" s="16">
        <f t="shared" si="217"/>
        <v>45906</v>
      </c>
      <c r="G1711" s="13" t="s">
        <v>7331</v>
      </c>
      <c r="I1711" s="13" t="s">
        <v>7822</v>
      </c>
      <c r="J1711" s="13" t="s">
        <v>1796</v>
      </c>
      <c r="K1711" s="13" t="s">
        <v>39</v>
      </c>
      <c r="L1711" s="25" t="str">
        <f>VLOOKUP($K1711,TONG_SL!$A:$D,2,0)</f>
        <v>Chả cốm 300g</v>
      </c>
      <c r="N1711" s="25" t="str">
        <f t="shared" si="218"/>
        <v>K-C6</v>
      </c>
      <c r="Q1711" s="25" t="str">
        <f>VLOOKUP(K1711,TONG_SL!$A:$D,3,0)</f>
        <v>Túi</v>
      </c>
      <c r="R1711" s="54">
        <v>5</v>
      </c>
      <c r="T1711" s="1">
        <f>VLOOKUP(VLOOKUP(G1711,Ma_KH!$A:$R,18,0)&amp;K1711,Gia_MB!$A:$F,6,0)</f>
        <v>74250</v>
      </c>
      <c r="U1711" s="14">
        <f t="shared" si="220"/>
        <v>371250</v>
      </c>
      <c r="W1711" s="64">
        <f t="shared" si="219"/>
        <v>0</v>
      </c>
      <c r="X1711" s="3" t="str">
        <f t="shared" si="221"/>
        <v>8</v>
      </c>
      <c r="Z1711" s="14">
        <f t="shared" si="222"/>
        <v>29700</v>
      </c>
      <c r="AA1711" s="7">
        <f>VLOOKUP(G1711,Ma_KH!$A:$R,14,0)</f>
        <v>60</v>
      </c>
      <c r="AD1711" s="7" t="str">
        <f>IFERROR(VLOOKUP(J1711,'Chuyển Mã'!$B$3:$C$9,2,0),"")</f>
        <v>Tỉnh</v>
      </c>
      <c r="AE1711" s="7" t="str">
        <f t="shared" si="215"/>
        <v>Chả cốm 300g</v>
      </c>
      <c r="AF1711" s="7">
        <f t="shared" si="216"/>
        <v>5</v>
      </c>
    </row>
    <row r="1712" spans="1:32" x14ac:dyDescent="0.25">
      <c r="A1712" s="11">
        <v>45906</v>
      </c>
      <c r="B1712" s="25" t="s">
        <v>7248</v>
      </c>
      <c r="C1712" s="12" t="s">
        <v>7214</v>
      </c>
      <c r="D1712" s="16">
        <f t="shared" si="217"/>
        <v>45906</v>
      </c>
      <c r="G1712" s="13" t="s">
        <v>7331</v>
      </c>
      <c r="I1712" s="13" t="s">
        <v>7822</v>
      </c>
      <c r="J1712" s="13" t="s">
        <v>1796</v>
      </c>
      <c r="K1712" s="13" t="s">
        <v>35</v>
      </c>
      <c r="L1712" s="25" t="str">
        <f>VLOOKUP($K1712,TONG_SL!$A:$D,2,0)</f>
        <v>Tai heo muối 200g</v>
      </c>
      <c r="N1712" s="25" t="str">
        <f t="shared" si="218"/>
        <v>K-C6</v>
      </c>
      <c r="Q1712" s="25" t="str">
        <f>VLOOKUP(K1712,TONG_SL!$A:$D,3,0)</f>
        <v>Túi</v>
      </c>
      <c r="R1712" s="54">
        <v>5</v>
      </c>
      <c r="T1712" s="1">
        <f>VLOOKUP(VLOOKUP(G1712,Ma_KH!$A:$R,18,0)&amp;K1712,Gia_MB!$A:$F,6,0)</f>
        <v>55595</v>
      </c>
      <c r="U1712" s="14">
        <f t="shared" si="220"/>
        <v>277975</v>
      </c>
      <c r="W1712" s="64">
        <f t="shared" si="219"/>
        <v>0</v>
      </c>
      <c r="X1712" s="3" t="str">
        <f t="shared" si="221"/>
        <v>8</v>
      </c>
      <c r="Z1712" s="14">
        <f t="shared" si="222"/>
        <v>22238</v>
      </c>
      <c r="AA1712" s="7">
        <f>VLOOKUP(G1712,Ma_KH!$A:$R,14,0)</f>
        <v>60</v>
      </c>
      <c r="AD1712" s="7" t="str">
        <f>IFERROR(VLOOKUP(J1712,'Chuyển Mã'!$B$3:$C$9,2,0),"")</f>
        <v>Tỉnh</v>
      </c>
      <c r="AE1712" s="7" t="str">
        <f t="shared" si="215"/>
        <v>Tai heo muối 200g</v>
      </c>
      <c r="AF1712" s="7">
        <f t="shared" si="216"/>
        <v>5</v>
      </c>
    </row>
    <row r="1713" spans="1:32" x14ac:dyDescent="0.25">
      <c r="A1713" s="11">
        <v>45906</v>
      </c>
      <c r="B1713" s="25">
        <v>4176515612</v>
      </c>
      <c r="C1713" s="12" t="s">
        <v>7214</v>
      </c>
      <c r="D1713" s="16">
        <f t="shared" si="217"/>
        <v>45906</v>
      </c>
      <c r="G1713" s="13" t="s">
        <v>7331</v>
      </c>
      <c r="I1713" s="13" t="s">
        <v>7823</v>
      </c>
      <c r="J1713" s="13" t="s">
        <v>1796</v>
      </c>
      <c r="K1713" s="13" t="s">
        <v>32</v>
      </c>
      <c r="L1713" s="25" t="str">
        <f>VLOOKUP($K1713,TONG_SL!$A:$D,2,0)</f>
        <v>Giò Tai Lưỡi Xào 250</v>
      </c>
      <c r="N1713" s="25" t="str">
        <f t="shared" si="218"/>
        <v>K-C6</v>
      </c>
      <c r="Q1713" s="25" t="str">
        <f>VLOOKUP(K1713,TONG_SL!$A:$D,3,0)</f>
        <v>Túi</v>
      </c>
      <c r="R1713" s="54">
        <v>6</v>
      </c>
      <c r="T1713" s="1">
        <f>VLOOKUP(VLOOKUP(G1713,Ma_KH!$A:$R,18,0)&amp;K1713,Gia_MB!$A:$F,6,0)</f>
        <v>50183</v>
      </c>
      <c r="U1713" s="14">
        <f t="shared" si="220"/>
        <v>301098</v>
      </c>
      <c r="W1713" s="64">
        <f t="shared" si="219"/>
        <v>0</v>
      </c>
      <c r="X1713" s="3" t="str">
        <f t="shared" si="221"/>
        <v>8</v>
      </c>
      <c r="Z1713" s="14">
        <f t="shared" si="222"/>
        <v>24087.84</v>
      </c>
      <c r="AA1713" s="7">
        <f>VLOOKUP(G1713,Ma_KH!$A:$R,14,0)</f>
        <v>60</v>
      </c>
      <c r="AD1713" s="7" t="str">
        <f>IFERROR(VLOOKUP(J1713,'Chuyển Mã'!$B$3:$C$9,2,0),"")</f>
        <v>Tỉnh</v>
      </c>
      <c r="AE1713" s="7" t="str">
        <f t="shared" si="215"/>
        <v>Giò Tai Lưỡi Xào 250</v>
      </c>
      <c r="AF1713" s="7">
        <f t="shared" si="216"/>
        <v>6</v>
      </c>
    </row>
    <row r="1714" spans="1:32" x14ac:dyDescent="0.25">
      <c r="A1714" s="11">
        <v>45906</v>
      </c>
      <c r="B1714" s="25">
        <v>4176515612</v>
      </c>
      <c r="C1714" s="12" t="s">
        <v>7214</v>
      </c>
      <c r="D1714" s="16">
        <f t="shared" si="217"/>
        <v>45906</v>
      </c>
      <c r="G1714" s="13" t="s">
        <v>7331</v>
      </c>
      <c r="I1714" s="13" t="s">
        <v>7823</v>
      </c>
      <c r="J1714" s="13" t="s">
        <v>1796</v>
      </c>
      <c r="K1714" s="13" t="s">
        <v>39</v>
      </c>
      <c r="L1714" s="25" t="str">
        <f>VLOOKUP($K1714,TONG_SL!$A:$D,2,0)</f>
        <v>Chả cốm 300g</v>
      </c>
      <c r="N1714" s="25" t="str">
        <f t="shared" si="218"/>
        <v>K-C6</v>
      </c>
      <c r="Q1714" s="25" t="str">
        <f>VLOOKUP(K1714,TONG_SL!$A:$D,3,0)</f>
        <v>Túi</v>
      </c>
      <c r="R1714" s="54">
        <v>6</v>
      </c>
      <c r="T1714" s="1">
        <f>VLOOKUP(VLOOKUP(G1714,Ma_KH!$A:$R,18,0)&amp;K1714,Gia_MB!$A:$F,6,0)</f>
        <v>74250</v>
      </c>
      <c r="U1714" s="14">
        <f t="shared" si="220"/>
        <v>445500</v>
      </c>
      <c r="W1714" s="64">
        <f t="shared" si="219"/>
        <v>0</v>
      </c>
      <c r="X1714" s="3" t="str">
        <f t="shared" si="221"/>
        <v>8</v>
      </c>
      <c r="Z1714" s="14">
        <f t="shared" si="222"/>
        <v>35640</v>
      </c>
      <c r="AA1714" s="7">
        <f>VLOOKUP(G1714,Ma_KH!$A:$R,14,0)</f>
        <v>60</v>
      </c>
      <c r="AD1714" s="7" t="str">
        <f>IFERROR(VLOOKUP(J1714,'Chuyển Mã'!$B$3:$C$9,2,0),"")</f>
        <v>Tỉnh</v>
      </c>
      <c r="AE1714" s="7" t="str">
        <f t="shared" si="215"/>
        <v>Chả cốm 300g</v>
      </c>
      <c r="AF1714" s="7">
        <f t="shared" si="216"/>
        <v>6</v>
      </c>
    </row>
    <row r="1715" spans="1:32" x14ac:dyDescent="0.25">
      <c r="A1715" s="11">
        <v>45906</v>
      </c>
      <c r="B1715" s="25">
        <v>4176515612</v>
      </c>
      <c r="C1715" s="12" t="s">
        <v>7214</v>
      </c>
      <c r="D1715" s="16">
        <f t="shared" si="217"/>
        <v>45906</v>
      </c>
      <c r="G1715" s="13" t="s">
        <v>7331</v>
      </c>
      <c r="I1715" s="13" t="s">
        <v>7823</v>
      </c>
      <c r="J1715" s="13" t="s">
        <v>1796</v>
      </c>
      <c r="K1715" s="13" t="s">
        <v>35</v>
      </c>
      <c r="L1715" s="25" t="str">
        <f>VLOOKUP($K1715,TONG_SL!$A:$D,2,0)</f>
        <v>Tai heo muối 200g</v>
      </c>
      <c r="N1715" s="25" t="str">
        <f t="shared" si="218"/>
        <v>K-C6</v>
      </c>
      <c r="Q1715" s="25" t="str">
        <f>VLOOKUP(K1715,TONG_SL!$A:$D,3,0)</f>
        <v>Túi</v>
      </c>
      <c r="R1715" s="54">
        <v>6</v>
      </c>
      <c r="T1715" s="1">
        <f>VLOOKUP(VLOOKUP(G1715,Ma_KH!$A:$R,18,0)&amp;K1715,Gia_MB!$A:$F,6,0)</f>
        <v>55595</v>
      </c>
      <c r="U1715" s="14">
        <f t="shared" si="220"/>
        <v>333570</v>
      </c>
      <c r="W1715" s="64">
        <f t="shared" si="219"/>
        <v>0</v>
      </c>
      <c r="X1715" s="3" t="str">
        <f t="shared" si="221"/>
        <v>8</v>
      </c>
      <c r="Z1715" s="14">
        <f t="shared" si="222"/>
        <v>26685.600000000002</v>
      </c>
      <c r="AA1715" s="7">
        <f>VLOOKUP(G1715,Ma_KH!$A:$R,14,0)</f>
        <v>60</v>
      </c>
      <c r="AD1715" s="7" t="str">
        <f>IFERROR(VLOOKUP(J1715,'Chuyển Mã'!$B$3:$C$9,2,0),"")</f>
        <v>Tỉnh</v>
      </c>
      <c r="AE1715" s="7" t="str">
        <f t="shared" si="215"/>
        <v>Tai heo muối 200g</v>
      </c>
      <c r="AF1715" s="7">
        <f t="shared" si="216"/>
        <v>6</v>
      </c>
    </row>
    <row r="1716" spans="1:32" x14ac:dyDescent="0.25">
      <c r="A1716" s="11">
        <v>45906</v>
      </c>
      <c r="B1716" s="25">
        <v>4176515612</v>
      </c>
      <c r="C1716" s="12" t="s">
        <v>7214</v>
      </c>
      <c r="D1716" s="16">
        <f t="shared" si="217"/>
        <v>45906</v>
      </c>
      <c r="G1716" s="13" t="s">
        <v>7331</v>
      </c>
      <c r="I1716" s="13" t="s">
        <v>7823</v>
      </c>
      <c r="J1716" s="13" t="s">
        <v>1796</v>
      </c>
      <c r="K1716" s="13" t="s">
        <v>41</v>
      </c>
      <c r="L1716" s="25" t="str">
        <f>VLOOKUP($K1716,TONG_SL!$A:$D,2,0)</f>
        <v>Chả nướng 300g</v>
      </c>
      <c r="N1716" s="25" t="str">
        <f t="shared" si="218"/>
        <v>K-C6</v>
      </c>
      <c r="Q1716" s="25" t="str">
        <f>VLOOKUP(K1716,TONG_SL!$A:$D,3,0)</f>
        <v>Túi</v>
      </c>
      <c r="R1716" s="54">
        <v>6</v>
      </c>
      <c r="T1716" s="1">
        <f>VLOOKUP(VLOOKUP(G1716,Ma_KH!$A:$R,18,0)&amp;K1716,Gia_MB!$A:$F,6,0)</f>
        <v>70950</v>
      </c>
      <c r="U1716" s="14">
        <f t="shared" si="220"/>
        <v>425700</v>
      </c>
      <c r="W1716" s="64">
        <f t="shared" si="219"/>
        <v>0</v>
      </c>
      <c r="X1716" s="3" t="str">
        <f t="shared" si="221"/>
        <v>8</v>
      </c>
      <c r="Z1716" s="14">
        <f t="shared" si="222"/>
        <v>34056</v>
      </c>
      <c r="AA1716" s="7">
        <f>VLOOKUP(G1716,Ma_KH!$A:$R,14,0)</f>
        <v>60</v>
      </c>
      <c r="AD1716" s="7" t="str">
        <f>IFERROR(VLOOKUP(J1716,'Chuyển Mã'!$B$3:$C$9,2,0),"")</f>
        <v>Tỉnh</v>
      </c>
      <c r="AE1716" s="7" t="str">
        <f t="shared" si="215"/>
        <v>Chả nướng 300g</v>
      </c>
      <c r="AF1716" s="7">
        <f t="shared" si="216"/>
        <v>6</v>
      </c>
    </row>
    <row r="1717" spans="1:32" x14ac:dyDescent="0.25">
      <c r="A1717" s="11">
        <v>45906</v>
      </c>
      <c r="B1717" s="25">
        <v>4176515612</v>
      </c>
      <c r="C1717" s="12" t="s">
        <v>7214</v>
      </c>
      <c r="D1717" s="16">
        <f t="shared" si="217"/>
        <v>45906</v>
      </c>
      <c r="G1717" s="13" t="s">
        <v>7331</v>
      </c>
      <c r="I1717" s="13" t="s">
        <v>7823</v>
      </c>
      <c r="J1717" s="13" t="s">
        <v>1796</v>
      </c>
      <c r="K1717" s="13" t="s">
        <v>30</v>
      </c>
      <c r="L1717" s="25" t="str">
        <f>VLOOKUP($K1717,TONG_SL!$A:$D,2,0)</f>
        <v>Gà muối 500g</v>
      </c>
      <c r="N1717" s="25" t="str">
        <f t="shared" si="218"/>
        <v>K-C6</v>
      </c>
      <c r="Q1717" s="25" t="str">
        <f>VLOOKUP(K1717,TONG_SL!$A:$D,3,0)</f>
        <v>Túi</v>
      </c>
      <c r="R1717" s="54">
        <v>6</v>
      </c>
      <c r="T1717" s="1">
        <f>VLOOKUP(VLOOKUP(G1717,Ma_KH!$A:$R,18,0)&amp;K1717,Gia_MB!$A:$F,6,0)</f>
        <v>111058</v>
      </c>
      <c r="U1717" s="14">
        <f t="shared" si="220"/>
        <v>666348</v>
      </c>
      <c r="W1717" s="64">
        <f t="shared" si="219"/>
        <v>0</v>
      </c>
      <c r="X1717" s="3" t="str">
        <f t="shared" si="221"/>
        <v>8</v>
      </c>
      <c r="Z1717" s="14">
        <f t="shared" si="222"/>
        <v>53307.840000000004</v>
      </c>
      <c r="AA1717" s="7">
        <f>VLOOKUP(G1717,Ma_KH!$A:$R,14,0)</f>
        <v>60</v>
      </c>
      <c r="AD1717" s="7" t="str">
        <f>IFERROR(VLOOKUP(J1717,'Chuyển Mã'!$B$3:$C$9,2,0),"")</f>
        <v>Tỉnh</v>
      </c>
      <c r="AE1717" s="7" t="str">
        <f t="shared" si="215"/>
        <v>Gà muối 500g</v>
      </c>
      <c r="AF1717" s="7">
        <f t="shared" si="216"/>
        <v>6</v>
      </c>
    </row>
    <row r="1718" spans="1:32" x14ac:dyDescent="0.25">
      <c r="A1718" s="11">
        <v>45906</v>
      </c>
      <c r="B1718" s="25">
        <v>4176515612</v>
      </c>
      <c r="C1718" s="12" t="s">
        <v>7214</v>
      </c>
      <c r="D1718" s="16">
        <f t="shared" si="217"/>
        <v>45906</v>
      </c>
      <c r="G1718" s="13" t="s">
        <v>7331</v>
      </c>
      <c r="I1718" s="13" t="s">
        <v>7823</v>
      </c>
      <c r="J1718" s="13" t="s">
        <v>1796</v>
      </c>
      <c r="K1718" s="13" t="s">
        <v>51</v>
      </c>
      <c r="L1718" s="25" t="str">
        <f>VLOOKUP($K1718,TONG_SL!$A:$D,2,0)</f>
        <v>Mọc Nấm Hương 250g</v>
      </c>
      <c r="N1718" s="25" t="str">
        <f t="shared" si="218"/>
        <v>K-C6</v>
      </c>
      <c r="Q1718" s="25" t="str">
        <f>VLOOKUP(K1718,TONG_SL!$A:$D,3,0)</f>
        <v>Túi</v>
      </c>
      <c r="R1718" s="54">
        <v>6</v>
      </c>
      <c r="T1718" s="1">
        <f>VLOOKUP(VLOOKUP(G1718,Ma_KH!$A:$R,18,0)&amp;K1718,Gia_MB!$A:$F,6,0)</f>
        <v>46000</v>
      </c>
      <c r="U1718" s="14">
        <f t="shared" si="220"/>
        <v>276000</v>
      </c>
      <c r="W1718" s="64">
        <f t="shared" si="219"/>
        <v>0</v>
      </c>
      <c r="X1718" s="3" t="str">
        <f t="shared" si="221"/>
        <v>8</v>
      </c>
      <c r="Z1718" s="14">
        <f t="shared" si="222"/>
        <v>22080</v>
      </c>
      <c r="AA1718" s="7">
        <f>VLOOKUP(G1718,Ma_KH!$A:$R,14,0)</f>
        <v>60</v>
      </c>
      <c r="AD1718" s="7" t="str">
        <f>IFERROR(VLOOKUP(J1718,'Chuyển Mã'!$B$3:$C$9,2,0),"")</f>
        <v>Tỉnh</v>
      </c>
      <c r="AE1718" s="7" t="str">
        <f t="shared" si="215"/>
        <v>Mọc Nấm Hương 250g</v>
      </c>
      <c r="AF1718" s="7">
        <f t="shared" si="216"/>
        <v>6</v>
      </c>
    </row>
    <row r="1719" spans="1:32" x14ac:dyDescent="0.25">
      <c r="A1719" s="11">
        <v>45906</v>
      </c>
      <c r="B1719" s="25">
        <v>4176589240</v>
      </c>
      <c r="C1719" s="12" t="s">
        <v>7214</v>
      </c>
      <c r="D1719" s="16">
        <f t="shared" si="217"/>
        <v>45906</v>
      </c>
      <c r="G1719" s="13" t="s">
        <v>7331</v>
      </c>
      <c r="I1719" s="13" t="s">
        <v>7824</v>
      </c>
      <c r="J1719" s="13" t="s">
        <v>1796</v>
      </c>
      <c r="K1719" s="13" t="s">
        <v>39</v>
      </c>
      <c r="L1719" s="25" t="str">
        <f>VLOOKUP($K1719,TONG_SL!$A:$D,2,0)</f>
        <v>Chả cốm 300g</v>
      </c>
      <c r="N1719" s="25" t="str">
        <f t="shared" si="218"/>
        <v>K-C6</v>
      </c>
      <c r="Q1719" s="25" t="str">
        <f>VLOOKUP(K1719,TONG_SL!$A:$D,3,0)</f>
        <v>Túi</v>
      </c>
      <c r="R1719" s="54">
        <v>6</v>
      </c>
      <c r="T1719" s="1">
        <f>VLOOKUP(VLOOKUP(G1719,Ma_KH!$A:$R,18,0)&amp;K1719,Gia_MB!$A:$F,6,0)</f>
        <v>74250</v>
      </c>
      <c r="U1719" s="14">
        <f t="shared" si="220"/>
        <v>445500</v>
      </c>
      <c r="W1719" s="64">
        <f t="shared" si="219"/>
        <v>0</v>
      </c>
      <c r="X1719" s="3" t="str">
        <f t="shared" si="221"/>
        <v>8</v>
      </c>
      <c r="Z1719" s="14">
        <f t="shared" si="222"/>
        <v>35640</v>
      </c>
      <c r="AA1719" s="7">
        <f>VLOOKUP(G1719,Ma_KH!$A:$R,14,0)</f>
        <v>60</v>
      </c>
      <c r="AD1719" s="7" t="str">
        <f>IFERROR(VLOOKUP(J1719,'Chuyển Mã'!$B$3:$C$9,2,0),"")</f>
        <v>Tỉnh</v>
      </c>
      <c r="AE1719" s="7" t="str">
        <f t="shared" si="215"/>
        <v>Chả cốm 300g</v>
      </c>
      <c r="AF1719" s="7">
        <f t="shared" si="216"/>
        <v>6</v>
      </c>
    </row>
    <row r="1720" spans="1:32" x14ac:dyDescent="0.25">
      <c r="A1720" s="11">
        <v>45906</v>
      </c>
      <c r="B1720" s="25">
        <v>4176589240</v>
      </c>
      <c r="C1720" s="12" t="s">
        <v>7214</v>
      </c>
      <c r="D1720" s="16">
        <f t="shared" si="217"/>
        <v>45906</v>
      </c>
      <c r="G1720" s="13" t="s">
        <v>7331</v>
      </c>
      <c r="I1720" s="13" t="s">
        <v>7824</v>
      </c>
      <c r="J1720" s="13" t="s">
        <v>1796</v>
      </c>
      <c r="K1720" s="13" t="s">
        <v>32</v>
      </c>
      <c r="L1720" s="25" t="str">
        <f>VLOOKUP($K1720,TONG_SL!$A:$D,2,0)</f>
        <v>Giò Tai Lưỡi Xào 250</v>
      </c>
      <c r="N1720" s="25" t="str">
        <f t="shared" si="218"/>
        <v>K-C6</v>
      </c>
      <c r="Q1720" s="25" t="str">
        <f>VLOOKUP(K1720,TONG_SL!$A:$D,3,0)</f>
        <v>Túi</v>
      </c>
      <c r="R1720" s="54">
        <v>10</v>
      </c>
      <c r="T1720" s="1">
        <f>VLOOKUP(VLOOKUP(G1720,Ma_KH!$A:$R,18,0)&amp;K1720,Gia_MB!$A:$F,6,0)</f>
        <v>50183</v>
      </c>
      <c r="U1720" s="14">
        <f t="shared" si="220"/>
        <v>501830</v>
      </c>
      <c r="W1720" s="64">
        <f t="shared" si="219"/>
        <v>0</v>
      </c>
      <c r="X1720" s="3" t="str">
        <f t="shared" si="221"/>
        <v>8</v>
      </c>
      <c r="Z1720" s="14">
        <f t="shared" si="222"/>
        <v>40146.400000000001</v>
      </c>
      <c r="AA1720" s="7">
        <f>VLOOKUP(G1720,Ma_KH!$A:$R,14,0)</f>
        <v>60</v>
      </c>
      <c r="AD1720" s="7" t="str">
        <f>IFERROR(VLOOKUP(J1720,'Chuyển Mã'!$B$3:$C$9,2,0),"")</f>
        <v>Tỉnh</v>
      </c>
      <c r="AE1720" s="7" t="str">
        <f t="shared" si="215"/>
        <v>Giò Tai Lưỡi Xào 250</v>
      </c>
      <c r="AF1720" s="7">
        <f t="shared" si="216"/>
        <v>10</v>
      </c>
    </row>
    <row r="1721" spans="1:32" x14ac:dyDescent="0.25">
      <c r="A1721" s="11">
        <v>45906</v>
      </c>
      <c r="B1721" s="25">
        <v>4176589240</v>
      </c>
      <c r="C1721" s="12" t="s">
        <v>7214</v>
      </c>
      <c r="D1721" s="16">
        <f t="shared" si="217"/>
        <v>45906</v>
      </c>
      <c r="G1721" s="13" t="s">
        <v>7331</v>
      </c>
      <c r="I1721" s="13" t="s">
        <v>7824</v>
      </c>
      <c r="J1721" s="13" t="s">
        <v>1796</v>
      </c>
      <c r="K1721" s="13" t="s">
        <v>51</v>
      </c>
      <c r="L1721" s="25" t="str">
        <f>VLOOKUP($K1721,TONG_SL!$A:$D,2,0)</f>
        <v>Mọc Nấm Hương 250g</v>
      </c>
      <c r="N1721" s="25" t="str">
        <f t="shared" si="218"/>
        <v>K-C6</v>
      </c>
      <c r="Q1721" s="25" t="str">
        <f>VLOOKUP(K1721,TONG_SL!$A:$D,3,0)</f>
        <v>Túi</v>
      </c>
      <c r="R1721" s="54">
        <v>10</v>
      </c>
      <c r="T1721" s="1">
        <f>VLOOKUP(VLOOKUP(G1721,Ma_KH!$A:$R,18,0)&amp;K1721,Gia_MB!$A:$F,6,0)</f>
        <v>46000</v>
      </c>
      <c r="U1721" s="14">
        <f t="shared" si="220"/>
        <v>460000</v>
      </c>
      <c r="W1721" s="64">
        <f t="shared" si="219"/>
        <v>0</v>
      </c>
      <c r="X1721" s="3" t="str">
        <f t="shared" si="221"/>
        <v>8</v>
      </c>
      <c r="Z1721" s="14">
        <f t="shared" si="222"/>
        <v>36800</v>
      </c>
      <c r="AA1721" s="7">
        <f>VLOOKUP(G1721,Ma_KH!$A:$R,14,0)</f>
        <v>60</v>
      </c>
      <c r="AD1721" s="7" t="str">
        <f>IFERROR(VLOOKUP(J1721,'Chuyển Mã'!$B$3:$C$9,2,0),"")</f>
        <v>Tỉnh</v>
      </c>
      <c r="AE1721" s="7" t="str">
        <f t="shared" si="215"/>
        <v>Mọc Nấm Hương 250g</v>
      </c>
      <c r="AF1721" s="7">
        <f t="shared" si="216"/>
        <v>10</v>
      </c>
    </row>
    <row r="1722" spans="1:32" x14ac:dyDescent="0.25">
      <c r="A1722" s="11">
        <v>45906</v>
      </c>
      <c r="B1722" s="25">
        <v>4176589240</v>
      </c>
      <c r="C1722" s="12" t="s">
        <v>7214</v>
      </c>
      <c r="D1722" s="16">
        <f t="shared" si="217"/>
        <v>45906</v>
      </c>
      <c r="G1722" s="13" t="s">
        <v>7331</v>
      </c>
      <c r="I1722" s="13" t="s">
        <v>7824</v>
      </c>
      <c r="J1722" s="13" t="s">
        <v>1796</v>
      </c>
      <c r="K1722" s="13" t="s">
        <v>35</v>
      </c>
      <c r="L1722" s="25" t="str">
        <f>VLOOKUP($K1722,TONG_SL!$A:$D,2,0)</f>
        <v>Tai heo muối 200g</v>
      </c>
      <c r="N1722" s="25" t="str">
        <f t="shared" si="218"/>
        <v>K-C6</v>
      </c>
      <c r="Q1722" s="25" t="str">
        <f>VLOOKUP(K1722,TONG_SL!$A:$D,3,0)</f>
        <v>Túi</v>
      </c>
      <c r="R1722" s="54">
        <v>10</v>
      </c>
      <c r="T1722" s="1">
        <f>VLOOKUP(VLOOKUP(G1722,Ma_KH!$A:$R,18,0)&amp;K1722,Gia_MB!$A:$F,6,0)</f>
        <v>55595</v>
      </c>
      <c r="U1722" s="14">
        <f t="shared" si="220"/>
        <v>555950</v>
      </c>
      <c r="W1722" s="64">
        <f t="shared" si="219"/>
        <v>0</v>
      </c>
      <c r="X1722" s="3" t="str">
        <f t="shared" si="221"/>
        <v>8</v>
      </c>
      <c r="Z1722" s="14">
        <f t="shared" si="222"/>
        <v>44476</v>
      </c>
      <c r="AA1722" s="7">
        <f>VLOOKUP(G1722,Ma_KH!$A:$R,14,0)</f>
        <v>60</v>
      </c>
      <c r="AD1722" s="7" t="str">
        <f>IFERROR(VLOOKUP(J1722,'Chuyển Mã'!$B$3:$C$9,2,0),"")</f>
        <v>Tỉnh</v>
      </c>
      <c r="AE1722" s="7" t="str">
        <f t="shared" si="215"/>
        <v>Tai heo muối 200g</v>
      </c>
      <c r="AF1722" s="7">
        <f t="shared" si="216"/>
        <v>10</v>
      </c>
    </row>
    <row r="1723" spans="1:32" x14ac:dyDescent="0.25">
      <c r="A1723" s="11">
        <v>45906</v>
      </c>
      <c r="B1723" s="25" t="s">
        <v>7249</v>
      </c>
      <c r="C1723" s="12" t="s">
        <v>7214</v>
      </c>
      <c r="D1723" s="16">
        <f t="shared" si="217"/>
        <v>45906</v>
      </c>
      <c r="G1723" s="13" t="s">
        <v>7316</v>
      </c>
      <c r="I1723" s="13" t="s">
        <v>7825</v>
      </c>
      <c r="J1723" s="13" t="s">
        <v>1796</v>
      </c>
      <c r="K1723" s="13" t="s">
        <v>27</v>
      </c>
      <c r="L1723" s="25" t="str">
        <f>VLOOKUP($K1723,TONG_SL!$A:$D,2,0)</f>
        <v>Chân giò heo muối 300g</v>
      </c>
      <c r="N1723" s="25" t="str">
        <f t="shared" si="218"/>
        <v>K-C6</v>
      </c>
      <c r="Q1723" s="25" t="str">
        <f>VLOOKUP(K1723,TONG_SL!$A:$D,3,0)</f>
        <v>Túi</v>
      </c>
      <c r="R1723" s="54">
        <v>15</v>
      </c>
      <c r="T1723" s="1">
        <f>VLOOKUP(VLOOKUP(G1723,Ma_KH!$A:$R,18,0)&amp;K1723,Gia_MB!$A:$F,6,0)</f>
        <v>73431</v>
      </c>
      <c r="U1723" s="14">
        <f t="shared" si="220"/>
        <v>1101465</v>
      </c>
      <c r="W1723" s="64">
        <f t="shared" si="219"/>
        <v>0</v>
      </c>
      <c r="X1723" s="3" t="str">
        <f t="shared" si="221"/>
        <v>8</v>
      </c>
      <c r="Z1723" s="14">
        <f t="shared" si="222"/>
        <v>88117.2</v>
      </c>
      <c r="AA1723" s="7">
        <f>VLOOKUP(G1723,Ma_KH!$A:$R,14,0)</f>
        <v>60</v>
      </c>
      <c r="AD1723" s="7" t="str">
        <f>IFERROR(VLOOKUP(J1723,'Chuyển Mã'!$B$3:$C$9,2,0),"")</f>
        <v>Tỉnh</v>
      </c>
      <c r="AE1723" s="7" t="str">
        <f t="shared" si="215"/>
        <v>Chân giò heo muối 300g</v>
      </c>
      <c r="AF1723" s="7">
        <f t="shared" si="216"/>
        <v>15</v>
      </c>
    </row>
    <row r="1724" spans="1:32" x14ac:dyDescent="0.25">
      <c r="A1724" s="11">
        <v>45906</v>
      </c>
      <c r="B1724" s="25" t="s">
        <v>7249</v>
      </c>
      <c r="C1724" s="12" t="s">
        <v>7214</v>
      </c>
      <c r="D1724" s="16">
        <f t="shared" si="217"/>
        <v>45906</v>
      </c>
      <c r="G1724" s="13" t="s">
        <v>7316</v>
      </c>
      <c r="I1724" s="13" t="s">
        <v>7825</v>
      </c>
      <c r="J1724" s="13" t="s">
        <v>1796</v>
      </c>
      <c r="K1724" s="13" t="s">
        <v>30</v>
      </c>
      <c r="L1724" s="25" t="str">
        <f>VLOOKUP($K1724,TONG_SL!$A:$D,2,0)</f>
        <v>Gà muối 500g</v>
      </c>
      <c r="N1724" s="25" t="str">
        <f t="shared" si="218"/>
        <v>K-C6</v>
      </c>
      <c r="Q1724" s="25" t="str">
        <f>VLOOKUP(K1724,TONG_SL!$A:$D,3,0)</f>
        <v>Túi</v>
      </c>
      <c r="R1724" s="54">
        <v>20</v>
      </c>
      <c r="T1724" s="1">
        <f>VLOOKUP(VLOOKUP(G1724,Ma_KH!$A:$R,18,0)&amp;K1724,Gia_MB!$A:$F,6,0)</f>
        <v>111058</v>
      </c>
      <c r="U1724" s="14">
        <f t="shared" si="220"/>
        <v>2221160</v>
      </c>
      <c r="W1724" s="64">
        <f t="shared" si="219"/>
        <v>0</v>
      </c>
      <c r="X1724" s="3" t="str">
        <f t="shared" si="221"/>
        <v>8</v>
      </c>
      <c r="Z1724" s="14">
        <f t="shared" si="222"/>
        <v>177692.80000000002</v>
      </c>
      <c r="AA1724" s="7">
        <f>VLOOKUP(G1724,Ma_KH!$A:$R,14,0)</f>
        <v>60</v>
      </c>
      <c r="AD1724" s="7" t="str">
        <f>IFERROR(VLOOKUP(J1724,'Chuyển Mã'!$B$3:$C$9,2,0),"")</f>
        <v>Tỉnh</v>
      </c>
      <c r="AE1724" s="7" t="str">
        <f t="shared" si="215"/>
        <v>Gà muối 500g</v>
      </c>
      <c r="AF1724" s="7">
        <f t="shared" si="216"/>
        <v>20</v>
      </c>
    </row>
    <row r="1725" spans="1:32" x14ac:dyDescent="0.25">
      <c r="A1725" s="11">
        <v>45906</v>
      </c>
      <c r="B1725" s="25" t="s">
        <v>7249</v>
      </c>
      <c r="C1725" s="12" t="s">
        <v>7214</v>
      </c>
      <c r="D1725" s="16">
        <f t="shared" si="217"/>
        <v>45906</v>
      </c>
      <c r="G1725" s="13" t="s">
        <v>7316</v>
      </c>
      <c r="I1725" s="13" t="s">
        <v>7825</v>
      </c>
      <c r="J1725" s="13" t="s">
        <v>1796</v>
      </c>
      <c r="K1725" s="13" t="s">
        <v>32</v>
      </c>
      <c r="L1725" s="25" t="str">
        <f>VLOOKUP($K1725,TONG_SL!$A:$D,2,0)</f>
        <v>Giò Tai Lưỡi Xào 250</v>
      </c>
      <c r="N1725" s="25" t="str">
        <f t="shared" si="218"/>
        <v>K-C6</v>
      </c>
      <c r="Q1725" s="25" t="str">
        <f>VLOOKUP(K1725,TONG_SL!$A:$D,3,0)</f>
        <v>Túi</v>
      </c>
      <c r="R1725" s="54">
        <v>15</v>
      </c>
      <c r="T1725" s="1">
        <f>VLOOKUP(VLOOKUP(G1725,Ma_KH!$A:$R,18,0)&amp;K1725,Gia_MB!$A:$F,6,0)</f>
        <v>50183</v>
      </c>
      <c r="U1725" s="14">
        <f t="shared" si="220"/>
        <v>752745</v>
      </c>
      <c r="W1725" s="64">
        <f t="shared" si="219"/>
        <v>0</v>
      </c>
      <c r="X1725" s="3" t="str">
        <f t="shared" si="221"/>
        <v>8</v>
      </c>
      <c r="Z1725" s="14">
        <f t="shared" si="222"/>
        <v>60219.6</v>
      </c>
      <c r="AA1725" s="7">
        <f>VLOOKUP(G1725,Ma_KH!$A:$R,14,0)</f>
        <v>60</v>
      </c>
      <c r="AD1725" s="7" t="str">
        <f>IFERROR(VLOOKUP(J1725,'Chuyển Mã'!$B$3:$C$9,2,0),"")</f>
        <v>Tỉnh</v>
      </c>
      <c r="AE1725" s="7" t="str">
        <f t="shared" si="215"/>
        <v>Giò Tai Lưỡi Xào 250</v>
      </c>
      <c r="AF1725" s="7">
        <f t="shared" si="216"/>
        <v>15</v>
      </c>
    </row>
    <row r="1726" spans="1:32" x14ac:dyDescent="0.25">
      <c r="A1726" s="11">
        <v>45906</v>
      </c>
      <c r="B1726" s="25">
        <v>4176627210</v>
      </c>
      <c r="C1726" s="12" t="s">
        <v>7214</v>
      </c>
      <c r="D1726" s="16">
        <f t="shared" si="217"/>
        <v>45906</v>
      </c>
      <c r="G1726" s="13" t="s">
        <v>7316</v>
      </c>
      <c r="I1726" s="13" t="s">
        <v>7826</v>
      </c>
      <c r="J1726" s="13" t="s">
        <v>1796</v>
      </c>
      <c r="K1726" s="13" t="s">
        <v>30</v>
      </c>
      <c r="L1726" s="25" t="str">
        <f>VLOOKUP($K1726,TONG_SL!$A:$D,2,0)</f>
        <v>Gà muối 500g</v>
      </c>
      <c r="N1726" s="25" t="str">
        <f t="shared" si="218"/>
        <v>K-C6</v>
      </c>
      <c r="Q1726" s="25" t="str">
        <f>VLOOKUP(K1726,TONG_SL!$A:$D,3,0)</f>
        <v>Túi</v>
      </c>
      <c r="R1726" s="54">
        <v>20</v>
      </c>
      <c r="T1726" s="1">
        <f>VLOOKUP(VLOOKUP(G1726,Ma_KH!$A:$R,18,0)&amp;K1726,Gia_MB!$A:$F,6,0)</f>
        <v>111058</v>
      </c>
      <c r="U1726" s="14">
        <f t="shared" si="220"/>
        <v>2221160</v>
      </c>
      <c r="W1726" s="64">
        <f t="shared" si="219"/>
        <v>0</v>
      </c>
      <c r="X1726" s="3" t="str">
        <f t="shared" si="221"/>
        <v>8</v>
      </c>
      <c r="Z1726" s="14">
        <f t="shared" si="222"/>
        <v>177692.80000000002</v>
      </c>
      <c r="AA1726" s="7">
        <f>VLOOKUP(G1726,Ma_KH!$A:$R,14,0)</f>
        <v>60</v>
      </c>
      <c r="AD1726" s="7" t="str">
        <f>IFERROR(VLOOKUP(J1726,'Chuyển Mã'!$B$3:$C$9,2,0),"")</f>
        <v>Tỉnh</v>
      </c>
      <c r="AE1726" s="7" t="str">
        <f t="shared" si="215"/>
        <v>Gà muối 500g</v>
      </c>
      <c r="AF1726" s="7">
        <f t="shared" si="216"/>
        <v>20</v>
      </c>
    </row>
    <row r="1727" spans="1:32" x14ac:dyDescent="0.25">
      <c r="A1727" s="11">
        <v>45906</v>
      </c>
      <c r="B1727" s="25">
        <v>4176627210</v>
      </c>
      <c r="C1727" s="12" t="s">
        <v>7214</v>
      </c>
      <c r="D1727" s="16">
        <f t="shared" si="217"/>
        <v>45906</v>
      </c>
      <c r="G1727" s="13" t="s">
        <v>7316</v>
      </c>
      <c r="I1727" s="13" t="s">
        <v>7826</v>
      </c>
      <c r="J1727" s="13" t="s">
        <v>1796</v>
      </c>
      <c r="K1727" s="13" t="s">
        <v>32</v>
      </c>
      <c r="L1727" s="25" t="str">
        <f>VLOOKUP($K1727,TONG_SL!$A:$D,2,0)</f>
        <v>Giò Tai Lưỡi Xào 250</v>
      </c>
      <c r="N1727" s="25" t="str">
        <f t="shared" si="218"/>
        <v>K-C6</v>
      </c>
      <c r="Q1727" s="25" t="str">
        <f>VLOOKUP(K1727,TONG_SL!$A:$D,3,0)</f>
        <v>Túi</v>
      </c>
      <c r="R1727" s="54">
        <v>5</v>
      </c>
      <c r="T1727" s="1">
        <f>VLOOKUP(VLOOKUP(G1727,Ma_KH!$A:$R,18,0)&amp;K1727,Gia_MB!$A:$F,6,0)</f>
        <v>50183</v>
      </c>
      <c r="U1727" s="14">
        <f t="shared" si="220"/>
        <v>250915</v>
      </c>
      <c r="W1727" s="64">
        <f t="shared" si="219"/>
        <v>0</v>
      </c>
      <c r="X1727" s="3" t="str">
        <f t="shared" si="221"/>
        <v>8</v>
      </c>
      <c r="Z1727" s="14">
        <f t="shared" si="222"/>
        <v>20073.2</v>
      </c>
      <c r="AA1727" s="7">
        <f>VLOOKUP(G1727,Ma_KH!$A:$R,14,0)</f>
        <v>60</v>
      </c>
      <c r="AD1727" s="7" t="str">
        <f>IFERROR(VLOOKUP(J1727,'Chuyển Mã'!$B$3:$C$9,2,0),"")</f>
        <v>Tỉnh</v>
      </c>
      <c r="AE1727" s="7" t="str">
        <f t="shared" si="215"/>
        <v>Giò Tai Lưỡi Xào 250</v>
      </c>
      <c r="AF1727" s="7">
        <f t="shared" si="216"/>
        <v>5</v>
      </c>
    </row>
    <row r="1728" spans="1:32" x14ac:dyDescent="0.25">
      <c r="A1728" s="11">
        <v>45906</v>
      </c>
      <c r="B1728" s="25">
        <v>4176575748</v>
      </c>
      <c r="C1728" s="12" t="s">
        <v>7214</v>
      </c>
      <c r="D1728" s="16">
        <f t="shared" si="217"/>
        <v>45906</v>
      </c>
      <c r="G1728" s="13" t="s">
        <v>7316</v>
      </c>
      <c r="I1728" s="13" t="s">
        <v>7827</v>
      </c>
      <c r="J1728" s="13" t="s">
        <v>1796</v>
      </c>
      <c r="K1728" s="13" t="s">
        <v>27</v>
      </c>
      <c r="L1728" s="25" t="str">
        <f>VLOOKUP($K1728,TONG_SL!$A:$D,2,0)</f>
        <v>Chân giò heo muối 300g</v>
      </c>
      <c r="N1728" s="25" t="str">
        <f t="shared" si="218"/>
        <v>K-C6</v>
      </c>
      <c r="Q1728" s="25" t="str">
        <f>VLOOKUP(K1728,TONG_SL!$A:$D,3,0)</f>
        <v>Túi</v>
      </c>
      <c r="R1728" s="54">
        <v>20</v>
      </c>
      <c r="T1728" s="1">
        <f>VLOOKUP(VLOOKUP(G1728,Ma_KH!$A:$R,18,0)&amp;K1728,Gia_MB!$A:$F,6,0)</f>
        <v>73431</v>
      </c>
      <c r="U1728" s="14">
        <f t="shared" si="220"/>
        <v>1468620</v>
      </c>
      <c r="W1728" s="64">
        <f t="shared" si="219"/>
        <v>0</v>
      </c>
      <c r="X1728" s="3" t="str">
        <f t="shared" si="221"/>
        <v>8</v>
      </c>
      <c r="Z1728" s="14">
        <f t="shared" si="222"/>
        <v>117489.60000000001</v>
      </c>
      <c r="AA1728" s="7">
        <f>VLOOKUP(G1728,Ma_KH!$A:$R,14,0)</f>
        <v>60</v>
      </c>
      <c r="AD1728" s="7" t="str">
        <f>IFERROR(VLOOKUP(J1728,'Chuyển Mã'!$B$3:$C$9,2,0),"")</f>
        <v>Tỉnh</v>
      </c>
      <c r="AE1728" s="7" t="str">
        <f t="shared" si="215"/>
        <v>Chân giò heo muối 300g</v>
      </c>
      <c r="AF1728" s="7">
        <f t="shared" si="216"/>
        <v>20</v>
      </c>
    </row>
    <row r="1729" spans="1:32" x14ac:dyDescent="0.25">
      <c r="A1729" s="11">
        <v>45906</v>
      </c>
      <c r="B1729" s="25">
        <v>4176575748</v>
      </c>
      <c r="C1729" s="12" t="s">
        <v>7214</v>
      </c>
      <c r="D1729" s="16">
        <f t="shared" si="217"/>
        <v>45906</v>
      </c>
      <c r="G1729" s="13" t="s">
        <v>7316</v>
      </c>
      <c r="I1729" s="13" t="s">
        <v>7827</v>
      </c>
      <c r="J1729" s="13" t="s">
        <v>1796</v>
      </c>
      <c r="K1729" s="13" t="s">
        <v>30</v>
      </c>
      <c r="L1729" s="25" t="str">
        <f>VLOOKUP($K1729,TONG_SL!$A:$D,2,0)</f>
        <v>Gà muối 500g</v>
      </c>
      <c r="N1729" s="25" t="str">
        <f t="shared" si="218"/>
        <v>K-C6</v>
      </c>
      <c r="Q1729" s="25" t="str">
        <f>VLOOKUP(K1729,TONG_SL!$A:$D,3,0)</f>
        <v>Túi</v>
      </c>
      <c r="R1729" s="54">
        <v>10</v>
      </c>
      <c r="T1729" s="1">
        <f>VLOOKUP(VLOOKUP(G1729,Ma_KH!$A:$R,18,0)&amp;K1729,Gia_MB!$A:$F,6,0)</f>
        <v>111058</v>
      </c>
      <c r="U1729" s="14">
        <f t="shared" si="220"/>
        <v>1110580</v>
      </c>
      <c r="W1729" s="64">
        <f t="shared" si="219"/>
        <v>0</v>
      </c>
      <c r="X1729" s="3" t="str">
        <f t="shared" si="221"/>
        <v>8</v>
      </c>
      <c r="Z1729" s="14">
        <f t="shared" si="222"/>
        <v>88846.400000000009</v>
      </c>
      <c r="AA1729" s="7">
        <f>VLOOKUP(G1729,Ma_KH!$A:$R,14,0)</f>
        <v>60</v>
      </c>
      <c r="AD1729" s="7" t="str">
        <f>IFERROR(VLOOKUP(J1729,'Chuyển Mã'!$B$3:$C$9,2,0),"")</f>
        <v>Tỉnh</v>
      </c>
      <c r="AE1729" s="7" t="str">
        <f t="shared" si="215"/>
        <v>Gà muối 500g</v>
      </c>
      <c r="AF1729" s="7">
        <f t="shared" si="216"/>
        <v>10</v>
      </c>
    </row>
    <row r="1730" spans="1:32" x14ac:dyDescent="0.25">
      <c r="A1730" s="11">
        <v>45906</v>
      </c>
      <c r="B1730" s="25">
        <v>4176575748</v>
      </c>
      <c r="C1730" s="12" t="s">
        <v>7214</v>
      </c>
      <c r="D1730" s="16">
        <f t="shared" si="217"/>
        <v>45906</v>
      </c>
      <c r="G1730" s="13" t="s">
        <v>7316</v>
      </c>
      <c r="I1730" s="13" t="s">
        <v>7827</v>
      </c>
      <c r="J1730" s="13" t="s">
        <v>1796</v>
      </c>
      <c r="K1730" s="13" t="s">
        <v>41</v>
      </c>
      <c r="L1730" s="25" t="str">
        <f>VLOOKUP($K1730,TONG_SL!$A:$D,2,0)</f>
        <v>Chả nướng 300g</v>
      </c>
      <c r="N1730" s="25" t="str">
        <f t="shared" si="218"/>
        <v>K-C6</v>
      </c>
      <c r="Q1730" s="25" t="str">
        <f>VLOOKUP(K1730,TONG_SL!$A:$D,3,0)</f>
        <v>Túi</v>
      </c>
      <c r="R1730" s="54">
        <v>8</v>
      </c>
      <c r="T1730" s="1">
        <f>VLOOKUP(VLOOKUP(G1730,Ma_KH!$A:$R,18,0)&amp;K1730,Gia_MB!$A:$F,6,0)</f>
        <v>70950</v>
      </c>
      <c r="U1730" s="14">
        <f t="shared" si="220"/>
        <v>567600</v>
      </c>
      <c r="W1730" s="64">
        <f t="shared" si="219"/>
        <v>0</v>
      </c>
      <c r="X1730" s="3" t="str">
        <f t="shared" si="221"/>
        <v>8</v>
      </c>
      <c r="Z1730" s="14">
        <f t="shared" si="222"/>
        <v>45408</v>
      </c>
      <c r="AA1730" s="7">
        <f>VLOOKUP(G1730,Ma_KH!$A:$R,14,0)</f>
        <v>60</v>
      </c>
      <c r="AD1730" s="7" t="str">
        <f>IFERROR(VLOOKUP(J1730,'Chuyển Mã'!$B$3:$C$9,2,0),"")</f>
        <v>Tỉnh</v>
      </c>
      <c r="AE1730" s="7" t="str">
        <f t="shared" si="215"/>
        <v>Chả nướng 300g</v>
      </c>
      <c r="AF1730" s="7">
        <f t="shared" si="216"/>
        <v>8</v>
      </c>
    </row>
    <row r="1731" spans="1:32" x14ac:dyDescent="0.25">
      <c r="A1731" s="11">
        <v>45906</v>
      </c>
      <c r="B1731" s="25">
        <v>4176575748</v>
      </c>
      <c r="C1731" s="12" t="s">
        <v>7214</v>
      </c>
      <c r="D1731" s="16">
        <f t="shared" si="217"/>
        <v>45906</v>
      </c>
      <c r="G1731" s="13" t="s">
        <v>7316</v>
      </c>
      <c r="I1731" s="13" t="s">
        <v>7827</v>
      </c>
      <c r="J1731" s="13" t="s">
        <v>1796</v>
      </c>
      <c r="K1731" s="13" t="s">
        <v>32</v>
      </c>
      <c r="L1731" s="25" t="str">
        <f>VLOOKUP($K1731,TONG_SL!$A:$D,2,0)</f>
        <v>Giò Tai Lưỡi Xào 250</v>
      </c>
      <c r="N1731" s="25" t="str">
        <f t="shared" si="218"/>
        <v>K-C6</v>
      </c>
      <c r="Q1731" s="25" t="str">
        <f>VLOOKUP(K1731,TONG_SL!$A:$D,3,0)</f>
        <v>Túi</v>
      </c>
      <c r="R1731" s="54">
        <v>8</v>
      </c>
      <c r="T1731" s="1">
        <f>VLOOKUP(VLOOKUP(G1731,Ma_KH!$A:$R,18,0)&amp;K1731,Gia_MB!$A:$F,6,0)</f>
        <v>50183</v>
      </c>
      <c r="U1731" s="14">
        <f t="shared" si="220"/>
        <v>401464</v>
      </c>
      <c r="W1731" s="64">
        <f t="shared" si="219"/>
        <v>0</v>
      </c>
      <c r="X1731" s="3" t="str">
        <f t="shared" si="221"/>
        <v>8</v>
      </c>
      <c r="Z1731" s="14">
        <f t="shared" si="222"/>
        <v>32117.119999999999</v>
      </c>
      <c r="AA1731" s="7">
        <f>VLOOKUP(G1731,Ma_KH!$A:$R,14,0)</f>
        <v>60</v>
      </c>
      <c r="AD1731" s="7" t="str">
        <f>IFERROR(VLOOKUP(J1731,'Chuyển Mã'!$B$3:$C$9,2,0),"")</f>
        <v>Tỉnh</v>
      </c>
      <c r="AE1731" s="7" t="str">
        <f t="shared" ref="AE1731:AE1794" si="223">IFERROR(L1731,"")</f>
        <v>Giò Tai Lưỡi Xào 250</v>
      </c>
      <c r="AF1731" s="7">
        <f t="shared" ref="AF1731:AF1794" si="224">R1731</f>
        <v>8</v>
      </c>
    </row>
    <row r="1732" spans="1:32" x14ac:dyDescent="0.25">
      <c r="A1732" s="11">
        <v>45906</v>
      </c>
      <c r="B1732" s="25">
        <v>4176511398</v>
      </c>
      <c r="C1732" s="12" t="s">
        <v>7214</v>
      </c>
      <c r="D1732" s="16">
        <f t="shared" ref="D1732:D1795" si="225">IF(A1732="","",A1732)</f>
        <v>45906</v>
      </c>
      <c r="G1732" s="13" t="s">
        <v>7309</v>
      </c>
      <c r="I1732" s="13" t="s">
        <v>7828</v>
      </c>
      <c r="J1732" s="13" t="s">
        <v>1796</v>
      </c>
      <c r="K1732" s="13" t="s">
        <v>32</v>
      </c>
      <c r="L1732" s="25" t="str">
        <f>VLOOKUP($K1732,TONG_SL!$A:$D,2,0)</f>
        <v>Giò Tai Lưỡi Xào 250</v>
      </c>
      <c r="N1732" s="25" t="str">
        <f t="shared" si="218"/>
        <v>K-C6</v>
      </c>
      <c r="Q1732" s="25" t="str">
        <f>VLOOKUP(K1732,TONG_SL!$A:$D,3,0)</f>
        <v>Túi</v>
      </c>
      <c r="R1732" s="54">
        <v>9</v>
      </c>
      <c r="T1732" s="1">
        <f>VLOOKUP(VLOOKUP(G1732,Ma_KH!$A:$R,18,0)&amp;K1732,Gia_MB!$A:$F,6,0)</f>
        <v>50183</v>
      </c>
      <c r="U1732" s="14">
        <f t="shared" si="220"/>
        <v>451647</v>
      </c>
      <c r="W1732" s="64">
        <f t="shared" si="219"/>
        <v>0</v>
      </c>
      <c r="X1732" s="3" t="str">
        <f t="shared" si="221"/>
        <v>8</v>
      </c>
      <c r="Z1732" s="14">
        <f t="shared" si="222"/>
        <v>36131.760000000002</v>
      </c>
      <c r="AA1732" s="7">
        <f>VLOOKUP(G1732,Ma_KH!$A:$R,14,0)</f>
        <v>60</v>
      </c>
      <c r="AD1732" s="7" t="str">
        <f>IFERROR(VLOOKUP(J1732,'Chuyển Mã'!$B$3:$C$9,2,0),"")</f>
        <v>Tỉnh</v>
      </c>
      <c r="AE1732" s="7" t="str">
        <f t="shared" si="223"/>
        <v>Giò Tai Lưỡi Xào 250</v>
      </c>
      <c r="AF1732" s="7">
        <f t="shared" si="224"/>
        <v>9</v>
      </c>
    </row>
    <row r="1733" spans="1:32" x14ac:dyDescent="0.25">
      <c r="A1733" s="11">
        <v>45906</v>
      </c>
      <c r="B1733" s="25">
        <v>4176511398</v>
      </c>
      <c r="C1733" s="12" t="s">
        <v>7214</v>
      </c>
      <c r="D1733" s="16">
        <f t="shared" si="225"/>
        <v>45906</v>
      </c>
      <c r="G1733" s="13" t="s">
        <v>7309</v>
      </c>
      <c r="I1733" s="13" t="s">
        <v>7828</v>
      </c>
      <c r="J1733" s="13" t="s">
        <v>1796</v>
      </c>
      <c r="K1733" s="13" t="s">
        <v>30</v>
      </c>
      <c r="L1733" s="25" t="str">
        <f>VLOOKUP($K1733,TONG_SL!$A:$D,2,0)</f>
        <v>Gà muối 500g</v>
      </c>
      <c r="N1733" s="25" t="str">
        <f t="shared" ref="N1733:N1796" si="226">IF($B1733&lt;&gt;"","K-C6","")</f>
        <v>K-C6</v>
      </c>
      <c r="Q1733" s="25" t="str">
        <f>VLOOKUP(K1733,TONG_SL!$A:$D,3,0)</f>
        <v>Túi</v>
      </c>
      <c r="R1733" s="54">
        <v>10</v>
      </c>
      <c r="T1733" s="1">
        <f>VLOOKUP(VLOOKUP(G1733,Ma_KH!$A:$R,18,0)&amp;K1733,Gia_MB!$A:$F,6,0)</f>
        <v>111058</v>
      </c>
      <c r="U1733" s="14">
        <f t="shared" si="220"/>
        <v>1110580</v>
      </c>
      <c r="W1733" s="64">
        <f t="shared" ref="W1733:W1796" si="227">U1733*V1733</f>
        <v>0</v>
      </c>
      <c r="X1733" s="3" t="str">
        <f t="shared" si="221"/>
        <v>8</v>
      </c>
      <c r="Z1733" s="14">
        <f t="shared" si="222"/>
        <v>88846.400000000009</v>
      </c>
      <c r="AA1733" s="7">
        <f>VLOOKUP(G1733,Ma_KH!$A:$R,14,0)</f>
        <v>60</v>
      </c>
      <c r="AD1733" s="7" t="str">
        <f>IFERROR(VLOOKUP(J1733,'Chuyển Mã'!$B$3:$C$9,2,0),"")</f>
        <v>Tỉnh</v>
      </c>
      <c r="AE1733" s="7" t="str">
        <f t="shared" si="223"/>
        <v>Gà muối 500g</v>
      </c>
      <c r="AF1733" s="7">
        <f t="shared" si="224"/>
        <v>10</v>
      </c>
    </row>
    <row r="1734" spans="1:32" x14ac:dyDescent="0.25">
      <c r="A1734" s="11">
        <v>45906</v>
      </c>
      <c r="B1734" s="25">
        <v>4176511398</v>
      </c>
      <c r="C1734" s="12" t="s">
        <v>7214</v>
      </c>
      <c r="D1734" s="16">
        <f t="shared" si="225"/>
        <v>45906</v>
      </c>
      <c r="G1734" s="13" t="s">
        <v>7309</v>
      </c>
      <c r="I1734" s="13" t="s">
        <v>7828</v>
      </c>
      <c r="J1734" s="13" t="s">
        <v>1796</v>
      </c>
      <c r="K1734" s="13" t="s">
        <v>27</v>
      </c>
      <c r="L1734" s="25" t="str">
        <f>VLOOKUP($K1734,TONG_SL!$A:$D,2,0)</f>
        <v>Chân giò heo muối 300g</v>
      </c>
      <c r="N1734" s="25" t="str">
        <f t="shared" si="226"/>
        <v>K-C6</v>
      </c>
      <c r="Q1734" s="25" t="str">
        <f>VLOOKUP(K1734,TONG_SL!$A:$D,3,0)</f>
        <v>Túi</v>
      </c>
      <c r="R1734" s="54">
        <v>3</v>
      </c>
      <c r="T1734" s="1">
        <f>VLOOKUP(VLOOKUP(G1734,Ma_KH!$A:$R,18,0)&amp;K1734,Gia_MB!$A:$F,6,0)</f>
        <v>73431</v>
      </c>
      <c r="U1734" s="14">
        <f t="shared" si="220"/>
        <v>220293</v>
      </c>
      <c r="W1734" s="64">
        <f t="shared" si="227"/>
        <v>0</v>
      </c>
      <c r="X1734" s="3" t="str">
        <f t="shared" si="221"/>
        <v>8</v>
      </c>
      <c r="Z1734" s="14">
        <f t="shared" si="222"/>
        <v>17623.439999999999</v>
      </c>
      <c r="AA1734" s="7">
        <f>VLOOKUP(G1734,Ma_KH!$A:$R,14,0)</f>
        <v>60</v>
      </c>
      <c r="AD1734" s="7" t="str">
        <f>IFERROR(VLOOKUP(J1734,'Chuyển Mã'!$B$3:$C$9,2,0),"")</f>
        <v>Tỉnh</v>
      </c>
      <c r="AE1734" s="7" t="str">
        <f t="shared" si="223"/>
        <v>Chân giò heo muối 300g</v>
      </c>
      <c r="AF1734" s="7">
        <f t="shared" si="224"/>
        <v>3</v>
      </c>
    </row>
    <row r="1735" spans="1:32" x14ac:dyDescent="0.25">
      <c r="A1735" s="11">
        <v>45906</v>
      </c>
      <c r="B1735" s="25">
        <v>4176511398</v>
      </c>
      <c r="C1735" s="12" t="s">
        <v>7214</v>
      </c>
      <c r="D1735" s="16">
        <f t="shared" si="225"/>
        <v>45906</v>
      </c>
      <c r="G1735" s="13" t="s">
        <v>7309</v>
      </c>
      <c r="I1735" s="13" t="s">
        <v>7828</v>
      </c>
      <c r="J1735" s="13" t="s">
        <v>1796</v>
      </c>
      <c r="K1735" s="13" t="s">
        <v>41</v>
      </c>
      <c r="L1735" s="25" t="str">
        <f>VLOOKUP($K1735,TONG_SL!$A:$D,2,0)</f>
        <v>Chả nướng 300g</v>
      </c>
      <c r="N1735" s="25" t="str">
        <f t="shared" si="226"/>
        <v>K-C6</v>
      </c>
      <c r="Q1735" s="25" t="str">
        <f>VLOOKUP(K1735,TONG_SL!$A:$D,3,0)</f>
        <v>Túi</v>
      </c>
      <c r="R1735" s="54">
        <v>6</v>
      </c>
      <c r="T1735" s="1">
        <f>VLOOKUP(VLOOKUP(G1735,Ma_KH!$A:$R,18,0)&amp;K1735,Gia_MB!$A:$F,6,0)</f>
        <v>70950</v>
      </c>
      <c r="U1735" s="14">
        <f t="shared" si="220"/>
        <v>425700</v>
      </c>
      <c r="W1735" s="64">
        <f t="shared" si="227"/>
        <v>0</v>
      </c>
      <c r="X1735" s="3" t="str">
        <f t="shared" si="221"/>
        <v>8</v>
      </c>
      <c r="Z1735" s="14">
        <f t="shared" si="222"/>
        <v>34056</v>
      </c>
      <c r="AA1735" s="7">
        <f>VLOOKUP(G1735,Ma_KH!$A:$R,14,0)</f>
        <v>60</v>
      </c>
      <c r="AD1735" s="7" t="str">
        <f>IFERROR(VLOOKUP(J1735,'Chuyển Mã'!$B$3:$C$9,2,0),"")</f>
        <v>Tỉnh</v>
      </c>
      <c r="AE1735" s="7" t="str">
        <f t="shared" si="223"/>
        <v>Chả nướng 300g</v>
      </c>
      <c r="AF1735" s="7">
        <f t="shared" si="224"/>
        <v>6</v>
      </c>
    </row>
    <row r="1736" spans="1:32" x14ac:dyDescent="0.25">
      <c r="A1736" s="11">
        <v>45906</v>
      </c>
      <c r="B1736" s="25">
        <v>4176511398</v>
      </c>
      <c r="C1736" s="12" t="s">
        <v>7214</v>
      </c>
      <c r="D1736" s="16">
        <f t="shared" si="225"/>
        <v>45906</v>
      </c>
      <c r="G1736" s="13" t="s">
        <v>7309</v>
      </c>
      <c r="I1736" s="13" t="s">
        <v>7828</v>
      </c>
      <c r="J1736" s="13" t="s">
        <v>1796</v>
      </c>
      <c r="K1736" s="13" t="s">
        <v>35</v>
      </c>
      <c r="L1736" s="25" t="str">
        <f>VLOOKUP($K1736,TONG_SL!$A:$D,2,0)</f>
        <v>Tai heo muối 200g</v>
      </c>
      <c r="N1736" s="25" t="str">
        <f t="shared" si="226"/>
        <v>K-C6</v>
      </c>
      <c r="Q1736" s="25" t="str">
        <f>VLOOKUP(K1736,TONG_SL!$A:$D,3,0)</f>
        <v>Túi</v>
      </c>
      <c r="R1736" s="54">
        <v>3</v>
      </c>
      <c r="T1736" s="1">
        <f>VLOOKUP(VLOOKUP(G1736,Ma_KH!$A:$R,18,0)&amp;K1736,Gia_MB!$A:$F,6,0)</f>
        <v>55595</v>
      </c>
      <c r="U1736" s="14">
        <f t="shared" si="220"/>
        <v>166785</v>
      </c>
      <c r="W1736" s="64">
        <f t="shared" si="227"/>
        <v>0</v>
      </c>
      <c r="X1736" s="3" t="str">
        <f t="shared" si="221"/>
        <v>8</v>
      </c>
      <c r="Z1736" s="14">
        <f t="shared" si="222"/>
        <v>13342.800000000001</v>
      </c>
      <c r="AA1736" s="7">
        <f>VLOOKUP(G1736,Ma_KH!$A:$R,14,0)</f>
        <v>60</v>
      </c>
      <c r="AD1736" s="7" t="str">
        <f>IFERROR(VLOOKUP(J1736,'Chuyển Mã'!$B$3:$C$9,2,0),"")</f>
        <v>Tỉnh</v>
      </c>
      <c r="AE1736" s="7" t="str">
        <f t="shared" si="223"/>
        <v>Tai heo muối 200g</v>
      </c>
      <c r="AF1736" s="7">
        <f t="shared" si="224"/>
        <v>3</v>
      </c>
    </row>
    <row r="1737" spans="1:32" x14ac:dyDescent="0.25">
      <c r="A1737" s="11">
        <v>45906</v>
      </c>
      <c r="B1737" s="25">
        <v>4176511398</v>
      </c>
      <c r="C1737" s="12" t="s">
        <v>7214</v>
      </c>
      <c r="D1737" s="16">
        <f t="shared" si="225"/>
        <v>45906</v>
      </c>
      <c r="G1737" s="13" t="s">
        <v>7309</v>
      </c>
      <c r="I1737" s="13" t="s">
        <v>7828</v>
      </c>
      <c r="J1737" s="13" t="s">
        <v>1796</v>
      </c>
      <c r="K1737" s="13" t="s">
        <v>39</v>
      </c>
      <c r="L1737" s="25" t="str">
        <f>VLOOKUP($K1737,TONG_SL!$A:$D,2,0)</f>
        <v>Chả cốm 300g</v>
      </c>
      <c r="N1737" s="25" t="str">
        <f t="shared" si="226"/>
        <v>K-C6</v>
      </c>
      <c r="Q1737" s="25" t="str">
        <f>VLOOKUP(K1737,TONG_SL!$A:$D,3,0)</f>
        <v>Túi</v>
      </c>
      <c r="R1737" s="54">
        <v>6</v>
      </c>
      <c r="T1737" s="1">
        <f>VLOOKUP(VLOOKUP(G1737,Ma_KH!$A:$R,18,0)&amp;K1737,Gia_MB!$A:$F,6,0)</f>
        <v>74250</v>
      </c>
      <c r="U1737" s="14">
        <f t="shared" si="220"/>
        <v>445500</v>
      </c>
      <c r="W1737" s="64">
        <f t="shared" si="227"/>
        <v>0</v>
      </c>
      <c r="X1737" s="3" t="str">
        <f t="shared" si="221"/>
        <v>8</v>
      </c>
      <c r="Z1737" s="14">
        <f t="shared" si="222"/>
        <v>35640</v>
      </c>
      <c r="AA1737" s="7">
        <f>VLOOKUP(G1737,Ma_KH!$A:$R,14,0)</f>
        <v>60</v>
      </c>
      <c r="AD1737" s="7" t="str">
        <f>IFERROR(VLOOKUP(J1737,'Chuyển Mã'!$B$3:$C$9,2,0),"")</f>
        <v>Tỉnh</v>
      </c>
      <c r="AE1737" s="7" t="str">
        <f t="shared" si="223"/>
        <v>Chả cốm 300g</v>
      </c>
      <c r="AF1737" s="7">
        <f t="shared" si="224"/>
        <v>6</v>
      </c>
    </row>
    <row r="1738" spans="1:32" x14ac:dyDescent="0.25">
      <c r="A1738" s="11">
        <v>45906</v>
      </c>
      <c r="B1738" s="25">
        <v>4176511398</v>
      </c>
      <c r="C1738" s="12" t="s">
        <v>7214</v>
      </c>
      <c r="D1738" s="16">
        <f t="shared" si="225"/>
        <v>45906</v>
      </c>
      <c r="G1738" s="13" t="s">
        <v>7309</v>
      </c>
      <c r="I1738" s="13" t="s">
        <v>7828</v>
      </c>
      <c r="J1738" s="13" t="s">
        <v>1796</v>
      </c>
      <c r="K1738" s="13" t="s">
        <v>51</v>
      </c>
      <c r="L1738" s="25" t="str">
        <f>VLOOKUP($K1738,TONG_SL!$A:$D,2,0)</f>
        <v>Mọc Nấm Hương 250g</v>
      </c>
      <c r="N1738" s="25" t="str">
        <f t="shared" si="226"/>
        <v>K-C6</v>
      </c>
      <c r="Q1738" s="25" t="str">
        <f>VLOOKUP(K1738,TONG_SL!$A:$D,3,0)</f>
        <v>Túi</v>
      </c>
      <c r="R1738" s="54">
        <v>6</v>
      </c>
      <c r="T1738" s="1">
        <f>VLOOKUP(VLOOKUP(G1738,Ma_KH!$A:$R,18,0)&amp;K1738,Gia_MB!$A:$F,6,0)</f>
        <v>46000</v>
      </c>
      <c r="U1738" s="14">
        <f t="shared" si="220"/>
        <v>276000</v>
      </c>
      <c r="W1738" s="64">
        <f t="shared" si="227"/>
        <v>0</v>
      </c>
      <c r="X1738" s="3" t="str">
        <f t="shared" si="221"/>
        <v>8</v>
      </c>
      <c r="Z1738" s="14">
        <f t="shared" si="222"/>
        <v>22080</v>
      </c>
      <c r="AA1738" s="7">
        <f>VLOOKUP(G1738,Ma_KH!$A:$R,14,0)</f>
        <v>60</v>
      </c>
      <c r="AD1738" s="7" t="str">
        <f>IFERROR(VLOOKUP(J1738,'Chuyển Mã'!$B$3:$C$9,2,0),"")</f>
        <v>Tỉnh</v>
      </c>
      <c r="AE1738" s="7" t="str">
        <f t="shared" si="223"/>
        <v>Mọc Nấm Hương 250g</v>
      </c>
      <c r="AF1738" s="7">
        <f t="shared" si="224"/>
        <v>6</v>
      </c>
    </row>
    <row r="1739" spans="1:32" x14ac:dyDescent="0.25">
      <c r="A1739" s="11">
        <v>45906</v>
      </c>
      <c r="B1739" s="25">
        <v>4176506431</v>
      </c>
      <c r="C1739" s="12" t="s">
        <v>7214</v>
      </c>
      <c r="D1739" s="16">
        <f t="shared" si="225"/>
        <v>45906</v>
      </c>
      <c r="G1739" s="13" t="s">
        <v>7309</v>
      </c>
      <c r="I1739" s="13" t="s">
        <v>7829</v>
      </c>
      <c r="J1739" s="13" t="s">
        <v>1796</v>
      </c>
      <c r="K1739" s="13" t="s">
        <v>27</v>
      </c>
      <c r="L1739" s="25" t="str">
        <f>VLOOKUP($K1739,TONG_SL!$A:$D,2,0)</f>
        <v>Chân giò heo muối 300g</v>
      </c>
      <c r="N1739" s="25" t="str">
        <f t="shared" si="226"/>
        <v>K-C6</v>
      </c>
      <c r="Q1739" s="25" t="str">
        <f>VLOOKUP(K1739,TONG_SL!$A:$D,3,0)</f>
        <v>Túi</v>
      </c>
      <c r="R1739" s="54">
        <v>10</v>
      </c>
      <c r="T1739" s="1">
        <f>VLOOKUP(VLOOKUP(G1739,Ma_KH!$A:$R,18,0)&amp;K1739,Gia_MB!$A:$F,6,0)</f>
        <v>73431</v>
      </c>
      <c r="U1739" s="14">
        <f t="shared" si="220"/>
        <v>734310</v>
      </c>
      <c r="W1739" s="64">
        <f t="shared" si="227"/>
        <v>0</v>
      </c>
      <c r="X1739" s="3" t="str">
        <f t="shared" si="221"/>
        <v>8</v>
      </c>
      <c r="Z1739" s="14">
        <f t="shared" si="222"/>
        <v>58744.800000000003</v>
      </c>
      <c r="AA1739" s="7">
        <f>VLOOKUP(G1739,Ma_KH!$A:$R,14,0)</f>
        <v>60</v>
      </c>
      <c r="AD1739" s="7" t="str">
        <f>IFERROR(VLOOKUP(J1739,'Chuyển Mã'!$B$3:$C$9,2,0),"")</f>
        <v>Tỉnh</v>
      </c>
      <c r="AE1739" s="7" t="str">
        <f t="shared" si="223"/>
        <v>Chân giò heo muối 300g</v>
      </c>
      <c r="AF1739" s="7">
        <f t="shared" si="224"/>
        <v>10</v>
      </c>
    </row>
    <row r="1740" spans="1:32" x14ac:dyDescent="0.25">
      <c r="A1740" s="11">
        <v>45906</v>
      </c>
      <c r="B1740" s="25">
        <v>4176506431</v>
      </c>
      <c r="C1740" s="12" t="s">
        <v>7214</v>
      </c>
      <c r="D1740" s="16">
        <f t="shared" si="225"/>
        <v>45906</v>
      </c>
      <c r="G1740" s="13" t="s">
        <v>7309</v>
      </c>
      <c r="I1740" s="13" t="s">
        <v>7829</v>
      </c>
      <c r="J1740" s="13" t="s">
        <v>1796</v>
      </c>
      <c r="K1740" s="13" t="s">
        <v>32</v>
      </c>
      <c r="L1740" s="25" t="str">
        <f>VLOOKUP($K1740,TONG_SL!$A:$D,2,0)</f>
        <v>Giò Tai Lưỡi Xào 250</v>
      </c>
      <c r="N1740" s="25" t="str">
        <f t="shared" si="226"/>
        <v>K-C6</v>
      </c>
      <c r="Q1740" s="25" t="str">
        <f>VLOOKUP(K1740,TONG_SL!$A:$D,3,0)</f>
        <v>Túi</v>
      </c>
      <c r="R1740" s="54">
        <v>5</v>
      </c>
      <c r="T1740" s="1">
        <f>VLOOKUP(VLOOKUP(G1740,Ma_KH!$A:$R,18,0)&amp;K1740,Gia_MB!$A:$F,6,0)</f>
        <v>50183</v>
      </c>
      <c r="U1740" s="14">
        <f t="shared" si="220"/>
        <v>250915</v>
      </c>
      <c r="W1740" s="64">
        <f t="shared" si="227"/>
        <v>0</v>
      </c>
      <c r="X1740" s="3" t="str">
        <f t="shared" si="221"/>
        <v>8</v>
      </c>
      <c r="Z1740" s="14">
        <f t="shared" si="222"/>
        <v>20073.2</v>
      </c>
      <c r="AA1740" s="7">
        <f>VLOOKUP(G1740,Ma_KH!$A:$R,14,0)</f>
        <v>60</v>
      </c>
      <c r="AD1740" s="7" t="str">
        <f>IFERROR(VLOOKUP(J1740,'Chuyển Mã'!$B$3:$C$9,2,0),"")</f>
        <v>Tỉnh</v>
      </c>
      <c r="AE1740" s="7" t="str">
        <f t="shared" si="223"/>
        <v>Giò Tai Lưỡi Xào 250</v>
      </c>
      <c r="AF1740" s="7">
        <f t="shared" si="224"/>
        <v>5</v>
      </c>
    </row>
    <row r="1741" spans="1:32" x14ac:dyDescent="0.25">
      <c r="A1741" s="11">
        <v>45906</v>
      </c>
      <c r="B1741" s="25">
        <v>4176506431</v>
      </c>
      <c r="C1741" s="12" t="s">
        <v>7214</v>
      </c>
      <c r="D1741" s="16">
        <f t="shared" si="225"/>
        <v>45906</v>
      </c>
      <c r="G1741" s="13" t="s">
        <v>7309</v>
      </c>
      <c r="I1741" s="13" t="s">
        <v>7829</v>
      </c>
      <c r="J1741" s="13" t="s">
        <v>1796</v>
      </c>
      <c r="K1741" s="13" t="s">
        <v>39</v>
      </c>
      <c r="L1741" s="25" t="str">
        <f>VLOOKUP($K1741,TONG_SL!$A:$D,2,0)</f>
        <v>Chả cốm 300g</v>
      </c>
      <c r="N1741" s="25" t="str">
        <f t="shared" si="226"/>
        <v>K-C6</v>
      </c>
      <c r="Q1741" s="25" t="str">
        <f>VLOOKUP(K1741,TONG_SL!$A:$D,3,0)</f>
        <v>Túi</v>
      </c>
      <c r="R1741" s="54">
        <v>5</v>
      </c>
      <c r="T1741" s="1">
        <f>VLOOKUP(VLOOKUP(G1741,Ma_KH!$A:$R,18,0)&amp;K1741,Gia_MB!$A:$F,6,0)</f>
        <v>74250</v>
      </c>
      <c r="U1741" s="14">
        <f t="shared" si="220"/>
        <v>371250</v>
      </c>
      <c r="W1741" s="64">
        <f t="shared" si="227"/>
        <v>0</v>
      </c>
      <c r="X1741" s="3" t="str">
        <f t="shared" si="221"/>
        <v>8</v>
      </c>
      <c r="Z1741" s="14">
        <f t="shared" si="222"/>
        <v>29700</v>
      </c>
      <c r="AA1741" s="7">
        <f>VLOOKUP(G1741,Ma_KH!$A:$R,14,0)</f>
        <v>60</v>
      </c>
      <c r="AD1741" s="7" t="str">
        <f>IFERROR(VLOOKUP(J1741,'Chuyển Mã'!$B$3:$C$9,2,0),"")</f>
        <v>Tỉnh</v>
      </c>
      <c r="AE1741" s="7" t="str">
        <f t="shared" si="223"/>
        <v>Chả cốm 300g</v>
      </c>
      <c r="AF1741" s="7">
        <f t="shared" si="224"/>
        <v>5</v>
      </c>
    </row>
    <row r="1742" spans="1:32" x14ac:dyDescent="0.25">
      <c r="A1742" s="11">
        <v>45906</v>
      </c>
      <c r="B1742" s="25">
        <v>4176506431</v>
      </c>
      <c r="C1742" s="12" t="s">
        <v>7214</v>
      </c>
      <c r="D1742" s="16">
        <f t="shared" si="225"/>
        <v>45906</v>
      </c>
      <c r="G1742" s="13" t="s">
        <v>7309</v>
      </c>
      <c r="I1742" s="13" t="s">
        <v>7829</v>
      </c>
      <c r="J1742" s="13" t="s">
        <v>1796</v>
      </c>
      <c r="K1742" s="13" t="s">
        <v>41</v>
      </c>
      <c r="L1742" s="25" t="str">
        <f>VLOOKUP($K1742,TONG_SL!$A:$D,2,0)</f>
        <v>Chả nướng 300g</v>
      </c>
      <c r="N1742" s="25" t="str">
        <f t="shared" si="226"/>
        <v>K-C6</v>
      </c>
      <c r="Q1742" s="25" t="str">
        <f>VLOOKUP(K1742,TONG_SL!$A:$D,3,0)</f>
        <v>Túi</v>
      </c>
      <c r="R1742" s="54">
        <v>7</v>
      </c>
      <c r="T1742" s="1">
        <f>VLOOKUP(VLOOKUP(G1742,Ma_KH!$A:$R,18,0)&amp;K1742,Gia_MB!$A:$F,6,0)</f>
        <v>70950</v>
      </c>
      <c r="U1742" s="14">
        <f t="shared" ref="U1742:U1805" si="228">T1742*R1742</f>
        <v>496650</v>
      </c>
      <c r="W1742" s="64">
        <f t="shared" si="227"/>
        <v>0</v>
      </c>
      <c r="X1742" s="3" t="str">
        <f t="shared" ref="X1742:X1805" si="229">IF(B1742&lt;&gt;"","8","0")</f>
        <v>8</v>
      </c>
      <c r="Z1742" s="14">
        <f t="shared" ref="Z1742:Z1805" si="230">U1742*X1742%</f>
        <v>39732</v>
      </c>
      <c r="AA1742" s="7">
        <f>VLOOKUP(G1742,Ma_KH!$A:$R,14,0)</f>
        <v>60</v>
      </c>
      <c r="AD1742" s="7" t="str">
        <f>IFERROR(VLOOKUP(J1742,'Chuyển Mã'!$B$3:$C$9,2,0),"")</f>
        <v>Tỉnh</v>
      </c>
      <c r="AE1742" s="7" t="str">
        <f t="shared" si="223"/>
        <v>Chả nướng 300g</v>
      </c>
      <c r="AF1742" s="7">
        <f t="shared" si="224"/>
        <v>7</v>
      </c>
    </row>
    <row r="1743" spans="1:32" x14ac:dyDescent="0.25">
      <c r="A1743" s="11">
        <v>45906</v>
      </c>
      <c r="B1743" s="25">
        <v>4176506431</v>
      </c>
      <c r="C1743" s="12" t="s">
        <v>7214</v>
      </c>
      <c r="D1743" s="16">
        <f t="shared" si="225"/>
        <v>45906</v>
      </c>
      <c r="G1743" s="13" t="s">
        <v>7309</v>
      </c>
      <c r="I1743" s="13" t="s">
        <v>7829</v>
      </c>
      <c r="J1743" s="13" t="s">
        <v>1796</v>
      </c>
      <c r="K1743" s="13" t="s">
        <v>51</v>
      </c>
      <c r="L1743" s="25" t="str">
        <f>VLOOKUP($K1743,TONG_SL!$A:$D,2,0)</f>
        <v>Mọc Nấm Hương 250g</v>
      </c>
      <c r="N1743" s="25" t="str">
        <f t="shared" si="226"/>
        <v>K-C6</v>
      </c>
      <c r="Q1743" s="25" t="str">
        <f>VLOOKUP(K1743,TONG_SL!$A:$D,3,0)</f>
        <v>Túi</v>
      </c>
      <c r="R1743" s="54">
        <v>5</v>
      </c>
      <c r="T1743" s="1">
        <f>VLOOKUP(VLOOKUP(G1743,Ma_KH!$A:$R,18,0)&amp;K1743,Gia_MB!$A:$F,6,0)</f>
        <v>46000</v>
      </c>
      <c r="U1743" s="14">
        <f t="shared" si="228"/>
        <v>230000</v>
      </c>
      <c r="W1743" s="64">
        <f t="shared" si="227"/>
        <v>0</v>
      </c>
      <c r="X1743" s="3" t="str">
        <f t="shared" si="229"/>
        <v>8</v>
      </c>
      <c r="Z1743" s="14">
        <f t="shared" si="230"/>
        <v>18400</v>
      </c>
      <c r="AA1743" s="7">
        <f>VLOOKUP(G1743,Ma_KH!$A:$R,14,0)</f>
        <v>60</v>
      </c>
      <c r="AD1743" s="7" t="str">
        <f>IFERROR(VLOOKUP(J1743,'Chuyển Mã'!$B$3:$C$9,2,0),"")</f>
        <v>Tỉnh</v>
      </c>
      <c r="AE1743" s="7" t="str">
        <f t="shared" si="223"/>
        <v>Mọc Nấm Hương 250g</v>
      </c>
      <c r="AF1743" s="7">
        <f t="shared" si="224"/>
        <v>5</v>
      </c>
    </row>
    <row r="1744" spans="1:32" x14ac:dyDescent="0.25">
      <c r="A1744" s="11">
        <v>45906</v>
      </c>
      <c r="B1744" s="25">
        <v>4176510977</v>
      </c>
      <c r="C1744" s="12" t="s">
        <v>7214</v>
      </c>
      <c r="D1744" s="16">
        <f t="shared" si="225"/>
        <v>45906</v>
      </c>
      <c r="G1744" s="13" t="s">
        <v>7309</v>
      </c>
      <c r="I1744" s="13" t="s">
        <v>7830</v>
      </c>
      <c r="J1744" s="13" t="s">
        <v>1796</v>
      </c>
      <c r="K1744" s="13" t="s">
        <v>51</v>
      </c>
      <c r="L1744" s="25" t="str">
        <f>VLOOKUP($K1744,TONG_SL!$A:$D,2,0)</f>
        <v>Mọc Nấm Hương 250g</v>
      </c>
      <c r="N1744" s="25" t="str">
        <f t="shared" si="226"/>
        <v>K-C6</v>
      </c>
      <c r="Q1744" s="25" t="str">
        <f>VLOOKUP(K1744,TONG_SL!$A:$D,3,0)</f>
        <v>Túi</v>
      </c>
      <c r="R1744" s="54">
        <v>6</v>
      </c>
      <c r="T1744" s="1">
        <f>VLOOKUP(VLOOKUP(G1744,Ma_KH!$A:$R,18,0)&amp;K1744,Gia_MB!$A:$F,6,0)</f>
        <v>46000</v>
      </c>
      <c r="U1744" s="14">
        <f t="shared" si="228"/>
        <v>276000</v>
      </c>
      <c r="W1744" s="64">
        <f t="shared" si="227"/>
        <v>0</v>
      </c>
      <c r="X1744" s="3" t="str">
        <f t="shared" si="229"/>
        <v>8</v>
      </c>
      <c r="Z1744" s="14">
        <f t="shared" si="230"/>
        <v>22080</v>
      </c>
      <c r="AA1744" s="7">
        <f>VLOOKUP(G1744,Ma_KH!$A:$R,14,0)</f>
        <v>60</v>
      </c>
      <c r="AD1744" s="7" t="str">
        <f>IFERROR(VLOOKUP(J1744,'Chuyển Mã'!$B$3:$C$9,2,0),"")</f>
        <v>Tỉnh</v>
      </c>
      <c r="AE1744" s="7" t="str">
        <f t="shared" si="223"/>
        <v>Mọc Nấm Hương 250g</v>
      </c>
      <c r="AF1744" s="7">
        <f t="shared" si="224"/>
        <v>6</v>
      </c>
    </row>
    <row r="1745" spans="1:32" x14ac:dyDescent="0.25">
      <c r="A1745" s="11">
        <v>45906</v>
      </c>
      <c r="B1745" s="25">
        <v>4176510977</v>
      </c>
      <c r="C1745" s="12" t="s">
        <v>7214</v>
      </c>
      <c r="D1745" s="16">
        <f t="shared" si="225"/>
        <v>45906</v>
      </c>
      <c r="G1745" s="13" t="s">
        <v>7309</v>
      </c>
      <c r="I1745" s="13" t="s">
        <v>7830</v>
      </c>
      <c r="J1745" s="13" t="s">
        <v>1796</v>
      </c>
      <c r="K1745" s="13" t="s">
        <v>35</v>
      </c>
      <c r="L1745" s="25" t="str">
        <f>VLOOKUP($K1745,TONG_SL!$A:$D,2,0)</f>
        <v>Tai heo muối 200g</v>
      </c>
      <c r="N1745" s="25" t="str">
        <f t="shared" si="226"/>
        <v>K-C6</v>
      </c>
      <c r="Q1745" s="25" t="str">
        <f>VLOOKUP(K1745,TONG_SL!$A:$D,3,0)</f>
        <v>Túi</v>
      </c>
      <c r="R1745" s="54">
        <v>3</v>
      </c>
      <c r="T1745" s="1">
        <f>VLOOKUP(VLOOKUP(G1745,Ma_KH!$A:$R,18,0)&amp;K1745,Gia_MB!$A:$F,6,0)</f>
        <v>55595</v>
      </c>
      <c r="U1745" s="14">
        <f t="shared" si="228"/>
        <v>166785</v>
      </c>
      <c r="W1745" s="64">
        <f t="shared" si="227"/>
        <v>0</v>
      </c>
      <c r="X1745" s="3" t="str">
        <f t="shared" si="229"/>
        <v>8</v>
      </c>
      <c r="Z1745" s="14">
        <f t="shared" si="230"/>
        <v>13342.800000000001</v>
      </c>
      <c r="AA1745" s="7">
        <f>VLOOKUP(G1745,Ma_KH!$A:$R,14,0)</f>
        <v>60</v>
      </c>
      <c r="AD1745" s="7" t="str">
        <f>IFERROR(VLOOKUP(J1745,'Chuyển Mã'!$B$3:$C$9,2,0),"")</f>
        <v>Tỉnh</v>
      </c>
      <c r="AE1745" s="7" t="str">
        <f t="shared" si="223"/>
        <v>Tai heo muối 200g</v>
      </c>
      <c r="AF1745" s="7">
        <f t="shared" si="224"/>
        <v>3</v>
      </c>
    </row>
    <row r="1746" spans="1:32" x14ac:dyDescent="0.25">
      <c r="A1746" s="11">
        <v>45906</v>
      </c>
      <c r="B1746" s="25">
        <v>4176510977</v>
      </c>
      <c r="C1746" s="12" t="s">
        <v>7214</v>
      </c>
      <c r="D1746" s="16">
        <f t="shared" si="225"/>
        <v>45906</v>
      </c>
      <c r="G1746" s="13" t="s">
        <v>7309</v>
      </c>
      <c r="I1746" s="13" t="s">
        <v>7830</v>
      </c>
      <c r="J1746" s="13" t="s">
        <v>1796</v>
      </c>
      <c r="K1746" s="13" t="s">
        <v>27</v>
      </c>
      <c r="L1746" s="25" t="str">
        <f>VLOOKUP($K1746,TONG_SL!$A:$D,2,0)</f>
        <v>Chân giò heo muối 300g</v>
      </c>
      <c r="N1746" s="25" t="str">
        <f t="shared" si="226"/>
        <v>K-C6</v>
      </c>
      <c r="Q1746" s="25" t="str">
        <f>VLOOKUP(K1746,TONG_SL!$A:$D,3,0)</f>
        <v>Túi</v>
      </c>
      <c r="R1746" s="54">
        <v>5</v>
      </c>
      <c r="T1746" s="1">
        <f>VLOOKUP(VLOOKUP(G1746,Ma_KH!$A:$R,18,0)&amp;K1746,Gia_MB!$A:$F,6,0)</f>
        <v>73431</v>
      </c>
      <c r="U1746" s="14">
        <f t="shared" si="228"/>
        <v>367155</v>
      </c>
      <c r="W1746" s="64">
        <f t="shared" si="227"/>
        <v>0</v>
      </c>
      <c r="X1746" s="3" t="str">
        <f t="shared" si="229"/>
        <v>8</v>
      </c>
      <c r="Z1746" s="14">
        <f t="shared" si="230"/>
        <v>29372.400000000001</v>
      </c>
      <c r="AA1746" s="7">
        <f>VLOOKUP(G1746,Ma_KH!$A:$R,14,0)</f>
        <v>60</v>
      </c>
      <c r="AD1746" s="7" t="str">
        <f>IFERROR(VLOOKUP(J1746,'Chuyển Mã'!$B$3:$C$9,2,0),"")</f>
        <v>Tỉnh</v>
      </c>
      <c r="AE1746" s="7" t="str">
        <f t="shared" si="223"/>
        <v>Chân giò heo muối 300g</v>
      </c>
      <c r="AF1746" s="7">
        <f t="shared" si="224"/>
        <v>5</v>
      </c>
    </row>
    <row r="1747" spans="1:32" x14ac:dyDescent="0.25">
      <c r="A1747" s="11">
        <v>45906</v>
      </c>
      <c r="B1747" s="25">
        <v>4176510977</v>
      </c>
      <c r="C1747" s="12" t="s">
        <v>7214</v>
      </c>
      <c r="D1747" s="16">
        <f t="shared" si="225"/>
        <v>45906</v>
      </c>
      <c r="G1747" s="13" t="s">
        <v>7309</v>
      </c>
      <c r="I1747" s="13" t="s">
        <v>7830</v>
      </c>
      <c r="J1747" s="13" t="s">
        <v>1796</v>
      </c>
      <c r="K1747" s="13" t="s">
        <v>41</v>
      </c>
      <c r="L1747" s="25" t="str">
        <f>VLOOKUP($K1747,TONG_SL!$A:$D,2,0)</f>
        <v>Chả nướng 300g</v>
      </c>
      <c r="N1747" s="25" t="str">
        <f t="shared" si="226"/>
        <v>K-C6</v>
      </c>
      <c r="Q1747" s="25" t="str">
        <f>VLOOKUP(K1747,TONG_SL!$A:$D,3,0)</f>
        <v>Túi</v>
      </c>
      <c r="R1747" s="54">
        <v>3</v>
      </c>
      <c r="T1747" s="1">
        <f>VLOOKUP(VLOOKUP(G1747,Ma_KH!$A:$R,18,0)&amp;K1747,Gia_MB!$A:$F,6,0)</f>
        <v>70950</v>
      </c>
      <c r="U1747" s="14">
        <f t="shared" si="228"/>
        <v>212850</v>
      </c>
      <c r="W1747" s="64">
        <f t="shared" si="227"/>
        <v>0</v>
      </c>
      <c r="X1747" s="3" t="str">
        <f t="shared" si="229"/>
        <v>8</v>
      </c>
      <c r="Z1747" s="14">
        <f t="shared" si="230"/>
        <v>17028</v>
      </c>
      <c r="AA1747" s="7">
        <f>VLOOKUP(G1747,Ma_KH!$A:$R,14,0)</f>
        <v>60</v>
      </c>
      <c r="AD1747" s="7" t="str">
        <f>IFERROR(VLOOKUP(J1747,'Chuyển Mã'!$B$3:$C$9,2,0),"")</f>
        <v>Tỉnh</v>
      </c>
      <c r="AE1747" s="7" t="str">
        <f t="shared" si="223"/>
        <v>Chả nướng 300g</v>
      </c>
      <c r="AF1747" s="7">
        <f t="shared" si="224"/>
        <v>3</v>
      </c>
    </row>
    <row r="1748" spans="1:32" x14ac:dyDescent="0.25">
      <c r="A1748" s="11">
        <v>45906</v>
      </c>
      <c r="B1748" s="25">
        <v>4176510977</v>
      </c>
      <c r="C1748" s="12" t="s">
        <v>7214</v>
      </c>
      <c r="D1748" s="16">
        <f t="shared" si="225"/>
        <v>45906</v>
      </c>
      <c r="G1748" s="13" t="s">
        <v>7309</v>
      </c>
      <c r="I1748" s="13" t="s">
        <v>7830</v>
      </c>
      <c r="J1748" s="13" t="s">
        <v>1796</v>
      </c>
      <c r="K1748" s="13" t="s">
        <v>30</v>
      </c>
      <c r="L1748" s="25" t="str">
        <f>VLOOKUP($K1748,TONG_SL!$A:$D,2,0)</f>
        <v>Gà muối 500g</v>
      </c>
      <c r="N1748" s="25" t="str">
        <f t="shared" si="226"/>
        <v>K-C6</v>
      </c>
      <c r="Q1748" s="25" t="str">
        <f>VLOOKUP(K1748,TONG_SL!$A:$D,3,0)</f>
        <v>Túi</v>
      </c>
      <c r="R1748" s="54">
        <v>10</v>
      </c>
      <c r="T1748" s="1">
        <f>VLOOKUP(VLOOKUP(G1748,Ma_KH!$A:$R,18,0)&amp;K1748,Gia_MB!$A:$F,6,0)</f>
        <v>111058</v>
      </c>
      <c r="U1748" s="14">
        <f t="shared" si="228"/>
        <v>1110580</v>
      </c>
      <c r="W1748" s="64">
        <f t="shared" si="227"/>
        <v>0</v>
      </c>
      <c r="X1748" s="3" t="str">
        <f t="shared" si="229"/>
        <v>8</v>
      </c>
      <c r="Z1748" s="14">
        <f t="shared" si="230"/>
        <v>88846.400000000009</v>
      </c>
      <c r="AA1748" s="7">
        <f>VLOOKUP(G1748,Ma_KH!$A:$R,14,0)</f>
        <v>60</v>
      </c>
      <c r="AD1748" s="7" t="str">
        <f>IFERROR(VLOOKUP(J1748,'Chuyển Mã'!$B$3:$C$9,2,0),"")</f>
        <v>Tỉnh</v>
      </c>
      <c r="AE1748" s="7" t="str">
        <f t="shared" si="223"/>
        <v>Gà muối 500g</v>
      </c>
      <c r="AF1748" s="7">
        <f t="shared" si="224"/>
        <v>10</v>
      </c>
    </row>
    <row r="1749" spans="1:32" x14ac:dyDescent="0.25">
      <c r="A1749" s="11">
        <v>45906</v>
      </c>
      <c r="B1749" s="25">
        <v>4176511132</v>
      </c>
      <c r="C1749" s="12" t="s">
        <v>7214</v>
      </c>
      <c r="D1749" s="16">
        <f t="shared" si="225"/>
        <v>45906</v>
      </c>
      <c r="G1749" s="13" t="s">
        <v>7309</v>
      </c>
      <c r="I1749" s="13" t="s">
        <v>7831</v>
      </c>
      <c r="J1749" s="13" t="s">
        <v>1796</v>
      </c>
      <c r="K1749" s="13" t="s">
        <v>51</v>
      </c>
      <c r="L1749" s="25" t="str">
        <f>VLOOKUP($K1749,TONG_SL!$A:$D,2,0)</f>
        <v>Mọc Nấm Hương 250g</v>
      </c>
      <c r="N1749" s="25" t="str">
        <f t="shared" si="226"/>
        <v>K-C6</v>
      </c>
      <c r="Q1749" s="25" t="str">
        <f>VLOOKUP(K1749,TONG_SL!$A:$D,3,0)</f>
        <v>Túi</v>
      </c>
      <c r="R1749" s="54">
        <v>6</v>
      </c>
      <c r="T1749" s="1">
        <f>VLOOKUP(VLOOKUP(G1749,Ma_KH!$A:$R,18,0)&amp;K1749,Gia_MB!$A:$F,6,0)</f>
        <v>46000</v>
      </c>
      <c r="U1749" s="14">
        <f t="shared" si="228"/>
        <v>276000</v>
      </c>
      <c r="W1749" s="64">
        <f t="shared" si="227"/>
        <v>0</v>
      </c>
      <c r="X1749" s="3" t="str">
        <f t="shared" si="229"/>
        <v>8</v>
      </c>
      <c r="Z1749" s="14">
        <f t="shared" si="230"/>
        <v>22080</v>
      </c>
      <c r="AA1749" s="7">
        <f>VLOOKUP(G1749,Ma_KH!$A:$R,14,0)</f>
        <v>60</v>
      </c>
      <c r="AD1749" s="7" t="str">
        <f>IFERROR(VLOOKUP(J1749,'Chuyển Mã'!$B$3:$C$9,2,0),"")</f>
        <v>Tỉnh</v>
      </c>
      <c r="AE1749" s="7" t="str">
        <f t="shared" si="223"/>
        <v>Mọc Nấm Hương 250g</v>
      </c>
      <c r="AF1749" s="7">
        <f t="shared" si="224"/>
        <v>6</v>
      </c>
    </row>
    <row r="1750" spans="1:32" x14ac:dyDescent="0.25">
      <c r="A1750" s="11">
        <v>45906</v>
      </c>
      <c r="B1750" s="25">
        <v>4176511132</v>
      </c>
      <c r="C1750" s="12" t="s">
        <v>7214</v>
      </c>
      <c r="D1750" s="16">
        <f t="shared" si="225"/>
        <v>45906</v>
      </c>
      <c r="G1750" s="13" t="s">
        <v>7309</v>
      </c>
      <c r="I1750" s="13" t="s">
        <v>7831</v>
      </c>
      <c r="J1750" s="13" t="s">
        <v>1796</v>
      </c>
      <c r="K1750" s="13" t="s">
        <v>32</v>
      </c>
      <c r="L1750" s="25" t="str">
        <f>VLOOKUP($K1750,TONG_SL!$A:$D,2,0)</f>
        <v>Giò Tai Lưỡi Xào 250</v>
      </c>
      <c r="N1750" s="25" t="str">
        <f t="shared" si="226"/>
        <v>K-C6</v>
      </c>
      <c r="Q1750" s="25" t="str">
        <f>VLOOKUP(K1750,TONG_SL!$A:$D,3,0)</f>
        <v>Túi</v>
      </c>
      <c r="R1750" s="54">
        <v>5</v>
      </c>
      <c r="T1750" s="1">
        <f>VLOOKUP(VLOOKUP(G1750,Ma_KH!$A:$R,18,0)&amp;K1750,Gia_MB!$A:$F,6,0)</f>
        <v>50183</v>
      </c>
      <c r="U1750" s="14">
        <f t="shared" si="228"/>
        <v>250915</v>
      </c>
      <c r="W1750" s="64">
        <f t="shared" si="227"/>
        <v>0</v>
      </c>
      <c r="X1750" s="3" t="str">
        <f t="shared" si="229"/>
        <v>8</v>
      </c>
      <c r="Z1750" s="14">
        <f t="shared" si="230"/>
        <v>20073.2</v>
      </c>
      <c r="AA1750" s="7">
        <f>VLOOKUP(G1750,Ma_KH!$A:$R,14,0)</f>
        <v>60</v>
      </c>
      <c r="AD1750" s="7" t="str">
        <f>IFERROR(VLOOKUP(J1750,'Chuyển Mã'!$B$3:$C$9,2,0),"")</f>
        <v>Tỉnh</v>
      </c>
      <c r="AE1750" s="7" t="str">
        <f t="shared" si="223"/>
        <v>Giò Tai Lưỡi Xào 250</v>
      </c>
      <c r="AF1750" s="7">
        <f t="shared" si="224"/>
        <v>5</v>
      </c>
    </row>
    <row r="1751" spans="1:32" x14ac:dyDescent="0.25">
      <c r="A1751" s="11">
        <v>45906</v>
      </c>
      <c r="B1751" s="25">
        <v>4176511132</v>
      </c>
      <c r="C1751" s="12" t="s">
        <v>7214</v>
      </c>
      <c r="D1751" s="16">
        <f t="shared" si="225"/>
        <v>45906</v>
      </c>
      <c r="G1751" s="13" t="s">
        <v>7309</v>
      </c>
      <c r="I1751" s="13" t="s">
        <v>7831</v>
      </c>
      <c r="J1751" s="13" t="s">
        <v>1796</v>
      </c>
      <c r="K1751" s="13" t="s">
        <v>27</v>
      </c>
      <c r="L1751" s="25" t="str">
        <f>VLOOKUP($K1751,TONG_SL!$A:$D,2,0)</f>
        <v>Chân giò heo muối 300g</v>
      </c>
      <c r="N1751" s="25" t="str">
        <f t="shared" si="226"/>
        <v>K-C6</v>
      </c>
      <c r="Q1751" s="25" t="str">
        <f>VLOOKUP(K1751,TONG_SL!$A:$D,3,0)</f>
        <v>Túi</v>
      </c>
      <c r="R1751" s="54">
        <v>10</v>
      </c>
      <c r="T1751" s="1">
        <f>VLOOKUP(VLOOKUP(G1751,Ma_KH!$A:$R,18,0)&amp;K1751,Gia_MB!$A:$F,6,0)</f>
        <v>73431</v>
      </c>
      <c r="U1751" s="14">
        <f t="shared" si="228"/>
        <v>734310</v>
      </c>
      <c r="W1751" s="64">
        <f t="shared" si="227"/>
        <v>0</v>
      </c>
      <c r="X1751" s="3" t="str">
        <f t="shared" si="229"/>
        <v>8</v>
      </c>
      <c r="Z1751" s="14">
        <f t="shared" si="230"/>
        <v>58744.800000000003</v>
      </c>
      <c r="AA1751" s="7">
        <f>VLOOKUP(G1751,Ma_KH!$A:$R,14,0)</f>
        <v>60</v>
      </c>
      <c r="AD1751" s="7" t="str">
        <f>IFERROR(VLOOKUP(J1751,'Chuyển Mã'!$B$3:$C$9,2,0),"")</f>
        <v>Tỉnh</v>
      </c>
      <c r="AE1751" s="7" t="str">
        <f t="shared" si="223"/>
        <v>Chân giò heo muối 300g</v>
      </c>
      <c r="AF1751" s="7">
        <f t="shared" si="224"/>
        <v>10</v>
      </c>
    </row>
    <row r="1752" spans="1:32" x14ac:dyDescent="0.25">
      <c r="A1752" s="11">
        <v>45906</v>
      </c>
      <c r="B1752" s="25">
        <v>4176511132</v>
      </c>
      <c r="C1752" s="12" t="s">
        <v>7214</v>
      </c>
      <c r="D1752" s="16">
        <f t="shared" si="225"/>
        <v>45906</v>
      </c>
      <c r="G1752" s="13" t="s">
        <v>7309</v>
      </c>
      <c r="I1752" s="13" t="s">
        <v>7831</v>
      </c>
      <c r="J1752" s="13" t="s">
        <v>1796</v>
      </c>
      <c r="K1752" s="13" t="s">
        <v>30</v>
      </c>
      <c r="L1752" s="25" t="str">
        <f>VLOOKUP($K1752,TONG_SL!$A:$D,2,0)</f>
        <v>Gà muối 500g</v>
      </c>
      <c r="N1752" s="25" t="str">
        <f t="shared" si="226"/>
        <v>K-C6</v>
      </c>
      <c r="Q1752" s="25" t="str">
        <f>VLOOKUP(K1752,TONG_SL!$A:$D,3,0)</f>
        <v>Túi</v>
      </c>
      <c r="R1752" s="54">
        <v>5</v>
      </c>
      <c r="T1752" s="1">
        <f>VLOOKUP(VLOOKUP(G1752,Ma_KH!$A:$R,18,0)&amp;K1752,Gia_MB!$A:$F,6,0)</f>
        <v>111058</v>
      </c>
      <c r="U1752" s="14">
        <f t="shared" si="228"/>
        <v>555290</v>
      </c>
      <c r="W1752" s="64">
        <f t="shared" si="227"/>
        <v>0</v>
      </c>
      <c r="X1752" s="3" t="str">
        <f t="shared" si="229"/>
        <v>8</v>
      </c>
      <c r="Z1752" s="14">
        <f t="shared" si="230"/>
        <v>44423.200000000004</v>
      </c>
      <c r="AA1752" s="7">
        <f>VLOOKUP(G1752,Ma_KH!$A:$R,14,0)</f>
        <v>60</v>
      </c>
      <c r="AD1752" s="7" t="str">
        <f>IFERROR(VLOOKUP(J1752,'Chuyển Mã'!$B$3:$C$9,2,0),"")</f>
        <v>Tỉnh</v>
      </c>
      <c r="AE1752" s="7" t="str">
        <f t="shared" si="223"/>
        <v>Gà muối 500g</v>
      </c>
      <c r="AF1752" s="7">
        <f t="shared" si="224"/>
        <v>5</v>
      </c>
    </row>
    <row r="1753" spans="1:32" x14ac:dyDescent="0.25">
      <c r="A1753" s="11">
        <v>45906</v>
      </c>
      <c r="B1753" s="25">
        <v>4176099609</v>
      </c>
      <c r="C1753" s="12" t="s">
        <v>7214</v>
      </c>
      <c r="D1753" s="16">
        <f t="shared" si="225"/>
        <v>45906</v>
      </c>
      <c r="G1753" s="13" t="s">
        <v>7309</v>
      </c>
      <c r="I1753" s="13" t="s">
        <v>7832</v>
      </c>
      <c r="J1753" s="13" t="s">
        <v>1796</v>
      </c>
      <c r="K1753" s="13" t="s">
        <v>35</v>
      </c>
      <c r="L1753" s="25" t="str">
        <f>VLOOKUP($K1753,TONG_SL!$A:$D,2,0)</f>
        <v>Tai heo muối 200g</v>
      </c>
      <c r="N1753" s="25" t="str">
        <f t="shared" si="226"/>
        <v>K-C6</v>
      </c>
      <c r="Q1753" s="25" t="str">
        <f>VLOOKUP(K1753,TONG_SL!$A:$D,3,0)</f>
        <v>Túi</v>
      </c>
      <c r="R1753" s="54">
        <v>10</v>
      </c>
      <c r="T1753" s="1">
        <f>VLOOKUP(VLOOKUP(G1753,Ma_KH!$A:$R,18,0)&amp;K1753,Gia_MB!$A:$F,6,0)</f>
        <v>55595</v>
      </c>
      <c r="U1753" s="14">
        <f t="shared" si="228"/>
        <v>555950</v>
      </c>
      <c r="W1753" s="64">
        <f t="shared" si="227"/>
        <v>0</v>
      </c>
      <c r="X1753" s="3" t="str">
        <f t="shared" si="229"/>
        <v>8</v>
      </c>
      <c r="Z1753" s="14">
        <f t="shared" si="230"/>
        <v>44476</v>
      </c>
      <c r="AA1753" s="7">
        <f>VLOOKUP(G1753,Ma_KH!$A:$R,14,0)</f>
        <v>60</v>
      </c>
      <c r="AD1753" s="7" t="str">
        <f>IFERROR(VLOOKUP(J1753,'Chuyển Mã'!$B$3:$C$9,2,0),"")</f>
        <v>Tỉnh</v>
      </c>
      <c r="AE1753" s="7" t="str">
        <f t="shared" si="223"/>
        <v>Tai heo muối 200g</v>
      </c>
      <c r="AF1753" s="7">
        <f t="shared" si="224"/>
        <v>10</v>
      </c>
    </row>
    <row r="1754" spans="1:32" x14ac:dyDescent="0.25">
      <c r="A1754" s="11">
        <v>45906</v>
      </c>
      <c r="B1754" s="25">
        <v>4176099609</v>
      </c>
      <c r="C1754" s="12" t="s">
        <v>7214</v>
      </c>
      <c r="D1754" s="16">
        <f t="shared" si="225"/>
        <v>45906</v>
      </c>
      <c r="G1754" s="13" t="s">
        <v>7309</v>
      </c>
      <c r="I1754" s="13" t="s">
        <v>7832</v>
      </c>
      <c r="J1754" s="13" t="s">
        <v>1796</v>
      </c>
      <c r="K1754" s="13" t="s">
        <v>49</v>
      </c>
      <c r="L1754" s="25" t="str">
        <f>VLOOKUP($K1754,TONG_SL!$A:$D,2,0)</f>
        <v>Giò sụn gà 250g</v>
      </c>
      <c r="N1754" s="25" t="str">
        <f t="shared" si="226"/>
        <v>K-C6</v>
      </c>
      <c r="Q1754" s="25" t="str">
        <f>VLOOKUP(K1754,TONG_SL!$A:$D,3,0)</f>
        <v>Túi</v>
      </c>
      <c r="R1754" s="54">
        <v>10</v>
      </c>
      <c r="T1754" s="1">
        <f>VLOOKUP(VLOOKUP(G1754,Ma_KH!$A:$R,18,0)&amp;K1754,Gia_MB!$A:$F,6,0)</f>
        <v>50400</v>
      </c>
      <c r="U1754" s="14">
        <f t="shared" si="228"/>
        <v>504000</v>
      </c>
      <c r="W1754" s="64">
        <f t="shared" si="227"/>
        <v>0</v>
      </c>
      <c r="X1754" s="3" t="str">
        <f t="shared" si="229"/>
        <v>8</v>
      </c>
      <c r="Z1754" s="14">
        <f t="shared" si="230"/>
        <v>40320</v>
      </c>
      <c r="AA1754" s="7">
        <f>VLOOKUP(G1754,Ma_KH!$A:$R,14,0)</f>
        <v>60</v>
      </c>
      <c r="AD1754" s="7" t="str">
        <f>IFERROR(VLOOKUP(J1754,'Chuyển Mã'!$B$3:$C$9,2,0),"")</f>
        <v>Tỉnh</v>
      </c>
      <c r="AE1754" s="7" t="str">
        <f t="shared" si="223"/>
        <v>Giò sụn gà 250g</v>
      </c>
      <c r="AF1754" s="7">
        <f t="shared" si="224"/>
        <v>10</v>
      </c>
    </row>
    <row r="1755" spans="1:32" x14ac:dyDescent="0.25">
      <c r="A1755" s="11">
        <v>45906</v>
      </c>
      <c r="B1755" s="25">
        <v>4176099609</v>
      </c>
      <c r="C1755" s="12" t="s">
        <v>7214</v>
      </c>
      <c r="D1755" s="16">
        <f t="shared" si="225"/>
        <v>45906</v>
      </c>
      <c r="G1755" s="13" t="s">
        <v>7309</v>
      </c>
      <c r="I1755" s="13" t="s">
        <v>7832</v>
      </c>
      <c r="J1755" s="13" t="s">
        <v>1796</v>
      </c>
      <c r="K1755" s="13" t="s">
        <v>39</v>
      </c>
      <c r="L1755" s="25" t="str">
        <f>VLOOKUP($K1755,TONG_SL!$A:$D,2,0)</f>
        <v>Chả cốm 300g</v>
      </c>
      <c r="N1755" s="25" t="str">
        <f t="shared" si="226"/>
        <v>K-C6</v>
      </c>
      <c r="Q1755" s="25" t="str">
        <f>VLOOKUP(K1755,TONG_SL!$A:$D,3,0)</f>
        <v>Túi</v>
      </c>
      <c r="R1755" s="54">
        <v>10</v>
      </c>
      <c r="T1755" s="1">
        <f>VLOOKUP(VLOOKUP(G1755,Ma_KH!$A:$R,18,0)&amp;K1755,Gia_MB!$A:$F,6,0)</f>
        <v>74250</v>
      </c>
      <c r="U1755" s="14">
        <f t="shared" si="228"/>
        <v>742500</v>
      </c>
      <c r="W1755" s="64">
        <f t="shared" si="227"/>
        <v>0</v>
      </c>
      <c r="X1755" s="3" t="str">
        <f t="shared" si="229"/>
        <v>8</v>
      </c>
      <c r="Z1755" s="14">
        <f t="shared" si="230"/>
        <v>59400</v>
      </c>
      <c r="AA1755" s="7">
        <f>VLOOKUP(G1755,Ma_KH!$A:$R,14,0)</f>
        <v>60</v>
      </c>
      <c r="AD1755" s="7" t="str">
        <f>IFERROR(VLOOKUP(J1755,'Chuyển Mã'!$B$3:$C$9,2,0),"")</f>
        <v>Tỉnh</v>
      </c>
      <c r="AE1755" s="7" t="str">
        <f t="shared" si="223"/>
        <v>Chả cốm 300g</v>
      </c>
      <c r="AF1755" s="7">
        <f t="shared" si="224"/>
        <v>10</v>
      </c>
    </row>
    <row r="1756" spans="1:32" x14ac:dyDescent="0.25">
      <c r="A1756" s="11">
        <v>45906</v>
      </c>
      <c r="B1756" s="25">
        <v>4176099609</v>
      </c>
      <c r="C1756" s="12" t="s">
        <v>7214</v>
      </c>
      <c r="D1756" s="16">
        <f t="shared" si="225"/>
        <v>45906</v>
      </c>
      <c r="G1756" s="13" t="s">
        <v>7309</v>
      </c>
      <c r="I1756" s="13" t="s">
        <v>7832</v>
      </c>
      <c r="J1756" s="13" t="s">
        <v>1796</v>
      </c>
      <c r="K1756" s="13" t="s">
        <v>27</v>
      </c>
      <c r="L1756" s="25" t="str">
        <f>VLOOKUP($K1756,TONG_SL!$A:$D,2,0)</f>
        <v>Chân giò heo muối 300g</v>
      </c>
      <c r="N1756" s="25" t="str">
        <f t="shared" si="226"/>
        <v>K-C6</v>
      </c>
      <c r="Q1756" s="25" t="str">
        <f>VLOOKUP(K1756,TONG_SL!$A:$D,3,0)</f>
        <v>Túi</v>
      </c>
      <c r="R1756" s="54">
        <v>30</v>
      </c>
      <c r="T1756" s="1">
        <f>VLOOKUP(VLOOKUP(G1756,Ma_KH!$A:$R,18,0)&amp;K1756,Gia_MB!$A:$F,6,0)</f>
        <v>73431</v>
      </c>
      <c r="U1756" s="14">
        <f t="shared" si="228"/>
        <v>2202930</v>
      </c>
      <c r="W1756" s="64">
        <f t="shared" si="227"/>
        <v>0</v>
      </c>
      <c r="X1756" s="3" t="str">
        <f t="shared" si="229"/>
        <v>8</v>
      </c>
      <c r="Z1756" s="14">
        <f t="shared" si="230"/>
        <v>176234.4</v>
      </c>
      <c r="AA1756" s="7">
        <f>VLOOKUP(G1756,Ma_KH!$A:$R,14,0)</f>
        <v>60</v>
      </c>
      <c r="AD1756" s="7" t="str">
        <f>IFERROR(VLOOKUP(J1756,'Chuyển Mã'!$B$3:$C$9,2,0),"")</f>
        <v>Tỉnh</v>
      </c>
      <c r="AE1756" s="7" t="str">
        <f t="shared" si="223"/>
        <v>Chân giò heo muối 300g</v>
      </c>
      <c r="AF1756" s="7">
        <f t="shared" si="224"/>
        <v>30</v>
      </c>
    </row>
    <row r="1757" spans="1:32" x14ac:dyDescent="0.25">
      <c r="A1757" s="11">
        <v>45906</v>
      </c>
      <c r="B1757" s="25">
        <v>4176099609</v>
      </c>
      <c r="C1757" s="12" t="s">
        <v>7214</v>
      </c>
      <c r="D1757" s="16">
        <f t="shared" si="225"/>
        <v>45906</v>
      </c>
      <c r="G1757" s="13" t="s">
        <v>7309</v>
      </c>
      <c r="I1757" s="13" t="s">
        <v>7832</v>
      </c>
      <c r="J1757" s="13" t="s">
        <v>1796</v>
      </c>
      <c r="K1757" s="13" t="s">
        <v>30</v>
      </c>
      <c r="L1757" s="25" t="str">
        <f>VLOOKUP($K1757,TONG_SL!$A:$D,2,0)</f>
        <v>Gà muối 500g</v>
      </c>
      <c r="N1757" s="25" t="str">
        <f t="shared" si="226"/>
        <v>K-C6</v>
      </c>
      <c r="Q1757" s="25" t="str">
        <f>VLOOKUP(K1757,TONG_SL!$A:$D,3,0)</f>
        <v>Túi</v>
      </c>
      <c r="R1757" s="54">
        <v>15</v>
      </c>
      <c r="T1757" s="1">
        <f>VLOOKUP(VLOOKUP(G1757,Ma_KH!$A:$R,18,0)&amp;K1757,Gia_MB!$A:$F,6,0)</f>
        <v>111058</v>
      </c>
      <c r="U1757" s="14">
        <f t="shared" si="228"/>
        <v>1665870</v>
      </c>
      <c r="W1757" s="64">
        <f t="shared" si="227"/>
        <v>0</v>
      </c>
      <c r="X1757" s="3" t="str">
        <f t="shared" si="229"/>
        <v>8</v>
      </c>
      <c r="Z1757" s="14">
        <f t="shared" si="230"/>
        <v>133269.6</v>
      </c>
      <c r="AA1757" s="7">
        <f>VLOOKUP(G1757,Ma_KH!$A:$R,14,0)</f>
        <v>60</v>
      </c>
      <c r="AD1757" s="7" t="str">
        <f>IFERROR(VLOOKUP(J1757,'Chuyển Mã'!$B$3:$C$9,2,0),"")</f>
        <v>Tỉnh</v>
      </c>
      <c r="AE1757" s="7" t="str">
        <f t="shared" si="223"/>
        <v>Gà muối 500g</v>
      </c>
      <c r="AF1757" s="7">
        <f t="shared" si="224"/>
        <v>15</v>
      </c>
    </row>
    <row r="1758" spans="1:32" x14ac:dyDescent="0.25">
      <c r="A1758" s="11">
        <v>45906</v>
      </c>
      <c r="B1758" s="25">
        <v>4176099609</v>
      </c>
      <c r="C1758" s="12" t="s">
        <v>7214</v>
      </c>
      <c r="D1758" s="16">
        <f t="shared" si="225"/>
        <v>45906</v>
      </c>
      <c r="G1758" s="13" t="s">
        <v>7309</v>
      </c>
      <c r="I1758" s="13" t="s">
        <v>7832</v>
      </c>
      <c r="J1758" s="13" t="s">
        <v>1796</v>
      </c>
      <c r="K1758" s="13" t="s">
        <v>32</v>
      </c>
      <c r="L1758" s="25" t="str">
        <f>VLOOKUP($K1758,TONG_SL!$A:$D,2,0)</f>
        <v>Giò Tai Lưỡi Xào 250</v>
      </c>
      <c r="N1758" s="25" t="str">
        <f t="shared" si="226"/>
        <v>K-C6</v>
      </c>
      <c r="Q1758" s="25" t="str">
        <f>VLOOKUP(K1758,TONG_SL!$A:$D,3,0)</f>
        <v>Túi</v>
      </c>
      <c r="R1758" s="54">
        <v>10</v>
      </c>
      <c r="T1758" s="1">
        <f>VLOOKUP(VLOOKUP(G1758,Ma_KH!$A:$R,18,0)&amp;K1758,Gia_MB!$A:$F,6,0)</f>
        <v>50183</v>
      </c>
      <c r="U1758" s="14">
        <f t="shared" si="228"/>
        <v>501830</v>
      </c>
      <c r="W1758" s="64">
        <f t="shared" si="227"/>
        <v>0</v>
      </c>
      <c r="X1758" s="3" t="str">
        <f t="shared" si="229"/>
        <v>8</v>
      </c>
      <c r="Z1758" s="14">
        <f t="shared" si="230"/>
        <v>40146.400000000001</v>
      </c>
      <c r="AA1758" s="7">
        <f>VLOOKUP(G1758,Ma_KH!$A:$R,14,0)</f>
        <v>60</v>
      </c>
      <c r="AD1758" s="7" t="str">
        <f>IFERROR(VLOOKUP(J1758,'Chuyển Mã'!$B$3:$C$9,2,0),"")</f>
        <v>Tỉnh</v>
      </c>
      <c r="AE1758" s="7" t="str">
        <f t="shared" si="223"/>
        <v>Giò Tai Lưỡi Xào 250</v>
      </c>
      <c r="AF1758" s="7">
        <f t="shared" si="224"/>
        <v>10</v>
      </c>
    </row>
    <row r="1759" spans="1:32" x14ac:dyDescent="0.25">
      <c r="A1759" s="11">
        <v>45906</v>
      </c>
      <c r="B1759" s="25">
        <v>4176099609</v>
      </c>
      <c r="C1759" s="12" t="s">
        <v>7214</v>
      </c>
      <c r="D1759" s="16">
        <f t="shared" si="225"/>
        <v>45906</v>
      </c>
      <c r="G1759" s="13" t="s">
        <v>7309</v>
      </c>
      <c r="I1759" s="13" t="s">
        <v>7832</v>
      </c>
      <c r="J1759" s="13" t="s">
        <v>1796</v>
      </c>
      <c r="K1759" s="13" t="s">
        <v>47</v>
      </c>
      <c r="L1759" s="25" t="str">
        <f>VLOOKUP($K1759,TONG_SL!$A:$D,2,0)</f>
        <v>Giò lụa cây 250g</v>
      </c>
      <c r="N1759" s="25" t="str">
        <f t="shared" si="226"/>
        <v>K-C6</v>
      </c>
      <c r="Q1759" s="25" t="str">
        <f>VLOOKUP(K1759,TONG_SL!$A:$D,3,0)</f>
        <v>Túi</v>
      </c>
      <c r="R1759" s="54">
        <v>10</v>
      </c>
      <c r="T1759" s="1">
        <f>VLOOKUP(VLOOKUP(G1759,Ma_KH!$A:$R,18,0)&amp;K1759,Gia_MB!$A:$F,6,0)</f>
        <v>49500</v>
      </c>
      <c r="U1759" s="14">
        <f t="shared" si="228"/>
        <v>495000</v>
      </c>
      <c r="W1759" s="64">
        <f t="shared" si="227"/>
        <v>0</v>
      </c>
      <c r="X1759" s="3" t="str">
        <f t="shared" si="229"/>
        <v>8</v>
      </c>
      <c r="Z1759" s="14">
        <f t="shared" si="230"/>
        <v>39600</v>
      </c>
      <c r="AA1759" s="7">
        <f>VLOOKUP(G1759,Ma_KH!$A:$R,14,0)</f>
        <v>60</v>
      </c>
      <c r="AD1759" s="7" t="str">
        <f>IFERROR(VLOOKUP(J1759,'Chuyển Mã'!$B$3:$C$9,2,0),"")</f>
        <v>Tỉnh</v>
      </c>
      <c r="AE1759" s="7" t="str">
        <f t="shared" si="223"/>
        <v>Giò lụa cây 250g</v>
      </c>
      <c r="AF1759" s="7">
        <f t="shared" si="224"/>
        <v>10</v>
      </c>
    </row>
    <row r="1760" spans="1:32" x14ac:dyDescent="0.25">
      <c r="A1760" s="11">
        <v>45906</v>
      </c>
      <c r="B1760" s="25">
        <v>4176103745</v>
      </c>
      <c r="C1760" s="12" t="s">
        <v>7214</v>
      </c>
      <c r="D1760" s="16">
        <f t="shared" si="225"/>
        <v>45906</v>
      </c>
      <c r="G1760" s="13" t="s">
        <v>7309</v>
      </c>
      <c r="I1760" s="13" t="s">
        <v>7833</v>
      </c>
      <c r="J1760" s="13" t="s">
        <v>1796</v>
      </c>
      <c r="K1760" s="13" t="s">
        <v>51</v>
      </c>
      <c r="L1760" s="25" t="str">
        <f>VLOOKUP($K1760,TONG_SL!$A:$D,2,0)</f>
        <v>Mọc Nấm Hương 250g</v>
      </c>
      <c r="N1760" s="25" t="str">
        <f t="shared" si="226"/>
        <v>K-C6</v>
      </c>
      <c r="Q1760" s="25" t="str">
        <f>VLOOKUP(K1760,TONG_SL!$A:$D,3,0)</f>
        <v>Túi</v>
      </c>
      <c r="R1760" s="54">
        <v>10</v>
      </c>
      <c r="T1760" s="1">
        <f>VLOOKUP(VLOOKUP(G1760,Ma_KH!$A:$R,18,0)&amp;K1760,Gia_MB!$A:$F,6,0)</f>
        <v>46000</v>
      </c>
      <c r="U1760" s="14">
        <f t="shared" si="228"/>
        <v>460000</v>
      </c>
      <c r="W1760" s="64">
        <f t="shared" si="227"/>
        <v>0</v>
      </c>
      <c r="X1760" s="3" t="str">
        <f t="shared" si="229"/>
        <v>8</v>
      </c>
      <c r="Z1760" s="14">
        <f t="shared" si="230"/>
        <v>36800</v>
      </c>
      <c r="AA1760" s="7">
        <f>VLOOKUP(G1760,Ma_KH!$A:$R,14,0)</f>
        <v>60</v>
      </c>
      <c r="AD1760" s="7" t="str">
        <f>IFERROR(VLOOKUP(J1760,'Chuyển Mã'!$B$3:$C$9,2,0),"")</f>
        <v>Tỉnh</v>
      </c>
      <c r="AE1760" s="7" t="str">
        <f t="shared" si="223"/>
        <v>Mọc Nấm Hương 250g</v>
      </c>
      <c r="AF1760" s="7">
        <f t="shared" si="224"/>
        <v>10</v>
      </c>
    </row>
    <row r="1761" spans="1:32" x14ac:dyDescent="0.25">
      <c r="A1761" s="11">
        <v>45906</v>
      </c>
      <c r="B1761" s="25">
        <v>4176510862</v>
      </c>
      <c r="C1761" s="12" t="s">
        <v>7214</v>
      </c>
      <c r="D1761" s="16">
        <f t="shared" si="225"/>
        <v>45906</v>
      </c>
      <c r="G1761" s="13" t="s">
        <v>7309</v>
      </c>
      <c r="I1761" s="13" t="s">
        <v>7834</v>
      </c>
      <c r="J1761" s="13" t="s">
        <v>1796</v>
      </c>
      <c r="K1761" s="13" t="s">
        <v>30</v>
      </c>
      <c r="L1761" s="25" t="str">
        <f>VLOOKUP($K1761,TONG_SL!$A:$D,2,0)</f>
        <v>Gà muối 500g</v>
      </c>
      <c r="N1761" s="25" t="str">
        <f t="shared" si="226"/>
        <v>K-C6</v>
      </c>
      <c r="Q1761" s="25" t="str">
        <f>VLOOKUP(K1761,TONG_SL!$A:$D,3,0)</f>
        <v>Túi</v>
      </c>
      <c r="R1761" s="54">
        <v>9</v>
      </c>
      <c r="T1761" s="1">
        <f>VLOOKUP(VLOOKUP(G1761,Ma_KH!$A:$R,18,0)&amp;K1761,Gia_MB!$A:$F,6,0)</f>
        <v>111058</v>
      </c>
      <c r="U1761" s="14">
        <f t="shared" si="228"/>
        <v>999522</v>
      </c>
      <c r="W1761" s="64">
        <f t="shared" si="227"/>
        <v>0</v>
      </c>
      <c r="X1761" s="3" t="str">
        <f t="shared" si="229"/>
        <v>8</v>
      </c>
      <c r="Z1761" s="14">
        <f t="shared" si="230"/>
        <v>79961.759999999995</v>
      </c>
      <c r="AA1761" s="7">
        <f>VLOOKUP(G1761,Ma_KH!$A:$R,14,0)</f>
        <v>60</v>
      </c>
      <c r="AD1761" s="7" t="str">
        <f>IFERROR(VLOOKUP(J1761,'Chuyển Mã'!$B$3:$C$9,2,0),"")</f>
        <v>Tỉnh</v>
      </c>
      <c r="AE1761" s="7" t="str">
        <f t="shared" si="223"/>
        <v>Gà muối 500g</v>
      </c>
      <c r="AF1761" s="7">
        <f t="shared" si="224"/>
        <v>9</v>
      </c>
    </row>
    <row r="1762" spans="1:32" x14ac:dyDescent="0.25">
      <c r="A1762" s="11">
        <v>45906</v>
      </c>
      <c r="B1762" s="25">
        <v>4176510862</v>
      </c>
      <c r="C1762" s="12" t="s">
        <v>7214</v>
      </c>
      <c r="D1762" s="16">
        <f t="shared" si="225"/>
        <v>45906</v>
      </c>
      <c r="G1762" s="13" t="s">
        <v>7309</v>
      </c>
      <c r="I1762" s="13" t="s">
        <v>7834</v>
      </c>
      <c r="J1762" s="13" t="s">
        <v>1796</v>
      </c>
      <c r="K1762" s="13" t="s">
        <v>39</v>
      </c>
      <c r="L1762" s="25" t="str">
        <f>VLOOKUP($K1762,TONG_SL!$A:$D,2,0)</f>
        <v>Chả cốm 300g</v>
      </c>
      <c r="N1762" s="25" t="str">
        <f t="shared" si="226"/>
        <v>K-C6</v>
      </c>
      <c r="Q1762" s="25" t="str">
        <f>VLOOKUP(K1762,TONG_SL!$A:$D,3,0)</f>
        <v>Túi</v>
      </c>
      <c r="R1762" s="54">
        <v>3</v>
      </c>
      <c r="T1762" s="1">
        <f>VLOOKUP(VLOOKUP(G1762,Ma_KH!$A:$R,18,0)&amp;K1762,Gia_MB!$A:$F,6,0)</f>
        <v>74250</v>
      </c>
      <c r="U1762" s="14">
        <f t="shared" si="228"/>
        <v>222750</v>
      </c>
      <c r="W1762" s="64">
        <f t="shared" si="227"/>
        <v>0</v>
      </c>
      <c r="X1762" s="3" t="str">
        <f t="shared" si="229"/>
        <v>8</v>
      </c>
      <c r="Z1762" s="14">
        <f t="shared" si="230"/>
        <v>17820</v>
      </c>
      <c r="AA1762" s="7">
        <f>VLOOKUP(G1762,Ma_KH!$A:$R,14,0)</f>
        <v>60</v>
      </c>
      <c r="AD1762" s="7" t="str">
        <f>IFERROR(VLOOKUP(J1762,'Chuyển Mã'!$B$3:$C$9,2,0),"")</f>
        <v>Tỉnh</v>
      </c>
      <c r="AE1762" s="7" t="str">
        <f t="shared" si="223"/>
        <v>Chả cốm 300g</v>
      </c>
      <c r="AF1762" s="7">
        <f t="shared" si="224"/>
        <v>3</v>
      </c>
    </row>
    <row r="1763" spans="1:32" x14ac:dyDescent="0.25">
      <c r="A1763" s="11">
        <v>45906</v>
      </c>
      <c r="B1763" s="25">
        <v>4176510862</v>
      </c>
      <c r="C1763" s="12" t="s">
        <v>7214</v>
      </c>
      <c r="D1763" s="16">
        <f t="shared" si="225"/>
        <v>45906</v>
      </c>
      <c r="G1763" s="13" t="s">
        <v>7309</v>
      </c>
      <c r="I1763" s="13" t="s">
        <v>7834</v>
      </c>
      <c r="J1763" s="13" t="s">
        <v>1796</v>
      </c>
      <c r="K1763" s="13" t="s">
        <v>27</v>
      </c>
      <c r="L1763" s="25" t="str">
        <f>VLOOKUP($K1763,TONG_SL!$A:$D,2,0)</f>
        <v>Chân giò heo muối 300g</v>
      </c>
      <c r="N1763" s="25" t="str">
        <f t="shared" si="226"/>
        <v>K-C6</v>
      </c>
      <c r="Q1763" s="25" t="str">
        <f>VLOOKUP(K1763,TONG_SL!$A:$D,3,0)</f>
        <v>Túi</v>
      </c>
      <c r="R1763" s="54">
        <v>3</v>
      </c>
      <c r="T1763" s="1">
        <f>VLOOKUP(VLOOKUP(G1763,Ma_KH!$A:$R,18,0)&amp;K1763,Gia_MB!$A:$F,6,0)</f>
        <v>73431</v>
      </c>
      <c r="U1763" s="14">
        <f t="shared" si="228"/>
        <v>220293</v>
      </c>
      <c r="W1763" s="64">
        <f t="shared" si="227"/>
        <v>0</v>
      </c>
      <c r="X1763" s="3" t="str">
        <f t="shared" si="229"/>
        <v>8</v>
      </c>
      <c r="Z1763" s="14">
        <f t="shared" si="230"/>
        <v>17623.439999999999</v>
      </c>
      <c r="AA1763" s="7">
        <f>VLOOKUP(G1763,Ma_KH!$A:$R,14,0)</f>
        <v>60</v>
      </c>
      <c r="AD1763" s="7" t="str">
        <f>IFERROR(VLOOKUP(J1763,'Chuyển Mã'!$B$3:$C$9,2,0),"")</f>
        <v>Tỉnh</v>
      </c>
      <c r="AE1763" s="7" t="str">
        <f t="shared" si="223"/>
        <v>Chân giò heo muối 300g</v>
      </c>
      <c r="AF1763" s="7">
        <f t="shared" si="224"/>
        <v>3</v>
      </c>
    </row>
    <row r="1764" spans="1:32" x14ac:dyDescent="0.25">
      <c r="A1764" s="11">
        <v>45906</v>
      </c>
      <c r="B1764" s="25">
        <v>4176510862</v>
      </c>
      <c r="C1764" s="12" t="s">
        <v>7214</v>
      </c>
      <c r="D1764" s="16">
        <f t="shared" si="225"/>
        <v>45906</v>
      </c>
      <c r="G1764" s="13" t="s">
        <v>7309</v>
      </c>
      <c r="I1764" s="13" t="s">
        <v>7834</v>
      </c>
      <c r="J1764" s="13" t="s">
        <v>1796</v>
      </c>
      <c r="K1764" s="13" t="s">
        <v>41</v>
      </c>
      <c r="L1764" s="25" t="str">
        <f>VLOOKUP($K1764,TONG_SL!$A:$D,2,0)</f>
        <v>Chả nướng 300g</v>
      </c>
      <c r="N1764" s="25" t="str">
        <f t="shared" si="226"/>
        <v>K-C6</v>
      </c>
      <c r="Q1764" s="25" t="str">
        <f>VLOOKUP(K1764,TONG_SL!$A:$D,3,0)</f>
        <v>Túi</v>
      </c>
      <c r="R1764" s="54">
        <v>3</v>
      </c>
      <c r="T1764" s="1">
        <f>VLOOKUP(VLOOKUP(G1764,Ma_KH!$A:$R,18,0)&amp;K1764,Gia_MB!$A:$F,6,0)</f>
        <v>70950</v>
      </c>
      <c r="U1764" s="14">
        <f t="shared" si="228"/>
        <v>212850</v>
      </c>
      <c r="W1764" s="64">
        <f t="shared" si="227"/>
        <v>0</v>
      </c>
      <c r="X1764" s="3" t="str">
        <f t="shared" si="229"/>
        <v>8</v>
      </c>
      <c r="Z1764" s="14">
        <f t="shared" si="230"/>
        <v>17028</v>
      </c>
      <c r="AA1764" s="7">
        <f>VLOOKUP(G1764,Ma_KH!$A:$R,14,0)</f>
        <v>60</v>
      </c>
      <c r="AD1764" s="7" t="str">
        <f>IFERROR(VLOOKUP(J1764,'Chuyển Mã'!$B$3:$C$9,2,0),"")</f>
        <v>Tỉnh</v>
      </c>
      <c r="AE1764" s="7" t="str">
        <f t="shared" si="223"/>
        <v>Chả nướng 300g</v>
      </c>
      <c r="AF1764" s="7">
        <f t="shared" si="224"/>
        <v>3</v>
      </c>
    </row>
    <row r="1765" spans="1:32" x14ac:dyDescent="0.25">
      <c r="A1765" s="11">
        <v>45906</v>
      </c>
      <c r="B1765" s="25">
        <v>4176510862</v>
      </c>
      <c r="C1765" s="12" t="s">
        <v>7214</v>
      </c>
      <c r="D1765" s="16">
        <f t="shared" si="225"/>
        <v>45906</v>
      </c>
      <c r="G1765" s="13" t="s">
        <v>7309</v>
      </c>
      <c r="I1765" s="13" t="s">
        <v>7834</v>
      </c>
      <c r="J1765" s="13" t="s">
        <v>1796</v>
      </c>
      <c r="K1765" s="13" t="s">
        <v>35</v>
      </c>
      <c r="L1765" s="25" t="str">
        <f>VLOOKUP($K1765,TONG_SL!$A:$D,2,0)</f>
        <v>Tai heo muối 200g</v>
      </c>
      <c r="N1765" s="25" t="str">
        <f t="shared" si="226"/>
        <v>K-C6</v>
      </c>
      <c r="Q1765" s="25" t="str">
        <f>VLOOKUP(K1765,TONG_SL!$A:$D,3,0)</f>
        <v>Túi</v>
      </c>
      <c r="R1765" s="54">
        <v>3</v>
      </c>
      <c r="T1765" s="1">
        <f>VLOOKUP(VLOOKUP(G1765,Ma_KH!$A:$R,18,0)&amp;K1765,Gia_MB!$A:$F,6,0)</f>
        <v>55595</v>
      </c>
      <c r="U1765" s="14">
        <f t="shared" si="228"/>
        <v>166785</v>
      </c>
      <c r="W1765" s="64">
        <f t="shared" si="227"/>
        <v>0</v>
      </c>
      <c r="X1765" s="3" t="str">
        <f t="shared" si="229"/>
        <v>8</v>
      </c>
      <c r="Z1765" s="14">
        <f t="shared" si="230"/>
        <v>13342.800000000001</v>
      </c>
      <c r="AA1765" s="7">
        <f>VLOOKUP(G1765,Ma_KH!$A:$R,14,0)</f>
        <v>60</v>
      </c>
      <c r="AD1765" s="7" t="str">
        <f>IFERROR(VLOOKUP(J1765,'Chuyển Mã'!$B$3:$C$9,2,0),"")</f>
        <v>Tỉnh</v>
      </c>
      <c r="AE1765" s="7" t="str">
        <f t="shared" si="223"/>
        <v>Tai heo muối 200g</v>
      </c>
      <c r="AF1765" s="7">
        <f t="shared" si="224"/>
        <v>3</v>
      </c>
    </row>
    <row r="1766" spans="1:32" x14ac:dyDescent="0.25">
      <c r="A1766" s="11">
        <v>45906</v>
      </c>
      <c r="B1766" s="25">
        <v>4176515275</v>
      </c>
      <c r="C1766" s="12" t="s">
        <v>7214</v>
      </c>
      <c r="D1766" s="16">
        <f t="shared" si="225"/>
        <v>45906</v>
      </c>
      <c r="G1766" s="13" t="s">
        <v>7309</v>
      </c>
      <c r="I1766" s="13" t="s">
        <v>7835</v>
      </c>
      <c r="J1766" s="13" t="s">
        <v>1796</v>
      </c>
      <c r="K1766" s="13" t="s">
        <v>35</v>
      </c>
      <c r="L1766" s="25" t="str">
        <f>VLOOKUP($K1766,TONG_SL!$A:$D,2,0)</f>
        <v>Tai heo muối 200g</v>
      </c>
      <c r="N1766" s="25" t="str">
        <f t="shared" si="226"/>
        <v>K-C6</v>
      </c>
      <c r="Q1766" s="25" t="str">
        <f>VLOOKUP(K1766,TONG_SL!$A:$D,3,0)</f>
        <v>Túi</v>
      </c>
      <c r="R1766" s="54">
        <v>5</v>
      </c>
      <c r="T1766" s="1">
        <f>VLOOKUP(VLOOKUP(G1766,Ma_KH!$A:$R,18,0)&amp;K1766,Gia_MB!$A:$F,6,0)</f>
        <v>55595</v>
      </c>
      <c r="U1766" s="14">
        <f t="shared" si="228"/>
        <v>277975</v>
      </c>
      <c r="W1766" s="64">
        <f t="shared" si="227"/>
        <v>0</v>
      </c>
      <c r="X1766" s="3" t="str">
        <f t="shared" si="229"/>
        <v>8</v>
      </c>
      <c r="Z1766" s="14">
        <f t="shared" si="230"/>
        <v>22238</v>
      </c>
      <c r="AA1766" s="7">
        <f>VLOOKUP(G1766,Ma_KH!$A:$R,14,0)</f>
        <v>60</v>
      </c>
      <c r="AD1766" s="7" t="str">
        <f>IFERROR(VLOOKUP(J1766,'Chuyển Mã'!$B$3:$C$9,2,0),"")</f>
        <v>Tỉnh</v>
      </c>
      <c r="AE1766" s="7" t="str">
        <f t="shared" si="223"/>
        <v>Tai heo muối 200g</v>
      </c>
      <c r="AF1766" s="7">
        <f t="shared" si="224"/>
        <v>5</v>
      </c>
    </row>
    <row r="1767" spans="1:32" x14ac:dyDescent="0.25">
      <c r="A1767" s="11">
        <v>45906</v>
      </c>
      <c r="B1767" s="25">
        <v>4176515275</v>
      </c>
      <c r="C1767" s="12" t="s">
        <v>7214</v>
      </c>
      <c r="D1767" s="16">
        <f t="shared" si="225"/>
        <v>45906</v>
      </c>
      <c r="G1767" s="13" t="s">
        <v>7309</v>
      </c>
      <c r="I1767" s="13" t="s">
        <v>7835</v>
      </c>
      <c r="J1767" s="13" t="s">
        <v>1796</v>
      </c>
      <c r="K1767" s="13" t="s">
        <v>39</v>
      </c>
      <c r="L1767" s="25" t="str">
        <f>VLOOKUP($K1767,TONG_SL!$A:$D,2,0)</f>
        <v>Chả cốm 300g</v>
      </c>
      <c r="N1767" s="25" t="str">
        <f t="shared" si="226"/>
        <v>K-C6</v>
      </c>
      <c r="Q1767" s="25" t="str">
        <f>VLOOKUP(K1767,TONG_SL!$A:$D,3,0)</f>
        <v>Túi</v>
      </c>
      <c r="R1767" s="54">
        <v>6</v>
      </c>
      <c r="T1767" s="1">
        <f>VLOOKUP(VLOOKUP(G1767,Ma_KH!$A:$R,18,0)&amp;K1767,Gia_MB!$A:$F,6,0)</f>
        <v>74250</v>
      </c>
      <c r="U1767" s="14">
        <f t="shared" si="228"/>
        <v>445500</v>
      </c>
      <c r="W1767" s="64">
        <f t="shared" si="227"/>
        <v>0</v>
      </c>
      <c r="X1767" s="3" t="str">
        <f t="shared" si="229"/>
        <v>8</v>
      </c>
      <c r="Z1767" s="14">
        <f t="shared" si="230"/>
        <v>35640</v>
      </c>
      <c r="AA1767" s="7">
        <f>VLOOKUP(G1767,Ma_KH!$A:$R,14,0)</f>
        <v>60</v>
      </c>
      <c r="AD1767" s="7" t="str">
        <f>IFERROR(VLOOKUP(J1767,'Chuyển Mã'!$B$3:$C$9,2,0),"")</f>
        <v>Tỉnh</v>
      </c>
      <c r="AE1767" s="7" t="str">
        <f t="shared" si="223"/>
        <v>Chả cốm 300g</v>
      </c>
      <c r="AF1767" s="7">
        <f t="shared" si="224"/>
        <v>6</v>
      </c>
    </row>
    <row r="1768" spans="1:32" x14ac:dyDescent="0.25">
      <c r="A1768" s="11">
        <v>45906</v>
      </c>
      <c r="B1768" s="25">
        <v>4176515275</v>
      </c>
      <c r="C1768" s="12" t="s">
        <v>7214</v>
      </c>
      <c r="D1768" s="16">
        <f t="shared" si="225"/>
        <v>45906</v>
      </c>
      <c r="G1768" s="13" t="s">
        <v>7309</v>
      </c>
      <c r="I1768" s="13" t="s">
        <v>7835</v>
      </c>
      <c r="J1768" s="13" t="s">
        <v>1796</v>
      </c>
      <c r="K1768" s="13" t="s">
        <v>27</v>
      </c>
      <c r="L1768" s="25" t="str">
        <f>VLOOKUP($K1768,TONG_SL!$A:$D,2,0)</f>
        <v>Chân giò heo muối 300g</v>
      </c>
      <c r="N1768" s="25" t="str">
        <f t="shared" si="226"/>
        <v>K-C6</v>
      </c>
      <c r="Q1768" s="25" t="str">
        <f>VLOOKUP(K1768,TONG_SL!$A:$D,3,0)</f>
        <v>Túi</v>
      </c>
      <c r="R1768" s="54">
        <v>6</v>
      </c>
      <c r="T1768" s="1">
        <f>VLOOKUP(VLOOKUP(G1768,Ma_KH!$A:$R,18,0)&amp;K1768,Gia_MB!$A:$F,6,0)</f>
        <v>73431</v>
      </c>
      <c r="U1768" s="14">
        <f t="shared" si="228"/>
        <v>440586</v>
      </c>
      <c r="W1768" s="64">
        <f t="shared" si="227"/>
        <v>0</v>
      </c>
      <c r="X1768" s="3" t="str">
        <f t="shared" si="229"/>
        <v>8</v>
      </c>
      <c r="Z1768" s="14">
        <f t="shared" si="230"/>
        <v>35246.879999999997</v>
      </c>
      <c r="AA1768" s="7">
        <f>VLOOKUP(G1768,Ma_KH!$A:$R,14,0)</f>
        <v>60</v>
      </c>
      <c r="AD1768" s="7" t="str">
        <f>IFERROR(VLOOKUP(J1768,'Chuyển Mã'!$B$3:$C$9,2,0),"")</f>
        <v>Tỉnh</v>
      </c>
      <c r="AE1768" s="7" t="str">
        <f t="shared" si="223"/>
        <v>Chân giò heo muối 300g</v>
      </c>
      <c r="AF1768" s="7">
        <f t="shared" si="224"/>
        <v>6</v>
      </c>
    </row>
    <row r="1769" spans="1:32" x14ac:dyDescent="0.25">
      <c r="A1769" s="11">
        <v>45906</v>
      </c>
      <c r="B1769" s="25">
        <v>4176515275</v>
      </c>
      <c r="C1769" s="12" t="s">
        <v>7214</v>
      </c>
      <c r="D1769" s="16">
        <f t="shared" si="225"/>
        <v>45906</v>
      </c>
      <c r="G1769" s="13" t="s">
        <v>7309</v>
      </c>
      <c r="I1769" s="13" t="s">
        <v>7835</v>
      </c>
      <c r="J1769" s="13" t="s">
        <v>1796</v>
      </c>
      <c r="K1769" s="13" t="s">
        <v>51</v>
      </c>
      <c r="L1769" s="25" t="str">
        <f>VLOOKUP($K1769,TONG_SL!$A:$D,2,0)</f>
        <v>Mọc Nấm Hương 250g</v>
      </c>
      <c r="N1769" s="25" t="str">
        <f t="shared" si="226"/>
        <v>K-C6</v>
      </c>
      <c r="Q1769" s="25" t="str">
        <f>VLOOKUP(K1769,TONG_SL!$A:$D,3,0)</f>
        <v>Túi</v>
      </c>
      <c r="R1769" s="54">
        <v>3</v>
      </c>
      <c r="T1769" s="1">
        <f>VLOOKUP(VLOOKUP(G1769,Ma_KH!$A:$R,18,0)&amp;K1769,Gia_MB!$A:$F,6,0)</f>
        <v>46000</v>
      </c>
      <c r="U1769" s="14">
        <f t="shared" si="228"/>
        <v>138000</v>
      </c>
      <c r="W1769" s="64">
        <f t="shared" si="227"/>
        <v>0</v>
      </c>
      <c r="X1769" s="3" t="str">
        <f t="shared" si="229"/>
        <v>8</v>
      </c>
      <c r="Z1769" s="14">
        <f t="shared" si="230"/>
        <v>11040</v>
      </c>
      <c r="AA1769" s="7">
        <f>VLOOKUP(G1769,Ma_KH!$A:$R,14,0)</f>
        <v>60</v>
      </c>
      <c r="AD1769" s="7" t="str">
        <f>IFERROR(VLOOKUP(J1769,'Chuyển Mã'!$B$3:$C$9,2,0),"")</f>
        <v>Tỉnh</v>
      </c>
      <c r="AE1769" s="7" t="str">
        <f t="shared" si="223"/>
        <v>Mọc Nấm Hương 250g</v>
      </c>
      <c r="AF1769" s="7">
        <f t="shared" si="224"/>
        <v>3</v>
      </c>
    </row>
    <row r="1770" spans="1:32" x14ac:dyDescent="0.25">
      <c r="A1770" s="11">
        <v>45906</v>
      </c>
      <c r="B1770" s="25">
        <v>4176512455</v>
      </c>
      <c r="C1770" s="12" t="s">
        <v>7214</v>
      </c>
      <c r="D1770" s="16">
        <f t="shared" si="225"/>
        <v>45906</v>
      </c>
      <c r="G1770" s="13" t="s">
        <v>7309</v>
      </c>
      <c r="I1770" s="13" t="s">
        <v>7836</v>
      </c>
      <c r="J1770" s="13" t="s">
        <v>1796</v>
      </c>
      <c r="K1770" s="13" t="s">
        <v>35</v>
      </c>
      <c r="L1770" s="25" t="str">
        <f>VLOOKUP($K1770,TONG_SL!$A:$D,2,0)</f>
        <v>Tai heo muối 200g</v>
      </c>
      <c r="N1770" s="25" t="str">
        <f t="shared" si="226"/>
        <v>K-C6</v>
      </c>
      <c r="Q1770" s="25" t="str">
        <f>VLOOKUP(K1770,TONG_SL!$A:$D,3,0)</f>
        <v>Túi</v>
      </c>
      <c r="R1770" s="54">
        <v>3</v>
      </c>
      <c r="T1770" s="1">
        <f>VLOOKUP(VLOOKUP(G1770,Ma_KH!$A:$R,18,0)&amp;K1770,Gia_MB!$A:$F,6,0)</f>
        <v>55595</v>
      </c>
      <c r="U1770" s="14">
        <f t="shared" si="228"/>
        <v>166785</v>
      </c>
      <c r="W1770" s="64">
        <f t="shared" si="227"/>
        <v>0</v>
      </c>
      <c r="X1770" s="3" t="str">
        <f t="shared" si="229"/>
        <v>8</v>
      </c>
      <c r="Z1770" s="14">
        <f t="shared" si="230"/>
        <v>13342.800000000001</v>
      </c>
      <c r="AA1770" s="7">
        <f>VLOOKUP(G1770,Ma_KH!$A:$R,14,0)</f>
        <v>60</v>
      </c>
      <c r="AD1770" s="7" t="str">
        <f>IFERROR(VLOOKUP(J1770,'Chuyển Mã'!$B$3:$C$9,2,0),"")</f>
        <v>Tỉnh</v>
      </c>
      <c r="AE1770" s="7" t="str">
        <f t="shared" si="223"/>
        <v>Tai heo muối 200g</v>
      </c>
      <c r="AF1770" s="7">
        <f t="shared" si="224"/>
        <v>3</v>
      </c>
    </row>
    <row r="1771" spans="1:32" x14ac:dyDescent="0.25">
      <c r="A1771" s="11">
        <v>45906</v>
      </c>
      <c r="B1771" s="25">
        <v>4176512455</v>
      </c>
      <c r="C1771" s="12" t="s">
        <v>7214</v>
      </c>
      <c r="D1771" s="16">
        <f t="shared" si="225"/>
        <v>45906</v>
      </c>
      <c r="G1771" s="13" t="s">
        <v>7309</v>
      </c>
      <c r="I1771" s="13" t="s">
        <v>7836</v>
      </c>
      <c r="J1771" s="13" t="s">
        <v>1796</v>
      </c>
      <c r="K1771" s="13" t="s">
        <v>41</v>
      </c>
      <c r="L1771" s="25" t="str">
        <f>VLOOKUP($K1771,TONG_SL!$A:$D,2,0)</f>
        <v>Chả nướng 300g</v>
      </c>
      <c r="N1771" s="25" t="str">
        <f t="shared" si="226"/>
        <v>K-C6</v>
      </c>
      <c r="Q1771" s="25" t="str">
        <f>VLOOKUP(K1771,TONG_SL!$A:$D,3,0)</f>
        <v>Túi</v>
      </c>
      <c r="R1771" s="54">
        <v>6</v>
      </c>
      <c r="T1771" s="1">
        <f>VLOOKUP(VLOOKUP(G1771,Ma_KH!$A:$R,18,0)&amp;K1771,Gia_MB!$A:$F,6,0)</f>
        <v>70950</v>
      </c>
      <c r="U1771" s="14">
        <f t="shared" si="228"/>
        <v>425700</v>
      </c>
      <c r="W1771" s="64">
        <f t="shared" si="227"/>
        <v>0</v>
      </c>
      <c r="X1771" s="3" t="str">
        <f t="shared" si="229"/>
        <v>8</v>
      </c>
      <c r="Z1771" s="14">
        <f t="shared" si="230"/>
        <v>34056</v>
      </c>
      <c r="AA1771" s="7">
        <f>VLOOKUP(G1771,Ma_KH!$A:$R,14,0)</f>
        <v>60</v>
      </c>
      <c r="AD1771" s="7" t="str">
        <f>IFERROR(VLOOKUP(J1771,'Chuyển Mã'!$B$3:$C$9,2,0),"")</f>
        <v>Tỉnh</v>
      </c>
      <c r="AE1771" s="7" t="str">
        <f t="shared" si="223"/>
        <v>Chả nướng 300g</v>
      </c>
      <c r="AF1771" s="7">
        <f t="shared" si="224"/>
        <v>6</v>
      </c>
    </row>
    <row r="1772" spans="1:32" x14ac:dyDescent="0.25">
      <c r="A1772" s="11">
        <v>45906</v>
      </c>
      <c r="B1772" s="25">
        <v>4176512455</v>
      </c>
      <c r="C1772" s="12" t="s">
        <v>7214</v>
      </c>
      <c r="D1772" s="16">
        <f t="shared" si="225"/>
        <v>45906</v>
      </c>
      <c r="G1772" s="13" t="s">
        <v>7309</v>
      </c>
      <c r="I1772" s="13" t="s">
        <v>7836</v>
      </c>
      <c r="J1772" s="13" t="s">
        <v>1796</v>
      </c>
      <c r="K1772" s="13" t="s">
        <v>27</v>
      </c>
      <c r="L1772" s="25" t="str">
        <f>VLOOKUP($K1772,TONG_SL!$A:$D,2,0)</f>
        <v>Chân giò heo muối 300g</v>
      </c>
      <c r="N1772" s="25" t="str">
        <f t="shared" si="226"/>
        <v>K-C6</v>
      </c>
      <c r="Q1772" s="25" t="str">
        <f>VLOOKUP(K1772,TONG_SL!$A:$D,3,0)</f>
        <v>Túi</v>
      </c>
      <c r="R1772" s="54">
        <v>5</v>
      </c>
      <c r="T1772" s="1">
        <f>VLOOKUP(VLOOKUP(G1772,Ma_KH!$A:$R,18,0)&amp;K1772,Gia_MB!$A:$F,6,0)</f>
        <v>73431</v>
      </c>
      <c r="U1772" s="14">
        <f t="shared" si="228"/>
        <v>367155</v>
      </c>
      <c r="W1772" s="64">
        <f t="shared" si="227"/>
        <v>0</v>
      </c>
      <c r="X1772" s="3" t="str">
        <f t="shared" si="229"/>
        <v>8</v>
      </c>
      <c r="Z1772" s="14">
        <f t="shared" si="230"/>
        <v>29372.400000000001</v>
      </c>
      <c r="AA1772" s="7">
        <f>VLOOKUP(G1772,Ma_KH!$A:$R,14,0)</f>
        <v>60</v>
      </c>
      <c r="AD1772" s="7" t="str">
        <f>IFERROR(VLOOKUP(J1772,'Chuyển Mã'!$B$3:$C$9,2,0),"")</f>
        <v>Tỉnh</v>
      </c>
      <c r="AE1772" s="7" t="str">
        <f t="shared" si="223"/>
        <v>Chân giò heo muối 300g</v>
      </c>
      <c r="AF1772" s="7">
        <f t="shared" si="224"/>
        <v>5</v>
      </c>
    </row>
    <row r="1773" spans="1:32" x14ac:dyDescent="0.25">
      <c r="A1773" s="11">
        <v>45906</v>
      </c>
      <c r="B1773" s="25">
        <v>4176512455</v>
      </c>
      <c r="C1773" s="12" t="s">
        <v>7214</v>
      </c>
      <c r="D1773" s="16">
        <f t="shared" si="225"/>
        <v>45906</v>
      </c>
      <c r="G1773" s="13" t="s">
        <v>7309</v>
      </c>
      <c r="I1773" s="13" t="s">
        <v>7836</v>
      </c>
      <c r="J1773" s="13" t="s">
        <v>1796</v>
      </c>
      <c r="K1773" s="13" t="s">
        <v>32</v>
      </c>
      <c r="L1773" s="25" t="str">
        <f>VLOOKUP($K1773,TONG_SL!$A:$D,2,0)</f>
        <v>Giò Tai Lưỡi Xào 250</v>
      </c>
      <c r="N1773" s="25" t="str">
        <f t="shared" si="226"/>
        <v>K-C6</v>
      </c>
      <c r="Q1773" s="25" t="str">
        <f>VLOOKUP(K1773,TONG_SL!$A:$D,3,0)</f>
        <v>Túi</v>
      </c>
      <c r="R1773" s="54">
        <v>3</v>
      </c>
      <c r="T1773" s="1">
        <f>VLOOKUP(VLOOKUP(G1773,Ma_KH!$A:$R,18,0)&amp;K1773,Gia_MB!$A:$F,6,0)</f>
        <v>50183</v>
      </c>
      <c r="U1773" s="14">
        <f t="shared" si="228"/>
        <v>150549</v>
      </c>
      <c r="W1773" s="64">
        <f t="shared" si="227"/>
        <v>0</v>
      </c>
      <c r="X1773" s="3" t="str">
        <f t="shared" si="229"/>
        <v>8</v>
      </c>
      <c r="Z1773" s="14">
        <f t="shared" si="230"/>
        <v>12043.92</v>
      </c>
      <c r="AA1773" s="7">
        <f>VLOOKUP(G1773,Ma_KH!$A:$R,14,0)</f>
        <v>60</v>
      </c>
      <c r="AD1773" s="7" t="str">
        <f>IFERROR(VLOOKUP(J1773,'Chuyển Mã'!$B$3:$C$9,2,0),"")</f>
        <v>Tỉnh</v>
      </c>
      <c r="AE1773" s="7" t="str">
        <f t="shared" si="223"/>
        <v>Giò Tai Lưỡi Xào 250</v>
      </c>
      <c r="AF1773" s="7">
        <f t="shared" si="224"/>
        <v>3</v>
      </c>
    </row>
    <row r="1774" spans="1:32" x14ac:dyDescent="0.25">
      <c r="A1774" s="11">
        <v>45906</v>
      </c>
      <c r="B1774" s="25">
        <v>4176512455</v>
      </c>
      <c r="C1774" s="12" t="s">
        <v>7214</v>
      </c>
      <c r="D1774" s="16">
        <f t="shared" si="225"/>
        <v>45906</v>
      </c>
      <c r="G1774" s="13" t="s">
        <v>7309</v>
      </c>
      <c r="I1774" s="13" t="s">
        <v>7836</v>
      </c>
      <c r="J1774" s="13" t="s">
        <v>1796</v>
      </c>
      <c r="K1774" s="13" t="s">
        <v>51</v>
      </c>
      <c r="L1774" s="25" t="str">
        <f>VLOOKUP($K1774,TONG_SL!$A:$D,2,0)</f>
        <v>Mọc Nấm Hương 250g</v>
      </c>
      <c r="N1774" s="25" t="str">
        <f t="shared" si="226"/>
        <v>K-C6</v>
      </c>
      <c r="Q1774" s="25" t="str">
        <f>VLOOKUP(K1774,TONG_SL!$A:$D,3,0)</f>
        <v>Túi</v>
      </c>
      <c r="R1774" s="54">
        <v>6</v>
      </c>
      <c r="T1774" s="1">
        <f>VLOOKUP(VLOOKUP(G1774,Ma_KH!$A:$R,18,0)&amp;K1774,Gia_MB!$A:$F,6,0)</f>
        <v>46000</v>
      </c>
      <c r="U1774" s="14">
        <f t="shared" si="228"/>
        <v>276000</v>
      </c>
      <c r="W1774" s="64">
        <f t="shared" si="227"/>
        <v>0</v>
      </c>
      <c r="X1774" s="3" t="str">
        <f t="shared" si="229"/>
        <v>8</v>
      </c>
      <c r="Z1774" s="14">
        <f t="shared" si="230"/>
        <v>22080</v>
      </c>
      <c r="AA1774" s="7">
        <f>VLOOKUP(G1774,Ma_KH!$A:$R,14,0)</f>
        <v>60</v>
      </c>
      <c r="AD1774" s="7" t="str">
        <f>IFERROR(VLOOKUP(J1774,'Chuyển Mã'!$B$3:$C$9,2,0),"")</f>
        <v>Tỉnh</v>
      </c>
      <c r="AE1774" s="7" t="str">
        <f t="shared" si="223"/>
        <v>Mọc Nấm Hương 250g</v>
      </c>
      <c r="AF1774" s="7">
        <f t="shared" si="224"/>
        <v>6</v>
      </c>
    </row>
    <row r="1775" spans="1:32" x14ac:dyDescent="0.25">
      <c r="A1775" s="11">
        <v>45906</v>
      </c>
      <c r="B1775" s="25">
        <v>4176512394</v>
      </c>
      <c r="C1775" s="12" t="s">
        <v>7214</v>
      </c>
      <c r="D1775" s="16">
        <f t="shared" si="225"/>
        <v>45906</v>
      </c>
      <c r="G1775" s="13" t="s">
        <v>7309</v>
      </c>
      <c r="I1775" s="13" t="s">
        <v>7837</v>
      </c>
      <c r="J1775" s="13" t="s">
        <v>1796</v>
      </c>
      <c r="K1775" s="13" t="s">
        <v>39</v>
      </c>
      <c r="L1775" s="25" t="str">
        <f>VLOOKUP($K1775,TONG_SL!$A:$D,2,0)</f>
        <v>Chả cốm 300g</v>
      </c>
      <c r="N1775" s="25" t="str">
        <f t="shared" si="226"/>
        <v>K-C6</v>
      </c>
      <c r="Q1775" s="25" t="str">
        <f>VLOOKUP(K1775,TONG_SL!$A:$D,3,0)</f>
        <v>Túi</v>
      </c>
      <c r="R1775" s="54">
        <v>3</v>
      </c>
      <c r="T1775" s="1">
        <f>VLOOKUP(VLOOKUP(G1775,Ma_KH!$A:$R,18,0)&amp;K1775,Gia_MB!$A:$F,6,0)</f>
        <v>74250</v>
      </c>
      <c r="U1775" s="14">
        <f t="shared" si="228"/>
        <v>222750</v>
      </c>
      <c r="W1775" s="64">
        <f t="shared" si="227"/>
        <v>0</v>
      </c>
      <c r="X1775" s="3" t="str">
        <f t="shared" si="229"/>
        <v>8</v>
      </c>
      <c r="Z1775" s="14">
        <f t="shared" si="230"/>
        <v>17820</v>
      </c>
      <c r="AA1775" s="7">
        <f>VLOOKUP(G1775,Ma_KH!$A:$R,14,0)</f>
        <v>60</v>
      </c>
      <c r="AD1775" s="7" t="str">
        <f>IFERROR(VLOOKUP(J1775,'Chuyển Mã'!$B$3:$C$9,2,0),"")</f>
        <v>Tỉnh</v>
      </c>
      <c r="AE1775" s="7" t="str">
        <f t="shared" si="223"/>
        <v>Chả cốm 300g</v>
      </c>
      <c r="AF1775" s="7">
        <f t="shared" si="224"/>
        <v>3</v>
      </c>
    </row>
    <row r="1776" spans="1:32" x14ac:dyDescent="0.25">
      <c r="A1776" s="11">
        <v>45906</v>
      </c>
      <c r="B1776" s="25">
        <v>4176512394</v>
      </c>
      <c r="C1776" s="12" t="s">
        <v>7214</v>
      </c>
      <c r="D1776" s="16">
        <f t="shared" si="225"/>
        <v>45906</v>
      </c>
      <c r="G1776" s="13" t="s">
        <v>7309</v>
      </c>
      <c r="I1776" s="13" t="s">
        <v>7837</v>
      </c>
      <c r="J1776" s="13" t="s">
        <v>1796</v>
      </c>
      <c r="K1776" s="13" t="s">
        <v>27</v>
      </c>
      <c r="L1776" s="25" t="str">
        <f>VLOOKUP($K1776,TONG_SL!$A:$D,2,0)</f>
        <v>Chân giò heo muối 300g</v>
      </c>
      <c r="N1776" s="25" t="str">
        <f t="shared" si="226"/>
        <v>K-C6</v>
      </c>
      <c r="Q1776" s="25" t="str">
        <f>VLOOKUP(K1776,TONG_SL!$A:$D,3,0)</f>
        <v>Túi</v>
      </c>
      <c r="R1776" s="54">
        <v>3</v>
      </c>
      <c r="T1776" s="1">
        <f>VLOOKUP(VLOOKUP(G1776,Ma_KH!$A:$R,18,0)&amp;K1776,Gia_MB!$A:$F,6,0)</f>
        <v>73431</v>
      </c>
      <c r="U1776" s="14">
        <f t="shared" si="228"/>
        <v>220293</v>
      </c>
      <c r="W1776" s="64">
        <f t="shared" si="227"/>
        <v>0</v>
      </c>
      <c r="X1776" s="3" t="str">
        <f t="shared" si="229"/>
        <v>8</v>
      </c>
      <c r="Z1776" s="14">
        <f t="shared" si="230"/>
        <v>17623.439999999999</v>
      </c>
      <c r="AA1776" s="7">
        <f>VLOOKUP(G1776,Ma_KH!$A:$R,14,0)</f>
        <v>60</v>
      </c>
      <c r="AD1776" s="7" t="str">
        <f>IFERROR(VLOOKUP(J1776,'Chuyển Mã'!$B$3:$C$9,2,0),"")</f>
        <v>Tỉnh</v>
      </c>
      <c r="AE1776" s="7" t="str">
        <f t="shared" si="223"/>
        <v>Chân giò heo muối 300g</v>
      </c>
      <c r="AF1776" s="7">
        <f t="shared" si="224"/>
        <v>3</v>
      </c>
    </row>
    <row r="1777" spans="1:32" x14ac:dyDescent="0.25">
      <c r="A1777" s="11">
        <v>45906</v>
      </c>
      <c r="B1777" s="25">
        <v>4176512394</v>
      </c>
      <c r="C1777" s="12" t="s">
        <v>7214</v>
      </c>
      <c r="D1777" s="16">
        <f t="shared" si="225"/>
        <v>45906</v>
      </c>
      <c r="G1777" s="13" t="s">
        <v>7309</v>
      </c>
      <c r="I1777" s="13" t="s">
        <v>7837</v>
      </c>
      <c r="J1777" s="13" t="s">
        <v>1796</v>
      </c>
      <c r="K1777" s="13" t="s">
        <v>30</v>
      </c>
      <c r="L1777" s="25" t="str">
        <f>VLOOKUP($K1777,TONG_SL!$A:$D,2,0)</f>
        <v>Gà muối 500g</v>
      </c>
      <c r="N1777" s="25" t="str">
        <f t="shared" si="226"/>
        <v>K-C6</v>
      </c>
      <c r="Q1777" s="25" t="str">
        <f>VLOOKUP(K1777,TONG_SL!$A:$D,3,0)</f>
        <v>Túi</v>
      </c>
      <c r="R1777" s="54">
        <v>5</v>
      </c>
      <c r="T1777" s="1">
        <f>VLOOKUP(VLOOKUP(G1777,Ma_KH!$A:$R,18,0)&amp;K1777,Gia_MB!$A:$F,6,0)</f>
        <v>111058</v>
      </c>
      <c r="U1777" s="14">
        <f t="shared" si="228"/>
        <v>555290</v>
      </c>
      <c r="W1777" s="64">
        <f t="shared" si="227"/>
        <v>0</v>
      </c>
      <c r="X1777" s="3" t="str">
        <f t="shared" si="229"/>
        <v>8</v>
      </c>
      <c r="Z1777" s="14">
        <f t="shared" si="230"/>
        <v>44423.200000000004</v>
      </c>
      <c r="AA1777" s="7">
        <f>VLOOKUP(G1777,Ma_KH!$A:$R,14,0)</f>
        <v>60</v>
      </c>
      <c r="AD1777" s="7" t="str">
        <f>IFERROR(VLOOKUP(J1777,'Chuyển Mã'!$B$3:$C$9,2,0),"")</f>
        <v>Tỉnh</v>
      </c>
      <c r="AE1777" s="7" t="str">
        <f t="shared" si="223"/>
        <v>Gà muối 500g</v>
      </c>
      <c r="AF1777" s="7">
        <f t="shared" si="224"/>
        <v>5</v>
      </c>
    </row>
    <row r="1778" spans="1:32" x14ac:dyDescent="0.25">
      <c r="A1778" s="11">
        <v>45906</v>
      </c>
      <c r="B1778" s="25">
        <v>4176512394</v>
      </c>
      <c r="C1778" s="12" t="s">
        <v>7214</v>
      </c>
      <c r="D1778" s="16">
        <f t="shared" si="225"/>
        <v>45906</v>
      </c>
      <c r="G1778" s="13" t="s">
        <v>7309</v>
      </c>
      <c r="I1778" s="13" t="s">
        <v>7837</v>
      </c>
      <c r="J1778" s="13" t="s">
        <v>1796</v>
      </c>
      <c r="K1778" s="13" t="s">
        <v>51</v>
      </c>
      <c r="L1778" s="25" t="str">
        <f>VLOOKUP($K1778,TONG_SL!$A:$D,2,0)</f>
        <v>Mọc Nấm Hương 250g</v>
      </c>
      <c r="N1778" s="25" t="str">
        <f t="shared" si="226"/>
        <v>K-C6</v>
      </c>
      <c r="Q1778" s="25" t="str">
        <f>VLOOKUP(K1778,TONG_SL!$A:$D,3,0)</f>
        <v>Túi</v>
      </c>
      <c r="R1778" s="54">
        <v>3</v>
      </c>
      <c r="T1778" s="1">
        <f>VLOOKUP(VLOOKUP(G1778,Ma_KH!$A:$R,18,0)&amp;K1778,Gia_MB!$A:$F,6,0)</f>
        <v>46000</v>
      </c>
      <c r="U1778" s="14">
        <f t="shared" si="228"/>
        <v>138000</v>
      </c>
      <c r="W1778" s="64">
        <f t="shared" si="227"/>
        <v>0</v>
      </c>
      <c r="X1778" s="3" t="str">
        <f t="shared" si="229"/>
        <v>8</v>
      </c>
      <c r="Z1778" s="14">
        <f t="shared" si="230"/>
        <v>11040</v>
      </c>
      <c r="AA1778" s="7">
        <f>VLOOKUP(G1778,Ma_KH!$A:$R,14,0)</f>
        <v>60</v>
      </c>
      <c r="AD1778" s="7" t="str">
        <f>IFERROR(VLOOKUP(J1778,'Chuyển Mã'!$B$3:$C$9,2,0),"")</f>
        <v>Tỉnh</v>
      </c>
      <c r="AE1778" s="7" t="str">
        <f t="shared" si="223"/>
        <v>Mọc Nấm Hương 250g</v>
      </c>
      <c r="AF1778" s="7">
        <f t="shared" si="224"/>
        <v>3</v>
      </c>
    </row>
    <row r="1779" spans="1:32" x14ac:dyDescent="0.25">
      <c r="A1779" s="11">
        <v>45906</v>
      </c>
      <c r="B1779" s="25">
        <v>4176512950</v>
      </c>
      <c r="C1779" s="12" t="s">
        <v>7214</v>
      </c>
      <c r="D1779" s="16">
        <f t="shared" si="225"/>
        <v>45906</v>
      </c>
      <c r="G1779" s="13" t="s">
        <v>7529</v>
      </c>
      <c r="I1779" s="13" t="s">
        <v>7838</v>
      </c>
      <c r="J1779" s="13" t="s">
        <v>1796</v>
      </c>
      <c r="K1779" s="13" t="s">
        <v>30</v>
      </c>
      <c r="L1779" s="25" t="str">
        <f>VLOOKUP($K1779,TONG_SL!$A:$D,2,0)</f>
        <v>Gà muối 500g</v>
      </c>
      <c r="N1779" s="25" t="str">
        <f t="shared" si="226"/>
        <v>K-C6</v>
      </c>
      <c r="Q1779" s="25" t="str">
        <f>VLOOKUP(K1779,TONG_SL!$A:$D,3,0)</f>
        <v>Túi</v>
      </c>
      <c r="R1779" s="54">
        <v>10</v>
      </c>
      <c r="T1779" s="1">
        <f>VLOOKUP(VLOOKUP(G1779,Ma_KH!$A:$R,18,0)&amp;K1779,Gia_MB!$A:$F,6,0)</f>
        <v>111058</v>
      </c>
      <c r="U1779" s="14">
        <f t="shared" si="228"/>
        <v>1110580</v>
      </c>
      <c r="W1779" s="64">
        <f t="shared" si="227"/>
        <v>0</v>
      </c>
      <c r="X1779" s="3" t="str">
        <f t="shared" si="229"/>
        <v>8</v>
      </c>
      <c r="Z1779" s="14">
        <f t="shared" si="230"/>
        <v>88846.400000000009</v>
      </c>
      <c r="AA1779" s="7">
        <f>VLOOKUP(G1779,Ma_KH!$A:$R,14,0)</f>
        <v>60</v>
      </c>
      <c r="AD1779" s="7" t="str">
        <f>IFERROR(VLOOKUP(J1779,'Chuyển Mã'!$B$3:$C$9,2,0),"")</f>
        <v>Tỉnh</v>
      </c>
      <c r="AE1779" s="7" t="str">
        <f t="shared" si="223"/>
        <v>Gà muối 500g</v>
      </c>
      <c r="AF1779" s="7">
        <f t="shared" si="224"/>
        <v>10</v>
      </c>
    </row>
    <row r="1780" spans="1:32" x14ac:dyDescent="0.25">
      <c r="A1780" s="11">
        <v>45906</v>
      </c>
      <c r="B1780" s="25">
        <v>4176512950</v>
      </c>
      <c r="C1780" s="12" t="s">
        <v>7214</v>
      </c>
      <c r="D1780" s="16">
        <f t="shared" si="225"/>
        <v>45906</v>
      </c>
      <c r="G1780" s="13" t="s">
        <v>7529</v>
      </c>
      <c r="I1780" s="13" t="s">
        <v>7838</v>
      </c>
      <c r="J1780" s="13" t="s">
        <v>1796</v>
      </c>
      <c r="K1780" s="13" t="s">
        <v>35</v>
      </c>
      <c r="L1780" s="25" t="str">
        <f>VLOOKUP($K1780,TONG_SL!$A:$D,2,0)</f>
        <v>Tai heo muối 200g</v>
      </c>
      <c r="N1780" s="25" t="str">
        <f t="shared" si="226"/>
        <v>K-C6</v>
      </c>
      <c r="Q1780" s="25" t="str">
        <f>VLOOKUP(K1780,TONG_SL!$A:$D,3,0)</f>
        <v>Túi</v>
      </c>
      <c r="R1780" s="54">
        <v>6</v>
      </c>
      <c r="T1780" s="1">
        <f>VLOOKUP(VLOOKUP(G1780,Ma_KH!$A:$R,18,0)&amp;K1780,Gia_MB!$A:$F,6,0)</f>
        <v>55595</v>
      </c>
      <c r="U1780" s="14">
        <f t="shared" si="228"/>
        <v>333570</v>
      </c>
      <c r="W1780" s="64">
        <f t="shared" si="227"/>
        <v>0</v>
      </c>
      <c r="X1780" s="3" t="str">
        <f t="shared" si="229"/>
        <v>8</v>
      </c>
      <c r="Z1780" s="14">
        <f t="shared" si="230"/>
        <v>26685.600000000002</v>
      </c>
      <c r="AA1780" s="7">
        <f>VLOOKUP(G1780,Ma_KH!$A:$R,14,0)</f>
        <v>60</v>
      </c>
      <c r="AD1780" s="7" t="str">
        <f>IFERROR(VLOOKUP(J1780,'Chuyển Mã'!$B$3:$C$9,2,0),"")</f>
        <v>Tỉnh</v>
      </c>
      <c r="AE1780" s="7" t="str">
        <f t="shared" si="223"/>
        <v>Tai heo muối 200g</v>
      </c>
      <c r="AF1780" s="7">
        <f t="shared" si="224"/>
        <v>6</v>
      </c>
    </row>
    <row r="1781" spans="1:32" x14ac:dyDescent="0.25">
      <c r="A1781" s="11">
        <v>45906</v>
      </c>
      <c r="B1781" s="25">
        <v>4176512950</v>
      </c>
      <c r="C1781" s="12" t="s">
        <v>7214</v>
      </c>
      <c r="D1781" s="16">
        <f t="shared" si="225"/>
        <v>45906</v>
      </c>
      <c r="G1781" s="13" t="s">
        <v>7529</v>
      </c>
      <c r="I1781" s="13" t="s">
        <v>7838</v>
      </c>
      <c r="J1781" s="13" t="s">
        <v>1796</v>
      </c>
      <c r="K1781" s="13" t="s">
        <v>41</v>
      </c>
      <c r="L1781" s="25" t="str">
        <f>VLOOKUP($K1781,TONG_SL!$A:$D,2,0)</f>
        <v>Chả nướng 300g</v>
      </c>
      <c r="N1781" s="25" t="str">
        <f t="shared" si="226"/>
        <v>K-C6</v>
      </c>
      <c r="Q1781" s="25" t="str">
        <f>VLOOKUP(K1781,TONG_SL!$A:$D,3,0)</f>
        <v>Túi</v>
      </c>
      <c r="R1781" s="54">
        <v>3</v>
      </c>
      <c r="T1781" s="1">
        <f>VLOOKUP(VLOOKUP(G1781,Ma_KH!$A:$R,18,0)&amp;K1781,Gia_MB!$A:$F,6,0)</f>
        <v>70950</v>
      </c>
      <c r="U1781" s="14">
        <f t="shared" si="228"/>
        <v>212850</v>
      </c>
      <c r="W1781" s="64">
        <f t="shared" si="227"/>
        <v>0</v>
      </c>
      <c r="X1781" s="3" t="str">
        <f t="shared" si="229"/>
        <v>8</v>
      </c>
      <c r="Z1781" s="14">
        <f t="shared" si="230"/>
        <v>17028</v>
      </c>
      <c r="AA1781" s="7">
        <f>VLOOKUP(G1781,Ma_KH!$A:$R,14,0)</f>
        <v>60</v>
      </c>
      <c r="AD1781" s="7" t="str">
        <f>IFERROR(VLOOKUP(J1781,'Chuyển Mã'!$B$3:$C$9,2,0),"")</f>
        <v>Tỉnh</v>
      </c>
      <c r="AE1781" s="7" t="str">
        <f t="shared" si="223"/>
        <v>Chả nướng 300g</v>
      </c>
      <c r="AF1781" s="7">
        <f t="shared" si="224"/>
        <v>3</v>
      </c>
    </row>
    <row r="1782" spans="1:32" x14ac:dyDescent="0.25">
      <c r="A1782" s="11">
        <v>45906</v>
      </c>
      <c r="B1782" s="25">
        <v>4176512950</v>
      </c>
      <c r="C1782" s="12" t="s">
        <v>7214</v>
      </c>
      <c r="D1782" s="16">
        <f t="shared" si="225"/>
        <v>45906</v>
      </c>
      <c r="G1782" s="13" t="s">
        <v>7529</v>
      </c>
      <c r="I1782" s="13" t="s">
        <v>7838</v>
      </c>
      <c r="J1782" s="13" t="s">
        <v>1796</v>
      </c>
      <c r="K1782" s="13" t="s">
        <v>39</v>
      </c>
      <c r="L1782" s="25" t="str">
        <f>VLOOKUP($K1782,TONG_SL!$A:$D,2,0)</f>
        <v>Chả cốm 300g</v>
      </c>
      <c r="N1782" s="25" t="str">
        <f t="shared" si="226"/>
        <v>K-C6</v>
      </c>
      <c r="Q1782" s="25" t="str">
        <f>VLOOKUP(K1782,TONG_SL!$A:$D,3,0)</f>
        <v>Túi</v>
      </c>
      <c r="R1782" s="54">
        <v>3</v>
      </c>
      <c r="T1782" s="1">
        <f>VLOOKUP(VLOOKUP(G1782,Ma_KH!$A:$R,18,0)&amp;K1782,Gia_MB!$A:$F,6,0)</f>
        <v>74250</v>
      </c>
      <c r="U1782" s="14">
        <f t="shared" si="228"/>
        <v>222750</v>
      </c>
      <c r="W1782" s="64">
        <f t="shared" si="227"/>
        <v>0</v>
      </c>
      <c r="X1782" s="3" t="str">
        <f t="shared" si="229"/>
        <v>8</v>
      </c>
      <c r="Z1782" s="14">
        <f t="shared" si="230"/>
        <v>17820</v>
      </c>
      <c r="AA1782" s="7">
        <f>VLOOKUP(G1782,Ma_KH!$A:$R,14,0)</f>
        <v>60</v>
      </c>
      <c r="AD1782" s="7" t="str">
        <f>IFERROR(VLOOKUP(J1782,'Chuyển Mã'!$B$3:$C$9,2,0),"")</f>
        <v>Tỉnh</v>
      </c>
      <c r="AE1782" s="7" t="str">
        <f t="shared" si="223"/>
        <v>Chả cốm 300g</v>
      </c>
      <c r="AF1782" s="7">
        <f t="shared" si="224"/>
        <v>3</v>
      </c>
    </row>
    <row r="1783" spans="1:32" x14ac:dyDescent="0.25">
      <c r="A1783" s="11">
        <v>45906</v>
      </c>
      <c r="B1783" s="25">
        <v>4176512950</v>
      </c>
      <c r="C1783" s="12" t="s">
        <v>7214</v>
      </c>
      <c r="D1783" s="16">
        <f t="shared" si="225"/>
        <v>45906</v>
      </c>
      <c r="G1783" s="13" t="s">
        <v>7529</v>
      </c>
      <c r="I1783" s="13" t="s">
        <v>7838</v>
      </c>
      <c r="J1783" s="13" t="s">
        <v>1796</v>
      </c>
      <c r="K1783" s="13" t="s">
        <v>27</v>
      </c>
      <c r="L1783" s="25" t="str">
        <f>VLOOKUP($K1783,TONG_SL!$A:$D,2,0)</f>
        <v>Chân giò heo muối 300g</v>
      </c>
      <c r="N1783" s="25" t="str">
        <f t="shared" si="226"/>
        <v>K-C6</v>
      </c>
      <c r="Q1783" s="25" t="str">
        <f>VLOOKUP(K1783,TONG_SL!$A:$D,3,0)</f>
        <v>Túi</v>
      </c>
      <c r="R1783" s="54">
        <v>10</v>
      </c>
      <c r="T1783" s="1">
        <f>VLOOKUP(VLOOKUP(G1783,Ma_KH!$A:$R,18,0)&amp;K1783,Gia_MB!$A:$F,6,0)</f>
        <v>73431</v>
      </c>
      <c r="U1783" s="14">
        <f t="shared" si="228"/>
        <v>734310</v>
      </c>
      <c r="W1783" s="64">
        <f t="shared" si="227"/>
        <v>0</v>
      </c>
      <c r="X1783" s="3" t="str">
        <f t="shared" si="229"/>
        <v>8</v>
      </c>
      <c r="Z1783" s="14">
        <f t="shared" si="230"/>
        <v>58744.800000000003</v>
      </c>
      <c r="AA1783" s="7">
        <f>VLOOKUP(G1783,Ma_KH!$A:$R,14,0)</f>
        <v>60</v>
      </c>
      <c r="AD1783" s="7" t="str">
        <f>IFERROR(VLOOKUP(J1783,'Chuyển Mã'!$B$3:$C$9,2,0),"")</f>
        <v>Tỉnh</v>
      </c>
      <c r="AE1783" s="7" t="str">
        <f t="shared" si="223"/>
        <v>Chân giò heo muối 300g</v>
      </c>
      <c r="AF1783" s="7">
        <f t="shared" si="224"/>
        <v>10</v>
      </c>
    </row>
    <row r="1784" spans="1:32" x14ac:dyDescent="0.25">
      <c r="A1784" s="11">
        <v>45906</v>
      </c>
      <c r="B1784" s="25">
        <v>4176535631</v>
      </c>
      <c r="C1784" s="12" t="s">
        <v>7214</v>
      </c>
      <c r="D1784" s="16">
        <f t="shared" si="225"/>
        <v>45906</v>
      </c>
      <c r="G1784" s="13" t="s">
        <v>7529</v>
      </c>
      <c r="I1784" s="13" t="s">
        <v>7839</v>
      </c>
      <c r="J1784" s="13" t="s">
        <v>1796</v>
      </c>
      <c r="K1784" s="13" t="s">
        <v>30</v>
      </c>
      <c r="L1784" s="25" t="str">
        <f>VLOOKUP($K1784,TONG_SL!$A:$D,2,0)</f>
        <v>Gà muối 500g</v>
      </c>
      <c r="N1784" s="25" t="str">
        <f t="shared" si="226"/>
        <v>K-C6</v>
      </c>
      <c r="Q1784" s="25" t="str">
        <f>VLOOKUP(K1784,TONG_SL!$A:$D,3,0)</f>
        <v>Túi</v>
      </c>
      <c r="R1784" s="54">
        <v>15</v>
      </c>
      <c r="T1784" s="1">
        <f>VLOOKUP(VLOOKUP(G1784,Ma_KH!$A:$R,18,0)&amp;K1784,Gia_MB!$A:$F,6,0)</f>
        <v>111058</v>
      </c>
      <c r="U1784" s="14">
        <f t="shared" si="228"/>
        <v>1665870</v>
      </c>
      <c r="W1784" s="64">
        <f t="shared" si="227"/>
        <v>0</v>
      </c>
      <c r="X1784" s="3" t="str">
        <f t="shared" si="229"/>
        <v>8</v>
      </c>
      <c r="Z1784" s="14">
        <f t="shared" si="230"/>
        <v>133269.6</v>
      </c>
      <c r="AA1784" s="7">
        <f>VLOOKUP(G1784,Ma_KH!$A:$R,14,0)</f>
        <v>60</v>
      </c>
      <c r="AD1784" s="7" t="str">
        <f>IFERROR(VLOOKUP(J1784,'Chuyển Mã'!$B$3:$C$9,2,0),"")</f>
        <v>Tỉnh</v>
      </c>
      <c r="AE1784" s="7" t="str">
        <f t="shared" si="223"/>
        <v>Gà muối 500g</v>
      </c>
      <c r="AF1784" s="7">
        <f t="shared" si="224"/>
        <v>15</v>
      </c>
    </row>
    <row r="1785" spans="1:32" x14ac:dyDescent="0.25">
      <c r="A1785" s="11">
        <v>45906</v>
      </c>
      <c r="B1785" s="25">
        <v>4176512917</v>
      </c>
      <c r="C1785" s="12" t="s">
        <v>7214</v>
      </c>
      <c r="D1785" s="16">
        <f t="shared" si="225"/>
        <v>45906</v>
      </c>
      <c r="G1785" s="13" t="s">
        <v>7529</v>
      </c>
      <c r="I1785" s="13" t="s">
        <v>7840</v>
      </c>
      <c r="J1785" s="13" t="s">
        <v>1796</v>
      </c>
      <c r="K1785" s="13" t="s">
        <v>51</v>
      </c>
      <c r="L1785" s="25" t="str">
        <f>VLOOKUP($K1785,TONG_SL!$A:$D,2,0)</f>
        <v>Mọc Nấm Hương 250g</v>
      </c>
      <c r="N1785" s="25" t="str">
        <f t="shared" si="226"/>
        <v>K-C6</v>
      </c>
      <c r="Q1785" s="25" t="str">
        <f>VLOOKUP(K1785,TONG_SL!$A:$D,3,0)</f>
        <v>Túi</v>
      </c>
      <c r="R1785" s="54">
        <v>3</v>
      </c>
      <c r="T1785" s="1">
        <f>VLOOKUP(VLOOKUP(G1785,Ma_KH!$A:$R,18,0)&amp;K1785,Gia_MB!$A:$F,6,0)</f>
        <v>46000</v>
      </c>
      <c r="U1785" s="14">
        <f t="shared" si="228"/>
        <v>138000</v>
      </c>
      <c r="W1785" s="64">
        <f t="shared" si="227"/>
        <v>0</v>
      </c>
      <c r="X1785" s="3" t="str">
        <f t="shared" si="229"/>
        <v>8</v>
      </c>
      <c r="Z1785" s="14">
        <f t="shared" si="230"/>
        <v>11040</v>
      </c>
      <c r="AA1785" s="7">
        <f>VLOOKUP(G1785,Ma_KH!$A:$R,14,0)</f>
        <v>60</v>
      </c>
      <c r="AD1785" s="7" t="str">
        <f>IFERROR(VLOOKUP(J1785,'Chuyển Mã'!$B$3:$C$9,2,0),"")</f>
        <v>Tỉnh</v>
      </c>
      <c r="AE1785" s="7" t="str">
        <f t="shared" si="223"/>
        <v>Mọc Nấm Hương 250g</v>
      </c>
      <c r="AF1785" s="7">
        <f t="shared" si="224"/>
        <v>3</v>
      </c>
    </row>
    <row r="1786" spans="1:32" x14ac:dyDescent="0.25">
      <c r="A1786" s="11">
        <v>45906</v>
      </c>
      <c r="B1786" s="25">
        <v>4176512917</v>
      </c>
      <c r="C1786" s="12" t="s">
        <v>7214</v>
      </c>
      <c r="D1786" s="16">
        <f t="shared" si="225"/>
        <v>45906</v>
      </c>
      <c r="G1786" s="13" t="s">
        <v>7529</v>
      </c>
      <c r="I1786" s="13" t="s">
        <v>7840</v>
      </c>
      <c r="J1786" s="13" t="s">
        <v>1796</v>
      </c>
      <c r="K1786" s="13" t="s">
        <v>39</v>
      </c>
      <c r="L1786" s="25" t="str">
        <f>VLOOKUP($K1786,TONG_SL!$A:$D,2,0)</f>
        <v>Chả cốm 300g</v>
      </c>
      <c r="N1786" s="25" t="str">
        <f t="shared" si="226"/>
        <v>K-C6</v>
      </c>
      <c r="Q1786" s="25" t="str">
        <f>VLOOKUP(K1786,TONG_SL!$A:$D,3,0)</f>
        <v>Túi</v>
      </c>
      <c r="R1786" s="54">
        <v>5</v>
      </c>
      <c r="T1786" s="1">
        <f>VLOOKUP(VLOOKUP(G1786,Ma_KH!$A:$R,18,0)&amp;K1786,Gia_MB!$A:$F,6,0)</f>
        <v>74250</v>
      </c>
      <c r="U1786" s="14">
        <f t="shared" si="228"/>
        <v>371250</v>
      </c>
      <c r="W1786" s="64">
        <f t="shared" si="227"/>
        <v>0</v>
      </c>
      <c r="X1786" s="3" t="str">
        <f t="shared" si="229"/>
        <v>8</v>
      </c>
      <c r="Z1786" s="14">
        <f t="shared" si="230"/>
        <v>29700</v>
      </c>
      <c r="AA1786" s="7">
        <f>VLOOKUP(G1786,Ma_KH!$A:$R,14,0)</f>
        <v>60</v>
      </c>
      <c r="AD1786" s="7" t="str">
        <f>IFERROR(VLOOKUP(J1786,'Chuyển Mã'!$B$3:$C$9,2,0),"")</f>
        <v>Tỉnh</v>
      </c>
      <c r="AE1786" s="7" t="str">
        <f t="shared" si="223"/>
        <v>Chả cốm 300g</v>
      </c>
      <c r="AF1786" s="7">
        <f t="shared" si="224"/>
        <v>5</v>
      </c>
    </row>
    <row r="1787" spans="1:32" x14ac:dyDescent="0.25">
      <c r="A1787" s="11">
        <v>45906</v>
      </c>
      <c r="B1787" s="25">
        <v>4176512917</v>
      </c>
      <c r="C1787" s="12" t="s">
        <v>7214</v>
      </c>
      <c r="D1787" s="16">
        <f t="shared" si="225"/>
        <v>45906</v>
      </c>
      <c r="G1787" s="13" t="s">
        <v>7529</v>
      </c>
      <c r="I1787" s="13" t="s">
        <v>7840</v>
      </c>
      <c r="J1787" s="13" t="s">
        <v>1796</v>
      </c>
      <c r="K1787" s="13" t="s">
        <v>41</v>
      </c>
      <c r="L1787" s="25" t="str">
        <f>VLOOKUP($K1787,TONG_SL!$A:$D,2,0)</f>
        <v>Chả nướng 300g</v>
      </c>
      <c r="N1787" s="25" t="str">
        <f t="shared" si="226"/>
        <v>K-C6</v>
      </c>
      <c r="Q1787" s="25" t="str">
        <f>VLOOKUP(K1787,TONG_SL!$A:$D,3,0)</f>
        <v>Túi</v>
      </c>
      <c r="R1787" s="54">
        <v>5</v>
      </c>
      <c r="T1787" s="1">
        <f>VLOOKUP(VLOOKUP(G1787,Ma_KH!$A:$R,18,0)&amp;K1787,Gia_MB!$A:$F,6,0)</f>
        <v>70950</v>
      </c>
      <c r="U1787" s="14">
        <f t="shared" si="228"/>
        <v>354750</v>
      </c>
      <c r="W1787" s="64">
        <f t="shared" si="227"/>
        <v>0</v>
      </c>
      <c r="X1787" s="3" t="str">
        <f t="shared" si="229"/>
        <v>8</v>
      </c>
      <c r="Z1787" s="14">
        <f t="shared" si="230"/>
        <v>28380</v>
      </c>
      <c r="AA1787" s="7">
        <f>VLOOKUP(G1787,Ma_KH!$A:$R,14,0)</f>
        <v>60</v>
      </c>
      <c r="AD1787" s="7" t="str">
        <f>IFERROR(VLOOKUP(J1787,'Chuyển Mã'!$B$3:$C$9,2,0),"")</f>
        <v>Tỉnh</v>
      </c>
      <c r="AE1787" s="7" t="str">
        <f t="shared" si="223"/>
        <v>Chả nướng 300g</v>
      </c>
      <c r="AF1787" s="7">
        <f t="shared" si="224"/>
        <v>5</v>
      </c>
    </row>
    <row r="1788" spans="1:32" x14ac:dyDescent="0.25">
      <c r="A1788" s="11">
        <v>45906</v>
      </c>
      <c r="B1788" s="25">
        <v>4176512917</v>
      </c>
      <c r="C1788" s="12" t="s">
        <v>7214</v>
      </c>
      <c r="D1788" s="16">
        <f t="shared" si="225"/>
        <v>45906</v>
      </c>
      <c r="G1788" s="13" t="s">
        <v>7529</v>
      </c>
      <c r="I1788" s="13" t="s">
        <v>7840</v>
      </c>
      <c r="J1788" s="13" t="s">
        <v>1796</v>
      </c>
      <c r="K1788" s="13" t="s">
        <v>35</v>
      </c>
      <c r="L1788" s="25" t="str">
        <f>VLOOKUP($K1788,TONG_SL!$A:$D,2,0)</f>
        <v>Tai heo muối 200g</v>
      </c>
      <c r="N1788" s="25" t="str">
        <f t="shared" si="226"/>
        <v>K-C6</v>
      </c>
      <c r="Q1788" s="25" t="str">
        <f>VLOOKUP(K1788,TONG_SL!$A:$D,3,0)</f>
        <v>Túi</v>
      </c>
      <c r="R1788" s="54">
        <v>3</v>
      </c>
      <c r="T1788" s="1">
        <f>VLOOKUP(VLOOKUP(G1788,Ma_KH!$A:$R,18,0)&amp;K1788,Gia_MB!$A:$F,6,0)</f>
        <v>55595</v>
      </c>
      <c r="U1788" s="14">
        <f t="shared" si="228"/>
        <v>166785</v>
      </c>
      <c r="W1788" s="64">
        <f t="shared" si="227"/>
        <v>0</v>
      </c>
      <c r="X1788" s="3" t="str">
        <f t="shared" si="229"/>
        <v>8</v>
      </c>
      <c r="Z1788" s="14">
        <f t="shared" si="230"/>
        <v>13342.800000000001</v>
      </c>
      <c r="AA1788" s="7">
        <f>VLOOKUP(G1788,Ma_KH!$A:$R,14,0)</f>
        <v>60</v>
      </c>
      <c r="AD1788" s="7" t="str">
        <f>IFERROR(VLOOKUP(J1788,'Chuyển Mã'!$B$3:$C$9,2,0),"")</f>
        <v>Tỉnh</v>
      </c>
      <c r="AE1788" s="7" t="str">
        <f t="shared" si="223"/>
        <v>Tai heo muối 200g</v>
      </c>
      <c r="AF1788" s="7">
        <f t="shared" si="224"/>
        <v>3</v>
      </c>
    </row>
    <row r="1789" spans="1:32" x14ac:dyDescent="0.25">
      <c r="A1789" s="11">
        <v>45906</v>
      </c>
      <c r="B1789" s="25">
        <v>4176512917</v>
      </c>
      <c r="C1789" s="12" t="s">
        <v>7214</v>
      </c>
      <c r="D1789" s="16">
        <f t="shared" si="225"/>
        <v>45906</v>
      </c>
      <c r="G1789" s="13" t="s">
        <v>7529</v>
      </c>
      <c r="I1789" s="13" t="s">
        <v>7840</v>
      </c>
      <c r="J1789" s="13" t="s">
        <v>1796</v>
      </c>
      <c r="K1789" s="13" t="s">
        <v>32</v>
      </c>
      <c r="L1789" s="25" t="str">
        <f>VLOOKUP($K1789,TONG_SL!$A:$D,2,0)</f>
        <v>Giò Tai Lưỡi Xào 250</v>
      </c>
      <c r="N1789" s="25" t="str">
        <f t="shared" si="226"/>
        <v>K-C6</v>
      </c>
      <c r="Q1789" s="25" t="str">
        <f>VLOOKUP(K1789,TONG_SL!$A:$D,3,0)</f>
        <v>Túi</v>
      </c>
      <c r="R1789" s="54">
        <v>6</v>
      </c>
      <c r="T1789" s="1">
        <f>VLOOKUP(VLOOKUP(G1789,Ma_KH!$A:$R,18,0)&amp;K1789,Gia_MB!$A:$F,6,0)</f>
        <v>50183</v>
      </c>
      <c r="U1789" s="14">
        <f t="shared" si="228"/>
        <v>301098</v>
      </c>
      <c r="W1789" s="64">
        <f t="shared" si="227"/>
        <v>0</v>
      </c>
      <c r="X1789" s="3" t="str">
        <f t="shared" si="229"/>
        <v>8</v>
      </c>
      <c r="Z1789" s="14">
        <f t="shared" si="230"/>
        <v>24087.84</v>
      </c>
      <c r="AA1789" s="7">
        <f>VLOOKUP(G1789,Ma_KH!$A:$R,14,0)</f>
        <v>60</v>
      </c>
      <c r="AD1789" s="7" t="str">
        <f>IFERROR(VLOOKUP(J1789,'Chuyển Mã'!$B$3:$C$9,2,0),"")</f>
        <v>Tỉnh</v>
      </c>
      <c r="AE1789" s="7" t="str">
        <f t="shared" si="223"/>
        <v>Giò Tai Lưỡi Xào 250</v>
      </c>
      <c r="AF1789" s="7">
        <f t="shared" si="224"/>
        <v>6</v>
      </c>
    </row>
    <row r="1790" spans="1:32" x14ac:dyDescent="0.25">
      <c r="A1790" s="11">
        <v>45906</v>
      </c>
      <c r="B1790" s="25">
        <v>4176512917</v>
      </c>
      <c r="C1790" s="12" t="s">
        <v>7214</v>
      </c>
      <c r="D1790" s="16">
        <f t="shared" si="225"/>
        <v>45906</v>
      </c>
      <c r="G1790" s="13" t="s">
        <v>7529</v>
      </c>
      <c r="I1790" s="13" t="s">
        <v>7840</v>
      </c>
      <c r="J1790" s="13" t="s">
        <v>1796</v>
      </c>
      <c r="K1790" s="13" t="s">
        <v>27</v>
      </c>
      <c r="L1790" s="25" t="str">
        <f>VLOOKUP($K1790,TONG_SL!$A:$D,2,0)</f>
        <v>Chân giò heo muối 300g</v>
      </c>
      <c r="N1790" s="25" t="str">
        <f t="shared" si="226"/>
        <v>K-C6</v>
      </c>
      <c r="Q1790" s="25" t="str">
        <f>VLOOKUP(K1790,TONG_SL!$A:$D,3,0)</f>
        <v>Túi</v>
      </c>
      <c r="R1790" s="54">
        <v>6</v>
      </c>
      <c r="T1790" s="1">
        <f>VLOOKUP(VLOOKUP(G1790,Ma_KH!$A:$R,18,0)&amp;K1790,Gia_MB!$A:$F,6,0)</f>
        <v>73431</v>
      </c>
      <c r="U1790" s="14">
        <f t="shared" si="228"/>
        <v>440586</v>
      </c>
      <c r="W1790" s="64">
        <f t="shared" si="227"/>
        <v>0</v>
      </c>
      <c r="X1790" s="3" t="str">
        <f t="shared" si="229"/>
        <v>8</v>
      </c>
      <c r="Z1790" s="14">
        <f t="shared" si="230"/>
        <v>35246.879999999997</v>
      </c>
      <c r="AA1790" s="7">
        <f>VLOOKUP(G1790,Ma_KH!$A:$R,14,0)</f>
        <v>60</v>
      </c>
      <c r="AD1790" s="7" t="str">
        <f>IFERROR(VLOOKUP(J1790,'Chuyển Mã'!$B$3:$C$9,2,0),"")</f>
        <v>Tỉnh</v>
      </c>
      <c r="AE1790" s="7" t="str">
        <f t="shared" si="223"/>
        <v>Chân giò heo muối 300g</v>
      </c>
      <c r="AF1790" s="7">
        <f t="shared" si="224"/>
        <v>6</v>
      </c>
    </row>
    <row r="1791" spans="1:32" x14ac:dyDescent="0.25">
      <c r="A1791" s="11">
        <v>45906</v>
      </c>
      <c r="B1791" s="25">
        <v>4176604299</v>
      </c>
      <c r="C1791" s="12" t="s">
        <v>7214</v>
      </c>
      <c r="D1791" s="16">
        <f t="shared" si="225"/>
        <v>45906</v>
      </c>
      <c r="G1791" s="13" t="s">
        <v>7529</v>
      </c>
      <c r="I1791" s="13" t="s">
        <v>7841</v>
      </c>
      <c r="J1791" s="13" t="s">
        <v>1796</v>
      </c>
      <c r="K1791" s="13" t="s">
        <v>30</v>
      </c>
      <c r="L1791" s="25" t="str">
        <f>VLOOKUP($K1791,TONG_SL!$A:$D,2,0)</f>
        <v>Gà muối 500g</v>
      </c>
      <c r="N1791" s="25" t="str">
        <f t="shared" si="226"/>
        <v>K-C6</v>
      </c>
      <c r="Q1791" s="25" t="str">
        <f>VLOOKUP(K1791,TONG_SL!$A:$D,3,0)</f>
        <v>Túi</v>
      </c>
      <c r="R1791" s="54">
        <v>15</v>
      </c>
      <c r="T1791" s="1">
        <f>VLOOKUP(VLOOKUP(G1791,Ma_KH!$A:$R,18,0)&amp;K1791,Gia_MB!$A:$F,6,0)</f>
        <v>111058</v>
      </c>
      <c r="U1791" s="14">
        <f t="shared" si="228"/>
        <v>1665870</v>
      </c>
      <c r="W1791" s="64">
        <f t="shared" si="227"/>
        <v>0</v>
      </c>
      <c r="X1791" s="3" t="str">
        <f t="shared" si="229"/>
        <v>8</v>
      </c>
      <c r="Z1791" s="14">
        <f t="shared" si="230"/>
        <v>133269.6</v>
      </c>
      <c r="AA1791" s="7">
        <f>VLOOKUP(G1791,Ma_KH!$A:$R,14,0)</f>
        <v>60</v>
      </c>
      <c r="AD1791" s="7" t="str">
        <f>IFERROR(VLOOKUP(J1791,'Chuyển Mã'!$B$3:$C$9,2,0),"")</f>
        <v>Tỉnh</v>
      </c>
      <c r="AE1791" s="7" t="str">
        <f t="shared" si="223"/>
        <v>Gà muối 500g</v>
      </c>
      <c r="AF1791" s="7">
        <f t="shared" si="224"/>
        <v>15</v>
      </c>
    </row>
    <row r="1792" spans="1:32" x14ac:dyDescent="0.25">
      <c r="A1792" s="11">
        <v>45906</v>
      </c>
      <c r="B1792" s="25">
        <v>4176604299</v>
      </c>
      <c r="C1792" s="12" t="s">
        <v>7214</v>
      </c>
      <c r="D1792" s="16">
        <f t="shared" si="225"/>
        <v>45906</v>
      </c>
      <c r="G1792" s="13" t="s">
        <v>7529</v>
      </c>
      <c r="I1792" s="13" t="s">
        <v>7841</v>
      </c>
      <c r="J1792" s="13" t="s">
        <v>1796</v>
      </c>
      <c r="K1792" s="13" t="s">
        <v>27</v>
      </c>
      <c r="L1792" s="25" t="str">
        <f>VLOOKUP($K1792,TONG_SL!$A:$D,2,0)</f>
        <v>Chân giò heo muối 300g</v>
      </c>
      <c r="N1792" s="25" t="str">
        <f t="shared" si="226"/>
        <v>K-C6</v>
      </c>
      <c r="Q1792" s="25" t="str">
        <f>VLOOKUP(K1792,TONG_SL!$A:$D,3,0)</f>
        <v>Túi</v>
      </c>
      <c r="R1792" s="54">
        <v>10</v>
      </c>
      <c r="T1792" s="1">
        <f>VLOOKUP(VLOOKUP(G1792,Ma_KH!$A:$R,18,0)&amp;K1792,Gia_MB!$A:$F,6,0)</f>
        <v>73431</v>
      </c>
      <c r="U1792" s="14">
        <f t="shared" si="228"/>
        <v>734310</v>
      </c>
      <c r="W1792" s="64">
        <f t="shared" si="227"/>
        <v>0</v>
      </c>
      <c r="X1792" s="3" t="str">
        <f t="shared" si="229"/>
        <v>8</v>
      </c>
      <c r="Z1792" s="14">
        <f t="shared" si="230"/>
        <v>58744.800000000003</v>
      </c>
      <c r="AA1792" s="7">
        <f>VLOOKUP(G1792,Ma_KH!$A:$R,14,0)</f>
        <v>60</v>
      </c>
      <c r="AD1792" s="7" t="str">
        <f>IFERROR(VLOOKUP(J1792,'Chuyển Mã'!$B$3:$C$9,2,0),"")</f>
        <v>Tỉnh</v>
      </c>
      <c r="AE1792" s="7" t="str">
        <f t="shared" si="223"/>
        <v>Chân giò heo muối 300g</v>
      </c>
      <c r="AF1792" s="7">
        <f t="shared" si="224"/>
        <v>10</v>
      </c>
    </row>
    <row r="1793" spans="1:32" x14ac:dyDescent="0.25">
      <c r="A1793" s="11">
        <v>45906</v>
      </c>
      <c r="B1793" s="25">
        <v>4176604299</v>
      </c>
      <c r="C1793" s="12" t="s">
        <v>7214</v>
      </c>
      <c r="D1793" s="16">
        <f t="shared" si="225"/>
        <v>45906</v>
      </c>
      <c r="G1793" s="13" t="s">
        <v>7529</v>
      </c>
      <c r="I1793" s="13" t="s">
        <v>7841</v>
      </c>
      <c r="J1793" s="13" t="s">
        <v>1796</v>
      </c>
      <c r="K1793" s="13" t="s">
        <v>32</v>
      </c>
      <c r="L1793" s="25" t="str">
        <f>VLOOKUP($K1793,TONG_SL!$A:$D,2,0)</f>
        <v>Giò Tai Lưỡi Xào 250</v>
      </c>
      <c r="N1793" s="25" t="str">
        <f t="shared" si="226"/>
        <v>K-C6</v>
      </c>
      <c r="Q1793" s="25" t="str">
        <f>VLOOKUP(K1793,TONG_SL!$A:$D,3,0)</f>
        <v>Túi</v>
      </c>
      <c r="R1793" s="54">
        <v>10</v>
      </c>
      <c r="T1793" s="1">
        <f>VLOOKUP(VLOOKUP(G1793,Ma_KH!$A:$R,18,0)&amp;K1793,Gia_MB!$A:$F,6,0)</f>
        <v>50183</v>
      </c>
      <c r="U1793" s="14">
        <f t="shared" si="228"/>
        <v>501830</v>
      </c>
      <c r="W1793" s="64">
        <f t="shared" si="227"/>
        <v>0</v>
      </c>
      <c r="X1793" s="3" t="str">
        <f t="shared" si="229"/>
        <v>8</v>
      </c>
      <c r="Z1793" s="14">
        <f t="shared" si="230"/>
        <v>40146.400000000001</v>
      </c>
      <c r="AA1793" s="7">
        <f>VLOOKUP(G1793,Ma_KH!$A:$R,14,0)</f>
        <v>60</v>
      </c>
      <c r="AD1793" s="7" t="str">
        <f>IFERROR(VLOOKUP(J1793,'Chuyển Mã'!$B$3:$C$9,2,0),"")</f>
        <v>Tỉnh</v>
      </c>
      <c r="AE1793" s="7" t="str">
        <f t="shared" si="223"/>
        <v>Giò Tai Lưỡi Xào 250</v>
      </c>
      <c r="AF1793" s="7">
        <f t="shared" si="224"/>
        <v>10</v>
      </c>
    </row>
    <row r="1794" spans="1:32" x14ac:dyDescent="0.25">
      <c r="A1794" s="11">
        <v>45906</v>
      </c>
      <c r="B1794" s="25">
        <v>4176617879</v>
      </c>
      <c r="C1794" s="12" t="s">
        <v>7214</v>
      </c>
      <c r="D1794" s="16">
        <f t="shared" si="225"/>
        <v>45906</v>
      </c>
      <c r="G1794" s="13" t="s">
        <v>7529</v>
      </c>
      <c r="I1794" s="13" t="s">
        <v>7842</v>
      </c>
      <c r="J1794" s="13" t="s">
        <v>1796</v>
      </c>
      <c r="K1794" s="13" t="s">
        <v>39</v>
      </c>
      <c r="L1794" s="25" t="str">
        <f>VLOOKUP($K1794,TONG_SL!$A:$D,2,0)</f>
        <v>Chả cốm 300g</v>
      </c>
      <c r="N1794" s="25" t="str">
        <f t="shared" si="226"/>
        <v>K-C6</v>
      </c>
      <c r="Q1794" s="25" t="str">
        <f>VLOOKUP(K1794,TONG_SL!$A:$D,3,0)</f>
        <v>Túi</v>
      </c>
      <c r="R1794" s="54">
        <v>5</v>
      </c>
      <c r="T1794" s="1">
        <f>VLOOKUP(VLOOKUP(G1794,Ma_KH!$A:$R,18,0)&amp;K1794,Gia_MB!$A:$F,6,0)</f>
        <v>74250</v>
      </c>
      <c r="U1794" s="14">
        <f t="shared" si="228"/>
        <v>371250</v>
      </c>
      <c r="W1794" s="64">
        <f t="shared" si="227"/>
        <v>0</v>
      </c>
      <c r="X1794" s="3" t="str">
        <f t="shared" si="229"/>
        <v>8</v>
      </c>
      <c r="Z1794" s="14">
        <f t="shared" si="230"/>
        <v>29700</v>
      </c>
      <c r="AA1794" s="7">
        <f>VLOOKUP(G1794,Ma_KH!$A:$R,14,0)</f>
        <v>60</v>
      </c>
      <c r="AD1794" s="7" t="str">
        <f>IFERROR(VLOOKUP(J1794,'Chuyển Mã'!$B$3:$C$9,2,0),"")</f>
        <v>Tỉnh</v>
      </c>
      <c r="AE1794" s="7" t="str">
        <f t="shared" si="223"/>
        <v>Chả cốm 300g</v>
      </c>
      <c r="AF1794" s="7">
        <f t="shared" si="224"/>
        <v>5</v>
      </c>
    </row>
    <row r="1795" spans="1:32" x14ac:dyDescent="0.25">
      <c r="A1795" s="11">
        <v>45906</v>
      </c>
      <c r="B1795" s="25">
        <v>4176617879</v>
      </c>
      <c r="C1795" s="12" t="s">
        <v>7214</v>
      </c>
      <c r="D1795" s="16">
        <f t="shared" si="225"/>
        <v>45906</v>
      </c>
      <c r="G1795" s="13" t="s">
        <v>7529</v>
      </c>
      <c r="I1795" s="13" t="s">
        <v>7842</v>
      </c>
      <c r="J1795" s="13" t="s">
        <v>1796</v>
      </c>
      <c r="K1795" s="13" t="s">
        <v>30</v>
      </c>
      <c r="L1795" s="25" t="str">
        <f>VLOOKUP($K1795,TONG_SL!$A:$D,2,0)</f>
        <v>Gà muối 500g</v>
      </c>
      <c r="N1795" s="25" t="str">
        <f t="shared" si="226"/>
        <v>K-C6</v>
      </c>
      <c r="Q1795" s="25" t="str">
        <f>VLOOKUP(K1795,TONG_SL!$A:$D,3,0)</f>
        <v>Túi</v>
      </c>
      <c r="R1795" s="54">
        <v>15</v>
      </c>
      <c r="T1795" s="1">
        <f>VLOOKUP(VLOOKUP(G1795,Ma_KH!$A:$R,18,0)&amp;K1795,Gia_MB!$A:$F,6,0)</f>
        <v>111058</v>
      </c>
      <c r="U1795" s="14">
        <f t="shared" si="228"/>
        <v>1665870</v>
      </c>
      <c r="W1795" s="64">
        <f t="shared" si="227"/>
        <v>0</v>
      </c>
      <c r="X1795" s="3" t="str">
        <f t="shared" si="229"/>
        <v>8</v>
      </c>
      <c r="Z1795" s="14">
        <f t="shared" si="230"/>
        <v>133269.6</v>
      </c>
      <c r="AA1795" s="7">
        <f>VLOOKUP(G1795,Ma_KH!$A:$R,14,0)</f>
        <v>60</v>
      </c>
      <c r="AD1795" s="7" t="str">
        <f>IFERROR(VLOOKUP(J1795,'Chuyển Mã'!$B$3:$C$9,2,0),"")</f>
        <v>Tỉnh</v>
      </c>
      <c r="AE1795" s="7" t="str">
        <f t="shared" ref="AE1795:AE1858" si="231">IFERROR(L1795,"")</f>
        <v>Gà muối 500g</v>
      </c>
      <c r="AF1795" s="7">
        <f t="shared" ref="AF1795:AF1858" si="232">R1795</f>
        <v>15</v>
      </c>
    </row>
    <row r="1796" spans="1:32" x14ac:dyDescent="0.25">
      <c r="A1796" s="11">
        <v>45906</v>
      </c>
      <c r="B1796" s="25" t="s">
        <v>7250</v>
      </c>
      <c r="C1796" s="12" t="s">
        <v>7214</v>
      </c>
      <c r="D1796" s="16">
        <f t="shared" ref="D1796:D1859" si="233">IF(A1796="","",A1796)</f>
        <v>45906</v>
      </c>
      <c r="G1796" s="13" t="s">
        <v>7332</v>
      </c>
      <c r="I1796" s="13" t="s">
        <v>7843</v>
      </c>
      <c r="J1796" s="13" t="s">
        <v>1796</v>
      </c>
      <c r="K1796" s="13" t="s">
        <v>30</v>
      </c>
      <c r="L1796" s="25" t="str">
        <f>VLOOKUP($K1796,TONG_SL!$A:$D,2,0)</f>
        <v>Gà muối 500g</v>
      </c>
      <c r="N1796" s="25" t="str">
        <f t="shared" si="226"/>
        <v>K-C6</v>
      </c>
      <c r="Q1796" s="25" t="str">
        <f>VLOOKUP(K1796,TONG_SL!$A:$D,3,0)</f>
        <v>Túi</v>
      </c>
      <c r="R1796" s="54">
        <v>10</v>
      </c>
      <c r="T1796" s="1">
        <f>VLOOKUP(VLOOKUP(G1796,Ma_KH!$A:$R,18,0)&amp;K1796,Gia_MB!$A:$F,6,0)</f>
        <v>111058</v>
      </c>
      <c r="U1796" s="14">
        <f t="shared" si="228"/>
        <v>1110580</v>
      </c>
      <c r="W1796" s="64">
        <f t="shared" si="227"/>
        <v>0</v>
      </c>
      <c r="X1796" s="3" t="str">
        <f t="shared" si="229"/>
        <v>8</v>
      </c>
      <c r="Z1796" s="14">
        <f t="shared" si="230"/>
        <v>88846.400000000009</v>
      </c>
      <c r="AA1796" s="7">
        <f>VLOOKUP(G1796,Ma_KH!$A:$R,14,0)</f>
        <v>60</v>
      </c>
      <c r="AD1796" s="7" t="str">
        <f>IFERROR(VLOOKUP(J1796,'Chuyển Mã'!$B$3:$C$9,2,0),"")</f>
        <v>Tỉnh</v>
      </c>
      <c r="AE1796" s="7" t="str">
        <f t="shared" si="231"/>
        <v>Gà muối 500g</v>
      </c>
      <c r="AF1796" s="7">
        <f t="shared" si="232"/>
        <v>10</v>
      </c>
    </row>
    <row r="1797" spans="1:32" x14ac:dyDescent="0.25">
      <c r="A1797" s="11">
        <v>45906</v>
      </c>
      <c r="B1797" s="25" t="s">
        <v>7250</v>
      </c>
      <c r="C1797" s="12" t="s">
        <v>7214</v>
      </c>
      <c r="D1797" s="16">
        <f t="shared" si="233"/>
        <v>45906</v>
      </c>
      <c r="G1797" s="13" t="s">
        <v>7332</v>
      </c>
      <c r="I1797" s="13" t="s">
        <v>7843</v>
      </c>
      <c r="J1797" s="13" t="s">
        <v>1796</v>
      </c>
      <c r="K1797" s="13" t="s">
        <v>27</v>
      </c>
      <c r="L1797" s="25" t="str">
        <f>VLOOKUP($K1797,TONG_SL!$A:$D,2,0)</f>
        <v>Chân giò heo muối 300g</v>
      </c>
      <c r="N1797" s="25" t="str">
        <f t="shared" ref="N1797:N1860" si="234">IF($B1797&lt;&gt;"","K-C6","")</f>
        <v>K-C6</v>
      </c>
      <c r="Q1797" s="25" t="str">
        <f>VLOOKUP(K1797,TONG_SL!$A:$D,3,0)</f>
        <v>Túi</v>
      </c>
      <c r="R1797" s="54">
        <v>10</v>
      </c>
      <c r="T1797" s="1">
        <f>VLOOKUP(VLOOKUP(G1797,Ma_KH!$A:$R,18,0)&amp;K1797,Gia_MB!$A:$F,6,0)</f>
        <v>73431</v>
      </c>
      <c r="U1797" s="14">
        <f t="shared" si="228"/>
        <v>734310</v>
      </c>
      <c r="W1797" s="64">
        <f t="shared" ref="W1797:W1860" si="235">U1797*V1797</f>
        <v>0</v>
      </c>
      <c r="X1797" s="3" t="str">
        <f t="shared" si="229"/>
        <v>8</v>
      </c>
      <c r="Z1797" s="14">
        <f t="shared" si="230"/>
        <v>58744.800000000003</v>
      </c>
      <c r="AA1797" s="7">
        <f>VLOOKUP(G1797,Ma_KH!$A:$R,14,0)</f>
        <v>60</v>
      </c>
      <c r="AD1797" s="7" t="str">
        <f>IFERROR(VLOOKUP(J1797,'Chuyển Mã'!$B$3:$C$9,2,0),"")</f>
        <v>Tỉnh</v>
      </c>
      <c r="AE1797" s="7" t="str">
        <f t="shared" si="231"/>
        <v>Chân giò heo muối 300g</v>
      </c>
      <c r="AF1797" s="7">
        <f t="shared" si="232"/>
        <v>10</v>
      </c>
    </row>
    <row r="1798" spans="1:32" x14ac:dyDescent="0.25">
      <c r="A1798" s="11">
        <v>45906</v>
      </c>
      <c r="B1798" s="25" t="s">
        <v>7250</v>
      </c>
      <c r="C1798" s="12" t="s">
        <v>7214</v>
      </c>
      <c r="D1798" s="16">
        <f t="shared" si="233"/>
        <v>45906</v>
      </c>
      <c r="G1798" s="13" t="s">
        <v>7332</v>
      </c>
      <c r="I1798" s="13" t="s">
        <v>7843</v>
      </c>
      <c r="J1798" s="13" t="s">
        <v>1796</v>
      </c>
      <c r="K1798" s="13" t="s">
        <v>35</v>
      </c>
      <c r="L1798" s="25" t="str">
        <f>VLOOKUP($K1798,TONG_SL!$A:$D,2,0)</f>
        <v>Tai heo muối 200g</v>
      </c>
      <c r="N1798" s="25" t="str">
        <f t="shared" si="234"/>
        <v>K-C6</v>
      </c>
      <c r="Q1798" s="25" t="str">
        <f>VLOOKUP(K1798,TONG_SL!$A:$D,3,0)</f>
        <v>Túi</v>
      </c>
      <c r="R1798" s="54">
        <v>10</v>
      </c>
      <c r="T1798" s="1">
        <f>VLOOKUP(VLOOKUP(G1798,Ma_KH!$A:$R,18,0)&amp;K1798,Gia_MB!$A:$F,6,0)</f>
        <v>55595</v>
      </c>
      <c r="U1798" s="14">
        <f t="shared" si="228"/>
        <v>555950</v>
      </c>
      <c r="W1798" s="64">
        <f t="shared" si="235"/>
        <v>0</v>
      </c>
      <c r="X1798" s="3" t="str">
        <f t="shared" si="229"/>
        <v>8</v>
      </c>
      <c r="Z1798" s="14">
        <f t="shared" si="230"/>
        <v>44476</v>
      </c>
      <c r="AA1798" s="7">
        <f>VLOOKUP(G1798,Ma_KH!$A:$R,14,0)</f>
        <v>60</v>
      </c>
      <c r="AD1798" s="7" t="str">
        <f>IFERROR(VLOOKUP(J1798,'Chuyển Mã'!$B$3:$C$9,2,0),"")</f>
        <v>Tỉnh</v>
      </c>
      <c r="AE1798" s="7" t="str">
        <f t="shared" si="231"/>
        <v>Tai heo muối 200g</v>
      </c>
      <c r="AF1798" s="7">
        <f t="shared" si="232"/>
        <v>10</v>
      </c>
    </row>
    <row r="1799" spans="1:32" x14ac:dyDescent="0.25">
      <c r="A1799" s="11">
        <v>45906</v>
      </c>
      <c r="B1799" s="25" t="s">
        <v>7250</v>
      </c>
      <c r="C1799" s="12" t="s">
        <v>7214</v>
      </c>
      <c r="D1799" s="16">
        <f t="shared" si="233"/>
        <v>45906</v>
      </c>
      <c r="G1799" s="13" t="s">
        <v>7332</v>
      </c>
      <c r="I1799" s="13" t="s">
        <v>7843</v>
      </c>
      <c r="J1799" s="13" t="s">
        <v>1796</v>
      </c>
      <c r="K1799" s="13" t="s">
        <v>51</v>
      </c>
      <c r="L1799" s="25" t="str">
        <f>VLOOKUP($K1799,TONG_SL!$A:$D,2,0)</f>
        <v>Mọc Nấm Hương 250g</v>
      </c>
      <c r="N1799" s="25" t="str">
        <f t="shared" si="234"/>
        <v>K-C6</v>
      </c>
      <c r="Q1799" s="25" t="str">
        <f>VLOOKUP(K1799,TONG_SL!$A:$D,3,0)</f>
        <v>Túi</v>
      </c>
      <c r="R1799" s="54">
        <v>10</v>
      </c>
      <c r="T1799" s="1">
        <f>VLOOKUP(VLOOKUP(G1799,Ma_KH!$A:$R,18,0)&amp;K1799,Gia_MB!$A:$F,6,0)</f>
        <v>46000</v>
      </c>
      <c r="U1799" s="14">
        <f t="shared" si="228"/>
        <v>460000</v>
      </c>
      <c r="W1799" s="64">
        <f t="shared" si="235"/>
        <v>0</v>
      </c>
      <c r="X1799" s="3" t="str">
        <f t="shared" si="229"/>
        <v>8</v>
      </c>
      <c r="Z1799" s="14">
        <f t="shared" si="230"/>
        <v>36800</v>
      </c>
      <c r="AA1799" s="7">
        <f>VLOOKUP(G1799,Ma_KH!$A:$R,14,0)</f>
        <v>60</v>
      </c>
      <c r="AD1799" s="7" t="str">
        <f>IFERROR(VLOOKUP(J1799,'Chuyển Mã'!$B$3:$C$9,2,0),"")</f>
        <v>Tỉnh</v>
      </c>
      <c r="AE1799" s="7" t="str">
        <f t="shared" si="231"/>
        <v>Mọc Nấm Hương 250g</v>
      </c>
      <c r="AF1799" s="7">
        <f t="shared" si="232"/>
        <v>10</v>
      </c>
    </row>
    <row r="1800" spans="1:32" x14ac:dyDescent="0.25">
      <c r="A1800" s="11">
        <v>45906</v>
      </c>
      <c r="B1800" s="25">
        <v>4176617501</v>
      </c>
      <c r="C1800" s="12" t="s">
        <v>7214</v>
      </c>
      <c r="D1800" s="16">
        <f t="shared" si="233"/>
        <v>45906</v>
      </c>
      <c r="G1800" s="13" t="s">
        <v>7332</v>
      </c>
      <c r="I1800" s="13" t="s">
        <v>7844</v>
      </c>
      <c r="J1800" s="13" t="s">
        <v>1796</v>
      </c>
      <c r="K1800" s="13" t="s">
        <v>51</v>
      </c>
      <c r="L1800" s="25" t="str">
        <f>VLOOKUP($K1800,TONG_SL!$A:$D,2,0)</f>
        <v>Mọc Nấm Hương 250g</v>
      </c>
      <c r="N1800" s="25" t="str">
        <f t="shared" si="234"/>
        <v>K-C6</v>
      </c>
      <c r="Q1800" s="25" t="str">
        <f>VLOOKUP(K1800,TONG_SL!$A:$D,3,0)</f>
        <v>Túi</v>
      </c>
      <c r="R1800" s="54">
        <v>5</v>
      </c>
      <c r="T1800" s="1">
        <f>VLOOKUP(VLOOKUP(G1800,Ma_KH!$A:$R,18,0)&amp;K1800,Gia_MB!$A:$F,6,0)</f>
        <v>46000</v>
      </c>
      <c r="U1800" s="14">
        <f t="shared" si="228"/>
        <v>230000</v>
      </c>
      <c r="W1800" s="64">
        <f t="shared" si="235"/>
        <v>0</v>
      </c>
      <c r="X1800" s="3" t="str">
        <f t="shared" si="229"/>
        <v>8</v>
      </c>
      <c r="Z1800" s="14">
        <f t="shared" si="230"/>
        <v>18400</v>
      </c>
      <c r="AA1800" s="7">
        <f>VLOOKUP(G1800,Ma_KH!$A:$R,14,0)</f>
        <v>60</v>
      </c>
      <c r="AD1800" s="7" t="str">
        <f>IFERROR(VLOOKUP(J1800,'Chuyển Mã'!$B$3:$C$9,2,0),"")</f>
        <v>Tỉnh</v>
      </c>
      <c r="AE1800" s="7" t="str">
        <f t="shared" si="231"/>
        <v>Mọc Nấm Hương 250g</v>
      </c>
      <c r="AF1800" s="7">
        <f t="shared" si="232"/>
        <v>5</v>
      </c>
    </row>
    <row r="1801" spans="1:32" x14ac:dyDescent="0.25">
      <c r="A1801" s="11">
        <v>45906</v>
      </c>
      <c r="B1801" s="25">
        <v>4176617501</v>
      </c>
      <c r="C1801" s="12" t="s">
        <v>7214</v>
      </c>
      <c r="D1801" s="16">
        <f t="shared" si="233"/>
        <v>45906</v>
      </c>
      <c r="G1801" s="13" t="s">
        <v>7332</v>
      </c>
      <c r="I1801" s="13" t="s">
        <v>7844</v>
      </c>
      <c r="J1801" s="13" t="s">
        <v>1796</v>
      </c>
      <c r="K1801" s="13" t="s">
        <v>30</v>
      </c>
      <c r="L1801" s="25" t="str">
        <f>VLOOKUP($K1801,TONG_SL!$A:$D,2,0)</f>
        <v>Gà muối 500g</v>
      </c>
      <c r="N1801" s="25" t="str">
        <f t="shared" si="234"/>
        <v>K-C6</v>
      </c>
      <c r="Q1801" s="25" t="str">
        <f>VLOOKUP(K1801,TONG_SL!$A:$D,3,0)</f>
        <v>Túi</v>
      </c>
      <c r="R1801" s="54">
        <v>10</v>
      </c>
      <c r="T1801" s="1">
        <f>VLOOKUP(VLOOKUP(G1801,Ma_KH!$A:$R,18,0)&amp;K1801,Gia_MB!$A:$F,6,0)</f>
        <v>111058</v>
      </c>
      <c r="U1801" s="14">
        <f t="shared" si="228"/>
        <v>1110580</v>
      </c>
      <c r="W1801" s="64">
        <f t="shared" si="235"/>
        <v>0</v>
      </c>
      <c r="X1801" s="3" t="str">
        <f t="shared" si="229"/>
        <v>8</v>
      </c>
      <c r="Z1801" s="14">
        <f t="shared" si="230"/>
        <v>88846.400000000009</v>
      </c>
      <c r="AA1801" s="7">
        <f>VLOOKUP(G1801,Ma_KH!$A:$R,14,0)</f>
        <v>60</v>
      </c>
      <c r="AD1801" s="7" t="str">
        <f>IFERROR(VLOOKUP(J1801,'Chuyển Mã'!$B$3:$C$9,2,0),"")</f>
        <v>Tỉnh</v>
      </c>
      <c r="AE1801" s="7" t="str">
        <f t="shared" si="231"/>
        <v>Gà muối 500g</v>
      </c>
      <c r="AF1801" s="7">
        <f t="shared" si="232"/>
        <v>10</v>
      </c>
    </row>
    <row r="1802" spans="1:32" x14ac:dyDescent="0.25">
      <c r="A1802" s="11">
        <v>45906</v>
      </c>
      <c r="B1802" s="25">
        <v>4176617501</v>
      </c>
      <c r="C1802" s="12" t="s">
        <v>7214</v>
      </c>
      <c r="D1802" s="16">
        <f t="shared" si="233"/>
        <v>45906</v>
      </c>
      <c r="G1802" s="13" t="s">
        <v>7332</v>
      </c>
      <c r="I1802" s="13" t="s">
        <v>7844</v>
      </c>
      <c r="J1802" s="13" t="s">
        <v>1796</v>
      </c>
      <c r="K1802" s="13" t="s">
        <v>32</v>
      </c>
      <c r="L1802" s="25" t="str">
        <f>VLOOKUP($K1802,TONG_SL!$A:$D,2,0)</f>
        <v>Giò Tai Lưỡi Xào 250</v>
      </c>
      <c r="N1802" s="25" t="str">
        <f t="shared" si="234"/>
        <v>K-C6</v>
      </c>
      <c r="Q1802" s="25" t="str">
        <f>VLOOKUP(K1802,TONG_SL!$A:$D,3,0)</f>
        <v>Túi</v>
      </c>
      <c r="R1802" s="54">
        <v>10</v>
      </c>
      <c r="T1802" s="1">
        <f>VLOOKUP(VLOOKUP(G1802,Ma_KH!$A:$R,18,0)&amp;K1802,Gia_MB!$A:$F,6,0)</f>
        <v>50183</v>
      </c>
      <c r="U1802" s="14">
        <f t="shared" si="228"/>
        <v>501830</v>
      </c>
      <c r="W1802" s="64">
        <f t="shared" si="235"/>
        <v>0</v>
      </c>
      <c r="X1802" s="3" t="str">
        <f t="shared" si="229"/>
        <v>8</v>
      </c>
      <c r="Z1802" s="14">
        <f t="shared" si="230"/>
        <v>40146.400000000001</v>
      </c>
      <c r="AA1802" s="7">
        <f>VLOOKUP(G1802,Ma_KH!$A:$R,14,0)</f>
        <v>60</v>
      </c>
      <c r="AD1802" s="7" t="str">
        <f>IFERROR(VLOOKUP(J1802,'Chuyển Mã'!$B$3:$C$9,2,0),"")</f>
        <v>Tỉnh</v>
      </c>
      <c r="AE1802" s="7" t="str">
        <f t="shared" si="231"/>
        <v>Giò Tai Lưỡi Xào 250</v>
      </c>
      <c r="AF1802" s="7">
        <f t="shared" si="232"/>
        <v>10</v>
      </c>
    </row>
    <row r="1803" spans="1:32" x14ac:dyDescent="0.25">
      <c r="A1803" s="11">
        <v>45906</v>
      </c>
      <c r="B1803" s="25">
        <v>4176617501</v>
      </c>
      <c r="C1803" s="12" t="s">
        <v>7214</v>
      </c>
      <c r="D1803" s="16">
        <f t="shared" si="233"/>
        <v>45906</v>
      </c>
      <c r="G1803" s="13" t="s">
        <v>7332</v>
      </c>
      <c r="I1803" s="13" t="s">
        <v>7844</v>
      </c>
      <c r="J1803" s="13" t="s">
        <v>1796</v>
      </c>
      <c r="K1803" s="13" t="s">
        <v>27</v>
      </c>
      <c r="L1803" s="25" t="str">
        <f>VLOOKUP($K1803,TONG_SL!$A:$D,2,0)</f>
        <v>Chân giò heo muối 300g</v>
      </c>
      <c r="N1803" s="25" t="str">
        <f t="shared" si="234"/>
        <v>K-C6</v>
      </c>
      <c r="Q1803" s="25" t="str">
        <f>VLOOKUP(K1803,TONG_SL!$A:$D,3,0)</f>
        <v>Túi</v>
      </c>
      <c r="R1803" s="54">
        <v>15</v>
      </c>
      <c r="T1803" s="1">
        <f>VLOOKUP(VLOOKUP(G1803,Ma_KH!$A:$R,18,0)&amp;K1803,Gia_MB!$A:$F,6,0)</f>
        <v>73431</v>
      </c>
      <c r="U1803" s="14">
        <f t="shared" si="228"/>
        <v>1101465</v>
      </c>
      <c r="W1803" s="64">
        <f t="shared" si="235"/>
        <v>0</v>
      </c>
      <c r="X1803" s="3" t="str">
        <f t="shared" si="229"/>
        <v>8</v>
      </c>
      <c r="Z1803" s="14">
        <f t="shared" si="230"/>
        <v>88117.2</v>
      </c>
      <c r="AA1803" s="7">
        <f>VLOOKUP(G1803,Ma_KH!$A:$R,14,0)</f>
        <v>60</v>
      </c>
      <c r="AD1803" s="7" t="str">
        <f>IFERROR(VLOOKUP(J1803,'Chuyển Mã'!$B$3:$C$9,2,0),"")</f>
        <v>Tỉnh</v>
      </c>
      <c r="AE1803" s="7" t="str">
        <f t="shared" si="231"/>
        <v>Chân giò heo muối 300g</v>
      </c>
      <c r="AF1803" s="7">
        <f t="shared" si="232"/>
        <v>15</v>
      </c>
    </row>
    <row r="1804" spans="1:32" x14ac:dyDescent="0.25">
      <c r="A1804" s="11">
        <v>45906</v>
      </c>
      <c r="B1804" s="25">
        <v>4176617501</v>
      </c>
      <c r="C1804" s="12" t="s">
        <v>7214</v>
      </c>
      <c r="D1804" s="16">
        <f t="shared" si="233"/>
        <v>45906</v>
      </c>
      <c r="G1804" s="13" t="s">
        <v>7332</v>
      </c>
      <c r="I1804" s="13" t="s">
        <v>7844</v>
      </c>
      <c r="J1804" s="13" t="s">
        <v>1796</v>
      </c>
      <c r="K1804" s="13" t="s">
        <v>39</v>
      </c>
      <c r="L1804" s="25" t="str">
        <f>VLOOKUP($K1804,TONG_SL!$A:$D,2,0)</f>
        <v>Chả cốm 300g</v>
      </c>
      <c r="N1804" s="25" t="str">
        <f t="shared" si="234"/>
        <v>K-C6</v>
      </c>
      <c r="Q1804" s="25" t="str">
        <f>VLOOKUP(K1804,TONG_SL!$A:$D,3,0)</f>
        <v>Túi</v>
      </c>
      <c r="R1804" s="54">
        <v>5</v>
      </c>
      <c r="T1804" s="1">
        <f>VLOOKUP(VLOOKUP(G1804,Ma_KH!$A:$R,18,0)&amp;K1804,Gia_MB!$A:$F,6,0)</f>
        <v>74250</v>
      </c>
      <c r="U1804" s="14">
        <f t="shared" si="228"/>
        <v>371250</v>
      </c>
      <c r="W1804" s="64">
        <f t="shared" si="235"/>
        <v>0</v>
      </c>
      <c r="X1804" s="3" t="str">
        <f t="shared" si="229"/>
        <v>8</v>
      </c>
      <c r="Z1804" s="14">
        <f t="shared" si="230"/>
        <v>29700</v>
      </c>
      <c r="AA1804" s="7">
        <f>VLOOKUP(G1804,Ma_KH!$A:$R,14,0)</f>
        <v>60</v>
      </c>
      <c r="AD1804" s="7" t="str">
        <f>IFERROR(VLOOKUP(J1804,'Chuyển Mã'!$B$3:$C$9,2,0),"")</f>
        <v>Tỉnh</v>
      </c>
      <c r="AE1804" s="7" t="str">
        <f t="shared" si="231"/>
        <v>Chả cốm 300g</v>
      </c>
      <c r="AF1804" s="7">
        <f t="shared" si="232"/>
        <v>5</v>
      </c>
    </row>
    <row r="1805" spans="1:32" x14ac:dyDescent="0.25">
      <c r="A1805" s="11">
        <v>45906</v>
      </c>
      <c r="B1805" s="25">
        <v>4176617501</v>
      </c>
      <c r="C1805" s="12" t="s">
        <v>7214</v>
      </c>
      <c r="D1805" s="16">
        <f t="shared" si="233"/>
        <v>45906</v>
      </c>
      <c r="G1805" s="13" t="s">
        <v>7332</v>
      </c>
      <c r="I1805" s="13" t="s">
        <v>7844</v>
      </c>
      <c r="J1805" s="13" t="s">
        <v>1796</v>
      </c>
      <c r="K1805" s="13" t="s">
        <v>41</v>
      </c>
      <c r="L1805" s="25" t="str">
        <f>VLOOKUP($K1805,TONG_SL!$A:$D,2,0)</f>
        <v>Chả nướng 300g</v>
      </c>
      <c r="N1805" s="25" t="str">
        <f t="shared" si="234"/>
        <v>K-C6</v>
      </c>
      <c r="Q1805" s="25" t="str">
        <f>VLOOKUP(K1805,TONG_SL!$A:$D,3,0)</f>
        <v>Túi</v>
      </c>
      <c r="R1805" s="54">
        <v>5</v>
      </c>
      <c r="T1805" s="1">
        <f>VLOOKUP(VLOOKUP(G1805,Ma_KH!$A:$R,18,0)&amp;K1805,Gia_MB!$A:$F,6,0)</f>
        <v>70950</v>
      </c>
      <c r="U1805" s="14">
        <f t="shared" si="228"/>
        <v>354750</v>
      </c>
      <c r="W1805" s="64">
        <f t="shared" si="235"/>
        <v>0</v>
      </c>
      <c r="X1805" s="3" t="str">
        <f t="shared" si="229"/>
        <v>8</v>
      </c>
      <c r="Z1805" s="14">
        <f t="shared" si="230"/>
        <v>28380</v>
      </c>
      <c r="AA1805" s="7">
        <f>VLOOKUP(G1805,Ma_KH!$A:$R,14,0)</f>
        <v>60</v>
      </c>
      <c r="AD1805" s="7" t="str">
        <f>IFERROR(VLOOKUP(J1805,'Chuyển Mã'!$B$3:$C$9,2,0),"")</f>
        <v>Tỉnh</v>
      </c>
      <c r="AE1805" s="7" t="str">
        <f t="shared" si="231"/>
        <v>Chả nướng 300g</v>
      </c>
      <c r="AF1805" s="7">
        <f t="shared" si="232"/>
        <v>5</v>
      </c>
    </row>
    <row r="1806" spans="1:32" x14ac:dyDescent="0.25">
      <c r="A1806" s="11">
        <v>45906</v>
      </c>
      <c r="B1806" s="25" t="s">
        <v>7251</v>
      </c>
      <c r="C1806" s="12" t="s">
        <v>7214</v>
      </c>
      <c r="D1806" s="16">
        <f t="shared" si="233"/>
        <v>45906</v>
      </c>
      <c r="G1806" s="13" t="s">
        <v>7332</v>
      </c>
      <c r="I1806" s="13" t="s">
        <v>7845</v>
      </c>
      <c r="J1806" s="13" t="s">
        <v>1796</v>
      </c>
      <c r="K1806" s="13" t="s">
        <v>27</v>
      </c>
      <c r="L1806" s="25" t="str">
        <f>VLOOKUP($K1806,TONG_SL!$A:$D,2,0)</f>
        <v>Chân giò heo muối 300g</v>
      </c>
      <c r="N1806" s="25" t="str">
        <f t="shared" si="234"/>
        <v>K-C6</v>
      </c>
      <c r="Q1806" s="25" t="str">
        <f>VLOOKUP(K1806,TONG_SL!$A:$D,3,0)</f>
        <v>Túi</v>
      </c>
      <c r="R1806" s="54">
        <v>30</v>
      </c>
      <c r="T1806" s="1">
        <f>VLOOKUP(VLOOKUP(G1806,Ma_KH!$A:$R,18,0)&amp;K1806,Gia_MB!$A:$F,6,0)</f>
        <v>73431</v>
      </c>
      <c r="U1806" s="14">
        <f t="shared" ref="U1806:U1869" si="236">T1806*R1806</f>
        <v>2202930</v>
      </c>
      <c r="W1806" s="64">
        <f t="shared" si="235"/>
        <v>0</v>
      </c>
      <c r="X1806" s="3" t="str">
        <f t="shared" ref="X1806:X1869" si="237">IF(B1806&lt;&gt;"","8","0")</f>
        <v>8</v>
      </c>
      <c r="Z1806" s="14">
        <f t="shared" ref="Z1806:Z1869" si="238">U1806*X1806%</f>
        <v>176234.4</v>
      </c>
      <c r="AA1806" s="7">
        <f>VLOOKUP(G1806,Ma_KH!$A:$R,14,0)</f>
        <v>60</v>
      </c>
      <c r="AD1806" s="7" t="str">
        <f>IFERROR(VLOOKUP(J1806,'Chuyển Mã'!$B$3:$C$9,2,0),"")</f>
        <v>Tỉnh</v>
      </c>
      <c r="AE1806" s="7" t="str">
        <f t="shared" si="231"/>
        <v>Chân giò heo muối 300g</v>
      </c>
      <c r="AF1806" s="7">
        <f t="shared" si="232"/>
        <v>30</v>
      </c>
    </row>
    <row r="1807" spans="1:32" x14ac:dyDescent="0.25">
      <c r="A1807" s="11">
        <v>45906</v>
      </c>
      <c r="B1807" s="25" t="s">
        <v>7251</v>
      </c>
      <c r="C1807" s="12" t="s">
        <v>7214</v>
      </c>
      <c r="D1807" s="16">
        <f t="shared" si="233"/>
        <v>45906</v>
      </c>
      <c r="G1807" s="13" t="s">
        <v>7332</v>
      </c>
      <c r="I1807" s="13" t="s">
        <v>7845</v>
      </c>
      <c r="J1807" s="13" t="s">
        <v>1796</v>
      </c>
      <c r="K1807" s="13" t="s">
        <v>32</v>
      </c>
      <c r="L1807" s="25" t="str">
        <f>VLOOKUP($K1807,TONG_SL!$A:$D,2,0)</f>
        <v>Giò Tai Lưỡi Xào 250</v>
      </c>
      <c r="N1807" s="25" t="str">
        <f t="shared" si="234"/>
        <v>K-C6</v>
      </c>
      <c r="Q1807" s="25" t="str">
        <f>VLOOKUP(K1807,TONG_SL!$A:$D,3,0)</f>
        <v>Túi</v>
      </c>
      <c r="R1807" s="54">
        <v>10</v>
      </c>
      <c r="T1807" s="1">
        <f>VLOOKUP(VLOOKUP(G1807,Ma_KH!$A:$R,18,0)&amp;K1807,Gia_MB!$A:$F,6,0)</f>
        <v>50183</v>
      </c>
      <c r="U1807" s="14">
        <f t="shared" si="236"/>
        <v>501830</v>
      </c>
      <c r="W1807" s="64">
        <f t="shared" si="235"/>
        <v>0</v>
      </c>
      <c r="X1807" s="3" t="str">
        <f t="shared" si="237"/>
        <v>8</v>
      </c>
      <c r="Z1807" s="14">
        <f t="shared" si="238"/>
        <v>40146.400000000001</v>
      </c>
      <c r="AA1807" s="7">
        <f>VLOOKUP(G1807,Ma_KH!$A:$R,14,0)</f>
        <v>60</v>
      </c>
      <c r="AD1807" s="7" t="str">
        <f>IFERROR(VLOOKUP(J1807,'Chuyển Mã'!$B$3:$C$9,2,0),"")</f>
        <v>Tỉnh</v>
      </c>
      <c r="AE1807" s="7" t="str">
        <f t="shared" si="231"/>
        <v>Giò Tai Lưỡi Xào 250</v>
      </c>
      <c r="AF1807" s="7">
        <f t="shared" si="232"/>
        <v>10</v>
      </c>
    </row>
    <row r="1808" spans="1:32" x14ac:dyDescent="0.25">
      <c r="A1808" s="11">
        <v>45906</v>
      </c>
      <c r="B1808" s="25">
        <v>4176511700</v>
      </c>
      <c r="C1808" s="12" t="s">
        <v>7214</v>
      </c>
      <c r="D1808" s="16">
        <f t="shared" si="233"/>
        <v>45906</v>
      </c>
      <c r="G1808" s="13" t="s">
        <v>7332</v>
      </c>
      <c r="I1808" s="13" t="s">
        <v>7846</v>
      </c>
      <c r="J1808" s="13" t="s">
        <v>1796</v>
      </c>
      <c r="K1808" s="13" t="s">
        <v>32</v>
      </c>
      <c r="L1808" s="25" t="str">
        <f>VLOOKUP($K1808,TONG_SL!$A:$D,2,0)</f>
        <v>Giò Tai Lưỡi Xào 250</v>
      </c>
      <c r="N1808" s="25" t="str">
        <f t="shared" si="234"/>
        <v>K-C6</v>
      </c>
      <c r="Q1808" s="25" t="str">
        <f>VLOOKUP(K1808,TONG_SL!$A:$D,3,0)</f>
        <v>Túi</v>
      </c>
      <c r="R1808" s="54">
        <v>6</v>
      </c>
      <c r="T1808" s="1">
        <f>VLOOKUP(VLOOKUP(G1808,Ma_KH!$A:$R,18,0)&amp;K1808,Gia_MB!$A:$F,6,0)</f>
        <v>50183</v>
      </c>
      <c r="U1808" s="14">
        <f t="shared" si="236"/>
        <v>301098</v>
      </c>
      <c r="W1808" s="64">
        <f t="shared" si="235"/>
        <v>0</v>
      </c>
      <c r="X1808" s="3" t="str">
        <f t="shared" si="237"/>
        <v>8</v>
      </c>
      <c r="Z1808" s="14">
        <f t="shared" si="238"/>
        <v>24087.84</v>
      </c>
      <c r="AA1808" s="7">
        <f>VLOOKUP(G1808,Ma_KH!$A:$R,14,0)</f>
        <v>60</v>
      </c>
      <c r="AD1808" s="7" t="str">
        <f>IFERROR(VLOOKUP(J1808,'Chuyển Mã'!$B$3:$C$9,2,0),"")</f>
        <v>Tỉnh</v>
      </c>
      <c r="AE1808" s="7" t="str">
        <f t="shared" si="231"/>
        <v>Giò Tai Lưỡi Xào 250</v>
      </c>
      <c r="AF1808" s="7">
        <f t="shared" si="232"/>
        <v>6</v>
      </c>
    </row>
    <row r="1809" spans="1:32" x14ac:dyDescent="0.25">
      <c r="A1809" s="11">
        <v>45906</v>
      </c>
      <c r="B1809" s="25">
        <v>4176511700</v>
      </c>
      <c r="C1809" s="12" t="s">
        <v>7214</v>
      </c>
      <c r="D1809" s="16">
        <f t="shared" si="233"/>
        <v>45906</v>
      </c>
      <c r="G1809" s="13" t="s">
        <v>7332</v>
      </c>
      <c r="I1809" s="13" t="s">
        <v>7846</v>
      </c>
      <c r="J1809" s="13" t="s">
        <v>1796</v>
      </c>
      <c r="K1809" s="13" t="s">
        <v>30</v>
      </c>
      <c r="L1809" s="25" t="str">
        <f>VLOOKUP($K1809,TONG_SL!$A:$D,2,0)</f>
        <v>Gà muối 500g</v>
      </c>
      <c r="N1809" s="25" t="str">
        <f t="shared" si="234"/>
        <v>K-C6</v>
      </c>
      <c r="Q1809" s="25" t="str">
        <f>VLOOKUP(K1809,TONG_SL!$A:$D,3,0)</f>
        <v>Túi</v>
      </c>
      <c r="R1809" s="54">
        <v>10</v>
      </c>
      <c r="T1809" s="1">
        <f>VLOOKUP(VLOOKUP(G1809,Ma_KH!$A:$R,18,0)&amp;K1809,Gia_MB!$A:$F,6,0)</f>
        <v>111058</v>
      </c>
      <c r="U1809" s="14">
        <f t="shared" si="236"/>
        <v>1110580</v>
      </c>
      <c r="W1809" s="64">
        <f t="shared" si="235"/>
        <v>0</v>
      </c>
      <c r="X1809" s="3" t="str">
        <f t="shared" si="237"/>
        <v>8</v>
      </c>
      <c r="Z1809" s="14">
        <f t="shared" si="238"/>
        <v>88846.400000000009</v>
      </c>
      <c r="AA1809" s="7">
        <f>VLOOKUP(G1809,Ma_KH!$A:$R,14,0)</f>
        <v>60</v>
      </c>
      <c r="AD1809" s="7" t="str">
        <f>IFERROR(VLOOKUP(J1809,'Chuyển Mã'!$B$3:$C$9,2,0),"")</f>
        <v>Tỉnh</v>
      </c>
      <c r="AE1809" s="7" t="str">
        <f t="shared" si="231"/>
        <v>Gà muối 500g</v>
      </c>
      <c r="AF1809" s="7">
        <f t="shared" si="232"/>
        <v>10</v>
      </c>
    </row>
    <row r="1810" spans="1:32" x14ac:dyDescent="0.25">
      <c r="A1810" s="11">
        <v>45906</v>
      </c>
      <c r="B1810" s="25">
        <v>4176511700</v>
      </c>
      <c r="C1810" s="12" t="s">
        <v>7214</v>
      </c>
      <c r="D1810" s="16">
        <f t="shared" si="233"/>
        <v>45906</v>
      </c>
      <c r="G1810" s="13" t="s">
        <v>7332</v>
      </c>
      <c r="I1810" s="13" t="s">
        <v>7846</v>
      </c>
      <c r="J1810" s="13" t="s">
        <v>1796</v>
      </c>
      <c r="K1810" s="13" t="s">
        <v>27</v>
      </c>
      <c r="L1810" s="25" t="str">
        <f>VLOOKUP($K1810,TONG_SL!$A:$D,2,0)</f>
        <v>Chân giò heo muối 300g</v>
      </c>
      <c r="N1810" s="25" t="str">
        <f t="shared" si="234"/>
        <v>K-C6</v>
      </c>
      <c r="Q1810" s="25" t="str">
        <f>VLOOKUP(K1810,TONG_SL!$A:$D,3,0)</f>
        <v>Túi</v>
      </c>
      <c r="R1810" s="54">
        <v>10</v>
      </c>
      <c r="T1810" s="1">
        <f>VLOOKUP(VLOOKUP(G1810,Ma_KH!$A:$R,18,0)&amp;K1810,Gia_MB!$A:$F,6,0)</f>
        <v>73431</v>
      </c>
      <c r="U1810" s="14">
        <f t="shared" si="236"/>
        <v>734310</v>
      </c>
      <c r="W1810" s="64">
        <f t="shared" si="235"/>
        <v>0</v>
      </c>
      <c r="X1810" s="3" t="str">
        <f t="shared" si="237"/>
        <v>8</v>
      </c>
      <c r="Z1810" s="14">
        <f t="shared" si="238"/>
        <v>58744.800000000003</v>
      </c>
      <c r="AA1810" s="7">
        <f>VLOOKUP(G1810,Ma_KH!$A:$R,14,0)</f>
        <v>60</v>
      </c>
      <c r="AD1810" s="7" t="str">
        <f>IFERROR(VLOOKUP(J1810,'Chuyển Mã'!$B$3:$C$9,2,0),"")</f>
        <v>Tỉnh</v>
      </c>
      <c r="AE1810" s="7" t="str">
        <f t="shared" si="231"/>
        <v>Chân giò heo muối 300g</v>
      </c>
      <c r="AF1810" s="7">
        <f t="shared" si="232"/>
        <v>10</v>
      </c>
    </row>
    <row r="1811" spans="1:32" x14ac:dyDescent="0.25">
      <c r="A1811" s="11">
        <v>45906</v>
      </c>
      <c r="B1811" s="25">
        <v>4176511700</v>
      </c>
      <c r="C1811" s="12" t="s">
        <v>7214</v>
      </c>
      <c r="D1811" s="16">
        <f t="shared" si="233"/>
        <v>45906</v>
      </c>
      <c r="G1811" s="13" t="s">
        <v>7332</v>
      </c>
      <c r="I1811" s="13" t="s">
        <v>7846</v>
      </c>
      <c r="J1811" s="13" t="s">
        <v>1796</v>
      </c>
      <c r="K1811" s="13" t="s">
        <v>39</v>
      </c>
      <c r="L1811" s="25" t="str">
        <f>VLOOKUP($K1811,TONG_SL!$A:$D,2,0)</f>
        <v>Chả cốm 300g</v>
      </c>
      <c r="N1811" s="25" t="str">
        <f t="shared" si="234"/>
        <v>K-C6</v>
      </c>
      <c r="Q1811" s="25" t="str">
        <f>VLOOKUP(K1811,TONG_SL!$A:$D,3,0)</f>
        <v>Túi</v>
      </c>
      <c r="R1811" s="54">
        <v>5</v>
      </c>
      <c r="T1811" s="1">
        <f>VLOOKUP(VLOOKUP(G1811,Ma_KH!$A:$R,18,0)&amp;K1811,Gia_MB!$A:$F,6,0)</f>
        <v>74250</v>
      </c>
      <c r="U1811" s="14">
        <f t="shared" si="236"/>
        <v>371250</v>
      </c>
      <c r="W1811" s="64">
        <f t="shared" si="235"/>
        <v>0</v>
      </c>
      <c r="X1811" s="3" t="str">
        <f t="shared" si="237"/>
        <v>8</v>
      </c>
      <c r="Z1811" s="14">
        <f t="shared" si="238"/>
        <v>29700</v>
      </c>
      <c r="AA1811" s="7">
        <f>VLOOKUP(G1811,Ma_KH!$A:$R,14,0)</f>
        <v>60</v>
      </c>
      <c r="AD1811" s="7" t="str">
        <f>IFERROR(VLOOKUP(J1811,'Chuyển Mã'!$B$3:$C$9,2,0),"")</f>
        <v>Tỉnh</v>
      </c>
      <c r="AE1811" s="7" t="str">
        <f t="shared" si="231"/>
        <v>Chả cốm 300g</v>
      </c>
      <c r="AF1811" s="7">
        <f t="shared" si="232"/>
        <v>5</v>
      </c>
    </row>
    <row r="1812" spans="1:32" x14ac:dyDescent="0.25">
      <c r="A1812" s="11">
        <v>45906</v>
      </c>
      <c r="B1812" s="25">
        <v>4176521533</v>
      </c>
      <c r="C1812" s="12" t="s">
        <v>7214</v>
      </c>
      <c r="D1812" s="16">
        <f t="shared" si="233"/>
        <v>45906</v>
      </c>
      <c r="G1812" s="13" t="s">
        <v>7321</v>
      </c>
      <c r="I1812" s="13" t="s">
        <v>7847</v>
      </c>
      <c r="J1812" s="13" t="s">
        <v>1796</v>
      </c>
      <c r="K1812" s="13" t="s">
        <v>27</v>
      </c>
      <c r="L1812" s="25" t="str">
        <f>VLOOKUP($K1812,TONG_SL!$A:$D,2,0)</f>
        <v>Chân giò heo muối 300g</v>
      </c>
      <c r="N1812" s="25" t="str">
        <f t="shared" si="234"/>
        <v>K-C6</v>
      </c>
      <c r="Q1812" s="25" t="str">
        <f>VLOOKUP(K1812,TONG_SL!$A:$D,3,0)</f>
        <v>Túi</v>
      </c>
      <c r="R1812" s="54">
        <v>20</v>
      </c>
      <c r="T1812" s="1">
        <f>VLOOKUP(VLOOKUP(G1812,Ma_KH!$A:$R,18,0)&amp;K1812,Gia_MB!$A:$F,6,0)</f>
        <v>73431</v>
      </c>
      <c r="U1812" s="14">
        <f t="shared" si="236"/>
        <v>1468620</v>
      </c>
      <c r="W1812" s="64">
        <f t="shared" si="235"/>
        <v>0</v>
      </c>
      <c r="X1812" s="3" t="str">
        <f t="shared" si="237"/>
        <v>8</v>
      </c>
      <c r="Z1812" s="14">
        <f t="shared" si="238"/>
        <v>117489.60000000001</v>
      </c>
      <c r="AA1812" s="7">
        <f>VLOOKUP(G1812,Ma_KH!$A:$R,14,0)</f>
        <v>60</v>
      </c>
      <c r="AD1812" s="7" t="str">
        <f>IFERROR(VLOOKUP(J1812,'Chuyển Mã'!$B$3:$C$9,2,0),"")</f>
        <v>Tỉnh</v>
      </c>
      <c r="AE1812" s="7" t="str">
        <f t="shared" si="231"/>
        <v>Chân giò heo muối 300g</v>
      </c>
      <c r="AF1812" s="7">
        <f t="shared" si="232"/>
        <v>20</v>
      </c>
    </row>
    <row r="1813" spans="1:32" x14ac:dyDescent="0.25">
      <c r="A1813" s="11">
        <v>45906</v>
      </c>
      <c r="B1813" s="25">
        <v>4176521533</v>
      </c>
      <c r="C1813" s="12" t="s">
        <v>7214</v>
      </c>
      <c r="D1813" s="16">
        <f t="shared" si="233"/>
        <v>45906</v>
      </c>
      <c r="G1813" s="13" t="s">
        <v>7321</v>
      </c>
      <c r="I1813" s="13" t="s">
        <v>7847</v>
      </c>
      <c r="J1813" s="13" t="s">
        <v>1796</v>
      </c>
      <c r="K1813" s="13" t="s">
        <v>30</v>
      </c>
      <c r="L1813" s="25" t="str">
        <f>VLOOKUP($K1813,TONG_SL!$A:$D,2,0)</f>
        <v>Gà muối 500g</v>
      </c>
      <c r="N1813" s="25" t="str">
        <f t="shared" si="234"/>
        <v>K-C6</v>
      </c>
      <c r="Q1813" s="25" t="str">
        <f>VLOOKUP(K1813,TONG_SL!$A:$D,3,0)</f>
        <v>Túi</v>
      </c>
      <c r="R1813" s="54">
        <v>3</v>
      </c>
      <c r="T1813" s="1">
        <f>VLOOKUP(VLOOKUP(G1813,Ma_KH!$A:$R,18,0)&amp;K1813,Gia_MB!$A:$F,6,0)</f>
        <v>111058</v>
      </c>
      <c r="U1813" s="14">
        <f t="shared" si="236"/>
        <v>333174</v>
      </c>
      <c r="W1813" s="64">
        <f t="shared" si="235"/>
        <v>0</v>
      </c>
      <c r="X1813" s="3" t="str">
        <f t="shared" si="237"/>
        <v>8</v>
      </c>
      <c r="Z1813" s="14">
        <f t="shared" si="238"/>
        <v>26653.920000000002</v>
      </c>
      <c r="AA1813" s="7">
        <f>VLOOKUP(G1813,Ma_KH!$A:$R,14,0)</f>
        <v>60</v>
      </c>
      <c r="AD1813" s="7" t="str">
        <f>IFERROR(VLOOKUP(J1813,'Chuyển Mã'!$B$3:$C$9,2,0),"")</f>
        <v>Tỉnh</v>
      </c>
      <c r="AE1813" s="7" t="str">
        <f t="shared" si="231"/>
        <v>Gà muối 500g</v>
      </c>
      <c r="AF1813" s="7">
        <f t="shared" si="232"/>
        <v>3</v>
      </c>
    </row>
    <row r="1814" spans="1:32" x14ac:dyDescent="0.25">
      <c r="A1814" s="11">
        <v>45906</v>
      </c>
      <c r="B1814" s="25">
        <v>4176521533</v>
      </c>
      <c r="C1814" s="12" t="s">
        <v>7214</v>
      </c>
      <c r="D1814" s="16">
        <f t="shared" si="233"/>
        <v>45906</v>
      </c>
      <c r="G1814" s="13" t="s">
        <v>7321</v>
      </c>
      <c r="I1814" s="13" t="s">
        <v>7847</v>
      </c>
      <c r="J1814" s="13" t="s">
        <v>1796</v>
      </c>
      <c r="K1814" s="13" t="s">
        <v>35</v>
      </c>
      <c r="L1814" s="25" t="str">
        <f>VLOOKUP($K1814,TONG_SL!$A:$D,2,0)</f>
        <v>Tai heo muối 200g</v>
      </c>
      <c r="N1814" s="25" t="str">
        <f t="shared" si="234"/>
        <v>K-C6</v>
      </c>
      <c r="Q1814" s="25" t="str">
        <f>VLOOKUP(K1814,TONG_SL!$A:$D,3,0)</f>
        <v>Túi</v>
      </c>
      <c r="R1814" s="54">
        <v>5</v>
      </c>
      <c r="T1814" s="1">
        <f>VLOOKUP(VLOOKUP(G1814,Ma_KH!$A:$R,18,0)&amp;K1814,Gia_MB!$A:$F,6,0)</f>
        <v>55595</v>
      </c>
      <c r="U1814" s="14">
        <f t="shared" si="236"/>
        <v>277975</v>
      </c>
      <c r="W1814" s="64">
        <f t="shared" si="235"/>
        <v>0</v>
      </c>
      <c r="X1814" s="3" t="str">
        <f t="shared" si="237"/>
        <v>8</v>
      </c>
      <c r="Z1814" s="14">
        <f t="shared" si="238"/>
        <v>22238</v>
      </c>
      <c r="AA1814" s="7">
        <f>VLOOKUP(G1814,Ma_KH!$A:$R,14,0)</f>
        <v>60</v>
      </c>
      <c r="AD1814" s="7" t="str">
        <f>IFERROR(VLOOKUP(J1814,'Chuyển Mã'!$B$3:$C$9,2,0),"")</f>
        <v>Tỉnh</v>
      </c>
      <c r="AE1814" s="7" t="str">
        <f t="shared" si="231"/>
        <v>Tai heo muối 200g</v>
      </c>
      <c r="AF1814" s="7">
        <f t="shared" si="232"/>
        <v>5</v>
      </c>
    </row>
    <row r="1815" spans="1:32" x14ac:dyDescent="0.25">
      <c r="A1815" s="11">
        <v>45906</v>
      </c>
      <c r="B1815" s="25">
        <v>4176521533</v>
      </c>
      <c r="C1815" s="12" t="s">
        <v>7214</v>
      </c>
      <c r="D1815" s="16">
        <f t="shared" si="233"/>
        <v>45906</v>
      </c>
      <c r="G1815" s="13" t="s">
        <v>7321</v>
      </c>
      <c r="I1815" s="13" t="s">
        <v>7847</v>
      </c>
      <c r="J1815" s="13" t="s">
        <v>1796</v>
      </c>
      <c r="K1815" s="13" t="s">
        <v>39</v>
      </c>
      <c r="L1815" s="25" t="str">
        <f>VLOOKUP($K1815,TONG_SL!$A:$D,2,0)</f>
        <v>Chả cốm 300g</v>
      </c>
      <c r="N1815" s="25" t="str">
        <f t="shared" si="234"/>
        <v>K-C6</v>
      </c>
      <c r="Q1815" s="25" t="str">
        <f>VLOOKUP(K1815,TONG_SL!$A:$D,3,0)</f>
        <v>Túi</v>
      </c>
      <c r="R1815" s="54">
        <v>5</v>
      </c>
      <c r="T1815" s="1">
        <f>VLOOKUP(VLOOKUP(G1815,Ma_KH!$A:$R,18,0)&amp;K1815,Gia_MB!$A:$F,6,0)</f>
        <v>74250</v>
      </c>
      <c r="U1815" s="14">
        <f t="shared" si="236"/>
        <v>371250</v>
      </c>
      <c r="W1815" s="64">
        <f t="shared" si="235"/>
        <v>0</v>
      </c>
      <c r="X1815" s="3" t="str">
        <f t="shared" si="237"/>
        <v>8</v>
      </c>
      <c r="Z1815" s="14">
        <f t="shared" si="238"/>
        <v>29700</v>
      </c>
      <c r="AA1815" s="7">
        <f>VLOOKUP(G1815,Ma_KH!$A:$R,14,0)</f>
        <v>60</v>
      </c>
      <c r="AD1815" s="7" t="str">
        <f>IFERROR(VLOOKUP(J1815,'Chuyển Mã'!$B$3:$C$9,2,0),"")</f>
        <v>Tỉnh</v>
      </c>
      <c r="AE1815" s="7" t="str">
        <f t="shared" si="231"/>
        <v>Chả cốm 300g</v>
      </c>
      <c r="AF1815" s="7">
        <f t="shared" si="232"/>
        <v>5</v>
      </c>
    </row>
    <row r="1816" spans="1:32" x14ac:dyDescent="0.25">
      <c r="A1816" s="11">
        <v>45906</v>
      </c>
      <c r="B1816" s="25">
        <v>4176536469</v>
      </c>
      <c r="C1816" s="12" t="s">
        <v>7214</v>
      </c>
      <c r="D1816" s="16">
        <f t="shared" si="233"/>
        <v>45906</v>
      </c>
      <c r="G1816" s="13" t="s">
        <v>7321</v>
      </c>
      <c r="I1816" s="13" t="s">
        <v>7848</v>
      </c>
      <c r="J1816" s="13" t="s">
        <v>1796</v>
      </c>
      <c r="K1816" s="13" t="s">
        <v>27</v>
      </c>
      <c r="L1816" s="25" t="str">
        <f>VLOOKUP($K1816,TONG_SL!$A:$D,2,0)</f>
        <v>Chân giò heo muối 300g</v>
      </c>
      <c r="N1816" s="25" t="str">
        <f t="shared" si="234"/>
        <v>K-C6</v>
      </c>
      <c r="Q1816" s="25" t="str">
        <f>VLOOKUP(K1816,TONG_SL!$A:$D,3,0)</f>
        <v>Túi</v>
      </c>
      <c r="R1816" s="54">
        <v>20</v>
      </c>
      <c r="T1816" s="1">
        <f>VLOOKUP(VLOOKUP(G1816,Ma_KH!$A:$R,18,0)&amp;K1816,Gia_MB!$A:$F,6,0)</f>
        <v>73431</v>
      </c>
      <c r="U1816" s="14">
        <f t="shared" si="236"/>
        <v>1468620</v>
      </c>
      <c r="W1816" s="64">
        <f t="shared" si="235"/>
        <v>0</v>
      </c>
      <c r="X1816" s="3" t="str">
        <f t="shared" si="237"/>
        <v>8</v>
      </c>
      <c r="Z1816" s="14">
        <f t="shared" si="238"/>
        <v>117489.60000000001</v>
      </c>
      <c r="AA1816" s="7">
        <f>VLOOKUP(G1816,Ma_KH!$A:$R,14,0)</f>
        <v>60</v>
      </c>
      <c r="AD1816" s="7" t="str">
        <f>IFERROR(VLOOKUP(J1816,'Chuyển Mã'!$B$3:$C$9,2,0),"")</f>
        <v>Tỉnh</v>
      </c>
      <c r="AE1816" s="7" t="str">
        <f t="shared" si="231"/>
        <v>Chân giò heo muối 300g</v>
      </c>
      <c r="AF1816" s="7">
        <f t="shared" si="232"/>
        <v>20</v>
      </c>
    </row>
    <row r="1817" spans="1:32" x14ac:dyDescent="0.25">
      <c r="A1817" s="11">
        <v>45906</v>
      </c>
      <c r="B1817" s="25">
        <v>4176536469</v>
      </c>
      <c r="C1817" s="12" t="s">
        <v>7214</v>
      </c>
      <c r="D1817" s="16">
        <f t="shared" si="233"/>
        <v>45906</v>
      </c>
      <c r="G1817" s="13" t="s">
        <v>7321</v>
      </c>
      <c r="I1817" s="13" t="s">
        <v>7848</v>
      </c>
      <c r="J1817" s="13" t="s">
        <v>1796</v>
      </c>
      <c r="K1817" s="13" t="s">
        <v>30</v>
      </c>
      <c r="L1817" s="25" t="str">
        <f>VLOOKUP($K1817,TONG_SL!$A:$D,2,0)</f>
        <v>Gà muối 500g</v>
      </c>
      <c r="N1817" s="25" t="str">
        <f t="shared" si="234"/>
        <v>K-C6</v>
      </c>
      <c r="Q1817" s="25" t="str">
        <f>VLOOKUP(K1817,TONG_SL!$A:$D,3,0)</f>
        <v>Túi</v>
      </c>
      <c r="R1817" s="54">
        <v>10</v>
      </c>
      <c r="T1817" s="1">
        <f>VLOOKUP(VLOOKUP(G1817,Ma_KH!$A:$R,18,0)&amp;K1817,Gia_MB!$A:$F,6,0)</f>
        <v>111058</v>
      </c>
      <c r="U1817" s="14">
        <f t="shared" si="236"/>
        <v>1110580</v>
      </c>
      <c r="W1817" s="64">
        <f t="shared" si="235"/>
        <v>0</v>
      </c>
      <c r="X1817" s="3" t="str">
        <f t="shared" si="237"/>
        <v>8</v>
      </c>
      <c r="Z1817" s="14">
        <f t="shared" si="238"/>
        <v>88846.400000000009</v>
      </c>
      <c r="AA1817" s="7">
        <f>VLOOKUP(G1817,Ma_KH!$A:$R,14,0)</f>
        <v>60</v>
      </c>
      <c r="AD1817" s="7" t="str">
        <f>IFERROR(VLOOKUP(J1817,'Chuyển Mã'!$B$3:$C$9,2,0),"")</f>
        <v>Tỉnh</v>
      </c>
      <c r="AE1817" s="7" t="str">
        <f t="shared" si="231"/>
        <v>Gà muối 500g</v>
      </c>
      <c r="AF1817" s="7">
        <f t="shared" si="232"/>
        <v>10</v>
      </c>
    </row>
    <row r="1818" spans="1:32" x14ac:dyDescent="0.25">
      <c r="A1818" s="11">
        <v>45906</v>
      </c>
      <c r="B1818" s="25">
        <v>4176536469</v>
      </c>
      <c r="C1818" s="12" t="s">
        <v>7214</v>
      </c>
      <c r="D1818" s="16">
        <f t="shared" si="233"/>
        <v>45906</v>
      </c>
      <c r="G1818" s="13" t="s">
        <v>7321</v>
      </c>
      <c r="I1818" s="13" t="s">
        <v>7848</v>
      </c>
      <c r="J1818" s="13" t="s">
        <v>1796</v>
      </c>
      <c r="K1818" s="13" t="s">
        <v>41</v>
      </c>
      <c r="L1818" s="25" t="str">
        <f>VLOOKUP($K1818,TONG_SL!$A:$D,2,0)</f>
        <v>Chả nướng 300g</v>
      </c>
      <c r="N1818" s="25" t="str">
        <f t="shared" si="234"/>
        <v>K-C6</v>
      </c>
      <c r="Q1818" s="25" t="str">
        <f>VLOOKUP(K1818,TONG_SL!$A:$D,3,0)</f>
        <v>Túi</v>
      </c>
      <c r="R1818" s="54">
        <v>10</v>
      </c>
      <c r="T1818" s="1">
        <f>VLOOKUP(VLOOKUP(G1818,Ma_KH!$A:$R,18,0)&amp;K1818,Gia_MB!$A:$F,6,0)</f>
        <v>70950</v>
      </c>
      <c r="U1818" s="14">
        <f t="shared" si="236"/>
        <v>709500</v>
      </c>
      <c r="W1818" s="64">
        <f t="shared" si="235"/>
        <v>0</v>
      </c>
      <c r="X1818" s="3" t="str">
        <f t="shared" si="237"/>
        <v>8</v>
      </c>
      <c r="Z1818" s="14">
        <f t="shared" si="238"/>
        <v>56760</v>
      </c>
      <c r="AA1818" s="7">
        <f>VLOOKUP(G1818,Ma_KH!$A:$R,14,0)</f>
        <v>60</v>
      </c>
      <c r="AD1818" s="7" t="str">
        <f>IFERROR(VLOOKUP(J1818,'Chuyển Mã'!$B$3:$C$9,2,0),"")</f>
        <v>Tỉnh</v>
      </c>
      <c r="AE1818" s="7" t="str">
        <f t="shared" si="231"/>
        <v>Chả nướng 300g</v>
      </c>
      <c r="AF1818" s="7">
        <f t="shared" si="232"/>
        <v>10</v>
      </c>
    </row>
    <row r="1819" spans="1:32" x14ac:dyDescent="0.25">
      <c r="A1819" s="11">
        <v>45906</v>
      </c>
      <c r="B1819" s="25">
        <v>4176536469</v>
      </c>
      <c r="C1819" s="12" t="s">
        <v>7214</v>
      </c>
      <c r="D1819" s="16">
        <f t="shared" si="233"/>
        <v>45906</v>
      </c>
      <c r="G1819" s="13" t="s">
        <v>7321</v>
      </c>
      <c r="I1819" s="13" t="s">
        <v>7848</v>
      </c>
      <c r="J1819" s="13" t="s">
        <v>1796</v>
      </c>
      <c r="K1819" s="13" t="s">
        <v>39</v>
      </c>
      <c r="L1819" s="25" t="str">
        <f>VLOOKUP($K1819,TONG_SL!$A:$D,2,0)</f>
        <v>Chả cốm 300g</v>
      </c>
      <c r="N1819" s="25" t="str">
        <f t="shared" si="234"/>
        <v>K-C6</v>
      </c>
      <c r="Q1819" s="25" t="str">
        <f>VLOOKUP(K1819,TONG_SL!$A:$D,3,0)</f>
        <v>Túi</v>
      </c>
      <c r="R1819" s="54">
        <v>10</v>
      </c>
      <c r="T1819" s="1">
        <f>VLOOKUP(VLOOKUP(G1819,Ma_KH!$A:$R,18,0)&amp;K1819,Gia_MB!$A:$F,6,0)</f>
        <v>74250</v>
      </c>
      <c r="U1819" s="14">
        <f t="shared" si="236"/>
        <v>742500</v>
      </c>
      <c r="W1819" s="64">
        <f t="shared" si="235"/>
        <v>0</v>
      </c>
      <c r="X1819" s="3" t="str">
        <f t="shared" si="237"/>
        <v>8</v>
      </c>
      <c r="Z1819" s="14">
        <f t="shared" si="238"/>
        <v>59400</v>
      </c>
      <c r="AA1819" s="7">
        <f>VLOOKUP(G1819,Ma_KH!$A:$R,14,0)</f>
        <v>60</v>
      </c>
      <c r="AD1819" s="7" t="str">
        <f>IFERROR(VLOOKUP(J1819,'Chuyển Mã'!$B$3:$C$9,2,0),"")</f>
        <v>Tỉnh</v>
      </c>
      <c r="AE1819" s="7" t="str">
        <f t="shared" si="231"/>
        <v>Chả cốm 300g</v>
      </c>
      <c r="AF1819" s="7">
        <f t="shared" si="232"/>
        <v>10</v>
      </c>
    </row>
    <row r="1820" spans="1:32" x14ac:dyDescent="0.25">
      <c r="A1820" s="11">
        <v>45906</v>
      </c>
      <c r="B1820" s="25">
        <v>4176536469</v>
      </c>
      <c r="C1820" s="12" t="s">
        <v>7214</v>
      </c>
      <c r="D1820" s="16">
        <f t="shared" si="233"/>
        <v>45906</v>
      </c>
      <c r="G1820" s="13" t="s">
        <v>7321</v>
      </c>
      <c r="I1820" s="13" t="s">
        <v>7848</v>
      </c>
      <c r="J1820" s="13" t="s">
        <v>1796</v>
      </c>
      <c r="K1820" s="13" t="s">
        <v>51</v>
      </c>
      <c r="L1820" s="25" t="str">
        <f>VLOOKUP($K1820,TONG_SL!$A:$D,2,0)</f>
        <v>Mọc Nấm Hương 250g</v>
      </c>
      <c r="N1820" s="25" t="str">
        <f t="shared" si="234"/>
        <v>K-C6</v>
      </c>
      <c r="Q1820" s="25" t="str">
        <f>VLOOKUP(K1820,TONG_SL!$A:$D,3,0)</f>
        <v>Túi</v>
      </c>
      <c r="R1820" s="54">
        <v>10</v>
      </c>
      <c r="T1820" s="1">
        <f>VLOOKUP(VLOOKUP(G1820,Ma_KH!$A:$R,18,0)&amp;K1820,Gia_MB!$A:$F,6,0)</f>
        <v>46000</v>
      </c>
      <c r="U1820" s="14">
        <f t="shared" si="236"/>
        <v>460000</v>
      </c>
      <c r="W1820" s="64">
        <f t="shared" si="235"/>
        <v>0</v>
      </c>
      <c r="X1820" s="3" t="str">
        <f t="shared" si="237"/>
        <v>8</v>
      </c>
      <c r="Z1820" s="14">
        <f t="shared" si="238"/>
        <v>36800</v>
      </c>
      <c r="AA1820" s="7">
        <f>VLOOKUP(G1820,Ma_KH!$A:$R,14,0)</f>
        <v>60</v>
      </c>
      <c r="AD1820" s="7" t="str">
        <f>IFERROR(VLOOKUP(J1820,'Chuyển Mã'!$B$3:$C$9,2,0),"")</f>
        <v>Tỉnh</v>
      </c>
      <c r="AE1820" s="7" t="str">
        <f t="shared" si="231"/>
        <v>Mọc Nấm Hương 250g</v>
      </c>
      <c r="AF1820" s="7">
        <f t="shared" si="232"/>
        <v>10</v>
      </c>
    </row>
    <row r="1821" spans="1:32" x14ac:dyDescent="0.25">
      <c r="A1821" s="11">
        <v>45906</v>
      </c>
      <c r="B1821" s="25">
        <v>4176571288</v>
      </c>
      <c r="C1821" s="12" t="s">
        <v>7214</v>
      </c>
      <c r="D1821" s="16">
        <f t="shared" si="233"/>
        <v>45906</v>
      </c>
      <c r="G1821" s="13" t="s">
        <v>7321</v>
      </c>
      <c r="I1821" s="13" t="s">
        <v>7849</v>
      </c>
      <c r="J1821" s="13" t="s">
        <v>1796</v>
      </c>
      <c r="K1821" s="13" t="s">
        <v>30</v>
      </c>
      <c r="L1821" s="25" t="str">
        <f>VLOOKUP($K1821,TONG_SL!$A:$D,2,0)</f>
        <v>Gà muối 500g</v>
      </c>
      <c r="N1821" s="25" t="str">
        <f t="shared" si="234"/>
        <v>K-C6</v>
      </c>
      <c r="Q1821" s="25" t="str">
        <f>VLOOKUP(K1821,TONG_SL!$A:$D,3,0)</f>
        <v>Túi</v>
      </c>
      <c r="R1821" s="54">
        <v>20</v>
      </c>
      <c r="T1821" s="1">
        <f>VLOOKUP(VLOOKUP(G1821,Ma_KH!$A:$R,18,0)&amp;K1821,Gia_MB!$A:$F,6,0)</f>
        <v>111058</v>
      </c>
      <c r="U1821" s="14">
        <f t="shared" si="236"/>
        <v>2221160</v>
      </c>
      <c r="W1821" s="64">
        <f t="shared" si="235"/>
        <v>0</v>
      </c>
      <c r="X1821" s="3" t="str">
        <f t="shared" si="237"/>
        <v>8</v>
      </c>
      <c r="Z1821" s="14">
        <f t="shared" si="238"/>
        <v>177692.80000000002</v>
      </c>
      <c r="AA1821" s="7">
        <f>VLOOKUP(G1821,Ma_KH!$A:$R,14,0)</f>
        <v>60</v>
      </c>
      <c r="AD1821" s="7" t="str">
        <f>IFERROR(VLOOKUP(J1821,'Chuyển Mã'!$B$3:$C$9,2,0),"")</f>
        <v>Tỉnh</v>
      </c>
      <c r="AE1821" s="7" t="str">
        <f t="shared" si="231"/>
        <v>Gà muối 500g</v>
      </c>
      <c r="AF1821" s="7">
        <f t="shared" si="232"/>
        <v>20</v>
      </c>
    </row>
    <row r="1822" spans="1:32" x14ac:dyDescent="0.25">
      <c r="A1822" s="11">
        <v>45906</v>
      </c>
      <c r="B1822" s="25">
        <v>4176571288</v>
      </c>
      <c r="C1822" s="12" t="s">
        <v>7214</v>
      </c>
      <c r="D1822" s="16">
        <f t="shared" si="233"/>
        <v>45906</v>
      </c>
      <c r="G1822" s="13" t="s">
        <v>7321</v>
      </c>
      <c r="I1822" s="13" t="s">
        <v>7849</v>
      </c>
      <c r="J1822" s="13" t="s">
        <v>1796</v>
      </c>
      <c r="K1822" s="13" t="s">
        <v>27</v>
      </c>
      <c r="L1822" s="25" t="str">
        <f>VLOOKUP($K1822,TONG_SL!$A:$D,2,0)</f>
        <v>Chân giò heo muối 300g</v>
      </c>
      <c r="N1822" s="25" t="str">
        <f t="shared" si="234"/>
        <v>K-C6</v>
      </c>
      <c r="Q1822" s="25" t="str">
        <f>VLOOKUP(K1822,TONG_SL!$A:$D,3,0)</f>
        <v>Túi</v>
      </c>
      <c r="R1822" s="54">
        <v>10</v>
      </c>
      <c r="T1822" s="1">
        <f>VLOOKUP(VLOOKUP(G1822,Ma_KH!$A:$R,18,0)&amp;K1822,Gia_MB!$A:$F,6,0)</f>
        <v>73431</v>
      </c>
      <c r="U1822" s="14">
        <f t="shared" si="236"/>
        <v>734310</v>
      </c>
      <c r="W1822" s="64">
        <f t="shared" si="235"/>
        <v>0</v>
      </c>
      <c r="X1822" s="3" t="str">
        <f t="shared" si="237"/>
        <v>8</v>
      </c>
      <c r="Z1822" s="14">
        <f t="shared" si="238"/>
        <v>58744.800000000003</v>
      </c>
      <c r="AA1822" s="7">
        <f>VLOOKUP(G1822,Ma_KH!$A:$R,14,0)</f>
        <v>60</v>
      </c>
      <c r="AD1822" s="7" t="str">
        <f>IFERROR(VLOOKUP(J1822,'Chuyển Mã'!$B$3:$C$9,2,0),"")</f>
        <v>Tỉnh</v>
      </c>
      <c r="AE1822" s="7" t="str">
        <f t="shared" si="231"/>
        <v>Chân giò heo muối 300g</v>
      </c>
      <c r="AF1822" s="7">
        <f t="shared" si="232"/>
        <v>10</v>
      </c>
    </row>
    <row r="1823" spans="1:32" x14ac:dyDescent="0.25">
      <c r="A1823" s="11">
        <v>45906</v>
      </c>
      <c r="B1823" s="25">
        <v>4176571288</v>
      </c>
      <c r="C1823" s="12" t="s">
        <v>7214</v>
      </c>
      <c r="D1823" s="16">
        <f t="shared" si="233"/>
        <v>45906</v>
      </c>
      <c r="G1823" s="13" t="s">
        <v>7321</v>
      </c>
      <c r="I1823" s="13" t="s">
        <v>7849</v>
      </c>
      <c r="J1823" s="13" t="s">
        <v>1796</v>
      </c>
      <c r="K1823" s="13" t="s">
        <v>51</v>
      </c>
      <c r="L1823" s="25" t="str">
        <f>VLOOKUP($K1823,TONG_SL!$A:$D,2,0)</f>
        <v>Mọc Nấm Hương 250g</v>
      </c>
      <c r="N1823" s="25" t="str">
        <f t="shared" si="234"/>
        <v>K-C6</v>
      </c>
      <c r="Q1823" s="25" t="str">
        <f>VLOOKUP(K1823,TONG_SL!$A:$D,3,0)</f>
        <v>Túi</v>
      </c>
      <c r="R1823" s="54">
        <v>10</v>
      </c>
      <c r="T1823" s="1">
        <f>VLOOKUP(VLOOKUP(G1823,Ma_KH!$A:$R,18,0)&amp;K1823,Gia_MB!$A:$F,6,0)</f>
        <v>46000</v>
      </c>
      <c r="U1823" s="14">
        <f t="shared" si="236"/>
        <v>460000</v>
      </c>
      <c r="W1823" s="64">
        <f t="shared" si="235"/>
        <v>0</v>
      </c>
      <c r="X1823" s="3" t="str">
        <f t="shared" si="237"/>
        <v>8</v>
      </c>
      <c r="Z1823" s="14">
        <f t="shared" si="238"/>
        <v>36800</v>
      </c>
      <c r="AA1823" s="7">
        <f>VLOOKUP(G1823,Ma_KH!$A:$R,14,0)</f>
        <v>60</v>
      </c>
      <c r="AD1823" s="7" t="str">
        <f>IFERROR(VLOOKUP(J1823,'Chuyển Mã'!$B$3:$C$9,2,0),"")</f>
        <v>Tỉnh</v>
      </c>
      <c r="AE1823" s="7" t="str">
        <f t="shared" si="231"/>
        <v>Mọc Nấm Hương 250g</v>
      </c>
      <c r="AF1823" s="7">
        <f t="shared" si="232"/>
        <v>10</v>
      </c>
    </row>
    <row r="1824" spans="1:32" x14ac:dyDescent="0.25">
      <c r="A1824" s="11">
        <v>45906</v>
      </c>
      <c r="B1824" s="25">
        <v>4176571288</v>
      </c>
      <c r="C1824" s="12" t="s">
        <v>7214</v>
      </c>
      <c r="D1824" s="16">
        <f t="shared" si="233"/>
        <v>45906</v>
      </c>
      <c r="G1824" s="13" t="s">
        <v>7321</v>
      </c>
      <c r="I1824" s="13" t="s">
        <v>7849</v>
      </c>
      <c r="J1824" s="13" t="s">
        <v>1796</v>
      </c>
      <c r="K1824" s="13" t="s">
        <v>39</v>
      </c>
      <c r="L1824" s="25" t="str">
        <f>VLOOKUP($K1824,TONG_SL!$A:$D,2,0)</f>
        <v>Chả cốm 300g</v>
      </c>
      <c r="N1824" s="25" t="str">
        <f t="shared" si="234"/>
        <v>K-C6</v>
      </c>
      <c r="Q1824" s="25" t="str">
        <f>VLOOKUP(K1824,TONG_SL!$A:$D,3,0)</f>
        <v>Túi</v>
      </c>
      <c r="R1824" s="54">
        <v>10</v>
      </c>
      <c r="T1824" s="1">
        <f>VLOOKUP(VLOOKUP(G1824,Ma_KH!$A:$R,18,0)&amp;K1824,Gia_MB!$A:$F,6,0)</f>
        <v>74250</v>
      </c>
      <c r="U1824" s="14">
        <f t="shared" si="236"/>
        <v>742500</v>
      </c>
      <c r="W1824" s="64">
        <f t="shared" si="235"/>
        <v>0</v>
      </c>
      <c r="X1824" s="3" t="str">
        <f t="shared" si="237"/>
        <v>8</v>
      </c>
      <c r="Z1824" s="14">
        <f t="shared" si="238"/>
        <v>59400</v>
      </c>
      <c r="AA1824" s="7">
        <f>VLOOKUP(G1824,Ma_KH!$A:$R,14,0)</f>
        <v>60</v>
      </c>
      <c r="AD1824" s="7" t="str">
        <f>IFERROR(VLOOKUP(J1824,'Chuyển Mã'!$B$3:$C$9,2,0),"")</f>
        <v>Tỉnh</v>
      </c>
      <c r="AE1824" s="7" t="str">
        <f t="shared" si="231"/>
        <v>Chả cốm 300g</v>
      </c>
      <c r="AF1824" s="7">
        <f t="shared" si="232"/>
        <v>10</v>
      </c>
    </row>
    <row r="1825" spans="1:32" x14ac:dyDescent="0.25">
      <c r="A1825" s="11">
        <v>45906</v>
      </c>
      <c r="B1825" s="25">
        <v>4176383147</v>
      </c>
      <c r="C1825" s="12" t="s">
        <v>7214</v>
      </c>
      <c r="D1825" s="16">
        <f t="shared" si="233"/>
        <v>45906</v>
      </c>
      <c r="G1825" s="13" t="s">
        <v>7321</v>
      </c>
      <c r="I1825" s="13" t="s">
        <v>7850</v>
      </c>
      <c r="J1825" s="13" t="s">
        <v>1796</v>
      </c>
      <c r="K1825" s="13" t="s">
        <v>30</v>
      </c>
      <c r="L1825" s="25" t="str">
        <f>VLOOKUP($K1825,TONG_SL!$A:$D,2,0)</f>
        <v>Gà muối 500g</v>
      </c>
      <c r="N1825" s="25" t="str">
        <f t="shared" si="234"/>
        <v>K-C6</v>
      </c>
      <c r="Q1825" s="25" t="str">
        <f>VLOOKUP(K1825,TONG_SL!$A:$D,3,0)</f>
        <v>Túi</v>
      </c>
      <c r="R1825" s="54">
        <v>5</v>
      </c>
      <c r="T1825" s="1">
        <f>VLOOKUP(VLOOKUP(G1825,Ma_KH!$A:$R,18,0)&amp;K1825,Gia_MB!$A:$F,6,0)</f>
        <v>111058</v>
      </c>
      <c r="U1825" s="14">
        <f t="shared" si="236"/>
        <v>555290</v>
      </c>
      <c r="W1825" s="64">
        <f t="shared" si="235"/>
        <v>0</v>
      </c>
      <c r="X1825" s="3" t="str">
        <f t="shared" si="237"/>
        <v>8</v>
      </c>
      <c r="Z1825" s="14">
        <f t="shared" si="238"/>
        <v>44423.200000000004</v>
      </c>
      <c r="AA1825" s="7">
        <f>VLOOKUP(G1825,Ma_KH!$A:$R,14,0)</f>
        <v>60</v>
      </c>
      <c r="AD1825" s="7" t="str">
        <f>IFERROR(VLOOKUP(J1825,'Chuyển Mã'!$B$3:$C$9,2,0),"")</f>
        <v>Tỉnh</v>
      </c>
      <c r="AE1825" s="7" t="str">
        <f t="shared" si="231"/>
        <v>Gà muối 500g</v>
      </c>
      <c r="AF1825" s="7">
        <f t="shared" si="232"/>
        <v>5</v>
      </c>
    </row>
    <row r="1826" spans="1:32" x14ac:dyDescent="0.25">
      <c r="A1826" s="11">
        <v>45906</v>
      </c>
      <c r="B1826" s="25">
        <v>4176383147</v>
      </c>
      <c r="C1826" s="12" t="s">
        <v>7214</v>
      </c>
      <c r="D1826" s="16">
        <f t="shared" si="233"/>
        <v>45906</v>
      </c>
      <c r="G1826" s="13" t="s">
        <v>7321</v>
      </c>
      <c r="I1826" s="13" t="s">
        <v>7850</v>
      </c>
      <c r="J1826" s="13" t="s">
        <v>1796</v>
      </c>
      <c r="K1826" s="13" t="s">
        <v>51</v>
      </c>
      <c r="L1826" s="25" t="str">
        <f>VLOOKUP($K1826,TONG_SL!$A:$D,2,0)</f>
        <v>Mọc Nấm Hương 250g</v>
      </c>
      <c r="N1826" s="25" t="str">
        <f t="shared" si="234"/>
        <v>K-C6</v>
      </c>
      <c r="Q1826" s="25" t="str">
        <f>VLOOKUP(K1826,TONG_SL!$A:$D,3,0)</f>
        <v>Túi</v>
      </c>
      <c r="R1826" s="54">
        <v>10</v>
      </c>
      <c r="T1826" s="1">
        <f>VLOOKUP(VLOOKUP(G1826,Ma_KH!$A:$R,18,0)&amp;K1826,Gia_MB!$A:$F,6,0)</f>
        <v>46000</v>
      </c>
      <c r="U1826" s="14">
        <f t="shared" si="236"/>
        <v>460000</v>
      </c>
      <c r="W1826" s="64">
        <f t="shared" si="235"/>
        <v>0</v>
      </c>
      <c r="X1826" s="3" t="str">
        <f t="shared" si="237"/>
        <v>8</v>
      </c>
      <c r="Z1826" s="14">
        <f t="shared" si="238"/>
        <v>36800</v>
      </c>
      <c r="AA1826" s="7">
        <f>VLOOKUP(G1826,Ma_KH!$A:$R,14,0)</f>
        <v>60</v>
      </c>
      <c r="AD1826" s="7" t="str">
        <f>IFERROR(VLOOKUP(J1826,'Chuyển Mã'!$B$3:$C$9,2,0),"")</f>
        <v>Tỉnh</v>
      </c>
      <c r="AE1826" s="7" t="str">
        <f t="shared" si="231"/>
        <v>Mọc Nấm Hương 250g</v>
      </c>
      <c r="AF1826" s="7">
        <f t="shared" si="232"/>
        <v>10</v>
      </c>
    </row>
    <row r="1827" spans="1:32" x14ac:dyDescent="0.25">
      <c r="A1827" s="11">
        <v>45906</v>
      </c>
      <c r="B1827" s="25">
        <v>4176383147</v>
      </c>
      <c r="C1827" s="12" t="s">
        <v>7214</v>
      </c>
      <c r="D1827" s="16">
        <f t="shared" si="233"/>
        <v>45906</v>
      </c>
      <c r="G1827" s="13" t="s">
        <v>7321</v>
      </c>
      <c r="I1827" s="13" t="s">
        <v>7850</v>
      </c>
      <c r="J1827" s="13" t="s">
        <v>1796</v>
      </c>
      <c r="K1827" s="13" t="s">
        <v>27</v>
      </c>
      <c r="L1827" s="25" t="str">
        <f>VLOOKUP($K1827,TONG_SL!$A:$D,2,0)</f>
        <v>Chân giò heo muối 300g</v>
      </c>
      <c r="N1827" s="25" t="str">
        <f t="shared" si="234"/>
        <v>K-C6</v>
      </c>
      <c r="Q1827" s="25" t="str">
        <f>VLOOKUP(K1827,TONG_SL!$A:$D,3,0)</f>
        <v>Túi</v>
      </c>
      <c r="R1827" s="54">
        <v>15</v>
      </c>
      <c r="T1827" s="1">
        <f>VLOOKUP(VLOOKUP(G1827,Ma_KH!$A:$R,18,0)&amp;K1827,Gia_MB!$A:$F,6,0)</f>
        <v>73431</v>
      </c>
      <c r="U1827" s="14">
        <f t="shared" si="236"/>
        <v>1101465</v>
      </c>
      <c r="W1827" s="64">
        <f t="shared" si="235"/>
        <v>0</v>
      </c>
      <c r="X1827" s="3" t="str">
        <f t="shared" si="237"/>
        <v>8</v>
      </c>
      <c r="Z1827" s="14">
        <f t="shared" si="238"/>
        <v>88117.2</v>
      </c>
      <c r="AA1827" s="7">
        <f>VLOOKUP(G1827,Ma_KH!$A:$R,14,0)</f>
        <v>60</v>
      </c>
      <c r="AD1827" s="7" t="str">
        <f>IFERROR(VLOOKUP(J1827,'Chuyển Mã'!$B$3:$C$9,2,0),"")</f>
        <v>Tỉnh</v>
      </c>
      <c r="AE1827" s="7" t="str">
        <f t="shared" si="231"/>
        <v>Chân giò heo muối 300g</v>
      </c>
      <c r="AF1827" s="7">
        <f t="shared" si="232"/>
        <v>15</v>
      </c>
    </row>
    <row r="1828" spans="1:32" x14ac:dyDescent="0.25">
      <c r="A1828" s="11">
        <v>45906</v>
      </c>
      <c r="B1828" s="25">
        <v>417658900</v>
      </c>
      <c r="C1828" s="12" t="s">
        <v>7214</v>
      </c>
      <c r="D1828" s="16">
        <f t="shared" si="233"/>
        <v>45906</v>
      </c>
      <c r="G1828" s="13" t="s">
        <v>7321</v>
      </c>
      <c r="I1828" s="13" t="s">
        <v>7851</v>
      </c>
      <c r="J1828" s="13" t="s">
        <v>1796</v>
      </c>
      <c r="K1828" s="13" t="s">
        <v>35</v>
      </c>
      <c r="L1828" s="25" t="str">
        <f>VLOOKUP($K1828,TONG_SL!$A:$D,2,0)</f>
        <v>Tai heo muối 200g</v>
      </c>
      <c r="N1828" s="25" t="str">
        <f t="shared" si="234"/>
        <v>K-C6</v>
      </c>
      <c r="Q1828" s="25" t="str">
        <f>VLOOKUP(K1828,TONG_SL!$A:$D,3,0)</f>
        <v>Túi</v>
      </c>
      <c r="R1828" s="54">
        <v>5</v>
      </c>
      <c r="T1828" s="1">
        <f>VLOOKUP(VLOOKUP(G1828,Ma_KH!$A:$R,18,0)&amp;K1828,Gia_MB!$A:$F,6,0)</f>
        <v>55595</v>
      </c>
      <c r="U1828" s="14">
        <f t="shared" si="236"/>
        <v>277975</v>
      </c>
      <c r="W1828" s="64">
        <f t="shared" si="235"/>
        <v>0</v>
      </c>
      <c r="X1828" s="3" t="str">
        <f t="shared" si="237"/>
        <v>8</v>
      </c>
      <c r="Z1828" s="14">
        <f t="shared" si="238"/>
        <v>22238</v>
      </c>
      <c r="AA1828" s="7">
        <f>VLOOKUP(G1828,Ma_KH!$A:$R,14,0)</f>
        <v>60</v>
      </c>
      <c r="AD1828" s="7" t="str">
        <f>IFERROR(VLOOKUP(J1828,'Chuyển Mã'!$B$3:$C$9,2,0),"")</f>
        <v>Tỉnh</v>
      </c>
      <c r="AE1828" s="7" t="str">
        <f t="shared" si="231"/>
        <v>Tai heo muối 200g</v>
      </c>
      <c r="AF1828" s="7">
        <f t="shared" si="232"/>
        <v>5</v>
      </c>
    </row>
    <row r="1829" spans="1:32" x14ac:dyDescent="0.25">
      <c r="A1829" s="11">
        <v>45906</v>
      </c>
      <c r="B1829" s="25">
        <v>417658900</v>
      </c>
      <c r="C1829" s="12" t="s">
        <v>7214</v>
      </c>
      <c r="D1829" s="16">
        <f t="shared" si="233"/>
        <v>45906</v>
      </c>
      <c r="G1829" s="13" t="s">
        <v>7321</v>
      </c>
      <c r="I1829" s="13" t="s">
        <v>7851</v>
      </c>
      <c r="J1829" s="13" t="s">
        <v>1796</v>
      </c>
      <c r="K1829" s="13" t="s">
        <v>27</v>
      </c>
      <c r="L1829" s="25" t="str">
        <f>VLOOKUP($K1829,TONG_SL!$A:$D,2,0)</f>
        <v>Chân giò heo muối 300g</v>
      </c>
      <c r="N1829" s="25" t="str">
        <f t="shared" si="234"/>
        <v>K-C6</v>
      </c>
      <c r="Q1829" s="25" t="str">
        <f>VLOOKUP(K1829,TONG_SL!$A:$D,3,0)</f>
        <v>Túi</v>
      </c>
      <c r="R1829" s="54">
        <v>20</v>
      </c>
      <c r="T1829" s="1">
        <f>VLOOKUP(VLOOKUP(G1829,Ma_KH!$A:$R,18,0)&amp;K1829,Gia_MB!$A:$F,6,0)</f>
        <v>73431</v>
      </c>
      <c r="U1829" s="14">
        <f t="shared" si="236"/>
        <v>1468620</v>
      </c>
      <c r="W1829" s="64">
        <f t="shared" si="235"/>
        <v>0</v>
      </c>
      <c r="X1829" s="3" t="str">
        <f t="shared" si="237"/>
        <v>8</v>
      </c>
      <c r="Z1829" s="14">
        <f t="shared" si="238"/>
        <v>117489.60000000001</v>
      </c>
      <c r="AA1829" s="7">
        <f>VLOOKUP(G1829,Ma_KH!$A:$R,14,0)</f>
        <v>60</v>
      </c>
      <c r="AD1829" s="7" t="str">
        <f>IFERROR(VLOOKUP(J1829,'Chuyển Mã'!$B$3:$C$9,2,0),"")</f>
        <v>Tỉnh</v>
      </c>
      <c r="AE1829" s="7" t="str">
        <f t="shared" si="231"/>
        <v>Chân giò heo muối 300g</v>
      </c>
      <c r="AF1829" s="7">
        <f t="shared" si="232"/>
        <v>20</v>
      </c>
    </row>
    <row r="1830" spans="1:32" x14ac:dyDescent="0.25">
      <c r="A1830" s="11">
        <v>45906</v>
      </c>
      <c r="B1830" s="25">
        <v>417658900</v>
      </c>
      <c r="C1830" s="12" t="s">
        <v>7214</v>
      </c>
      <c r="D1830" s="16">
        <f t="shared" si="233"/>
        <v>45906</v>
      </c>
      <c r="G1830" s="13" t="s">
        <v>7321</v>
      </c>
      <c r="I1830" s="13" t="s">
        <v>7851</v>
      </c>
      <c r="J1830" s="13" t="s">
        <v>1796</v>
      </c>
      <c r="K1830" s="13" t="s">
        <v>39</v>
      </c>
      <c r="L1830" s="25" t="str">
        <f>VLOOKUP($K1830,TONG_SL!$A:$D,2,0)</f>
        <v>Chả cốm 300g</v>
      </c>
      <c r="N1830" s="25" t="str">
        <f t="shared" si="234"/>
        <v>K-C6</v>
      </c>
      <c r="Q1830" s="25" t="str">
        <f>VLOOKUP(K1830,TONG_SL!$A:$D,3,0)</f>
        <v>Túi</v>
      </c>
      <c r="R1830" s="54">
        <v>10</v>
      </c>
      <c r="T1830" s="1">
        <f>VLOOKUP(VLOOKUP(G1830,Ma_KH!$A:$R,18,0)&amp;K1830,Gia_MB!$A:$F,6,0)</f>
        <v>74250</v>
      </c>
      <c r="U1830" s="14">
        <f t="shared" si="236"/>
        <v>742500</v>
      </c>
      <c r="W1830" s="64">
        <f t="shared" si="235"/>
        <v>0</v>
      </c>
      <c r="X1830" s="3" t="str">
        <f t="shared" si="237"/>
        <v>8</v>
      </c>
      <c r="Z1830" s="14">
        <f t="shared" si="238"/>
        <v>59400</v>
      </c>
      <c r="AA1830" s="7">
        <f>VLOOKUP(G1830,Ma_KH!$A:$R,14,0)</f>
        <v>60</v>
      </c>
      <c r="AD1830" s="7" t="str">
        <f>IFERROR(VLOOKUP(J1830,'Chuyển Mã'!$B$3:$C$9,2,0),"")</f>
        <v>Tỉnh</v>
      </c>
      <c r="AE1830" s="7" t="str">
        <f t="shared" si="231"/>
        <v>Chả cốm 300g</v>
      </c>
      <c r="AF1830" s="7">
        <f t="shared" si="232"/>
        <v>10</v>
      </c>
    </row>
    <row r="1831" spans="1:32" x14ac:dyDescent="0.25">
      <c r="A1831" s="11">
        <v>45906</v>
      </c>
      <c r="B1831" s="25">
        <v>417658900</v>
      </c>
      <c r="C1831" s="12" t="s">
        <v>7214</v>
      </c>
      <c r="D1831" s="16">
        <f t="shared" si="233"/>
        <v>45906</v>
      </c>
      <c r="G1831" s="13" t="s">
        <v>7321</v>
      </c>
      <c r="I1831" s="13" t="s">
        <v>7851</v>
      </c>
      <c r="J1831" s="13" t="s">
        <v>1796</v>
      </c>
      <c r="K1831" s="13" t="s">
        <v>32</v>
      </c>
      <c r="L1831" s="25" t="str">
        <f>VLOOKUP($K1831,TONG_SL!$A:$D,2,0)</f>
        <v>Giò Tai Lưỡi Xào 250</v>
      </c>
      <c r="N1831" s="25" t="str">
        <f t="shared" si="234"/>
        <v>K-C6</v>
      </c>
      <c r="Q1831" s="25" t="str">
        <f>VLOOKUP(K1831,TONG_SL!$A:$D,3,0)</f>
        <v>Túi</v>
      </c>
      <c r="R1831" s="54">
        <v>5</v>
      </c>
      <c r="T1831" s="1">
        <f>VLOOKUP(VLOOKUP(G1831,Ma_KH!$A:$R,18,0)&amp;K1831,Gia_MB!$A:$F,6,0)</f>
        <v>50183</v>
      </c>
      <c r="U1831" s="14">
        <f t="shared" si="236"/>
        <v>250915</v>
      </c>
      <c r="W1831" s="64">
        <f t="shared" si="235"/>
        <v>0</v>
      </c>
      <c r="X1831" s="3" t="str">
        <f t="shared" si="237"/>
        <v>8</v>
      </c>
      <c r="Z1831" s="14">
        <f t="shared" si="238"/>
        <v>20073.2</v>
      </c>
      <c r="AA1831" s="7">
        <f>VLOOKUP(G1831,Ma_KH!$A:$R,14,0)</f>
        <v>60</v>
      </c>
      <c r="AD1831" s="7" t="str">
        <f>IFERROR(VLOOKUP(J1831,'Chuyển Mã'!$B$3:$C$9,2,0),"")</f>
        <v>Tỉnh</v>
      </c>
      <c r="AE1831" s="7" t="str">
        <f t="shared" si="231"/>
        <v>Giò Tai Lưỡi Xào 250</v>
      </c>
      <c r="AF1831" s="7">
        <f t="shared" si="232"/>
        <v>5</v>
      </c>
    </row>
    <row r="1832" spans="1:32" x14ac:dyDescent="0.25">
      <c r="A1832" s="11">
        <v>45906</v>
      </c>
      <c r="B1832" s="25">
        <v>417658900</v>
      </c>
      <c r="C1832" s="12" t="s">
        <v>7214</v>
      </c>
      <c r="D1832" s="16">
        <f t="shared" si="233"/>
        <v>45906</v>
      </c>
      <c r="G1832" s="13" t="s">
        <v>7321</v>
      </c>
      <c r="I1832" s="13" t="s">
        <v>7851</v>
      </c>
      <c r="J1832" s="13" t="s">
        <v>1796</v>
      </c>
      <c r="K1832" s="13" t="s">
        <v>51</v>
      </c>
      <c r="L1832" s="25" t="str">
        <f>VLOOKUP($K1832,TONG_SL!$A:$D,2,0)</f>
        <v>Mọc Nấm Hương 250g</v>
      </c>
      <c r="N1832" s="25" t="str">
        <f t="shared" si="234"/>
        <v>K-C6</v>
      </c>
      <c r="Q1832" s="25" t="str">
        <f>VLOOKUP(K1832,TONG_SL!$A:$D,3,0)</f>
        <v>Túi</v>
      </c>
      <c r="R1832" s="54">
        <v>5</v>
      </c>
      <c r="T1832" s="1">
        <f>VLOOKUP(VLOOKUP(G1832,Ma_KH!$A:$R,18,0)&amp;K1832,Gia_MB!$A:$F,6,0)</f>
        <v>46000</v>
      </c>
      <c r="U1832" s="14">
        <f t="shared" si="236"/>
        <v>230000</v>
      </c>
      <c r="W1832" s="64">
        <f t="shared" si="235"/>
        <v>0</v>
      </c>
      <c r="X1832" s="3" t="str">
        <f t="shared" si="237"/>
        <v>8</v>
      </c>
      <c r="Z1832" s="14">
        <f t="shared" si="238"/>
        <v>18400</v>
      </c>
      <c r="AA1832" s="7">
        <f>VLOOKUP(G1832,Ma_KH!$A:$R,14,0)</f>
        <v>60</v>
      </c>
      <c r="AD1832" s="7" t="str">
        <f>IFERROR(VLOOKUP(J1832,'Chuyển Mã'!$B$3:$C$9,2,0),"")</f>
        <v>Tỉnh</v>
      </c>
      <c r="AE1832" s="7" t="str">
        <f t="shared" si="231"/>
        <v>Mọc Nấm Hương 250g</v>
      </c>
      <c r="AF1832" s="7">
        <f t="shared" si="232"/>
        <v>5</v>
      </c>
    </row>
    <row r="1833" spans="1:32" x14ac:dyDescent="0.25">
      <c r="A1833" s="11">
        <v>45906</v>
      </c>
      <c r="B1833" s="25">
        <v>4176515089</v>
      </c>
      <c r="C1833" s="12" t="s">
        <v>7214</v>
      </c>
      <c r="D1833" s="16">
        <f t="shared" si="233"/>
        <v>45906</v>
      </c>
      <c r="G1833" s="13" t="s">
        <v>7329</v>
      </c>
      <c r="I1833" s="13" t="s">
        <v>7852</v>
      </c>
      <c r="J1833" s="13" t="s">
        <v>1796</v>
      </c>
      <c r="K1833" s="13" t="s">
        <v>27</v>
      </c>
      <c r="L1833" s="25" t="str">
        <f>VLOOKUP($K1833,TONG_SL!$A:$D,2,0)</f>
        <v>Chân giò heo muối 300g</v>
      </c>
      <c r="N1833" s="25" t="str">
        <f t="shared" si="234"/>
        <v>K-C6</v>
      </c>
      <c r="Q1833" s="25" t="str">
        <f>VLOOKUP(K1833,TONG_SL!$A:$D,3,0)</f>
        <v>Túi</v>
      </c>
      <c r="R1833" s="54">
        <v>6</v>
      </c>
      <c r="T1833" s="1">
        <f>VLOOKUP(VLOOKUP(G1833,Ma_KH!$A:$R,18,0)&amp;K1833,Gia_MB!$A:$F,6,0)</f>
        <v>73431</v>
      </c>
      <c r="U1833" s="14">
        <f t="shared" si="236"/>
        <v>440586</v>
      </c>
      <c r="W1833" s="64">
        <f t="shared" si="235"/>
        <v>0</v>
      </c>
      <c r="X1833" s="3" t="str">
        <f t="shared" si="237"/>
        <v>8</v>
      </c>
      <c r="Z1833" s="14">
        <f t="shared" si="238"/>
        <v>35246.879999999997</v>
      </c>
      <c r="AA1833" s="7">
        <f>VLOOKUP(G1833,Ma_KH!$A:$R,14,0)</f>
        <v>60</v>
      </c>
      <c r="AD1833" s="7" t="str">
        <f>IFERROR(VLOOKUP(J1833,'Chuyển Mã'!$B$3:$C$9,2,0),"")</f>
        <v>Tỉnh</v>
      </c>
      <c r="AE1833" s="7" t="str">
        <f t="shared" si="231"/>
        <v>Chân giò heo muối 300g</v>
      </c>
      <c r="AF1833" s="7">
        <f t="shared" si="232"/>
        <v>6</v>
      </c>
    </row>
    <row r="1834" spans="1:32" x14ac:dyDescent="0.25">
      <c r="A1834" s="11">
        <v>45906</v>
      </c>
      <c r="B1834" s="25">
        <v>4176515089</v>
      </c>
      <c r="C1834" s="12" t="s">
        <v>7214</v>
      </c>
      <c r="D1834" s="16">
        <f t="shared" si="233"/>
        <v>45906</v>
      </c>
      <c r="G1834" s="13" t="s">
        <v>7329</v>
      </c>
      <c r="I1834" s="13" t="s">
        <v>7852</v>
      </c>
      <c r="J1834" s="13" t="s">
        <v>1796</v>
      </c>
      <c r="K1834" s="13" t="s">
        <v>30</v>
      </c>
      <c r="L1834" s="25" t="str">
        <f>VLOOKUP($K1834,TONG_SL!$A:$D,2,0)</f>
        <v>Gà muối 500g</v>
      </c>
      <c r="N1834" s="25" t="str">
        <f t="shared" si="234"/>
        <v>K-C6</v>
      </c>
      <c r="Q1834" s="25" t="str">
        <f>VLOOKUP(K1834,TONG_SL!$A:$D,3,0)</f>
        <v>Túi</v>
      </c>
      <c r="R1834" s="54">
        <v>5</v>
      </c>
      <c r="T1834" s="1">
        <f>VLOOKUP(VLOOKUP(G1834,Ma_KH!$A:$R,18,0)&amp;K1834,Gia_MB!$A:$F,6,0)</f>
        <v>111058</v>
      </c>
      <c r="U1834" s="14">
        <f t="shared" si="236"/>
        <v>555290</v>
      </c>
      <c r="W1834" s="64">
        <f t="shared" si="235"/>
        <v>0</v>
      </c>
      <c r="X1834" s="3" t="str">
        <f t="shared" si="237"/>
        <v>8</v>
      </c>
      <c r="Z1834" s="14">
        <f t="shared" si="238"/>
        <v>44423.200000000004</v>
      </c>
      <c r="AA1834" s="7">
        <f>VLOOKUP(G1834,Ma_KH!$A:$R,14,0)</f>
        <v>60</v>
      </c>
      <c r="AD1834" s="7" t="str">
        <f>IFERROR(VLOOKUP(J1834,'Chuyển Mã'!$B$3:$C$9,2,0),"")</f>
        <v>Tỉnh</v>
      </c>
      <c r="AE1834" s="7" t="str">
        <f t="shared" si="231"/>
        <v>Gà muối 500g</v>
      </c>
      <c r="AF1834" s="7">
        <f t="shared" si="232"/>
        <v>5</v>
      </c>
    </row>
    <row r="1835" spans="1:32" x14ac:dyDescent="0.25">
      <c r="A1835" s="11">
        <v>45906</v>
      </c>
      <c r="B1835" s="25">
        <v>4176515089</v>
      </c>
      <c r="C1835" s="12" t="s">
        <v>7214</v>
      </c>
      <c r="D1835" s="16">
        <f t="shared" si="233"/>
        <v>45906</v>
      </c>
      <c r="G1835" s="13" t="s">
        <v>7329</v>
      </c>
      <c r="I1835" s="13" t="s">
        <v>7852</v>
      </c>
      <c r="J1835" s="13" t="s">
        <v>1796</v>
      </c>
      <c r="K1835" s="13" t="s">
        <v>41</v>
      </c>
      <c r="L1835" s="25" t="str">
        <f>VLOOKUP($K1835,TONG_SL!$A:$D,2,0)</f>
        <v>Chả nướng 300g</v>
      </c>
      <c r="N1835" s="25" t="str">
        <f t="shared" si="234"/>
        <v>K-C6</v>
      </c>
      <c r="Q1835" s="25" t="str">
        <f>VLOOKUP(K1835,TONG_SL!$A:$D,3,0)</f>
        <v>Túi</v>
      </c>
      <c r="R1835" s="54">
        <v>3</v>
      </c>
      <c r="T1835" s="1">
        <f>VLOOKUP(VLOOKUP(G1835,Ma_KH!$A:$R,18,0)&amp;K1835,Gia_MB!$A:$F,6,0)</f>
        <v>70950</v>
      </c>
      <c r="U1835" s="14">
        <f t="shared" si="236"/>
        <v>212850</v>
      </c>
      <c r="W1835" s="64">
        <f t="shared" si="235"/>
        <v>0</v>
      </c>
      <c r="X1835" s="3" t="str">
        <f t="shared" si="237"/>
        <v>8</v>
      </c>
      <c r="Z1835" s="14">
        <f t="shared" si="238"/>
        <v>17028</v>
      </c>
      <c r="AA1835" s="7">
        <f>VLOOKUP(G1835,Ma_KH!$A:$R,14,0)</f>
        <v>60</v>
      </c>
      <c r="AD1835" s="7" t="str">
        <f>IFERROR(VLOOKUP(J1835,'Chuyển Mã'!$B$3:$C$9,2,0),"")</f>
        <v>Tỉnh</v>
      </c>
      <c r="AE1835" s="7" t="str">
        <f t="shared" si="231"/>
        <v>Chả nướng 300g</v>
      </c>
      <c r="AF1835" s="7">
        <f t="shared" si="232"/>
        <v>3</v>
      </c>
    </row>
    <row r="1836" spans="1:32" x14ac:dyDescent="0.25">
      <c r="A1836" s="11">
        <v>45906</v>
      </c>
      <c r="B1836" s="25">
        <v>4176515089</v>
      </c>
      <c r="C1836" s="12" t="s">
        <v>7214</v>
      </c>
      <c r="D1836" s="16">
        <f t="shared" si="233"/>
        <v>45906</v>
      </c>
      <c r="G1836" s="13" t="s">
        <v>7329</v>
      </c>
      <c r="I1836" s="13" t="s">
        <v>7852</v>
      </c>
      <c r="J1836" s="13" t="s">
        <v>1796</v>
      </c>
      <c r="K1836" s="13" t="s">
        <v>39</v>
      </c>
      <c r="L1836" s="25" t="str">
        <f>VLOOKUP($K1836,TONG_SL!$A:$D,2,0)</f>
        <v>Chả cốm 300g</v>
      </c>
      <c r="N1836" s="25" t="str">
        <f t="shared" si="234"/>
        <v>K-C6</v>
      </c>
      <c r="Q1836" s="25" t="str">
        <f>VLOOKUP(K1836,TONG_SL!$A:$D,3,0)</f>
        <v>Túi</v>
      </c>
      <c r="R1836" s="54">
        <v>6</v>
      </c>
      <c r="T1836" s="1">
        <f>VLOOKUP(VLOOKUP(G1836,Ma_KH!$A:$R,18,0)&amp;K1836,Gia_MB!$A:$F,6,0)</f>
        <v>74250</v>
      </c>
      <c r="U1836" s="14">
        <f t="shared" si="236"/>
        <v>445500</v>
      </c>
      <c r="W1836" s="64">
        <f t="shared" si="235"/>
        <v>0</v>
      </c>
      <c r="X1836" s="3" t="str">
        <f t="shared" si="237"/>
        <v>8</v>
      </c>
      <c r="Z1836" s="14">
        <f t="shared" si="238"/>
        <v>35640</v>
      </c>
      <c r="AA1836" s="7">
        <f>VLOOKUP(G1836,Ma_KH!$A:$R,14,0)</f>
        <v>60</v>
      </c>
      <c r="AD1836" s="7" t="str">
        <f>IFERROR(VLOOKUP(J1836,'Chuyển Mã'!$B$3:$C$9,2,0),"")</f>
        <v>Tỉnh</v>
      </c>
      <c r="AE1836" s="7" t="str">
        <f t="shared" si="231"/>
        <v>Chả cốm 300g</v>
      </c>
      <c r="AF1836" s="7">
        <f t="shared" si="232"/>
        <v>6</v>
      </c>
    </row>
    <row r="1837" spans="1:32" x14ac:dyDescent="0.25">
      <c r="A1837" s="11">
        <v>45906</v>
      </c>
      <c r="B1837" s="25">
        <v>4176515089</v>
      </c>
      <c r="C1837" s="12" t="s">
        <v>7214</v>
      </c>
      <c r="D1837" s="16">
        <f t="shared" si="233"/>
        <v>45906</v>
      </c>
      <c r="G1837" s="13" t="s">
        <v>7329</v>
      </c>
      <c r="I1837" s="13" t="s">
        <v>7852</v>
      </c>
      <c r="J1837" s="13" t="s">
        <v>1796</v>
      </c>
      <c r="K1837" s="13" t="s">
        <v>51</v>
      </c>
      <c r="L1837" s="25" t="str">
        <f>VLOOKUP($K1837,TONG_SL!$A:$D,2,0)</f>
        <v>Mọc Nấm Hương 250g</v>
      </c>
      <c r="N1837" s="25" t="str">
        <f t="shared" si="234"/>
        <v>K-C6</v>
      </c>
      <c r="Q1837" s="25" t="str">
        <f>VLOOKUP(K1837,TONG_SL!$A:$D,3,0)</f>
        <v>Túi</v>
      </c>
      <c r="R1837" s="54">
        <v>3</v>
      </c>
      <c r="T1837" s="1">
        <f>VLOOKUP(VLOOKUP(G1837,Ma_KH!$A:$R,18,0)&amp;K1837,Gia_MB!$A:$F,6,0)</f>
        <v>46000</v>
      </c>
      <c r="U1837" s="14">
        <f t="shared" si="236"/>
        <v>138000</v>
      </c>
      <c r="W1837" s="64">
        <f t="shared" si="235"/>
        <v>0</v>
      </c>
      <c r="X1837" s="3" t="str">
        <f t="shared" si="237"/>
        <v>8</v>
      </c>
      <c r="Z1837" s="14">
        <f t="shared" si="238"/>
        <v>11040</v>
      </c>
      <c r="AA1837" s="7">
        <f>VLOOKUP(G1837,Ma_KH!$A:$R,14,0)</f>
        <v>60</v>
      </c>
      <c r="AD1837" s="7" t="str">
        <f>IFERROR(VLOOKUP(J1837,'Chuyển Mã'!$B$3:$C$9,2,0),"")</f>
        <v>Tỉnh</v>
      </c>
      <c r="AE1837" s="7" t="str">
        <f t="shared" si="231"/>
        <v>Mọc Nấm Hương 250g</v>
      </c>
      <c r="AF1837" s="7">
        <f t="shared" si="232"/>
        <v>3</v>
      </c>
    </row>
    <row r="1838" spans="1:32" x14ac:dyDescent="0.25">
      <c r="A1838" s="11">
        <v>45906</v>
      </c>
      <c r="B1838" s="25">
        <v>4176515089</v>
      </c>
      <c r="C1838" s="12" t="s">
        <v>7214</v>
      </c>
      <c r="D1838" s="16">
        <f t="shared" si="233"/>
        <v>45906</v>
      </c>
      <c r="G1838" s="13" t="s">
        <v>7329</v>
      </c>
      <c r="I1838" s="13" t="s">
        <v>7852</v>
      </c>
      <c r="J1838" s="13" t="s">
        <v>1796</v>
      </c>
      <c r="K1838" s="13" t="s">
        <v>32</v>
      </c>
      <c r="L1838" s="25" t="str">
        <f>VLOOKUP($K1838,TONG_SL!$A:$D,2,0)</f>
        <v>Giò Tai Lưỡi Xào 250</v>
      </c>
      <c r="N1838" s="25" t="str">
        <f t="shared" si="234"/>
        <v>K-C6</v>
      </c>
      <c r="Q1838" s="25" t="str">
        <f>VLOOKUP(K1838,TONG_SL!$A:$D,3,0)</f>
        <v>Túi</v>
      </c>
      <c r="R1838" s="54">
        <v>5</v>
      </c>
      <c r="T1838" s="1">
        <f>VLOOKUP(VLOOKUP(G1838,Ma_KH!$A:$R,18,0)&amp;K1838,Gia_MB!$A:$F,6,0)</f>
        <v>50183</v>
      </c>
      <c r="U1838" s="14">
        <f t="shared" si="236"/>
        <v>250915</v>
      </c>
      <c r="W1838" s="64">
        <f t="shared" si="235"/>
        <v>0</v>
      </c>
      <c r="X1838" s="3" t="str">
        <f t="shared" si="237"/>
        <v>8</v>
      </c>
      <c r="Z1838" s="14">
        <f t="shared" si="238"/>
        <v>20073.2</v>
      </c>
      <c r="AA1838" s="7">
        <f>VLOOKUP(G1838,Ma_KH!$A:$R,14,0)</f>
        <v>60</v>
      </c>
      <c r="AD1838" s="7" t="str">
        <f>IFERROR(VLOOKUP(J1838,'Chuyển Mã'!$B$3:$C$9,2,0),"")</f>
        <v>Tỉnh</v>
      </c>
      <c r="AE1838" s="7" t="str">
        <f t="shared" si="231"/>
        <v>Giò Tai Lưỡi Xào 250</v>
      </c>
      <c r="AF1838" s="7">
        <f t="shared" si="232"/>
        <v>5</v>
      </c>
    </row>
    <row r="1839" spans="1:32" x14ac:dyDescent="0.25">
      <c r="A1839" s="11">
        <v>45906</v>
      </c>
      <c r="B1839" s="25">
        <v>4176515089</v>
      </c>
      <c r="C1839" s="12" t="s">
        <v>7214</v>
      </c>
      <c r="D1839" s="16">
        <f t="shared" si="233"/>
        <v>45906</v>
      </c>
      <c r="G1839" s="13" t="s">
        <v>7329</v>
      </c>
      <c r="I1839" s="13" t="s">
        <v>7852</v>
      </c>
      <c r="J1839" s="13" t="s">
        <v>1796</v>
      </c>
      <c r="K1839" s="13" t="s">
        <v>35</v>
      </c>
      <c r="L1839" s="25" t="str">
        <f>VLOOKUP($K1839,TONG_SL!$A:$D,2,0)</f>
        <v>Tai heo muối 200g</v>
      </c>
      <c r="N1839" s="25" t="str">
        <f t="shared" si="234"/>
        <v>K-C6</v>
      </c>
      <c r="Q1839" s="25" t="str">
        <f>VLOOKUP(K1839,TONG_SL!$A:$D,3,0)</f>
        <v>Túi</v>
      </c>
      <c r="R1839" s="54">
        <v>5</v>
      </c>
      <c r="T1839" s="1">
        <f>VLOOKUP(VLOOKUP(G1839,Ma_KH!$A:$R,18,0)&amp;K1839,Gia_MB!$A:$F,6,0)</f>
        <v>55595</v>
      </c>
      <c r="U1839" s="14">
        <f t="shared" si="236"/>
        <v>277975</v>
      </c>
      <c r="W1839" s="64">
        <f t="shared" si="235"/>
        <v>0</v>
      </c>
      <c r="X1839" s="3" t="str">
        <f t="shared" si="237"/>
        <v>8</v>
      </c>
      <c r="Z1839" s="14">
        <f t="shared" si="238"/>
        <v>22238</v>
      </c>
      <c r="AA1839" s="7">
        <f>VLOOKUP(G1839,Ma_KH!$A:$R,14,0)</f>
        <v>60</v>
      </c>
      <c r="AD1839" s="7" t="str">
        <f>IFERROR(VLOOKUP(J1839,'Chuyển Mã'!$B$3:$C$9,2,0),"")</f>
        <v>Tỉnh</v>
      </c>
      <c r="AE1839" s="7" t="str">
        <f t="shared" si="231"/>
        <v>Tai heo muối 200g</v>
      </c>
      <c r="AF1839" s="7">
        <f t="shared" si="232"/>
        <v>5</v>
      </c>
    </row>
    <row r="1840" spans="1:32" x14ac:dyDescent="0.25">
      <c r="A1840" s="11">
        <v>45906</v>
      </c>
      <c r="B1840" s="25">
        <v>4176514414</v>
      </c>
      <c r="C1840" s="12" t="s">
        <v>7214</v>
      </c>
      <c r="D1840" s="16">
        <f t="shared" si="233"/>
        <v>45906</v>
      </c>
      <c r="G1840" s="13" t="s">
        <v>7329</v>
      </c>
      <c r="I1840" s="13" t="s">
        <v>7853</v>
      </c>
      <c r="J1840" s="13" t="s">
        <v>1796</v>
      </c>
      <c r="K1840" s="13" t="s">
        <v>51</v>
      </c>
      <c r="L1840" s="25" t="str">
        <f>VLOOKUP($K1840,TONG_SL!$A:$D,2,0)</f>
        <v>Mọc Nấm Hương 250g</v>
      </c>
      <c r="N1840" s="25" t="str">
        <f t="shared" si="234"/>
        <v>K-C6</v>
      </c>
      <c r="Q1840" s="25" t="str">
        <f>VLOOKUP(K1840,TONG_SL!$A:$D,3,0)</f>
        <v>Túi</v>
      </c>
      <c r="R1840" s="54">
        <v>3</v>
      </c>
      <c r="T1840" s="1">
        <f>VLOOKUP(VLOOKUP(G1840,Ma_KH!$A:$R,18,0)&amp;K1840,Gia_MB!$A:$F,6,0)</f>
        <v>46000</v>
      </c>
      <c r="U1840" s="14">
        <f t="shared" si="236"/>
        <v>138000</v>
      </c>
      <c r="W1840" s="64">
        <f t="shared" si="235"/>
        <v>0</v>
      </c>
      <c r="X1840" s="3" t="str">
        <f t="shared" si="237"/>
        <v>8</v>
      </c>
      <c r="Z1840" s="14">
        <f t="shared" si="238"/>
        <v>11040</v>
      </c>
      <c r="AA1840" s="7">
        <f>VLOOKUP(G1840,Ma_KH!$A:$R,14,0)</f>
        <v>60</v>
      </c>
      <c r="AD1840" s="7" t="str">
        <f>IFERROR(VLOOKUP(J1840,'Chuyển Mã'!$B$3:$C$9,2,0),"")</f>
        <v>Tỉnh</v>
      </c>
      <c r="AE1840" s="7" t="str">
        <f t="shared" si="231"/>
        <v>Mọc Nấm Hương 250g</v>
      </c>
      <c r="AF1840" s="7">
        <f t="shared" si="232"/>
        <v>3</v>
      </c>
    </row>
    <row r="1841" spans="1:32" x14ac:dyDescent="0.25">
      <c r="A1841" s="11">
        <v>45906</v>
      </c>
      <c r="B1841" s="25">
        <v>4176514414</v>
      </c>
      <c r="C1841" s="12" t="s">
        <v>7214</v>
      </c>
      <c r="D1841" s="16">
        <f t="shared" si="233"/>
        <v>45906</v>
      </c>
      <c r="G1841" s="13" t="s">
        <v>7329</v>
      </c>
      <c r="I1841" s="13" t="s">
        <v>7853</v>
      </c>
      <c r="J1841" s="13" t="s">
        <v>1796</v>
      </c>
      <c r="K1841" s="13" t="s">
        <v>30</v>
      </c>
      <c r="L1841" s="25" t="str">
        <f>VLOOKUP($K1841,TONG_SL!$A:$D,2,0)</f>
        <v>Gà muối 500g</v>
      </c>
      <c r="N1841" s="25" t="str">
        <f t="shared" si="234"/>
        <v>K-C6</v>
      </c>
      <c r="Q1841" s="25" t="str">
        <f>VLOOKUP(K1841,TONG_SL!$A:$D,3,0)</f>
        <v>Túi</v>
      </c>
      <c r="R1841" s="54">
        <v>10</v>
      </c>
      <c r="T1841" s="1">
        <f>VLOOKUP(VLOOKUP(G1841,Ma_KH!$A:$R,18,0)&amp;K1841,Gia_MB!$A:$F,6,0)</f>
        <v>111058</v>
      </c>
      <c r="U1841" s="14">
        <f t="shared" si="236"/>
        <v>1110580</v>
      </c>
      <c r="W1841" s="64">
        <f t="shared" si="235"/>
        <v>0</v>
      </c>
      <c r="X1841" s="3" t="str">
        <f t="shared" si="237"/>
        <v>8</v>
      </c>
      <c r="Z1841" s="14">
        <f t="shared" si="238"/>
        <v>88846.400000000009</v>
      </c>
      <c r="AA1841" s="7">
        <f>VLOOKUP(G1841,Ma_KH!$A:$R,14,0)</f>
        <v>60</v>
      </c>
      <c r="AD1841" s="7" t="str">
        <f>IFERROR(VLOOKUP(J1841,'Chuyển Mã'!$B$3:$C$9,2,0),"")</f>
        <v>Tỉnh</v>
      </c>
      <c r="AE1841" s="7" t="str">
        <f t="shared" si="231"/>
        <v>Gà muối 500g</v>
      </c>
      <c r="AF1841" s="7">
        <f t="shared" si="232"/>
        <v>10</v>
      </c>
    </row>
    <row r="1842" spans="1:32" x14ac:dyDescent="0.25">
      <c r="A1842" s="11">
        <v>45906</v>
      </c>
      <c r="B1842" s="25">
        <v>4176514414</v>
      </c>
      <c r="C1842" s="12" t="s">
        <v>7214</v>
      </c>
      <c r="D1842" s="16">
        <f t="shared" si="233"/>
        <v>45906</v>
      </c>
      <c r="G1842" s="13" t="s">
        <v>7329</v>
      </c>
      <c r="I1842" s="13" t="s">
        <v>7853</v>
      </c>
      <c r="J1842" s="13" t="s">
        <v>1796</v>
      </c>
      <c r="K1842" s="13" t="s">
        <v>27</v>
      </c>
      <c r="L1842" s="25" t="str">
        <f>VLOOKUP($K1842,TONG_SL!$A:$D,2,0)</f>
        <v>Chân giò heo muối 300g</v>
      </c>
      <c r="N1842" s="25" t="str">
        <f t="shared" si="234"/>
        <v>K-C6</v>
      </c>
      <c r="Q1842" s="25" t="str">
        <f>VLOOKUP(K1842,TONG_SL!$A:$D,3,0)</f>
        <v>Túi</v>
      </c>
      <c r="R1842" s="54">
        <v>3</v>
      </c>
      <c r="T1842" s="1">
        <f>VLOOKUP(VLOOKUP(G1842,Ma_KH!$A:$R,18,0)&amp;K1842,Gia_MB!$A:$F,6,0)</f>
        <v>73431</v>
      </c>
      <c r="U1842" s="14">
        <f t="shared" si="236"/>
        <v>220293</v>
      </c>
      <c r="W1842" s="64">
        <f t="shared" si="235"/>
        <v>0</v>
      </c>
      <c r="X1842" s="3" t="str">
        <f t="shared" si="237"/>
        <v>8</v>
      </c>
      <c r="Z1842" s="14">
        <f t="shared" si="238"/>
        <v>17623.439999999999</v>
      </c>
      <c r="AA1842" s="7">
        <f>VLOOKUP(G1842,Ma_KH!$A:$R,14,0)</f>
        <v>60</v>
      </c>
      <c r="AD1842" s="7" t="str">
        <f>IFERROR(VLOOKUP(J1842,'Chuyển Mã'!$B$3:$C$9,2,0),"")</f>
        <v>Tỉnh</v>
      </c>
      <c r="AE1842" s="7" t="str">
        <f t="shared" si="231"/>
        <v>Chân giò heo muối 300g</v>
      </c>
      <c r="AF1842" s="7">
        <f t="shared" si="232"/>
        <v>3</v>
      </c>
    </row>
    <row r="1843" spans="1:32" x14ac:dyDescent="0.25">
      <c r="A1843" s="11">
        <v>45906</v>
      </c>
      <c r="B1843" s="25">
        <v>4176514414</v>
      </c>
      <c r="C1843" s="12" t="s">
        <v>7214</v>
      </c>
      <c r="D1843" s="16">
        <f t="shared" si="233"/>
        <v>45906</v>
      </c>
      <c r="G1843" s="13" t="s">
        <v>7329</v>
      </c>
      <c r="I1843" s="13" t="s">
        <v>7853</v>
      </c>
      <c r="J1843" s="13" t="s">
        <v>1796</v>
      </c>
      <c r="K1843" s="13" t="s">
        <v>47</v>
      </c>
      <c r="L1843" s="25" t="str">
        <f>VLOOKUP($K1843,TONG_SL!$A:$D,2,0)</f>
        <v>Giò lụa cây 250g</v>
      </c>
      <c r="N1843" s="25" t="str">
        <f t="shared" si="234"/>
        <v>K-C6</v>
      </c>
      <c r="Q1843" s="25" t="str">
        <f>VLOOKUP(K1843,TONG_SL!$A:$D,3,0)</f>
        <v>Túi</v>
      </c>
      <c r="R1843" s="54">
        <v>5</v>
      </c>
      <c r="T1843" s="1">
        <f>VLOOKUP(VLOOKUP(G1843,Ma_KH!$A:$R,18,0)&amp;K1843,Gia_MB!$A:$F,6,0)</f>
        <v>49500</v>
      </c>
      <c r="U1843" s="14">
        <f t="shared" si="236"/>
        <v>247500</v>
      </c>
      <c r="W1843" s="64">
        <f t="shared" si="235"/>
        <v>0</v>
      </c>
      <c r="X1843" s="3" t="str">
        <f t="shared" si="237"/>
        <v>8</v>
      </c>
      <c r="Z1843" s="14">
        <f t="shared" si="238"/>
        <v>19800</v>
      </c>
      <c r="AA1843" s="7">
        <f>VLOOKUP(G1843,Ma_KH!$A:$R,14,0)</f>
        <v>60</v>
      </c>
      <c r="AD1843" s="7" t="str">
        <f>IFERROR(VLOOKUP(J1843,'Chuyển Mã'!$B$3:$C$9,2,0),"")</f>
        <v>Tỉnh</v>
      </c>
      <c r="AE1843" s="7" t="str">
        <f t="shared" si="231"/>
        <v>Giò lụa cây 250g</v>
      </c>
      <c r="AF1843" s="7">
        <f t="shared" si="232"/>
        <v>5</v>
      </c>
    </row>
    <row r="1844" spans="1:32" x14ac:dyDescent="0.25">
      <c r="A1844" s="11">
        <v>45906</v>
      </c>
      <c r="B1844" s="25">
        <v>4176514414</v>
      </c>
      <c r="C1844" s="12" t="s">
        <v>7214</v>
      </c>
      <c r="D1844" s="16">
        <f t="shared" si="233"/>
        <v>45906</v>
      </c>
      <c r="G1844" s="13" t="s">
        <v>7329</v>
      </c>
      <c r="I1844" s="13" t="s">
        <v>7853</v>
      </c>
      <c r="J1844" s="13" t="s">
        <v>1796</v>
      </c>
      <c r="K1844" s="13" t="s">
        <v>49</v>
      </c>
      <c r="L1844" s="25" t="str">
        <f>VLOOKUP($K1844,TONG_SL!$A:$D,2,0)</f>
        <v>Giò sụn gà 250g</v>
      </c>
      <c r="N1844" s="25" t="str">
        <f t="shared" si="234"/>
        <v>K-C6</v>
      </c>
      <c r="Q1844" s="25" t="str">
        <f>VLOOKUP(K1844,TONG_SL!$A:$D,3,0)</f>
        <v>Túi</v>
      </c>
      <c r="R1844" s="54">
        <v>5</v>
      </c>
      <c r="T1844" s="1">
        <f>VLOOKUP(VLOOKUP(G1844,Ma_KH!$A:$R,18,0)&amp;K1844,Gia_MB!$A:$F,6,0)</f>
        <v>50400</v>
      </c>
      <c r="U1844" s="14">
        <f t="shared" si="236"/>
        <v>252000</v>
      </c>
      <c r="W1844" s="64">
        <f t="shared" si="235"/>
        <v>0</v>
      </c>
      <c r="X1844" s="3" t="str">
        <f t="shared" si="237"/>
        <v>8</v>
      </c>
      <c r="Z1844" s="14">
        <f t="shared" si="238"/>
        <v>20160</v>
      </c>
      <c r="AA1844" s="7">
        <f>VLOOKUP(G1844,Ma_KH!$A:$R,14,0)</f>
        <v>60</v>
      </c>
      <c r="AD1844" s="7" t="str">
        <f>IFERROR(VLOOKUP(J1844,'Chuyển Mã'!$B$3:$C$9,2,0),"")</f>
        <v>Tỉnh</v>
      </c>
      <c r="AE1844" s="7" t="str">
        <f t="shared" si="231"/>
        <v>Giò sụn gà 250g</v>
      </c>
      <c r="AF1844" s="7">
        <f t="shared" si="232"/>
        <v>5</v>
      </c>
    </row>
    <row r="1845" spans="1:32" x14ac:dyDescent="0.25">
      <c r="A1845" s="11">
        <v>45906</v>
      </c>
      <c r="B1845" s="25">
        <v>4176514414</v>
      </c>
      <c r="C1845" s="12" t="s">
        <v>7214</v>
      </c>
      <c r="D1845" s="16">
        <f t="shared" si="233"/>
        <v>45906</v>
      </c>
      <c r="G1845" s="13" t="s">
        <v>7329</v>
      </c>
      <c r="I1845" s="13" t="s">
        <v>7853</v>
      </c>
      <c r="J1845" s="13" t="s">
        <v>1796</v>
      </c>
      <c r="K1845" s="13" t="s">
        <v>41</v>
      </c>
      <c r="L1845" s="25" t="str">
        <f>VLOOKUP($K1845,TONG_SL!$A:$D,2,0)</f>
        <v>Chả nướng 300g</v>
      </c>
      <c r="N1845" s="25" t="str">
        <f t="shared" si="234"/>
        <v>K-C6</v>
      </c>
      <c r="Q1845" s="25" t="str">
        <f>VLOOKUP(K1845,TONG_SL!$A:$D,3,0)</f>
        <v>Túi</v>
      </c>
      <c r="R1845" s="54">
        <v>3</v>
      </c>
      <c r="T1845" s="1">
        <f>VLOOKUP(VLOOKUP(G1845,Ma_KH!$A:$R,18,0)&amp;K1845,Gia_MB!$A:$F,6,0)</f>
        <v>70950</v>
      </c>
      <c r="U1845" s="14">
        <f t="shared" si="236"/>
        <v>212850</v>
      </c>
      <c r="W1845" s="64">
        <f t="shared" si="235"/>
        <v>0</v>
      </c>
      <c r="X1845" s="3" t="str">
        <f t="shared" si="237"/>
        <v>8</v>
      </c>
      <c r="Z1845" s="14">
        <f t="shared" si="238"/>
        <v>17028</v>
      </c>
      <c r="AA1845" s="7">
        <f>VLOOKUP(G1845,Ma_KH!$A:$R,14,0)</f>
        <v>60</v>
      </c>
      <c r="AD1845" s="7" t="str">
        <f>IFERROR(VLOOKUP(J1845,'Chuyển Mã'!$B$3:$C$9,2,0),"")</f>
        <v>Tỉnh</v>
      </c>
      <c r="AE1845" s="7" t="str">
        <f t="shared" si="231"/>
        <v>Chả nướng 300g</v>
      </c>
      <c r="AF1845" s="7">
        <f t="shared" si="232"/>
        <v>3</v>
      </c>
    </row>
    <row r="1846" spans="1:32" x14ac:dyDescent="0.25">
      <c r="A1846" s="11">
        <v>45906</v>
      </c>
      <c r="B1846" s="25">
        <v>4176514757</v>
      </c>
      <c r="C1846" s="12" t="s">
        <v>7214</v>
      </c>
      <c r="D1846" s="16">
        <f t="shared" si="233"/>
        <v>45906</v>
      </c>
      <c r="G1846" s="13" t="s">
        <v>7290</v>
      </c>
      <c r="I1846" s="13" t="s">
        <v>7854</v>
      </c>
      <c r="J1846" s="13" t="s">
        <v>1796</v>
      </c>
      <c r="K1846" s="13" t="s">
        <v>41</v>
      </c>
      <c r="L1846" s="25" t="str">
        <f>VLOOKUP($K1846,TONG_SL!$A:$D,2,0)</f>
        <v>Chả nướng 300g</v>
      </c>
      <c r="N1846" s="25" t="str">
        <f t="shared" si="234"/>
        <v>K-C6</v>
      </c>
      <c r="Q1846" s="25" t="str">
        <f>VLOOKUP(K1846,TONG_SL!$A:$D,3,0)</f>
        <v>Túi</v>
      </c>
      <c r="R1846" s="54">
        <v>6</v>
      </c>
      <c r="T1846" s="1">
        <f>VLOOKUP(VLOOKUP(G1846,Ma_KH!$A:$R,18,0)&amp;K1846,Gia_MB!$A:$F,6,0)</f>
        <v>70950</v>
      </c>
      <c r="U1846" s="14">
        <f t="shared" si="236"/>
        <v>425700</v>
      </c>
      <c r="W1846" s="64">
        <f t="shared" si="235"/>
        <v>0</v>
      </c>
      <c r="X1846" s="3" t="str">
        <f t="shared" si="237"/>
        <v>8</v>
      </c>
      <c r="Z1846" s="14">
        <f t="shared" si="238"/>
        <v>34056</v>
      </c>
      <c r="AA1846" s="7">
        <f>VLOOKUP(G1846,Ma_KH!$A:$R,14,0)</f>
        <v>60</v>
      </c>
      <c r="AD1846" s="7" t="str">
        <f>IFERROR(VLOOKUP(J1846,'Chuyển Mã'!$B$3:$C$9,2,0),"")</f>
        <v>Tỉnh</v>
      </c>
      <c r="AE1846" s="7" t="str">
        <f t="shared" si="231"/>
        <v>Chả nướng 300g</v>
      </c>
      <c r="AF1846" s="7">
        <f t="shared" si="232"/>
        <v>6</v>
      </c>
    </row>
    <row r="1847" spans="1:32" x14ac:dyDescent="0.25">
      <c r="A1847" s="11">
        <v>45906</v>
      </c>
      <c r="B1847" s="25">
        <v>4176514757</v>
      </c>
      <c r="C1847" s="12" t="s">
        <v>7214</v>
      </c>
      <c r="D1847" s="16">
        <f t="shared" si="233"/>
        <v>45906</v>
      </c>
      <c r="G1847" s="13" t="s">
        <v>7290</v>
      </c>
      <c r="I1847" s="13" t="s">
        <v>7854</v>
      </c>
      <c r="J1847" s="13" t="s">
        <v>1796</v>
      </c>
      <c r="K1847" s="13" t="s">
        <v>27</v>
      </c>
      <c r="L1847" s="25" t="str">
        <f>VLOOKUP($K1847,TONG_SL!$A:$D,2,0)</f>
        <v>Chân giò heo muối 300g</v>
      </c>
      <c r="N1847" s="25" t="str">
        <f t="shared" si="234"/>
        <v>K-C6</v>
      </c>
      <c r="Q1847" s="25" t="str">
        <f>VLOOKUP(K1847,TONG_SL!$A:$D,3,0)</f>
        <v>Túi</v>
      </c>
      <c r="R1847" s="54">
        <v>12</v>
      </c>
      <c r="T1847" s="1">
        <f>VLOOKUP(VLOOKUP(G1847,Ma_KH!$A:$R,18,0)&amp;K1847,Gia_MB!$A:$F,6,0)</f>
        <v>73431</v>
      </c>
      <c r="U1847" s="14">
        <f t="shared" si="236"/>
        <v>881172</v>
      </c>
      <c r="W1847" s="64">
        <f t="shared" si="235"/>
        <v>0</v>
      </c>
      <c r="X1847" s="3" t="str">
        <f t="shared" si="237"/>
        <v>8</v>
      </c>
      <c r="Z1847" s="14">
        <f t="shared" si="238"/>
        <v>70493.759999999995</v>
      </c>
      <c r="AA1847" s="7">
        <f>VLOOKUP(G1847,Ma_KH!$A:$R,14,0)</f>
        <v>60</v>
      </c>
      <c r="AD1847" s="7" t="str">
        <f>IFERROR(VLOOKUP(J1847,'Chuyển Mã'!$B$3:$C$9,2,0),"")</f>
        <v>Tỉnh</v>
      </c>
      <c r="AE1847" s="7" t="str">
        <f t="shared" si="231"/>
        <v>Chân giò heo muối 300g</v>
      </c>
      <c r="AF1847" s="7">
        <f t="shared" si="232"/>
        <v>12</v>
      </c>
    </row>
    <row r="1848" spans="1:32" x14ac:dyDescent="0.25">
      <c r="A1848" s="11">
        <v>45906</v>
      </c>
      <c r="B1848" s="25">
        <v>4176514757</v>
      </c>
      <c r="C1848" s="12" t="s">
        <v>7214</v>
      </c>
      <c r="D1848" s="16">
        <f t="shared" si="233"/>
        <v>45906</v>
      </c>
      <c r="G1848" s="13" t="s">
        <v>7290</v>
      </c>
      <c r="I1848" s="13" t="s">
        <v>7854</v>
      </c>
      <c r="J1848" s="13" t="s">
        <v>1796</v>
      </c>
      <c r="K1848" s="13" t="s">
        <v>30</v>
      </c>
      <c r="L1848" s="25" t="str">
        <f>VLOOKUP($K1848,TONG_SL!$A:$D,2,0)</f>
        <v>Gà muối 500g</v>
      </c>
      <c r="N1848" s="25" t="str">
        <f t="shared" si="234"/>
        <v>K-C6</v>
      </c>
      <c r="Q1848" s="25" t="str">
        <f>VLOOKUP(K1848,TONG_SL!$A:$D,3,0)</f>
        <v>Túi</v>
      </c>
      <c r="R1848" s="54">
        <v>12</v>
      </c>
      <c r="T1848" s="1">
        <f>VLOOKUP(VLOOKUP(G1848,Ma_KH!$A:$R,18,0)&amp;K1848,Gia_MB!$A:$F,6,0)</f>
        <v>111058</v>
      </c>
      <c r="U1848" s="14">
        <f t="shared" si="236"/>
        <v>1332696</v>
      </c>
      <c r="W1848" s="64">
        <f t="shared" si="235"/>
        <v>0</v>
      </c>
      <c r="X1848" s="3" t="str">
        <f t="shared" si="237"/>
        <v>8</v>
      </c>
      <c r="Z1848" s="14">
        <f t="shared" si="238"/>
        <v>106615.68000000001</v>
      </c>
      <c r="AA1848" s="7">
        <f>VLOOKUP(G1848,Ma_KH!$A:$R,14,0)</f>
        <v>60</v>
      </c>
      <c r="AD1848" s="7" t="str">
        <f>IFERROR(VLOOKUP(J1848,'Chuyển Mã'!$B$3:$C$9,2,0),"")</f>
        <v>Tỉnh</v>
      </c>
      <c r="AE1848" s="7" t="str">
        <f t="shared" si="231"/>
        <v>Gà muối 500g</v>
      </c>
      <c r="AF1848" s="7">
        <f t="shared" si="232"/>
        <v>12</v>
      </c>
    </row>
    <row r="1849" spans="1:32" x14ac:dyDescent="0.25">
      <c r="A1849" s="11">
        <v>45906</v>
      </c>
      <c r="B1849" s="25">
        <v>4176514757</v>
      </c>
      <c r="C1849" s="12" t="s">
        <v>7214</v>
      </c>
      <c r="D1849" s="16">
        <f t="shared" si="233"/>
        <v>45906</v>
      </c>
      <c r="G1849" s="13" t="s">
        <v>7290</v>
      </c>
      <c r="I1849" s="13" t="s">
        <v>7854</v>
      </c>
      <c r="J1849" s="13" t="s">
        <v>1796</v>
      </c>
      <c r="K1849" s="13" t="s">
        <v>51</v>
      </c>
      <c r="L1849" s="25" t="str">
        <f>VLOOKUP($K1849,TONG_SL!$A:$D,2,0)</f>
        <v>Mọc Nấm Hương 250g</v>
      </c>
      <c r="N1849" s="25" t="str">
        <f t="shared" si="234"/>
        <v>K-C6</v>
      </c>
      <c r="Q1849" s="25" t="str">
        <f>VLOOKUP(K1849,TONG_SL!$A:$D,3,0)</f>
        <v>Túi</v>
      </c>
      <c r="R1849" s="54">
        <v>6</v>
      </c>
      <c r="T1849" s="1">
        <f>VLOOKUP(VLOOKUP(G1849,Ma_KH!$A:$R,18,0)&amp;K1849,Gia_MB!$A:$F,6,0)</f>
        <v>46000</v>
      </c>
      <c r="U1849" s="14">
        <f t="shared" si="236"/>
        <v>276000</v>
      </c>
      <c r="W1849" s="64">
        <f t="shared" si="235"/>
        <v>0</v>
      </c>
      <c r="X1849" s="3" t="str">
        <f t="shared" si="237"/>
        <v>8</v>
      </c>
      <c r="Z1849" s="14">
        <f t="shared" si="238"/>
        <v>22080</v>
      </c>
      <c r="AA1849" s="7">
        <f>VLOOKUP(G1849,Ma_KH!$A:$R,14,0)</f>
        <v>60</v>
      </c>
      <c r="AD1849" s="7" t="str">
        <f>IFERROR(VLOOKUP(J1849,'Chuyển Mã'!$B$3:$C$9,2,0),"")</f>
        <v>Tỉnh</v>
      </c>
      <c r="AE1849" s="7" t="str">
        <f t="shared" si="231"/>
        <v>Mọc Nấm Hương 250g</v>
      </c>
      <c r="AF1849" s="7">
        <f t="shared" si="232"/>
        <v>6</v>
      </c>
    </row>
    <row r="1850" spans="1:32" x14ac:dyDescent="0.25">
      <c r="A1850" s="11">
        <v>45906</v>
      </c>
      <c r="B1850" s="25">
        <v>4176514670</v>
      </c>
      <c r="C1850" s="12" t="s">
        <v>7214</v>
      </c>
      <c r="D1850" s="16">
        <f t="shared" si="233"/>
        <v>45906</v>
      </c>
      <c r="G1850" s="13" t="s">
        <v>7314</v>
      </c>
      <c r="I1850" s="13" t="s">
        <v>7855</v>
      </c>
      <c r="J1850" s="13" t="s">
        <v>1796</v>
      </c>
      <c r="K1850" s="13" t="s">
        <v>32</v>
      </c>
      <c r="L1850" s="25" t="str">
        <f>VLOOKUP($K1850,TONG_SL!$A:$D,2,0)</f>
        <v>Giò Tai Lưỡi Xào 250</v>
      </c>
      <c r="N1850" s="25" t="str">
        <f t="shared" si="234"/>
        <v>K-C6</v>
      </c>
      <c r="Q1850" s="25" t="str">
        <f>VLOOKUP(K1850,TONG_SL!$A:$D,3,0)</f>
        <v>Túi</v>
      </c>
      <c r="R1850" s="54">
        <v>5</v>
      </c>
      <c r="T1850" s="1">
        <f>VLOOKUP(VLOOKUP(G1850,Ma_KH!$A:$R,18,0)&amp;K1850,Gia_MB!$A:$F,6,0)</f>
        <v>50183</v>
      </c>
      <c r="U1850" s="14">
        <f t="shared" si="236"/>
        <v>250915</v>
      </c>
      <c r="W1850" s="64">
        <f t="shared" si="235"/>
        <v>0</v>
      </c>
      <c r="X1850" s="3" t="str">
        <f t="shared" si="237"/>
        <v>8</v>
      </c>
      <c r="Z1850" s="14">
        <f t="shared" si="238"/>
        <v>20073.2</v>
      </c>
      <c r="AA1850" s="7">
        <f>VLOOKUP(G1850,Ma_KH!$A:$R,14,0)</f>
        <v>60</v>
      </c>
      <c r="AD1850" s="7" t="str">
        <f>IFERROR(VLOOKUP(J1850,'Chuyển Mã'!$B$3:$C$9,2,0),"")</f>
        <v>Tỉnh</v>
      </c>
      <c r="AE1850" s="7" t="str">
        <f t="shared" si="231"/>
        <v>Giò Tai Lưỡi Xào 250</v>
      </c>
      <c r="AF1850" s="7">
        <f t="shared" si="232"/>
        <v>5</v>
      </c>
    </row>
    <row r="1851" spans="1:32" x14ac:dyDescent="0.25">
      <c r="A1851" s="11">
        <v>45906</v>
      </c>
      <c r="B1851" s="25">
        <v>4176514670</v>
      </c>
      <c r="C1851" s="12" t="s">
        <v>7214</v>
      </c>
      <c r="D1851" s="16">
        <f t="shared" si="233"/>
        <v>45906</v>
      </c>
      <c r="G1851" s="13" t="s">
        <v>7314</v>
      </c>
      <c r="I1851" s="13" t="s">
        <v>7855</v>
      </c>
      <c r="J1851" s="13" t="s">
        <v>1796</v>
      </c>
      <c r="K1851" s="13" t="s">
        <v>35</v>
      </c>
      <c r="L1851" s="25" t="str">
        <f>VLOOKUP($K1851,TONG_SL!$A:$D,2,0)</f>
        <v>Tai heo muối 200g</v>
      </c>
      <c r="N1851" s="25" t="str">
        <f t="shared" si="234"/>
        <v>K-C6</v>
      </c>
      <c r="Q1851" s="25" t="str">
        <f>VLOOKUP(K1851,TONG_SL!$A:$D,3,0)</f>
        <v>Túi</v>
      </c>
      <c r="R1851" s="54">
        <v>4</v>
      </c>
      <c r="T1851" s="1">
        <f>VLOOKUP(VLOOKUP(G1851,Ma_KH!$A:$R,18,0)&amp;K1851,Gia_MB!$A:$F,6,0)</f>
        <v>55595</v>
      </c>
      <c r="U1851" s="14">
        <f t="shared" si="236"/>
        <v>222380</v>
      </c>
      <c r="W1851" s="64">
        <f t="shared" si="235"/>
        <v>0</v>
      </c>
      <c r="X1851" s="3" t="str">
        <f t="shared" si="237"/>
        <v>8</v>
      </c>
      <c r="Z1851" s="14">
        <f t="shared" si="238"/>
        <v>17790.400000000001</v>
      </c>
      <c r="AA1851" s="7">
        <f>VLOOKUP(G1851,Ma_KH!$A:$R,14,0)</f>
        <v>60</v>
      </c>
      <c r="AD1851" s="7" t="str">
        <f>IFERROR(VLOOKUP(J1851,'Chuyển Mã'!$B$3:$C$9,2,0),"")</f>
        <v>Tỉnh</v>
      </c>
      <c r="AE1851" s="7" t="str">
        <f t="shared" si="231"/>
        <v>Tai heo muối 200g</v>
      </c>
      <c r="AF1851" s="7">
        <f t="shared" si="232"/>
        <v>4</v>
      </c>
    </row>
    <row r="1852" spans="1:32" x14ac:dyDescent="0.25">
      <c r="A1852" s="11">
        <v>45906</v>
      </c>
      <c r="B1852" s="25">
        <v>4176514670</v>
      </c>
      <c r="C1852" s="12" t="s">
        <v>7214</v>
      </c>
      <c r="D1852" s="16">
        <f t="shared" si="233"/>
        <v>45906</v>
      </c>
      <c r="G1852" s="13" t="s">
        <v>7314</v>
      </c>
      <c r="I1852" s="13" t="s">
        <v>7855</v>
      </c>
      <c r="J1852" s="13" t="s">
        <v>1796</v>
      </c>
      <c r="K1852" s="13" t="s">
        <v>39</v>
      </c>
      <c r="L1852" s="25" t="str">
        <f>VLOOKUP($K1852,TONG_SL!$A:$D,2,0)</f>
        <v>Chả cốm 300g</v>
      </c>
      <c r="N1852" s="25" t="str">
        <f t="shared" si="234"/>
        <v>K-C6</v>
      </c>
      <c r="Q1852" s="25" t="str">
        <f>VLOOKUP(K1852,TONG_SL!$A:$D,3,0)</f>
        <v>Túi</v>
      </c>
      <c r="R1852" s="54">
        <v>5</v>
      </c>
      <c r="T1852" s="1">
        <f>VLOOKUP(VLOOKUP(G1852,Ma_KH!$A:$R,18,0)&amp;K1852,Gia_MB!$A:$F,6,0)</f>
        <v>74250</v>
      </c>
      <c r="U1852" s="14">
        <f t="shared" si="236"/>
        <v>371250</v>
      </c>
      <c r="W1852" s="64">
        <f t="shared" si="235"/>
        <v>0</v>
      </c>
      <c r="X1852" s="3" t="str">
        <f t="shared" si="237"/>
        <v>8</v>
      </c>
      <c r="Z1852" s="14">
        <f t="shared" si="238"/>
        <v>29700</v>
      </c>
      <c r="AA1852" s="7">
        <f>VLOOKUP(G1852,Ma_KH!$A:$R,14,0)</f>
        <v>60</v>
      </c>
      <c r="AD1852" s="7" t="str">
        <f>IFERROR(VLOOKUP(J1852,'Chuyển Mã'!$B$3:$C$9,2,0),"")</f>
        <v>Tỉnh</v>
      </c>
      <c r="AE1852" s="7" t="str">
        <f t="shared" si="231"/>
        <v>Chả cốm 300g</v>
      </c>
      <c r="AF1852" s="7">
        <f t="shared" si="232"/>
        <v>5</v>
      </c>
    </row>
    <row r="1853" spans="1:32" x14ac:dyDescent="0.25">
      <c r="A1853" s="11">
        <v>45906</v>
      </c>
      <c r="B1853" s="25">
        <v>4176514670</v>
      </c>
      <c r="C1853" s="12" t="s">
        <v>7214</v>
      </c>
      <c r="D1853" s="16">
        <f t="shared" si="233"/>
        <v>45906</v>
      </c>
      <c r="G1853" s="13" t="s">
        <v>7314</v>
      </c>
      <c r="I1853" s="13" t="s">
        <v>7855</v>
      </c>
      <c r="J1853" s="13" t="s">
        <v>1796</v>
      </c>
      <c r="K1853" s="13" t="s">
        <v>27</v>
      </c>
      <c r="L1853" s="25" t="str">
        <f>VLOOKUP($K1853,TONG_SL!$A:$D,2,0)</f>
        <v>Chân giò heo muối 300g</v>
      </c>
      <c r="N1853" s="25" t="str">
        <f t="shared" si="234"/>
        <v>K-C6</v>
      </c>
      <c r="Q1853" s="25" t="str">
        <f>VLOOKUP(K1853,TONG_SL!$A:$D,3,0)</f>
        <v>Túi</v>
      </c>
      <c r="R1853" s="54">
        <v>10</v>
      </c>
      <c r="T1853" s="1">
        <f>VLOOKUP(VLOOKUP(G1853,Ma_KH!$A:$R,18,0)&amp;K1853,Gia_MB!$A:$F,6,0)</f>
        <v>73431</v>
      </c>
      <c r="U1853" s="14">
        <f t="shared" si="236"/>
        <v>734310</v>
      </c>
      <c r="W1853" s="64">
        <f t="shared" si="235"/>
        <v>0</v>
      </c>
      <c r="X1853" s="3" t="str">
        <f t="shared" si="237"/>
        <v>8</v>
      </c>
      <c r="Z1853" s="14">
        <f t="shared" si="238"/>
        <v>58744.800000000003</v>
      </c>
      <c r="AA1853" s="7">
        <f>VLOOKUP(G1853,Ma_KH!$A:$R,14,0)</f>
        <v>60</v>
      </c>
      <c r="AD1853" s="7" t="str">
        <f>IFERROR(VLOOKUP(J1853,'Chuyển Mã'!$B$3:$C$9,2,0),"")</f>
        <v>Tỉnh</v>
      </c>
      <c r="AE1853" s="7" t="str">
        <f t="shared" si="231"/>
        <v>Chân giò heo muối 300g</v>
      </c>
      <c r="AF1853" s="7">
        <f t="shared" si="232"/>
        <v>10</v>
      </c>
    </row>
    <row r="1854" spans="1:32" x14ac:dyDescent="0.25">
      <c r="A1854" s="11">
        <v>45906</v>
      </c>
      <c r="B1854" s="25">
        <v>4176514670</v>
      </c>
      <c r="C1854" s="12" t="s">
        <v>7214</v>
      </c>
      <c r="D1854" s="16">
        <f t="shared" si="233"/>
        <v>45906</v>
      </c>
      <c r="G1854" s="13" t="s">
        <v>7314</v>
      </c>
      <c r="I1854" s="13" t="s">
        <v>7855</v>
      </c>
      <c r="J1854" s="13" t="s">
        <v>1796</v>
      </c>
      <c r="K1854" s="13" t="s">
        <v>30</v>
      </c>
      <c r="L1854" s="25" t="str">
        <f>VLOOKUP($K1854,TONG_SL!$A:$D,2,0)</f>
        <v>Gà muối 500g</v>
      </c>
      <c r="N1854" s="25" t="str">
        <f t="shared" si="234"/>
        <v>K-C6</v>
      </c>
      <c r="Q1854" s="25" t="str">
        <f>VLOOKUP(K1854,TONG_SL!$A:$D,3,0)</f>
        <v>Túi</v>
      </c>
      <c r="R1854" s="54">
        <v>5</v>
      </c>
      <c r="T1854" s="1">
        <f>VLOOKUP(VLOOKUP(G1854,Ma_KH!$A:$R,18,0)&amp;K1854,Gia_MB!$A:$F,6,0)</f>
        <v>111058</v>
      </c>
      <c r="U1854" s="14">
        <f t="shared" si="236"/>
        <v>555290</v>
      </c>
      <c r="W1854" s="64">
        <f t="shared" si="235"/>
        <v>0</v>
      </c>
      <c r="X1854" s="3" t="str">
        <f t="shared" si="237"/>
        <v>8</v>
      </c>
      <c r="Z1854" s="14">
        <f t="shared" si="238"/>
        <v>44423.200000000004</v>
      </c>
      <c r="AA1854" s="7">
        <f>VLOOKUP(G1854,Ma_KH!$A:$R,14,0)</f>
        <v>60</v>
      </c>
      <c r="AD1854" s="7" t="str">
        <f>IFERROR(VLOOKUP(J1854,'Chuyển Mã'!$B$3:$C$9,2,0),"")</f>
        <v>Tỉnh</v>
      </c>
      <c r="AE1854" s="7" t="str">
        <f t="shared" si="231"/>
        <v>Gà muối 500g</v>
      </c>
      <c r="AF1854" s="7">
        <f t="shared" si="232"/>
        <v>5</v>
      </c>
    </row>
    <row r="1855" spans="1:32" x14ac:dyDescent="0.25">
      <c r="A1855" s="11">
        <v>45906</v>
      </c>
      <c r="B1855" s="25">
        <v>4176435274</v>
      </c>
      <c r="C1855" s="12" t="s">
        <v>7214</v>
      </c>
      <c r="D1855" s="16">
        <f t="shared" si="233"/>
        <v>45906</v>
      </c>
      <c r="G1855" s="13" t="s">
        <v>7211</v>
      </c>
      <c r="I1855" s="13" t="s">
        <v>7856</v>
      </c>
      <c r="J1855" s="13" t="s">
        <v>1796</v>
      </c>
      <c r="K1855" s="13" t="s">
        <v>32</v>
      </c>
      <c r="L1855" s="25" t="str">
        <f>VLOOKUP($K1855,TONG_SL!$A:$D,2,0)</f>
        <v>Giò Tai Lưỡi Xào 250</v>
      </c>
      <c r="N1855" s="25" t="str">
        <f t="shared" si="234"/>
        <v>K-C6</v>
      </c>
      <c r="Q1855" s="25" t="str">
        <f>VLOOKUP(K1855,TONG_SL!$A:$D,3,0)</f>
        <v>Túi</v>
      </c>
      <c r="R1855" s="54">
        <v>15</v>
      </c>
      <c r="T1855" s="1">
        <f>VLOOKUP(VLOOKUP(G1855,Ma_KH!$A:$R,18,0)&amp;K1855,Gia_MB!$A:$F,6,0)</f>
        <v>50183</v>
      </c>
      <c r="U1855" s="14">
        <f t="shared" si="236"/>
        <v>752745</v>
      </c>
      <c r="W1855" s="64">
        <f t="shared" si="235"/>
        <v>0</v>
      </c>
      <c r="X1855" s="3" t="str">
        <f t="shared" si="237"/>
        <v>8</v>
      </c>
      <c r="Z1855" s="14">
        <f t="shared" si="238"/>
        <v>60219.6</v>
      </c>
      <c r="AA1855" s="7">
        <f>VLOOKUP(G1855,Ma_KH!$A:$R,14,0)</f>
        <v>60</v>
      </c>
      <c r="AD1855" s="7" t="str">
        <f>IFERROR(VLOOKUP(J1855,'Chuyển Mã'!$B$3:$C$9,2,0),"")</f>
        <v>Tỉnh</v>
      </c>
      <c r="AE1855" s="7" t="str">
        <f t="shared" si="231"/>
        <v>Giò Tai Lưỡi Xào 250</v>
      </c>
      <c r="AF1855" s="7">
        <f t="shared" si="232"/>
        <v>15</v>
      </c>
    </row>
    <row r="1856" spans="1:32" x14ac:dyDescent="0.25">
      <c r="A1856" s="11">
        <v>45906</v>
      </c>
      <c r="B1856" s="25">
        <v>4176435274</v>
      </c>
      <c r="C1856" s="12" t="s">
        <v>7214</v>
      </c>
      <c r="D1856" s="16">
        <f t="shared" si="233"/>
        <v>45906</v>
      </c>
      <c r="G1856" s="13" t="s">
        <v>7211</v>
      </c>
      <c r="I1856" s="13" t="s">
        <v>7856</v>
      </c>
      <c r="J1856" s="13" t="s">
        <v>1796</v>
      </c>
      <c r="K1856" s="13" t="s">
        <v>35</v>
      </c>
      <c r="L1856" s="25" t="str">
        <f>VLOOKUP($K1856,TONG_SL!$A:$D,2,0)</f>
        <v>Tai heo muối 200g</v>
      </c>
      <c r="N1856" s="25" t="str">
        <f t="shared" si="234"/>
        <v>K-C6</v>
      </c>
      <c r="Q1856" s="25" t="str">
        <f>VLOOKUP(K1856,TONG_SL!$A:$D,3,0)</f>
        <v>Túi</v>
      </c>
      <c r="R1856" s="54">
        <v>15</v>
      </c>
      <c r="T1856" s="1">
        <f>VLOOKUP(VLOOKUP(G1856,Ma_KH!$A:$R,18,0)&amp;K1856,Gia_MB!$A:$F,6,0)</f>
        <v>55595</v>
      </c>
      <c r="U1856" s="14">
        <f t="shared" si="236"/>
        <v>833925</v>
      </c>
      <c r="W1856" s="64">
        <f t="shared" si="235"/>
        <v>0</v>
      </c>
      <c r="X1856" s="3" t="str">
        <f t="shared" si="237"/>
        <v>8</v>
      </c>
      <c r="Z1856" s="14">
        <f t="shared" si="238"/>
        <v>66714</v>
      </c>
      <c r="AA1856" s="7">
        <f>VLOOKUP(G1856,Ma_KH!$A:$R,14,0)</f>
        <v>60</v>
      </c>
      <c r="AD1856" s="7" t="str">
        <f>IFERROR(VLOOKUP(J1856,'Chuyển Mã'!$B$3:$C$9,2,0),"")</f>
        <v>Tỉnh</v>
      </c>
      <c r="AE1856" s="7" t="str">
        <f t="shared" si="231"/>
        <v>Tai heo muối 200g</v>
      </c>
      <c r="AF1856" s="7">
        <f t="shared" si="232"/>
        <v>15</v>
      </c>
    </row>
    <row r="1857" spans="1:32" x14ac:dyDescent="0.25">
      <c r="A1857" s="11">
        <v>45906</v>
      </c>
      <c r="B1857" s="25">
        <v>4176435274</v>
      </c>
      <c r="C1857" s="12" t="s">
        <v>7214</v>
      </c>
      <c r="D1857" s="16">
        <f t="shared" si="233"/>
        <v>45906</v>
      </c>
      <c r="G1857" s="13" t="s">
        <v>7211</v>
      </c>
      <c r="I1857" s="13" t="s">
        <v>7856</v>
      </c>
      <c r="J1857" s="13" t="s">
        <v>1796</v>
      </c>
      <c r="K1857" s="13" t="s">
        <v>39</v>
      </c>
      <c r="L1857" s="25" t="str">
        <f>VLOOKUP($K1857,TONG_SL!$A:$D,2,0)</f>
        <v>Chả cốm 300g</v>
      </c>
      <c r="N1857" s="25" t="str">
        <f t="shared" si="234"/>
        <v>K-C6</v>
      </c>
      <c r="Q1857" s="25" t="str">
        <f>VLOOKUP(K1857,TONG_SL!$A:$D,3,0)</f>
        <v>Túi</v>
      </c>
      <c r="R1857" s="54">
        <v>3</v>
      </c>
      <c r="T1857" s="1">
        <f>VLOOKUP(VLOOKUP(G1857,Ma_KH!$A:$R,18,0)&amp;K1857,Gia_MB!$A:$F,6,0)</f>
        <v>74250</v>
      </c>
      <c r="U1857" s="14">
        <f t="shared" si="236"/>
        <v>222750</v>
      </c>
      <c r="W1857" s="64">
        <f t="shared" si="235"/>
        <v>0</v>
      </c>
      <c r="X1857" s="3" t="str">
        <f t="shared" si="237"/>
        <v>8</v>
      </c>
      <c r="Z1857" s="14">
        <f t="shared" si="238"/>
        <v>17820</v>
      </c>
      <c r="AA1857" s="7">
        <f>VLOOKUP(G1857,Ma_KH!$A:$R,14,0)</f>
        <v>60</v>
      </c>
      <c r="AD1857" s="7" t="str">
        <f>IFERROR(VLOOKUP(J1857,'Chuyển Mã'!$B$3:$C$9,2,0),"")</f>
        <v>Tỉnh</v>
      </c>
      <c r="AE1857" s="7" t="str">
        <f t="shared" si="231"/>
        <v>Chả cốm 300g</v>
      </c>
      <c r="AF1857" s="7">
        <f t="shared" si="232"/>
        <v>3</v>
      </c>
    </row>
    <row r="1858" spans="1:32" x14ac:dyDescent="0.25">
      <c r="A1858" s="11">
        <v>45906</v>
      </c>
      <c r="B1858" s="25">
        <v>4176435274</v>
      </c>
      <c r="C1858" s="12" t="s">
        <v>7214</v>
      </c>
      <c r="D1858" s="16">
        <f t="shared" si="233"/>
        <v>45906</v>
      </c>
      <c r="G1858" s="13" t="s">
        <v>7211</v>
      </c>
      <c r="I1858" s="13" t="s">
        <v>7856</v>
      </c>
      <c r="J1858" s="13" t="s">
        <v>1796</v>
      </c>
      <c r="K1858" s="13" t="s">
        <v>51</v>
      </c>
      <c r="L1858" s="25" t="str">
        <f>VLOOKUP($K1858,TONG_SL!$A:$D,2,0)</f>
        <v>Mọc Nấm Hương 250g</v>
      </c>
      <c r="N1858" s="25" t="str">
        <f t="shared" si="234"/>
        <v>K-C6</v>
      </c>
      <c r="Q1858" s="25" t="str">
        <f>VLOOKUP(K1858,TONG_SL!$A:$D,3,0)</f>
        <v>Túi</v>
      </c>
      <c r="R1858" s="54">
        <v>5</v>
      </c>
      <c r="T1858" s="1">
        <f>VLOOKUP(VLOOKUP(G1858,Ma_KH!$A:$R,18,0)&amp;K1858,Gia_MB!$A:$F,6,0)</f>
        <v>46000</v>
      </c>
      <c r="U1858" s="14">
        <f t="shared" si="236"/>
        <v>230000</v>
      </c>
      <c r="W1858" s="64">
        <f t="shared" si="235"/>
        <v>0</v>
      </c>
      <c r="X1858" s="3" t="str">
        <f t="shared" si="237"/>
        <v>8</v>
      </c>
      <c r="Z1858" s="14">
        <f t="shared" si="238"/>
        <v>18400</v>
      </c>
      <c r="AA1858" s="7">
        <f>VLOOKUP(G1858,Ma_KH!$A:$R,14,0)</f>
        <v>60</v>
      </c>
      <c r="AD1858" s="7" t="str">
        <f>IFERROR(VLOOKUP(J1858,'Chuyển Mã'!$B$3:$C$9,2,0),"")</f>
        <v>Tỉnh</v>
      </c>
      <c r="AE1858" s="7" t="str">
        <f t="shared" si="231"/>
        <v>Mọc Nấm Hương 250g</v>
      </c>
      <c r="AF1858" s="7">
        <f t="shared" si="232"/>
        <v>5</v>
      </c>
    </row>
    <row r="1859" spans="1:32" x14ac:dyDescent="0.25">
      <c r="A1859" s="11">
        <v>45906</v>
      </c>
      <c r="B1859" s="25">
        <v>4176355089</v>
      </c>
      <c r="C1859" s="12" t="s">
        <v>7214</v>
      </c>
      <c r="D1859" s="16">
        <f t="shared" si="233"/>
        <v>45906</v>
      </c>
      <c r="G1859" s="13" t="s">
        <v>7211</v>
      </c>
      <c r="I1859" s="13" t="s">
        <v>7857</v>
      </c>
      <c r="J1859" s="13" t="s">
        <v>1796</v>
      </c>
      <c r="K1859" s="13" t="s">
        <v>27</v>
      </c>
      <c r="L1859" s="25" t="str">
        <f>VLOOKUP($K1859,TONG_SL!$A:$D,2,0)</f>
        <v>Chân giò heo muối 300g</v>
      </c>
      <c r="N1859" s="25" t="str">
        <f t="shared" si="234"/>
        <v>K-C6</v>
      </c>
      <c r="Q1859" s="25" t="str">
        <f>VLOOKUP(K1859,TONG_SL!$A:$D,3,0)</f>
        <v>Túi</v>
      </c>
      <c r="R1859" s="54">
        <v>10</v>
      </c>
      <c r="T1859" s="1">
        <f>VLOOKUP(VLOOKUP(G1859,Ma_KH!$A:$R,18,0)&amp;K1859,Gia_MB!$A:$F,6,0)</f>
        <v>73431</v>
      </c>
      <c r="U1859" s="14">
        <f t="shared" si="236"/>
        <v>734310</v>
      </c>
      <c r="W1859" s="64">
        <f t="shared" si="235"/>
        <v>0</v>
      </c>
      <c r="X1859" s="3" t="str">
        <f t="shared" si="237"/>
        <v>8</v>
      </c>
      <c r="Z1859" s="14">
        <f t="shared" si="238"/>
        <v>58744.800000000003</v>
      </c>
      <c r="AA1859" s="7">
        <f>VLOOKUP(G1859,Ma_KH!$A:$R,14,0)</f>
        <v>60</v>
      </c>
      <c r="AD1859" s="7" t="str">
        <f>IFERROR(VLOOKUP(J1859,'Chuyển Mã'!$B$3:$C$9,2,0),"")</f>
        <v>Tỉnh</v>
      </c>
      <c r="AE1859" s="7" t="str">
        <f t="shared" ref="AE1859:AE1922" si="239">IFERROR(L1859,"")</f>
        <v>Chân giò heo muối 300g</v>
      </c>
      <c r="AF1859" s="7">
        <f t="shared" ref="AF1859:AF1922" si="240">R1859</f>
        <v>10</v>
      </c>
    </row>
    <row r="1860" spans="1:32" x14ac:dyDescent="0.25">
      <c r="A1860" s="11">
        <v>45906</v>
      </c>
      <c r="B1860" s="25">
        <v>4176355089</v>
      </c>
      <c r="C1860" s="12" t="s">
        <v>7214</v>
      </c>
      <c r="D1860" s="16">
        <f t="shared" ref="D1860:D1923" si="241">IF(A1860="","",A1860)</f>
        <v>45906</v>
      </c>
      <c r="G1860" s="13" t="s">
        <v>7211</v>
      </c>
      <c r="I1860" s="13" t="s">
        <v>7857</v>
      </c>
      <c r="J1860" s="13" t="s">
        <v>1796</v>
      </c>
      <c r="K1860" s="13" t="s">
        <v>51</v>
      </c>
      <c r="L1860" s="25" t="str">
        <f>VLOOKUP($K1860,TONG_SL!$A:$D,2,0)</f>
        <v>Mọc Nấm Hương 250g</v>
      </c>
      <c r="N1860" s="25" t="str">
        <f t="shared" si="234"/>
        <v>K-C6</v>
      </c>
      <c r="Q1860" s="25" t="str">
        <f>VLOOKUP(K1860,TONG_SL!$A:$D,3,0)</f>
        <v>Túi</v>
      </c>
      <c r="R1860" s="54">
        <v>10</v>
      </c>
      <c r="T1860" s="1">
        <f>VLOOKUP(VLOOKUP(G1860,Ma_KH!$A:$R,18,0)&amp;K1860,Gia_MB!$A:$F,6,0)</f>
        <v>46000</v>
      </c>
      <c r="U1860" s="14">
        <f t="shared" si="236"/>
        <v>460000</v>
      </c>
      <c r="W1860" s="64">
        <f t="shared" si="235"/>
        <v>0</v>
      </c>
      <c r="X1860" s="3" t="str">
        <f t="shared" si="237"/>
        <v>8</v>
      </c>
      <c r="Z1860" s="14">
        <f t="shared" si="238"/>
        <v>36800</v>
      </c>
      <c r="AA1860" s="7">
        <f>VLOOKUP(G1860,Ma_KH!$A:$R,14,0)</f>
        <v>60</v>
      </c>
      <c r="AD1860" s="7" t="str">
        <f>IFERROR(VLOOKUP(J1860,'Chuyển Mã'!$B$3:$C$9,2,0),"")</f>
        <v>Tỉnh</v>
      </c>
      <c r="AE1860" s="7" t="str">
        <f t="shared" si="239"/>
        <v>Mọc Nấm Hương 250g</v>
      </c>
      <c r="AF1860" s="7">
        <f t="shared" si="240"/>
        <v>10</v>
      </c>
    </row>
    <row r="1861" spans="1:32" x14ac:dyDescent="0.25">
      <c r="A1861" s="11">
        <v>45906</v>
      </c>
      <c r="B1861" s="25">
        <v>4176355089</v>
      </c>
      <c r="C1861" s="12" t="s">
        <v>7214</v>
      </c>
      <c r="D1861" s="16">
        <f t="shared" si="241"/>
        <v>45906</v>
      </c>
      <c r="G1861" s="13" t="s">
        <v>7211</v>
      </c>
      <c r="I1861" s="13" t="s">
        <v>7857</v>
      </c>
      <c r="J1861" s="13" t="s">
        <v>1796</v>
      </c>
      <c r="K1861" s="13" t="s">
        <v>32</v>
      </c>
      <c r="L1861" s="25" t="str">
        <f>VLOOKUP($K1861,TONG_SL!$A:$D,2,0)</f>
        <v>Giò Tai Lưỡi Xào 250</v>
      </c>
      <c r="N1861" s="25" t="str">
        <f t="shared" ref="N1861:N1924" si="242">IF($B1861&lt;&gt;"","K-C6","")</f>
        <v>K-C6</v>
      </c>
      <c r="Q1861" s="25" t="str">
        <f>VLOOKUP(K1861,TONG_SL!$A:$D,3,0)</f>
        <v>Túi</v>
      </c>
      <c r="R1861" s="54">
        <v>10</v>
      </c>
      <c r="T1861" s="1">
        <f>VLOOKUP(VLOOKUP(G1861,Ma_KH!$A:$R,18,0)&amp;K1861,Gia_MB!$A:$F,6,0)</f>
        <v>50183</v>
      </c>
      <c r="U1861" s="14">
        <f t="shared" si="236"/>
        <v>501830</v>
      </c>
      <c r="W1861" s="64">
        <f t="shared" ref="W1861:W1924" si="243">U1861*V1861</f>
        <v>0</v>
      </c>
      <c r="X1861" s="3" t="str">
        <f t="shared" si="237"/>
        <v>8</v>
      </c>
      <c r="Z1861" s="14">
        <f t="shared" si="238"/>
        <v>40146.400000000001</v>
      </c>
      <c r="AA1861" s="7">
        <f>VLOOKUP(G1861,Ma_KH!$A:$R,14,0)</f>
        <v>60</v>
      </c>
      <c r="AD1861" s="7" t="str">
        <f>IFERROR(VLOOKUP(J1861,'Chuyển Mã'!$B$3:$C$9,2,0),"")</f>
        <v>Tỉnh</v>
      </c>
      <c r="AE1861" s="7" t="str">
        <f t="shared" si="239"/>
        <v>Giò Tai Lưỡi Xào 250</v>
      </c>
      <c r="AF1861" s="7">
        <f t="shared" si="240"/>
        <v>10</v>
      </c>
    </row>
    <row r="1862" spans="1:32" x14ac:dyDescent="0.25">
      <c r="A1862" s="11">
        <v>45906</v>
      </c>
      <c r="B1862" s="25">
        <v>4176355089</v>
      </c>
      <c r="C1862" s="12" t="s">
        <v>7214</v>
      </c>
      <c r="D1862" s="16">
        <f t="shared" si="241"/>
        <v>45906</v>
      </c>
      <c r="G1862" s="13" t="s">
        <v>7211</v>
      </c>
      <c r="I1862" s="13" t="s">
        <v>7857</v>
      </c>
      <c r="J1862" s="13" t="s">
        <v>1796</v>
      </c>
      <c r="K1862" s="13" t="s">
        <v>30</v>
      </c>
      <c r="L1862" s="25" t="str">
        <f>VLOOKUP($K1862,TONG_SL!$A:$D,2,0)</f>
        <v>Gà muối 500g</v>
      </c>
      <c r="N1862" s="25" t="str">
        <f t="shared" si="242"/>
        <v>K-C6</v>
      </c>
      <c r="Q1862" s="25" t="str">
        <f>VLOOKUP(K1862,TONG_SL!$A:$D,3,0)</f>
        <v>Túi</v>
      </c>
      <c r="R1862" s="54">
        <v>10</v>
      </c>
      <c r="T1862" s="1">
        <f>VLOOKUP(VLOOKUP(G1862,Ma_KH!$A:$R,18,0)&amp;K1862,Gia_MB!$A:$F,6,0)</f>
        <v>111058</v>
      </c>
      <c r="U1862" s="14">
        <f t="shared" si="236"/>
        <v>1110580</v>
      </c>
      <c r="W1862" s="64">
        <f t="shared" si="243"/>
        <v>0</v>
      </c>
      <c r="X1862" s="3" t="str">
        <f t="shared" si="237"/>
        <v>8</v>
      </c>
      <c r="Z1862" s="14">
        <f t="shared" si="238"/>
        <v>88846.400000000009</v>
      </c>
      <c r="AA1862" s="7">
        <f>VLOOKUP(G1862,Ma_KH!$A:$R,14,0)</f>
        <v>60</v>
      </c>
      <c r="AD1862" s="7" t="str">
        <f>IFERROR(VLOOKUP(J1862,'Chuyển Mã'!$B$3:$C$9,2,0),"")</f>
        <v>Tỉnh</v>
      </c>
      <c r="AE1862" s="7" t="str">
        <f t="shared" si="239"/>
        <v>Gà muối 500g</v>
      </c>
      <c r="AF1862" s="7">
        <f t="shared" si="240"/>
        <v>10</v>
      </c>
    </row>
    <row r="1863" spans="1:32" x14ac:dyDescent="0.25">
      <c r="A1863" s="11">
        <v>45906</v>
      </c>
      <c r="B1863" s="25">
        <v>4176355060</v>
      </c>
      <c r="C1863" s="12" t="s">
        <v>7214</v>
      </c>
      <c r="D1863" s="16">
        <f t="shared" si="241"/>
        <v>45906</v>
      </c>
      <c r="G1863" s="13" t="s">
        <v>7211</v>
      </c>
      <c r="I1863" s="13" t="s">
        <v>7858</v>
      </c>
      <c r="J1863" s="13" t="s">
        <v>1796</v>
      </c>
      <c r="K1863" s="13" t="s">
        <v>41</v>
      </c>
      <c r="L1863" s="25" t="str">
        <f>VLOOKUP($K1863,TONG_SL!$A:$D,2,0)</f>
        <v>Chả nướng 300g</v>
      </c>
      <c r="N1863" s="25" t="str">
        <f t="shared" si="242"/>
        <v>K-C6</v>
      </c>
      <c r="Q1863" s="25" t="str">
        <f>VLOOKUP(K1863,TONG_SL!$A:$D,3,0)</f>
        <v>Túi</v>
      </c>
      <c r="R1863" s="54">
        <v>6</v>
      </c>
      <c r="T1863" s="1">
        <f>VLOOKUP(VLOOKUP(G1863,Ma_KH!$A:$R,18,0)&amp;K1863,Gia_MB!$A:$F,6,0)</f>
        <v>70950</v>
      </c>
      <c r="U1863" s="14">
        <f t="shared" si="236"/>
        <v>425700</v>
      </c>
      <c r="W1863" s="64">
        <f t="shared" si="243"/>
        <v>0</v>
      </c>
      <c r="X1863" s="3" t="str">
        <f t="shared" si="237"/>
        <v>8</v>
      </c>
      <c r="Z1863" s="14">
        <f t="shared" si="238"/>
        <v>34056</v>
      </c>
      <c r="AA1863" s="7">
        <f>VLOOKUP(G1863,Ma_KH!$A:$R,14,0)</f>
        <v>60</v>
      </c>
      <c r="AD1863" s="7" t="str">
        <f>IFERROR(VLOOKUP(J1863,'Chuyển Mã'!$B$3:$C$9,2,0),"")</f>
        <v>Tỉnh</v>
      </c>
      <c r="AE1863" s="7" t="str">
        <f t="shared" si="239"/>
        <v>Chả nướng 300g</v>
      </c>
      <c r="AF1863" s="7">
        <f t="shared" si="240"/>
        <v>6</v>
      </c>
    </row>
    <row r="1864" spans="1:32" x14ac:dyDescent="0.25">
      <c r="A1864" s="11">
        <v>45906</v>
      </c>
      <c r="B1864" s="25">
        <v>4176355060</v>
      </c>
      <c r="C1864" s="12" t="s">
        <v>7214</v>
      </c>
      <c r="D1864" s="16">
        <f t="shared" si="241"/>
        <v>45906</v>
      </c>
      <c r="G1864" s="13" t="s">
        <v>7211</v>
      </c>
      <c r="I1864" s="13" t="s">
        <v>7858</v>
      </c>
      <c r="J1864" s="13" t="s">
        <v>1796</v>
      </c>
      <c r="K1864" s="13" t="s">
        <v>39</v>
      </c>
      <c r="L1864" s="25" t="str">
        <f>VLOOKUP($K1864,TONG_SL!$A:$D,2,0)</f>
        <v>Chả cốm 300g</v>
      </c>
      <c r="N1864" s="25" t="str">
        <f t="shared" si="242"/>
        <v>K-C6</v>
      </c>
      <c r="Q1864" s="25" t="str">
        <f>VLOOKUP(K1864,TONG_SL!$A:$D,3,0)</f>
        <v>Túi</v>
      </c>
      <c r="R1864" s="54">
        <v>6</v>
      </c>
      <c r="T1864" s="1">
        <f>VLOOKUP(VLOOKUP(G1864,Ma_KH!$A:$R,18,0)&amp;K1864,Gia_MB!$A:$F,6,0)</f>
        <v>74250</v>
      </c>
      <c r="U1864" s="14">
        <f t="shared" si="236"/>
        <v>445500</v>
      </c>
      <c r="W1864" s="64">
        <f t="shared" si="243"/>
        <v>0</v>
      </c>
      <c r="X1864" s="3" t="str">
        <f t="shared" si="237"/>
        <v>8</v>
      </c>
      <c r="Z1864" s="14">
        <f t="shared" si="238"/>
        <v>35640</v>
      </c>
      <c r="AA1864" s="7">
        <f>VLOOKUP(G1864,Ma_KH!$A:$R,14,0)</f>
        <v>60</v>
      </c>
      <c r="AD1864" s="7" t="str">
        <f>IFERROR(VLOOKUP(J1864,'Chuyển Mã'!$B$3:$C$9,2,0),"")</f>
        <v>Tỉnh</v>
      </c>
      <c r="AE1864" s="7" t="str">
        <f t="shared" si="239"/>
        <v>Chả cốm 300g</v>
      </c>
      <c r="AF1864" s="7">
        <f t="shared" si="240"/>
        <v>6</v>
      </c>
    </row>
    <row r="1865" spans="1:32" x14ac:dyDescent="0.25">
      <c r="A1865" s="11">
        <v>45906</v>
      </c>
      <c r="B1865" s="25">
        <v>4176355055</v>
      </c>
      <c r="C1865" s="12" t="s">
        <v>7214</v>
      </c>
      <c r="D1865" s="16">
        <f t="shared" si="241"/>
        <v>45906</v>
      </c>
      <c r="G1865" s="13" t="s">
        <v>7211</v>
      </c>
      <c r="I1865" s="13" t="s">
        <v>7859</v>
      </c>
      <c r="J1865" s="13" t="s">
        <v>1796</v>
      </c>
      <c r="K1865" s="13" t="s">
        <v>51</v>
      </c>
      <c r="L1865" s="25" t="str">
        <f>VLOOKUP($K1865,TONG_SL!$A:$D,2,0)</f>
        <v>Mọc Nấm Hương 250g</v>
      </c>
      <c r="N1865" s="25" t="str">
        <f t="shared" si="242"/>
        <v>K-C6</v>
      </c>
      <c r="Q1865" s="25" t="str">
        <f>VLOOKUP(K1865,TONG_SL!$A:$D,3,0)</f>
        <v>Túi</v>
      </c>
      <c r="R1865" s="54">
        <v>5</v>
      </c>
      <c r="T1865" s="1">
        <f>VLOOKUP(VLOOKUP(G1865,Ma_KH!$A:$R,18,0)&amp;K1865,Gia_MB!$A:$F,6,0)</f>
        <v>46000</v>
      </c>
      <c r="U1865" s="14">
        <f t="shared" si="236"/>
        <v>230000</v>
      </c>
      <c r="W1865" s="64">
        <f t="shared" si="243"/>
        <v>0</v>
      </c>
      <c r="X1865" s="3" t="str">
        <f t="shared" si="237"/>
        <v>8</v>
      </c>
      <c r="Z1865" s="14">
        <f t="shared" si="238"/>
        <v>18400</v>
      </c>
      <c r="AA1865" s="7">
        <f>VLOOKUP(G1865,Ma_KH!$A:$R,14,0)</f>
        <v>60</v>
      </c>
      <c r="AD1865" s="7" t="str">
        <f>IFERROR(VLOOKUP(J1865,'Chuyển Mã'!$B$3:$C$9,2,0),"")</f>
        <v>Tỉnh</v>
      </c>
      <c r="AE1865" s="7" t="str">
        <f t="shared" si="239"/>
        <v>Mọc Nấm Hương 250g</v>
      </c>
      <c r="AF1865" s="7">
        <f t="shared" si="240"/>
        <v>5</v>
      </c>
    </row>
    <row r="1866" spans="1:32" x14ac:dyDescent="0.25">
      <c r="A1866" s="11">
        <v>45906</v>
      </c>
      <c r="B1866" s="25">
        <v>4176355055</v>
      </c>
      <c r="C1866" s="12" t="s">
        <v>7214</v>
      </c>
      <c r="D1866" s="16">
        <f t="shared" si="241"/>
        <v>45906</v>
      </c>
      <c r="G1866" s="13" t="s">
        <v>7211</v>
      </c>
      <c r="I1866" s="13" t="s">
        <v>7859</v>
      </c>
      <c r="J1866" s="13" t="s">
        <v>1796</v>
      </c>
      <c r="K1866" s="13" t="s">
        <v>32</v>
      </c>
      <c r="L1866" s="25" t="str">
        <f>VLOOKUP($K1866,TONG_SL!$A:$D,2,0)</f>
        <v>Giò Tai Lưỡi Xào 250</v>
      </c>
      <c r="N1866" s="25" t="str">
        <f t="shared" si="242"/>
        <v>K-C6</v>
      </c>
      <c r="Q1866" s="25" t="str">
        <f>VLOOKUP(K1866,TONG_SL!$A:$D,3,0)</f>
        <v>Túi</v>
      </c>
      <c r="R1866" s="54">
        <v>5</v>
      </c>
      <c r="T1866" s="1">
        <f>VLOOKUP(VLOOKUP(G1866,Ma_KH!$A:$R,18,0)&amp;K1866,Gia_MB!$A:$F,6,0)</f>
        <v>50183</v>
      </c>
      <c r="U1866" s="14">
        <f t="shared" si="236"/>
        <v>250915</v>
      </c>
      <c r="W1866" s="64">
        <f t="shared" si="243"/>
        <v>0</v>
      </c>
      <c r="X1866" s="3" t="str">
        <f t="shared" si="237"/>
        <v>8</v>
      </c>
      <c r="Z1866" s="14">
        <f t="shared" si="238"/>
        <v>20073.2</v>
      </c>
      <c r="AA1866" s="7">
        <f>VLOOKUP(G1866,Ma_KH!$A:$R,14,0)</f>
        <v>60</v>
      </c>
      <c r="AD1866" s="7" t="str">
        <f>IFERROR(VLOOKUP(J1866,'Chuyển Mã'!$B$3:$C$9,2,0),"")</f>
        <v>Tỉnh</v>
      </c>
      <c r="AE1866" s="7" t="str">
        <f t="shared" si="239"/>
        <v>Giò Tai Lưỡi Xào 250</v>
      </c>
      <c r="AF1866" s="7">
        <f t="shared" si="240"/>
        <v>5</v>
      </c>
    </row>
    <row r="1867" spans="1:32" x14ac:dyDescent="0.25">
      <c r="A1867" s="11">
        <v>45906</v>
      </c>
      <c r="B1867" s="25">
        <v>4176355055</v>
      </c>
      <c r="C1867" s="12" t="s">
        <v>7214</v>
      </c>
      <c r="D1867" s="16">
        <f t="shared" si="241"/>
        <v>45906</v>
      </c>
      <c r="G1867" s="13" t="s">
        <v>7211</v>
      </c>
      <c r="I1867" s="13" t="s">
        <v>7859</v>
      </c>
      <c r="J1867" s="13" t="s">
        <v>1796</v>
      </c>
      <c r="K1867" s="13" t="s">
        <v>30</v>
      </c>
      <c r="L1867" s="25" t="str">
        <f>VLOOKUP($K1867,TONG_SL!$A:$D,2,0)</f>
        <v>Gà muối 500g</v>
      </c>
      <c r="N1867" s="25" t="str">
        <f t="shared" si="242"/>
        <v>K-C6</v>
      </c>
      <c r="Q1867" s="25" t="str">
        <f>VLOOKUP(K1867,TONG_SL!$A:$D,3,0)</f>
        <v>Túi</v>
      </c>
      <c r="R1867" s="54">
        <v>5</v>
      </c>
      <c r="T1867" s="1">
        <f>VLOOKUP(VLOOKUP(G1867,Ma_KH!$A:$R,18,0)&amp;K1867,Gia_MB!$A:$F,6,0)</f>
        <v>111058</v>
      </c>
      <c r="U1867" s="14">
        <f t="shared" si="236"/>
        <v>555290</v>
      </c>
      <c r="W1867" s="64">
        <f t="shared" si="243"/>
        <v>0</v>
      </c>
      <c r="X1867" s="3" t="str">
        <f t="shared" si="237"/>
        <v>8</v>
      </c>
      <c r="Z1867" s="14">
        <f t="shared" si="238"/>
        <v>44423.200000000004</v>
      </c>
      <c r="AA1867" s="7">
        <f>VLOOKUP(G1867,Ma_KH!$A:$R,14,0)</f>
        <v>60</v>
      </c>
      <c r="AD1867" s="7" t="str">
        <f>IFERROR(VLOOKUP(J1867,'Chuyển Mã'!$B$3:$C$9,2,0),"")</f>
        <v>Tỉnh</v>
      </c>
      <c r="AE1867" s="7" t="str">
        <f t="shared" si="239"/>
        <v>Gà muối 500g</v>
      </c>
      <c r="AF1867" s="7">
        <f t="shared" si="240"/>
        <v>5</v>
      </c>
    </row>
    <row r="1868" spans="1:32" x14ac:dyDescent="0.25">
      <c r="A1868" s="11">
        <v>45906</v>
      </c>
      <c r="B1868" s="25">
        <v>4176434335</v>
      </c>
      <c r="C1868" s="12" t="s">
        <v>7214</v>
      </c>
      <c r="D1868" s="16">
        <f t="shared" si="241"/>
        <v>45906</v>
      </c>
      <c r="G1868" s="13" t="s">
        <v>7211</v>
      </c>
      <c r="I1868" s="13" t="s">
        <v>7860</v>
      </c>
      <c r="J1868" s="13" t="s">
        <v>1796</v>
      </c>
      <c r="K1868" s="13" t="s">
        <v>27</v>
      </c>
      <c r="L1868" s="25" t="str">
        <f>VLOOKUP($K1868,TONG_SL!$A:$D,2,0)</f>
        <v>Chân giò heo muối 300g</v>
      </c>
      <c r="N1868" s="25" t="str">
        <f t="shared" si="242"/>
        <v>K-C6</v>
      </c>
      <c r="Q1868" s="25" t="str">
        <f>VLOOKUP(K1868,TONG_SL!$A:$D,3,0)</f>
        <v>Túi</v>
      </c>
      <c r="R1868" s="54">
        <v>10</v>
      </c>
      <c r="T1868" s="1">
        <f>VLOOKUP(VLOOKUP(G1868,Ma_KH!$A:$R,18,0)&amp;K1868,Gia_MB!$A:$F,6,0)</f>
        <v>73431</v>
      </c>
      <c r="U1868" s="14">
        <f t="shared" si="236"/>
        <v>734310</v>
      </c>
      <c r="W1868" s="64">
        <f t="shared" si="243"/>
        <v>0</v>
      </c>
      <c r="X1868" s="3" t="str">
        <f t="shared" si="237"/>
        <v>8</v>
      </c>
      <c r="Z1868" s="14">
        <f t="shared" si="238"/>
        <v>58744.800000000003</v>
      </c>
      <c r="AA1868" s="7">
        <f>VLOOKUP(G1868,Ma_KH!$A:$R,14,0)</f>
        <v>60</v>
      </c>
      <c r="AD1868" s="7" t="str">
        <f>IFERROR(VLOOKUP(J1868,'Chuyển Mã'!$B$3:$C$9,2,0),"")</f>
        <v>Tỉnh</v>
      </c>
      <c r="AE1868" s="7" t="str">
        <f t="shared" si="239"/>
        <v>Chân giò heo muối 300g</v>
      </c>
      <c r="AF1868" s="7">
        <f t="shared" si="240"/>
        <v>10</v>
      </c>
    </row>
    <row r="1869" spans="1:32" x14ac:dyDescent="0.25">
      <c r="A1869" s="11">
        <v>45906</v>
      </c>
      <c r="B1869" s="25">
        <v>4176434335</v>
      </c>
      <c r="C1869" s="12" t="s">
        <v>7214</v>
      </c>
      <c r="D1869" s="16">
        <f t="shared" si="241"/>
        <v>45906</v>
      </c>
      <c r="G1869" s="13" t="s">
        <v>7211</v>
      </c>
      <c r="I1869" s="13" t="s">
        <v>7860</v>
      </c>
      <c r="J1869" s="13" t="s">
        <v>1796</v>
      </c>
      <c r="K1869" s="13" t="s">
        <v>30</v>
      </c>
      <c r="L1869" s="25" t="str">
        <f>VLOOKUP($K1869,TONG_SL!$A:$D,2,0)</f>
        <v>Gà muối 500g</v>
      </c>
      <c r="N1869" s="25" t="str">
        <f t="shared" si="242"/>
        <v>K-C6</v>
      </c>
      <c r="Q1869" s="25" t="str">
        <f>VLOOKUP(K1869,TONG_SL!$A:$D,3,0)</f>
        <v>Túi</v>
      </c>
      <c r="R1869" s="54">
        <v>5</v>
      </c>
      <c r="T1869" s="1">
        <f>VLOOKUP(VLOOKUP(G1869,Ma_KH!$A:$R,18,0)&amp;K1869,Gia_MB!$A:$F,6,0)</f>
        <v>111058</v>
      </c>
      <c r="U1869" s="14">
        <f t="shared" si="236"/>
        <v>555290</v>
      </c>
      <c r="W1869" s="64">
        <f t="shared" si="243"/>
        <v>0</v>
      </c>
      <c r="X1869" s="3" t="str">
        <f t="shared" si="237"/>
        <v>8</v>
      </c>
      <c r="Z1869" s="14">
        <f t="shared" si="238"/>
        <v>44423.200000000004</v>
      </c>
      <c r="AA1869" s="7">
        <f>VLOOKUP(G1869,Ma_KH!$A:$R,14,0)</f>
        <v>60</v>
      </c>
      <c r="AD1869" s="7" t="str">
        <f>IFERROR(VLOOKUP(J1869,'Chuyển Mã'!$B$3:$C$9,2,0),"")</f>
        <v>Tỉnh</v>
      </c>
      <c r="AE1869" s="7" t="str">
        <f t="shared" si="239"/>
        <v>Gà muối 500g</v>
      </c>
      <c r="AF1869" s="7">
        <f t="shared" si="240"/>
        <v>5</v>
      </c>
    </row>
    <row r="1870" spans="1:32" x14ac:dyDescent="0.25">
      <c r="A1870" s="11">
        <v>45906</v>
      </c>
      <c r="B1870" s="25">
        <v>4176434335</v>
      </c>
      <c r="C1870" s="12" t="s">
        <v>7214</v>
      </c>
      <c r="D1870" s="16">
        <f t="shared" si="241"/>
        <v>45906</v>
      </c>
      <c r="G1870" s="13" t="s">
        <v>7211</v>
      </c>
      <c r="I1870" s="13" t="s">
        <v>7860</v>
      </c>
      <c r="J1870" s="13" t="s">
        <v>1796</v>
      </c>
      <c r="K1870" s="13" t="s">
        <v>35</v>
      </c>
      <c r="L1870" s="25" t="str">
        <f>VLOOKUP($K1870,TONG_SL!$A:$D,2,0)</f>
        <v>Tai heo muối 200g</v>
      </c>
      <c r="N1870" s="25" t="str">
        <f t="shared" si="242"/>
        <v>K-C6</v>
      </c>
      <c r="Q1870" s="25" t="str">
        <f>VLOOKUP(K1870,TONG_SL!$A:$D,3,0)</f>
        <v>Túi</v>
      </c>
      <c r="R1870" s="54">
        <v>5</v>
      </c>
      <c r="T1870" s="1">
        <f>VLOOKUP(VLOOKUP(G1870,Ma_KH!$A:$R,18,0)&amp;K1870,Gia_MB!$A:$F,6,0)</f>
        <v>55595</v>
      </c>
      <c r="U1870" s="14">
        <f t="shared" ref="U1870:U1933" si="244">T1870*R1870</f>
        <v>277975</v>
      </c>
      <c r="W1870" s="64">
        <f t="shared" si="243"/>
        <v>0</v>
      </c>
      <c r="X1870" s="3" t="str">
        <f t="shared" ref="X1870:X1933" si="245">IF(B1870&lt;&gt;"","8","0")</f>
        <v>8</v>
      </c>
      <c r="Z1870" s="14">
        <f t="shared" ref="Z1870:Z1933" si="246">U1870*X1870%</f>
        <v>22238</v>
      </c>
      <c r="AA1870" s="7">
        <f>VLOOKUP(G1870,Ma_KH!$A:$R,14,0)</f>
        <v>60</v>
      </c>
      <c r="AD1870" s="7" t="str">
        <f>IFERROR(VLOOKUP(J1870,'Chuyển Mã'!$B$3:$C$9,2,0),"")</f>
        <v>Tỉnh</v>
      </c>
      <c r="AE1870" s="7" t="str">
        <f t="shared" si="239"/>
        <v>Tai heo muối 200g</v>
      </c>
      <c r="AF1870" s="7">
        <f t="shared" si="240"/>
        <v>5</v>
      </c>
    </row>
    <row r="1871" spans="1:32" x14ac:dyDescent="0.25">
      <c r="A1871" s="11">
        <v>45906</v>
      </c>
      <c r="B1871" s="25">
        <v>4176434335</v>
      </c>
      <c r="C1871" s="12" t="s">
        <v>7214</v>
      </c>
      <c r="D1871" s="16">
        <f t="shared" si="241"/>
        <v>45906</v>
      </c>
      <c r="G1871" s="13" t="s">
        <v>7211</v>
      </c>
      <c r="I1871" s="13" t="s">
        <v>7860</v>
      </c>
      <c r="J1871" s="13" t="s">
        <v>1796</v>
      </c>
      <c r="K1871" s="13" t="s">
        <v>41</v>
      </c>
      <c r="L1871" s="25" t="str">
        <f>VLOOKUP($K1871,TONG_SL!$A:$D,2,0)</f>
        <v>Chả nướng 300g</v>
      </c>
      <c r="N1871" s="25" t="str">
        <f t="shared" si="242"/>
        <v>K-C6</v>
      </c>
      <c r="Q1871" s="25" t="str">
        <f>VLOOKUP(K1871,TONG_SL!$A:$D,3,0)</f>
        <v>Túi</v>
      </c>
      <c r="R1871" s="54">
        <v>3</v>
      </c>
      <c r="T1871" s="1">
        <f>VLOOKUP(VLOOKUP(G1871,Ma_KH!$A:$R,18,0)&amp;K1871,Gia_MB!$A:$F,6,0)</f>
        <v>70950</v>
      </c>
      <c r="U1871" s="14">
        <f t="shared" si="244"/>
        <v>212850</v>
      </c>
      <c r="W1871" s="64">
        <f t="shared" si="243"/>
        <v>0</v>
      </c>
      <c r="X1871" s="3" t="str">
        <f t="shared" si="245"/>
        <v>8</v>
      </c>
      <c r="Z1871" s="14">
        <f t="shared" si="246"/>
        <v>17028</v>
      </c>
      <c r="AA1871" s="7">
        <f>VLOOKUP(G1871,Ma_KH!$A:$R,14,0)</f>
        <v>60</v>
      </c>
      <c r="AD1871" s="7" t="str">
        <f>IFERROR(VLOOKUP(J1871,'Chuyển Mã'!$B$3:$C$9,2,0),"")</f>
        <v>Tỉnh</v>
      </c>
      <c r="AE1871" s="7" t="str">
        <f t="shared" si="239"/>
        <v>Chả nướng 300g</v>
      </c>
      <c r="AF1871" s="7">
        <f t="shared" si="240"/>
        <v>3</v>
      </c>
    </row>
    <row r="1872" spans="1:32" x14ac:dyDescent="0.25">
      <c r="A1872" s="11">
        <v>45906</v>
      </c>
      <c r="B1872" s="25">
        <v>4176434335</v>
      </c>
      <c r="C1872" s="12" t="s">
        <v>7214</v>
      </c>
      <c r="D1872" s="16">
        <f t="shared" si="241"/>
        <v>45906</v>
      </c>
      <c r="G1872" s="13" t="s">
        <v>7211</v>
      </c>
      <c r="I1872" s="13" t="s">
        <v>7860</v>
      </c>
      <c r="J1872" s="13" t="s">
        <v>1796</v>
      </c>
      <c r="K1872" s="13" t="s">
        <v>32</v>
      </c>
      <c r="L1872" s="25" t="str">
        <f>VLOOKUP($K1872,TONG_SL!$A:$D,2,0)</f>
        <v>Giò Tai Lưỡi Xào 250</v>
      </c>
      <c r="N1872" s="25" t="str">
        <f t="shared" si="242"/>
        <v>K-C6</v>
      </c>
      <c r="Q1872" s="25" t="str">
        <f>VLOOKUP(K1872,TONG_SL!$A:$D,3,0)</f>
        <v>Túi</v>
      </c>
      <c r="R1872" s="54">
        <v>5</v>
      </c>
      <c r="T1872" s="1">
        <f>VLOOKUP(VLOOKUP(G1872,Ma_KH!$A:$R,18,0)&amp;K1872,Gia_MB!$A:$F,6,0)</f>
        <v>50183</v>
      </c>
      <c r="U1872" s="14">
        <f t="shared" si="244"/>
        <v>250915</v>
      </c>
      <c r="W1872" s="64">
        <f t="shared" si="243"/>
        <v>0</v>
      </c>
      <c r="X1872" s="3" t="str">
        <f t="shared" si="245"/>
        <v>8</v>
      </c>
      <c r="Z1872" s="14">
        <f t="shared" si="246"/>
        <v>20073.2</v>
      </c>
      <c r="AA1872" s="7">
        <f>VLOOKUP(G1872,Ma_KH!$A:$R,14,0)</f>
        <v>60</v>
      </c>
      <c r="AD1872" s="7" t="str">
        <f>IFERROR(VLOOKUP(J1872,'Chuyển Mã'!$B$3:$C$9,2,0),"")</f>
        <v>Tỉnh</v>
      </c>
      <c r="AE1872" s="7" t="str">
        <f t="shared" si="239"/>
        <v>Giò Tai Lưỡi Xào 250</v>
      </c>
      <c r="AF1872" s="7">
        <f t="shared" si="240"/>
        <v>5</v>
      </c>
    </row>
    <row r="1873" spans="1:32" x14ac:dyDescent="0.25">
      <c r="A1873" s="11">
        <v>45906</v>
      </c>
      <c r="B1873" s="25">
        <v>4176434335</v>
      </c>
      <c r="C1873" s="12" t="s">
        <v>7214</v>
      </c>
      <c r="D1873" s="16">
        <f t="shared" si="241"/>
        <v>45906</v>
      </c>
      <c r="G1873" s="13" t="s">
        <v>7211</v>
      </c>
      <c r="I1873" s="13" t="s">
        <v>7860</v>
      </c>
      <c r="J1873" s="13" t="s">
        <v>1796</v>
      </c>
      <c r="K1873" s="13" t="s">
        <v>51</v>
      </c>
      <c r="L1873" s="25" t="str">
        <f>VLOOKUP($K1873,TONG_SL!$A:$D,2,0)</f>
        <v>Mọc Nấm Hương 250g</v>
      </c>
      <c r="N1873" s="25" t="str">
        <f t="shared" si="242"/>
        <v>K-C6</v>
      </c>
      <c r="Q1873" s="25" t="str">
        <f>VLOOKUP(K1873,TONG_SL!$A:$D,3,0)</f>
        <v>Túi</v>
      </c>
      <c r="R1873" s="54">
        <v>5</v>
      </c>
      <c r="T1873" s="1">
        <f>VLOOKUP(VLOOKUP(G1873,Ma_KH!$A:$R,18,0)&amp;K1873,Gia_MB!$A:$F,6,0)</f>
        <v>46000</v>
      </c>
      <c r="U1873" s="14">
        <f t="shared" si="244"/>
        <v>230000</v>
      </c>
      <c r="W1873" s="64">
        <f t="shared" si="243"/>
        <v>0</v>
      </c>
      <c r="X1873" s="3" t="str">
        <f t="shared" si="245"/>
        <v>8</v>
      </c>
      <c r="Z1873" s="14">
        <f t="shared" si="246"/>
        <v>18400</v>
      </c>
      <c r="AA1873" s="7">
        <f>VLOOKUP(G1873,Ma_KH!$A:$R,14,0)</f>
        <v>60</v>
      </c>
      <c r="AD1873" s="7" t="str">
        <f>IFERROR(VLOOKUP(J1873,'Chuyển Mã'!$B$3:$C$9,2,0),"")</f>
        <v>Tỉnh</v>
      </c>
      <c r="AE1873" s="7" t="str">
        <f t="shared" si="239"/>
        <v>Mọc Nấm Hương 250g</v>
      </c>
      <c r="AF1873" s="7">
        <f t="shared" si="240"/>
        <v>5</v>
      </c>
    </row>
    <row r="1874" spans="1:32" x14ac:dyDescent="0.25">
      <c r="A1874" s="11">
        <v>45906</v>
      </c>
      <c r="B1874" s="25">
        <v>4176435154</v>
      </c>
      <c r="C1874" s="12" t="s">
        <v>7214</v>
      </c>
      <c r="D1874" s="16">
        <f t="shared" si="241"/>
        <v>45906</v>
      </c>
      <c r="G1874" s="13" t="s">
        <v>7211</v>
      </c>
      <c r="I1874" s="13" t="s">
        <v>7861</v>
      </c>
      <c r="J1874" s="13" t="s">
        <v>1796</v>
      </c>
      <c r="K1874" s="13" t="s">
        <v>32</v>
      </c>
      <c r="L1874" s="25" t="str">
        <f>VLOOKUP($K1874,TONG_SL!$A:$D,2,0)</f>
        <v>Giò Tai Lưỡi Xào 250</v>
      </c>
      <c r="N1874" s="25" t="str">
        <f t="shared" si="242"/>
        <v>K-C6</v>
      </c>
      <c r="Q1874" s="25" t="str">
        <f>VLOOKUP(K1874,TONG_SL!$A:$D,3,0)</f>
        <v>Túi</v>
      </c>
      <c r="R1874" s="54">
        <v>15</v>
      </c>
      <c r="T1874" s="1">
        <f>VLOOKUP(VLOOKUP(G1874,Ma_KH!$A:$R,18,0)&amp;K1874,Gia_MB!$A:$F,6,0)</f>
        <v>50183</v>
      </c>
      <c r="U1874" s="14">
        <f t="shared" si="244"/>
        <v>752745</v>
      </c>
      <c r="W1874" s="64">
        <f t="shared" si="243"/>
        <v>0</v>
      </c>
      <c r="X1874" s="3" t="str">
        <f t="shared" si="245"/>
        <v>8</v>
      </c>
      <c r="Z1874" s="14">
        <f t="shared" si="246"/>
        <v>60219.6</v>
      </c>
      <c r="AA1874" s="7">
        <f>VLOOKUP(G1874,Ma_KH!$A:$R,14,0)</f>
        <v>60</v>
      </c>
      <c r="AD1874" s="7" t="str">
        <f>IFERROR(VLOOKUP(J1874,'Chuyển Mã'!$B$3:$C$9,2,0),"")</f>
        <v>Tỉnh</v>
      </c>
      <c r="AE1874" s="7" t="str">
        <f t="shared" si="239"/>
        <v>Giò Tai Lưỡi Xào 250</v>
      </c>
      <c r="AF1874" s="7">
        <f t="shared" si="240"/>
        <v>15</v>
      </c>
    </row>
    <row r="1875" spans="1:32" x14ac:dyDescent="0.25">
      <c r="A1875" s="11">
        <v>45906</v>
      </c>
      <c r="B1875" s="25">
        <v>4176435154</v>
      </c>
      <c r="C1875" s="12" t="s">
        <v>7214</v>
      </c>
      <c r="D1875" s="16">
        <f t="shared" si="241"/>
        <v>45906</v>
      </c>
      <c r="G1875" s="13" t="s">
        <v>7211</v>
      </c>
      <c r="I1875" s="13" t="s">
        <v>7861</v>
      </c>
      <c r="J1875" s="13" t="s">
        <v>1796</v>
      </c>
      <c r="K1875" s="13" t="s">
        <v>35</v>
      </c>
      <c r="L1875" s="25" t="str">
        <f>VLOOKUP($K1875,TONG_SL!$A:$D,2,0)</f>
        <v>Tai heo muối 200g</v>
      </c>
      <c r="N1875" s="25" t="str">
        <f t="shared" si="242"/>
        <v>K-C6</v>
      </c>
      <c r="Q1875" s="25" t="str">
        <f>VLOOKUP(K1875,TONG_SL!$A:$D,3,0)</f>
        <v>Túi</v>
      </c>
      <c r="R1875" s="54">
        <v>20</v>
      </c>
      <c r="T1875" s="1">
        <f>VLOOKUP(VLOOKUP(G1875,Ma_KH!$A:$R,18,0)&amp;K1875,Gia_MB!$A:$F,6,0)</f>
        <v>55595</v>
      </c>
      <c r="U1875" s="14">
        <f t="shared" si="244"/>
        <v>1111900</v>
      </c>
      <c r="W1875" s="64">
        <f t="shared" si="243"/>
        <v>0</v>
      </c>
      <c r="X1875" s="3" t="str">
        <f t="shared" si="245"/>
        <v>8</v>
      </c>
      <c r="Z1875" s="14">
        <f t="shared" si="246"/>
        <v>88952</v>
      </c>
      <c r="AA1875" s="7">
        <f>VLOOKUP(G1875,Ma_KH!$A:$R,14,0)</f>
        <v>60</v>
      </c>
      <c r="AD1875" s="7" t="str">
        <f>IFERROR(VLOOKUP(J1875,'Chuyển Mã'!$B$3:$C$9,2,0),"")</f>
        <v>Tỉnh</v>
      </c>
      <c r="AE1875" s="7" t="str">
        <f t="shared" si="239"/>
        <v>Tai heo muối 200g</v>
      </c>
      <c r="AF1875" s="7">
        <f t="shared" si="240"/>
        <v>20</v>
      </c>
    </row>
    <row r="1876" spans="1:32" x14ac:dyDescent="0.25">
      <c r="A1876" s="11">
        <v>45906</v>
      </c>
      <c r="B1876" s="25">
        <v>4176435154</v>
      </c>
      <c r="C1876" s="12" t="s">
        <v>7214</v>
      </c>
      <c r="D1876" s="16">
        <f t="shared" si="241"/>
        <v>45906</v>
      </c>
      <c r="G1876" s="13" t="s">
        <v>7211</v>
      </c>
      <c r="I1876" s="13" t="s">
        <v>7861</v>
      </c>
      <c r="J1876" s="13" t="s">
        <v>1796</v>
      </c>
      <c r="K1876" s="13" t="s">
        <v>27</v>
      </c>
      <c r="L1876" s="25" t="str">
        <f>VLOOKUP($K1876,TONG_SL!$A:$D,2,0)</f>
        <v>Chân giò heo muối 300g</v>
      </c>
      <c r="N1876" s="25" t="str">
        <f t="shared" si="242"/>
        <v>K-C6</v>
      </c>
      <c r="Q1876" s="25" t="str">
        <f>VLOOKUP(K1876,TONG_SL!$A:$D,3,0)</f>
        <v>Túi</v>
      </c>
      <c r="R1876" s="54">
        <v>40</v>
      </c>
      <c r="T1876" s="1">
        <f>VLOOKUP(VLOOKUP(G1876,Ma_KH!$A:$R,18,0)&amp;K1876,Gia_MB!$A:$F,6,0)</f>
        <v>73431</v>
      </c>
      <c r="U1876" s="14">
        <f t="shared" si="244"/>
        <v>2937240</v>
      </c>
      <c r="W1876" s="64">
        <f t="shared" si="243"/>
        <v>0</v>
      </c>
      <c r="X1876" s="3" t="str">
        <f t="shared" si="245"/>
        <v>8</v>
      </c>
      <c r="Z1876" s="14">
        <f t="shared" si="246"/>
        <v>234979.20000000001</v>
      </c>
      <c r="AA1876" s="7">
        <f>VLOOKUP(G1876,Ma_KH!$A:$R,14,0)</f>
        <v>60</v>
      </c>
      <c r="AD1876" s="7" t="str">
        <f>IFERROR(VLOOKUP(J1876,'Chuyển Mã'!$B$3:$C$9,2,0),"")</f>
        <v>Tỉnh</v>
      </c>
      <c r="AE1876" s="7" t="str">
        <f t="shared" si="239"/>
        <v>Chân giò heo muối 300g</v>
      </c>
      <c r="AF1876" s="7">
        <f t="shared" si="240"/>
        <v>40</v>
      </c>
    </row>
    <row r="1877" spans="1:32" x14ac:dyDescent="0.25">
      <c r="A1877" s="11">
        <v>45906</v>
      </c>
      <c r="B1877" s="25">
        <v>4176435026</v>
      </c>
      <c r="C1877" s="12" t="s">
        <v>7214</v>
      </c>
      <c r="D1877" s="16">
        <f t="shared" si="241"/>
        <v>45906</v>
      </c>
      <c r="G1877" s="13" t="s">
        <v>7211</v>
      </c>
      <c r="I1877" s="13" t="s">
        <v>7862</v>
      </c>
      <c r="J1877" s="13" t="s">
        <v>1796</v>
      </c>
      <c r="K1877" s="13" t="s">
        <v>30</v>
      </c>
      <c r="L1877" s="25" t="str">
        <f>VLOOKUP($K1877,TONG_SL!$A:$D,2,0)</f>
        <v>Gà muối 500g</v>
      </c>
      <c r="N1877" s="25" t="str">
        <f t="shared" si="242"/>
        <v>K-C6</v>
      </c>
      <c r="Q1877" s="25" t="str">
        <f>VLOOKUP(K1877,TONG_SL!$A:$D,3,0)</f>
        <v>Túi</v>
      </c>
      <c r="R1877" s="54">
        <v>10</v>
      </c>
      <c r="T1877" s="1">
        <f>VLOOKUP(VLOOKUP(G1877,Ma_KH!$A:$R,18,0)&amp;K1877,Gia_MB!$A:$F,6,0)</f>
        <v>111058</v>
      </c>
      <c r="U1877" s="14">
        <f t="shared" si="244"/>
        <v>1110580</v>
      </c>
      <c r="W1877" s="64">
        <f t="shared" si="243"/>
        <v>0</v>
      </c>
      <c r="X1877" s="3" t="str">
        <f t="shared" si="245"/>
        <v>8</v>
      </c>
      <c r="Z1877" s="14">
        <f t="shared" si="246"/>
        <v>88846.400000000009</v>
      </c>
      <c r="AA1877" s="7">
        <f>VLOOKUP(G1877,Ma_KH!$A:$R,14,0)</f>
        <v>60</v>
      </c>
      <c r="AD1877" s="7" t="str">
        <f>IFERROR(VLOOKUP(J1877,'Chuyển Mã'!$B$3:$C$9,2,0),"")</f>
        <v>Tỉnh</v>
      </c>
      <c r="AE1877" s="7" t="str">
        <f t="shared" si="239"/>
        <v>Gà muối 500g</v>
      </c>
      <c r="AF1877" s="7">
        <f t="shared" si="240"/>
        <v>10</v>
      </c>
    </row>
    <row r="1878" spans="1:32" x14ac:dyDescent="0.25">
      <c r="A1878" s="11">
        <v>45906</v>
      </c>
      <c r="B1878" s="25">
        <v>4176435026</v>
      </c>
      <c r="C1878" s="12" t="s">
        <v>7214</v>
      </c>
      <c r="D1878" s="16">
        <f t="shared" si="241"/>
        <v>45906</v>
      </c>
      <c r="G1878" s="13" t="s">
        <v>7211</v>
      </c>
      <c r="I1878" s="13" t="s">
        <v>7862</v>
      </c>
      <c r="J1878" s="13" t="s">
        <v>1796</v>
      </c>
      <c r="K1878" s="13" t="s">
        <v>41</v>
      </c>
      <c r="L1878" s="25" t="str">
        <f>VLOOKUP($K1878,TONG_SL!$A:$D,2,0)</f>
        <v>Chả nướng 300g</v>
      </c>
      <c r="N1878" s="25" t="str">
        <f t="shared" si="242"/>
        <v>K-C6</v>
      </c>
      <c r="Q1878" s="25" t="str">
        <f>VLOOKUP(K1878,TONG_SL!$A:$D,3,0)</f>
        <v>Túi</v>
      </c>
      <c r="R1878" s="54">
        <v>10</v>
      </c>
      <c r="T1878" s="1">
        <f>VLOOKUP(VLOOKUP(G1878,Ma_KH!$A:$R,18,0)&amp;K1878,Gia_MB!$A:$F,6,0)</f>
        <v>70950</v>
      </c>
      <c r="U1878" s="14">
        <f t="shared" si="244"/>
        <v>709500</v>
      </c>
      <c r="W1878" s="64">
        <f t="shared" si="243"/>
        <v>0</v>
      </c>
      <c r="X1878" s="3" t="str">
        <f t="shared" si="245"/>
        <v>8</v>
      </c>
      <c r="Z1878" s="14">
        <f t="shared" si="246"/>
        <v>56760</v>
      </c>
      <c r="AA1878" s="7">
        <f>VLOOKUP(G1878,Ma_KH!$A:$R,14,0)</f>
        <v>60</v>
      </c>
      <c r="AD1878" s="7" t="str">
        <f>IFERROR(VLOOKUP(J1878,'Chuyển Mã'!$B$3:$C$9,2,0),"")</f>
        <v>Tỉnh</v>
      </c>
      <c r="AE1878" s="7" t="str">
        <f t="shared" si="239"/>
        <v>Chả nướng 300g</v>
      </c>
      <c r="AF1878" s="7">
        <f t="shared" si="240"/>
        <v>10</v>
      </c>
    </row>
    <row r="1879" spans="1:32" x14ac:dyDescent="0.25">
      <c r="A1879" s="11">
        <v>45906</v>
      </c>
      <c r="B1879" s="25">
        <v>4176435026</v>
      </c>
      <c r="C1879" s="12" t="s">
        <v>7214</v>
      </c>
      <c r="D1879" s="16">
        <f t="shared" si="241"/>
        <v>45906</v>
      </c>
      <c r="G1879" s="13" t="s">
        <v>7211</v>
      </c>
      <c r="I1879" s="13" t="s">
        <v>7862</v>
      </c>
      <c r="J1879" s="13" t="s">
        <v>1796</v>
      </c>
      <c r="K1879" s="13" t="s">
        <v>32</v>
      </c>
      <c r="L1879" s="25" t="str">
        <f>VLOOKUP($K1879,TONG_SL!$A:$D,2,0)</f>
        <v>Giò Tai Lưỡi Xào 250</v>
      </c>
      <c r="N1879" s="25" t="str">
        <f t="shared" si="242"/>
        <v>K-C6</v>
      </c>
      <c r="Q1879" s="25" t="str">
        <f>VLOOKUP(K1879,TONG_SL!$A:$D,3,0)</f>
        <v>Túi</v>
      </c>
      <c r="R1879" s="54">
        <v>10</v>
      </c>
      <c r="T1879" s="1">
        <f>VLOOKUP(VLOOKUP(G1879,Ma_KH!$A:$R,18,0)&amp;K1879,Gia_MB!$A:$F,6,0)</f>
        <v>50183</v>
      </c>
      <c r="U1879" s="14">
        <f t="shared" si="244"/>
        <v>501830</v>
      </c>
      <c r="W1879" s="64">
        <f t="shared" si="243"/>
        <v>0</v>
      </c>
      <c r="X1879" s="3" t="str">
        <f t="shared" si="245"/>
        <v>8</v>
      </c>
      <c r="Z1879" s="14">
        <f t="shared" si="246"/>
        <v>40146.400000000001</v>
      </c>
      <c r="AA1879" s="7">
        <f>VLOOKUP(G1879,Ma_KH!$A:$R,14,0)</f>
        <v>60</v>
      </c>
      <c r="AD1879" s="7" t="str">
        <f>IFERROR(VLOOKUP(J1879,'Chuyển Mã'!$B$3:$C$9,2,0),"")</f>
        <v>Tỉnh</v>
      </c>
      <c r="AE1879" s="7" t="str">
        <f t="shared" si="239"/>
        <v>Giò Tai Lưỡi Xào 250</v>
      </c>
      <c r="AF1879" s="7">
        <f t="shared" si="240"/>
        <v>10</v>
      </c>
    </row>
    <row r="1880" spans="1:32" x14ac:dyDescent="0.25">
      <c r="A1880" s="11">
        <v>45906</v>
      </c>
      <c r="B1880" s="25">
        <v>4176435026</v>
      </c>
      <c r="C1880" s="12" t="s">
        <v>7214</v>
      </c>
      <c r="D1880" s="16">
        <f t="shared" si="241"/>
        <v>45906</v>
      </c>
      <c r="G1880" s="13" t="s">
        <v>7211</v>
      </c>
      <c r="I1880" s="13" t="s">
        <v>7862</v>
      </c>
      <c r="J1880" s="13" t="s">
        <v>1796</v>
      </c>
      <c r="K1880" s="13" t="s">
        <v>51</v>
      </c>
      <c r="L1880" s="25" t="str">
        <f>VLOOKUP($K1880,TONG_SL!$A:$D,2,0)</f>
        <v>Mọc Nấm Hương 250g</v>
      </c>
      <c r="N1880" s="25" t="str">
        <f t="shared" si="242"/>
        <v>K-C6</v>
      </c>
      <c r="Q1880" s="25" t="str">
        <f>VLOOKUP(K1880,TONG_SL!$A:$D,3,0)</f>
        <v>Túi</v>
      </c>
      <c r="R1880" s="54">
        <v>10</v>
      </c>
      <c r="T1880" s="1">
        <f>VLOOKUP(VLOOKUP(G1880,Ma_KH!$A:$R,18,0)&amp;K1880,Gia_MB!$A:$F,6,0)</f>
        <v>46000</v>
      </c>
      <c r="U1880" s="14">
        <f t="shared" si="244"/>
        <v>460000</v>
      </c>
      <c r="W1880" s="64">
        <f t="shared" si="243"/>
        <v>0</v>
      </c>
      <c r="X1880" s="3" t="str">
        <f t="shared" si="245"/>
        <v>8</v>
      </c>
      <c r="Z1880" s="14">
        <f t="shared" si="246"/>
        <v>36800</v>
      </c>
      <c r="AA1880" s="7">
        <f>VLOOKUP(G1880,Ma_KH!$A:$R,14,0)</f>
        <v>60</v>
      </c>
      <c r="AD1880" s="7" t="str">
        <f>IFERROR(VLOOKUP(J1880,'Chuyển Mã'!$B$3:$C$9,2,0),"")</f>
        <v>Tỉnh</v>
      </c>
      <c r="AE1880" s="7" t="str">
        <f t="shared" si="239"/>
        <v>Mọc Nấm Hương 250g</v>
      </c>
      <c r="AF1880" s="7">
        <f t="shared" si="240"/>
        <v>10</v>
      </c>
    </row>
    <row r="1881" spans="1:32" x14ac:dyDescent="0.25">
      <c r="A1881" s="11">
        <v>45906</v>
      </c>
      <c r="B1881" s="25">
        <v>4176434706</v>
      </c>
      <c r="C1881" s="12" t="s">
        <v>7214</v>
      </c>
      <c r="D1881" s="16">
        <f t="shared" si="241"/>
        <v>45906</v>
      </c>
      <c r="G1881" s="13" t="s">
        <v>7211</v>
      </c>
      <c r="I1881" s="13" t="s">
        <v>7863</v>
      </c>
      <c r="J1881" s="13" t="s">
        <v>1796</v>
      </c>
      <c r="K1881" s="13" t="s">
        <v>30</v>
      </c>
      <c r="L1881" s="25" t="str">
        <f>VLOOKUP($K1881,TONG_SL!$A:$D,2,0)</f>
        <v>Gà muối 500g</v>
      </c>
      <c r="N1881" s="25" t="str">
        <f t="shared" si="242"/>
        <v>K-C6</v>
      </c>
      <c r="Q1881" s="25" t="str">
        <f>VLOOKUP(K1881,TONG_SL!$A:$D,3,0)</f>
        <v>Túi</v>
      </c>
      <c r="R1881" s="54">
        <v>20</v>
      </c>
      <c r="T1881" s="1">
        <f>VLOOKUP(VLOOKUP(G1881,Ma_KH!$A:$R,18,0)&amp;K1881,Gia_MB!$A:$F,6,0)</f>
        <v>111058</v>
      </c>
      <c r="U1881" s="14">
        <f t="shared" si="244"/>
        <v>2221160</v>
      </c>
      <c r="W1881" s="64">
        <f t="shared" si="243"/>
        <v>0</v>
      </c>
      <c r="X1881" s="3" t="str">
        <f t="shared" si="245"/>
        <v>8</v>
      </c>
      <c r="Z1881" s="14">
        <f t="shared" si="246"/>
        <v>177692.80000000002</v>
      </c>
      <c r="AA1881" s="7">
        <f>VLOOKUP(G1881,Ma_KH!$A:$R,14,0)</f>
        <v>60</v>
      </c>
      <c r="AD1881" s="7" t="str">
        <f>IFERROR(VLOOKUP(J1881,'Chuyển Mã'!$B$3:$C$9,2,0),"")</f>
        <v>Tỉnh</v>
      </c>
      <c r="AE1881" s="7" t="str">
        <f t="shared" si="239"/>
        <v>Gà muối 500g</v>
      </c>
      <c r="AF1881" s="7">
        <f t="shared" si="240"/>
        <v>20</v>
      </c>
    </row>
    <row r="1882" spans="1:32" x14ac:dyDescent="0.25">
      <c r="A1882" s="11">
        <v>45906</v>
      </c>
      <c r="B1882" s="25">
        <v>4176434706</v>
      </c>
      <c r="C1882" s="12" t="s">
        <v>7214</v>
      </c>
      <c r="D1882" s="16">
        <f t="shared" si="241"/>
        <v>45906</v>
      </c>
      <c r="G1882" s="13" t="s">
        <v>7211</v>
      </c>
      <c r="I1882" s="13" t="s">
        <v>7863</v>
      </c>
      <c r="J1882" s="13" t="s">
        <v>1796</v>
      </c>
      <c r="K1882" s="13" t="s">
        <v>35</v>
      </c>
      <c r="L1882" s="25" t="str">
        <f>VLOOKUP($K1882,TONG_SL!$A:$D,2,0)</f>
        <v>Tai heo muối 200g</v>
      </c>
      <c r="N1882" s="25" t="str">
        <f t="shared" si="242"/>
        <v>K-C6</v>
      </c>
      <c r="Q1882" s="25" t="str">
        <f>VLOOKUP(K1882,TONG_SL!$A:$D,3,0)</f>
        <v>Túi</v>
      </c>
      <c r="R1882" s="54">
        <v>15</v>
      </c>
      <c r="T1882" s="1">
        <f>VLOOKUP(VLOOKUP(G1882,Ma_KH!$A:$R,18,0)&amp;K1882,Gia_MB!$A:$F,6,0)</f>
        <v>55595</v>
      </c>
      <c r="U1882" s="14">
        <f t="shared" si="244"/>
        <v>833925</v>
      </c>
      <c r="W1882" s="64">
        <f t="shared" si="243"/>
        <v>0</v>
      </c>
      <c r="X1882" s="3" t="str">
        <f t="shared" si="245"/>
        <v>8</v>
      </c>
      <c r="Z1882" s="14">
        <f t="shared" si="246"/>
        <v>66714</v>
      </c>
      <c r="AA1882" s="7">
        <f>VLOOKUP(G1882,Ma_KH!$A:$R,14,0)</f>
        <v>60</v>
      </c>
      <c r="AD1882" s="7" t="str">
        <f>IFERROR(VLOOKUP(J1882,'Chuyển Mã'!$B$3:$C$9,2,0),"")</f>
        <v>Tỉnh</v>
      </c>
      <c r="AE1882" s="7" t="str">
        <f t="shared" si="239"/>
        <v>Tai heo muối 200g</v>
      </c>
      <c r="AF1882" s="7">
        <f t="shared" si="240"/>
        <v>15</v>
      </c>
    </row>
    <row r="1883" spans="1:32" x14ac:dyDescent="0.25">
      <c r="A1883" s="11">
        <v>45906</v>
      </c>
      <c r="B1883" s="25">
        <v>4176434706</v>
      </c>
      <c r="C1883" s="12" t="s">
        <v>7214</v>
      </c>
      <c r="D1883" s="16">
        <f t="shared" si="241"/>
        <v>45906</v>
      </c>
      <c r="G1883" s="13" t="s">
        <v>7211</v>
      </c>
      <c r="I1883" s="13" t="s">
        <v>7863</v>
      </c>
      <c r="J1883" s="13" t="s">
        <v>1796</v>
      </c>
      <c r="K1883" s="13" t="s">
        <v>39</v>
      </c>
      <c r="L1883" s="25" t="str">
        <f>VLOOKUP($K1883,TONG_SL!$A:$D,2,0)</f>
        <v>Chả cốm 300g</v>
      </c>
      <c r="N1883" s="25" t="str">
        <f t="shared" si="242"/>
        <v>K-C6</v>
      </c>
      <c r="Q1883" s="25" t="str">
        <f>VLOOKUP(K1883,TONG_SL!$A:$D,3,0)</f>
        <v>Túi</v>
      </c>
      <c r="R1883" s="54">
        <v>18</v>
      </c>
      <c r="T1883" s="1">
        <f>VLOOKUP(VLOOKUP(G1883,Ma_KH!$A:$R,18,0)&amp;K1883,Gia_MB!$A:$F,6,0)</f>
        <v>74250</v>
      </c>
      <c r="U1883" s="14">
        <f t="shared" si="244"/>
        <v>1336500</v>
      </c>
      <c r="W1883" s="64">
        <f t="shared" si="243"/>
        <v>0</v>
      </c>
      <c r="X1883" s="3" t="str">
        <f t="shared" si="245"/>
        <v>8</v>
      </c>
      <c r="Z1883" s="14">
        <f t="shared" si="246"/>
        <v>106920</v>
      </c>
      <c r="AA1883" s="7">
        <f>VLOOKUP(G1883,Ma_KH!$A:$R,14,0)</f>
        <v>60</v>
      </c>
      <c r="AD1883" s="7" t="str">
        <f>IFERROR(VLOOKUP(J1883,'Chuyển Mã'!$B$3:$C$9,2,0),"")</f>
        <v>Tỉnh</v>
      </c>
      <c r="AE1883" s="7" t="str">
        <f t="shared" si="239"/>
        <v>Chả cốm 300g</v>
      </c>
      <c r="AF1883" s="7">
        <f t="shared" si="240"/>
        <v>18</v>
      </c>
    </row>
    <row r="1884" spans="1:32" x14ac:dyDescent="0.25">
      <c r="A1884" s="11">
        <v>45906</v>
      </c>
      <c r="B1884" s="25">
        <v>4176434706</v>
      </c>
      <c r="C1884" s="12" t="s">
        <v>7214</v>
      </c>
      <c r="D1884" s="16">
        <f t="shared" si="241"/>
        <v>45906</v>
      </c>
      <c r="G1884" s="13" t="s">
        <v>7211</v>
      </c>
      <c r="I1884" s="13" t="s">
        <v>7863</v>
      </c>
      <c r="J1884" s="13" t="s">
        <v>1796</v>
      </c>
      <c r="K1884" s="13" t="s">
        <v>32</v>
      </c>
      <c r="L1884" s="25" t="str">
        <f>VLOOKUP($K1884,TONG_SL!$A:$D,2,0)</f>
        <v>Giò Tai Lưỡi Xào 250</v>
      </c>
      <c r="N1884" s="25" t="str">
        <f t="shared" si="242"/>
        <v>K-C6</v>
      </c>
      <c r="Q1884" s="25" t="str">
        <f>VLOOKUP(K1884,TONG_SL!$A:$D,3,0)</f>
        <v>Túi</v>
      </c>
      <c r="R1884" s="54">
        <v>25</v>
      </c>
      <c r="T1884" s="1">
        <f>VLOOKUP(VLOOKUP(G1884,Ma_KH!$A:$R,18,0)&amp;K1884,Gia_MB!$A:$F,6,0)</f>
        <v>50183</v>
      </c>
      <c r="U1884" s="14">
        <f t="shared" si="244"/>
        <v>1254575</v>
      </c>
      <c r="W1884" s="64">
        <f t="shared" si="243"/>
        <v>0</v>
      </c>
      <c r="X1884" s="3" t="str">
        <f t="shared" si="245"/>
        <v>8</v>
      </c>
      <c r="Z1884" s="14">
        <f t="shared" si="246"/>
        <v>100366</v>
      </c>
      <c r="AA1884" s="7">
        <f>VLOOKUP(G1884,Ma_KH!$A:$R,14,0)</f>
        <v>60</v>
      </c>
      <c r="AD1884" s="7" t="str">
        <f>IFERROR(VLOOKUP(J1884,'Chuyển Mã'!$B$3:$C$9,2,0),"")</f>
        <v>Tỉnh</v>
      </c>
      <c r="AE1884" s="7" t="str">
        <f t="shared" si="239"/>
        <v>Giò Tai Lưỡi Xào 250</v>
      </c>
      <c r="AF1884" s="7">
        <f t="shared" si="240"/>
        <v>25</v>
      </c>
    </row>
    <row r="1885" spans="1:32" x14ac:dyDescent="0.25">
      <c r="A1885" s="11">
        <v>45906</v>
      </c>
      <c r="B1885" s="25">
        <v>4176434706</v>
      </c>
      <c r="C1885" s="12" t="s">
        <v>7214</v>
      </c>
      <c r="D1885" s="16">
        <f t="shared" si="241"/>
        <v>45906</v>
      </c>
      <c r="G1885" s="13" t="s">
        <v>7211</v>
      </c>
      <c r="I1885" s="13" t="s">
        <v>7863</v>
      </c>
      <c r="J1885" s="13" t="s">
        <v>1796</v>
      </c>
      <c r="K1885" s="13" t="s">
        <v>51</v>
      </c>
      <c r="L1885" s="25" t="str">
        <f>VLOOKUP($K1885,TONG_SL!$A:$D,2,0)</f>
        <v>Mọc Nấm Hương 250g</v>
      </c>
      <c r="N1885" s="25" t="str">
        <f t="shared" si="242"/>
        <v>K-C6</v>
      </c>
      <c r="Q1885" s="25" t="str">
        <f>VLOOKUP(K1885,TONG_SL!$A:$D,3,0)</f>
        <v>Túi</v>
      </c>
      <c r="R1885" s="54">
        <v>13</v>
      </c>
      <c r="T1885" s="1">
        <f>VLOOKUP(VLOOKUP(G1885,Ma_KH!$A:$R,18,0)&amp;K1885,Gia_MB!$A:$F,6,0)</f>
        <v>46000</v>
      </c>
      <c r="U1885" s="14">
        <f t="shared" si="244"/>
        <v>598000</v>
      </c>
      <c r="W1885" s="64">
        <f t="shared" si="243"/>
        <v>0</v>
      </c>
      <c r="X1885" s="3" t="str">
        <f t="shared" si="245"/>
        <v>8</v>
      </c>
      <c r="Z1885" s="14">
        <f t="shared" si="246"/>
        <v>47840</v>
      </c>
      <c r="AA1885" s="7">
        <f>VLOOKUP(G1885,Ma_KH!$A:$R,14,0)</f>
        <v>60</v>
      </c>
      <c r="AD1885" s="7" t="str">
        <f>IFERROR(VLOOKUP(J1885,'Chuyển Mã'!$B$3:$C$9,2,0),"")</f>
        <v>Tỉnh</v>
      </c>
      <c r="AE1885" s="7" t="str">
        <f t="shared" si="239"/>
        <v>Mọc Nấm Hương 250g</v>
      </c>
      <c r="AF1885" s="7">
        <f t="shared" si="240"/>
        <v>13</v>
      </c>
    </row>
    <row r="1886" spans="1:32" x14ac:dyDescent="0.25">
      <c r="A1886" s="11">
        <v>45906</v>
      </c>
      <c r="B1886" s="25">
        <v>4176434572</v>
      </c>
      <c r="C1886" s="12" t="s">
        <v>7214</v>
      </c>
      <c r="D1886" s="16">
        <f t="shared" si="241"/>
        <v>45906</v>
      </c>
      <c r="G1886" s="13" t="s">
        <v>7211</v>
      </c>
      <c r="I1886" s="13" t="s">
        <v>7864</v>
      </c>
      <c r="J1886" s="13" t="s">
        <v>1796</v>
      </c>
      <c r="K1886" s="13" t="s">
        <v>51</v>
      </c>
      <c r="L1886" s="25" t="str">
        <f>VLOOKUP($K1886,TONG_SL!$A:$D,2,0)</f>
        <v>Mọc Nấm Hương 250g</v>
      </c>
      <c r="N1886" s="25" t="str">
        <f t="shared" si="242"/>
        <v>K-C6</v>
      </c>
      <c r="Q1886" s="25" t="str">
        <f>VLOOKUP(K1886,TONG_SL!$A:$D,3,0)</f>
        <v>Túi</v>
      </c>
      <c r="R1886" s="54">
        <v>13</v>
      </c>
      <c r="T1886" s="1">
        <f>VLOOKUP(VLOOKUP(G1886,Ma_KH!$A:$R,18,0)&amp;K1886,Gia_MB!$A:$F,6,0)</f>
        <v>46000</v>
      </c>
      <c r="U1886" s="14">
        <f t="shared" si="244"/>
        <v>598000</v>
      </c>
      <c r="W1886" s="64">
        <f t="shared" si="243"/>
        <v>0</v>
      </c>
      <c r="X1886" s="3" t="str">
        <f t="shared" si="245"/>
        <v>8</v>
      </c>
      <c r="Z1886" s="14">
        <f t="shared" si="246"/>
        <v>47840</v>
      </c>
      <c r="AA1886" s="7">
        <f>VLOOKUP(G1886,Ma_KH!$A:$R,14,0)</f>
        <v>60</v>
      </c>
      <c r="AD1886" s="7" t="str">
        <f>IFERROR(VLOOKUP(J1886,'Chuyển Mã'!$B$3:$C$9,2,0),"")</f>
        <v>Tỉnh</v>
      </c>
      <c r="AE1886" s="7" t="str">
        <f t="shared" si="239"/>
        <v>Mọc Nấm Hương 250g</v>
      </c>
      <c r="AF1886" s="7">
        <f t="shared" si="240"/>
        <v>13</v>
      </c>
    </row>
    <row r="1887" spans="1:32" x14ac:dyDescent="0.25">
      <c r="A1887" s="11">
        <v>45906</v>
      </c>
      <c r="B1887" s="25">
        <v>4176434572</v>
      </c>
      <c r="C1887" s="12" t="s">
        <v>7214</v>
      </c>
      <c r="D1887" s="16">
        <f t="shared" si="241"/>
        <v>45906</v>
      </c>
      <c r="G1887" s="13" t="s">
        <v>7211</v>
      </c>
      <c r="I1887" s="13" t="s">
        <v>7864</v>
      </c>
      <c r="J1887" s="13" t="s">
        <v>1796</v>
      </c>
      <c r="K1887" s="13" t="s">
        <v>32</v>
      </c>
      <c r="L1887" s="25" t="str">
        <f>VLOOKUP($K1887,TONG_SL!$A:$D,2,0)</f>
        <v>Giò Tai Lưỡi Xào 250</v>
      </c>
      <c r="N1887" s="25" t="str">
        <f t="shared" si="242"/>
        <v>K-C6</v>
      </c>
      <c r="Q1887" s="25" t="str">
        <f>VLOOKUP(K1887,TONG_SL!$A:$D,3,0)</f>
        <v>Túi</v>
      </c>
      <c r="R1887" s="54">
        <v>8</v>
      </c>
      <c r="T1887" s="1">
        <f>VLOOKUP(VLOOKUP(G1887,Ma_KH!$A:$R,18,0)&amp;K1887,Gia_MB!$A:$F,6,0)</f>
        <v>50183</v>
      </c>
      <c r="U1887" s="14">
        <f t="shared" si="244"/>
        <v>401464</v>
      </c>
      <c r="W1887" s="64">
        <f t="shared" si="243"/>
        <v>0</v>
      </c>
      <c r="X1887" s="3" t="str">
        <f t="shared" si="245"/>
        <v>8</v>
      </c>
      <c r="Z1887" s="14">
        <f t="shared" si="246"/>
        <v>32117.119999999999</v>
      </c>
      <c r="AA1887" s="7">
        <f>VLOOKUP(G1887,Ma_KH!$A:$R,14,0)</f>
        <v>60</v>
      </c>
      <c r="AD1887" s="7" t="str">
        <f>IFERROR(VLOOKUP(J1887,'Chuyển Mã'!$B$3:$C$9,2,0),"")</f>
        <v>Tỉnh</v>
      </c>
      <c r="AE1887" s="7" t="str">
        <f t="shared" si="239"/>
        <v>Giò Tai Lưỡi Xào 250</v>
      </c>
      <c r="AF1887" s="7">
        <f t="shared" si="240"/>
        <v>8</v>
      </c>
    </row>
    <row r="1888" spans="1:32" x14ac:dyDescent="0.25">
      <c r="A1888" s="11">
        <v>45906</v>
      </c>
      <c r="B1888" s="25">
        <v>4176434572</v>
      </c>
      <c r="C1888" s="12" t="s">
        <v>7214</v>
      </c>
      <c r="D1888" s="16">
        <f t="shared" si="241"/>
        <v>45906</v>
      </c>
      <c r="G1888" s="13" t="s">
        <v>7211</v>
      </c>
      <c r="I1888" s="13" t="s">
        <v>7864</v>
      </c>
      <c r="J1888" s="13" t="s">
        <v>1796</v>
      </c>
      <c r="K1888" s="13" t="s">
        <v>39</v>
      </c>
      <c r="L1888" s="25" t="str">
        <f>VLOOKUP($K1888,TONG_SL!$A:$D,2,0)</f>
        <v>Chả cốm 300g</v>
      </c>
      <c r="N1888" s="25" t="str">
        <f t="shared" si="242"/>
        <v>K-C6</v>
      </c>
      <c r="Q1888" s="25" t="str">
        <f>VLOOKUP(K1888,TONG_SL!$A:$D,3,0)</f>
        <v>Túi</v>
      </c>
      <c r="R1888" s="54">
        <v>10</v>
      </c>
      <c r="T1888" s="1">
        <f>VLOOKUP(VLOOKUP(G1888,Ma_KH!$A:$R,18,0)&amp;K1888,Gia_MB!$A:$F,6,0)</f>
        <v>74250</v>
      </c>
      <c r="U1888" s="14">
        <f t="shared" si="244"/>
        <v>742500</v>
      </c>
      <c r="W1888" s="64">
        <f t="shared" si="243"/>
        <v>0</v>
      </c>
      <c r="X1888" s="3" t="str">
        <f t="shared" si="245"/>
        <v>8</v>
      </c>
      <c r="Z1888" s="14">
        <f t="shared" si="246"/>
        <v>59400</v>
      </c>
      <c r="AA1888" s="7">
        <f>VLOOKUP(G1888,Ma_KH!$A:$R,14,0)</f>
        <v>60</v>
      </c>
      <c r="AD1888" s="7" t="str">
        <f>IFERROR(VLOOKUP(J1888,'Chuyển Mã'!$B$3:$C$9,2,0),"")</f>
        <v>Tỉnh</v>
      </c>
      <c r="AE1888" s="7" t="str">
        <f t="shared" si="239"/>
        <v>Chả cốm 300g</v>
      </c>
      <c r="AF1888" s="7">
        <f t="shared" si="240"/>
        <v>10</v>
      </c>
    </row>
    <row r="1889" spans="1:32" x14ac:dyDescent="0.25">
      <c r="A1889" s="11">
        <v>45906</v>
      </c>
      <c r="B1889" s="25">
        <v>4176434572</v>
      </c>
      <c r="C1889" s="12" t="s">
        <v>7214</v>
      </c>
      <c r="D1889" s="16">
        <f t="shared" si="241"/>
        <v>45906</v>
      </c>
      <c r="G1889" s="13" t="s">
        <v>7211</v>
      </c>
      <c r="I1889" s="13" t="s">
        <v>7864</v>
      </c>
      <c r="J1889" s="13" t="s">
        <v>1796</v>
      </c>
      <c r="K1889" s="13" t="s">
        <v>35</v>
      </c>
      <c r="L1889" s="25" t="str">
        <f>VLOOKUP($K1889,TONG_SL!$A:$D,2,0)</f>
        <v>Tai heo muối 200g</v>
      </c>
      <c r="N1889" s="25" t="str">
        <f t="shared" si="242"/>
        <v>K-C6</v>
      </c>
      <c r="Q1889" s="25" t="str">
        <f>VLOOKUP(K1889,TONG_SL!$A:$D,3,0)</f>
        <v>Túi</v>
      </c>
      <c r="R1889" s="54">
        <v>5</v>
      </c>
      <c r="T1889" s="1">
        <f>VLOOKUP(VLOOKUP(G1889,Ma_KH!$A:$R,18,0)&amp;K1889,Gia_MB!$A:$F,6,0)</f>
        <v>55595</v>
      </c>
      <c r="U1889" s="14">
        <f t="shared" si="244"/>
        <v>277975</v>
      </c>
      <c r="W1889" s="64">
        <f t="shared" si="243"/>
        <v>0</v>
      </c>
      <c r="X1889" s="3" t="str">
        <f t="shared" si="245"/>
        <v>8</v>
      </c>
      <c r="Z1889" s="14">
        <f t="shared" si="246"/>
        <v>22238</v>
      </c>
      <c r="AA1889" s="7">
        <f>VLOOKUP(G1889,Ma_KH!$A:$R,14,0)</f>
        <v>60</v>
      </c>
      <c r="AD1889" s="7" t="str">
        <f>IFERROR(VLOOKUP(J1889,'Chuyển Mã'!$B$3:$C$9,2,0),"")</f>
        <v>Tỉnh</v>
      </c>
      <c r="AE1889" s="7" t="str">
        <f t="shared" si="239"/>
        <v>Tai heo muối 200g</v>
      </c>
      <c r="AF1889" s="7">
        <f t="shared" si="240"/>
        <v>5</v>
      </c>
    </row>
    <row r="1890" spans="1:32" x14ac:dyDescent="0.25">
      <c r="A1890" s="11">
        <v>45906</v>
      </c>
      <c r="B1890" s="25">
        <v>4176434572</v>
      </c>
      <c r="C1890" s="12" t="s">
        <v>7214</v>
      </c>
      <c r="D1890" s="16">
        <f t="shared" si="241"/>
        <v>45906</v>
      </c>
      <c r="G1890" s="13" t="s">
        <v>7211</v>
      </c>
      <c r="I1890" s="13" t="s">
        <v>7864</v>
      </c>
      <c r="J1890" s="13" t="s">
        <v>1796</v>
      </c>
      <c r="K1890" s="13" t="s">
        <v>30</v>
      </c>
      <c r="L1890" s="25" t="str">
        <f>VLOOKUP($K1890,TONG_SL!$A:$D,2,0)</f>
        <v>Gà muối 500g</v>
      </c>
      <c r="N1890" s="25" t="str">
        <f t="shared" si="242"/>
        <v>K-C6</v>
      </c>
      <c r="Q1890" s="25" t="str">
        <f>VLOOKUP(K1890,TONG_SL!$A:$D,3,0)</f>
        <v>Túi</v>
      </c>
      <c r="R1890" s="54">
        <v>20</v>
      </c>
      <c r="T1890" s="1">
        <f>VLOOKUP(VLOOKUP(G1890,Ma_KH!$A:$R,18,0)&amp;K1890,Gia_MB!$A:$F,6,0)</f>
        <v>111058</v>
      </c>
      <c r="U1890" s="14">
        <f t="shared" si="244"/>
        <v>2221160</v>
      </c>
      <c r="W1890" s="64">
        <f t="shared" si="243"/>
        <v>0</v>
      </c>
      <c r="X1890" s="3" t="str">
        <f t="shared" si="245"/>
        <v>8</v>
      </c>
      <c r="Z1890" s="14">
        <f t="shared" si="246"/>
        <v>177692.80000000002</v>
      </c>
      <c r="AA1890" s="7">
        <f>VLOOKUP(G1890,Ma_KH!$A:$R,14,0)</f>
        <v>60</v>
      </c>
      <c r="AD1890" s="7" t="str">
        <f>IFERROR(VLOOKUP(J1890,'Chuyển Mã'!$B$3:$C$9,2,0),"")</f>
        <v>Tỉnh</v>
      </c>
      <c r="AE1890" s="7" t="str">
        <f t="shared" si="239"/>
        <v>Gà muối 500g</v>
      </c>
      <c r="AF1890" s="7">
        <f t="shared" si="240"/>
        <v>20</v>
      </c>
    </row>
    <row r="1891" spans="1:32" x14ac:dyDescent="0.25">
      <c r="A1891" s="11">
        <v>45906</v>
      </c>
      <c r="B1891" s="25">
        <v>4176434572</v>
      </c>
      <c r="C1891" s="12" t="s">
        <v>7214</v>
      </c>
      <c r="D1891" s="16">
        <f t="shared" si="241"/>
        <v>45906</v>
      </c>
      <c r="G1891" s="13" t="s">
        <v>7211</v>
      </c>
      <c r="I1891" s="13" t="s">
        <v>7864</v>
      </c>
      <c r="J1891" s="13" t="s">
        <v>1796</v>
      </c>
      <c r="K1891" s="13" t="s">
        <v>27</v>
      </c>
      <c r="L1891" s="25" t="str">
        <f>VLOOKUP($K1891,TONG_SL!$A:$D,2,0)</f>
        <v>Chân giò heo muối 300g</v>
      </c>
      <c r="N1891" s="25" t="str">
        <f t="shared" si="242"/>
        <v>K-C6</v>
      </c>
      <c r="Q1891" s="25" t="str">
        <f>VLOOKUP(K1891,TONG_SL!$A:$D,3,0)</f>
        <v>Túi</v>
      </c>
      <c r="R1891" s="54">
        <v>46</v>
      </c>
      <c r="T1891" s="1">
        <f>VLOOKUP(VLOOKUP(G1891,Ma_KH!$A:$R,18,0)&amp;K1891,Gia_MB!$A:$F,6,0)</f>
        <v>73431</v>
      </c>
      <c r="U1891" s="14">
        <f t="shared" si="244"/>
        <v>3377826</v>
      </c>
      <c r="W1891" s="64">
        <f t="shared" si="243"/>
        <v>0</v>
      </c>
      <c r="X1891" s="3" t="str">
        <f t="shared" si="245"/>
        <v>8</v>
      </c>
      <c r="Z1891" s="14">
        <f t="shared" si="246"/>
        <v>270226.08</v>
      </c>
      <c r="AA1891" s="7">
        <f>VLOOKUP(G1891,Ma_KH!$A:$R,14,0)</f>
        <v>60</v>
      </c>
      <c r="AD1891" s="7" t="str">
        <f>IFERROR(VLOOKUP(J1891,'Chuyển Mã'!$B$3:$C$9,2,0),"")</f>
        <v>Tỉnh</v>
      </c>
      <c r="AE1891" s="7" t="str">
        <f t="shared" si="239"/>
        <v>Chân giò heo muối 300g</v>
      </c>
      <c r="AF1891" s="7">
        <f t="shared" si="240"/>
        <v>46</v>
      </c>
    </row>
    <row r="1892" spans="1:32" x14ac:dyDescent="0.25">
      <c r="A1892" s="11">
        <v>45906</v>
      </c>
      <c r="B1892" s="25">
        <v>4176435279</v>
      </c>
      <c r="C1892" s="12" t="s">
        <v>7214</v>
      </c>
      <c r="D1892" s="16">
        <f t="shared" si="241"/>
        <v>45906</v>
      </c>
      <c r="G1892" s="13" t="s">
        <v>7211</v>
      </c>
      <c r="I1892" s="13" t="s">
        <v>7865</v>
      </c>
      <c r="J1892" s="13" t="s">
        <v>1796</v>
      </c>
      <c r="K1892" s="13" t="s">
        <v>39</v>
      </c>
      <c r="L1892" s="25" t="str">
        <f>VLOOKUP($K1892,TONG_SL!$A:$D,2,0)</f>
        <v>Chả cốm 300g</v>
      </c>
      <c r="N1892" s="25" t="str">
        <f t="shared" si="242"/>
        <v>K-C6</v>
      </c>
      <c r="Q1892" s="25" t="str">
        <f>VLOOKUP(K1892,TONG_SL!$A:$D,3,0)</f>
        <v>Túi</v>
      </c>
      <c r="R1892" s="54">
        <v>5</v>
      </c>
      <c r="T1892" s="1">
        <f>VLOOKUP(VLOOKUP(G1892,Ma_KH!$A:$R,18,0)&amp;K1892,Gia_MB!$A:$F,6,0)</f>
        <v>74250</v>
      </c>
      <c r="U1892" s="14">
        <f t="shared" si="244"/>
        <v>371250</v>
      </c>
      <c r="W1892" s="64">
        <f t="shared" si="243"/>
        <v>0</v>
      </c>
      <c r="X1892" s="3" t="str">
        <f t="shared" si="245"/>
        <v>8</v>
      </c>
      <c r="Z1892" s="14">
        <f t="shared" si="246"/>
        <v>29700</v>
      </c>
      <c r="AA1892" s="7">
        <f>VLOOKUP(G1892,Ma_KH!$A:$R,14,0)</f>
        <v>60</v>
      </c>
      <c r="AD1892" s="7" t="str">
        <f>IFERROR(VLOOKUP(J1892,'Chuyển Mã'!$B$3:$C$9,2,0),"")</f>
        <v>Tỉnh</v>
      </c>
      <c r="AE1892" s="7" t="str">
        <f t="shared" si="239"/>
        <v>Chả cốm 300g</v>
      </c>
      <c r="AF1892" s="7">
        <f t="shared" si="240"/>
        <v>5</v>
      </c>
    </row>
    <row r="1893" spans="1:32" x14ac:dyDescent="0.25">
      <c r="A1893" s="11">
        <v>45906</v>
      </c>
      <c r="B1893" s="25">
        <v>4176435279</v>
      </c>
      <c r="C1893" s="12" t="s">
        <v>7214</v>
      </c>
      <c r="D1893" s="16">
        <f t="shared" si="241"/>
        <v>45906</v>
      </c>
      <c r="G1893" s="13" t="s">
        <v>7211</v>
      </c>
      <c r="I1893" s="13" t="s">
        <v>7865</v>
      </c>
      <c r="J1893" s="13" t="s">
        <v>1796</v>
      </c>
      <c r="K1893" s="13" t="s">
        <v>51</v>
      </c>
      <c r="L1893" s="25" t="str">
        <f>VLOOKUP($K1893,TONG_SL!$A:$D,2,0)</f>
        <v>Mọc Nấm Hương 250g</v>
      </c>
      <c r="N1893" s="25" t="str">
        <f t="shared" si="242"/>
        <v>K-C6</v>
      </c>
      <c r="Q1893" s="25" t="str">
        <f>VLOOKUP(K1893,TONG_SL!$A:$D,3,0)</f>
        <v>Túi</v>
      </c>
      <c r="R1893" s="54">
        <v>10</v>
      </c>
      <c r="T1893" s="1">
        <f>VLOOKUP(VLOOKUP(G1893,Ma_KH!$A:$R,18,0)&amp;K1893,Gia_MB!$A:$F,6,0)</f>
        <v>46000</v>
      </c>
      <c r="U1893" s="14">
        <f t="shared" si="244"/>
        <v>460000</v>
      </c>
      <c r="W1893" s="64">
        <f t="shared" si="243"/>
        <v>0</v>
      </c>
      <c r="X1893" s="3" t="str">
        <f t="shared" si="245"/>
        <v>8</v>
      </c>
      <c r="Z1893" s="14">
        <f t="shared" si="246"/>
        <v>36800</v>
      </c>
      <c r="AA1893" s="7">
        <f>VLOOKUP(G1893,Ma_KH!$A:$R,14,0)</f>
        <v>60</v>
      </c>
      <c r="AD1893" s="7" t="str">
        <f>IFERROR(VLOOKUP(J1893,'Chuyển Mã'!$B$3:$C$9,2,0),"")</f>
        <v>Tỉnh</v>
      </c>
      <c r="AE1893" s="7" t="str">
        <f t="shared" si="239"/>
        <v>Mọc Nấm Hương 250g</v>
      </c>
      <c r="AF1893" s="7">
        <f t="shared" si="240"/>
        <v>10</v>
      </c>
    </row>
    <row r="1894" spans="1:32" x14ac:dyDescent="0.25">
      <c r="A1894" s="11">
        <v>45906</v>
      </c>
      <c r="B1894" s="25">
        <v>4176435279</v>
      </c>
      <c r="C1894" s="12" t="s">
        <v>7214</v>
      </c>
      <c r="D1894" s="16">
        <f t="shared" si="241"/>
        <v>45906</v>
      </c>
      <c r="G1894" s="13" t="s">
        <v>7211</v>
      </c>
      <c r="I1894" s="13" t="s">
        <v>7865</v>
      </c>
      <c r="J1894" s="13" t="s">
        <v>1796</v>
      </c>
      <c r="K1894" s="13" t="s">
        <v>27</v>
      </c>
      <c r="L1894" s="25" t="str">
        <f>VLOOKUP($K1894,TONG_SL!$A:$D,2,0)</f>
        <v>Chân giò heo muối 300g</v>
      </c>
      <c r="N1894" s="25" t="str">
        <f t="shared" si="242"/>
        <v>K-C6</v>
      </c>
      <c r="Q1894" s="25" t="str">
        <f>VLOOKUP(K1894,TONG_SL!$A:$D,3,0)</f>
        <v>Túi</v>
      </c>
      <c r="R1894" s="54">
        <v>10</v>
      </c>
      <c r="T1894" s="1">
        <f>VLOOKUP(VLOOKUP(G1894,Ma_KH!$A:$R,18,0)&amp;K1894,Gia_MB!$A:$F,6,0)</f>
        <v>73431</v>
      </c>
      <c r="U1894" s="14">
        <f t="shared" si="244"/>
        <v>734310</v>
      </c>
      <c r="W1894" s="64">
        <f t="shared" si="243"/>
        <v>0</v>
      </c>
      <c r="X1894" s="3" t="str">
        <f t="shared" si="245"/>
        <v>8</v>
      </c>
      <c r="Z1894" s="14">
        <f t="shared" si="246"/>
        <v>58744.800000000003</v>
      </c>
      <c r="AA1894" s="7">
        <f>VLOOKUP(G1894,Ma_KH!$A:$R,14,0)</f>
        <v>60</v>
      </c>
      <c r="AD1894" s="7" t="str">
        <f>IFERROR(VLOOKUP(J1894,'Chuyển Mã'!$B$3:$C$9,2,0),"")</f>
        <v>Tỉnh</v>
      </c>
      <c r="AE1894" s="7" t="str">
        <f t="shared" si="239"/>
        <v>Chân giò heo muối 300g</v>
      </c>
      <c r="AF1894" s="7">
        <f t="shared" si="240"/>
        <v>10</v>
      </c>
    </row>
    <row r="1895" spans="1:32" x14ac:dyDescent="0.25">
      <c r="A1895" s="11">
        <v>45906</v>
      </c>
      <c r="B1895" s="25">
        <v>4176435279</v>
      </c>
      <c r="C1895" s="12" t="s">
        <v>7214</v>
      </c>
      <c r="D1895" s="16">
        <f t="shared" si="241"/>
        <v>45906</v>
      </c>
      <c r="G1895" s="13" t="s">
        <v>7211</v>
      </c>
      <c r="I1895" s="13" t="s">
        <v>7865</v>
      </c>
      <c r="J1895" s="13" t="s">
        <v>1796</v>
      </c>
      <c r="K1895" s="13" t="s">
        <v>30</v>
      </c>
      <c r="L1895" s="25" t="str">
        <f>VLOOKUP($K1895,TONG_SL!$A:$D,2,0)</f>
        <v>Gà muối 500g</v>
      </c>
      <c r="N1895" s="25" t="str">
        <f t="shared" si="242"/>
        <v>K-C6</v>
      </c>
      <c r="Q1895" s="25" t="str">
        <f>VLOOKUP(K1895,TONG_SL!$A:$D,3,0)</f>
        <v>Túi</v>
      </c>
      <c r="R1895" s="54">
        <v>6</v>
      </c>
      <c r="T1895" s="1">
        <f>VLOOKUP(VLOOKUP(G1895,Ma_KH!$A:$R,18,0)&amp;K1895,Gia_MB!$A:$F,6,0)</f>
        <v>111058</v>
      </c>
      <c r="U1895" s="14">
        <f t="shared" si="244"/>
        <v>666348</v>
      </c>
      <c r="W1895" s="64">
        <f t="shared" si="243"/>
        <v>0</v>
      </c>
      <c r="X1895" s="3" t="str">
        <f t="shared" si="245"/>
        <v>8</v>
      </c>
      <c r="Z1895" s="14">
        <f t="shared" si="246"/>
        <v>53307.840000000004</v>
      </c>
      <c r="AA1895" s="7">
        <f>VLOOKUP(G1895,Ma_KH!$A:$R,14,0)</f>
        <v>60</v>
      </c>
      <c r="AD1895" s="7" t="str">
        <f>IFERROR(VLOOKUP(J1895,'Chuyển Mã'!$B$3:$C$9,2,0),"")</f>
        <v>Tỉnh</v>
      </c>
      <c r="AE1895" s="7" t="str">
        <f t="shared" si="239"/>
        <v>Gà muối 500g</v>
      </c>
      <c r="AF1895" s="7">
        <f t="shared" si="240"/>
        <v>6</v>
      </c>
    </row>
    <row r="1896" spans="1:32" x14ac:dyDescent="0.25">
      <c r="A1896" s="11">
        <v>45906</v>
      </c>
      <c r="B1896" s="25">
        <v>4176435279</v>
      </c>
      <c r="C1896" s="12" t="s">
        <v>7214</v>
      </c>
      <c r="D1896" s="16">
        <f t="shared" si="241"/>
        <v>45906</v>
      </c>
      <c r="G1896" s="13" t="s">
        <v>7211</v>
      </c>
      <c r="I1896" s="13" t="s">
        <v>7865</v>
      </c>
      <c r="J1896" s="13" t="s">
        <v>1796</v>
      </c>
      <c r="K1896" s="13" t="s">
        <v>35</v>
      </c>
      <c r="L1896" s="25" t="str">
        <f>VLOOKUP($K1896,TONG_SL!$A:$D,2,0)</f>
        <v>Tai heo muối 200g</v>
      </c>
      <c r="N1896" s="25" t="str">
        <f t="shared" si="242"/>
        <v>K-C6</v>
      </c>
      <c r="Q1896" s="25" t="str">
        <f>VLOOKUP(K1896,TONG_SL!$A:$D,3,0)</f>
        <v>Túi</v>
      </c>
      <c r="R1896" s="54">
        <v>5</v>
      </c>
      <c r="T1896" s="1">
        <f>VLOOKUP(VLOOKUP(G1896,Ma_KH!$A:$R,18,0)&amp;K1896,Gia_MB!$A:$F,6,0)</f>
        <v>55595</v>
      </c>
      <c r="U1896" s="14">
        <f t="shared" si="244"/>
        <v>277975</v>
      </c>
      <c r="W1896" s="64">
        <f t="shared" si="243"/>
        <v>0</v>
      </c>
      <c r="X1896" s="3" t="str">
        <f t="shared" si="245"/>
        <v>8</v>
      </c>
      <c r="Z1896" s="14">
        <f t="shared" si="246"/>
        <v>22238</v>
      </c>
      <c r="AA1896" s="7">
        <f>VLOOKUP(G1896,Ma_KH!$A:$R,14,0)</f>
        <v>60</v>
      </c>
      <c r="AD1896" s="7" t="str">
        <f>IFERROR(VLOOKUP(J1896,'Chuyển Mã'!$B$3:$C$9,2,0),"")</f>
        <v>Tỉnh</v>
      </c>
      <c r="AE1896" s="7" t="str">
        <f t="shared" si="239"/>
        <v>Tai heo muối 200g</v>
      </c>
      <c r="AF1896" s="7">
        <f t="shared" si="240"/>
        <v>5</v>
      </c>
    </row>
    <row r="1897" spans="1:32" x14ac:dyDescent="0.25">
      <c r="A1897" s="11">
        <v>45906</v>
      </c>
      <c r="B1897" s="25">
        <v>4176435279</v>
      </c>
      <c r="C1897" s="12" t="s">
        <v>7214</v>
      </c>
      <c r="D1897" s="16">
        <f t="shared" si="241"/>
        <v>45906</v>
      </c>
      <c r="G1897" s="13" t="s">
        <v>7211</v>
      </c>
      <c r="I1897" s="13" t="s">
        <v>7865</v>
      </c>
      <c r="J1897" s="13" t="s">
        <v>1796</v>
      </c>
      <c r="K1897" s="13" t="s">
        <v>41</v>
      </c>
      <c r="L1897" s="25" t="str">
        <f>VLOOKUP($K1897,TONG_SL!$A:$D,2,0)</f>
        <v>Chả nướng 300g</v>
      </c>
      <c r="N1897" s="25" t="str">
        <f t="shared" si="242"/>
        <v>K-C6</v>
      </c>
      <c r="Q1897" s="25" t="str">
        <f>VLOOKUP(K1897,TONG_SL!$A:$D,3,0)</f>
        <v>Túi</v>
      </c>
      <c r="R1897" s="54">
        <v>5</v>
      </c>
      <c r="T1897" s="1">
        <f>VLOOKUP(VLOOKUP(G1897,Ma_KH!$A:$R,18,0)&amp;K1897,Gia_MB!$A:$F,6,0)</f>
        <v>70950</v>
      </c>
      <c r="U1897" s="14">
        <f t="shared" si="244"/>
        <v>354750</v>
      </c>
      <c r="W1897" s="64">
        <f t="shared" si="243"/>
        <v>0</v>
      </c>
      <c r="X1897" s="3" t="str">
        <f t="shared" si="245"/>
        <v>8</v>
      </c>
      <c r="Z1897" s="14">
        <f t="shared" si="246"/>
        <v>28380</v>
      </c>
      <c r="AA1897" s="7">
        <f>VLOOKUP(G1897,Ma_KH!$A:$R,14,0)</f>
        <v>60</v>
      </c>
      <c r="AD1897" s="7" t="str">
        <f>IFERROR(VLOOKUP(J1897,'Chuyển Mã'!$B$3:$C$9,2,0),"")</f>
        <v>Tỉnh</v>
      </c>
      <c r="AE1897" s="7" t="str">
        <f t="shared" si="239"/>
        <v>Chả nướng 300g</v>
      </c>
      <c r="AF1897" s="7">
        <f t="shared" si="240"/>
        <v>5</v>
      </c>
    </row>
    <row r="1898" spans="1:32" x14ac:dyDescent="0.25">
      <c r="A1898" s="11">
        <v>45906</v>
      </c>
      <c r="B1898" s="25">
        <v>4176434342</v>
      </c>
      <c r="C1898" s="12" t="s">
        <v>7214</v>
      </c>
      <c r="D1898" s="16">
        <f t="shared" si="241"/>
        <v>45906</v>
      </c>
      <c r="G1898" s="13" t="s">
        <v>7211</v>
      </c>
      <c r="I1898" s="13" t="s">
        <v>7866</v>
      </c>
      <c r="J1898" s="13" t="s">
        <v>1796</v>
      </c>
      <c r="K1898" s="13" t="s">
        <v>51</v>
      </c>
      <c r="L1898" s="25" t="str">
        <f>VLOOKUP($K1898,TONG_SL!$A:$D,2,0)</f>
        <v>Mọc Nấm Hương 250g</v>
      </c>
      <c r="N1898" s="25" t="str">
        <f t="shared" si="242"/>
        <v>K-C6</v>
      </c>
      <c r="Q1898" s="25" t="str">
        <f>VLOOKUP(K1898,TONG_SL!$A:$D,3,0)</f>
        <v>Túi</v>
      </c>
      <c r="R1898" s="54">
        <v>5</v>
      </c>
      <c r="T1898" s="1">
        <f>VLOOKUP(VLOOKUP(G1898,Ma_KH!$A:$R,18,0)&amp;K1898,Gia_MB!$A:$F,6,0)</f>
        <v>46000</v>
      </c>
      <c r="U1898" s="14">
        <f t="shared" si="244"/>
        <v>230000</v>
      </c>
      <c r="W1898" s="64">
        <f t="shared" si="243"/>
        <v>0</v>
      </c>
      <c r="X1898" s="3" t="str">
        <f t="shared" si="245"/>
        <v>8</v>
      </c>
      <c r="Z1898" s="14">
        <f t="shared" si="246"/>
        <v>18400</v>
      </c>
      <c r="AA1898" s="7">
        <f>VLOOKUP(G1898,Ma_KH!$A:$R,14,0)</f>
        <v>60</v>
      </c>
      <c r="AD1898" s="7" t="str">
        <f>IFERROR(VLOOKUP(J1898,'Chuyển Mã'!$B$3:$C$9,2,0),"")</f>
        <v>Tỉnh</v>
      </c>
      <c r="AE1898" s="7" t="str">
        <f t="shared" si="239"/>
        <v>Mọc Nấm Hương 250g</v>
      </c>
      <c r="AF1898" s="7">
        <f t="shared" si="240"/>
        <v>5</v>
      </c>
    </row>
    <row r="1899" spans="1:32" x14ac:dyDescent="0.25">
      <c r="A1899" s="11">
        <v>45906</v>
      </c>
      <c r="B1899" s="25">
        <v>4176434342</v>
      </c>
      <c r="C1899" s="12" t="s">
        <v>7214</v>
      </c>
      <c r="D1899" s="16">
        <f t="shared" si="241"/>
        <v>45906</v>
      </c>
      <c r="G1899" s="13" t="s">
        <v>7211</v>
      </c>
      <c r="I1899" s="13" t="s">
        <v>7866</v>
      </c>
      <c r="J1899" s="13" t="s">
        <v>1796</v>
      </c>
      <c r="K1899" s="13" t="s">
        <v>32</v>
      </c>
      <c r="L1899" s="25" t="str">
        <f>VLOOKUP($K1899,TONG_SL!$A:$D,2,0)</f>
        <v>Giò Tai Lưỡi Xào 250</v>
      </c>
      <c r="N1899" s="25" t="str">
        <f t="shared" si="242"/>
        <v>K-C6</v>
      </c>
      <c r="Q1899" s="25" t="str">
        <f>VLOOKUP(K1899,TONG_SL!$A:$D,3,0)</f>
        <v>Túi</v>
      </c>
      <c r="R1899" s="54">
        <v>10</v>
      </c>
      <c r="T1899" s="1">
        <f>VLOOKUP(VLOOKUP(G1899,Ma_KH!$A:$R,18,0)&amp;K1899,Gia_MB!$A:$F,6,0)</f>
        <v>50183</v>
      </c>
      <c r="U1899" s="14">
        <f t="shared" si="244"/>
        <v>501830</v>
      </c>
      <c r="W1899" s="64">
        <f t="shared" si="243"/>
        <v>0</v>
      </c>
      <c r="X1899" s="3" t="str">
        <f t="shared" si="245"/>
        <v>8</v>
      </c>
      <c r="Z1899" s="14">
        <f t="shared" si="246"/>
        <v>40146.400000000001</v>
      </c>
      <c r="AA1899" s="7">
        <f>VLOOKUP(G1899,Ma_KH!$A:$R,14,0)</f>
        <v>60</v>
      </c>
      <c r="AD1899" s="7" t="str">
        <f>IFERROR(VLOOKUP(J1899,'Chuyển Mã'!$B$3:$C$9,2,0),"")</f>
        <v>Tỉnh</v>
      </c>
      <c r="AE1899" s="7" t="str">
        <f t="shared" si="239"/>
        <v>Giò Tai Lưỡi Xào 250</v>
      </c>
      <c r="AF1899" s="7">
        <f t="shared" si="240"/>
        <v>10</v>
      </c>
    </row>
    <row r="1900" spans="1:32" x14ac:dyDescent="0.25">
      <c r="A1900" s="11">
        <v>45906</v>
      </c>
      <c r="B1900" s="25">
        <v>4176434342</v>
      </c>
      <c r="C1900" s="12" t="s">
        <v>7214</v>
      </c>
      <c r="D1900" s="16">
        <f t="shared" si="241"/>
        <v>45906</v>
      </c>
      <c r="G1900" s="13" t="s">
        <v>7211</v>
      </c>
      <c r="I1900" s="13" t="s">
        <v>7866</v>
      </c>
      <c r="J1900" s="13" t="s">
        <v>1796</v>
      </c>
      <c r="K1900" s="13" t="s">
        <v>39</v>
      </c>
      <c r="L1900" s="25" t="str">
        <f>VLOOKUP($K1900,TONG_SL!$A:$D,2,0)</f>
        <v>Chả cốm 300g</v>
      </c>
      <c r="N1900" s="25" t="str">
        <f t="shared" si="242"/>
        <v>K-C6</v>
      </c>
      <c r="Q1900" s="25" t="str">
        <f>VLOOKUP(K1900,TONG_SL!$A:$D,3,0)</f>
        <v>Túi</v>
      </c>
      <c r="R1900" s="54">
        <v>5</v>
      </c>
      <c r="T1900" s="1">
        <f>VLOOKUP(VLOOKUP(G1900,Ma_KH!$A:$R,18,0)&amp;K1900,Gia_MB!$A:$F,6,0)</f>
        <v>74250</v>
      </c>
      <c r="U1900" s="14">
        <f t="shared" si="244"/>
        <v>371250</v>
      </c>
      <c r="W1900" s="64">
        <f t="shared" si="243"/>
        <v>0</v>
      </c>
      <c r="X1900" s="3" t="str">
        <f t="shared" si="245"/>
        <v>8</v>
      </c>
      <c r="Z1900" s="14">
        <f t="shared" si="246"/>
        <v>29700</v>
      </c>
      <c r="AA1900" s="7">
        <f>VLOOKUP(G1900,Ma_KH!$A:$R,14,0)</f>
        <v>60</v>
      </c>
      <c r="AD1900" s="7" t="str">
        <f>IFERROR(VLOOKUP(J1900,'Chuyển Mã'!$B$3:$C$9,2,0),"")</f>
        <v>Tỉnh</v>
      </c>
      <c r="AE1900" s="7" t="str">
        <f t="shared" si="239"/>
        <v>Chả cốm 300g</v>
      </c>
      <c r="AF1900" s="7">
        <f t="shared" si="240"/>
        <v>5</v>
      </c>
    </row>
    <row r="1901" spans="1:32" x14ac:dyDescent="0.25">
      <c r="A1901" s="11">
        <v>45906</v>
      </c>
      <c r="B1901" s="25">
        <v>4176434342</v>
      </c>
      <c r="C1901" s="12" t="s">
        <v>7214</v>
      </c>
      <c r="D1901" s="16">
        <f t="shared" si="241"/>
        <v>45906</v>
      </c>
      <c r="G1901" s="13" t="s">
        <v>7211</v>
      </c>
      <c r="I1901" s="13" t="s">
        <v>7866</v>
      </c>
      <c r="J1901" s="13" t="s">
        <v>1796</v>
      </c>
      <c r="K1901" s="13" t="s">
        <v>30</v>
      </c>
      <c r="L1901" s="25" t="str">
        <f>VLOOKUP($K1901,TONG_SL!$A:$D,2,0)</f>
        <v>Gà muối 500g</v>
      </c>
      <c r="N1901" s="25" t="str">
        <f t="shared" si="242"/>
        <v>K-C6</v>
      </c>
      <c r="Q1901" s="25" t="str">
        <f>VLOOKUP(K1901,TONG_SL!$A:$D,3,0)</f>
        <v>Túi</v>
      </c>
      <c r="R1901" s="54">
        <v>10</v>
      </c>
      <c r="T1901" s="1">
        <f>VLOOKUP(VLOOKUP(G1901,Ma_KH!$A:$R,18,0)&amp;K1901,Gia_MB!$A:$F,6,0)</f>
        <v>111058</v>
      </c>
      <c r="U1901" s="14">
        <f t="shared" si="244"/>
        <v>1110580</v>
      </c>
      <c r="W1901" s="64">
        <f t="shared" si="243"/>
        <v>0</v>
      </c>
      <c r="X1901" s="3" t="str">
        <f t="shared" si="245"/>
        <v>8</v>
      </c>
      <c r="Z1901" s="14">
        <f t="shared" si="246"/>
        <v>88846.400000000009</v>
      </c>
      <c r="AA1901" s="7">
        <f>VLOOKUP(G1901,Ma_KH!$A:$R,14,0)</f>
        <v>60</v>
      </c>
      <c r="AD1901" s="7" t="str">
        <f>IFERROR(VLOOKUP(J1901,'Chuyển Mã'!$B$3:$C$9,2,0),"")</f>
        <v>Tỉnh</v>
      </c>
      <c r="AE1901" s="7" t="str">
        <f t="shared" si="239"/>
        <v>Gà muối 500g</v>
      </c>
      <c r="AF1901" s="7">
        <f t="shared" si="240"/>
        <v>10</v>
      </c>
    </row>
    <row r="1902" spans="1:32" x14ac:dyDescent="0.25">
      <c r="A1902" s="11">
        <v>45906</v>
      </c>
      <c r="B1902" s="25">
        <v>4176434567</v>
      </c>
      <c r="C1902" s="12" t="s">
        <v>7214</v>
      </c>
      <c r="D1902" s="16">
        <f t="shared" si="241"/>
        <v>45906</v>
      </c>
      <c r="G1902" s="13" t="s">
        <v>7211</v>
      </c>
      <c r="I1902" s="13" t="s">
        <v>7867</v>
      </c>
      <c r="J1902" s="13" t="s">
        <v>1796</v>
      </c>
      <c r="K1902" s="13" t="s">
        <v>30</v>
      </c>
      <c r="L1902" s="25" t="str">
        <f>VLOOKUP($K1902,TONG_SL!$A:$D,2,0)</f>
        <v>Gà muối 500g</v>
      </c>
      <c r="N1902" s="25" t="str">
        <f t="shared" si="242"/>
        <v>K-C6</v>
      </c>
      <c r="Q1902" s="25" t="str">
        <f>VLOOKUP(K1902,TONG_SL!$A:$D,3,0)</f>
        <v>Túi</v>
      </c>
      <c r="R1902" s="54">
        <v>5</v>
      </c>
      <c r="T1902" s="1">
        <f>VLOOKUP(VLOOKUP(G1902,Ma_KH!$A:$R,18,0)&amp;K1902,Gia_MB!$A:$F,6,0)</f>
        <v>111058</v>
      </c>
      <c r="U1902" s="14">
        <f t="shared" si="244"/>
        <v>555290</v>
      </c>
      <c r="W1902" s="64">
        <f t="shared" si="243"/>
        <v>0</v>
      </c>
      <c r="X1902" s="3" t="str">
        <f t="shared" si="245"/>
        <v>8</v>
      </c>
      <c r="Z1902" s="14">
        <f t="shared" si="246"/>
        <v>44423.200000000004</v>
      </c>
      <c r="AA1902" s="7">
        <f>VLOOKUP(G1902,Ma_KH!$A:$R,14,0)</f>
        <v>60</v>
      </c>
      <c r="AD1902" s="7" t="str">
        <f>IFERROR(VLOOKUP(J1902,'Chuyển Mã'!$B$3:$C$9,2,0),"")</f>
        <v>Tỉnh</v>
      </c>
      <c r="AE1902" s="7" t="str">
        <f t="shared" si="239"/>
        <v>Gà muối 500g</v>
      </c>
      <c r="AF1902" s="7">
        <f t="shared" si="240"/>
        <v>5</v>
      </c>
    </row>
    <row r="1903" spans="1:32" x14ac:dyDescent="0.25">
      <c r="A1903" s="11">
        <v>45906</v>
      </c>
      <c r="B1903" s="25">
        <v>4176434567</v>
      </c>
      <c r="C1903" s="12" t="s">
        <v>7214</v>
      </c>
      <c r="D1903" s="16">
        <f t="shared" si="241"/>
        <v>45906</v>
      </c>
      <c r="G1903" s="13" t="s">
        <v>7211</v>
      </c>
      <c r="I1903" s="13" t="s">
        <v>7867</v>
      </c>
      <c r="J1903" s="13" t="s">
        <v>1796</v>
      </c>
      <c r="K1903" s="13" t="s">
        <v>35</v>
      </c>
      <c r="L1903" s="25" t="str">
        <f>VLOOKUP($K1903,TONG_SL!$A:$D,2,0)</f>
        <v>Tai heo muối 200g</v>
      </c>
      <c r="N1903" s="25" t="str">
        <f t="shared" si="242"/>
        <v>K-C6</v>
      </c>
      <c r="Q1903" s="25" t="str">
        <f>VLOOKUP(K1903,TONG_SL!$A:$D,3,0)</f>
        <v>Túi</v>
      </c>
      <c r="R1903" s="54">
        <v>5</v>
      </c>
      <c r="T1903" s="1">
        <f>VLOOKUP(VLOOKUP(G1903,Ma_KH!$A:$R,18,0)&amp;K1903,Gia_MB!$A:$F,6,0)</f>
        <v>55595</v>
      </c>
      <c r="U1903" s="14">
        <f t="shared" si="244"/>
        <v>277975</v>
      </c>
      <c r="W1903" s="64">
        <f t="shared" si="243"/>
        <v>0</v>
      </c>
      <c r="X1903" s="3" t="str">
        <f t="shared" si="245"/>
        <v>8</v>
      </c>
      <c r="Z1903" s="14">
        <f t="shared" si="246"/>
        <v>22238</v>
      </c>
      <c r="AA1903" s="7">
        <f>VLOOKUP(G1903,Ma_KH!$A:$R,14,0)</f>
        <v>60</v>
      </c>
      <c r="AD1903" s="7" t="str">
        <f>IFERROR(VLOOKUP(J1903,'Chuyển Mã'!$B$3:$C$9,2,0),"")</f>
        <v>Tỉnh</v>
      </c>
      <c r="AE1903" s="7" t="str">
        <f t="shared" si="239"/>
        <v>Tai heo muối 200g</v>
      </c>
      <c r="AF1903" s="7">
        <f t="shared" si="240"/>
        <v>5</v>
      </c>
    </row>
    <row r="1904" spans="1:32" x14ac:dyDescent="0.25">
      <c r="A1904" s="11">
        <v>45906</v>
      </c>
      <c r="B1904" s="25">
        <v>4176434567</v>
      </c>
      <c r="C1904" s="12" t="s">
        <v>7214</v>
      </c>
      <c r="D1904" s="16">
        <f t="shared" si="241"/>
        <v>45906</v>
      </c>
      <c r="G1904" s="13" t="s">
        <v>7211</v>
      </c>
      <c r="I1904" s="13" t="s">
        <v>7867</v>
      </c>
      <c r="J1904" s="13" t="s">
        <v>1796</v>
      </c>
      <c r="K1904" s="13" t="s">
        <v>41</v>
      </c>
      <c r="L1904" s="25" t="str">
        <f>VLOOKUP($K1904,TONG_SL!$A:$D,2,0)</f>
        <v>Chả nướng 300g</v>
      </c>
      <c r="N1904" s="25" t="str">
        <f t="shared" si="242"/>
        <v>K-C6</v>
      </c>
      <c r="Q1904" s="25" t="str">
        <f>VLOOKUP(K1904,TONG_SL!$A:$D,3,0)</f>
        <v>Túi</v>
      </c>
      <c r="R1904" s="54">
        <v>4</v>
      </c>
      <c r="T1904" s="1">
        <f>VLOOKUP(VLOOKUP(G1904,Ma_KH!$A:$R,18,0)&amp;K1904,Gia_MB!$A:$F,6,0)</f>
        <v>70950</v>
      </c>
      <c r="U1904" s="14">
        <f t="shared" si="244"/>
        <v>283800</v>
      </c>
      <c r="W1904" s="64">
        <f t="shared" si="243"/>
        <v>0</v>
      </c>
      <c r="X1904" s="3" t="str">
        <f t="shared" si="245"/>
        <v>8</v>
      </c>
      <c r="Z1904" s="14">
        <f t="shared" si="246"/>
        <v>22704</v>
      </c>
      <c r="AA1904" s="7">
        <f>VLOOKUP(G1904,Ma_KH!$A:$R,14,0)</f>
        <v>60</v>
      </c>
      <c r="AD1904" s="7" t="str">
        <f>IFERROR(VLOOKUP(J1904,'Chuyển Mã'!$B$3:$C$9,2,0),"")</f>
        <v>Tỉnh</v>
      </c>
      <c r="AE1904" s="7" t="str">
        <f t="shared" si="239"/>
        <v>Chả nướng 300g</v>
      </c>
      <c r="AF1904" s="7">
        <f t="shared" si="240"/>
        <v>4</v>
      </c>
    </row>
    <row r="1905" spans="1:32" x14ac:dyDescent="0.25">
      <c r="A1905" s="11">
        <v>45906</v>
      </c>
      <c r="B1905" s="25">
        <v>4176434567</v>
      </c>
      <c r="C1905" s="12" t="s">
        <v>7214</v>
      </c>
      <c r="D1905" s="16">
        <f t="shared" si="241"/>
        <v>45906</v>
      </c>
      <c r="G1905" s="13" t="s">
        <v>7211</v>
      </c>
      <c r="I1905" s="13" t="s">
        <v>7867</v>
      </c>
      <c r="J1905" s="13" t="s">
        <v>1796</v>
      </c>
      <c r="K1905" s="13" t="s">
        <v>32</v>
      </c>
      <c r="L1905" s="25" t="str">
        <f>VLOOKUP($K1905,TONG_SL!$A:$D,2,0)</f>
        <v>Giò Tai Lưỡi Xào 250</v>
      </c>
      <c r="N1905" s="25" t="str">
        <f t="shared" si="242"/>
        <v>K-C6</v>
      </c>
      <c r="Q1905" s="25" t="str">
        <f>VLOOKUP(K1905,TONG_SL!$A:$D,3,0)</f>
        <v>Túi</v>
      </c>
      <c r="R1905" s="54">
        <v>5</v>
      </c>
      <c r="T1905" s="1">
        <f>VLOOKUP(VLOOKUP(G1905,Ma_KH!$A:$R,18,0)&amp;K1905,Gia_MB!$A:$F,6,0)</f>
        <v>50183</v>
      </c>
      <c r="U1905" s="14">
        <f t="shared" si="244"/>
        <v>250915</v>
      </c>
      <c r="W1905" s="64">
        <f t="shared" si="243"/>
        <v>0</v>
      </c>
      <c r="X1905" s="3" t="str">
        <f t="shared" si="245"/>
        <v>8</v>
      </c>
      <c r="Z1905" s="14">
        <f t="shared" si="246"/>
        <v>20073.2</v>
      </c>
      <c r="AA1905" s="7">
        <f>VLOOKUP(G1905,Ma_KH!$A:$R,14,0)</f>
        <v>60</v>
      </c>
      <c r="AD1905" s="7" t="str">
        <f>IFERROR(VLOOKUP(J1905,'Chuyển Mã'!$B$3:$C$9,2,0),"")</f>
        <v>Tỉnh</v>
      </c>
      <c r="AE1905" s="7" t="str">
        <f t="shared" si="239"/>
        <v>Giò Tai Lưỡi Xào 250</v>
      </c>
      <c r="AF1905" s="7">
        <f t="shared" si="240"/>
        <v>5</v>
      </c>
    </row>
    <row r="1906" spans="1:32" x14ac:dyDescent="0.25">
      <c r="A1906" s="11">
        <v>45906</v>
      </c>
      <c r="B1906" s="25">
        <v>4176434567</v>
      </c>
      <c r="C1906" s="12" t="s">
        <v>7214</v>
      </c>
      <c r="D1906" s="16">
        <f t="shared" si="241"/>
        <v>45906</v>
      </c>
      <c r="G1906" s="13" t="s">
        <v>7211</v>
      </c>
      <c r="I1906" s="13" t="s">
        <v>7867</v>
      </c>
      <c r="J1906" s="13" t="s">
        <v>1796</v>
      </c>
      <c r="K1906" s="13" t="s">
        <v>27</v>
      </c>
      <c r="L1906" s="25" t="str">
        <f>VLOOKUP($K1906,TONG_SL!$A:$D,2,0)</f>
        <v>Chân giò heo muối 300g</v>
      </c>
      <c r="N1906" s="25" t="str">
        <f t="shared" si="242"/>
        <v>K-C6</v>
      </c>
      <c r="Q1906" s="25" t="str">
        <f>VLOOKUP(K1906,TONG_SL!$A:$D,3,0)</f>
        <v>Túi</v>
      </c>
      <c r="R1906" s="54">
        <v>10</v>
      </c>
      <c r="T1906" s="1">
        <f>VLOOKUP(VLOOKUP(G1906,Ma_KH!$A:$R,18,0)&amp;K1906,Gia_MB!$A:$F,6,0)</f>
        <v>73431</v>
      </c>
      <c r="U1906" s="14">
        <f t="shared" si="244"/>
        <v>734310</v>
      </c>
      <c r="W1906" s="64">
        <f t="shared" si="243"/>
        <v>0</v>
      </c>
      <c r="X1906" s="3" t="str">
        <f t="shared" si="245"/>
        <v>8</v>
      </c>
      <c r="Z1906" s="14">
        <f t="shared" si="246"/>
        <v>58744.800000000003</v>
      </c>
      <c r="AA1906" s="7">
        <f>VLOOKUP(G1906,Ma_KH!$A:$R,14,0)</f>
        <v>60</v>
      </c>
      <c r="AD1906" s="7" t="str">
        <f>IFERROR(VLOOKUP(J1906,'Chuyển Mã'!$B$3:$C$9,2,0),"")</f>
        <v>Tỉnh</v>
      </c>
      <c r="AE1906" s="7" t="str">
        <f t="shared" si="239"/>
        <v>Chân giò heo muối 300g</v>
      </c>
      <c r="AF1906" s="7">
        <f t="shared" si="240"/>
        <v>10</v>
      </c>
    </row>
    <row r="1907" spans="1:32" x14ac:dyDescent="0.25">
      <c r="A1907" s="11">
        <v>45906</v>
      </c>
      <c r="B1907" s="25">
        <v>4176435029</v>
      </c>
      <c r="C1907" s="12" t="s">
        <v>7214</v>
      </c>
      <c r="D1907" s="16">
        <f t="shared" si="241"/>
        <v>45906</v>
      </c>
      <c r="G1907" s="13" t="s">
        <v>7211</v>
      </c>
      <c r="I1907" s="13" t="s">
        <v>7868</v>
      </c>
      <c r="J1907" s="13" t="s">
        <v>1796</v>
      </c>
      <c r="K1907" s="13" t="s">
        <v>27</v>
      </c>
      <c r="L1907" s="25" t="str">
        <f>VLOOKUP($K1907,TONG_SL!$A:$D,2,0)</f>
        <v>Chân giò heo muối 300g</v>
      </c>
      <c r="N1907" s="25" t="str">
        <f t="shared" si="242"/>
        <v>K-C6</v>
      </c>
      <c r="Q1907" s="25" t="str">
        <f>VLOOKUP(K1907,TONG_SL!$A:$D,3,0)</f>
        <v>Túi</v>
      </c>
      <c r="R1907" s="54">
        <v>10</v>
      </c>
      <c r="T1907" s="1">
        <f>VLOOKUP(VLOOKUP(G1907,Ma_KH!$A:$R,18,0)&amp;K1907,Gia_MB!$A:$F,6,0)</f>
        <v>73431</v>
      </c>
      <c r="U1907" s="14">
        <f t="shared" si="244"/>
        <v>734310</v>
      </c>
      <c r="W1907" s="64">
        <f t="shared" si="243"/>
        <v>0</v>
      </c>
      <c r="X1907" s="3" t="str">
        <f t="shared" si="245"/>
        <v>8</v>
      </c>
      <c r="Z1907" s="14">
        <f t="shared" si="246"/>
        <v>58744.800000000003</v>
      </c>
      <c r="AA1907" s="7">
        <f>VLOOKUP(G1907,Ma_KH!$A:$R,14,0)</f>
        <v>60</v>
      </c>
      <c r="AD1907" s="7" t="str">
        <f>IFERROR(VLOOKUP(J1907,'Chuyển Mã'!$B$3:$C$9,2,0),"")</f>
        <v>Tỉnh</v>
      </c>
      <c r="AE1907" s="7" t="str">
        <f t="shared" si="239"/>
        <v>Chân giò heo muối 300g</v>
      </c>
      <c r="AF1907" s="7">
        <f t="shared" si="240"/>
        <v>10</v>
      </c>
    </row>
    <row r="1908" spans="1:32" x14ac:dyDescent="0.25">
      <c r="A1908" s="11">
        <v>45906</v>
      </c>
      <c r="B1908" s="25">
        <v>4176435029</v>
      </c>
      <c r="C1908" s="12" t="s">
        <v>7214</v>
      </c>
      <c r="D1908" s="16">
        <f t="shared" si="241"/>
        <v>45906</v>
      </c>
      <c r="G1908" s="13" t="s">
        <v>7211</v>
      </c>
      <c r="I1908" s="13" t="s">
        <v>7868</v>
      </c>
      <c r="J1908" s="13" t="s">
        <v>1796</v>
      </c>
      <c r="K1908" s="13" t="s">
        <v>51</v>
      </c>
      <c r="L1908" s="25" t="str">
        <f>VLOOKUP($K1908,TONG_SL!$A:$D,2,0)</f>
        <v>Mọc Nấm Hương 250g</v>
      </c>
      <c r="N1908" s="25" t="str">
        <f t="shared" si="242"/>
        <v>K-C6</v>
      </c>
      <c r="Q1908" s="25" t="str">
        <f>VLOOKUP(K1908,TONG_SL!$A:$D,3,0)</f>
        <v>Túi</v>
      </c>
      <c r="R1908" s="54">
        <v>10</v>
      </c>
      <c r="T1908" s="1">
        <f>VLOOKUP(VLOOKUP(G1908,Ma_KH!$A:$R,18,0)&amp;K1908,Gia_MB!$A:$F,6,0)</f>
        <v>46000</v>
      </c>
      <c r="U1908" s="14">
        <f t="shared" si="244"/>
        <v>460000</v>
      </c>
      <c r="W1908" s="64">
        <f t="shared" si="243"/>
        <v>0</v>
      </c>
      <c r="X1908" s="3" t="str">
        <f t="shared" si="245"/>
        <v>8</v>
      </c>
      <c r="Z1908" s="14">
        <f t="shared" si="246"/>
        <v>36800</v>
      </c>
      <c r="AA1908" s="7">
        <f>VLOOKUP(G1908,Ma_KH!$A:$R,14,0)</f>
        <v>60</v>
      </c>
      <c r="AD1908" s="7" t="str">
        <f>IFERROR(VLOOKUP(J1908,'Chuyển Mã'!$B$3:$C$9,2,0),"")</f>
        <v>Tỉnh</v>
      </c>
      <c r="AE1908" s="7" t="str">
        <f t="shared" si="239"/>
        <v>Mọc Nấm Hương 250g</v>
      </c>
      <c r="AF1908" s="7">
        <f t="shared" si="240"/>
        <v>10</v>
      </c>
    </row>
    <row r="1909" spans="1:32" x14ac:dyDescent="0.25">
      <c r="A1909" s="11">
        <v>45906</v>
      </c>
      <c r="B1909" s="25">
        <v>4176435029</v>
      </c>
      <c r="C1909" s="12" t="s">
        <v>7214</v>
      </c>
      <c r="D1909" s="16">
        <f t="shared" si="241"/>
        <v>45906</v>
      </c>
      <c r="G1909" s="13" t="s">
        <v>7211</v>
      </c>
      <c r="I1909" s="13" t="s">
        <v>7868</v>
      </c>
      <c r="J1909" s="13" t="s">
        <v>1796</v>
      </c>
      <c r="K1909" s="13" t="s">
        <v>32</v>
      </c>
      <c r="L1909" s="25" t="str">
        <f>VLOOKUP($K1909,TONG_SL!$A:$D,2,0)</f>
        <v>Giò Tai Lưỡi Xào 250</v>
      </c>
      <c r="N1909" s="25" t="str">
        <f t="shared" si="242"/>
        <v>K-C6</v>
      </c>
      <c r="Q1909" s="25" t="str">
        <f>VLOOKUP(K1909,TONG_SL!$A:$D,3,0)</f>
        <v>Túi</v>
      </c>
      <c r="R1909" s="54">
        <v>5</v>
      </c>
      <c r="T1909" s="1">
        <f>VLOOKUP(VLOOKUP(G1909,Ma_KH!$A:$R,18,0)&amp;K1909,Gia_MB!$A:$F,6,0)</f>
        <v>50183</v>
      </c>
      <c r="U1909" s="14">
        <f t="shared" si="244"/>
        <v>250915</v>
      </c>
      <c r="W1909" s="64">
        <f t="shared" si="243"/>
        <v>0</v>
      </c>
      <c r="X1909" s="3" t="str">
        <f t="shared" si="245"/>
        <v>8</v>
      </c>
      <c r="Z1909" s="14">
        <f t="shared" si="246"/>
        <v>20073.2</v>
      </c>
      <c r="AA1909" s="7">
        <f>VLOOKUP(G1909,Ma_KH!$A:$R,14,0)</f>
        <v>60</v>
      </c>
      <c r="AD1909" s="7" t="str">
        <f>IFERROR(VLOOKUP(J1909,'Chuyển Mã'!$B$3:$C$9,2,0),"")</f>
        <v>Tỉnh</v>
      </c>
      <c r="AE1909" s="7" t="str">
        <f t="shared" si="239"/>
        <v>Giò Tai Lưỡi Xào 250</v>
      </c>
      <c r="AF1909" s="7">
        <f t="shared" si="240"/>
        <v>5</v>
      </c>
    </row>
    <row r="1910" spans="1:32" x14ac:dyDescent="0.25">
      <c r="A1910" s="11">
        <v>45906</v>
      </c>
      <c r="B1910" s="25">
        <v>4176435029</v>
      </c>
      <c r="C1910" s="12" t="s">
        <v>7214</v>
      </c>
      <c r="D1910" s="16">
        <f t="shared" si="241"/>
        <v>45906</v>
      </c>
      <c r="G1910" s="13" t="s">
        <v>7211</v>
      </c>
      <c r="I1910" s="13" t="s">
        <v>7868</v>
      </c>
      <c r="J1910" s="13" t="s">
        <v>1796</v>
      </c>
      <c r="K1910" s="13" t="s">
        <v>39</v>
      </c>
      <c r="L1910" s="25" t="str">
        <f>VLOOKUP($K1910,TONG_SL!$A:$D,2,0)</f>
        <v>Chả cốm 300g</v>
      </c>
      <c r="N1910" s="25" t="str">
        <f t="shared" si="242"/>
        <v>K-C6</v>
      </c>
      <c r="Q1910" s="25" t="str">
        <f>VLOOKUP(K1910,TONG_SL!$A:$D,3,0)</f>
        <v>Túi</v>
      </c>
      <c r="R1910" s="54">
        <v>5</v>
      </c>
      <c r="T1910" s="1">
        <f>VLOOKUP(VLOOKUP(G1910,Ma_KH!$A:$R,18,0)&amp;K1910,Gia_MB!$A:$F,6,0)</f>
        <v>74250</v>
      </c>
      <c r="U1910" s="14">
        <f t="shared" si="244"/>
        <v>371250</v>
      </c>
      <c r="W1910" s="64">
        <f t="shared" si="243"/>
        <v>0</v>
      </c>
      <c r="X1910" s="3" t="str">
        <f t="shared" si="245"/>
        <v>8</v>
      </c>
      <c r="Z1910" s="14">
        <f t="shared" si="246"/>
        <v>29700</v>
      </c>
      <c r="AA1910" s="7">
        <f>VLOOKUP(G1910,Ma_KH!$A:$R,14,0)</f>
        <v>60</v>
      </c>
      <c r="AD1910" s="7" t="str">
        <f>IFERROR(VLOOKUP(J1910,'Chuyển Mã'!$B$3:$C$9,2,0),"")</f>
        <v>Tỉnh</v>
      </c>
      <c r="AE1910" s="7" t="str">
        <f t="shared" si="239"/>
        <v>Chả cốm 300g</v>
      </c>
      <c r="AF1910" s="7">
        <f t="shared" si="240"/>
        <v>5</v>
      </c>
    </row>
    <row r="1911" spans="1:32" x14ac:dyDescent="0.25">
      <c r="A1911" s="11">
        <v>45906</v>
      </c>
      <c r="B1911" s="25">
        <v>4176435029</v>
      </c>
      <c r="C1911" s="12" t="s">
        <v>7214</v>
      </c>
      <c r="D1911" s="16">
        <f t="shared" si="241"/>
        <v>45906</v>
      </c>
      <c r="G1911" s="13" t="s">
        <v>7211</v>
      </c>
      <c r="I1911" s="13" t="s">
        <v>7868</v>
      </c>
      <c r="J1911" s="13" t="s">
        <v>1796</v>
      </c>
      <c r="K1911" s="13" t="s">
        <v>35</v>
      </c>
      <c r="L1911" s="25" t="str">
        <f>VLOOKUP($K1911,TONG_SL!$A:$D,2,0)</f>
        <v>Tai heo muối 200g</v>
      </c>
      <c r="N1911" s="25" t="str">
        <f t="shared" si="242"/>
        <v>K-C6</v>
      </c>
      <c r="Q1911" s="25" t="str">
        <f>VLOOKUP(K1911,TONG_SL!$A:$D,3,0)</f>
        <v>Túi</v>
      </c>
      <c r="R1911" s="54">
        <v>5</v>
      </c>
      <c r="T1911" s="1">
        <f>VLOOKUP(VLOOKUP(G1911,Ma_KH!$A:$R,18,0)&amp;K1911,Gia_MB!$A:$F,6,0)</f>
        <v>55595</v>
      </c>
      <c r="U1911" s="14">
        <f t="shared" si="244"/>
        <v>277975</v>
      </c>
      <c r="W1911" s="64">
        <f t="shared" si="243"/>
        <v>0</v>
      </c>
      <c r="X1911" s="3" t="str">
        <f t="shared" si="245"/>
        <v>8</v>
      </c>
      <c r="Z1911" s="14">
        <f t="shared" si="246"/>
        <v>22238</v>
      </c>
      <c r="AA1911" s="7">
        <f>VLOOKUP(G1911,Ma_KH!$A:$R,14,0)</f>
        <v>60</v>
      </c>
      <c r="AD1911" s="7" t="str">
        <f>IFERROR(VLOOKUP(J1911,'Chuyển Mã'!$B$3:$C$9,2,0),"")</f>
        <v>Tỉnh</v>
      </c>
      <c r="AE1911" s="7" t="str">
        <f t="shared" si="239"/>
        <v>Tai heo muối 200g</v>
      </c>
      <c r="AF1911" s="7">
        <f t="shared" si="240"/>
        <v>5</v>
      </c>
    </row>
    <row r="1912" spans="1:32" x14ac:dyDescent="0.25">
      <c r="A1912" s="11">
        <v>45906</v>
      </c>
      <c r="B1912" s="25">
        <v>4176435162</v>
      </c>
      <c r="C1912" s="12" t="s">
        <v>7214</v>
      </c>
      <c r="D1912" s="16">
        <f t="shared" si="241"/>
        <v>45906</v>
      </c>
      <c r="G1912" s="13" t="s">
        <v>7211</v>
      </c>
      <c r="I1912" s="13" t="s">
        <v>7869</v>
      </c>
      <c r="J1912" s="13" t="s">
        <v>1796</v>
      </c>
      <c r="K1912" s="13" t="s">
        <v>27</v>
      </c>
      <c r="L1912" s="25" t="str">
        <f>VLOOKUP($K1912,TONG_SL!$A:$D,2,0)</f>
        <v>Chân giò heo muối 300g</v>
      </c>
      <c r="N1912" s="25" t="str">
        <f t="shared" si="242"/>
        <v>K-C6</v>
      </c>
      <c r="Q1912" s="25" t="str">
        <f>VLOOKUP(K1912,TONG_SL!$A:$D,3,0)</f>
        <v>Túi</v>
      </c>
      <c r="R1912" s="54">
        <v>20</v>
      </c>
      <c r="T1912" s="1">
        <f>VLOOKUP(VLOOKUP(G1912,Ma_KH!$A:$R,18,0)&amp;K1912,Gia_MB!$A:$F,6,0)</f>
        <v>73431</v>
      </c>
      <c r="U1912" s="14">
        <f t="shared" si="244"/>
        <v>1468620</v>
      </c>
      <c r="W1912" s="64">
        <f t="shared" si="243"/>
        <v>0</v>
      </c>
      <c r="X1912" s="3" t="str">
        <f t="shared" si="245"/>
        <v>8</v>
      </c>
      <c r="Z1912" s="14">
        <f t="shared" si="246"/>
        <v>117489.60000000001</v>
      </c>
      <c r="AA1912" s="7">
        <f>VLOOKUP(G1912,Ma_KH!$A:$R,14,0)</f>
        <v>60</v>
      </c>
      <c r="AD1912" s="7" t="str">
        <f>IFERROR(VLOOKUP(J1912,'Chuyển Mã'!$B$3:$C$9,2,0),"")</f>
        <v>Tỉnh</v>
      </c>
      <c r="AE1912" s="7" t="str">
        <f t="shared" si="239"/>
        <v>Chân giò heo muối 300g</v>
      </c>
      <c r="AF1912" s="7">
        <f t="shared" si="240"/>
        <v>20</v>
      </c>
    </row>
    <row r="1913" spans="1:32" x14ac:dyDescent="0.25">
      <c r="A1913" s="11">
        <v>45906</v>
      </c>
      <c r="B1913" s="25">
        <v>4176435162</v>
      </c>
      <c r="C1913" s="12" t="s">
        <v>7214</v>
      </c>
      <c r="D1913" s="16">
        <f t="shared" si="241"/>
        <v>45906</v>
      </c>
      <c r="G1913" s="13" t="s">
        <v>7211</v>
      </c>
      <c r="I1913" s="13" t="s">
        <v>7869</v>
      </c>
      <c r="J1913" s="13" t="s">
        <v>1796</v>
      </c>
      <c r="K1913" s="13" t="s">
        <v>30</v>
      </c>
      <c r="L1913" s="25" t="str">
        <f>VLOOKUP($K1913,TONG_SL!$A:$D,2,0)</f>
        <v>Gà muối 500g</v>
      </c>
      <c r="N1913" s="25" t="str">
        <f t="shared" si="242"/>
        <v>K-C6</v>
      </c>
      <c r="Q1913" s="25" t="str">
        <f>VLOOKUP(K1913,TONG_SL!$A:$D,3,0)</f>
        <v>Túi</v>
      </c>
      <c r="R1913" s="54">
        <v>5</v>
      </c>
      <c r="T1913" s="1">
        <f>VLOOKUP(VLOOKUP(G1913,Ma_KH!$A:$R,18,0)&amp;K1913,Gia_MB!$A:$F,6,0)</f>
        <v>111058</v>
      </c>
      <c r="U1913" s="14">
        <f t="shared" si="244"/>
        <v>555290</v>
      </c>
      <c r="W1913" s="64">
        <f t="shared" si="243"/>
        <v>0</v>
      </c>
      <c r="X1913" s="3" t="str">
        <f t="shared" si="245"/>
        <v>8</v>
      </c>
      <c r="Z1913" s="14">
        <f t="shared" si="246"/>
        <v>44423.200000000004</v>
      </c>
      <c r="AA1913" s="7">
        <f>VLOOKUP(G1913,Ma_KH!$A:$R,14,0)</f>
        <v>60</v>
      </c>
      <c r="AD1913" s="7" t="str">
        <f>IFERROR(VLOOKUP(J1913,'Chuyển Mã'!$B$3:$C$9,2,0),"")</f>
        <v>Tỉnh</v>
      </c>
      <c r="AE1913" s="7" t="str">
        <f t="shared" si="239"/>
        <v>Gà muối 500g</v>
      </c>
      <c r="AF1913" s="7">
        <f t="shared" si="240"/>
        <v>5</v>
      </c>
    </row>
    <row r="1914" spans="1:32" x14ac:dyDescent="0.25">
      <c r="A1914" s="11">
        <v>45906</v>
      </c>
      <c r="B1914" s="25">
        <v>4176435162</v>
      </c>
      <c r="C1914" s="12" t="s">
        <v>7214</v>
      </c>
      <c r="D1914" s="16">
        <f t="shared" si="241"/>
        <v>45906</v>
      </c>
      <c r="G1914" s="13" t="s">
        <v>7211</v>
      </c>
      <c r="I1914" s="13" t="s">
        <v>7869</v>
      </c>
      <c r="J1914" s="13" t="s">
        <v>1796</v>
      </c>
      <c r="K1914" s="13" t="s">
        <v>35</v>
      </c>
      <c r="L1914" s="25" t="str">
        <f>VLOOKUP($K1914,TONG_SL!$A:$D,2,0)</f>
        <v>Tai heo muối 200g</v>
      </c>
      <c r="N1914" s="25" t="str">
        <f t="shared" si="242"/>
        <v>K-C6</v>
      </c>
      <c r="Q1914" s="25" t="str">
        <f>VLOOKUP(K1914,TONG_SL!$A:$D,3,0)</f>
        <v>Túi</v>
      </c>
      <c r="R1914" s="54">
        <v>10</v>
      </c>
      <c r="T1914" s="1">
        <f>VLOOKUP(VLOOKUP(G1914,Ma_KH!$A:$R,18,0)&amp;K1914,Gia_MB!$A:$F,6,0)</f>
        <v>55595</v>
      </c>
      <c r="U1914" s="14">
        <f t="shared" si="244"/>
        <v>555950</v>
      </c>
      <c r="W1914" s="64">
        <f t="shared" si="243"/>
        <v>0</v>
      </c>
      <c r="X1914" s="3" t="str">
        <f t="shared" si="245"/>
        <v>8</v>
      </c>
      <c r="Z1914" s="14">
        <f t="shared" si="246"/>
        <v>44476</v>
      </c>
      <c r="AA1914" s="7">
        <f>VLOOKUP(G1914,Ma_KH!$A:$R,14,0)</f>
        <v>60</v>
      </c>
      <c r="AD1914" s="7" t="str">
        <f>IFERROR(VLOOKUP(J1914,'Chuyển Mã'!$B$3:$C$9,2,0),"")</f>
        <v>Tỉnh</v>
      </c>
      <c r="AE1914" s="7" t="str">
        <f t="shared" si="239"/>
        <v>Tai heo muối 200g</v>
      </c>
      <c r="AF1914" s="7">
        <f t="shared" si="240"/>
        <v>10</v>
      </c>
    </row>
    <row r="1915" spans="1:32" x14ac:dyDescent="0.25">
      <c r="A1915" s="11">
        <v>45906</v>
      </c>
      <c r="B1915" s="25">
        <v>4176435162</v>
      </c>
      <c r="C1915" s="12" t="s">
        <v>7214</v>
      </c>
      <c r="D1915" s="16">
        <f t="shared" si="241"/>
        <v>45906</v>
      </c>
      <c r="G1915" s="13" t="s">
        <v>7211</v>
      </c>
      <c r="I1915" s="13" t="s">
        <v>7869</v>
      </c>
      <c r="J1915" s="13" t="s">
        <v>1796</v>
      </c>
      <c r="K1915" s="13" t="s">
        <v>32</v>
      </c>
      <c r="L1915" s="25" t="str">
        <f>VLOOKUP($K1915,TONG_SL!$A:$D,2,0)</f>
        <v>Giò Tai Lưỡi Xào 250</v>
      </c>
      <c r="N1915" s="25" t="str">
        <f t="shared" si="242"/>
        <v>K-C6</v>
      </c>
      <c r="Q1915" s="25" t="str">
        <f>VLOOKUP(K1915,TONG_SL!$A:$D,3,0)</f>
        <v>Túi</v>
      </c>
      <c r="R1915" s="54">
        <v>15</v>
      </c>
      <c r="T1915" s="1">
        <f>VLOOKUP(VLOOKUP(G1915,Ma_KH!$A:$R,18,0)&amp;K1915,Gia_MB!$A:$F,6,0)</f>
        <v>50183</v>
      </c>
      <c r="U1915" s="14">
        <f t="shared" si="244"/>
        <v>752745</v>
      </c>
      <c r="W1915" s="64">
        <f t="shared" si="243"/>
        <v>0</v>
      </c>
      <c r="X1915" s="3" t="str">
        <f t="shared" si="245"/>
        <v>8</v>
      </c>
      <c r="Z1915" s="14">
        <f t="shared" si="246"/>
        <v>60219.6</v>
      </c>
      <c r="AA1915" s="7">
        <f>VLOOKUP(G1915,Ma_KH!$A:$R,14,0)</f>
        <v>60</v>
      </c>
      <c r="AD1915" s="7" t="str">
        <f>IFERROR(VLOOKUP(J1915,'Chuyển Mã'!$B$3:$C$9,2,0),"")</f>
        <v>Tỉnh</v>
      </c>
      <c r="AE1915" s="7" t="str">
        <f t="shared" si="239"/>
        <v>Giò Tai Lưỡi Xào 250</v>
      </c>
      <c r="AF1915" s="7">
        <f t="shared" si="240"/>
        <v>15</v>
      </c>
    </row>
    <row r="1916" spans="1:32" x14ac:dyDescent="0.25">
      <c r="A1916" s="11">
        <v>45906</v>
      </c>
      <c r="B1916" s="25">
        <v>4176435162</v>
      </c>
      <c r="C1916" s="12" t="s">
        <v>7214</v>
      </c>
      <c r="D1916" s="16">
        <f t="shared" si="241"/>
        <v>45906</v>
      </c>
      <c r="G1916" s="13" t="s">
        <v>7211</v>
      </c>
      <c r="I1916" s="13" t="s">
        <v>7869</v>
      </c>
      <c r="J1916" s="13" t="s">
        <v>1796</v>
      </c>
      <c r="K1916" s="13" t="s">
        <v>51</v>
      </c>
      <c r="L1916" s="25" t="str">
        <f>VLOOKUP($K1916,TONG_SL!$A:$D,2,0)</f>
        <v>Mọc Nấm Hương 250g</v>
      </c>
      <c r="N1916" s="25" t="str">
        <f t="shared" si="242"/>
        <v>K-C6</v>
      </c>
      <c r="Q1916" s="25" t="str">
        <f>VLOOKUP(K1916,TONG_SL!$A:$D,3,0)</f>
        <v>Túi</v>
      </c>
      <c r="R1916" s="54">
        <v>2</v>
      </c>
      <c r="T1916" s="1">
        <f>VLOOKUP(VLOOKUP(G1916,Ma_KH!$A:$R,18,0)&amp;K1916,Gia_MB!$A:$F,6,0)</f>
        <v>46000</v>
      </c>
      <c r="U1916" s="14">
        <f t="shared" si="244"/>
        <v>92000</v>
      </c>
      <c r="W1916" s="64">
        <f t="shared" si="243"/>
        <v>0</v>
      </c>
      <c r="X1916" s="3" t="str">
        <f t="shared" si="245"/>
        <v>8</v>
      </c>
      <c r="Z1916" s="14">
        <f t="shared" si="246"/>
        <v>7360</v>
      </c>
      <c r="AA1916" s="7">
        <f>VLOOKUP(G1916,Ma_KH!$A:$R,14,0)</f>
        <v>60</v>
      </c>
      <c r="AD1916" s="7" t="str">
        <f>IFERROR(VLOOKUP(J1916,'Chuyển Mã'!$B$3:$C$9,2,0),"")</f>
        <v>Tỉnh</v>
      </c>
      <c r="AE1916" s="7" t="str">
        <f t="shared" si="239"/>
        <v>Mọc Nấm Hương 250g</v>
      </c>
      <c r="AF1916" s="7">
        <f t="shared" si="240"/>
        <v>2</v>
      </c>
    </row>
    <row r="1917" spans="1:32" x14ac:dyDescent="0.25">
      <c r="A1917" s="11">
        <v>45906</v>
      </c>
      <c r="B1917" s="25">
        <v>4176434337</v>
      </c>
      <c r="C1917" s="12" t="s">
        <v>7214</v>
      </c>
      <c r="D1917" s="16">
        <f t="shared" si="241"/>
        <v>45906</v>
      </c>
      <c r="G1917" s="13" t="s">
        <v>7211</v>
      </c>
      <c r="I1917" s="13" t="s">
        <v>7870</v>
      </c>
      <c r="J1917" s="13" t="s">
        <v>1796</v>
      </c>
      <c r="K1917" s="13" t="s">
        <v>32</v>
      </c>
      <c r="L1917" s="25" t="str">
        <f>VLOOKUP($K1917,TONG_SL!$A:$D,2,0)</f>
        <v>Giò Tai Lưỡi Xào 250</v>
      </c>
      <c r="N1917" s="25" t="str">
        <f t="shared" si="242"/>
        <v>K-C6</v>
      </c>
      <c r="Q1917" s="25" t="str">
        <f>VLOOKUP(K1917,TONG_SL!$A:$D,3,0)</f>
        <v>Túi</v>
      </c>
      <c r="R1917" s="54">
        <v>5</v>
      </c>
      <c r="T1917" s="1">
        <f>VLOOKUP(VLOOKUP(G1917,Ma_KH!$A:$R,18,0)&amp;K1917,Gia_MB!$A:$F,6,0)</f>
        <v>50183</v>
      </c>
      <c r="U1917" s="14">
        <f t="shared" si="244"/>
        <v>250915</v>
      </c>
      <c r="W1917" s="64">
        <f t="shared" si="243"/>
        <v>0</v>
      </c>
      <c r="X1917" s="3" t="str">
        <f t="shared" si="245"/>
        <v>8</v>
      </c>
      <c r="Z1917" s="14">
        <f t="shared" si="246"/>
        <v>20073.2</v>
      </c>
      <c r="AA1917" s="7">
        <f>VLOOKUP(G1917,Ma_KH!$A:$R,14,0)</f>
        <v>60</v>
      </c>
      <c r="AD1917" s="7" t="str">
        <f>IFERROR(VLOOKUP(J1917,'Chuyển Mã'!$B$3:$C$9,2,0),"")</f>
        <v>Tỉnh</v>
      </c>
      <c r="AE1917" s="7" t="str">
        <f t="shared" si="239"/>
        <v>Giò Tai Lưỡi Xào 250</v>
      </c>
      <c r="AF1917" s="7">
        <f t="shared" si="240"/>
        <v>5</v>
      </c>
    </row>
    <row r="1918" spans="1:32" x14ac:dyDescent="0.25">
      <c r="A1918" s="11">
        <v>45906</v>
      </c>
      <c r="B1918" s="25">
        <v>4176434337</v>
      </c>
      <c r="C1918" s="12" t="s">
        <v>7214</v>
      </c>
      <c r="D1918" s="16">
        <f t="shared" si="241"/>
        <v>45906</v>
      </c>
      <c r="G1918" s="13" t="s">
        <v>7211</v>
      </c>
      <c r="I1918" s="13" t="s">
        <v>7870</v>
      </c>
      <c r="J1918" s="13" t="s">
        <v>1796</v>
      </c>
      <c r="K1918" s="13" t="s">
        <v>39</v>
      </c>
      <c r="L1918" s="25" t="str">
        <f>VLOOKUP($K1918,TONG_SL!$A:$D,2,0)</f>
        <v>Chả cốm 300g</v>
      </c>
      <c r="N1918" s="25" t="str">
        <f t="shared" si="242"/>
        <v>K-C6</v>
      </c>
      <c r="Q1918" s="25" t="str">
        <f>VLOOKUP(K1918,TONG_SL!$A:$D,3,0)</f>
        <v>Túi</v>
      </c>
      <c r="R1918" s="54">
        <v>5</v>
      </c>
      <c r="T1918" s="1">
        <f>VLOOKUP(VLOOKUP(G1918,Ma_KH!$A:$R,18,0)&amp;K1918,Gia_MB!$A:$F,6,0)</f>
        <v>74250</v>
      </c>
      <c r="U1918" s="14">
        <f t="shared" si="244"/>
        <v>371250</v>
      </c>
      <c r="W1918" s="64">
        <f t="shared" si="243"/>
        <v>0</v>
      </c>
      <c r="X1918" s="3" t="str">
        <f t="shared" si="245"/>
        <v>8</v>
      </c>
      <c r="Z1918" s="14">
        <f t="shared" si="246"/>
        <v>29700</v>
      </c>
      <c r="AA1918" s="7">
        <f>VLOOKUP(G1918,Ma_KH!$A:$R,14,0)</f>
        <v>60</v>
      </c>
      <c r="AD1918" s="7" t="str">
        <f>IFERROR(VLOOKUP(J1918,'Chuyển Mã'!$B$3:$C$9,2,0),"")</f>
        <v>Tỉnh</v>
      </c>
      <c r="AE1918" s="7" t="str">
        <f t="shared" si="239"/>
        <v>Chả cốm 300g</v>
      </c>
      <c r="AF1918" s="7">
        <f t="shared" si="240"/>
        <v>5</v>
      </c>
    </row>
    <row r="1919" spans="1:32" x14ac:dyDescent="0.25">
      <c r="A1919" s="11">
        <v>45906</v>
      </c>
      <c r="B1919" s="25">
        <v>4176434337</v>
      </c>
      <c r="C1919" s="12" t="s">
        <v>7214</v>
      </c>
      <c r="D1919" s="16">
        <f t="shared" si="241"/>
        <v>45906</v>
      </c>
      <c r="G1919" s="13" t="s">
        <v>7211</v>
      </c>
      <c r="I1919" s="13" t="s">
        <v>7870</v>
      </c>
      <c r="J1919" s="13" t="s">
        <v>1796</v>
      </c>
      <c r="K1919" s="13" t="s">
        <v>41</v>
      </c>
      <c r="L1919" s="25" t="str">
        <f>VLOOKUP($K1919,TONG_SL!$A:$D,2,0)</f>
        <v>Chả nướng 300g</v>
      </c>
      <c r="N1919" s="25" t="str">
        <f t="shared" si="242"/>
        <v>K-C6</v>
      </c>
      <c r="Q1919" s="25" t="str">
        <f>VLOOKUP(K1919,TONG_SL!$A:$D,3,0)</f>
        <v>Túi</v>
      </c>
      <c r="R1919" s="54">
        <v>5</v>
      </c>
      <c r="T1919" s="1">
        <f>VLOOKUP(VLOOKUP(G1919,Ma_KH!$A:$R,18,0)&amp;K1919,Gia_MB!$A:$F,6,0)</f>
        <v>70950</v>
      </c>
      <c r="U1919" s="14">
        <f t="shared" si="244"/>
        <v>354750</v>
      </c>
      <c r="W1919" s="64">
        <f t="shared" si="243"/>
        <v>0</v>
      </c>
      <c r="X1919" s="3" t="str">
        <f t="shared" si="245"/>
        <v>8</v>
      </c>
      <c r="Z1919" s="14">
        <f t="shared" si="246"/>
        <v>28380</v>
      </c>
      <c r="AA1919" s="7">
        <f>VLOOKUP(G1919,Ma_KH!$A:$R,14,0)</f>
        <v>60</v>
      </c>
      <c r="AD1919" s="7" t="str">
        <f>IFERROR(VLOOKUP(J1919,'Chuyển Mã'!$B$3:$C$9,2,0),"")</f>
        <v>Tỉnh</v>
      </c>
      <c r="AE1919" s="7" t="str">
        <f t="shared" si="239"/>
        <v>Chả nướng 300g</v>
      </c>
      <c r="AF1919" s="7">
        <f t="shared" si="240"/>
        <v>5</v>
      </c>
    </row>
    <row r="1920" spans="1:32" x14ac:dyDescent="0.25">
      <c r="A1920" s="11">
        <v>45906</v>
      </c>
      <c r="B1920" s="25">
        <v>4176434337</v>
      </c>
      <c r="C1920" s="12" t="s">
        <v>7214</v>
      </c>
      <c r="D1920" s="16">
        <f t="shared" si="241"/>
        <v>45906</v>
      </c>
      <c r="G1920" s="13" t="s">
        <v>7211</v>
      </c>
      <c r="I1920" s="13" t="s">
        <v>7870</v>
      </c>
      <c r="J1920" s="13" t="s">
        <v>1796</v>
      </c>
      <c r="K1920" s="13" t="s">
        <v>35</v>
      </c>
      <c r="L1920" s="25" t="str">
        <f>VLOOKUP($K1920,TONG_SL!$A:$D,2,0)</f>
        <v>Tai heo muối 200g</v>
      </c>
      <c r="N1920" s="25" t="str">
        <f t="shared" si="242"/>
        <v>K-C6</v>
      </c>
      <c r="Q1920" s="25" t="str">
        <f>VLOOKUP(K1920,TONG_SL!$A:$D,3,0)</f>
        <v>Túi</v>
      </c>
      <c r="R1920" s="54">
        <v>10</v>
      </c>
      <c r="T1920" s="1">
        <f>VLOOKUP(VLOOKUP(G1920,Ma_KH!$A:$R,18,0)&amp;K1920,Gia_MB!$A:$F,6,0)</f>
        <v>55595</v>
      </c>
      <c r="U1920" s="14">
        <f t="shared" si="244"/>
        <v>555950</v>
      </c>
      <c r="W1920" s="64">
        <f t="shared" si="243"/>
        <v>0</v>
      </c>
      <c r="X1920" s="3" t="str">
        <f t="shared" si="245"/>
        <v>8</v>
      </c>
      <c r="Z1920" s="14">
        <f t="shared" si="246"/>
        <v>44476</v>
      </c>
      <c r="AA1920" s="7">
        <f>VLOOKUP(G1920,Ma_KH!$A:$R,14,0)</f>
        <v>60</v>
      </c>
      <c r="AD1920" s="7" t="str">
        <f>IFERROR(VLOOKUP(J1920,'Chuyển Mã'!$B$3:$C$9,2,0),"")</f>
        <v>Tỉnh</v>
      </c>
      <c r="AE1920" s="7" t="str">
        <f t="shared" si="239"/>
        <v>Tai heo muối 200g</v>
      </c>
      <c r="AF1920" s="7">
        <f t="shared" si="240"/>
        <v>10</v>
      </c>
    </row>
    <row r="1921" spans="1:32" x14ac:dyDescent="0.25">
      <c r="A1921" s="11">
        <v>45906</v>
      </c>
      <c r="B1921" s="25">
        <v>4176434337</v>
      </c>
      <c r="C1921" s="12" t="s">
        <v>7214</v>
      </c>
      <c r="D1921" s="16">
        <f t="shared" si="241"/>
        <v>45906</v>
      </c>
      <c r="G1921" s="13" t="s">
        <v>7211</v>
      </c>
      <c r="I1921" s="13" t="s">
        <v>7870</v>
      </c>
      <c r="J1921" s="13" t="s">
        <v>1796</v>
      </c>
      <c r="K1921" s="13" t="s">
        <v>30</v>
      </c>
      <c r="L1921" s="25" t="str">
        <f>VLOOKUP($K1921,TONG_SL!$A:$D,2,0)</f>
        <v>Gà muối 500g</v>
      </c>
      <c r="N1921" s="25" t="str">
        <f t="shared" si="242"/>
        <v>K-C6</v>
      </c>
      <c r="Q1921" s="25" t="str">
        <f>VLOOKUP(K1921,TONG_SL!$A:$D,3,0)</f>
        <v>Túi</v>
      </c>
      <c r="R1921" s="54">
        <v>5</v>
      </c>
      <c r="T1921" s="1">
        <f>VLOOKUP(VLOOKUP(G1921,Ma_KH!$A:$R,18,0)&amp;K1921,Gia_MB!$A:$F,6,0)</f>
        <v>111058</v>
      </c>
      <c r="U1921" s="14">
        <f t="shared" si="244"/>
        <v>555290</v>
      </c>
      <c r="W1921" s="64">
        <f t="shared" si="243"/>
        <v>0</v>
      </c>
      <c r="X1921" s="3" t="str">
        <f t="shared" si="245"/>
        <v>8</v>
      </c>
      <c r="Z1921" s="14">
        <f t="shared" si="246"/>
        <v>44423.200000000004</v>
      </c>
      <c r="AA1921" s="7">
        <f>VLOOKUP(G1921,Ma_KH!$A:$R,14,0)</f>
        <v>60</v>
      </c>
      <c r="AD1921" s="7" t="str">
        <f>IFERROR(VLOOKUP(J1921,'Chuyển Mã'!$B$3:$C$9,2,0),"")</f>
        <v>Tỉnh</v>
      </c>
      <c r="AE1921" s="7" t="str">
        <f t="shared" si="239"/>
        <v>Gà muối 500g</v>
      </c>
      <c r="AF1921" s="7">
        <f t="shared" si="240"/>
        <v>5</v>
      </c>
    </row>
    <row r="1922" spans="1:32" x14ac:dyDescent="0.25">
      <c r="A1922" s="11">
        <v>45906</v>
      </c>
      <c r="B1922" s="25">
        <v>4176434337</v>
      </c>
      <c r="C1922" s="12" t="s">
        <v>7214</v>
      </c>
      <c r="D1922" s="16">
        <f t="shared" si="241"/>
        <v>45906</v>
      </c>
      <c r="G1922" s="13" t="s">
        <v>7211</v>
      </c>
      <c r="I1922" s="13" t="s">
        <v>7870</v>
      </c>
      <c r="J1922" s="13" t="s">
        <v>1796</v>
      </c>
      <c r="K1922" s="13" t="s">
        <v>27</v>
      </c>
      <c r="L1922" s="25" t="str">
        <f>VLOOKUP($K1922,TONG_SL!$A:$D,2,0)</f>
        <v>Chân giò heo muối 300g</v>
      </c>
      <c r="N1922" s="25" t="str">
        <f t="shared" si="242"/>
        <v>K-C6</v>
      </c>
      <c r="Q1922" s="25" t="str">
        <f>VLOOKUP(K1922,TONG_SL!$A:$D,3,0)</f>
        <v>Túi</v>
      </c>
      <c r="R1922" s="54">
        <v>15</v>
      </c>
      <c r="T1922" s="1">
        <f>VLOOKUP(VLOOKUP(G1922,Ma_KH!$A:$R,18,0)&amp;K1922,Gia_MB!$A:$F,6,0)</f>
        <v>73431</v>
      </c>
      <c r="U1922" s="14">
        <f t="shared" si="244"/>
        <v>1101465</v>
      </c>
      <c r="W1922" s="64">
        <f t="shared" si="243"/>
        <v>0</v>
      </c>
      <c r="X1922" s="3" t="str">
        <f t="shared" si="245"/>
        <v>8</v>
      </c>
      <c r="Z1922" s="14">
        <f t="shared" si="246"/>
        <v>88117.2</v>
      </c>
      <c r="AA1922" s="7">
        <f>VLOOKUP(G1922,Ma_KH!$A:$R,14,0)</f>
        <v>60</v>
      </c>
      <c r="AD1922" s="7" t="str">
        <f>IFERROR(VLOOKUP(J1922,'Chuyển Mã'!$B$3:$C$9,2,0),"")</f>
        <v>Tỉnh</v>
      </c>
      <c r="AE1922" s="7" t="str">
        <f t="shared" si="239"/>
        <v>Chân giò heo muối 300g</v>
      </c>
      <c r="AF1922" s="7">
        <f t="shared" si="240"/>
        <v>15</v>
      </c>
    </row>
    <row r="1923" spans="1:32" x14ac:dyDescent="0.25">
      <c r="A1923" s="11">
        <v>45906</v>
      </c>
      <c r="B1923" s="25">
        <v>4176434337</v>
      </c>
      <c r="C1923" s="12" t="s">
        <v>7214</v>
      </c>
      <c r="D1923" s="16">
        <f t="shared" si="241"/>
        <v>45906</v>
      </c>
      <c r="G1923" s="13" t="s">
        <v>7211</v>
      </c>
      <c r="I1923" s="13" t="s">
        <v>7870</v>
      </c>
      <c r="J1923" s="13" t="s">
        <v>1796</v>
      </c>
      <c r="K1923" s="13" t="s">
        <v>51</v>
      </c>
      <c r="L1923" s="25" t="str">
        <f>VLOOKUP($K1923,TONG_SL!$A:$D,2,0)</f>
        <v>Mọc Nấm Hương 250g</v>
      </c>
      <c r="N1923" s="25" t="str">
        <f t="shared" si="242"/>
        <v>K-C6</v>
      </c>
      <c r="Q1923" s="25" t="str">
        <f>VLOOKUP(K1923,TONG_SL!$A:$D,3,0)</f>
        <v>Túi</v>
      </c>
      <c r="R1923" s="54">
        <v>5</v>
      </c>
      <c r="T1923" s="1">
        <f>VLOOKUP(VLOOKUP(G1923,Ma_KH!$A:$R,18,0)&amp;K1923,Gia_MB!$A:$F,6,0)</f>
        <v>46000</v>
      </c>
      <c r="U1923" s="14">
        <f t="shared" si="244"/>
        <v>230000</v>
      </c>
      <c r="W1923" s="64">
        <f t="shared" si="243"/>
        <v>0</v>
      </c>
      <c r="X1923" s="3" t="str">
        <f t="shared" si="245"/>
        <v>8</v>
      </c>
      <c r="Z1923" s="14">
        <f t="shared" si="246"/>
        <v>18400</v>
      </c>
      <c r="AA1923" s="7">
        <f>VLOOKUP(G1923,Ma_KH!$A:$R,14,0)</f>
        <v>60</v>
      </c>
      <c r="AD1923" s="7" t="str">
        <f>IFERROR(VLOOKUP(J1923,'Chuyển Mã'!$B$3:$C$9,2,0),"")</f>
        <v>Tỉnh</v>
      </c>
      <c r="AE1923" s="7" t="str">
        <f t="shared" ref="AE1923:AE1986" si="247">IFERROR(L1923,"")</f>
        <v>Mọc Nấm Hương 250g</v>
      </c>
      <c r="AF1923" s="7">
        <f t="shared" ref="AF1923:AF1986" si="248">R1923</f>
        <v>5</v>
      </c>
    </row>
    <row r="1924" spans="1:32" x14ac:dyDescent="0.25">
      <c r="A1924" s="11">
        <v>45906</v>
      </c>
      <c r="B1924" s="25">
        <v>30226</v>
      </c>
      <c r="C1924" s="12" t="s">
        <v>7214</v>
      </c>
      <c r="D1924" s="16">
        <f t="shared" ref="D1924:D1987" si="249">IF(A1924="","",A1924)</f>
        <v>45906</v>
      </c>
      <c r="G1924" s="13" t="s">
        <v>7871</v>
      </c>
      <c r="I1924" s="13" t="s">
        <v>7871</v>
      </c>
      <c r="J1924" s="13" t="s">
        <v>1796</v>
      </c>
      <c r="K1924" s="13" t="s">
        <v>27</v>
      </c>
      <c r="L1924" s="25" t="str">
        <f>VLOOKUP($K1924,TONG_SL!$A:$D,2,0)</f>
        <v>Chân giò heo muối 300g</v>
      </c>
      <c r="N1924" s="25" t="str">
        <f t="shared" si="242"/>
        <v>K-C6</v>
      </c>
      <c r="Q1924" s="25" t="str">
        <f>VLOOKUP(K1924,TONG_SL!$A:$D,3,0)</f>
        <v>Túi</v>
      </c>
      <c r="R1924" s="54">
        <v>10</v>
      </c>
      <c r="T1924" s="1">
        <f>VLOOKUP(VLOOKUP(G1924,Ma_KH!$A:$R,18,0)&amp;K1924,Gia_MB!$A:$F,6,0)</f>
        <v>67556.52</v>
      </c>
      <c r="U1924" s="14">
        <f t="shared" si="244"/>
        <v>675565.20000000007</v>
      </c>
      <c r="W1924" s="64">
        <f t="shared" si="243"/>
        <v>0</v>
      </c>
      <c r="X1924" s="3" t="str">
        <f t="shared" si="245"/>
        <v>8</v>
      </c>
      <c r="Z1924" s="14">
        <f t="shared" si="246"/>
        <v>54045.216000000008</v>
      </c>
      <c r="AA1924" s="7">
        <f>VLOOKUP(G1924,Ma_KH!$A:$R,14,0)</f>
        <v>1</v>
      </c>
      <c r="AD1924" s="7" t="str">
        <f>IFERROR(VLOOKUP(J1924,'Chuyển Mã'!$B$3:$C$9,2,0),"")</f>
        <v>Tỉnh</v>
      </c>
      <c r="AE1924" s="7" t="str">
        <f t="shared" si="247"/>
        <v>Chân giò heo muối 300g</v>
      </c>
      <c r="AF1924" s="7">
        <f t="shared" si="248"/>
        <v>10</v>
      </c>
    </row>
    <row r="1925" spans="1:32" x14ac:dyDescent="0.25">
      <c r="A1925" s="11">
        <v>45906</v>
      </c>
      <c r="B1925" s="25">
        <v>30226</v>
      </c>
      <c r="C1925" s="12" t="s">
        <v>7214</v>
      </c>
      <c r="D1925" s="16">
        <f t="shared" si="249"/>
        <v>45906</v>
      </c>
      <c r="G1925" s="13" t="s">
        <v>7871</v>
      </c>
      <c r="I1925" s="13" t="s">
        <v>7871</v>
      </c>
      <c r="J1925" s="13" t="s">
        <v>1796</v>
      </c>
      <c r="K1925" s="13" t="s">
        <v>30</v>
      </c>
      <c r="L1925" s="25" t="str">
        <f>VLOOKUP($K1925,TONG_SL!$A:$D,2,0)</f>
        <v>Gà muối 500g</v>
      </c>
      <c r="N1925" s="25" t="str">
        <f t="shared" ref="N1925:N1988" si="250">IF($B1925&lt;&gt;"","K-C6","")</f>
        <v>K-C6</v>
      </c>
      <c r="Q1925" s="25" t="str">
        <f>VLOOKUP(K1925,TONG_SL!$A:$D,3,0)</f>
        <v>Túi</v>
      </c>
      <c r="R1925" s="54">
        <v>18</v>
      </c>
      <c r="T1925" s="1">
        <f>VLOOKUP(VLOOKUP(G1925,Ma_KH!$A:$R,18,0)&amp;K1925,Gia_MB!$A:$F,6,0)</f>
        <v>102173.36</v>
      </c>
      <c r="U1925" s="14">
        <f t="shared" si="244"/>
        <v>1839120.48</v>
      </c>
      <c r="W1925" s="64">
        <f t="shared" ref="W1925:W1988" si="251">U1925*V1925</f>
        <v>0</v>
      </c>
      <c r="X1925" s="3" t="str">
        <f t="shared" si="245"/>
        <v>8</v>
      </c>
      <c r="Z1925" s="14">
        <f t="shared" si="246"/>
        <v>147129.6384</v>
      </c>
      <c r="AA1925" s="7">
        <f>VLOOKUP(G1925,Ma_KH!$A:$R,14,0)</f>
        <v>1</v>
      </c>
      <c r="AD1925" s="7" t="str">
        <f>IFERROR(VLOOKUP(J1925,'Chuyển Mã'!$B$3:$C$9,2,0),"")</f>
        <v>Tỉnh</v>
      </c>
      <c r="AE1925" s="7" t="str">
        <f t="shared" si="247"/>
        <v>Gà muối 500g</v>
      </c>
      <c r="AF1925" s="7">
        <f t="shared" si="248"/>
        <v>18</v>
      </c>
    </row>
    <row r="1926" spans="1:32" x14ac:dyDescent="0.25">
      <c r="A1926" s="11">
        <v>45906</v>
      </c>
      <c r="B1926" s="25">
        <v>30226</v>
      </c>
      <c r="C1926" s="12" t="s">
        <v>7214</v>
      </c>
      <c r="D1926" s="16">
        <f t="shared" si="249"/>
        <v>45906</v>
      </c>
      <c r="G1926" s="13" t="s">
        <v>7871</v>
      </c>
      <c r="I1926" s="13" t="s">
        <v>7871</v>
      </c>
      <c r="J1926" s="13" t="s">
        <v>1796</v>
      </c>
      <c r="K1926" s="13" t="s">
        <v>39</v>
      </c>
      <c r="L1926" s="25" t="str">
        <f>VLOOKUP($K1926,TONG_SL!$A:$D,2,0)</f>
        <v>Chả cốm 300g</v>
      </c>
      <c r="N1926" s="25" t="str">
        <f t="shared" si="250"/>
        <v>K-C6</v>
      </c>
      <c r="Q1926" s="25" t="str">
        <f>VLOOKUP(K1926,TONG_SL!$A:$D,3,0)</f>
        <v>Túi</v>
      </c>
      <c r="R1926" s="54">
        <v>8</v>
      </c>
      <c r="T1926" s="1">
        <f>VLOOKUP(VLOOKUP(G1926,Ma_KH!$A:$R,18,0)&amp;K1926,Gia_MB!$A:$F,6,0)</f>
        <v>68310</v>
      </c>
      <c r="U1926" s="14">
        <f t="shared" si="244"/>
        <v>546480</v>
      </c>
      <c r="W1926" s="64">
        <f t="shared" si="251"/>
        <v>0</v>
      </c>
      <c r="X1926" s="3" t="str">
        <f t="shared" si="245"/>
        <v>8</v>
      </c>
      <c r="Z1926" s="14">
        <f t="shared" si="246"/>
        <v>43718.400000000001</v>
      </c>
      <c r="AA1926" s="7">
        <f>VLOOKUP(G1926,Ma_KH!$A:$R,14,0)</f>
        <v>1</v>
      </c>
      <c r="AD1926" s="7" t="str">
        <f>IFERROR(VLOOKUP(J1926,'Chuyển Mã'!$B$3:$C$9,2,0),"")</f>
        <v>Tỉnh</v>
      </c>
      <c r="AE1926" s="7" t="str">
        <f t="shared" si="247"/>
        <v>Chả cốm 300g</v>
      </c>
      <c r="AF1926" s="7">
        <f t="shared" si="248"/>
        <v>8</v>
      </c>
    </row>
    <row r="1927" spans="1:32" x14ac:dyDescent="0.25">
      <c r="A1927" s="11">
        <v>45906</v>
      </c>
      <c r="B1927" s="25">
        <v>30226</v>
      </c>
      <c r="C1927" s="12" t="s">
        <v>7214</v>
      </c>
      <c r="D1927" s="16">
        <f t="shared" si="249"/>
        <v>45906</v>
      </c>
      <c r="G1927" s="13" t="s">
        <v>7871</v>
      </c>
      <c r="I1927" s="13" t="s">
        <v>7871</v>
      </c>
      <c r="J1927" s="13" t="s">
        <v>1796</v>
      </c>
      <c r="K1927" s="13" t="s">
        <v>35</v>
      </c>
      <c r="L1927" s="25" t="str">
        <f>VLOOKUP($K1927,TONG_SL!$A:$D,2,0)</f>
        <v>Tai heo muối 200g</v>
      </c>
      <c r="N1927" s="25" t="str">
        <f t="shared" si="250"/>
        <v>K-C6</v>
      </c>
      <c r="Q1927" s="25" t="str">
        <f>VLOOKUP(K1927,TONG_SL!$A:$D,3,0)</f>
        <v>Túi</v>
      </c>
      <c r="R1927" s="54">
        <v>6</v>
      </c>
      <c r="T1927" s="1">
        <f>VLOOKUP(VLOOKUP(G1927,Ma_KH!$A:$R,18,0)&amp;K1927,Gia_MB!$A:$F,6,0)</f>
        <v>51147.4</v>
      </c>
      <c r="U1927" s="14">
        <f t="shared" si="244"/>
        <v>306884.40000000002</v>
      </c>
      <c r="W1927" s="64">
        <f t="shared" si="251"/>
        <v>0</v>
      </c>
      <c r="X1927" s="3" t="str">
        <f t="shared" si="245"/>
        <v>8</v>
      </c>
      <c r="Z1927" s="14">
        <f t="shared" si="246"/>
        <v>24550.752000000004</v>
      </c>
      <c r="AA1927" s="7">
        <f>VLOOKUP(G1927,Ma_KH!$A:$R,14,0)</f>
        <v>1</v>
      </c>
      <c r="AD1927" s="7" t="str">
        <f>IFERROR(VLOOKUP(J1927,'Chuyển Mã'!$B$3:$C$9,2,0),"")</f>
        <v>Tỉnh</v>
      </c>
      <c r="AE1927" s="7" t="str">
        <f t="shared" si="247"/>
        <v>Tai heo muối 200g</v>
      </c>
      <c r="AF1927" s="7">
        <f t="shared" si="248"/>
        <v>6</v>
      </c>
    </row>
    <row r="1928" spans="1:32" x14ac:dyDescent="0.25">
      <c r="A1928" s="11">
        <v>45906</v>
      </c>
      <c r="B1928" s="25">
        <v>30226</v>
      </c>
      <c r="C1928" s="12" t="s">
        <v>7214</v>
      </c>
      <c r="D1928" s="16">
        <f t="shared" si="249"/>
        <v>45906</v>
      </c>
      <c r="G1928" s="13" t="s">
        <v>7871</v>
      </c>
      <c r="I1928" s="13" t="s">
        <v>7871</v>
      </c>
      <c r="J1928" s="13" t="s">
        <v>1796</v>
      </c>
      <c r="K1928" s="13" t="s">
        <v>49</v>
      </c>
      <c r="L1928" s="25" t="str">
        <f>VLOOKUP($K1928,TONG_SL!$A:$D,2,0)</f>
        <v>Giò sụn gà 250g</v>
      </c>
      <c r="N1928" s="25" t="str">
        <f t="shared" si="250"/>
        <v>K-C6</v>
      </c>
      <c r="Q1928" s="25" t="str">
        <f>VLOOKUP(K1928,TONG_SL!$A:$D,3,0)</f>
        <v>Túi</v>
      </c>
      <c r="R1928" s="54">
        <v>10</v>
      </c>
      <c r="T1928" s="1">
        <f>VLOOKUP(VLOOKUP(G1928,Ma_KH!$A:$R,18,0)&amp;K1928,Gia_MB!$A:$F,6,0)</f>
        <v>73431</v>
      </c>
      <c r="U1928" s="14">
        <f t="shared" si="244"/>
        <v>734310</v>
      </c>
      <c r="W1928" s="64">
        <f t="shared" si="251"/>
        <v>0</v>
      </c>
      <c r="X1928" s="3" t="str">
        <f t="shared" si="245"/>
        <v>8</v>
      </c>
      <c r="Z1928" s="14">
        <f t="shared" si="246"/>
        <v>58744.800000000003</v>
      </c>
      <c r="AA1928" s="7">
        <f>VLOOKUP(G1928,Ma_KH!$A:$R,14,0)</f>
        <v>1</v>
      </c>
      <c r="AD1928" s="7" t="str">
        <f>IFERROR(VLOOKUP(J1928,'Chuyển Mã'!$B$3:$C$9,2,0),"")</f>
        <v>Tỉnh</v>
      </c>
      <c r="AE1928" s="7" t="str">
        <f t="shared" si="247"/>
        <v>Giò sụn gà 250g</v>
      </c>
      <c r="AF1928" s="7">
        <f t="shared" si="248"/>
        <v>10</v>
      </c>
    </row>
    <row r="1929" spans="1:32" x14ac:dyDescent="0.25">
      <c r="A1929" s="11">
        <v>45906</v>
      </c>
      <c r="B1929" s="25">
        <v>30226</v>
      </c>
      <c r="C1929" s="12" t="s">
        <v>7214</v>
      </c>
      <c r="D1929" s="16">
        <f t="shared" si="249"/>
        <v>45906</v>
      </c>
      <c r="G1929" s="13" t="s">
        <v>7871</v>
      </c>
      <c r="I1929" s="13" t="s">
        <v>7871</v>
      </c>
      <c r="J1929" s="13" t="s">
        <v>1796</v>
      </c>
      <c r="K1929" s="13" t="s">
        <v>47</v>
      </c>
      <c r="L1929" s="25" t="str">
        <f>VLOOKUP($K1929,TONG_SL!$A:$D,2,0)</f>
        <v>Giò lụa cây 250g</v>
      </c>
      <c r="N1929" s="25" t="str">
        <f t="shared" si="250"/>
        <v>K-C6</v>
      </c>
      <c r="Q1929" s="25" t="str">
        <f>VLOOKUP(K1929,TONG_SL!$A:$D,3,0)</f>
        <v>Túi</v>
      </c>
      <c r="R1929" s="54">
        <v>10</v>
      </c>
      <c r="T1929" s="1">
        <f>VLOOKUP(VLOOKUP(G1929,Ma_KH!$A:$R,18,0)&amp;K1929,Gia_MB!$A:$F,6,0)</f>
        <v>45540</v>
      </c>
      <c r="U1929" s="14">
        <f t="shared" si="244"/>
        <v>455400</v>
      </c>
      <c r="W1929" s="64">
        <f t="shared" si="251"/>
        <v>0</v>
      </c>
      <c r="X1929" s="3" t="str">
        <f t="shared" si="245"/>
        <v>8</v>
      </c>
      <c r="Z1929" s="14">
        <f t="shared" si="246"/>
        <v>36432</v>
      </c>
      <c r="AA1929" s="7">
        <f>VLOOKUP(G1929,Ma_KH!$A:$R,14,0)</f>
        <v>1</v>
      </c>
      <c r="AD1929" s="7" t="str">
        <f>IFERROR(VLOOKUP(J1929,'Chuyển Mã'!$B$3:$C$9,2,0),"")</f>
        <v>Tỉnh</v>
      </c>
      <c r="AE1929" s="7" t="str">
        <f t="shared" si="247"/>
        <v>Giò lụa cây 250g</v>
      </c>
      <c r="AF1929" s="7">
        <f t="shared" si="248"/>
        <v>10</v>
      </c>
    </row>
    <row r="1930" spans="1:32" x14ac:dyDescent="0.25">
      <c r="A1930" s="11">
        <v>45906</v>
      </c>
      <c r="B1930" s="25">
        <v>48246</v>
      </c>
      <c r="C1930" s="12" t="s">
        <v>7214</v>
      </c>
      <c r="D1930" s="16">
        <f t="shared" si="249"/>
        <v>45906</v>
      </c>
      <c r="G1930" s="13" t="s">
        <v>7872</v>
      </c>
      <c r="I1930" s="13" t="s">
        <v>7873</v>
      </c>
      <c r="J1930" s="13" t="s">
        <v>1811</v>
      </c>
      <c r="K1930" s="13" t="s">
        <v>556</v>
      </c>
      <c r="L1930" s="25" t="str">
        <f>VLOOKUP($K1930,TONG_SL!$A:$D,2,0)</f>
        <v>Chân giò heo muối 100g</v>
      </c>
      <c r="N1930" s="25" t="str">
        <f t="shared" si="250"/>
        <v>K-C6</v>
      </c>
      <c r="Q1930" s="25" t="str">
        <f>VLOOKUP(K1930,TONG_SL!$A:$D,3,0)</f>
        <v>Gói</v>
      </c>
      <c r="R1930" s="54">
        <v>35</v>
      </c>
      <c r="T1930" s="1">
        <f>VLOOKUP(VLOOKUP(G1930,Ma_KH!$A:$R,18,0)&amp;K1930,Gia_MB!$A:$F,6,0)</f>
        <v>23076</v>
      </c>
      <c r="U1930" s="14">
        <f t="shared" si="244"/>
        <v>807660</v>
      </c>
      <c r="W1930" s="64">
        <f t="shared" si="251"/>
        <v>0</v>
      </c>
      <c r="X1930" s="3" t="str">
        <f t="shared" si="245"/>
        <v>8</v>
      </c>
      <c r="Z1930" s="14">
        <f t="shared" si="246"/>
        <v>64612.800000000003</v>
      </c>
      <c r="AA1930" s="7">
        <f>VLOOKUP(G1930,Ma_KH!$A:$R,14,0)</f>
        <v>67</v>
      </c>
      <c r="AD1930" s="7" t="str">
        <f>IFERROR(VLOOKUP(J1930,'Chuyển Mã'!$B$3:$C$9,2,0),"")</f>
        <v>Hà Nội</v>
      </c>
      <c r="AE1930" s="7" t="str">
        <f t="shared" si="247"/>
        <v>Chân giò heo muối 100g</v>
      </c>
      <c r="AF1930" s="7">
        <f t="shared" si="248"/>
        <v>35</v>
      </c>
    </row>
    <row r="1931" spans="1:32" x14ac:dyDescent="0.25">
      <c r="A1931" s="11">
        <v>45906</v>
      </c>
      <c r="B1931" s="25">
        <v>31128</v>
      </c>
      <c r="C1931" s="12" t="s">
        <v>7214</v>
      </c>
      <c r="D1931" s="16">
        <f t="shared" si="249"/>
        <v>45906</v>
      </c>
      <c r="G1931" s="13" t="s">
        <v>7874</v>
      </c>
      <c r="I1931" s="13" t="s">
        <v>7874</v>
      </c>
      <c r="J1931" s="13" t="s">
        <v>1811</v>
      </c>
      <c r="K1931" s="13" t="s">
        <v>27</v>
      </c>
      <c r="L1931" s="25" t="str">
        <f>VLOOKUP($K1931,TONG_SL!$A:$D,2,0)</f>
        <v>Chân giò heo muối 300g</v>
      </c>
      <c r="N1931" s="25" t="str">
        <f t="shared" si="250"/>
        <v>K-C6</v>
      </c>
      <c r="Q1931" s="25" t="str">
        <f>VLOOKUP(K1931,TONG_SL!$A:$D,3,0)</f>
        <v>Túi</v>
      </c>
      <c r="R1931" s="54">
        <v>10</v>
      </c>
      <c r="T1931" s="1">
        <f>VLOOKUP(VLOOKUP(G1931,Ma_KH!$A:$R,18,0)&amp;K1931,Gia_MB!$A:$F,6,0)</f>
        <v>69759.45</v>
      </c>
      <c r="U1931" s="14">
        <f t="shared" si="244"/>
        <v>697594.5</v>
      </c>
      <c r="W1931" s="64">
        <f t="shared" si="251"/>
        <v>0</v>
      </c>
      <c r="X1931" s="3" t="str">
        <f t="shared" si="245"/>
        <v>8</v>
      </c>
      <c r="Z1931" s="14">
        <f t="shared" si="246"/>
        <v>55807.56</v>
      </c>
      <c r="AA1931" s="7">
        <f>VLOOKUP(G1931,Ma_KH!$A:$R,14,0)</f>
        <v>1</v>
      </c>
      <c r="AD1931" s="7" t="str">
        <f>IFERROR(VLOOKUP(J1931,'Chuyển Mã'!$B$3:$C$9,2,0),"")</f>
        <v>Hà Nội</v>
      </c>
      <c r="AE1931" s="7" t="str">
        <f t="shared" si="247"/>
        <v>Chân giò heo muối 300g</v>
      </c>
      <c r="AF1931" s="7">
        <f t="shared" si="248"/>
        <v>10</v>
      </c>
    </row>
    <row r="1932" spans="1:32" x14ac:dyDescent="0.25">
      <c r="A1932" s="11">
        <v>45906</v>
      </c>
      <c r="B1932" s="25">
        <v>56981</v>
      </c>
      <c r="C1932" s="12" t="s">
        <v>7214</v>
      </c>
      <c r="D1932" s="16">
        <f t="shared" si="249"/>
        <v>45906</v>
      </c>
      <c r="G1932" s="13" t="s">
        <v>7616</v>
      </c>
      <c r="I1932" s="13" t="s">
        <v>7875</v>
      </c>
      <c r="J1932" s="13" t="s">
        <v>1811</v>
      </c>
      <c r="K1932" s="13" t="s">
        <v>41</v>
      </c>
      <c r="L1932" s="25" t="str">
        <f>VLOOKUP($K1932,TONG_SL!$A:$D,2,0)</f>
        <v>Chả nướng 300g</v>
      </c>
      <c r="N1932" s="25" t="str">
        <f t="shared" si="250"/>
        <v>K-C6</v>
      </c>
      <c r="Q1932" s="25" t="str">
        <f>VLOOKUP(K1932,TONG_SL!$A:$D,3,0)</f>
        <v>Túi</v>
      </c>
      <c r="R1932" s="54">
        <v>3</v>
      </c>
      <c r="T1932" s="1">
        <f>VLOOKUP(VLOOKUP(G1932,Ma_KH!$A:$R,18,0)&amp;K1932,Gia_MB!$A:$F,6,0)</f>
        <v>70950</v>
      </c>
      <c r="U1932" s="14">
        <f t="shared" si="244"/>
        <v>212850</v>
      </c>
      <c r="W1932" s="64">
        <f t="shared" si="251"/>
        <v>0</v>
      </c>
      <c r="X1932" s="3" t="str">
        <f t="shared" si="245"/>
        <v>8</v>
      </c>
      <c r="Z1932" s="14">
        <f t="shared" si="246"/>
        <v>17028</v>
      </c>
      <c r="AA1932" s="7">
        <f>VLOOKUP(G1932,Ma_KH!$A:$R,14,0)</f>
        <v>51</v>
      </c>
      <c r="AD1932" s="7" t="str">
        <f>IFERROR(VLOOKUP(J1932,'Chuyển Mã'!$B$3:$C$9,2,0),"")</f>
        <v>Hà Nội</v>
      </c>
      <c r="AE1932" s="7" t="str">
        <f t="shared" si="247"/>
        <v>Chả nướng 300g</v>
      </c>
      <c r="AF1932" s="7">
        <f t="shared" si="248"/>
        <v>3</v>
      </c>
    </row>
    <row r="1933" spans="1:32" x14ac:dyDescent="0.25">
      <c r="A1933" s="11">
        <v>45906</v>
      </c>
      <c r="B1933" s="25">
        <v>56981</v>
      </c>
      <c r="C1933" s="12" t="s">
        <v>7214</v>
      </c>
      <c r="D1933" s="16">
        <f t="shared" si="249"/>
        <v>45906</v>
      </c>
      <c r="G1933" s="13" t="s">
        <v>7616</v>
      </c>
      <c r="I1933" s="13" t="s">
        <v>7875</v>
      </c>
      <c r="J1933" s="13" t="s">
        <v>1811</v>
      </c>
      <c r="K1933" s="13" t="s">
        <v>568</v>
      </c>
      <c r="L1933" s="25" t="str">
        <f>VLOOKUP($K1933,TONG_SL!$A:$D,2,0)</f>
        <v>Chân gà sả tắc 150g</v>
      </c>
      <c r="N1933" s="25" t="str">
        <f t="shared" si="250"/>
        <v>K-C6</v>
      </c>
      <c r="Q1933" s="25" t="str">
        <f>VLOOKUP(K1933,TONG_SL!$A:$D,3,0)</f>
        <v>Túi</v>
      </c>
      <c r="R1933" s="54">
        <v>3</v>
      </c>
      <c r="T1933" s="1">
        <f>VLOOKUP(VLOOKUP(G1933,Ma_KH!$A:$R,18,0)&amp;K1933,Gia_MB!$A:$F,6,0)</f>
        <v>20250</v>
      </c>
      <c r="U1933" s="14">
        <f t="shared" si="244"/>
        <v>60750</v>
      </c>
      <c r="W1933" s="64">
        <f t="shared" si="251"/>
        <v>0</v>
      </c>
      <c r="X1933" s="3" t="str">
        <f t="shared" si="245"/>
        <v>8</v>
      </c>
      <c r="Z1933" s="14">
        <f t="shared" si="246"/>
        <v>4860</v>
      </c>
      <c r="AA1933" s="7">
        <f>VLOOKUP(G1933,Ma_KH!$A:$R,14,0)</f>
        <v>51</v>
      </c>
      <c r="AD1933" s="7" t="str">
        <f>IFERROR(VLOOKUP(J1933,'Chuyển Mã'!$B$3:$C$9,2,0),"")</f>
        <v>Hà Nội</v>
      </c>
      <c r="AE1933" s="7" t="str">
        <f t="shared" si="247"/>
        <v>Chân gà sả tắc 150g</v>
      </c>
      <c r="AF1933" s="7">
        <f t="shared" si="248"/>
        <v>3</v>
      </c>
    </row>
    <row r="1934" spans="1:32" x14ac:dyDescent="0.25">
      <c r="A1934" s="11">
        <v>45906</v>
      </c>
      <c r="B1934" s="25">
        <v>56981</v>
      </c>
      <c r="C1934" s="12" t="s">
        <v>7214</v>
      </c>
      <c r="D1934" s="16">
        <f t="shared" si="249"/>
        <v>45906</v>
      </c>
      <c r="G1934" s="13" t="s">
        <v>7616</v>
      </c>
      <c r="I1934" s="13" t="s">
        <v>7875</v>
      </c>
      <c r="J1934" s="13" t="s">
        <v>1811</v>
      </c>
      <c r="K1934" s="13" t="s">
        <v>27</v>
      </c>
      <c r="L1934" s="25" t="str">
        <f>VLOOKUP($K1934,TONG_SL!$A:$D,2,0)</f>
        <v>Chân giò heo muối 300g</v>
      </c>
      <c r="N1934" s="25" t="str">
        <f t="shared" si="250"/>
        <v>K-C6</v>
      </c>
      <c r="Q1934" s="25" t="str">
        <f>VLOOKUP(K1934,TONG_SL!$A:$D,3,0)</f>
        <v>Túi</v>
      </c>
      <c r="R1934" s="54">
        <v>10</v>
      </c>
      <c r="T1934" s="1">
        <f>VLOOKUP(VLOOKUP(G1934,Ma_KH!$A:$R,18,0)&amp;K1934,Gia_MB!$A:$F,6,0)</f>
        <v>73431</v>
      </c>
      <c r="U1934" s="14">
        <f t="shared" ref="U1934:U1997" si="252">T1934*R1934</f>
        <v>734310</v>
      </c>
      <c r="W1934" s="64">
        <f t="shared" si="251"/>
        <v>0</v>
      </c>
      <c r="X1934" s="3" t="str">
        <f t="shared" ref="X1934:X1997" si="253">IF(B1934&lt;&gt;"","8","0")</f>
        <v>8</v>
      </c>
      <c r="Z1934" s="14">
        <f t="shared" ref="Z1934:Z1997" si="254">U1934*X1934%</f>
        <v>58744.800000000003</v>
      </c>
      <c r="AA1934" s="7">
        <f>VLOOKUP(G1934,Ma_KH!$A:$R,14,0)</f>
        <v>51</v>
      </c>
      <c r="AD1934" s="7" t="str">
        <f>IFERROR(VLOOKUP(J1934,'Chuyển Mã'!$B$3:$C$9,2,0),"")</f>
        <v>Hà Nội</v>
      </c>
      <c r="AE1934" s="7" t="str">
        <f t="shared" si="247"/>
        <v>Chân giò heo muối 300g</v>
      </c>
      <c r="AF1934" s="7">
        <f t="shared" si="248"/>
        <v>10</v>
      </c>
    </row>
    <row r="1935" spans="1:32" x14ac:dyDescent="0.25">
      <c r="A1935" s="11">
        <v>45906</v>
      </c>
      <c r="B1935" s="25">
        <v>56981</v>
      </c>
      <c r="C1935" s="12" t="s">
        <v>7214</v>
      </c>
      <c r="D1935" s="16">
        <f t="shared" si="249"/>
        <v>45906</v>
      </c>
      <c r="G1935" s="13" t="s">
        <v>7616</v>
      </c>
      <c r="I1935" s="13" t="s">
        <v>7875</v>
      </c>
      <c r="J1935" s="13" t="s">
        <v>1811</v>
      </c>
      <c r="K1935" s="13" t="s">
        <v>558</v>
      </c>
      <c r="L1935" s="25" t="str">
        <f>VLOOKUP($K1935,TONG_SL!$A:$D,2,0)</f>
        <v>Gà muối hun khói 300g</v>
      </c>
      <c r="N1935" s="25" t="str">
        <f t="shared" si="250"/>
        <v>K-C6</v>
      </c>
      <c r="Q1935" s="25" t="str">
        <f>VLOOKUP(K1935,TONG_SL!$A:$D,3,0)</f>
        <v>Túi</v>
      </c>
      <c r="R1935" s="54">
        <v>3</v>
      </c>
      <c r="T1935" s="1">
        <f>VLOOKUP(VLOOKUP(G1935,Ma_KH!$A:$R,18,0)&amp;K1935,Gia_MB!$A:$F,6,0)</f>
        <v>70000</v>
      </c>
      <c r="U1935" s="14">
        <f t="shared" si="252"/>
        <v>210000</v>
      </c>
      <c r="W1935" s="64">
        <f t="shared" si="251"/>
        <v>0</v>
      </c>
      <c r="X1935" s="3" t="str">
        <f t="shared" si="253"/>
        <v>8</v>
      </c>
      <c r="Z1935" s="14">
        <f t="shared" si="254"/>
        <v>16800</v>
      </c>
      <c r="AA1935" s="7">
        <f>VLOOKUP(G1935,Ma_KH!$A:$R,14,0)</f>
        <v>51</v>
      </c>
      <c r="AD1935" s="7" t="str">
        <f>IFERROR(VLOOKUP(J1935,'Chuyển Mã'!$B$3:$C$9,2,0),"")</f>
        <v>Hà Nội</v>
      </c>
      <c r="AE1935" s="7" t="str">
        <f t="shared" si="247"/>
        <v>Gà muối hun khói 300g</v>
      </c>
      <c r="AF1935" s="7">
        <f t="shared" si="248"/>
        <v>3</v>
      </c>
    </row>
    <row r="1936" spans="1:32" x14ac:dyDescent="0.25">
      <c r="A1936" s="11">
        <v>45906</v>
      </c>
      <c r="B1936" s="25">
        <v>56981</v>
      </c>
      <c r="C1936" s="12" t="s">
        <v>7214</v>
      </c>
      <c r="D1936" s="16">
        <f t="shared" si="249"/>
        <v>45906</v>
      </c>
      <c r="G1936" s="13" t="s">
        <v>7616</v>
      </c>
      <c r="I1936" s="13" t="s">
        <v>7875</v>
      </c>
      <c r="J1936" s="13" t="s">
        <v>1811</v>
      </c>
      <c r="K1936" s="13" t="s">
        <v>30</v>
      </c>
      <c r="L1936" s="25" t="str">
        <f>VLOOKUP($K1936,TONG_SL!$A:$D,2,0)</f>
        <v>Gà muối 500g</v>
      </c>
      <c r="N1936" s="25" t="str">
        <f t="shared" si="250"/>
        <v>K-C6</v>
      </c>
      <c r="Q1936" s="25" t="str">
        <f>VLOOKUP(K1936,TONG_SL!$A:$D,3,0)</f>
        <v>Túi</v>
      </c>
      <c r="R1936" s="54">
        <v>5</v>
      </c>
      <c r="T1936" s="1">
        <f>VLOOKUP(VLOOKUP(G1936,Ma_KH!$A:$R,18,0)&amp;K1936,Gia_MB!$A:$F,6,0)</f>
        <v>111058</v>
      </c>
      <c r="U1936" s="14">
        <f t="shared" si="252"/>
        <v>555290</v>
      </c>
      <c r="W1936" s="64">
        <f t="shared" si="251"/>
        <v>0</v>
      </c>
      <c r="X1936" s="3" t="str">
        <f t="shared" si="253"/>
        <v>8</v>
      </c>
      <c r="Z1936" s="14">
        <f t="shared" si="254"/>
        <v>44423.200000000004</v>
      </c>
      <c r="AA1936" s="7">
        <f>VLOOKUP(G1936,Ma_KH!$A:$R,14,0)</f>
        <v>51</v>
      </c>
      <c r="AD1936" s="7" t="str">
        <f>IFERROR(VLOOKUP(J1936,'Chuyển Mã'!$B$3:$C$9,2,0),"")</f>
        <v>Hà Nội</v>
      </c>
      <c r="AE1936" s="7" t="str">
        <f t="shared" si="247"/>
        <v>Gà muối 500g</v>
      </c>
      <c r="AF1936" s="7">
        <f t="shared" si="248"/>
        <v>5</v>
      </c>
    </row>
    <row r="1937" spans="1:32" x14ac:dyDescent="0.25">
      <c r="A1937" s="11">
        <v>45906</v>
      </c>
      <c r="B1937" s="25">
        <v>56981</v>
      </c>
      <c r="C1937" s="12" t="s">
        <v>7214</v>
      </c>
      <c r="D1937" s="16">
        <f t="shared" si="249"/>
        <v>45906</v>
      </c>
      <c r="G1937" s="13" t="s">
        <v>7616</v>
      </c>
      <c r="I1937" s="13" t="s">
        <v>7875</v>
      </c>
      <c r="J1937" s="13" t="s">
        <v>1811</v>
      </c>
      <c r="K1937" s="13" t="s">
        <v>32</v>
      </c>
      <c r="L1937" s="25" t="str">
        <f>VLOOKUP($K1937,TONG_SL!$A:$D,2,0)</f>
        <v>Giò Tai Lưỡi Xào 250</v>
      </c>
      <c r="N1937" s="25" t="str">
        <f t="shared" si="250"/>
        <v>K-C6</v>
      </c>
      <c r="Q1937" s="25" t="str">
        <f>VLOOKUP(K1937,TONG_SL!$A:$D,3,0)</f>
        <v>Túi</v>
      </c>
      <c r="R1937" s="54">
        <v>3</v>
      </c>
      <c r="T1937" s="1">
        <f>VLOOKUP(VLOOKUP(G1937,Ma_KH!$A:$R,18,0)&amp;K1937,Gia_MB!$A:$F,6,0)</f>
        <v>50183</v>
      </c>
      <c r="U1937" s="14">
        <f t="shared" si="252"/>
        <v>150549</v>
      </c>
      <c r="W1937" s="64">
        <f t="shared" si="251"/>
        <v>0</v>
      </c>
      <c r="X1937" s="3" t="str">
        <f t="shared" si="253"/>
        <v>8</v>
      </c>
      <c r="Z1937" s="14">
        <f t="shared" si="254"/>
        <v>12043.92</v>
      </c>
      <c r="AA1937" s="7">
        <f>VLOOKUP(G1937,Ma_KH!$A:$R,14,0)</f>
        <v>51</v>
      </c>
      <c r="AD1937" s="7" t="str">
        <f>IFERROR(VLOOKUP(J1937,'Chuyển Mã'!$B$3:$C$9,2,0),"")</f>
        <v>Hà Nội</v>
      </c>
      <c r="AE1937" s="7" t="str">
        <f t="shared" si="247"/>
        <v>Giò Tai Lưỡi Xào 250</v>
      </c>
      <c r="AF1937" s="7">
        <f t="shared" si="248"/>
        <v>3</v>
      </c>
    </row>
    <row r="1938" spans="1:32" x14ac:dyDescent="0.25">
      <c r="A1938" s="11">
        <v>45906</v>
      </c>
      <c r="B1938" s="25">
        <v>56981</v>
      </c>
      <c r="C1938" s="12" t="s">
        <v>7214</v>
      </c>
      <c r="D1938" s="16">
        <f t="shared" si="249"/>
        <v>45906</v>
      </c>
      <c r="G1938" s="13" t="s">
        <v>7616</v>
      </c>
      <c r="I1938" s="13" t="s">
        <v>7875</v>
      </c>
      <c r="J1938" s="13" t="s">
        <v>1811</v>
      </c>
      <c r="K1938" s="13" t="s">
        <v>51</v>
      </c>
      <c r="L1938" s="25" t="str">
        <f>VLOOKUP($K1938,TONG_SL!$A:$D,2,0)</f>
        <v>Mọc Nấm Hương 250g</v>
      </c>
      <c r="N1938" s="25" t="str">
        <f t="shared" si="250"/>
        <v>K-C6</v>
      </c>
      <c r="Q1938" s="25" t="str">
        <f>VLOOKUP(K1938,TONG_SL!$A:$D,3,0)</f>
        <v>Túi</v>
      </c>
      <c r="R1938" s="54">
        <v>5</v>
      </c>
      <c r="T1938" s="1">
        <f>VLOOKUP(VLOOKUP(G1938,Ma_KH!$A:$R,18,0)&amp;K1938,Gia_MB!$A:$F,6,0)</f>
        <v>46000</v>
      </c>
      <c r="U1938" s="14">
        <f t="shared" si="252"/>
        <v>230000</v>
      </c>
      <c r="W1938" s="64">
        <f t="shared" si="251"/>
        <v>0</v>
      </c>
      <c r="X1938" s="3" t="str">
        <f t="shared" si="253"/>
        <v>8</v>
      </c>
      <c r="Z1938" s="14">
        <f t="shared" si="254"/>
        <v>18400</v>
      </c>
      <c r="AA1938" s="7">
        <f>VLOOKUP(G1938,Ma_KH!$A:$R,14,0)</f>
        <v>51</v>
      </c>
      <c r="AD1938" s="7" t="str">
        <f>IFERROR(VLOOKUP(J1938,'Chuyển Mã'!$B$3:$C$9,2,0),"")</f>
        <v>Hà Nội</v>
      </c>
      <c r="AE1938" s="7" t="str">
        <f t="shared" si="247"/>
        <v>Mọc Nấm Hương 250g</v>
      </c>
      <c r="AF1938" s="7">
        <f t="shared" si="248"/>
        <v>5</v>
      </c>
    </row>
    <row r="1939" spans="1:32" x14ac:dyDescent="0.25">
      <c r="A1939" s="11">
        <v>45906</v>
      </c>
      <c r="B1939" s="25">
        <v>56981</v>
      </c>
      <c r="C1939" s="12" t="s">
        <v>7214</v>
      </c>
      <c r="D1939" s="16">
        <f t="shared" si="249"/>
        <v>45906</v>
      </c>
      <c r="G1939" s="13" t="s">
        <v>7616</v>
      </c>
      <c r="I1939" s="13" t="s">
        <v>7875</v>
      </c>
      <c r="J1939" s="13" t="s">
        <v>1811</v>
      </c>
      <c r="K1939" s="13" t="s">
        <v>556</v>
      </c>
      <c r="L1939" s="25" t="str">
        <f>VLOOKUP($K1939,TONG_SL!$A:$D,2,0)</f>
        <v>Chân giò heo muối 100g</v>
      </c>
      <c r="N1939" s="25" t="str">
        <f t="shared" si="250"/>
        <v>K-C6</v>
      </c>
      <c r="Q1939" s="25" t="str">
        <f>VLOOKUP(K1939,TONG_SL!$A:$D,3,0)</f>
        <v>Gói</v>
      </c>
      <c r="R1939" s="54">
        <v>10</v>
      </c>
      <c r="T1939" s="1">
        <f>VLOOKUP(VLOOKUP(G1939,Ma_KH!$A:$R,18,0)&amp;K1939,Gia_MB!$A:$F,6,0)</f>
        <v>24549</v>
      </c>
      <c r="U1939" s="14">
        <f t="shared" si="252"/>
        <v>245490</v>
      </c>
      <c r="W1939" s="64">
        <f t="shared" si="251"/>
        <v>0</v>
      </c>
      <c r="X1939" s="3" t="str">
        <f t="shared" si="253"/>
        <v>8</v>
      </c>
      <c r="Z1939" s="14">
        <f t="shared" si="254"/>
        <v>19639.2</v>
      </c>
      <c r="AA1939" s="7">
        <f>VLOOKUP(G1939,Ma_KH!$A:$R,14,0)</f>
        <v>51</v>
      </c>
      <c r="AD1939" s="7" t="str">
        <f>IFERROR(VLOOKUP(J1939,'Chuyển Mã'!$B$3:$C$9,2,0),"")</f>
        <v>Hà Nội</v>
      </c>
      <c r="AE1939" s="7" t="str">
        <f t="shared" si="247"/>
        <v>Chân giò heo muối 100g</v>
      </c>
      <c r="AF1939" s="7">
        <f t="shared" si="248"/>
        <v>10</v>
      </c>
    </row>
    <row r="1940" spans="1:32" x14ac:dyDescent="0.25">
      <c r="A1940" s="11">
        <v>45906</v>
      </c>
      <c r="B1940" s="25">
        <v>56969</v>
      </c>
      <c r="C1940" s="12" t="s">
        <v>7214</v>
      </c>
      <c r="D1940" s="16">
        <f t="shared" si="249"/>
        <v>45906</v>
      </c>
      <c r="G1940" s="13" t="s">
        <v>7616</v>
      </c>
      <c r="I1940" s="13" t="s">
        <v>7876</v>
      </c>
      <c r="J1940" s="13" t="s">
        <v>1811</v>
      </c>
      <c r="K1940" s="13" t="s">
        <v>39</v>
      </c>
      <c r="L1940" s="25" t="str">
        <f>VLOOKUP($K1940,TONG_SL!$A:$D,2,0)</f>
        <v>Chả cốm 300g</v>
      </c>
      <c r="N1940" s="25" t="str">
        <f t="shared" si="250"/>
        <v>K-C6</v>
      </c>
      <c r="Q1940" s="25" t="str">
        <f>VLOOKUP(K1940,TONG_SL!$A:$D,3,0)</f>
        <v>Túi</v>
      </c>
      <c r="R1940" s="54">
        <v>3</v>
      </c>
      <c r="T1940" s="1">
        <f>VLOOKUP(VLOOKUP(G1940,Ma_KH!$A:$R,18,0)&amp;K1940,Gia_MB!$A:$F,6,0)</f>
        <v>74250</v>
      </c>
      <c r="U1940" s="14">
        <f t="shared" si="252"/>
        <v>222750</v>
      </c>
      <c r="W1940" s="64">
        <f t="shared" si="251"/>
        <v>0</v>
      </c>
      <c r="X1940" s="3" t="str">
        <f t="shared" si="253"/>
        <v>8</v>
      </c>
      <c r="Z1940" s="14">
        <f t="shared" si="254"/>
        <v>17820</v>
      </c>
      <c r="AA1940" s="7">
        <f>VLOOKUP(G1940,Ma_KH!$A:$R,14,0)</f>
        <v>51</v>
      </c>
      <c r="AD1940" s="7" t="str">
        <f>IFERROR(VLOOKUP(J1940,'Chuyển Mã'!$B$3:$C$9,2,0),"")</f>
        <v>Hà Nội</v>
      </c>
      <c r="AE1940" s="7" t="str">
        <f t="shared" si="247"/>
        <v>Chả cốm 300g</v>
      </c>
      <c r="AF1940" s="7">
        <f t="shared" si="248"/>
        <v>3</v>
      </c>
    </row>
    <row r="1941" spans="1:32" x14ac:dyDescent="0.25">
      <c r="A1941" s="11">
        <v>45906</v>
      </c>
      <c r="B1941" s="25">
        <v>56969</v>
      </c>
      <c r="C1941" s="12" t="s">
        <v>7214</v>
      </c>
      <c r="D1941" s="16">
        <f t="shared" si="249"/>
        <v>45906</v>
      </c>
      <c r="G1941" s="13" t="s">
        <v>7616</v>
      </c>
      <c r="I1941" s="13" t="s">
        <v>7876</v>
      </c>
      <c r="J1941" s="13" t="s">
        <v>1811</v>
      </c>
      <c r="K1941" s="13" t="s">
        <v>568</v>
      </c>
      <c r="L1941" s="25" t="str">
        <f>VLOOKUP($K1941,TONG_SL!$A:$D,2,0)</f>
        <v>Chân gà sả tắc 150g</v>
      </c>
      <c r="N1941" s="25" t="str">
        <f t="shared" si="250"/>
        <v>K-C6</v>
      </c>
      <c r="Q1941" s="25" t="str">
        <f>VLOOKUP(K1941,TONG_SL!$A:$D,3,0)</f>
        <v>Túi</v>
      </c>
      <c r="R1941" s="54">
        <v>3</v>
      </c>
      <c r="T1941" s="1">
        <f>VLOOKUP(VLOOKUP(G1941,Ma_KH!$A:$R,18,0)&amp;K1941,Gia_MB!$A:$F,6,0)</f>
        <v>20250</v>
      </c>
      <c r="U1941" s="14">
        <f t="shared" si="252"/>
        <v>60750</v>
      </c>
      <c r="W1941" s="64">
        <f t="shared" si="251"/>
        <v>0</v>
      </c>
      <c r="X1941" s="3" t="str">
        <f t="shared" si="253"/>
        <v>8</v>
      </c>
      <c r="Z1941" s="14">
        <f t="shared" si="254"/>
        <v>4860</v>
      </c>
      <c r="AA1941" s="7">
        <f>VLOOKUP(G1941,Ma_KH!$A:$R,14,0)</f>
        <v>51</v>
      </c>
      <c r="AD1941" s="7" t="str">
        <f>IFERROR(VLOOKUP(J1941,'Chuyển Mã'!$B$3:$C$9,2,0),"")</f>
        <v>Hà Nội</v>
      </c>
      <c r="AE1941" s="7" t="str">
        <f t="shared" si="247"/>
        <v>Chân gà sả tắc 150g</v>
      </c>
      <c r="AF1941" s="7">
        <f t="shared" si="248"/>
        <v>3</v>
      </c>
    </row>
    <row r="1942" spans="1:32" x14ac:dyDescent="0.25">
      <c r="A1942" s="11">
        <v>45906</v>
      </c>
      <c r="B1942" s="25">
        <v>56969</v>
      </c>
      <c r="C1942" s="12" t="s">
        <v>7214</v>
      </c>
      <c r="D1942" s="16">
        <f t="shared" si="249"/>
        <v>45906</v>
      </c>
      <c r="G1942" s="13" t="s">
        <v>7616</v>
      </c>
      <c r="I1942" s="13" t="s">
        <v>7876</v>
      </c>
      <c r="J1942" s="13" t="s">
        <v>1811</v>
      </c>
      <c r="K1942" s="13" t="s">
        <v>27</v>
      </c>
      <c r="L1942" s="25" t="str">
        <f>VLOOKUP($K1942,TONG_SL!$A:$D,2,0)</f>
        <v>Chân giò heo muối 300g</v>
      </c>
      <c r="N1942" s="25" t="str">
        <f t="shared" si="250"/>
        <v>K-C6</v>
      </c>
      <c r="Q1942" s="25" t="str">
        <f>VLOOKUP(K1942,TONG_SL!$A:$D,3,0)</f>
        <v>Túi</v>
      </c>
      <c r="R1942" s="54">
        <v>10</v>
      </c>
      <c r="T1942" s="1">
        <f>VLOOKUP(VLOOKUP(G1942,Ma_KH!$A:$R,18,0)&amp;K1942,Gia_MB!$A:$F,6,0)</f>
        <v>73431</v>
      </c>
      <c r="U1942" s="14">
        <f t="shared" si="252"/>
        <v>734310</v>
      </c>
      <c r="W1942" s="64">
        <f t="shared" si="251"/>
        <v>0</v>
      </c>
      <c r="X1942" s="3" t="str">
        <f t="shared" si="253"/>
        <v>8</v>
      </c>
      <c r="Z1942" s="14">
        <f t="shared" si="254"/>
        <v>58744.800000000003</v>
      </c>
      <c r="AA1942" s="7">
        <f>VLOOKUP(G1942,Ma_KH!$A:$R,14,0)</f>
        <v>51</v>
      </c>
      <c r="AD1942" s="7" t="str">
        <f>IFERROR(VLOOKUP(J1942,'Chuyển Mã'!$B$3:$C$9,2,0),"")</f>
        <v>Hà Nội</v>
      </c>
      <c r="AE1942" s="7" t="str">
        <f t="shared" si="247"/>
        <v>Chân giò heo muối 300g</v>
      </c>
      <c r="AF1942" s="7">
        <f t="shared" si="248"/>
        <v>10</v>
      </c>
    </row>
    <row r="1943" spans="1:32" x14ac:dyDescent="0.25">
      <c r="A1943" s="11">
        <v>45906</v>
      </c>
      <c r="B1943" s="25">
        <v>56969</v>
      </c>
      <c r="C1943" s="12" t="s">
        <v>7214</v>
      </c>
      <c r="D1943" s="16">
        <f t="shared" si="249"/>
        <v>45906</v>
      </c>
      <c r="G1943" s="13" t="s">
        <v>7616</v>
      </c>
      <c r="I1943" s="13" t="s">
        <v>7876</v>
      </c>
      <c r="J1943" s="13" t="s">
        <v>1811</v>
      </c>
      <c r="K1943" s="13" t="s">
        <v>30</v>
      </c>
      <c r="L1943" s="25" t="str">
        <f>VLOOKUP($K1943,TONG_SL!$A:$D,2,0)</f>
        <v>Gà muối 500g</v>
      </c>
      <c r="N1943" s="25" t="str">
        <f t="shared" si="250"/>
        <v>K-C6</v>
      </c>
      <c r="Q1943" s="25" t="str">
        <f>VLOOKUP(K1943,TONG_SL!$A:$D,3,0)</f>
        <v>Túi</v>
      </c>
      <c r="R1943" s="54">
        <v>5</v>
      </c>
      <c r="T1943" s="1">
        <f>VLOOKUP(VLOOKUP(G1943,Ma_KH!$A:$R,18,0)&amp;K1943,Gia_MB!$A:$F,6,0)</f>
        <v>111058</v>
      </c>
      <c r="U1943" s="14">
        <f t="shared" si="252"/>
        <v>555290</v>
      </c>
      <c r="W1943" s="64">
        <f t="shared" si="251"/>
        <v>0</v>
      </c>
      <c r="X1943" s="3" t="str">
        <f t="shared" si="253"/>
        <v>8</v>
      </c>
      <c r="Z1943" s="14">
        <f t="shared" si="254"/>
        <v>44423.200000000004</v>
      </c>
      <c r="AA1943" s="7">
        <f>VLOOKUP(G1943,Ma_KH!$A:$R,14,0)</f>
        <v>51</v>
      </c>
      <c r="AD1943" s="7" t="str">
        <f>IFERROR(VLOOKUP(J1943,'Chuyển Mã'!$B$3:$C$9,2,0),"")</f>
        <v>Hà Nội</v>
      </c>
      <c r="AE1943" s="7" t="str">
        <f t="shared" si="247"/>
        <v>Gà muối 500g</v>
      </c>
      <c r="AF1943" s="7">
        <f t="shared" si="248"/>
        <v>5</v>
      </c>
    </row>
    <row r="1944" spans="1:32" x14ac:dyDescent="0.25">
      <c r="A1944" s="11">
        <v>45906</v>
      </c>
      <c r="B1944" s="25">
        <v>56969</v>
      </c>
      <c r="C1944" s="12" t="s">
        <v>7214</v>
      </c>
      <c r="D1944" s="16">
        <f t="shared" si="249"/>
        <v>45906</v>
      </c>
      <c r="G1944" s="13" t="s">
        <v>7616</v>
      </c>
      <c r="I1944" s="13" t="s">
        <v>7876</v>
      </c>
      <c r="J1944" s="13" t="s">
        <v>1811</v>
      </c>
      <c r="K1944" s="13" t="s">
        <v>51</v>
      </c>
      <c r="L1944" s="25" t="str">
        <f>VLOOKUP($K1944,TONG_SL!$A:$D,2,0)</f>
        <v>Mọc Nấm Hương 250g</v>
      </c>
      <c r="N1944" s="25" t="str">
        <f t="shared" si="250"/>
        <v>K-C6</v>
      </c>
      <c r="Q1944" s="25" t="str">
        <f>VLOOKUP(K1944,TONG_SL!$A:$D,3,0)</f>
        <v>Túi</v>
      </c>
      <c r="R1944" s="54">
        <v>5</v>
      </c>
      <c r="T1944" s="1">
        <f>VLOOKUP(VLOOKUP(G1944,Ma_KH!$A:$R,18,0)&amp;K1944,Gia_MB!$A:$F,6,0)</f>
        <v>46000</v>
      </c>
      <c r="U1944" s="14">
        <f t="shared" si="252"/>
        <v>230000</v>
      </c>
      <c r="W1944" s="64">
        <f t="shared" si="251"/>
        <v>0</v>
      </c>
      <c r="X1944" s="3" t="str">
        <f t="shared" si="253"/>
        <v>8</v>
      </c>
      <c r="Z1944" s="14">
        <f t="shared" si="254"/>
        <v>18400</v>
      </c>
      <c r="AA1944" s="7">
        <f>VLOOKUP(G1944,Ma_KH!$A:$R,14,0)</f>
        <v>51</v>
      </c>
      <c r="AD1944" s="7" t="str">
        <f>IFERROR(VLOOKUP(J1944,'Chuyển Mã'!$B$3:$C$9,2,0),"")</f>
        <v>Hà Nội</v>
      </c>
      <c r="AE1944" s="7" t="str">
        <f t="shared" si="247"/>
        <v>Mọc Nấm Hương 250g</v>
      </c>
      <c r="AF1944" s="7">
        <f t="shared" si="248"/>
        <v>5</v>
      </c>
    </row>
    <row r="1945" spans="1:32" x14ac:dyDescent="0.25">
      <c r="A1945" s="11">
        <v>45906</v>
      </c>
      <c r="B1945" s="25">
        <v>56969</v>
      </c>
      <c r="C1945" s="12" t="s">
        <v>7214</v>
      </c>
      <c r="D1945" s="16">
        <f t="shared" si="249"/>
        <v>45906</v>
      </c>
      <c r="G1945" s="13" t="s">
        <v>7616</v>
      </c>
      <c r="I1945" s="13" t="s">
        <v>7876</v>
      </c>
      <c r="J1945" s="13" t="s">
        <v>1811</v>
      </c>
      <c r="K1945" s="13" t="s">
        <v>570</v>
      </c>
      <c r="L1945" s="25" t="str">
        <f>VLOOKUP($K1945,TONG_SL!$A:$D,2,0)</f>
        <v>Tai heo sốt thái 150g</v>
      </c>
      <c r="N1945" s="25" t="str">
        <f t="shared" si="250"/>
        <v>K-C6</v>
      </c>
      <c r="Q1945" s="25" t="str">
        <f>VLOOKUP(K1945,TONG_SL!$A:$D,3,0)</f>
        <v>Túi</v>
      </c>
      <c r="R1945" s="54">
        <v>3</v>
      </c>
      <c r="T1945" s="1">
        <f>VLOOKUP(VLOOKUP(G1945,Ma_KH!$A:$R,18,0)&amp;K1945,Gia_MB!$A:$F,6,0)</f>
        <v>19500</v>
      </c>
      <c r="U1945" s="14">
        <f t="shared" si="252"/>
        <v>58500</v>
      </c>
      <c r="W1945" s="64">
        <f t="shared" si="251"/>
        <v>0</v>
      </c>
      <c r="X1945" s="3" t="str">
        <f t="shared" si="253"/>
        <v>8</v>
      </c>
      <c r="Z1945" s="14">
        <f t="shared" si="254"/>
        <v>4680</v>
      </c>
      <c r="AA1945" s="7">
        <f>VLOOKUP(G1945,Ma_KH!$A:$R,14,0)</f>
        <v>51</v>
      </c>
      <c r="AD1945" s="7" t="str">
        <f>IFERROR(VLOOKUP(J1945,'Chuyển Mã'!$B$3:$C$9,2,0),"")</f>
        <v>Hà Nội</v>
      </c>
      <c r="AE1945" s="7" t="str">
        <f t="shared" si="247"/>
        <v>Tai heo sốt thái 150g</v>
      </c>
      <c r="AF1945" s="7">
        <f t="shared" si="248"/>
        <v>3</v>
      </c>
    </row>
    <row r="1946" spans="1:32" x14ac:dyDescent="0.25">
      <c r="A1946" s="11">
        <v>45906</v>
      </c>
      <c r="B1946" s="25">
        <v>56969</v>
      </c>
      <c r="C1946" s="12" t="s">
        <v>7214</v>
      </c>
      <c r="D1946" s="16">
        <f t="shared" si="249"/>
        <v>45906</v>
      </c>
      <c r="G1946" s="13" t="s">
        <v>7616</v>
      </c>
      <c r="I1946" s="13" t="s">
        <v>7876</v>
      </c>
      <c r="J1946" s="13" t="s">
        <v>1811</v>
      </c>
      <c r="K1946" s="13" t="s">
        <v>556</v>
      </c>
      <c r="L1946" s="25" t="str">
        <f>VLOOKUP($K1946,TONG_SL!$A:$D,2,0)</f>
        <v>Chân giò heo muối 100g</v>
      </c>
      <c r="N1946" s="25" t="str">
        <f t="shared" si="250"/>
        <v>K-C6</v>
      </c>
      <c r="Q1946" s="25" t="str">
        <f>VLOOKUP(K1946,TONG_SL!$A:$D,3,0)</f>
        <v>Gói</v>
      </c>
      <c r="R1946" s="54">
        <v>10</v>
      </c>
      <c r="T1946" s="1">
        <f>VLOOKUP(VLOOKUP(G1946,Ma_KH!$A:$R,18,0)&amp;K1946,Gia_MB!$A:$F,6,0)</f>
        <v>24549</v>
      </c>
      <c r="U1946" s="14">
        <f t="shared" si="252"/>
        <v>245490</v>
      </c>
      <c r="W1946" s="64">
        <f t="shared" si="251"/>
        <v>0</v>
      </c>
      <c r="X1946" s="3" t="str">
        <f t="shared" si="253"/>
        <v>8</v>
      </c>
      <c r="Z1946" s="14">
        <f t="shared" si="254"/>
        <v>19639.2</v>
      </c>
      <c r="AA1946" s="7">
        <f>VLOOKUP(G1946,Ma_KH!$A:$R,14,0)</f>
        <v>51</v>
      </c>
      <c r="AD1946" s="7" t="str">
        <f>IFERROR(VLOOKUP(J1946,'Chuyển Mã'!$B$3:$C$9,2,0),"")</f>
        <v>Hà Nội</v>
      </c>
      <c r="AE1946" s="7" t="str">
        <f t="shared" si="247"/>
        <v>Chân giò heo muối 100g</v>
      </c>
      <c r="AF1946" s="7">
        <f t="shared" si="248"/>
        <v>10</v>
      </c>
    </row>
    <row r="1947" spans="1:32" x14ac:dyDescent="0.25">
      <c r="A1947" s="11">
        <v>45906</v>
      </c>
      <c r="B1947" s="25">
        <v>28785</v>
      </c>
      <c r="C1947" s="12" t="s">
        <v>7214</v>
      </c>
      <c r="D1947" s="16">
        <f t="shared" si="249"/>
        <v>45906</v>
      </c>
      <c r="G1947" s="13" t="s">
        <v>7683</v>
      </c>
      <c r="I1947" s="13" t="s">
        <v>7877</v>
      </c>
      <c r="J1947" s="13" t="s">
        <v>1811</v>
      </c>
      <c r="K1947" s="13" t="s">
        <v>570</v>
      </c>
      <c r="L1947" s="25" t="str">
        <f>VLOOKUP($K1947,TONG_SL!$A:$D,2,0)</f>
        <v>Tai heo sốt thái 150g</v>
      </c>
      <c r="N1947" s="25" t="str">
        <f t="shared" si="250"/>
        <v>K-C6</v>
      </c>
      <c r="Q1947" s="25" t="str">
        <f>VLOOKUP(K1947,TONG_SL!$A:$D,3,0)</f>
        <v>Túi</v>
      </c>
      <c r="R1947" s="54">
        <v>8</v>
      </c>
      <c r="T1947" s="1">
        <f>VLOOKUP(VLOOKUP(G1947,Ma_KH!$A:$R,18,0)&amp;K1947,Gia_MB!$A:$F,6,0)</f>
        <v>21667</v>
      </c>
      <c r="U1947" s="14">
        <f t="shared" si="252"/>
        <v>173336</v>
      </c>
      <c r="W1947" s="64">
        <f t="shared" si="251"/>
        <v>0</v>
      </c>
      <c r="X1947" s="3" t="str">
        <f t="shared" si="253"/>
        <v>8</v>
      </c>
      <c r="Z1947" s="14">
        <f t="shared" si="254"/>
        <v>13866.880000000001</v>
      </c>
      <c r="AA1947" s="7">
        <f>VLOOKUP(G1947,Ma_KH!$A:$R,14,0)</f>
        <v>50</v>
      </c>
      <c r="AD1947" s="7" t="str">
        <f>IFERROR(VLOOKUP(J1947,'Chuyển Mã'!$B$3:$C$9,2,0),"")</f>
        <v>Hà Nội</v>
      </c>
      <c r="AE1947" s="7" t="str">
        <f t="shared" si="247"/>
        <v>Tai heo sốt thái 150g</v>
      </c>
      <c r="AF1947" s="7">
        <f t="shared" si="248"/>
        <v>8</v>
      </c>
    </row>
    <row r="1948" spans="1:32" x14ac:dyDescent="0.25">
      <c r="A1948" s="11">
        <v>45906</v>
      </c>
      <c r="B1948" s="25">
        <v>28785</v>
      </c>
      <c r="C1948" s="12" t="s">
        <v>7214</v>
      </c>
      <c r="D1948" s="16">
        <f t="shared" si="249"/>
        <v>45906</v>
      </c>
      <c r="G1948" s="13" t="s">
        <v>7683</v>
      </c>
      <c r="I1948" s="13" t="s">
        <v>7877</v>
      </c>
      <c r="J1948" s="13" t="s">
        <v>1811</v>
      </c>
      <c r="K1948" s="13" t="s">
        <v>32</v>
      </c>
      <c r="L1948" s="25" t="str">
        <f>VLOOKUP($K1948,TONG_SL!$A:$D,2,0)</f>
        <v>Giò Tai Lưỡi Xào 250</v>
      </c>
      <c r="N1948" s="25" t="str">
        <f t="shared" si="250"/>
        <v>K-C6</v>
      </c>
      <c r="Q1948" s="25" t="str">
        <f>VLOOKUP(K1948,TONG_SL!$A:$D,3,0)</f>
        <v>Túi</v>
      </c>
      <c r="R1948" s="54">
        <v>6</v>
      </c>
      <c r="T1948" s="1">
        <f>VLOOKUP(VLOOKUP(G1948,Ma_KH!$A:$R,18,0)&amp;K1948,Gia_MB!$A:$F,6,0)</f>
        <v>50183</v>
      </c>
      <c r="U1948" s="14">
        <f t="shared" si="252"/>
        <v>301098</v>
      </c>
      <c r="W1948" s="64">
        <f t="shared" si="251"/>
        <v>0</v>
      </c>
      <c r="X1948" s="3" t="str">
        <f t="shared" si="253"/>
        <v>8</v>
      </c>
      <c r="Z1948" s="14">
        <f t="shared" si="254"/>
        <v>24087.84</v>
      </c>
      <c r="AA1948" s="7">
        <f>VLOOKUP(G1948,Ma_KH!$A:$R,14,0)</f>
        <v>50</v>
      </c>
      <c r="AD1948" s="7" t="str">
        <f>IFERROR(VLOOKUP(J1948,'Chuyển Mã'!$B$3:$C$9,2,0),"")</f>
        <v>Hà Nội</v>
      </c>
      <c r="AE1948" s="7" t="str">
        <f t="shared" si="247"/>
        <v>Giò Tai Lưỡi Xào 250</v>
      </c>
      <c r="AF1948" s="7">
        <f t="shared" si="248"/>
        <v>6</v>
      </c>
    </row>
    <row r="1949" spans="1:32" x14ac:dyDescent="0.25">
      <c r="A1949" s="11">
        <v>45906</v>
      </c>
      <c r="B1949" s="25">
        <v>4176562427</v>
      </c>
      <c r="C1949" s="12" t="s">
        <v>7214</v>
      </c>
      <c r="D1949" s="16">
        <f t="shared" si="249"/>
        <v>45906</v>
      </c>
      <c r="G1949" s="13" t="s">
        <v>920</v>
      </c>
      <c r="I1949" s="13" t="s">
        <v>7878</v>
      </c>
      <c r="J1949" s="13" t="s">
        <v>1809</v>
      </c>
      <c r="K1949" s="13" t="s">
        <v>55</v>
      </c>
      <c r="L1949" s="25" t="str">
        <f>VLOOKUP($K1949,TONG_SL!$A:$D,2,0)</f>
        <v>Gà xì dầu 500g</v>
      </c>
      <c r="N1949" s="25" t="str">
        <f t="shared" si="250"/>
        <v>K-C6</v>
      </c>
      <c r="Q1949" s="25" t="str">
        <f>VLOOKUP(K1949,TONG_SL!$A:$D,3,0)</f>
        <v>Túi</v>
      </c>
      <c r="R1949" s="54">
        <v>10</v>
      </c>
      <c r="T1949" s="1">
        <f>VLOOKUP(VLOOKUP(G1949,Ma_KH!$A:$R,18,0)&amp;K1949,Gia_MB!$A:$F,6,0)</f>
        <v>111606</v>
      </c>
      <c r="U1949" s="14">
        <f t="shared" si="252"/>
        <v>1116060</v>
      </c>
      <c r="W1949" s="64">
        <f t="shared" si="251"/>
        <v>0</v>
      </c>
      <c r="X1949" s="3" t="str">
        <f t="shared" si="253"/>
        <v>8</v>
      </c>
      <c r="Z1949" s="14">
        <f t="shared" si="254"/>
        <v>89284.800000000003</v>
      </c>
      <c r="AA1949" s="7">
        <f>VLOOKUP(G1949,Ma_KH!$A:$R,14,0)</f>
        <v>60</v>
      </c>
      <c r="AD1949" s="7" t="str">
        <f>IFERROR(VLOOKUP(J1949,'Chuyển Mã'!$B$3:$C$9,2,0),"")</f>
        <v>Hà Nội</v>
      </c>
      <c r="AE1949" s="7" t="str">
        <f t="shared" si="247"/>
        <v>Gà xì dầu 500g</v>
      </c>
      <c r="AF1949" s="7">
        <f t="shared" si="248"/>
        <v>10</v>
      </c>
    </row>
    <row r="1950" spans="1:32" x14ac:dyDescent="0.25">
      <c r="A1950" s="11">
        <v>45906</v>
      </c>
      <c r="B1950" s="25">
        <v>4176562427</v>
      </c>
      <c r="C1950" s="12" t="s">
        <v>7214</v>
      </c>
      <c r="D1950" s="16">
        <f t="shared" si="249"/>
        <v>45906</v>
      </c>
      <c r="G1950" s="13" t="s">
        <v>920</v>
      </c>
      <c r="I1950" s="13" t="s">
        <v>7878</v>
      </c>
      <c r="J1950" s="13" t="s">
        <v>1809</v>
      </c>
      <c r="K1950" s="13" t="s">
        <v>47</v>
      </c>
      <c r="L1950" s="25" t="str">
        <f>VLOOKUP($K1950,TONG_SL!$A:$D,2,0)</f>
        <v>Giò lụa cây 250g</v>
      </c>
      <c r="N1950" s="25" t="str">
        <f t="shared" si="250"/>
        <v>K-C6</v>
      </c>
      <c r="Q1950" s="25" t="str">
        <f>VLOOKUP(K1950,TONG_SL!$A:$D,3,0)</f>
        <v>Túi</v>
      </c>
      <c r="R1950" s="54">
        <v>5</v>
      </c>
      <c r="T1950" s="1">
        <f>VLOOKUP(VLOOKUP(G1950,Ma_KH!$A:$R,18,0)&amp;K1950,Gia_MB!$A:$F,6,0)</f>
        <v>49500</v>
      </c>
      <c r="U1950" s="14">
        <f t="shared" si="252"/>
        <v>247500</v>
      </c>
      <c r="W1950" s="64">
        <f t="shared" si="251"/>
        <v>0</v>
      </c>
      <c r="X1950" s="3" t="str">
        <f t="shared" si="253"/>
        <v>8</v>
      </c>
      <c r="Z1950" s="14">
        <f t="shared" si="254"/>
        <v>19800</v>
      </c>
      <c r="AA1950" s="7">
        <f>VLOOKUP(G1950,Ma_KH!$A:$R,14,0)</f>
        <v>60</v>
      </c>
      <c r="AD1950" s="7" t="str">
        <f>IFERROR(VLOOKUP(J1950,'Chuyển Mã'!$B$3:$C$9,2,0),"")</f>
        <v>Hà Nội</v>
      </c>
      <c r="AE1950" s="7" t="str">
        <f t="shared" si="247"/>
        <v>Giò lụa cây 250g</v>
      </c>
      <c r="AF1950" s="7">
        <f t="shared" si="248"/>
        <v>5</v>
      </c>
    </row>
    <row r="1951" spans="1:32" x14ac:dyDescent="0.25">
      <c r="A1951" s="11">
        <v>45906</v>
      </c>
      <c r="B1951" s="25">
        <v>4176562427</v>
      </c>
      <c r="C1951" s="12" t="s">
        <v>7214</v>
      </c>
      <c r="D1951" s="16">
        <f t="shared" si="249"/>
        <v>45906</v>
      </c>
      <c r="G1951" s="13" t="s">
        <v>920</v>
      </c>
      <c r="I1951" s="13" t="s">
        <v>7878</v>
      </c>
      <c r="J1951" s="13" t="s">
        <v>1809</v>
      </c>
      <c r="K1951" s="13" t="s">
        <v>27</v>
      </c>
      <c r="L1951" s="25" t="str">
        <f>VLOOKUP($K1951,TONG_SL!$A:$D,2,0)</f>
        <v>Chân giò heo muối 300g</v>
      </c>
      <c r="N1951" s="25" t="str">
        <f t="shared" si="250"/>
        <v>K-C6</v>
      </c>
      <c r="Q1951" s="25" t="str">
        <f>VLOOKUP(K1951,TONG_SL!$A:$D,3,0)</f>
        <v>Túi</v>
      </c>
      <c r="R1951" s="54">
        <v>25</v>
      </c>
      <c r="T1951" s="1">
        <f>VLOOKUP(VLOOKUP(G1951,Ma_KH!$A:$R,18,0)&amp;K1951,Gia_MB!$A:$F,6,0)</f>
        <v>73431</v>
      </c>
      <c r="U1951" s="14">
        <f t="shared" si="252"/>
        <v>1835775</v>
      </c>
      <c r="W1951" s="64">
        <f t="shared" si="251"/>
        <v>0</v>
      </c>
      <c r="X1951" s="3" t="str">
        <f t="shared" si="253"/>
        <v>8</v>
      </c>
      <c r="Z1951" s="14">
        <f t="shared" si="254"/>
        <v>146862</v>
      </c>
      <c r="AA1951" s="7">
        <f>VLOOKUP(G1951,Ma_KH!$A:$R,14,0)</f>
        <v>60</v>
      </c>
      <c r="AD1951" s="7" t="str">
        <f>IFERROR(VLOOKUP(J1951,'Chuyển Mã'!$B$3:$C$9,2,0),"")</f>
        <v>Hà Nội</v>
      </c>
      <c r="AE1951" s="7" t="str">
        <f t="shared" si="247"/>
        <v>Chân giò heo muối 300g</v>
      </c>
      <c r="AF1951" s="7">
        <f t="shared" si="248"/>
        <v>25</v>
      </c>
    </row>
    <row r="1952" spans="1:32" x14ac:dyDescent="0.25">
      <c r="A1952" s="11">
        <v>45906</v>
      </c>
      <c r="B1952" s="25">
        <v>4176562427</v>
      </c>
      <c r="C1952" s="12" t="s">
        <v>7214</v>
      </c>
      <c r="D1952" s="16">
        <f t="shared" si="249"/>
        <v>45906</v>
      </c>
      <c r="G1952" s="13" t="s">
        <v>920</v>
      </c>
      <c r="I1952" s="13" t="s">
        <v>7878</v>
      </c>
      <c r="J1952" s="13" t="s">
        <v>1809</v>
      </c>
      <c r="K1952" s="13" t="s">
        <v>30</v>
      </c>
      <c r="L1952" s="25" t="str">
        <f>VLOOKUP($K1952,TONG_SL!$A:$D,2,0)</f>
        <v>Gà muối 500g</v>
      </c>
      <c r="N1952" s="25" t="str">
        <f t="shared" si="250"/>
        <v>K-C6</v>
      </c>
      <c r="Q1952" s="25" t="str">
        <f>VLOOKUP(K1952,TONG_SL!$A:$D,3,0)</f>
        <v>Túi</v>
      </c>
      <c r="R1952" s="54">
        <v>8</v>
      </c>
      <c r="T1952" s="1">
        <f>VLOOKUP(VLOOKUP(G1952,Ma_KH!$A:$R,18,0)&amp;K1952,Gia_MB!$A:$F,6,0)</f>
        <v>111058</v>
      </c>
      <c r="U1952" s="14">
        <f t="shared" si="252"/>
        <v>888464</v>
      </c>
      <c r="W1952" s="64">
        <f t="shared" si="251"/>
        <v>0</v>
      </c>
      <c r="X1952" s="3" t="str">
        <f t="shared" si="253"/>
        <v>8</v>
      </c>
      <c r="Z1952" s="14">
        <f t="shared" si="254"/>
        <v>71077.119999999995</v>
      </c>
      <c r="AA1952" s="7">
        <f>VLOOKUP(G1952,Ma_KH!$A:$R,14,0)</f>
        <v>60</v>
      </c>
      <c r="AD1952" s="7" t="str">
        <f>IFERROR(VLOOKUP(J1952,'Chuyển Mã'!$B$3:$C$9,2,0),"")</f>
        <v>Hà Nội</v>
      </c>
      <c r="AE1952" s="7" t="str">
        <f t="shared" si="247"/>
        <v>Gà muối 500g</v>
      </c>
      <c r="AF1952" s="7">
        <f t="shared" si="248"/>
        <v>8</v>
      </c>
    </row>
    <row r="1953" spans="1:32" x14ac:dyDescent="0.25">
      <c r="A1953" s="11">
        <v>45906</v>
      </c>
      <c r="B1953" s="25">
        <v>4176562427</v>
      </c>
      <c r="C1953" s="12" t="s">
        <v>7214</v>
      </c>
      <c r="D1953" s="16">
        <f t="shared" si="249"/>
        <v>45906</v>
      </c>
      <c r="G1953" s="13" t="s">
        <v>920</v>
      </c>
      <c r="I1953" s="13" t="s">
        <v>7878</v>
      </c>
      <c r="J1953" s="13" t="s">
        <v>1809</v>
      </c>
      <c r="K1953" s="13" t="s">
        <v>35</v>
      </c>
      <c r="L1953" s="25" t="str">
        <f>VLOOKUP($K1953,TONG_SL!$A:$D,2,0)</f>
        <v>Tai heo muối 200g</v>
      </c>
      <c r="N1953" s="25" t="str">
        <f t="shared" si="250"/>
        <v>K-C6</v>
      </c>
      <c r="Q1953" s="25" t="str">
        <f>VLOOKUP(K1953,TONG_SL!$A:$D,3,0)</f>
        <v>Túi</v>
      </c>
      <c r="R1953" s="54">
        <v>6</v>
      </c>
      <c r="T1953" s="1">
        <f>VLOOKUP(VLOOKUP(G1953,Ma_KH!$A:$R,18,0)&amp;K1953,Gia_MB!$A:$F,6,0)</f>
        <v>55595</v>
      </c>
      <c r="U1953" s="14">
        <f t="shared" si="252"/>
        <v>333570</v>
      </c>
      <c r="W1953" s="64">
        <f t="shared" si="251"/>
        <v>0</v>
      </c>
      <c r="X1953" s="3" t="str">
        <f t="shared" si="253"/>
        <v>8</v>
      </c>
      <c r="Z1953" s="14">
        <f t="shared" si="254"/>
        <v>26685.600000000002</v>
      </c>
      <c r="AA1953" s="7">
        <f>VLOOKUP(G1953,Ma_KH!$A:$R,14,0)</f>
        <v>60</v>
      </c>
      <c r="AD1953" s="7" t="str">
        <f>IFERROR(VLOOKUP(J1953,'Chuyển Mã'!$B$3:$C$9,2,0),"")</f>
        <v>Hà Nội</v>
      </c>
      <c r="AE1953" s="7" t="str">
        <f t="shared" si="247"/>
        <v>Tai heo muối 200g</v>
      </c>
      <c r="AF1953" s="7">
        <f t="shared" si="248"/>
        <v>6</v>
      </c>
    </row>
    <row r="1954" spans="1:32" x14ac:dyDescent="0.25">
      <c r="A1954" s="11">
        <v>45906</v>
      </c>
      <c r="B1954" s="25">
        <v>4176574093</v>
      </c>
      <c r="C1954" s="12" t="s">
        <v>7214</v>
      </c>
      <c r="D1954" s="16">
        <f t="shared" si="249"/>
        <v>45906</v>
      </c>
      <c r="G1954" s="13" t="s">
        <v>1554</v>
      </c>
      <c r="I1954" s="13" t="s">
        <v>7879</v>
      </c>
      <c r="J1954" s="13" t="s">
        <v>1813</v>
      </c>
      <c r="K1954" s="13" t="s">
        <v>30</v>
      </c>
      <c r="L1954" s="25" t="str">
        <f>VLOOKUP($K1954,TONG_SL!$A:$D,2,0)</f>
        <v>Gà muối 500g</v>
      </c>
      <c r="N1954" s="25" t="str">
        <f t="shared" si="250"/>
        <v>K-C6</v>
      </c>
      <c r="Q1954" s="25" t="str">
        <f>VLOOKUP(K1954,TONG_SL!$A:$D,3,0)</f>
        <v>Túi</v>
      </c>
      <c r="R1954" s="54">
        <v>1</v>
      </c>
      <c r="T1954" s="1">
        <f>VLOOKUP(VLOOKUP(G1954,Ma_KH!$A:$R,18,0)&amp;K1954,Gia_MB!$A:$F,6,0)</f>
        <v>111058</v>
      </c>
      <c r="U1954" s="14">
        <f t="shared" si="252"/>
        <v>111058</v>
      </c>
      <c r="W1954" s="64">
        <f t="shared" si="251"/>
        <v>0</v>
      </c>
      <c r="X1954" s="3" t="str">
        <f t="shared" si="253"/>
        <v>8</v>
      </c>
      <c r="Z1954" s="14">
        <f t="shared" si="254"/>
        <v>8884.64</v>
      </c>
      <c r="AA1954" s="7">
        <f>VLOOKUP(G1954,Ma_KH!$A:$R,14,0)</f>
        <v>60</v>
      </c>
      <c r="AD1954" s="7" t="str">
        <f>IFERROR(VLOOKUP(J1954,'Chuyển Mã'!$B$3:$C$9,2,0),"")</f>
        <v>Hà Nội</v>
      </c>
      <c r="AE1954" s="7" t="str">
        <f t="shared" si="247"/>
        <v>Gà muối 500g</v>
      </c>
      <c r="AF1954" s="7">
        <f t="shared" si="248"/>
        <v>1</v>
      </c>
    </row>
    <row r="1955" spans="1:32" x14ac:dyDescent="0.25">
      <c r="A1955" s="11">
        <v>45906</v>
      </c>
      <c r="B1955" s="25">
        <v>4176574093</v>
      </c>
      <c r="C1955" s="12" t="s">
        <v>7214</v>
      </c>
      <c r="D1955" s="16">
        <f t="shared" si="249"/>
        <v>45906</v>
      </c>
      <c r="G1955" s="13" t="s">
        <v>1554</v>
      </c>
      <c r="I1955" s="13" t="s">
        <v>7879</v>
      </c>
      <c r="J1955" s="13" t="s">
        <v>1813</v>
      </c>
      <c r="K1955" s="13" t="s">
        <v>27</v>
      </c>
      <c r="L1955" s="25" t="str">
        <f>VLOOKUP($K1955,TONG_SL!$A:$D,2,0)</f>
        <v>Chân giò heo muối 300g</v>
      </c>
      <c r="N1955" s="25" t="str">
        <f t="shared" si="250"/>
        <v>K-C6</v>
      </c>
      <c r="Q1955" s="25" t="str">
        <f>VLOOKUP(K1955,TONG_SL!$A:$D,3,0)</f>
        <v>Túi</v>
      </c>
      <c r="R1955" s="54">
        <v>15</v>
      </c>
      <c r="T1955" s="1">
        <f>VLOOKUP(VLOOKUP(G1955,Ma_KH!$A:$R,18,0)&amp;K1955,Gia_MB!$A:$F,6,0)</f>
        <v>73431</v>
      </c>
      <c r="U1955" s="14">
        <f t="shared" si="252"/>
        <v>1101465</v>
      </c>
      <c r="W1955" s="64">
        <f t="shared" si="251"/>
        <v>0</v>
      </c>
      <c r="X1955" s="3" t="str">
        <f t="shared" si="253"/>
        <v>8</v>
      </c>
      <c r="Z1955" s="14">
        <f t="shared" si="254"/>
        <v>88117.2</v>
      </c>
      <c r="AA1955" s="7">
        <f>VLOOKUP(G1955,Ma_KH!$A:$R,14,0)</f>
        <v>60</v>
      </c>
      <c r="AD1955" s="7" t="str">
        <f>IFERROR(VLOOKUP(J1955,'Chuyển Mã'!$B$3:$C$9,2,0),"")</f>
        <v>Hà Nội</v>
      </c>
      <c r="AE1955" s="7" t="str">
        <f t="shared" si="247"/>
        <v>Chân giò heo muối 300g</v>
      </c>
      <c r="AF1955" s="7">
        <f t="shared" si="248"/>
        <v>15</v>
      </c>
    </row>
    <row r="1956" spans="1:32" x14ac:dyDescent="0.25">
      <c r="A1956" s="11">
        <v>45906</v>
      </c>
      <c r="B1956" s="25">
        <v>4176633519</v>
      </c>
      <c r="C1956" s="12" t="s">
        <v>7214</v>
      </c>
      <c r="D1956" s="16">
        <f t="shared" si="249"/>
        <v>45906</v>
      </c>
      <c r="G1956" s="13" t="s">
        <v>7880</v>
      </c>
      <c r="I1956" s="13" t="s">
        <v>7881</v>
      </c>
      <c r="J1956" s="13" t="s">
        <v>1813</v>
      </c>
      <c r="K1956" s="13" t="s">
        <v>27</v>
      </c>
      <c r="L1956" s="25" t="str">
        <f>VLOOKUP($K1956,TONG_SL!$A:$D,2,0)</f>
        <v>Chân giò heo muối 300g</v>
      </c>
      <c r="N1956" s="25" t="str">
        <f t="shared" si="250"/>
        <v>K-C6</v>
      </c>
      <c r="Q1956" s="25" t="str">
        <f>VLOOKUP(K1956,TONG_SL!$A:$D,3,0)</f>
        <v>Túi</v>
      </c>
      <c r="R1956" s="54">
        <v>5</v>
      </c>
      <c r="T1956" s="1">
        <f>VLOOKUP(VLOOKUP(G1956,Ma_KH!$A:$R,18,0)&amp;K1956,Gia_MB!$A:$F,6,0)</f>
        <v>73431</v>
      </c>
      <c r="U1956" s="14">
        <f t="shared" si="252"/>
        <v>367155</v>
      </c>
      <c r="W1956" s="64">
        <f t="shared" si="251"/>
        <v>0</v>
      </c>
      <c r="X1956" s="3" t="str">
        <f t="shared" si="253"/>
        <v>8</v>
      </c>
      <c r="Z1956" s="14">
        <f t="shared" si="254"/>
        <v>29372.400000000001</v>
      </c>
      <c r="AA1956" s="7">
        <f>VLOOKUP(G1956,Ma_KH!$A:$R,14,0)</f>
        <v>60</v>
      </c>
      <c r="AD1956" s="7" t="str">
        <f>IFERROR(VLOOKUP(J1956,'Chuyển Mã'!$B$3:$C$9,2,0),"")</f>
        <v>Hà Nội</v>
      </c>
      <c r="AE1956" s="7" t="str">
        <f t="shared" si="247"/>
        <v>Chân giò heo muối 300g</v>
      </c>
      <c r="AF1956" s="7">
        <f t="shared" si="248"/>
        <v>5</v>
      </c>
    </row>
    <row r="1957" spans="1:32" x14ac:dyDescent="0.25">
      <c r="A1957" s="11">
        <v>45906</v>
      </c>
      <c r="B1957" s="25">
        <v>4176633519</v>
      </c>
      <c r="C1957" s="12" t="s">
        <v>7214</v>
      </c>
      <c r="D1957" s="16">
        <f t="shared" si="249"/>
        <v>45906</v>
      </c>
      <c r="G1957" s="13" t="s">
        <v>7880</v>
      </c>
      <c r="I1957" s="13" t="s">
        <v>7881</v>
      </c>
      <c r="J1957" s="13" t="s">
        <v>1813</v>
      </c>
      <c r="K1957" s="13" t="s">
        <v>51</v>
      </c>
      <c r="L1957" s="25" t="str">
        <f>VLOOKUP($K1957,TONG_SL!$A:$D,2,0)</f>
        <v>Mọc Nấm Hương 250g</v>
      </c>
      <c r="N1957" s="25" t="str">
        <f t="shared" si="250"/>
        <v>K-C6</v>
      </c>
      <c r="Q1957" s="25" t="str">
        <f>VLOOKUP(K1957,TONG_SL!$A:$D,3,0)</f>
        <v>Túi</v>
      </c>
      <c r="R1957" s="54">
        <v>5</v>
      </c>
      <c r="T1957" s="1">
        <f>VLOOKUP(VLOOKUP(G1957,Ma_KH!$A:$R,18,0)&amp;K1957,Gia_MB!$A:$F,6,0)</f>
        <v>46000</v>
      </c>
      <c r="U1957" s="14">
        <f t="shared" si="252"/>
        <v>230000</v>
      </c>
      <c r="W1957" s="64">
        <f t="shared" si="251"/>
        <v>0</v>
      </c>
      <c r="X1957" s="3" t="str">
        <f t="shared" si="253"/>
        <v>8</v>
      </c>
      <c r="Z1957" s="14">
        <f t="shared" si="254"/>
        <v>18400</v>
      </c>
      <c r="AA1957" s="7">
        <f>VLOOKUP(G1957,Ma_KH!$A:$R,14,0)</f>
        <v>60</v>
      </c>
      <c r="AD1957" s="7" t="str">
        <f>IFERROR(VLOOKUP(J1957,'Chuyển Mã'!$B$3:$C$9,2,0),"")</f>
        <v>Hà Nội</v>
      </c>
      <c r="AE1957" s="7" t="str">
        <f t="shared" si="247"/>
        <v>Mọc Nấm Hương 250g</v>
      </c>
      <c r="AF1957" s="7">
        <f t="shared" si="248"/>
        <v>5</v>
      </c>
    </row>
    <row r="1958" spans="1:32" x14ac:dyDescent="0.25">
      <c r="A1958" s="11">
        <v>45906</v>
      </c>
      <c r="B1958" s="25">
        <v>4176633519</v>
      </c>
      <c r="C1958" s="12" t="s">
        <v>7214</v>
      </c>
      <c r="D1958" s="16">
        <f t="shared" si="249"/>
        <v>45906</v>
      </c>
      <c r="G1958" s="13" t="s">
        <v>7880</v>
      </c>
      <c r="I1958" s="13" t="s">
        <v>7881</v>
      </c>
      <c r="J1958" s="13" t="s">
        <v>1813</v>
      </c>
      <c r="K1958" s="13" t="s">
        <v>39</v>
      </c>
      <c r="L1958" s="25" t="str">
        <f>VLOOKUP($K1958,TONG_SL!$A:$D,2,0)</f>
        <v>Chả cốm 300g</v>
      </c>
      <c r="N1958" s="25" t="str">
        <f t="shared" si="250"/>
        <v>K-C6</v>
      </c>
      <c r="Q1958" s="25" t="str">
        <f>VLOOKUP(K1958,TONG_SL!$A:$D,3,0)</f>
        <v>Túi</v>
      </c>
      <c r="R1958" s="54">
        <v>3</v>
      </c>
      <c r="T1958" s="1">
        <f>VLOOKUP(VLOOKUP(G1958,Ma_KH!$A:$R,18,0)&amp;K1958,Gia_MB!$A:$F,6,0)</f>
        <v>74250</v>
      </c>
      <c r="U1958" s="14">
        <f t="shared" si="252"/>
        <v>222750</v>
      </c>
      <c r="W1958" s="64">
        <f t="shared" si="251"/>
        <v>0</v>
      </c>
      <c r="X1958" s="3" t="str">
        <f t="shared" si="253"/>
        <v>8</v>
      </c>
      <c r="Z1958" s="14">
        <f t="shared" si="254"/>
        <v>17820</v>
      </c>
      <c r="AA1958" s="7">
        <f>VLOOKUP(G1958,Ma_KH!$A:$R,14,0)</f>
        <v>60</v>
      </c>
      <c r="AD1958" s="7" t="str">
        <f>IFERROR(VLOOKUP(J1958,'Chuyển Mã'!$B$3:$C$9,2,0),"")</f>
        <v>Hà Nội</v>
      </c>
      <c r="AE1958" s="7" t="str">
        <f t="shared" si="247"/>
        <v>Chả cốm 300g</v>
      </c>
      <c r="AF1958" s="7">
        <f t="shared" si="248"/>
        <v>3</v>
      </c>
    </row>
    <row r="1959" spans="1:32" x14ac:dyDescent="0.25">
      <c r="A1959" s="11">
        <v>45906</v>
      </c>
      <c r="B1959" s="25">
        <v>4176639473</v>
      </c>
      <c r="C1959" s="12" t="s">
        <v>7214</v>
      </c>
      <c r="D1959" s="16">
        <f t="shared" si="249"/>
        <v>45906</v>
      </c>
      <c r="G1959" s="13" t="s">
        <v>1639</v>
      </c>
      <c r="I1959" s="13" t="s">
        <v>7882</v>
      </c>
      <c r="J1959" s="13" t="s">
        <v>1813</v>
      </c>
      <c r="K1959" s="13" t="s">
        <v>27</v>
      </c>
      <c r="L1959" s="25" t="str">
        <f>VLOOKUP($K1959,TONG_SL!$A:$D,2,0)</f>
        <v>Chân giò heo muối 300g</v>
      </c>
      <c r="N1959" s="25" t="str">
        <f t="shared" si="250"/>
        <v>K-C6</v>
      </c>
      <c r="Q1959" s="25" t="str">
        <f>VLOOKUP(K1959,TONG_SL!$A:$D,3,0)</f>
        <v>Túi</v>
      </c>
      <c r="R1959" s="54">
        <v>20</v>
      </c>
      <c r="T1959" s="1">
        <f>VLOOKUP(VLOOKUP(G1959,Ma_KH!$A:$R,18,0)&amp;K1959,Gia_MB!$A:$F,6,0)</f>
        <v>73431</v>
      </c>
      <c r="U1959" s="14">
        <f t="shared" si="252"/>
        <v>1468620</v>
      </c>
      <c r="W1959" s="64">
        <f t="shared" si="251"/>
        <v>0</v>
      </c>
      <c r="X1959" s="3" t="str">
        <f t="shared" si="253"/>
        <v>8</v>
      </c>
      <c r="Z1959" s="14">
        <f t="shared" si="254"/>
        <v>117489.60000000001</v>
      </c>
      <c r="AA1959" s="7">
        <f>VLOOKUP(G1959,Ma_KH!$A:$R,14,0)</f>
        <v>60</v>
      </c>
      <c r="AD1959" s="7" t="str">
        <f>IFERROR(VLOOKUP(J1959,'Chuyển Mã'!$B$3:$C$9,2,0),"")</f>
        <v>Hà Nội</v>
      </c>
      <c r="AE1959" s="7" t="str">
        <f t="shared" si="247"/>
        <v>Chân giò heo muối 300g</v>
      </c>
      <c r="AF1959" s="7">
        <f t="shared" si="248"/>
        <v>20</v>
      </c>
    </row>
    <row r="1960" spans="1:32" x14ac:dyDescent="0.25">
      <c r="A1960" s="11">
        <v>45906</v>
      </c>
      <c r="B1960" s="25">
        <v>4176633110</v>
      </c>
      <c r="C1960" s="12" t="s">
        <v>7214</v>
      </c>
      <c r="D1960" s="16">
        <f t="shared" si="249"/>
        <v>45906</v>
      </c>
      <c r="G1960" s="13" t="s">
        <v>7883</v>
      </c>
      <c r="I1960" s="13" t="s">
        <v>7884</v>
      </c>
      <c r="J1960" s="13" t="s">
        <v>1813</v>
      </c>
      <c r="K1960" s="13" t="s">
        <v>27</v>
      </c>
      <c r="L1960" s="25" t="str">
        <f>VLOOKUP($K1960,TONG_SL!$A:$D,2,0)</f>
        <v>Chân giò heo muối 300g</v>
      </c>
      <c r="N1960" s="25" t="str">
        <f t="shared" si="250"/>
        <v>K-C6</v>
      </c>
      <c r="Q1960" s="25" t="str">
        <f>VLOOKUP(K1960,TONG_SL!$A:$D,3,0)</f>
        <v>Túi</v>
      </c>
      <c r="R1960" s="54">
        <v>10</v>
      </c>
      <c r="T1960" s="1">
        <f>VLOOKUP(VLOOKUP(G1960,Ma_KH!$A:$R,18,0)&amp;K1960,Gia_MB!$A:$F,6,0)</f>
        <v>73431</v>
      </c>
      <c r="U1960" s="14">
        <f t="shared" si="252"/>
        <v>734310</v>
      </c>
      <c r="W1960" s="64">
        <f t="shared" si="251"/>
        <v>0</v>
      </c>
      <c r="X1960" s="3" t="str">
        <f t="shared" si="253"/>
        <v>8</v>
      </c>
      <c r="Z1960" s="14">
        <f t="shared" si="254"/>
        <v>58744.800000000003</v>
      </c>
      <c r="AA1960" s="7">
        <f>VLOOKUP(G1960,Ma_KH!$A:$R,14,0)</f>
        <v>60</v>
      </c>
      <c r="AD1960" s="7" t="str">
        <f>IFERROR(VLOOKUP(J1960,'Chuyển Mã'!$B$3:$C$9,2,0),"")</f>
        <v>Hà Nội</v>
      </c>
      <c r="AE1960" s="7" t="str">
        <f t="shared" si="247"/>
        <v>Chân giò heo muối 300g</v>
      </c>
      <c r="AF1960" s="7">
        <f t="shared" si="248"/>
        <v>10</v>
      </c>
    </row>
    <row r="1961" spans="1:32" x14ac:dyDescent="0.25">
      <c r="A1961" s="11">
        <v>45906</v>
      </c>
      <c r="B1961" s="25">
        <v>4176633110</v>
      </c>
      <c r="C1961" s="12" t="s">
        <v>7214</v>
      </c>
      <c r="D1961" s="16">
        <f t="shared" si="249"/>
        <v>45906</v>
      </c>
      <c r="G1961" s="13" t="s">
        <v>7883</v>
      </c>
      <c r="I1961" s="13" t="s">
        <v>7884</v>
      </c>
      <c r="J1961" s="13" t="s">
        <v>1813</v>
      </c>
      <c r="K1961" s="13" t="s">
        <v>32</v>
      </c>
      <c r="L1961" s="25" t="str">
        <f>VLOOKUP($K1961,TONG_SL!$A:$D,2,0)</f>
        <v>Giò Tai Lưỡi Xào 250</v>
      </c>
      <c r="N1961" s="25" t="str">
        <f t="shared" si="250"/>
        <v>K-C6</v>
      </c>
      <c r="Q1961" s="25" t="str">
        <f>VLOOKUP(K1961,TONG_SL!$A:$D,3,0)</f>
        <v>Túi</v>
      </c>
      <c r="R1961" s="54">
        <v>3</v>
      </c>
      <c r="T1961" s="1">
        <f>VLOOKUP(VLOOKUP(G1961,Ma_KH!$A:$R,18,0)&amp;K1961,Gia_MB!$A:$F,6,0)</f>
        <v>50183</v>
      </c>
      <c r="U1961" s="14">
        <f t="shared" si="252"/>
        <v>150549</v>
      </c>
      <c r="W1961" s="64">
        <f t="shared" si="251"/>
        <v>0</v>
      </c>
      <c r="X1961" s="3" t="str">
        <f t="shared" si="253"/>
        <v>8</v>
      </c>
      <c r="Z1961" s="14">
        <f t="shared" si="254"/>
        <v>12043.92</v>
      </c>
      <c r="AA1961" s="7">
        <f>VLOOKUP(G1961,Ma_KH!$A:$R,14,0)</f>
        <v>60</v>
      </c>
      <c r="AD1961" s="7" t="str">
        <f>IFERROR(VLOOKUP(J1961,'Chuyển Mã'!$B$3:$C$9,2,0),"")</f>
        <v>Hà Nội</v>
      </c>
      <c r="AE1961" s="7" t="str">
        <f t="shared" si="247"/>
        <v>Giò Tai Lưỡi Xào 250</v>
      </c>
      <c r="AF1961" s="7">
        <f t="shared" si="248"/>
        <v>3</v>
      </c>
    </row>
    <row r="1962" spans="1:32" x14ac:dyDescent="0.25">
      <c r="A1962" s="11">
        <v>45906</v>
      </c>
      <c r="B1962" s="25">
        <v>4176633110</v>
      </c>
      <c r="C1962" s="12" t="s">
        <v>7214</v>
      </c>
      <c r="D1962" s="16">
        <f t="shared" si="249"/>
        <v>45906</v>
      </c>
      <c r="G1962" s="13" t="s">
        <v>7883</v>
      </c>
      <c r="I1962" s="13" t="s">
        <v>7884</v>
      </c>
      <c r="J1962" s="13" t="s">
        <v>1813</v>
      </c>
      <c r="K1962" s="13" t="s">
        <v>51</v>
      </c>
      <c r="L1962" s="25" t="str">
        <f>VLOOKUP($K1962,TONG_SL!$A:$D,2,0)</f>
        <v>Mọc Nấm Hương 250g</v>
      </c>
      <c r="N1962" s="25" t="str">
        <f t="shared" si="250"/>
        <v>K-C6</v>
      </c>
      <c r="Q1962" s="25" t="str">
        <f>VLOOKUP(K1962,TONG_SL!$A:$D,3,0)</f>
        <v>Túi</v>
      </c>
      <c r="R1962" s="54">
        <v>3</v>
      </c>
      <c r="T1962" s="1">
        <f>VLOOKUP(VLOOKUP(G1962,Ma_KH!$A:$R,18,0)&amp;K1962,Gia_MB!$A:$F,6,0)</f>
        <v>46000</v>
      </c>
      <c r="U1962" s="14">
        <f t="shared" si="252"/>
        <v>138000</v>
      </c>
      <c r="W1962" s="64">
        <f t="shared" si="251"/>
        <v>0</v>
      </c>
      <c r="X1962" s="3" t="str">
        <f t="shared" si="253"/>
        <v>8</v>
      </c>
      <c r="Z1962" s="14">
        <f t="shared" si="254"/>
        <v>11040</v>
      </c>
      <c r="AA1962" s="7">
        <f>VLOOKUP(G1962,Ma_KH!$A:$R,14,0)</f>
        <v>60</v>
      </c>
      <c r="AD1962" s="7" t="str">
        <f>IFERROR(VLOOKUP(J1962,'Chuyển Mã'!$B$3:$C$9,2,0),"")</f>
        <v>Hà Nội</v>
      </c>
      <c r="AE1962" s="7" t="str">
        <f t="shared" si="247"/>
        <v>Mọc Nấm Hương 250g</v>
      </c>
      <c r="AF1962" s="7">
        <f t="shared" si="248"/>
        <v>3</v>
      </c>
    </row>
    <row r="1963" spans="1:32" x14ac:dyDescent="0.25">
      <c r="A1963" s="11">
        <v>45906</v>
      </c>
      <c r="B1963" s="25">
        <v>4176633110</v>
      </c>
      <c r="C1963" s="12" t="s">
        <v>7214</v>
      </c>
      <c r="D1963" s="16">
        <f t="shared" si="249"/>
        <v>45906</v>
      </c>
      <c r="G1963" s="13" t="s">
        <v>7883</v>
      </c>
      <c r="I1963" s="13" t="s">
        <v>7884</v>
      </c>
      <c r="J1963" s="13" t="s">
        <v>1813</v>
      </c>
      <c r="K1963" s="13" t="s">
        <v>39</v>
      </c>
      <c r="L1963" s="25" t="str">
        <f>VLOOKUP($K1963,TONG_SL!$A:$D,2,0)</f>
        <v>Chả cốm 300g</v>
      </c>
      <c r="N1963" s="25" t="str">
        <f t="shared" si="250"/>
        <v>K-C6</v>
      </c>
      <c r="Q1963" s="25" t="str">
        <f>VLOOKUP(K1963,TONG_SL!$A:$D,3,0)</f>
        <v>Túi</v>
      </c>
      <c r="R1963" s="54">
        <v>3</v>
      </c>
      <c r="T1963" s="1">
        <f>VLOOKUP(VLOOKUP(G1963,Ma_KH!$A:$R,18,0)&amp;K1963,Gia_MB!$A:$F,6,0)</f>
        <v>74250</v>
      </c>
      <c r="U1963" s="14">
        <f t="shared" si="252"/>
        <v>222750</v>
      </c>
      <c r="W1963" s="64">
        <f t="shared" si="251"/>
        <v>0</v>
      </c>
      <c r="X1963" s="3" t="str">
        <f t="shared" si="253"/>
        <v>8</v>
      </c>
      <c r="Z1963" s="14">
        <f t="shared" si="254"/>
        <v>17820</v>
      </c>
      <c r="AA1963" s="7">
        <f>VLOOKUP(G1963,Ma_KH!$A:$R,14,0)</f>
        <v>60</v>
      </c>
      <c r="AD1963" s="7" t="str">
        <f>IFERROR(VLOOKUP(J1963,'Chuyển Mã'!$B$3:$C$9,2,0),"")</f>
        <v>Hà Nội</v>
      </c>
      <c r="AE1963" s="7" t="str">
        <f t="shared" si="247"/>
        <v>Chả cốm 300g</v>
      </c>
      <c r="AF1963" s="7">
        <f t="shared" si="248"/>
        <v>3</v>
      </c>
    </row>
    <row r="1964" spans="1:32" x14ac:dyDescent="0.25">
      <c r="A1964" s="11">
        <v>45906</v>
      </c>
      <c r="B1964" s="25">
        <v>4176573662</v>
      </c>
      <c r="C1964" s="12" t="s">
        <v>7214</v>
      </c>
      <c r="D1964" s="16">
        <f t="shared" si="249"/>
        <v>45906</v>
      </c>
      <c r="G1964" s="13" t="s">
        <v>7885</v>
      </c>
      <c r="I1964" s="13" t="s">
        <v>7886</v>
      </c>
      <c r="J1964" s="13" t="s">
        <v>1813</v>
      </c>
      <c r="K1964" s="13" t="s">
        <v>30</v>
      </c>
      <c r="L1964" s="25" t="str">
        <f>VLOOKUP($K1964,TONG_SL!$A:$D,2,0)</f>
        <v>Gà muối 500g</v>
      </c>
      <c r="N1964" s="25" t="str">
        <f t="shared" si="250"/>
        <v>K-C6</v>
      </c>
      <c r="Q1964" s="25" t="str">
        <f>VLOOKUP(K1964,TONG_SL!$A:$D,3,0)</f>
        <v>Túi</v>
      </c>
      <c r="R1964" s="54">
        <v>6</v>
      </c>
      <c r="T1964" s="1">
        <f>VLOOKUP(VLOOKUP(G1964,Ma_KH!$A:$R,18,0)&amp;K1964,Gia_MB!$A:$F,6,0)</f>
        <v>111058</v>
      </c>
      <c r="U1964" s="14">
        <f t="shared" si="252"/>
        <v>666348</v>
      </c>
      <c r="W1964" s="64">
        <f t="shared" si="251"/>
        <v>0</v>
      </c>
      <c r="X1964" s="3" t="str">
        <f t="shared" si="253"/>
        <v>8</v>
      </c>
      <c r="Z1964" s="14">
        <f t="shared" si="254"/>
        <v>53307.840000000004</v>
      </c>
      <c r="AA1964" s="7">
        <f>VLOOKUP(G1964,Ma_KH!$A:$R,14,0)</f>
        <v>60</v>
      </c>
      <c r="AD1964" s="7" t="str">
        <f>IFERROR(VLOOKUP(J1964,'Chuyển Mã'!$B$3:$C$9,2,0),"")</f>
        <v>Hà Nội</v>
      </c>
      <c r="AE1964" s="7" t="str">
        <f t="shared" si="247"/>
        <v>Gà muối 500g</v>
      </c>
      <c r="AF1964" s="7">
        <f t="shared" si="248"/>
        <v>6</v>
      </c>
    </row>
    <row r="1965" spans="1:32" x14ac:dyDescent="0.25">
      <c r="A1965" s="11">
        <v>45906</v>
      </c>
      <c r="B1965" s="25">
        <v>4176573662</v>
      </c>
      <c r="C1965" s="12" t="s">
        <v>7214</v>
      </c>
      <c r="D1965" s="16">
        <f t="shared" si="249"/>
        <v>45906</v>
      </c>
      <c r="G1965" s="13" t="s">
        <v>7885</v>
      </c>
      <c r="I1965" s="13" t="s">
        <v>7886</v>
      </c>
      <c r="J1965" s="13" t="s">
        <v>1813</v>
      </c>
      <c r="K1965" s="13" t="s">
        <v>51</v>
      </c>
      <c r="L1965" s="25" t="str">
        <f>VLOOKUP($K1965,TONG_SL!$A:$D,2,0)</f>
        <v>Mọc Nấm Hương 250g</v>
      </c>
      <c r="N1965" s="25" t="str">
        <f t="shared" si="250"/>
        <v>K-C6</v>
      </c>
      <c r="Q1965" s="25" t="str">
        <f>VLOOKUP(K1965,TONG_SL!$A:$D,3,0)</f>
        <v>Túi</v>
      </c>
      <c r="R1965" s="54">
        <v>3</v>
      </c>
      <c r="T1965" s="1">
        <f>VLOOKUP(VLOOKUP(G1965,Ma_KH!$A:$R,18,0)&amp;K1965,Gia_MB!$A:$F,6,0)</f>
        <v>46000</v>
      </c>
      <c r="U1965" s="14">
        <f t="shared" si="252"/>
        <v>138000</v>
      </c>
      <c r="W1965" s="64">
        <f t="shared" si="251"/>
        <v>0</v>
      </c>
      <c r="X1965" s="3" t="str">
        <f t="shared" si="253"/>
        <v>8</v>
      </c>
      <c r="Z1965" s="14">
        <f t="shared" si="254"/>
        <v>11040</v>
      </c>
      <c r="AA1965" s="7">
        <f>VLOOKUP(G1965,Ma_KH!$A:$R,14,0)</f>
        <v>60</v>
      </c>
      <c r="AD1965" s="7" t="str">
        <f>IFERROR(VLOOKUP(J1965,'Chuyển Mã'!$B$3:$C$9,2,0),"")</f>
        <v>Hà Nội</v>
      </c>
      <c r="AE1965" s="7" t="str">
        <f t="shared" si="247"/>
        <v>Mọc Nấm Hương 250g</v>
      </c>
      <c r="AF1965" s="7">
        <f t="shared" si="248"/>
        <v>3</v>
      </c>
    </row>
    <row r="1966" spans="1:32" x14ac:dyDescent="0.25">
      <c r="A1966" s="11">
        <v>45906</v>
      </c>
      <c r="B1966" s="25">
        <v>4176573662</v>
      </c>
      <c r="C1966" s="12" t="s">
        <v>7214</v>
      </c>
      <c r="D1966" s="16">
        <f t="shared" si="249"/>
        <v>45906</v>
      </c>
      <c r="G1966" s="13" t="s">
        <v>7885</v>
      </c>
      <c r="I1966" s="13" t="s">
        <v>7886</v>
      </c>
      <c r="J1966" s="13" t="s">
        <v>1813</v>
      </c>
      <c r="K1966" s="13" t="s">
        <v>27</v>
      </c>
      <c r="L1966" s="25" t="str">
        <f>VLOOKUP($K1966,TONG_SL!$A:$D,2,0)</f>
        <v>Chân giò heo muối 300g</v>
      </c>
      <c r="N1966" s="25" t="str">
        <f t="shared" si="250"/>
        <v>K-C6</v>
      </c>
      <c r="Q1966" s="25" t="str">
        <f>VLOOKUP(K1966,TONG_SL!$A:$D,3,0)</f>
        <v>Túi</v>
      </c>
      <c r="R1966" s="54">
        <v>10</v>
      </c>
      <c r="T1966" s="1">
        <f>VLOOKUP(VLOOKUP(G1966,Ma_KH!$A:$R,18,0)&amp;K1966,Gia_MB!$A:$F,6,0)</f>
        <v>73431</v>
      </c>
      <c r="U1966" s="14">
        <f t="shared" si="252"/>
        <v>734310</v>
      </c>
      <c r="W1966" s="64">
        <f t="shared" si="251"/>
        <v>0</v>
      </c>
      <c r="X1966" s="3" t="str">
        <f t="shared" si="253"/>
        <v>8</v>
      </c>
      <c r="Z1966" s="14">
        <f t="shared" si="254"/>
        <v>58744.800000000003</v>
      </c>
      <c r="AA1966" s="7">
        <f>VLOOKUP(G1966,Ma_KH!$A:$R,14,0)</f>
        <v>60</v>
      </c>
      <c r="AD1966" s="7" t="str">
        <f>IFERROR(VLOOKUP(J1966,'Chuyển Mã'!$B$3:$C$9,2,0),"")</f>
        <v>Hà Nội</v>
      </c>
      <c r="AE1966" s="7" t="str">
        <f t="shared" si="247"/>
        <v>Chân giò heo muối 300g</v>
      </c>
      <c r="AF1966" s="7">
        <f t="shared" si="248"/>
        <v>10</v>
      </c>
    </row>
    <row r="1967" spans="1:32" x14ac:dyDescent="0.25">
      <c r="A1967" s="11">
        <v>45906</v>
      </c>
      <c r="B1967" s="25">
        <v>4176573662</v>
      </c>
      <c r="C1967" s="12" t="s">
        <v>7214</v>
      </c>
      <c r="D1967" s="16">
        <f t="shared" si="249"/>
        <v>45906</v>
      </c>
      <c r="G1967" s="13" t="s">
        <v>7885</v>
      </c>
      <c r="I1967" s="13" t="s">
        <v>7886</v>
      </c>
      <c r="J1967" s="13" t="s">
        <v>1813</v>
      </c>
      <c r="K1967" s="13" t="s">
        <v>32</v>
      </c>
      <c r="L1967" s="25" t="str">
        <f>VLOOKUP($K1967,TONG_SL!$A:$D,2,0)</f>
        <v>Giò Tai Lưỡi Xào 250</v>
      </c>
      <c r="N1967" s="25" t="str">
        <f t="shared" si="250"/>
        <v>K-C6</v>
      </c>
      <c r="Q1967" s="25" t="str">
        <f>VLOOKUP(K1967,TONG_SL!$A:$D,3,0)</f>
        <v>Túi</v>
      </c>
      <c r="R1967" s="54">
        <v>3</v>
      </c>
      <c r="T1967" s="1">
        <f>VLOOKUP(VLOOKUP(G1967,Ma_KH!$A:$R,18,0)&amp;K1967,Gia_MB!$A:$F,6,0)</f>
        <v>50183</v>
      </c>
      <c r="U1967" s="14">
        <f t="shared" si="252"/>
        <v>150549</v>
      </c>
      <c r="W1967" s="64">
        <f t="shared" si="251"/>
        <v>0</v>
      </c>
      <c r="X1967" s="3" t="str">
        <f t="shared" si="253"/>
        <v>8</v>
      </c>
      <c r="Z1967" s="14">
        <f t="shared" si="254"/>
        <v>12043.92</v>
      </c>
      <c r="AA1967" s="7">
        <f>VLOOKUP(G1967,Ma_KH!$A:$R,14,0)</f>
        <v>60</v>
      </c>
      <c r="AD1967" s="7" t="str">
        <f>IFERROR(VLOOKUP(J1967,'Chuyển Mã'!$B$3:$C$9,2,0),"")</f>
        <v>Hà Nội</v>
      </c>
      <c r="AE1967" s="7" t="str">
        <f t="shared" si="247"/>
        <v>Giò Tai Lưỡi Xào 250</v>
      </c>
      <c r="AF1967" s="7">
        <f t="shared" si="248"/>
        <v>3</v>
      </c>
    </row>
    <row r="1968" spans="1:32" x14ac:dyDescent="0.25">
      <c r="A1968" s="11">
        <v>45906</v>
      </c>
      <c r="B1968" s="25">
        <v>4176338057</v>
      </c>
      <c r="C1968" s="12" t="s">
        <v>7214</v>
      </c>
      <c r="D1968" s="16">
        <f t="shared" si="249"/>
        <v>45906</v>
      </c>
      <c r="G1968" s="13" t="s">
        <v>7887</v>
      </c>
      <c r="I1968" s="13" t="s">
        <v>7888</v>
      </c>
      <c r="J1968" s="13" t="s">
        <v>1813</v>
      </c>
      <c r="K1968" s="13" t="s">
        <v>30</v>
      </c>
      <c r="L1968" s="25" t="str">
        <f>VLOOKUP($K1968,TONG_SL!$A:$D,2,0)</f>
        <v>Gà muối 500g</v>
      </c>
      <c r="N1968" s="25" t="str">
        <f t="shared" si="250"/>
        <v>K-C6</v>
      </c>
      <c r="Q1968" s="25" t="str">
        <f>VLOOKUP(K1968,TONG_SL!$A:$D,3,0)</f>
        <v>Túi</v>
      </c>
      <c r="R1968" s="54">
        <v>4</v>
      </c>
      <c r="T1968" s="1">
        <f>VLOOKUP(VLOOKUP(G1968,Ma_KH!$A:$R,18,0)&amp;K1968,Gia_MB!$A:$F,6,0)</f>
        <v>111058</v>
      </c>
      <c r="U1968" s="14">
        <f t="shared" si="252"/>
        <v>444232</v>
      </c>
      <c r="W1968" s="64">
        <f t="shared" si="251"/>
        <v>0</v>
      </c>
      <c r="X1968" s="3" t="str">
        <f t="shared" si="253"/>
        <v>8</v>
      </c>
      <c r="Z1968" s="14">
        <f t="shared" si="254"/>
        <v>35538.559999999998</v>
      </c>
      <c r="AA1968" s="7">
        <f>VLOOKUP(G1968,Ma_KH!$A:$R,14,0)</f>
        <v>60</v>
      </c>
      <c r="AD1968" s="7" t="str">
        <f>IFERROR(VLOOKUP(J1968,'Chuyển Mã'!$B$3:$C$9,2,0),"")</f>
        <v>Hà Nội</v>
      </c>
      <c r="AE1968" s="7" t="str">
        <f t="shared" si="247"/>
        <v>Gà muối 500g</v>
      </c>
      <c r="AF1968" s="7">
        <f t="shared" si="248"/>
        <v>4</v>
      </c>
    </row>
    <row r="1969" spans="1:32" x14ac:dyDescent="0.25">
      <c r="A1969" s="11">
        <v>45906</v>
      </c>
      <c r="B1969" s="25">
        <v>4176338057</v>
      </c>
      <c r="C1969" s="12" t="s">
        <v>7214</v>
      </c>
      <c r="D1969" s="16">
        <f t="shared" si="249"/>
        <v>45906</v>
      </c>
      <c r="G1969" s="13" t="s">
        <v>7887</v>
      </c>
      <c r="I1969" s="13" t="s">
        <v>7888</v>
      </c>
      <c r="J1969" s="13" t="s">
        <v>1813</v>
      </c>
      <c r="K1969" s="13" t="s">
        <v>27</v>
      </c>
      <c r="L1969" s="25" t="str">
        <f>VLOOKUP($K1969,TONG_SL!$A:$D,2,0)</f>
        <v>Chân giò heo muối 300g</v>
      </c>
      <c r="N1969" s="25" t="str">
        <f t="shared" si="250"/>
        <v>K-C6</v>
      </c>
      <c r="Q1969" s="25" t="str">
        <f>VLOOKUP(K1969,TONG_SL!$A:$D,3,0)</f>
        <v>Túi</v>
      </c>
      <c r="R1969" s="54">
        <v>4</v>
      </c>
      <c r="T1969" s="1">
        <f>VLOOKUP(VLOOKUP(G1969,Ma_KH!$A:$R,18,0)&amp;K1969,Gia_MB!$A:$F,6,0)</f>
        <v>73431</v>
      </c>
      <c r="U1969" s="14">
        <f t="shared" si="252"/>
        <v>293724</v>
      </c>
      <c r="W1969" s="64">
        <f t="shared" si="251"/>
        <v>0</v>
      </c>
      <c r="X1969" s="3" t="str">
        <f t="shared" si="253"/>
        <v>8</v>
      </c>
      <c r="Z1969" s="14">
        <f t="shared" si="254"/>
        <v>23497.920000000002</v>
      </c>
      <c r="AA1969" s="7">
        <f>VLOOKUP(G1969,Ma_KH!$A:$R,14,0)</f>
        <v>60</v>
      </c>
      <c r="AD1969" s="7" t="str">
        <f>IFERROR(VLOOKUP(J1969,'Chuyển Mã'!$B$3:$C$9,2,0),"")</f>
        <v>Hà Nội</v>
      </c>
      <c r="AE1969" s="7" t="str">
        <f t="shared" si="247"/>
        <v>Chân giò heo muối 300g</v>
      </c>
      <c r="AF1969" s="7">
        <f t="shared" si="248"/>
        <v>4</v>
      </c>
    </row>
    <row r="1970" spans="1:32" x14ac:dyDescent="0.25">
      <c r="A1970" s="11">
        <v>45906</v>
      </c>
      <c r="B1970" s="25">
        <v>4176573832</v>
      </c>
      <c r="C1970" s="12" t="s">
        <v>7214</v>
      </c>
      <c r="D1970" s="16">
        <f t="shared" si="249"/>
        <v>45906</v>
      </c>
      <c r="G1970" s="13" t="s">
        <v>7889</v>
      </c>
      <c r="I1970" s="13" t="s">
        <v>7890</v>
      </c>
      <c r="J1970" s="13" t="s">
        <v>1813</v>
      </c>
      <c r="K1970" s="13" t="s">
        <v>30</v>
      </c>
      <c r="L1970" s="25" t="str">
        <f>VLOOKUP($K1970,TONG_SL!$A:$D,2,0)</f>
        <v>Gà muối 500g</v>
      </c>
      <c r="N1970" s="25" t="str">
        <f t="shared" si="250"/>
        <v>K-C6</v>
      </c>
      <c r="Q1970" s="25" t="str">
        <f>VLOOKUP(K1970,TONG_SL!$A:$D,3,0)</f>
        <v>Túi</v>
      </c>
      <c r="R1970" s="54">
        <v>5</v>
      </c>
      <c r="T1970" s="1">
        <f>VLOOKUP(VLOOKUP(G1970,Ma_KH!$A:$R,18,0)&amp;K1970,Gia_MB!$A:$F,6,0)</f>
        <v>111058</v>
      </c>
      <c r="U1970" s="14">
        <f t="shared" si="252"/>
        <v>555290</v>
      </c>
      <c r="W1970" s="64">
        <f t="shared" si="251"/>
        <v>0</v>
      </c>
      <c r="X1970" s="3" t="str">
        <f t="shared" si="253"/>
        <v>8</v>
      </c>
      <c r="Z1970" s="14">
        <f t="shared" si="254"/>
        <v>44423.200000000004</v>
      </c>
      <c r="AA1970" s="7">
        <f>VLOOKUP(G1970,Ma_KH!$A:$R,14,0)</f>
        <v>60</v>
      </c>
      <c r="AD1970" s="7" t="str">
        <f>IFERROR(VLOOKUP(J1970,'Chuyển Mã'!$B$3:$C$9,2,0),"")</f>
        <v>Hà Nội</v>
      </c>
      <c r="AE1970" s="7" t="str">
        <f t="shared" si="247"/>
        <v>Gà muối 500g</v>
      </c>
      <c r="AF1970" s="7">
        <f t="shared" si="248"/>
        <v>5</v>
      </c>
    </row>
    <row r="1971" spans="1:32" x14ac:dyDescent="0.25">
      <c r="A1971" s="11">
        <v>45906</v>
      </c>
      <c r="B1971" s="25">
        <v>4176573832</v>
      </c>
      <c r="C1971" s="12" t="s">
        <v>7214</v>
      </c>
      <c r="D1971" s="16">
        <f t="shared" si="249"/>
        <v>45906</v>
      </c>
      <c r="G1971" s="13" t="s">
        <v>7889</v>
      </c>
      <c r="I1971" s="13" t="s">
        <v>7890</v>
      </c>
      <c r="J1971" s="13" t="s">
        <v>1813</v>
      </c>
      <c r="K1971" s="13" t="s">
        <v>51</v>
      </c>
      <c r="L1971" s="25" t="str">
        <f>VLOOKUP($K1971,TONG_SL!$A:$D,2,0)</f>
        <v>Mọc Nấm Hương 250g</v>
      </c>
      <c r="N1971" s="25" t="str">
        <f t="shared" si="250"/>
        <v>K-C6</v>
      </c>
      <c r="Q1971" s="25" t="str">
        <f>VLOOKUP(K1971,TONG_SL!$A:$D,3,0)</f>
        <v>Túi</v>
      </c>
      <c r="R1971" s="54">
        <v>5</v>
      </c>
      <c r="T1971" s="1">
        <f>VLOOKUP(VLOOKUP(G1971,Ma_KH!$A:$R,18,0)&amp;K1971,Gia_MB!$A:$F,6,0)</f>
        <v>46000</v>
      </c>
      <c r="U1971" s="14">
        <f t="shared" si="252"/>
        <v>230000</v>
      </c>
      <c r="W1971" s="64">
        <f t="shared" si="251"/>
        <v>0</v>
      </c>
      <c r="X1971" s="3" t="str">
        <f t="shared" si="253"/>
        <v>8</v>
      </c>
      <c r="Z1971" s="14">
        <f t="shared" si="254"/>
        <v>18400</v>
      </c>
      <c r="AA1971" s="7">
        <f>VLOOKUP(G1971,Ma_KH!$A:$R,14,0)</f>
        <v>60</v>
      </c>
      <c r="AD1971" s="7" t="str">
        <f>IFERROR(VLOOKUP(J1971,'Chuyển Mã'!$B$3:$C$9,2,0),"")</f>
        <v>Hà Nội</v>
      </c>
      <c r="AE1971" s="7" t="str">
        <f t="shared" si="247"/>
        <v>Mọc Nấm Hương 250g</v>
      </c>
      <c r="AF1971" s="7">
        <f t="shared" si="248"/>
        <v>5</v>
      </c>
    </row>
    <row r="1972" spans="1:32" x14ac:dyDescent="0.25">
      <c r="A1972" s="11">
        <v>45906</v>
      </c>
      <c r="B1972" s="25">
        <v>4176573832</v>
      </c>
      <c r="C1972" s="12" t="s">
        <v>7214</v>
      </c>
      <c r="D1972" s="16">
        <f t="shared" si="249"/>
        <v>45906</v>
      </c>
      <c r="G1972" s="13" t="s">
        <v>7889</v>
      </c>
      <c r="I1972" s="13" t="s">
        <v>7890</v>
      </c>
      <c r="J1972" s="13" t="s">
        <v>1813</v>
      </c>
      <c r="K1972" s="13" t="s">
        <v>27</v>
      </c>
      <c r="L1972" s="25" t="str">
        <f>VLOOKUP($K1972,TONG_SL!$A:$D,2,0)</f>
        <v>Chân giò heo muối 300g</v>
      </c>
      <c r="N1972" s="25" t="str">
        <f t="shared" si="250"/>
        <v>K-C6</v>
      </c>
      <c r="Q1972" s="25" t="str">
        <f>VLOOKUP(K1972,TONG_SL!$A:$D,3,0)</f>
        <v>Túi</v>
      </c>
      <c r="R1972" s="54">
        <v>7</v>
      </c>
      <c r="T1972" s="1">
        <f>VLOOKUP(VLOOKUP(G1972,Ma_KH!$A:$R,18,0)&amp;K1972,Gia_MB!$A:$F,6,0)</f>
        <v>73431</v>
      </c>
      <c r="U1972" s="14">
        <f t="shared" si="252"/>
        <v>514017</v>
      </c>
      <c r="W1972" s="64">
        <f t="shared" si="251"/>
        <v>0</v>
      </c>
      <c r="X1972" s="3" t="str">
        <f t="shared" si="253"/>
        <v>8</v>
      </c>
      <c r="Z1972" s="14">
        <f t="shared" si="254"/>
        <v>41121.360000000001</v>
      </c>
      <c r="AA1972" s="7">
        <f>VLOOKUP(G1972,Ma_KH!$A:$R,14,0)</f>
        <v>60</v>
      </c>
      <c r="AD1972" s="7" t="str">
        <f>IFERROR(VLOOKUP(J1972,'Chuyển Mã'!$B$3:$C$9,2,0),"")</f>
        <v>Hà Nội</v>
      </c>
      <c r="AE1972" s="7" t="str">
        <f t="shared" si="247"/>
        <v>Chân giò heo muối 300g</v>
      </c>
      <c r="AF1972" s="7">
        <f t="shared" si="248"/>
        <v>7</v>
      </c>
    </row>
    <row r="1973" spans="1:32" x14ac:dyDescent="0.25">
      <c r="A1973" s="11">
        <v>45906</v>
      </c>
      <c r="B1973" s="25">
        <v>4176573832</v>
      </c>
      <c r="C1973" s="12" t="s">
        <v>7214</v>
      </c>
      <c r="D1973" s="16">
        <f t="shared" si="249"/>
        <v>45906</v>
      </c>
      <c r="G1973" s="13" t="s">
        <v>7889</v>
      </c>
      <c r="I1973" s="13" t="s">
        <v>7890</v>
      </c>
      <c r="J1973" s="13" t="s">
        <v>1813</v>
      </c>
      <c r="K1973" s="13" t="s">
        <v>32</v>
      </c>
      <c r="L1973" s="25" t="str">
        <f>VLOOKUP($K1973,TONG_SL!$A:$D,2,0)</f>
        <v>Giò Tai Lưỡi Xào 250</v>
      </c>
      <c r="N1973" s="25" t="str">
        <f t="shared" si="250"/>
        <v>K-C6</v>
      </c>
      <c r="Q1973" s="25" t="str">
        <f>VLOOKUP(K1973,TONG_SL!$A:$D,3,0)</f>
        <v>Túi</v>
      </c>
      <c r="R1973" s="54">
        <v>1</v>
      </c>
      <c r="T1973" s="1">
        <f>VLOOKUP(VLOOKUP(G1973,Ma_KH!$A:$R,18,0)&amp;K1973,Gia_MB!$A:$F,6,0)</f>
        <v>50183</v>
      </c>
      <c r="U1973" s="14">
        <f t="shared" si="252"/>
        <v>50183</v>
      </c>
      <c r="W1973" s="64">
        <f t="shared" si="251"/>
        <v>0</v>
      </c>
      <c r="X1973" s="3" t="str">
        <f t="shared" si="253"/>
        <v>8</v>
      </c>
      <c r="Z1973" s="14">
        <f t="shared" si="254"/>
        <v>4014.64</v>
      </c>
      <c r="AA1973" s="7">
        <f>VLOOKUP(G1973,Ma_KH!$A:$R,14,0)</f>
        <v>60</v>
      </c>
      <c r="AD1973" s="7" t="str">
        <f>IFERROR(VLOOKUP(J1973,'Chuyển Mã'!$B$3:$C$9,2,0),"")</f>
        <v>Hà Nội</v>
      </c>
      <c r="AE1973" s="7" t="str">
        <f t="shared" si="247"/>
        <v>Giò Tai Lưỡi Xào 250</v>
      </c>
      <c r="AF1973" s="7">
        <f t="shared" si="248"/>
        <v>1</v>
      </c>
    </row>
    <row r="1974" spans="1:32" x14ac:dyDescent="0.25">
      <c r="A1974" s="11">
        <v>45906</v>
      </c>
      <c r="B1974" s="25">
        <v>4176573826</v>
      </c>
      <c r="C1974" s="12" t="s">
        <v>7214</v>
      </c>
      <c r="D1974" s="16">
        <f t="shared" si="249"/>
        <v>45906</v>
      </c>
      <c r="G1974" s="13" t="s">
        <v>7891</v>
      </c>
      <c r="I1974" s="13" t="s">
        <v>7892</v>
      </c>
      <c r="J1974" s="13" t="s">
        <v>1813</v>
      </c>
      <c r="K1974" s="13" t="s">
        <v>32</v>
      </c>
      <c r="L1974" s="25" t="str">
        <f>VLOOKUP($K1974,TONG_SL!$A:$D,2,0)</f>
        <v>Giò Tai Lưỡi Xào 250</v>
      </c>
      <c r="N1974" s="25" t="str">
        <f t="shared" si="250"/>
        <v>K-C6</v>
      </c>
      <c r="Q1974" s="25" t="str">
        <f>VLOOKUP(K1974,TONG_SL!$A:$D,3,0)</f>
        <v>Túi</v>
      </c>
      <c r="R1974" s="54">
        <v>5</v>
      </c>
      <c r="T1974" s="1">
        <f>VLOOKUP(VLOOKUP(G1974,Ma_KH!$A:$R,18,0)&amp;K1974,Gia_MB!$A:$F,6,0)</f>
        <v>50183</v>
      </c>
      <c r="U1974" s="14">
        <f t="shared" si="252"/>
        <v>250915</v>
      </c>
      <c r="W1974" s="64">
        <f t="shared" si="251"/>
        <v>0</v>
      </c>
      <c r="X1974" s="3" t="str">
        <f t="shared" si="253"/>
        <v>8</v>
      </c>
      <c r="Z1974" s="14">
        <f t="shared" si="254"/>
        <v>20073.2</v>
      </c>
      <c r="AA1974" s="7">
        <f>VLOOKUP(G1974,Ma_KH!$A:$R,14,0)</f>
        <v>60</v>
      </c>
      <c r="AD1974" s="7" t="str">
        <f>IFERROR(VLOOKUP(J1974,'Chuyển Mã'!$B$3:$C$9,2,0),"")</f>
        <v>Hà Nội</v>
      </c>
      <c r="AE1974" s="7" t="str">
        <f t="shared" si="247"/>
        <v>Giò Tai Lưỡi Xào 250</v>
      </c>
      <c r="AF1974" s="7">
        <f t="shared" si="248"/>
        <v>5</v>
      </c>
    </row>
    <row r="1975" spans="1:32" x14ac:dyDescent="0.25">
      <c r="A1975" s="11">
        <v>45906</v>
      </c>
      <c r="B1975" s="25">
        <v>4176573826</v>
      </c>
      <c r="C1975" s="12" t="s">
        <v>7214</v>
      </c>
      <c r="D1975" s="16">
        <f t="shared" si="249"/>
        <v>45906</v>
      </c>
      <c r="G1975" s="13" t="s">
        <v>7891</v>
      </c>
      <c r="I1975" s="13" t="s">
        <v>7892</v>
      </c>
      <c r="J1975" s="13" t="s">
        <v>1813</v>
      </c>
      <c r="K1975" s="13" t="s">
        <v>27</v>
      </c>
      <c r="L1975" s="25" t="str">
        <f>VLOOKUP($K1975,TONG_SL!$A:$D,2,0)</f>
        <v>Chân giò heo muối 300g</v>
      </c>
      <c r="N1975" s="25" t="str">
        <f t="shared" si="250"/>
        <v>K-C6</v>
      </c>
      <c r="Q1975" s="25" t="str">
        <f>VLOOKUP(K1975,TONG_SL!$A:$D,3,0)</f>
        <v>Túi</v>
      </c>
      <c r="R1975" s="54">
        <v>45</v>
      </c>
      <c r="T1975" s="1">
        <f>VLOOKUP(VLOOKUP(G1975,Ma_KH!$A:$R,18,0)&amp;K1975,Gia_MB!$A:$F,6,0)</f>
        <v>73431</v>
      </c>
      <c r="U1975" s="14">
        <f t="shared" si="252"/>
        <v>3304395</v>
      </c>
      <c r="W1975" s="64">
        <f t="shared" si="251"/>
        <v>0</v>
      </c>
      <c r="X1975" s="3" t="str">
        <f t="shared" si="253"/>
        <v>8</v>
      </c>
      <c r="Z1975" s="14">
        <f t="shared" si="254"/>
        <v>264351.59999999998</v>
      </c>
      <c r="AA1975" s="7">
        <f>VLOOKUP(G1975,Ma_KH!$A:$R,14,0)</f>
        <v>60</v>
      </c>
      <c r="AD1975" s="7" t="str">
        <f>IFERROR(VLOOKUP(J1975,'Chuyển Mã'!$B$3:$C$9,2,0),"")</f>
        <v>Hà Nội</v>
      </c>
      <c r="AE1975" s="7" t="str">
        <f t="shared" si="247"/>
        <v>Chân giò heo muối 300g</v>
      </c>
      <c r="AF1975" s="7">
        <f t="shared" si="248"/>
        <v>45</v>
      </c>
    </row>
    <row r="1976" spans="1:32" x14ac:dyDescent="0.25">
      <c r="A1976" s="11">
        <v>45906</v>
      </c>
      <c r="B1976" s="25">
        <v>4176573826</v>
      </c>
      <c r="C1976" s="12" t="s">
        <v>7214</v>
      </c>
      <c r="D1976" s="16">
        <f t="shared" si="249"/>
        <v>45906</v>
      </c>
      <c r="G1976" s="13" t="s">
        <v>7891</v>
      </c>
      <c r="I1976" s="13" t="s">
        <v>7892</v>
      </c>
      <c r="J1976" s="13" t="s">
        <v>1813</v>
      </c>
      <c r="K1976" s="13" t="s">
        <v>51</v>
      </c>
      <c r="L1976" s="25" t="str">
        <f>VLOOKUP($K1976,TONG_SL!$A:$D,2,0)</f>
        <v>Mọc Nấm Hương 250g</v>
      </c>
      <c r="N1976" s="25" t="str">
        <f t="shared" si="250"/>
        <v>K-C6</v>
      </c>
      <c r="Q1976" s="25" t="str">
        <f>VLOOKUP(K1976,TONG_SL!$A:$D,3,0)</f>
        <v>Túi</v>
      </c>
      <c r="R1976" s="54">
        <v>5</v>
      </c>
      <c r="T1976" s="1">
        <f>VLOOKUP(VLOOKUP(G1976,Ma_KH!$A:$R,18,0)&amp;K1976,Gia_MB!$A:$F,6,0)</f>
        <v>46000</v>
      </c>
      <c r="U1976" s="14">
        <f t="shared" si="252"/>
        <v>230000</v>
      </c>
      <c r="W1976" s="64">
        <f t="shared" si="251"/>
        <v>0</v>
      </c>
      <c r="X1976" s="3" t="str">
        <f t="shared" si="253"/>
        <v>8</v>
      </c>
      <c r="Z1976" s="14">
        <f t="shared" si="254"/>
        <v>18400</v>
      </c>
      <c r="AA1976" s="7">
        <f>VLOOKUP(G1976,Ma_KH!$A:$R,14,0)</f>
        <v>60</v>
      </c>
      <c r="AD1976" s="7" t="str">
        <f>IFERROR(VLOOKUP(J1976,'Chuyển Mã'!$B$3:$C$9,2,0),"")</f>
        <v>Hà Nội</v>
      </c>
      <c r="AE1976" s="7" t="str">
        <f t="shared" si="247"/>
        <v>Mọc Nấm Hương 250g</v>
      </c>
      <c r="AF1976" s="7">
        <f t="shared" si="248"/>
        <v>5</v>
      </c>
    </row>
    <row r="1977" spans="1:32" x14ac:dyDescent="0.25">
      <c r="A1977" s="11">
        <v>45906</v>
      </c>
      <c r="B1977" s="25">
        <v>4176573826</v>
      </c>
      <c r="C1977" s="12" t="s">
        <v>7214</v>
      </c>
      <c r="D1977" s="16">
        <f t="shared" si="249"/>
        <v>45906</v>
      </c>
      <c r="G1977" s="13" t="s">
        <v>7891</v>
      </c>
      <c r="I1977" s="13" t="s">
        <v>7892</v>
      </c>
      <c r="J1977" s="13" t="s">
        <v>1813</v>
      </c>
      <c r="K1977" s="13" t="s">
        <v>30</v>
      </c>
      <c r="L1977" s="25" t="str">
        <f>VLOOKUP($K1977,TONG_SL!$A:$D,2,0)</f>
        <v>Gà muối 500g</v>
      </c>
      <c r="N1977" s="25" t="str">
        <f t="shared" si="250"/>
        <v>K-C6</v>
      </c>
      <c r="Q1977" s="25" t="str">
        <f>VLOOKUP(K1977,TONG_SL!$A:$D,3,0)</f>
        <v>Túi</v>
      </c>
      <c r="R1977" s="54">
        <v>16</v>
      </c>
      <c r="T1977" s="1">
        <f>VLOOKUP(VLOOKUP(G1977,Ma_KH!$A:$R,18,0)&amp;K1977,Gia_MB!$A:$F,6,0)</f>
        <v>111058</v>
      </c>
      <c r="U1977" s="14">
        <f t="shared" si="252"/>
        <v>1776928</v>
      </c>
      <c r="W1977" s="64">
        <f t="shared" si="251"/>
        <v>0</v>
      </c>
      <c r="X1977" s="3" t="str">
        <f t="shared" si="253"/>
        <v>8</v>
      </c>
      <c r="Z1977" s="14">
        <f t="shared" si="254"/>
        <v>142154.23999999999</v>
      </c>
      <c r="AA1977" s="7">
        <f>VLOOKUP(G1977,Ma_KH!$A:$R,14,0)</f>
        <v>60</v>
      </c>
      <c r="AD1977" s="7" t="str">
        <f>IFERROR(VLOOKUP(J1977,'Chuyển Mã'!$B$3:$C$9,2,0),"")</f>
        <v>Hà Nội</v>
      </c>
      <c r="AE1977" s="7" t="str">
        <f t="shared" si="247"/>
        <v>Gà muối 500g</v>
      </c>
      <c r="AF1977" s="7">
        <f t="shared" si="248"/>
        <v>16</v>
      </c>
    </row>
    <row r="1978" spans="1:32" x14ac:dyDescent="0.25">
      <c r="A1978" s="11">
        <v>45906</v>
      </c>
      <c r="B1978" s="25">
        <v>4176574043</v>
      </c>
      <c r="C1978" s="12" t="s">
        <v>7214</v>
      </c>
      <c r="D1978" s="16">
        <f t="shared" si="249"/>
        <v>45906</v>
      </c>
      <c r="G1978" s="13" t="s">
        <v>7893</v>
      </c>
      <c r="I1978" s="13" t="s">
        <v>7894</v>
      </c>
      <c r="J1978" s="13" t="s">
        <v>1813</v>
      </c>
      <c r="K1978" s="13" t="s">
        <v>30</v>
      </c>
      <c r="L1978" s="25" t="str">
        <f>VLOOKUP($K1978,TONG_SL!$A:$D,2,0)</f>
        <v>Gà muối 500g</v>
      </c>
      <c r="N1978" s="25" t="str">
        <f t="shared" si="250"/>
        <v>K-C6</v>
      </c>
      <c r="Q1978" s="25" t="str">
        <f>VLOOKUP(K1978,TONG_SL!$A:$D,3,0)</f>
        <v>Túi</v>
      </c>
      <c r="R1978" s="54">
        <v>8</v>
      </c>
      <c r="T1978" s="1">
        <f>VLOOKUP(VLOOKUP(G1978,Ma_KH!$A:$R,18,0)&amp;K1978,Gia_MB!$A:$F,6,0)</f>
        <v>111058</v>
      </c>
      <c r="U1978" s="14">
        <f t="shared" si="252"/>
        <v>888464</v>
      </c>
      <c r="W1978" s="64">
        <f t="shared" si="251"/>
        <v>0</v>
      </c>
      <c r="X1978" s="3" t="str">
        <f t="shared" si="253"/>
        <v>8</v>
      </c>
      <c r="Z1978" s="14">
        <f t="shared" si="254"/>
        <v>71077.119999999995</v>
      </c>
      <c r="AA1978" s="7">
        <f>VLOOKUP(G1978,Ma_KH!$A:$R,14,0)</f>
        <v>60</v>
      </c>
      <c r="AD1978" s="7" t="str">
        <f>IFERROR(VLOOKUP(J1978,'Chuyển Mã'!$B$3:$C$9,2,0),"")</f>
        <v>Hà Nội</v>
      </c>
      <c r="AE1978" s="7" t="str">
        <f t="shared" si="247"/>
        <v>Gà muối 500g</v>
      </c>
      <c r="AF1978" s="7">
        <f t="shared" si="248"/>
        <v>8</v>
      </c>
    </row>
    <row r="1979" spans="1:32" x14ac:dyDescent="0.25">
      <c r="A1979" s="11">
        <v>45906</v>
      </c>
      <c r="B1979" s="25">
        <v>4176574043</v>
      </c>
      <c r="C1979" s="12" t="s">
        <v>7214</v>
      </c>
      <c r="D1979" s="16">
        <f t="shared" si="249"/>
        <v>45906</v>
      </c>
      <c r="G1979" s="13" t="s">
        <v>7893</v>
      </c>
      <c r="I1979" s="13" t="s">
        <v>7894</v>
      </c>
      <c r="J1979" s="13" t="s">
        <v>1813</v>
      </c>
      <c r="K1979" s="13" t="s">
        <v>51</v>
      </c>
      <c r="L1979" s="25" t="str">
        <f>VLOOKUP($K1979,TONG_SL!$A:$D,2,0)</f>
        <v>Mọc Nấm Hương 250g</v>
      </c>
      <c r="N1979" s="25" t="str">
        <f t="shared" si="250"/>
        <v>K-C6</v>
      </c>
      <c r="Q1979" s="25" t="str">
        <f>VLOOKUP(K1979,TONG_SL!$A:$D,3,0)</f>
        <v>Túi</v>
      </c>
      <c r="R1979" s="54">
        <v>3</v>
      </c>
      <c r="T1979" s="1">
        <f>VLOOKUP(VLOOKUP(G1979,Ma_KH!$A:$R,18,0)&amp;K1979,Gia_MB!$A:$F,6,0)</f>
        <v>46000</v>
      </c>
      <c r="U1979" s="14">
        <f t="shared" si="252"/>
        <v>138000</v>
      </c>
      <c r="W1979" s="64">
        <f t="shared" si="251"/>
        <v>0</v>
      </c>
      <c r="X1979" s="3" t="str">
        <f t="shared" si="253"/>
        <v>8</v>
      </c>
      <c r="Z1979" s="14">
        <f t="shared" si="254"/>
        <v>11040</v>
      </c>
      <c r="AA1979" s="7">
        <f>VLOOKUP(G1979,Ma_KH!$A:$R,14,0)</f>
        <v>60</v>
      </c>
      <c r="AD1979" s="7" t="str">
        <f>IFERROR(VLOOKUP(J1979,'Chuyển Mã'!$B$3:$C$9,2,0),"")</f>
        <v>Hà Nội</v>
      </c>
      <c r="AE1979" s="7" t="str">
        <f t="shared" si="247"/>
        <v>Mọc Nấm Hương 250g</v>
      </c>
      <c r="AF1979" s="7">
        <f t="shared" si="248"/>
        <v>3</v>
      </c>
    </row>
    <row r="1980" spans="1:32" x14ac:dyDescent="0.25">
      <c r="A1980" s="11">
        <v>45906</v>
      </c>
      <c r="B1980" s="25">
        <v>4176574043</v>
      </c>
      <c r="C1980" s="12" t="s">
        <v>7214</v>
      </c>
      <c r="D1980" s="16">
        <f t="shared" si="249"/>
        <v>45906</v>
      </c>
      <c r="G1980" s="13" t="s">
        <v>7893</v>
      </c>
      <c r="I1980" s="13" t="s">
        <v>7894</v>
      </c>
      <c r="J1980" s="13" t="s">
        <v>1813</v>
      </c>
      <c r="K1980" s="13" t="s">
        <v>27</v>
      </c>
      <c r="L1980" s="25" t="str">
        <f>VLOOKUP($K1980,TONG_SL!$A:$D,2,0)</f>
        <v>Chân giò heo muối 300g</v>
      </c>
      <c r="N1980" s="25" t="str">
        <f t="shared" si="250"/>
        <v>K-C6</v>
      </c>
      <c r="Q1980" s="25" t="str">
        <f>VLOOKUP(K1980,TONG_SL!$A:$D,3,0)</f>
        <v>Túi</v>
      </c>
      <c r="R1980" s="54">
        <v>9</v>
      </c>
      <c r="T1980" s="1">
        <f>VLOOKUP(VLOOKUP(G1980,Ma_KH!$A:$R,18,0)&amp;K1980,Gia_MB!$A:$F,6,0)</f>
        <v>73431</v>
      </c>
      <c r="U1980" s="14">
        <f t="shared" si="252"/>
        <v>660879</v>
      </c>
      <c r="W1980" s="64">
        <f t="shared" si="251"/>
        <v>0</v>
      </c>
      <c r="X1980" s="3" t="str">
        <f t="shared" si="253"/>
        <v>8</v>
      </c>
      <c r="Z1980" s="14">
        <f t="shared" si="254"/>
        <v>52870.32</v>
      </c>
      <c r="AA1980" s="7">
        <f>VLOOKUP(G1980,Ma_KH!$A:$R,14,0)</f>
        <v>60</v>
      </c>
      <c r="AD1980" s="7" t="str">
        <f>IFERROR(VLOOKUP(J1980,'Chuyển Mã'!$B$3:$C$9,2,0),"")</f>
        <v>Hà Nội</v>
      </c>
      <c r="AE1980" s="7" t="str">
        <f t="shared" si="247"/>
        <v>Chân giò heo muối 300g</v>
      </c>
      <c r="AF1980" s="7">
        <f t="shared" si="248"/>
        <v>9</v>
      </c>
    </row>
    <row r="1981" spans="1:32" x14ac:dyDescent="0.25">
      <c r="A1981" s="11">
        <v>45906</v>
      </c>
      <c r="B1981" s="25">
        <v>4176574043</v>
      </c>
      <c r="C1981" s="12" t="s">
        <v>7214</v>
      </c>
      <c r="D1981" s="16">
        <f t="shared" si="249"/>
        <v>45906</v>
      </c>
      <c r="G1981" s="13" t="s">
        <v>7893</v>
      </c>
      <c r="I1981" s="13" t="s">
        <v>7894</v>
      </c>
      <c r="J1981" s="13" t="s">
        <v>1813</v>
      </c>
      <c r="K1981" s="13" t="s">
        <v>32</v>
      </c>
      <c r="L1981" s="25" t="str">
        <f>VLOOKUP($K1981,TONG_SL!$A:$D,2,0)</f>
        <v>Giò Tai Lưỡi Xào 250</v>
      </c>
      <c r="N1981" s="25" t="str">
        <f t="shared" si="250"/>
        <v>K-C6</v>
      </c>
      <c r="Q1981" s="25" t="str">
        <f>VLOOKUP(K1981,TONG_SL!$A:$D,3,0)</f>
        <v>Túi</v>
      </c>
      <c r="R1981" s="54">
        <v>3</v>
      </c>
      <c r="T1981" s="1">
        <f>VLOOKUP(VLOOKUP(G1981,Ma_KH!$A:$R,18,0)&amp;K1981,Gia_MB!$A:$F,6,0)</f>
        <v>50183</v>
      </c>
      <c r="U1981" s="14">
        <f t="shared" si="252"/>
        <v>150549</v>
      </c>
      <c r="W1981" s="64">
        <f t="shared" si="251"/>
        <v>0</v>
      </c>
      <c r="X1981" s="3" t="str">
        <f t="shared" si="253"/>
        <v>8</v>
      </c>
      <c r="Z1981" s="14">
        <f t="shared" si="254"/>
        <v>12043.92</v>
      </c>
      <c r="AA1981" s="7">
        <f>VLOOKUP(G1981,Ma_KH!$A:$R,14,0)</f>
        <v>60</v>
      </c>
      <c r="AD1981" s="7" t="str">
        <f>IFERROR(VLOOKUP(J1981,'Chuyển Mã'!$B$3:$C$9,2,0),"")</f>
        <v>Hà Nội</v>
      </c>
      <c r="AE1981" s="7" t="str">
        <f t="shared" si="247"/>
        <v>Giò Tai Lưỡi Xào 250</v>
      </c>
      <c r="AF1981" s="7">
        <f t="shared" si="248"/>
        <v>3</v>
      </c>
    </row>
    <row r="1982" spans="1:32" x14ac:dyDescent="0.25">
      <c r="A1982" s="11">
        <v>45906</v>
      </c>
      <c r="B1982" s="25">
        <v>4176573921</v>
      </c>
      <c r="C1982" s="12" t="s">
        <v>7214</v>
      </c>
      <c r="D1982" s="16">
        <f t="shared" si="249"/>
        <v>45906</v>
      </c>
      <c r="G1982" s="13" t="s">
        <v>7895</v>
      </c>
      <c r="I1982" s="13" t="s">
        <v>7896</v>
      </c>
      <c r="J1982" s="13" t="s">
        <v>1813</v>
      </c>
      <c r="K1982" s="13" t="s">
        <v>27</v>
      </c>
      <c r="L1982" s="25" t="str">
        <f>VLOOKUP($K1982,TONG_SL!$A:$D,2,0)</f>
        <v>Chân giò heo muối 300g</v>
      </c>
      <c r="N1982" s="25" t="str">
        <f t="shared" si="250"/>
        <v>K-C6</v>
      </c>
      <c r="Q1982" s="25" t="str">
        <f>VLOOKUP(K1982,TONG_SL!$A:$D,3,0)</f>
        <v>Túi</v>
      </c>
      <c r="R1982" s="54">
        <v>5</v>
      </c>
      <c r="T1982" s="1">
        <f>VLOOKUP(VLOOKUP(G1982,Ma_KH!$A:$R,18,0)&amp;K1982,Gia_MB!$A:$F,6,0)</f>
        <v>73431</v>
      </c>
      <c r="U1982" s="14">
        <f t="shared" si="252"/>
        <v>367155</v>
      </c>
      <c r="W1982" s="64">
        <f t="shared" si="251"/>
        <v>0</v>
      </c>
      <c r="X1982" s="3" t="str">
        <f t="shared" si="253"/>
        <v>8</v>
      </c>
      <c r="Z1982" s="14">
        <f t="shared" si="254"/>
        <v>29372.400000000001</v>
      </c>
      <c r="AA1982" s="7">
        <f>VLOOKUP(G1982,Ma_KH!$A:$R,14,0)</f>
        <v>60</v>
      </c>
      <c r="AD1982" s="7" t="str">
        <f>IFERROR(VLOOKUP(J1982,'Chuyển Mã'!$B$3:$C$9,2,0),"")</f>
        <v>Hà Nội</v>
      </c>
      <c r="AE1982" s="7" t="str">
        <f t="shared" si="247"/>
        <v>Chân giò heo muối 300g</v>
      </c>
      <c r="AF1982" s="7">
        <f t="shared" si="248"/>
        <v>5</v>
      </c>
    </row>
    <row r="1983" spans="1:32" x14ac:dyDescent="0.25">
      <c r="A1983" s="11">
        <v>45906</v>
      </c>
      <c r="B1983" s="25">
        <v>4176573921</v>
      </c>
      <c r="C1983" s="12" t="s">
        <v>7214</v>
      </c>
      <c r="D1983" s="16">
        <f t="shared" si="249"/>
        <v>45906</v>
      </c>
      <c r="G1983" s="13" t="s">
        <v>7895</v>
      </c>
      <c r="I1983" s="13" t="s">
        <v>7896</v>
      </c>
      <c r="J1983" s="13" t="s">
        <v>1813</v>
      </c>
      <c r="K1983" s="13" t="s">
        <v>27</v>
      </c>
      <c r="L1983" s="25" t="str">
        <f>VLOOKUP($K1983,TONG_SL!$A:$D,2,0)</f>
        <v>Chân giò heo muối 300g</v>
      </c>
      <c r="N1983" s="25" t="str">
        <f t="shared" si="250"/>
        <v>K-C6</v>
      </c>
      <c r="Q1983" s="25" t="str">
        <f>VLOOKUP(K1983,TONG_SL!$A:$D,3,0)</f>
        <v>Túi</v>
      </c>
      <c r="R1983" s="54">
        <v>17</v>
      </c>
      <c r="T1983" s="1">
        <f>VLOOKUP(VLOOKUP(G1983,Ma_KH!$A:$R,18,0)&amp;K1983,Gia_MB!$A:$F,6,0)</f>
        <v>73431</v>
      </c>
      <c r="U1983" s="14">
        <f t="shared" si="252"/>
        <v>1248327</v>
      </c>
      <c r="W1983" s="64">
        <f t="shared" si="251"/>
        <v>0</v>
      </c>
      <c r="X1983" s="3" t="str">
        <f t="shared" si="253"/>
        <v>8</v>
      </c>
      <c r="Z1983" s="14">
        <f t="shared" si="254"/>
        <v>99866.16</v>
      </c>
      <c r="AA1983" s="7">
        <f>VLOOKUP(G1983,Ma_KH!$A:$R,14,0)</f>
        <v>60</v>
      </c>
      <c r="AD1983" s="7" t="str">
        <f>IFERROR(VLOOKUP(J1983,'Chuyển Mã'!$B$3:$C$9,2,0),"")</f>
        <v>Hà Nội</v>
      </c>
      <c r="AE1983" s="7" t="str">
        <f t="shared" si="247"/>
        <v>Chân giò heo muối 300g</v>
      </c>
      <c r="AF1983" s="7">
        <f t="shared" si="248"/>
        <v>17</v>
      </c>
    </row>
    <row r="1984" spans="1:32" x14ac:dyDescent="0.25">
      <c r="A1984" s="11">
        <v>45906</v>
      </c>
      <c r="B1984" s="25">
        <v>4176573919</v>
      </c>
      <c r="C1984" s="12" t="s">
        <v>7214</v>
      </c>
      <c r="D1984" s="16">
        <f t="shared" si="249"/>
        <v>45906</v>
      </c>
      <c r="G1984" s="13" t="s">
        <v>7897</v>
      </c>
      <c r="I1984" s="13" t="s">
        <v>7898</v>
      </c>
      <c r="J1984" s="13" t="s">
        <v>1813</v>
      </c>
      <c r="K1984" s="13" t="s">
        <v>51</v>
      </c>
      <c r="L1984" s="25" t="str">
        <f>VLOOKUP($K1984,TONG_SL!$A:$D,2,0)</f>
        <v>Mọc Nấm Hương 250g</v>
      </c>
      <c r="N1984" s="25" t="str">
        <f t="shared" si="250"/>
        <v>K-C6</v>
      </c>
      <c r="Q1984" s="25" t="str">
        <f>VLOOKUP(K1984,TONG_SL!$A:$D,3,0)</f>
        <v>Túi</v>
      </c>
      <c r="R1984" s="54">
        <v>3</v>
      </c>
      <c r="T1984" s="1">
        <f>VLOOKUP(VLOOKUP(G1984,Ma_KH!$A:$R,18,0)&amp;K1984,Gia_MB!$A:$F,6,0)</f>
        <v>46000</v>
      </c>
      <c r="U1984" s="14">
        <f t="shared" si="252"/>
        <v>138000</v>
      </c>
      <c r="W1984" s="64">
        <f t="shared" si="251"/>
        <v>0</v>
      </c>
      <c r="X1984" s="3" t="str">
        <f t="shared" si="253"/>
        <v>8</v>
      </c>
      <c r="Z1984" s="14">
        <f t="shared" si="254"/>
        <v>11040</v>
      </c>
      <c r="AA1984" s="7">
        <f>VLOOKUP(G1984,Ma_KH!$A:$R,14,0)</f>
        <v>60</v>
      </c>
      <c r="AD1984" s="7" t="str">
        <f>IFERROR(VLOOKUP(J1984,'Chuyển Mã'!$B$3:$C$9,2,0),"")</f>
        <v>Hà Nội</v>
      </c>
      <c r="AE1984" s="7" t="str">
        <f t="shared" si="247"/>
        <v>Mọc Nấm Hương 250g</v>
      </c>
      <c r="AF1984" s="7">
        <f t="shared" si="248"/>
        <v>3</v>
      </c>
    </row>
    <row r="1985" spans="1:32" x14ac:dyDescent="0.25">
      <c r="A1985" s="11">
        <v>45906</v>
      </c>
      <c r="B1985" s="25">
        <v>4176573919</v>
      </c>
      <c r="C1985" s="12" t="s">
        <v>7214</v>
      </c>
      <c r="D1985" s="16">
        <f t="shared" si="249"/>
        <v>45906</v>
      </c>
      <c r="G1985" s="13" t="s">
        <v>7897</v>
      </c>
      <c r="I1985" s="13" t="s">
        <v>7898</v>
      </c>
      <c r="J1985" s="13" t="s">
        <v>1813</v>
      </c>
      <c r="K1985" s="13" t="s">
        <v>27</v>
      </c>
      <c r="L1985" s="25" t="str">
        <f>VLOOKUP($K1985,TONG_SL!$A:$D,2,0)</f>
        <v>Chân giò heo muối 300g</v>
      </c>
      <c r="N1985" s="25" t="str">
        <f t="shared" si="250"/>
        <v>K-C6</v>
      </c>
      <c r="Q1985" s="25" t="str">
        <f>VLOOKUP(K1985,TONG_SL!$A:$D,3,0)</f>
        <v>Túi</v>
      </c>
      <c r="R1985" s="54">
        <v>11</v>
      </c>
      <c r="T1985" s="1">
        <f>VLOOKUP(VLOOKUP(G1985,Ma_KH!$A:$R,18,0)&amp;K1985,Gia_MB!$A:$F,6,0)</f>
        <v>73431</v>
      </c>
      <c r="U1985" s="14">
        <f t="shared" si="252"/>
        <v>807741</v>
      </c>
      <c r="W1985" s="64">
        <f t="shared" si="251"/>
        <v>0</v>
      </c>
      <c r="X1985" s="3" t="str">
        <f t="shared" si="253"/>
        <v>8</v>
      </c>
      <c r="Z1985" s="14">
        <f t="shared" si="254"/>
        <v>64619.28</v>
      </c>
      <c r="AA1985" s="7">
        <f>VLOOKUP(G1985,Ma_KH!$A:$R,14,0)</f>
        <v>60</v>
      </c>
      <c r="AD1985" s="7" t="str">
        <f>IFERROR(VLOOKUP(J1985,'Chuyển Mã'!$B$3:$C$9,2,0),"")</f>
        <v>Hà Nội</v>
      </c>
      <c r="AE1985" s="7" t="str">
        <f t="shared" si="247"/>
        <v>Chân giò heo muối 300g</v>
      </c>
      <c r="AF1985" s="7">
        <f t="shared" si="248"/>
        <v>11</v>
      </c>
    </row>
    <row r="1986" spans="1:32" x14ac:dyDescent="0.25">
      <c r="A1986" s="11">
        <v>45906</v>
      </c>
      <c r="B1986" s="25">
        <v>4176573919</v>
      </c>
      <c r="C1986" s="12" t="s">
        <v>7214</v>
      </c>
      <c r="D1986" s="16">
        <f t="shared" si="249"/>
        <v>45906</v>
      </c>
      <c r="G1986" s="13" t="s">
        <v>7897</v>
      </c>
      <c r="I1986" s="13" t="s">
        <v>7898</v>
      </c>
      <c r="J1986" s="13" t="s">
        <v>1813</v>
      </c>
      <c r="K1986" s="13" t="s">
        <v>32</v>
      </c>
      <c r="L1986" s="25" t="str">
        <f>VLOOKUP($K1986,TONG_SL!$A:$D,2,0)</f>
        <v>Giò Tai Lưỡi Xào 250</v>
      </c>
      <c r="N1986" s="25" t="str">
        <f t="shared" si="250"/>
        <v>K-C6</v>
      </c>
      <c r="Q1986" s="25" t="str">
        <f>VLOOKUP(K1986,TONG_SL!$A:$D,3,0)</f>
        <v>Túi</v>
      </c>
      <c r="R1986" s="54">
        <v>5</v>
      </c>
      <c r="T1986" s="1">
        <f>VLOOKUP(VLOOKUP(G1986,Ma_KH!$A:$R,18,0)&amp;K1986,Gia_MB!$A:$F,6,0)</f>
        <v>50183</v>
      </c>
      <c r="U1986" s="14">
        <f t="shared" si="252"/>
        <v>250915</v>
      </c>
      <c r="W1986" s="64">
        <f t="shared" si="251"/>
        <v>0</v>
      </c>
      <c r="X1986" s="3" t="str">
        <f t="shared" si="253"/>
        <v>8</v>
      </c>
      <c r="Z1986" s="14">
        <f t="shared" si="254"/>
        <v>20073.2</v>
      </c>
      <c r="AA1986" s="7">
        <f>VLOOKUP(G1986,Ma_KH!$A:$R,14,0)</f>
        <v>60</v>
      </c>
      <c r="AD1986" s="7" t="str">
        <f>IFERROR(VLOOKUP(J1986,'Chuyển Mã'!$B$3:$C$9,2,0),"")</f>
        <v>Hà Nội</v>
      </c>
      <c r="AE1986" s="7" t="str">
        <f t="shared" si="247"/>
        <v>Giò Tai Lưỡi Xào 250</v>
      </c>
      <c r="AF1986" s="7">
        <f t="shared" si="248"/>
        <v>5</v>
      </c>
    </row>
    <row r="1987" spans="1:32" x14ac:dyDescent="0.25">
      <c r="A1987" s="11">
        <v>45906</v>
      </c>
      <c r="B1987" s="25">
        <v>4176573914</v>
      </c>
      <c r="C1987" s="12" t="s">
        <v>7214</v>
      </c>
      <c r="D1987" s="16">
        <f t="shared" si="249"/>
        <v>45906</v>
      </c>
      <c r="G1987" s="13" t="s">
        <v>7899</v>
      </c>
      <c r="I1987" s="13" t="s">
        <v>7900</v>
      </c>
      <c r="J1987" s="13" t="s">
        <v>1813</v>
      </c>
      <c r="K1987" s="13" t="s">
        <v>30</v>
      </c>
      <c r="L1987" s="25" t="str">
        <f>VLOOKUP($K1987,TONG_SL!$A:$D,2,0)</f>
        <v>Gà muối 500g</v>
      </c>
      <c r="N1987" s="25" t="str">
        <f t="shared" si="250"/>
        <v>K-C6</v>
      </c>
      <c r="Q1987" s="25" t="str">
        <f>VLOOKUP(K1987,TONG_SL!$A:$D,3,0)</f>
        <v>Túi</v>
      </c>
      <c r="R1987" s="54">
        <v>8</v>
      </c>
      <c r="T1987" s="1">
        <f>VLOOKUP(VLOOKUP(G1987,Ma_KH!$A:$R,18,0)&amp;K1987,Gia_MB!$A:$F,6,0)</f>
        <v>111058</v>
      </c>
      <c r="U1987" s="14">
        <f t="shared" si="252"/>
        <v>888464</v>
      </c>
      <c r="W1987" s="64">
        <f t="shared" si="251"/>
        <v>0</v>
      </c>
      <c r="X1987" s="3" t="str">
        <f t="shared" si="253"/>
        <v>8</v>
      </c>
      <c r="Z1987" s="14">
        <f t="shared" si="254"/>
        <v>71077.119999999995</v>
      </c>
      <c r="AA1987" s="7">
        <f>VLOOKUP(G1987,Ma_KH!$A:$R,14,0)</f>
        <v>60</v>
      </c>
      <c r="AD1987" s="7" t="str">
        <f>IFERROR(VLOOKUP(J1987,'Chuyển Mã'!$B$3:$C$9,2,0),"")</f>
        <v>Hà Nội</v>
      </c>
      <c r="AE1987" s="7" t="str">
        <f t="shared" ref="AE1987:AE2050" si="255">IFERROR(L1987,"")</f>
        <v>Gà muối 500g</v>
      </c>
      <c r="AF1987" s="7">
        <f t="shared" ref="AF1987:AF2050" si="256">R1987</f>
        <v>8</v>
      </c>
    </row>
    <row r="1988" spans="1:32" x14ac:dyDescent="0.25">
      <c r="A1988" s="11">
        <v>45906</v>
      </c>
      <c r="B1988" s="25">
        <v>4176573914</v>
      </c>
      <c r="C1988" s="12" t="s">
        <v>7214</v>
      </c>
      <c r="D1988" s="16">
        <f t="shared" ref="D1988:D2051" si="257">IF(A1988="","",A1988)</f>
        <v>45906</v>
      </c>
      <c r="G1988" s="13" t="s">
        <v>7899</v>
      </c>
      <c r="I1988" s="13" t="s">
        <v>7900</v>
      </c>
      <c r="J1988" s="13" t="s">
        <v>1813</v>
      </c>
      <c r="K1988" s="13" t="s">
        <v>51</v>
      </c>
      <c r="L1988" s="25" t="str">
        <f>VLOOKUP($K1988,TONG_SL!$A:$D,2,0)</f>
        <v>Mọc Nấm Hương 250g</v>
      </c>
      <c r="N1988" s="25" t="str">
        <f t="shared" si="250"/>
        <v>K-C6</v>
      </c>
      <c r="Q1988" s="25" t="str">
        <f>VLOOKUP(K1988,TONG_SL!$A:$D,3,0)</f>
        <v>Túi</v>
      </c>
      <c r="R1988" s="54">
        <v>3</v>
      </c>
      <c r="T1988" s="1">
        <f>VLOOKUP(VLOOKUP(G1988,Ma_KH!$A:$R,18,0)&amp;K1988,Gia_MB!$A:$F,6,0)</f>
        <v>46000</v>
      </c>
      <c r="U1988" s="14">
        <f t="shared" si="252"/>
        <v>138000</v>
      </c>
      <c r="W1988" s="64">
        <f t="shared" si="251"/>
        <v>0</v>
      </c>
      <c r="X1988" s="3" t="str">
        <f t="shared" si="253"/>
        <v>8</v>
      </c>
      <c r="Z1988" s="14">
        <f t="shared" si="254"/>
        <v>11040</v>
      </c>
      <c r="AA1988" s="7">
        <f>VLOOKUP(G1988,Ma_KH!$A:$R,14,0)</f>
        <v>60</v>
      </c>
      <c r="AD1988" s="7" t="str">
        <f>IFERROR(VLOOKUP(J1988,'Chuyển Mã'!$B$3:$C$9,2,0),"")</f>
        <v>Hà Nội</v>
      </c>
      <c r="AE1988" s="7" t="str">
        <f t="shared" si="255"/>
        <v>Mọc Nấm Hương 250g</v>
      </c>
      <c r="AF1988" s="7">
        <f t="shared" si="256"/>
        <v>3</v>
      </c>
    </row>
    <row r="1989" spans="1:32" x14ac:dyDescent="0.25">
      <c r="A1989" s="11">
        <v>45906</v>
      </c>
      <c r="B1989" s="25">
        <v>4176573914</v>
      </c>
      <c r="C1989" s="12" t="s">
        <v>7214</v>
      </c>
      <c r="D1989" s="16">
        <f t="shared" si="257"/>
        <v>45906</v>
      </c>
      <c r="G1989" s="13" t="s">
        <v>7899</v>
      </c>
      <c r="I1989" s="13" t="s">
        <v>7900</v>
      </c>
      <c r="J1989" s="13" t="s">
        <v>1813</v>
      </c>
      <c r="K1989" s="13" t="s">
        <v>27</v>
      </c>
      <c r="L1989" s="25" t="str">
        <f>VLOOKUP($K1989,TONG_SL!$A:$D,2,0)</f>
        <v>Chân giò heo muối 300g</v>
      </c>
      <c r="N1989" s="25" t="str">
        <f t="shared" ref="N1989:N2052" si="258">IF($B1989&lt;&gt;"","K-C6","")</f>
        <v>K-C6</v>
      </c>
      <c r="Q1989" s="25" t="str">
        <f>VLOOKUP(K1989,TONG_SL!$A:$D,3,0)</f>
        <v>Túi</v>
      </c>
      <c r="R1989" s="54">
        <v>5</v>
      </c>
      <c r="T1989" s="1">
        <f>VLOOKUP(VLOOKUP(G1989,Ma_KH!$A:$R,18,0)&amp;K1989,Gia_MB!$A:$F,6,0)</f>
        <v>73431</v>
      </c>
      <c r="U1989" s="14">
        <f t="shared" si="252"/>
        <v>367155</v>
      </c>
      <c r="W1989" s="64">
        <f t="shared" ref="W1989:W2052" si="259">U1989*V1989</f>
        <v>0</v>
      </c>
      <c r="X1989" s="3" t="str">
        <f t="shared" si="253"/>
        <v>8</v>
      </c>
      <c r="Z1989" s="14">
        <f t="shared" si="254"/>
        <v>29372.400000000001</v>
      </c>
      <c r="AA1989" s="7">
        <f>VLOOKUP(G1989,Ma_KH!$A:$R,14,0)</f>
        <v>60</v>
      </c>
      <c r="AD1989" s="7" t="str">
        <f>IFERROR(VLOOKUP(J1989,'Chuyển Mã'!$B$3:$C$9,2,0),"")</f>
        <v>Hà Nội</v>
      </c>
      <c r="AE1989" s="7" t="str">
        <f t="shared" si="255"/>
        <v>Chân giò heo muối 300g</v>
      </c>
      <c r="AF1989" s="7">
        <f t="shared" si="256"/>
        <v>5</v>
      </c>
    </row>
    <row r="1990" spans="1:32" x14ac:dyDescent="0.25">
      <c r="A1990" s="11">
        <v>45906</v>
      </c>
      <c r="B1990" s="25">
        <v>4176573914</v>
      </c>
      <c r="C1990" s="12" t="s">
        <v>7214</v>
      </c>
      <c r="D1990" s="16">
        <f t="shared" si="257"/>
        <v>45906</v>
      </c>
      <c r="G1990" s="13" t="s">
        <v>7899</v>
      </c>
      <c r="I1990" s="13" t="s">
        <v>7900</v>
      </c>
      <c r="J1990" s="13" t="s">
        <v>1813</v>
      </c>
      <c r="K1990" s="13" t="s">
        <v>32</v>
      </c>
      <c r="L1990" s="25" t="str">
        <f>VLOOKUP($K1990,TONG_SL!$A:$D,2,0)</f>
        <v>Giò Tai Lưỡi Xào 250</v>
      </c>
      <c r="N1990" s="25" t="str">
        <f t="shared" si="258"/>
        <v>K-C6</v>
      </c>
      <c r="Q1990" s="25" t="str">
        <f>VLOOKUP(K1990,TONG_SL!$A:$D,3,0)</f>
        <v>Túi</v>
      </c>
      <c r="R1990" s="54">
        <v>3</v>
      </c>
      <c r="T1990" s="1">
        <f>VLOOKUP(VLOOKUP(G1990,Ma_KH!$A:$R,18,0)&amp;K1990,Gia_MB!$A:$F,6,0)</f>
        <v>50183</v>
      </c>
      <c r="U1990" s="14">
        <f t="shared" si="252"/>
        <v>150549</v>
      </c>
      <c r="W1990" s="64">
        <f t="shared" si="259"/>
        <v>0</v>
      </c>
      <c r="X1990" s="3" t="str">
        <f t="shared" si="253"/>
        <v>8</v>
      </c>
      <c r="Z1990" s="14">
        <f t="shared" si="254"/>
        <v>12043.92</v>
      </c>
      <c r="AA1990" s="7">
        <f>VLOOKUP(G1990,Ma_KH!$A:$R,14,0)</f>
        <v>60</v>
      </c>
      <c r="AD1990" s="7" t="str">
        <f>IFERROR(VLOOKUP(J1990,'Chuyển Mã'!$B$3:$C$9,2,0),"")</f>
        <v>Hà Nội</v>
      </c>
      <c r="AE1990" s="7" t="str">
        <f t="shared" si="255"/>
        <v>Giò Tai Lưỡi Xào 250</v>
      </c>
      <c r="AF1990" s="7">
        <f t="shared" si="256"/>
        <v>3</v>
      </c>
    </row>
    <row r="1991" spans="1:32" x14ac:dyDescent="0.25">
      <c r="A1991" s="11">
        <v>45906</v>
      </c>
      <c r="B1991" s="25">
        <v>4176573804</v>
      </c>
      <c r="C1991" s="12" t="s">
        <v>7214</v>
      </c>
      <c r="D1991" s="16">
        <f t="shared" si="257"/>
        <v>45906</v>
      </c>
      <c r="G1991" s="13" t="s">
        <v>7628</v>
      </c>
      <c r="I1991" s="13" t="s">
        <v>7901</v>
      </c>
      <c r="J1991" s="13" t="s">
        <v>1813</v>
      </c>
      <c r="K1991" s="13" t="s">
        <v>27</v>
      </c>
      <c r="L1991" s="25" t="str">
        <f>VLOOKUP($K1991,TONG_SL!$A:$D,2,0)</f>
        <v>Chân giò heo muối 300g</v>
      </c>
      <c r="N1991" s="25" t="str">
        <f t="shared" si="258"/>
        <v>K-C6</v>
      </c>
      <c r="Q1991" s="25" t="str">
        <f>VLOOKUP(K1991,TONG_SL!$A:$D,3,0)</f>
        <v>Túi</v>
      </c>
      <c r="R1991" s="54">
        <v>10</v>
      </c>
      <c r="T1991" s="1">
        <f>VLOOKUP(VLOOKUP(G1991,Ma_KH!$A:$R,18,0)&amp;K1991,Gia_MB!$A:$F,6,0)</f>
        <v>73431</v>
      </c>
      <c r="U1991" s="14">
        <f t="shared" si="252"/>
        <v>734310</v>
      </c>
      <c r="W1991" s="64">
        <f t="shared" si="259"/>
        <v>0</v>
      </c>
      <c r="X1991" s="3" t="str">
        <f t="shared" si="253"/>
        <v>8</v>
      </c>
      <c r="Z1991" s="14">
        <f t="shared" si="254"/>
        <v>58744.800000000003</v>
      </c>
      <c r="AA1991" s="7">
        <f>VLOOKUP(G1991,Ma_KH!$A:$R,14,0)</f>
        <v>60</v>
      </c>
      <c r="AD1991" s="7" t="str">
        <f>IFERROR(VLOOKUP(J1991,'Chuyển Mã'!$B$3:$C$9,2,0),"")</f>
        <v>Hà Nội</v>
      </c>
      <c r="AE1991" s="7" t="str">
        <f t="shared" si="255"/>
        <v>Chân giò heo muối 300g</v>
      </c>
      <c r="AF1991" s="7">
        <f t="shared" si="256"/>
        <v>10</v>
      </c>
    </row>
    <row r="1992" spans="1:32" x14ac:dyDescent="0.25">
      <c r="A1992" s="11">
        <v>45906</v>
      </c>
      <c r="B1992" s="25">
        <v>4176573804</v>
      </c>
      <c r="C1992" s="12" t="s">
        <v>7214</v>
      </c>
      <c r="D1992" s="16">
        <f t="shared" si="257"/>
        <v>45906</v>
      </c>
      <c r="G1992" s="13" t="s">
        <v>7628</v>
      </c>
      <c r="I1992" s="13" t="s">
        <v>7901</v>
      </c>
      <c r="J1992" s="13" t="s">
        <v>1813</v>
      </c>
      <c r="K1992" s="13" t="s">
        <v>30</v>
      </c>
      <c r="L1992" s="25" t="str">
        <f>VLOOKUP($K1992,TONG_SL!$A:$D,2,0)</f>
        <v>Gà muối 500g</v>
      </c>
      <c r="N1992" s="25" t="str">
        <f t="shared" si="258"/>
        <v>K-C6</v>
      </c>
      <c r="Q1992" s="25" t="str">
        <f>VLOOKUP(K1992,TONG_SL!$A:$D,3,0)</f>
        <v>Túi</v>
      </c>
      <c r="R1992" s="54">
        <v>7</v>
      </c>
      <c r="T1992" s="1">
        <f>VLOOKUP(VLOOKUP(G1992,Ma_KH!$A:$R,18,0)&amp;K1992,Gia_MB!$A:$F,6,0)</f>
        <v>111058</v>
      </c>
      <c r="U1992" s="14">
        <f t="shared" si="252"/>
        <v>777406</v>
      </c>
      <c r="W1992" s="64">
        <f t="shared" si="259"/>
        <v>0</v>
      </c>
      <c r="X1992" s="3" t="str">
        <f t="shared" si="253"/>
        <v>8</v>
      </c>
      <c r="Z1992" s="14">
        <f t="shared" si="254"/>
        <v>62192.480000000003</v>
      </c>
      <c r="AA1992" s="7">
        <f>VLOOKUP(G1992,Ma_KH!$A:$R,14,0)</f>
        <v>60</v>
      </c>
      <c r="AD1992" s="7" t="str">
        <f>IFERROR(VLOOKUP(J1992,'Chuyển Mã'!$B$3:$C$9,2,0),"")</f>
        <v>Hà Nội</v>
      </c>
      <c r="AE1992" s="7" t="str">
        <f t="shared" si="255"/>
        <v>Gà muối 500g</v>
      </c>
      <c r="AF1992" s="7">
        <f t="shared" si="256"/>
        <v>7</v>
      </c>
    </row>
    <row r="1993" spans="1:32" x14ac:dyDescent="0.25">
      <c r="A1993" s="11">
        <v>45906</v>
      </c>
      <c r="B1993" s="25">
        <v>4176573804</v>
      </c>
      <c r="C1993" s="12" t="s">
        <v>7214</v>
      </c>
      <c r="D1993" s="16">
        <f t="shared" si="257"/>
        <v>45906</v>
      </c>
      <c r="G1993" s="13" t="s">
        <v>7628</v>
      </c>
      <c r="I1993" s="13" t="s">
        <v>7901</v>
      </c>
      <c r="J1993" s="13" t="s">
        <v>1813</v>
      </c>
      <c r="K1993" s="13" t="s">
        <v>39</v>
      </c>
      <c r="L1993" s="25" t="str">
        <f>VLOOKUP($K1993,TONG_SL!$A:$D,2,0)</f>
        <v>Chả cốm 300g</v>
      </c>
      <c r="N1993" s="25" t="str">
        <f t="shared" si="258"/>
        <v>K-C6</v>
      </c>
      <c r="Q1993" s="25" t="str">
        <f>VLOOKUP(K1993,TONG_SL!$A:$D,3,0)</f>
        <v>Túi</v>
      </c>
      <c r="R1993" s="54">
        <v>3</v>
      </c>
      <c r="T1993" s="1">
        <f>VLOOKUP(VLOOKUP(G1993,Ma_KH!$A:$R,18,0)&amp;K1993,Gia_MB!$A:$F,6,0)</f>
        <v>74250</v>
      </c>
      <c r="U1993" s="14">
        <f t="shared" si="252"/>
        <v>222750</v>
      </c>
      <c r="W1993" s="64">
        <f t="shared" si="259"/>
        <v>0</v>
      </c>
      <c r="X1993" s="3" t="str">
        <f t="shared" si="253"/>
        <v>8</v>
      </c>
      <c r="Z1993" s="14">
        <f t="shared" si="254"/>
        <v>17820</v>
      </c>
      <c r="AA1993" s="7">
        <f>VLOOKUP(G1993,Ma_KH!$A:$R,14,0)</f>
        <v>60</v>
      </c>
      <c r="AD1993" s="7" t="str">
        <f>IFERROR(VLOOKUP(J1993,'Chuyển Mã'!$B$3:$C$9,2,0),"")</f>
        <v>Hà Nội</v>
      </c>
      <c r="AE1993" s="7" t="str">
        <f t="shared" si="255"/>
        <v>Chả cốm 300g</v>
      </c>
      <c r="AF1993" s="7">
        <f t="shared" si="256"/>
        <v>3</v>
      </c>
    </row>
    <row r="1994" spans="1:32" x14ac:dyDescent="0.25">
      <c r="A1994" s="11">
        <v>45906</v>
      </c>
      <c r="B1994" s="25">
        <v>4176573805</v>
      </c>
      <c r="C1994" s="12" t="s">
        <v>7214</v>
      </c>
      <c r="D1994" s="16">
        <f t="shared" si="257"/>
        <v>45906</v>
      </c>
      <c r="G1994" s="13" t="s">
        <v>7902</v>
      </c>
      <c r="I1994" s="13" t="s">
        <v>7903</v>
      </c>
      <c r="J1994" s="13" t="s">
        <v>1813</v>
      </c>
      <c r="K1994" s="13" t="s">
        <v>27</v>
      </c>
      <c r="L1994" s="25" t="str">
        <f>VLOOKUP($K1994,TONG_SL!$A:$D,2,0)</f>
        <v>Chân giò heo muối 300g</v>
      </c>
      <c r="N1994" s="25" t="str">
        <f t="shared" si="258"/>
        <v>K-C6</v>
      </c>
      <c r="Q1994" s="25" t="str">
        <f>VLOOKUP(K1994,TONG_SL!$A:$D,3,0)</f>
        <v>Túi</v>
      </c>
      <c r="R1994" s="54">
        <v>22</v>
      </c>
      <c r="T1994" s="1">
        <f>VLOOKUP(VLOOKUP(G1994,Ma_KH!$A:$R,18,0)&amp;K1994,Gia_MB!$A:$F,6,0)</f>
        <v>73431</v>
      </c>
      <c r="U1994" s="14">
        <f t="shared" si="252"/>
        <v>1615482</v>
      </c>
      <c r="W1994" s="64">
        <f t="shared" si="259"/>
        <v>0</v>
      </c>
      <c r="X1994" s="3" t="str">
        <f t="shared" si="253"/>
        <v>8</v>
      </c>
      <c r="Z1994" s="14">
        <f t="shared" si="254"/>
        <v>129238.56</v>
      </c>
      <c r="AA1994" s="7">
        <f>VLOOKUP(G1994,Ma_KH!$A:$R,14,0)</f>
        <v>60</v>
      </c>
      <c r="AD1994" s="7" t="str">
        <f>IFERROR(VLOOKUP(J1994,'Chuyển Mã'!$B$3:$C$9,2,0),"")</f>
        <v>Hà Nội</v>
      </c>
      <c r="AE1994" s="7" t="str">
        <f t="shared" si="255"/>
        <v>Chân giò heo muối 300g</v>
      </c>
      <c r="AF1994" s="7">
        <f t="shared" si="256"/>
        <v>22</v>
      </c>
    </row>
    <row r="1995" spans="1:32" x14ac:dyDescent="0.25">
      <c r="A1995" s="11">
        <v>45906</v>
      </c>
      <c r="B1995" s="25">
        <v>4176573805</v>
      </c>
      <c r="C1995" s="12" t="s">
        <v>7214</v>
      </c>
      <c r="D1995" s="16">
        <f t="shared" si="257"/>
        <v>45906</v>
      </c>
      <c r="G1995" s="13" t="s">
        <v>7902</v>
      </c>
      <c r="I1995" s="13" t="s">
        <v>7903</v>
      </c>
      <c r="J1995" s="13" t="s">
        <v>1813</v>
      </c>
      <c r="K1995" s="13" t="s">
        <v>51</v>
      </c>
      <c r="L1995" s="25" t="str">
        <f>VLOOKUP($K1995,TONG_SL!$A:$D,2,0)</f>
        <v>Mọc Nấm Hương 250g</v>
      </c>
      <c r="N1995" s="25" t="str">
        <f t="shared" si="258"/>
        <v>K-C6</v>
      </c>
      <c r="Q1995" s="25" t="str">
        <f>VLOOKUP(K1995,TONG_SL!$A:$D,3,0)</f>
        <v>Túi</v>
      </c>
      <c r="R1995" s="54">
        <v>5</v>
      </c>
      <c r="T1995" s="1">
        <f>VLOOKUP(VLOOKUP(G1995,Ma_KH!$A:$R,18,0)&amp;K1995,Gia_MB!$A:$F,6,0)</f>
        <v>46000</v>
      </c>
      <c r="U1995" s="14">
        <f t="shared" si="252"/>
        <v>230000</v>
      </c>
      <c r="W1995" s="64">
        <f t="shared" si="259"/>
        <v>0</v>
      </c>
      <c r="X1995" s="3" t="str">
        <f t="shared" si="253"/>
        <v>8</v>
      </c>
      <c r="Z1995" s="14">
        <f t="shared" si="254"/>
        <v>18400</v>
      </c>
      <c r="AA1995" s="7">
        <f>VLOOKUP(G1995,Ma_KH!$A:$R,14,0)</f>
        <v>60</v>
      </c>
      <c r="AD1995" s="7" t="str">
        <f>IFERROR(VLOOKUP(J1995,'Chuyển Mã'!$B$3:$C$9,2,0),"")</f>
        <v>Hà Nội</v>
      </c>
      <c r="AE1995" s="7" t="str">
        <f t="shared" si="255"/>
        <v>Mọc Nấm Hương 250g</v>
      </c>
      <c r="AF1995" s="7">
        <f t="shared" si="256"/>
        <v>5</v>
      </c>
    </row>
    <row r="1996" spans="1:32" x14ac:dyDescent="0.25">
      <c r="A1996" s="11">
        <v>45906</v>
      </c>
      <c r="B1996" s="25">
        <v>4176573657</v>
      </c>
      <c r="C1996" s="12" t="s">
        <v>7214</v>
      </c>
      <c r="D1996" s="16">
        <f t="shared" si="257"/>
        <v>45906</v>
      </c>
      <c r="G1996" s="13" t="s">
        <v>7904</v>
      </c>
      <c r="I1996" s="13" t="s">
        <v>7905</v>
      </c>
      <c r="J1996" s="13" t="s">
        <v>1813</v>
      </c>
      <c r="K1996" s="13" t="s">
        <v>30</v>
      </c>
      <c r="L1996" s="25" t="str">
        <f>VLOOKUP($K1996,TONG_SL!$A:$D,2,0)</f>
        <v>Gà muối 500g</v>
      </c>
      <c r="N1996" s="25" t="str">
        <f t="shared" si="258"/>
        <v>K-C6</v>
      </c>
      <c r="Q1996" s="25" t="str">
        <f>VLOOKUP(K1996,TONG_SL!$A:$D,3,0)</f>
        <v>Túi</v>
      </c>
      <c r="R1996" s="54">
        <v>6</v>
      </c>
      <c r="T1996" s="1">
        <f>VLOOKUP(VLOOKUP(G1996,Ma_KH!$A:$R,18,0)&amp;K1996,Gia_MB!$A:$F,6,0)</f>
        <v>111058</v>
      </c>
      <c r="U1996" s="14">
        <f t="shared" si="252"/>
        <v>666348</v>
      </c>
      <c r="W1996" s="64">
        <f t="shared" si="259"/>
        <v>0</v>
      </c>
      <c r="X1996" s="3" t="str">
        <f t="shared" si="253"/>
        <v>8</v>
      </c>
      <c r="Z1996" s="14">
        <f t="shared" si="254"/>
        <v>53307.840000000004</v>
      </c>
      <c r="AA1996" s="7">
        <f>VLOOKUP(G1996,Ma_KH!$A:$R,14,0)</f>
        <v>60</v>
      </c>
      <c r="AD1996" s="7" t="str">
        <f>IFERROR(VLOOKUP(J1996,'Chuyển Mã'!$B$3:$C$9,2,0),"")</f>
        <v>Hà Nội</v>
      </c>
      <c r="AE1996" s="7" t="str">
        <f t="shared" si="255"/>
        <v>Gà muối 500g</v>
      </c>
      <c r="AF1996" s="7">
        <f t="shared" si="256"/>
        <v>6</v>
      </c>
    </row>
    <row r="1997" spans="1:32" x14ac:dyDescent="0.25">
      <c r="A1997" s="11">
        <v>45906</v>
      </c>
      <c r="B1997" s="25">
        <v>4176573657</v>
      </c>
      <c r="C1997" s="12" t="s">
        <v>7214</v>
      </c>
      <c r="D1997" s="16">
        <f t="shared" si="257"/>
        <v>45906</v>
      </c>
      <c r="G1997" s="13" t="s">
        <v>7904</v>
      </c>
      <c r="I1997" s="13" t="s">
        <v>7905</v>
      </c>
      <c r="J1997" s="13" t="s">
        <v>1813</v>
      </c>
      <c r="K1997" s="13" t="s">
        <v>51</v>
      </c>
      <c r="L1997" s="25" t="str">
        <f>VLOOKUP($K1997,TONG_SL!$A:$D,2,0)</f>
        <v>Mọc Nấm Hương 250g</v>
      </c>
      <c r="N1997" s="25" t="str">
        <f t="shared" si="258"/>
        <v>K-C6</v>
      </c>
      <c r="Q1997" s="25" t="str">
        <f>VLOOKUP(K1997,TONG_SL!$A:$D,3,0)</f>
        <v>Túi</v>
      </c>
      <c r="R1997" s="54">
        <v>2</v>
      </c>
      <c r="T1997" s="1">
        <f>VLOOKUP(VLOOKUP(G1997,Ma_KH!$A:$R,18,0)&amp;K1997,Gia_MB!$A:$F,6,0)</f>
        <v>46000</v>
      </c>
      <c r="U1997" s="14">
        <f t="shared" si="252"/>
        <v>92000</v>
      </c>
      <c r="W1997" s="64">
        <f t="shared" si="259"/>
        <v>0</v>
      </c>
      <c r="X1997" s="3" t="str">
        <f t="shared" si="253"/>
        <v>8</v>
      </c>
      <c r="Z1997" s="14">
        <f t="shared" si="254"/>
        <v>7360</v>
      </c>
      <c r="AA1997" s="7">
        <f>VLOOKUP(G1997,Ma_KH!$A:$R,14,0)</f>
        <v>60</v>
      </c>
      <c r="AD1997" s="7" t="str">
        <f>IFERROR(VLOOKUP(J1997,'Chuyển Mã'!$B$3:$C$9,2,0),"")</f>
        <v>Hà Nội</v>
      </c>
      <c r="AE1997" s="7" t="str">
        <f t="shared" si="255"/>
        <v>Mọc Nấm Hương 250g</v>
      </c>
      <c r="AF1997" s="7">
        <f t="shared" si="256"/>
        <v>2</v>
      </c>
    </row>
    <row r="1998" spans="1:32" x14ac:dyDescent="0.25">
      <c r="A1998" s="11">
        <v>45906</v>
      </c>
      <c r="B1998" s="25">
        <v>4176573657</v>
      </c>
      <c r="C1998" s="12" t="s">
        <v>7214</v>
      </c>
      <c r="D1998" s="16">
        <f t="shared" si="257"/>
        <v>45906</v>
      </c>
      <c r="G1998" s="13" t="s">
        <v>7904</v>
      </c>
      <c r="I1998" s="13" t="s">
        <v>7905</v>
      </c>
      <c r="J1998" s="13" t="s">
        <v>1813</v>
      </c>
      <c r="K1998" s="13" t="s">
        <v>27</v>
      </c>
      <c r="L1998" s="25" t="str">
        <f>VLOOKUP($K1998,TONG_SL!$A:$D,2,0)</f>
        <v>Chân giò heo muối 300g</v>
      </c>
      <c r="N1998" s="25" t="str">
        <f t="shared" si="258"/>
        <v>K-C6</v>
      </c>
      <c r="Q1998" s="25" t="str">
        <f>VLOOKUP(K1998,TONG_SL!$A:$D,3,0)</f>
        <v>Túi</v>
      </c>
      <c r="R1998" s="54">
        <v>15</v>
      </c>
      <c r="T1998" s="1">
        <f>VLOOKUP(VLOOKUP(G1998,Ma_KH!$A:$R,18,0)&amp;K1998,Gia_MB!$A:$F,6,0)</f>
        <v>73431</v>
      </c>
      <c r="U1998" s="14">
        <f t="shared" ref="U1998:U2061" si="260">T1998*R1998</f>
        <v>1101465</v>
      </c>
      <c r="W1998" s="64">
        <f t="shared" si="259"/>
        <v>0</v>
      </c>
      <c r="X1998" s="3" t="str">
        <f t="shared" ref="X1998:X2061" si="261">IF(B1998&lt;&gt;"","8","0")</f>
        <v>8</v>
      </c>
      <c r="Z1998" s="14">
        <f t="shared" ref="Z1998:Z2061" si="262">U1998*X1998%</f>
        <v>88117.2</v>
      </c>
      <c r="AA1998" s="7">
        <f>VLOOKUP(G1998,Ma_KH!$A:$R,14,0)</f>
        <v>60</v>
      </c>
      <c r="AD1998" s="7" t="str">
        <f>IFERROR(VLOOKUP(J1998,'Chuyển Mã'!$B$3:$C$9,2,0),"")</f>
        <v>Hà Nội</v>
      </c>
      <c r="AE1998" s="7" t="str">
        <f t="shared" si="255"/>
        <v>Chân giò heo muối 300g</v>
      </c>
      <c r="AF1998" s="7">
        <f t="shared" si="256"/>
        <v>15</v>
      </c>
    </row>
    <row r="1999" spans="1:32" x14ac:dyDescent="0.25">
      <c r="A1999" s="11">
        <v>45906</v>
      </c>
      <c r="B1999" s="25">
        <v>4176573657</v>
      </c>
      <c r="C1999" s="12" t="s">
        <v>7214</v>
      </c>
      <c r="D1999" s="16">
        <f t="shared" si="257"/>
        <v>45906</v>
      </c>
      <c r="G1999" s="13" t="s">
        <v>7904</v>
      </c>
      <c r="I1999" s="13" t="s">
        <v>7905</v>
      </c>
      <c r="J1999" s="13" t="s">
        <v>1813</v>
      </c>
      <c r="K1999" s="13" t="s">
        <v>32</v>
      </c>
      <c r="L1999" s="25" t="str">
        <f>VLOOKUP($K1999,TONG_SL!$A:$D,2,0)</f>
        <v>Giò Tai Lưỡi Xào 250</v>
      </c>
      <c r="N1999" s="25" t="str">
        <f t="shared" si="258"/>
        <v>K-C6</v>
      </c>
      <c r="Q1999" s="25" t="str">
        <f>VLOOKUP(K1999,TONG_SL!$A:$D,3,0)</f>
        <v>Túi</v>
      </c>
      <c r="R1999" s="54">
        <v>5</v>
      </c>
      <c r="T1999" s="1">
        <f>VLOOKUP(VLOOKUP(G1999,Ma_KH!$A:$R,18,0)&amp;K1999,Gia_MB!$A:$F,6,0)</f>
        <v>50183</v>
      </c>
      <c r="U1999" s="14">
        <f t="shared" si="260"/>
        <v>250915</v>
      </c>
      <c r="W1999" s="64">
        <f t="shared" si="259"/>
        <v>0</v>
      </c>
      <c r="X1999" s="3" t="str">
        <f t="shared" si="261"/>
        <v>8</v>
      </c>
      <c r="Z1999" s="14">
        <f t="shared" si="262"/>
        <v>20073.2</v>
      </c>
      <c r="AA1999" s="7">
        <f>VLOOKUP(G1999,Ma_KH!$A:$R,14,0)</f>
        <v>60</v>
      </c>
      <c r="AD1999" s="7" t="str">
        <f>IFERROR(VLOOKUP(J1999,'Chuyển Mã'!$B$3:$C$9,2,0),"")</f>
        <v>Hà Nội</v>
      </c>
      <c r="AE1999" s="7" t="str">
        <f t="shared" si="255"/>
        <v>Giò Tai Lưỡi Xào 250</v>
      </c>
      <c r="AF1999" s="7">
        <f t="shared" si="256"/>
        <v>5</v>
      </c>
    </row>
    <row r="2000" spans="1:32" x14ac:dyDescent="0.25">
      <c r="A2000" s="11">
        <v>45906</v>
      </c>
      <c r="B2000" s="25">
        <v>4176632035</v>
      </c>
      <c r="C2000" s="12" t="s">
        <v>7214</v>
      </c>
      <c r="D2000" s="16">
        <f t="shared" si="257"/>
        <v>45906</v>
      </c>
      <c r="G2000" s="13" t="s">
        <v>7904</v>
      </c>
      <c r="I2000" s="13" t="s">
        <v>7906</v>
      </c>
      <c r="J2000" s="13" t="s">
        <v>1813</v>
      </c>
      <c r="K2000" s="13" t="s">
        <v>35</v>
      </c>
      <c r="L2000" s="25" t="str">
        <f>VLOOKUP($K2000,TONG_SL!$A:$D,2,0)</f>
        <v>Tai heo muối 200g</v>
      </c>
      <c r="N2000" s="25" t="str">
        <f t="shared" si="258"/>
        <v>K-C6</v>
      </c>
      <c r="Q2000" s="25" t="str">
        <f>VLOOKUP(K2000,TONG_SL!$A:$D,3,0)</f>
        <v>Túi</v>
      </c>
      <c r="R2000" s="54">
        <v>3</v>
      </c>
      <c r="T2000" s="1">
        <f>VLOOKUP(VLOOKUP(G2000,Ma_KH!$A:$R,18,0)&amp;K2000,Gia_MB!$A:$F,6,0)</f>
        <v>55595</v>
      </c>
      <c r="U2000" s="14">
        <f t="shared" si="260"/>
        <v>166785</v>
      </c>
      <c r="W2000" s="64">
        <f t="shared" si="259"/>
        <v>0</v>
      </c>
      <c r="X2000" s="3" t="str">
        <f t="shared" si="261"/>
        <v>8</v>
      </c>
      <c r="Z2000" s="14">
        <f t="shared" si="262"/>
        <v>13342.800000000001</v>
      </c>
      <c r="AA2000" s="7">
        <f>VLOOKUP(G2000,Ma_KH!$A:$R,14,0)</f>
        <v>60</v>
      </c>
      <c r="AD2000" s="7" t="str">
        <f>IFERROR(VLOOKUP(J2000,'Chuyển Mã'!$B$3:$C$9,2,0),"")</f>
        <v>Hà Nội</v>
      </c>
      <c r="AE2000" s="7" t="str">
        <f t="shared" si="255"/>
        <v>Tai heo muối 200g</v>
      </c>
      <c r="AF2000" s="7">
        <f t="shared" si="256"/>
        <v>3</v>
      </c>
    </row>
    <row r="2001" spans="1:32" x14ac:dyDescent="0.25">
      <c r="A2001" s="11">
        <v>45906</v>
      </c>
      <c r="B2001" s="25">
        <v>4176632035</v>
      </c>
      <c r="C2001" s="12" t="s">
        <v>7214</v>
      </c>
      <c r="D2001" s="16">
        <f t="shared" si="257"/>
        <v>45906</v>
      </c>
      <c r="G2001" s="13" t="s">
        <v>7904</v>
      </c>
      <c r="I2001" s="13" t="s">
        <v>7906</v>
      </c>
      <c r="J2001" s="13" t="s">
        <v>1813</v>
      </c>
      <c r="K2001" s="13" t="s">
        <v>47</v>
      </c>
      <c r="L2001" s="25" t="str">
        <f>VLOOKUP($K2001,TONG_SL!$A:$D,2,0)</f>
        <v>Giò lụa cây 250g</v>
      </c>
      <c r="N2001" s="25" t="str">
        <f t="shared" si="258"/>
        <v>K-C6</v>
      </c>
      <c r="Q2001" s="25" t="str">
        <f>VLOOKUP(K2001,TONG_SL!$A:$D,3,0)</f>
        <v>Túi</v>
      </c>
      <c r="R2001" s="54">
        <v>3</v>
      </c>
      <c r="T2001" s="1">
        <f>VLOOKUP(VLOOKUP(G2001,Ma_KH!$A:$R,18,0)&amp;K2001,Gia_MB!$A:$F,6,0)</f>
        <v>49500</v>
      </c>
      <c r="U2001" s="14">
        <f t="shared" si="260"/>
        <v>148500</v>
      </c>
      <c r="W2001" s="64">
        <f t="shared" si="259"/>
        <v>0</v>
      </c>
      <c r="X2001" s="3" t="str">
        <f t="shared" si="261"/>
        <v>8</v>
      </c>
      <c r="Z2001" s="14">
        <f t="shared" si="262"/>
        <v>11880</v>
      </c>
      <c r="AA2001" s="7">
        <f>VLOOKUP(G2001,Ma_KH!$A:$R,14,0)</f>
        <v>60</v>
      </c>
      <c r="AD2001" s="7" t="str">
        <f>IFERROR(VLOOKUP(J2001,'Chuyển Mã'!$B$3:$C$9,2,0),"")</f>
        <v>Hà Nội</v>
      </c>
      <c r="AE2001" s="7" t="str">
        <f t="shared" si="255"/>
        <v>Giò lụa cây 250g</v>
      </c>
      <c r="AF2001" s="7">
        <f t="shared" si="256"/>
        <v>3</v>
      </c>
    </row>
    <row r="2002" spans="1:32" x14ac:dyDescent="0.25">
      <c r="A2002" s="11">
        <v>45906</v>
      </c>
      <c r="B2002" s="25">
        <v>4176632035</v>
      </c>
      <c r="C2002" s="12" t="s">
        <v>7214</v>
      </c>
      <c r="D2002" s="16">
        <f t="shared" si="257"/>
        <v>45906</v>
      </c>
      <c r="G2002" s="13" t="s">
        <v>7904</v>
      </c>
      <c r="I2002" s="13" t="s">
        <v>7906</v>
      </c>
      <c r="J2002" s="13" t="s">
        <v>1813</v>
      </c>
      <c r="K2002" s="13" t="s">
        <v>49</v>
      </c>
      <c r="L2002" s="25" t="str">
        <f>VLOOKUP($K2002,TONG_SL!$A:$D,2,0)</f>
        <v>Giò sụn gà 250g</v>
      </c>
      <c r="N2002" s="25" t="str">
        <f t="shared" si="258"/>
        <v>K-C6</v>
      </c>
      <c r="Q2002" s="25" t="str">
        <f>VLOOKUP(K2002,TONG_SL!$A:$D,3,0)</f>
        <v>Túi</v>
      </c>
      <c r="R2002" s="54">
        <v>3</v>
      </c>
      <c r="T2002" s="1">
        <f>VLOOKUP(VLOOKUP(G2002,Ma_KH!$A:$R,18,0)&amp;K2002,Gia_MB!$A:$F,6,0)</f>
        <v>50400</v>
      </c>
      <c r="U2002" s="14">
        <f t="shared" si="260"/>
        <v>151200</v>
      </c>
      <c r="W2002" s="64">
        <f t="shared" si="259"/>
        <v>0</v>
      </c>
      <c r="X2002" s="3" t="str">
        <f t="shared" si="261"/>
        <v>8</v>
      </c>
      <c r="Z2002" s="14">
        <f t="shared" si="262"/>
        <v>12096</v>
      </c>
      <c r="AA2002" s="7">
        <f>VLOOKUP(G2002,Ma_KH!$A:$R,14,0)</f>
        <v>60</v>
      </c>
      <c r="AD2002" s="7" t="str">
        <f>IFERROR(VLOOKUP(J2002,'Chuyển Mã'!$B$3:$C$9,2,0),"")</f>
        <v>Hà Nội</v>
      </c>
      <c r="AE2002" s="7" t="str">
        <f t="shared" si="255"/>
        <v>Giò sụn gà 250g</v>
      </c>
      <c r="AF2002" s="7">
        <f t="shared" si="256"/>
        <v>3</v>
      </c>
    </row>
    <row r="2003" spans="1:32" x14ac:dyDescent="0.25">
      <c r="A2003" s="11">
        <v>45906</v>
      </c>
      <c r="B2003" s="25">
        <v>4176574183</v>
      </c>
      <c r="C2003" s="12" t="s">
        <v>7214</v>
      </c>
      <c r="D2003" s="16">
        <f t="shared" si="257"/>
        <v>45906</v>
      </c>
      <c r="G2003" s="13" t="s">
        <v>1614</v>
      </c>
      <c r="I2003" s="13" t="s">
        <v>7907</v>
      </c>
      <c r="J2003" s="13" t="s">
        <v>1813</v>
      </c>
      <c r="K2003" s="13" t="s">
        <v>32</v>
      </c>
      <c r="L2003" s="25" t="str">
        <f>VLOOKUP($K2003,TONG_SL!$A:$D,2,0)</f>
        <v>Giò Tai Lưỡi Xào 250</v>
      </c>
      <c r="N2003" s="25" t="str">
        <f t="shared" si="258"/>
        <v>K-C6</v>
      </c>
      <c r="Q2003" s="25" t="str">
        <f>VLOOKUP(K2003,TONG_SL!$A:$D,3,0)</f>
        <v>Túi</v>
      </c>
      <c r="R2003" s="54">
        <v>3</v>
      </c>
      <c r="T2003" s="1">
        <f>VLOOKUP(VLOOKUP(G2003,Ma_KH!$A:$R,18,0)&amp;K2003,Gia_MB!$A:$F,6,0)</f>
        <v>50183</v>
      </c>
      <c r="U2003" s="14">
        <f t="shared" si="260"/>
        <v>150549</v>
      </c>
      <c r="W2003" s="64">
        <f t="shared" si="259"/>
        <v>0</v>
      </c>
      <c r="X2003" s="3" t="str">
        <f t="shared" si="261"/>
        <v>8</v>
      </c>
      <c r="Z2003" s="14">
        <f t="shared" si="262"/>
        <v>12043.92</v>
      </c>
      <c r="AA2003" s="7">
        <f>VLOOKUP(G2003,Ma_KH!$A:$R,14,0)</f>
        <v>60</v>
      </c>
      <c r="AD2003" s="7" t="str">
        <f>IFERROR(VLOOKUP(J2003,'Chuyển Mã'!$B$3:$C$9,2,0),"")</f>
        <v>Hà Nội</v>
      </c>
      <c r="AE2003" s="7" t="str">
        <f t="shared" si="255"/>
        <v>Giò Tai Lưỡi Xào 250</v>
      </c>
      <c r="AF2003" s="7">
        <f t="shared" si="256"/>
        <v>3</v>
      </c>
    </row>
    <row r="2004" spans="1:32" x14ac:dyDescent="0.25">
      <c r="A2004" s="11">
        <v>45906</v>
      </c>
      <c r="B2004" s="25">
        <v>4176574183</v>
      </c>
      <c r="C2004" s="12" t="s">
        <v>7214</v>
      </c>
      <c r="D2004" s="16">
        <f t="shared" si="257"/>
        <v>45906</v>
      </c>
      <c r="G2004" s="13" t="s">
        <v>1614</v>
      </c>
      <c r="I2004" s="13" t="s">
        <v>7907</v>
      </c>
      <c r="J2004" s="13" t="s">
        <v>1813</v>
      </c>
      <c r="K2004" s="13" t="s">
        <v>27</v>
      </c>
      <c r="L2004" s="25" t="str">
        <f>VLOOKUP($K2004,TONG_SL!$A:$D,2,0)</f>
        <v>Chân giò heo muối 300g</v>
      </c>
      <c r="N2004" s="25" t="str">
        <f t="shared" si="258"/>
        <v>K-C6</v>
      </c>
      <c r="Q2004" s="25" t="str">
        <f>VLOOKUP(K2004,TONG_SL!$A:$D,3,0)</f>
        <v>Túi</v>
      </c>
      <c r="R2004" s="54">
        <v>17</v>
      </c>
      <c r="T2004" s="1">
        <f>VLOOKUP(VLOOKUP(G2004,Ma_KH!$A:$R,18,0)&amp;K2004,Gia_MB!$A:$F,6,0)</f>
        <v>73431</v>
      </c>
      <c r="U2004" s="14">
        <f t="shared" si="260"/>
        <v>1248327</v>
      </c>
      <c r="W2004" s="64">
        <f t="shared" si="259"/>
        <v>0</v>
      </c>
      <c r="X2004" s="3" t="str">
        <f t="shared" si="261"/>
        <v>8</v>
      </c>
      <c r="Z2004" s="14">
        <f t="shared" si="262"/>
        <v>99866.16</v>
      </c>
      <c r="AA2004" s="7">
        <f>VLOOKUP(G2004,Ma_KH!$A:$R,14,0)</f>
        <v>60</v>
      </c>
      <c r="AD2004" s="7" t="str">
        <f>IFERROR(VLOOKUP(J2004,'Chuyển Mã'!$B$3:$C$9,2,0),"")</f>
        <v>Hà Nội</v>
      </c>
      <c r="AE2004" s="7" t="str">
        <f t="shared" si="255"/>
        <v>Chân giò heo muối 300g</v>
      </c>
      <c r="AF2004" s="7">
        <f t="shared" si="256"/>
        <v>17</v>
      </c>
    </row>
    <row r="2005" spans="1:32" x14ac:dyDescent="0.25">
      <c r="A2005" s="11">
        <v>45906</v>
      </c>
      <c r="B2005" s="25">
        <v>4176574183</v>
      </c>
      <c r="C2005" s="12" t="s">
        <v>7214</v>
      </c>
      <c r="D2005" s="16">
        <f t="shared" si="257"/>
        <v>45906</v>
      </c>
      <c r="G2005" s="13" t="s">
        <v>1614</v>
      </c>
      <c r="I2005" s="13" t="s">
        <v>7907</v>
      </c>
      <c r="J2005" s="13" t="s">
        <v>1813</v>
      </c>
      <c r="K2005" s="13" t="s">
        <v>30</v>
      </c>
      <c r="L2005" s="25" t="str">
        <f>VLOOKUP($K2005,TONG_SL!$A:$D,2,0)</f>
        <v>Gà muối 500g</v>
      </c>
      <c r="N2005" s="25" t="str">
        <f t="shared" si="258"/>
        <v>K-C6</v>
      </c>
      <c r="Q2005" s="25" t="str">
        <f>VLOOKUP(K2005,TONG_SL!$A:$D,3,0)</f>
        <v>Túi</v>
      </c>
      <c r="R2005" s="54">
        <v>8</v>
      </c>
      <c r="T2005" s="1">
        <f>VLOOKUP(VLOOKUP(G2005,Ma_KH!$A:$R,18,0)&amp;K2005,Gia_MB!$A:$F,6,0)</f>
        <v>111058</v>
      </c>
      <c r="U2005" s="14">
        <f t="shared" si="260"/>
        <v>888464</v>
      </c>
      <c r="W2005" s="64">
        <f t="shared" si="259"/>
        <v>0</v>
      </c>
      <c r="X2005" s="3" t="str">
        <f t="shared" si="261"/>
        <v>8</v>
      </c>
      <c r="Z2005" s="14">
        <f t="shared" si="262"/>
        <v>71077.119999999995</v>
      </c>
      <c r="AA2005" s="7">
        <f>VLOOKUP(G2005,Ma_KH!$A:$R,14,0)</f>
        <v>60</v>
      </c>
      <c r="AD2005" s="7" t="str">
        <f>IFERROR(VLOOKUP(J2005,'Chuyển Mã'!$B$3:$C$9,2,0),"")</f>
        <v>Hà Nội</v>
      </c>
      <c r="AE2005" s="7" t="str">
        <f t="shared" si="255"/>
        <v>Gà muối 500g</v>
      </c>
      <c r="AF2005" s="7">
        <f t="shared" si="256"/>
        <v>8</v>
      </c>
    </row>
    <row r="2006" spans="1:32" x14ac:dyDescent="0.25">
      <c r="A2006" s="11">
        <v>45906</v>
      </c>
      <c r="B2006" s="25">
        <v>4176632748</v>
      </c>
      <c r="C2006" s="12" t="s">
        <v>7214</v>
      </c>
      <c r="D2006" s="16">
        <f t="shared" si="257"/>
        <v>45906</v>
      </c>
      <c r="G2006" s="13" t="s">
        <v>1614</v>
      </c>
      <c r="I2006" s="13" t="s">
        <v>7908</v>
      </c>
      <c r="J2006" s="13" t="s">
        <v>1813</v>
      </c>
      <c r="K2006" s="13" t="s">
        <v>35</v>
      </c>
      <c r="L2006" s="25" t="str">
        <f>VLOOKUP($K2006,TONG_SL!$A:$D,2,0)</f>
        <v>Tai heo muối 200g</v>
      </c>
      <c r="N2006" s="25" t="str">
        <f t="shared" si="258"/>
        <v>K-C6</v>
      </c>
      <c r="Q2006" s="25" t="str">
        <f>VLOOKUP(K2006,TONG_SL!$A:$D,3,0)</f>
        <v>Túi</v>
      </c>
      <c r="R2006" s="54">
        <v>3</v>
      </c>
      <c r="T2006" s="1">
        <f>VLOOKUP(VLOOKUP(G2006,Ma_KH!$A:$R,18,0)&amp;K2006,Gia_MB!$A:$F,6,0)</f>
        <v>55595</v>
      </c>
      <c r="U2006" s="14">
        <f t="shared" si="260"/>
        <v>166785</v>
      </c>
      <c r="W2006" s="64">
        <f t="shared" si="259"/>
        <v>0</v>
      </c>
      <c r="X2006" s="3" t="str">
        <f t="shared" si="261"/>
        <v>8</v>
      </c>
      <c r="Z2006" s="14">
        <f t="shared" si="262"/>
        <v>13342.800000000001</v>
      </c>
      <c r="AA2006" s="7">
        <f>VLOOKUP(G2006,Ma_KH!$A:$R,14,0)</f>
        <v>60</v>
      </c>
      <c r="AD2006" s="7" t="str">
        <f>IFERROR(VLOOKUP(J2006,'Chuyển Mã'!$B$3:$C$9,2,0),"")</f>
        <v>Hà Nội</v>
      </c>
      <c r="AE2006" s="7" t="str">
        <f t="shared" si="255"/>
        <v>Tai heo muối 200g</v>
      </c>
      <c r="AF2006" s="7">
        <f t="shared" si="256"/>
        <v>3</v>
      </c>
    </row>
    <row r="2007" spans="1:32" x14ac:dyDescent="0.25">
      <c r="A2007" s="11">
        <v>45906</v>
      </c>
      <c r="B2007" s="25">
        <v>4176632748</v>
      </c>
      <c r="C2007" s="12" t="s">
        <v>7214</v>
      </c>
      <c r="D2007" s="16">
        <f t="shared" si="257"/>
        <v>45906</v>
      </c>
      <c r="G2007" s="13" t="s">
        <v>1614</v>
      </c>
      <c r="I2007" s="13" t="s">
        <v>7908</v>
      </c>
      <c r="J2007" s="13" t="s">
        <v>1813</v>
      </c>
      <c r="K2007" s="13" t="s">
        <v>39</v>
      </c>
      <c r="L2007" s="25" t="str">
        <f>VLOOKUP($K2007,TONG_SL!$A:$D,2,0)</f>
        <v>Chả cốm 300g</v>
      </c>
      <c r="N2007" s="25" t="str">
        <f t="shared" si="258"/>
        <v>K-C6</v>
      </c>
      <c r="Q2007" s="25" t="str">
        <f>VLOOKUP(K2007,TONG_SL!$A:$D,3,0)</f>
        <v>Túi</v>
      </c>
      <c r="R2007" s="54">
        <v>3</v>
      </c>
      <c r="T2007" s="1">
        <f>VLOOKUP(VLOOKUP(G2007,Ma_KH!$A:$R,18,0)&amp;K2007,Gia_MB!$A:$F,6,0)</f>
        <v>74250</v>
      </c>
      <c r="U2007" s="14">
        <f t="shared" si="260"/>
        <v>222750</v>
      </c>
      <c r="W2007" s="64">
        <f t="shared" si="259"/>
        <v>0</v>
      </c>
      <c r="X2007" s="3" t="str">
        <f t="shared" si="261"/>
        <v>8</v>
      </c>
      <c r="Z2007" s="14">
        <f t="shared" si="262"/>
        <v>17820</v>
      </c>
      <c r="AA2007" s="7">
        <f>VLOOKUP(G2007,Ma_KH!$A:$R,14,0)</f>
        <v>60</v>
      </c>
      <c r="AD2007" s="7" t="str">
        <f>IFERROR(VLOOKUP(J2007,'Chuyển Mã'!$B$3:$C$9,2,0),"")</f>
        <v>Hà Nội</v>
      </c>
      <c r="AE2007" s="7" t="str">
        <f t="shared" si="255"/>
        <v>Chả cốm 300g</v>
      </c>
      <c r="AF2007" s="7">
        <f t="shared" si="256"/>
        <v>3</v>
      </c>
    </row>
    <row r="2008" spans="1:32" x14ac:dyDescent="0.25">
      <c r="A2008" s="11">
        <v>45906</v>
      </c>
      <c r="B2008" s="25">
        <v>4176633832</v>
      </c>
      <c r="C2008" s="12" t="s">
        <v>7214</v>
      </c>
      <c r="D2008" s="16">
        <f t="shared" si="257"/>
        <v>45906</v>
      </c>
      <c r="G2008" s="13" t="s">
        <v>7909</v>
      </c>
      <c r="I2008" s="13" t="s">
        <v>7910</v>
      </c>
      <c r="J2008" s="13" t="s">
        <v>1813</v>
      </c>
      <c r="K2008" s="13" t="s">
        <v>35</v>
      </c>
      <c r="L2008" s="25" t="str">
        <f>VLOOKUP($K2008,TONG_SL!$A:$D,2,0)</f>
        <v>Tai heo muối 200g</v>
      </c>
      <c r="N2008" s="25" t="str">
        <f t="shared" si="258"/>
        <v>K-C6</v>
      </c>
      <c r="Q2008" s="25" t="str">
        <f>VLOOKUP(K2008,TONG_SL!$A:$D,3,0)</f>
        <v>Túi</v>
      </c>
      <c r="R2008" s="54">
        <v>5</v>
      </c>
      <c r="T2008" s="1">
        <f>VLOOKUP(VLOOKUP(G2008,Ma_KH!$A:$R,18,0)&amp;K2008,Gia_MB!$A:$F,6,0)</f>
        <v>55595</v>
      </c>
      <c r="U2008" s="14">
        <f t="shared" si="260"/>
        <v>277975</v>
      </c>
      <c r="W2008" s="64">
        <f t="shared" si="259"/>
        <v>0</v>
      </c>
      <c r="X2008" s="3" t="str">
        <f t="shared" si="261"/>
        <v>8</v>
      </c>
      <c r="Z2008" s="14">
        <f t="shared" si="262"/>
        <v>22238</v>
      </c>
      <c r="AA2008" s="7">
        <f>VLOOKUP(G2008,Ma_KH!$A:$R,14,0)</f>
        <v>60</v>
      </c>
      <c r="AD2008" s="7" t="str">
        <f>IFERROR(VLOOKUP(J2008,'Chuyển Mã'!$B$3:$C$9,2,0),"")</f>
        <v>Hà Nội</v>
      </c>
      <c r="AE2008" s="7" t="str">
        <f t="shared" si="255"/>
        <v>Tai heo muối 200g</v>
      </c>
      <c r="AF2008" s="7">
        <f t="shared" si="256"/>
        <v>5</v>
      </c>
    </row>
    <row r="2009" spans="1:32" x14ac:dyDescent="0.25">
      <c r="A2009" s="11">
        <v>45906</v>
      </c>
      <c r="B2009" s="25">
        <v>4176633832</v>
      </c>
      <c r="C2009" s="12" t="s">
        <v>7214</v>
      </c>
      <c r="D2009" s="16">
        <f t="shared" si="257"/>
        <v>45906</v>
      </c>
      <c r="G2009" s="13" t="s">
        <v>7909</v>
      </c>
      <c r="I2009" s="13" t="s">
        <v>7910</v>
      </c>
      <c r="J2009" s="13" t="s">
        <v>1813</v>
      </c>
      <c r="K2009" s="13" t="s">
        <v>39</v>
      </c>
      <c r="L2009" s="25" t="str">
        <f>VLOOKUP($K2009,TONG_SL!$A:$D,2,0)</f>
        <v>Chả cốm 300g</v>
      </c>
      <c r="N2009" s="25" t="str">
        <f t="shared" si="258"/>
        <v>K-C6</v>
      </c>
      <c r="Q2009" s="25" t="str">
        <f>VLOOKUP(K2009,TONG_SL!$A:$D,3,0)</f>
        <v>Túi</v>
      </c>
      <c r="R2009" s="54">
        <v>5</v>
      </c>
      <c r="T2009" s="1">
        <f>VLOOKUP(VLOOKUP(G2009,Ma_KH!$A:$R,18,0)&amp;K2009,Gia_MB!$A:$F,6,0)</f>
        <v>74250</v>
      </c>
      <c r="U2009" s="14">
        <f t="shared" si="260"/>
        <v>371250</v>
      </c>
      <c r="W2009" s="64">
        <f t="shared" si="259"/>
        <v>0</v>
      </c>
      <c r="X2009" s="3" t="str">
        <f t="shared" si="261"/>
        <v>8</v>
      </c>
      <c r="Z2009" s="14">
        <f t="shared" si="262"/>
        <v>29700</v>
      </c>
      <c r="AA2009" s="7">
        <f>VLOOKUP(G2009,Ma_KH!$A:$R,14,0)</f>
        <v>60</v>
      </c>
      <c r="AD2009" s="7" t="str">
        <f>IFERROR(VLOOKUP(J2009,'Chuyển Mã'!$B$3:$C$9,2,0),"")</f>
        <v>Hà Nội</v>
      </c>
      <c r="AE2009" s="7" t="str">
        <f t="shared" si="255"/>
        <v>Chả cốm 300g</v>
      </c>
      <c r="AF2009" s="7">
        <f t="shared" si="256"/>
        <v>5</v>
      </c>
    </row>
    <row r="2010" spans="1:32" x14ac:dyDescent="0.25">
      <c r="A2010" s="11">
        <v>45906</v>
      </c>
      <c r="B2010" s="25">
        <v>4176633832</v>
      </c>
      <c r="C2010" s="12" t="s">
        <v>7214</v>
      </c>
      <c r="D2010" s="16">
        <f t="shared" si="257"/>
        <v>45906</v>
      </c>
      <c r="G2010" s="13" t="s">
        <v>7909</v>
      </c>
      <c r="I2010" s="13" t="s">
        <v>7910</v>
      </c>
      <c r="J2010" s="13" t="s">
        <v>1813</v>
      </c>
      <c r="K2010" s="13" t="s">
        <v>47</v>
      </c>
      <c r="L2010" s="25" t="str">
        <f>VLOOKUP($K2010,TONG_SL!$A:$D,2,0)</f>
        <v>Giò lụa cây 250g</v>
      </c>
      <c r="N2010" s="25" t="str">
        <f t="shared" si="258"/>
        <v>K-C6</v>
      </c>
      <c r="Q2010" s="25" t="str">
        <f>VLOOKUP(K2010,TONG_SL!$A:$D,3,0)</f>
        <v>Túi</v>
      </c>
      <c r="R2010" s="54">
        <v>5</v>
      </c>
      <c r="T2010" s="1">
        <f>VLOOKUP(VLOOKUP(G2010,Ma_KH!$A:$R,18,0)&amp;K2010,Gia_MB!$A:$F,6,0)</f>
        <v>49500</v>
      </c>
      <c r="U2010" s="14">
        <f t="shared" si="260"/>
        <v>247500</v>
      </c>
      <c r="W2010" s="64">
        <f t="shared" si="259"/>
        <v>0</v>
      </c>
      <c r="X2010" s="3" t="str">
        <f t="shared" si="261"/>
        <v>8</v>
      </c>
      <c r="Z2010" s="14">
        <f t="shared" si="262"/>
        <v>19800</v>
      </c>
      <c r="AA2010" s="7">
        <f>VLOOKUP(G2010,Ma_KH!$A:$R,14,0)</f>
        <v>60</v>
      </c>
      <c r="AD2010" s="7" t="str">
        <f>IFERROR(VLOOKUP(J2010,'Chuyển Mã'!$B$3:$C$9,2,0),"")</f>
        <v>Hà Nội</v>
      </c>
      <c r="AE2010" s="7" t="str">
        <f t="shared" si="255"/>
        <v>Giò lụa cây 250g</v>
      </c>
      <c r="AF2010" s="7">
        <f t="shared" si="256"/>
        <v>5</v>
      </c>
    </row>
    <row r="2011" spans="1:32" x14ac:dyDescent="0.25">
      <c r="A2011" s="11">
        <v>45906</v>
      </c>
      <c r="B2011" s="25">
        <v>4176633832</v>
      </c>
      <c r="C2011" s="12" t="s">
        <v>7214</v>
      </c>
      <c r="D2011" s="16">
        <f t="shared" si="257"/>
        <v>45906</v>
      </c>
      <c r="G2011" s="13" t="s">
        <v>7909</v>
      </c>
      <c r="I2011" s="13" t="s">
        <v>7910</v>
      </c>
      <c r="J2011" s="13" t="s">
        <v>1813</v>
      </c>
      <c r="K2011" s="13" t="s">
        <v>49</v>
      </c>
      <c r="L2011" s="25" t="str">
        <f>VLOOKUP($K2011,TONG_SL!$A:$D,2,0)</f>
        <v>Giò sụn gà 250g</v>
      </c>
      <c r="N2011" s="25" t="str">
        <f t="shared" si="258"/>
        <v>K-C6</v>
      </c>
      <c r="Q2011" s="25" t="str">
        <f>VLOOKUP(K2011,TONG_SL!$A:$D,3,0)</f>
        <v>Túi</v>
      </c>
      <c r="R2011" s="54">
        <v>5</v>
      </c>
      <c r="T2011" s="1">
        <f>VLOOKUP(VLOOKUP(G2011,Ma_KH!$A:$R,18,0)&amp;K2011,Gia_MB!$A:$F,6,0)</f>
        <v>50400</v>
      </c>
      <c r="U2011" s="14">
        <f t="shared" si="260"/>
        <v>252000</v>
      </c>
      <c r="W2011" s="64">
        <f t="shared" si="259"/>
        <v>0</v>
      </c>
      <c r="X2011" s="3" t="str">
        <f t="shared" si="261"/>
        <v>8</v>
      </c>
      <c r="Z2011" s="14">
        <f t="shared" si="262"/>
        <v>20160</v>
      </c>
      <c r="AA2011" s="7">
        <f>VLOOKUP(G2011,Ma_KH!$A:$R,14,0)</f>
        <v>60</v>
      </c>
      <c r="AD2011" s="7" t="str">
        <f>IFERROR(VLOOKUP(J2011,'Chuyển Mã'!$B$3:$C$9,2,0),"")</f>
        <v>Hà Nội</v>
      </c>
      <c r="AE2011" s="7" t="str">
        <f t="shared" si="255"/>
        <v>Giò sụn gà 250g</v>
      </c>
      <c r="AF2011" s="7">
        <f t="shared" si="256"/>
        <v>5</v>
      </c>
    </row>
    <row r="2012" spans="1:32" x14ac:dyDescent="0.25">
      <c r="A2012" s="11">
        <v>45906</v>
      </c>
      <c r="B2012" s="25">
        <v>4176633699</v>
      </c>
      <c r="C2012" s="12" t="s">
        <v>7214</v>
      </c>
      <c r="D2012" s="16">
        <f t="shared" si="257"/>
        <v>45906</v>
      </c>
      <c r="G2012" s="13" t="s">
        <v>7911</v>
      </c>
      <c r="I2012" s="13" t="s">
        <v>7912</v>
      </c>
      <c r="J2012" s="13" t="s">
        <v>1813</v>
      </c>
      <c r="K2012" s="13" t="s">
        <v>47</v>
      </c>
      <c r="L2012" s="25" t="str">
        <f>VLOOKUP($K2012,TONG_SL!$A:$D,2,0)</f>
        <v>Giò lụa cây 250g</v>
      </c>
      <c r="N2012" s="25" t="str">
        <f t="shared" si="258"/>
        <v>K-C6</v>
      </c>
      <c r="Q2012" s="25" t="str">
        <f>VLOOKUP(K2012,TONG_SL!$A:$D,3,0)</f>
        <v>Túi</v>
      </c>
      <c r="R2012" s="54">
        <v>3</v>
      </c>
      <c r="T2012" s="1">
        <f>VLOOKUP(VLOOKUP(G2012,Ma_KH!$A:$R,18,0)&amp;K2012,Gia_MB!$A:$F,6,0)</f>
        <v>49500</v>
      </c>
      <c r="U2012" s="14">
        <f t="shared" si="260"/>
        <v>148500</v>
      </c>
      <c r="W2012" s="64">
        <f t="shared" si="259"/>
        <v>0</v>
      </c>
      <c r="X2012" s="3" t="str">
        <f t="shared" si="261"/>
        <v>8</v>
      </c>
      <c r="Z2012" s="14">
        <f t="shared" si="262"/>
        <v>11880</v>
      </c>
      <c r="AA2012" s="7">
        <f>VLOOKUP(G2012,Ma_KH!$A:$R,14,0)</f>
        <v>60</v>
      </c>
      <c r="AD2012" s="7" t="str">
        <f>IFERROR(VLOOKUP(J2012,'Chuyển Mã'!$B$3:$C$9,2,0),"")</f>
        <v>Hà Nội</v>
      </c>
      <c r="AE2012" s="7" t="str">
        <f t="shared" si="255"/>
        <v>Giò lụa cây 250g</v>
      </c>
      <c r="AF2012" s="7">
        <f t="shared" si="256"/>
        <v>3</v>
      </c>
    </row>
    <row r="2013" spans="1:32" x14ac:dyDescent="0.25">
      <c r="A2013" s="11">
        <v>45906</v>
      </c>
      <c r="B2013" s="25">
        <v>4176633699</v>
      </c>
      <c r="C2013" s="12" t="s">
        <v>7214</v>
      </c>
      <c r="D2013" s="16">
        <f t="shared" si="257"/>
        <v>45906</v>
      </c>
      <c r="G2013" s="13" t="s">
        <v>7911</v>
      </c>
      <c r="I2013" s="13" t="s">
        <v>7912</v>
      </c>
      <c r="J2013" s="13" t="s">
        <v>1813</v>
      </c>
      <c r="K2013" s="13" t="s">
        <v>49</v>
      </c>
      <c r="L2013" s="25" t="str">
        <f>VLOOKUP($K2013,TONG_SL!$A:$D,2,0)</f>
        <v>Giò sụn gà 250g</v>
      </c>
      <c r="N2013" s="25" t="str">
        <f t="shared" si="258"/>
        <v>K-C6</v>
      </c>
      <c r="Q2013" s="25" t="str">
        <f>VLOOKUP(K2013,TONG_SL!$A:$D,3,0)</f>
        <v>Túi</v>
      </c>
      <c r="R2013" s="54">
        <v>3</v>
      </c>
      <c r="T2013" s="1">
        <f>VLOOKUP(VLOOKUP(G2013,Ma_KH!$A:$R,18,0)&amp;K2013,Gia_MB!$A:$F,6,0)</f>
        <v>50400</v>
      </c>
      <c r="U2013" s="14">
        <f t="shared" si="260"/>
        <v>151200</v>
      </c>
      <c r="W2013" s="64">
        <f t="shared" si="259"/>
        <v>0</v>
      </c>
      <c r="X2013" s="3" t="str">
        <f t="shared" si="261"/>
        <v>8</v>
      </c>
      <c r="Z2013" s="14">
        <f t="shared" si="262"/>
        <v>12096</v>
      </c>
      <c r="AA2013" s="7">
        <f>VLOOKUP(G2013,Ma_KH!$A:$R,14,0)</f>
        <v>60</v>
      </c>
      <c r="AD2013" s="7" t="str">
        <f>IFERROR(VLOOKUP(J2013,'Chuyển Mã'!$B$3:$C$9,2,0),"")</f>
        <v>Hà Nội</v>
      </c>
      <c r="AE2013" s="7" t="str">
        <f t="shared" si="255"/>
        <v>Giò sụn gà 250g</v>
      </c>
      <c r="AF2013" s="7">
        <f t="shared" si="256"/>
        <v>3</v>
      </c>
    </row>
    <row r="2014" spans="1:32" x14ac:dyDescent="0.25">
      <c r="A2014" s="11">
        <v>45906</v>
      </c>
      <c r="B2014" s="25">
        <v>4176573848</v>
      </c>
      <c r="C2014" s="12" t="s">
        <v>7214</v>
      </c>
      <c r="D2014" s="16">
        <f t="shared" si="257"/>
        <v>45906</v>
      </c>
      <c r="G2014" s="13" t="s">
        <v>7909</v>
      </c>
      <c r="I2014" s="25" t="s">
        <v>7913</v>
      </c>
      <c r="J2014" s="13" t="s">
        <v>1813</v>
      </c>
      <c r="K2014" s="13" t="s">
        <v>32</v>
      </c>
      <c r="L2014" s="25" t="str">
        <f>VLOOKUP($K2014,TONG_SL!$A:$D,2,0)</f>
        <v>Giò Tai Lưỡi Xào 250</v>
      </c>
      <c r="N2014" s="25" t="str">
        <f t="shared" si="258"/>
        <v>K-C6</v>
      </c>
      <c r="Q2014" s="25" t="str">
        <f>VLOOKUP(K2014,TONG_SL!$A:$D,3,0)</f>
        <v>Túi</v>
      </c>
      <c r="R2014" s="54">
        <v>5</v>
      </c>
      <c r="T2014" s="1">
        <f>VLOOKUP(VLOOKUP(G2014,Ma_KH!$A:$R,18,0)&amp;K2014,Gia_MB!$A:$F,6,0)</f>
        <v>50183</v>
      </c>
      <c r="U2014" s="14">
        <f t="shared" si="260"/>
        <v>250915</v>
      </c>
      <c r="W2014" s="64">
        <f t="shared" si="259"/>
        <v>0</v>
      </c>
      <c r="X2014" s="3" t="str">
        <f t="shared" si="261"/>
        <v>8</v>
      </c>
      <c r="Z2014" s="14">
        <f t="shared" si="262"/>
        <v>20073.2</v>
      </c>
      <c r="AA2014" s="7">
        <f>VLOOKUP(G2014,Ma_KH!$A:$R,14,0)</f>
        <v>60</v>
      </c>
      <c r="AD2014" s="7" t="str">
        <f>IFERROR(VLOOKUP(J2014,'Chuyển Mã'!$B$3:$C$9,2,0),"")</f>
        <v>Hà Nội</v>
      </c>
      <c r="AE2014" s="7" t="str">
        <f t="shared" si="255"/>
        <v>Giò Tai Lưỡi Xào 250</v>
      </c>
      <c r="AF2014" s="7">
        <f t="shared" si="256"/>
        <v>5</v>
      </c>
    </row>
    <row r="2015" spans="1:32" x14ac:dyDescent="0.25">
      <c r="A2015" s="11">
        <v>45906</v>
      </c>
      <c r="B2015" s="25">
        <v>4176573848</v>
      </c>
      <c r="C2015" s="12" t="s">
        <v>7214</v>
      </c>
      <c r="D2015" s="16">
        <f t="shared" si="257"/>
        <v>45906</v>
      </c>
      <c r="G2015" s="13" t="s">
        <v>7909</v>
      </c>
      <c r="I2015" s="25" t="s">
        <v>7913</v>
      </c>
      <c r="J2015" s="13" t="s">
        <v>1813</v>
      </c>
      <c r="K2015" s="13" t="s">
        <v>51</v>
      </c>
      <c r="L2015" s="25" t="str">
        <f>VLOOKUP($K2015,TONG_SL!$A:$D,2,0)</f>
        <v>Mọc Nấm Hương 250g</v>
      </c>
      <c r="N2015" s="25" t="str">
        <f t="shared" si="258"/>
        <v>K-C6</v>
      </c>
      <c r="Q2015" s="25" t="str">
        <f>VLOOKUP(K2015,TONG_SL!$A:$D,3,0)</f>
        <v>Túi</v>
      </c>
      <c r="R2015" s="54">
        <v>5</v>
      </c>
      <c r="T2015" s="1">
        <f>VLOOKUP(VLOOKUP(G2015,Ma_KH!$A:$R,18,0)&amp;K2015,Gia_MB!$A:$F,6,0)</f>
        <v>46000</v>
      </c>
      <c r="U2015" s="14">
        <f t="shared" si="260"/>
        <v>230000</v>
      </c>
      <c r="W2015" s="64">
        <f t="shared" si="259"/>
        <v>0</v>
      </c>
      <c r="X2015" s="3" t="str">
        <f t="shared" si="261"/>
        <v>8</v>
      </c>
      <c r="Z2015" s="14">
        <f t="shared" si="262"/>
        <v>18400</v>
      </c>
      <c r="AA2015" s="7">
        <f>VLOOKUP(G2015,Ma_KH!$A:$R,14,0)</f>
        <v>60</v>
      </c>
      <c r="AD2015" s="7" t="str">
        <f>IFERROR(VLOOKUP(J2015,'Chuyển Mã'!$B$3:$C$9,2,0),"")</f>
        <v>Hà Nội</v>
      </c>
      <c r="AE2015" s="7" t="str">
        <f t="shared" si="255"/>
        <v>Mọc Nấm Hương 250g</v>
      </c>
      <c r="AF2015" s="7">
        <f t="shared" si="256"/>
        <v>5</v>
      </c>
    </row>
    <row r="2016" spans="1:32" x14ac:dyDescent="0.25">
      <c r="A2016" s="11">
        <v>45906</v>
      </c>
      <c r="B2016" s="25">
        <v>4176573684</v>
      </c>
      <c r="C2016" s="12" t="s">
        <v>7214</v>
      </c>
      <c r="D2016" s="16">
        <f t="shared" si="257"/>
        <v>45906</v>
      </c>
      <c r="G2016" s="13" t="s">
        <v>7911</v>
      </c>
      <c r="I2016" s="13" t="s">
        <v>7914</v>
      </c>
      <c r="J2016" s="13" t="s">
        <v>1813</v>
      </c>
      <c r="K2016" s="13" t="s">
        <v>32</v>
      </c>
      <c r="L2016" s="25" t="str">
        <f>VLOOKUP($K2016,TONG_SL!$A:$D,2,0)</f>
        <v>Giò Tai Lưỡi Xào 250</v>
      </c>
      <c r="N2016" s="25" t="str">
        <f t="shared" si="258"/>
        <v>K-C6</v>
      </c>
      <c r="Q2016" s="25" t="str">
        <f>VLOOKUP(K2016,TONG_SL!$A:$D,3,0)</f>
        <v>Túi</v>
      </c>
      <c r="R2016" s="54">
        <v>5</v>
      </c>
      <c r="T2016" s="1">
        <f>VLOOKUP(VLOOKUP(G2016,Ma_KH!$A:$R,18,0)&amp;K2016,Gia_MB!$A:$F,6,0)</f>
        <v>50183</v>
      </c>
      <c r="U2016" s="14">
        <f t="shared" si="260"/>
        <v>250915</v>
      </c>
      <c r="W2016" s="64">
        <f t="shared" si="259"/>
        <v>0</v>
      </c>
      <c r="X2016" s="3" t="str">
        <f t="shared" si="261"/>
        <v>8</v>
      </c>
      <c r="Z2016" s="14">
        <f t="shared" si="262"/>
        <v>20073.2</v>
      </c>
      <c r="AA2016" s="7">
        <f>VLOOKUP(G2016,Ma_KH!$A:$R,14,0)</f>
        <v>60</v>
      </c>
      <c r="AD2016" s="7" t="str">
        <f>IFERROR(VLOOKUP(J2016,'Chuyển Mã'!$B$3:$C$9,2,0),"")</f>
        <v>Hà Nội</v>
      </c>
      <c r="AE2016" s="7" t="str">
        <f t="shared" si="255"/>
        <v>Giò Tai Lưỡi Xào 250</v>
      </c>
      <c r="AF2016" s="7">
        <f t="shared" si="256"/>
        <v>5</v>
      </c>
    </row>
    <row r="2017" spans="1:32" x14ac:dyDescent="0.25">
      <c r="A2017" s="11">
        <v>45906</v>
      </c>
      <c r="B2017" s="25">
        <v>4176573684</v>
      </c>
      <c r="C2017" s="12" t="s">
        <v>7214</v>
      </c>
      <c r="D2017" s="16">
        <f t="shared" si="257"/>
        <v>45906</v>
      </c>
      <c r="G2017" s="13" t="s">
        <v>7911</v>
      </c>
      <c r="I2017" s="13" t="s">
        <v>7914</v>
      </c>
      <c r="J2017" s="13" t="s">
        <v>1813</v>
      </c>
      <c r="K2017" s="13" t="s">
        <v>27</v>
      </c>
      <c r="L2017" s="25" t="str">
        <f>VLOOKUP($K2017,TONG_SL!$A:$D,2,0)</f>
        <v>Chân giò heo muối 300g</v>
      </c>
      <c r="N2017" s="25" t="str">
        <f t="shared" si="258"/>
        <v>K-C6</v>
      </c>
      <c r="Q2017" s="25" t="str">
        <f>VLOOKUP(K2017,TONG_SL!$A:$D,3,0)</f>
        <v>Túi</v>
      </c>
      <c r="R2017" s="54">
        <v>26</v>
      </c>
      <c r="T2017" s="1">
        <f>VLOOKUP(VLOOKUP(G2017,Ma_KH!$A:$R,18,0)&amp;K2017,Gia_MB!$A:$F,6,0)</f>
        <v>73431</v>
      </c>
      <c r="U2017" s="14">
        <f t="shared" si="260"/>
        <v>1909206</v>
      </c>
      <c r="W2017" s="64">
        <f t="shared" si="259"/>
        <v>0</v>
      </c>
      <c r="X2017" s="3" t="str">
        <f t="shared" si="261"/>
        <v>8</v>
      </c>
      <c r="Z2017" s="14">
        <f t="shared" si="262"/>
        <v>152736.48000000001</v>
      </c>
      <c r="AA2017" s="7">
        <f>VLOOKUP(G2017,Ma_KH!$A:$R,14,0)</f>
        <v>60</v>
      </c>
      <c r="AD2017" s="7" t="str">
        <f>IFERROR(VLOOKUP(J2017,'Chuyển Mã'!$B$3:$C$9,2,0),"")</f>
        <v>Hà Nội</v>
      </c>
      <c r="AE2017" s="7" t="str">
        <f t="shared" si="255"/>
        <v>Chân giò heo muối 300g</v>
      </c>
      <c r="AF2017" s="7">
        <f t="shared" si="256"/>
        <v>26</v>
      </c>
    </row>
    <row r="2018" spans="1:32" x14ac:dyDescent="0.25">
      <c r="A2018" s="11">
        <v>45906</v>
      </c>
      <c r="B2018" s="25">
        <v>4176573684</v>
      </c>
      <c r="C2018" s="12" t="s">
        <v>7214</v>
      </c>
      <c r="D2018" s="16">
        <f t="shared" si="257"/>
        <v>45906</v>
      </c>
      <c r="G2018" s="13" t="s">
        <v>7911</v>
      </c>
      <c r="I2018" s="13" t="s">
        <v>7914</v>
      </c>
      <c r="J2018" s="13" t="s">
        <v>1813</v>
      </c>
      <c r="K2018" s="13" t="s">
        <v>51</v>
      </c>
      <c r="L2018" s="25" t="str">
        <f>VLOOKUP($K2018,TONG_SL!$A:$D,2,0)</f>
        <v>Mọc Nấm Hương 250g</v>
      </c>
      <c r="N2018" s="25" t="str">
        <f t="shared" si="258"/>
        <v>K-C6</v>
      </c>
      <c r="Q2018" s="25" t="str">
        <f>VLOOKUP(K2018,TONG_SL!$A:$D,3,0)</f>
        <v>Túi</v>
      </c>
      <c r="R2018" s="54">
        <v>5</v>
      </c>
      <c r="T2018" s="1">
        <f>VLOOKUP(VLOOKUP(G2018,Ma_KH!$A:$R,18,0)&amp;K2018,Gia_MB!$A:$F,6,0)</f>
        <v>46000</v>
      </c>
      <c r="U2018" s="14">
        <f t="shared" si="260"/>
        <v>230000</v>
      </c>
      <c r="W2018" s="64">
        <f t="shared" si="259"/>
        <v>0</v>
      </c>
      <c r="X2018" s="3" t="str">
        <f t="shared" si="261"/>
        <v>8</v>
      </c>
      <c r="Z2018" s="14">
        <f t="shared" si="262"/>
        <v>18400</v>
      </c>
      <c r="AA2018" s="7">
        <f>VLOOKUP(G2018,Ma_KH!$A:$R,14,0)</f>
        <v>60</v>
      </c>
      <c r="AD2018" s="7" t="str">
        <f>IFERROR(VLOOKUP(J2018,'Chuyển Mã'!$B$3:$C$9,2,0),"")</f>
        <v>Hà Nội</v>
      </c>
      <c r="AE2018" s="7" t="str">
        <f t="shared" si="255"/>
        <v>Mọc Nấm Hương 250g</v>
      </c>
      <c r="AF2018" s="7">
        <f t="shared" si="256"/>
        <v>5</v>
      </c>
    </row>
    <row r="2019" spans="1:32" x14ac:dyDescent="0.25">
      <c r="A2019" s="11">
        <v>45906</v>
      </c>
      <c r="B2019" s="25">
        <v>4176573684</v>
      </c>
      <c r="C2019" s="12" t="s">
        <v>7214</v>
      </c>
      <c r="D2019" s="16">
        <f t="shared" si="257"/>
        <v>45906</v>
      </c>
      <c r="G2019" s="13" t="s">
        <v>7911</v>
      </c>
      <c r="I2019" s="13" t="s">
        <v>7914</v>
      </c>
      <c r="J2019" s="13" t="s">
        <v>1813</v>
      </c>
      <c r="K2019" s="13" t="s">
        <v>30</v>
      </c>
      <c r="L2019" s="25" t="str">
        <f>VLOOKUP($K2019,TONG_SL!$A:$D,2,0)</f>
        <v>Gà muối 500g</v>
      </c>
      <c r="N2019" s="25" t="str">
        <f t="shared" si="258"/>
        <v>K-C6</v>
      </c>
      <c r="Q2019" s="25" t="str">
        <f>VLOOKUP(K2019,TONG_SL!$A:$D,3,0)</f>
        <v>Túi</v>
      </c>
      <c r="R2019" s="54">
        <v>5</v>
      </c>
      <c r="T2019" s="1">
        <f>VLOOKUP(VLOOKUP(G2019,Ma_KH!$A:$R,18,0)&amp;K2019,Gia_MB!$A:$F,6,0)</f>
        <v>111058</v>
      </c>
      <c r="U2019" s="14">
        <f t="shared" si="260"/>
        <v>555290</v>
      </c>
      <c r="W2019" s="64">
        <f t="shared" si="259"/>
        <v>0</v>
      </c>
      <c r="X2019" s="3" t="str">
        <f t="shared" si="261"/>
        <v>8</v>
      </c>
      <c r="Z2019" s="14">
        <f t="shared" si="262"/>
        <v>44423.200000000004</v>
      </c>
      <c r="AA2019" s="7">
        <f>VLOOKUP(G2019,Ma_KH!$A:$R,14,0)</f>
        <v>60</v>
      </c>
      <c r="AD2019" s="7" t="str">
        <f>IFERROR(VLOOKUP(J2019,'Chuyển Mã'!$B$3:$C$9,2,0),"")</f>
        <v>Hà Nội</v>
      </c>
      <c r="AE2019" s="7" t="str">
        <f t="shared" si="255"/>
        <v>Gà muối 500g</v>
      </c>
      <c r="AF2019" s="7">
        <f t="shared" si="256"/>
        <v>5</v>
      </c>
    </row>
    <row r="2020" spans="1:32" x14ac:dyDescent="0.25">
      <c r="A2020" s="11">
        <v>45906</v>
      </c>
      <c r="B2020" s="25">
        <v>4176573979</v>
      </c>
      <c r="C2020" s="12" t="s">
        <v>7214</v>
      </c>
      <c r="D2020" s="16">
        <f t="shared" si="257"/>
        <v>45906</v>
      </c>
      <c r="G2020" s="13" t="s">
        <v>7915</v>
      </c>
      <c r="I2020" s="13" t="s">
        <v>7916</v>
      </c>
      <c r="J2020" s="13" t="s">
        <v>1813</v>
      </c>
      <c r="K2020" s="13" t="s">
        <v>32</v>
      </c>
      <c r="L2020" s="25" t="str">
        <f>VLOOKUP($K2020,TONG_SL!$A:$D,2,0)</f>
        <v>Giò Tai Lưỡi Xào 250</v>
      </c>
      <c r="N2020" s="25" t="str">
        <f t="shared" si="258"/>
        <v>K-C6</v>
      </c>
      <c r="Q2020" s="25" t="str">
        <f>VLOOKUP(K2020,TONG_SL!$A:$D,3,0)</f>
        <v>Túi</v>
      </c>
      <c r="R2020" s="54">
        <v>5</v>
      </c>
      <c r="T2020" s="1">
        <f>VLOOKUP(VLOOKUP(G2020,Ma_KH!$A:$R,18,0)&amp;K2020,Gia_MB!$A:$F,6,0)</f>
        <v>50183</v>
      </c>
      <c r="U2020" s="14">
        <f t="shared" si="260"/>
        <v>250915</v>
      </c>
      <c r="W2020" s="64">
        <f t="shared" si="259"/>
        <v>0</v>
      </c>
      <c r="X2020" s="3" t="str">
        <f t="shared" si="261"/>
        <v>8</v>
      </c>
      <c r="Z2020" s="14">
        <f t="shared" si="262"/>
        <v>20073.2</v>
      </c>
      <c r="AA2020" s="7">
        <f>VLOOKUP(G2020,Ma_KH!$A:$R,14,0)</f>
        <v>60</v>
      </c>
      <c r="AD2020" s="7" t="str">
        <f>IFERROR(VLOOKUP(J2020,'Chuyển Mã'!$B$3:$C$9,2,0),"")</f>
        <v>Hà Nội</v>
      </c>
      <c r="AE2020" s="7" t="str">
        <f t="shared" si="255"/>
        <v>Giò Tai Lưỡi Xào 250</v>
      </c>
      <c r="AF2020" s="7">
        <f t="shared" si="256"/>
        <v>5</v>
      </c>
    </row>
    <row r="2021" spans="1:32" x14ac:dyDescent="0.25">
      <c r="A2021" s="11">
        <v>45906</v>
      </c>
      <c r="B2021" s="25">
        <v>4176573979</v>
      </c>
      <c r="C2021" s="12" t="s">
        <v>7214</v>
      </c>
      <c r="D2021" s="16">
        <f t="shared" si="257"/>
        <v>45906</v>
      </c>
      <c r="G2021" s="13" t="s">
        <v>7915</v>
      </c>
      <c r="I2021" s="13" t="s">
        <v>7916</v>
      </c>
      <c r="J2021" s="13" t="s">
        <v>1813</v>
      </c>
      <c r="K2021" s="13" t="s">
        <v>27</v>
      </c>
      <c r="L2021" s="25" t="str">
        <f>VLOOKUP($K2021,TONG_SL!$A:$D,2,0)</f>
        <v>Chân giò heo muối 300g</v>
      </c>
      <c r="N2021" s="25" t="str">
        <f t="shared" si="258"/>
        <v>K-C6</v>
      </c>
      <c r="Q2021" s="25" t="str">
        <f>VLOOKUP(K2021,TONG_SL!$A:$D,3,0)</f>
        <v>Túi</v>
      </c>
      <c r="R2021" s="54">
        <v>25</v>
      </c>
      <c r="T2021" s="1">
        <f>VLOOKUP(VLOOKUP(G2021,Ma_KH!$A:$R,18,0)&amp;K2021,Gia_MB!$A:$F,6,0)</f>
        <v>73431</v>
      </c>
      <c r="U2021" s="14">
        <f t="shared" si="260"/>
        <v>1835775</v>
      </c>
      <c r="W2021" s="64">
        <f t="shared" si="259"/>
        <v>0</v>
      </c>
      <c r="X2021" s="3" t="str">
        <f t="shared" si="261"/>
        <v>8</v>
      </c>
      <c r="Z2021" s="14">
        <f t="shared" si="262"/>
        <v>146862</v>
      </c>
      <c r="AA2021" s="7">
        <f>VLOOKUP(G2021,Ma_KH!$A:$R,14,0)</f>
        <v>60</v>
      </c>
      <c r="AD2021" s="7" t="str">
        <f>IFERROR(VLOOKUP(J2021,'Chuyển Mã'!$B$3:$C$9,2,0),"")</f>
        <v>Hà Nội</v>
      </c>
      <c r="AE2021" s="7" t="str">
        <f t="shared" si="255"/>
        <v>Chân giò heo muối 300g</v>
      </c>
      <c r="AF2021" s="7">
        <f t="shared" si="256"/>
        <v>25</v>
      </c>
    </row>
    <row r="2022" spans="1:32" x14ac:dyDescent="0.25">
      <c r="A2022" s="11">
        <v>45906</v>
      </c>
      <c r="B2022" s="25">
        <v>4176573979</v>
      </c>
      <c r="C2022" s="12" t="s">
        <v>7214</v>
      </c>
      <c r="D2022" s="16">
        <f t="shared" si="257"/>
        <v>45906</v>
      </c>
      <c r="G2022" s="13" t="s">
        <v>7915</v>
      </c>
      <c r="I2022" s="13" t="s">
        <v>7916</v>
      </c>
      <c r="J2022" s="13" t="s">
        <v>1813</v>
      </c>
      <c r="K2022" s="13" t="s">
        <v>30</v>
      </c>
      <c r="L2022" s="25" t="str">
        <f>VLOOKUP($K2022,TONG_SL!$A:$D,2,0)</f>
        <v>Gà muối 500g</v>
      </c>
      <c r="N2022" s="25" t="str">
        <f t="shared" si="258"/>
        <v>K-C6</v>
      </c>
      <c r="Q2022" s="25" t="str">
        <f>VLOOKUP(K2022,TONG_SL!$A:$D,3,0)</f>
        <v>Túi</v>
      </c>
      <c r="R2022" s="54">
        <v>8</v>
      </c>
      <c r="T2022" s="1">
        <f>VLOOKUP(VLOOKUP(G2022,Ma_KH!$A:$R,18,0)&amp;K2022,Gia_MB!$A:$F,6,0)</f>
        <v>111058</v>
      </c>
      <c r="U2022" s="14">
        <f t="shared" si="260"/>
        <v>888464</v>
      </c>
      <c r="W2022" s="64">
        <f t="shared" si="259"/>
        <v>0</v>
      </c>
      <c r="X2022" s="3" t="str">
        <f t="shared" si="261"/>
        <v>8</v>
      </c>
      <c r="Z2022" s="14">
        <f t="shared" si="262"/>
        <v>71077.119999999995</v>
      </c>
      <c r="AA2022" s="7">
        <f>VLOOKUP(G2022,Ma_KH!$A:$R,14,0)</f>
        <v>60</v>
      </c>
      <c r="AD2022" s="7" t="str">
        <f>IFERROR(VLOOKUP(J2022,'Chuyển Mã'!$B$3:$C$9,2,0),"")</f>
        <v>Hà Nội</v>
      </c>
      <c r="AE2022" s="7" t="str">
        <f t="shared" si="255"/>
        <v>Gà muối 500g</v>
      </c>
      <c r="AF2022" s="7">
        <f t="shared" si="256"/>
        <v>8</v>
      </c>
    </row>
    <row r="2023" spans="1:32" x14ac:dyDescent="0.25">
      <c r="A2023" s="11">
        <v>45906</v>
      </c>
      <c r="B2023" s="25">
        <v>4176573979</v>
      </c>
      <c r="C2023" s="12" t="s">
        <v>7214</v>
      </c>
      <c r="D2023" s="16">
        <f t="shared" si="257"/>
        <v>45906</v>
      </c>
      <c r="G2023" s="13" t="s">
        <v>7915</v>
      </c>
      <c r="I2023" s="13" t="s">
        <v>7916</v>
      </c>
      <c r="J2023" s="13" t="s">
        <v>1813</v>
      </c>
      <c r="K2023" s="13" t="s">
        <v>35</v>
      </c>
      <c r="L2023" s="25" t="str">
        <f>VLOOKUP($K2023,TONG_SL!$A:$D,2,0)</f>
        <v>Tai heo muối 200g</v>
      </c>
      <c r="N2023" s="25" t="str">
        <f t="shared" si="258"/>
        <v>K-C6</v>
      </c>
      <c r="Q2023" s="25" t="str">
        <f>VLOOKUP(K2023,TONG_SL!$A:$D,3,0)</f>
        <v>Túi</v>
      </c>
      <c r="R2023" s="54">
        <v>5</v>
      </c>
      <c r="T2023" s="1">
        <f>VLOOKUP(VLOOKUP(G2023,Ma_KH!$A:$R,18,0)&amp;K2023,Gia_MB!$A:$F,6,0)</f>
        <v>55595</v>
      </c>
      <c r="U2023" s="14">
        <f t="shared" si="260"/>
        <v>277975</v>
      </c>
      <c r="W2023" s="64">
        <f t="shared" si="259"/>
        <v>0</v>
      </c>
      <c r="X2023" s="3" t="str">
        <f t="shared" si="261"/>
        <v>8</v>
      </c>
      <c r="Z2023" s="14">
        <f t="shared" si="262"/>
        <v>22238</v>
      </c>
      <c r="AA2023" s="7">
        <f>VLOOKUP(G2023,Ma_KH!$A:$R,14,0)</f>
        <v>60</v>
      </c>
      <c r="AD2023" s="7" t="str">
        <f>IFERROR(VLOOKUP(J2023,'Chuyển Mã'!$B$3:$C$9,2,0),"")</f>
        <v>Hà Nội</v>
      </c>
      <c r="AE2023" s="7" t="str">
        <f t="shared" si="255"/>
        <v>Tai heo muối 200g</v>
      </c>
      <c r="AF2023" s="7">
        <f t="shared" si="256"/>
        <v>5</v>
      </c>
    </row>
    <row r="2024" spans="1:32" x14ac:dyDescent="0.25">
      <c r="A2024" s="11">
        <v>45906</v>
      </c>
      <c r="B2024" s="25">
        <v>4176636286</v>
      </c>
      <c r="C2024" s="12" t="s">
        <v>7214</v>
      </c>
      <c r="D2024" s="16">
        <f t="shared" si="257"/>
        <v>45906</v>
      </c>
      <c r="G2024" s="13" t="s">
        <v>7902</v>
      </c>
      <c r="I2024" s="13" t="s">
        <v>7917</v>
      </c>
      <c r="J2024" s="13" t="s">
        <v>1813</v>
      </c>
      <c r="K2024" s="13" t="s">
        <v>30</v>
      </c>
      <c r="L2024" s="25" t="str">
        <f>VLOOKUP($K2024,TONG_SL!$A:$D,2,0)</f>
        <v>Gà muối 500g</v>
      </c>
      <c r="N2024" s="25" t="str">
        <f t="shared" si="258"/>
        <v>K-C6</v>
      </c>
      <c r="Q2024" s="25" t="str">
        <f>VLOOKUP(K2024,TONG_SL!$A:$D,3,0)</f>
        <v>Túi</v>
      </c>
      <c r="R2024" s="54">
        <v>10</v>
      </c>
      <c r="T2024" s="1">
        <f>VLOOKUP(VLOOKUP(G2024,Ma_KH!$A:$R,18,0)&amp;K2024,Gia_MB!$A:$F,6,0)</f>
        <v>111058</v>
      </c>
      <c r="U2024" s="14">
        <f t="shared" si="260"/>
        <v>1110580</v>
      </c>
      <c r="W2024" s="64">
        <f t="shared" si="259"/>
        <v>0</v>
      </c>
      <c r="X2024" s="3" t="str">
        <f t="shared" si="261"/>
        <v>8</v>
      </c>
      <c r="Z2024" s="14">
        <f t="shared" si="262"/>
        <v>88846.400000000009</v>
      </c>
      <c r="AA2024" s="7">
        <f>VLOOKUP(G2024,Ma_KH!$A:$R,14,0)</f>
        <v>60</v>
      </c>
      <c r="AD2024" s="7" t="str">
        <f>IFERROR(VLOOKUP(J2024,'Chuyển Mã'!$B$3:$C$9,2,0),"")</f>
        <v>Hà Nội</v>
      </c>
      <c r="AE2024" s="7" t="str">
        <f t="shared" si="255"/>
        <v>Gà muối 500g</v>
      </c>
      <c r="AF2024" s="7">
        <f t="shared" si="256"/>
        <v>10</v>
      </c>
    </row>
    <row r="2025" spans="1:32" x14ac:dyDescent="0.25">
      <c r="A2025" s="11">
        <v>45906</v>
      </c>
      <c r="B2025" s="25">
        <v>4176636286</v>
      </c>
      <c r="C2025" s="12" t="s">
        <v>7214</v>
      </c>
      <c r="D2025" s="16">
        <f t="shared" si="257"/>
        <v>45906</v>
      </c>
      <c r="G2025" s="13" t="s">
        <v>7902</v>
      </c>
      <c r="I2025" s="13" t="s">
        <v>7917</v>
      </c>
      <c r="J2025" s="13" t="s">
        <v>1813</v>
      </c>
      <c r="K2025" s="13" t="s">
        <v>35</v>
      </c>
      <c r="L2025" s="25" t="str">
        <f>VLOOKUP($K2025,TONG_SL!$A:$D,2,0)</f>
        <v>Tai heo muối 200g</v>
      </c>
      <c r="N2025" s="25" t="str">
        <f t="shared" si="258"/>
        <v>K-C6</v>
      </c>
      <c r="Q2025" s="25" t="str">
        <f>VLOOKUP(K2025,TONG_SL!$A:$D,3,0)</f>
        <v>Túi</v>
      </c>
      <c r="R2025" s="54">
        <v>5</v>
      </c>
      <c r="T2025" s="1">
        <f>VLOOKUP(VLOOKUP(G2025,Ma_KH!$A:$R,18,0)&amp;K2025,Gia_MB!$A:$F,6,0)</f>
        <v>55595</v>
      </c>
      <c r="U2025" s="14">
        <f t="shared" si="260"/>
        <v>277975</v>
      </c>
      <c r="W2025" s="64">
        <f t="shared" si="259"/>
        <v>0</v>
      </c>
      <c r="X2025" s="3" t="str">
        <f t="shared" si="261"/>
        <v>8</v>
      </c>
      <c r="Z2025" s="14">
        <f t="shared" si="262"/>
        <v>22238</v>
      </c>
      <c r="AA2025" s="7">
        <f>VLOOKUP(G2025,Ma_KH!$A:$R,14,0)</f>
        <v>60</v>
      </c>
      <c r="AD2025" s="7" t="str">
        <f>IFERROR(VLOOKUP(J2025,'Chuyển Mã'!$B$3:$C$9,2,0),"")</f>
        <v>Hà Nội</v>
      </c>
      <c r="AE2025" s="7" t="str">
        <f t="shared" si="255"/>
        <v>Tai heo muối 200g</v>
      </c>
      <c r="AF2025" s="7">
        <f t="shared" si="256"/>
        <v>5</v>
      </c>
    </row>
    <row r="2026" spans="1:32" x14ac:dyDescent="0.25">
      <c r="A2026" s="11">
        <v>45906</v>
      </c>
      <c r="B2026" s="25">
        <v>4176636286</v>
      </c>
      <c r="C2026" s="12" t="s">
        <v>7214</v>
      </c>
      <c r="D2026" s="16">
        <f t="shared" si="257"/>
        <v>45906</v>
      </c>
      <c r="G2026" s="13" t="s">
        <v>7902</v>
      </c>
      <c r="I2026" s="13" t="s">
        <v>7917</v>
      </c>
      <c r="J2026" s="13" t="s">
        <v>1813</v>
      </c>
      <c r="K2026" s="13" t="s">
        <v>39</v>
      </c>
      <c r="L2026" s="25" t="str">
        <f>VLOOKUP($K2026,TONG_SL!$A:$D,2,0)</f>
        <v>Chả cốm 300g</v>
      </c>
      <c r="N2026" s="25" t="str">
        <f t="shared" si="258"/>
        <v>K-C6</v>
      </c>
      <c r="Q2026" s="25" t="str">
        <f>VLOOKUP(K2026,TONG_SL!$A:$D,3,0)</f>
        <v>Túi</v>
      </c>
      <c r="R2026" s="54">
        <v>3</v>
      </c>
      <c r="T2026" s="1">
        <f>VLOOKUP(VLOOKUP(G2026,Ma_KH!$A:$R,18,0)&amp;K2026,Gia_MB!$A:$F,6,0)</f>
        <v>74250</v>
      </c>
      <c r="U2026" s="14">
        <f t="shared" si="260"/>
        <v>222750</v>
      </c>
      <c r="W2026" s="64">
        <f t="shared" si="259"/>
        <v>0</v>
      </c>
      <c r="X2026" s="3" t="str">
        <f t="shared" si="261"/>
        <v>8</v>
      </c>
      <c r="Z2026" s="14">
        <f t="shared" si="262"/>
        <v>17820</v>
      </c>
      <c r="AA2026" s="7">
        <f>VLOOKUP(G2026,Ma_KH!$A:$R,14,0)</f>
        <v>60</v>
      </c>
      <c r="AD2026" s="7" t="str">
        <f>IFERROR(VLOOKUP(J2026,'Chuyển Mã'!$B$3:$C$9,2,0),"")</f>
        <v>Hà Nội</v>
      </c>
      <c r="AE2026" s="7" t="str">
        <f t="shared" si="255"/>
        <v>Chả cốm 300g</v>
      </c>
      <c r="AF2026" s="7">
        <f t="shared" si="256"/>
        <v>3</v>
      </c>
    </row>
    <row r="2027" spans="1:32" x14ac:dyDescent="0.25">
      <c r="A2027" s="11">
        <v>45906</v>
      </c>
      <c r="B2027" s="25">
        <v>4176636286</v>
      </c>
      <c r="C2027" s="12" t="s">
        <v>7214</v>
      </c>
      <c r="D2027" s="16">
        <f t="shared" si="257"/>
        <v>45906</v>
      </c>
      <c r="G2027" s="13" t="s">
        <v>7902</v>
      </c>
      <c r="I2027" s="13" t="s">
        <v>7917</v>
      </c>
      <c r="J2027" s="13" t="s">
        <v>1813</v>
      </c>
      <c r="K2027" s="13" t="s">
        <v>47</v>
      </c>
      <c r="L2027" s="25" t="str">
        <f>VLOOKUP($K2027,TONG_SL!$A:$D,2,0)</f>
        <v>Giò lụa cây 250g</v>
      </c>
      <c r="N2027" s="25" t="str">
        <f t="shared" si="258"/>
        <v>K-C6</v>
      </c>
      <c r="Q2027" s="25" t="str">
        <f>VLOOKUP(K2027,TONG_SL!$A:$D,3,0)</f>
        <v>Túi</v>
      </c>
      <c r="R2027" s="54">
        <v>3</v>
      </c>
      <c r="T2027" s="1">
        <f>VLOOKUP(VLOOKUP(G2027,Ma_KH!$A:$R,18,0)&amp;K2027,Gia_MB!$A:$F,6,0)</f>
        <v>49500</v>
      </c>
      <c r="U2027" s="14">
        <f t="shared" si="260"/>
        <v>148500</v>
      </c>
      <c r="W2027" s="64">
        <f t="shared" si="259"/>
        <v>0</v>
      </c>
      <c r="X2027" s="3" t="str">
        <f t="shared" si="261"/>
        <v>8</v>
      </c>
      <c r="Z2027" s="14">
        <f t="shared" si="262"/>
        <v>11880</v>
      </c>
      <c r="AA2027" s="7">
        <f>VLOOKUP(G2027,Ma_KH!$A:$R,14,0)</f>
        <v>60</v>
      </c>
      <c r="AD2027" s="7" t="str">
        <f>IFERROR(VLOOKUP(J2027,'Chuyển Mã'!$B$3:$C$9,2,0),"")</f>
        <v>Hà Nội</v>
      </c>
      <c r="AE2027" s="7" t="str">
        <f t="shared" si="255"/>
        <v>Giò lụa cây 250g</v>
      </c>
      <c r="AF2027" s="7">
        <f t="shared" si="256"/>
        <v>3</v>
      </c>
    </row>
    <row r="2028" spans="1:32" x14ac:dyDescent="0.25">
      <c r="A2028" s="11">
        <v>45906</v>
      </c>
      <c r="B2028" s="25">
        <v>4176636286</v>
      </c>
      <c r="C2028" s="12" t="s">
        <v>7214</v>
      </c>
      <c r="D2028" s="16">
        <f t="shared" si="257"/>
        <v>45906</v>
      </c>
      <c r="G2028" s="13" t="s">
        <v>7902</v>
      </c>
      <c r="I2028" s="13" t="s">
        <v>7917</v>
      </c>
      <c r="J2028" s="13" t="s">
        <v>1813</v>
      </c>
      <c r="K2028" s="13" t="s">
        <v>49</v>
      </c>
      <c r="L2028" s="25" t="str">
        <f>VLOOKUP($K2028,TONG_SL!$A:$D,2,0)</f>
        <v>Giò sụn gà 250g</v>
      </c>
      <c r="N2028" s="25" t="str">
        <f t="shared" si="258"/>
        <v>K-C6</v>
      </c>
      <c r="Q2028" s="25" t="str">
        <f>VLOOKUP(K2028,TONG_SL!$A:$D,3,0)</f>
        <v>Túi</v>
      </c>
      <c r="R2028" s="54">
        <v>3</v>
      </c>
      <c r="T2028" s="1">
        <f>VLOOKUP(VLOOKUP(G2028,Ma_KH!$A:$R,18,0)&amp;K2028,Gia_MB!$A:$F,6,0)</f>
        <v>50400</v>
      </c>
      <c r="U2028" s="14">
        <f t="shared" si="260"/>
        <v>151200</v>
      </c>
      <c r="W2028" s="64">
        <f t="shared" si="259"/>
        <v>0</v>
      </c>
      <c r="X2028" s="3" t="str">
        <f t="shared" si="261"/>
        <v>8</v>
      </c>
      <c r="Z2028" s="14">
        <f t="shared" si="262"/>
        <v>12096</v>
      </c>
      <c r="AA2028" s="7">
        <f>VLOOKUP(G2028,Ma_KH!$A:$R,14,0)</f>
        <v>60</v>
      </c>
      <c r="AD2028" s="7" t="str">
        <f>IFERROR(VLOOKUP(J2028,'Chuyển Mã'!$B$3:$C$9,2,0),"")</f>
        <v>Hà Nội</v>
      </c>
      <c r="AE2028" s="7" t="str">
        <f t="shared" si="255"/>
        <v>Giò sụn gà 250g</v>
      </c>
      <c r="AF2028" s="7">
        <f t="shared" si="256"/>
        <v>3</v>
      </c>
    </row>
    <row r="2029" spans="1:32" x14ac:dyDescent="0.25">
      <c r="A2029" s="11">
        <v>45906</v>
      </c>
      <c r="B2029" s="25" t="s">
        <v>7252</v>
      </c>
      <c r="C2029" s="12" t="s">
        <v>7214</v>
      </c>
      <c r="D2029" s="16">
        <f t="shared" si="257"/>
        <v>45906</v>
      </c>
      <c r="G2029" s="13" t="s">
        <v>7889</v>
      </c>
      <c r="I2029" s="13" t="s">
        <v>7918</v>
      </c>
      <c r="J2029" s="13" t="s">
        <v>1813</v>
      </c>
      <c r="K2029" s="13" t="s">
        <v>35</v>
      </c>
      <c r="L2029" s="25" t="str">
        <f>VLOOKUP($K2029,TONG_SL!$A:$D,2,0)</f>
        <v>Tai heo muối 200g</v>
      </c>
      <c r="N2029" s="25" t="str">
        <f t="shared" si="258"/>
        <v>K-C6</v>
      </c>
      <c r="Q2029" s="25" t="str">
        <f>VLOOKUP(K2029,TONG_SL!$A:$D,3,0)</f>
        <v>Túi</v>
      </c>
      <c r="R2029" s="54">
        <v>3</v>
      </c>
      <c r="T2029" s="1">
        <f>VLOOKUP(VLOOKUP(G2029,Ma_KH!$A:$R,18,0)&amp;K2029,Gia_MB!$A:$F,6,0)</f>
        <v>55595</v>
      </c>
      <c r="U2029" s="14">
        <f t="shared" si="260"/>
        <v>166785</v>
      </c>
      <c r="W2029" s="64">
        <f t="shared" si="259"/>
        <v>0</v>
      </c>
      <c r="X2029" s="3" t="str">
        <f t="shared" si="261"/>
        <v>8</v>
      </c>
      <c r="Z2029" s="14">
        <f t="shared" si="262"/>
        <v>13342.800000000001</v>
      </c>
      <c r="AA2029" s="7">
        <f>VLOOKUP(G2029,Ma_KH!$A:$R,14,0)</f>
        <v>60</v>
      </c>
      <c r="AD2029" s="7" t="str">
        <f>IFERROR(VLOOKUP(J2029,'Chuyển Mã'!$B$3:$C$9,2,0),"")</f>
        <v>Hà Nội</v>
      </c>
      <c r="AE2029" s="7" t="str">
        <f t="shared" si="255"/>
        <v>Tai heo muối 200g</v>
      </c>
      <c r="AF2029" s="7">
        <f t="shared" si="256"/>
        <v>3</v>
      </c>
    </row>
    <row r="2030" spans="1:32" x14ac:dyDescent="0.25">
      <c r="A2030" s="11">
        <v>45906</v>
      </c>
      <c r="B2030" s="25" t="s">
        <v>7252</v>
      </c>
      <c r="C2030" s="12" t="s">
        <v>7214</v>
      </c>
      <c r="D2030" s="16">
        <f t="shared" si="257"/>
        <v>45906</v>
      </c>
      <c r="G2030" s="13" t="s">
        <v>7889</v>
      </c>
      <c r="I2030" s="13" t="s">
        <v>7918</v>
      </c>
      <c r="J2030" s="13" t="s">
        <v>1813</v>
      </c>
      <c r="K2030" s="13" t="s">
        <v>39</v>
      </c>
      <c r="L2030" s="25" t="str">
        <f>VLOOKUP($K2030,TONG_SL!$A:$D,2,0)</f>
        <v>Chả cốm 300g</v>
      </c>
      <c r="N2030" s="25" t="str">
        <f t="shared" si="258"/>
        <v>K-C6</v>
      </c>
      <c r="Q2030" s="25" t="str">
        <f>VLOOKUP(K2030,TONG_SL!$A:$D,3,0)</f>
        <v>Túi</v>
      </c>
      <c r="R2030" s="54">
        <v>3</v>
      </c>
      <c r="T2030" s="1">
        <f>VLOOKUP(VLOOKUP(G2030,Ma_KH!$A:$R,18,0)&amp;K2030,Gia_MB!$A:$F,6,0)</f>
        <v>74250</v>
      </c>
      <c r="U2030" s="14">
        <f t="shared" si="260"/>
        <v>222750</v>
      </c>
      <c r="W2030" s="64">
        <f t="shared" si="259"/>
        <v>0</v>
      </c>
      <c r="X2030" s="3" t="str">
        <f t="shared" si="261"/>
        <v>8</v>
      </c>
      <c r="Z2030" s="14">
        <f t="shared" si="262"/>
        <v>17820</v>
      </c>
      <c r="AA2030" s="7">
        <f>VLOOKUP(G2030,Ma_KH!$A:$R,14,0)</f>
        <v>60</v>
      </c>
      <c r="AD2030" s="7" t="str">
        <f>IFERROR(VLOOKUP(J2030,'Chuyển Mã'!$B$3:$C$9,2,0),"")</f>
        <v>Hà Nội</v>
      </c>
      <c r="AE2030" s="7" t="str">
        <f t="shared" si="255"/>
        <v>Chả cốm 300g</v>
      </c>
      <c r="AF2030" s="7">
        <f t="shared" si="256"/>
        <v>3</v>
      </c>
    </row>
    <row r="2031" spans="1:32" x14ac:dyDescent="0.25">
      <c r="A2031" s="11">
        <v>45906</v>
      </c>
      <c r="B2031" s="25" t="s">
        <v>7253</v>
      </c>
      <c r="C2031" s="12" t="s">
        <v>7214</v>
      </c>
      <c r="D2031" s="16">
        <f t="shared" si="257"/>
        <v>45906</v>
      </c>
      <c r="G2031" s="13" t="s">
        <v>7919</v>
      </c>
      <c r="I2031" s="13" t="s">
        <v>7920</v>
      </c>
      <c r="J2031" s="13" t="s">
        <v>1813</v>
      </c>
      <c r="K2031" s="13" t="s">
        <v>30</v>
      </c>
      <c r="L2031" s="25" t="str">
        <f>VLOOKUP($K2031,TONG_SL!$A:$D,2,0)</f>
        <v>Gà muối 500g</v>
      </c>
      <c r="N2031" s="25" t="str">
        <f t="shared" si="258"/>
        <v>K-C6</v>
      </c>
      <c r="Q2031" s="25" t="str">
        <f>VLOOKUP(K2031,TONG_SL!$A:$D,3,0)</f>
        <v>Túi</v>
      </c>
      <c r="R2031" s="54">
        <v>5</v>
      </c>
      <c r="T2031" s="1">
        <f>VLOOKUP(VLOOKUP(G2031,Ma_KH!$A:$R,18,0)&amp;K2031,Gia_MB!$A:$F,6,0)</f>
        <v>111058</v>
      </c>
      <c r="U2031" s="14">
        <f t="shared" si="260"/>
        <v>555290</v>
      </c>
      <c r="W2031" s="64">
        <f t="shared" si="259"/>
        <v>0</v>
      </c>
      <c r="X2031" s="3" t="str">
        <f t="shared" si="261"/>
        <v>8</v>
      </c>
      <c r="Z2031" s="14">
        <f t="shared" si="262"/>
        <v>44423.200000000004</v>
      </c>
      <c r="AA2031" s="7">
        <f>VLOOKUP(G2031,Ma_KH!$A:$R,14,0)</f>
        <v>60</v>
      </c>
      <c r="AD2031" s="7" t="str">
        <f>IFERROR(VLOOKUP(J2031,'Chuyển Mã'!$B$3:$C$9,2,0),"")</f>
        <v>Hà Nội</v>
      </c>
      <c r="AE2031" s="7" t="str">
        <f t="shared" si="255"/>
        <v>Gà muối 500g</v>
      </c>
      <c r="AF2031" s="7">
        <f t="shared" si="256"/>
        <v>5</v>
      </c>
    </row>
    <row r="2032" spans="1:32" x14ac:dyDescent="0.25">
      <c r="A2032" s="11">
        <v>45906</v>
      </c>
      <c r="B2032" s="25" t="s">
        <v>7253</v>
      </c>
      <c r="C2032" s="12" t="s">
        <v>7214</v>
      </c>
      <c r="D2032" s="16">
        <f t="shared" si="257"/>
        <v>45906</v>
      </c>
      <c r="G2032" s="13" t="s">
        <v>7919</v>
      </c>
      <c r="I2032" s="13" t="s">
        <v>7920</v>
      </c>
      <c r="J2032" s="13" t="s">
        <v>1813</v>
      </c>
      <c r="K2032" s="13" t="s">
        <v>27</v>
      </c>
      <c r="L2032" s="25" t="str">
        <f>VLOOKUP($K2032,TONG_SL!$A:$D,2,0)</f>
        <v>Chân giò heo muối 300g</v>
      </c>
      <c r="N2032" s="25" t="str">
        <f t="shared" si="258"/>
        <v>K-C6</v>
      </c>
      <c r="Q2032" s="25" t="str">
        <f>VLOOKUP(K2032,TONG_SL!$A:$D,3,0)</f>
        <v>Túi</v>
      </c>
      <c r="R2032" s="54">
        <v>10</v>
      </c>
      <c r="T2032" s="1">
        <f>VLOOKUP(VLOOKUP(G2032,Ma_KH!$A:$R,18,0)&amp;K2032,Gia_MB!$A:$F,6,0)</f>
        <v>73431</v>
      </c>
      <c r="U2032" s="14">
        <f t="shared" si="260"/>
        <v>734310</v>
      </c>
      <c r="W2032" s="64">
        <f t="shared" si="259"/>
        <v>0</v>
      </c>
      <c r="X2032" s="3" t="str">
        <f t="shared" si="261"/>
        <v>8</v>
      </c>
      <c r="Z2032" s="14">
        <f t="shared" si="262"/>
        <v>58744.800000000003</v>
      </c>
      <c r="AA2032" s="7">
        <f>VLOOKUP(G2032,Ma_KH!$A:$R,14,0)</f>
        <v>60</v>
      </c>
      <c r="AD2032" s="7" t="str">
        <f>IFERROR(VLOOKUP(J2032,'Chuyển Mã'!$B$3:$C$9,2,0),"")</f>
        <v>Hà Nội</v>
      </c>
      <c r="AE2032" s="7" t="str">
        <f t="shared" si="255"/>
        <v>Chân giò heo muối 300g</v>
      </c>
      <c r="AF2032" s="7">
        <f t="shared" si="256"/>
        <v>10</v>
      </c>
    </row>
    <row r="2033" spans="1:32" x14ac:dyDescent="0.25">
      <c r="A2033" s="11">
        <v>45906</v>
      </c>
      <c r="B2033" s="25" t="s">
        <v>7253</v>
      </c>
      <c r="C2033" s="12" t="s">
        <v>7214</v>
      </c>
      <c r="D2033" s="16">
        <f t="shared" si="257"/>
        <v>45906</v>
      </c>
      <c r="G2033" s="13" t="s">
        <v>7919</v>
      </c>
      <c r="I2033" s="13" t="s">
        <v>7920</v>
      </c>
      <c r="J2033" s="13" t="s">
        <v>1813</v>
      </c>
      <c r="K2033" s="13" t="s">
        <v>32</v>
      </c>
      <c r="L2033" s="25" t="str">
        <f>VLOOKUP($K2033,TONG_SL!$A:$D,2,0)</f>
        <v>Giò Tai Lưỡi Xào 250</v>
      </c>
      <c r="N2033" s="25" t="str">
        <f t="shared" si="258"/>
        <v>K-C6</v>
      </c>
      <c r="Q2033" s="25" t="str">
        <f>VLOOKUP(K2033,TONG_SL!$A:$D,3,0)</f>
        <v>Túi</v>
      </c>
      <c r="R2033" s="54">
        <v>5</v>
      </c>
      <c r="T2033" s="1">
        <f>VLOOKUP(VLOOKUP(G2033,Ma_KH!$A:$R,18,0)&amp;K2033,Gia_MB!$A:$F,6,0)</f>
        <v>50183</v>
      </c>
      <c r="U2033" s="14">
        <f t="shared" si="260"/>
        <v>250915</v>
      </c>
      <c r="W2033" s="64">
        <f t="shared" si="259"/>
        <v>0</v>
      </c>
      <c r="X2033" s="3" t="str">
        <f t="shared" si="261"/>
        <v>8</v>
      </c>
      <c r="Z2033" s="14">
        <f t="shared" si="262"/>
        <v>20073.2</v>
      </c>
      <c r="AA2033" s="7">
        <f>VLOOKUP(G2033,Ma_KH!$A:$R,14,0)</f>
        <v>60</v>
      </c>
      <c r="AD2033" s="7" t="str">
        <f>IFERROR(VLOOKUP(J2033,'Chuyển Mã'!$B$3:$C$9,2,0),"")</f>
        <v>Hà Nội</v>
      </c>
      <c r="AE2033" s="7" t="str">
        <f t="shared" si="255"/>
        <v>Giò Tai Lưỡi Xào 250</v>
      </c>
      <c r="AF2033" s="7">
        <f t="shared" si="256"/>
        <v>5</v>
      </c>
    </row>
    <row r="2034" spans="1:32" x14ac:dyDescent="0.25">
      <c r="A2034" s="11">
        <v>45906</v>
      </c>
      <c r="B2034" s="25" t="s">
        <v>7253</v>
      </c>
      <c r="C2034" s="12" t="s">
        <v>7214</v>
      </c>
      <c r="D2034" s="16">
        <f t="shared" si="257"/>
        <v>45906</v>
      </c>
      <c r="G2034" s="13" t="s">
        <v>7919</v>
      </c>
      <c r="I2034" s="13" t="s">
        <v>7920</v>
      </c>
      <c r="J2034" s="13" t="s">
        <v>1813</v>
      </c>
      <c r="K2034" s="13" t="s">
        <v>51</v>
      </c>
      <c r="L2034" s="25" t="str">
        <f>VLOOKUP($K2034,TONG_SL!$A:$D,2,0)</f>
        <v>Mọc Nấm Hương 250g</v>
      </c>
      <c r="N2034" s="25" t="str">
        <f t="shared" si="258"/>
        <v>K-C6</v>
      </c>
      <c r="Q2034" s="25" t="str">
        <f>VLOOKUP(K2034,TONG_SL!$A:$D,3,0)</f>
        <v>Túi</v>
      </c>
      <c r="R2034" s="54">
        <v>5</v>
      </c>
      <c r="T2034" s="1">
        <f>VLOOKUP(VLOOKUP(G2034,Ma_KH!$A:$R,18,0)&amp;K2034,Gia_MB!$A:$F,6,0)</f>
        <v>46000</v>
      </c>
      <c r="U2034" s="14">
        <f t="shared" si="260"/>
        <v>230000</v>
      </c>
      <c r="W2034" s="64">
        <f t="shared" si="259"/>
        <v>0</v>
      </c>
      <c r="X2034" s="3" t="str">
        <f t="shared" si="261"/>
        <v>8</v>
      </c>
      <c r="Z2034" s="14">
        <f t="shared" si="262"/>
        <v>18400</v>
      </c>
      <c r="AA2034" s="7">
        <f>VLOOKUP(G2034,Ma_KH!$A:$R,14,0)</f>
        <v>60</v>
      </c>
      <c r="AD2034" s="7" t="str">
        <f>IFERROR(VLOOKUP(J2034,'Chuyển Mã'!$B$3:$C$9,2,0),"")</f>
        <v>Hà Nội</v>
      </c>
      <c r="AE2034" s="7" t="str">
        <f t="shared" si="255"/>
        <v>Mọc Nấm Hương 250g</v>
      </c>
      <c r="AF2034" s="7">
        <f t="shared" si="256"/>
        <v>5</v>
      </c>
    </row>
    <row r="2035" spans="1:32" x14ac:dyDescent="0.25">
      <c r="A2035" s="11">
        <v>45906</v>
      </c>
      <c r="B2035" s="25" t="s">
        <v>7254</v>
      </c>
      <c r="C2035" s="12" t="s">
        <v>7214</v>
      </c>
      <c r="D2035" s="16">
        <f t="shared" si="257"/>
        <v>45906</v>
      </c>
      <c r="G2035" s="13" t="s">
        <v>1314</v>
      </c>
      <c r="I2035" s="13" t="s">
        <v>7921</v>
      </c>
      <c r="J2035" s="13" t="s">
        <v>1813</v>
      </c>
      <c r="K2035" s="13" t="s">
        <v>27</v>
      </c>
      <c r="L2035" s="25" t="str">
        <f>VLOOKUP($K2035,TONG_SL!$A:$D,2,0)</f>
        <v>Chân giò heo muối 300g</v>
      </c>
      <c r="N2035" s="25" t="str">
        <f t="shared" si="258"/>
        <v>K-C6</v>
      </c>
      <c r="Q2035" s="25" t="str">
        <f>VLOOKUP(K2035,TONG_SL!$A:$D,3,0)</f>
        <v>Túi</v>
      </c>
      <c r="R2035" s="54">
        <v>10</v>
      </c>
      <c r="T2035" s="1">
        <f>VLOOKUP(VLOOKUP(G2035,Ma_KH!$A:$R,18,0)&amp;K2035,Gia_MB!$A:$F,6,0)</f>
        <v>73431</v>
      </c>
      <c r="U2035" s="14">
        <f t="shared" si="260"/>
        <v>734310</v>
      </c>
      <c r="W2035" s="64">
        <f t="shared" si="259"/>
        <v>0</v>
      </c>
      <c r="X2035" s="3" t="str">
        <f t="shared" si="261"/>
        <v>8</v>
      </c>
      <c r="Z2035" s="14">
        <f t="shared" si="262"/>
        <v>58744.800000000003</v>
      </c>
      <c r="AA2035" s="7">
        <f>VLOOKUP(G2035,Ma_KH!$A:$R,14,0)</f>
        <v>60</v>
      </c>
      <c r="AD2035" s="7" t="str">
        <f>IFERROR(VLOOKUP(J2035,'Chuyển Mã'!$B$3:$C$9,2,0),"")</f>
        <v>Hà Nội</v>
      </c>
      <c r="AE2035" s="7" t="str">
        <f t="shared" si="255"/>
        <v>Chân giò heo muối 300g</v>
      </c>
      <c r="AF2035" s="7">
        <f t="shared" si="256"/>
        <v>10</v>
      </c>
    </row>
    <row r="2036" spans="1:32" x14ac:dyDescent="0.25">
      <c r="A2036" s="11">
        <v>45906</v>
      </c>
      <c r="B2036" s="25" t="s">
        <v>7254</v>
      </c>
      <c r="C2036" s="12" t="s">
        <v>7214</v>
      </c>
      <c r="D2036" s="16">
        <f t="shared" si="257"/>
        <v>45906</v>
      </c>
      <c r="G2036" s="13" t="s">
        <v>1314</v>
      </c>
      <c r="I2036" s="13" t="s">
        <v>7921</v>
      </c>
      <c r="J2036" s="13" t="s">
        <v>1813</v>
      </c>
      <c r="K2036" s="13" t="s">
        <v>51</v>
      </c>
      <c r="L2036" s="25" t="str">
        <f>VLOOKUP($K2036,TONG_SL!$A:$D,2,0)</f>
        <v>Mọc Nấm Hương 250g</v>
      </c>
      <c r="N2036" s="25" t="str">
        <f t="shared" si="258"/>
        <v>K-C6</v>
      </c>
      <c r="Q2036" s="25" t="str">
        <f>VLOOKUP(K2036,TONG_SL!$A:$D,3,0)</f>
        <v>Túi</v>
      </c>
      <c r="R2036" s="54">
        <v>1</v>
      </c>
      <c r="T2036" s="1">
        <f>VLOOKUP(VLOOKUP(G2036,Ma_KH!$A:$R,18,0)&amp;K2036,Gia_MB!$A:$F,6,0)</f>
        <v>46000</v>
      </c>
      <c r="U2036" s="14">
        <f t="shared" si="260"/>
        <v>46000</v>
      </c>
      <c r="W2036" s="64">
        <f t="shared" si="259"/>
        <v>0</v>
      </c>
      <c r="X2036" s="3" t="str">
        <f t="shared" si="261"/>
        <v>8</v>
      </c>
      <c r="Z2036" s="14">
        <f t="shared" si="262"/>
        <v>3680</v>
      </c>
      <c r="AA2036" s="7">
        <f>VLOOKUP(G2036,Ma_KH!$A:$R,14,0)</f>
        <v>60</v>
      </c>
      <c r="AD2036" s="7" t="str">
        <f>IFERROR(VLOOKUP(J2036,'Chuyển Mã'!$B$3:$C$9,2,0),"")</f>
        <v>Hà Nội</v>
      </c>
      <c r="AE2036" s="7" t="str">
        <f t="shared" si="255"/>
        <v>Mọc Nấm Hương 250g</v>
      </c>
      <c r="AF2036" s="7">
        <f t="shared" si="256"/>
        <v>1</v>
      </c>
    </row>
    <row r="2037" spans="1:32" x14ac:dyDescent="0.25">
      <c r="A2037" s="11">
        <v>45906</v>
      </c>
      <c r="B2037" s="25">
        <v>56491</v>
      </c>
      <c r="C2037" s="12" t="s">
        <v>7214</v>
      </c>
      <c r="D2037" s="16">
        <f t="shared" si="257"/>
        <v>45906</v>
      </c>
      <c r="G2037" s="13" t="s">
        <v>7616</v>
      </c>
      <c r="I2037" s="13" t="s">
        <v>7922</v>
      </c>
      <c r="J2037" s="13" t="s">
        <v>1815</v>
      </c>
      <c r="K2037" s="13" t="s">
        <v>30</v>
      </c>
      <c r="L2037" s="25" t="str">
        <f>VLOOKUP($K2037,TONG_SL!$A:$D,2,0)</f>
        <v>Gà muối 500g</v>
      </c>
      <c r="N2037" s="25" t="str">
        <f t="shared" si="258"/>
        <v>K-C6</v>
      </c>
      <c r="Q2037" s="25" t="str">
        <f>VLOOKUP(K2037,TONG_SL!$A:$D,3,0)</f>
        <v>Túi</v>
      </c>
      <c r="R2037" s="54">
        <v>3</v>
      </c>
      <c r="T2037" s="1">
        <f>VLOOKUP(VLOOKUP(G2037,Ma_KH!$A:$R,18,0)&amp;K2037,Gia_MB!$A:$F,6,0)</f>
        <v>111058</v>
      </c>
      <c r="U2037" s="14">
        <f t="shared" si="260"/>
        <v>333174</v>
      </c>
      <c r="W2037" s="64">
        <f t="shared" si="259"/>
        <v>0</v>
      </c>
      <c r="X2037" s="3" t="str">
        <f t="shared" si="261"/>
        <v>8</v>
      </c>
      <c r="Z2037" s="14">
        <f t="shared" si="262"/>
        <v>26653.920000000002</v>
      </c>
      <c r="AA2037" s="7">
        <f>VLOOKUP(G2037,Ma_KH!$A:$R,14,0)</f>
        <v>51</v>
      </c>
      <c r="AD2037" s="7" t="str">
        <f>IFERROR(VLOOKUP(J2037,'Chuyển Mã'!$B$3:$C$9,2,0),"")</f>
        <v>Hà Nội</v>
      </c>
      <c r="AE2037" s="7" t="str">
        <f t="shared" si="255"/>
        <v>Gà muối 500g</v>
      </c>
      <c r="AF2037" s="7">
        <f t="shared" si="256"/>
        <v>3</v>
      </c>
    </row>
    <row r="2038" spans="1:32" x14ac:dyDescent="0.25">
      <c r="A2038" s="11">
        <v>45906</v>
      </c>
      <c r="B2038" s="25">
        <v>56491</v>
      </c>
      <c r="C2038" s="12" t="s">
        <v>7214</v>
      </c>
      <c r="D2038" s="16">
        <f t="shared" si="257"/>
        <v>45906</v>
      </c>
      <c r="G2038" s="13" t="s">
        <v>7616</v>
      </c>
      <c r="I2038" s="13" t="s">
        <v>7922</v>
      </c>
      <c r="J2038" s="13" t="s">
        <v>1815</v>
      </c>
      <c r="K2038" s="13" t="s">
        <v>558</v>
      </c>
      <c r="L2038" s="25" t="str">
        <f>VLOOKUP($K2038,TONG_SL!$A:$D,2,0)</f>
        <v>Gà muối hun khói 300g</v>
      </c>
      <c r="N2038" s="25" t="str">
        <f t="shared" si="258"/>
        <v>K-C6</v>
      </c>
      <c r="Q2038" s="25" t="str">
        <f>VLOOKUP(K2038,TONG_SL!$A:$D,3,0)</f>
        <v>Túi</v>
      </c>
      <c r="R2038" s="54">
        <v>5</v>
      </c>
      <c r="T2038" s="1">
        <f>VLOOKUP(VLOOKUP(G2038,Ma_KH!$A:$R,18,0)&amp;K2038,Gia_MB!$A:$F,6,0)</f>
        <v>70000</v>
      </c>
      <c r="U2038" s="14">
        <f t="shared" si="260"/>
        <v>350000</v>
      </c>
      <c r="W2038" s="64">
        <f t="shared" si="259"/>
        <v>0</v>
      </c>
      <c r="X2038" s="3" t="str">
        <f t="shared" si="261"/>
        <v>8</v>
      </c>
      <c r="Z2038" s="14">
        <f t="shared" si="262"/>
        <v>28000</v>
      </c>
      <c r="AA2038" s="7">
        <f>VLOOKUP(G2038,Ma_KH!$A:$R,14,0)</f>
        <v>51</v>
      </c>
      <c r="AD2038" s="7" t="str">
        <f>IFERROR(VLOOKUP(J2038,'Chuyển Mã'!$B$3:$C$9,2,0),"")</f>
        <v>Hà Nội</v>
      </c>
      <c r="AE2038" s="7" t="str">
        <f t="shared" si="255"/>
        <v>Gà muối hun khói 300g</v>
      </c>
      <c r="AF2038" s="7">
        <f t="shared" si="256"/>
        <v>5</v>
      </c>
    </row>
    <row r="2039" spans="1:32" x14ac:dyDescent="0.25">
      <c r="A2039" s="11">
        <v>45906</v>
      </c>
      <c r="B2039" s="25">
        <v>56491</v>
      </c>
      <c r="C2039" s="12" t="s">
        <v>7214</v>
      </c>
      <c r="D2039" s="16">
        <f t="shared" si="257"/>
        <v>45906</v>
      </c>
      <c r="G2039" s="13" t="s">
        <v>7616</v>
      </c>
      <c r="I2039" s="13" t="s">
        <v>7922</v>
      </c>
      <c r="J2039" s="13" t="s">
        <v>1815</v>
      </c>
      <c r="K2039" s="13" t="s">
        <v>55</v>
      </c>
      <c r="L2039" s="25" t="str">
        <f>VLOOKUP($K2039,TONG_SL!$A:$D,2,0)</f>
        <v>Gà xì dầu 500g</v>
      </c>
      <c r="N2039" s="25" t="str">
        <f t="shared" si="258"/>
        <v>K-C6</v>
      </c>
      <c r="Q2039" s="25" t="str">
        <f>VLOOKUP(K2039,TONG_SL!$A:$D,3,0)</f>
        <v>Túi</v>
      </c>
      <c r="R2039" s="54">
        <v>2</v>
      </c>
      <c r="T2039" s="1">
        <f>VLOOKUP(VLOOKUP(G2039,Ma_KH!$A:$R,18,0)&amp;K2039,Gia_MB!$A:$F,6,0)</f>
        <v>111606</v>
      </c>
      <c r="U2039" s="14">
        <f t="shared" si="260"/>
        <v>223212</v>
      </c>
      <c r="W2039" s="64">
        <f t="shared" si="259"/>
        <v>0</v>
      </c>
      <c r="X2039" s="3" t="str">
        <f t="shared" si="261"/>
        <v>8</v>
      </c>
      <c r="Z2039" s="14">
        <f t="shared" si="262"/>
        <v>17856.96</v>
      </c>
      <c r="AA2039" s="7">
        <f>VLOOKUP(G2039,Ma_KH!$A:$R,14,0)</f>
        <v>51</v>
      </c>
      <c r="AD2039" s="7" t="str">
        <f>IFERROR(VLOOKUP(J2039,'Chuyển Mã'!$B$3:$C$9,2,0),"")</f>
        <v>Hà Nội</v>
      </c>
      <c r="AE2039" s="7" t="str">
        <f t="shared" si="255"/>
        <v>Gà xì dầu 500g</v>
      </c>
      <c r="AF2039" s="7">
        <f t="shared" si="256"/>
        <v>2</v>
      </c>
    </row>
    <row r="2040" spans="1:32" x14ac:dyDescent="0.25">
      <c r="A2040" s="11">
        <v>45906</v>
      </c>
      <c r="B2040" s="25">
        <v>56491</v>
      </c>
      <c r="C2040" s="12" t="s">
        <v>7214</v>
      </c>
      <c r="D2040" s="16">
        <f t="shared" si="257"/>
        <v>45906</v>
      </c>
      <c r="G2040" s="13" t="s">
        <v>7616</v>
      </c>
      <c r="I2040" s="13" t="s">
        <v>7922</v>
      </c>
      <c r="J2040" s="13" t="s">
        <v>1815</v>
      </c>
      <c r="K2040" s="13" t="s">
        <v>27</v>
      </c>
      <c r="L2040" s="25" t="str">
        <f>VLOOKUP($K2040,TONG_SL!$A:$D,2,0)</f>
        <v>Chân giò heo muối 300g</v>
      </c>
      <c r="N2040" s="25" t="str">
        <f t="shared" si="258"/>
        <v>K-C6</v>
      </c>
      <c r="Q2040" s="25" t="str">
        <f>VLOOKUP(K2040,TONG_SL!$A:$D,3,0)</f>
        <v>Túi</v>
      </c>
      <c r="R2040" s="54">
        <v>5</v>
      </c>
      <c r="T2040" s="1">
        <f>VLOOKUP(VLOOKUP(G2040,Ma_KH!$A:$R,18,0)&amp;K2040,Gia_MB!$A:$F,6,0)</f>
        <v>73431</v>
      </c>
      <c r="U2040" s="14">
        <f t="shared" si="260"/>
        <v>367155</v>
      </c>
      <c r="W2040" s="64">
        <f t="shared" si="259"/>
        <v>0</v>
      </c>
      <c r="X2040" s="3" t="str">
        <f t="shared" si="261"/>
        <v>8</v>
      </c>
      <c r="Z2040" s="14">
        <f t="shared" si="262"/>
        <v>29372.400000000001</v>
      </c>
      <c r="AA2040" s="7">
        <f>VLOOKUP(G2040,Ma_KH!$A:$R,14,0)</f>
        <v>51</v>
      </c>
      <c r="AD2040" s="7" t="str">
        <f>IFERROR(VLOOKUP(J2040,'Chuyển Mã'!$B$3:$C$9,2,0),"")</f>
        <v>Hà Nội</v>
      </c>
      <c r="AE2040" s="7" t="str">
        <f t="shared" si="255"/>
        <v>Chân giò heo muối 300g</v>
      </c>
      <c r="AF2040" s="7">
        <f t="shared" si="256"/>
        <v>5</v>
      </c>
    </row>
    <row r="2041" spans="1:32" x14ac:dyDescent="0.25">
      <c r="A2041" s="11">
        <v>45906</v>
      </c>
      <c r="B2041" s="25">
        <v>56491</v>
      </c>
      <c r="C2041" s="12" t="s">
        <v>7214</v>
      </c>
      <c r="D2041" s="16">
        <f t="shared" si="257"/>
        <v>45906</v>
      </c>
      <c r="G2041" s="13" t="s">
        <v>7616</v>
      </c>
      <c r="I2041" s="13" t="s">
        <v>7922</v>
      </c>
      <c r="J2041" s="13" t="s">
        <v>1815</v>
      </c>
      <c r="K2041" s="13" t="s">
        <v>556</v>
      </c>
      <c r="L2041" s="25" t="str">
        <f>VLOOKUP($K2041,TONG_SL!$A:$D,2,0)</f>
        <v>Chân giò heo muối 100g</v>
      </c>
      <c r="N2041" s="25" t="str">
        <f t="shared" si="258"/>
        <v>K-C6</v>
      </c>
      <c r="Q2041" s="25" t="str">
        <f>VLOOKUP(K2041,TONG_SL!$A:$D,3,0)</f>
        <v>Gói</v>
      </c>
      <c r="R2041" s="54">
        <v>10</v>
      </c>
      <c r="T2041" s="1">
        <f>VLOOKUP(VLOOKUP(G2041,Ma_KH!$A:$R,18,0)&amp;K2041,Gia_MB!$A:$F,6,0)</f>
        <v>24549</v>
      </c>
      <c r="U2041" s="14">
        <f t="shared" si="260"/>
        <v>245490</v>
      </c>
      <c r="W2041" s="64">
        <f t="shared" si="259"/>
        <v>0</v>
      </c>
      <c r="X2041" s="3" t="str">
        <f t="shared" si="261"/>
        <v>8</v>
      </c>
      <c r="Z2041" s="14">
        <f t="shared" si="262"/>
        <v>19639.2</v>
      </c>
      <c r="AA2041" s="7">
        <f>VLOOKUP(G2041,Ma_KH!$A:$R,14,0)</f>
        <v>51</v>
      </c>
      <c r="AD2041" s="7" t="str">
        <f>IFERROR(VLOOKUP(J2041,'Chuyển Mã'!$B$3:$C$9,2,0),"")</f>
        <v>Hà Nội</v>
      </c>
      <c r="AE2041" s="7" t="str">
        <f t="shared" si="255"/>
        <v>Chân giò heo muối 100g</v>
      </c>
      <c r="AF2041" s="7">
        <f t="shared" si="256"/>
        <v>10</v>
      </c>
    </row>
    <row r="2042" spans="1:32" x14ac:dyDescent="0.25">
      <c r="A2042" s="11">
        <v>45906</v>
      </c>
      <c r="B2042" s="25">
        <v>56491</v>
      </c>
      <c r="C2042" s="12" t="s">
        <v>7214</v>
      </c>
      <c r="D2042" s="16">
        <f t="shared" si="257"/>
        <v>45906</v>
      </c>
      <c r="G2042" s="13" t="s">
        <v>7616</v>
      </c>
      <c r="I2042" s="13" t="s">
        <v>7922</v>
      </c>
      <c r="J2042" s="13" t="s">
        <v>1815</v>
      </c>
      <c r="K2042" s="13" t="s">
        <v>35</v>
      </c>
      <c r="L2042" s="25" t="str">
        <f>VLOOKUP($K2042,TONG_SL!$A:$D,2,0)</f>
        <v>Tai heo muối 200g</v>
      </c>
      <c r="N2042" s="25" t="str">
        <f t="shared" si="258"/>
        <v>K-C6</v>
      </c>
      <c r="Q2042" s="25" t="str">
        <f>VLOOKUP(K2042,TONG_SL!$A:$D,3,0)</f>
        <v>Túi</v>
      </c>
      <c r="R2042" s="54">
        <v>3</v>
      </c>
      <c r="T2042" s="1">
        <f>VLOOKUP(VLOOKUP(G2042,Ma_KH!$A:$R,18,0)&amp;K2042,Gia_MB!$A:$F,6,0)</f>
        <v>55595</v>
      </c>
      <c r="U2042" s="14">
        <f t="shared" si="260"/>
        <v>166785</v>
      </c>
      <c r="W2042" s="64">
        <f t="shared" si="259"/>
        <v>0</v>
      </c>
      <c r="X2042" s="3" t="str">
        <f t="shared" si="261"/>
        <v>8</v>
      </c>
      <c r="Z2042" s="14">
        <f t="shared" si="262"/>
        <v>13342.800000000001</v>
      </c>
      <c r="AA2042" s="7">
        <f>VLOOKUP(G2042,Ma_KH!$A:$R,14,0)</f>
        <v>51</v>
      </c>
      <c r="AD2042" s="7" t="str">
        <f>IFERROR(VLOOKUP(J2042,'Chuyển Mã'!$B$3:$C$9,2,0),"")</f>
        <v>Hà Nội</v>
      </c>
      <c r="AE2042" s="7" t="str">
        <f t="shared" si="255"/>
        <v>Tai heo muối 200g</v>
      </c>
      <c r="AF2042" s="7">
        <f t="shared" si="256"/>
        <v>3</v>
      </c>
    </row>
    <row r="2043" spans="1:32" x14ac:dyDescent="0.25">
      <c r="A2043" s="11">
        <v>45906</v>
      </c>
      <c r="B2043" s="25">
        <v>56491</v>
      </c>
      <c r="C2043" s="12" t="s">
        <v>7214</v>
      </c>
      <c r="D2043" s="16">
        <f t="shared" si="257"/>
        <v>45906</v>
      </c>
      <c r="G2043" s="13" t="s">
        <v>7616</v>
      </c>
      <c r="I2043" s="13" t="s">
        <v>7922</v>
      </c>
      <c r="J2043" s="13" t="s">
        <v>1815</v>
      </c>
      <c r="K2043" s="13" t="s">
        <v>32</v>
      </c>
      <c r="L2043" s="25" t="str">
        <f>VLOOKUP($K2043,TONG_SL!$A:$D,2,0)</f>
        <v>Giò Tai Lưỡi Xào 250</v>
      </c>
      <c r="N2043" s="25" t="str">
        <f t="shared" si="258"/>
        <v>K-C6</v>
      </c>
      <c r="Q2043" s="25" t="str">
        <f>VLOOKUP(K2043,TONG_SL!$A:$D,3,0)</f>
        <v>Túi</v>
      </c>
      <c r="R2043" s="54">
        <v>3</v>
      </c>
      <c r="T2043" s="1">
        <f>VLOOKUP(VLOOKUP(G2043,Ma_KH!$A:$R,18,0)&amp;K2043,Gia_MB!$A:$F,6,0)</f>
        <v>50183</v>
      </c>
      <c r="U2043" s="14">
        <f t="shared" si="260"/>
        <v>150549</v>
      </c>
      <c r="W2043" s="64">
        <f t="shared" si="259"/>
        <v>0</v>
      </c>
      <c r="X2043" s="3" t="str">
        <f t="shared" si="261"/>
        <v>8</v>
      </c>
      <c r="Z2043" s="14">
        <f t="shared" si="262"/>
        <v>12043.92</v>
      </c>
      <c r="AA2043" s="7">
        <f>VLOOKUP(G2043,Ma_KH!$A:$R,14,0)</f>
        <v>51</v>
      </c>
      <c r="AD2043" s="7" t="str">
        <f>IFERROR(VLOOKUP(J2043,'Chuyển Mã'!$B$3:$C$9,2,0),"")</f>
        <v>Hà Nội</v>
      </c>
      <c r="AE2043" s="7" t="str">
        <f t="shared" si="255"/>
        <v>Giò Tai Lưỡi Xào 250</v>
      </c>
      <c r="AF2043" s="7">
        <f t="shared" si="256"/>
        <v>3</v>
      </c>
    </row>
    <row r="2044" spans="1:32" x14ac:dyDescent="0.25">
      <c r="A2044" s="11">
        <v>45906</v>
      </c>
      <c r="B2044" s="25">
        <v>56491</v>
      </c>
      <c r="C2044" s="12" t="s">
        <v>7214</v>
      </c>
      <c r="D2044" s="16">
        <f t="shared" si="257"/>
        <v>45906</v>
      </c>
      <c r="G2044" s="13" t="s">
        <v>7616</v>
      </c>
      <c r="I2044" s="13" t="s">
        <v>7922</v>
      </c>
      <c r="J2044" s="13" t="s">
        <v>1815</v>
      </c>
      <c r="K2044" s="13" t="s">
        <v>39</v>
      </c>
      <c r="L2044" s="25" t="str">
        <f>VLOOKUP($K2044,TONG_SL!$A:$D,2,0)</f>
        <v>Chả cốm 300g</v>
      </c>
      <c r="N2044" s="25" t="str">
        <f t="shared" si="258"/>
        <v>K-C6</v>
      </c>
      <c r="Q2044" s="25" t="str">
        <f>VLOOKUP(K2044,TONG_SL!$A:$D,3,0)</f>
        <v>Túi</v>
      </c>
      <c r="R2044" s="54">
        <v>3</v>
      </c>
      <c r="T2044" s="1">
        <f>VLOOKUP(VLOOKUP(G2044,Ma_KH!$A:$R,18,0)&amp;K2044,Gia_MB!$A:$F,6,0)</f>
        <v>74250</v>
      </c>
      <c r="U2044" s="14">
        <f t="shared" si="260"/>
        <v>222750</v>
      </c>
      <c r="W2044" s="64">
        <f t="shared" si="259"/>
        <v>0</v>
      </c>
      <c r="X2044" s="3" t="str">
        <f t="shared" si="261"/>
        <v>8</v>
      </c>
      <c r="Z2044" s="14">
        <f t="shared" si="262"/>
        <v>17820</v>
      </c>
      <c r="AA2044" s="7">
        <f>VLOOKUP(G2044,Ma_KH!$A:$R,14,0)</f>
        <v>51</v>
      </c>
      <c r="AD2044" s="7" t="str">
        <f>IFERROR(VLOOKUP(J2044,'Chuyển Mã'!$B$3:$C$9,2,0),"")</f>
        <v>Hà Nội</v>
      </c>
      <c r="AE2044" s="7" t="str">
        <f t="shared" si="255"/>
        <v>Chả cốm 300g</v>
      </c>
      <c r="AF2044" s="7">
        <f t="shared" si="256"/>
        <v>3</v>
      </c>
    </row>
    <row r="2045" spans="1:32" x14ac:dyDescent="0.25">
      <c r="A2045" s="11">
        <v>45906</v>
      </c>
      <c r="B2045" s="25">
        <v>30366</v>
      </c>
      <c r="C2045" s="12" t="s">
        <v>7214</v>
      </c>
      <c r="D2045" s="16">
        <f t="shared" si="257"/>
        <v>45906</v>
      </c>
      <c r="G2045" s="13" t="s">
        <v>7689</v>
      </c>
      <c r="I2045" s="13" t="s">
        <v>7923</v>
      </c>
      <c r="J2045" s="13" t="s">
        <v>1815</v>
      </c>
      <c r="K2045" s="13" t="s">
        <v>30</v>
      </c>
      <c r="L2045" s="25" t="str">
        <f>VLOOKUP($K2045,TONG_SL!$A:$D,2,0)</f>
        <v>Gà muối 500g</v>
      </c>
      <c r="N2045" s="25" t="str">
        <f t="shared" si="258"/>
        <v>K-C6</v>
      </c>
      <c r="Q2045" s="25" t="str">
        <f>VLOOKUP(K2045,TONG_SL!$A:$D,3,0)</f>
        <v>Túi</v>
      </c>
      <c r="R2045" s="54">
        <v>3</v>
      </c>
      <c r="T2045" s="1">
        <f>VLOOKUP(VLOOKUP(G2045,Ma_KH!$A:$R,18,0)&amp;K2045,Gia_MB!$A:$F,6,0)</f>
        <v>111058</v>
      </c>
      <c r="U2045" s="14">
        <f t="shared" si="260"/>
        <v>333174</v>
      </c>
      <c r="W2045" s="64">
        <f t="shared" si="259"/>
        <v>0</v>
      </c>
      <c r="X2045" s="3" t="str">
        <f t="shared" si="261"/>
        <v>8</v>
      </c>
      <c r="Z2045" s="14">
        <f t="shared" si="262"/>
        <v>26653.920000000002</v>
      </c>
      <c r="AA2045" s="7">
        <f>VLOOKUP(G2045,Ma_KH!$A:$R,14,0)</f>
        <v>45</v>
      </c>
      <c r="AD2045" s="7" t="str">
        <f>IFERROR(VLOOKUP(J2045,'Chuyển Mã'!$B$3:$C$9,2,0),"")</f>
        <v>Hà Nội</v>
      </c>
      <c r="AE2045" s="7" t="str">
        <f t="shared" si="255"/>
        <v>Gà muối 500g</v>
      </c>
      <c r="AF2045" s="7">
        <f t="shared" si="256"/>
        <v>3</v>
      </c>
    </row>
    <row r="2046" spans="1:32" x14ac:dyDescent="0.25">
      <c r="A2046" s="11">
        <v>45906</v>
      </c>
      <c r="B2046" s="25">
        <v>30366</v>
      </c>
      <c r="C2046" s="12" t="s">
        <v>7214</v>
      </c>
      <c r="D2046" s="16">
        <f t="shared" si="257"/>
        <v>45906</v>
      </c>
      <c r="G2046" s="13" t="s">
        <v>7689</v>
      </c>
      <c r="I2046" s="13" t="s">
        <v>7923</v>
      </c>
      <c r="J2046" s="13" t="s">
        <v>1815</v>
      </c>
      <c r="K2046" s="13" t="s">
        <v>27</v>
      </c>
      <c r="L2046" s="25" t="str">
        <f>VLOOKUP($K2046,TONG_SL!$A:$D,2,0)</f>
        <v>Chân giò heo muối 300g</v>
      </c>
      <c r="N2046" s="25" t="str">
        <f t="shared" si="258"/>
        <v>K-C6</v>
      </c>
      <c r="Q2046" s="25" t="str">
        <f>VLOOKUP(K2046,TONG_SL!$A:$D,3,0)</f>
        <v>Túi</v>
      </c>
      <c r="R2046" s="54">
        <v>5</v>
      </c>
      <c r="T2046" s="1">
        <f>VLOOKUP(VLOOKUP(G2046,Ma_KH!$A:$R,18,0)&amp;K2046,Gia_MB!$A:$F,6,0)</f>
        <v>73431</v>
      </c>
      <c r="U2046" s="14">
        <f t="shared" si="260"/>
        <v>367155</v>
      </c>
      <c r="W2046" s="64">
        <f t="shared" si="259"/>
        <v>0</v>
      </c>
      <c r="X2046" s="3" t="str">
        <f t="shared" si="261"/>
        <v>8</v>
      </c>
      <c r="Z2046" s="14">
        <f t="shared" si="262"/>
        <v>29372.400000000001</v>
      </c>
      <c r="AA2046" s="7">
        <f>VLOOKUP(G2046,Ma_KH!$A:$R,14,0)</f>
        <v>45</v>
      </c>
      <c r="AD2046" s="7" t="str">
        <f>IFERROR(VLOOKUP(J2046,'Chuyển Mã'!$B$3:$C$9,2,0),"")</f>
        <v>Hà Nội</v>
      </c>
      <c r="AE2046" s="7" t="str">
        <f t="shared" si="255"/>
        <v>Chân giò heo muối 300g</v>
      </c>
      <c r="AF2046" s="7">
        <f t="shared" si="256"/>
        <v>5</v>
      </c>
    </row>
    <row r="2047" spans="1:32" x14ac:dyDescent="0.25">
      <c r="A2047" s="11">
        <v>45906</v>
      </c>
      <c r="B2047" s="25">
        <v>30366</v>
      </c>
      <c r="C2047" s="12" t="s">
        <v>7214</v>
      </c>
      <c r="D2047" s="16">
        <f t="shared" si="257"/>
        <v>45906</v>
      </c>
      <c r="G2047" s="13" t="s">
        <v>7689</v>
      </c>
      <c r="I2047" s="13" t="s">
        <v>7923</v>
      </c>
      <c r="J2047" s="13" t="s">
        <v>1815</v>
      </c>
      <c r="K2047" s="13" t="s">
        <v>35</v>
      </c>
      <c r="L2047" s="25" t="str">
        <f>VLOOKUP($K2047,TONG_SL!$A:$D,2,0)</f>
        <v>Tai heo muối 200g</v>
      </c>
      <c r="N2047" s="25" t="str">
        <f t="shared" si="258"/>
        <v>K-C6</v>
      </c>
      <c r="Q2047" s="25" t="str">
        <f>VLOOKUP(K2047,TONG_SL!$A:$D,3,0)</f>
        <v>Túi</v>
      </c>
      <c r="R2047" s="54">
        <v>3</v>
      </c>
      <c r="T2047" s="1">
        <f>VLOOKUP(VLOOKUP(G2047,Ma_KH!$A:$R,18,0)&amp;K2047,Gia_MB!$A:$F,6,0)</f>
        <v>55595</v>
      </c>
      <c r="U2047" s="14">
        <f t="shared" si="260"/>
        <v>166785</v>
      </c>
      <c r="W2047" s="64">
        <f t="shared" si="259"/>
        <v>0</v>
      </c>
      <c r="X2047" s="3" t="str">
        <f t="shared" si="261"/>
        <v>8</v>
      </c>
      <c r="Z2047" s="14">
        <f t="shared" si="262"/>
        <v>13342.800000000001</v>
      </c>
      <c r="AA2047" s="7">
        <f>VLOOKUP(G2047,Ma_KH!$A:$R,14,0)</f>
        <v>45</v>
      </c>
      <c r="AD2047" s="7" t="str">
        <f>IFERROR(VLOOKUP(J2047,'Chuyển Mã'!$B$3:$C$9,2,0),"")</f>
        <v>Hà Nội</v>
      </c>
      <c r="AE2047" s="7" t="str">
        <f t="shared" si="255"/>
        <v>Tai heo muối 200g</v>
      </c>
      <c r="AF2047" s="7">
        <f t="shared" si="256"/>
        <v>3</v>
      </c>
    </row>
    <row r="2048" spans="1:32" x14ac:dyDescent="0.25">
      <c r="A2048" s="11">
        <v>45906</v>
      </c>
      <c r="B2048" s="25">
        <v>30366</v>
      </c>
      <c r="C2048" s="12" t="s">
        <v>7214</v>
      </c>
      <c r="D2048" s="16">
        <f t="shared" si="257"/>
        <v>45906</v>
      </c>
      <c r="G2048" s="13" t="s">
        <v>7689</v>
      </c>
      <c r="I2048" s="13" t="s">
        <v>7923</v>
      </c>
      <c r="J2048" s="13" t="s">
        <v>1815</v>
      </c>
      <c r="K2048" s="13" t="s">
        <v>32</v>
      </c>
      <c r="L2048" s="25" t="str">
        <f>VLOOKUP($K2048,TONG_SL!$A:$D,2,0)</f>
        <v>Giò Tai Lưỡi Xào 250</v>
      </c>
      <c r="N2048" s="25" t="str">
        <f t="shared" si="258"/>
        <v>K-C6</v>
      </c>
      <c r="Q2048" s="25" t="str">
        <f>VLOOKUP(K2048,TONG_SL!$A:$D,3,0)</f>
        <v>Túi</v>
      </c>
      <c r="R2048" s="54">
        <v>3</v>
      </c>
      <c r="T2048" s="1">
        <f>VLOOKUP(VLOOKUP(G2048,Ma_KH!$A:$R,18,0)&amp;K2048,Gia_MB!$A:$F,6,0)</f>
        <v>50183</v>
      </c>
      <c r="U2048" s="14">
        <f t="shared" si="260"/>
        <v>150549</v>
      </c>
      <c r="W2048" s="64">
        <f t="shared" si="259"/>
        <v>0</v>
      </c>
      <c r="X2048" s="3" t="str">
        <f t="shared" si="261"/>
        <v>8</v>
      </c>
      <c r="Z2048" s="14">
        <f t="shared" si="262"/>
        <v>12043.92</v>
      </c>
      <c r="AA2048" s="7">
        <f>VLOOKUP(G2048,Ma_KH!$A:$R,14,0)</f>
        <v>45</v>
      </c>
      <c r="AD2048" s="7" t="str">
        <f>IFERROR(VLOOKUP(J2048,'Chuyển Mã'!$B$3:$C$9,2,0),"")</f>
        <v>Hà Nội</v>
      </c>
      <c r="AE2048" s="7" t="str">
        <f t="shared" si="255"/>
        <v>Giò Tai Lưỡi Xào 250</v>
      </c>
      <c r="AF2048" s="7">
        <f t="shared" si="256"/>
        <v>3</v>
      </c>
    </row>
    <row r="2049" spans="1:32" x14ac:dyDescent="0.25">
      <c r="A2049" s="11">
        <v>45906</v>
      </c>
      <c r="B2049" s="25">
        <v>30366</v>
      </c>
      <c r="C2049" s="12" t="s">
        <v>7214</v>
      </c>
      <c r="D2049" s="16">
        <f t="shared" si="257"/>
        <v>45906</v>
      </c>
      <c r="G2049" s="13" t="s">
        <v>7689</v>
      </c>
      <c r="I2049" s="13" t="s">
        <v>7923</v>
      </c>
      <c r="J2049" s="13" t="s">
        <v>1815</v>
      </c>
      <c r="K2049" s="13" t="s">
        <v>39</v>
      </c>
      <c r="L2049" s="25" t="str">
        <f>VLOOKUP($K2049,TONG_SL!$A:$D,2,0)</f>
        <v>Chả cốm 300g</v>
      </c>
      <c r="N2049" s="25" t="str">
        <f t="shared" si="258"/>
        <v>K-C6</v>
      </c>
      <c r="Q2049" s="25" t="str">
        <f>VLOOKUP(K2049,TONG_SL!$A:$D,3,0)</f>
        <v>Túi</v>
      </c>
      <c r="R2049" s="54">
        <v>3</v>
      </c>
      <c r="T2049" s="1">
        <f>VLOOKUP(VLOOKUP(G2049,Ma_KH!$A:$R,18,0)&amp;K2049,Gia_MB!$A:$F,6,0)</f>
        <v>74250</v>
      </c>
      <c r="U2049" s="14">
        <f t="shared" si="260"/>
        <v>222750</v>
      </c>
      <c r="W2049" s="64">
        <f t="shared" si="259"/>
        <v>0</v>
      </c>
      <c r="X2049" s="3" t="str">
        <f t="shared" si="261"/>
        <v>8</v>
      </c>
      <c r="Z2049" s="14">
        <f t="shared" si="262"/>
        <v>17820</v>
      </c>
      <c r="AA2049" s="7">
        <f>VLOOKUP(G2049,Ma_KH!$A:$R,14,0)</f>
        <v>45</v>
      </c>
      <c r="AD2049" s="7" t="str">
        <f>IFERROR(VLOOKUP(J2049,'Chuyển Mã'!$B$3:$C$9,2,0),"")</f>
        <v>Hà Nội</v>
      </c>
      <c r="AE2049" s="7" t="str">
        <f t="shared" si="255"/>
        <v>Chả cốm 300g</v>
      </c>
      <c r="AF2049" s="7">
        <f t="shared" si="256"/>
        <v>3</v>
      </c>
    </row>
    <row r="2050" spans="1:32" x14ac:dyDescent="0.25">
      <c r="A2050" s="11">
        <v>45906</v>
      </c>
      <c r="B2050" s="25">
        <v>30366</v>
      </c>
      <c r="C2050" s="12" t="s">
        <v>7214</v>
      </c>
      <c r="D2050" s="16">
        <f t="shared" si="257"/>
        <v>45906</v>
      </c>
      <c r="G2050" s="13" t="s">
        <v>7689</v>
      </c>
      <c r="I2050" s="13" t="s">
        <v>7923</v>
      </c>
      <c r="J2050" s="13" t="s">
        <v>1815</v>
      </c>
      <c r="K2050" s="13" t="s">
        <v>51</v>
      </c>
      <c r="L2050" s="25" t="str">
        <f>VLOOKUP($K2050,TONG_SL!$A:$D,2,0)</f>
        <v>Mọc Nấm Hương 250g</v>
      </c>
      <c r="N2050" s="25" t="str">
        <f t="shared" si="258"/>
        <v>K-C6</v>
      </c>
      <c r="Q2050" s="25" t="str">
        <f>VLOOKUP(K2050,TONG_SL!$A:$D,3,0)</f>
        <v>Túi</v>
      </c>
      <c r="R2050" s="54">
        <v>3</v>
      </c>
      <c r="T2050" s="1">
        <f>VLOOKUP(VLOOKUP(G2050,Ma_KH!$A:$R,18,0)&amp;K2050,Gia_MB!$A:$F,6,0)</f>
        <v>46000</v>
      </c>
      <c r="U2050" s="14">
        <f t="shared" si="260"/>
        <v>138000</v>
      </c>
      <c r="W2050" s="64">
        <f t="shared" si="259"/>
        <v>0</v>
      </c>
      <c r="X2050" s="3" t="str">
        <f t="shared" si="261"/>
        <v>8</v>
      </c>
      <c r="Z2050" s="14">
        <f t="shared" si="262"/>
        <v>11040</v>
      </c>
      <c r="AA2050" s="7">
        <f>VLOOKUP(G2050,Ma_KH!$A:$R,14,0)</f>
        <v>45</v>
      </c>
      <c r="AD2050" s="7" t="str">
        <f>IFERROR(VLOOKUP(J2050,'Chuyển Mã'!$B$3:$C$9,2,0),"")</f>
        <v>Hà Nội</v>
      </c>
      <c r="AE2050" s="7" t="str">
        <f t="shared" si="255"/>
        <v>Mọc Nấm Hương 250g</v>
      </c>
      <c r="AF2050" s="7">
        <f t="shared" si="256"/>
        <v>3</v>
      </c>
    </row>
    <row r="2051" spans="1:32" x14ac:dyDescent="0.25">
      <c r="A2051" s="11">
        <v>45906</v>
      </c>
      <c r="B2051" s="25">
        <v>30366</v>
      </c>
      <c r="C2051" s="12" t="s">
        <v>7214</v>
      </c>
      <c r="D2051" s="16">
        <f t="shared" si="257"/>
        <v>45906</v>
      </c>
      <c r="G2051" s="13" t="s">
        <v>7689</v>
      </c>
      <c r="I2051" s="13" t="s">
        <v>7923</v>
      </c>
      <c r="J2051" s="13" t="s">
        <v>1815</v>
      </c>
      <c r="K2051" s="13" t="s">
        <v>41</v>
      </c>
      <c r="L2051" s="25" t="str">
        <f>VLOOKUP($K2051,TONG_SL!$A:$D,2,0)</f>
        <v>Chả nướng 300g</v>
      </c>
      <c r="N2051" s="25" t="str">
        <f t="shared" si="258"/>
        <v>K-C6</v>
      </c>
      <c r="Q2051" s="25" t="str">
        <f>VLOOKUP(K2051,TONG_SL!$A:$D,3,0)</f>
        <v>Túi</v>
      </c>
      <c r="R2051" s="54">
        <v>3</v>
      </c>
      <c r="T2051" s="1">
        <f>VLOOKUP(VLOOKUP(G2051,Ma_KH!$A:$R,18,0)&amp;K2051,Gia_MB!$A:$F,6,0)</f>
        <v>70950</v>
      </c>
      <c r="U2051" s="14">
        <f t="shared" si="260"/>
        <v>212850</v>
      </c>
      <c r="W2051" s="64">
        <f t="shared" si="259"/>
        <v>0</v>
      </c>
      <c r="X2051" s="3" t="str">
        <f t="shared" si="261"/>
        <v>8</v>
      </c>
      <c r="Z2051" s="14">
        <f t="shared" si="262"/>
        <v>17028</v>
      </c>
      <c r="AA2051" s="7">
        <f>VLOOKUP(G2051,Ma_KH!$A:$R,14,0)</f>
        <v>45</v>
      </c>
      <c r="AD2051" s="7" t="str">
        <f>IFERROR(VLOOKUP(J2051,'Chuyển Mã'!$B$3:$C$9,2,0),"")</f>
        <v>Hà Nội</v>
      </c>
      <c r="AE2051" s="7" t="str">
        <f t="shared" ref="AE2051:AE2114" si="263">IFERROR(L2051,"")</f>
        <v>Chả nướng 300g</v>
      </c>
      <c r="AF2051" s="7">
        <f t="shared" ref="AF2051:AF2114" si="264">R2051</f>
        <v>3</v>
      </c>
    </row>
    <row r="2052" spans="1:32" x14ac:dyDescent="0.25">
      <c r="A2052" s="11">
        <v>45906</v>
      </c>
      <c r="B2052" s="25">
        <v>56668</v>
      </c>
      <c r="C2052" s="12" t="s">
        <v>7214</v>
      </c>
      <c r="D2052" s="16">
        <f t="shared" ref="D2052:D2115" si="265">IF(A2052="","",A2052)</f>
        <v>45906</v>
      </c>
      <c r="G2052" s="13" t="s">
        <v>7616</v>
      </c>
      <c r="I2052" s="13" t="s">
        <v>7924</v>
      </c>
      <c r="J2052" s="13" t="s">
        <v>1815</v>
      </c>
      <c r="K2052" s="13" t="s">
        <v>41</v>
      </c>
      <c r="L2052" s="25" t="str">
        <f>VLOOKUP($K2052,TONG_SL!$A:$D,2,0)</f>
        <v>Chả nướng 300g</v>
      </c>
      <c r="N2052" s="25" t="str">
        <f t="shared" si="258"/>
        <v>K-C6</v>
      </c>
      <c r="Q2052" s="25" t="str">
        <f>VLOOKUP(K2052,TONG_SL!$A:$D,3,0)</f>
        <v>Túi</v>
      </c>
      <c r="R2052" s="54">
        <v>3</v>
      </c>
      <c r="T2052" s="1">
        <f>VLOOKUP(VLOOKUP(G2052,Ma_KH!$A:$R,18,0)&amp;K2052,Gia_MB!$A:$F,6,0)</f>
        <v>70950</v>
      </c>
      <c r="U2052" s="14">
        <f t="shared" si="260"/>
        <v>212850</v>
      </c>
      <c r="W2052" s="64">
        <f t="shared" si="259"/>
        <v>0</v>
      </c>
      <c r="X2052" s="3" t="str">
        <f t="shared" si="261"/>
        <v>8</v>
      </c>
      <c r="Z2052" s="14">
        <f t="shared" si="262"/>
        <v>17028</v>
      </c>
      <c r="AA2052" s="7">
        <f>VLOOKUP(G2052,Ma_KH!$A:$R,14,0)</f>
        <v>51</v>
      </c>
      <c r="AD2052" s="7" t="str">
        <f>IFERROR(VLOOKUP(J2052,'Chuyển Mã'!$B$3:$C$9,2,0),"")</f>
        <v>Hà Nội</v>
      </c>
      <c r="AE2052" s="7" t="str">
        <f t="shared" si="263"/>
        <v>Chả nướng 300g</v>
      </c>
      <c r="AF2052" s="7">
        <f t="shared" si="264"/>
        <v>3</v>
      </c>
    </row>
    <row r="2053" spans="1:32" x14ac:dyDescent="0.25">
      <c r="A2053" s="11">
        <v>45906</v>
      </c>
      <c r="B2053" s="25">
        <v>56668</v>
      </c>
      <c r="C2053" s="12" t="s">
        <v>7214</v>
      </c>
      <c r="D2053" s="16">
        <f t="shared" si="265"/>
        <v>45906</v>
      </c>
      <c r="G2053" s="13" t="s">
        <v>7616</v>
      </c>
      <c r="I2053" s="13" t="s">
        <v>7924</v>
      </c>
      <c r="J2053" s="13" t="s">
        <v>1815</v>
      </c>
      <c r="K2053" s="13" t="s">
        <v>27</v>
      </c>
      <c r="L2053" s="25" t="str">
        <f>VLOOKUP($K2053,TONG_SL!$A:$D,2,0)</f>
        <v>Chân giò heo muối 300g</v>
      </c>
      <c r="N2053" s="25" t="str">
        <f t="shared" ref="N2053:N2116" si="266">IF($B2053&lt;&gt;"","K-C6","")</f>
        <v>K-C6</v>
      </c>
      <c r="Q2053" s="25" t="str">
        <f>VLOOKUP(K2053,TONG_SL!$A:$D,3,0)</f>
        <v>Túi</v>
      </c>
      <c r="R2053" s="54">
        <v>3</v>
      </c>
      <c r="T2053" s="1">
        <f>VLOOKUP(VLOOKUP(G2053,Ma_KH!$A:$R,18,0)&amp;K2053,Gia_MB!$A:$F,6,0)</f>
        <v>73431</v>
      </c>
      <c r="U2053" s="14">
        <f t="shared" si="260"/>
        <v>220293</v>
      </c>
      <c r="W2053" s="64">
        <f t="shared" ref="W2053:W2116" si="267">U2053*V2053</f>
        <v>0</v>
      </c>
      <c r="X2053" s="3" t="str">
        <f t="shared" si="261"/>
        <v>8</v>
      </c>
      <c r="Z2053" s="14">
        <f t="shared" si="262"/>
        <v>17623.439999999999</v>
      </c>
      <c r="AA2053" s="7">
        <f>VLOOKUP(G2053,Ma_KH!$A:$R,14,0)</f>
        <v>51</v>
      </c>
      <c r="AD2053" s="7" t="str">
        <f>IFERROR(VLOOKUP(J2053,'Chuyển Mã'!$B$3:$C$9,2,0),"")</f>
        <v>Hà Nội</v>
      </c>
      <c r="AE2053" s="7" t="str">
        <f t="shared" si="263"/>
        <v>Chân giò heo muối 300g</v>
      </c>
      <c r="AF2053" s="7">
        <f t="shared" si="264"/>
        <v>3</v>
      </c>
    </row>
    <row r="2054" spans="1:32" x14ac:dyDescent="0.25">
      <c r="A2054" s="11">
        <v>45906</v>
      </c>
      <c r="B2054" s="25">
        <v>56668</v>
      </c>
      <c r="C2054" s="12" t="s">
        <v>7214</v>
      </c>
      <c r="D2054" s="16">
        <f t="shared" si="265"/>
        <v>45906</v>
      </c>
      <c r="G2054" s="13" t="s">
        <v>7616</v>
      </c>
      <c r="I2054" s="13" t="s">
        <v>7924</v>
      </c>
      <c r="J2054" s="13" t="s">
        <v>1815</v>
      </c>
      <c r="K2054" s="13" t="s">
        <v>558</v>
      </c>
      <c r="L2054" s="25" t="str">
        <f>VLOOKUP($K2054,TONG_SL!$A:$D,2,0)</f>
        <v>Gà muối hun khói 300g</v>
      </c>
      <c r="N2054" s="25" t="str">
        <f t="shared" si="266"/>
        <v>K-C6</v>
      </c>
      <c r="Q2054" s="25" t="str">
        <f>VLOOKUP(K2054,TONG_SL!$A:$D,3,0)</f>
        <v>Túi</v>
      </c>
      <c r="R2054" s="54">
        <v>3</v>
      </c>
      <c r="T2054" s="1">
        <f>VLOOKUP(VLOOKUP(G2054,Ma_KH!$A:$R,18,0)&amp;K2054,Gia_MB!$A:$F,6,0)</f>
        <v>70000</v>
      </c>
      <c r="U2054" s="14">
        <f t="shared" si="260"/>
        <v>210000</v>
      </c>
      <c r="W2054" s="64">
        <f t="shared" si="267"/>
        <v>0</v>
      </c>
      <c r="X2054" s="3" t="str">
        <f t="shared" si="261"/>
        <v>8</v>
      </c>
      <c r="Z2054" s="14">
        <f t="shared" si="262"/>
        <v>16800</v>
      </c>
      <c r="AA2054" s="7">
        <f>VLOOKUP(G2054,Ma_KH!$A:$R,14,0)</f>
        <v>51</v>
      </c>
      <c r="AD2054" s="7" t="str">
        <f>IFERROR(VLOOKUP(J2054,'Chuyển Mã'!$B$3:$C$9,2,0),"")</f>
        <v>Hà Nội</v>
      </c>
      <c r="AE2054" s="7" t="str">
        <f t="shared" si="263"/>
        <v>Gà muối hun khói 300g</v>
      </c>
      <c r="AF2054" s="7">
        <f t="shared" si="264"/>
        <v>3</v>
      </c>
    </row>
    <row r="2055" spans="1:32" x14ac:dyDescent="0.25">
      <c r="A2055" s="11">
        <v>45906</v>
      </c>
      <c r="B2055" s="25">
        <v>56668</v>
      </c>
      <c r="C2055" s="12" t="s">
        <v>7214</v>
      </c>
      <c r="D2055" s="16">
        <f t="shared" si="265"/>
        <v>45906</v>
      </c>
      <c r="G2055" s="13" t="s">
        <v>7616</v>
      </c>
      <c r="I2055" s="13" t="s">
        <v>7924</v>
      </c>
      <c r="J2055" s="13" t="s">
        <v>1815</v>
      </c>
      <c r="K2055" s="13" t="s">
        <v>30</v>
      </c>
      <c r="L2055" s="25" t="str">
        <f>VLOOKUP($K2055,TONG_SL!$A:$D,2,0)</f>
        <v>Gà muối 500g</v>
      </c>
      <c r="N2055" s="25" t="str">
        <f t="shared" si="266"/>
        <v>K-C6</v>
      </c>
      <c r="Q2055" s="25" t="str">
        <f>VLOOKUP(K2055,TONG_SL!$A:$D,3,0)</f>
        <v>Túi</v>
      </c>
      <c r="R2055" s="54">
        <v>3</v>
      </c>
      <c r="T2055" s="1">
        <f>VLOOKUP(VLOOKUP(G2055,Ma_KH!$A:$R,18,0)&amp;K2055,Gia_MB!$A:$F,6,0)</f>
        <v>111058</v>
      </c>
      <c r="U2055" s="14">
        <f t="shared" si="260"/>
        <v>333174</v>
      </c>
      <c r="W2055" s="64">
        <f t="shared" si="267"/>
        <v>0</v>
      </c>
      <c r="X2055" s="3" t="str">
        <f t="shared" si="261"/>
        <v>8</v>
      </c>
      <c r="Z2055" s="14">
        <f t="shared" si="262"/>
        <v>26653.920000000002</v>
      </c>
      <c r="AA2055" s="7">
        <f>VLOOKUP(G2055,Ma_KH!$A:$R,14,0)</f>
        <v>51</v>
      </c>
      <c r="AD2055" s="7" t="str">
        <f>IFERROR(VLOOKUP(J2055,'Chuyển Mã'!$B$3:$C$9,2,0),"")</f>
        <v>Hà Nội</v>
      </c>
      <c r="AE2055" s="7" t="str">
        <f t="shared" si="263"/>
        <v>Gà muối 500g</v>
      </c>
      <c r="AF2055" s="7">
        <f t="shared" si="264"/>
        <v>3</v>
      </c>
    </row>
    <row r="2056" spans="1:32" x14ac:dyDescent="0.25">
      <c r="A2056" s="11">
        <v>45906</v>
      </c>
      <c r="B2056" s="25">
        <v>56668</v>
      </c>
      <c r="C2056" s="12" t="s">
        <v>7214</v>
      </c>
      <c r="D2056" s="16">
        <f t="shared" si="265"/>
        <v>45906</v>
      </c>
      <c r="G2056" s="13" t="s">
        <v>7616</v>
      </c>
      <c r="I2056" s="13" t="s">
        <v>7924</v>
      </c>
      <c r="J2056" s="13" t="s">
        <v>1815</v>
      </c>
      <c r="K2056" s="13" t="s">
        <v>570</v>
      </c>
      <c r="L2056" s="25" t="str">
        <f>VLOOKUP($K2056,TONG_SL!$A:$D,2,0)</f>
        <v>Tai heo sốt thái 150g</v>
      </c>
      <c r="N2056" s="25" t="str">
        <f t="shared" si="266"/>
        <v>K-C6</v>
      </c>
      <c r="Q2056" s="25" t="str">
        <f>VLOOKUP(K2056,TONG_SL!$A:$D,3,0)</f>
        <v>Túi</v>
      </c>
      <c r="R2056" s="54">
        <v>3</v>
      </c>
      <c r="T2056" s="1">
        <f>VLOOKUP(VLOOKUP(G2056,Ma_KH!$A:$R,18,0)&amp;K2056,Gia_MB!$A:$F,6,0)</f>
        <v>19500</v>
      </c>
      <c r="U2056" s="14">
        <f t="shared" si="260"/>
        <v>58500</v>
      </c>
      <c r="W2056" s="64">
        <f t="shared" si="267"/>
        <v>0</v>
      </c>
      <c r="X2056" s="3" t="str">
        <f t="shared" si="261"/>
        <v>8</v>
      </c>
      <c r="Z2056" s="14">
        <f t="shared" si="262"/>
        <v>4680</v>
      </c>
      <c r="AA2056" s="7">
        <f>VLOOKUP(G2056,Ma_KH!$A:$R,14,0)</f>
        <v>51</v>
      </c>
      <c r="AD2056" s="7" t="str">
        <f>IFERROR(VLOOKUP(J2056,'Chuyển Mã'!$B$3:$C$9,2,0),"")</f>
        <v>Hà Nội</v>
      </c>
      <c r="AE2056" s="7" t="str">
        <f t="shared" si="263"/>
        <v>Tai heo sốt thái 150g</v>
      </c>
      <c r="AF2056" s="7">
        <f t="shared" si="264"/>
        <v>3</v>
      </c>
    </row>
    <row r="2057" spans="1:32" x14ac:dyDescent="0.25">
      <c r="A2057" s="11">
        <v>45906</v>
      </c>
      <c r="B2057" s="25">
        <v>56493</v>
      </c>
      <c r="C2057" s="12" t="s">
        <v>7214</v>
      </c>
      <c r="D2057" s="16">
        <f t="shared" si="265"/>
        <v>45906</v>
      </c>
      <c r="G2057" s="13" t="s">
        <v>7616</v>
      </c>
      <c r="I2057" s="13" t="s">
        <v>7925</v>
      </c>
      <c r="J2057" s="13" t="s">
        <v>1815</v>
      </c>
      <c r="K2057" s="13" t="s">
        <v>30</v>
      </c>
      <c r="L2057" s="25" t="str">
        <f>VLOOKUP($K2057,TONG_SL!$A:$D,2,0)</f>
        <v>Gà muối 500g</v>
      </c>
      <c r="N2057" s="25" t="str">
        <f t="shared" si="266"/>
        <v>K-C6</v>
      </c>
      <c r="Q2057" s="25" t="str">
        <f>VLOOKUP(K2057,TONG_SL!$A:$D,3,0)</f>
        <v>Túi</v>
      </c>
      <c r="R2057" s="54">
        <v>5</v>
      </c>
      <c r="T2057" s="1">
        <f>VLOOKUP(VLOOKUP(G2057,Ma_KH!$A:$R,18,0)&amp;K2057,Gia_MB!$A:$F,6,0)</f>
        <v>111058</v>
      </c>
      <c r="U2057" s="14">
        <f t="shared" si="260"/>
        <v>555290</v>
      </c>
      <c r="W2057" s="64">
        <f t="shared" si="267"/>
        <v>0</v>
      </c>
      <c r="X2057" s="3" t="str">
        <f t="shared" si="261"/>
        <v>8</v>
      </c>
      <c r="Z2057" s="14">
        <f t="shared" si="262"/>
        <v>44423.200000000004</v>
      </c>
      <c r="AA2057" s="7">
        <f>VLOOKUP(G2057,Ma_KH!$A:$R,14,0)</f>
        <v>51</v>
      </c>
      <c r="AD2057" s="7" t="str">
        <f>IFERROR(VLOOKUP(J2057,'Chuyển Mã'!$B$3:$C$9,2,0),"")</f>
        <v>Hà Nội</v>
      </c>
      <c r="AE2057" s="7" t="str">
        <f t="shared" si="263"/>
        <v>Gà muối 500g</v>
      </c>
      <c r="AF2057" s="7">
        <f t="shared" si="264"/>
        <v>5</v>
      </c>
    </row>
    <row r="2058" spans="1:32" x14ac:dyDescent="0.25">
      <c r="A2058" s="11">
        <v>45906</v>
      </c>
      <c r="B2058" s="25">
        <v>56493</v>
      </c>
      <c r="C2058" s="12" t="s">
        <v>7214</v>
      </c>
      <c r="D2058" s="16">
        <f t="shared" si="265"/>
        <v>45906</v>
      </c>
      <c r="G2058" s="13" t="s">
        <v>7616</v>
      </c>
      <c r="I2058" s="13" t="s">
        <v>7925</v>
      </c>
      <c r="J2058" s="13" t="s">
        <v>1815</v>
      </c>
      <c r="K2058" s="13" t="s">
        <v>558</v>
      </c>
      <c r="L2058" s="25" t="str">
        <f>VLOOKUP($K2058,TONG_SL!$A:$D,2,0)</f>
        <v>Gà muối hun khói 300g</v>
      </c>
      <c r="N2058" s="25" t="str">
        <f t="shared" si="266"/>
        <v>K-C6</v>
      </c>
      <c r="Q2058" s="25" t="str">
        <f>VLOOKUP(K2058,TONG_SL!$A:$D,3,0)</f>
        <v>Túi</v>
      </c>
      <c r="R2058" s="54">
        <v>10</v>
      </c>
      <c r="T2058" s="1">
        <f>VLOOKUP(VLOOKUP(G2058,Ma_KH!$A:$R,18,0)&amp;K2058,Gia_MB!$A:$F,6,0)</f>
        <v>70000</v>
      </c>
      <c r="U2058" s="14">
        <f t="shared" si="260"/>
        <v>700000</v>
      </c>
      <c r="W2058" s="64">
        <f t="shared" si="267"/>
        <v>0</v>
      </c>
      <c r="X2058" s="3" t="str">
        <f t="shared" si="261"/>
        <v>8</v>
      </c>
      <c r="Z2058" s="14">
        <f t="shared" si="262"/>
        <v>56000</v>
      </c>
      <c r="AA2058" s="7">
        <f>VLOOKUP(G2058,Ma_KH!$A:$R,14,0)</f>
        <v>51</v>
      </c>
      <c r="AD2058" s="7" t="str">
        <f>IFERROR(VLOOKUP(J2058,'Chuyển Mã'!$B$3:$C$9,2,0),"")</f>
        <v>Hà Nội</v>
      </c>
      <c r="AE2058" s="7" t="str">
        <f t="shared" si="263"/>
        <v>Gà muối hun khói 300g</v>
      </c>
      <c r="AF2058" s="7">
        <f t="shared" si="264"/>
        <v>10</v>
      </c>
    </row>
    <row r="2059" spans="1:32" x14ac:dyDescent="0.25">
      <c r="A2059" s="11">
        <v>45906</v>
      </c>
      <c r="B2059" s="25">
        <v>56493</v>
      </c>
      <c r="C2059" s="12" t="s">
        <v>7214</v>
      </c>
      <c r="D2059" s="16">
        <f t="shared" si="265"/>
        <v>45906</v>
      </c>
      <c r="G2059" s="13" t="s">
        <v>7616</v>
      </c>
      <c r="I2059" s="13" t="s">
        <v>7925</v>
      </c>
      <c r="J2059" s="13" t="s">
        <v>1815</v>
      </c>
      <c r="K2059" s="13" t="s">
        <v>55</v>
      </c>
      <c r="L2059" s="25" t="str">
        <f>VLOOKUP($K2059,TONG_SL!$A:$D,2,0)</f>
        <v>Gà xì dầu 500g</v>
      </c>
      <c r="N2059" s="25" t="str">
        <f t="shared" si="266"/>
        <v>K-C6</v>
      </c>
      <c r="Q2059" s="25" t="str">
        <f>VLOOKUP(K2059,TONG_SL!$A:$D,3,0)</f>
        <v>Túi</v>
      </c>
      <c r="R2059" s="54">
        <v>3</v>
      </c>
      <c r="T2059" s="1">
        <f>VLOOKUP(VLOOKUP(G2059,Ma_KH!$A:$R,18,0)&amp;K2059,Gia_MB!$A:$F,6,0)</f>
        <v>111606</v>
      </c>
      <c r="U2059" s="14">
        <f t="shared" si="260"/>
        <v>334818</v>
      </c>
      <c r="W2059" s="64">
        <f t="shared" si="267"/>
        <v>0</v>
      </c>
      <c r="X2059" s="3" t="str">
        <f t="shared" si="261"/>
        <v>8</v>
      </c>
      <c r="Z2059" s="14">
        <f t="shared" si="262"/>
        <v>26785.440000000002</v>
      </c>
      <c r="AA2059" s="7">
        <f>VLOOKUP(G2059,Ma_KH!$A:$R,14,0)</f>
        <v>51</v>
      </c>
      <c r="AD2059" s="7" t="str">
        <f>IFERROR(VLOOKUP(J2059,'Chuyển Mã'!$B$3:$C$9,2,0),"")</f>
        <v>Hà Nội</v>
      </c>
      <c r="AE2059" s="7" t="str">
        <f t="shared" si="263"/>
        <v>Gà xì dầu 500g</v>
      </c>
      <c r="AF2059" s="7">
        <f t="shared" si="264"/>
        <v>3</v>
      </c>
    </row>
    <row r="2060" spans="1:32" x14ac:dyDescent="0.25">
      <c r="A2060" s="11">
        <v>45906</v>
      </c>
      <c r="B2060" s="25">
        <v>56493</v>
      </c>
      <c r="C2060" s="12" t="s">
        <v>7214</v>
      </c>
      <c r="D2060" s="16">
        <f t="shared" si="265"/>
        <v>45906</v>
      </c>
      <c r="G2060" s="13" t="s">
        <v>7616</v>
      </c>
      <c r="I2060" s="13" t="s">
        <v>7925</v>
      </c>
      <c r="J2060" s="13" t="s">
        <v>1815</v>
      </c>
      <c r="K2060" s="13" t="s">
        <v>547</v>
      </c>
      <c r="L2060" s="25" t="str">
        <f>VLOOKUP($K2060,TONG_SL!$A:$D,2,0)</f>
        <v>Chân giò heo muối 500g</v>
      </c>
      <c r="N2060" s="25" t="str">
        <f t="shared" si="266"/>
        <v>K-C6</v>
      </c>
      <c r="Q2060" s="25" t="str">
        <f>VLOOKUP(K2060,TONG_SL!$A:$D,3,0)</f>
        <v>Túi</v>
      </c>
      <c r="R2060" s="54">
        <v>3</v>
      </c>
      <c r="T2060" s="1">
        <f>VLOOKUP(VLOOKUP(G2060,Ma_KH!$A:$R,18,0)&amp;K2060,Gia_MB!$A:$F,6,0)</f>
        <v>119066</v>
      </c>
      <c r="U2060" s="14">
        <f t="shared" si="260"/>
        <v>357198</v>
      </c>
      <c r="W2060" s="64">
        <f t="shared" si="267"/>
        <v>0</v>
      </c>
      <c r="X2060" s="3" t="str">
        <f t="shared" si="261"/>
        <v>8</v>
      </c>
      <c r="Z2060" s="14">
        <f t="shared" si="262"/>
        <v>28575.84</v>
      </c>
      <c r="AA2060" s="7">
        <f>VLOOKUP(G2060,Ma_KH!$A:$R,14,0)</f>
        <v>51</v>
      </c>
      <c r="AD2060" s="7" t="str">
        <f>IFERROR(VLOOKUP(J2060,'Chuyển Mã'!$B$3:$C$9,2,0),"")</f>
        <v>Hà Nội</v>
      </c>
      <c r="AE2060" s="7" t="str">
        <f t="shared" si="263"/>
        <v>Chân giò heo muối 500g</v>
      </c>
      <c r="AF2060" s="7">
        <f t="shared" si="264"/>
        <v>3</v>
      </c>
    </row>
    <row r="2061" spans="1:32" x14ac:dyDescent="0.25">
      <c r="A2061" s="11">
        <v>45906</v>
      </c>
      <c r="B2061" s="25">
        <v>56493</v>
      </c>
      <c r="C2061" s="12" t="s">
        <v>7214</v>
      </c>
      <c r="D2061" s="16">
        <f t="shared" si="265"/>
        <v>45906</v>
      </c>
      <c r="G2061" s="13" t="s">
        <v>7616</v>
      </c>
      <c r="I2061" s="13" t="s">
        <v>7925</v>
      </c>
      <c r="J2061" s="13" t="s">
        <v>1815</v>
      </c>
      <c r="K2061" s="13" t="s">
        <v>27</v>
      </c>
      <c r="L2061" s="25" t="str">
        <f>VLOOKUP($K2061,TONG_SL!$A:$D,2,0)</f>
        <v>Chân giò heo muối 300g</v>
      </c>
      <c r="N2061" s="25" t="str">
        <f t="shared" si="266"/>
        <v>K-C6</v>
      </c>
      <c r="Q2061" s="25" t="str">
        <f>VLOOKUP(K2061,TONG_SL!$A:$D,3,0)</f>
        <v>Túi</v>
      </c>
      <c r="R2061" s="54">
        <v>10</v>
      </c>
      <c r="T2061" s="1">
        <f>VLOOKUP(VLOOKUP(G2061,Ma_KH!$A:$R,18,0)&amp;K2061,Gia_MB!$A:$F,6,0)</f>
        <v>73431</v>
      </c>
      <c r="U2061" s="14">
        <f t="shared" si="260"/>
        <v>734310</v>
      </c>
      <c r="W2061" s="64">
        <f t="shared" si="267"/>
        <v>0</v>
      </c>
      <c r="X2061" s="3" t="str">
        <f t="shared" si="261"/>
        <v>8</v>
      </c>
      <c r="Z2061" s="14">
        <f t="shared" si="262"/>
        <v>58744.800000000003</v>
      </c>
      <c r="AA2061" s="7">
        <f>VLOOKUP(G2061,Ma_KH!$A:$R,14,0)</f>
        <v>51</v>
      </c>
      <c r="AD2061" s="7" t="str">
        <f>IFERROR(VLOOKUP(J2061,'Chuyển Mã'!$B$3:$C$9,2,0),"")</f>
        <v>Hà Nội</v>
      </c>
      <c r="AE2061" s="7" t="str">
        <f t="shared" si="263"/>
        <v>Chân giò heo muối 300g</v>
      </c>
      <c r="AF2061" s="7">
        <f t="shared" si="264"/>
        <v>10</v>
      </c>
    </row>
    <row r="2062" spans="1:32" x14ac:dyDescent="0.25">
      <c r="A2062" s="11">
        <v>45906</v>
      </c>
      <c r="B2062" s="25">
        <v>56493</v>
      </c>
      <c r="C2062" s="12" t="s">
        <v>7214</v>
      </c>
      <c r="D2062" s="16">
        <f t="shared" si="265"/>
        <v>45906</v>
      </c>
      <c r="G2062" s="13" t="s">
        <v>7616</v>
      </c>
      <c r="I2062" s="13" t="s">
        <v>7925</v>
      </c>
      <c r="J2062" s="13" t="s">
        <v>1815</v>
      </c>
      <c r="K2062" s="13" t="s">
        <v>556</v>
      </c>
      <c r="L2062" s="25" t="str">
        <f>VLOOKUP($K2062,TONG_SL!$A:$D,2,0)</f>
        <v>Chân giò heo muối 100g</v>
      </c>
      <c r="N2062" s="25" t="str">
        <f t="shared" si="266"/>
        <v>K-C6</v>
      </c>
      <c r="Q2062" s="25" t="str">
        <f>VLOOKUP(K2062,TONG_SL!$A:$D,3,0)</f>
        <v>Gói</v>
      </c>
      <c r="R2062" s="54">
        <v>10</v>
      </c>
      <c r="T2062" s="1">
        <f>VLOOKUP(VLOOKUP(G2062,Ma_KH!$A:$R,18,0)&amp;K2062,Gia_MB!$A:$F,6,0)</f>
        <v>24549</v>
      </c>
      <c r="U2062" s="14">
        <f t="shared" ref="U2062:U2125" si="268">T2062*R2062</f>
        <v>245490</v>
      </c>
      <c r="W2062" s="64">
        <f t="shared" si="267"/>
        <v>0</v>
      </c>
      <c r="X2062" s="3" t="str">
        <f t="shared" ref="X2062:X2125" si="269">IF(B2062&lt;&gt;"","8","0")</f>
        <v>8</v>
      </c>
      <c r="Z2062" s="14">
        <f t="shared" ref="Z2062:Z2125" si="270">U2062*X2062%</f>
        <v>19639.2</v>
      </c>
      <c r="AA2062" s="7">
        <f>VLOOKUP(G2062,Ma_KH!$A:$R,14,0)</f>
        <v>51</v>
      </c>
      <c r="AD2062" s="7" t="str">
        <f>IFERROR(VLOOKUP(J2062,'Chuyển Mã'!$B$3:$C$9,2,0),"")</f>
        <v>Hà Nội</v>
      </c>
      <c r="AE2062" s="7" t="str">
        <f t="shared" si="263"/>
        <v>Chân giò heo muối 100g</v>
      </c>
      <c r="AF2062" s="7">
        <f t="shared" si="264"/>
        <v>10</v>
      </c>
    </row>
    <row r="2063" spans="1:32" x14ac:dyDescent="0.25">
      <c r="A2063" s="11">
        <v>45906</v>
      </c>
      <c r="B2063" s="25">
        <v>56493</v>
      </c>
      <c r="C2063" s="12" t="s">
        <v>7214</v>
      </c>
      <c r="D2063" s="16">
        <f t="shared" si="265"/>
        <v>45906</v>
      </c>
      <c r="G2063" s="13" t="s">
        <v>7616</v>
      </c>
      <c r="I2063" s="13" t="s">
        <v>7925</v>
      </c>
      <c r="J2063" s="13" t="s">
        <v>1815</v>
      </c>
      <c r="K2063" s="13" t="s">
        <v>41</v>
      </c>
      <c r="L2063" s="25" t="str">
        <f>VLOOKUP($K2063,TONG_SL!$A:$D,2,0)</f>
        <v>Chả nướng 300g</v>
      </c>
      <c r="N2063" s="25" t="str">
        <f t="shared" si="266"/>
        <v>K-C6</v>
      </c>
      <c r="Q2063" s="25" t="str">
        <f>VLOOKUP(K2063,TONG_SL!$A:$D,3,0)</f>
        <v>Túi</v>
      </c>
      <c r="R2063" s="54">
        <v>5</v>
      </c>
      <c r="T2063" s="1">
        <f>VLOOKUP(VLOOKUP(G2063,Ma_KH!$A:$R,18,0)&amp;K2063,Gia_MB!$A:$F,6,0)</f>
        <v>70950</v>
      </c>
      <c r="U2063" s="14">
        <f t="shared" si="268"/>
        <v>354750</v>
      </c>
      <c r="W2063" s="64">
        <f t="shared" si="267"/>
        <v>0</v>
      </c>
      <c r="X2063" s="3" t="str">
        <f t="shared" si="269"/>
        <v>8</v>
      </c>
      <c r="Z2063" s="14">
        <f t="shared" si="270"/>
        <v>28380</v>
      </c>
      <c r="AA2063" s="7">
        <f>VLOOKUP(G2063,Ma_KH!$A:$R,14,0)</f>
        <v>51</v>
      </c>
      <c r="AD2063" s="7" t="str">
        <f>IFERROR(VLOOKUP(J2063,'Chuyển Mã'!$B$3:$C$9,2,0),"")</f>
        <v>Hà Nội</v>
      </c>
      <c r="AE2063" s="7" t="str">
        <f t="shared" si="263"/>
        <v>Chả nướng 300g</v>
      </c>
      <c r="AF2063" s="7">
        <f t="shared" si="264"/>
        <v>5</v>
      </c>
    </row>
    <row r="2064" spans="1:32" x14ac:dyDescent="0.25">
      <c r="A2064" s="11">
        <v>45906</v>
      </c>
      <c r="B2064" s="25">
        <v>56673</v>
      </c>
      <c r="C2064" s="12" t="s">
        <v>7214</v>
      </c>
      <c r="D2064" s="16">
        <f t="shared" si="265"/>
        <v>45906</v>
      </c>
      <c r="G2064" s="13" t="s">
        <v>7616</v>
      </c>
      <c r="I2064" s="13" t="s">
        <v>7926</v>
      </c>
      <c r="J2064" s="13" t="s">
        <v>1815</v>
      </c>
      <c r="K2064" s="13" t="s">
        <v>556</v>
      </c>
      <c r="L2064" s="25" t="str">
        <f>VLOOKUP($K2064,TONG_SL!$A:$D,2,0)</f>
        <v>Chân giò heo muối 100g</v>
      </c>
      <c r="N2064" s="25" t="str">
        <f t="shared" si="266"/>
        <v>K-C6</v>
      </c>
      <c r="Q2064" s="25" t="str">
        <f>VLOOKUP(K2064,TONG_SL!$A:$D,3,0)</f>
        <v>Gói</v>
      </c>
      <c r="R2064" s="54">
        <v>3</v>
      </c>
      <c r="T2064" s="1">
        <f>VLOOKUP(VLOOKUP(G2064,Ma_KH!$A:$R,18,0)&amp;K2064,Gia_MB!$A:$F,6,0)</f>
        <v>24549</v>
      </c>
      <c r="U2064" s="14">
        <f t="shared" si="268"/>
        <v>73647</v>
      </c>
      <c r="W2064" s="64">
        <f t="shared" si="267"/>
        <v>0</v>
      </c>
      <c r="X2064" s="3" t="str">
        <f t="shared" si="269"/>
        <v>8</v>
      </c>
      <c r="Z2064" s="14">
        <f t="shared" si="270"/>
        <v>5891.76</v>
      </c>
      <c r="AA2064" s="7">
        <f>VLOOKUP(G2064,Ma_KH!$A:$R,14,0)</f>
        <v>51</v>
      </c>
      <c r="AD2064" s="7" t="str">
        <f>IFERROR(VLOOKUP(J2064,'Chuyển Mã'!$B$3:$C$9,2,0),"")</f>
        <v>Hà Nội</v>
      </c>
      <c r="AE2064" s="7" t="str">
        <f t="shared" si="263"/>
        <v>Chân giò heo muối 100g</v>
      </c>
      <c r="AF2064" s="7">
        <f t="shared" si="264"/>
        <v>3</v>
      </c>
    </row>
    <row r="2065" spans="1:32" x14ac:dyDescent="0.25">
      <c r="A2065" s="11">
        <v>45906</v>
      </c>
      <c r="B2065" s="25">
        <v>56673</v>
      </c>
      <c r="C2065" s="12" t="s">
        <v>7214</v>
      </c>
      <c r="D2065" s="16">
        <f t="shared" si="265"/>
        <v>45906</v>
      </c>
      <c r="G2065" s="13" t="s">
        <v>7616</v>
      </c>
      <c r="I2065" s="13" t="s">
        <v>7926</v>
      </c>
      <c r="J2065" s="13" t="s">
        <v>1815</v>
      </c>
      <c r="K2065" s="13" t="s">
        <v>27</v>
      </c>
      <c r="L2065" s="25" t="str">
        <f>VLOOKUP($K2065,TONG_SL!$A:$D,2,0)</f>
        <v>Chân giò heo muối 300g</v>
      </c>
      <c r="N2065" s="25" t="str">
        <f t="shared" si="266"/>
        <v>K-C6</v>
      </c>
      <c r="Q2065" s="25" t="str">
        <f>VLOOKUP(K2065,TONG_SL!$A:$D,3,0)</f>
        <v>Túi</v>
      </c>
      <c r="R2065" s="54">
        <v>7</v>
      </c>
      <c r="T2065" s="1">
        <f>VLOOKUP(VLOOKUP(G2065,Ma_KH!$A:$R,18,0)&amp;K2065,Gia_MB!$A:$F,6,0)</f>
        <v>73431</v>
      </c>
      <c r="U2065" s="14">
        <f t="shared" si="268"/>
        <v>514017</v>
      </c>
      <c r="W2065" s="64">
        <f t="shared" si="267"/>
        <v>0</v>
      </c>
      <c r="X2065" s="3" t="str">
        <f t="shared" si="269"/>
        <v>8</v>
      </c>
      <c r="Z2065" s="14">
        <f t="shared" si="270"/>
        <v>41121.360000000001</v>
      </c>
      <c r="AA2065" s="7">
        <f>VLOOKUP(G2065,Ma_KH!$A:$R,14,0)</f>
        <v>51</v>
      </c>
      <c r="AD2065" s="7" t="str">
        <f>IFERROR(VLOOKUP(J2065,'Chuyển Mã'!$B$3:$C$9,2,0),"")</f>
        <v>Hà Nội</v>
      </c>
      <c r="AE2065" s="7" t="str">
        <f t="shared" si="263"/>
        <v>Chân giò heo muối 300g</v>
      </c>
      <c r="AF2065" s="7">
        <f t="shared" si="264"/>
        <v>7</v>
      </c>
    </row>
    <row r="2066" spans="1:32" x14ac:dyDescent="0.25">
      <c r="A2066" s="11">
        <v>45906</v>
      </c>
      <c r="B2066" s="25">
        <v>56673</v>
      </c>
      <c r="C2066" s="12" t="s">
        <v>7214</v>
      </c>
      <c r="D2066" s="16">
        <f t="shared" si="265"/>
        <v>45906</v>
      </c>
      <c r="G2066" s="13" t="s">
        <v>7616</v>
      </c>
      <c r="I2066" s="13" t="s">
        <v>7926</v>
      </c>
      <c r="J2066" s="13" t="s">
        <v>1815</v>
      </c>
      <c r="K2066" s="13" t="s">
        <v>558</v>
      </c>
      <c r="L2066" s="25" t="str">
        <f>VLOOKUP($K2066,TONG_SL!$A:$D,2,0)</f>
        <v>Gà muối hun khói 300g</v>
      </c>
      <c r="N2066" s="25" t="str">
        <f t="shared" si="266"/>
        <v>K-C6</v>
      </c>
      <c r="Q2066" s="25" t="str">
        <f>VLOOKUP(K2066,TONG_SL!$A:$D,3,0)</f>
        <v>Túi</v>
      </c>
      <c r="R2066" s="54">
        <v>1</v>
      </c>
      <c r="T2066" s="1">
        <f>VLOOKUP(VLOOKUP(G2066,Ma_KH!$A:$R,18,0)&amp;K2066,Gia_MB!$A:$F,6,0)</f>
        <v>70000</v>
      </c>
      <c r="U2066" s="14">
        <f t="shared" si="268"/>
        <v>70000</v>
      </c>
      <c r="W2066" s="64">
        <f t="shared" si="267"/>
        <v>0</v>
      </c>
      <c r="X2066" s="3" t="str">
        <f t="shared" si="269"/>
        <v>8</v>
      </c>
      <c r="Z2066" s="14">
        <f t="shared" si="270"/>
        <v>5600</v>
      </c>
      <c r="AA2066" s="7">
        <f>VLOOKUP(G2066,Ma_KH!$A:$R,14,0)</f>
        <v>51</v>
      </c>
      <c r="AD2066" s="7" t="str">
        <f>IFERROR(VLOOKUP(J2066,'Chuyển Mã'!$B$3:$C$9,2,0),"")</f>
        <v>Hà Nội</v>
      </c>
      <c r="AE2066" s="7" t="str">
        <f t="shared" si="263"/>
        <v>Gà muối hun khói 300g</v>
      </c>
      <c r="AF2066" s="7">
        <f t="shared" si="264"/>
        <v>1</v>
      </c>
    </row>
    <row r="2067" spans="1:32" x14ac:dyDescent="0.25">
      <c r="A2067" s="11">
        <v>45906</v>
      </c>
      <c r="B2067" s="25">
        <v>56673</v>
      </c>
      <c r="C2067" s="12" t="s">
        <v>7214</v>
      </c>
      <c r="D2067" s="16">
        <f t="shared" si="265"/>
        <v>45906</v>
      </c>
      <c r="G2067" s="13" t="s">
        <v>7616</v>
      </c>
      <c r="I2067" s="13" t="s">
        <v>7926</v>
      </c>
      <c r="J2067" s="13" t="s">
        <v>1815</v>
      </c>
      <c r="K2067" s="13" t="s">
        <v>30</v>
      </c>
      <c r="L2067" s="25" t="str">
        <f>VLOOKUP($K2067,TONG_SL!$A:$D,2,0)</f>
        <v>Gà muối 500g</v>
      </c>
      <c r="N2067" s="25" t="str">
        <f t="shared" si="266"/>
        <v>K-C6</v>
      </c>
      <c r="Q2067" s="25" t="str">
        <f>VLOOKUP(K2067,TONG_SL!$A:$D,3,0)</f>
        <v>Túi</v>
      </c>
      <c r="R2067" s="54">
        <v>5</v>
      </c>
      <c r="T2067" s="1">
        <f>VLOOKUP(VLOOKUP(G2067,Ma_KH!$A:$R,18,0)&amp;K2067,Gia_MB!$A:$F,6,0)</f>
        <v>111058</v>
      </c>
      <c r="U2067" s="14">
        <f t="shared" si="268"/>
        <v>555290</v>
      </c>
      <c r="W2067" s="64">
        <f t="shared" si="267"/>
        <v>0</v>
      </c>
      <c r="X2067" s="3" t="str">
        <f t="shared" si="269"/>
        <v>8</v>
      </c>
      <c r="Z2067" s="14">
        <f t="shared" si="270"/>
        <v>44423.200000000004</v>
      </c>
      <c r="AA2067" s="7">
        <f>VLOOKUP(G2067,Ma_KH!$A:$R,14,0)</f>
        <v>51</v>
      </c>
      <c r="AD2067" s="7" t="str">
        <f>IFERROR(VLOOKUP(J2067,'Chuyển Mã'!$B$3:$C$9,2,0),"")</f>
        <v>Hà Nội</v>
      </c>
      <c r="AE2067" s="7" t="str">
        <f t="shared" si="263"/>
        <v>Gà muối 500g</v>
      </c>
      <c r="AF2067" s="7">
        <f t="shared" si="264"/>
        <v>5</v>
      </c>
    </row>
    <row r="2068" spans="1:32" x14ac:dyDescent="0.25">
      <c r="A2068" s="11">
        <v>45906</v>
      </c>
      <c r="B2068" s="25">
        <v>56673</v>
      </c>
      <c r="C2068" s="12" t="s">
        <v>7214</v>
      </c>
      <c r="D2068" s="16">
        <f t="shared" si="265"/>
        <v>45906</v>
      </c>
      <c r="G2068" s="13" t="s">
        <v>7616</v>
      </c>
      <c r="I2068" s="13" t="s">
        <v>7926</v>
      </c>
      <c r="J2068" s="13" t="s">
        <v>1815</v>
      </c>
      <c r="K2068" s="13" t="s">
        <v>32</v>
      </c>
      <c r="L2068" s="25" t="str">
        <f>VLOOKUP($K2068,TONG_SL!$A:$D,2,0)</f>
        <v>Giò Tai Lưỡi Xào 250</v>
      </c>
      <c r="N2068" s="25" t="str">
        <f t="shared" si="266"/>
        <v>K-C6</v>
      </c>
      <c r="Q2068" s="25" t="str">
        <f>VLOOKUP(K2068,TONG_SL!$A:$D,3,0)</f>
        <v>Túi</v>
      </c>
      <c r="R2068" s="54">
        <v>3</v>
      </c>
      <c r="T2068" s="1">
        <f>VLOOKUP(VLOOKUP(G2068,Ma_KH!$A:$R,18,0)&amp;K2068,Gia_MB!$A:$F,6,0)</f>
        <v>50183</v>
      </c>
      <c r="U2068" s="14">
        <f t="shared" si="268"/>
        <v>150549</v>
      </c>
      <c r="W2068" s="64">
        <f t="shared" si="267"/>
        <v>0</v>
      </c>
      <c r="X2068" s="3" t="str">
        <f t="shared" si="269"/>
        <v>8</v>
      </c>
      <c r="Z2068" s="14">
        <f t="shared" si="270"/>
        <v>12043.92</v>
      </c>
      <c r="AA2068" s="7">
        <f>VLOOKUP(G2068,Ma_KH!$A:$R,14,0)</f>
        <v>51</v>
      </c>
      <c r="AD2068" s="7" t="str">
        <f>IFERROR(VLOOKUP(J2068,'Chuyển Mã'!$B$3:$C$9,2,0),"")</f>
        <v>Hà Nội</v>
      </c>
      <c r="AE2068" s="7" t="str">
        <f t="shared" si="263"/>
        <v>Giò Tai Lưỡi Xào 250</v>
      </c>
      <c r="AF2068" s="7">
        <f t="shared" si="264"/>
        <v>3</v>
      </c>
    </row>
    <row r="2069" spans="1:32" x14ac:dyDescent="0.25">
      <c r="A2069" s="11">
        <v>45906</v>
      </c>
      <c r="B2069" s="25">
        <v>56673</v>
      </c>
      <c r="C2069" s="12" t="s">
        <v>7214</v>
      </c>
      <c r="D2069" s="16">
        <f t="shared" si="265"/>
        <v>45906</v>
      </c>
      <c r="G2069" s="13" t="s">
        <v>7616</v>
      </c>
      <c r="I2069" s="13" t="s">
        <v>7926</v>
      </c>
      <c r="J2069" s="13" t="s">
        <v>1815</v>
      </c>
      <c r="K2069" s="13" t="s">
        <v>570</v>
      </c>
      <c r="L2069" s="25" t="str">
        <f>VLOOKUP($K2069,TONG_SL!$A:$D,2,0)</f>
        <v>Tai heo sốt thái 150g</v>
      </c>
      <c r="N2069" s="25" t="str">
        <f t="shared" si="266"/>
        <v>K-C6</v>
      </c>
      <c r="Q2069" s="25" t="str">
        <f>VLOOKUP(K2069,TONG_SL!$A:$D,3,0)</f>
        <v>Túi</v>
      </c>
      <c r="R2069" s="54">
        <v>3</v>
      </c>
      <c r="T2069" s="1">
        <f>VLOOKUP(VLOOKUP(G2069,Ma_KH!$A:$R,18,0)&amp;K2069,Gia_MB!$A:$F,6,0)</f>
        <v>19500</v>
      </c>
      <c r="U2069" s="14">
        <f t="shared" si="268"/>
        <v>58500</v>
      </c>
      <c r="W2069" s="64">
        <f t="shared" si="267"/>
        <v>0</v>
      </c>
      <c r="X2069" s="3" t="str">
        <f t="shared" si="269"/>
        <v>8</v>
      </c>
      <c r="Z2069" s="14">
        <f t="shared" si="270"/>
        <v>4680</v>
      </c>
      <c r="AA2069" s="7">
        <f>VLOOKUP(G2069,Ma_KH!$A:$R,14,0)</f>
        <v>51</v>
      </c>
      <c r="AD2069" s="7" t="str">
        <f>IFERROR(VLOOKUP(J2069,'Chuyển Mã'!$B$3:$C$9,2,0),"")</f>
        <v>Hà Nội</v>
      </c>
      <c r="AE2069" s="7" t="str">
        <f t="shared" si="263"/>
        <v>Tai heo sốt thái 150g</v>
      </c>
      <c r="AF2069" s="7">
        <f t="shared" si="264"/>
        <v>3</v>
      </c>
    </row>
    <row r="2070" spans="1:32" x14ac:dyDescent="0.25">
      <c r="A2070" s="11">
        <v>45906</v>
      </c>
      <c r="B2070" s="25">
        <v>4176629535</v>
      </c>
      <c r="C2070" s="12" t="s">
        <v>7214</v>
      </c>
      <c r="D2070" s="16">
        <f t="shared" si="265"/>
        <v>45906</v>
      </c>
      <c r="G2070" s="13" t="s">
        <v>7927</v>
      </c>
      <c r="I2070" s="13" t="s">
        <v>7928</v>
      </c>
      <c r="J2070" s="13" t="s">
        <v>1813</v>
      </c>
      <c r="K2070" s="13" t="s">
        <v>30</v>
      </c>
      <c r="L2070" s="25" t="str">
        <f>VLOOKUP($K2070,TONG_SL!$A:$D,2,0)</f>
        <v>Gà muối 500g</v>
      </c>
      <c r="N2070" s="25" t="str">
        <f t="shared" si="266"/>
        <v>K-C6</v>
      </c>
      <c r="Q2070" s="25" t="str">
        <f>VLOOKUP(K2070,TONG_SL!$A:$D,3,0)</f>
        <v>Túi</v>
      </c>
      <c r="R2070" s="54">
        <v>3</v>
      </c>
      <c r="T2070" s="1">
        <f>VLOOKUP(VLOOKUP(G2070,Ma_KH!$A:$R,18,0)&amp;K2070,Gia_MB!$A:$F,6,0)</f>
        <v>111058</v>
      </c>
      <c r="U2070" s="14">
        <f t="shared" si="268"/>
        <v>333174</v>
      </c>
      <c r="W2070" s="64">
        <f t="shared" si="267"/>
        <v>0</v>
      </c>
      <c r="X2070" s="3" t="str">
        <f t="shared" si="269"/>
        <v>8</v>
      </c>
      <c r="Z2070" s="14">
        <f t="shared" si="270"/>
        <v>26653.920000000002</v>
      </c>
      <c r="AA2070" s="7">
        <f>VLOOKUP(G2070,Ma_KH!$A:$R,14,0)</f>
        <v>60</v>
      </c>
      <c r="AD2070" s="7" t="str">
        <f>IFERROR(VLOOKUP(J2070,'Chuyển Mã'!$B$3:$C$9,2,0),"")</f>
        <v>Hà Nội</v>
      </c>
      <c r="AE2070" s="7" t="str">
        <f t="shared" si="263"/>
        <v>Gà muối 500g</v>
      </c>
      <c r="AF2070" s="7">
        <f t="shared" si="264"/>
        <v>3</v>
      </c>
    </row>
    <row r="2071" spans="1:32" x14ac:dyDescent="0.25">
      <c r="A2071" s="11">
        <v>45906</v>
      </c>
      <c r="B2071" s="25">
        <v>4176629535</v>
      </c>
      <c r="C2071" s="12" t="s">
        <v>7214</v>
      </c>
      <c r="D2071" s="16">
        <f t="shared" si="265"/>
        <v>45906</v>
      </c>
      <c r="G2071" s="13" t="s">
        <v>7927</v>
      </c>
      <c r="I2071" s="13" t="s">
        <v>7928</v>
      </c>
      <c r="J2071" s="13" t="s">
        <v>1813</v>
      </c>
      <c r="K2071" s="13" t="s">
        <v>27</v>
      </c>
      <c r="L2071" s="25" t="str">
        <f>VLOOKUP($K2071,TONG_SL!$A:$D,2,0)</f>
        <v>Chân giò heo muối 300g</v>
      </c>
      <c r="N2071" s="25" t="str">
        <f t="shared" si="266"/>
        <v>K-C6</v>
      </c>
      <c r="Q2071" s="25" t="str">
        <f>VLOOKUP(K2071,TONG_SL!$A:$D,3,0)</f>
        <v>Túi</v>
      </c>
      <c r="R2071" s="54">
        <v>10</v>
      </c>
      <c r="T2071" s="1">
        <f>VLOOKUP(VLOOKUP(G2071,Ma_KH!$A:$R,18,0)&amp;K2071,Gia_MB!$A:$F,6,0)</f>
        <v>73431</v>
      </c>
      <c r="U2071" s="14">
        <f t="shared" si="268"/>
        <v>734310</v>
      </c>
      <c r="W2071" s="64">
        <f t="shared" si="267"/>
        <v>0</v>
      </c>
      <c r="X2071" s="3" t="str">
        <f t="shared" si="269"/>
        <v>8</v>
      </c>
      <c r="Z2071" s="14">
        <f t="shared" si="270"/>
        <v>58744.800000000003</v>
      </c>
      <c r="AA2071" s="7">
        <f>VLOOKUP(G2071,Ma_KH!$A:$R,14,0)</f>
        <v>60</v>
      </c>
      <c r="AD2071" s="7" t="str">
        <f>IFERROR(VLOOKUP(J2071,'Chuyển Mã'!$B$3:$C$9,2,0),"")</f>
        <v>Hà Nội</v>
      </c>
      <c r="AE2071" s="7" t="str">
        <f t="shared" si="263"/>
        <v>Chân giò heo muối 300g</v>
      </c>
      <c r="AF2071" s="7">
        <f t="shared" si="264"/>
        <v>10</v>
      </c>
    </row>
    <row r="2072" spans="1:32" x14ac:dyDescent="0.25">
      <c r="A2072" s="11">
        <v>45906</v>
      </c>
      <c r="B2072" s="25">
        <v>4176629535</v>
      </c>
      <c r="C2072" s="12" t="s">
        <v>7214</v>
      </c>
      <c r="D2072" s="16">
        <f t="shared" si="265"/>
        <v>45906</v>
      </c>
      <c r="G2072" s="13" t="s">
        <v>7927</v>
      </c>
      <c r="I2072" s="13" t="s">
        <v>7928</v>
      </c>
      <c r="J2072" s="13" t="s">
        <v>1813</v>
      </c>
      <c r="K2072" s="13" t="s">
        <v>35</v>
      </c>
      <c r="L2072" s="25" t="str">
        <f>VLOOKUP($K2072,TONG_SL!$A:$D,2,0)</f>
        <v>Tai heo muối 200g</v>
      </c>
      <c r="N2072" s="25" t="str">
        <f t="shared" si="266"/>
        <v>K-C6</v>
      </c>
      <c r="Q2072" s="25" t="str">
        <f>VLOOKUP(K2072,TONG_SL!$A:$D,3,0)</f>
        <v>Túi</v>
      </c>
      <c r="R2072" s="54">
        <v>3</v>
      </c>
      <c r="T2072" s="1">
        <f>VLOOKUP(VLOOKUP(G2072,Ma_KH!$A:$R,18,0)&amp;K2072,Gia_MB!$A:$F,6,0)</f>
        <v>55595</v>
      </c>
      <c r="U2072" s="14">
        <f t="shared" si="268"/>
        <v>166785</v>
      </c>
      <c r="W2072" s="64">
        <f t="shared" si="267"/>
        <v>0</v>
      </c>
      <c r="X2072" s="3" t="str">
        <f t="shared" si="269"/>
        <v>8</v>
      </c>
      <c r="Z2072" s="14">
        <f t="shared" si="270"/>
        <v>13342.800000000001</v>
      </c>
      <c r="AA2072" s="7">
        <f>VLOOKUP(G2072,Ma_KH!$A:$R,14,0)</f>
        <v>60</v>
      </c>
      <c r="AD2072" s="7" t="str">
        <f>IFERROR(VLOOKUP(J2072,'Chuyển Mã'!$B$3:$C$9,2,0),"")</f>
        <v>Hà Nội</v>
      </c>
      <c r="AE2072" s="7" t="str">
        <f t="shared" si="263"/>
        <v>Tai heo muối 200g</v>
      </c>
      <c r="AF2072" s="7">
        <f t="shared" si="264"/>
        <v>3</v>
      </c>
    </row>
    <row r="2073" spans="1:32" x14ac:dyDescent="0.25">
      <c r="A2073" s="11">
        <v>45906</v>
      </c>
      <c r="B2073" s="25">
        <v>4176629535</v>
      </c>
      <c r="C2073" s="12" t="s">
        <v>7214</v>
      </c>
      <c r="D2073" s="16">
        <f t="shared" si="265"/>
        <v>45906</v>
      </c>
      <c r="G2073" s="13" t="s">
        <v>7927</v>
      </c>
      <c r="I2073" s="13" t="s">
        <v>7928</v>
      </c>
      <c r="J2073" s="13" t="s">
        <v>1813</v>
      </c>
      <c r="K2073" s="13" t="s">
        <v>32</v>
      </c>
      <c r="L2073" s="25" t="str">
        <f>VLOOKUP($K2073,TONG_SL!$A:$D,2,0)</f>
        <v>Giò Tai Lưỡi Xào 250</v>
      </c>
      <c r="N2073" s="25" t="str">
        <f t="shared" si="266"/>
        <v>K-C6</v>
      </c>
      <c r="Q2073" s="25" t="str">
        <f>VLOOKUP(K2073,TONG_SL!$A:$D,3,0)</f>
        <v>Túi</v>
      </c>
      <c r="R2073" s="54">
        <v>3</v>
      </c>
      <c r="T2073" s="1">
        <f>VLOOKUP(VLOOKUP(G2073,Ma_KH!$A:$R,18,0)&amp;K2073,Gia_MB!$A:$F,6,0)</f>
        <v>50183</v>
      </c>
      <c r="U2073" s="14">
        <f t="shared" si="268"/>
        <v>150549</v>
      </c>
      <c r="W2073" s="64">
        <f t="shared" si="267"/>
        <v>0</v>
      </c>
      <c r="X2073" s="3" t="str">
        <f t="shared" si="269"/>
        <v>8</v>
      </c>
      <c r="Z2073" s="14">
        <f t="shared" si="270"/>
        <v>12043.92</v>
      </c>
      <c r="AA2073" s="7">
        <f>VLOOKUP(G2073,Ma_KH!$A:$R,14,0)</f>
        <v>60</v>
      </c>
      <c r="AD2073" s="7" t="str">
        <f>IFERROR(VLOOKUP(J2073,'Chuyển Mã'!$B$3:$C$9,2,0),"")</f>
        <v>Hà Nội</v>
      </c>
      <c r="AE2073" s="7" t="str">
        <f t="shared" si="263"/>
        <v>Giò Tai Lưỡi Xào 250</v>
      </c>
      <c r="AF2073" s="7">
        <f t="shared" si="264"/>
        <v>3</v>
      </c>
    </row>
    <row r="2074" spans="1:32" x14ac:dyDescent="0.25">
      <c r="A2074" s="11">
        <v>45906</v>
      </c>
      <c r="B2074" s="25">
        <v>4176629535</v>
      </c>
      <c r="C2074" s="12" t="s">
        <v>7214</v>
      </c>
      <c r="D2074" s="16">
        <f t="shared" si="265"/>
        <v>45906</v>
      </c>
      <c r="G2074" s="13" t="s">
        <v>7927</v>
      </c>
      <c r="I2074" s="13" t="s">
        <v>7928</v>
      </c>
      <c r="J2074" s="13" t="s">
        <v>1813</v>
      </c>
      <c r="K2074" s="13" t="s">
        <v>51</v>
      </c>
      <c r="L2074" s="25" t="str">
        <f>VLOOKUP($K2074,TONG_SL!$A:$D,2,0)</f>
        <v>Mọc Nấm Hương 250g</v>
      </c>
      <c r="N2074" s="25" t="str">
        <f t="shared" si="266"/>
        <v>K-C6</v>
      </c>
      <c r="Q2074" s="25" t="str">
        <f>VLOOKUP(K2074,TONG_SL!$A:$D,3,0)</f>
        <v>Túi</v>
      </c>
      <c r="R2074" s="54">
        <v>3</v>
      </c>
      <c r="T2074" s="1">
        <f>VLOOKUP(VLOOKUP(G2074,Ma_KH!$A:$R,18,0)&amp;K2074,Gia_MB!$A:$F,6,0)</f>
        <v>46000</v>
      </c>
      <c r="U2074" s="14">
        <f t="shared" si="268"/>
        <v>138000</v>
      </c>
      <c r="W2074" s="64">
        <f t="shared" si="267"/>
        <v>0</v>
      </c>
      <c r="X2074" s="3" t="str">
        <f t="shared" si="269"/>
        <v>8</v>
      </c>
      <c r="Z2074" s="14">
        <f t="shared" si="270"/>
        <v>11040</v>
      </c>
      <c r="AA2074" s="7">
        <f>VLOOKUP(G2074,Ma_KH!$A:$R,14,0)</f>
        <v>60</v>
      </c>
      <c r="AD2074" s="7" t="str">
        <f>IFERROR(VLOOKUP(J2074,'Chuyển Mã'!$B$3:$C$9,2,0),"")</f>
        <v>Hà Nội</v>
      </c>
      <c r="AE2074" s="7" t="str">
        <f t="shared" si="263"/>
        <v>Mọc Nấm Hương 250g</v>
      </c>
      <c r="AF2074" s="7">
        <f t="shared" si="264"/>
        <v>3</v>
      </c>
    </row>
    <row r="2075" spans="1:32" x14ac:dyDescent="0.25">
      <c r="A2075" s="11">
        <v>45906</v>
      </c>
      <c r="B2075" s="25">
        <v>4176639845</v>
      </c>
      <c r="C2075" s="12" t="s">
        <v>7214</v>
      </c>
      <c r="D2075" s="16">
        <f t="shared" si="265"/>
        <v>45906</v>
      </c>
      <c r="G2075" s="13" t="s">
        <v>7929</v>
      </c>
      <c r="I2075" s="13" t="s">
        <v>7930</v>
      </c>
      <c r="J2075" s="13" t="s">
        <v>1813</v>
      </c>
      <c r="K2075" s="13" t="s">
        <v>30</v>
      </c>
      <c r="L2075" s="25" t="str">
        <f>VLOOKUP($K2075,TONG_SL!$A:$D,2,0)</f>
        <v>Gà muối 500g</v>
      </c>
      <c r="N2075" s="25" t="str">
        <f t="shared" si="266"/>
        <v>K-C6</v>
      </c>
      <c r="Q2075" s="25" t="str">
        <f>VLOOKUP(K2075,TONG_SL!$A:$D,3,0)</f>
        <v>Túi</v>
      </c>
      <c r="R2075" s="54">
        <v>5</v>
      </c>
      <c r="T2075" s="1">
        <f>VLOOKUP(VLOOKUP(G2075,Ma_KH!$A:$R,18,0)&amp;K2075,Gia_MB!$A:$F,6,0)</f>
        <v>111058</v>
      </c>
      <c r="U2075" s="14">
        <f t="shared" si="268"/>
        <v>555290</v>
      </c>
      <c r="W2075" s="64">
        <f t="shared" si="267"/>
        <v>0</v>
      </c>
      <c r="X2075" s="3" t="str">
        <f t="shared" si="269"/>
        <v>8</v>
      </c>
      <c r="Z2075" s="14">
        <f t="shared" si="270"/>
        <v>44423.200000000004</v>
      </c>
      <c r="AA2075" s="7">
        <f>VLOOKUP(G2075,Ma_KH!$A:$R,14,0)</f>
        <v>60</v>
      </c>
      <c r="AD2075" s="7" t="str">
        <f>IFERROR(VLOOKUP(J2075,'Chuyển Mã'!$B$3:$C$9,2,0),"")</f>
        <v>Hà Nội</v>
      </c>
      <c r="AE2075" s="7" t="str">
        <f t="shared" si="263"/>
        <v>Gà muối 500g</v>
      </c>
      <c r="AF2075" s="7">
        <f t="shared" si="264"/>
        <v>5</v>
      </c>
    </row>
    <row r="2076" spans="1:32" x14ac:dyDescent="0.25">
      <c r="A2076" s="11">
        <v>45906</v>
      </c>
      <c r="B2076" s="25">
        <v>4176639845</v>
      </c>
      <c r="C2076" s="12" t="s">
        <v>7214</v>
      </c>
      <c r="D2076" s="16">
        <f t="shared" si="265"/>
        <v>45906</v>
      </c>
      <c r="G2076" s="13" t="s">
        <v>7929</v>
      </c>
      <c r="I2076" s="13" t="s">
        <v>7930</v>
      </c>
      <c r="J2076" s="13" t="s">
        <v>1813</v>
      </c>
      <c r="K2076" s="13" t="s">
        <v>27</v>
      </c>
      <c r="L2076" s="25" t="str">
        <f>VLOOKUP($K2076,TONG_SL!$A:$D,2,0)</f>
        <v>Chân giò heo muối 300g</v>
      </c>
      <c r="N2076" s="25" t="str">
        <f t="shared" si="266"/>
        <v>K-C6</v>
      </c>
      <c r="Q2076" s="25" t="str">
        <f>VLOOKUP(K2076,TONG_SL!$A:$D,3,0)</f>
        <v>Túi</v>
      </c>
      <c r="R2076" s="54">
        <v>10</v>
      </c>
      <c r="T2076" s="1">
        <f>VLOOKUP(VLOOKUP(G2076,Ma_KH!$A:$R,18,0)&amp;K2076,Gia_MB!$A:$F,6,0)</f>
        <v>73431</v>
      </c>
      <c r="U2076" s="14">
        <f t="shared" si="268"/>
        <v>734310</v>
      </c>
      <c r="W2076" s="64">
        <f t="shared" si="267"/>
        <v>0</v>
      </c>
      <c r="X2076" s="3" t="str">
        <f t="shared" si="269"/>
        <v>8</v>
      </c>
      <c r="Z2076" s="14">
        <f t="shared" si="270"/>
        <v>58744.800000000003</v>
      </c>
      <c r="AA2076" s="7">
        <f>VLOOKUP(G2076,Ma_KH!$A:$R,14,0)</f>
        <v>60</v>
      </c>
      <c r="AD2076" s="7" t="str">
        <f>IFERROR(VLOOKUP(J2076,'Chuyển Mã'!$B$3:$C$9,2,0),"")</f>
        <v>Hà Nội</v>
      </c>
      <c r="AE2076" s="7" t="str">
        <f t="shared" si="263"/>
        <v>Chân giò heo muối 300g</v>
      </c>
      <c r="AF2076" s="7">
        <f t="shared" si="264"/>
        <v>10</v>
      </c>
    </row>
    <row r="2077" spans="1:32" x14ac:dyDescent="0.25">
      <c r="A2077" s="11">
        <v>45906</v>
      </c>
      <c r="B2077" s="25">
        <v>4176639845</v>
      </c>
      <c r="C2077" s="12" t="s">
        <v>7214</v>
      </c>
      <c r="D2077" s="16">
        <f t="shared" si="265"/>
        <v>45906</v>
      </c>
      <c r="G2077" s="13" t="s">
        <v>7929</v>
      </c>
      <c r="I2077" s="13" t="s">
        <v>7930</v>
      </c>
      <c r="J2077" s="13" t="s">
        <v>1813</v>
      </c>
      <c r="K2077" s="13" t="s">
        <v>35</v>
      </c>
      <c r="L2077" s="25" t="str">
        <f>VLOOKUP($K2077,TONG_SL!$A:$D,2,0)</f>
        <v>Tai heo muối 200g</v>
      </c>
      <c r="N2077" s="25" t="str">
        <f t="shared" si="266"/>
        <v>K-C6</v>
      </c>
      <c r="Q2077" s="25" t="str">
        <f>VLOOKUP(K2077,TONG_SL!$A:$D,3,0)</f>
        <v>Túi</v>
      </c>
      <c r="R2077" s="54">
        <v>5</v>
      </c>
      <c r="T2077" s="1">
        <f>VLOOKUP(VLOOKUP(G2077,Ma_KH!$A:$R,18,0)&amp;K2077,Gia_MB!$A:$F,6,0)</f>
        <v>55595</v>
      </c>
      <c r="U2077" s="14">
        <f t="shared" si="268"/>
        <v>277975</v>
      </c>
      <c r="W2077" s="64">
        <f t="shared" si="267"/>
        <v>0</v>
      </c>
      <c r="X2077" s="3" t="str">
        <f t="shared" si="269"/>
        <v>8</v>
      </c>
      <c r="Z2077" s="14">
        <f t="shared" si="270"/>
        <v>22238</v>
      </c>
      <c r="AA2077" s="7">
        <f>VLOOKUP(G2077,Ma_KH!$A:$R,14,0)</f>
        <v>60</v>
      </c>
      <c r="AD2077" s="7" t="str">
        <f>IFERROR(VLOOKUP(J2077,'Chuyển Mã'!$B$3:$C$9,2,0),"")</f>
        <v>Hà Nội</v>
      </c>
      <c r="AE2077" s="7" t="str">
        <f t="shared" si="263"/>
        <v>Tai heo muối 200g</v>
      </c>
      <c r="AF2077" s="7">
        <f t="shared" si="264"/>
        <v>5</v>
      </c>
    </row>
    <row r="2078" spans="1:32" x14ac:dyDescent="0.25">
      <c r="A2078" s="11">
        <v>45906</v>
      </c>
      <c r="B2078" s="25">
        <v>4176639845</v>
      </c>
      <c r="C2078" s="12" t="s">
        <v>7214</v>
      </c>
      <c r="D2078" s="16">
        <f t="shared" si="265"/>
        <v>45906</v>
      </c>
      <c r="G2078" s="13" t="s">
        <v>7929</v>
      </c>
      <c r="I2078" s="13" t="s">
        <v>7930</v>
      </c>
      <c r="J2078" s="13" t="s">
        <v>1813</v>
      </c>
      <c r="K2078" s="13" t="s">
        <v>51</v>
      </c>
      <c r="L2078" s="25" t="str">
        <f>VLOOKUP($K2078,TONG_SL!$A:$D,2,0)</f>
        <v>Mọc Nấm Hương 250g</v>
      </c>
      <c r="N2078" s="25" t="str">
        <f t="shared" si="266"/>
        <v>K-C6</v>
      </c>
      <c r="Q2078" s="25" t="str">
        <f>VLOOKUP(K2078,TONG_SL!$A:$D,3,0)</f>
        <v>Túi</v>
      </c>
      <c r="R2078" s="54">
        <v>3</v>
      </c>
      <c r="T2078" s="1">
        <f>VLOOKUP(VLOOKUP(G2078,Ma_KH!$A:$R,18,0)&amp;K2078,Gia_MB!$A:$F,6,0)</f>
        <v>46000</v>
      </c>
      <c r="U2078" s="14">
        <f t="shared" si="268"/>
        <v>138000</v>
      </c>
      <c r="W2078" s="64">
        <f t="shared" si="267"/>
        <v>0</v>
      </c>
      <c r="X2078" s="3" t="str">
        <f t="shared" si="269"/>
        <v>8</v>
      </c>
      <c r="Z2078" s="14">
        <f t="shared" si="270"/>
        <v>11040</v>
      </c>
      <c r="AA2078" s="7">
        <f>VLOOKUP(G2078,Ma_KH!$A:$R,14,0)</f>
        <v>60</v>
      </c>
      <c r="AD2078" s="7" t="str">
        <f>IFERROR(VLOOKUP(J2078,'Chuyển Mã'!$B$3:$C$9,2,0),"")</f>
        <v>Hà Nội</v>
      </c>
      <c r="AE2078" s="7" t="str">
        <f t="shared" si="263"/>
        <v>Mọc Nấm Hương 250g</v>
      </c>
      <c r="AF2078" s="7">
        <f t="shared" si="264"/>
        <v>3</v>
      </c>
    </row>
    <row r="2079" spans="1:32" x14ac:dyDescent="0.25">
      <c r="A2079" s="11">
        <v>45906</v>
      </c>
      <c r="B2079" s="25">
        <v>4176639845</v>
      </c>
      <c r="C2079" s="12" t="s">
        <v>7214</v>
      </c>
      <c r="D2079" s="16">
        <f t="shared" si="265"/>
        <v>45906</v>
      </c>
      <c r="G2079" s="13" t="s">
        <v>7929</v>
      </c>
      <c r="I2079" s="13" t="s">
        <v>7930</v>
      </c>
      <c r="J2079" s="13" t="s">
        <v>1813</v>
      </c>
      <c r="K2079" s="13" t="s">
        <v>32</v>
      </c>
      <c r="L2079" s="25" t="str">
        <f>VLOOKUP($K2079,TONG_SL!$A:$D,2,0)</f>
        <v>Giò Tai Lưỡi Xào 250</v>
      </c>
      <c r="N2079" s="25" t="str">
        <f t="shared" si="266"/>
        <v>K-C6</v>
      </c>
      <c r="Q2079" s="25" t="str">
        <f>VLOOKUP(K2079,TONG_SL!$A:$D,3,0)</f>
        <v>Túi</v>
      </c>
      <c r="R2079" s="54">
        <v>5</v>
      </c>
      <c r="T2079" s="1">
        <f>VLOOKUP(VLOOKUP(G2079,Ma_KH!$A:$R,18,0)&amp;K2079,Gia_MB!$A:$F,6,0)</f>
        <v>50183</v>
      </c>
      <c r="U2079" s="14">
        <f t="shared" si="268"/>
        <v>250915</v>
      </c>
      <c r="W2079" s="64">
        <f t="shared" si="267"/>
        <v>0</v>
      </c>
      <c r="X2079" s="3" t="str">
        <f t="shared" si="269"/>
        <v>8</v>
      </c>
      <c r="Z2079" s="14">
        <f t="shared" si="270"/>
        <v>20073.2</v>
      </c>
      <c r="AA2079" s="7">
        <f>VLOOKUP(G2079,Ma_KH!$A:$R,14,0)</f>
        <v>60</v>
      </c>
      <c r="AD2079" s="7" t="str">
        <f>IFERROR(VLOOKUP(J2079,'Chuyển Mã'!$B$3:$C$9,2,0),"")</f>
        <v>Hà Nội</v>
      </c>
      <c r="AE2079" s="7" t="str">
        <f t="shared" si="263"/>
        <v>Giò Tai Lưỡi Xào 250</v>
      </c>
      <c r="AF2079" s="7">
        <f t="shared" si="264"/>
        <v>5</v>
      </c>
    </row>
    <row r="2080" spans="1:32" x14ac:dyDescent="0.25">
      <c r="A2080" s="11">
        <v>45906</v>
      </c>
      <c r="B2080" s="25">
        <v>4176639845</v>
      </c>
      <c r="C2080" s="12" t="s">
        <v>7214</v>
      </c>
      <c r="D2080" s="16">
        <f t="shared" si="265"/>
        <v>45906</v>
      </c>
      <c r="G2080" s="13" t="s">
        <v>7929</v>
      </c>
      <c r="I2080" s="13" t="s">
        <v>7930</v>
      </c>
      <c r="J2080" s="13" t="s">
        <v>1813</v>
      </c>
      <c r="K2080" s="13" t="s">
        <v>39</v>
      </c>
      <c r="L2080" s="25" t="str">
        <f>VLOOKUP($K2080,TONG_SL!$A:$D,2,0)</f>
        <v>Chả cốm 300g</v>
      </c>
      <c r="N2080" s="25" t="str">
        <f t="shared" si="266"/>
        <v>K-C6</v>
      </c>
      <c r="Q2080" s="25" t="str">
        <f>VLOOKUP(K2080,TONG_SL!$A:$D,3,0)</f>
        <v>Túi</v>
      </c>
      <c r="R2080" s="54">
        <v>3</v>
      </c>
      <c r="T2080" s="1">
        <f>VLOOKUP(VLOOKUP(G2080,Ma_KH!$A:$R,18,0)&amp;K2080,Gia_MB!$A:$F,6,0)</f>
        <v>74250</v>
      </c>
      <c r="U2080" s="14">
        <f t="shared" si="268"/>
        <v>222750</v>
      </c>
      <c r="W2080" s="64">
        <f t="shared" si="267"/>
        <v>0</v>
      </c>
      <c r="X2080" s="3" t="str">
        <f t="shared" si="269"/>
        <v>8</v>
      </c>
      <c r="Z2080" s="14">
        <f t="shared" si="270"/>
        <v>17820</v>
      </c>
      <c r="AA2080" s="7">
        <f>VLOOKUP(G2080,Ma_KH!$A:$R,14,0)</f>
        <v>60</v>
      </c>
      <c r="AD2080" s="7" t="str">
        <f>IFERROR(VLOOKUP(J2080,'Chuyển Mã'!$B$3:$C$9,2,0),"")</f>
        <v>Hà Nội</v>
      </c>
      <c r="AE2080" s="7" t="str">
        <f t="shared" si="263"/>
        <v>Chả cốm 300g</v>
      </c>
      <c r="AF2080" s="7">
        <f t="shared" si="264"/>
        <v>3</v>
      </c>
    </row>
    <row r="2081" spans="1:32" x14ac:dyDescent="0.25">
      <c r="A2081" s="11">
        <v>45906</v>
      </c>
      <c r="B2081" s="25">
        <v>4176642953</v>
      </c>
      <c r="C2081" s="12" t="s">
        <v>7214</v>
      </c>
      <c r="D2081" s="16">
        <f t="shared" si="265"/>
        <v>45906</v>
      </c>
      <c r="G2081" s="13" t="s">
        <v>971</v>
      </c>
      <c r="I2081" s="13" t="s">
        <v>7931</v>
      </c>
      <c r="J2081" s="13" t="s">
        <v>75</v>
      </c>
      <c r="K2081" s="13" t="s">
        <v>30</v>
      </c>
      <c r="L2081" s="25" t="str">
        <f>VLOOKUP($K2081,TONG_SL!$A:$D,2,0)</f>
        <v>Gà muối 500g</v>
      </c>
      <c r="N2081" s="25" t="str">
        <f t="shared" si="266"/>
        <v>K-C6</v>
      </c>
      <c r="Q2081" s="25" t="str">
        <f>VLOOKUP(K2081,TONG_SL!$A:$D,3,0)</f>
        <v>Túi</v>
      </c>
      <c r="R2081" s="54">
        <v>8</v>
      </c>
      <c r="T2081" s="1">
        <f>VLOOKUP(VLOOKUP(G2081,Ma_KH!$A:$R,18,0)&amp;K2081,Gia_MB!$A:$F,6,0)</f>
        <v>111058</v>
      </c>
      <c r="U2081" s="14">
        <f t="shared" si="268"/>
        <v>888464</v>
      </c>
      <c r="W2081" s="64">
        <f t="shared" si="267"/>
        <v>0</v>
      </c>
      <c r="X2081" s="3" t="str">
        <f t="shared" si="269"/>
        <v>8</v>
      </c>
      <c r="Z2081" s="14">
        <f t="shared" si="270"/>
        <v>71077.119999999995</v>
      </c>
      <c r="AA2081" s="7">
        <f>VLOOKUP(G2081,Ma_KH!$A:$R,14,0)</f>
        <v>60</v>
      </c>
      <c r="AD2081" s="7" t="str">
        <f>IFERROR(VLOOKUP(J2081,'Chuyển Mã'!$B$3:$C$9,2,0),"")</f>
        <v>Hà Nội</v>
      </c>
      <c r="AE2081" s="7" t="str">
        <f t="shared" si="263"/>
        <v>Gà muối 500g</v>
      </c>
      <c r="AF2081" s="7">
        <f t="shared" si="264"/>
        <v>8</v>
      </c>
    </row>
    <row r="2082" spans="1:32" x14ac:dyDescent="0.25">
      <c r="A2082" s="11">
        <v>45906</v>
      </c>
      <c r="B2082" s="25">
        <v>4176642953</v>
      </c>
      <c r="C2082" s="12" t="s">
        <v>7214</v>
      </c>
      <c r="D2082" s="16">
        <f t="shared" si="265"/>
        <v>45906</v>
      </c>
      <c r="G2082" s="13" t="s">
        <v>971</v>
      </c>
      <c r="I2082" s="13" t="s">
        <v>7931</v>
      </c>
      <c r="J2082" s="13" t="s">
        <v>75</v>
      </c>
      <c r="K2082" s="13" t="s">
        <v>51</v>
      </c>
      <c r="L2082" s="25" t="str">
        <f>VLOOKUP($K2082,TONG_SL!$A:$D,2,0)</f>
        <v>Mọc Nấm Hương 250g</v>
      </c>
      <c r="N2082" s="25" t="str">
        <f t="shared" si="266"/>
        <v>K-C6</v>
      </c>
      <c r="Q2082" s="25" t="str">
        <f>VLOOKUP(K2082,TONG_SL!$A:$D,3,0)</f>
        <v>Túi</v>
      </c>
      <c r="R2082" s="54">
        <v>5</v>
      </c>
      <c r="T2082" s="1">
        <f>VLOOKUP(VLOOKUP(G2082,Ma_KH!$A:$R,18,0)&amp;K2082,Gia_MB!$A:$F,6,0)</f>
        <v>46000</v>
      </c>
      <c r="U2082" s="14">
        <f t="shared" si="268"/>
        <v>230000</v>
      </c>
      <c r="W2082" s="64">
        <f t="shared" si="267"/>
        <v>0</v>
      </c>
      <c r="X2082" s="3" t="str">
        <f t="shared" si="269"/>
        <v>8</v>
      </c>
      <c r="Z2082" s="14">
        <f t="shared" si="270"/>
        <v>18400</v>
      </c>
      <c r="AA2082" s="7">
        <f>VLOOKUP(G2082,Ma_KH!$A:$R,14,0)</f>
        <v>60</v>
      </c>
      <c r="AD2082" s="7" t="str">
        <f>IFERROR(VLOOKUP(J2082,'Chuyển Mã'!$B$3:$C$9,2,0),"")</f>
        <v>Hà Nội</v>
      </c>
      <c r="AE2082" s="7" t="str">
        <f t="shared" si="263"/>
        <v>Mọc Nấm Hương 250g</v>
      </c>
      <c r="AF2082" s="7">
        <f t="shared" si="264"/>
        <v>5</v>
      </c>
    </row>
    <row r="2083" spans="1:32" x14ac:dyDescent="0.25">
      <c r="A2083" s="11">
        <v>45906</v>
      </c>
      <c r="B2083" s="25">
        <v>4176642953</v>
      </c>
      <c r="C2083" s="12" t="s">
        <v>7214</v>
      </c>
      <c r="D2083" s="16">
        <f t="shared" si="265"/>
        <v>45906</v>
      </c>
      <c r="G2083" s="13" t="s">
        <v>971</v>
      </c>
      <c r="I2083" s="13" t="s">
        <v>7931</v>
      </c>
      <c r="J2083" s="13" t="s">
        <v>75</v>
      </c>
      <c r="K2083" s="13" t="s">
        <v>39</v>
      </c>
      <c r="L2083" s="25" t="str">
        <f>VLOOKUP($K2083,TONG_SL!$A:$D,2,0)</f>
        <v>Chả cốm 300g</v>
      </c>
      <c r="N2083" s="25" t="str">
        <f t="shared" si="266"/>
        <v>K-C6</v>
      </c>
      <c r="Q2083" s="25" t="str">
        <f>VLOOKUP(K2083,TONG_SL!$A:$D,3,0)</f>
        <v>Túi</v>
      </c>
      <c r="R2083" s="54">
        <v>5</v>
      </c>
      <c r="T2083" s="1">
        <f>VLOOKUP(VLOOKUP(G2083,Ma_KH!$A:$R,18,0)&amp;K2083,Gia_MB!$A:$F,6,0)</f>
        <v>74250</v>
      </c>
      <c r="U2083" s="14">
        <f t="shared" si="268"/>
        <v>371250</v>
      </c>
      <c r="W2083" s="64">
        <f t="shared" si="267"/>
        <v>0</v>
      </c>
      <c r="X2083" s="3" t="str">
        <f t="shared" si="269"/>
        <v>8</v>
      </c>
      <c r="Z2083" s="14">
        <f t="shared" si="270"/>
        <v>29700</v>
      </c>
      <c r="AA2083" s="7">
        <f>VLOOKUP(G2083,Ma_KH!$A:$R,14,0)</f>
        <v>60</v>
      </c>
      <c r="AD2083" s="7" t="str">
        <f>IFERROR(VLOOKUP(J2083,'Chuyển Mã'!$B$3:$C$9,2,0),"")</f>
        <v>Hà Nội</v>
      </c>
      <c r="AE2083" s="7" t="str">
        <f t="shared" si="263"/>
        <v>Chả cốm 300g</v>
      </c>
      <c r="AF2083" s="7">
        <f t="shared" si="264"/>
        <v>5</v>
      </c>
    </row>
    <row r="2084" spans="1:32" x14ac:dyDescent="0.25">
      <c r="A2084" s="11">
        <v>45906</v>
      </c>
      <c r="B2084" s="25">
        <v>4176642953</v>
      </c>
      <c r="C2084" s="12" t="s">
        <v>7214</v>
      </c>
      <c r="D2084" s="16">
        <f t="shared" si="265"/>
        <v>45906</v>
      </c>
      <c r="G2084" s="13" t="s">
        <v>971</v>
      </c>
      <c r="I2084" s="13" t="s">
        <v>7931</v>
      </c>
      <c r="J2084" s="13" t="s">
        <v>75</v>
      </c>
      <c r="K2084" s="13" t="s">
        <v>32</v>
      </c>
      <c r="L2084" s="25" t="str">
        <f>VLOOKUP($K2084,TONG_SL!$A:$D,2,0)</f>
        <v>Giò Tai Lưỡi Xào 250</v>
      </c>
      <c r="N2084" s="25" t="str">
        <f t="shared" si="266"/>
        <v>K-C6</v>
      </c>
      <c r="Q2084" s="25" t="str">
        <f>VLOOKUP(K2084,TONG_SL!$A:$D,3,0)</f>
        <v>Túi</v>
      </c>
      <c r="R2084" s="54">
        <v>5</v>
      </c>
      <c r="T2084" s="1">
        <f>VLOOKUP(VLOOKUP(G2084,Ma_KH!$A:$R,18,0)&amp;K2084,Gia_MB!$A:$F,6,0)</f>
        <v>50183</v>
      </c>
      <c r="U2084" s="14">
        <f t="shared" si="268"/>
        <v>250915</v>
      </c>
      <c r="W2084" s="64">
        <f t="shared" si="267"/>
        <v>0</v>
      </c>
      <c r="X2084" s="3" t="str">
        <f t="shared" si="269"/>
        <v>8</v>
      </c>
      <c r="Z2084" s="14">
        <f t="shared" si="270"/>
        <v>20073.2</v>
      </c>
      <c r="AA2084" s="7">
        <f>VLOOKUP(G2084,Ma_KH!$A:$R,14,0)</f>
        <v>60</v>
      </c>
      <c r="AD2084" s="7" t="str">
        <f>IFERROR(VLOOKUP(J2084,'Chuyển Mã'!$B$3:$C$9,2,0),"")</f>
        <v>Hà Nội</v>
      </c>
      <c r="AE2084" s="7" t="str">
        <f t="shared" si="263"/>
        <v>Giò Tai Lưỡi Xào 250</v>
      </c>
      <c r="AF2084" s="7">
        <f t="shared" si="264"/>
        <v>5</v>
      </c>
    </row>
    <row r="2085" spans="1:32" x14ac:dyDescent="0.25">
      <c r="A2085" s="11">
        <v>45906</v>
      </c>
      <c r="B2085" s="25">
        <v>4176637672</v>
      </c>
      <c r="C2085" s="12" t="s">
        <v>7214</v>
      </c>
      <c r="D2085" s="16">
        <f t="shared" si="265"/>
        <v>45906</v>
      </c>
      <c r="G2085" s="13" t="s">
        <v>952</v>
      </c>
      <c r="I2085" s="13" t="s">
        <v>7932</v>
      </c>
      <c r="J2085" s="13" t="s">
        <v>75</v>
      </c>
      <c r="K2085" s="13" t="s">
        <v>30</v>
      </c>
      <c r="L2085" s="25" t="str">
        <f>VLOOKUP($K2085,TONG_SL!$A:$D,2,0)</f>
        <v>Gà muối 500g</v>
      </c>
      <c r="N2085" s="25" t="str">
        <f t="shared" si="266"/>
        <v>K-C6</v>
      </c>
      <c r="Q2085" s="25" t="str">
        <f>VLOOKUP(K2085,TONG_SL!$A:$D,3,0)</f>
        <v>Túi</v>
      </c>
      <c r="R2085" s="54">
        <v>10</v>
      </c>
      <c r="T2085" s="1">
        <f>VLOOKUP(VLOOKUP(G2085,Ma_KH!$A:$R,18,0)&amp;K2085,Gia_MB!$A:$F,6,0)</f>
        <v>111058</v>
      </c>
      <c r="U2085" s="14">
        <f t="shared" si="268"/>
        <v>1110580</v>
      </c>
      <c r="W2085" s="64">
        <f t="shared" si="267"/>
        <v>0</v>
      </c>
      <c r="X2085" s="3" t="str">
        <f t="shared" si="269"/>
        <v>8</v>
      </c>
      <c r="Z2085" s="14">
        <f t="shared" si="270"/>
        <v>88846.400000000009</v>
      </c>
      <c r="AA2085" s="7">
        <f>VLOOKUP(G2085,Ma_KH!$A:$R,14,0)</f>
        <v>60</v>
      </c>
      <c r="AD2085" s="7" t="str">
        <f>IFERROR(VLOOKUP(J2085,'Chuyển Mã'!$B$3:$C$9,2,0),"")</f>
        <v>Hà Nội</v>
      </c>
      <c r="AE2085" s="7" t="str">
        <f t="shared" si="263"/>
        <v>Gà muối 500g</v>
      </c>
      <c r="AF2085" s="7">
        <f t="shared" si="264"/>
        <v>10</v>
      </c>
    </row>
    <row r="2086" spans="1:32" x14ac:dyDescent="0.25">
      <c r="A2086" s="11">
        <v>45906</v>
      </c>
      <c r="B2086" s="25">
        <v>4176637672</v>
      </c>
      <c r="C2086" s="12" t="s">
        <v>7214</v>
      </c>
      <c r="D2086" s="16">
        <f t="shared" si="265"/>
        <v>45906</v>
      </c>
      <c r="G2086" s="13" t="s">
        <v>952</v>
      </c>
      <c r="I2086" s="13" t="s">
        <v>7932</v>
      </c>
      <c r="J2086" s="13" t="s">
        <v>75</v>
      </c>
      <c r="K2086" s="13" t="s">
        <v>27</v>
      </c>
      <c r="L2086" s="25" t="str">
        <f>VLOOKUP($K2086,TONG_SL!$A:$D,2,0)</f>
        <v>Chân giò heo muối 300g</v>
      </c>
      <c r="N2086" s="25" t="str">
        <f t="shared" si="266"/>
        <v>K-C6</v>
      </c>
      <c r="Q2086" s="25" t="str">
        <f>VLOOKUP(K2086,TONG_SL!$A:$D,3,0)</f>
        <v>Túi</v>
      </c>
      <c r="R2086" s="54">
        <v>5</v>
      </c>
      <c r="T2086" s="1">
        <f>VLOOKUP(VLOOKUP(G2086,Ma_KH!$A:$R,18,0)&amp;K2086,Gia_MB!$A:$F,6,0)</f>
        <v>73431</v>
      </c>
      <c r="U2086" s="14">
        <f t="shared" si="268"/>
        <v>367155</v>
      </c>
      <c r="W2086" s="64">
        <f t="shared" si="267"/>
        <v>0</v>
      </c>
      <c r="X2086" s="3" t="str">
        <f t="shared" si="269"/>
        <v>8</v>
      </c>
      <c r="Z2086" s="14">
        <f t="shared" si="270"/>
        <v>29372.400000000001</v>
      </c>
      <c r="AA2086" s="7">
        <f>VLOOKUP(G2086,Ma_KH!$A:$R,14,0)</f>
        <v>60</v>
      </c>
      <c r="AD2086" s="7" t="str">
        <f>IFERROR(VLOOKUP(J2086,'Chuyển Mã'!$B$3:$C$9,2,0),"")</f>
        <v>Hà Nội</v>
      </c>
      <c r="AE2086" s="7" t="str">
        <f t="shared" si="263"/>
        <v>Chân giò heo muối 300g</v>
      </c>
      <c r="AF2086" s="7">
        <f t="shared" si="264"/>
        <v>5</v>
      </c>
    </row>
    <row r="2087" spans="1:32" x14ac:dyDescent="0.25">
      <c r="A2087" s="11">
        <v>45906</v>
      </c>
      <c r="B2087" s="25">
        <v>4176637672</v>
      </c>
      <c r="C2087" s="12" t="s">
        <v>7214</v>
      </c>
      <c r="D2087" s="16">
        <f t="shared" si="265"/>
        <v>45906</v>
      </c>
      <c r="G2087" s="13" t="s">
        <v>952</v>
      </c>
      <c r="I2087" s="13" t="s">
        <v>7932</v>
      </c>
      <c r="J2087" s="13" t="s">
        <v>75</v>
      </c>
      <c r="K2087" s="13" t="s">
        <v>35</v>
      </c>
      <c r="L2087" s="25" t="str">
        <f>VLOOKUP($K2087,TONG_SL!$A:$D,2,0)</f>
        <v>Tai heo muối 200g</v>
      </c>
      <c r="N2087" s="25" t="str">
        <f t="shared" si="266"/>
        <v>K-C6</v>
      </c>
      <c r="Q2087" s="25" t="str">
        <f>VLOOKUP(K2087,TONG_SL!$A:$D,3,0)</f>
        <v>Túi</v>
      </c>
      <c r="R2087" s="54">
        <v>3</v>
      </c>
      <c r="T2087" s="1">
        <f>VLOOKUP(VLOOKUP(G2087,Ma_KH!$A:$R,18,0)&amp;K2087,Gia_MB!$A:$F,6,0)</f>
        <v>55595</v>
      </c>
      <c r="U2087" s="14">
        <f t="shared" si="268"/>
        <v>166785</v>
      </c>
      <c r="W2087" s="64">
        <f t="shared" si="267"/>
        <v>0</v>
      </c>
      <c r="X2087" s="3" t="str">
        <f t="shared" si="269"/>
        <v>8</v>
      </c>
      <c r="Z2087" s="14">
        <f t="shared" si="270"/>
        <v>13342.800000000001</v>
      </c>
      <c r="AA2087" s="7">
        <f>VLOOKUP(G2087,Ma_KH!$A:$R,14,0)</f>
        <v>60</v>
      </c>
      <c r="AD2087" s="7" t="str">
        <f>IFERROR(VLOOKUP(J2087,'Chuyển Mã'!$B$3:$C$9,2,0),"")</f>
        <v>Hà Nội</v>
      </c>
      <c r="AE2087" s="7" t="str">
        <f t="shared" si="263"/>
        <v>Tai heo muối 200g</v>
      </c>
      <c r="AF2087" s="7">
        <f t="shared" si="264"/>
        <v>3</v>
      </c>
    </row>
    <row r="2088" spans="1:32" x14ac:dyDescent="0.25">
      <c r="A2088" s="11">
        <v>45906</v>
      </c>
      <c r="B2088" s="25">
        <v>4176637672</v>
      </c>
      <c r="C2088" s="12" t="s">
        <v>7214</v>
      </c>
      <c r="D2088" s="16">
        <f t="shared" si="265"/>
        <v>45906</v>
      </c>
      <c r="G2088" s="13" t="s">
        <v>952</v>
      </c>
      <c r="I2088" s="13" t="s">
        <v>7932</v>
      </c>
      <c r="J2088" s="13" t="s">
        <v>75</v>
      </c>
      <c r="K2088" s="13" t="s">
        <v>32</v>
      </c>
      <c r="L2088" s="25" t="str">
        <f>VLOOKUP($K2088,TONG_SL!$A:$D,2,0)</f>
        <v>Giò Tai Lưỡi Xào 250</v>
      </c>
      <c r="N2088" s="25" t="str">
        <f t="shared" si="266"/>
        <v>K-C6</v>
      </c>
      <c r="Q2088" s="25" t="str">
        <f>VLOOKUP(K2088,TONG_SL!$A:$D,3,0)</f>
        <v>Túi</v>
      </c>
      <c r="R2088" s="54">
        <v>3</v>
      </c>
      <c r="T2088" s="1">
        <f>VLOOKUP(VLOOKUP(G2088,Ma_KH!$A:$R,18,0)&amp;K2088,Gia_MB!$A:$F,6,0)</f>
        <v>50183</v>
      </c>
      <c r="U2088" s="14">
        <f t="shared" si="268"/>
        <v>150549</v>
      </c>
      <c r="W2088" s="64">
        <f t="shared" si="267"/>
        <v>0</v>
      </c>
      <c r="X2088" s="3" t="str">
        <f t="shared" si="269"/>
        <v>8</v>
      </c>
      <c r="Z2088" s="14">
        <f t="shared" si="270"/>
        <v>12043.92</v>
      </c>
      <c r="AA2088" s="7">
        <f>VLOOKUP(G2088,Ma_KH!$A:$R,14,0)</f>
        <v>60</v>
      </c>
      <c r="AD2088" s="7" t="str">
        <f>IFERROR(VLOOKUP(J2088,'Chuyển Mã'!$B$3:$C$9,2,0),"")</f>
        <v>Hà Nội</v>
      </c>
      <c r="AE2088" s="7" t="str">
        <f t="shared" si="263"/>
        <v>Giò Tai Lưỡi Xào 250</v>
      </c>
      <c r="AF2088" s="7">
        <f t="shared" si="264"/>
        <v>3</v>
      </c>
    </row>
    <row r="2089" spans="1:32" x14ac:dyDescent="0.25">
      <c r="A2089" s="11">
        <v>45906</v>
      </c>
      <c r="B2089" s="25">
        <v>4176637672</v>
      </c>
      <c r="C2089" s="12" t="s">
        <v>7214</v>
      </c>
      <c r="D2089" s="16">
        <f t="shared" si="265"/>
        <v>45906</v>
      </c>
      <c r="G2089" s="13" t="s">
        <v>952</v>
      </c>
      <c r="I2089" s="13" t="s">
        <v>7932</v>
      </c>
      <c r="J2089" s="13" t="s">
        <v>75</v>
      </c>
      <c r="K2089" s="13" t="s">
        <v>51</v>
      </c>
      <c r="L2089" s="25" t="str">
        <f>VLOOKUP($K2089,TONG_SL!$A:$D,2,0)</f>
        <v>Mọc Nấm Hương 250g</v>
      </c>
      <c r="N2089" s="25" t="str">
        <f t="shared" si="266"/>
        <v>K-C6</v>
      </c>
      <c r="Q2089" s="25" t="str">
        <f>VLOOKUP(K2089,TONG_SL!$A:$D,3,0)</f>
        <v>Túi</v>
      </c>
      <c r="R2089" s="54">
        <v>5</v>
      </c>
      <c r="T2089" s="1">
        <f>VLOOKUP(VLOOKUP(G2089,Ma_KH!$A:$R,18,0)&amp;K2089,Gia_MB!$A:$F,6,0)</f>
        <v>46000</v>
      </c>
      <c r="U2089" s="14">
        <f t="shared" si="268"/>
        <v>230000</v>
      </c>
      <c r="W2089" s="64">
        <f t="shared" si="267"/>
        <v>0</v>
      </c>
      <c r="X2089" s="3" t="str">
        <f t="shared" si="269"/>
        <v>8</v>
      </c>
      <c r="Z2089" s="14">
        <f t="shared" si="270"/>
        <v>18400</v>
      </c>
      <c r="AA2089" s="7">
        <f>VLOOKUP(G2089,Ma_KH!$A:$R,14,0)</f>
        <v>60</v>
      </c>
      <c r="AD2089" s="7" t="str">
        <f>IFERROR(VLOOKUP(J2089,'Chuyển Mã'!$B$3:$C$9,2,0),"")</f>
        <v>Hà Nội</v>
      </c>
      <c r="AE2089" s="7" t="str">
        <f t="shared" si="263"/>
        <v>Mọc Nấm Hương 250g</v>
      </c>
      <c r="AF2089" s="7">
        <f t="shared" si="264"/>
        <v>5</v>
      </c>
    </row>
    <row r="2090" spans="1:32" x14ac:dyDescent="0.25">
      <c r="A2090" s="11">
        <v>45906</v>
      </c>
      <c r="B2090" s="25">
        <v>4176637672</v>
      </c>
      <c r="C2090" s="12" t="s">
        <v>7214</v>
      </c>
      <c r="D2090" s="16">
        <f t="shared" si="265"/>
        <v>45906</v>
      </c>
      <c r="G2090" s="13" t="s">
        <v>952</v>
      </c>
      <c r="I2090" s="13" t="s">
        <v>7932</v>
      </c>
      <c r="J2090" s="13" t="s">
        <v>75</v>
      </c>
      <c r="K2090" s="13" t="s">
        <v>39</v>
      </c>
      <c r="L2090" s="25" t="str">
        <f>VLOOKUP($K2090,TONG_SL!$A:$D,2,0)</f>
        <v>Chả cốm 300g</v>
      </c>
      <c r="N2090" s="25" t="str">
        <f t="shared" si="266"/>
        <v>K-C6</v>
      </c>
      <c r="Q2090" s="25" t="str">
        <f>VLOOKUP(K2090,TONG_SL!$A:$D,3,0)</f>
        <v>Túi</v>
      </c>
      <c r="R2090" s="54">
        <v>3</v>
      </c>
      <c r="T2090" s="1">
        <f>VLOOKUP(VLOOKUP(G2090,Ma_KH!$A:$R,18,0)&amp;K2090,Gia_MB!$A:$F,6,0)</f>
        <v>74250</v>
      </c>
      <c r="U2090" s="14">
        <f t="shared" si="268"/>
        <v>222750</v>
      </c>
      <c r="W2090" s="64">
        <f t="shared" si="267"/>
        <v>0</v>
      </c>
      <c r="X2090" s="3" t="str">
        <f t="shared" si="269"/>
        <v>8</v>
      </c>
      <c r="Z2090" s="14">
        <f t="shared" si="270"/>
        <v>17820</v>
      </c>
      <c r="AA2090" s="7">
        <f>VLOOKUP(G2090,Ma_KH!$A:$R,14,0)</f>
        <v>60</v>
      </c>
      <c r="AD2090" s="7" t="str">
        <f>IFERROR(VLOOKUP(J2090,'Chuyển Mã'!$B$3:$C$9,2,0),"")</f>
        <v>Hà Nội</v>
      </c>
      <c r="AE2090" s="7" t="str">
        <f t="shared" si="263"/>
        <v>Chả cốm 300g</v>
      </c>
      <c r="AF2090" s="7">
        <f t="shared" si="264"/>
        <v>3</v>
      </c>
    </row>
    <row r="2091" spans="1:32" x14ac:dyDescent="0.25">
      <c r="A2091" s="11">
        <v>45906</v>
      </c>
      <c r="B2091" s="25">
        <v>4176637672</v>
      </c>
      <c r="C2091" s="12" t="s">
        <v>7214</v>
      </c>
      <c r="D2091" s="16">
        <f t="shared" si="265"/>
        <v>45906</v>
      </c>
      <c r="G2091" s="13" t="s">
        <v>952</v>
      </c>
      <c r="I2091" s="13" t="s">
        <v>7932</v>
      </c>
      <c r="J2091" s="13" t="s">
        <v>75</v>
      </c>
      <c r="K2091" s="13" t="s">
        <v>41</v>
      </c>
      <c r="L2091" s="25" t="str">
        <f>VLOOKUP($K2091,TONG_SL!$A:$D,2,0)</f>
        <v>Chả nướng 300g</v>
      </c>
      <c r="N2091" s="25" t="str">
        <f t="shared" si="266"/>
        <v>K-C6</v>
      </c>
      <c r="Q2091" s="25" t="str">
        <f>VLOOKUP(K2091,TONG_SL!$A:$D,3,0)</f>
        <v>Túi</v>
      </c>
      <c r="R2091" s="54">
        <v>3</v>
      </c>
      <c r="T2091" s="1">
        <f>VLOOKUP(VLOOKUP(G2091,Ma_KH!$A:$R,18,0)&amp;K2091,Gia_MB!$A:$F,6,0)</f>
        <v>70950</v>
      </c>
      <c r="U2091" s="14">
        <f t="shared" si="268"/>
        <v>212850</v>
      </c>
      <c r="W2091" s="64">
        <f t="shared" si="267"/>
        <v>0</v>
      </c>
      <c r="X2091" s="3" t="str">
        <f t="shared" si="269"/>
        <v>8</v>
      </c>
      <c r="Z2091" s="14">
        <f t="shared" si="270"/>
        <v>17028</v>
      </c>
      <c r="AA2091" s="7">
        <f>VLOOKUP(G2091,Ma_KH!$A:$R,14,0)</f>
        <v>60</v>
      </c>
      <c r="AD2091" s="7" t="str">
        <f>IFERROR(VLOOKUP(J2091,'Chuyển Mã'!$B$3:$C$9,2,0),"")</f>
        <v>Hà Nội</v>
      </c>
      <c r="AE2091" s="7" t="str">
        <f t="shared" si="263"/>
        <v>Chả nướng 300g</v>
      </c>
      <c r="AF2091" s="7">
        <f t="shared" si="264"/>
        <v>3</v>
      </c>
    </row>
    <row r="2092" spans="1:32" x14ac:dyDescent="0.25">
      <c r="A2092" s="11">
        <v>45906</v>
      </c>
      <c r="B2092" s="25">
        <v>4176532504</v>
      </c>
      <c r="C2092" s="12" t="s">
        <v>7214</v>
      </c>
      <c r="D2092" s="16">
        <f t="shared" si="265"/>
        <v>45906</v>
      </c>
      <c r="G2092" s="13" t="s">
        <v>7933</v>
      </c>
      <c r="I2092" s="13" t="s">
        <v>7934</v>
      </c>
      <c r="J2092" s="13" t="s">
        <v>75</v>
      </c>
      <c r="K2092" s="13" t="s">
        <v>30</v>
      </c>
      <c r="L2092" s="25" t="str">
        <f>VLOOKUP($K2092,TONG_SL!$A:$D,2,0)</f>
        <v>Gà muối 500g</v>
      </c>
      <c r="N2092" s="25" t="str">
        <f t="shared" si="266"/>
        <v>K-C6</v>
      </c>
      <c r="Q2092" s="25" t="str">
        <f>VLOOKUP(K2092,TONG_SL!$A:$D,3,0)</f>
        <v>Túi</v>
      </c>
      <c r="R2092" s="54">
        <v>10</v>
      </c>
      <c r="T2092" s="1">
        <f>VLOOKUP(VLOOKUP(G2092,Ma_KH!$A:$R,18,0)&amp;K2092,Gia_MB!$A:$F,6,0)</f>
        <v>111058</v>
      </c>
      <c r="U2092" s="14">
        <f t="shared" si="268"/>
        <v>1110580</v>
      </c>
      <c r="W2092" s="64">
        <f t="shared" si="267"/>
        <v>0</v>
      </c>
      <c r="X2092" s="3" t="str">
        <f t="shared" si="269"/>
        <v>8</v>
      </c>
      <c r="Z2092" s="14">
        <f t="shared" si="270"/>
        <v>88846.400000000009</v>
      </c>
      <c r="AA2092" s="7">
        <f>VLOOKUP(G2092,Ma_KH!$A:$R,14,0)</f>
        <v>60</v>
      </c>
      <c r="AD2092" s="7" t="str">
        <f>IFERROR(VLOOKUP(J2092,'Chuyển Mã'!$B$3:$C$9,2,0),"")</f>
        <v>Hà Nội</v>
      </c>
      <c r="AE2092" s="7" t="str">
        <f t="shared" si="263"/>
        <v>Gà muối 500g</v>
      </c>
      <c r="AF2092" s="7">
        <f t="shared" si="264"/>
        <v>10</v>
      </c>
    </row>
    <row r="2093" spans="1:32" x14ac:dyDescent="0.25">
      <c r="A2093" s="11">
        <v>45906</v>
      </c>
      <c r="B2093" s="25">
        <v>4176532504</v>
      </c>
      <c r="C2093" s="12" t="s">
        <v>7214</v>
      </c>
      <c r="D2093" s="16">
        <f t="shared" si="265"/>
        <v>45906</v>
      </c>
      <c r="G2093" s="13" t="s">
        <v>7933</v>
      </c>
      <c r="I2093" s="13" t="s">
        <v>7934</v>
      </c>
      <c r="J2093" s="13" t="s">
        <v>75</v>
      </c>
      <c r="K2093" s="13" t="s">
        <v>27</v>
      </c>
      <c r="L2093" s="25" t="str">
        <f>VLOOKUP($K2093,TONG_SL!$A:$D,2,0)</f>
        <v>Chân giò heo muối 300g</v>
      </c>
      <c r="N2093" s="25" t="str">
        <f t="shared" si="266"/>
        <v>K-C6</v>
      </c>
      <c r="Q2093" s="25" t="str">
        <f>VLOOKUP(K2093,TONG_SL!$A:$D,3,0)</f>
        <v>Túi</v>
      </c>
      <c r="R2093" s="54">
        <v>10</v>
      </c>
      <c r="T2093" s="1">
        <f>VLOOKUP(VLOOKUP(G2093,Ma_KH!$A:$R,18,0)&amp;K2093,Gia_MB!$A:$F,6,0)</f>
        <v>73431</v>
      </c>
      <c r="U2093" s="14">
        <f t="shared" si="268"/>
        <v>734310</v>
      </c>
      <c r="W2093" s="64">
        <f t="shared" si="267"/>
        <v>0</v>
      </c>
      <c r="X2093" s="3" t="str">
        <f t="shared" si="269"/>
        <v>8</v>
      </c>
      <c r="Z2093" s="14">
        <f t="shared" si="270"/>
        <v>58744.800000000003</v>
      </c>
      <c r="AA2093" s="7">
        <f>VLOOKUP(G2093,Ma_KH!$A:$R,14,0)</f>
        <v>60</v>
      </c>
      <c r="AD2093" s="7" t="str">
        <f>IFERROR(VLOOKUP(J2093,'Chuyển Mã'!$B$3:$C$9,2,0),"")</f>
        <v>Hà Nội</v>
      </c>
      <c r="AE2093" s="7" t="str">
        <f t="shared" si="263"/>
        <v>Chân giò heo muối 300g</v>
      </c>
      <c r="AF2093" s="7">
        <f t="shared" si="264"/>
        <v>10</v>
      </c>
    </row>
    <row r="2094" spans="1:32" x14ac:dyDescent="0.25">
      <c r="A2094" s="11">
        <v>45906</v>
      </c>
      <c r="B2094" s="25">
        <v>4176532504</v>
      </c>
      <c r="C2094" s="12" t="s">
        <v>7214</v>
      </c>
      <c r="D2094" s="16">
        <f t="shared" si="265"/>
        <v>45906</v>
      </c>
      <c r="G2094" s="13" t="s">
        <v>7933</v>
      </c>
      <c r="I2094" s="13" t="s">
        <v>7934</v>
      </c>
      <c r="J2094" s="13" t="s">
        <v>75</v>
      </c>
      <c r="K2094" s="13" t="s">
        <v>41</v>
      </c>
      <c r="L2094" s="25" t="str">
        <f>VLOOKUP($K2094,TONG_SL!$A:$D,2,0)</f>
        <v>Chả nướng 300g</v>
      </c>
      <c r="N2094" s="25" t="str">
        <f t="shared" si="266"/>
        <v>K-C6</v>
      </c>
      <c r="Q2094" s="25" t="str">
        <f>VLOOKUP(K2094,TONG_SL!$A:$D,3,0)</f>
        <v>Túi</v>
      </c>
      <c r="R2094" s="54">
        <v>4</v>
      </c>
      <c r="T2094" s="1">
        <f>VLOOKUP(VLOOKUP(G2094,Ma_KH!$A:$R,18,0)&amp;K2094,Gia_MB!$A:$F,6,0)</f>
        <v>70950</v>
      </c>
      <c r="U2094" s="14">
        <f t="shared" si="268"/>
        <v>283800</v>
      </c>
      <c r="W2094" s="64">
        <f t="shared" si="267"/>
        <v>0</v>
      </c>
      <c r="X2094" s="3" t="str">
        <f t="shared" si="269"/>
        <v>8</v>
      </c>
      <c r="Z2094" s="14">
        <f t="shared" si="270"/>
        <v>22704</v>
      </c>
      <c r="AA2094" s="7">
        <f>VLOOKUP(G2094,Ma_KH!$A:$R,14,0)</f>
        <v>60</v>
      </c>
      <c r="AD2094" s="7" t="str">
        <f>IFERROR(VLOOKUP(J2094,'Chuyển Mã'!$B$3:$C$9,2,0),"")</f>
        <v>Hà Nội</v>
      </c>
      <c r="AE2094" s="7" t="str">
        <f t="shared" si="263"/>
        <v>Chả nướng 300g</v>
      </c>
      <c r="AF2094" s="7">
        <f t="shared" si="264"/>
        <v>4</v>
      </c>
    </row>
    <row r="2095" spans="1:32" x14ac:dyDescent="0.25">
      <c r="A2095" s="11">
        <v>45906</v>
      </c>
      <c r="B2095" s="25">
        <v>4176645751</v>
      </c>
      <c r="C2095" s="12" t="s">
        <v>7214</v>
      </c>
      <c r="D2095" s="16">
        <f t="shared" si="265"/>
        <v>45906</v>
      </c>
      <c r="G2095" s="13" t="s">
        <v>7935</v>
      </c>
      <c r="I2095" s="13" t="s">
        <v>7936</v>
      </c>
      <c r="J2095" s="13" t="s">
        <v>1809</v>
      </c>
      <c r="K2095" s="13" t="s">
        <v>27</v>
      </c>
      <c r="L2095" s="25" t="str">
        <f>VLOOKUP($K2095,TONG_SL!$A:$D,2,0)</f>
        <v>Chân giò heo muối 300g</v>
      </c>
      <c r="N2095" s="25" t="str">
        <f t="shared" si="266"/>
        <v>K-C6</v>
      </c>
      <c r="Q2095" s="25" t="str">
        <f>VLOOKUP(K2095,TONG_SL!$A:$D,3,0)</f>
        <v>Túi</v>
      </c>
      <c r="R2095" s="54">
        <v>20</v>
      </c>
      <c r="T2095" s="1">
        <f>VLOOKUP(VLOOKUP(G2095,Ma_KH!$A:$R,18,0)&amp;K2095,Gia_MB!$A:$F,6,0)</f>
        <v>73431</v>
      </c>
      <c r="U2095" s="14">
        <f t="shared" si="268"/>
        <v>1468620</v>
      </c>
      <c r="W2095" s="64">
        <f t="shared" si="267"/>
        <v>0</v>
      </c>
      <c r="X2095" s="3" t="str">
        <f t="shared" si="269"/>
        <v>8</v>
      </c>
      <c r="Z2095" s="14">
        <f t="shared" si="270"/>
        <v>117489.60000000001</v>
      </c>
      <c r="AA2095" s="7">
        <f>VLOOKUP(G2095,Ma_KH!$A:$R,14,0)</f>
        <v>60</v>
      </c>
      <c r="AD2095" s="7" t="str">
        <f>IFERROR(VLOOKUP(J2095,'Chuyển Mã'!$B$3:$C$9,2,0),"")</f>
        <v>Hà Nội</v>
      </c>
      <c r="AE2095" s="7" t="str">
        <f t="shared" si="263"/>
        <v>Chân giò heo muối 300g</v>
      </c>
      <c r="AF2095" s="7">
        <f t="shared" si="264"/>
        <v>20</v>
      </c>
    </row>
    <row r="2096" spans="1:32" x14ac:dyDescent="0.25">
      <c r="A2096" s="11">
        <v>45906</v>
      </c>
      <c r="B2096" s="25">
        <v>4176646333</v>
      </c>
      <c r="C2096" s="12" t="s">
        <v>7214</v>
      </c>
      <c r="D2096" s="16">
        <f t="shared" si="265"/>
        <v>45906</v>
      </c>
      <c r="G2096" s="13" t="s">
        <v>7937</v>
      </c>
      <c r="I2096" s="13" t="s">
        <v>7938</v>
      </c>
      <c r="J2096" s="13" t="s">
        <v>1809</v>
      </c>
      <c r="K2096" s="13" t="s">
        <v>30</v>
      </c>
      <c r="L2096" s="25" t="str">
        <f>VLOOKUP($K2096,TONG_SL!$A:$D,2,0)</f>
        <v>Gà muối 500g</v>
      </c>
      <c r="N2096" s="25" t="str">
        <f t="shared" si="266"/>
        <v>K-C6</v>
      </c>
      <c r="Q2096" s="25" t="str">
        <f>VLOOKUP(K2096,TONG_SL!$A:$D,3,0)</f>
        <v>Túi</v>
      </c>
      <c r="R2096" s="54">
        <v>10</v>
      </c>
      <c r="T2096" s="1">
        <f>VLOOKUP(VLOOKUP(G2096,Ma_KH!$A:$R,18,0)&amp;K2096,Gia_MB!$A:$F,6,0)</f>
        <v>111058</v>
      </c>
      <c r="U2096" s="14">
        <f t="shared" si="268"/>
        <v>1110580</v>
      </c>
      <c r="W2096" s="64">
        <f t="shared" si="267"/>
        <v>0</v>
      </c>
      <c r="X2096" s="3" t="str">
        <f t="shared" si="269"/>
        <v>8</v>
      </c>
      <c r="Z2096" s="14">
        <f t="shared" si="270"/>
        <v>88846.400000000009</v>
      </c>
      <c r="AA2096" s="7">
        <f>VLOOKUP(G2096,Ma_KH!$A:$R,14,0)</f>
        <v>60</v>
      </c>
      <c r="AD2096" s="7" t="str">
        <f>IFERROR(VLOOKUP(J2096,'Chuyển Mã'!$B$3:$C$9,2,0),"")</f>
        <v>Hà Nội</v>
      </c>
      <c r="AE2096" s="7" t="str">
        <f t="shared" si="263"/>
        <v>Gà muối 500g</v>
      </c>
      <c r="AF2096" s="7">
        <f t="shared" si="264"/>
        <v>10</v>
      </c>
    </row>
    <row r="2097" spans="1:32" x14ac:dyDescent="0.25">
      <c r="A2097" s="11">
        <v>45906</v>
      </c>
      <c r="B2097" s="25">
        <v>4176646333</v>
      </c>
      <c r="C2097" s="12" t="s">
        <v>7214</v>
      </c>
      <c r="D2097" s="16">
        <f t="shared" si="265"/>
        <v>45906</v>
      </c>
      <c r="G2097" s="13" t="s">
        <v>7937</v>
      </c>
      <c r="I2097" s="13" t="s">
        <v>7938</v>
      </c>
      <c r="J2097" s="13" t="s">
        <v>1809</v>
      </c>
      <c r="K2097" s="13" t="s">
        <v>27</v>
      </c>
      <c r="L2097" s="25" t="str">
        <f>VLOOKUP($K2097,TONG_SL!$A:$D,2,0)</f>
        <v>Chân giò heo muối 300g</v>
      </c>
      <c r="N2097" s="25" t="str">
        <f t="shared" si="266"/>
        <v>K-C6</v>
      </c>
      <c r="Q2097" s="25" t="str">
        <f>VLOOKUP(K2097,TONG_SL!$A:$D,3,0)</f>
        <v>Túi</v>
      </c>
      <c r="R2097" s="54">
        <v>10</v>
      </c>
      <c r="T2097" s="1">
        <f>VLOOKUP(VLOOKUP(G2097,Ma_KH!$A:$R,18,0)&amp;K2097,Gia_MB!$A:$F,6,0)</f>
        <v>73431</v>
      </c>
      <c r="U2097" s="14">
        <f t="shared" si="268"/>
        <v>734310</v>
      </c>
      <c r="W2097" s="64">
        <f t="shared" si="267"/>
        <v>0</v>
      </c>
      <c r="X2097" s="3" t="str">
        <f t="shared" si="269"/>
        <v>8</v>
      </c>
      <c r="Z2097" s="14">
        <f t="shared" si="270"/>
        <v>58744.800000000003</v>
      </c>
      <c r="AA2097" s="7">
        <f>VLOOKUP(G2097,Ma_KH!$A:$R,14,0)</f>
        <v>60</v>
      </c>
      <c r="AD2097" s="7" t="str">
        <f>IFERROR(VLOOKUP(J2097,'Chuyển Mã'!$B$3:$C$9,2,0),"")</f>
        <v>Hà Nội</v>
      </c>
      <c r="AE2097" s="7" t="str">
        <f t="shared" si="263"/>
        <v>Chân giò heo muối 300g</v>
      </c>
      <c r="AF2097" s="7">
        <f t="shared" si="264"/>
        <v>10</v>
      </c>
    </row>
    <row r="2098" spans="1:32" x14ac:dyDescent="0.25">
      <c r="A2098" s="11">
        <v>45906</v>
      </c>
      <c r="B2098" s="25">
        <v>4176646692</v>
      </c>
      <c r="C2098" s="12" t="s">
        <v>7214</v>
      </c>
      <c r="D2098" s="16">
        <f t="shared" si="265"/>
        <v>45906</v>
      </c>
      <c r="G2098" s="13" t="s">
        <v>7939</v>
      </c>
      <c r="I2098" s="13" t="s">
        <v>7940</v>
      </c>
      <c r="J2098" s="13" t="s">
        <v>1809</v>
      </c>
      <c r="K2098" s="13" t="s">
        <v>27</v>
      </c>
      <c r="L2098" s="25" t="str">
        <f>VLOOKUP($K2098,TONG_SL!$A:$D,2,0)</f>
        <v>Chân giò heo muối 300g</v>
      </c>
      <c r="N2098" s="25" t="str">
        <f t="shared" si="266"/>
        <v>K-C6</v>
      </c>
      <c r="Q2098" s="25" t="str">
        <f>VLOOKUP(K2098,TONG_SL!$A:$D,3,0)</f>
        <v>Túi</v>
      </c>
      <c r="R2098" s="54">
        <v>20</v>
      </c>
      <c r="T2098" s="1">
        <f>VLOOKUP(VLOOKUP(G2098,Ma_KH!$A:$R,18,0)&amp;K2098,Gia_MB!$A:$F,6,0)</f>
        <v>73431</v>
      </c>
      <c r="U2098" s="14">
        <f t="shared" si="268"/>
        <v>1468620</v>
      </c>
      <c r="W2098" s="64">
        <f t="shared" si="267"/>
        <v>0</v>
      </c>
      <c r="X2098" s="3" t="str">
        <f t="shared" si="269"/>
        <v>8</v>
      </c>
      <c r="Z2098" s="14">
        <f t="shared" si="270"/>
        <v>117489.60000000001</v>
      </c>
      <c r="AA2098" s="7">
        <f>VLOOKUP(G2098,Ma_KH!$A:$R,14,0)</f>
        <v>60</v>
      </c>
      <c r="AD2098" s="7" t="str">
        <f>IFERROR(VLOOKUP(J2098,'Chuyển Mã'!$B$3:$C$9,2,0),"")</f>
        <v>Hà Nội</v>
      </c>
      <c r="AE2098" s="7" t="str">
        <f t="shared" si="263"/>
        <v>Chân giò heo muối 300g</v>
      </c>
      <c r="AF2098" s="7">
        <f t="shared" si="264"/>
        <v>20</v>
      </c>
    </row>
    <row r="2099" spans="1:32" x14ac:dyDescent="0.25">
      <c r="A2099" s="11">
        <v>45906</v>
      </c>
      <c r="B2099" s="25">
        <v>4176645354</v>
      </c>
      <c r="C2099" s="12" t="s">
        <v>7214</v>
      </c>
      <c r="D2099" s="16">
        <f t="shared" si="265"/>
        <v>45906</v>
      </c>
      <c r="G2099" s="13" t="s">
        <v>7941</v>
      </c>
      <c r="I2099" s="13" t="s">
        <v>7942</v>
      </c>
      <c r="J2099" s="13" t="s">
        <v>1809</v>
      </c>
      <c r="K2099" s="13" t="s">
        <v>27</v>
      </c>
      <c r="L2099" s="25" t="str">
        <f>VLOOKUP($K2099,TONG_SL!$A:$D,2,0)</f>
        <v>Chân giò heo muối 300g</v>
      </c>
      <c r="N2099" s="25" t="str">
        <f t="shared" si="266"/>
        <v>K-C6</v>
      </c>
      <c r="Q2099" s="25" t="str">
        <f>VLOOKUP(K2099,TONG_SL!$A:$D,3,0)</f>
        <v>Túi</v>
      </c>
      <c r="R2099" s="54">
        <v>10</v>
      </c>
      <c r="T2099" s="1">
        <f>VLOOKUP(VLOOKUP(G2099,Ma_KH!$A:$R,18,0)&amp;K2099,Gia_MB!$A:$F,6,0)</f>
        <v>73431</v>
      </c>
      <c r="U2099" s="14">
        <f t="shared" si="268"/>
        <v>734310</v>
      </c>
      <c r="W2099" s="64">
        <f t="shared" si="267"/>
        <v>0</v>
      </c>
      <c r="X2099" s="3" t="str">
        <f t="shared" si="269"/>
        <v>8</v>
      </c>
      <c r="Z2099" s="14">
        <f t="shared" si="270"/>
        <v>58744.800000000003</v>
      </c>
      <c r="AA2099" s="7">
        <f>VLOOKUP(G2099,Ma_KH!$A:$R,14,0)</f>
        <v>60</v>
      </c>
      <c r="AD2099" s="7" t="str">
        <f>IFERROR(VLOOKUP(J2099,'Chuyển Mã'!$B$3:$C$9,2,0),"")</f>
        <v>Hà Nội</v>
      </c>
      <c r="AE2099" s="7" t="str">
        <f t="shared" si="263"/>
        <v>Chân giò heo muối 300g</v>
      </c>
      <c r="AF2099" s="7">
        <f t="shared" si="264"/>
        <v>10</v>
      </c>
    </row>
    <row r="2100" spans="1:32" x14ac:dyDescent="0.25">
      <c r="A2100" s="11">
        <v>45906</v>
      </c>
      <c r="B2100" s="25">
        <v>4176645354</v>
      </c>
      <c r="C2100" s="12" t="s">
        <v>7214</v>
      </c>
      <c r="D2100" s="16">
        <f t="shared" si="265"/>
        <v>45906</v>
      </c>
      <c r="G2100" s="13" t="s">
        <v>7941</v>
      </c>
      <c r="I2100" s="13" t="s">
        <v>7942</v>
      </c>
      <c r="J2100" s="13" t="s">
        <v>1809</v>
      </c>
      <c r="K2100" s="13" t="s">
        <v>51</v>
      </c>
      <c r="L2100" s="25" t="str">
        <f>VLOOKUP($K2100,TONG_SL!$A:$D,2,0)</f>
        <v>Mọc Nấm Hương 250g</v>
      </c>
      <c r="N2100" s="25" t="str">
        <f t="shared" si="266"/>
        <v>K-C6</v>
      </c>
      <c r="Q2100" s="25" t="str">
        <f>VLOOKUP(K2100,TONG_SL!$A:$D,3,0)</f>
        <v>Túi</v>
      </c>
      <c r="R2100" s="54">
        <v>10</v>
      </c>
      <c r="T2100" s="1">
        <f>VLOOKUP(VLOOKUP(G2100,Ma_KH!$A:$R,18,0)&amp;K2100,Gia_MB!$A:$F,6,0)</f>
        <v>46000</v>
      </c>
      <c r="U2100" s="14">
        <f t="shared" si="268"/>
        <v>460000</v>
      </c>
      <c r="W2100" s="64">
        <f t="shared" si="267"/>
        <v>0</v>
      </c>
      <c r="X2100" s="3" t="str">
        <f t="shared" si="269"/>
        <v>8</v>
      </c>
      <c r="Z2100" s="14">
        <f t="shared" si="270"/>
        <v>36800</v>
      </c>
      <c r="AA2100" s="7">
        <f>VLOOKUP(G2100,Ma_KH!$A:$R,14,0)</f>
        <v>60</v>
      </c>
      <c r="AD2100" s="7" t="str">
        <f>IFERROR(VLOOKUP(J2100,'Chuyển Mã'!$B$3:$C$9,2,0),"")</f>
        <v>Hà Nội</v>
      </c>
      <c r="AE2100" s="7" t="str">
        <f t="shared" si="263"/>
        <v>Mọc Nấm Hương 250g</v>
      </c>
      <c r="AF2100" s="7">
        <f t="shared" si="264"/>
        <v>10</v>
      </c>
    </row>
    <row r="2101" spans="1:32" x14ac:dyDescent="0.25">
      <c r="A2101" s="11">
        <v>45906</v>
      </c>
      <c r="B2101" s="25">
        <v>4176634004</v>
      </c>
      <c r="C2101" s="12" t="s">
        <v>7214</v>
      </c>
      <c r="D2101" s="16">
        <f t="shared" si="265"/>
        <v>45906</v>
      </c>
      <c r="G2101" s="13" t="s">
        <v>7943</v>
      </c>
      <c r="I2101" s="13" t="s">
        <v>7944</v>
      </c>
      <c r="J2101" s="13" t="s">
        <v>1809</v>
      </c>
      <c r="K2101" s="13" t="s">
        <v>27</v>
      </c>
      <c r="L2101" s="25" t="str">
        <f>VLOOKUP($K2101,TONG_SL!$A:$D,2,0)</f>
        <v>Chân giò heo muối 300g</v>
      </c>
      <c r="N2101" s="25" t="str">
        <f t="shared" si="266"/>
        <v>K-C6</v>
      </c>
      <c r="Q2101" s="25" t="str">
        <f>VLOOKUP(K2101,TONG_SL!$A:$D,3,0)</f>
        <v>Túi</v>
      </c>
      <c r="R2101" s="54">
        <v>10</v>
      </c>
      <c r="T2101" s="1">
        <f>VLOOKUP(VLOOKUP(G2101,Ma_KH!$A:$R,18,0)&amp;K2101,Gia_MB!$A:$F,6,0)</f>
        <v>73431</v>
      </c>
      <c r="U2101" s="14">
        <f t="shared" si="268"/>
        <v>734310</v>
      </c>
      <c r="W2101" s="64">
        <f t="shared" si="267"/>
        <v>0</v>
      </c>
      <c r="X2101" s="3" t="str">
        <f t="shared" si="269"/>
        <v>8</v>
      </c>
      <c r="Z2101" s="14">
        <f t="shared" si="270"/>
        <v>58744.800000000003</v>
      </c>
      <c r="AA2101" s="7">
        <f>VLOOKUP(G2101,Ma_KH!$A:$R,14,0)</f>
        <v>60</v>
      </c>
      <c r="AD2101" s="7" t="str">
        <f>IFERROR(VLOOKUP(J2101,'Chuyển Mã'!$B$3:$C$9,2,0),"")</f>
        <v>Hà Nội</v>
      </c>
      <c r="AE2101" s="7" t="str">
        <f t="shared" si="263"/>
        <v>Chân giò heo muối 300g</v>
      </c>
      <c r="AF2101" s="7">
        <f t="shared" si="264"/>
        <v>10</v>
      </c>
    </row>
    <row r="2102" spans="1:32" x14ac:dyDescent="0.25">
      <c r="A2102" s="11">
        <v>45906</v>
      </c>
      <c r="B2102" s="25">
        <v>4176637964</v>
      </c>
      <c r="C2102" s="12" t="s">
        <v>7214</v>
      </c>
      <c r="D2102" s="16">
        <f t="shared" si="265"/>
        <v>45906</v>
      </c>
      <c r="G2102" s="13" t="s">
        <v>7945</v>
      </c>
      <c r="I2102" s="13" t="s">
        <v>7946</v>
      </c>
      <c r="J2102" s="13" t="s">
        <v>1809</v>
      </c>
      <c r="K2102" s="13" t="s">
        <v>27</v>
      </c>
      <c r="L2102" s="25" t="str">
        <f>VLOOKUP($K2102,TONG_SL!$A:$D,2,0)</f>
        <v>Chân giò heo muối 300g</v>
      </c>
      <c r="N2102" s="25" t="str">
        <f t="shared" si="266"/>
        <v>K-C6</v>
      </c>
      <c r="Q2102" s="25" t="str">
        <f>VLOOKUP(K2102,TONG_SL!$A:$D,3,0)</f>
        <v>Túi</v>
      </c>
      <c r="R2102" s="54">
        <v>15</v>
      </c>
      <c r="T2102" s="1">
        <f>VLOOKUP(VLOOKUP(G2102,Ma_KH!$A:$R,18,0)&amp;K2102,Gia_MB!$A:$F,6,0)</f>
        <v>73431</v>
      </c>
      <c r="U2102" s="14">
        <f t="shared" si="268"/>
        <v>1101465</v>
      </c>
      <c r="W2102" s="64">
        <f t="shared" si="267"/>
        <v>0</v>
      </c>
      <c r="X2102" s="3" t="str">
        <f t="shared" si="269"/>
        <v>8</v>
      </c>
      <c r="Z2102" s="14">
        <f t="shared" si="270"/>
        <v>88117.2</v>
      </c>
      <c r="AA2102" s="7">
        <f>VLOOKUP(G2102,Ma_KH!$A:$R,14,0)</f>
        <v>60</v>
      </c>
      <c r="AD2102" s="7" t="str">
        <f>IFERROR(VLOOKUP(J2102,'Chuyển Mã'!$B$3:$C$9,2,0),"")</f>
        <v>Hà Nội</v>
      </c>
      <c r="AE2102" s="7" t="str">
        <f t="shared" si="263"/>
        <v>Chân giò heo muối 300g</v>
      </c>
      <c r="AF2102" s="7">
        <f t="shared" si="264"/>
        <v>15</v>
      </c>
    </row>
    <row r="2103" spans="1:32" x14ac:dyDescent="0.25">
      <c r="A2103" s="11">
        <v>45906</v>
      </c>
      <c r="B2103" s="25">
        <v>4176633023</v>
      </c>
      <c r="C2103" s="12" t="s">
        <v>7214</v>
      </c>
      <c r="D2103" s="16">
        <f t="shared" si="265"/>
        <v>45906</v>
      </c>
      <c r="G2103" s="13" t="s">
        <v>7947</v>
      </c>
      <c r="I2103" s="13" t="s">
        <v>7948</v>
      </c>
      <c r="J2103" s="13" t="s">
        <v>1809</v>
      </c>
      <c r="K2103" s="13" t="s">
        <v>30</v>
      </c>
      <c r="L2103" s="25" t="str">
        <f>VLOOKUP($K2103,TONG_SL!$A:$D,2,0)</f>
        <v>Gà muối 500g</v>
      </c>
      <c r="N2103" s="25" t="str">
        <f t="shared" si="266"/>
        <v>K-C6</v>
      </c>
      <c r="Q2103" s="25" t="str">
        <f>VLOOKUP(K2103,TONG_SL!$A:$D,3,0)</f>
        <v>Túi</v>
      </c>
      <c r="R2103" s="54">
        <v>10</v>
      </c>
      <c r="T2103" s="1">
        <f>VLOOKUP(VLOOKUP(G2103,Ma_KH!$A:$R,18,0)&amp;K2103,Gia_MB!$A:$F,6,0)</f>
        <v>111058</v>
      </c>
      <c r="U2103" s="14">
        <f t="shared" si="268"/>
        <v>1110580</v>
      </c>
      <c r="W2103" s="64">
        <f t="shared" si="267"/>
        <v>0</v>
      </c>
      <c r="X2103" s="3" t="str">
        <f t="shared" si="269"/>
        <v>8</v>
      </c>
      <c r="Z2103" s="14">
        <f t="shared" si="270"/>
        <v>88846.400000000009</v>
      </c>
      <c r="AA2103" s="7">
        <f>VLOOKUP(G2103,Ma_KH!$A:$R,14,0)</f>
        <v>60</v>
      </c>
      <c r="AD2103" s="7" t="str">
        <f>IFERROR(VLOOKUP(J2103,'Chuyển Mã'!$B$3:$C$9,2,0),"")</f>
        <v>Hà Nội</v>
      </c>
      <c r="AE2103" s="7" t="str">
        <f t="shared" si="263"/>
        <v>Gà muối 500g</v>
      </c>
      <c r="AF2103" s="7">
        <f t="shared" si="264"/>
        <v>10</v>
      </c>
    </row>
    <row r="2104" spans="1:32" x14ac:dyDescent="0.25">
      <c r="A2104" s="11">
        <v>45906</v>
      </c>
      <c r="B2104" s="25">
        <v>4176636989</v>
      </c>
      <c r="C2104" s="12" t="s">
        <v>7214</v>
      </c>
      <c r="D2104" s="16">
        <f t="shared" si="265"/>
        <v>45906</v>
      </c>
      <c r="G2104" s="13" t="s">
        <v>7949</v>
      </c>
      <c r="I2104" s="13" t="s">
        <v>7950</v>
      </c>
      <c r="J2104" s="13" t="s">
        <v>1809</v>
      </c>
      <c r="K2104" s="13" t="s">
        <v>30</v>
      </c>
      <c r="L2104" s="25" t="str">
        <f>VLOOKUP($K2104,TONG_SL!$A:$D,2,0)</f>
        <v>Gà muối 500g</v>
      </c>
      <c r="N2104" s="25" t="str">
        <f t="shared" si="266"/>
        <v>K-C6</v>
      </c>
      <c r="Q2104" s="25" t="str">
        <f>VLOOKUP(K2104,TONG_SL!$A:$D,3,0)</f>
        <v>Túi</v>
      </c>
      <c r="R2104" s="54">
        <v>5</v>
      </c>
      <c r="T2104" s="1">
        <f>VLOOKUP(VLOOKUP(G2104,Ma_KH!$A:$R,18,0)&amp;K2104,Gia_MB!$A:$F,6,0)</f>
        <v>111058</v>
      </c>
      <c r="U2104" s="14">
        <f t="shared" si="268"/>
        <v>555290</v>
      </c>
      <c r="W2104" s="64">
        <f t="shared" si="267"/>
        <v>0</v>
      </c>
      <c r="X2104" s="3" t="str">
        <f t="shared" si="269"/>
        <v>8</v>
      </c>
      <c r="Z2104" s="14">
        <f t="shared" si="270"/>
        <v>44423.200000000004</v>
      </c>
      <c r="AA2104" s="7">
        <f>VLOOKUP(G2104,Ma_KH!$A:$R,14,0)</f>
        <v>60</v>
      </c>
      <c r="AD2104" s="7" t="str">
        <f>IFERROR(VLOOKUP(J2104,'Chuyển Mã'!$B$3:$C$9,2,0),"")</f>
        <v>Hà Nội</v>
      </c>
      <c r="AE2104" s="7" t="str">
        <f t="shared" si="263"/>
        <v>Gà muối 500g</v>
      </c>
      <c r="AF2104" s="7">
        <f t="shared" si="264"/>
        <v>5</v>
      </c>
    </row>
    <row r="2105" spans="1:32" x14ac:dyDescent="0.25">
      <c r="A2105" s="11">
        <v>45906</v>
      </c>
      <c r="B2105" s="25">
        <v>4176636989</v>
      </c>
      <c r="C2105" s="12" t="s">
        <v>7214</v>
      </c>
      <c r="D2105" s="16">
        <f t="shared" si="265"/>
        <v>45906</v>
      </c>
      <c r="G2105" s="13" t="s">
        <v>7949</v>
      </c>
      <c r="I2105" s="13" t="s">
        <v>7950</v>
      </c>
      <c r="J2105" s="13" t="s">
        <v>1809</v>
      </c>
      <c r="K2105" s="13" t="s">
        <v>35</v>
      </c>
      <c r="L2105" s="25" t="str">
        <f>VLOOKUP($K2105,TONG_SL!$A:$D,2,0)</f>
        <v>Tai heo muối 200g</v>
      </c>
      <c r="N2105" s="25" t="str">
        <f t="shared" si="266"/>
        <v>K-C6</v>
      </c>
      <c r="Q2105" s="25" t="str">
        <f>VLOOKUP(K2105,TONG_SL!$A:$D,3,0)</f>
        <v>Túi</v>
      </c>
      <c r="R2105" s="54">
        <v>5</v>
      </c>
      <c r="T2105" s="1">
        <f>VLOOKUP(VLOOKUP(G2105,Ma_KH!$A:$R,18,0)&amp;K2105,Gia_MB!$A:$F,6,0)</f>
        <v>55595</v>
      </c>
      <c r="U2105" s="14">
        <f t="shared" si="268"/>
        <v>277975</v>
      </c>
      <c r="W2105" s="64">
        <f t="shared" si="267"/>
        <v>0</v>
      </c>
      <c r="X2105" s="3" t="str">
        <f t="shared" si="269"/>
        <v>8</v>
      </c>
      <c r="Z2105" s="14">
        <f t="shared" si="270"/>
        <v>22238</v>
      </c>
      <c r="AA2105" s="7">
        <f>VLOOKUP(G2105,Ma_KH!$A:$R,14,0)</f>
        <v>60</v>
      </c>
      <c r="AD2105" s="7" t="str">
        <f>IFERROR(VLOOKUP(J2105,'Chuyển Mã'!$B$3:$C$9,2,0),"")</f>
        <v>Hà Nội</v>
      </c>
      <c r="AE2105" s="7" t="str">
        <f t="shared" si="263"/>
        <v>Tai heo muối 200g</v>
      </c>
      <c r="AF2105" s="7">
        <f t="shared" si="264"/>
        <v>5</v>
      </c>
    </row>
    <row r="2106" spans="1:32" x14ac:dyDescent="0.25">
      <c r="A2106" s="11">
        <v>45906</v>
      </c>
      <c r="B2106" s="25">
        <v>4176636989</v>
      </c>
      <c r="C2106" s="12" t="s">
        <v>7214</v>
      </c>
      <c r="D2106" s="16">
        <f t="shared" si="265"/>
        <v>45906</v>
      </c>
      <c r="G2106" s="13" t="s">
        <v>7949</v>
      </c>
      <c r="I2106" s="13" t="s">
        <v>7950</v>
      </c>
      <c r="J2106" s="13" t="s">
        <v>1809</v>
      </c>
      <c r="K2106" s="13" t="s">
        <v>32</v>
      </c>
      <c r="L2106" s="25" t="str">
        <f>VLOOKUP($K2106,TONG_SL!$A:$D,2,0)</f>
        <v>Giò Tai Lưỡi Xào 250</v>
      </c>
      <c r="N2106" s="25" t="str">
        <f t="shared" si="266"/>
        <v>K-C6</v>
      </c>
      <c r="Q2106" s="25" t="str">
        <f>VLOOKUP(K2106,TONG_SL!$A:$D,3,0)</f>
        <v>Túi</v>
      </c>
      <c r="R2106" s="54">
        <v>5</v>
      </c>
      <c r="T2106" s="1">
        <f>VLOOKUP(VLOOKUP(G2106,Ma_KH!$A:$R,18,0)&amp;K2106,Gia_MB!$A:$F,6,0)</f>
        <v>50183</v>
      </c>
      <c r="U2106" s="14">
        <f t="shared" si="268"/>
        <v>250915</v>
      </c>
      <c r="W2106" s="64">
        <f t="shared" si="267"/>
        <v>0</v>
      </c>
      <c r="X2106" s="3" t="str">
        <f t="shared" si="269"/>
        <v>8</v>
      </c>
      <c r="Z2106" s="14">
        <f t="shared" si="270"/>
        <v>20073.2</v>
      </c>
      <c r="AA2106" s="7">
        <f>VLOOKUP(G2106,Ma_KH!$A:$R,14,0)</f>
        <v>60</v>
      </c>
      <c r="AD2106" s="7" t="str">
        <f>IFERROR(VLOOKUP(J2106,'Chuyển Mã'!$B$3:$C$9,2,0),"")</f>
        <v>Hà Nội</v>
      </c>
      <c r="AE2106" s="7" t="str">
        <f t="shared" si="263"/>
        <v>Giò Tai Lưỡi Xào 250</v>
      </c>
      <c r="AF2106" s="7">
        <f t="shared" si="264"/>
        <v>5</v>
      </c>
    </row>
    <row r="2107" spans="1:32" x14ac:dyDescent="0.25">
      <c r="A2107" s="11">
        <v>45906</v>
      </c>
      <c r="B2107" s="25">
        <v>4176633647</v>
      </c>
      <c r="C2107" s="12" t="s">
        <v>7214</v>
      </c>
      <c r="D2107" s="16">
        <f t="shared" si="265"/>
        <v>45906</v>
      </c>
      <c r="G2107" s="13" t="s">
        <v>7951</v>
      </c>
      <c r="I2107" s="13" t="s">
        <v>7952</v>
      </c>
      <c r="J2107" s="13" t="s">
        <v>1809</v>
      </c>
      <c r="K2107" s="13" t="s">
        <v>30</v>
      </c>
      <c r="L2107" s="25" t="str">
        <f>VLOOKUP($K2107,TONG_SL!$A:$D,2,0)</f>
        <v>Gà muối 500g</v>
      </c>
      <c r="N2107" s="25" t="str">
        <f t="shared" si="266"/>
        <v>K-C6</v>
      </c>
      <c r="Q2107" s="25" t="str">
        <f>VLOOKUP(K2107,TONG_SL!$A:$D,3,0)</f>
        <v>Túi</v>
      </c>
      <c r="R2107" s="54">
        <v>5</v>
      </c>
      <c r="T2107" s="1">
        <f>VLOOKUP(VLOOKUP(G2107,Ma_KH!$A:$R,18,0)&amp;K2107,Gia_MB!$A:$F,6,0)</f>
        <v>111058</v>
      </c>
      <c r="U2107" s="14">
        <f t="shared" si="268"/>
        <v>555290</v>
      </c>
      <c r="W2107" s="64">
        <f t="shared" si="267"/>
        <v>0</v>
      </c>
      <c r="X2107" s="3" t="str">
        <f t="shared" si="269"/>
        <v>8</v>
      </c>
      <c r="Z2107" s="14">
        <f t="shared" si="270"/>
        <v>44423.200000000004</v>
      </c>
      <c r="AA2107" s="7">
        <f>VLOOKUP(G2107,Ma_KH!$A:$R,14,0)</f>
        <v>60</v>
      </c>
      <c r="AD2107" s="7" t="str">
        <f>IFERROR(VLOOKUP(J2107,'Chuyển Mã'!$B$3:$C$9,2,0),"")</f>
        <v>Hà Nội</v>
      </c>
      <c r="AE2107" s="7" t="str">
        <f t="shared" si="263"/>
        <v>Gà muối 500g</v>
      </c>
      <c r="AF2107" s="7">
        <f t="shared" si="264"/>
        <v>5</v>
      </c>
    </row>
    <row r="2108" spans="1:32" x14ac:dyDescent="0.25">
      <c r="A2108" s="11">
        <v>45906</v>
      </c>
      <c r="B2108" s="25">
        <v>4176633647</v>
      </c>
      <c r="C2108" s="12" t="s">
        <v>7214</v>
      </c>
      <c r="D2108" s="16">
        <f t="shared" si="265"/>
        <v>45906</v>
      </c>
      <c r="G2108" s="13" t="s">
        <v>7951</v>
      </c>
      <c r="I2108" s="13" t="s">
        <v>7952</v>
      </c>
      <c r="J2108" s="13" t="s">
        <v>1809</v>
      </c>
      <c r="K2108" s="13" t="s">
        <v>27</v>
      </c>
      <c r="L2108" s="25" t="str">
        <f>VLOOKUP($K2108,TONG_SL!$A:$D,2,0)</f>
        <v>Chân giò heo muối 300g</v>
      </c>
      <c r="N2108" s="25" t="str">
        <f t="shared" si="266"/>
        <v>K-C6</v>
      </c>
      <c r="Q2108" s="25" t="str">
        <f>VLOOKUP(K2108,TONG_SL!$A:$D,3,0)</f>
        <v>Túi</v>
      </c>
      <c r="R2108" s="54">
        <v>5</v>
      </c>
      <c r="T2108" s="1">
        <f>VLOOKUP(VLOOKUP(G2108,Ma_KH!$A:$R,18,0)&amp;K2108,Gia_MB!$A:$F,6,0)</f>
        <v>73431</v>
      </c>
      <c r="U2108" s="14">
        <f t="shared" si="268"/>
        <v>367155</v>
      </c>
      <c r="W2108" s="64">
        <f t="shared" si="267"/>
        <v>0</v>
      </c>
      <c r="X2108" s="3" t="str">
        <f t="shared" si="269"/>
        <v>8</v>
      </c>
      <c r="Z2108" s="14">
        <f t="shared" si="270"/>
        <v>29372.400000000001</v>
      </c>
      <c r="AA2108" s="7">
        <f>VLOOKUP(G2108,Ma_KH!$A:$R,14,0)</f>
        <v>60</v>
      </c>
      <c r="AD2108" s="7" t="str">
        <f>IFERROR(VLOOKUP(J2108,'Chuyển Mã'!$B$3:$C$9,2,0),"")</f>
        <v>Hà Nội</v>
      </c>
      <c r="AE2108" s="7" t="str">
        <f t="shared" si="263"/>
        <v>Chân giò heo muối 300g</v>
      </c>
      <c r="AF2108" s="7">
        <f t="shared" si="264"/>
        <v>5</v>
      </c>
    </row>
    <row r="2109" spans="1:32" x14ac:dyDescent="0.25">
      <c r="A2109" s="11">
        <v>45906</v>
      </c>
      <c r="B2109" s="25">
        <v>4176636296</v>
      </c>
      <c r="C2109" s="12" t="s">
        <v>7214</v>
      </c>
      <c r="D2109" s="16">
        <f t="shared" si="265"/>
        <v>45906</v>
      </c>
      <c r="G2109" s="13" t="s">
        <v>7953</v>
      </c>
      <c r="I2109" s="13" t="s">
        <v>7954</v>
      </c>
      <c r="J2109" s="13" t="s">
        <v>1809</v>
      </c>
      <c r="K2109" s="13" t="s">
        <v>30</v>
      </c>
      <c r="L2109" s="25" t="str">
        <f>VLOOKUP($K2109,TONG_SL!$A:$D,2,0)</f>
        <v>Gà muối 500g</v>
      </c>
      <c r="N2109" s="25" t="str">
        <f t="shared" si="266"/>
        <v>K-C6</v>
      </c>
      <c r="Q2109" s="25" t="str">
        <f>VLOOKUP(K2109,TONG_SL!$A:$D,3,0)</f>
        <v>Túi</v>
      </c>
      <c r="R2109" s="54">
        <v>10</v>
      </c>
      <c r="T2109" s="1">
        <f>VLOOKUP(VLOOKUP(G2109,Ma_KH!$A:$R,18,0)&amp;K2109,Gia_MB!$A:$F,6,0)</f>
        <v>111058</v>
      </c>
      <c r="U2109" s="14">
        <f t="shared" si="268"/>
        <v>1110580</v>
      </c>
      <c r="W2109" s="64">
        <f t="shared" si="267"/>
        <v>0</v>
      </c>
      <c r="X2109" s="3" t="str">
        <f t="shared" si="269"/>
        <v>8</v>
      </c>
      <c r="Z2109" s="14">
        <f t="shared" si="270"/>
        <v>88846.400000000009</v>
      </c>
      <c r="AA2109" s="7">
        <f>VLOOKUP(G2109,Ma_KH!$A:$R,14,0)</f>
        <v>60</v>
      </c>
      <c r="AD2109" s="7" t="str">
        <f>IFERROR(VLOOKUP(J2109,'Chuyển Mã'!$B$3:$C$9,2,0),"")</f>
        <v>Hà Nội</v>
      </c>
      <c r="AE2109" s="7" t="str">
        <f t="shared" si="263"/>
        <v>Gà muối 500g</v>
      </c>
      <c r="AF2109" s="7">
        <f t="shared" si="264"/>
        <v>10</v>
      </c>
    </row>
    <row r="2110" spans="1:32" x14ac:dyDescent="0.25">
      <c r="A2110" s="11">
        <v>45906</v>
      </c>
      <c r="B2110" s="25">
        <v>4176636296</v>
      </c>
      <c r="C2110" s="12" t="s">
        <v>7214</v>
      </c>
      <c r="D2110" s="16">
        <f t="shared" si="265"/>
        <v>45906</v>
      </c>
      <c r="G2110" s="13" t="s">
        <v>7953</v>
      </c>
      <c r="I2110" s="13" t="s">
        <v>7954</v>
      </c>
      <c r="J2110" s="13" t="s">
        <v>1809</v>
      </c>
      <c r="K2110" s="13" t="s">
        <v>51</v>
      </c>
      <c r="L2110" s="25" t="str">
        <f>VLOOKUP($K2110,TONG_SL!$A:$D,2,0)</f>
        <v>Mọc Nấm Hương 250g</v>
      </c>
      <c r="N2110" s="25" t="str">
        <f t="shared" si="266"/>
        <v>K-C6</v>
      </c>
      <c r="Q2110" s="25" t="str">
        <f>VLOOKUP(K2110,TONG_SL!$A:$D,3,0)</f>
        <v>Túi</v>
      </c>
      <c r="R2110" s="54">
        <v>5</v>
      </c>
      <c r="T2110" s="1">
        <f>VLOOKUP(VLOOKUP(G2110,Ma_KH!$A:$R,18,0)&amp;K2110,Gia_MB!$A:$F,6,0)</f>
        <v>46000</v>
      </c>
      <c r="U2110" s="14">
        <f t="shared" si="268"/>
        <v>230000</v>
      </c>
      <c r="W2110" s="64">
        <f t="shared" si="267"/>
        <v>0</v>
      </c>
      <c r="X2110" s="3" t="str">
        <f t="shared" si="269"/>
        <v>8</v>
      </c>
      <c r="Z2110" s="14">
        <f t="shared" si="270"/>
        <v>18400</v>
      </c>
      <c r="AA2110" s="7">
        <f>VLOOKUP(G2110,Ma_KH!$A:$R,14,0)</f>
        <v>60</v>
      </c>
      <c r="AD2110" s="7" t="str">
        <f>IFERROR(VLOOKUP(J2110,'Chuyển Mã'!$B$3:$C$9,2,0),"")</f>
        <v>Hà Nội</v>
      </c>
      <c r="AE2110" s="7" t="str">
        <f t="shared" si="263"/>
        <v>Mọc Nấm Hương 250g</v>
      </c>
      <c r="AF2110" s="7">
        <f t="shared" si="264"/>
        <v>5</v>
      </c>
    </row>
    <row r="2111" spans="1:32" x14ac:dyDescent="0.25">
      <c r="A2111" s="11">
        <v>45906</v>
      </c>
      <c r="B2111" s="25">
        <v>4176636296</v>
      </c>
      <c r="C2111" s="12" t="s">
        <v>7214</v>
      </c>
      <c r="D2111" s="16">
        <f t="shared" si="265"/>
        <v>45906</v>
      </c>
      <c r="G2111" s="13" t="s">
        <v>7953</v>
      </c>
      <c r="I2111" s="13" t="s">
        <v>7954</v>
      </c>
      <c r="J2111" s="13" t="s">
        <v>1809</v>
      </c>
      <c r="K2111" s="13" t="s">
        <v>32</v>
      </c>
      <c r="L2111" s="25" t="str">
        <f>VLOOKUP($K2111,TONG_SL!$A:$D,2,0)</f>
        <v>Giò Tai Lưỡi Xào 250</v>
      </c>
      <c r="N2111" s="25" t="str">
        <f t="shared" si="266"/>
        <v>K-C6</v>
      </c>
      <c r="Q2111" s="25" t="str">
        <f>VLOOKUP(K2111,TONG_SL!$A:$D,3,0)</f>
        <v>Túi</v>
      </c>
      <c r="R2111" s="54">
        <v>5</v>
      </c>
      <c r="T2111" s="1">
        <f>VLOOKUP(VLOOKUP(G2111,Ma_KH!$A:$R,18,0)&amp;K2111,Gia_MB!$A:$F,6,0)</f>
        <v>50183</v>
      </c>
      <c r="U2111" s="14">
        <f t="shared" si="268"/>
        <v>250915</v>
      </c>
      <c r="W2111" s="64">
        <f t="shared" si="267"/>
        <v>0</v>
      </c>
      <c r="X2111" s="3" t="str">
        <f t="shared" si="269"/>
        <v>8</v>
      </c>
      <c r="Z2111" s="14">
        <f t="shared" si="270"/>
        <v>20073.2</v>
      </c>
      <c r="AA2111" s="7">
        <f>VLOOKUP(G2111,Ma_KH!$A:$R,14,0)</f>
        <v>60</v>
      </c>
      <c r="AD2111" s="7" t="str">
        <f>IFERROR(VLOOKUP(J2111,'Chuyển Mã'!$B$3:$C$9,2,0),"")</f>
        <v>Hà Nội</v>
      </c>
      <c r="AE2111" s="7" t="str">
        <f t="shared" si="263"/>
        <v>Giò Tai Lưỡi Xào 250</v>
      </c>
      <c r="AF2111" s="7">
        <f t="shared" si="264"/>
        <v>5</v>
      </c>
    </row>
    <row r="2112" spans="1:32" x14ac:dyDescent="0.25">
      <c r="A2112" s="11">
        <v>45906</v>
      </c>
      <c r="B2112" s="25">
        <v>4176644167</v>
      </c>
      <c r="C2112" s="12" t="s">
        <v>7214</v>
      </c>
      <c r="D2112" s="16">
        <f t="shared" si="265"/>
        <v>45906</v>
      </c>
      <c r="G2112" s="13" t="s">
        <v>7955</v>
      </c>
      <c r="I2112" s="13" t="s">
        <v>7956</v>
      </c>
      <c r="J2112" s="13" t="s">
        <v>1809</v>
      </c>
      <c r="K2112" s="13" t="s">
        <v>30</v>
      </c>
      <c r="L2112" s="25" t="str">
        <f>VLOOKUP($K2112,TONG_SL!$A:$D,2,0)</f>
        <v>Gà muối 500g</v>
      </c>
      <c r="N2112" s="25" t="str">
        <f t="shared" si="266"/>
        <v>K-C6</v>
      </c>
      <c r="Q2112" s="25" t="str">
        <f>VLOOKUP(K2112,TONG_SL!$A:$D,3,0)</f>
        <v>Túi</v>
      </c>
      <c r="R2112" s="54">
        <v>5</v>
      </c>
      <c r="T2112" s="1">
        <f>VLOOKUP(VLOOKUP(G2112,Ma_KH!$A:$R,18,0)&amp;K2112,Gia_MB!$A:$F,6,0)</f>
        <v>111058</v>
      </c>
      <c r="U2112" s="14">
        <f t="shared" si="268"/>
        <v>555290</v>
      </c>
      <c r="W2112" s="64">
        <f t="shared" si="267"/>
        <v>0</v>
      </c>
      <c r="X2112" s="3" t="str">
        <f t="shared" si="269"/>
        <v>8</v>
      </c>
      <c r="Z2112" s="14">
        <f t="shared" si="270"/>
        <v>44423.200000000004</v>
      </c>
      <c r="AA2112" s="7">
        <f>VLOOKUP(G2112,Ma_KH!$A:$R,14,0)</f>
        <v>60</v>
      </c>
      <c r="AD2112" s="7" t="str">
        <f>IFERROR(VLOOKUP(J2112,'Chuyển Mã'!$B$3:$C$9,2,0),"")</f>
        <v>Hà Nội</v>
      </c>
      <c r="AE2112" s="7" t="str">
        <f t="shared" si="263"/>
        <v>Gà muối 500g</v>
      </c>
      <c r="AF2112" s="7">
        <f t="shared" si="264"/>
        <v>5</v>
      </c>
    </row>
    <row r="2113" spans="1:32" x14ac:dyDescent="0.25">
      <c r="A2113" s="11">
        <v>45906</v>
      </c>
      <c r="B2113" s="25">
        <v>4176644167</v>
      </c>
      <c r="C2113" s="12" t="s">
        <v>7214</v>
      </c>
      <c r="D2113" s="16">
        <f t="shared" si="265"/>
        <v>45906</v>
      </c>
      <c r="G2113" s="13" t="s">
        <v>7955</v>
      </c>
      <c r="I2113" s="13" t="s">
        <v>7956</v>
      </c>
      <c r="J2113" s="13" t="s">
        <v>1809</v>
      </c>
      <c r="K2113" s="13" t="s">
        <v>35</v>
      </c>
      <c r="L2113" s="25" t="str">
        <f>VLOOKUP($K2113,TONG_SL!$A:$D,2,0)</f>
        <v>Tai heo muối 200g</v>
      </c>
      <c r="N2113" s="25" t="str">
        <f t="shared" si="266"/>
        <v>K-C6</v>
      </c>
      <c r="Q2113" s="25" t="str">
        <f>VLOOKUP(K2113,TONG_SL!$A:$D,3,0)</f>
        <v>Túi</v>
      </c>
      <c r="R2113" s="54">
        <v>5</v>
      </c>
      <c r="T2113" s="1">
        <f>VLOOKUP(VLOOKUP(G2113,Ma_KH!$A:$R,18,0)&amp;K2113,Gia_MB!$A:$F,6,0)</f>
        <v>55595</v>
      </c>
      <c r="U2113" s="14">
        <f t="shared" si="268"/>
        <v>277975</v>
      </c>
      <c r="W2113" s="64">
        <f t="shared" si="267"/>
        <v>0</v>
      </c>
      <c r="X2113" s="3" t="str">
        <f t="shared" si="269"/>
        <v>8</v>
      </c>
      <c r="Z2113" s="14">
        <f t="shared" si="270"/>
        <v>22238</v>
      </c>
      <c r="AA2113" s="7">
        <f>VLOOKUP(G2113,Ma_KH!$A:$R,14,0)</f>
        <v>60</v>
      </c>
      <c r="AD2113" s="7" t="str">
        <f>IFERROR(VLOOKUP(J2113,'Chuyển Mã'!$B$3:$C$9,2,0),"")</f>
        <v>Hà Nội</v>
      </c>
      <c r="AE2113" s="7" t="str">
        <f t="shared" si="263"/>
        <v>Tai heo muối 200g</v>
      </c>
      <c r="AF2113" s="7">
        <f t="shared" si="264"/>
        <v>5</v>
      </c>
    </row>
    <row r="2114" spans="1:32" x14ac:dyDescent="0.25">
      <c r="A2114" s="11">
        <v>45906</v>
      </c>
      <c r="B2114" s="25">
        <v>4176644167</v>
      </c>
      <c r="C2114" s="12" t="s">
        <v>7214</v>
      </c>
      <c r="D2114" s="16">
        <f t="shared" si="265"/>
        <v>45906</v>
      </c>
      <c r="G2114" s="13" t="s">
        <v>7955</v>
      </c>
      <c r="I2114" s="13" t="s">
        <v>7956</v>
      </c>
      <c r="J2114" s="13" t="s">
        <v>1809</v>
      </c>
      <c r="K2114" s="13" t="s">
        <v>51</v>
      </c>
      <c r="L2114" s="25" t="str">
        <f>VLOOKUP($K2114,TONG_SL!$A:$D,2,0)</f>
        <v>Mọc Nấm Hương 250g</v>
      </c>
      <c r="N2114" s="25" t="str">
        <f t="shared" si="266"/>
        <v>K-C6</v>
      </c>
      <c r="Q2114" s="25" t="str">
        <f>VLOOKUP(K2114,TONG_SL!$A:$D,3,0)</f>
        <v>Túi</v>
      </c>
      <c r="R2114" s="54">
        <v>5</v>
      </c>
      <c r="T2114" s="1">
        <f>VLOOKUP(VLOOKUP(G2114,Ma_KH!$A:$R,18,0)&amp;K2114,Gia_MB!$A:$F,6,0)</f>
        <v>46000</v>
      </c>
      <c r="U2114" s="14">
        <f t="shared" si="268"/>
        <v>230000</v>
      </c>
      <c r="W2114" s="64">
        <f t="shared" si="267"/>
        <v>0</v>
      </c>
      <c r="X2114" s="3" t="str">
        <f t="shared" si="269"/>
        <v>8</v>
      </c>
      <c r="Z2114" s="14">
        <f t="shared" si="270"/>
        <v>18400</v>
      </c>
      <c r="AA2114" s="7">
        <f>VLOOKUP(G2114,Ma_KH!$A:$R,14,0)</f>
        <v>60</v>
      </c>
      <c r="AD2114" s="7" t="str">
        <f>IFERROR(VLOOKUP(J2114,'Chuyển Mã'!$B$3:$C$9,2,0),"")</f>
        <v>Hà Nội</v>
      </c>
      <c r="AE2114" s="7" t="str">
        <f t="shared" si="263"/>
        <v>Mọc Nấm Hương 250g</v>
      </c>
      <c r="AF2114" s="7">
        <f t="shared" si="264"/>
        <v>5</v>
      </c>
    </row>
    <row r="2115" spans="1:32" x14ac:dyDescent="0.25">
      <c r="A2115" s="11">
        <v>45906</v>
      </c>
      <c r="B2115" s="25">
        <v>4176636055</v>
      </c>
      <c r="C2115" s="12" t="s">
        <v>7214</v>
      </c>
      <c r="D2115" s="16">
        <f t="shared" si="265"/>
        <v>45906</v>
      </c>
      <c r="G2115" s="13" t="s">
        <v>7957</v>
      </c>
      <c r="I2115" s="13" t="s">
        <v>7958</v>
      </c>
      <c r="J2115" s="13" t="s">
        <v>1809</v>
      </c>
      <c r="K2115" s="13" t="s">
        <v>30</v>
      </c>
      <c r="L2115" s="25" t="str">
        <f>VLOOKUP($K2115,TONG_SL!$A:$D,2,0)</f>
        <v>Gà muối 500g</v>
      </c>
      <c r="N2115" s="25" t="str">
        <f t="shared" si="266"/>
        <v>K-C6</v>
      </c>
      <c r="Q2115" s="25" t="str">
        <f>VLOOKUP(K2115,TONG_SL!$A:$D,3,0)</f>
        <v>Túi</v>
      </c>
      <c r="R2115" s="54">
        <v>10</v>
      </c>
      <c r="T2115" s="1">
        <f>VLOOKUP(VLOOKUP(G2115,Ma_KH!$A:$R,18,0)&amp;K2115,Gia_MB!$A:$F,6,0)</f>
        <v>111058</v>
      </c>
      <c r="U2115" s="14">
        <f t="shared" si="268"/>
        <v>1110580</v>
      </c>
      <c r="W2115" s="64">
        <f t="shared" si="267"/>
        <v>0</v>
      </c>
      <c r="X2115" s="3" t="str">
        <f t="shared" si="269"/>
        <v>8</v>
      </c>
      <c r="Z2115" s="14">
        <f t="shared" si="270"/>
        <v>88846.400000000009</v>
      </c>
      <c r="AA2115" s="7">
        <f>VLOOKUP(G2115,Ma_KH!$A:$R,14,0)</f>
        <v>60</v>
      </c>
      <c r="AD2115" s="7" t="str">
        <f>IFERROR(VLOOKUP(J2115,'Chuyển Mã'!$B$3:$C$9,2,0),"")</f>
        <v>Hà Nội</v>
      </c>
      <c r="AE2115" s="7" t="str">
        <f t="shared" ref="AE2115:AE2178" si="271">IFERROR(L2115,"")</f>
        <v>Gà muối 500g</v>
      </c>
      <c r="AF2115" s="7">
        <f t="shared" ref="AF2115:AF2178" si="272">R2115</f>
        <v>10</v>
      </c>
    </row>
    <row r="2116" spans="1:32" x14ac:dyDescent="0.25">
      <c r="A2116" s="11">
        <v>45906</v>
      </c>
      <c r="B2116" s="25">
        <v>4176636055</v>
      </c>
      <c r="C2116" s="12" t="s">
        <v>7214</v>
      </c>
      <c r="D2116" s="16">
        <f t="shared" ref="D2116:D2179" si="273">IF(A2116="","",A2116)</f>
        <v>45906</v>
      </c>
      <c r="G2116" s="13" t="s">
        <v>7957</v>
      </c>
      <c r="I2116" s="13" t="s">
        <v>7958</v>
      </c>
      <c r="J2116" s="13" t="s">
        <v>1809</v>
      </c>
      <c r="K2116" s="13" t="s">
        <v>32</v>
      </c>
      <c r="L2116" s="25" t="str">
        <f>VLOOKUP($K2116,TONG_SL!$A:$D,2,0)</f>
        <v>Giò Tai Lưỡi Xào 250</v>
      </c>
      <c r="N2116" s="25" t="str">
        <f t="shared" si="266"/>
        <v>K-C6</v>
      </c>
      <c r="Q2116" s="25" t="str">
        <f>VLOOKUP(K2116,TONG_SL!$A:$D,3,0)</f>
        <v>Túi</v>
      </c>
      <c r="R2116" s="54">
        <v>5</v>
      </c>
      <c r="T2116" s="1">
        <f>VLOOKUP(VLOOKUP(G2116,Ma_KH!$A:$R,18,0)&amp;K2116,Gia_MB!$A:$F,6,0)</f>
        <v>50183</v>
      </c>
      <c r="U2116" s="14">
        <f t="shared" si="268"/>
        <v>250915</v>
      </c>
      <c r="W2116" s="64">
        <f t="shared" si="267"/>
        <v>0</v>
      </c>
      <c r="X2116" s="3" t="str">
        <f t="shared" si="269"/>
        <v>8</v>
      </c>
      <c r="Z2116" s="14">
        <f t="shared" si="270"/>
        <v>20073.2</v>
      </c>
      <c r="AA2116" s="7">
        <f>VLOOKUP(G2116,Ma_KH!$A:$R,14,0)</f>
        <v>60</v>
      </c>
      <c r="AD2116" s="7" t="str">
        <f>IFERROR(VLOOKUP(J2116,'Chuyển Mã'!$B$3:$C$9,2,0),"")</f>
        <v>Hà Nội</v>
      </c>
      <c r="AE2116" s="7" t="str">
        <f t="shared" si="271"/>
        <v>Giò Tai Lưỡi Xào 250</v>
      </c>
      <c r="AF2116" s="7">
        <f t="shared" si="272"/>
        <v>5</v>
      </c>
    </row>
    <row r="2117" spans="1:32" x14ac:dyDescent="0.25">
      <c r="A2117" s="11">
        <v>45906</v>
      </c>
      <c r="B2117" s="25">
        <v>4176632435</v>
      </c>
      <c r="C2117" s="12" t="s">
        <v>7214</v>
      </c>
      <c r="D2117" s="16">
        <f t="shared" si="273"/>
        <v>45906</v>
      </c>
      <c r="G2117" s="13" t="s">
        <v>7959</v>
      </c>
      <c r="I2117" s="13" t="s">
        <v>7960</v>
      </c>
      <c r="J2117" s="13" t="s">
        <v>1809</v>
      </c>
      <c r="K2117" s="13" t="s">
        <v>27</v>
      </c>
      <c r="L2117" s="25" t="str">
        <f>VLOOKUP($K2117,TONG_SL!$A:$D,2,0)</f>
        <v>Chân giò heo muối 300g</v>
      </c>
      <c r="N2117" s="25" t="str">
        <f t="shared" ref="N2117:N2180" si="274">IF($B2117&lt;&gt;"","K-C6","")</f>
        <v>K-C6</v>
      </c>
      <c r="Q2117" s="25" t="str">
        <f>VLOOKUP(K2117,TONG_SL!$A:$D,3,0)</f>
        <v>Túi</v>
      </c>
      <c r="R2117" s="54">
        <v>10</v>
      </c>
      <c r="T2117" s="1">
        <f>VLOOKUP(VLOOKUP(G2117,Ma_KH!$A:$R,18,0)&amp;K2117,Gia_MB!$A:$F,6,0)</f>
        <v>73431</v>
      </c>
      <c r="U2117" s="14">
        <f t="shared" si="268"/>
        <v>734310</v>
      </c>
      <c r="W2117" s="64">
        <f t="shared" ref="W2117:W2180" si="275">U2117*V2117</f>
        <v>0</v>
      </c>
      <c r="X2117" s="3" t="str">
        <f t="shared" si="269"/>
        <v>8</v>
      </c>
      <c r="Z2117" s="14">
        <f t="shared" si="270"/>
        <v>58744.800000000003</v>
      </c>
      <c r="AA2117" s="7">
        <f>VLOOKUP(G2117,Ma_KH!$A:$R,14,0)</f>
        <v>60</v>
      </c>
      <c r="AD2117" s="7" t="str">
        <f>IFERROR(VLOOKUP(J2117,'Chuyển Mã'!$B$3:$C$9,2,0),"")</f>
        <v>Hà Nội</v>
      </c>
      <c r="AE2117" s="7" t="str">
        <f t="shared" si="271"/>
        <v>Chân giò heo muối 300g</v>
      </c>
      <c r="AF2117" s="7">
        <f t="shared" si="272"/>
        <v>10</v>
      </c>
    </row>
    <row r="2118" spans="1:32" x14ac:dyDescent="0.25">
      <c r="A2118" s="11">
        <v>45906</v>
      </c>
      <c r="B2118" s="25">
        <v>4176633338</v>
      </c>
      <c r="C2118" s="12" t="s">
        <v>7214</v>
      </c>
      <c r="D2118" s="16">
        <f t="shared" si="273"/>
        <v>45906</v>
      </c>
      <c r="G2118" s="13" t="s">
        <v>7961</v>
      </c>
      <c r="I2118" s="13" t="s">
        <v>7962</v>
      </c>
      <c r="J2118" s="13" t="s">
        <v>1809</v>
      </c>
      <c r="K2118" s="13" t="s">
        <v>27</v>
      </c>
      <c r="L2118" s="25" t="str">
        <f>VLOOKUP($K2118,TONG_SL!$A:$D,2,0)</f>
        <v>Chân giò heo muối 300g</v>
      </c>
      <c r="N2118" s="25" t="str">
        <f t="shared" si="274"/>
        <v>K-C6</v>
      </c>
      <c r="Q2118" s="25" t="str">
        <f>VLOOKUP(K2118,TONG_SL!$A:$D,3,0)</f>
        <v>Túi</v>
      </c>
      <c r="R2118" s="54">
        <v>5</v>
      </c>
      <c r="T2118" s="1">
        <f>VLOOKUP(VLOOKUP(G2118,Ma_KH!$A:$R,18,0)&amp;K2118,Gia_MB!$A:$F,6,0)</f>
        <v>73431</v>
      </c>
      <c r="U2118" s="14">
        <f t="shared" si="268"/>
        <v>367155</v>
      </c>
      <c r="W2118" s="64">
        <f t="shared" si="275"/>
        <v>0</v>
      </c>
      <c r="X2118" s="3" t="str">
        <f t="shared" si="269"/>
        <v>8</v>
      </c>
      <c r="Z2118" s="14">
        <f t="shared" si="270"/>
        <v>29372.400000000001</v>
      </c>
      <c r="AA2118" s="7">
        <f>VLOOKUP(G2118,Ma_KH!$A:$R,14,0)</f>
        <v>60</v>
      </c>
      <c r="AD2118" s="7" t="str">
        <f>IFERROR(VLOOKUP(J2118,'Chuyển Mã'!$B$3:$C$9,2,0),"")</f>
        <v>Hà Nội</v>
      </c>
      <c r="AE2118" s="7" t="str">
        <f t="shared" si="271"/>
        <v>Chân giò heo muối 300g</v>
      </c>
      <c r="AF2118" s="7">
        <f t="shared" si="272"/>
        <v>5</v>
      </c>
    </row>
    <row r="2119" spans="1:32" x14ac:dyDescent="0.25">
      <c r="A2119" s="11">
        <v>45906</v>
      </c>
      <c r="B2119" s="25">
        <v>4176633338</v>
      </c>
      <c r="C2119" s="12" t="s">
        <v>7214</v>
      </c>
      <c r="D2119" s="16">
        <f t="shared" si="273"/>
        <v>45906</v>
      </c>
      <c r="G2119" s="13" t="s">
        <v>7961</v>
      </c>
      <c r="I2119" s="13" t="s">
        <v>7962</v>
      </c>
      <c r="J2119" s="13" t="s">
        <v>1809</v>
      </c>
      <c r="K2119" s="13" t="s">
        <v>51</v>
      </c>
      <c r="L2119" s="25" t="str">
        <f>VLOOKUP($K2119,TONG_SL!$A:$D,2,0)</f>
        <v>Mọc Nấm Hương 250g</v>
      </c>
      <c r="N2119" s="25" t="str">
        <f t="shared" si="274"/>
        <v>K-C6</v>
      </c>
      <c r="Q2119" s="25" t="str">
        <f>VLOOKUP(K2119,TONG_SL!$A:$D,3,0)</f>
        <v>Túi</v>
      </c>
      <c r="R2119" s="54">
        <v>5</v>
      </c>
      <c r="T2119" s="1">
        <f>VLOOKUP(VLOOKUP(G2119,Ma_KH!$A:$R,18,0)&amp;K2119,Gia_MB!$A:$F,6,0)</f>
        <v>46000</v>
      </c>
      <c r="U2119" s="14">
        <f t="shared" si="268"/>
        <v>230000</v>
      </c>
      <c r="W2119" s="64">
        <f t="shared" si="275"/>
        <v>0</v>
      </c>
      <c r="X2119" s="3" t="str">
        <f t="shared" si="269"/>
        <v>8</v>
      </c>
      <c r="Z2119" s="14">
        <f t="shared" si="270"/>
        <v>18400</v>
      </c>
      <c r="AA2119" s="7">
        <f>VLOOKUP(G2119,Ma_KH!$A:$R,14,0)</f>
        <v>60</v>
      </c>
      <c r="AD2119" s="7" t="str">
        <f>IFERROR(VLOOKUP(J2119,'Chuyển Mã'!$B$3:$C$9,2,0),"")</f>
        <v>Hà Nội</v>
      </c>
      <c r="AE2119" s="7" t="str">
        <f t="shared" si="271"/>
        <v>Mọc Nấm Hương 250g</v>
      </c>
      <c r="AF2119" s="7">
        <f t="shared" si="272"/>
        <v>5</v>
      </c>
    </row>
    <row r="2120" spans="1:32" x14ac:dyDescent="0.25">
      <c r="A2120" s="11">
        <v>45906</v>
      </c>
      <c r="B2120" s="25">
        <v>4176633338</v>
      </c>
      <c r="C2120" s="12" t="s">
        <v>7214</v>
      </c>
      <c r="D2120" s="16">
        <f t="shared" si="273"/>
        <v>45906</v>
      </c>
      <c r="G2120" s="13" t="s">
        <v>7961</v>
      </c>
      <c r="I2120" s="13" t="s">
        <v>7962</v>
      </c>
      <c r="J2120" s="13" t="s">
        <v>1809</v>
      </c>
      <c r="K2120" s="13" t="s">
        <v>47</v>
      </c>
      <c r="L2120" s="25" t="str">
        <f>VLOOKUP($K2120,TONG_SL!$A:$D,2,0)</f>
        <v>Giò lụa cây 250g</v>
      </c>
      <c r="N2120" s="25" t="str">
        <f t="shared" si="274"/>
        <v>K-C6</v>
      </c>
      <c r="Q2120" s="25" t="str">
        <f>VLOOKUP(K2120,TONG_SL!$A:$D,3,0)</f>
        <v>Túi</v>
      </c>
      <c r="R2120" s="54">
        <v>5</v>
      </c>
      <c r="T2120" s="1">
        <f>VLOOKUP(VLOOKUP(G2120,Ma_KH!$A:$R,18,0)&amp;K2120,Gia_MB!$A:$F,6,0)</f>
        <v>49500</v>
      </c>
      <c r="U2120" s="14">
        <f t="shared" si="268"/>
        <v>247500</v>
      </c>
      <c r="W2120" s="64">
        <f t="shared" si="275"/>
        <v>0</v>
      </c>
      <c r="X2120" s="3" t="str">
        <f t="shared" si="269"/>
        <v>8</v>
      </c>
      <c r="Z2120" s="14">
        <f t="shared" si="270"/>
        <v>19800</v>
      </c>
      <c r="AA2120" s="7">
        <f>VLOOKUP(G2120,Ma_KH!$A:$R,14,0)</f>
        <v>60</v>
      </c>
      <c r="AD2120" s="7" t="str">
        <f>IFERROR(VLOOKUP(J2120,'Chuyển Mã'!$B$3:$C$9,2,0),"")</f>
        <v>Hà Nội</v>
      </c>
      <c r="AE2120" s="7" t="str">
        <f t="shared" si="271"/>
        <v>Giò lụa cây 250g</v>
      </c>
      <c r="AF2120" s="7">
        <f t="shared" si="272"/>
        <v>5</v>
      </c>
    </row>
    <row r="2121" spans="1:32" x14ac:dyDescent="0.25">
      <c r="A2121" s="11">
        <v>45906</v>
      </c>
      <c r="B2121" s="25" t="s">
        <v>7255</v>
      </c>
      <c r="C2121" s="12" t="s">
        <v>7214</v>
      </c>
      <c r="D2121" s="16">
        <f t="shared" si="273"/>
        <v>45906</v>
      </c>
      <c r="G2121" s="13" t="s">
        <v>7963</v>
      </c>
      <c r="I2121" s="13" t="s">
        <v>7964</v>
      </c>
      <c r="J2121" s="13" t="s">
        <v>1809</v>
      </c>
      <c r="K2121" s="13" t="s">
        <v>27</v>
      </c>
      <c r="L2121" s="25" t="str">
        <f>VLOOKUP($K2121,TONG_SL!$A:$D,2,0)</f>
        <v>Chân giò heo muối 300g</v>
      </c>
      <c r="N2121" s="25" t="str">
        <f t="shared" si="274"/>
        <v>K-C6</v>
      </c>
      <c r="Q2121" s="25" t="str">
        <f>VLOOKUP(K2121,TONG_SL!$A:$D,3,0)</f>
        <v>Túi</v>
      </c>
      <c r="R2121" s="54">
        <v>10</v>
      </c>
      <c r="T2121" s="1">
        <f>VLOOKUP(VLOOKUP(G2121,Ma_KH!$A:$R,18,0)&amp;K2121,Gia_MB!$A:$F,6,0)</f>
        <v>73431</v>
      </c>
      <c r="U2121" s="14">
        <f t="shared" si="268"/>
        <v>734310</v>
      </c>
      <c r="W2121" s="64">
        <f t="shared" si="275"/>
        <v>0</v>
      </c>
      <c r="X2121" s="3" t="str">
        <f t="shared" si="269"/>
        <v>8</v>
      </c>
      <c r="Z2121" s="14">
        <f t="shared" si="270"/>
        <v>58744.800000000003</v>
      </c>
      <c r="AA2121" s="7">
        <f>VLOOKUP(G2121,Ma_KH!$A:$R,14,0)</f>
        <v>60</v>
      </c>
      <c r="AD2121" s="7" t="str">
        <f>IFERROR(VLOOKUP(J2121,'Chuyển Mã'!$B$3:$C$9,2,0),"")</f>
        <v>Hà Nội</v>
      </c>
      <c r="AE2121" s="7" t="str">
        <f t="shared" si="271"/>
        <v>Chân giò heo muối 300g</v>
      </c>
      <c r="AF2121" s="7">
        <f t="shared" si="272"/>
        <v>10</v>
      </c>
    </row>
    <row r="2122" spans="1:32" x14ac:dyDescent="0.25">
      <c r="A2122" s="11">
        <v>45906</v>
      </c>
      <c r="B2122" s="25" t="s">
        <v>7255</v>
      </c>
      <c r="C2122" s="12" t="s">
        <v>7214</v>
      </c>
      <c r="D2122" s="16">
        <f t="shared" si="273"/>
        <v>45906</v>
      </c>
      <c r="G2122" s="13" t="s">
        <v>7963</v>
      </c>
      <c r="I2122" s="13" t="s">
        <v>7964</v>
      </c>
      <c r="J2122" s="13" t="s">
        <v>1809</v>
      </c>
      <c r="K2122" s="13" t="s">
        <v>32</v>
      </c>
      <c r="L2122" s="25" t="str">
        <f>VLOOKUP($K2122,TONG_SL!$A:$D,2,0)</f>
        <v>Giò Tai Lưỡi Xào 250</v>
      </c>
      <c r="N2122" s="25" t="str">
        <f t="shared" si="274"/>
        <v>K-C6</v>
      </c>
      <c r="Q2122" s="25" t="str">
        <f>VLOOKUP(K2122,TONG_SL!$A:$D,3,0)</f>
        <v>Túi</v>
      </c>
      <c r="R2122" s="54">
        <v>5</v>
      </c>
      <c r="T2122" s="1">
        <f>VLOOKUP(VLOOKUP(G2122,Ma_KH!$A:$R,18,0)&amp;K2122,Gia_MB!$A:$F,6,0)</f>
        <v>50183</v>
      </c>
      <c r="U2122" s="14">
        <f t="shared" si="268"/>
        <v>250915</v>
      </c>
      <c r="W2122" s="64">
        <f t="shared" si="275"/>
        <v>0</v>
      </c>
      <c r="X2122" s="3" t="str">
        <f t="shared" si="269"/>
        <v>8</v>
      </c>
      <c r="Z2122" s="14">
        <f t="shared" si="270"/>
        <v>20073.2</v>
      </c>
      <c r="AA2122" s="7">
        <f>VLOOKUP(G2122,Ma_KH!$A:$R,14,0)</f>
        <v>60</v>
      </c>
      <c r="AD2122" s="7" t="str">
        <f>IFERROR(VLOOKUP(J2122,'Chuyển Mã'!$B$3:$C$9,2,0),"")</f>
        <v>Hà Nội</v>
      </c>
      <c r="AE2122" s="7" t="str">
        <f t="shared" si="271"/>
        <v>Giò Tai Lưỡi Xào 250</v>
      </c>
      <c r="AF2122" s="7">
        <f t="shared" si="272"/>
        <v>5</v>
      </c>
    </row>
    <row r="2123" spans="1:32" x14ac:dyDescent="0.25">
      <c r="A2123" s="11">
        <v>45906</v>
      </c>
      <c r="B2123" s="25" t="s">
        <v>7256</v>
      </c>
      <c r="C2123" s="12" t="s">
        <v>7214</v>
      </c>
      <c r="D2123" s="16">
        <f t="shared" si="273"/>
        <v>45906</v>
      </c>
      <c r="G2123" s="13" t="s">
        <v>7965</v>
      </c>
      <c r="I2123" s="13" t="s">
        <v>7966</v>
      </c>
      <c r="J2123" s="13" t="s">
        <v>1809</v>
      </c>
      <c r="K2123" s="13" t="s">
        <v>30</v>
      </c>
      <c r="L2123" s="25" t="str">
        <f>VLOOKUP($K2123,TONG_SL!$A:$D,2,0)</f>
        <v>Gà muối 500g</v>
      </c>
      <c r="N2123" s="25" t="str">
        <f t="shared" si="274"/>
        <v>K-C6</v>
      </c>
      <c r="Q2123" s="25" t="str">
        <f>VLOOKUP(K2123,TONG_SL!$A:$D,3,0)</f>
        <v>Túi</v>
      </c>
      <c r="R2123" s="54">
        <v>5</v>
      </c>
      <c r="T2123" s="1">
        <f>VLOOKUP(VLOOKUP(G2123,Ma_KH!$A:$R,18,0)&amp;K2123,Gia_MB!$A:$F,6,0)</f>
        <v>111058</v>
      </c>
      <c r="U2123" s="14">
        <f t="shared" si="268"/>
        <v>555290</v>
      </c>
      <c r="W2123" s="64">
        <f t="shared" si="275"/>
        <v>0</v>
      </c>
      <c r="X2123" s="3" t="str">
        <f t="shared" si="269"/>
        <v>8</v>
      </c>
      <c r="Z2123" s="14">
        <f t="shared" si="270"/>
        <v>44423.200000000004</v>
      </c>
      <c r="AA2123" s="7">
        <f>VLOOKUP(G2123,Ma_KH!$A:$R,14,0)</f>
        <v>60</v>
      </c>
      <c r="AD2123" s="7" t="str">
        <f>IFERROR(VLOOKUP(J2123,'Chuyển Mã'!$B$3:$C$9,2,0),"")</f>
        <v>Hà Nội</v>
      </c>
      <c r="AE2123" s="7" t="str">
        <f t="shared" si="271"/>
        <v>Gà muối 500g</v>
      </c>
      <c r="AF2123" s="7">
        <f t="shared" si="272"/>
        <v>5</v>
      </c>
    </row>
    <row r="2124" spans="1:32" x14ac:dyDescent="0.25">
      <c r="A2124" s="11">
        <v>45906</v>
      </c>
      <c r="B2124" s="25" t="s">
        <v>7256</v>
      </c>
      <c r="C2124" s="12" t="s">
        <v>7214</v>
      </c>
      <c r="D2124" s="16">
        <f t="shared" si="273"/>
        <v>45906</v>
      </c>
      <c r="G2124" s="13" t="s">
        <v>7965</v>
      </c>
      <c r="I2124" s="13" t="s">
        <v>7966</v>
      </c>
      <c r="J2124" s="13" t="s">
        <v>1809</v>
      </c>
      <c r="K2124" s="13" t="s">
        <v>27</v>
      </c>
      <c r="L2124" s="25" t="str">
        <f>VLOOKUP($K2124,TONG_SL!$A:$D,2,0)</f>
        <v>Chân giò heo muối 300g</v>
      </c>
      <c r="N2124" s="25" t="str">
        <f t="shared" si="274"/>
        <v>K-C6</v>
      </c>
      <c r="Q2124" s="25" t="str">
        <f>VLOOKUP(K2124,TONG_SL!$A:$D,3,0)</f>
        <v>Túi</v>
      </c>
      <c r="R2124" s="54">
        <v>10</v>
      </c>
      <c r="T2124" s="1">
        <f>VLOOKUP(VLOOKUP(G2124,Ma_KH!$A:$R,18,0)&amp;K2124,Gia_MB!$A:$F,6,0)</f>
        <v>73431</v>
      </c>
      <c r="U2124" s="14">
        <f t="shared" si="268"/>
        <v>734310</v>
      </c>
      <c r="W2124" s="64">
        <f t="shared" si="275"/>
        <v>0</v>
      </c>
      <c r="X2124" s="3" t="str">
        <f t="shared" si="269"/>
        <v>8</v>
      </c>
      <c r="Z2124" s="14">
        <f t="shared" si="270"/>
        <v>58744.800000000003</v>
      </c>
      <c r="AA2124" s="7">
        <f>VLOOKUP(G2124,Ma_KH!$A:$R,14,0)</f>
        <v>60</v>
      </c>
      <c r="AD2124" s="7" t="str">
        <f>IFERROR(VLOOKUP(J2124,'Chuyển Mã'!$B$3:$C$9,2,0),"")</f>
        <v>Hà Nội</v>
      </c>
      <c r="AE2124" s="7" t="str">
        <f t="shared" si="271"/>
        <v>Chân giò heo muối 300g</v>
      </c>
      <c r="AF2124" s="7">
        <f t="shared" si="272"/>
        <v>10</v>
      </c>
    </row>
    <row r="2125" spans="1:32" x14ac:dyDescent="0.25">
      <c r="A2125" s="11">
        <v>45906</v>
      </c>
      <c r="B2125" s="25" t="s">
        <v>7257</v>
      </c>
      <c r="C2125" s="12" t="s">
        <v>7214</v>
      </c>
      <c r="D2125" s="16">
        <f t="shared" si="273"/>
        <v>45906</v>
      </c>
      <c r="G2125" s="13" t="s">
        <v>7967</v>
      </c>
      <c r="I2125" s="13" t="s">
        <v>7968</v>
      </c>
      <c r="J2125" s="13" t="s">
        <v>1809</v>
      </c>
      <c r="K2125" s="13" t="s">
        <v>30</v>
      </c>
      <c r="L2125" s="25" t="str">
        <f>VLOOKUP($K2125,TONG_SL!$A:$D,2,0)</f>
        <v>Gà muối 500g</v>
      </c>
      <c r="N2125" s="25" t="str">
        <f t="shared" si="274"/>
        <v>K-C6</v>
      </c>
      <c r="Q2125" s="25" t="str">
        <f>VLOOKUP(K2125,TONG_SL!$A:$D,3,0)</f>
        <v>Túi</v>
      </c>
      <c r="R2125" s="54">
        <v>5</v>
      </c>
      <c r="T2125" s="1">
        <f>VLOOKUP(VLOOKUP(G2125,Ma_KH!$A:$R,18,0)&amp;K2125,Gia_MB!$A:$F,6,0)</f>
        <v>111058</v>
      </c>
      <c r="U2125" s="14">
        <f t="shared" si="268"/>
        <v>555290</v>
      </c>
      <c r="W2125" s="64">
        <f t="shared" si="275"/>
        <v>0</v>
      </c>
      <c r="X2125" s="3" t="str">
        <f t="shared" si="269"/>
        <v>8</v>
      </c>
      <c r="Z2125" s="14">
        <f t="shared" si="270"/>
        <v>44423.200000000004</v>
      </c>
      <c r="AA2125" s="7">
        <f>VLOOKUP(G2125,Ma_KH!$A:$R,14,0)</f>
        <v>60</v>
      </c>
      <c r="AD2125" s="7" t="str">
        <f>IFERROR(VLOOKUP(J2125,'Chuyển Mã'!$B$3:$C$9,2,0),"")</f>
        <v>Hà Nội</v>
      </c>
      <c r="AE2125" s="7" t="str">
        <f t="shared" si="271"/>
        <v>Gà muối 500g</v>
      </c>
      <c r="AF2125" s="7">
        <f t="shared" si="272"/>
        <v>5</v>
      </c>
    </row>
    <row r="2126" spans="1:32" x14ac:dyDescent="0.25">
      <c r="A2126" s="11">
        <v>45906</v>
      </c>
      <c r="B2126" s="25" t="s">
        <v>7257</v>
      </c>
      <c r="C2126" s="12" t="s">
        <v>7214</v>
      </c>
      <c r="D2126" s="16">
        <f t="shared" si="273"/>
        <v>45906</v>
      </c>
      <c r="G2126" s="13" t="s">
        <v>7967</v>
      </c>
      <c r="I2126" s="13" t="s">
        <v>7968</v>
      </c>
      <c r="J2126" s="13" t="s">
        <v>1809</v>
      </c>
      <c r="K2126" s="13" t="s">
        <v>27</v>
      </c>
      <c r="L2126" s="25" t="str">
        <f>VLOOKUP($K2126,TONG_SL!$A:$D,2,0)</f>
        <v>Chân giò heo muối 300g</v>
      </c>
      <c r="N2126" s="25" t="str">
        <f t="shared" si="274"/>
        <v>K-C6</v>
      </c>
      <c r="Q2126" s="25" t="str">
        <f>VLOOKUP(K2126,TONG_SL!$A:$D,3,0)</f>
        <v>Túi</v>
      </c>
      <c r="R2126" s="54">
        <v>15</v>
      </c>
      <c r="T2126" s="1">
        <f>VLOOKUP(VLOOKUP(G2126,Ma_KH!$A:$R,18,0)&amp;K2126,Gia_MB!$A:$F,6,0)</f>
        <v>73431</v>
      </c>
      <c r="U2126" s="14">
        <f t="shared" ref="U2126:U2189" si="276">T2126*R2126</f>
        <v>1101465</v>
      </c>
      <c r="W2126" s="64">
        <f t="shared" si="275"/>
        <v>0</v>
      </c>
      <c r="X2126" s="3" t="str">
        <f t="shared" ref="X2126:X2189" si="277">IF(B2126&lt;&gt;"","8","0")</f>
        <v>8</v>
      </c>
      <c r="Z2126" s="14">
        <f t="shared" ref="Z2126:Z2189" si="278">U2126*X2126%</f>
        <v>88117.2</v>
      </c>
      <c r="AA2126" s="7">
        <f>VLOOKUP(G2126,Ma_KH!$A:$R,14,0)</f>
        <v>60</v>
      </c>
      <c r="AD2126" s="7" t="str">
        <f>IFERROR(VLOOKUP(J2126,'Chuyển Mã'!$B$3:$C$9,2,0),"")</f>
        <v>Hà Nội</v>
      </c>
      <c r="AE2126" s="7" t="str">
        <f t="shared" si="271"/>
        <v>Chân giò heo muối 300g</v>
      </c>
      <c r="AF2126" s="7">
        <f t="shared" si="272"/>
        <v>15</v>
      </c>
    </row>
    <row r="2127" spans="1:32" x14ac:dyDescent="0.25">
      <c r="A2127" s="11">
        <v>45906</v>
      </c>
      <c r="B2127" s="25" t="s">
        <v>7258</v>
      </c>
      <c r="C2127" s="12" t="s">
        <v>7214</v>
      </c>
      <c r="D2127" s="16">
        <f t="shared" si="273"/>
        <v>45906</v>
      </c>
      <c r="G2127" s="13" t="s">
        <v>7943</v>
      </c>
      <c r="I2127" s="13" t="s">
        <v>7969</v>
      </c>
      <c r="J2127" s="13" t="s">
        <v>1809</v>
      </c>
      <c r="K2127" s="13" t="s">
        <v>30</v>
      </c>
      <c r="L2127" s="25" t="str">
        <f>VLOOKUP($K2127,TONG_SL!$A:$D,2,0)</f>
        <v>Gà muối 500g</v>
      </c>
      <c r="N2127" s="25" t="str">
        <f t="shared" si="274"/>
        <v>K-C6</v>
      </c>
      <c r="Q2127" s="25" t="str">
        <f>VLOOKUP(K2127,TONG_SL!$A:$D,3,0)</f>
        <v>Túi</v>
      </c>
      <c r="R2127" s="54">
        <v>15</v>
      </c>
      <c r="T2127" s="1">
        <f>VLOOKUP(VLOOKUP(G2127,Ma_KH!$A:$R,18,0)&amp;K2127,Gia_MB!$A:$F,6,0)</f>
        <v>111058</v>
      </c>
      <c r="U2127" s="14">
        <f t="shared" si="276"/>
        <v>1665870</v>
      </c>
      <c r="W2127" s="64">
        <f t="shared" si="275"/>
        <v>0</v>
      </c>
      <c r="X2127" s="3" t="str">
        <f t="shared" si="277"/>
        <v>8</v>
      </c>
      <c r="Z2127" s="14">
        <f t="shared" si="278"/>
        <v>133269.6</v>
      </c>
      <c r="AA2127" s="7">
        <f>VLOOKUP(G2127,Ma_KH!$A:$R,14,0)</f>
        <v>60</v>
      </c>
      <c r="AD2127" s="7" t="str">
        <f>IFERROR(VLOOKUP(J2127,'Chuyển Mã'!$B$3:$C$9,2,0),"")</f>
        <v>Hà Nội</v>
      </c>
      <c r="AE2127" s="7" t="str">
        <f t="shared" si="271"/>
        <v>Gà muối 500g</v>
      </c>
      <c r="AF2127" s="7">
        <f t="shared" si="272"/>
        <v>15</v>
      </c>
    </row>
    <row r="2128" spans="1:32" x14ac:dyDescent="0.25">
      <c r="A2128" s="11">
        <v>45906</v>
      </c>
      <c r="B2128" s="25" t="s">
        <v>7259</v>
      </c>
      <c r="C2128" s="12" t="s">
        <v>7214</v>
      </c>
      <c r="D2128" s="16">
        <f t="shared" si="273"/>
        <v>45906</v>
      </c>
      <c r="G2128" s="13" t="s">
        <v>7970</v>
      </c>
      <c r="I2128" s="13" t="s">
        <v>7971</v>
      </c>
      <c r="J2128" s="13" t="s">
        <v>1809</v>
      </c>
      <c r="K2128" s="13" t="s">
        <v>30</v>
      </c>
      <c r="L2128" s="25" t="str">
        <f>VLOOKUP($K2128,TONG_SL!$A:$D,2,0)</f>
        <v>Gà muối 500g</v>
      </c>
      <c r="N2128" s="25" t="str">
        <f t="shared" si="274"/>
        <v>K-C6</v>
      </c>
      <c r="Q2128" s="25" t="str">
        <f>VLOOKUP(K2128,TONG_SL!$A:$D,3,0)</f>
        <v>Túi</v>
      </c>
      <c r="R2128" s="54">
        <v>10</v>
      </c>
      <c r="T2128" s="1">
        <f>VLOOKUP(VLOOKUP(G2128,Ma_KH!$A:$R,18,0)&amp;K2128,Gia_MB!$A:$F,6,0)</f>
        <v>111058</v>
      </c>
      <c r="U2128" s="14">
        <f t="shared" si="276"/>
        <v>1110580</v>
      </c>
      <c r="W2128" s="64">
        <f t="shared" si="275"/>
        <v>0</v>
      </c>
      <c r="X2128" s="3" t="str">
        <f t="shared" si="277"/>
        <v>8</v>
      </c>
      <c r="Z2128" s="14">
        <f t="shared" si="278"/>
        <v>88846.400000000009</v>
      </c>
      <c r="AA2128" s="7">
        <f>VLOOKUP(G2128,Ma_KH!$A:$R,14,0)</f>
        <v>60</v>
      </c>
      <c r="AD2128" s="7" t="str">
        <f>IFERROR(VLOOKUP(J2128,'Chuyển Mã'!$B$3:$C$9,2,0),"")</f>
        <v>Hà Nội</v>
      </c>
      <c r="AE2128" s="7" t="str">
        <f t="shared" si="271"/>
        <v>Gà muối 500g</v>
      </c>
      <c r="AF2128" s="7">
        <f t="shared" si="272"/>
        <v>10</v>
      </c>
    </row>
    <row r="2129" spans="1:32" x14ac:dyDescent="0.25">
      <c r="A2129" s="11">
        <v>45906</v>
      </c>
      <c r="B2129" s="25" t="s">
        <v>7259</v>
      </c>
      <c r="C2129" s="12" t="s">
        <v>7214</v>
      </c>
      <c r="D2129" s="16">
        <f t="shared" si="273"/>
        <v>45906</v>
      </c>
      <c r="G2129" s="13" t="s">
        <v>7970</v>
      </c>
      <c r="I2129" s="13" t="s">
        <v>7971</v>
      </c>
      <c r="J2129" s="13" t="s">
        <v>1809</v>
      </c>
      <c r="K2129" s="13" t="s">
        <v>35</v>
      </c>
      <c r="L2129" s="25" t="str">
        <f>VLOOKUP($K2129,TONG_SL!$A:$D,2,0)</f>
        <v>Tai heo muối 200g</v>
      </c>
      <c r="N2129" s="25" t="str">
        <f t="shared" si="274"/>
        <v>K-C6</v>
      </c>
      <c r="Q2129" s="25" t="str">
        <f>VLOOKUP(K2129,TONG_SL!$A:$D,3,0)</f>
        <v>Túi</v>
      </c>
      <c r="R2129" s="54">
        <v>5</v>
      </c>
      <c r="T2129" s="1">
        <f>VLOOKUP(VLOOKUP(G2129,Ma_KH!$A:$R,18,0)&amp;K2129,Gia_MB!$A:$F,6,0)</f>
        <v>55595</v>
      </c>
      <c r="U2129" s="14">
        <f t="shared" si="276"/>
        <v>277975</v>
      </c>
      <c r="W2129" s="64">
        <f t="shared" si="275"/>
        <v>0</v>
      </c>
      <c r="X2129" s="3" t="str">
        <f t="shared" si="277"/>
        <v>8</v>
      </c>
      <c r="Z2129" s="14">
        <f t="shared" si="278"/>
        <v>22238</v>
      </c>
      <c r="AA2129" s="7">
        <f>VLOOKUP(G2129,Ma_KH!$A:$R,14,0)</f>
        <v>60</v>
      </c>
      <c r="AD2129" s="7" t="str">
        <f>IFERROR(VLOOKUP(J2129,'Chuyển Mã'!$B$3:$C$9,2,0),"")</f>
        <v>Hà Nội</v>
      </c>
      <c r="AE2129" s="7" t="str">
        <f t="shared" si="271"/>
        <v>Tai heo muối 200g</v>
      </c>
      <c r="AF2129" s="7">
        <f t="shared" si="272"/>
        <v>5</v>
      </c>
    </row>
    <row r="2130" spans="1:32" x14ac:dyDescent="0.25">
      <c r="A2130" s="11">
        <v>45906</v>
      </c>
      <c r="B2130" s="25" t="s">
        <v>7259</v>
      </c>
      <c r="C2130" s="12" t="s">
        <v>7214</v>
      </c>
      <c r="D2130" s="16">
        <f t="shared" si="273"/>
        <v>45906</v>
      </c>
      <c r="G2130" s="13" t="s">
        <v>7970</v>
      </c>
      <c r="I2130" s="13" t="s">
        <v>7971</v>
      </c>
      <c r="J2130" s="13" t="s">
        <v>1809</v>
      </c>
      <c r="K2130" s="13" t="s">
        <v>51</v>
      </c>
      <c r="L2130" s="25" t="str">
        <f>VLOOKUP($K2130,TONG_SL!$A:$D,2,0)</f>
        <v>Mọc Nấm Hương 250g</v>
      </c>
      <c r="N2130" s="25" t="str">
        <f t="shared" si="274"/>
        <v>K-C6</v>
      </c>
      <c r="Q2130" s="25" t="str">
        <f>VLOOKUP(K2130,TONG_SL!$A:$D,3,0)</f>
        <v>Túi</v>
      </c>
      <c r="R2130" s="54">
        <v>10</v>
      </c>
      <c r="T2130" s="1">
        <f>VLOOKUP(VLOOKUP(G2130,Ma_KH!$A:$R,18,0)&amp;K2130,Gia_MB!$A:$F,6,0)</f>
        <v>46000</v>
      </c>
      <c r="U2130" s="14">
        <f t="shared" si="276"/>
        <v>460000</v>
      </c>
      <c r="W2130" s="64">
        <f t="shared" si="275"/>
        <v>0</v>
      </c>
      <c r="X2130" s="3" t="str">
        <f t="shared" si="277"/>
        <v>8</v>
      </c>
      <c r="Z2130" s="14">
        <f t="shared" si="278"/>
        <v>36800</v>
      </c>
      <c r="AA2130" s="7">
        <f>VLOOKUP(G2130,Ma_KH!$A:$R,14,0)</f>
        <v>60</v>
      </c>
      <c r="AD2130" s="7" t="str">
        <f>IFERROR(VLOOKUP(J2130,'Chuyển Mã'!$B$3:$C$9,2,0),"")</f>
        <v>Hà Nội</v>
      </c>
      <c r="AE2130" s="7" t="str">
        <f t="shared" si="271"/>
        <v>Mọc Nấm Hương 250g</v>
      </c>
      <c r="AF2130" s="7">
        <f t="shared" si="272"/>
        <v>10</v>
      </c>
    </row>
    <row r="2131" spans="1:32" x14ac:dyDescent="0.25">
      <c r="A2131" s="11">
        <v>45906</v>
      </c>
      <c r="B2131" s="25" t="s">
        <v>7259</v>
      </c>
      <c r="C2131" s="12" t="s">
        <v>7214</v>
      </c>
      <c r="D2131" s="16">
        <f t="shared" si="273"/>
        <v>45906</v>
      </c>
      <c r="G2131" s="13" t="s">
        <v>7970</v>
      </c>
      <c r="I2131" s="13" t="s">
        <v>7971</v>
      </c>
      <c r="J2131" s="13" t="s">
        <v>1809</v>
      </c>
      <c r="K2131" s="13" t="s">
        <v>39</v>
      </c>
      <c r="L2131" s="25" t="str">
        <f>VLOOKUP($K2131,TONG_SL!$A:$D,2,0)</f>
        <v>Chả cốm 300g</v>
      </c>
      <c r="N2131" s="25" t="str">
        <f t="shared" si="274"/>
        <v>K-C6</v>
      </c>
      <c r="Q2131" s="25" t="str">
        <f>VLOOKUP(K2131,TONG_SL!$A:$D,3,0)</f>
        <v>Túi</v>
      </c>
      <c r="R2131" s="54">
        <v>10</v>
      </c>
      <c r="T2131" s="1">
        <f>VLOOKUP(VLOOKUP(G2131,Ma_KH!$A:$R,18,0)&amp;K2131,Gia_MB!$A:$F,6,0)</f>
        <v>74250</v>
      </c>
      <c r="U2131" s="14">
        <f t="shared" si="276"/>
        <v>742500</v>
      </c>
      <c r="W2131" s="64">
        <f t="shared" si="275"/>
        <v>0</v>
      </c>
      <c r="X2131" s="3" t="str">
        <f t="shared" si="277"/>
        <v>8</v>
      </c>
      <c r="Z2131" s="14">
        <f t="shared" si="278"/>
        <v>59400</v>
      </c>
      <c r="AA2131" s="7">
        <f>VLOOKUP(G2131,Ma_KH!$A:$R,14,0)</f>
        <v>60</v>
      </c>
      <c r="AD2131" s="7" t="str">
        <f>IFERROR(VLOOKUP(J2131,'Chuyển Mã'!$B$3:$C$9,2,0),"")</f>
        <v>Hà Nội</v>
      </c>
      <c r="AE2131" s="7" t="str">
        <f t="shared" si="271"/>
        <v>Chả cốm 300g</v>
      </c>
      <c r="AF2131" s="7">
        <f t="shared" si="272"/>
        <v>10</v>
      </c>
    </row>
    <row r="2132" spans="1:32" x14ac:dyDescent="0.25">
      <c r="A2132" s="11">
        <v>45906</v>
      </c>
      <c r="B2132" s="25" t="s">
        <v>7260</v>
      </c>
      <c r="C2132" s="12" t="s">
        <v>7214</v>
      </c>
      <c r="D2132" s="16">
        <f t="shared" si="273"/>
        <v>45906</v>
      </c>
      <c r="G2132" s="13" t="s">
        <v>7972</v>
      </c>
      <c r="I2132" s="13" t="s">
        <v>7973</v>
      </c>
      <c r="J2132" s="13" t="s">
        <v>1809</v>
      </c>
      <c r="K2132" s="13" t="s">
        <v>30</v>
      </c>
      <c r="L2132" s="25" t="str">
        <f>VLOOKUP($K2132,TONG_SL!$A:$D,2,0)</f>
        <v>Gà muối 500g</v>
      </c>
      <c r="N2132" s="25" t="str">
        <f t="shared" si="274"/>
        <v>K-C6</v>
      </c>
      <c r="Q2132" s="25" t="str">
        <f>VLOOKUP(K2132,TONG_SL!$A:$D,3,0)</f>
        <v>Túi</v>
      </c>
      <c r="R2132" s="54">
        <v>10</v>
      </c>
      <c r="T2132" s="1">
        <f>VLOOKUP(VLOOKUP(G2132,Ma_KH!$A:$R,18,0)&amp;K2132,Gia_MB!$A:$F,6,0)</f>
        <v>111058</v>
      </c>
      <c r="U2132" s="14">
        <f t="shared" si="276"/>
        <v>1110580</v>
      </c>
      <c r="W2132" s="64">
        <f t="shared" si="275"/>
        <v>0</v>
      </c>
      <c r="X2132" s="3" t="str">
        <f t="shared" si="277"/>
        <v>8</v>
      </c>
      <c r="Z2132" s="14">
        <f t="shared" si="278"/>
        <v>88846.400000000009</v>
      </c>
      <c r="AA2132" s="7">
        <f>VLOOKUP(G2132,Ma_KH!$A:$R,14,0)</f>
        <v>60</v>
      </c>
      <c r="AD2132" s="7" t="str">
        <f>IFERROR(VLOOKUP(J2132,'Chuyển Mã'!$B$3:$C$9,2,0),"")</f>
        <v>Hà Nội</v>
      </c>
      <c r="AE2132" s="7" t="str">
        <f t="shared" si="271"/>
        <v>Gà muối 500g</v>
      </c>
      <c r="AF2132" s="7">
        <f t="shared" si="272"/>
        <v>10</v>
      </c>
    </row>
    <row r="2133" spans="1:32" x14ac:dyDescent="0.25">
      <c r="A2133" s="11">
        <v>45906</v>
      </c>
      <c r="B2133" s="25" t="s">
        <v>7260</v>
      </c>
      <c r="C2133" s="12" t="s">
        <v>7214</v>
      </c>
      <c r="D2133" s="16">
        <f t="shared" si="273"/>
        <v>45906</v>
      </c>
      <c r="G2133" s="13" t="s">
        <v>7972</v>
      </c>
      <c r="I2133" s="13" t="s">
        <v>7973</v>
      </c>
      <c r="J2133" s="13" t="s">
        <v>1809</v>
      </c>
      <c r="K2133" s="13" t="s">
        <v>27</v>
      </c>
      <c r="L2133" s="25" t="str">
        <f>VLOOKUP($K2133,TONG_SL!$A:$D,2,0)</f>
        <v>Chân giò heo muối 300g</v>
      </c>
      <c r="N2133" s="25" t="str">
        <f t="shared" si="274"/>
        <v>K-C6</v>
      </c>
      <c r="Q2133" s="25" t="str">
        <f>VLOOKUP(K2133,TONG_SL!$A:$D,3,0)</f>
        <v>Túi</v>
      </c>
      <c r="R2133" s="54">
        <v>10</v>
      </c>
      <c r="T2133" s="1">
        <f>VLOOKUP(VLOOKUP(G2133,Ma_KH!$A:$R,18,0)&amp;K2133,Gia_MB!$A:$F,6,0)</f>
        <v>73431</v>
      </c>
      <c r="U2133" s="14">
        <f t="shared" si="276"/>
        <v>734310</v>
      </c>
      <c r="W2133" s="64">
        <f t="shared" si="275"/>
        <v>0</v>
      </c>
      <c r="X2133" s="3" t="str">
        <f t="shared" si="277"/>
        <v>8</v>
      </c>
      <c r="Z2133" s="14">
        <f t="shared" si="278"/>
        <v>58744.800000000003</v>
      </c>
      <c r="AA2133" s="7">
        <f>VLOOKUP(G2133,Ma_KH!$A:$R,14,0)</f>
        <v>60</v>
      </c>
      <c r="AD2133" s="7" t="str">
        <f>IFERROR(VLOOKUP(J2133,'Chuyển Mã'!$B$3:$C$9,2,0),"")</f>
        <v>Hà Nội</v>
      </c>
      <c r="AE2133" s="7" t="str">
        <f t="shared" si="271"/>
        <v>Chân giò heo muối 300g</v>
      </c>
      <c r="AF2133" s="7">
        <f t="shared" si="272"/>
        <v>10</v>
      </c>
    </row>
    <row r="2134" spans="1:32" x14ac:dyDescent="0.25">
      <c r="A2134" s="11">
        <v>45906</v>
      </c>
      <c r="B2134" s="25" t="s">
        <v>7261</v>
      </c>
      <c r="C2134" s="12" t="s">
        <v>7214</v>
      </c>
      <c r="D2134" s="16">
        <f t="shared" si="273"/>
        <v>45906</v>
      </c>
      <c r="G2134" s="13" t="s">
        <v>7974</v>
      </c>
      <c r="I2134" s="13" t="s">
        <v>7975</v>
      </c>
      <c r="J2134" s="13" t="s">
        <v>1809</v>
      </c>
      <c r="K2134" s="13" t="s">
        <v>30</v>
      </c>
      <c r="L2134" s="25" t="str">
        <f>VLOOKUP($K2134,TONG_SL!$A:$D,2,0)</f>
        <v>Gà muối 500g</v>
      </c>
      <c r="N2134" s="25" t="str">
        <f t="shared" si="274"/>
        <v>K-C6</v>
      </c>
      <c r="Q2134" s="25" t="str">
        <f>VLOOKUP(K2134,TONG_SL!$A:$D,3,0)</f>
        <v>Túi</v>
      </c>
      <c r="R2134" s="54">
        <v>20</v>
      </c>
      <c r="T2134" s="1">
        <f>VLOOKUP(VLOOKUP(G2134,Ma_KH!$A:$R,18,0)&amp;K2134,Gia_MB!$A:$F,6,0)</f>
        <v>111058</v>
      </c>
      <c r="U2134" s="14">
        <f t="shared" si="276"/>
        <v>2221160</v>
      </c>
      <c r="W2134" s="64">
        <f t="shared" si="275"/>
        <v>0</v>
      </c>
      <c r="X2134" s="3" t="str">
        <f t="shared" si="277"/>
        <v>8</v>
      </c>
      <c r="Z2134" s="14">
        <f t="shared" si="278"/>
        <v>177692.80000000002</v>
      </c>
      <c r="AA2134" s="7">
        <f>VLOOKUP(G2134,Ma_KH!$A:$R,14,0)</f>
        <v>60</v>
      </c>
      <c r="AD2134" s="7" t="str">
        <f>IFERROR(VLOOKUP(J2134,'Chuyển Mã'!$B$3:$C$9,2,0),"")</f>
        <v>Hà Nội</v>
      </c>
      <c r="AE2134" s="7" t="str">
        <f t="shared" si="271"/>
        <v>Gà muối 500g</v>
      </c>
      <c r="AF2134" s="7">
        <f t="shared" si="272"/>
        <v>20</v>
      </c>
    </row>
    <row r="2135" spans="1:32" x14ac:dyDescent="0.25">
      <c r="A2135" s="11">
        <v>45906</v>
      </c>
      <c r="B2135" s="25" t="s">
        <v>7261</v>
      </c>
      <c r="C2135" s="12" t="s">
        <v>7214</v>
      </c>
      <c r="D2135" s="16">
        <f t="shared" si="273"/>
        <v>45906</v>
      </c>
      <c r="G2135" s="13" t="s">
        <v>7974</v>
      </c>
      <c r="I2135" s="13" t="s">
        <v>7975</v>
      </c>
      <c r="J2135" s="13" t="s">
        <v>1809</v>
      </c>
      <c r="K2135" s="13" t="s">
        <v>27</v>
      </c>
      <c r="L2135" s="25" t="str">
        <f>VLOOKUP($K2135,TONG_SL!$A:$D,2,0)</f>
        <v>Chân giò heo muối 300g</v>
      </c>
      <c r="N2135" s="25" t="str">
        <f t="shared" si="274"/>
        <v>K-C6</v>
      </c>
      <c r="Q2135" s="25" t="str">
        <f>VLOOKUP(K2135,TONG_SL!$A:$D,3,0)</f>
        <v>Túi</v>
      </c>
      <c r="R2135" s="54">
        <v>20</v>
      </c>
      <c r="T2135" s="1">
        <f>VLOOKUP(VLOOKUP(G2135,Ma_KH!$A:$R,18,0)&amp;K2135,Gia_MB!$A:$F,6,0)</f>
        <v>73431</v>
      </c>
      <c r="U2135" s="14">
        <f t="shared" si="276"/>
        <v>1468620</v>
      </c>
      <c r="W2135" s="64">
        <f t="shared" si="275"/>
        <v>0</v>
      </c>
      <c r="X2135" s="3" t="str">
        <f t="shared" si="277"/>
        <v>8</v>
      </c>
      <c r="Z2135" s="14">
        <f t="shared" si="278"/>
        <v>117489.60000000001</v>
      </c>
      <c r="AA2135" s="7">
        <f>VLOOKUP(G2135,Ma_KH!$A:$R,14,0)</f>
        <v>60</v>
      </c>
      <c r="AD2135" s="7" t="str">
        <f>IFERROR(VLOOKUP(J2135,'Chuyển Mã'!$B$3:$C$9,2,0),"")</f>
        <v>Hà Nội</v>
      </c>
      <c r="AE2135" s="7" t="str">
        <f t="shared" si="271"/>
        <v>Chân giò heo muối 300g</v>
      </c>
      <c r="AF2135" s="7">
        <f t="shared" si="272"/>
        <v>20</v>
      </c>
    </row>
    <row r="2136" spans="1:32" x14ac:dyDescent="0.25">
      <c r="A2136" s="11">
        <v>45906</v>
      </c>
      <c r="B2136" s="25" t="s">
        <v>7262</v>
      </c>
      <c r="C2136" s="12" t="s">
        <v>7214</v>
      </c>
      <c r="D2136" s="16">
        <f t="shared" si="273"/>
        <v>45906</v>
      </c>
      <c r="G2136" s="13" t="s">
        <v>7976</v>
      </c>
      <c r="I2136" s="13" t="s">
        <v>7977</v>
      </c>
      <c r="J2136" s="13" t="s">
        <v>1809</v>
      </c>
      <c r="K2136" s="13" t="s">
        <v>30</v>
      </c>
      <c r="L2136" s="25" t="str">
        <f>VLOOKUP($K2136,TONG_SL!$A:$D,2,0)</f>
        <v>Gà muối 500g</v>
      </c>
      <c r="N2136" s="25" t="str">
        <f t="shared" si="274"/>
        <v>K-C6</v>
      </c>
      <c r="Q2136" s="25" t="str">
        <f>VLOOKUP(K2136,TONG_SL!$A:$D,3,0)</f>
        <v>Túi</v>
      </c>
      <c r="R2136" s="54">
        <v>10</v>
      </c>
      <c r="T2136" s="1">
        <f>VLOOKUP(VLOOKUP(G2136,Ma_KH!$A:$R,18,0)&amp;K2136,Gia_MB!$A:$F,6,0)</f>
        <v>111058</v>
      </c>
      <c r="U2136" s="14">
        <f t="shared" si="276"/>
        <v>1110580</v>
      </c>
      <c r="W2136" s="64">
        <f t="shared" si="275"/>
        <v>0</v>
      </c>
      <c r="X2136" s="3" t="str">
        <f t="shared" si="277"/>
        <v>8</v>
      </c>
      <c r="Z2136" s="14">
        <f t="shared" si="278"/>
        <v>88846.400000000009</v>
      </c>
      <c r="AA2136" s="7">
        <f>VLOOKUP(G2136,Ma_KH!$A:$R,14,0)</f>
        <v>60</v>
      </c>
      <c r="AD2136" s="7" t="str">
        <f>IFERROR(VLOOKUP(J2136,'Chuyển Mã'!$B$3:$C$9,2,0),"")</f>
        <v>Hà Nội</v>
      </c>
      <c r="AE2136" s="7" t="str">
        <f t="shared" si="271"/>
        <v>Gà muối 500g</v>
      </c>
      <c r="AF2136" s="7">
        <f t="shared" si="272"/>
        <v>10</v>
      </c>
    </row>
    <row r="2137" spans="1:32" x14ac:dyDescent="0.25">
      <c r="A2137" s="11">
        <v>45906</v>
      </c>
      <c r="B2137" s="25" t="s">
        <v>7262</v>
      </c>
      <c r="C2137" s="12" t="s">
        <v>7214</v>
      </c>
      <c r="D2137" s="16">
        <f t="shared" si="273"/>
        <v>45906</v>
      </c>
      <c r="G2137" s="13" t="s">
        <v>7976</v>
      </c>
      <c r="I2137" s="13" t="s">
        <v>7977</v>
      </c>
      <c r="J2137" s="13" t="s">
        <v>1809</v>
      </c>
      <c r="K2137" s="13" t="s">
        <v>27</v>
      </c>
      <c r="L2137" s="25" t="str">
        <f>VLOOKUP($K2137,TONG_SL!$A:$D,2,0)</f>
        <v>Chân giò heo muối 300g</v>
      </c>
      <c r="N2137" s="25" t="str">
        <f t="shared" si="274"/>
        <v>K-C6</v>
      </c>
      <c r="Q2137" s="25" t="str">
        <f>VLOOKUP(K2137,TONG_SL!$A:$D,3,0)</f>
        <v>Túi</v>
      </c>
      <c r="R2137" s="54">
        <v>10</v>
      </c>
      <c r="T2137" s="1">
        <f>VLOOKUP(VLOOKUP(G2137,Ma_KH!$A:$R,18,0)&amp;K2137,Gia_MB!$A:$F,6,0)</f>
        <v>73431</v>
      </c>
      <c r="U2137" s="14">
        <f t="shared" si="276"/>
        <v>734310</v>
      </c>
      <c r="W2137" s="64">
        <f t="shared" si="275"/>
        <v>0</v>
      </c>
      <c r="X2137" s="3" t="str">
        <f t="shared" si="277"/>
        <v>8</v>
      </c>
      <c r="Z2137" s="14">
        <f t="shared" si="278"/>
        <v>58744.800000000003</v>
      </c>
      <c r="AA2137" s="7">
        <f>VLOOKUP(G2137,Ma_KH!$A:$R,14,0)</f>
        <v>60</v>
      </c>
      <c r="AD2137" s="7" t="str">
        <f>IFERROR(VLOOKUP(J2137,'Chuyển Mã'!$B$3:$C$9,2,0),"")</f>
        <v>Hà Nội</v>
      </c>
      <c r="AE2137" s="7" t="str">
        <f t="shared" si="271"/>
        <v>Chân giò heo muối 300g</v>
      </c>
      <c r="AF2137" s="7">
        <f t="shared" si="272"/>
        <v>10</v>
      </c>
    </row>
    <row r="2138" spans="1:32" x14ac:dyDescent="0.25">
      <c r="A2138" s="11">
        <v>45906</v>
      </c>
      <c r="B2138" s="25" t="s">
        <v>7262</v>
      </c>
      <c r="C2138" s="12" t="s">
        <v>7214</v>
      </c>
      <c r="D2138" s="16">
        <f t="shared" si="273"/>
        <v>45906</v>
      </c>
      <c r="G2138" s="13" t="s">
        <v>7976</v>
      </c>
      <c r="I2138" s="13" t="s">
        <v>7977</v>
      </c>
      <c r="J2138" s="13" t="s">
        <v>1809</v>
      </c>
      <c r="K2138" s="13" t="s">
        <v>35</v>
      </c>
      <c r="L2138" s="25" t="str">
        <f>VLOOKUP($K2138,TONG_SL!$A:$D,2,0)</f>
        <v>Tai heo muối 200g</v>
      </c>
      <c r="N2138" s="25" t="str">
        <f t="shared" si="274"/>
        <v>K-C6</v>
      </c>
      <c r="Q2138" s="25" t="str">
        <f>VLOOKUP(K2138,TONG_SL!$A:$D,3,0)</f>
        <v>Túi</v>
      </c>
      <c r="R2138" s="54">
        <v>5</v>
      </c>
      <c r="T2138" s="1">
        <f>VLOOKUP(VLOOKUP(G2138,Ma_KH!$A:$R,18,0)&amp;K2138,Gia_MB!$A:$F,6,0)</f>
        <v>55595</v>
      </c>
      <c r="U2138" s="14">
        <f t="shared" si="276"/>
        <v>277975</v>
      </c>
      <c r="W2138" s="64">
        <f t="shared" si="275"/>
        <v>0</v>
      </c>
      <c r="X2138" s="3" t="str">
        <f t="shared" si="277"/>
        <v>8</v>
      </c>
      <c r="Z2138" s="14">
        <f t="shared" si="278"/>
        <v>22238</v>
      </c>
      <c r="AA2138" s="7">
        <f>VLOOKUP(G2138,Ma_KH!$A:$R,14,0)</f>
        <v>60</v>
      </c>
      <c r="AD2138" s="7" t="str">
        <f>IFERROR(VLOOKUP(J2138,'Chuyển Mã'!$B$3:$C$9,2,0),"")</f>
        <v>Hà Nội</v>
      </c>
      <c r="AE2138" s="7" t="str">
        <f t="shared" si="271"/>
        <v>Tai heo muối 200g</v>
      </c>
      <c r="AF2138" s="7">
        <f t="shared" si="272"/>
        <v>5</v>
      </c>
    </row>
    <row r="2139" spans="1:32" x14ac:dyDescent="0.25">
      <c r="A2139" s="11">
        <v>45906</v>
      </c>
      <c r="B2139" s="25" t="s">
        <v>7262</v>
      </c>
      <c r="C2139" s="12" t="s">
        <v>7214</v>
      </c>
      <c r="D2139" s="16">
        <f t="shared" si="273"/>
        <v>45906</v>
      </c>
      <c r="G2139" s="13" t="s">
        <v>7976</v>
      </c>
      <c r="I2139" s="13" t="s">
        <v>7977</v>
      </c>
      <c r="J2139" s="13" t="s">
        <v>1809</v>
      </c>
      <c r="K2139" s="13" t="s">
        <v>32</v>
      </c>
      <c r="L2139" s="25" t="str">
        <f>VLOOKUP($K2139,TONG_SL!$A:$D,2,0)</f>
        <v>Giò Tai Lưỡi Xào 250</v>
      </c>
      <c r="N2139" s="25" t="str">
        <f t="shared" si="274"/>
        <v>K-C6</v>
      </c>
      <c r="Q2139" s="25" t="str">
        <f>VLOOKUP(K2139,TONG_SL!$A:$D,3,0)</f>
        <v>Túi</v>
      </c>
      <c r="R2139" s="54">
        <v>5</v>
      </c>
      <c r="T2139" s="1">
        <f>VLOOKUP(VLOOKUP(G2139,Ma_KH!$A:$R,18,0)&amp;K2139,Gia_MB!$A:$F,6,0)</f>
        <v>50183</v>
      </c>
      <c r="U2139" s="14">
        <f t="shared" si="276"/>
        <v>250915</v>
      </c>
      <c r="W2139" s="64">
        <f t="shared" si="275"/>
        <v>0</v>
      </c>
      <c r="X2139" s="3" t="str">
        <f t="shared" si="277"/>
        <v>8</v>
      </c>
      <c r="Z2139" s="14">
        <f t="shared" si="278"/>
        <v>20073.2</v>
      </c>
      <c r="AA2139" s="7">
        <f>VLOOKUP(G2139,Ma_KH!$A:$R,14,0)</f>
        <v>60</v>
      </c>
      <c r="AD2139" s="7" t="str">
        <f>IFERROR(VLOOKUP(J2139,'Chuyển Mã'!$B$3:$C$9,2,0),"")</f>
        <v>Hà Nội</v>
      </c>
      <c r="AE2139" s="7" t="str">
        <f t="shared" si="271"/>
        <v>Giò Tai Lưỡi Xào 250</v>
      </c>
      <c r="AF2139" s="7">
        <f t="shared" si="272"/>
        <v>5</v>
      </c>
    </row>
    <row r="2140" spans="1:32" x14ac:dyDescent="0.25">
      <c r="A2140" s="11">
        <v>45906</v>
      </c>
      <c r="B2140" s="25" t="s">
        <v>7263</v>
      </c>
      <c r="C2140" s="12" t="s">
        <v>7214</v>
      </c>
      <c r="D2140" s="16">
        <f t="shared" si="273"/>
        <v>45906</v>
      </c>
      <c r="G2140" s="13" t="s">
        <v>7978</v>
      </c>
      <c r="I2140" s="13" t="s">
        <v>7979</v>
      </c>
      <c r="J2140" s="13" t="s">
        <v>1809</v>
      </c>
      <c r="K2140" s="13" t="s">
        <v>30</v>
      </c>
      <c r="L2140" s="25" t="str">
        <f>VLOOKUP($K2140,TONG_SL!$A:$D,2,0)</f>
        <v>Gà muối 500g</v>
      </c>
      <c r="N2140" s="25" t="str">
        <f t="shared" si="274"/>
        <v>K-C6</v>
      </c>
      <c r="Q2140" s="25" t="str">
        <f>VLOOKUP(K2140,TONG_SL!$A:$D,3,0)</f>
        <v>Túi</v>
      </c>
      <c r="R2140" s="54">
        <v>20</v>
      </c>
      <c r="T2140" s="1">
        <f>VLOOKUP(VLOOKUP(G2140,Ma_KH!$A:$R,18,0)&amp;K2140,Gia_MB!$A:$F,6,0)</f>
        <v>111058</v>
      </c>
      <c r="U2140" s="14">
        <f t="shared" si="276"/>
        <v>2221160</v>
      </c>
      <c r="W2140" s="64">
        <f t="shared" si="275"/>
        <v>0</v>
      </c>
      <c r="X2140" s="3" t="str">
        <f t="shared" si="277"/>
        <v>8</v>
      </c>
      <c r="Z2140" s="14">
        <f t="shared" si="278"/>
        <v>177692.80000000002</v>
      </c>
      <c r="AA2140" s="7">
        <f>VLOOKUP(G2140,Ma_KH!$A:$R,14,0)</f>
        <v>60</v>
      </c>
      <c r="AD2140" s="7" t="str">
        <f>IFERROR(VLOOKUP(J2140,'Chuyển Mã'!$B$3:$C$9,2,0),"")</f>
        <v>Hà Nội</v>
      </c>
      <c r="AE2140" s="7" t="str">
        <f t="shared" si="271"/>
        <v>Gà muối 500g</v>
      </c>
      <c r="AF2140" s="7">
        <f t="shared" si="272"/>
        <v>20</v>
      </c>
    </row>
    <row r="2141" spans="1:32" x14ac:dyDescent="0.25">
      <c r="A2141" s="11">
        <v>45906</v>
      </c>
      <c r="B2141" s="25" t="s">
        <v>7264</v>
      </c>
      <c r="C2141" s="12" t="s">
        <v>7214</v>
      </c>
      <c r="D2141" s="16">
        <f t="shared" si="273"/>
        <v>45906</v>
      </c>
      <c r="G2141" s="13" t="s">
        <v>7980</v>
      </c>
      <c r="I2141" s="13" t="s">
        <v>7981</v>
      </c>
      <c r="J2141" s="13" t="s">
        <v>1809</v>
      </c>
      <c r="K2141" s="13" t="s">
        <v>30</v>
      </c>
      <c r="L2141" s="25" t="str">
        <f>VLOOKUP($K2141,TONG_SL!$A:$D,2,0)</f>
        <v>Gà muối 500g</v>
      </c>
      <c r="N2141" s="25" t="str">
        <f t="shared" si="274"/>
        <v>K-C6</v>
      </c>
      <c r="Q2141" s="25" t="str">
        <f>VLOOKUP(K2141,TONG_SL!$A:$D,3,0)</f>
        <v>Túi</v>
      </c>
      <c r="R2141" s="54">
        <v>10</v>
      </c>
      <c r="T2141" s="1">
        <f>VLOOKUP(VLOOKUP(G2141,Ma_KH!$A:$R,18,0)&amp;K2141,Gia_MB!$A:$F,6,0)</f>
        <v>111058</v>
      </c>
      <c r="U2141" s="14">
        <f t="shared" si="276"/>
        <v>1110580</v>
      </c>
      <c r="W2141" s="64">
        <f t="shared" si="275"/>
        <v>0</v>
      </c>
      <c r="X2141" s="3" t="str">
        <f t="shared" si="277"/>
        <v>8</v>
      </c>
      <c r="Z2141" s="14">
        <f t="shared" si="278"/>
        <v>88846.400000000009</v>
      </c>
      <c r="AA2141" s="7">
        <f>VLOOKUP(G2141,Ma_KH!$A:$R,14,0)</f>
        <v>60</v>
      </c>
      <c r="AD2141" s="7" t="str">
        <f>IFERROR(VLOOKUP(J2141,'Chuyển Mã'!$B$3:$C$9,2,0),"")</f>
        <v>Hà Nội</v>
      </c>
      <c r="AE2141" s="7" t="str">
        <f t="shared" si="271"/>
        <v>Gà muối 500g</v>
      </c>
      <c r="AF2141" s="7">
        <f t="shared" si="272"/>
        <v>10</v>
      </c>
    </row>
    <row r="2142" spans="1:32" x14ac:dyDescent="0.25">
      <c r="A2142" s="11">
        <v>45906</v>
      </c>
      <c r="B2142" s="25" t="s">
        <v>7264</v>
      </c>
      <c r="C2142" s="12" t="s">
        <v>7214</v>
      </c>
      <c r="D2142" s="16">
        <f t="shared" si="273"/>
        <v>45906</v>
      </c>
      <c r="G2142" s="13" t="s">
        <v>7980</v>
      </c>
      <c r="I2142" s="13" t="s">
        <v>7981</v>
      </c>
      <c r="J2142" s="13" t="s">
        <v>1809</v>
      </c>
      <c r="K2142" s="13" t="s">
        <v>27</v>
      </c>
      <c r="L2142" s="25" t="str">
        <f>VLOOKUP($K2142,TONG_SL!$A:$D,2,0)</f>
        <v>Chân giò heo muối 300g</v>
      </c>
      <c r="N2142" s="25" t="str">
        <f t="shared" si="274"/>
        <v>K-C6</v>
      </c>
      <c r="Q2142" s="25" t="str">
        <f>VLOOKUP(K2142,TONG_SL!$A:$D,3,0)</f>
        <v>Túi</v>
      </c>
      <c r="R2142" s="54">
        <v>10</v>
      </c>
      <c r="T2142" s="1">
        <f>VLOOKUP(VLOOKUP(G2142,Ma_KH!$A:$R,18,0)&amp;K2142,Gia_MB!$A:$F,6,0)</f>
        <v>73431</v>
      </c>
      <c r="U2142" s="14">
        <f t="shared" si="276"/>
        <v>734310</v>
      </c>
      <c r="W2142" s="64">
        <f t="shared" si="275"/>
        <v>0</v>
      </c>
      <c r="X2142" s="3" t="str">
        <f t="shared" si="277"/>
        <v>8</v>
      </c>
      <c r="Z2142" s="14">
        <f t="shared" si="278"/>
        <v>58744.800000000003</v>
      </c>
      <c r="AA2142" s="7">
        <f>VLOOKUP(G2142,Ma_KH!$A:$R,14,0)</f>
        <v>60</v>
      </c>
      <c r="AD2142" s="7" t="str">
        <f>IFERROR(VLOOKUP(J2142,'Chuyển Mã'!$B$3:$C$9,2,0),"")</f>
        <v>Hà Nội</v>
      </c>
      <c r="AE2142" s="7" t="str">
        <f t="shared" si="271"/>
        <v>Chân giò heo muối 300g</v>
      </c>
      <c r="AF2142" s="7">
        <f t="shared" si="272"/>
        <v>10</v>
      </c>
    </row>
    <row r="2143" spans="1:32" x14ac:dyDescent="0.25">
      <c r="A2143" s="11">
        <v>45906</v>
      </c>
      <c r="B2143" s="25" t="s">
        <v>7264</v>
      </c>
      <c r="C2143" s="12" t="s">
        <v>7214</v>
      </c>
      <c r="D2143" s="16">
        <f t="shared" si="273"/>
        <v>45906</v>
      </c>
      <c r="G2143" s="13" t="s">
        <v>7980</v>
      </c>
      <c r="I2143" s="13" t="s">
        <v>7981</v>
      </c>
      <c r="J2143" s="13" t="s">
        <v>1809</v>
      </c>
      <c r="K2143" s="13" t="s">
        <v>35</v>
      </c>
      <c r="L2143" s="25" t="str">
        <f>VLOOKUP($K2143,TONG_SL!$A:$D,2,0)</f>
        <v>Tai heo muối 200g</v>
      </c>
      <c r="N2143" s="25" t="str">
        <f t="shared" si="274"/>
        <v>K-C6</v>
      </c>
      <c r="Q2143" s="25" t="str">
        <f>VLOOKUP(K2143,TONG_SL!$A:$D,3,0)</f>
        <v>Túi</v>
      </c>
      <c r="R2143" s="54">
        <v>6</v>
      </c>
      <c r="T2143" s="1">
        <f>VLOOKUP(VLOOKUP(G2143,Ma_KH!$A:$R,18,0)&amp;K2143,Gia_MB!$A:$F,6,0)</f>
        <v>55595</v>
      </c>
      <c r="U2143" s="14">
        <f t="shared" si="276"/>
        <v>333570</v>
      </c>
      <c r="W2143" s="64">
        <f t="shared" si="275"/>
        <v>0</v>
      </c>
      <c r="X2143" s="3" t="str">
        <f t="shared" si="277"/>
        <v>8</v>
      </c>
      <c r="Z2143" s="14">
        <f t="shared" si="278"/>
        <v>26685.600000000002</v>
      </c>
      <c r="AA2143" s="7">
        <f>VLOOKUP(G2143,Ma_KH!$A:$R,14,0)</f>
        <v>60</v>
      </c>
      <c r="AD2143" s="7" t="str">
        <f>IFERROR(VLOOKUP(J2143,'Chuyển Mã'!$B$3:$C$9,2,0),"")</f>
        <v>Hà Nội</v>
      </c>
      <c r="AE2143" s="7" t="str">
        <f t="shared" si="271"/>
        <v>Tai heo muối 200g</v>
      </c>
      <c r="AF2143" s="7">
        <f t="shared" si="272"/>
        <v>6</v>
      </c>
    </row>
    <row r="2144" spans="1:32" x14ac:dyDescent="0.25">
      <c r="A2144" s="11">
        <v>45906</v>
      </c>
      <c r="B2144" s="25" t="s">
        <v>7265</v>
      </c>
      <c r="C2144" s="12" t="s">
        <v>7214</v>
      </c>
      <c r="D2144" s="16">
        <f t="shared" si="273"/>
        <v>45906</v>
      </c>
      <c r="G2144" s="13" t="s">
        <v>7982</v>
      </c>
      <c r="I2144" s="13" t="s">
        <v>7983</v>
      </c>
      <c r="J2144" s="13" t="s">
        <v>1809</v>
      </c>
      <c r="K2144" s="13" t="s">
        <v>30</v>
      </c>
      <c r="L2144" s="25" t="str">
        <f>VLOOKUP($K2144,TONG_SL!$A:$D,2,0)</f>
        <v>Gà muối 500g</v>
      </c>
      <c r="N2144" s="25" t="str">
        <f t="shared" si="274"/>
        <v>K-C6</v>
      </c>
      <c r="Q2144" s="25" t="str">
        <f>VLOOKUP(K2144,TONG_SL!$A:$D,3,0)</f>
        <v>Túi</v>
      </c>
      <c r="R2144" s="54">
        <v>10</v>
      </c>
      <c r="T2144" s="1">
        <f>VLOOKUP(VLOOKUP(G2144,Ma_KH!$A:$R,18,0)&amp;K2144,Gia_MB!$A:$F,6,0)</f>
        <v>111058</v>
      </c>
      <c r="U2144" s="14">
        <f t="shared" si="276"/>
        <v>1110580</v>
      </c>
      <c r="W2144" s="64">
        <f t="shared" si="275"/>
        <v>0</v>
      </c>
      <c r="X2144" s="3" t="str">
        <f t="shared" si="277"/>
        <v>8</v>
      </c>
      <c r="Z2144" s="14">
        <f t="shared" si="278"/>
        <v>88846.400000000009</v>
      </c>
      <c r="AA2144" s="7">
        <f>VLOOKUP(G2144,Ma_KH!$A:$R,14,0)</f>
        <v>60</v>
      </c>
      <c r="AD2144" s="7" t="str">
        <f>IFERROR(VLOOKUP(J2144,'Chuyển Mã'!$B$3:$C$9,2,0),"")</f>
        <v>Hà Nội</v>
      </c>
      <c r="AE2144" s="7" t="str">
        <f t="shared" si="271"/>
        <v>Gà muối 500g</v>
      </c>
      <c r="AF2144" s="7">
        <f t="shared" si="272"/>
        <v>10</v>
      </c>
    </row>
    <row r="2145" spans="1:32" x14ac:dyDescent="0.25">
      <c r="A2145" s="11">
        <v>45906</v>
      </c>
      <c r="B2145" s="25" t="s">
        <v>7265</v>
      </c>
      <c r="C2145" s="12" t="s">
        <v>7214</v>
      </c>
      <c r="D2145" s="16">
        <f t="shared" si="273"/>
        <v>45906</v>
      </c>
      <c r="G2145" s="13" t="s">
        <v>7982</v>
      </c>
      <c r="I2145" s="13" t="s">
        <v>7983</v>
      </c>
      <c r="J2145" s="13" t="s">
        <v>1809</v>
      </c>
      <c r="K2145" s="13" t="s">
        <v>27</v>
      </c>
      <c r="L2145" s="25" t="str">
        <f>VLOOKUP($K2145,TONG_SL!$A:$D,2,0)</f>
        <v>Chân giò heo muối 300g</v>
      </c>
      <c r="N2145" s="25" t="str">
        <f t="shared" si="274"/>
        <v>K-C6</v>
      </c>
      <c r="Q2145" s="25" t="str">
        <f>VLOOKUP(K2145,TONG_SL!$A:$D,3,0)</f>
        <v>Túi</v>
      </c>
      <c r="R2145" s="54">
        <v>10</v>
      </c>
      <c r="T2145" s="1">
        <f>VLOOKUP(VLOOKUP(G2145,Ma_KH!$A:$R,18,0)&amp;K2145,Gia_MB!$A:$F,6,0)</f>
        <v>73431</v>
      </c>
      <c r="U2145" s="14">
        <f t="shared" si="276"/>
        <v>734310</v>
      </c>
      <c r="W2145" s="64">
        <f t="shared" si="275"/>
        <v>0</v>
      </c>
      <c r="X2145" s="3" t="str">
        <f t="shared" si="277"/>
        <v>8</v>
      </c>
      <c r="Z2145" s="14">
        <f t="shared" si="278"/>
        <v>58744.800000000003</v>
      </c>
      <c r="AA2145" s="7">
        <f>VLOOKUP(G2145,Ma_KH!$A:$R,14,0)</f>
        <v>60</v>
      </c>
      <c r="AD2145" s="7" t="str">
        <f>IFERROR(VLOOKUP(J2145,'Chuyển Mã'!$B$3:$C$9,2,0),"")</f>
        <v>Hà Nội</v>
      </c>
      <c r="AE2145" s="7" t="str">
        <f t="shared" si="271"/>
        <v>Chân giò heo muối 300g</v>
      </c>
      <c r="AF2145" s="7">
        <f t="shared" si="272"/>
        <v>10</v>
      </c>
    </row>
    <row r="2146" spans="1:32" x14ac:dyDescent="0.25">
      <c r="A2146" s="11">
        <v>45906</v>
      </c>
      <c r="B2146" s="25" t="s">
        <v>7266</v>
      </c>
      <c r="C2146" s="12" t="s">
        <v>7214</v>
      </c>
      <c r="D2146" s="16">
        <f t="shared" si="273"/>
        <v>45906</v>
      </c>
      <c r="G2146" s="13" t="s">
        <v>7984</v>
      </c>
      <c r="I2146" s="13" t="s">
        <v>7985</v>
      </c>
      <c r="J2146" s="13" t="s">
        <v>1809</v>
      </c>
      <c r="K2146" s="13" t="s">
        <v>30</v>
      </c>
      <c r="L2146" s="25" t="str">
        <f>VLOOKUP($K2146,TONG_SL!$A:$D,2,0)</f>
        <v>Gà muối 500g</v>
      </c>
      <c r="N2146" s="25" t="str">
        <f t="shared" si="274"/>
        <v>K-C6</v>
      </c>
      <c r="Q2146" s="25" t="str">
        <f>VLOOKUP(K2146,TONG_SL!$A:$D,3,0)</f>
        <v>Túi</v>
      </c>
      <c r="R2146" s="54">
        <v>5</v>
      </c>
      <c r="T2146" s="1">
        <f>VLOOKUP(VLOOKUP(G2146,Ma_KH!$A:$R,18,0)&amp;K2146,Gia_MB!$A:$F,6,0)</f>
        <v>111058</v>
      </c>
      <c r="U2146" s="14">
        <f t="shared" si="276"/>
        <v>555290</v>
      </c>
      <c r="W2146" s="64">
        <f t="shared" si="275"/>
        <v>0</v>
      </c>
      <c r="X2146" s="3" t="str">
        <f t="shared" si="277"/>
        <v>8</v>
      </c>
      <c r="Z2146" s="14">
        <f t="shared" si="278"/>
        <v>44423.200000000004</v>
      </c>
      <c r="AA2146" s="7">
        <f>VLOOKUP(G2146,Ma_KH!$A:$R,14,0)</f>
        <v>60</v>
      </c>
      <c r="AD2146" s="7" t="str">
        <f>IFERROR(VLOOKUP(J2146,'Chuyển Mã'!$B$3:$C$9,2,0),"")</f>
        <v>Hà Nội</v>
      </c>
      <c r="AE2146" s="7" t="str">
        <f t="shared" si="271"/>
        <v>Gà muối 500g</v>
      </c>
      <c r="AF2146" s="7">
        <f t="shared" si="272"/>
        <v>5</v>
      </c>
    </row>
    <row r="2147" spans="1:32" x14ac:dyDescent="0.25">
      <c r="A2147" s="11">
        <v>45906</v>
      </c>
      <c r="B2147" s="25" t="s">
        <v>7266</v>
      </c>
      <c r="C2147" s="12" t="s">
        <v>7214</v>
      </c>
      <c r="D2147" s="16">
        <f t="shared" si="273"/>
        <v>45906</v>
      </c>
      <c r="G2147" s="13" t="s">
        <v>7984</v>
      </c>
      <c r="I2147" s="13" t="s">
        <v>7985</v>
      </c>
      <c r="J2147" s="13" t="s">
        <v>1809</v>
      </c>
      <c r="K2147" s="13" t="s">
        <v>27</v>
      </c>
      <c r="L2147" s="25" t="str">
        <f>VLOOKUP($K2147,TONG_SL!$A:$D,2,0)</f>
        <v>Chân giò heo muối 300g</v>
      </c>
      <c r="N2147" s="25" t="str">
        <f t="shared" si="274"/>
        <v>K-C6</v>
      </c>
      <c r="Q2147" s="25" t="str">
        <f>VLOOKUP(K2147,TONG_SL!$A:$D,3,0)</f>
        <v>Túi</v>
      </c>
      <c r="R2147" s="54">
        <v>5</v>
      </c>
      <c r="T2147" s="1">
        <f>VLOOKUP(VLOOKUP(G2147,Ma_KH!$A:$R,18,0)&amp;K2147,Gia_MB!$A:$F,6,0)</f>
        <v>73431</v>
      </c>
      <c r="U2147" s="14">
        <f t="shared" si="276"/>
        <v>367155</v>
      </c>
      <c r="W2147" s="64">
        <f t="shared" si="275"/>
        <v>0</v>
      </c>
      <c r="X2147" s="3" t="str">
        <f t="shared" si="277"/>
        <v>8</v>
      </c>
      <c r="Z2147" s="14">
        <f t="shared" si="278"/>
        <v>29372.400000000001</v>
      </c>
      <c r="AA2147" s="7">
        <f>VLOOKUP(G2147,Ma_KH!$A:$R,14,0)</f>
        <v>60</v>
      </c>
      <c r="AD2147" s="7" t="str">
        <f>IFERROR(VLOOKUP(J2147,'Chuyển Mã'!$B$3:$C$9,2,0),"")</f>
        <v>Hà Nội</v>
      </c>
      <c r="AE2147" s="7" t="str">
        <f t="shared" si="271"/>
        <v>Chân giò heo muối 300g</v>
      </c>
      <c r="AF2147" s="7">
        <f t="shared" si="272"/>
        <v>5</v>
      </c>
    </row>
    <row r="2148" spans="1:32" x14ac:dyDescent="0.25">
      <c r="A2148" s="11">
        <v>45906</v>
      </c>
      <c r="B2148" s="25" t="s">
        <v>7266</v>
      </c>
      <c r="C2148" s="12" t="s">
        <v>7214</v>
      </c>
      <c r="D2148" s="16">
        <f t="shared" si="273"/>
        <v>45906</v>
      </c>
      <c r="G2148" s="13" t="s">
        <v>7984</v>
      </c>
      <c r="I2148" s="13" t="s">
        <v>7985</v>
      </c>
      <c r="J2148" s="13" t="s">
        <v>1809</v>
      </c>
      <c r="K2148" s="13" t="s">
        <v>32</v>
      </c>
      <c r="L2148" s="25" t="str">
        <f>VLOOKUP($K2148,TONG_SL!$A:$D,2,0)</f>
        <v>Giò Tai Lưỡi Xào 250</v>
      </c>
      <c r="N2148" s="25" t="str">
        <f t="shared" si="274"/>
        <v>K-C6</v>
      </c>
      <c r="Q2148" s="25" t="str">
        <f>VLOOKUP(K2148,TONG_SL!$A:$D,3,0)</f>
        <v>Túi</v>
      </c>
      <c r="R2148" s="54">
        <v>10</v>
      </c>
      <c r="T2148" s="1">
        <f>VLOOKUP(VLOOKUP(G2148,Ma_KH!$A:$R,18,0)&amp;K2148,Gia_MB!$A:$F,6,0)</f>
        <v>50183</v>
      </c>
      <c r="U2148" s="14">
        <f t="shared" si="276"/>
        <v>501830</v>
      </c>
      <c r="W2148" s="64">
        <f t="shared" si="275"/>
        <v>0</v>
      </c>
      <c r="X2148" s="3" t="str">
        <f t="shared" si="277"/>
        <v>8</v>
      </c>
      <c r="Z2148" s="14">
        <f t="shared" si="278"/>
        <v>40146.400000000001</v>
      </c>
      <c r="AA2148" s="7">
        <f>VLOOKUP(G2148,Ma_KH!$A:$R,14,0)</f>
        <v>60</v>
      </c>
      <c r="AD2148" s="7" t="str">
        <f>IFERROR(VLOOKUP(J2148,'Chuyển Mã'!$B$3:$C$9,2,0),"")</f>
        <v>Hà Nội</v>
      </c>
      <c r="AE2148" s="7" t="str">
        <f t="shared" si="271"/>
        <v>Giò Tai Lưỡi Xào 250</v>
      </c>
      <c r="AF2148" s="7">
        <f t="shared" si="272"/>
        <v>10</v>
      </c>
    </row>
    <row r="2149" spans="1:32" x14ac:dyDescent="0.25">
      <c r="A2149" s="11">
        <v>45906</v>
      </c>
      <c r="B2149" s="25">
        <v>4176362813</v>
      </c>
      <c r="C2149" s="12" t="s">
        <v>7214</v>
      </c>
      <c r="D2149" s="16">
        <f t="shared" si="273"/>
        <v>45906</v>
      </c>
      <c r="G2149" s="13" t="s">
        <v>7986</v>
      </c>
      <c r="I2149" s="13" t="s">
        <v>7987</v>
      </c>
      <c r="J2149" s="13" t="s">
        <v>1809</v>
      </c>
      <c r="K2149" s="13" t="s">
        <v>27</v>
      </c>
      <c r="L2149" s="25" t="str">
        <f>VLOOKUP($K2149,TONG_SL!$A:$D,2,0)</f>
        <v>Chân giò heo muối 300g</v>
      </c>
      <c r="N2149" s="25" t="str">
        <f t="shared" si="274"/>
        <v>K-C6</v>
      </c>
      <c r="Q2149" s="25" t="str">
        <f>VLOOKUP(K2149,TONG_SL!$A:$D,3,0)</f>
        <v>Túi</v>
      </c>
      <c r="R2149" s="54">
        <v>10</v>
      </c>
      <c r="T2149" s="1">
        <f>VLOOKUP(VLOOKUP(G2149,Ma_KH!$A:$R,18,0)&amp;K2149,Gia_MB!$A:$F,6,0)</f>
        <v>73431</v>
      </c>
      <c r="U2149" s="14">
        <f t="shared" si="276"/>
        <v>734310</v>
      </c>
      <c r="W2149" s="64">
        <f t="shared" si="275"/>
        <v>0</v>
      </c>
      <c r="X2149" s="3" t="str">
        <f t="shared" si="277"/>
        <v>8</v>
      </c>
      <c r="Z2149" s="14">
        <f t="shared" si="278"/>
        <v>58744.800000000003</v>
      </c>
      <c r="AA2149" s="7">
        <f>VLOOKUP(G2149,Ma_KH!$A:$R,14,0)</f>
        <v>60</v>
      </c>
      <c r="AD2149" s="7" t="str">
        <f>IFERROR(VLOOKUP(J2149,'Chuyển Mã'!$B$3:$C$9,2,0),"")</f>
        <v>Hà Nội</v>
      </c>
      <c r="AE2149" s="7" t="str">
        <f t="shared" si="271"/>
        <v>Chân giò heo muối 300g</v>
      </c>
      <c r="AF2149" s="7">
        <f t="shared" si="272"/>
        <v>10</v>
      </c>
    </row>
    <row r="2150" spans="1:32" x14ac:dyDescent="0.25">
      <c r="A2150" s="11">
        <v>45906</v>
      </c>
      <c r="B2150" s="25">
        <v>4176362813</v>
      </c>
      <c r="C2150" s="12" t="s">
        <v>7214</v>
      </c>
      <c r="D2150" s="16">
        <f t="shared" si="273"/>
        <v>45906</v>
      </c>
      <c r="G2150" s="13" t="s">
        <v>7986</v>
      </c>
      <c r="I2150" s="13" t="s">
        <v>7987</v>
      </c>
      <c r="J2150" s="13" t="s">
        <v>1809</v>
      </c>
      <c r="K2150" s="13" t="s">
        <v>30</v>
      </c>
      <c r="L2150" s="25" t="str">
        <f>VLOOKUP($K2150,TONG_SL!$A:$D,2,0)</f>
        <v>Gà muối 500g</v>
      </c>
      <c r="N2150" s="25" t="str">
        <f t="shared" si="274"/>
        <v>K-C6</v>
      </c>
      <c r="Q2150" s="25" t="str">
        <f>VLOOKUP(K2150,TONG_SL!$A:$D,3,0)</f>
        <v>Túi</v>
      </c>
      <c r="R2150" s="54">
        <v>8</v>
      </c>
      <c r="T2150" s="1">
        <f>VLOOKUP(VLOOKUP(G2150,Ma_KH!$A:$R,18,0)&amp;K2150,Gia_MB!$A:$F,6,0)</f>
        <v>111058</v>
      </c>
      <c r="U2150" s="14">
        <f t="shared" si="276"/>
        <v>888464</v>
      </c>
      <c r="W2150" s="64">
        <f t="shared" si="275"/>
        <v>0</v>
      </c>
      <c r="X2150" s="3" t="str">
        <f t="shared" si="277"/>
        <v>8</v>
      </c>
      <c r="Z2150" s="14">
        <f t="shared" si="278"/>
        <v>71077.119999999995</v>
      </c>
      <c r="AA2150" s="7">
        <f>VLOOKUP(G2150,Ma_KH!$A:$R,14,0)</f>
        <v>60</v>
      </c>
      <c r="AD2150" s="7" t="str">
        <f>IFERROR(VLOOKUP(J2150,'Chuyển Mã'!$B$3:$C$9,2,0),"")</f>
        <v>Hà Nội</v>
      </c>
      <c r="AE2150" s="7" t="str">
        <f t="shared" si="271"/>
        <v>Gà muối 500g</v>
      </c>
      <c r="AF2150" s="7">
        <f t="shared" si="272"/>
        <v>8</v>
      </c>
    </row>
    <row r="2151" spans="1:32" x14ac:dyDescent="0.25">
      <c r="A2151" s="11">
        <v>45906</v>
      </c>
      <c r="B2151" s="25">
        <v>4176362813</v>
      </c>
      <c r="C2151" s="12" t="s">
        <v>7214</v>
      </c>
      <c r="D2151" s="16">
        <f t="shared" si="273"/>
        <v>45906</v>
      </c>
      <c r="G2151" s="13" t="s">
        <v>7986</v>
      </c>
      <c r="I2151" s="13" t="s">
        <v>7987</v>
      </c>
      <c r="J2151" s="13" t="s">
        <v>1809</v>
      </c>
      <c r="K2151" s="13" t="s">
        <v>32</v>
      </c>
      <c r="L2151" s="25" t="str">
        <f>VLOOKUP($K2151,TONG_SL!$A:$D,2,0)</f>
        <v>Giò Tai Lưỡi Xào 250</v>
      </c>
      <c r="N2151" s="25" t="str">
        <f t="shared" si="274"/>
        <v>K-C6</v>
      </c>
      <c r="Q2151" s="25" t="str">
        <f>VLOOKUP(K2151,TONG_SL!$A:$D,3,0)</f>
        <v>Túi</v>
      </c>
      <c r="R2151" s="54">
        <v>6</v>
      </c>
      <c r="T2151" s="1">
        <f>VLOOKUP(VLOOKUP(G2151,Ma_KH!$A:$R,18,0)&amp;K2151,Gia_MB!$A:$F,6,0)</f>
        <v>50183</v>
      </c>
      <c r="U2151" s="14">
        <f t="shared" si="276"/>
        <v>301098</v>
      </c>
      <c r="W2151" s="64">
        <f t="shared" si="275"/>
        <v>0</v>
      </c>
      <c r="X2151" s="3" t="str">
        <f t="shared" si="277"/>
        <v>8</v>
      </c>
      <c r="Z2151" s="14">
        <f t="shared" si="278"/>
        <v>24087.84</v>
      </c>
      <c r="AA2151" s="7">
        <f>VLOOKUP(G2151,Ma_KH!$A:$R,14,0)</f>
        <v>60</v>
      </c>
      <c r="AD2151" s="7" t="str">
        <f>IFERROR(VLOOKUP(J2151,'Chuyển Mã'!$B$3:$C$9,2,0),"")</f>
        <v>Hà Nội</v>
      </c>
      <c r="AE2151" s="7" t="str">
        <f t="shared" si="271"/>
        <v>Giò Tai Lưỡi Xào 250</v>
      </c>
      <c r="AF2151" s="7">
        <f t="shared" si="272"/>
        <v>6</v>
      </c>
    </row>
    <row r="2152" spans="1:32" x14ac:dyDescent="0.25">
      <c r="A2152" s="11">
        <v>45906</v>
      </c>
      <c r="B2152" s="25">
        <v>4176362813</v>
      </c>
      <c r="C2152" s="12" t="s">
        <v>7214</v>
      </c>
      <c r="D2152" s="16">
        <f t="shared" si="273"/>
        <v>45906</v>
      </c>
      <c r="G2152" s="13" t="s">
        <v>7986</v>
      </c>
      <c r="I2152" s="13" t="s">
        <v>7987</v>
      </c>
      <c r="J2152" s="13" t="s">
        <v>1809</v>
      </c>
      <c r="K2152" s="13" t="s">
        <v>35</v>
      </c>
      <c r="L2152" s="25" t="str">
        <f>VLOOKUP($K2152,TONG_SL!$A:$D,2,0)</f>
        <v>Tai heo muối 200g</v>
      </c>
      <c r="N2152" s="25" t="str">
        <f t="shared" si="274"/>
        <v>K-C6</v>
      </c>
      <c r="Q2152" s="25" t="str">
        <f>VLOOKUP(K2152,TONG_SL!$A:$D,3,0)</f>
        <v>Túi</v>
      </c>
      <c r="R2152" s="54">
        <v>5</v>
      </c>
      <c r="T2152" s="1">
        <f>VLOOKUP(VLOOKUP(G2152,Ma_KH!$A:$R,18,0)&amp;K2152,Gia_MB!$A:$F,6,0)</f>
        <v>55595</v>
      </c>
      <c r="U2152" s="14">
        <f t="shared" si="276"/>
        <v>277975</v>
      </c>
      <c r="W2152" s="64">
        <f t="shared" si="275"/>
        <v>0</v>
      </c>
      <c r="X2152" s="3" t="str">
        <f t="shared" si="277"/>
        <v>8</v>
      </c>
      <c r="Z2152" s="14">
        <f t="shared" si="278"/>
        <v>22238</v>
      </c>
      <c r="AA2152" s="7">
        <f>VLOOKUP(G2152,Ma_KH!$A:$R,14,0)</f>
        <v>60</v>
      </c>
      <c r="AD2152" s="7" t="str">
        <f>IFERROR(VLOOKUP(J2152,'Chuyển Mã'!$B$3:$C$9,2,0),"")</f>
        <v>Hà Nội</v>
      </c>
      <c r="AE2152" s="7" t="str">
        <f t="shared" si="271"/>
        <v>Tai heo muối 200g</v>
      </c>
      <c r="AF2152" s="7">
        <f t="shared" si="272"/>
        <v>5</v>
      </c>
    </row>
    <row r="2153" spans="1:32" x14ac:dyDescent="0.25">
      <c r="A2153" s="11">
        <v>45906</v>
      </c>
      <c r="B2153" s="25">
        <v>4176383984</v>
      </c>
      <c r="C2153" s="12" t="s">
        <v>7214</v>
      </c>
      <c r="D2153" s="16">
        <f t="shared" si="273"/>
        <v>45906</v>
      </c>
      <c r="G2153" s="13" t="s">
        <v>932</v>
      </c>
      <c r="I2153" s="13" t="s">
        <v>7988</v>
      </c>
      <c r="J2153" s="13" t="s">
        <v>1809</v>
      </c>
      <c r="K2153" s="13" t="s">
        <v>32</v>
      </c>
      <c r="L2153" s="25" t="str">
        <f>VLOOKUP($K2153,TONG_SL!$A:$D,2,0)</f>
        <v>Giò Tai Lưỡi Xào 250</v>
      </c>
      <c r="N2153" s="25" t="str">
        <f t="shared" si="274"/>
        <v>K-C6</v>
      </c>
      <c r="Q2153" s="25" t="str">
        <f>VLOOKUP(K2153,TONG_SL!$A:$D,3,0)</f>
        <v>Túi</v>
      </c>
      <c r="R2153" s="54">
        <v>5</v>
      </c>
      <c r="T2153" s="1">
        <f>VLOOKUP(VLOOKUP(G2153,Ma_KH!$A:$R,18,0)&amp;K2153,Gia_MB!$A:$F,6,0)</f>
        <v>50183</v>
      </c>
      <c r="U2153" s="14">
        <f t="shared" si="276"/>
        <v>250915</v>
      </c>
      <c r="W2153" s="64">
        <f t="shared" si="275"/>
        <v>0</v>
      </c>
      <c r="X2153" s="3" t="str">
        <f t="shared" si="277"/>
        <v>8</v>
      </c>
      <c r="Z2153" s="14">
        <f t="shared" si="278"/>
        <v>20073.2</v>
      </c>
      <c r="AA2153" s="7">
        <f>VLOOKUP(G2153,Ma_KH!$A:$R,14,0)</f>
        <v>60</v>
      </c>
      <c r="AD2153" s="7" t="str">
        <f>IFERROR(VLOOKUP(J2153,'Chuyển Mã'!$B$3:$C$9,2,0),"")</f>
        <v>Hà Nội</v>
      </c>
      <c r="AE2153" s="7" t="str">
        <f t="shared" si="271"/>
        <v>Giò Tai Lưỡi Xào 250</v>
      </c>
      <c r="AF2153" s="7">
        <f t="shared" si="272"/>
        <v>5</v>
      </c>
    </row>
    <row r="2154" spans="1:32" x14ac:dyDescent="0.25">
      <c r="A2154" s="11">
        <v>45906</v>
      </c>
      <c r="B2154" s="25">
        <v>4176383984</v>
      </c>
      <c r="C2154" s="12" t="s">
        <v>7214</v>
      </c>
      <c r="D2154" s="16">
        <f t="shared" si="273"/>
        <v>45906</v>
      </c>
      <c r="G2154" s="13" t="s">
        <v>932</v>
      </c>
      <c r="I2154" s="13" t="s">
        <v>7988</v>
      </c>
      <c r="J2154" s="13" t="s">
        <v>1809</v>
      </c>
      <c r="K2154" s="13" t="s">
        <v>39</v>
      </c>
      <c r="L2154" s="25" t="str">
        <f>VLOOKUP($K2154,TONG_SL!$A:$D,2,0)</f>
        <v>Chả cốm 300g</v>
      </c>
      <c r="N2154" s="25" t="str">
        <f t="shared" si="274"/>
        <v>K-C6</v>
      </c>
      <c r="Q2154" s="25" t="str">
        <f>VLOOKUP(K2154,TONG_SL!$A:$D,3,0)</f>
        <v>Túi</v>
      </c>
      <c r="R2154" s="54">
        <v>5</v>
      </c>
      <c r="T2154" s="1">
        <f>VLOOKUP(VLOOKUP(G2154,Ma_KH!$A:$R,18,0)&amp;K2154,Gia_MB!$A:$F,6,0)</f>
        <v>74250</v>
      </c>
      <c r="U2154" s="14">
        <f t="shared" si="276"/>
        <v>371250</v>
      </c>
      <c r="W2154" s="64">
        <f t="shared" si="275"/>
        <v>0</v>
      </c>
      <c r="X2154" s="3" t="str">
        <f t="shared" si="277"/>
        <v>8</v>
      </c>
      <c r="Z2154" s="14">
        <f t="shared" si="278"/>
        <v>29700</v>
      </c>
      <c r="AA2154" s="7">
        <f>VLOOKUP(G2154,Ma_KH!$A:$R,14,0)</f>
        <v>60</v>
      </c>
      <c r="AD2154" s="7" t="str">
        <f>IFERROR(VLOOKUP(J2154,'Chuyển Mã'!$B$3:$C$9,2,0),"")</f>
        <v>Hà Nội</v>
      </c>
      <c r="AE2154" s="7" t="str">
        <f t="shared" si="271"/>
        <v>Chả cốm 300g</v>
      </c>
      <c r="AF2154" s="7">
        <f t="shared" si="272"/>
        <v>5</v>
      </c>
    </row>
    <row r="2155" spans="1:32" x14ac:dyDescent="0.25">
      <c r="A2155" s="11">
        <v>45906</v>
      </c>
      <c r="B2155" s="25">
        <v>4176383984</v>
      </c>
      <c r="C2155" s="12" t="s">
        <v>7214</v>
      </c>
      <c r="D2155" s="16">
        <f t="shared" si="273"/>
        <v>45906</v>
      </c>
      <c r="G2155" s="13" t="s">
        <v>932</v>
      </c>
      <c r="I2155" s="13" t="s">
        <v>7988</v>
      </c>
      <c r="J2155" s="13" t="s">
        <v>1809</v>
      </c>
      <c r="K2155" s="13" t="s">
        <v>30</v>
      </c>
      <c r="L2155" s="25" t="str">
        <f>VLOOKUP($K2155,TONG_SL!$A:$D,2,0)</f>
        <v>Gà muối 500g</v>
      </c>
      <c r="N2155" s="25" t="str">
        <f t="shared" si="274"/>
        <v>K-C6</v>
      </c>
      <c r="Q2155" s="25" t="str">
        <f>VLOOKUP(K2155,TONG_SL!$A:$D,3,0)</f>
        <v>Túi</v>
      </c>
      <c r="R2155" s="54">
        <v>5</v>
      </c>
      <c r="T2155" s="1">
        <f>VLOOKUP(VLOOKUP(G2155,Ma_KH!$A:$R,18,0)&amp;K2155,Gia_MB!$A:$F,6,0)</f>
        <v>111058</v>
      </c>
      <c r="U2155" s="14">
        <f t="shared" si="276"/>
        <v>555290</v>
      </c>
      <c r="W2155" s="64">
        <f t="shared" si="275"/>
        <v>0</v>
      </c>
      <c r="X2155" s="3" t="str">
        <f t="shared" si="277"/>
        <v>8</v>
      </c>
      <c r="Z2155" s="14">
        <f t="shared" si="278"/>
        <v>44423.200000000004</v>
      </c>
      <c r="AA2155" s="7">
        <f>VLOOKUP(G2155,Ma_KH!$A:$R,14,0)</f>
        <v>60</v>
      </c>
      <c r="AD2155" s="7" t="str">
        <f>IFERROR(VLOOKUP(J2155,'Chuyển Mã'!$B$3:$C$9,2,0),"")</f>
        <v>Hà Nội</v>
      </c>
      <c r="AE2155" s="7" t="str">
        <f t="shared" si="271"/>
        <v>Gà muối 500g</v>
      </c>
      <c r="AF2155" s="7">
        <f t="shared" si="272"/>
        <v>5</v>
      </c>
    </row>
    <row r="2156" spans="1:32" x14ac:dyDescent="0.25">
      <c r="A2156" s="11">
        <v>45906</v>
      </c>
      <c r="B2156" s="25">
        <v>4176094068</v>
      </c>
      <c r="C2156" s="12" t="s">
        <v>7214</v>
      </c>
      <c r="D2156" s="16">
        <f t="shared" si="273"/>
        <v>45906</v>
      </c>
      <c r="G2156" s="13" t="s">
        <v>932</v>
      </c>
      <c r="I2156" s="13" t="s">
        <v>7989</v>
      </c>
      <c r="J2156" s="13" t="s">
        <v>1809</v>
      </c>
      <c r="K2156" s="13" t="s">
        <v>30</v>
      </c>
      <c r="L2156" s="25" t="str">
        <f>VLOOKUP($K2156,TONG_SL!$A:$D,2,0)</f>
        <v>Gà muối 500g</v>
      </c>
      <c r="N2156" s="25" t="str">
        <f t="shared" si="274"/>
        <v>K-C6</v>
      </c>
      <c r="Q2156" s="25" t="str">
        <f>VLOOKUP(K2156,TONG_SL!$A:$D,3,0)</f>
        <v>Túi</v>
      </c>
      <c r="R2156" s="54">
        <v>5</v>
      </c>
      <c r="T2156" s="1">
        <f>VLOOKUP(VLOOKUP(G2156,Ma_KH!$A:$R,18,0)&amp;K2156,Gia_MB!$A:$F,6,0)</f>
        <v>111058</v>
      </c>
      <c r="U2156" s="14">
        <f t="shared" si="276"/>
        <v>555290</v>
      </c>
      <c r="W2156" s="64">
        <f t="shared" si="275"/>
        <v>0</v>
      </c>
      <c r="X2156" s="3" t="str">
        <f t="shared" si="277"/>
        <v>8</v>
      </c>
      <c r="Z2156" s="14">
        <f t="shared" si="278"/>
        <v>44423.200000000004</v>
      </c>
      <c r="AA2156" s="7">
        <f>VLOOKUP(G2156,Ma_KH!$A:$R,14,0)</f>
        <v>60</v>
      </c>
      <c r="AD2156" s="7" t="str">
        <f>IFERROR(VLOOKUP(J2156,'Chuyển Mã'!$B$3:$C$9,2,0),"")</f>
        <v>Hà Nội</v>
      </c>
      <c r="AE2156" s="7" t="str">
        <f t="shared" si="271"/>
        <v>Gà muối 500g</v>
      </c>
      <c r="AF2156" s="7">
        <f t="shared" si="272"/>
        <v>5</v>
      </c>
    </row>
    <row r="2157" spans="1:32" x14ac:dyDescent="0.25">
      <c r="A2157" s="11">
        <v>45906</v>
      </c>
      <c r="B2157" s="25">
        <v>4176094068</v>
      </c>
      <c r="C2157" s="12" t="s">
        <v>7214</v>
      </c>
      <c r="D2157" s="16">
        <f t="shared" si="273"/>
        <v>45906</v>
      </c>
      <c r="G2157" s="13" t="s">
        <v>932</v>
      </c>
      <c r="I2157" s="13" t="s">
        <v>7989</v>
      </c>
      <c r="J2157" s="13" t="s">
        <v>1809</v>
      </c>
      <c r="K2157" s="13" t="s">
        <v>27</v>
      </c>
      <c r="L2157" s="25" t="str">
        <f>VLOOKUP($K2157,TONG_SL!$A:$D,2,0)</f>
        <v>Chân giò heo muối 300g</v>
      </c>
      <c r="N2157" s="25" t="str">
        <f t="shared" si="274"/>
        <v>K-C6</v>
      </c>
      <c r="Q2157" s="25" t="str">
        <f>VLOOKUP(K2157,TONG_SL!$A:$D,3,0)</f>
        <v>Túi</v>
      </c>
      <c r="R2157" s="54">
        <v>10</v>
      </c>
      <c r="T2157" s="1">
        <f>VLOOKUP(VLOOKUP(G2157,Ma_KH!$A:$R,18,0)&amp;K2157,Gia_MB!$A:$F,6,0)</f>
        <v>73431</v>
      </c>
      <c r="U2157" s="14">
        <f t="shared" si="276"/>
        <v>734310</v>
      </c>
      <c r="W2157" s="64">
        <f t="shared" si="275"/>
        <v>0</v>
      </c>
      <c r="X2157" s="3" t="str">
        <f t="shared" si="277"/>
        <v>8</v>
      </c>
      <c r="Z2157" s="14">
        <f t="shared" si="278"/>
        <v>58744.800000000003</v>
      </c>
      <c r="AA2157" s="7">
        <f>VLOOKUP(G2157,Ma_KH!$A:$R,14,0)</f>
        <v>60</v>
      </c>
      <c r="AD2157" s="7" t="str">
        <f>IFERROR(VLOOKUP(J2157,'Chuyển Mã'!$B$3:$C$9,2,0),"")</f>
        <v>Hà Nội</v>
      </c>
      <c r="AE2157" s="7" t="str">
        <f t="shared" si="271"/>
        <v>Chân giò heo muối 300g</v>
      </c>
      <c r="AF2157" s="7">
        <f t="shared" si="272"/>
        <v>10</v>
      </c>
    </row>
    <row r="2158" spans="1:32" x14ac:dyDescent="0.25">
      <c r="A2158" s="11">
        <v>45906</v>
      </c>
      <c r="B2158" s="25">
        <v>4176172004</v>
      </c>
      <c r="C2158" s="12" t="s">
        <v>7214</v>
      </c>
      <c r="D2158" s="16">
        <f t="shared" si="273"/>
        <v>45906</v>
      </c>
      <c r="G2158" s="13" t="s">
        <v>932</v>
      </c>
      <c r="I2158" s="13" t="s">
        <v>7990</v>
      </c>
      <c r="J2158" s="13" t="s">
        <v>1809</v>
      </c>
      <c r="K2158" s="13" t="s">
        <v>39</v>
      </c>
      <c r="L2158" s="25" t="str">
        <f>VLOOKUP($K2158,TONG_SL!$A:$D,2,0)</f>
        <v>Chả cốm 300g</v>
      </c>
      <c r="N2158" s="25" t="str">
        <f t="shared" si="274"/>
        <v>K-C6</v>
      </c>
      <c r="Q2158" s="25" t="str">
        <f>VLOOKUP(K2158,TONG_SL!$A:$D,3,0)</f>
        <v>Túi</v>
      </c>
      <c r="R2158" s="54">
        <v>3</v>
      </c>
      <c r="T2158" s="1">
        <f>VLOOKUP(VLOOKUP(G2158,Ma_KH!$A:$R,18,0)&amp;K2158,Gia_MB!$A:$F,6,0)</f>
        <v>74250</v>
      </c>
      <c r="U2158" s="14">
        <f t="shared" si="276"/>
        <v>222750</v>
      </c>
      <c r="W2158" s="64">
        <f t="shared" si="275"/>
        <v>0</v>
      </c>
      <c r="X2158" s="3" t="str">
        <f t="shared" si="277"/>
        <v>8</v>
      </c>
      <c r="Z2158" s="14">
        <f t="shared" si="278"/>
        <v>17820</v>
      </c>
      <c r="AA2158" s="7">
        <f>VLOOKUP(G2158,Ma_KH!$A:$R,14,0)</f>
        <v>60</v>
      </c>
      <c r="AD2158" s="7" t="str">
        <f>IFERROR(VLOOKUP(J2158,'Chuyển Mã'!$B$3:$C$9,2,0),"")</f>
        <v>Hà Nội</v>
      </c>
      <c r="AE2158" s="7" t="str">
        <f t="shared" si="271"/>
        <v>Chả cốm 300g</v>
      </c>
      <c r="AF2158" s="7">
        <f t="shared" si="272"/>
        <v>3</v>
      </c>
    </row>
    <row r="2159" spans="1:32" x14ac:dyDescent="0.25">
      <c r="A2159" s="11">
        <v>45906</v>
      </c>
      <c r="B2159" s="25">
        <v>4176172004</v>
      </c>
      <c r="C2159" s="12" t="s">
        <v>7214</v>
      </c>
      <c r="D2159" s="16">
        <f t="shared" si="273"/>
        <v>45906</v>
      </c>
      <c r="G2159" s="13" t="s">
        <v>932</v>
      </c>
      <c r="I2159" s="13" t="s">
        <v>7990</v>
      </c>
      <c r="J2159" s="13" t="s">
        <v>1809</v>
      </c>
      <c r="K2159" s="13" t="s">
        <v>55</v>
      </c>
      <c r="L2159" s="25" t="str">
        <f>VLOOKUP($K2159,TONG_SL!$A:$D,2,0)</f>
        <v>Gà xì dầu 500g</v>
      </c>
      <c r="N2159" s="25" t="str">
        <f t="shared" si="274"/>
        <v>K-C6</v>
      </c>
      <c r="Q2159" s="25" t="str">
        <f>VLOOKUP(K2159,TONG_SL!$A:$D,3,0)</f>
        <v>Túi</v>
      </c>
      <c r="R2159" s="54">
        <v>3</v>
      </c>
      <c r="T2159" s="1">
        <f>VLOOKUP(VLOOKUP(G2159,Ma_KH!$A:$R,18,0)&amp;K2159,Gia_MB!$A:$F,6,0)</f>
        <v>111606</v>
      </c>
      <c r="U2159" s="14">
        <f t="shared" si="276"/>
        <v>334818</v>
      </c>
      <c r="W2159" s="64">
        <f t="shared" si="275"/>
        <v>0</v>
      </c>
      <c r="X2159" s="3" t="str">
        <f t="shared" si="277"/>
        <v>8</v>
      </c>
      <c r="Z2159" s="14">
        <f t="shared" si="278"/>
        <v>26785.440000000002</v>
      </c>
      <c r="AA2159" s="7">
        <f>VLOOKUP(G2159,Ma_KH!$A:$R,14,0)</f>
        <v>60</v>
      </c>
      <c r="AD2159" s="7" t="str">
        <f>IFERROR(VLOOKUP(J2159,'Chuyển Mã'!$B$3:$C$9,2,0),"")</f>
        <v>Hà Nội</v>
      </c>
      <c r="AE2159" s="7" t="str">
        <f t="shared" si="271"/>
        <v>Gà xì dầu 500g</v>
      </c>
      <c r="AF2159" s="7">
        <f t="shared" si="272"/>
        <v>3</v>
      </c>
    </row>
    <row r="2160" spans="1:32" x14ac:dyDescent="0.25">
      <c r="A2160" s="11">
        <v>45906</v>
      </c>
      <c r="B2160" s="25">
        <v>56678</v>
      </c>
      <c r="C2160" s="12" t="s">
        <v>7214</v>
      </c>
      <c r="D2160" s="16">
        <f t="shared" si="273"/>
        <v>45906</v>
      </c>
      <c r="G2160" s="13" t="s">
        <v>7507</v>
      </c>
      <c r="I2160" s="13" t="s">
        <v>2123</v>
      </c>
      <c r="J2160" s="13" t="s">
        <v>1811</v>
      </c>
      <c r="K2160" s="13" t="s">
        <v>7509</v>
      </c>
      <c r="L2160" s="25" t="str">
        <f>VLOOKUP($K2160,TONG_SL!$A:$D,2,0)</f>
        <v>Tai heo muối 200g</v>
      </c>
      <c r="N2160" s="25" t="str">
        <f t="shared" si="274"/>
        <v>K-C6</v>
      </c>
      <c r="Q2160" s="25" t="str">
        <f>VLOOKUP(K2160,TONG_SL!$A:$D,3,0)</f>
        <v>Túi</v>
      </c>
      <c r="R2160" s="54">
        <v>2</v>
      </c>
      <c r="T2160" s="1">
        <f>VLOOKUP(VLOOKUP(G2160,Ma_KH!$A:$R,18,0)&amp;K2160,Gia_MB!$A:$F,6,0)</f>
        <v>52815</v>
      </c>
      <c r="U2160" s="14">
        <f t="shared" si="276"/>
        <v>105630</v>
      </c>
      <c r="W2160" s="64">
        <f t="shared" si="275"/>
        <v>0</v>
      </c>
      <c r="X2160" s="3" t="str">
        <f t="shared" si="277"/>
        <v>8</v>
      </c>
      <c r="Z2160" s="14">
        <f t="shared" si="278"/>
        <v>8450.4</v>
      </c>
      <c r="AA2160" s="7">
        <f>VLOOKUP(G2160,Ma_KH!$A:$R,14,0)</f>
        <v>60</v>
      </c>
      <c r="AD2160" s="7" t="str">
        <f>IFERROR(VLOOKUP(J2160,'Chuyển Mã'!$B$3:$C$9,2,0),"")</f>
        <v>Hà Nội</v>
      </c>
      <c r="AE2160" s="7" t="str">
        <f t="shared" si="271"/>
        <v>Tai heo muối 200g</v>
      </c>
      <c r="AF2160" s="7">
        <f t="shared" si="272"/>
        <v>2</v>
      </c>
    </row>
    <row r="2161" spans="1:32" x14ac:dyDescent="0.25">
      <c r="A2161" s="11">
        <v>45906</v>
      </c>
      <c r="B2161" s="25">
        <v>56678</v>
      </c>
      <c r="C2161" s="12" t="s">
        <v>7214</v>
      </c>
      <c r="D2161" s="16">
        <f t="shared" si="273"/>
        <v>45906</v>
      </c>
      <c r="G2161" s="13" t="s">
        <v>7507</v>
      </c>
      <c r="I2161" s="13" t="s">
        <v>2123</v>
      </c>
      <c r="J2161" s="13" t="s">
        <v>1811</v>
      </c>
      <c r="K2161" s="13" t="s">
        <v>30</v>
      </c>
      <c r="L2161" s="25" t="str">
        <f>VLOOKUP($K2161,TONG_SL!$A:$D,2,0)</f>
        <v>Gà muối 500g</v>
      </c>
      <c r="N2161" s="25" t="str">
        <f t="shared" si="274"/>
        <v>K-C6</v>
      </c>
      <c r="Q2161" s="25" t="str">
        <f>VLOOKUP(K2161,TONG_SL!$A:$D,3,0)</f>
        <v>Túi</v>
      </c>
      <c r="R2161" s="54">
        <v>6</v>
      </c>
      <c r="T2161" s="1">
        <f>VLOOKUP(VLOOKUP(G2161,Ma_KH!$A:$R,18,0)&amp;K2161,Gia_MB!$A:$F,6,0)</f>
        <v>105505</v>
      </c>
      <c r="U2161" s="14">
        <f t="shared" si="276"/>
        <v>633030</v>
      </c>
      <c r="W2161" s="64">
        <f t="shared" si="275"/>
        <v>0</v>
      </c>
      <c r="X2161" s="3" t="str">
        <f t="shared" si="277"/>
        <v>8</v>
      </c>
      <c r="Z2161" s="14">
        <f t="shared" si="278"/>
        <v>50642.400000000001</v>
      </c>
      <c r="AA2161" s="7">
        <f>VLOOKUP(G2161,Ma_KH!$A:$R,14,0)</f>
        <v>60</v>
      </c>
      <c r="AD2161" s="7" t="str">
        <f>IFERROR(VLOOKUP(J2161,'Chuyển Mã'!$B$3:$C$9,2,0),"")</f>
        <v>Hà Nội</v>
      </c>
      <c r="AE2161" s="7" t="str">
        <f t="shared" si="271"/>
        <v>Gà muối 500g</v>
      </c>
      <c r="AF2161" s="7">
        <f t="shared" si="272"/>
        <v>6</v>
      </c>
    </row>
    <row r="2162" spans="1:32" x14ac:dyDescent="0.25">
      <c r="A2162" s="11">
        <v>45906</v>
      </c>
      <c r="B2162" s="25">
        <v>56678</v>
      </c>
      <c r="C2162" s="12" t="s">
        <v>7214</v>
      </c>
      <c r="D2162" s="16">
        <f t="shared" si="273"/>
        <v>45906</v>
      </c>
      <c r="G2162" s="13" t="s">
        <v>7507</v>
      </c>
      <c r="I2162" s="13" t="s">
        <v>2123</v>
      </c>
      <c r="J2162" s="13" t="s">
        <v>1811</v>
      </c>
      <c r="K2162" s="13" t="s">
        <v>32</v>
      </c>
      <c r="L2162" s="25" t="str">
        <f>VLOOKUP($K2162,TONG_SL!$A:$D,2,0)</f>
        <v>Giò Tai Lưỡi Xào 250</v>
      </c>
      <c r="N2162" s="25" t="str">
        <f t="shared" si="274"/>
        <v>K-C6</v>
      </c>
      <c r="Q2162" s="25" t="str">
        <f>VLOOKUP(K2162,TONG_SL!$A:$D,3,0)</f>
        <v>Túi</v>
      </c>
      <c r="R2162" s="54">
        <v>6</v>
      </c>
      <c r="T2162" s="1">
        <f>VLOOKUP(VLOOKUP(G2162,Ma_KH!$A:$R,18,0)&amp;K2162,Gia_MB!$A:$F,6,0)</f>
        <v>47673</v>
      </c>
      <c r="U2162" s="14">
        <f t="shared" si="276"/>
        <v>286038</v>
      </c>
      <c r="W2162" s="64">
        <f t="shared" si="275"/>
        <v>0</v>
      </c>
      <c r="X2162" s="3" t="str">
        <f t="shared" si="277"/>
        <v>8</v>
      </c>
      <c r="Z2162" s="14">
        <f t="shared" si="278"/>
        <v>22883.040000000001</v>
      </c>
      <c r="AA2162" s="7">
        <f>VLOOKUP(G2162,Ma_KH!$A:$R,14,0)</f>
        <v>60</v>
      </c>
      <c r="AD2162" s="7" t="str">
        <f>IFERROR(VLOOKUP(J2162,'Chuyển Mã'!$B$3:$C$9,2,0),"")</f>
        <v>Hà Nội</v>
      </c>
      <c r="AE2162" s="7" t="str">
        <f t="shared" si="271"/>
        <v>Giò Tai Lưỡi Xào 250</v>
      </c>
      <c r="AF2162" s="7">
        <f t="shared" si="272"/>
        <v>6</v>
      </c>
    </row>
    <row r="2163" spans="1:32" x14ac:dyDescent="0.25">
      <c r="A2163" s="11">
        <v>45906</v>
      </c>
      <c r="B2163" s="25">
        <v>56678</v>
      </c>
      <c r="C2163" s="12" t="s">
        <v>7214</v>
      </c>
      <c r="D2163" s="16">
        <f t="shared" si="273"/>
        <v>45906</v>
      </c>
      <c r="G2163" s="13" t="s">
        <v>7507</v>
      </c>
      <c r="I2163" s="13" t="s">
        <v>2123</v>
      </c>
      <c r="J2163" s="13" t="s">
        <v>1811</v>
      </c>
      <c r="K2163" s="13" t="s">
        <v>51</v>
      </c>
      <c r="L2163" s="25" t="str">
        <f>VLOOKUP($K2163,TONG_SL!$A:$D,2,0)</f>
        <v>Mọc Nấm Hương 250g</v>
      </c>
      <c r="N2163" s="25" t="str">
        <f t="shared" si="274"/>
        <v>K-C6</v>
      </c>
      <c r="Q2163" s="25" t="str">
        <f>VLOOKUP(K2163,TONG_SL!$A:$D,3,0)</f>
        <v>Túi</v>
      </c>
      <c r="R2163" s="54">
        <v>3</v>
      </c>
      <c r="T2163" s="1">
        <f>VLOOKUP(VLOOKUP(G2163,Ma_KH!$A:$R,18,0)&amp;K2163,Gia_MB!$A:$F,6,0)</f>
        <v>43700</v>
      </c>
      <c r="U2163" s="14">
        <f t="shared" si="276"/>
        <v>131100</v>
      </c>
      <c r="W2163" s="64">
        <f t="shared" si="275"/>
        <v>0</v>
      </c>
      <c r="X2163" s="3" t="str">
        <f t="shared" si="277"/>
        <v>8</v>
      </c>
      <c r="Z2163" s="14">
        <f t="shared" si="278"/>
        <v>10488</v>
      </c>
      <c r="AA2163" s="7">
        <f>VLOOKUP(G2163,Ma_KH!$A:$R,14,0)</f>
        <v>60</v>
      </c>
      <c r="AD2163" s="7" t="str">
        <f>IFERROR(VLOOKUP(J2163,'Chuyển Mã'!$B$3:$C$9,2,0),"")</f>
        <v>Hà Nội</v>
      </c>
      <c r="AE2163" s="7" t="str">
        <f t="shared" si="271"/>
        <v>Mọc Nấm Hương 250g</v>
      </c>
      <c r="AF2163" s="7">
        <f t="shared" si="272"/>
        <v>3</v>
      </c>
    </row>
    <row r="2164" spans="1:32" x14ac:dyDescent="0.25">
      <c r="A2164" s="11">
        <v>45906</v>
      </c>
      <c r="B2164" s="25">
        <v>56678</v>
      </c>
      <c r="C2164" s="12" t="s">
        <v>7214</v>
      </c>
      <c r="D2164" s="16">
        <f t="shared" si="273"/>
        <v>45906</v>
      </c>
      <c r="G2164" s="13" t="s">
        <v>7507</v>
      </c>
      <c r="I2164" s="13" t="s">
        <v>2123</v>
      </c>
      <c r="J2164" s="13" t="s">
        <v>1811</v>
      </c>
      <c r="K2164" s="13" t="s">
        <v>55</v>
      </c>
      <c r="L2164" s="25" t="str">
        <f>VLOOKUP($K2164,TONG_SL!$A:$D,2,0)</f>
        <v>Gà xì dầu 500g</v>
      </c>
      <c r="N2164" s="25" t="str">
        <f t="shared" si="274"/>
        <v>K-C6</v>
      </c>
      <c r="Q2164" s="25" t="str">
        <f>VLOOKUP(K2164,TONG_SL!$A:$D,3,0)</f>
        <v>Túi</v>
      </c>
      <c r="R2164" s="54">
        <v>4</v>
      </c>
      <c r="T2164" s="1">
        <f>VLOOKUP(VLOOKUP(G2164,Ma_KH!$A:$R,18,0)&amp;K2164,Gia_MB!$A:$F,6,0)</f>
        <v>106026</v>
      </c>
      <c r="U2164" s="14">
        <f t="shared" si="276"/>
        <v>424104</v>
      </c>
      <c r="W2164" s="64">
        <f t="shared" si="275"/>
        <v>0</v>
      </c>
      <c r="X2164" s="3" t="str">
        <f t="shared" si="277"/>
        <v>8</v>
      </c>
      <c r="Z2164" s="14">
        <f t="shared" si="278"/>
        <v>33928.32</v>
      </c>
      <c r="AA2164" s="7">
        <f>VLOOKUP(G2164,Ma_KH!$A:$R,14,0)</f>
        <v>60</v>
      </c>
      <c r="AD2164" s="7" t="str">
        <f>IFERROR(VLOOKUP(J2164,'Chuyển Mã'!$B$3:$C$9,2,0),"")</f>
        <v>Hà Nội</v>
      </c>
      <c r="AE2164" s="7" t="str">
        <f t="shared" si="271"/>
        <v>Gà xì dầu 500g</v>
      </c>
      <c r="AF2164" s="7">
        <f t="shared" si="272"/>
        <v>4</v>
      </c>
    </row>
    <row r="2165" spans="1:32" x14ac:dyDescent="0.25">
      <c r="A2165" s="11">
        <v>45906</v>
      </c>
      <c r="B2165" s="25">
        <v>56611</v>
      </c>
      <c r="C2165" s="12" t="s">
        <v>7214</v>
      </c>
      <c r="D2165" s="16">
        <f t="shared" si="273"/>
        <v>45906</v>
      </c>
      <c r="G2165" s="13" t="s">
        <v>7616</v>
      </c>
      <c r="I2165" s="13" t="s">
        <v>7991</v>
      </c>
      <c r="J2165" s="13" t="s">
        <v>1811</v>
      </c>
      <c r="K2165" s="13" t="s">
        <v>41</v>
      </c>
      <c r="L2165" s="25" t="str">
        <f>VLOOKUP($K2165,TONG_SL!$A:$D,2,0)</f>
        <v>Chả nướng 300g</v>
      </c>
      <c r="N2165" s="25" t="str">
        <f t="shared" si="274"/>
        <v>K-C6</v>
      </c>
      <c r="Q2165" s="25" t="str">
        <f>VLOOKUP(K2165,TONG_SL!$A:$D,3,0)</f>
        <v>Túi</v>
      </c>
      <c r="R2165" s="54">
        <v>3</v>
      </c>
      <c r="T2165" s="1">
        <f>VLOOKUP(VLOOKUP(G2165,Ma_KH!$A:$R,18,0)&amp;K2165,Gia_MB!$A:$F,6,0)</f>
        <v>70950</v>
      </c>
      <c r="U2165" s="14">
        <f t="shared" si="276"/>
        <v>212850</v>
      </c>
      <c r="W2165" s="64">
        <f t="shared" si="275"/>
        <v>0</v>
      </c>
      <c r="X2165" s="3" t="str">
        <f t="shared" si="277"/>
        <v>8</v>
      </c>
      <c r="Z2165" s="14">
        <f t="shared" si="278"/>
        <v>17028</v>
      </c>
      <c r="AA2165" s="7">
        <f>VLOOKUP(G2165,Ma_KH!$A:$R,14,0)</f>
        <v>51</v>
      </c>
      <c r="AD2165" s="7" t="str">
        <f>IFERROR(VLOOKUP(J2165,'Chuyển Mã'!$B$3:$C$9,2,0),"")</f>
        <v>Hà Nội</v>
      </c>
      <c r="AE2165" s="7" t="str">
        <f t="shared" si="271"/>
        <v>Chả nướng 300g</v>
      </c>
      <c r="AF2165" s="7">
        <f t="shared" si="272"/>
        <v>3</v>
      </c>
    </row>
    <row r="2166" spans="1:32" x14ac:dyDescent="0.25">
      <c r="A2166" s="11">
        <v>45906</v>
      </c>
      <c r="B2166" s="25">
        <v>56611</v>
      </c>
      <c r="C2166" s="12" t="s">
        <v>7214</v>
      </c>
      <c r="D2166" s="16">
        <f t="shared" si="273"/>
        <v>45906</v>
      </c>
      <c r="G2166" s="13" t="s">
        <v>7616</v>
      </c>
      <c r="I2166" s="13" t="s">
        <v>7991</v>
      </c>
      <c r="J2166" s="13" t="s">
        <v>1811</v>
      </c>
      <c r="K2166" s="13" t="s">
        <v>568</v>
      </c>
      <c r="L2166" s="25" t="str">
        <f>VLOOKUP($K2166,TONG_SL!$A:$D,2,0)</f>
        <v>Chân gà sả tắc 150g</v>
      </c>
      <c r="N2166" s="25" t="str">
        <f t="shared" si="274"/>
        <v>K-C6</v>
      </c>
      <c r="Q2166" s="25" t="str">
        <f>VLOOKUP(K2166,TONG_SL!$A:$D,3,0)</f>
        <v>Túi</v>
      </c>
      <c r="R2166" s="54">
        <v>3</v>
      </c>
      <c r="T2166" s="1">
        <f>VLOOKUP(VLOOKUP(G2166,Ma_KH!$A:$R,18,0)&amp;K2166,Gia_MB!$A:$F,6,0)</f>
        <v>20250</v>
      </c>
      <c r="U2166" s="14">
        <f t="shared" si="276"/>
        <v>60750</v>
      </c>
      <c r="W2166" s="64">
        <f t="shared" si="275"/>
        <v>0</v>
      </c>
      <c r="X2166" s="3" t="str">
        <f t="shared" si="277"/>
        <v>8</v>
      </c>
      <c r="Z2166" s="14">
        <f t="shared" si="278"/>
        <v>4860</v>
      </c>
      <c r="AA2166" s="7">
        <f>VLOOKUP(G2166,Ma_KH!$A:$R,14,0)</f>
        <v>51</v>
      </c>
      <c r="AD2166" s="7" t="str">
        <f>IFERROR(VLOOKUP(J2166,'Chuyển Mã'!$B$3:$C$9,2,0),"")</f>
        <v>Hà Nội</v>
      </c>
      <c r="AE2166" s="7" t="str">
        <f t="shared" si="271"/>
        <v>Chân gà sả tắc 150g</v>
      </c>
      <c r="AF2166" s="7">
        <f t="shared" si="272"/>
        <v>3</v>
      </c>
    </row>
    <row r="2167" spans="1:32" x14ac:dyDescent="0.25">
      <c r="A2167" s="11">
        <v>45906</v>
      </c>
      <c r="B2167" s="25">
        <v>56611</v>
      </c>
      <c r="C2167" s="12" t="s">
        <v>7214</v>
      </c>
      <c r="D2167" s="16">
        <f t="shared" si="273"/>
        <v>45906</v>
      </c>
      <c r="G2167" s="13" t="s">
        <v>7616</v>
      </c>
      <c r="I2167" s="13" t="s">
        <v>7991</v>
      </c>
      <c r="J2167" s="13" t="s">
        <v>1811</v>
      </c>
      <c r="K2167" s="13" t="s">
        <v>556</v>
      </c>
      <c r="L2167" s="25" t="str">
        <f>VLOOKUP($K2167,TONG_SL!$A:$D,2,0)</f>
        <v>Chân giò heo muối 100g</v>
      </c>
      <c r="N2167" s="25" t="str">
        <f t="shared" si="274"/>
        <v>K-C6</v>
      </c>
      <c r="Q2167" s="25" t="str">
        <f>VLOOKUP(K2167,TONG_SL!$A:$D,3,0)</f>
        <v>Gói</v>
      </c>
      <c r="R2167" s="54">
        <v>5</v>
      </c>
      <c r="T2167" s="1">
        <f>VLOOKUP(VLOOKUP(G2167,Ma_KH!$A:$R,18,0)&amp;K2167,Gia_MB!$A:$F,6,0)</f>
        <v>24549</v>
      </c>
      <c r="U2167" s="14">
        <f t="shared" si="276"/>
        <v>122745</v>
      </c>
      <c r="W2167" s="64">
        <f t="shared" si="275"/>
        <v>0</v>
      </c>
      <c r="X2167" s="3" t="str">
        <f t="shared" si="277"/>
        <v>8</v>
      </c>
      <c r="Z2167" s="14">
        <f t="shared" si="278"/>
        <v>9819.6</v>
      </c>
      <c r="AA2167" s="7">
        <f>VLOOKUP(G2167,Ma_KH!$A:$R,14,0)</f>
        <v>51</v>
      </c>
      <c r="AD2167" s="7" t="str">
        <f>IFERROR(VLOOKUP(J2167,'Chuyển Mã'!$B$3:$C$9,2,0),"")</f>
        <v>Hà Nội</v>
      </c>
      <c r="AE2167" s="7" t="str">
        <f t="shared" si="271"/>
        <v>Chân giò heo muối 100g</v>
      </c>
      <c r="AF2167" s="7">
        <f t="shared" si="272"/>
        <v>5</v>
      </c>
    </row>
    <row r="2168" spans="1:32" x14ac:dyDescent="0.25">
      <c r="A2168" s="11">
        <v>45906</v>
      </c>
      <c r="B2168" s="25">
        <v>56611</v>
      </c>
      <c r="C2168" s="12" t="s">
        <v>7214</v>
      </c>
      <c r="D2168" s="16">
        <f t="shared" si="273"/>
        <v>45906</v>
      </c>
      <c r="G2168" s="13" t="s">
        <v>7616</v>
      </c>
      <c r="I2168" s="13" t="s">
        <v>7991</v>
      </c>
      <c r="J2168" s="13" t="s">
        <v>1811</v>
      </c>
      <c r="K2168" s="13" t="s">
        <v>27</v>
      </c>
      <c r="L2168" s="25" t="str">
        <f>VLOOKUP($K2168,TONG_SL!$A:$D,2,0)</f>
        <v>Chân giò heo muối 300g</v>
      </c>
      <c r="N2168" s="25" t="str">
        <f t="shared" si="274"/>
        <v>K-C6</v>
      </c>
      <c r="Q2168" s="25" t="str">
        <f>VLOOKUP(K2168,TONG_SL!$A:$D,3,0)</f>
        <v>Túi</v>
      </c>
      <c r="R2168" s="54">
        <v>7</v>
      </c>
      <c r="T2168" s="1">
        <f>VLOOKUP(VLOOKUP(G2168,Ma_KH!$A:$R,18,0)&amp;K2168,Gia_MB!$A:$F,6,0)</f>
        <v>73431</v>
      </c>
      <c r="U2168" s="14">
        <f t="shared" si="276"/>
        <v>514017</v>
      </c>
      <c r="W2168" s="64">
        <f t="shared" si="275"/>
        <v>0</v>
      </c>
      <c r="X2168" s="3" t="str">
        <f t="shared" si="277"/>
        <v>8</v>
      </c>
      <c r="Z2168" s="14">
        <f t="shared" si="278"/>
        <v>41121.360000000001</v>
      </c>
      <c r="AA2168" s="7">
        <f>VLOOKUP(G2168,Ma_KH!$A:$R,14,0)</f>
        <v>51</v>
      </c>
      <c r="AD2168" s="7" t="str">
        <f>IFERROR(VLOOKUP(J2168,'Chuyển Mã'!$B$3:$C$9,2,0),"")</f>
        <v>Hà Nội</v>
      </c>
      <c r="AE2168" s="7" t="str">
        <f t="shared" si="271"/>
        <v>Chân giò heo muối 300g</v>
      </c>
      <c r="AF2168" s="7">
        <f t="shared" si="272"/>
        <v>7</v>
      </c>
    </row>
    <row r="2169" spans="1:32" x14ac:dyDescent="0.25">
      <c r="A2169" s="11">
        <v>45906</v>
      </c>
      <c r="B2169" s="25">
        <v>56611</v>
      </c>
      <c r="C2169" s="12" t="s">
        <v>7214</v>
      </c>
      <c r="D2169" s="16">
        <f t="shared" si="273"/>
        <v>45906</v>
      </c>
      <c r="G2169" s="13" t="s">
        <v>7616</v>
      </c>
      <c r="I2169" s="13" t="s">
        <v>7991</v>
      </c>
      <c r="J2169" s="13" t="s">
        <v>1811</v>
      </c>
      <c r="K2169" s="13" t="s">
        <v>558</v>
      </c>
      <c r="L2169" s="25" t="str">
        <f>VLOOKUP($K2169,TONG_SL!$A:$D,2,0)</f>
        <v>Gà muối hun khói 300g</v>
      </c>
      <c r="N2169" s="25" t="str">
        <f t="shared" si="274"/>
        <v>K-C6</v>
      </c>
      <c r="Q2169" s="25" t="str">
        <f>VLOOKUP(K2169,TONG_SL!$A:$D,3,0)</f>
        <v>Túi</v>
      </c>
      <c r="R2169" s="54">
        <v>3</v>
      </c>
      <c r="T2169" s="1">
        <f>VLOOKUP(VLOOKUP(G2169,Ma_KH!$A:$R,18,0)&amp;K2169,Gia_MB!$A:$F,6,0)</f>
        <v>70000</v>
      </c>
      <c r="U2169" s="14">
        <f t="shared" si="276"/>
        <v>210000</v>
      </c>
      <c r="W2169" s="64">
        <f t="shared" si="275"/>
        <v>0</v>
      </c>
      <c r="X2169" s="3" t="str">
        <f t="shared" si="277"/>
        <v>8</v>
      </c>
      <c r="Z2169" s="14">
        <f t="shared" si="278"/>
        <v>16800</v>
      </c>
      <c r="AA2169" s="7">
        <f>VLOOKUP(G2169,Ma_KH!$A:$R,14,0)</f>
        <v>51</v>
      </c>
      <c r="AD2169" s="7" t="str">
        <f>IFERROR(VLOOKUP(J2169,'Chuyển Mã'!$B$3:$C$9,2,0),"")</f>
        <v>Hà Nội</v>
      </c>
      <c r="AE2169" s="7" t="str">
        <f t="shared" si="271"/>
        <v>Gà muối hun khói 300g</v>
      </c>
      <c r="AF2169" s="7">
        <f t="shared" si="272"/>
        <v>3</v>
      </c>
    </row>
    <row r="2170" spans="1:32" x14ac:dyDescent="0.25">
      <c r="A2170" s="11">
        <v>45906</v>
      </c>
      <c r="B2170" s="25">
        <v>56611</v>
      </c>
      <c r="C2170" s="12" t="s">
        <v>7214</v>
      </c>
      <c r="D2170" s="16">
        <f t="shared" si="273"/>
        <v>45906</v>
      </c>
      <c r="G2170" s="13" t="s">
        <v>7616</v>
      </c>
      <c r="I2170" s="13" t="s">
        <v>7991</v>
      </c>
      <c r="J2170" s="13" t="s">
        <v>1811</v>
      </c>
      <c r="K2170" s="13" t="s">
        <v>32</v>
      </c>
      <c r="L2170" s="25" t="str">
        <f>VLOOKUP($K2170,TONG_SL!$A:$D,2,0)</f>
        <v>Giò Tai Lưỡi Xào 250</v>
      </c>
      <c r="N2170" s="25" t="str">
        <f t="shared" si="274"/>
        <v>K-C6</v>
      </c>
      <c r="Q2170" s="25" t="str">
        <f>VLOOKUP(K2170,TONG_SL!$A:$D,3,0)</f>
        <v>Túi</v>
      </c>
      <c r="R2170" s="54">
        <v>3</v>
      </c>
      <c r="T2170" s="1">
        <f>VLOOKUP(VLOOKUP(G2170,Ma_KH!$A:$R,18,0)&amp;K2170,Gia_MB!$A:$F,6,0)</f>
        <v>50183</v>
      </c>
      <c r="U2170" s="14">
        <f t="shared" si="276"/>
        <v>150549</v>
      </c>
      <c r="W2170" s="64">
        <f t="shared" si="275"/>
        <v>0</v>
      </c>
      <c r="X2170" s="3" t="str">
        <f t="shared" si="277"/>
        <v>8</v>
      </c>
      <c r="Z2170" s="14">
        <f t="shared" si="278"/>
        <v>12043.92</v>
      </c>
      <c r="AA2170" s="7">
        <f>VLOOKUP(G2170,Ma_KH!$A:$R,14,0)</f>
        <v>51</v>
      </c>
      <c r="AD2170" s="7" t="str">
        <f>IFERROR(VLOOKUP(J2170,'Chuyển Mã'!$B$3:$C$9,2,0),"")</f>
        <v>Hà Nội</v>
      </c>
      <c r="AE2170" s="7" t="str">
        <f t="shared" si="271"/>
        <v>Giò Tai Lưỡi Xào 250</v>
      </c>
      <c r="AF2170" s="7">
        <f t="shared" si="272"/>
        <v>3</v>
      </c>
    </row>
    <row r="2171" spans="1:32" x14ac:dyDescent="0.25">
      <c r="A2171" s="11">
        <v>45906</v>
      </c>
      <c r="B2171" s="25">
        <v>56611</v>
      </c>
      <c r="C2171" s="12" t="s">
        <v>7214</v>
      </c>
      <c r="D2171" s="16">
        <f t="shared" si="273"/>
        <v>45906</v>
      </c>
      <c r="G2171" s="13" t="s">
        <v>7616</v>
      </c>
      <c r="I2171" s="13" t="s">
        <v>7991</v>
      </c>
      <c r="J2171" s="13" t="s">
        <v>1811</v>
      </c>
      <c r="K2171" s="13" t="s">
        <v>570</v>
      </c>
      <c r="L2171" s="25" t="str">
        <f>VLOOKUP($K2171,TONG_SL!$A:$D,2,0)</f>
        <v>Tai heo sốt thái 150g</v>
      </c>
      <c r="N2171" s="25" t="str">
        <f t="shared" si="274"/>
        <v>K-C6</v>
      </c>
      <c r="Q2171" s="25" t="str">
        <f>VLOOKUP(K2171,TONG_SL!$A:$D,3,0)</f>
        <v>Túi</v>
      </c>
      <c r="R2171" s="54">
        <v>3</v>
      </c>
      <c r="T2171" s="1">
        <f>VLOOKUP(VLOOKUP(G2171,Ma_KH!$A:$R,18,0)&amp;K2171,Gia_MB!$A:$F,6,0)</f>
        <v>19500</v>
      </c>
      <c r="U2171" s="14">
        <f t="shared" si="276"/>
        <v>58500</v>
      </c>
      <c r="W2171" s="64">
        <f t="shared" si="275"/>
        <v>0</v>
      </c>
      <c r="X2171" s="3" t="str">
        <f t="shared" si="277"/>
        <v>8</v>
      </c>
      <c r="Z2171" s="14">
        <f t="shared" si="278"/>
        <v>4680</v>
      </c>
      <c r="AA2171" s="7">
        <f>VLOOKUP(G2171,Ma_KH!$A:$R,14,0)</f>
        <v>51</v>
      </c>
      <c r="AD2171" s="7" t="str">
        <f>IFERROR(VLOOKUP(J2171,'Chuyển Mã'!$B$3:$C$9,2,0),"")</f>
        <v>Hà Nội</v>
      </c>
      <c r="AE2171" s="7" t="str">
        <f t="shared" si="271"/>
        <v>Tai heo sốt thái 150g</v>
      </c>
      <c r="AF2171" s="7">
        <f t="shared" si="272"/>
        <v>3</v>
      </c>
    </row>
    <row r="2172" spans="1:32" x14ac:dyDescent="0.25">
      <c r="A2172" s="11">
        <v>45906</v>
      </c>
      <c r="B2172" s="25">
        <v>30504</v>
      </c>
      <c r="C2172" s="12" t="s">
        <v>7214</v>
      </c>
      <c r="D2172" s="16">
        <f t="shared" si="273"/>
        <v>45906</v>
      </c>
      <c r="G2172" s="13" t="s">
        <v>7992</v>
      </c>
      <c r="I2172" s="13" t="s">
        <v>7992</v>
      </c>
      <c r="J2172" s="13" t="s">
        <v>1811</v>
      </c>
      <c r="K2172" s="13" t="s">
        <v>30</v>
      </c>
      <c r="L2172" s="25" t="str">
        <f>VLOOKUP($K2172,TONG_SL!$A:$D,2,0)</f>
        <v>Gà muối 500g</v>
      </c>
      <c r="N2172" s="25" t="str">
        <f t="shared" si="274"/>
        <v>K-C6</v>
      </c>
      <c r="Q2172" s="25" t="str">
        <f>VLOOKUP(K2172,TONG_SL!$A:$D,3,0)</f>
        <v>Túi</v>
      </c>
      <c r="R2172" s="54">
        <v>5</v>
      </c>
      <c r="T2172" s="1">
        <f>VLOOKUP(VLOOKUP(G2172,Ma_KH!$A:$R,18,0)&amp;K2172,Gia_MB!$A:$F,6,0)</f>
        <v>105505.09999999999</v>
      </c>
      <c r="U2172" s="14">
        <f t="shared" si="276"/>
        <v>527525.5</v>
      </c>
      <c r="W2172" s="64">
        <f t="shared" si="275"/>
        <v>0</v>
      </c>
      <c r="X2172" s="3" t="str">
        <f t="shared" si="277"/>
        <v>8</v>
      </c>
      <c r="Z2172" s="14">
        <f t="shared" si="278"/>
        <v>42202.04</v>
      </c>
      <c r="AA2172" s="7">
        <f>VLOOKUP(G2172,Ma_KH!$A:$R,14,0)</f>
        <v>1</v>
      </c>
      <c r="AD2172" s="7" t="str">
        <f>IFERROR(VLOOKUP(J2172,'Chuyển Mã'!$B$3:$C$9,2,0),"")</f>
        <v>Hà Nội</v>
      </c>
      <c r="AE2172" s="7" t="str">
        <f t="shared" si="271"/>
        <v>Gà muối 500g</v>
      </c>
      <c r="AF2172" s="7">
        <f t="shared" si="272"/>
        <v>5</v>
      </c>
    </row>
    <row r="2173" spans="1:32" x14ac:dyDescent="0.25">
      <c r="A2173" s="11">
        <v>45906</v>
      </c>
      <c r="B2173" s="25">
        <v>30504</v>
      </c>
      <c r="C2173" s="12" t="s">
        <v>7214</v>
      </c>
      <c r="D2173" s="16">
        <f t="shared" si="273"/>
        <v>45906</v>
      </c>
      <c r="G2173" s="13" t="s">
        <v>7992</v>
      </c>
      <c r="I2173" s="13" t="s">
        <v>7992</v>
      </c>
      <c r="J2173" s="13" t="s">
        <v>1811</v>
      </c>
      <c r="K2173" s="13" t="s">
        <v>27</v>
      </c>
      <c r="L2173" s="25" t="str">
        <f>VLOOKUP($K2173,TONG_SL!$A:$D,2,0)</f>
        <v>Chân giò heo muối 300g</v>
      </c>
      <c r="N2173" s="25" t="str">
        <f t="shared" si="274"/>
        <v>K-C6</v>
      </c>
      <c r="Q2173" s="25" t="str">
        <f>VLOOKUP(K2173,TONG_SL!$A:$D,3,0)</f>
        <v>Túi</v>
      </c>
      <c r="R2173" s="54">
        <v>7</v>
      </c>
      <c r="T2173" s="1">
        <f>VLOOKUP(VLOOKUP(G2173,Ma_KH!$A:$R,18,0)&amp;K2173,Gia_MB!$A:$F,6,0)</f>
        <v>69759.45</v>
      </c>
      <c r="U2173" s="14">
        <f t="shared" si="276"/>
        <v>488316.14999999997</v>
      </c>
      <c r="W2173" s="64">
        <f t="shared" si="275"/>
        <v>0</v>
      </c>
      <c r="X2173" s="3" t="str">
        <f t="shared" si="277"/>
        <v>8</v>
      </c>
      <c r="Z2173" s="14">
        <f t="shared" si="278"/>
        <v>39065.292000000001</v>
      </c>
      <c r="AA2173" s="7">
        <f>VLOOKUP(G2173,Ma_KH!$A:$R,14,0)</f>
        <v>1</v>
      </c>
      <c r="AD2173" s="7" t="str">
        <f>IFERROR(VLOOKUP(J2173,'Chuyển Mã'!$B$3:$C$9,2,0),"")</f>
        <v>Hà Nội</v>
      </c>
      <c r="AE2173" s="7" t="str">
        <f t="shared" si="271"/>
        <v>Chân giò heo muối 300g</v>
      </c>
      <c r="AF2173" s="7">
        <f t="shared" si="272"/>
        <v>7</v>
      </c>
    </row>
    <row r="2174" spans="1:32" x14ac:dyDescent="0.25">
      <c r="A2174" s="11">
        <v>45906</v>
      </c>
      <c r="B2174" s="25">
        <v>4176630544</v>
      </c>
      <c r="C2174" s="12" t="s">
        <v>7214</v>
      </c>
      <c r="D2174" s="16">
        <f t="shared" si="273"/>
        <v>45906</v>
      </c>
      <c r="G2174" s="13" t="s">
        <v>7993</v>
      </c>
      <c r="I2174" s="13" t="s">
        <v>7994</v>
      </c>
      <c r="J2174" s="13" t="s">
        <v>76</v>
      </c>
      <c r="K2174" s="13" t="s">
        <v>30</v>
      </c>
      <c r="L2174" s="25" t="str">
        <f>VLOOKUP($K2174,TONG_SL!$A:$D,2,0)</f>
        <v>Gà muối 500g</v>
      </c>
      <c r="N2174" s="25" t="str">
        <f t="shared" si="274"/>
        <v>K-C6</v>
      </c>
      <c r="Q2174" s="25" t="str">
        <f>VLOOKUP(K2174,TONG_SL!$A:$D,3,0)</f>
        <v>Túi</v>
      </c>
      <c r="R2174" s="54">
        <v>10</v>
      </c>
      <c r="T2174" s="1">
        <f>VLOOKUP(VLOOKUP(G2174,Ma_KH!$A:$R,18,0)&amp;K2174,Gia_MB!$A:$F,6,0)</f>
        <v>111058</v>
      </c>
      <c r="U2174" s="14">
        <f t="shared" si="276"/>
        <v>1110580</v>
      </c>
      <c r="W2174" s="64">
        <f t="shared" si="275"/>
        <v>0</v>
      </c>
      <c r="X2174" s="3" t="str">
        <f t="shared" si="277"/>
        <v>8</v>
      </c>
      <c r="Z2174" s="14">
        <f t="shared" si="278"/>
        <v>88846.400000000009</v>
      </c>
      <c r="AA2174" s="7">
        <f>VLOOKUP(G2174,Ma_KH!$A:$R,14,0)</f>
        <v>60</v>
      </c>
      <c r="AD2174" s="7" t="str">
        <f>IFERROR(VLOOKUP(J2174,'Chuyển Mã'!$B$3:$C$9,2,0),"")</f>
        <v>Hà Nội</v>
      </c>
      <c r="AE2174" s="7" t="str">
        <f t="shared" si="271"/>
        <v>Gà muối 500g</v>
      </c>
      <c r="AF2174" s="7">
        <f t="shared" si="272"/>
        <v>10</v>
      </c>
    </row>
    <row r="2175" spans="1:32" x14ac:dyDescent="0.25">
      <c r="A2175" s="11">
        <v>45906</v>
      </c>
      <c r="B2175" s="25">
        <v>4176630544</v>
      </c>
      <c r="C2175" s="12" t="s">
        <v>7214</v>
      </c>
      <c r="D2175" s="16">
        <f t="shared" si="273"/>
        <v>45906</v>
      </c>
      <c r="G2175" s="13" t="s">
        <v>7993</v>
      </c>
      <c r="I2175" s="13" t="s">
        <v>7994</v>
      </c>
      <c r="J2175" s="13" t="s">
        <v>76</v>
      </c>
      <c r="K2175" s="13" t="s">
        <v>27</v>
      </c>
      <c r="L2175" s="25" t="str">
        <f>VLOOKUP($K2175,TONG_SL!$A:$D,2,0)</f>
        <v>Chân giò heo muối 300g</v>
      </c>
      <c r="N2175" s="25" t="str">
        <f t="shared" si="274"/>
        <v>K-C6</v>
      </c>
      <c r="Q2175" s="25" t="str">
        <f>VLOOKUP(K2175,TONG_SL!$A:$D,3,0)</f>
        <v>Túi</v>
      </c>
      <c r="R2175" s="54">
        <v>10</v>
      </c>
      <c r="T2175" s="1">
        <f>VLOOKUP(VLOOKUP(G2175,Ma_KH!$A:$R,18,0)&amp;K2175,Gia_MB!$A:$F,6,0)</f>
        <v>73431</v>
      </c>
      <c r="U2175" s="14">
        <f t="shared" si="276"/>
        <v>734310</v>
      </c>
      <c r="W2175" s="64">
        <f t="shared" si="275"/>
        <v>0</v>
      </c>
      <c r="X2175" s="3" t="str">
        <f t="shared" si="277"/>
        <v>8</v>
      </c>
      <c r="Z2175" s="14">
        <f t="shared" si="278"/>
        <v>58744.800000000003</v>
      </c>
      <c r="AA2175" s="7">
        <f>VLOOKUP(G2175,Ma_KH!$A:$R,14,0)</f>
        <v>60</v>
      </c>
      <c r="AD2175" s="7" t="str">
        <f>IFERROR(VLOOKUP(J2175,'Chuyển Mã'!$B$3:$C$9,2,0),"")</f>
        <v>Hà Nội</v>
      </c>
      <c r="AE2175" s="7" t="str">
        <f t="shared" si="271"/>
        <v>Chân giò heo muối 300g</v>
      </c>
      <c r="AF2175" s="7">
        <f t="shared" si="272"/>
        <v>10</v>
      </c>
    </row>
    <row r="2176" spans="1:32" x14ac:dyDescent="0.25">
      <c r="A2176" s="11">
        <v>45906</v>
      </c>
      <c r="B2176" s="25">
        <v>4176649759</v>
      </c>
      <c r="C2176" s="12" t="s">
        <v>7214</v>
      </c>
      <c r="D2176" s="16">
        <f t="shared" si="273"/>
        <v>45906</v>
      </c>
      <c r="G2176" s="13" t="s">
        <v>7995</v>
      </c>
      <c r="I2176" s="13" t="s">
        <v>7996</v>
      </c>
      <c r="J2176" s="13" t="s">
        <v>75</v>
      </c>
      <c r="K2176" s="13" t="s">
        <v>27</v>
      </c>
      <c r="L2176" s="25" t="str">
        <f>VLOOKUP($K2176,TONG_SL!$A:$D,2,0)</f>
        <v>Chân giò heo muối 300g</v>
      </c>
      <c r="N2176" s="25" t="str">
        <f t="shared" si="274"/>
        <v>K-C6</v>
      </c>
      <c r="Q2176" s="25" t="str">
        <f>VLOOKUP(K2176,TONG_SL!$A:$D,3,0)</f>
        <v>Túi</v>
      </c>
      <c r="R2176" s="54">
        <v>5</v>
      </c>
      <c r="T2176" s="1">
        <f>VLOOKUP(VLOOKUP(G2176,Ma_KH!$A:$R,18,0)&amp;K2176,Gia_MB!$A:$F,6,0)</f>
        <v>73431</v>
      </c>
      <c r="U2176" s="14">
        <f t="shared" si="276"/>
        <v>367155</v>
      </c>
      <c r="W2176" s="64">
        <f t="shared" si="275"/>
        <v>0</v>
      </c>
      <c r="X2176" s="3" t="str">
        <f t="shared" si="277"/>
        <v>8</v>
      </c>
      <c r="Z2176" s="14">
        <f t="shared" si="278"/>
        <v>29372.400000000001</v>
      </c>
      <c r="AA2176" s="7">
        <f>VLOOKUP(G2176,Ma_KH!$A:$R,14,0)</f>
        <v>60</v>
      </c>
      <c r="AD2176" s="7" t="str">
        <f>IFERROR(VLOOKUP(J2176,'Chuyển Mã'!$B$3:$C$9,2,0),"")</f>
        <v>Hà Nội</v>
      </c>
      <c r="AE2176" s="7" t="str">
        <f t="shared" si="271"/>
        <v>Chân giò heo muối 300g</v>
      </c>
      <c r="AF2176" s="7">
        <f t="shared" si="272"/>
        <v>5</v>
      </c>
    </row>
    <row r="2177" spans="1:32" x14ac:dyDescent="0.25">
      <c r="A2177" s="11">
        <v>45906</v>
      </c>
      <c r="B2177" s="25">
        <v>4176649759</v>
      </c>
      <c r="C2177" s="12" t="s">
        <v>7214</v>
      </c>
      <c r="D2177" s="16">
        <f t="shared" si="273"/>
        <v>45906</v>
      </c>
      <c r="G2177" s="13" t="s">
        <v>7995</v>
      </c>
      <c r="I2177" s="13" t="s">
        <v>7996</v>
      </c>
      <c r="J2177" s="13" t="s">
        <v>75</v>
      </c>
      <c r="K2177" s="13" t="s">
        <v>32</v>
      </c>
      <c r="L2177" s="25" t="str">
        <f>VLOOKUP($K2177,TONG_SL!$A:$D,2,0)</f>
        <v>Giò Tai Lưỡi Xào 250</v>
      </c>
      <c r="N2177" s="25" t="str">
        <f t="shared" si="274"/>
        <v>K-C6</v>
      </c>
      <c r="Q2177" s="25" t="str">
        <f>VLOOKUP(K2177,TONG_SL!$A:$D,3,0)</f>
        <v>Túi</v>
      </c>
      <c r="R2177" s="54">
        <v>5</v>
      </c>
      <c r="T2177" s="1">
        <f>VLOOKUP(VLOOKUP(G2177,Ma_KH!$A:$R,18,0)&amp;K2177,Gia_MB!$A:$F,6,0)</f>
        <v>50183</v>
      </c>
      <c r="U2177" s="14">
        <f t="shared" si="276"/>
        <v>250915</v>
      </c>
      <c r="W2177" s="64">
        <f t="shared" si="275"/>
        <v>0</v>
      </c>
      <c r="X2177" s="3" t="str">
        <f t="shared" si="277"/>
        <v>8</v>
      </c>
      <c r="Z2177" s="14">
        <f t="shared" si="278"/>
        <v>20073.2</v>
      </c>
      <c r="AA2177" s="7">
        <f>VLOOKUP(G2177,Ma_KH!$A:$R,14,0)</f>
        <v>60</v>
      </c>
      <c r="AD2177" s="7" t="str">
        <f>IFERROR(VLOOKUP(J2177,'Chuyển Mã'!$B$3:$C$9,2,0),"")</f>
        <v>Hà Nội</v>
      </c>
      <c r="AE2177" s="7" t="str">
        <f t="shared" si="271"/>
        <v>Giò Tai Lưỡi Xào 250</v>
      </c>
      <c r="AF2177" s="7">
        <f t="shared" si="272"/>
        <v>5</v>
      </c>
    </row>
    <row r="2178" spans="1:32" x14ac:dyDescent="0.25">
      <c r="A2178" s="11">
        <v>45906</v>
      </c>
      <c r="B2178" s="25">
        <v>4176649759</v>
      </c>
      <c r="C2178" s="12" t="s">
        <v>7214</v>
      </c>
      <c r="D2178" s="16">
        <f t="shared" si="273"/>
        <v>45906</v>
      </c>
      <c r="G2178" s="13" t="s">
        <v>7995</v>
      </c>
      <c r="I2178" s="13" t="s">
        <v>7996</v>
      </c>
      <c r="J2178" s="13" t="s">
        <v>75</v>
      </c>
      <c r="K2178" s="13" t="s">
        <v>51</v>
      </c>
      <c r="L2178" s="25" t="str">
        <f>VLOOKUP($K2178,TONG_SL!$A:$D,2,0)</f>
        <v>Mọc Nấm Hương 250g</v>
      </c>
      <c r="N2178" s="25" t="str">
        <f t="shared" si="274"/>
        <v>K-C6</v>
      </c>
      <c r="Q2178" s="25" t="str">
        <f>VLOOKUP(K2178,TONG_SL!$A:$D,3,0)</f>
        <v>Túi</v>
      </c>
      <c r="R2178" s="54">
        <v>5</v>
      </c>
      <c r="T2178" s="1">
        <f>VLOOKUP(VLOOKUP(G2178,Ma_KH!$A:$R,18,0)&amp;K2178,Gia_MB!$A:$F,6,0)</f>
        <v>46000</v>
      </c>
      <c r="U2178" s="14">
        <f t="shared" si="276"/>
        <v>230000</v>
      </c>
      <c r="W2178" s="64">
        <f t="shared" si="275"/>
        <v>0</v>
      </c>
      <c r="X2178" s="3" t="str">
        <f t="shared" si="277"/>
        <v>8</v>
      </c>
      <c r="Z2178" s="14">
        <f t="shared" si="278"/>
        <v>18400</v>
      </c>
      <c r="AA2178" s="7">
        <f>VLOOKUP(G2178,Ma_KH!$A:$R,14,0)</f>
        <v>60</v>
      </c>
      <c r="AD2178" s="7" t="str">
        <f>IFERROR(VLOOKUP(J2178,'Chuyển Mã'!$B$3:$C$9,2,0),"")</f>
        <v>Hà Nội</v>
      </c>
      <c r="AE2178" s="7" t="str">
        <f t="shared" si="271"/>
        <v>Mọc Nấm Hương 250g</v>
      </c>
      <c r="AF2178" s="7">
        <f t="shared" si="272"/>
        <v>5</v>
      </c>
    </row>
    <row r="2179" spans="1:32" x14ac:dyDescent="0.25">
      <c r="A2179" s="11">
        <v>45906</v>
      </c>
      <c r="B2179" s="25">
        <v>4176649759</v>
      </c>
      <c r="C2179" s="12" t="s">
        <v>7214</v>
      </c>
      <c r="D2179" s="16">
        <f t="shared" si="273"/>
        <v>45906</v>
      </c>
      <c r="G2179" s="13" t="s">
        <v>7995</v>
      </c>
      <c r="I2179" s="13" t="s">
        <v>7996</v>
      </c>
      <c r="J2179" s="13" t="s">
        <v>75</v>
      </c>
      <c r="K2179" s="13" t="s">
        <v>39</v>
      </c>
      <c r="L2179" s="25" t="str">
        <f>VLOOKUP($K2179,TONG_SL!$A:$D,2,0)</f>
        <v>Chả cốm 300g</v>
      </c>
      <c r="N2179" s="25" t="str">
        <f t="shared" si="274"/>
        <v>K-C6</v>
      </c>
      <c r="Q2179" s="25" t="str">
        <f>VLOOKUP(K2179,TONG_SL!$A:$D,3,0)</f>
        <v>Túi</v>
      </c>
      <c r="R2179" s="54">
        <v>5</v>
      </c>
      <c r="T2179" s="1">
        <f>VLOOKUP(VLOOKUP(G2179,Ma_KH!$A:$R,18,0)&amp;K2179,Gia_MB!$A:$F,6,0)</f>
        <v>74250</v>
      </c>
      <c r="U2179" s="14">
        <f t="shared" si="276"/>
        <v>371250</v>
      </c>
      <c r="W2179" s="64">
        <f t="shared" si="275"/>
        <v>0</v>
      </c>
      <c r="X2179" s="3" t="str">
        <f t="shared" si="277"/>
        <v>8</v>
      </c>
      <c r="Z2179" s="14">
        <f t="shared" si="278"/>
        <v>29700</v>
      </c>
      <c r="AA2179" s="7">
        <f>VLOOKUP(G2179,Ma_KH!$A:$R,14,0)</f>
        <v>60</v>
      </c>
      <c r="AD2179" s="7" t="str">
        <f>IFERROR(VLOOKUP(J2179,'Chuyển Mã'!$B$3:$C$9,2,0),"")</f>
        <v>Hà Nội</v>
      </c>
      <c r="AE2179" s="7" t="str">
        <f t="shared" ref="AE2179:AE2242" si="279">IFERROR(L2179,"")</f>
        <v>Chả cốm 300g</v>
      </c>
      <c r="AF2179" s="7">
        <f t="shared" ref="AF2179:AF2242" si="280">R2179</f>
        <v>5</v>
      </c>
    </row>
    <row r="2180" spans="1:32" x14ac:dyDescent="0.25">
      <c r="A2180" s="11">
        <v>45906</v>
      </c>
      <c r="B2180" s="25" t="s">
        <v>7267</v>
      </c>
      <c r="C2180" s="12" t="s">
        <v>7214</v>
      </c>
      <c r="D2180" s="16">
        <f t="shared" ref="D2180:D2243" si="281">IF(A2180="","",A2180)</f>
        <v>45906</v>
      </c>
      <c r="G2180" s="13" t="s">
        <v>1407</v>
      </c>
      <c r="I2180" s="13" t="s">
        <v>7997</v>
      </c>
      <c r="J2180" s="13" t="s">
        <v>75</v>
      </c>
      <c r="K2180" s="13" t="s">
        <v>30</v>
      </c>
      <c r="L2180" s="25" t="str">
        <f>VLOOKUP($K2180,TONG_SL!$A:$D,2,0)</f>
        <v>Gà muối 500g</v>
      </c>
      <c r="N2180" s="25" t="str">
        <f t="shared" si="274"/>
        <v>K-C6</v>
      </c>
      <c r="Q2180" s="25" t="str">
        <f>VLOOKUP(K2180,TONG_SL!$A:$D,3,0)</f>
        <v>Túi</v>
      </c>
      <c r="R2180" s="54">
        <v>5</v>
      </c>
      <c r="T2180" s="1">
        <f>VLOOKUP(VLOOKUP(G2180,Ma_KH!$A:$R,18,0)&amp;K2180,Gia_MB!$A:$F,6,0)</f>
        <v>111058</v>
      </c>
      <c r="U2180" s="14">
        <f t="shared" si="276"/>
        <v>555290</v>
      </c>
      <c r="W2180" s="64">
        <f t="shared" si="275"/>
        <v>0</v>
      </c>
      <c r="X2180" s="3" t="str">
        <f t="shared" si="277"/>
        <v>8</v>
      </c>
      <c r="Z2180" s="14">
        <f t="shared" si="278"/>
        <v>44423.200000000004</v>
      </c>
      <c r="AA2180" s="7">
        <f>VLOOKUP(G2180,Ma_KH!$A:$R,14,0)</f>
        <v>60</v>
      </c>
      <c r="AD2180" s="7" t="str">
        <f>IFERROR(VLOOKUP(J2180,'Chuyển Mã'!$B$3:$C$9,2,0),"")</f>
        <v>Hà Nội</v>
      </c>
      <c r="AE2180" s="7" t="str">
        <f t="shared" si="279"/>
        <v>Gà muối 500g</v>
      </c>
      <c r="AF2180" s="7">
        <f t="shared" si="280"/>
        <v>5</v>
      </c>
    </row>
    <row r="2181" spans="1:32" x14ac:dyDescent="0.25">
      <c r="A2181" s="11">
        <v>45906</v>
      </c>
      <c r="B2181" s="25" t="s">
        <v>7267</v>
      </c>
      <c r="C2181" s="12" t="s">
        <v>7214</v>
      </c>
      <c r="D2181" s="16">
        <f t="shared" si="281"/>
        <v>45906</v>
      </c>
      <c r="G2181" s="13" t="s">
        <v>1407</v>
      </c>
      <c r="I2181" s="13" t="s">
        <v>7997</v>
      </c>
      <c r="J2181" s="13" t="s">
        <v>75</v>
      </c>
      <c r="K2181" s="13" t="s">
        <v>27</v>
      </c>
      <c r="L2181" s="25" t="str">
        <f>VLOOKUP($K2181,TONG_SL!$A:$D,2,0)</f>
        <v>Chân giò heo muối 300g</v>
      </c>
      <c r="N2181" s="25" t="str">
        <f t="shared" ref="N2181:N2244" si="282">IF($B2181&lt;&gt;"","K-C6","")</f>
        <v>K-C6</v>
      </c>
      <c r="Q2181" s="25" t="str">
        <f>VLOOKUP(K2181,TONG_SL!$A:$D,3,0)</f>
        <v>Túi</v>
      </c>
      <c r="R2181" s="54">
        <v>5</v>
      </c>
      <c r="T2181" s="1">
        <f>VLOOKUP(VLOOKUP(G2181,Ma_KH!$A:$R,18,0)&amp;K2181,Gia_MB!$A:$F,6,0)</f>
        <v>73431</v>
      </c>
      <c r="U2181" s="14">
        <f t="shared" si="276"/>
        <v>367155</v>
      </c>
      <c r="W2181" s="64">
        <f t="shared" ref="W2181:W2244" si="283">U2181*V2181</f>
        <v>0</v>
      </c>
      <c r="X2181" s="3" t="str">
        <f t="shared" si="277"/>
        <v>8</v>
      </c>
      <c r="Z2181" s="14">
        <f t="shared" si="278"/>
        <v>29372.400000000001</v>
      </c>
      <c r="AA2181" s="7">
        <f>VLOOKUP(G2181,Ma_KH!$A:$R,14,0)</f>
        <v>60</v>
      </c>
      <c r="AD2181" s="7" t="str">
        <f>IFERROR(VLOOKUP(J2181,'Chuyển Mã'!$B$3:$C$9,2,0),"")</f>
        <v>Hà Nội</v>
      </c>
      <c r="AE2181" s="7" t="str">
        <f t="shared" si="279"/>
        <v>Chân giò heo muối 300g</v>
      </c>
      <c r="AF2181" s="7">
        <f t="shared" si="280"/>
        <v>5</v>
      </c>
    </row>
    <row r="2182" spans="1:32" x14ac:dyDescent="0.25">
      <c r="A2182" s="11">
        <v>45906</v>
      </c>
      <c r="B2182" s="25">
        <v>4176646342</v>
      </c>
      <c r="C2182" s="12" t="s">
        <v>7214</v>
      </c>
      <c r="D2182" s="16">
        <f t="shared" si="281"/>
        <v>45906</v>
      </c>
      <c r="G2182" s="13" t="s">
        <v>1391</v>
      </c>
      <c r="I2182" s="13" t="s">
        <v>7998</v>
      </c>
      <c r="J2182" s="13" t="s">
        <v>75</v>
      </c>
      <c r="K2182" s="13" t="s">
        <v>30</v>
      </c>
      <c r="L2182" s="25" t="str">
        <f>VLOOKUP($K2182,TONG_SL!$A:$D,2,0)</f>
        <v>Gà muối 500g</v>
      </c>
      <c r="N2182" s="25" t="str">
        <f t="shared" si="282"/>
        <v>K-C6</v>
      </c>
      <c r="Q2182" s="25" t="str">
        <f>VLOOKUP(K2182,TONG_SL!$A:$D,3,0)</f>
        <v>Túi</v>
      </c>
      <c r="R2182" s="54">
        <v>5</v>
      </c>
      <c r="T2182" s="1">
        <f>VLOOKUP(VLOOKUP(G2182,Ma_KH!$A:$R,18,0)&amp;K2182,Gia_MB!$A:$F,6,0)</f>
        <v>111058</v>
      </c>
      <c r="U2182" s="14">
        <f t="shared" si="276"/>
        <v>555290</v>
      </c>
      <c r="W2182" s="64">
        <f t="shared" si="283"/>
        <v>0</v>
      </c>
      <c r="X2182" s="3" t="str">
        <f t="shared" si="277"/>
        <v>8</v>
      </c>
      <c r="Z2182" s="14">
        <f t="shared" si="278"/>
        <v>44423.200000000004</v>
      </c>
      <c r="AA2182" s="7">
        <f>VLOOKUP(G2182,Ma_KH!$A:$R,14,0)</f>
        <v>60</v>
      </c>
      <c r="AD2182" s="7" t="str">
        <f>IFERROR(VLOOKUP(J2182,'Chuyển Mã'!$B$3:$C$9,2,0),"")</f>
        <v>Hà Nội</v>
      </c>
      <c r="AE2182" s="7" t="str">
        <f t="shared" si="279"/>
        <v>Gà muối 500g</v>
      </c>
      <c r="AF2182" s="7">
        <f t="shared" si="280"/>
        <v>5</v>
      </c>
    </row>
    <row r="2183" spans="1:32" x14ac:dyDescent="0.25">
      <c r="A2183" s="11">
        <v>45906</v>
      </c>
      <c r="B2183" s="25">
        <v>4176646342</v>
      </c>
      <c r="C2183" s="12" t="s">
        <v>7214</v>
      </c>
      <c r="D2183" s="16">
        <f t="shared" si="281"/>
        <v>45906</v>
      </c>
      <c r="G2183" s="13" t="s">
        <v>1391</v>
      </c>
      <c r="I2183" s="13" t="s">
        <v>7998</v>
      </c>
      <c r="J2183" s="13" t="s">
        <v>75</v>
      </c>
      <c r="K2183" s="13" t="s">
        <v>27</v>
      </c>
      <c r="L2183" s="25" t="str">
        <f>VLOOKUP($K2183,TONG_SL!$A:$D,2,0)</f>
        <v>Chân giò heo muối 300g</v>
      </c>
      <c r="N2183" s="25" t="str">
        <f t="shared" si="282"/>
        <v>K-C6</v>
      </c>
      <c r="Q2183" s="25" t="str">
        <f>VLOOKUP(K2183,TONG_SL!$A:$D,3,0)</f>
        <v>Túi</v>
      </c>
      <c r="R2183" s="54">
        <v>5</v>
      </c>
      <c r="T2183" s="1">
        <f>VLOOKUP(VLOOKUP(G2183,Ma_KH!$A:$R,18,0)&amp;K2183,Gia_MB!$A:$F,6,0)</f>
        <v>73431</v>
      </c>
      <c r="U2183" s="14">
        <f t="shared" si="276"/>
        <v>367155</v>
      </c>
      <c r="W2183" s="64">
        <f t="shared" si="283"/>
        <v>0</v>
      </c>
      <c r="X2183" s="3" t="str">
        <f t="shared" si="277"/>
        <v>8</v>
      </c>
      <c r="Z2183" s="14">
        <f t="shared" si="278"/>
        <v>29372.400000000001</v>
      </c>
      <c r="AA2183" s="7">
        <f>VLOOKUP(G2183,Ma_KH!$A:$R,14,0)</f>
        <v>60</v>
      </c>
      <c r="AD2183" s="7" t="str">
        <f>IFERROR(VLOOKUP(J2183,'Chuyển Mã'!$B$3:$C$9,2,0),"")</f>
        <v>Hà Nội</v>
      </c>
      <c r="AE2183" s="7" t="str">
        <f t="shared" si="279"/>
        <v>Chân giò heo muối 300g</v>
      </c>
      <c r="AF2183" s="7">
        <f t="shared" si="280"/>
        <v>5</v>
      </c>
    </row>
    <row r="2184" spans="1:32" x14ac:dyDescent="0.25">
      <c r="A2184" s="11">
        <v>45906</v>
      </c>
      <c r="B2184" s="25" t="s">
        <v>7268</v>
      </c>
      <c r="C2184" s="12" t="s">
        <v>7214</v>
      </c>
      <c r="D2184" s="16">
        <f t="shared" si="281"/>
        <v>45906</v>
      </c>
      <c r="G2184" s="13" t="s">
        <v>7999</v>
      </c>
      <c r="I2184" s="13" t="s">
        <v>8000</v>
      </c>
      <c r="J2184" s="13" t="s">
        <v>75</v>
      </c>
      <c r="K2184" s="13" t="s">
        <v>7509</v>
      </c>
      <c r="L2184" s="25" t="str">
        <f>VLOOKUP($K2184,TONG_SL!$A:$D,2,0)</f>
        <v>Tai heo muối 200g</v>
      </c>
      <c r="N2184" s="25" t="str">
        <f t="shared" si="282"/>
        <v>K-C6</v>
      </c>
      <c r="Q2184" s="25" t="str">
        <f>VLOOKUP(K2184,TONG_SL!$A:$D,3,0)</f>
        <v>Túi</v>
      </c>
      <c r="R2184" s="54">
        <v>3</v>
      </c>
      <c r="T2184" s="1">
        <f>VLOOKUP(VLOOKUP(G2184,Ma_KH!$A:$R,18,0)&amp;K2184,Gia_MB!$A:$F,6,0)</f>
        <v>55595</v>
      </c>
      <c r="U2184" s="14">
        <f t="shared" si="276"/>
        <v>166785</v>
      </c>
      <c r="W2184" s="64">
        <f t="shared" si="283"/>
        <v>0</v>
      </c>
      <c r="X2184" s="3" t="str">
        <f t="shared" si="277"/>
        <v>8</v>
      </c>
      <c r="Z2184" s="14">
        <f t="shared" si="278"/>
        <v>13342.800000000001</v>
      </c>
      <c r="AA2184" s="7">
        <f>VLOOKUP(G2184,Ma_KH!$A:$R,14,0)</f>
        <v>60</v>
      </c>
      <c r="AD2184" s="7" t="str">
        <f>IFERROR(VLOOKUP(J2184,'Chuyển Mã'!$B$3:$C$9,2,0),"")</f>
        <v>Hà Nội</v>
      </c>
      <c r="AE2184" s="7" t="str">
        <f t="shared" si="279"/>
        <v>Tai heo muối 200g</v>
      </c>
      <c r="AF2184" s="7">
        <f t="shared" si="280"/>
        <v>3</v>
      </c>
    </row>
    <row r="2185" spans="1:32" x14ac:dyDescent="0.25">
      <c r="A2185" s="11">
        <v>45906</v>
      </c>
      <c r="B2185" s="25" t="s">
        <v>7268</v>
      </c>
      <c r="C2185" s="12" t="s">
        <v>7214</v>
      </c>
      <c r="D2185" s="16">
        <f t="shared" si="281"/>
        <v>45906</v>
      </c>
      <c r="G2185" s="13" t="s">
        <v>7999</v>
      </c>
      <c r="I2185" s="13" t="s">
        <v>8000</v>
      </c>
      <c r="J2185" s="13" t="s">
        <v>75</v>
      </c>
      <c r="K2185" s="13" t="s">
        <v>39</v>
      </c>
      <c r="L2185" s="25" t="str">
        <f>VLOOKUP($K2185,TONG_SL!$A:$D,2,0)</f>
        <v>Chả cốm 300g</v>
      </c>
      <c r="N2185" s="25" t="str">
        <f t="shared" si="282"/>
        <v>K-C6</v>
      </c>
      <c r="Q2185" s="25" t="str">
        <f>VLOOKUP(K2185,TONG_SL!$A:$D,3,0)</f>
        <v>Túi</v>
      </c>
      <c r="R2185" s="54">
        <v>3</v>
      </c>
      <c r="T2185" s="1">
        <f>VLOOKUP(VLOOKUP(G2185,Ma_KH!$A:$R,18,0)&amp;K2185,Gia_MB!$A:$F,6,0)</f>
        <v>74250</v>
      </c>
      <c r="U2185" s="14">
        <f t="shared" si="276"/>
        <v>222750</v>
      </c>
      <c r="W2185" s="64">
        <f t="shared" si="283"/>
        <v>0</v>
      </c>
      <c r="X2185" s="3" t="str">
        <f t="shared" si="277"/>
        <v>8</v>
      </c>
      <c r="Z2185" s="14">
        <f t="shared" si="278"/>
        <v>17820</v>
      </c>
      <c r="AA2185" s="7">
        <f>VLOOKUP(G2185,Ma_KH!$A:$R,14,0)</f>
        <v>60</v>
      </c>
      <c r="AD2185" s="7" t="str">
        <f>IFERROR(VLOOKUP(J2185,'Chuyển Mã'!$B$3:$C$9,2,0),"")</f>
        <v>Hà Nội</v>
      </c>
      <c r="AE2185" s="7" t="str">
        <f t="shared" si="279"/>
        <v>Chả cốm 300g</v>
      </c>
      <c r="AF2185" s="7">
        <f t="shared" si="280"/>
        <v>3</v>
      </c>
    </row>
    <row r="2186" spans="1:32" x14ac:dyDescent="0.25">
      <c r="A2186" s="11">
        <v>45906</v>
      </c>
      <c r="B2186" s="25" t="s">
        <v>7268</v>
      </c>
      <c r="C2186" s="12" t="s">
        <v>7214</v>
      </c>
      <c r="D2186" s="16">
        <f t="shared" si="281"/>
        <v>45906</v>
      </c>
      <c r="G2186" s="13" t="s">
        <v>7999</v>
      </c>
      <c r="I2186" s="13" t="s">
        <v>8000</v>
      </c>
      <c r="J2186" s="13" t="s">
        <v>75</v>
      </c>
      <c r="K2186" s="13" t="s">
        <v>47</v>
      </c>
      <c r="L2186" s="25" t="str">
        <f>VLOOKUP($K2186,TONG_SL!$A:$D,2,0)</f>
        <v>Giò lụa cây 250g</v>
      </c>
      <c r="N2186" s="25" t="str">
        <f t="shared" si="282"/>
        <v>K-C6</v>
      </c>
      <c r="Q2186" s="25" t="str">
        <f>VLOOKUP(K2186,TONG_SL!$A:$D,3,0)</f>
        <v>Túi</v>
      </c>
      <c r="R2186" s="54">
        <v>3</v>
      </c>
      <c r="T2186" s="1">
        <f>VLOOKUP(VLOOKUP(G2186,Ma_KH!$A:$R,18,0)&amp;K2186,Gia_MB!$A:$F,6,0)</f>
        <v>49500</v>
      </c>
      <c r="U2186" s="14">
        <f t="shared" si="276"/>
        <v>148500</v>
      </c>
      <c r="W2186" s="64">
        <f t="shared" si="283"/>
        <v>0</v>
      </c>
      <c r="X2186" s="3" t="str">
        <f t="shared" si="277"/>
        <v>8</v>
      </c>
      <c r="Z2186" s="14">
        <f t="shared" si="278"/>
        <v>11880</v>
      </c>
      <c r="AA2186" s="7">
        <f>VLOOKUP(G2186,Ma_KH!$A:$R,14,0)</f>
        <v>60</v>
      </c>
      <c r="AD2186" s="7" t="str">
        <f>IFERROR(VLOOKUP(J2186,'Chuyển Mã'!$B$3:$C$9,2,0),"")</f>
        <v>Hà Nội</v>
      </c>
      <c r="AE2186" s="7" t="str">
        <f t="shared" si="279"/>
        <v>Giò lụa cây 250g</v>
      </c>
      <c r="AF2186" s="7">
        <f t="shared" si="280"/>
        <v>3</v>
      </c>
    </row>
    <row r="2187" spans="1:32" x14ac:dyDescent="0.25">
      <c r="A2187" s="11">
        <v>45906</v>
      </c>
      <c r="B2187" s="25">
        <v>4176573780</v>
      </c>
      <c r="C2187" s="12" t="s">
        <v>7214</v>
      </c>
      <c r="D2187" s="16">
        <f t="shared" si="281"/>
        <v>45906</v>
      </c>
      <c r="G2187" s="13" t="s">
        <v>7999</v>
      </c>
      <c r="I2187" s="13" t="s">
        <v>8001</v>
      </c>
      <c r="J2187" s="13" t="s">
        <v>75</v>
      </c>
      <c r="K2187" s="13" t="s">
        <v>30</v>
      </c>
      <c r="L2187" s="25" t="str">
        <f>VLOOKUP($K2187,TONG_SL!$A:$D,2,0)</f>
        <v>Gà muối 500g</v>
      </c>
      <c r="N2187" s="25" t="str">
        <f t="shared" si="282"/>
        <v>K-C6</v>
      </c>
      <c r="Q2187" s="25" t="str">
        <f>VLOOKUP(K2187,TONG_SL!$A:$D,3,0)</f>
        <v>Túi</v>
      </c>
      <c r="R2187" s="54">
        <v>1</v>
      </c>
      <c r="T2187" s="1">
        <f>VLOOKUP(VLOOKUP(G2187,Ma_KH!$A:$R,18,0)&amp;K2187,Gia_MB!$A:$F,6,0)</f>
        <v>111058</v>
      </c>
      <c r="U2187" s="14">
        <f t="shared" si="276"/>
        <v>111058</v>
      </c>
      <c r="W2187" s="64">
        <f t="shared" si="283"/>
        <v>0</v>
      </c>
      <c r="X2187" s="3" t="str">
        <f t="shared" si="277"/>
        <v>8</v>
      </c>
      <c r="Z2187" s="14">
        <f t="shared" si="278"/>
        <v>8884.64</v>
      </c>
      <c r="AA2187" s="7">
        <f>VLOOKUP(G2187,Ma_KH!$A:$R,14,0)</f>
        <v>60</v>
      </c>
      <c r="AD2187" s="7" t="str">
        <f>IFERROR(VLOOKUP(J2187,'Chuyển Mã'!$B$3:$C$9,2,0),"")</f>
        <v>Hà Nội</v>
      </c>
      <c r="AE2187" s="7" t="str">
        <f t="shared" si="279"/>
        <v>Gà muối 500g</v>
      </c>
      <c r="AF2187" s="7">
        <f t="shared" si="280"/>
        <v>1</v>
      </c>
    </row>
    <row r="2188" spans="1:32" x14ac:dyDescent="0.25">
      <c r="A2188" s="11">
        <v>45906</v>
      </c>
      <c r="B2188" s="25">
        <v>4176573780</v>
      </c>
      <c r="C2188" s="12" t="s">
        <v>7214</v>
      </c>
      <c r="D2188" s="16">
        <f t="shared" si="281"/>
        <v>45906</v>
      </c>
      <c r="G2188" s="13" t="s">
        <v>7999</v>
      </c>
      <c r="I2188" s="13" t="s">
        <v>8001</v>
      </c>
      <c r="J2188" s="13" t="s">
        <v>75</v>
      </c>
      <c r="K2188" s="13" t="s">
        <v>51</v>
      </c>
      <c r="L2188" s="25" t="str">
        <f>VLOOKUP($K2188,TONG_SL!$A:$D,2,0)</f>
        <v>Mọc Nấm Hương 250g</v>
      </c>
      <c r="N2188" s="25" t="str">
        <f t="shared" si="282"/>
        <v>K-C6</v>
      </c>
      <c r="Q2188" s="25" t="str">
        <f>VLOOKUP(K2188,TONG_SL!$A:$D,3,0)</f>
        <v>Túi</v>
      </c>
      <c r="R2188" s="54">
        <v>6</v>
      </c>
      <c r="T2188" s="1">
        <f>VLOOKUP(VLOOKUP(G2188,Ma_KH!$A:$R,18,0)&amp;K2188,Gia_MB!$A:$F,6,0)</f>
        <v>46000</v>
      </c>
      <c r="U2188" s="14">
        <f t="shared" si="276"/>
        <v>276000</v>
      </c>
      <c r="W2188" s="64">
        <f t="shared" si="283"/>
        <v>0</v>
      </c>
      <c r="X2188" s="3" t="str">
        <f t="shared" si="277"/>
        <v>8</v>
      </c>
      <c r="Z2188" s="14">
        <f t="shared" si="278"/>
        <v>22080</v>
      </c>
      <c r="AA2188" s="7">
        <f>VLOOKUP(G2188,Ma_KH!$A:$R,14,0)</f>
        <v>60</v>
      </c>
      <c r="AD2188" s="7" t="str">
        <f>IFERROR(VLOOKUP(J2188,'Chuyển Mã'!$B$3:$C$9,2,0),"")</f>
        <v>Hà Nội</v>
      </c>
      <c r="AE2188" s="7" t="str">
        <f t="shared" si="279"/>
        <v>Mọc Nấm Hương 250g</v>
      </c>
      <c r="AF2188" s="7">
        <f t="shared" si="280"/>
        <v>6</v>
      </c>
    </row>
    <row r="2189" spans="1:32" x14ac:dyDescent="0.25">
      <c r="A2189" s="11">
        <v>45906</v>
      </c>
      <c r="B2189" s="25">
        <v>4176573780</v>
      </c>
      <c r="C2189" s="12" t="s">
        <v>7214</v>
      </c>
      <c r="D2189" s="16">
        <f t="shared" si="281"/>
        <v>45906</v>
      </c>
      <c r="G2189" s="13" t="s">
        <v>7999</v>
      </c>
      <c r="I2189" s="13" t="s">
        <v>8001</v>
      </c>
      <c r="J2189" s="13" t="s">
        <v>75</v>
      </c>
      <c r="K2189" s="13" t="s">
        <v>32</v>
      </c>
      <c r="L2189" s="25" t="str">
        <f>VLOOKUP($K2189,TONG_SL!$A:$D,2,0)</f>
        <v>Giò Tai Lưỡi Xào 250</v>
      </c>
      <c r="N2189" s="25" t="str">
        <f t="shared" si="282"/>
        <v>K-C6</v>
      </c>
      <c r="Q2189" s="25" t="str">
        <f>VLOOKUP(K2189,TONG_SL!$A:$D,3,0)</f>
        <v>Túi</v>
      </c>
      <c r="R2189" s="54">
        <v>12</v>
      </c>
      <c r="T2189" s="1">
        <f>VLOOKUP(VLOOKUP(G2189,Ma_KH!$A:$R,18,0)&amp;K2189,Gia_MB!$A:$F,6,0)</f>
        <v>50183</v>
      </c>
      <c r="U2189" s="14">
        <f t="shared" si="276"/>
        <v>602196</v>
      </c>
      <c r="W2189" s="64">
        <f t="shared" si="283"/>
        <v>0</v>
      </c>
      <c r="X2189" s="3" t="str">
        <f t="shared" si="277"/>
        <v>8</v>
      </c>
      <c r="Z2189" s="14">
        <f t="shared" si="278"/>
        <v>48175.68</v>
      </c>
      <c r="AA2189" s="7">
        <f>VLOOKUP(G2189,Ma_KH!$A:$R,14,0)</f>
        <v>60</v>
      </c>
      <c r="AD2189" s="7" t="str">
        <f>IFERROR(VLOOKUP(J2189,'Chuyển Mã'!$B$3:$C$9,2,0),"")</f>
        <v>Hà Nội</v>
      </c>
      <c r="AE2189" s="7" t="str">
        <f t="shared" si="279"/>
        <v>Giò Tai Lưỡi Xào 250</v>
      </c>
      <c r="AF2189" s="7">
        <f t="shared" si="280"/>
        <v>12</v>
      </c>
    </row>
    <row r="2190" spans="1:32" x14ac:dyDescent="0.25">
      <c r="A2190" s="11">
        <v>45906</v>
      </c>
      <c r="B2190" s="25">
        <v>4176574092</v>
      </c>
      <c r="C2190" s="12" t="s">
        <v>7214</v>
      </c>
      <c r="D2190" s="16">
        <f t="shared" si="281"/>
        <v>45906</v>
      </c>
      <c r="G2190" s="13" t="s">
        <v>1552</v>
      </c>
      <c r="I2190" s="13" t="s">
        <v>8002</v>
      </c>
      <c r="J2190" s="13" t="s">
        <v>75</v>
      </c>
      <c r="K2190" s="13" t="s">
        <v>30</v>
      </c>
      <c r="L2190" s="25" t="str">
        <f>VLOOKUP($K2190,TONG_SL!$A:$D,2,0)</f>
        <v>Gà muối 500g</v>
      </c>
      <c r="N2190" s="25" t="str">
        <f t="shared" si="282"/>
        <v>K-C6</v>
      </c>
      <c r="Q2190" s="25" t="str">
        <f>VLOOKUP(K2190,TONG_SL!$A:$D,3,0)</f>
        <v>Túi</v>
      </c>
      <c r="R2190" s="54">
        <v>5</v>
      </c>
      <c r="T2190" s="1">
        <f>VLOOKUP(VLOOKUP(G2190,Ma_KH!$A:$R,18,0)&amp;K2190,Gia_MB!$A:$F,6,0)</f>
        <v>111058</v>
      </c>
      <c r="U2190" s="14">
        <f t="shared" ref="U2190:U2253" si="284">T2190*R2190</f>
        <v>555290</v>
      </c>
      <c r="W2190" s="64">
        <f t="shared" si="283"/>
        <v>0</v>
      </c>
      <c r="X2190" s="3" t="str">
        <f t="shared" ref="X2190:X2253" si="285">IF(B2190&lt;&gt;"","8","0")</f>
        <v>8</v>
      </c>
      <c r="Z2190" s="14">
        <f t="shared" ref="Z2190:Z2253" si="286">U2190*X2190%</f>
        <v>44423.200000000004</v>
      </c>
      <c r="AA2190" s="7">
        <f>VLOOKUP(G2190,Ma_KH!$A:$R,14,0)</f>
        <v>60</v>
      </c>
      <c r="AD2190" s="7" t="str">
        <f>IFERROR(VLOOKUP(J2190,'Chuyển Mã'!$B$3:$C$9,2,0),"")</f>
        <v>Hà Nội</v>
      </c>
      <c r="AE2190" s="7" t="str">
        <f t="shared" si="279"/>
        <v>Gà muối 500g</v>
      </c>
      <c r="AF2190" s="7">
        <f t="shared" si="280"/>
        <v>5</v>
      </c>
    </row>
    <row r="2191" spans="1:32" x14ac:dyDescent="0.25">
      <c r="A2191" s="11">
        <v>45906</v>
      </c>
      <c r="B2191" s="25">
        <v>4176574092</v>
      </c>
      <c r="C2191" s="12" t="s">
        <v>7214</v>
      </c>
      <c r="D2191" s="16">
        <f t="shared" si="281"/>
        <v>45906</v>
      </c>
      <c r="G2191" s="13" t="s">
        <v>1552</v>
      </c>
      <c r="I2191" s="13" t="s">
        <v>8002</v>
      </c>
      <c r="J2191" s="13" t="s">
        <v>75</v>
      </c>
      <c r="K2191" s="13" t="s">
        <v>51</v>
      </c>
      <c r="L2191" s="25" t="str">
        <f>VLOOKUP($K2191,TONG_SL!$A:$D,2,0)</f>
        <v>Mọc Nấm Hương 250g</v>
      </c>
      <c r="N2191" s="25" t="str">
        <f t="shared" si="282"/>
        <v>K-C6</v>
      </c>
      <c r="Q2191" s="25" t="str">
        <f>VLOOKUP(K2191,TONG_SL!$A:$D,3,0)</f>
        <v>Túi</v>
      </c>
      <c r="R2191" s="54">
        <v>6</v>
      </c>
      <c r="T2191" s="1">
        <f>VLOOKUP(VLOOKUP(G2191,Ma_KH!$A:$R,18,0)&amp;K2191,Gia_MB!$A:$F,6,0)</f>
        <v>46000</v>
      </c>
      <c r="U2191" s="14">
        <f t="shared" si="284"/>
        <v>276000</v>
      </c>
      <c r="W2191" s="64">
        <f t="shared" si="283"/>
        <v>0</v>
      </c>
      <c r="X2191" s="3" t="str">
        <f t="shared" si="285"/>
        <v>8</v>
      </c>
      <c r="Z2191" s="14">
        <f t="shared" si="286"/>
        <v>22080</v>
      </c>
      <c r="AA2191" s="7">
        <f>VLOOKUP(G2191,Ma_KH!$A:$R,14,0)</f>
        <v>60</v>
      </c>
      <c r="AD2191" s="7" t="str">
        <f>IFERROR(VLOOKUP(J2191,'Chuyển Mã'!$B$3:$C$9,2,0),"")</f>
        <v>Hà Nội</v>
      </c>
      <c r="AE2191" s="7" t="str">
        <f t="shared" si="279"/>
        <v>Mọc Nấm Hương 250g</v>
      </c>
      <c r="AF2191" s="7">
        <f t="shared" si="280"/>
        <v>6</v>
      </c>
    </row>
    <row r="2192" spans="1:32" x14ac:dyDescent="0.25">
      <c r="A2192" s="11">
        <v>45906</v>
      </c>
      <c r="B2192" s="25">
        <v>4176574092</v>
      </c>
      <c r="C2192" s="12" t="s">
        <v>7214</v>
      </c>
      <c r="D2192" s="16">
        <f t="shared" si="281"/>
        <v>45906</v>
      </c>
      <c r="G2192" s="13" t="s">
        <v>1552</v>
      </c>
      <c r="I2192" s="13" t="s">
        <v>8002</v>
      </c>
      <c r="J2192" s="13" t="s">
        <v>75</v>
      </c>
      <c r="K2192" s="13" t="s">
        <v>27</v>
      </c>
      <c r="L2192" s="25" t="str">
        <f>VLOOKUP($K2192,TONG_SL!$A:$D,2,0)</f>
        <v>Chân giò heo muối 300g</v>
      </c>
      <c r="N2192" s="25" t="str">
        <f t="shared" si="282"/>
        <v>K-C6</v>
      </c>
      <c r="Q2192" s="25" t="str">
        <f>VLOOKUP(K2192,TONG_SL!$A:$D,3,0)</f>
        <v>Túi</v>
      </c>
      <c r="R2192" s="54">
        <v>16</v>
      </c>
      <c r="T2192" s="1">
        <f>VLOOKUP(VLOOKUP(G2192,Ma_KH!$A:$R,18,0)&amp;K2192,Gia_MB!$A:$F,6,0)</f>
        <v>73431</v>
      </c>
      <c r="U2192" s="14">
        <f t="shared" si="284"/>
        <v>1174896</v>
      </c>
      <c r="W2192" s="64">
        <f t="shared" si="283"/>
        <v>0</v>
      </c>
      <c r="X2192" s="3" t="str">
        <f t="shared" si="285"/>
        <v>8</v>
      </c>
      <c r="Z2192" s="14">
        <f t="shared" si="286"/>
        <v>93991.680000000008</v>
      </c>
      <c r="AA2192" s="7">
        <f>VLOOKUP(G2192,Ma_KH!$A:$R,14,0)</f>
        <v>60</v>
      </c>
      <c r="AD2192" s="7" t="str">
        <f>IFERROR(VLOOKUP(J2192,'Chuyển Mã'!$B$3:$C$9,2,0),"")</f>
        <v>Hà Nội</v>
      </c>
      <c r="AE2192" s="7" t="str">
        <f t="shared" si="279"/>
        <v>Chân giò heo muối 300g</v>
      </c>
      <c r="AF2192" s="7">
        <f t="shared" si="280"/>
        <v>16</v>
      </c>
    </row>
    <row r="2193" spans="1:32" x14ac:dyDescent="0.25">
      <c r="A2193" s="11">
        <v>45906</v>
      </c>
      <c r="B2193" s="25" t="s">
        <v>7269</v>
      </c>
      <c r="C2193" s="12" t="s">
        <v>7214</v>
      </c>
      <c r="D2193" s="16">
        <f t="shared" si="281"/>
        <v>45906</v>
      </c>
      <c r="G2193" s="13" t="s">
        <v>1583</v>
      </c>
      <c r="I2193" s="13" t="s">
        <v>8003</v>
      </c>
      <c r="J2193" s="13" t="s">
        <v>75</v>
      </c>
      <c r="K2193" s="13" t="s">
        <v>35</v>
      </c>
      <c r="L2193" s="25" t="str">
        <f>VLOOKUP($K2193,TONG_SL!$A:$D,2,0)</f>
        <v>Tai heo muối 200g</v>
      </c>
      <c r="N2193" s="25" t="str">
        <f t="shared" si="282"/>
        <v>K-C6</v>
      </c>
      <c r="Q2193" s="25" t="str">
        <f>VLOOKUP(K2193,TONG_SL!$A:$D,3,0)</f>
        <v>Túi</v>
      </c>
      <c r="R2193" s="54">
        <v>3</v>
      </c>
      <c r="T2193" s="1">
        <f>VLOOKUP(VLOOKUP(G2193,Ma_KH!$A:$R,18,0)&amp;K2193,Gia_MB!$A:$F,6,0)</f>
        <v>55595</v>
      </c>
      <c r="U2193" s="14">
        <f t="shared" si="284"/>
        <v>166785</v>
      </c>
      <c r="W2193" s="64">
        <f t="shared" si="283"/>
        <v>0</v>
      </c>
      <c r="X2193" s="3" t="str">
        <f t="shared" si="285"/>
        <v>8</v>
      </c>
      <c r="Z2193" s="14">
        <f t="shared" si="286"/>
        <v>13342.800000000001</v>
      </c>
      <c r="AA2193" s="7">
        <f>VLOOKUP(G2193,Ma_KH!$A:$R,14,0)</f>
        <v>60</v>
      </c>
      <c r="AD2193" s="7" t="str">
        <f>IFERROR(VLOOKUP(J2193,'Chuyển Mã'!$B$3:$C$9,2,0),"")</f>
        <v>Hà Nội</v>
      </c>
      <c r="AE2193" s="7" t="str">
        <f t="shared" si="279"/>
        <v>Tai heo muối 200g</v>
      </c>
      <c r="AF2193" s="7">
        <f t="shared" si="280"/>
        <v>3</v>
      </c>
    </row>
    <row r="2194" spans="1:32" x14ac:dyDescent="0.25">
      <c r="A2194" s="11">
        <v>45906</v>
      </c>
      <c r="B2194" s="25" t="s">
        <v>7269</v>
      </c>
      <c r="C2194" s="12" t="s">
        <v>7214</v>
      </c>
      <c r="D2194" s="16">
        <f t="shared" si="281"/>
        <v>45906</v>
      </c>
      <c r="G2194" s="13" t="s">
        <v>1583</v>
      </c>
      <c r="I2194" s="13" t="s">
        <v>8003</v>
      </c>
      <c r="J2194" s="13" t="s">
        <v>75</v>
      </c>
      <c r="K2194" s="13" t="s">
        <v>39</v>
      </c>
      <c r="L2194" s="25" t="str">
        <f>VLOOKUP($K2194,TONG_SL!$A:$D,2,0)</f>
        <v>Chả cốm 300g</v>
      </c>
      <c r="N2194" s="25" t="str">
        <f t="shared" si="282"/>
        <v>K-C6</v>
      </c>
      <c r="Q2194" s="25" t="str">
        <f>VLOOKUP(K2194,TONG_SL!$A:$D,3,0)</f>
        <v>Túi</v>
      </c>
      <c r="R2194" s="54">
        <v>3</v>
      </c>
      <c r="T2194" s="1">
        <f>VLOOKUP(VLOOKUP(G2194,Ma_KH!$A:$R,18,0)&amp;K2194,Gia_MB!$A:$F,6,0)</f>
        <v>74250</v>
      </c>
      <c r="U2194" s="14">
        <f t="shared" si="284"/>
        <v>222750</v>
      </c>
      <c r="W2194" s="64">
        <f t="shared" si="283"/>
        <v>0</v>
      </c>
      <c r="X2194" s="3" t="str">
        <f t="shared" si="285"/>
        <v>8</v>
      </c>
      <c r="Z2194" s="14">
        <f t="shared" si="286"/>
        <v>17820</v>
      </c>
      <c r="AA2194" s="7">
        <f>VLOOKUP(G2194,Ma_KH!$A:$R,14,0)</f>
        <v>60</v>
      </c>
      <c r="AD2194" s="7" t="str">
        <f>IFERROR(VLOOKUP(J2194,'Chuyển Mã'!$B$3:$C$9,2,0),"")</f>
        <v>Hà Nội</v>
      </c>
      <c r="AE2194" s="7" t="str">
        <f t="shared" si="279"/>
        <v>Chả cốm 300g</v>
      </c>
      <c r="AF2194" s="7">
        <f t="shared" si="280"/>
        <v>3</v>
      </c>
    </row>
    <row r="2195" spans="1:32" x14ac:dyDescent="0.25">
      <c r="A2195" s="11">
        <v>45906</v>
      </c>
      <c r="B2195" s="25" t="s">
        <v>7269</v>
      </c>
      <c r="C2195" s="12" t="s">
        <v>7214</v>
      </c>
      <c r="D2195" s="16">
        <f t="shared" si="281"/>
        <v>45906</v>
      </c>
      <c r="G2195" s="13" t="s">
        <v>1583</v>
      </c>
      <c r="I2195" s="13" t="s">
        <v>8003</v>
      </c>
      <c r="J2195" s="13" t="s">
        <v>75</v>
      </c>
      <c r="K2195" s="13" t="s">
        <v>47</v>
      </c>
      <c r="L2195" s="25" t="str">
        <f>VLOOKUP($K2195,TONG_SL!$A:$D,2,0)</f>
        <v>Giò lụa cây 250g</v>
      </c>
      <c r="N2195" s="25" t="str">
        <f t="shared" si="282"/>
        <v>K-C6</v>
      </c>
      <c r="Q2195" s="25" t="str">
        <f>VLOOKUP(K2195,TONG_SL!$A:$D,3,0)</f>
        <v>Túi</v>
      </c>
      <c r="R2195" s="54">
        <v>3</v>
      </c>
      <c r="T2195" s="1">
        <f>VLOOKUP(VLOOKUP(G2195,Ma_KH!$A:$R,18,0)&amp;K2195,Gia_MB!$A:$F,6,0)</f>
        <v>49500</v>
      </c>
      <c r="U2195" s="14">
        <f t="shared" si="284"/>
        <v>148500</v>
      </c>
      <c r="W2195" s="64">
        <f t="shared" si="283"/>
        <v>0</v>
      </c>
      <c r="X2195" s="3" t="str">
        <f t="shared" si="285"/>
        <v>8</v>
      </c>
      <c r="Z2195" s="14">
        <f t="shared" si="286"/>
        <v>11880</v>
      </c>
      <c r="AA2195" s="7">
        <f>VLOOKUP(G2195,Ma_KH!$A:$R,14,0)</f>
        <v>60</v>
      </c>
      <c r="AD2195" s="7" t="str">
        <f>IFERROR(VLOOKUP(J2195,'Chuyển Mã'!$B$3:$C$9,2,0),"")</f>
        <v>Hà Nội</v>
      </c>
      <c r="AE2195" s="7" t="str">
        <f t="shared" si="279"/>
        <v>Giò lụa cây 250g</v>
      </c>
      <c r="AF2195" s="7">
        <f t="shared" si="280"/>
        <v>3</v>
      </c>
    </row>
    <row r="2196" spans="1:32" x14ac:dyDescent="0.25">
      <c r="A2196" s="11">
        <v>45906</v>
      </c>
      <c r="B2196" s="25" t="s">
        <v>7269</v>
      </c>
      <c r="C2196" s="12" t="s">
        <v>7214</v>
      </c>
      <c r="D2196" s="16">
        <f t="shared" si="281"/>
        <v>45906</v>
      </c>
      <c r="G2196" s="13" t="s">
        <v>1583</v>
      </c>
      <c r="I2196" s="13" t="s">
        <v>8003</v>
      </c>
      <c r="J2196" s="13" t="s">
        <v>75</v>
      </c>
      <c r="K2196" s="13" t="s">
        <v>49</v>
      </c>
      <c r="L2196" s="25" t="str">
        <f>VLOOKUP($K2196,TONG_SL!$A:$D,2,0)</f>
        <v>Giò sụn gà 250g</v>
      </c>
      <c r="N2196" s="25" t="str">
        <f t="shared" si="282"/>
        <v>K-C6</v>
      </c>
      <c r="Q2196" s="25" t="str">
        <f>VLOOKUP(K2196,TONG_SL!$A:$D,3,0)</f>
        <v>Túi</v>
      </c>
      <c r="R2196" s="54">
        <v>1</v>
      </c>
      <c r="T2196" s="1">
        <f>VLOOKUP(VLOOKUP(G2196,Ma_KH!$A:$R,18,0)&amp;K2196,Gia_MB!$A:$F,6,0)</f>
        <v>50400</v>
      </c>
      <c r="U2196" s="14">
        <f t="shared" si="284"/>
        <v>50400</v>
      </c>
      <c r="W2196" s="64">
        <f t="shared" si="283"/>
        <v>0</v>
      </c>
      <c r="X2196" s="3" t="str">
        <f t="shared" si="285"/>
        <v>8</v>
      </c>
      <c r="Z2196" s="14">
        <f t="shared" si="286"/>
        <v>4032</v>
      </c>
      <c r="AA2196" s="7">
        <f>VLOOKUP(G2196,Ma_KH!$A:$R,14,0)</f>
        <v>60</v>
      </c>
      <c r="AD2196" s="7" t="str">
        <f>IFERROR(VLOOKUP(J2196,'Chuyển Mã'!$B$3:$C$9,2,0),"")</f>
        <v>Hà Nội</v>
      </c>
      <c r="AE2196" s="7" t="str">
        <f t="shared" si="279"/>
        <v>Giò sụn gà 250g</v>
      </c>
      <c r="AF2196" s="7">
        <f t="shared" si="280"/>
        <v>1</v>
      </c>
    </row>
    <row r="2197" spans="1:32" x14ac:dyDescent="0.25">
      <c r="A2197" s="11">
        <v>45906</v>
      </c>
      <c r="B2197" s="25">
        <v>4176574155</v>
      </c>
      <c r="C2197" s="12" t="s">
        <v>7214</v>
      </c>
      <c r="D2197" s="16">
        <f t="shared" si="281"/>
        <v>45906</v>
      </c>
      <c r="G2197" s="13" t="s">
        <v>1583</v>
      </c>
      <c r="I2197" s="13" t="s">
        <v>8004</v>
      </c>
      <c r="J2197" s="13" t="s">
        <v>75</v>
      </c>
      <c r="K2197" s="13" t="s">
        <v>32</v>
      </c>
      <c r="L2197" s="25" t="str">
        <f>VLOOKUP($K2197,TONG_SL!$A:$D,2,0)</f>
        <v>Giò Tai Lưỡi Xào 250</v>
      </c>
      <c r="N2197" s="25" t="str">
        <f t="shared" si="282"/>
        <v>K-C6</v>
      </c>
      <c r="Q2197" s="25" t="str">
        <f>VLOOKUP(K2197,TONG_SL!$A:$D,3,0)</f>
        <v>Túi</v>
      </c>
      <c r="R2197" s="54">
        <v>6</v>
      </c>
      <c r="T2197" s="1">
        <f>VLOOKUP(VLOOKUP(G2197,Ma_KH!$A:$R,18,0)&amp;K2197,Gia_MB!$A:$F,6,0)</f>
        <v>50183</v>
      </c>
      <c r="U2197" s="14">
        <f t="shared" si="284"/>
        <v>301098</v>
      </c>
      <c r="W2197" s="64">
        <f t="shared" si="283"/>
        <v>0</v>
      </c>
      <c r="X2197" s="3" t="str">
        <f t="shared" si="285"/>
        <v>8</v>
      </c>
      <c r="Z2197" s="14">
        <f t="shared" si="286"/>
        <v>24087.84</v>
      </c>
      <c r="AA2197" s="7">
        <f>VLOOKUP(G2197,Ma_KH!$A:$R,14,0)</f>
        <v>60</v>
      </c>
      <c r="AD2197" s="7" t="str">
        <f>IFERROR(VLOOKUP(J2197,'Chuyển Mã'!$B$3:$C$9,2,0),"")</f>
        <v>Hà Nội</v>
      </c>
      <c r="AE2197" s="7" t="str">
        <f t="shared" si="279"/>
        <v>Giò Tai Lưỡi Xào 250</v>
      </c>
      <c r="AF2197" s="7">
        <f t="shared" si="280"/>
        <v>6</v>
      </c>
    </row>
    <row r="2198" spans="1:32" x14ac:dyDescent="0.25">
      <c r="A2198" s="11">
        <v>45906</v>
      </c>
      <c r="B2198" s="25">
        <v>4176574155</v>
      </c>
      <c r="C2198" s="12" t="s">
        <v>7214</v>
      </c>
      <c r="D2198" s="16">
        <f t="shared" si="281"/>
        <v>45906</v>
      </c>
      <c r="G2198" s="13" t="s">
        <v>1583</v>
      </c>
      <c r="I2198" s="13" t="s">
        <v>8004</v>
      </c>
      <c r="J2198" s="13" t="s">
        <v>75</v>
      </c>
      <c r="K2198" s="13" t="s">
        <v>27</v>
      </c>
      <c r="L2198" s="25" t="str">
        <f>VLOOKUP($K2198,TONG_SL!$A:$D,2,0)</f>
        <v>Chân giò heo muối 300g</v>
      </c>
      <c r="N2198" s="25" t="str">
        <f t="shared" si="282"/>
        <v>K-C6</v>
      </c>
      <c r="Q2198" s="25" t="str">
        <f>VLOOKUP(K2198,TONG_SL!$A:$D,3,0)</f>
        <v>Túi</v>
      </c>
      <c r="R2198" s="54">
        <v>8</v>
      </c>
      <c r="T2198" s="1">
        <f>VLOOKUP(VLOOKUP(G2198,Ma_KH!$A:$R,18,0)&amp;K2198,Gia_MB!$A:$F,6,0)</f>
        <v>73431</v>
      </c>
      <c r="U2198" s="14">
        <f t="shared" si="284"/>
        <v>587448</v>
      </c>
      <c r="W2198" s="64">
        <f t="shared" si="283"/>
        <v>0</v>
      </c>
      <c r="X2198" s="3" t="str">
        <f t="shared" si="285"/>
        <v>8</v>
      </c>
      <c r="Z2198" s="14">
        <f t="shared" si="286"/>
        <v>46995.840000000004</v>
      </c>
      <c r="AA2198" s="7">
        <f>VLOOKUP(G2198,Ma_KH!$A:$R,14,0)</f>
        <v>60</v>
      </c>
      <c r="AD2198" s="7" t="str">
        <f>IFERROR(VLOOKUP(J2198,'Chuyển Mã'!$B$3:$C$9,2,0),"")</f>
        <v>Hà Nội</v>
      </c>
      <c r="AE2198" s="7" t="str">
        <f t="shared" si="279"/>
        <v>Chân giò heo muối 300g</v>
      </c>
      <c r="AF2198" s="7">
        <f t="shared" si="280"/>
        <v>8</v>
      </c>
    </row>
    <row r="2199" spans="1:32" x14ac:dyDescent="0.25">
      <c r="A2199" s="11">
        <v>45906</v>
      </c>
      <c r="B2199" s="25">
        <v>4176574155</v>
      </c>
      <c r="C2199" s="12" t="s">
        <v>7214</v>
      </c>
      <c r="D2199" s="16">
        <f t="shared" si="281"/>
        <v>45906</v>
      </c>
      <c r="G2199" s="13" t="s">
        <v>1583</v>
      </c>
      <c r="I2199" s="13" t="s">
        <v>8004</v>
      </c>
      <c r="J2199" s="13" t="s">
        <v>75</v>
      </c>
      <c r="K2199" s="13" t="s">
        <v>51</v>
      </c>
      <c r="L2199" s="25" t="str">
        <f>VLOOKUP($K2199,TONG_SL!$A:$D,2,0)</f>
        <v>Mọc Nấm Hương 250g</v>
      </c>
      <c r="N2199" s="25" t="str">
        <f t="shared" si="282"/>
        <v>K-C6</v>
      </c>
      <c r="Q2199" s="25" t="str">
        <f>VLOOKUP(K2199,TONG_SL!$A:$D,3,0)</f>
        <v>Túi</v>
      </c>
      <c r="R2199" s="54">
        <v>3</v>
      </c>
      <c r="T2199" s="1">
        <f>VLOOKUP(VLOOKUP(G2199,Ma_KH!$A:$R,18,0)&amp;K2199,Gia_MB!$A:$F,6,0)</f>
        <v>46000</v>
      </c>
      <c r="U2199" s="14">
        <f t="shared" si="284"/>
        <v>138000</v>
      </c>
      <c r="W2199" s="64">
        <f t="shared" si="283"/>
        <v>0</v>
      </c>
      <c r="X2199" s="3" t="str">
        <f t="shared" si="285"/>
        <v>8</v>
      </c>
      <c r="Z2199" s="14">
        <f t="shared" si="286"/>
        <v>11040</v>
      </c>
      <c r="AA2199" s="7">
        <f>VLOOKUP(G2199,Ma_KH!$A:$R,14,0)</f>
        <v>60</v>
      </c>
      <c r="AD2199" s="7" t="str">
        <f>IFERROR(VLOOKUP(J2199,'Chuyển Mã'!$B$3:$C$9,2,0),"")</f>
        <v>Hà Nội</v>
      </c>
      <c r="AE2199" s="7" t="str">
        <f t="shared" si="279"/>
        <v>Mọc Nấm Hương 250g</v>
      </c>
      <c r="AF2199" s="7">
        <f t="shared" si="280"/>
        <v>3</v>
      </c>
    </row>
    <row r="2200" spans="1:32" x14ac:dyDescent="0.25">
      <c r="A2200" s="11">
        <v>45906</v>
      </c>
      <c r="B2200" s="25">
        <v>4176574155</v>
      </c>
      <c r="C2200" s="12" t="s">
        <v>7214</v>
      </c>
      <c r="D2200" s="16">
        <f t="shared" si="281"/>
        <v>45906</v>
      </c>
      <c r="G2200" s="13" t="s">
        <v>1583</v>
      </c>
      <c r="I2200" s="13" t="s">
        <v>8004</v>
      </c>
      <c r="J2200" s="13" t="s">
        <v>75</v>
      </c>
      <c r="K2200" s="13" t="s">
        <v>30</v>
      </c>
      <c r="L2200" s="25" t="str">
        <f>VLOOKUP($K2200,TONG_SL!$A:$D,2,0)</f>
        <v>Gà muối 500g</v>
      </c>
      <c r="N2200" s="25" t="str">
        <f t="shared" si="282"/>
        <v>K-C6</v>
      </c>
      <c r="Q2200" s="25" t="str">
        <f>VLOOKUP(K2200,TONG_SL!$A:$D,3,0)</f>
        <v>Túi</v>
      </c>
      <c r="R2200" s="54">
        <v>5</v>
      </c>
      <c r="T2200" s="1">
        <f>VLOOKUP(VLOOKUP(G2200,Ma_KH!$A:$R,18,0)&amp;K2200,Gia_MB!$A:$F,6,0)</f>
        <v>111058</v>
      </c>
      <c r="U2200" s="14">
        <f t="shared" si="284"/>
        <v>555290</v>
      </c>
      <c r="W2200" s="64">
        <f t="shared" si="283"/>
        <v>0</v>
      </c>
      <c r="X2200" s="3" t="str">
        <f t="shared" si="285"/>
        <v>8</v>
      </c>
      <c r="Z2200" s="14">
        <f t="shared" si="286"/>
        <v>44423.200000000004</v>
      </c>
      <c r="AA2200" s="7">
        <f>VLOOKUP(G2200,Ma_KH!$A:$R,14,0)</f>
        <v>60</v>
      </c>
      <c r="AD2200" s="7" t="str">
        <f>IFERROR(VLOOKUP(J2200,'Chuyển Mã'!$B$3:$C$9,2,0),"")</f>
        <v>Hà Nội</v>
      </c>
      <c r="AE2200" s="7" t="str">
        <f t="shared" si="279"/>
        <v>Gà muối 500g</v>
      </c>
      <c r="AF2200" s="7">
        <f t="shared" si="280"/>
        <v>5</v>
      </c>
    </row>
    <row r="2201" spans="1:32" x14ac:dyDescent="0.25">
      <c r="A2201" s="11">
        <v>45906</v>
      </c>
      <c r="B2201" s="25">
        <v>4176573732</v>
      </c>
      <c r="C2201" s="12" t="s">
        <v>7214</v>
      </c>
      <c r="D2201" s="16">
        <f t="shared" si="281"/>
        <v>45906</v>
      </c>
      <c r="G2201" s="13" t="s">
        <v>8005</v>
      </c>
      <c r="I2201" s="13" t="s">
        <v>8006</v>
      </c>
      <c r="J2201" s="13" t="s">
        <v>75</v>
      </c>
      <c r="K2201" s="13" t="s">
        <v>32</v>
      </c>
      <c r="L2201" s="25" t="str">
        <f>VLOOKUP($K2201,TONG_SL!$A:$D,2,0)</f>
        <v>Giò Tai Lưỡi Xào 250</v>
      </c>
      <c r="N2201" s="25" t="str">
        <f t="shared" si="282"/>
        <v>K-C6</v>
      </c>
      <c r="Q2201" s="25" t="str">
        <f>VLOOKUP(K2201,TONG_SL!$A:$D,3,0)</f>
        <v>Túi</v>
      </c>
      <c r="R2201" s="54">
        <v>8</v>
      </c>
      <c r="T2201" s="1">
        <f>VLOOKUP(VLOOKUP(G2201,Ma_KH!$A:$R,18,0)&amp;K2201,Gia_MB!$A:$F,6,0)</f>
        <v>50183</v>
      </c>
      <c r="U2201" s="14">
        <f t="shared" si="284"/>
        <v>401464</v>
      </c>
      <c r="W2201" s="64">
        <f t="shared" si="283"/>
        <v>0</v>
      </c>
      <c r="X2201" s="3" t="str">
        <f t="shared" si="285"/>
        <v>8</v>
      </c>
      <c r="Z2201" s="14">
        <f t="shared" si="286"/>
        <v>32117.119999999999</v>
      </c>
      <c r="AA2201" s="7">
        <f>VLOOKUP(G2201,Ma_KH!$A:$R,14,0)</f>
        <v>60</v>
      </c>
      <c r="AD2201" s="7" t="str">
        <f>IFERROR(VLOOKUP(J2201,'Chuyển Mã'!$B$3:$C$9,2,0),"")</f>
        <v>Hà Nội</v>
      </c>
      <c r="AE2201" s="7" t="str">
        <f t="shared" si="279"/>
        <v>Giò Tai Lưỡi Xào 250</v>
      </c>
      <c r="AF2201" s="7">
        <f t="shared" si="280"/>
        <v>8</v>
      </c>
    </row>
    <row r="2202" spans="1:32" x14ac:dyDescent="0.25">
      <c r="A2202" s="11">
        <v>45906</v>
      </c>
      <c r="B2202" s="25">
        <v>4176573732</v>
      </c>
      <c r="C2202" s="12" t="s">
        <v>7214</v>
      </c>
      <c r="D2202" s="16">
        <f t="shared" si="281"/>
        <v>45906</v>
      </c>
      <c r="G2202" s="13" t="s">
        <v>8005</v>
      </c>
      <c r="I2202" s="13" t="s">
        <v>8006</v>
      </c>
      <c r="J2202" s="13" t="s">
        <v>75</v>
      </c>
      <c r="K2202" s="13" t="s">
        <v>27</v>
      </c>
      <c r="L2202" s="25" t="str">
        <f>VLOOKUP($K2202,TONG_SL!$A:$D,2,0)</f>
        <v>Chân giò heo muối 300g</v>
      </c>
      <c r="N2202" s="25" t="str">
        <f t="shared" si="282"/>
        <v>K-C6</v>
      </c>
      <c r="Q2202" s="25" t="str">
        <f>VLOOKUP(K2202,TONG_SL!$A:$D,3,0)</f>
        <v>Túi</v>
      </c>
      <c r="R2202" s="54">
        <v>17</v>
      </c>
      <c r="T2202" s="1">
        <f>VLOOKUP(VLOOKUP(G2202,Ma_KH!$A:$R,18,0)&amp;K2202,Gia_MB!$A:$F,6,0)</f>
        <v>73431</v>
      </c>
      <c r="U2202" s="14">
        <f t="shared" si="284"/>
        <v>1248327</v>
      </c>
      <c r="W2202" s="64">
        <f t="shared" si="283"/>
        <v>0</v>
      </c>
      <c r="X2202" s="3" t="str">
        <f t="shared" si="285"/>
        <v>8</v>
      </c>
      <c r="Z2202" s="14">
        <f t="shared" si="286"/>
        <v>99866.16</v>
      </c>
      <c r="AA2202" s="7">
        <f>VLOOKUP(G2202,Ma_KH!$A:$R,14,0)</f>
        <v>60</v>
      </c>
      <c r="AD2202" s="7" t="str">
        <f>IFERROR(VLOOKUP(J2202,'Chuyển Mã'!$B$3:$C$9,2,0),"")</f>
        <v>Hà Nội</v>
      </c>
      <c r="AE2202" s="7" t="str">
        <f t="shared" si="279"/>
        <v>Chân giò heo muối 300g</v>
      </c>
      <c r="AF2202" s="7">
        <f t="shared" si="280"/>
        <v>17</v>
      </c>
    </row>
    <row r="2203" spans="1:32" x14ac:dyDescent="0.25">
      <c r="A2203" s="11">
        <v>45906</v>
      </c>
      <c r="B2203" s="25">
        <v>4176573732</v>
      </c>
      <c r="C2203" s="12" t="s">
        <v>7214</v>
      </c>
      <c r="D2203" s="16">
        <f t="shared" si="281"/>
        <v>45906</v>
      </c>
      <c r="G2203" s="13" t="s">
        <v>8005</v>
      </c>
      <c r="I2203" s="13" t="s">
        <v>8006</v>
      </c>
      <c r="J2203" s="13" t="s">
        <v>75</v>
      </c>
      <c r="K2203" s="13" t="s">
        <v>51</v>
      </c>
      <c r="L2203" s="25" t="str">
        <f>VLOOKUP($K2203,TONG_SL!$A:$D,2,0)</f>
        <v>Mọc Nấm Hương 250g</v>
      </c>
      <c r="N2203" s="25" t="str">
        <f t="shared" si="282"/>
        <v>K-C6</v>
      </c>
      <c r="Q2203" s="25" t="str">
        <f>VLOOKUP(K2203,TONG_SL!$A:$D,3,0)</f>
        <v>Túi</v>
      </c>
      <c r="R2203" s="54">
        <v>3</v>
      </c>
      <c r="T2203" s="1">
        <f>VLOOKUP(VLOOKUP(G2203,Ma_KH!$A:$R,18,0)&amp;K2203,Gia_MB!$A:$F,6,0)</f>
        <v>46000</v>
      </c>
      <c r="U2203" s="14">
        <f t="shared" si="284"/>
        <v>138000</v>
      </c>
      <c r="W2203" s="64">
        <f t="shared" si="283"/>
        <v>0</v>
      </c>
      <c r="X2203" s="3" t="str">
        <f t="shared" si="285"/>
        <v>8</v>
      </c>
      <c r="Z2203" s="14">
        <f t="shared" si="286"/>
        <v>11040</v>
      </c>
      <c r="AA2203" s="7">
        <f>VLOOKUP(G2203,Ma_KH!$A:$R,14,0)</f>
        <v>60</v>
      </c>
      <c r="AD2203" s="7" t="str">
        <f>IFERROR(VLOOKUP(J2203,'Chuyển Mã'!$B$3:$C$9,2,0),"")</f>
        <v>Hà Nội</v>
      </c>
      <c r="AE2203" s="7" t="str">
        <f t="shared" si="279"/>
        <v>Mọc Nấm Hương 250g</v>
      </c>
      <c r="AF2203" s="7">
        <f t="shared" si="280"/>
        <v>3</v>
      </c>
    </row>
    <row r="2204" spans="1:32" x14ac:dyDescent="0.25">
      <c r="A2204" s="11">
        <v>45906</v>
      </c>
      <c r="B2204" s="25">
        <v>4176573732</v>
      </c>
      <c r="C2204" s="12" t="s">
        <v>7214</v>
      </c>
      <c r="D2204" s="16">
        <f t="shared" si="281"/>
        <v>45906</v>
      </c>
      <c r="G2204" s="13" t="s">
        <v>8005</v>
      </c>
      <c r="I2204" s="13" t="s">
        <v>8006</v>
      </c>
      <c r="J2204" s="13" t="s">
        <v>75</v>
      </c>
      <c r="K2204" s="13" t="s">
        <v>30</v>
      </c>
      <c r="L2204" s="25" t="str">
        <f>VLOOKUP($K2204,TONG_SL!$A:$D,2,0)</f>
        <v>Gà muối 500g</v>
      </c>
      <c r="N2204" s="25" t="str">
        <f t="shared" si="282"/>
        <v>K-C6</v>
      </c>
      <c r="Q2204" s="25" t="str">
        <f>VLOOKUP(K2204,TONG_SL!$A:$D,3,0)</f>
        <v>Túi</v>
      </c>
      <c r="R2204" s="54">
        <v>6</v>
      </c>
      <c r="T2204" s="1">
        <f>VLOOKUP(VLOOKUP(G2204,Ma_KH!$A:$R,18,0)&amp;K2204,Gia_MB!$A:$F,6,0)</f>
        <v>111058</v>
      </c>
      <c r="U2204" s="14">
        <f t="shared" si="284"/>
        <v>666348</v>
      </c>
      <c r="W2204" s="64">
        <f t="shared" si="283"/>
        <v>0</v>
      </c>
      <c r="X2204" s="3" t="str">
        <f t="shared" si="285"/>
        <v>8</v>
      </c>
      <c r="Z2204" s="14">
        <f t="shared" si="286"/>
        <v>53307.840000000004</v>
      </c>
      <c r="AA2204" s="7">
        <f>VLOOKUP(G2204,Ma_KH!$A:$R,14,0)</f>
        <v>60</v>
      </c>
      <c r="AD2204" s="7" t="str">
        <f>IFERROR(VLOOKUP(J2204,'Chuyển Mã'!$B$3:$C$9,2,0),"")</f>
        <v>Hà Nội</v>
      </c>
      <c r="AE2204" s="7" t="str">
        <f t="shared" si="279"/>
        <v>Gà muối 500g</v>
      </c>
      <c r="AF2204" s="7">
        <f t="shared" si="280"/>
        <v>6</v>
      </c>
    </row>
    <row r="2205" spans="1:32" x14ac:dyDescent="0.25">
      <c r="A2205" s="11">
        <v>45906</v>
      </c>
      <c r="B2205" s="25">
        <v>4176573732</v>
      </c>
      <c r="C2205" s="12" t="s">
        <v>7214</v>
      </c>
      <c r="D2205" s="16">
        <f t="shared" si="281"/>
        <v>45906</v>
      </c>
      <c r="G2205" s="13" t="s">
        <v>8005</v>
      </c>
      <c r="I2205" s="13" t="s">
        <v>8006</v>
      </c>
      <c r="J2205" s="13" t="s">
        <v>75</v>
      </c>
      <c r="K2205" s="13" t="s">
        <v>35</v>
      </c>
      <c r="L2205" s="25" t="str">
        <f>VLOOKUP($K2205,TONG_SL!$A:$D,2,0)</f>
        <v>Tai heo muối 200g</v>
      </c>
      <c r="N2205" s="25" t="str">
        <f t="shared" si="282"/>
        <v>K-C6</v>
      </c>
      <c r="Q2205" s="25" t="str">
        <f>VLOOKUP(K2205,TONG_SL!$A:$D,3,0)</f>
        <v>Túi</v>
      </c>
      <c r="R2205" s="54">
        <v>5</v>
      </c>
      <c r="T2205" s="1">
        <f>VLOOKUP(VLOOKUP(G2205,Ma_KH!$A:$R,18,0)&amp;K2205,Gia_MB!$A:$F,6,0)</f>
        <v>55595</v>
      </c>
      <c r="U2205" s="14">
        <f t="shared" si="284"/>
        <v>277975</v>
      </c>
      <c r="W2205" s="64">
        <f t="shared" si="283"/>
        <v>0</v>
      </c>
      <c r="X2205" s="3" t="str">
        <f t="shared" si="285"/>
        <v>8</v>
      </c>
      <c r="Z2205" s="14">
        <f t="shared" si="286"/>
        <v>22238</v>
      </c>
      <c r="AA2205" s="7">
        <f>VLOOKUP(G2205,Ma_KH!$A:$R,14,0)</f>
        <v>60</v>
      </c>
      <c r="AD2205" s="7" t="str">
        <f>IFERROR(VLOOKUP(J2205,'Chuyển Mã'!$B$3:$C$9,2,0),"")</f>
        <v>Hà Nội</v>
      </c>
      <c r="AE2205" s="7" t="str">
        <f t="shared" si="279"/>
        <v>Tai heo muối 200g</v>
      </c>
      <c r="AF2205" s="7">
        <f t="shared" si="280"/>
        <v>5</v>
      </c>
    </row>
    <row r="2206" spans="1:32" x14ac:dyDescent="0.25">
      <c r="A2206" s="11">
        <v>45906</v>
      </c>
      <c r="B2206" s="25">
        <v>4176574182</v>
      </c>
      <c r="C2206" s="12" t="s">
        <v>7214</v>
      </c>
      <c r="D2206" s="16">
        <f t="shared" si="281"/>
        <v>45906</v>
      </c>
      <c r="G2206" s="13" t="s">
        <v>1612</v>
      </c>
      <c r="I2206" s="13" t="s">
        <v>8007</v>
      </c>
      <c r="J2206" s="13" t="s">
        <v>75</v>
      </c>
      <c r="K2206" s="13" t="s">
        <v>32</v>
      </c>
      <c r="L2206" s="25" t="str">
        <f>VLOOKUP($K2206,TONG_SL!$A:$D,2,0)</f>
        <v>Giò Tai Lưỡi Xào 250</v>
      </c>
      <c r="N2206" s="25" t="str">
        <f t="shared" si="282"/>
        <v>K-C6</v>
      </c>
      <c r="Q2206" s="25" t="str">
        <f>VLOOKUP(K2206,TONG_SL!$A:$D,3,0)</f>
        <v>Túi</v>
      </c>
      <c r="R2206" s="54">
        <v>7</v>
      </c>
      <c r="T2206" s="1">
        <f>VLOOKUP(VLOOKUP(G2206,Ma_KH!$A:$R,18,0)&amp;K2206,Gia_MB!$A:$F,6,0)</f>
        <v>50183</v>
      </c>
      <c r="U2206" s="14">
        <f t="shared" si="284"/>
        <v>351281</v>
      </c>
      <c r="W2206" s="64">
        <f t="shared" si="283"/>
        <v>0</v>
      </c>
      <c r="X2206" s="3" t="str">
        <f t="shared" si="285"/>
        <v>8</v>
      </c>
      <c r="Z2206" s="14">
        <f t="shared" si="286"/>
        <v>28102.48</v>
      </c>
      <c r="AA2206" s="7">
        <f>VLOOKUP(G2206,Ma_KH!$A:$R,14,0)</f>
        <v>60</v>
      </c>
      <c r="AD2206" s="7" t="str">
        <f>IFERROR(VLOOKUP(J2206,'Chuyển Mã'!$B$3:$C$9,2,0),"")</f>
        <v>Hà Nội</v>
      </c>
      <c r="AE2206" s="7" t="str">
        <f t="shared" si="279"/>
        <v>Giò Tai Lưỡi Xào 250</v>
      </c>
      <c r="AF2206" s="7">
        <f t="shared" si="280"/>
        <v>7</v>
      </c>
    </row>
    <row r="2207" spans="1:32" x14ac:dyDescent="0.25">
      <c r="A2207" s="11">
        <v>45906</v>
      </c>
      <c r="B2207" s="25">
        <v>4176574182</v>
      </c>
      <c r="C2207" s="12" t="s">
        <v>7214</v>
      </c>
      <c r="D2207" s="16">
        <f t="shared" si="281"/>
        <v>45906</v>
      </c>
      <c r="G2207" s="13" t="s">
        <v>1612</v>
      </c>
      <c r="I2207" s="13" t="s">
        <v>8007</v>
      </c>
      <c r="J2207" s="13" t="s">
        <v>75</v>
      </c>
      <c r="K2207" s="13" t="s">
        <v>27</v>
      </c>
      <c r="L2207" s="25" t="str">
        <f>VLOOKUP($K2207,TONG_SL!$A:$D,2,0)</f>
        <v>Chân giò heo muối 300g</v>
      </c>
      <c r="N2207" s="25" t="str">
        <f t="shared" si="282"/>
        <v>K-C6</v>
      </c>
      <c r="Q2207" s="25" t="str">
        <f>VLOOKUP(K2207,TONG_SL!$A:$D,3,0)</f>
        <v>Túi</v>
      </c>
      <c r="R2207" s="54">
        <v>8</v>
      </c>
      <c r="T2207" s="1">
        <f>VLOOKUP(VLOOKUP(G2207,Ma_KH!$A:$R,18,0)&amp;K2207,Gia_MB!$A:$F,6,0)</f>
        <v>73431</v>
      </c>
      <c r="U2207" s="14">
        <f t="shared" si="284"/>
        <v>587448</v>
      </c>
      <c r="W2207" s="64">
        <f t="shared" si="283"/>
        <v>0</v>
      </c>
      <c r="X2207" s="3" t="str">
        <f t="shared" si="285"/>
        <v>8</v>
      </c>
      <c r="Z2207" s="14">
        <f t="shared" si="286"/>
        <v>46995.840000000004</v>
      </c>
      <c r="AA2207" s="7">
        <f>VLOOKUP(G2207,Ma_KH!$A:$R,14,0)</f>
        <v>60</v>
      </c>
      <c r="AD2207" s="7" t="str">
        <f>IFERROR(VLOOKUP(J2207,'Chuyển Mã'!$B$3:$C$9,2,0),"")</f>
        <v>Hà Nội</v>
      </c>
      <c r="AE2207" s="7" t="str">
        <f t="shared" si="279"/>
        <v>Chân giò heo muối 300g</v>
      </c>
      <c r="AF2207" s="7">
        <f t="shared" si="280"/>
        <v>8</v>
      </c>
    </row>
    <row r="2208" spans="1:32" x14ac:dyDescent="0.25">
      <c r="A2208" s="11">
        <v>45906</v>
      </c>
      <c r="B2208" s="25">
        <v>4176574182</v>
      </c>
      <c r="C2208" s="12" t="s">
        <v>7214</v>
      </c>
      <c r="D2208" s="16">
        <f t="shared" si="281"/>
        <v>45906</v>
      </c>
      <c r="G2208" s="13" t="s">
        <v>1612</v>
      </c>
      <c r="I2208" s="13" t="s">
        <v>8007</v>
      </c>
      <c r="J2208" s="13" t="s">
        <v>75</v>
      </c>
      <c r="K2208" s="13" t="s">
        <v>30</v>
      </c>
      <c r="L2208" s="25" t="str">
        <f>VLOOKUP($K2208,TONG_SL!$A:$D,2,0)</f>
        <v>Gà muối 500g</v>
      </c>
      <c r="N2208" s="25" t="str">
        <f t="shared" si="282"/>
        <v>K-C6</v>
      </c>
      <c r="Q2208" s="25" t="str">
        <f>VLOOKUP(K2208,TONG_SL!$A:$D,3,0)</f>
        <v>Túi</v>
      </c>
      <c r="R2208" s="54">
        <v>4</v>
      </c>
      <c r="T2208" s="1">
        <f>VLOOKUP(VLOOKUP(G2208,Ma_KH!$A:$R,18,0)&amp;K2208,Gia_MB!$A:$F,6,0)</f>
        <v>111058</v>
      </c>
      <c r="U2208" s="14">
        <f t="shared" si="284"/>
        <v>444232</v>
      </c>
      <c r="W2208" s="64">
        <f t="shared" si="283"/>
        <v>0</v>
      </c>
      <c r="X2208" s="3" t="str">
        <f t="shared" si="285"/>
        <v>8</v>
      </c>
      <c r="Z2208" s="14">
        <f t="shared" si="286"/>
        <v>35538.559999999998</v>
      </c>
      <c r="AA2208" s="7">
        <f>VLOOKUP(G2208,Ma_KH!$A:$R,14,0)</f>
        <v>60</v>
      </c>
      <c r="AD2208" s="7" t="str">
        <f>IFERROR(VLOOKUP(J2208,'Chuyển Mã'!$B$3:$C$9,2,0),"")</f>
        <v>Hà Nội</v>
      </c>
      <c r="AE2208" s="7" t="str">
        <f t="shared" si="279"/>
        <v>Gà muối 500g</v>
      </c>
      <c r="AF2208" s="7">
        <f t="shared" si="280"/>
        <v>4</v>
      </c>
    </row>
    <row r="2209" spans="1:32" x14ac:dyDescent="0.25">
      <c r="A2209" s="11">
        <v>45906</v>
      </c>
      <c r="B2209" s="25">
        <v>4176574132</v>
      </c>
      <c r="C2209" s="12" t="s">
        <v>7214</v>
      </c>
      <c r="D2209" s="16">
        <f t="shared" si="281"/>
        <v>45906</v>
      </c>
      <c r="G2209" s="13" t="s">
        <v>1577</v>
      </c>
      <c r="I2209" s="13" t="s">
        <v>8008</v>
      </c>
      <c r="J2209" s="13" t="s">
        <v>75</v>
      </c>
      <c r="K2209" s="13" t="s">
        <v>51</v>
      </c>
      <c r="L2209" s="25" t="str">
        <f>VLOOKUP($K2209,TONG_SL!$A:$D,2,0)</f>
        <v>Mọc Nấm Hương 250g</v>
      </c>
      <c r="N2209" s="25" t="str">
        <f t="shared" si="282"/>
        <v>K-C6</v>
      </c>
      <c r="Q2209" s="25" t="str">
        <f>VLOOKUP(K2209,TONG_SL!$A:$D,3,0)</f>
        <v>Túi</v>
      </c>
      <c r="R2209" s="54">
        <v>6</v>
      </c>
      <c r="T2209" s="1">
        <f>VLOOKUP(VLOOKUP(G2209,Ma_KH!$A:$R,18,0)&amp;K2209,Gia_MB!$A:$F,6,0)</f>
        <v>46000</v>
      </c>
      <c r="U2209" s="14">
        <f t="shared" si="284"/>
        <v>276000</v>
      </c>
      <c r="W2209" s="64">
        <f t="shared" si="283"/>
        <v>0</v>
      </c>
      <c r="X2209" s="3" t="str">
        <f t="shared" si="285"/>
        <v>8</v>
      </c>
      <c r="Z2209" s="14">
        <f t="shared" si="286"/>
        <v>22080</v>
      </c>
      <c r="AA2209" s="7">
        <f>VLOOKUP(G2209,Ma_KH!$A:$R,14,0)</f>
        <v>60</v>
      </c>
      <c r="AD2209" s="7" t="str">
        <f>IFERROR(VLOOKUP(J2209,'Chuyển Mã'!$B$3:$C$9,2,0),"")</f>
        <v>Hà Nội</v>
      </c>
      <c r="AE2209" s="7" t="str">
        <f t="shared" si="279"/>
        <v>Mọc Nấm Hương 250g</v>
      </c>
      <c r="AF2209" s="7">
        <f t="shared" si="280"/>
        <v>6</v>
      </c>
    </row>
    <row r="2210" spans="1:32" x14ac:dyDescent="0.25">
      <c r="A2210" s="11">
        <v>45906</v>
      </c>
      <c r="B2210" s="25">
        <v>4176574132</v>
      </c>
      <c r="C2210" s="12" t="s">
        <v>7214</v>
      </c>
      <c r="D2210" s="16">
        <f t="shared" si="281"/>
        <v>45906</v>
      </c>
      <c r="G2210" s="13" t="s">
        <v>1577</v>
      </c>
      <c r="I2210" s="13" t="s">
        <v>8008</v>
      </c>
      <c r="J2210" s="13" t="s">
        <v>75</v>
      </c>
      <c r="K2210" s="13" t="s">
        <v>27</v>
      </c>
      <c r="L2210" s="25" t="str">
        <f>VLOOKUP($K2210,TONG_SL!$A:$D,2,0)</f>
        <v>Chân giò heo muối 300g</v>
      </c>
      <c r="N2210" s="25" t="str">
        <f t="shared" si="282"/>
        <v>K-C6</v>
      </c>
      <c r="Q2210" s="25" t="str">
        <f>VLOOKUP(K2210,TONG_SL!$A:$D,3,0)</f>
        <v>Túi</v>
      </c>
      <c r="R2210" s="54">
        <v>10</v>
      </c>
      <c r="T2210" s="1">
        <f>VLOOKUP(VLOOKUP(G2210,Ma_KH!$A:$R,18,0)&amp;K2210,Gia_MB!$A:$F,6,0)</f>
        <v>73431</v>
      </c>
      <c r="U2210" s="14">
        <f t="shared" si="284"/>
        <v>734310</v>
      </c>
      <c r="W2210" s="64">
        <f t="shared" si="283"/>
        <v>0</v>
      </c>
      <c r="X2210" s="3" t="str">
        <f t="shared" si="285"/>
        <v>8</v>
      </c>
      <c r="Z2210" s="14">
        <f t="shared" si="286"/>
        <v>58744.800000000003</v>
      </c>
      <c r="AA2210" s="7">
        <f>VLOOKUP(G2210,Ma_KH!$A:$R,14,0)</f>
        <v>60</v>
      </c>
      <c r="AD2210" s="7" t="str">
        <f>IFERROR(VLOOKUP(J2210,'Chuyển Mã'!$B$3:$C$9,2,0),"")</f>
        <v>Hà Nội</v>
      </c>
      <c r="AE2210" s="7" t="str">
        <f t="shared" si="279"/>
        <v>Chân giò heo muối 300g</v>
      </c>
      <c r="AF2210" s="7">
        <f t="shared" si="280"/>
        <v>10</v>
      </c>
    </row>
    <row r="2211" spans="1:32" x14ac:dyDescent="0.25">
      <c r="A2211" s="11">
        <v>45906</v>
      </c>
      <c r="B2211" s="25">
        <v>4176574132</v>
      </c>
      <c r="C2211" s="12" t="s">
        <v>7214</v>
      </c>
      <c r="D2211" s="16">
        <f t="shared" si="281"/>
        <v>45906</v>
      </c>
      <c r="G2211" s="13" t="s">
        <v>1577</v>
      </c>
      <c r="I2211" s="13" t="s">
        <v>8008</v>
      </c>
      <c r="J2211" s="13" t="s">
        <v>75</v>
      </c>
      <c r="K2211" s="13" t="s">
        <v>32</v>
      </c>
      <c r="L2211" s="25" t="str">
        <f>VLOOKUP($K2211,TONG_SL!$A:$D,2,0)</f>
        <v>Giò Tai Lưỡi Xào 250</v>
      </c>
      <c r="N2211" s="25" t="str">
        <f t="shared" si="282"/>
        <v>K-C6</v>
      </c>
      <c r="Q2211" s="25" t="str">
        <f>VLOOKUP(K2211,TONG_SL!$A:$D,3,0)</f>
        <v>Túi</v>
      </c>
      <c r="R2211" s="54">
        <v>12</v>
      </c>
      <c r="T2211" s="1">
        <f>VLOOKUP(VLOOKUP(G2211,Ma_KH!$A:$R,18,0)&amp;K2211,Gia_MB!$A:$F,6,0)</f>
        <v>50183</v>
      </c>
      <c r="U2211" s="14">
        <f t="shared" si="284"/>
        <v>602196</v>
      </c>
      <c r="W2211" s="64">
        <f t="shared" si="283"/>
        <v>0</v>
      </c>
      <c r="X2211" s="3" t="str">
        <f t="shared" si="285"/>
        <v>8</v>
      </c>
      <c r="Z2211" s="14">
        <f t="shared" si="286"/>
        <v>48175.68</v>
      </c>
      <c r="AA2211" s="7">
        <f>VLOOKUP(G2211,Ma_KH!$A:$R,14,0)</f>
        <v>60</v>
      </c>
      <c r="AD2211" s="7" t="str">
        <f>IFERROR(VLOOKUP(J2211,'Chuyển Mã'!$B$3:$C$9,2,0),"")</f>
        <v>Hà Nội</v>
      </c>
      <c r="AE2211" s="7" t="str">
        <f t="shared" si="279"/>
        <v>Giò Tai Lưỡi Xào 250</v>
      </c>
      <c r="AF2211" s="7">
        <f t="shared" si="280"/>
        <v>12</v>
      </c>
    </row>
    <row r="2212" spans="1:32" x14ac:dyDescent="0.25">
      <c r="A2212" s="11">
        <v>45906</v>
      </c>
      <c r="B2212" s="25">
        <v>4176573727</v>
      </c>
      <c r="C2212" s="12" t="s">
        <v>7214</v>
      </c>
      <c r="D2212" s="16">
        <f t="shared" si="281"/>
        <v>45906</v>
      </c>
      <c r="G2212" s="13" t="s">
        <v>8009</v>
      </c>
      <c r="I2212" s="13" t="s">
        <v>8010</v>
      </c>
      <c r="J2212" s="13" t="s">
        <v>75</v>
      </c>
      <c r="K2212" s="13" t="s">
        <v>51</v>
      </c>
      <c r="L2212" s="25" t="str">
        <f>VLOOKUP($K2212,TONG_SL!$A:$D,2,0)</f>
        <v>Mọc Nấm Hương 250g</v>
      </c>
      <c r="N2212" s="25" t="str">
        <f t="shared" si="282"/>
        <v>K-C6</v>
      </c>
      <c r="Q2212" s="25" t="str">
        <f>VLOOKUP(K2212,TONG_SL!$A:$D,3,0)</f>
        <v>Túi</v>
      </c>
      <c r="R2212" s="54">
        <v>5</v>
      </c>
      <c r="T2212" s="1">
        <f>VLOOKUP(VLOOKUP(G2212,Ma_KH!$A:$R,18,0)&amp;K2212,Gia_MB!$A:$F,6,0)</f>
        <v>46000</v>
      </c>
      <c r="U2212" s="14">
        <f t="shared" si="284"/>
        <v>230000</v>
      </c>
      <c r="W2212" s="64">
        <f t="shared" si="283"/>
        <v>0</v>
      </c>
      <c r="X2212" s="3" t="str">
        <f t="shared" si="285"/>
        <v>8</v>
      </c>
      <c r="Z2212" s="14">
        <f t="shared" si="286"/>
        <v>18400</v>
      </c>
      <c r="AA2212" s="7">
        <f>VLOOKUP(G2212,Ma_KH!$A:$R,14,0)</f>
        <v>60</v>
      </c>
      <c r="AD2212" s="7" t="str">
        <f>IFERROR(VLOOKUP(J2212,'Chuyển Mã'!$B$3:$C$9,2,0),"")</f>
        <v>Hà Nội</v>
      </c>
      <c r="AE2212" s="7" t="str">
        <f t="shared" si="279"/>
        <v>Mọc Nấm Hương 250g</v>
      </c>
      <c r="AF2212" s="7">
        <f t="shared" si="280"/>
        <v>5</v>
      </c>
    </row>
    <row r="2213" spans="1:32" x14ac:dyDescent="0.25">
      <c r="A2213" s="11">
        <v>45906</v>
      </c>
      <c r="B2213" s="25">
        <v>4176573727</v>
      </c>
      <c r="C2213" s="12" t="s">
        <v>7214</v>
      </c>
      <c r="D2213" s="16">
        <f t="shared" si="281"/>
        <v>45906</v>
      </c>
      <c r="G2213" s="13" t="s">
        <v>8009</v>
      </c>
      <c r="I2213" s="13" t="s">
        <v>8010</v>
      </c>
      <c r="J2213" s="13" t="s">
        <v>75</v>
      </c>
      <c r="K2213" s="13" t="s">
        <v>27</v>
      </c>
      <c r="L2213" s="25" t="str">
        <f>VLOOKUP($K2213,TONG_SL!$A:$D,2,0)</f>
        <v>Chân giò heo muối 300g</v>
      </c>
      <c r="N2213" s="25" t="str">
        <f t="shared" si="282"/>
        <v>K-C6</v>
      </c>
      <c r="Q2213" s="25" t="str">
        <f>VLOOKUP(K2213,TONG_SL!$A:$D,3,0)</f>
        <v>Túi</v>
      </c>
      <c r="R2213" s="54">
        <v>15</v>
      </c>
      <c r="T2213" s="1">
        <f>VLOOKUP(VLOOKUP(G2213,Ma_KH!$A:$R,18,0)&amp;K2213,Gia_MB!$A:$F,6,0)</f>
        <v>73431</v>
      </c>
      <c r="U2213" s="14">
        <f t="shared" si="284"/>
        <v>1101465</v>
      </c>
      <c r="W2213" s="64">
        <f t="shared" si="283"/>
        <v>0</v>
      </c>
      <c r="X2213" s="3" t="str">
        <f t="shared" si="285"/>
        <v>8</v>
      </c>
      <c r="Z2213" s="14">
        <f t="shared" si="286"/>
        <v>88117.2</v>
      </c>
      <c r="AA2213" s="7">
        <f>VLOOKUP(G2213,Ma_KH!$A:$R,14,0)</f>
        <v>60</v>
      </c>
      <c r="AD2213" s="7" t="str">
        <f>IFERROR(VLOOKUP(J2213,'Chuyển Mã'!$B$3:$C$9,2,0),"")</f>
        <v>Hà Nội</v>
      </c>
      <c r="AE2213" s="7" t="str">
        <f t="shared" si="279"/>
        <v>Chân giò heo muối 300g</v>
      </c>
      <c r="AF2213" s="7">
        <f t="shared" si="280"/>
        <v>15</v>
      </c>
    </row>
    <row r="2214" spans="1:32" x14ac:dyDescent="0.25">
      <c r="A2214" s="11">
        <v>45906</v>
      </c>
      <c r="B2214" s="25">
        <v>4176573727</v>
      </c>
      <c r="C2214" s="12" t="s">
        <v>7214</v>
      </c>
      <c r="D2214" s="16">
        <f t="shared" si="281"/>
        <v>45906</v>
      </c>
      <c r="G2214" s="13" t="s">
        <v>8009</v>
      </c>
      <c r="I2214" s="13" t="s">
        <v>8010</v>
      </c>
      <c r="J2214" s="13" t="s">
        <v>75</v>
      </c>
      <c r="K2214" s="13" t="s">
        <v>32</v>
      </c>
      <c r="L2214" s="25" t="str">
        <f>VLOOKUP($K2214,TONG_SL!$A:$D,2,0)</f>
        <v>Giò Tai Lưỡi Xào 250</v>
      </c>
      <c r="N2214" s="25" t="str">
        <f t="shared" si="282"/>
        <v>K-C6</v>
      </c>
      <c r="Q2214" s="25" t="str">
        <f>VLOOKUP(K2214,TONG_SL!$A:$D,3,0)</f>
        <v>Túi</v>
      </c>
      <c r="R2214" s="54">
        <v>4</v>
      </c>
      <c r="T2214" s="1">
        <f>VLOOKUP(VLOOKUP(G2214,Ma_KH!$A:$R,18,0)&amp;K2214,Gia_MB!$A:$F,6,0)</f>
        <v>50183</v>
      </c>
      <c r="U2214" s="14">
        <f t="shared" si="284"/>
        <v>200732</v>
      </c>
      <c r="W2214" s="64">
        <f t="shared" si="283"/>
        <v>0</v>
      </c>
      <c r="X2214" s="3" t="str">
        <f t="shared" si="285"/>
        <v>8</v>
      </c>
      <c r="Z2214" s="14">
        <f t="shared" si="286"/>
        <v>16058.56</v>
      </c>
      <c r="AA2214" s="7">
        <f>VLOOKUP(G2214,Ma_KH!$A:$R,14,0)</f>
        <v>60</v>
      </c>
      <c r="AD2214" s="7" t="str">
        <f>IFERROR(VLOOKUP(J2214,'Chuyển Mã'!$B$3:$C$9,2,0),"")</f>
        <v>Hà Nội</v>
      </c>
      <c r="AE2214" s="7" t="str">
        <f t="shared" si="279"/>
        <v>Giò Tai Lưỡi Xào 250</v>
      </c>
      <c r="AF2214" s="7">
        <f t="shared" si="280"/>
        <v>4</v>
      </c>
    </row>
    <row r="2215" spans="1:32" x14ac:dyDescent="0.25">
      <c r="A2215" s="11">
        <v>45906</v>
      </c>
      <c r="B2215" s="25">
        <v>4176573727</v>
      </c>
      <c r="C2215" s="12" t="s">
        <v>7214</v>
      </c>
      <c r="D2215" s="16">
        <f t="shared" si="281"/>
        <v>45906</v>
      </c>
      <c r="G2215" s="13" t="s">
        <v>8009</v>
      </c>
      <c r="I2215" s="13" t="s">
        <v>8010</v>
      </c>
      <c r="J2215" s="13" t="s">
        <v>75</v>
      </c>
      <c r="K2215" s="13" t="s">
        <v>30</v>
      </c>
      <c r="L2215" s="25" t="str">
        <f>VLOOKUP($K2215,TONG_SL!$A:$D,2,0)</f>
        <v>Gà muối 500g</v>
      </c>
      <c r="N2215" s="25" t="str">
        <f t="shared" si="282"/>
        <v>K-C6</v>
      </c>
      <c r="Q2215" s="25" t="str">
        <f>VLOOKUP(K2215,TONG_SL!$A:$D,3,0)</f>
        <v>Túi</v>
      </c>
      <c r="R2215" s="54">
        <v>5</v>
      </c>
      <c r="T2215" s="1">
        <f>VLOOKUP(VLOOKUP(G2215,Ma_KH!$A:$R,18,0)&amp;K2215,Gia_MB!$A:$F,6,0)</f>
        <v>111058</v>
      </c>
      <c r="U2215" s="14">
        <f t="shared" si="284"/>
        <v>555290</v>
      </c>
      <c r="W2215" s="64">
        <f t="shared" si="283"/>
        <v>0</v>
      </c>
      <c r="X2215" s="3" t="str">
        <f t="shared" si="285"/>
        <v>8</v>
      </c>
      <c r="Z2215" s="14">
        <f t="shared" si="286"/>
        <v>44423.200000000004</v>
      </c>
      <c r="AA2215" s="7">
        <f>VLOOKUP(G2215,Ma_KH!$A:$R,14,0)</f>
        <v>60</v>
      </c>
      <c r="AD2215" s="7" t="str">
        <f>IFERROR(VLOOKUP(J2215,'Chuyển Mã'!$B$3:$C$9,2,0),"")</f>
        <v>Hà Nội</v>
      </c>
      <c r="AE2215" s="7" t="str">
        <f t="shared" si="279"/>
        <v>Gà muối 500g</v>
      </c>
      <c r="AF2215" s="7">
        <f t="shared" si="280"/>
        <v>5</v>
      </c>
    </row>
    <row r="2216" spans="1:32" x14ac:dyDescent="0.25">
      <c r="A2216" s="11">
        <v>45906</v>
      </c>
      <c r="B2216" s="25">
        <v>4176573724</v>
      </c>
      <c r="C2216" s="12" t="s">
        <v>7214</v>
      </c>
      <c r="D2216" s="16">
        <f t="shared" si="281"/>
        <v>45906</v>
      </c>
      <c r="G2216" s="13" t="s">
        <v>8011</v>
      </c>
      <c r="I2216" s="13" t="s">
        <v>8012</v>
      </c>
      <c r="J2216" s="13" t="s">
        <v>75</v>
      </c>
      <c r="K2216" s="13" t="s">
        <v>32</v>
      </c>
      <c r="L2216" s="25" t="str">
        <f>VLOOKUP($K2216,TONG_SL!$A:$D,2,0)</f>
        <v>Giò Tai Lưỡi Xào 250</v>
      </c>
      <c r="N2216" s="25" t="str">
        <f t="shared" si="282"/>
        <v>K-C6</v>
      </c>
      <c r="Q2216" s="25" t="str">
        <f>VLOOKUP(K2216,TONG_SL!$A:$D,3,0)</f>
        <v>Túi</v>
      </c>
      <c r="R2216" s="54">
        <v>3</v>
      </c>
      <c r="T2216" s="1">
        <f>VLOOKUP(VLOOKUP(G2216,Ma_KH!$A:$R,18,0)&amp;K2216,Gia_MB!$A:$F,6,0)</f>
        <v>50183</v>
      </c>
      <c r="U2216" s="14">
        <f t="shared" si="284"/>
        <v>150549</v>
      </c>
      <c r="W2216" s="64">
        <f t="shared" si="283"/>
        <v>0</v>
      </c>
      <c r="X2216" s="3" t="str">
        <f t="shared" si="285"/>
        <v>8</v>
      </c>
      <c r="Z2216" s="14">
        <f t="shared" si="286"/>
        <v>12043.92</v>
      </c>
      <c r="AA2216" s="7">
        <f>VLOOKUP(G2216,Ma_KH!$A:$R,14,0)</f>
        <v>60</v>
      </c>
      <c r="AD2216" s="7" t="str">
        <f>IFERROR(VLOOKUP(J2216,'Chuyển Mã'!$B$3:$C$9,2,0),"")</f>
        <v>Hà Nội</v>
      </c>
      <c r="AE2216" s="7" t="str">
        <f t="shared" si="279"/>
        <v>Giò Tai Lưỡi Xào 250</v>
      </c>
      <c r="AF2216" s="7">
        <f t="shared" si="280"/>
        <v>3</v>
      </c>
    </row>
    <row r="2217" spans="1:32" x14ac:dyDescent="0.25">
      <c r="A2217" s="11">
        <v>45906</v>
      </c>
      <c r="B2217" s="25">
        <v>4176573724</v>
      </c>
      <c r="C2217" s="12" t="s">
        <v>7214</v>
      </c>
      <c r="D2217" s="16">
        <f t="shared" si="281"/>
        <v>45906</v>
      </c>
      <c r="G2217" s="13" t="s">
        <v>8011</v>
      </c>
      <c r="I2217" s="13" t="s">
        <v>8012</v>
      </c>
      <c r="J2217" s="13" t="s">
        <v>75</v>
      </c>
      <c r="K2217" s="13" t="s">
        <v>27</v>
      </c>
      <c r="L2217" s="25" t="str">
        <f>VLOOKUP($K2217,TONG_SL!$A:$D,2,0)</f>
        <v>Chân giò heo muối 300g</v>
      </c>
      <c r="N2217" s="25" t="str">
        <f t="shared" si="282"/>
        <v>K-C6</v>
      </c>
      <c r="Q2217" s="25" t="str">
        <f>VLOOKUP(K2217,TONG_SL!$A:$D,3,0)</f>
        <v>Túi</v>
      </c>
      <c r="R2217" s="54">
        <v>8</v>
      </c>
      <c r="T2217" s="1">
        <f>VLOOKUP(VLOOKUP(G2217,Ma_KH!$A:$R,18,0)&amp;K2217,Gia_MB!$A:$F,6,0)</f>
        <v>73431</v>
      </c>
      <c r="U2217" s="14">
        <f t="shared" si="284"/>
        <v>587448</v>
      </c>
      <c r="W2217" s="64">
        <f t="shared" si="283"/>
        <v>0</v>
      </c>
      <c r="X2217" s="3" t="str">
        <f t="shared" si="285"/>
        <v>8</v>
      </c>
      <c r="Z2217" s="14">
        <f t="shared" si="286"/>
        <v>46995.840000000004</v>
      </c>
      <c r="AA2217" s="7">
        <f>VLOOKUP(G2217,Ma_KH!$A:$R,14,0)</f>
        <v>60</v>
      </c>
      <c r="AD2217" s="7" t="str">
        <f>IFERROR(VLOOKUP(J2217,'Chuyển Mã'!$B$3:$C$9,2,0),"")</f>
        <v>Hà Nội</v>
      </c>
      <c r="AE2217" s="7" t="str">
        <f t="shared" si="279"/>
        <v>Chân giò heo muối 300g</v>
      </c>
      <c r="AF2217" s="7">
        <f t="shared" si="280"/>
        <v>8</v>
      </c>
    </row>
    <row r="2218" spans="1:32" x14ac:dyDescent="0.25">
      <c r="A2218" s="11">
        <v>45906</v>
      </c>
      <c r="B2218" s="25">
        <v>4176573724</v>
      </c>
      <c r="C2218" s="12" t="s">
        <v>7214</v>
      </c>
      <c r="D2218" s="16">
        <f t="shared" si="281"/>
        <v>45906</v>
      </c>
      <c r="G2218" s="13" t="s">
        <v>8011</v>
      </c>
      <c r="I2218" s="13" t="s">
        <v>8012</v>
      </c>
      <c r="J2218" s="13" t="s">
        <v>75</v>
      </c>
      <c r="K2218" s="13" t="s">
        <v>51</v>
      </c>
      <c r="L2218" s="25" t="str">
        <f>VLOOKUP($K2218,TONG_SL!$A:$D,2,0)</f>
        <v>Mọc Nấm Hương 250g</v>
      </c>
      <c r="N2218" s="25" t="str">
        <f t="shared" si="282"/>
        <v>K-C6</v>
      </c>
      <c r="Q2218" s="25" t="str">
        <f>VLOOKUP(K2218,TONG_SL!$A:$D,3,0)</f>
        <v>Túi</v>
      </c>
      <c r="R2218" s="54">
        <v>3</v>
      </c>
      <c r="T2218" s="1">
        <f>VLOOKUP(VLOOKUP(G2218,Ma_KH!$A:$R,18,0)&amp;K2218,Gia_MB!$A:$F,6,0)</f>
        <v>46000</v>
      </c>
      <c r="U2218" s="14">
        <f t="shared" si="284"/>
        <v>138000</v>
      </c>
      <c r="W2218" s="64">
        <f t="shared" si="283"/>
        <v>0</v>
      </c>
      <c r="X2218" s="3" t="str">
        <f t="shared" si="285"/>
        <v>8</v>
      </c>
      <c r="Z2218" s="14">
        <f t="shared" si="286"/>
        <v>11040</v>
      </c>
      <c r="AA2218" s="7">
        <f>VLOOKUP(G2218,Ma_KH!$A:$R,14,0)</f>
        <v>60</v>
      </c>
      <c r="AD2218" s="7" t="str">
        <f>IFERROR(VLOOKUP(J2218,'Chuyển Mã'!$B$3:$C$9,2,0),"")</f>
        <v>Hà Nội</v>
      </c>
      <c r="AE2218" s="7" t="str">
        <f t="shared" si="279"/>
        <v>Mọc Nấm Hương 250g</v>
      </c>
      <c r="AF2218" s="7">
        <f t="shared" si="280"/>
        <v>3</v>
      </c>
    </row>
    <row r="2219" spans="1:32" x14ac:dyDescent="0.25">
      <c r="A2219" s="11">
        <v>45906</v>
      </c>
      <c r="B2219" s="25">
        <v>4176573724</v>
      </c>
      <c r="C2219" s="12" t="s">
        <v>7214</v>
      </c>
      <c r="D2219" s="16">
        <f t="shared" si="281"/>
        <v>45906</v>
      </c>
      <c r="G2219" s="13" t="s">
        <v>8011</v>
      </c>
      <c r="I2219" s="13" t="s">
        <v>8012</v>
      </c>
      <c r="J2219" s="13" t="s">
        <v>75</v>
      </c>
      <c r="K2219" s="13" t="s">
        <v>30</v>
      </c>
      <c r="L2219" s="25" t="str">
        <f>VLOOKUP($K2219,TONG_SL!$A:$D,2,0)</f>
        <v>Gà muối 500g</v>
      </c>
      <c r="N2219" s="25" t="str">
        <f t="shared" si="282"/>
        <v>K-C6</v>
      </c>
      <c r="Q2219" s="25" t="str">
        <f>VLOOKUP(K2219,TONG_SL!$A:$D,3,0)</f>
        <v>Túi</v>
      </c>
      <c r="R2219" s="54">
        <v>3</v>
      </c>
      <c r="T2219" s="1">
        <f>VLOOKUP(VLOOKUP(G2219,Ma_KH!$A:$R,18,0)&amp;K2219,Gia_MB!$A:$F,6,0)</f>
        <v>111058</v>
      </c>
      <c r="U2219" s="14">
        <f t="shared" si="284"/>
        <v>333174</v>
      </c>
      <c r="W2219" s="64">
        <f t="shared" si="283"/>
        <v>0</v>
      </c>
      <c r="X2219" s="3" t="str">
        <f t="shared" si="285"/>
        <v>8</v>
      </c>
      <c r="Z2219" s="14">
        <f t="shared" si="286"/>
        <v>26653.920000000002</v>
      </c>
      <c r="AA2219" s="7">
        <f>VLOOKUP(G2219,Ma_KH!$A:$R,14,0)</f>
        <v>60</v>
      </c>
      <c r="AD2219" s="7" t="str">
        <f>IFERROR(VLOOKUP(J2219,'Chuyển Mã'!$B$3:$C$9,2,0),"")</f>
        <v>Hà Nội</v>
      </c>
      <c r="AE2219" s="7" t="str">
        <f t="shared" si="279"/>
        <v>Gà muối 500g</v>
      </c>
      <c r="AF2219" s="7">
        <f t="shared" si="280"/>
        <v>3</v>
      </c>
    </row>
    <row r="2220" spans="1:32" x14ac:dyDescent="0.25">
      <c r="A2220" s="11">
        <v>45906</v>
      </c>
      <c r="B2220" s="25" t="s">
        <v>7270</v>
      </c>
      <c r="C2220" s="12" t="s">
        <v>7214</v>
      </c>
      <c r="D2220" s="16">
        <f t="shared" si="281"/>
        <v>45906</v>
      </c>
      <c r="G2220" s="13" t="s">
        <v>1683</v>
      </c>
      <c r="I2220" s="13" t="s">
        <v>8013</v>
      </c>
      <c r="J2220" s="13" t="s">
        <v>75</v>
      </c>
      <c r="K2220" s="13" t="s">
        <v>35</v>
      </c>
      <c r="L2220" s="25" t="str">
        <f>VLOOKUP($K2220,TONG_SL!$A:$D,2,0)</f>
        <v>Tai heo muối 200g</v>
      </c>
      <c r="N2220" s="25" t="str">
        <f t="shared" si="282"/>
        <v>K-C6</v>
      </c>
      <c r="Q2220" s="25" t="str">
        <f>VLOOKUP(K2220,TONG_SL!$A:$D,3,0)</f>
        <v>Túi</v>
      </c>
      <c r="R2220" s="54">
        <v>3</v>
      </c>
      <c r="T2220" s="1">
        <f>VLOOKUP(VLOOKUP(G2220,Ma_KH!$A:$R,18,0)&amp;K2220,Gia_MB!$A:$F,6,0)</f>
        <v>55595</v>
      </c>
      <c r="U2220" s="14">
        <f t="shared" si="284"/>
        <v>166785</v>
      </c>
      <c r="W2220" s="64">
        <f t="shared" si="283"/>
        <v>0</v>
      </c>
      <c r="X2220" s="3" t="str">
        <f t="shared" si="285"/>
        <v>8</v>
      </c>
      <c r="Z2220" s="14">
        <f t="shared" si="286"/>
        <v>13342.800000000001</v>
      </c>
      <c r="AA2220" s="7">
        <f>VLOOKUP(G2220,Ma_KH!$A:$R,14,0)</f>
        <v>60</v>
      </c>
      <c r="AD2220" s="7" t="str">
        <f>IFERROR(VLOOKUP(J2220,'Chuyển Mã'!$B$3:$C$9,2,0),"")</f>
        <v>Hà Nội</v>
      </c>
      <c r="AE2220" s="7" t="str">
        <f t="shared" si="279"/>
        <v>Tai heo muối 200g</v>
      </c>
      <c r="AF2220" s="7">
        <f t="shared" si="280"/>
        <v>3</v>
      </c>
    </row>
    <row r="2221" spans="1:32" x14ac:dyDescent="0.25">
      <c r="A2221" s="11">
        <v>45906</v>
      </c>
      <c r="B2221" s="25" t="s">
        <v>7270</v>
      </c>
      <c r="C2221" s="12" t="s">
        <v>7214</v>
      </c>
      <c r="D2221" s="16">
        <f t="shared" si="281"/>
        <v>45906</v>
      </c>
      <c r="G2221" s="13" t="s">
        <v>1683</v>
      </c>
      <c r="I2221" s="13" t="s">
        <v>8013</v>
      </c>
      <c r="J2221" s="13" t="s">
        <v>75</v>
      </c>
      <c r="K2221" s="13" t="s">
        <v>39</v>
      </c>
      <c r="L2221" s="25" t="str">
        <f>VLOOKUP($K2221,TONG_SL!$A:$D,2,0)</f>
        <v>Chả cốm 300g</v>
      </c>
      <c r="N2221" s="25" t="str">
        <f t="shared" si="282"/>
        <v>K-C6</v>
      </c>
      <c r="Q2221" s="25" t="str">
        <f>VLOOKUP(K2221,TONG_SL!$A:$D,3,0)</f>
        <v>Túi</v>
      </c>
      <c r="R2221" s="54">
        <v>3</v>
      </c>
      <c r="T2221" s="1">
        <f>VLOOKUP(VLOOKUP(G2221,Ma_KH!$A:$R,18,0)&amp;K2221,Gia_MB!$A:$F,6,0)</f>
        <v>74250</v>
      </c>
      <c r="U2221" s="14">
        <f t="shared" si="284"/>
        <v>222750</v>
      </c>
      <c r="W2221" s="64">
        <f t="shared" si="283"/>
        <v>0</v>
      </c>
      <c r="X2221" s="3" t="str">
        <f t="shared" si="285"/>
        <v>8</v>
      </c>
      <c r="Z2221" s="14">
        <f t="shared" si="286"/>
        <v>17820</v>
      </c>
      <c r="AA2221" s="7">
        <f>VLOOKUP(G2221,Ma_KH!$A:$R,14,0)</f>
        <v>60</v>
      </c>
      <c r="AD2221" s="7" t="str">
        <f>IFERROR(VLOOKUP(J2221,'Chuyển Mã'!$B$3:$C$9,2,0),"")</f>
        <v>Hà Nội</v>
      </c>
      <c r="AE2221" s="7" t="str">
        <f t="shared" si="279"/>
        <v>Chả cốm 300g</v>
      </c>
      <c r="AF2221" s="7">
        <f t="shared" si="280"/>
        <v>3</v>
      </c>
    </row>
    <row r="2222" spans="1:32" x14ac:dyDescent="0.25">
      <c r="A2222" s="11">
        <v>45906</v>
      </c>
      <c r="B2222" s="25" t="s">
        <v>7270</v>
      </c>
      <c r="C2222" s="12" t="s">
        <v>7214</v>
      </c>
      <c r="D2222" s="16">
        <f t="shared" si="281"/>
        <v>45906</v>
      </c>
      <c r="G2222" s="13" t="s">
        <v>1683</v>
      </c>
      <c r="I2222" s="13" t="s">
        <v>8013</v>
      </c>
      <c r="J2222" s="13" t="s">
        <v>75</v>
      </c>
      <c r="K2222" s="13" t="s">
        <v>47</v>
      </c>
      <c r="L2222" s="25" t="str">
        <f>VLOOKUP($K2222,TONG_SL!$A:$D,2,0)</f>
        <v>Giò lụa cây 250g</v>
      </c>
      <c r="N2222" s="25" t="str">
        <f t="shared" si="282"/>
        <v>K-C6</v>
      </c>
      <c r="Q2222" s="25" t="str">
        <f>VLOOKUP(K2222,TONG_SL!$A:$D,3,0)</f>
        <v>Túi</v>
      </c>
      <c r="R2222" s="54">
        <v>2</v>
      </c>
      <c r="T2222" s="1">
        <f>VLOOKUP(VLOOKUP(G2222,Ma_KH!$A:$R,18,0)&amp;K2222,Gia_MB!$A:$F,6,0)</f>
        <v>49500</v>
      </c>
      <c r="U2222" s="14">
        <f t="shared" si="284"/>
        <v>99000</v>
      </c>
      <c r="W2222" s="64">
        <f t="shared" si="283"/>
        <v>0</v>
      </c>
      <c r="X2222" s="3" t="str">
        <f t="shared" si="285"/>
        <v>8</v>
      </c>
      <c r="Z2222" s="14">
        <f t="shared" si="286"/>
        <v>7920</v>
      </c>
      <c r="AA2222" s="7">
        <f>VLOOKUP(G2222,Ma_KH!$A:$R,14,0)</f>
        <v>60</v>
      </c>
      <c r="AD2222" s="7" t="str">
        <f>IFERROR(VLOOKUP(J2222,'Chuyển Mã'!$B$3:$C$9,2,0),"")</f>
        <v>Hà Nội</v>
      </c>
      <c r="AE2222" s="7" t="str">
        <f t="shared" si="279"/>
        <v>Giò lụa cây 250g</v>
      </c>
      <c r="AF2222" s="7">
        <f t="shared" si="280"/>
        <v>2</v>
      </c>
    </row>
    <row r="2223" spans="1:32" x14ac:dyDescent="0.25">
      <c r="A2223" s="11">
        <v>45906</v>
      </c>
      <c r="B2223" s="25" t="s">
        <v>7270</v>
      </c>
      <c r="C2223" s="12" t="s">
        <v>7214</v>
      </c>
      <c r="D2223" s="16">
        <f t="shared" si="281"/>
        <v>45906</v>
      </c>
      <c r="G2223" s="13" t="s">
        <v>1683</v>
      </c>
      <c r="I2223" s="13" t="s">
        <v>8013</v>
      </c>
      <c r="J2223" s="13" t="s">
        <v>75</v>
      </c>
      <c r="K2223" s="13" t="s">
        <v>49</v>
      </c>
      <c r="L2223" s="25" t="str">
        <f>VLOOKUP($K2223,TONG_SL!$A:$D,2,0)</f>
        <v>Giò sụn gà 250g</v>
      </c>
      <c r="N2223" s="25" t="str">
        <f t="shared" si="282"/>
        <v>K-C6</v>
      </c>
      <c r="Q2223" s="25" t="str">
        <f>VLOOKUP(K2223,TONG_SL!$A:$D,3,0)</f>
        <v>Túi</v>
      </c>
      <c r="R2223" s="54">
        <v>2</v>
      </c>
      <c r="T2223" s="1">
        <f>VLOOKUP(VLOOKUP(G2223,Ma_KH!$A:$R,18,0)&amp;K2223,Gia_MB!$A:$F,6,0)</f>
        <v>50400</v>
      </c>
      <c r="U2223" s="14">
        <f t="shared" si="284"/>
        <v>100800</v>
      </c>
      <c r="W2223" s="64">
        <f t="shared" si="283"/>
        <v>0</v>
      </c>
      <c r="X2223" s="3" t="str">
        <f t="shared" si="285"/>
        <v>8</v>
      </c>
      <c r="Z2223" s="14">
        <f t="shared" si="286"/>
        <v>8064</v>
      </c>
      <c r="AA2223" s="7">
        <f>VLOOKUP(G2223,Ma_KH!$A:$R,14,0)</f>
        <v>60</v>
      </c>
      <c r="AD2223" s="7" t="str">
        <f>IFERROR(VLOOKUP(J2223,'Chuyển Mã'!$B$3:$C$9,2,0),"")</f>
        <v>Hà Nội</v>
      </c>
      <c r="AE2223" s="7" t="str">
        <f t="shared" si="279"/>
        <v>Giò sụn gà 250g</v>
      </c>
      <c r="AF2223" s="7">
        <f t="shared" si="280"/>
        <v>2</v>
      </c>
    </row>
    <row r="2224" spans="1:32" x14ac:dyDescent="0.25">
      <c r="A2224" s="11">
        <v>45906</v>
      </c>
      <c r="B2224" s="25">
        <v>4176574300</v>
      </c>
      <c r="C2224" s="12" t="s">
        <v>7214</v>
      </c>
      <c r="D2224" s="16">
        <f t="shared" si="281"/>
        <v>45906</v>
      </c>
      <c r="G2224" s="13" t="s">
        <v>1683</v>
      </c>
      <c r="I2224" s="13" t="s">
        <v>8014</v>
      </c>
      <c r="J2224" s="13" t="s">
        <v>75</v>
      </c>
      <c r="K2224" s="13" t="s">
        <v>32</v>
      </c>
      <c r="L2224" s="25" t="str">
        <f>VLOOKUP($K2224,TONG_SL!$A:$D,2,0)</f>
        <v>Giò Tai Lưỡi Xào 250</v>
      </c>
      <c r="N2224" s="25" t="str">
        <f t="shared" si="282"/>
        <v>K-C6</v>
      </c>
      <c r="Q2224" s="25" t="str">
        <f>VLOOKUP(K2224,TONG_SL!$A:$D,3,0)</f>
        <v>Túi</v>
      </c>
      <c r="R2224" s="54">
        <v>5</v>
      </c>
      <c r="T2224" s="1">
        <f>VLOOKUP(VLOOKUP(G2224,Ma_KH!$A:$R,18,0)&amp;K2224,Gia_MB!$A:$F,6,0)</f>
        <v>50183</v>
      </c>
      <c r="U2224" s="14">
        <f t="shared" si="284"/>
        <v>250915</v>
      </c>
      <c r="W2224" s="64">
        <f t="shared" si="283"/>
        <v>0</v>
      </c>
      <c r="X2224" s="3" t="str">
        <f t="shared" si="285"/>
        <v>8</v>
      </c>
      <c r="Z2224" s="14">
        <f t="shared" si="286"/>
        <v>20073.2</v>
      </c>
      <c r="AA2224" s="7">
        <f>VLOOKUP(G2224,Ma_KH!$A:$R,14,0)</f>
        <v>60</v>
      </c>
      <c r="AD2224" s="7" t="str">
        <f>IFERROR(VLOOKUP(J2224,'Chuyển Mã'!$B$3:$C$9,2,0),"")</f>
        <v>Hà Nội</v>
      </c>
      <c r="AE2224" s="7" t="str">
        <f t="shared" si="279"/>
        <v>Giò Tai Lưỡi Xào 250</v>
      </c>
      <c r="AF2224" s="7">
        <f t="shared" si="280"/>
        <v>5</v>
      </c>
    </row>
    <row r="2225" spans="1:32" x14ac:dyDescent="0.25">
      <c r="A2225" s="11">
        <v>45906</v>
      </c>
      <c r="B2225" s="25">
        <v>4176574300</v>
      </c>
      <c r="C2225" s="12" t="s">
        <v>7214</v>
      </c>
      <c r="D2225" s="16">
        <f t="shared" si="281"/>
        <v>45906</v>
      </c>
      <c r="G2225" s="13" t="s">
        <v>1683</v>
      </c>
      <c r="I2225" s="13" t="s">
        <v>8014</v>
      </c>
      <c r="J2225" s="13" t="s">
        <v>75</v>
      </c>
      <c r="K2225" s="13" t="s">
        <v>30</v>
      </c>
      <c r="L2225" s="25" t="str">
        <f>VLOOKUP($K2225,TONG_SL!$A:$D,2,0)</f>
        <v>Gà muối 500g</v>
      </c>
      <c r="N2225" s="25" t="str">
        <f t="shared" si="282"/>
        <v>K-C6</v>
      </c>
      <c r="Q2225" s="25" t="str">
        <f>VLOOKUP(K2225,TONG_SL!$A:$D,3,0)</f>
        <v>Túi</v>
      </c>
      <c r="R2225" s="54">
        <v>7</v>
      </c>
      <c r="T2225" s="1">
        <f>VLOOKUP(VLOOKUP(G2225,Ma_KH!$A:$R,18,0)&amp;K2225,Gia_MB!$A:$F,6,0)</f>
        <v>111058</v>
      </c>
      <c r="U2225" s="14">
        <f t="shared" si="284"/>
        <v>777406</v>
      </c>
      <c r="W2225" s="64">
        <f t="shared" si="283"/>
        <v>0</v>
      </c>
      <c r="X2225" s="3" t="str">
        <f t="shared" si="285"/>
        <v>8</v>
      </c>
      <c r="Z2225" s="14">
        <f t="shared" si="286"/>
        <v>62192.480000000003</v>
      </c>
      <c r="AA2225" s="7">
        <f>VLOOKUP(G2225,Ma_KH!$A:$R,14,0)</f>
        <v>60</v>
      </c>
      <c r="AD2225" s="7" t="str">
        <f>IFERROR(VLOOKUP(J2225,'Chuyển Mã'!$B$3:$C$9,2,0),"")</f>
        <v>Hà Nội</v>
      </c>
      <c r="AE2225" s="7" t="str">
        <f t="shared" si="279"/>
        <v>Gà muối 500g</v>
      </c>
      <c r="AF2225" s="7">
        <f t="shared" si="280"/>
        <v>7</v>
      </c>
    </row>
    <row r="2226" spans="1:32" x14ac:dyDescent="0.25">
      <c r="A2226" s="11">
        <v>45906</v>
      </c>
      <c r="B2226" s="25">
        <v>4176574300</v>
      </c>
      <c r="C2226" s="12" t="s">
        <v>7214</v>
      </c>
      <c r="D2226" s="16">
        <f t="shared" si="281"/>
        <v>45906</v>
      </c>
      <c r="G2226" s="13" t="s">
        <v>1683</v>
      </c>
      <c r="I2226" s="13" t="s">
        <v>8014</v>
      </c>
      <c r="J2226" s="13" t="s">
        <v>75</v>
      </c>
      <c r="K2226" s="13" t="s">
        <v>51</v>
      </c>
      <c r="L2226" s="25" t="str">
        <f>VLOOKUP($K2226,TONG_SL!$A:$D,2,0)</f>
        <v>Mọc Nấm Hương 250g</v>
      </c>
      <c r="N2226" s="25" t="str">
        <f t="shared" si="282"/>
        <v>K-C6</v>
      </c>
      <c r="Q2226" s="25" t="str">
        <f>VLOOKUP(K2226,TONG_SL!$A:$D,3,0)</f>
        <v>Túi</v>
      </c>
      <c r="R2226" s="54">
        <v>5</v>
      </c>
      <c r="T2226" s="1">
        <f>VLOOKUP(VLOOKUP(G2226,Ma_KH!$A:$R,18,0)&amp;K2226,Gia_MB!$A:$F,6,0)</f>
        <v>46000</v>
      </c>
      <c r="U2226" s="14">
        <f t="shared" si="284"/>
        <v>230000</v>
      </c>
      <c r="W2226" s="64">
        <f t="shared" si="283"/>
        <v>0</v>
      </c>
      <c r="X2226" s="3" t="str">
        <f t="shared" si="285"/>
        <v>8</v>
      </c>
      <c r="Z2226" s="14">
        <f t="shared" si="286"/>
        <v>18400</v>
      </c>
      <c r="AA2226" s="7">
        <f>VLOOKUP(G2226,Ma_KH!$A:$R,14,0)</f>
        <v>60</v>
      </c>
      <c r="AD2226" s="7" t="str">
        <f>IFERROR(VLOOKUP(J2226,'Chuyển Mã'!$B$3:$C$9,2,0),"")</f>
        <v>Hà Nội</v>
      </c>
      <c r="AE2226" s="7" t="str">
        <f t="shared" si="279"/>
        <v>Mọc Nấm Hương 250g</v>
      </c>
      <c r="AF2226" s="7">
        <f t="shared" si="280"/>
        <v>5</v>
      </c>
    </row>
    <row r="2227" spans="1:32" x14ac:dyDescent="0.25">
      <c r="A2227" s="11">
        <v>45906</v>
      </c>
      <c r="B2227" s="25">
        <v>4176573777</v>
      </c>
      <c r="C2227" s="12" t="s">
        <v>7214</v>
      </c>
      <c r="D2227" s="16">
        <f t="shared" si="281"/>
        <v>45906</v>
      </c>
      <c r="G2227" s="13" t="s">
        <v>8015</v>
      </c>
      <c r="I2227" s="13" t="s">
        <v>8016</v>
      </c>
      <c r="J2227" s="13" t="s">
        <v>75</v>
      </c>
      <c r="K2227" s="13" t="s">
        <v>30</v>
      </c>
      <c r="L2227" s="25" t="str">
        <f>VLOOKUP($K2227,TONG_SL!$A:$D,2,0)</f>
        <v>Gà muối 500g</v>
      </c>
      <c r="N2227" s="25" t="str">
        <f t="shared" si="282"/>
        <v>K-C6</v>
      </c>
      <c r="Q2227" s="25" t="str">
        <f>VLOOKUP(K2227,TONG_SL!$A:$D,3,0)</f>
        <v>Túi</v>
      </c>
      <c r="R2227" s="54">
        <v>11</v>
      </c>
      <c r="T2227" s="1">
        <f>VLOOKUP(VLOOKUP(G2227,Ma_KH!$A:$R,18,0)&amp;K2227,Gia_MB!$A:$F,6,0)</f>
        <v>111058</v>
      </c>
      <c r="U2227" s="14">
        <f t="shared" si="284"/>
        <v>1221638</v>
      </c>
      <c r="W2227" s="64">
        <f t="shared" si="283"/>
        <v>0</v>
      </c>
      <c r="X2227" s="3" t="str">
        <f t="shared" si="285"/>
        <v>8</v>
      </c>
      <c r="Z2227" s="14">
        <f t="shared" si="286"/>
        <v>97731.040000000008</v>
      </c>
      <c r="AA2227" s="7">
        <f>VLOOKUP(G2227,Ma_KH!$A:$R,14,0)</f>
        <v>60</v>
      </c>
      <c r="AD2227" s="7" t="str">
        <f>IFERROR(VLOOKUP(J2227,'Chuyển Mã'!$B$3:$C$9,2,0),"")</f>
        <v>Hà Nội</v>
      </c>
      <c r="AE2227" s="7" t="str">
        <f t="shared" si="279"/>
        <v>Gà muối 500g</v>
      </c>
      <c r="AF2227" s="7">
        <f t="shared" si="280"/>
        <v>11</v>
      </c>
    </row>
    <row r="2228" spans="1:32" x14ac:dyDescent="0.25">
      <c r="A2228" s="11">
        <v>45906</v>
      </c>
      <c r="B2228" s="25">
        <v>4176573777</v>
      </c>
      <c r="C2228" s="12" t="s">
        <v>7214</v>
      </c>
      <c r="D2228" s="16">
        <f t="shared" si="281"/>
        <v>45906</v>
      </c>
      <c r="G2228" s="13" t="s">
        <v>8015</v>
      </c>
      <c r="I2228" s="13" t="s">
        <v>8016</v>
      </c>
      <c r="J2228" s="13" t="s">
        <v>75</v>
      </c>
      <c r="K2228" s="13" t="s">
        <v>51</v>
      </c>
      <c r="L2228" s="25" t="str">
        <f>VLOOKUP($K2228,TONG_SL!$A:$D,2,0)</f>
        <v>Mọc Nấm Hương 250g</v>
      </c>
      <c r="N2228" s="25" t="str">
        <f t="shared" si="282"/>
        <v>K-C6</v>
      </c>
      <c r="Q2228" s="25" t="str">
        <f>VLOOKUP(K2228,TONG_SL!$A:$D,3,0)</f>
        <v>Túi</v>
      </c>
      <c r="R2228" s="54">
        <v>6</v>
      </c>
      <c r="T2228" s="1">
        <f>VLOOKUP(VLOOKUP(G2228,Ma_KH!$A:$R,18,0)&amp;K2228,Gia_MB!$A:$F,6,0)</f>
        <v>46000</v>
      </c>
      <c r="U2228" s="14">
        <f t="shared" si="284"/>
        <v>276000</v>
      </c>
      <c r="W2228" s="64">
        <f t="shared" si="283"/>
        <v>0</v>
      </c>
      <c r="X2228" s="3" t="str">
        <f t="shared" si="285"/>
        <v>8</v>
      </c>
      <c r="Z2228" s="14">
        <f t="shared" si="286"/>
        <v>22080</v>
      </c>
      <c r="AA2228" s="7">
        <f>VLOOKUP(G2228,Ma_KH!$A:$R,14,0)</f>
        <v>60</v>
      </c>
      <c r="AD2228" s="7" t="str">
        <f>IFERROR(VLOOKUP(J2228,'Chuyển Mã'!$B$3:$C$9,2,0),"")</f>
        <v>Hà Nội</v>
      </c>
      <c r="AE2228" s="7" t="str">
        <f t="shared" si="279"/>
        <v>Mọc Nấm Hương 250g</v>
      </c>
      <c r="AF2228" s="7">
        <f t="shared" si="280"/>
        <v>6</v>
      </c>
    </row>
    <row r="2229" spans="1:32" x14ac:dyDescent="0.25">
      <c r="A2229" s="11">
        <v>45906</v>
      </c>
      <c r="B2229" s="25">
        <v>4176573777</v>
      </c>
      <c r="C2229" s="12" t="s">
        <v>7214</v>
      </c>
      <c r="D2229" s="16">
        <f t="shared" si="281"/>
        <v>45906</v>
      </c>
      <c r="G2229" s="13" t="s">
        <v>8015</v>
      </c>
      <c r="I2229" s="13" t="s">
        <v>8016</v>
      </c>
      <c r="J2229" s="13" t="s">
        <v>75</v>
      </c>
      <c r="K2229" s="13" t="s">
        <v>27</v>
      </c>
      <c r="L2229" s="25" t="str">
        <f>VLOOKUP($K2229,TONG_SL!$A:$D,2,0)</f>
        <v>Chân giò heo muối 300g</v>
      </c>
      <c r="N2229" s="25" t="str">
        <f t="shared" si="282"/>
        <v>K-C6</v>
      </c>
      <c r="Q2229" s="25" t="str">
        <f>VLOOKUP(K2229,TONG_SL!$A:$D,3,0)</f>
        <v>Túi</v>
      </c>
      <c r="R2229" s="54">
        <v>11</v>
      </c>
      <c r="T2229" s="1">
        <f>VLOOKUP(VLOOKUP(G2229,Ma_KH!$A:$R,18,0)&amp;K2229,Gia_MB!$A:$F,6,0)</f>
        <v>73431</v>
      </c>
      <c r="U2229" s="14">
        <f t="shared" si="284"/>
        <v>807741</v>
      </c>
      <c r="W2229" s="64">
        <f t="shared" si="283"/>
        <v>0</v>
      </c>
      <c r="X2229" s="3" t="str">
        <f t="shared" si="285"/>
        <v>8</v>
      </c>
      <c r="Z2229" s="14">
        <f t="shared" si="286"/>
        <v>64619.28</v>
      </c>
      <c r="AA2229" s="7">
        <f>VLOOKUP(G2229,Ma_KH!$A:$R,14,0)</f>
        <v>60</v>
      </c>
      <c r="AD2229" s="7" t="str">
        <f>IFERROR(VLOOKUP(J2229,'Chuyển Mã'!$B$3:$C$9,2,0),"")</f>
        <v>Hà Nội</v>
      </c>
      <c r="AE2229" s="7" t="str">
        <f t="shared" si="279"/>
        <v>Chân giò heo muối 300g</v>
      </c>
      <c r="AF2229" s="7">
        <f t="shared" si="280"/>
        <v>11</v>
      </c>
    </row>
    <row r="2230" spans="1:32" x14ac:dyDescent="0.25">
      <c r="A2230" s="11">
        <v>45906</v>
      </c>
      <c r="B2230" s="25">
        <v>4176573777</v>
      </c>
      <c r="C2230" s="12" t="s">
        <v>7214</v>
      </c>
      <c r="D2230" s="16">
        <f t="shared" si="281"/>
        <v>45906</v>
      </c>
      <c r="G2230" s="13" t="s">
        <v>8015</v>
      </c>
      <c r="I2230" s="13" t="s">
        <v>8016</v>
      </c>
      <c r="J2230" s="13" t="s">
        <v>75</v>
      </c>
      <c r="K2230" s="13" t="s">
        <v>32</v>
      </c>
      <c r="L2230" s="25" t="str">
        <f>VLOOKUP($K2230,TONG_SL!$A:$D,2,0)</f>
        <v>Giò Tai Lưỡi Xào 250</v>
      </c>
      <c r="N2230" s="25" t="str">
        <f t="shared" si="282"/>
        <v>K-C6</v>
      </c>
      <c r="Q2230" s="25" t="str">
        <f>VLOOKUP(K2230,TONG_SL!$A:$D,3,0)</f>
        <v>Túi</v>
      </c>
      <c r="R2230" s="54">
        <v>6</v>
      </c>
      <c r="T2230" s="1">
        <f>VLOOKUP(VLOOKUP(G2230,Ma_KH!$A:$R,18,0)&amp;K2230,Gia_MB!$A:$F,6,0)</f>
        <v>50183</v>
      </c>
      <c r="U2230" s="14">
        <f t="shared" si="284"/>
        <v>301098</v>
      </c>
      <c r="W2230" s="64">
        <f t="shared" si="283"/>
        <v>0</v>
      </c>
      <c r="X2230" s="3" t="str">
        <f t="shared" si="285"/>
        <v>8</v>
      </c>
      <c r="Z2230" s="14">
        <f t="shared" si="286"/>
        <v>24087.84</v>
      </c>
      <c r="AA2230" s="7">
        <f>VLOOKUP(G2230,Ma_KH!$A:$R,14,0)</f>
        <v>60</v>
      </c>
      <c r="AD2230" s="7" t="str">
        <f>IFERROR(VLOOKUP(J2230,'Chuyển Mã'!$B$3:$C$9,2,0),"")</f>
        <v>Hà Nội</v>
      </c>
      <c r="AE2230" s="7" t="str">
        <f t="shared" si="279"/>
        <v>Giò Tai Lưỡi Xào 250</v>
      </c>
      <c r="AF2230" s="7">
        <f t="shared" si="280"/>
        <v>6</v>
      </c>
    </row>
    <row r="2231" spans="1:32" x14ac:dyDescent="0.25">
      <c r="A2231" s="11">
        <v>45906</v>
      </c>
      <c r="B2231" s="25">
        <v>4176574296</v>
      </c>
      <c r="C2231" s="12" t="s">
        <v>7214</v>
      </c>
      <c r="D2231" s="16">
        <f t="shared" si="281"/>
        <v>45906</v>
      </c>
      <c r="G2231" s="13" t="s">
        <v>1678</v>
      </c>
      <c r="I2231" s="13" t="s">
        <v>8017</v>
      </c>
      <c r="J2231" s="13" t="s">
        <v>75</v>
      </c>
      <c r="K2231" s="13" t="s">
        <v>30</v>
      </c>
      <c r="L2231" s="25" t="str">
        <f>VLOOKUP($K2231,TONG_SL!$A:$D,2,0)</f>
        <v>Gà muối 500g</v>
      </c>
      <c r="N2231" s="25" t="str">
        <f t="shared" si="282"/>
        <v>K-C6</v>
      </c>
      <c r="Q2231" s="25" t="str">
        <f>VLOOKUP(K2231,TONG_SL!$A:$D,3,0)</f>
        <v>Túi</v>
      </c>
      <c r="R2231" s="54">
        <v>9</v>
      </c>
      <c r="T2231" s="1">
        <f>VLOOKUP(VLOOKUP(G2231,Ma_KH!$A:$R,18,0)&amp;K2231,Gia_MB!$A:$F,6,0)</f>
        <v>111058</v>
      </c>
      <c r="U2231" s="14">
        <f t="shared" si="284"/>
        <v>999522</v>
      </c>
      <c r="W2231" s="64">
        <f t="shared" si="283"/>
        <v>0</v>
      </c>
      <c r="X2231" s="3" t="str">
        <f t="shared" si="285"/>
        <v>8</v>
      </c>
      <c r="Z2231" s="14">
        <f t="shared" si="286"/>
        <v>79961.759999999995</v>
      </c>
      <c r="AA2231" s="7">
        <f>VLOOKUP(G2231,Ma_KH!$A:$R,14,0)</f>
        <v>60</v>
      </c>
      <c r="AD2231" s="7" t="str">
        <f>IFERROR(VLOOKUP(J2231,'Chuyển Mã'!$B$3:$C$9,2,0),"")</f>
        <v>Hà Nội</v>
      </c>
      <c r="AE2231" s="7" t="str">
        <f t="shared" si="279"/>
        <v>Gà muối 500g</v>
      </c>
      <c r="AF2231" s="7">
        <f t="shared" si="280"/>
        <v>9</v>
      </c>
    </row>
    <row r="2232" spans="1:32" x14ac:dyDescent="0.25">
      <c r="A2232" s="11">
        <v>45906</v>
      </c>
      <c r="B2232" s="25">
        <v>4176574296</v>
      </c>
      <c r="C2232" s="12" t="s">
        <v>7214</v>
      </c>
      <c r="D2232" s="16">
        <f t="shared" si="281"/>
        <v>45906</v>
      </c>
      <c r="G2232" s="13" t="s">
        <v>1678</v>
      </c>
      <c r="I2232" s="13" t="s">
        <v>8017</v>
      </c>
      <c r="J2232" s="13" t="s">
        <v>75</v>
      </c>
      <c r="K2232" s="13" t="s">
        <v>51</v>
      </c>
      <c r="L2232" s="25" t="str">
        <f>VLOOKUP($K2232,TONG_SL!$A:$D,2,0)</f>
        <v>Mọc Nấm Hương 250g</v>
      </c>
      <c r="N2232" s="25" t="str">
        <f t="shared" si="282"/>
        <v>K-C6</v>
      </c>
      <c r="Q2232" s="25" t="str">
        <f>VLOOKUP(K2232,TONG_SL!$A:$D,3,0)</f>
        <v>Túi</v>
      </c>
      <c r="R2232" s="54">
        <v>5</v>
      </c>
      <c r="T2232" s="1">
        <f>VLOOKUP(VLOOKUP(G2232,Ma_KH!$A:$R,18,0)&amp;K2232,Gia_MB!$A:$F,6,0)</f>
        <v>46000</v>
      </c>
      <c r="U2232" s="14">
        <f t="shared" si="284"/>
        <v>230000</v>
      </c>
      <c r="W2232" s="64">
        <f t="shared" si="283"/>
        <v>0</v>
      </c>
      <c r="X2232" s="3" t="str">
        <f t="shared" si="285"/>
        <v>8</v>
      </c>
      <c r="Z2232" s="14">
        <f t="shared" si="286"/>
        <v>18400</v>
      </c>
      <c r="AA2232" s="7">
        <f>VLOOKUP(G2232,Ma_KH!$A:$R,14,0)</f>
        <v>60</v>
      </c>
      <c r="AD2232" s="7" t="str">
        <f>IFERROR(VLOOKUP(J2232,'Chuyển Mã'!$B$3:$C$9,2,0),"")</f>
        <v>Hà Nội</v>
      </c>
      <c r="AE2232" s="7" t="str">
        <f t="shared" si="279"/>
        <v>Mọc Nấm Hương 250g</v>
      </c>
      <c r="AF2232" s="7">
        <f t="shared" si="280"/>
        <v>5</v>
      </c>
    </row>
    <row r="2233" spans="1:32" x14ac:dyDescent="0.25">
      <c r="A2233" s="11">
        <v>45906</v>
      </c>
      <c r="B2233" s="25">
        <v>4176574296</v>
      </c>
      <c r="C2233" s="12" t="s">
        <v>7214</v>
      </c>
      <c r="D2233" s="16">
        <f t="shared" si="281"/>
        <v>45906</v>
      </c>
      <c r="G2233" s="13" t="s">
        <v>1678</v>
      </c>
      <c r="I2233" s="13" t="s">
        <v>8017</v>
      </c>
      <c r="J2233" s="13" t="s">
        <v>75</v>
      </c>
      <c r="K2233" s="13" t="s">
        <v>27</v>
      </c>
      <c r="L2233" s="25" t="str">
        <f>VLOOKUP($K2233,TONG_SL!$A:$D,2,0)</f>
        <v>Chân giò heo muối 300g</v>
      </c>
      <c r="N2233" s="25" t="str">
        <f t="shared" si="282"/>
        <v>K-C6</v>
      </c>
      <c r="Q2233" s="25" t="str">
        <f>VLOOKUP(K2233,TONG_SL!$A:$D,3,0)</f>
        <v>Túi</v>
      </c>
      <c r="R2233" s="54">
        <v>3</v>
      </c>
      <c r="T2233" s="1">
        <f>VLOOKUP(VLOOKUP(G2233,Ma_KH!$A:$R,18,0)&amp;K2233,Gia_MB!$A:$F,6,0)</f>
        <v>73431</v>
      </c>
      <c r="U2233" s="14">
        <f t="shared" si="284"/>
        <v>220293</v>
      </c>
      <c r="W2233" s="64">
        <f t="shared" si="283"/>
        <v>0</v>
      </c>
      <c r="X2233" s="3" t="str">
        <f t="shared" si="285"/>
        <v>8</v>
      </c>
      <c r="Z2233" s="14">
        <f t="shared" si="286"/>
        <v>17623.439999999999</v>
      </c>
      <c r="AA2233" s="7">
        <f>VLOOKUP(G2233,Ma_KH!$A:$R,14,0)</f>
        <v>60</v>
      </c>
      <c r="AD2233" s="7" t="str">
        <f>IFERROR(VLOOKUP(J2233,'Chuyển Mã'!$B$3:$C$9,2,0),"")</f>
        <v>Hà Nội</v>
      </c>
      <c r="AE2233" s="7" t="str">
        <f t="shared" si="279"/>
        <v>Chân giò heo muối 300g</v>
      </c>
      <c r="AF2233" s="7">
        <f t="shared" si="280"/>
        <v>3</v>
      </c>
    </row>
    <row r="2234" spans="1:32" x14ac:dyDescent="0.25">
      <c r="A2234" s="11">
        <v>45906</v>
      </c>
      <c r="B2234" s="25" t="s">
        <v>7271</v>
      </c>
      <c r="C2234" s="12" t="s">
        <v>7214</v>
      </c>
      <c r="D2234" s="16">
        <f t="shared" si="281"/>
        <v>45906</v>
      </c>
      <c r="G2234" s="13" t="s">
        <v>1678</v>
      </c>
      <c r="I2234" s="13" t="s">
        <v>8018</v>
      </c>
      <c r="J2234" s="13" t="s">
        <v>75</v>
      </c>
      <c r="K2234" s="13" t="s">
        <v>35</v>
      </c>
      <c r="L2234" s="25" t="str">
        <f>VLOOKUP($K2234,TONG_SL!$A:$D,2,0)</f>
        <v>Tai heo muối 200g</v>
      </c>
      <c r="N2234" s="25" t="str">
        <f t="shared" si="282"/>
        <v>K-C6</v>
      </c>
      <c r="Q2234" s="25" t="str">
        <f>VLOOKUP(K2234,TONG_SL!$A:$D,3,0)</f>
        <v>Túi</v>
      </c>
      <c r="R2234" s="54">
        <v>3</v>
      </c>
      <c r="T2234" s="1">
        <f>VLOOKUP(VLOOKUP(G2234,Ma_KH!$A:$R,18,0)&amp;K2234,Gia_MB!$A:$F,6,0)</f>
        <v>55595</v>
      </c>
      <c r="U2234" s="14">
        <f t="shared" si="284"/>
        <v>166785</v>
      </c>
      <c r="W2234" s="64">
        <f t="shared" si="283"/>
        <v>0</v>
      </c>
      <c r="X2234" s="3" t="str">
        <f t="shared" si="285"/>
        <v>8</v>
      </c>
      <c r="Z2234" s="14">
        <f t="shared" si="286"/>
        <v>13342.800000000001</v>
      </c>
      <c r="AA2234" s="7">
        <f>VLOOKUP(G2234,Ma_KH!$A:$R,14,0)</f>
        <v>60</v>
      </c>
      <c r="AD2234" s="7" t="str">
        <f>IFERROR(VLOOKUP(J2234,'Chuyển Mã'!$B$3:$C$9,2,0),"")</f>
        <v>Hà Nội</v>
      </c>
      <c r="AE2234" s="7" t="str">
        <f t="shared" si="279"/>
        <v>Tai heo muối 200g</v>
      </c>
      <c r="AF2234" s="7">
        <f t="shared" si="280"/>
        <v>3</v>
      </c>
    </row>
    <row r="2235" spans="1:32" x14ac:dyDescent="0.25">
      <c r="A2235" s="11">
        <v>45906</v>
      </c>
      <c r="B2235" s="25" t="s">
        <v>7271</v>
      </c>
      <c r="C2235" s="12" t="s">
        <v>7214</v>
      </c>
      <c r="D2235" s="16">
        <f t="shared" si="281"/>
        <v>45906</v>
      </c>
      <c r="G2235" s="13" t="s">
        <v>1678</v>
      </c>
      <c r="I2235" s="13" t="s">
        <v>8018</v>
      </c>
      <c r="J2235" s="13" t="s">
        <v>75</v>
      </c>
      <c r="K2235" s="13" t="s">
        <v>39</v>
      </c>
      <c r="L2235" s="25" t="str">
        <f>VLOOKUP($K2235,TONG_SL!$A:$D,2,0)</f>
        <v>Chả cốm 300g</v>
      </c>
      <c r="N2235" s="25" t="str">
        <f t="shared" si="282"/>
        <v>K-C6</v>
      </c>
      <c r="Q2235" s="25" t="str">
        <f>VLOOKUP(K2235,TONG_SL!$A:$D,3,0)</f>
        <v>Túi</v>
      </c>
      <c r="R2235" s="54">
        <v>3</v>
      </c>
      <c r="T2235" s="1">
        <f>VLOOKUP(VLOOKUP(G2235,Ma_KH!$A:$R,18,0)&amp;K2235,Gia_MB!$A:$F,6,0)</f>
        <v>74250</v>
      </c>
      <c r="U2235" s="14">
        <f t="shared" si="284"/>
        <v>222750</v>
      </c>
      <c r="W2235" s="64">
        <f t="shared" si="283"/>
        <v>0</v>
      </c>
      <c r="X2235" s="3" t="str">
        <f t="shared" si="285"/>
        <v>8</v>
      </c>
      <c r="Z2235" s="14">
        <f t="shared" si="286"/>
        <v>17820</v>
      </c>
      <c r="AA2235" s="7">
        <f>VLOOKUP(G2235,Ma_KH!$A:$R,14,0)</f>
        <v>60</v>
      </c>
      <c r="AD2235" s="7" t="str">
        <f>IFERROR(VLOOKUP(J2235,'Chuyển Mã'!$B$3:$C$9,2,0),"")</f>
        <v>Hà Nội</v>
      </c>
      <c r="AE2235" s="7" t="str">
        <f t="shared" si="279"/>
        <v>Chả cốm 300g</v>
      </c>
      <c r="AF2235" s="7">
        <f t="shared" si="280"/>
        <v>3</v>
      </c>
    </row>
    <row r="2236" spans="1:32" x14ac:dyDescent="0.25">
      <c r="A2236" s="11">
        <v>45906</v>
      </c>
      <c r="B2236" s="25" t="s">
        <v>7271</v>
      </c>
      <c r="C2236" s="12" t="s">
        <v>7214</v>
      </c>
      <c r="D2236" s="16">
        <f t="shared" si="281"/>
        <v>45906</v>
      </c>
      <c r="G2236" s="13" t="s">
        <v>1678</v>
      </c>
      <c r="I2236" s="13" t="s">
        <v>8018</v>
      </c>
      <c r="J2236" s="13" t="s">
        <v>75</v>
      </c>
      <c r="K2236" s="13" t="s">
        <v>47</v>
      </c>
      <c r="L2236" s="25" t="str">
        <f>VLOOKUP($K2236,TONG_SL!$A:$D,2,0)</f>
        <v>Giò lụa cây 250g</v>
      </c>
      <c r="N2236" s="25" t="str">
        <f t="shared" si="282"/>
        <v>K-C6</v>
      </c>
      <c r="Q2236" s="25" t="str">
        <f>VLOOKUP(K2236,TONG_SL!$A:$D,3,0)</f>
        <v>Túi</v>
      </c>
      <c r="R2236" s="54">
        <v>2</v>
      </c>
      <c r="T2236" s="1">
        <f>VLOOKUP(VLOOKUP(G2236,Ma_KH!$A:$R,18,0)&amp;K2236,Gia_MB!$A:$F,6,0)</f>
        <v>49500</v>
      </c>
      <c r="U2236" s="14">
        <f t="shared" si="284"/>
        <v>99000</v>
      </c>
      <c r="W2236" s="64">
        <f t="shared" si="283"/>
        <v>0</v>
      </c>
      <c r="X2236" s="3" t="str">
        <f t="shared" si="285"/>
        <v>8</v>
      </c>
      <c r="Z2236" s="14">
        <f t="shared" si="286"/>
        <v>7920</v>
      </c>
      <c r="AA2236" s="7">
        <f>VLOOKUP(G2236,Ma_KH!$A:$R,14,0)</f>
        <v>60</v>
      </c>
      <c r="AD2236" s="7" t="str">
        <f>IFERROR(VLOOKUP(J2236,'Chuyển Mã'!$B$3:$C$9,2,0),"")</f>
        <v>Hà Nội</v>
      </c>
      <c r="AE2236" s="7" t="str">
        <f t="shared" si="279"/>
        <v>Giò lụa cây 250g</v>
      </c>
      <c r="AF2236" s="7">
        <f t="shared" si="280"/>
        <v>2</v>
      </c>
    </row>
    <row r="2237" spans="1:32" x14ac:dyDescent="0.25">
      <c r="A2237" s="11">
        <v>45906</v>
      </c>
      <c r="B2237" s="25" t="s">
        <v>7271</v>
      </c>
      <c r="C2237" s="12" t="s">
        <v>7214</v>
      </c>
      <c r="D2237" s="16">
        <f t="shared" si="281"/>
        <v>45906</v>
      </c>
      <c r="G2237" s="13" t="s">
        <v>1678</v>
      </c>
      <c r="I2237" s="13" t="s">
        <v>8018</v>
      </c>
      <c r="J2237" s="13" t="s">
        <v>75</v>
      </c>
      <c r="K2237" s="13" t="s">
        <v>49</v>
      </c>
      <c r="L2237" s="25" t="str">
        <f>VLOOKUP($K2237,TONG_SL!$A:$D,2,0)</f>
        <v>Giò sụn gà 250g</v>
      </c>
      <c r="N2237" s="25" t="str">
        <f t="shared" si="282"/>
        <v>K-C6</v>
      </c>
      <c r="Q2237" s="25" t="str">
        <f>VLOOKUP(K2237,TONG_SL!$A:$D,3,0)</f>
        <v>Túi</v>
      </c>
      <c r="R2237" s="54">
        <v>2</v>
      </c>
      <c r="T2237" s="1">
        <f>VLOOKUP(VLOOKUP(G2237,Ma_KH!$A:$R,18,0)&amp;K2237,Gia_MB!$A:$F,6,0)</f>
        <v>50400</v>
      </c>
      <c r="U2237" s="14">
        <f t="shared" si="284"/>
        <v>100800</v>
      </c>
      <c r="W2237" s="64">
        <f t="shared" si="283"/>
        <v>0</v>
      </c>
      <c r="X2237" s="3" t="str">
        <f t="shared" si="285"/>
        <v>8</v>
      </c>
      <c r="Z2237" s="14">
        <f t="shared" si="286"/>
        <v>8064</v>
      </c>
      <c r="AA2237" s="7">
        <f>VLOOKUP(G2237,Ma_KH!$A:$R,14,0)</f>
        <v>60</v>
      </c>
      <c r="AD2237" s="7" t="str">
        <f>IFERROR(VLOOKUP(J2237,'Chuyển Mã'!$B$3:$C$9,2,0),"")</f>
        <v>Hà Nội</v>
      </c>
      <c r="AE2237" s="7" t="str">
        <f t="shared" si="279"/>
        <v>Giò sụn gà 250g</v>
      </c>
      <c r="AF2237" s="7">
        <f t="shared" si="280"/>
        <v>2</v>
      </c>
    </row>
    <row r="2238" spans="1:32" x14ac:dyDescent="0.25">
      <c r="A2238" s="11">
        <v>45906</v>
      </c>
      <c r="B2238" s="25" t="s">
        <v>7272</v>
      </c>
      <c r="C2238" s="12" t="s">
        <v>7214</v>
      </c>
      <c r="D2238" s="16">
        <f t="shared" si="281"/>
        <v>45906</v>
      </c>
      <c r="G2238" s="13" t="s">
        <v>1654</v>
      </c>
      <c r="I2238" s="13" t="s">
        <v>8019</v>
      </c>
      <c r="J2238" s="13" t="s">
        <v>75</v>
      </c>
      <c r="K2238" s="13" t="s">
        <v>35</v>
      </c>
      <c r="L2238" s="25" t="str">
        <f>VLOOKUP($K2238,TONG_SL!$A:$D,2,0)</f>
        <v>Tai heo muối 200g</v>
      </c>
      <c r="N2238" s="25" t="str">
        <f t="shared" si="282"/>
        <v>K-C6</v>
      </c>
      <c r="Q2238" s="25" t="str">
        <f>VLOOKUP(K2238,TONG_SL!$A:$D,3,0)</f>
        <v>Túi</v>
      </c>
      <c r="R2238" s="54">
        <v>3</v>
      </c>
      <c r="T2238" s="1">
        <f>VLOOKUP(VLOOKUP(G2238,Ma_KH!$A:$R,18,0)&amp;K2238,Gia_MB!$A:$F,6,0)</f>
        <v>55595</v>
      </c>
      <c r="U2238" s="14">
        <f t="shared" si="284"/>
        <v>166785</v>
      </c>
      <c r="W2238" s="64">
        <f t="shared" si="283"/>
        <v>0</v>
      </c>
      <c r="X2238" s="3" t="str">
        <f t="shared" si="285"/>
        <v>8</v>
      </c>
      <c r="Z2238" s="14">
        <f t="shared" si="286"/>
        <v>13342.800000000001</v>
      </c>
      <c r="AA2238" s="7">
        <f>VLOOKUP(G2238,Ma_KH!$A:$R,14,0)</f>
        <v>60</v>
      </c>
      <c r="AD2238" s="7" t="str">
        <f>IFERROR(VLOOKUP(J2238,'Chuyển Mã'!$B$3:$C$9,2,0),"")</f>
        <v>Hà Nội</v>
      </c>
      <c r="AE2238" s="7" t="str">
        <f t="shared" si="279"/>
        <v>Tai heo muối 200g</v>
      </c>
      <c r="AF2238" s="7">
        <f t="shared" si="280"/>
        <v>3</v>
      </c>
    </row>
    <row r="2239" spans="1:32" x14ac:dyDescent="0.25">
      <c r="A2239" s="11">
        <v>45906</v>
      </c>
      <c r="B2239" s="25" t="s">
        <v>7272</v>
      </c>
      <c r="C2239" s="12" t="s">
        <v>7214</v>
      </c>
      <c r="D2239" s="16">
        <f t="shared" si="281"/>
        <v>45906</v>
      </c>
      <c r="G2239" s="13" t="s">
        <v>1654</v>
      </c>
      <c r="I2239" s="13" t="s">
        <v>8019</v>
      </c>
      <c r="J2239" s="13" t="s">
        <v>75</v>
      </c>
      <c r="K2239" s="13" t="s">
        <v>39</v>
      </c>
      <c r="L2239" s="25" t="str">
        <f>VLOOKUP($K2239,TONG_SL!$A:$D,2,0)</f>
        <v>Chả cốm 300g</v>
      </c>
      <c r="N2239" s="25" t="str">
        <f t="shared" si="282"/>
        <v>K-C6</v>
      </c>
      <c r="Q2239" s="25" t="str">
        <f>VLOOKUP(K2239,TONG_SL!$A:$D,3,0)</f>
        <v>Túi</v>
      </c>
      <c r="R2239" s="54">
        <v>3</v>
      </c>
      <c r="T2239" s="1">
        <f>VLOOKUP(VLOOKUP(G2239,Ma_KH!$A:$R,18,0)&amp;K2239,Gia_MB!$A:$F,6,0)</f>
        <v>74250</v>
      </c>
      <c r="U2239" s="14">
        <f t="shared" si="284"/>
        <v>222750</v>
      </c>
      <c r="W2239" s="64">
        <f t="shared" si="283"/>
        <v>0</v>
      </c>
      <c r="X2239" s="3" t="str">
        <f t="shared" si="285"/>
        <v>8</v>
      </c>
      <c r="Z2239" s="14">
        <f t="shared" si="286"/>
        <v>17820</v>
      </c>
      <c r="AA2239" s="7">
        <f>VLOOKUP(G2239,Ma_KH!$A:$R,14,0)</f>
        <v>60</v>
      </c>
      <c r="AD2239" s="7" t="str">
        <f>IFERROR(VLOOKUP(J2239,'Chuyển Mã'!$B$3:$C$9,2,0),"")</f>
        <v>Hà Nội</v>
      </c>
      <c r="AE2239" s="7" t="str">
        <f t="shared" si="279"/>
        <v>Chả cốm 300g</v>
      </c>
      <c r="AF2239" s="7">
        <f t="shared" si="280"/>
        <v>3</v>
      </c>
    </row>
    <row r="2240" spans="1:32" x14ac:dyDescent="0.25">
      <c r="A2240" s="11">
        <v>45906</v>
      </c>
      <c r="B2240" s="25" t="s">
        <v>7272</v>
      </c>
      <c r="C2240" s="12" t="s">
        <v>7214</v>
      </c>
      <c r="D2240" s="16">
        <f t="shared" si="281"/>
        <v>45906</v>
      </c>
      <c r="G2240" s="13" t="s">
        <v>1654</v>
      </c>
      <c r="I2240" s="13" t="s">
        <v>8019</v>
      </c>
      <c r="J2240" s="13" t="s">
        <v>75</v>
      </c>
      <c r="K2240" s="13" t="s">
        <v>47</v>
      </c>
      <c r="L2240" s="25" t="str">
        <f>VLOOKUP($K2240,TONG_SL!$A:$D,2,0)</f>
        <v>Giò lụa cây 250g</v>
      </c>
      <c r="N2240" s="25" t="str">
        <f t="shared" si="282"/>
        <v>K-C6</v>
      </c>
      <c r="Q2240" s="25" t="str">
        <f>VLOOKUP(K2240,TONG_SL!$A:$D,3,0)</f>
        <v>Túi</v>
      </c>
      <c r="R2240" s="54">
        <v>2</v>
      </c>
      <c r="T2240" s="1">
        <f>VLOOKUP(VLOOKUP(G2240,Ma_KH!$A:$R,18,0)&amp;K2240,Gia_MB!$A:$F,6,0)</f>
        <v>49500</v>
      </c>
      <c r="U2240" s="14">
        <f t="shared" si="284"/>
        <v>99000</v>
      </c>
      <c r="W2240" s="64">
        <f t="shared" si="283"/>
        <v>0</v>
      </c>
      <c r="X2240" s="3" t="str">
        <f t="shared" si="285"/>
        <v>8</v>
      </c>
      <c r="Z2240" s="14">
        <f t="shared" si="286"/>
        <v>7920</v>
      </c>
      <c r="AA2240" s="7">
        <f>VLOOKUP(G2240,Ma_KH!$A:$R,14,0)</f>
        <v>60</v>
      </c>
      <c r="AD2240" s="7" t="str">
        <f>IFERROR(VLOOKUP(J2240,'Chuyển Mã'!$B$3:$C$9,2,0),"")</f>
        <v>Hà Nội</v>
      </c>
      <c r="AE2240" s="7" t="str">
        <f t="shared" si="279"/>
        <v>Giò lụa cây 250g</v>
      </c>
      <c r="AF2240" s="7">
        <f t="shared" si="280"/>
        <v>2</v>
      </c>
    </row>
    <row r="2241" spans="1:32" x14ac:dyDescent="0.25">
      <c r="A2241" s="11">
        <v>45906</v>
      </c>
      <c r="B2241" s="25" t="s">
        <v>7272</v>
      </c>
      <c r="C2241" s="12" t="s">
        <v>7214</v>
      </c>
      <c r="D2241" s="16">
        <f t="shared" si="281"/>
        <v>45906</v>
      </c>
      <c r="G2241" s="13" t="s">
        <v>1654</v>
      </c>
      <c r="I2241" s="13" t="s">
        <v>8019</v>
      </c>
      <c r="J2241" s="13" t="s">
        <v>75</v>
      </c>
      <c r="K2241" s="13" t="s">
        <v>49</v>
      </c>
      <c r="L2241" s="25" t="str">
        <f>VLOOKUP($K2241,TONG_SL!$A:$D,2,0)</f>
        <v>Giò sụn gà 250g</v>
      </c>
      <c r="N2241" s="25" t="str">
        <f t="shared" si="282"/>
        <v>K-C6</v>
      </c>
      <c r="Q2241" s="25" t="str">
        <f>VLOOKUP(K2241,TONG_SL!$A:$D,3,0)</f>
        <v>Túi</v>
      </c>
      <c r="R2241" s="54">
        <v>2</v>
      </c>
      <c r="T2241" s="1">
        <f>VLOOKUP(VLOOKUP(G2241,Ma_KH!$A:$R,18,0)&amp;K2241,Gia_MB!$A:$F,6,0)</f>
        <v>50400</v>
      </c>
      <c r="U2241" s="14">
        <f t="shared" si="284"/>
        <v>100800</v>
      </c>
      <c r="W2241" s="64">
        <f t="shared" si="283"/>
        <v>0</v>
      </c>
      <c r="X2241" s="3" t="str">
        <f t="shared" si="285"/>
        <v>8</v>
      </c>
      <c r="Z2241" s="14">
        <f t="shared" si="286"/>
        <v>8064</v>
      </c>
      <c r="AA2241" s="7">
        <f>VLOOKUP(G2241,Ma_KH!$A:$R,14,0)</f>
        <v>60</v>
      </c>
      <c r="AD2241" s="7" t="str">
        <f>IFERROR(VLOOKUP(J2241,'Chuyển Mã'!$B$3:$C$9,2,0),"")</f>
        <v>Hà Nội</v>
      </c>
      <c r="AE2241" s="7" t="str">
        <f t="shared" si="279"/>
        <v>Giò sụn gà 250g</v>
      </c>
      <c r="AF2241" s="7">
        <f t="shared" si="280"/>
        <v>2</v>
      </c>
    </row>
    <row r="2242" spans="1:32" x14ac:dyDescent="0.25">
      <c r="A2242" s="11">
        <v>45906</v>
      </c>
      <c r="B2242" s="25">
        <v>4176574251</v>
      </c>
      <c r="C2242" s="12" t="s">
        <v>7214</v>
      </c>
      <c r="D2242" s="16">
        <f t="shared" si="281"/>
        <v>45906</v>
      </c>
      <c r="G2242" s="13" t="s">
        <v>1654</v>
      </c>
      <c r="I2242" s="13" t="s">
        <v>8020</v>
      </c>
      <c r="J2242" s="13" t="s">
        <v>75</v>
      </c>
      <c r="K2242" s="13" t="s">
        <v>30</v>
      </c>
      <c r="L2242" s="25" t="str">
        <f>VLOOKUP($K2242,TONG_SL!$A:$D,2,0)</f>
        <v>Gà muối 500g</v>
      </c>
      <c r="N2242" s="25" t="str">
        <f t="shared" si="282"/>
        <v>K-C6</v>
      </c>
      <c r="Q2242" s="25" t="str">
        <f>VLOOKUP(K2242,TONG_SL!$A:$D,3,0)</f>
        <v>Túi</v>
      </c>
      <c r="R2242" s="54">
        <v>3</v>
      </c>
      <c r="T2242" s="1">
        <f>VLOOKUP(VLOOKUP(G2242,Ma_KH!$A:$R,18,0)&amp;K2242,Gia_MB!$A:$F,6,0)</f>
        <v>111058</v>
      </c>
      <c r="U2242" s="14">
        <f t="shared" si="284"/>
        <v>333174</v>
      </c>
      <c r="W2242" s="64">
        <f t="shared" si="283"/>
        <v>0</v>
      </c>
      <c r="X2242" s="3" t="str">
        <f t="shared" si="285"/>
        <v>8</v>
      </c>
      <c r="Z2242" s="14">
        <f t="shared" si="286"/>
        <v>26653.920000000002</v>
      </c>
      <c r="AA2242" s="7">
        <f>VLOOKUP(G2242,Ma_KH!$A:$R,14,0)</f>
        <v>60</v>
      </c>
      <c r="AD2242" s="7" t="str">
        <f>IFERROR(VLOOKUP(J2242,'Chuyển Mã'!$B$3:$C$9,2,0),"")</f>
        <v>Hà Nội</v>
      </c>
      <c r="AE2242" s="7" t="str">
        <f t="shared" si="279"/>
        <v>Gà muối 500g</v>
      </c>
      <c r="AF2242" s="7">
        <f t="shared" si="280"/>
        <v>3</v>
      </c>
    </row>
    <row r="2243" spans="1:32" x14ac:dyDescent="0.25">
      <c r="A2243" s="11">
        <v>45906</v>
      </c>
      <c r="B2243" s="25">
        <v>4176574251</v>
      </c>
      <c r="C2243" s="12" t="s">
        <v>7214</v>
      </c>
      <c r="D2243" s="16">
        <f t="shared" si="281"/>
        <v>45906</v>
      </c>
      <c r="G2243" s="13" t="s">
        <v>1654</v>
      </c>
      <c r="I2243" s="13" t="s">
        <v>8020</v>
      </c>
      <c r="J2243" s="13" t="s">
        <v>75</v>
      </c>
      <c r="K2243" s="13" t="s">
        <v>51</v>
      </c>
      <c r="L2243" s="25" t="str">
        <f>VLOOKUP($K2243,TONG_SL!$A:$D,2,0)</f>
        <v>Mọc Nấm Hương 250g</v>
      </c>
      <c r="N2243" s="25" t="str">
        <f t="shared" si="282"/>
        <v>K-C6</v>
      </c>
      <c r="Q2243" s="25" t="str">
        <f>VLOOKUP(K2243,TONG_SL!$A:$D,3,0)</f>
        <v>Túi</v>
      </c>
      <c r="R2243" s="54">
        <v>5</v>
      </c>
      <c r="T2243" s="1">
        <f>VLOOKUP(VLOOKUP(G2243,Ma_KH!$A:$R,18,0)&amp;K2243,Gia_MB!$A:$F,6,0)</f>
        <v>46000</v>
      </c>
      <c r="U2243" s="14">
        <f t="shared" si="284"/>
        <v>230000</v>
      </c>
      <c r="W2243" s="64">
        <f t="shared" si="283"/>
        <v>0</v>
      </c>
      <c r="X2243" s="3" t="str">
        <f t="shared" si="285"/>
        <v>8</v>
      </c>
      <c r="Z2243" s="14">
        <f t="shared" si="286"/>
        <v>18400</v>
      </c>
      <c r="AA2243" s="7">
        <f>VLOOKUP(G2243,Ma_KH!$A:$R,14,0)</f>
        <v>60</v>
      </c>
      <c r="AD2243" s="7" t="str">
        <f>IFERROR(VLOOKUP(J2243,'Chuyển Mã'!$B$3:$C$9,2,0),"")</f>
        <v>Hà Nội</v>
      </c>
      <c r="AE2243" s="7" t="str">
        <f t="shared" ref="AE2243:AE2306" si="287">IFERROR(L2243,"")</f>
        <v>Mọc Nấm Hương 250g</v>
      </c>
      <c r="AF2243" s="7">
        <f t="shared" ref="AF2243:AF2306" si="288">R2243</f>
        <v>5</v>
      </c>
    </row>
    <row r="2244" spans="1:32" x14ac:dyDescent="0.25">
      <c r="A2244" s="11">
        <v>45906</v>
      </c>
      <c r="B2244" s="25">
        <v>4176574251</v>
      </c>
      <c r="C2244" s="12" t="s">
        <v>7214</v>
      </c>
      <c r="D2244" s="16">
        <f t="shared" ref="D2244:D2307" si="289">IF(A2244="","",A2244)</f>
        <v>45906</v>
      </c>
      <c r="G2244" s="13" t="s">
        <v>1654</v>
      </c>
      <c r="I2244" s="13" t="s">
        <v>8020</v>
      </c>
      <c r="J2244" s="13" t="s">
        <v>75</v>
      </c>
      <c r="K2244" s="13" t="s">
        <v>27</v>
      </c>
      <c r="L2244" s="25" t="str">
        <f>VLOOKUP($K2244,TONG_SL!$A:$D,2,0)</f>
        <v>Chân giò heo muối 300g</v>
      </c>
      <c r="N2244" s="25" t="str">
        <f t="shared" si="282"/>
        <v>K-C6</v>
      </c>
      <c r="Q2244" s="25" t="str">
        <f>VLOOKUP(K2244,TONG_SL!$A:$D,3,0)</f>
        <v>Túi</v>
      </c>
      <c r="R2244" s="54">
        <v>6</v>
      </c>
      <c r="T2244" s="1">
        <f>VLOOKUP(VLOOKUP(G2244,Ma_KH!$A:$R,18,0)&amp;K2244,Gia_MB!$A:$F,6,0)</f>
        <v>73431</v>
      </c>
      <c r="U2244" s="14">
        <f t="shared" si="284"/>
        <v>440586</v>
      </c>
      <c r="W2244" s="64">
        <f t="shared" si="283"/>
        <v>0</v>
      </c>
      <c r="X2244" s="3" t="str">
        <f t="shared" si="285"/>
        <v>8</v>
      </c>
      <c r="Z2244" s="14">
        <f t="shared" si="286"/>
        <v>35246.879999999997</v>
      </c>
      <c r="AA2244" s="7">
        <f>VLOOKUP(G2244,Ma_KH!$A:$R,14,0)</f>
        <v>60</v>
      </c>
      <c r="AD2244" s="7" t="str">
        <f>IFERROR(VLOOKUP(J2244,'Chuyển Mã'!$B$3:$C$9,2,0),"")</f>
        <v>Hà Nội</v>
      </c>
      <c r="AE2244" s="7" t="str">
        <f t="shared" si="287"/>
        <v>Chân giò heo muối 300g</v>
      </c>
      <c r="AF2244" s="7">
        <f t="shared" si="288"/>
        <v>6</v>
      </c>
    </row>
    <row r="2245" spans="1:32" x14ac:dyDescent="0.25">
      <c r="A2245" s="11">
        <v>45906</v>
      </c>
      <c r="B2245" s="25">
        <v>4176574251</v>
      </c>
      <c r="C2245" s="12" t="s">
        <v>7214</v>
      </c>
      <c r="D2245" s="16">
        <f t="shared" si="289"/>
        <v>45906</v>
      </c>
      <c r="G2245" s="13" t="s">
        <v>1654</v>
      </c>
      <c r="I2245" s="13" t="s">
        <v>8020</v>
      </c>
      <c r="J2245" s="13" t="s">
        <v>75</v>
      </c>
      <c r="K2245" s="13" t="s">
        <v>32</v>
      </c>
      <c r="L2245" s="25" t="str">
        <f>VLOOKUP($K2245,TONG_SL!$A:$D,2,0)</f>
        <v>Giò Tai Lưỡi Xào 250</v>
      </c>
      <c r="N2245" s="25" t="str">
        <f t="shared" ref="N2245:N2308" si="290">IF($B2245&lt;&gt;"","K-C6","")</f>
        <v>K-C6</v>
      </c>
      <c r="Q2245" s="25" t="str">
        <f>VLOOKUP(K2245,TONG_SL!$A:$D,3,0)</f>
        <v>Túi</v>
      </c>
      <c r="R2245" s="54">
        <v>5</v>
      </c>
      <c r="T2245" s="1">
        <f>VLOOKUP(VLOOKUP(G2245,Ma_KH!$A:$R,18,0)&amp;K2245,Gia_MB!$A:$F,6,0)</f>
        <v>50183</v>
      </c>
      <c r="U2245" s="14">
        <f t="shared" si="284"/>
        <v>250915</v>
      </c>
      <c r="W2245" s="64">
        <f t="shared" ref="W2245:W2308" si="291">U2245*V2245</f>
        <v>0</v>
      </c>
      <c r="X2245" s="3" t="str">
        <f t="shared" si="285"/>
        <v>8</v>
      </c>
      <c r="Z2245" s="14">
        <f t="shared" si="286"/>
        <v>20073.2</v>
      </c>
      <c r="AA2245" s="7">
        <f>VLOOKUP(G2245,Ma_KH!$A:$R,14,0)</f>
        <v>60</v>
      </c>
      <c r="AD2245" s="7" t="str">
        <f>IFERROR(VLOOKUP(J2245,'Chuyển Mã'!$B$3:$C$9,2,0),"")</f>
        <v>Hà Nội</v>
      </c>
      <c r="AE2245" s="7" t="str">
        <f t="shared" si="287"/>
        <v>Giò Tai Lưỡi Xào 250</v>
      </c>
      <c r="AF2245" s="7">
        <f t="shared" si="288"/>
        <v>5</v>
      </c>
    </row>
    <row r="2246" spans="1:32" x14ac:dyDescent="0.25">
      <c r="A2246" s="11">
        <v>45906</v>
      </c>
      <c r="B2246" s="25">
        <v>4176574071</v>
      </c>
      <c r="C2246" s="12" t="s">
        <v>7214</v>
      </c>
      <c r="D2246" s="16">
        <f t="shared" si="289"/>
        <v>45906</v>
      </c>
      <c r="G2246" s="13" t="s">
        <v>1545</v>
      </c>
      <c r="I2246" s="13" t="s">
        <v>8021</v>
      </c>
      <c r="J2246" s="13" t="s">
        <v>75</v>
      </c>
      <c r="K2246" s="13" t="s">
        <v>27</v>
      </c>
      <c r="L2246" s="25" t="str">
        <f>VLOOKUP($K2246,TONG_SL!$A:$D,2,0)</f>
        <v>Chân giò heo muối 300g</v>
      </c>
      <c r="N2246" s="25" t="str">
        <f t="shared" si="290"/>
        <v>K-C6</v>
      </c>
      <c r="Q2246" s="25" t="str">
        <f>VLOOKUP(K2246,TONG_SL!$A:$D,3,0)</f>
        <v>Túi</v>
      </c>
      <c r="R2246" s="54">
        <v>8</v>
      </c>
      <c r="T2246" s="1">
        <f>VLOOKUP(VLOOKUP(G2246,Ma_KH!$A:$R,18,0)&amp;K2246,Gia_MB!$A:$F,6,0)</f>
        <v>73431</v>
      </c>
      <c r="U2246" s="14">
        <f t="shared" si="284"/>
        <v>587448</v>
      </c>
      <c r="W2246" s="64">
        <f t="shared" si="291"/>
        <v>0</v>
      </c>
      <c r="X2246" s="3" t="str">
        <f t="shared" si="285"/>
        <v>8</v>
      </c>
      <c r="Z2246" s="14">
        <f t="shared" si="286"/>
        <v>46995.840000000004</v>
      </c>
      <c r="AA2246" s="7">
        <f>VLOOKUP(G2246,Ma_KH!$A:$R,14,0)</f>
        <v>60</v>
      </c>
      <c r="AD2246" s="7" t="str">
        <f>IFERROR(VLOOKUP(J2246,'Chuyển Mã'!$B$3:$C$9,2,0),"")</f>
        <v>Hà Nội</v>
      </c>
      <c r="AE2246" s="7" t="str">
        <f t="shared" si="287"/>
        <v>Chân giò heo muối 300g</v>
      </c>
      <c r="AF2246" s="7">
        <f t="shared" si="288"/>
        <v>8</v>
      </c>
    </row>
    <row r="2247" spans="1:32" x14ac:dyDescent="0.25">
      <c r="A2247" s="11">
        <v>45906</v>
      </c>
      <c r="B2247" s="25" t="s">
        <v>7273</v>
      </c>
      <c r="C2247" s="12" t="s">
        <v>7214</v>
      </c>
      <c r="D2247" s="16">
        <f t="shared" si="289"/>
        <v>45906</v>
      </c>
      <c r="G2247" s="13" t="s">
        <v>8022</v>
      </c>
      <c r="I2247" s="13" t="s">
        <v>8023</v>
      </c>
      <c r="J2247" s="13" t="s">
        <v>75</v>
      </c>
      <c r="K2247" s="13" t="s">
        <v>35</v>
      </c>
      <c r="L2247" s="25" t="str">
        <f>VLOOKUP($K2247,TONG_SL!$A:$D,2,0)</f>
        <v>Tai heo muối 200g</v>
      </c>
      <c r="N2247" s="25" t="str">
        <f t="shared" si="290"/>
        <v>K-C6</v>
      </c>
      <c r="Q2247" s="25" t="str">
        <f>VLOOKUP(K2247,TONG_SL!$A:$D,3,0)</f>
        <v>Túi</v>
      </c>
      <c r="R2247" s="54">
        <v>5</v>
      </c>
      <c r="T2247" s="1">
        <f>VLOOKUP(VLOOKUP(G2247,Ma_KH!$A:$R,18,0)&amp;K2247,Gia_MB!$A:$F,6,0)</f>
        <v>55595</v>
      </c>
      <c r="U2247" s="14">
        <f t="shared" si="284"/>
        <v>277975</v>
      </c>
      <c r="W2247" s="64">
        <f t="shared" si="291"/>
        <v>0</v>
      </c>
      <c r="X2247" s="3" t="str">
        <f t="shared" si="285"/>
        <v>8</v>
      </c>
      <c r="Z2247" s="14">
        <f t="shared" si="286"/>
        <v>22238</v>
      </c>
      <c r="AA2247" s="7">
        <f>VLOOKUP(G2247,Ma_KH!$A:$R,14,0)</f>
        <v>60</v>
      </c>
      <c r="AD2247" s="7" t="str">
        <f>IFERROR(VLOOKUP(J2247,'Chuyển Mã'!$B$3:$C$9,2,0),"")</f>
        <v>Hà Nội</v>
      </c>
      <c r="AE2247" s="7" t="str">
        <f t="shared" si="287"/>
        <v>Tai heo muối 200g</v>
      </c>
      <c r="AF2247" s="7">
        <f t="shared" si="288"/>
        <v>5</v>
      </c>
    </row>
    <row r="2248" spans="1:32" x14ac:dyDescent="0.25">
      <c r="A2248" s="11">
        <v>45906</v>
      </c>
      <c r="B2248" s="25" t="s">
        <v>7273</v>
      </c>
      <c r="C2248" s="12" t="s">
        <v>7214</v>
      </c>
      <c r="D2248" s="16">
        <f t="shared" si="289"/>
        <v>45906</v>
      </c>
      <c r="G2248" s="13" t="s">
        <v>8022</v>
      </c>
      <c r="I2248" s="13" t="s">
        <v>8023</v>
      </c>
      <c r="J2248" s="13" t="s">
        <v>75</v>
      </c>
      <c r="K2248" s="13" t="s">
        <v>39</v>
      </c>
      <c r="L2248" s="25" t="str">
        <f>VLOOKUP($K2248,TONG_SL!$A:$D,2,0)</f>
        <v>Chả cốm 300g</v>
      </c>
      <c r="N2248" s="25" t="str">
        <f t="shared" si="290"/>
        <v>K-C6</v>
      </c>
      <c r="Q2248" s="25" t="str">
        <f>VLOOKUP(K2248,TONG_SL!$A:$D,3,0)</f>
        <v>Túi</v>
      </c>
      <c r="R2248" s="54">
        <v>5</v>
      </c>
      <c r="T2248" s="1">
        <f>VLOOKUP(VLOOKUP(G2248,Ma_KH!$A:$R,18,0)&amp;K2248,Gia_MB!$A:$F,6,0)</f>
        <v>74250</v>
      </c>
      <c r="U2248" s="14">
        <f t="shared" si="284"/>
        <v>371250</v>
      </c>
      <c r="W2248" s="64">
        <f t="shared" si="291"/>
        <v>0</v>
      </c>
      <c r="X2248" s="3" t="str">
        <f t="shared" si="285"/>
        <v>8</v>
      </c>
      <c r="Z2248" s="14">
        <f t="shared" si="286"/>
        <v>29700</v>
      </c>
      <c r="AA2248" s="7">
        <f>VLOOKUP(G2248,Ma_KH!$A:$R,14,0)</f>
        <v>60</v>
      </c>
      <c r="AD2248" s="7" t="str">
        <f>IFERROR(VLOOKUP(J2248,'Chuyển Mã'!$B$3:$C$9,2,0),"")</f>
        <v>Hà Nội</v>
      </c>
      <c r="AE2248" s="7" t="str">
        <f t="shared" si="287"/>
        <v>Chả cốm 300g</v>
      </c>
      <c r="AF2248" s="7">
        <f t="shared" si="288"/>
        <v>5</v>
      </c>
    </row>
    <row r="2249" spans="1:32" x14ac:dyDescent="0.25">
      <c r="A2249" s="11">
        <v>45906</v>
      </c>
      <c r="B2249" s="25" t="s">
        <v>7273</v>
      </c>
      <c r="C2249" s="12" t="s">
        <v>7214</v>
      </c>
      <c r="D2249" s="16">
        <f t="shared" si="289"/>
        <v>45906</v>
      </c>
      <c r="G2249" s="13" t="s">
        <v>8022</v>
      </c>
      <c r="I2249" s="13" t="s">
        <v>8023</v>
      </c>
      <c r="J2249" s="13" t="s">
        <v>75</v>
      </c>
      <c r="K2249" s="13" t="s">
        <v>47</v>
      </c>
      <c r="L2249" s="25" t="str">
        <f>VLOOKUP($K2249,TONG_SL!$A:$D,2,0)</f>
        <v>Giò lụa cây 250g</v>
      </c>
      <c r="N2249" s="25" t="str">
        <f t="shared" si="290"/>
        <v>K-C6</v>
      </c>
      <c r="Q2249" s="25" t="str">
        <f>VLOOKUP(K2249,TONG_SL!$A:$D,3,0)</f>
        <v>Túi</v>
      </c>
      <c r="R2249" s="54">
        <v>3</v>
      </c>
      <c r="T2249" s="1">
        <f>VLOOKUP(VLOOKUP(G2249,Ma_KH!$A:$R,18,0)&amp;K2249,Gia_MB!$A:$F,6,0)</f>
        <v>49500</v>
      </c>
      <c r="U2249" s="14">
        <f t="shared" si="284"/>
        <v>148500</v>
      </c>
      <c r="W2249" s="64">
        <f t="shared" si="291"/>
        <v>0</v>
      </c>
      <c r="X2249" s="3" t="str">
        <f t="shared" si="285"/>
        <v>8</v>
      </c>
      <c r="Z2249" s="14">
        <f t="shared" si="286"/>
        <v>11880</v>
      </c>
      <c r="AA2249" s="7">
        <f>VLOOKUP(G2249,Ma_KH!$A:$R,14,0)</f>
        <v>60</v>
      </c>
      <c r="AD2249" s="7" t="str">
        <f>IFERROR(VLOOKUP(J2249,'Chuyển Mã'!$B$3:$C$9,2,0),"")</f>
        <v>Hà Nội</v>
      </c>
      <c r="AE2249" s="7" t="str">
        <f t="shared" si="287"/>
        <v>Giò lụa cây 250g</v>
      </c>
      <c r="AF2249" s="7">
        <f t="shared" si="288"/>
        <v>3</v>
      </c>
    </row>
    <row r="2250" spans="1:32" x14ac:dyDescent="0.25">
      <c r="A2250" s="11">
        <v>45906</v>
      </c>
      <c r="B2250" s="25" t="s">
        <v>7273</v>
      </c>
      <c r="C2250" s="12" t="s">
        <v>7214</v>
      </c>
      <c r="D2250" s="16">
        <f t="shared" si="289"/>
        <v>45906</v>
      </c>
      <c r="G2250" s="13" t="s">
        <v>8022</v>
      </c>
      <c r="I2250" s="13" t="s">
        <v>8023</v>
      </c>
      <c r="J2250" s="13" t="s">
        <v>75</v>
      </c>
      <c r="K2250" s="13" t="s">
        <v>49</v>
      </c>
      <c r="L2250" s="25" t="str">
        <f>VLOOKUP($K2250,TONG_SL!$A:$D,2,0)</f>
        <v>Giò sụn gà 250g</v>
      </c>
      <c r="N2250" s="25" t="str">
        <f t="shared" si="290"/>
        <v>K-C6</v>
      </c>
      <c r="Q2250" s="25" t="str">
        <f>VLOOKUP(K2250,TONG_SL!$A:$D,3,0)</f>
        <v>Túi</v>
      </c>
      <c r="R2250" s="54">
        <v>3</v>
      </c>
      <c r="T2250" s="1">
        <f>VLOOKUP(VLOOKUP(G2250,Ma_KH!$A:$R,18,0)&amp;K2250,Gia_MB!$A:$F,6,0)</f>
        <v>50400</v>
      </c>
      <c r="U2250" s="14">
        <f t="shared" si="284"/>
        <v>151200</v>
      </c>
      <c r="W2250" s="64">
        <f t="shared" si="291"/>
        <v>0</v>
      </c>
      <c r="X2250" s="3" t="str">
        <f t="shared" si="285"/>
        <v>8</v>
      </c>
      <c r="Z2250" s="14">
        <f t="shared" si="286"/>
        <v>12096</v>
      </c>
      <c r="AA2250" s="7">
        <f>VLOOKUP(G2250,Ma_KH!$A:$R,14,0)</f>
        <v>60</v>
      </c>
      <c r="AD2250" s="7" t="str">
        <f>IFERROR(VLOOKUP(J2250,'Chuyển Mã'!$B$3:$C$9,2,0),"")</f>
        <v>Hà Nội</v>
      </c>
      <c r="AE2250" s="7" t="str">
        <f t="shared" si="287"/>
        <v>Giò sụn gà 250g</v>
      </c>
      <c r="AF2250" s="7">
        <f t="shared" si="288"/>
        <v>3</v>
      </c>
    </row>
    <row r="2251" spans="1:32" x14ac:dyDescent="0.25">
      <c r="A2251" s="11">
        <v>45906</v>
      </c>
      <c r="B2251" s="25">
        <v>4176573778</v>
      </c>
      <c r="C2251" s="12" t="s">
        <v>7214</v>
      </c>
      <c r="D2251" s="16">
        <f t="shared" si="289"/>
        <v>45906</v>
      </c>
      <c r="G2251" s="13" t="s">
        <v>8022</v>
      </c>
      <c r="I2251" s="25" t="s">
        <v>8024</v>
      </c>
      <c r="J2251" s="13" t="s">
        <v>75</v>
      </c>
      <c r="K2251" s="13" t="s">
        <v>32</v>
      </c>
      <c r="L2251" s="25" t="str">
        <f>VLOOKUP($K2251,TONG_SL!$A:$D,2,0)</f>
        <v>Giò Tai Lưỡi Xào 250</v>
      </c>
      <c r="N2251" s="25" t="str">
        <f t="shared" si="290"/>
        <v>K-C6</v>
      </c>
      <c r="Q2251" s="25" t="str">
        <f>VLOOKUP(K2251,TONG_SL!$A:$D,3,0)</f>
        <v>Túi</v>
      </c>
      <c r="R2251" s="54">
        <v>8</v>
      </c>
      <c r="T2251" s="1">
        <f>VLOOKUP(VLOOKUP(G2251,Ma_KH!$A:$R,18,0)&amp;K2251,Gia_MB!$A:$F,6,0)</f>
        <v>50183</v>
      </c>
      <c r="U2251" s="14">
        <f t="shared" si="284"/>
        <v>401464</v>
      </c>
      <c r="W2251" s="64">
        <f t="shared" si="291"/>
        <v>0</v>
      </c>
      <c r="X2251" s="3" t="str">
        <f t="shared" si="285"/>
        <v>8</v>
      </c>
      <c r="Z2251" s="14">
        <f t="shared" si="286"/>
        <v>32117.119999999999</v>
      </c>
      <c r="AA2251" s="7">
        <f>VLOOKUP(G2251,Ma_KH!$A:$R,14,0)</f>
        <v>60</v>
      </c>
      <c r="AD2251" s="7" t="str">
        <f>IFERROR(VLOOKUP(J2251,'Chuyển Mã'!$B$3:$C$9,2,0),"")</f>
        <v>Hà Nội</v>
      </c>
      <c r="AE2251" s="7" t="str">
        <f t="shared" si="287"/>
        <v>Giò Tai Lưỡi Xào 250</v>
      </c>
      <c r="AF2251" s="7">
        <f t="shared" si="288"/>
        <v>8</v>
      </c>
    </row>
    <row r="2252" spans="1:32" x14ac:dyDescent="0.25">
      <c r="A2252" s="11">
        <v>45906</v>
      </c>
      <c r="B2252" s="25">
        <v>4176573778</v>
      </c>
      <c r="C2252" s="12" t="s">
        <v>7214</v>
      </c>
      <c r="D2252" s="16">
        <f t="shared" si="289"/>
        <v>45906</v>
      </c>
      <c r="G2252" s="13" t="s">
        <v>8022</v>
      </c>
      <c r="I2252" s="25" t="s">
        <v>8024</v>
      </c>
      <c r="J2252" s="13" t="s">
        <v>75</v>
      </c>
      <c r="K2252" s="13" t="s">
        <v>27</v>
      </c>
      <c r="L2252" s="25" t="str">
        <f>VLOOKUP($K2252,TONG_SL!$A:$D,2,0)</f>
        <v>Chân giò heo muối 300g</v>
      </c>
      <c r="N2252" s="25" t="str">
        <f t="shared" si="290"/>
        <v>K-C6</v>
      </c>
      <c r="Q2252" s="25" t="str">
        <f>VLOOKUP(K2252,TONG_SL!$A:$D,3,0)</f>
        <v>Túi</v>
      </c>
      <c r="R2252" s="54">
        <v>20</v>
      </c>
      <c r="T2252" s="1">
        <f>VLOOKUP(VLOOKUP(G2252,Ma_KH!$A:$R,18,0)&amp;K2252,Gia_MB!$A:$F,6,0)</f>
        <v>73431</v>
      </c>
      <c r="U2252" s="14">
        <f t="shared" si="284"/>
        <v>1468620</v>
      </c>
      <c r="W2252" s="64">
        <f t="shared" si="291"/>
        <v>0</v>
      </c>
      <c r="X2252" s="3" t="str">
        <f t="shared" si="285"/>
        <v>8</v>
      </c>
      <c r="Z2252" s="14">
        <f t="shared" si="286"/>
        <v>117489.60000000001</v>
      </c>
      <c r="AA2252" s="7">
        <f>VLOOKUP(G2252,Ma_KH!$A:$R,14,0)</f>
        <v>60</v>
      </c>
      <c r="AD2252" s="7" t="str">
        <f>IFERROR(VLOOKUP(J2252,'Chuyển Mã'!$B$3:$C$9,2,0),"")</f>
        <v>Hà Nội</v>
      </c>
      <c r="AE2252" s="7" t="str">
        <f t="shared" si="287"/>
        <v>Chân giò heo muối 300g</v>
      </c>
      <c r="AF2252" s="7">
        <f t="shared" si="288"/>
        <v>20</v>
      </c>
    </row>
    <row r="2253" spans="1:32" x14ac:dyDescent="0.25">
      <c r="A2253" s="11">
        <v>45906</v>
      </c>
      <c r="B2253" s="25">
        <v>4176573778</v>
      </c>
      <c r="C2253" s="12" t="s">
        <v>7214</v>
      </c>
      <c r="D2253" s="16">
        <f t="shared" si="289"/>
        <v>45906</v>
      </c>
      <c r="G2253" s="13" t="s">
        <v>8022</v>
      </c>
      <c r="I2253" s="25" t="s">
        <v>8024</v>
      </c>
      <c r="J2253" s="13" t="s">
        <v>75</v>
      </c>
      <c r="K2253" s="13" t="s">
        <v>51</v>
      </c>
      <c r="L2253" s="25" t="str">
        <f>VLOOKUP($K2253,TONG_SL!$A:$D,2,0)</f>
        <v>Mọc Nấm Hương 250g</v>
      </c>
      <c r="N2253" s="25" t="str">
        <f t="shared" si="290"/>
        <v>K-C6</v>
      </c>
      <c r="Q2253" s="25" t="str">
        <f>VLOOKUP(K2253,TONG_SL!$A:$D,3,0)</f>
        <v>Túi</v>
      </c>
      <c r="R2253" s="54">
        <v>3</v>
      </c>
      <c r="T2253" s="1">
        <f>VLOOKUP(VLOOKUP(G2253,Ma_KH!$A:$R,18,0)&amp;K2253,Gia_MB!$A:$F,6,0)</f>
        <v>46000</v>
      </c>
      <c r="U2253" s="14">
        <f t="shared" si="284"/>
        <v>138000</v>
      </c>
      <c r="W2253" s="64">
        <f t="shared" si="291"/>
        <v>0</v>
      </c>
      <c r="X2253" s="3" t="str">
        <f t="shared" si="285"/>
        <v>8</v>
      </c>
      <c r="Z2253" s="14">
        <f t="shared" si="286"/>
        <v>11040</v>
      </c>
      <c r="AA2253" s="7">
        <f>VLOOKUP(G2253,Ma_KH!$A:$R,14,0)</f>
        <v>60</v>
      </c>
      <c r="AD2253" s="7" t="str">
        <f>IFERROR(VLOOKUP(J2253,'Chuyển Mã'!$B$3:$C$9,2,0),"")</f>
        <v>Hà Nội</v>
      </c>
      <c r="AE2253" s="7" t="str">
        <f t="shared" si="287"/>
        <v>Mọc Nấm Hương 250g</v>
      </c>
      <c r="AF2253" s="7">
        <f t="shared" si="288"/>
        <v>3</v>
      </c>
    </row>
    <row r="2254" spans="1:32" x14ac:dyDescent="0.25">
      <c r="A2254" s="11">
        <v>45906</v>
      </c>
      <c r="B2254" s="25">
        <v>4176573778</v>
      </c>
      <c r="C2254" s="12" t="s">
        <v>7214</v>
      </c>
      <c r="D2254" s="16">
        <f t="shared" si="289"/>
        <v>45906</v>
      </c>
      <c r="G2254" s="13" t="s">
        <v>8022</v>
      </c>
      <c r="I2254" s="25" t="s">
        <v>8024</v>
      </c>
      <c r="J2254" s="13" t="s">
        <v>75</v>
      </c>
      <c r="K2254" s="13" t="s">
        <v>30</v>
      </c>
      <c r="L2254" s="25" t="str">
        <f>VLOOKUP($K2254,TONG_SL!$A:$D,2,0)</f>
        <v>Gà muối 500g</v>
      </c>
      <c r="N2254" s="25" t="str">
        <f t="shared" si="290"/>
        <v>K-C6</v>
      </c>
      <c r="Q2254" s="25" t="str">
        <f>VLOOKUP(K2254,TONG_SL!$A:$D,3,0)</f>
        <v>Túi</v>
      </c>
      <c r="R2254" s="54">
        <v>10</v>
      </c>
      <c r="T2254" s="1">
        <f>VLOOKUP(VLOOKUP(G2254,Ma_KH!$A:$R,18,0)&amp;K2254,Gia_MB!$A:$F,6,0)</f>
        <v>111058</v>
      </c>
      <c r="U2254" s="14">
        <f t="shared" ref="U2254:U2317" si="292">T2254*R2254</f>
        <v>1110580</v>
      </c>
      <c r="W2254" s="64">
        <f t="shared" si="291"/>
        <v>0</v>
      </c>
      <c r="X2254" s="3" t="str">
        <f t="shared" ref="X2254:X2317" si="293">IF(B2254&lt;&gt;"","8","0")</f>
        <v>8</v>
      </c>
      <c r="Z2254" s="14">
        <f t="shared" ref="Z2254:Z2317" si="294">U2254*X2254%</f>
        <v>88846.400000000009</v>
      </c>
      <c r="AA2254" s="7">
        <f>VLOOKUP(G2254,Ma_KH!$A:$R,14,0)</f>
        <v>60</v>
      </c>
      <c r="AD2254" s="7" t="str">
        <f>IFERROR(VLOOKUP(J2254,'Chuyển Mã'!$B$3:$C$9,2,0),"")</f>
        <v>Hà Nội</v>
      </c>
      <c r="AE2254" s="7" t="str">
        <f t="shared" si="287"/>
        <v>Gà muối 500g</v>
      </c>
      <c r="AF2254" s="7">
        <f t="shared" si="288"/>
        <v>10</v>
      </c>
    </row>
    <row r="2255" spans="1:32" x14ac:dyDescent="0.25">
      <c r="A2255" s="11">
        <v>45906</v>
      </c>
      <c r="B2255" s="25" t="s">
        <v>7274</v>
      </c>
      <c r="C2255" s="12" t="s">
        <v>7214</v>
      </c>
      <c r="D2255" s="16">
        <f t="shared" si="289"/>
        <v>45906</v>
      </c>
      <c r="G2255" s="13" t="s">
        <v>1688</v>
      </c>
      <c r="I2255" s="13" t="s">
        <v>8025</v>
      </c>
      <c r="J2255" s="13" t="s">
        <v>75</v>
      </c>
      <c r="K2255" s="13" t="s">
        <v>30</v>
      </c>
      <c r="L2255" s="25" t="str">
        <f>VLOOKUP($K2255,TONG_SL!$A:$D,2,0)</f>
        <v>Gà muối 500g</v>
      </c>
      <c r="N2255" s="25" t="str">
        <f t="shared" si="290"/>
        <v>K-C6</v>
      </c>
      <c r="Q2255" s="25" t="str">
        <f>VLOOKUP(K2255,TONG_SL!$A:$D,3,0)</f>
        <v>Túi</v>
      </c>
      <c r="R2255" s="54">
        <v>5</v>
      </c>
      <c r="T2255" s="1">
        <f>VLOOKUP(VLOOKUP(G2255,Ma_KH!$A:$R,18,0)&amp;K2255,Gia_MB!$A:$F,6,0)</f>
        <v>111058</v>
      </c>
      <c r="U2255" s="14">
        <f t="shared" si="292"/>
        <v>555290</v>
      </c>
      <c r="W2255" s="64">
        <f t="shared" si="291"/>
        <v>0</v>
      </c>
      <c r="X2255" s="3" t="str">
        <f t="shared" si="293"/>
        <v>8</v>
      </c>
      <c r="Z2255" s="14">
        <f t="shared" si="294"/>
        <v>44423.200000000004</v>
      </c>
      <c r="AA2255" s="7">
        <f>VLOOKUP(G2255,Ma_KH!$A:$R,14,0)</f>
        <v>60</v>
      </c>
      <c r="AD2255" s="7" t="str">
        <f>IFERROR(VLOOKUP(J2255,'Chuyển Mã'!$B$3:$C$9,2,0),"")</f>
        <v>Hà Nội</v>
      </c>
      <c r="AE2255" s="7" t="str">
        <f t="shared" si="287"/>
        <v>Gà muối 500g</v>
      </c>
      <c r="AF2255" s="7">
        <f t="shared" si="288"/>
        <v>5</v>
      </c>
    </row>
    <row r="2256" spans="1:32" x14ac:dyDescent="0.25">
      <c r="A2256" s="11">
        <v>45906</v>
      </c>
      <c r="B2256" s="25" t="s">
        <v>7274</v>
      </c>
      <c r="C2256" s="12" t="s">
        <v>7214</v>
      </c>
      <c r="D2256" s="16">
        <f t="shared" si="289"/>
        <v>45906</v>
      </c>
      <c r="G2256" s="13" t="s">
        <v>1688</v>
      </c>
      <c r="I2256" s="13" t="s">
        <v>8025</v>
      </c>
      <c r="J2256" s="13" t="s">
        <v>75</v>
      </c>
      <c r="K2256" s="13" t="s">
        <v>27</v>
      </c>
      <c r="L2256" s="25" t="str">
        <f>VLOOKUP($K2256,TONG_SL!$A:$D,2,0)</f>
        <v>Chân giò heo muối 300g</v>
      </c>
      <c r="N2256" s="25" t="str">
        <f t="shared" si="290"/>
        <v>K-C6</v>
      </c>
      <c r="Q2256" s="25" t="str">
        <f>VLOOKUP(K2256,TONG_SL!$A:$D,3,0)</f>
        <v>Túi</v>
      </c>
      <c r="R2256" s="54">
        <v>5</v>
      </c>
      <c r="T2256" s="1">
        <f>VLOOKUP(VLOOKUP(G2256,Ma_KH!$A:$R,18,0)&amp;K2256,Gia_MB!$A:$F,6,0)</f>
        <v>73431</v>
      </c>
      <c r="U2256" s="14">
        <f t="shared" si="292"/>
        <v>367155</v>
      </c>
      <c r="W2256" s="64">
        <f t="shared" si="291"/>
        <v>0</v>
      </c>
      <c r="X2256" s="3" t="str">
        <f t="shared" si="293"/>
        <v>8</v>
      </c>
      <c r="Z2256" s="14">
        <f t="shared" si="294"/>
        <v>29372.400000000001</v>
      </c>
      <c r="AA2256" s="7">
        <f>VLOOKUP(G2256,Ma_KH!$A:$R,14,0)</f>
        <v>60</v>
      </c>
      <c r="AD2256" s="7" t="str">
        <f>IFERROR(VLOOKUP(J2256,'Chuyển Mã'!$B$3:$C$9,2,0),"")</f>
        <v>Hà Nội</v>
      </c>
      <c r="AE2256" s="7" t="str">
        <f t="shared" si="287"/>
        <v>Chân giò heo muối 300g</v>
      </c>
      <c r="AF2256" s="7">
        <f t="shared" si="288"/>
        <v>5</v>
      </c>
    </row>
    <row r="2257" spans="1:32" x14ac:dyDescent="0.25">
      <c r="A2257" s="11">
        <v>45906</v>
      </c>
      <c r="B2257" s="25" t="s">
        <v>7274</v>
      </c>
      <c r="C2257" s="12" t="s">
        <v>7214</v>
      </c>
      <c r="D2257" s="16">
        <f t="shared" si="289"/>
        <v>45906</v>
      </c>
      <c r="G2257" s="13" t="s">
        <v>1688</v>
      </c>
      <c r="I2257" s="13" t="s">
        <v>8025</v>
      </c>
      <c r="J2257" s="13" t="s">
        <v>75</v>
      </c>
      <c r="K2257" s="13" t="s">
        <v>35</v>
      </c>
      <c r="L2257" s="25" t="str">
        <f>VLOOKUP($K2257,TONG_SL!$A:$D,2,0)</f>
        <v>Tai heo muối 200g</v>
      </c>
      <c r="N2257" s="25" t="str">
        <f t="shared" si="290"/>
        <v>K-C6</v>
      </c>
      <c r="Q2257" s="25" t="str">
        <f>VLOOKUP(K2257,TONG_SL!$A:$D,3,0)</f>
        <v>Túi</v>
      </c>
      <c r="R2257" s="54">
        <v>3</v>
      </c>
      <c r="T2257" s="1">
        <f>VLOOKUP(VLOOKUP(G2257,Ma_KH!$A:$R,18,0)&amp;K2257,Gia_MB!$A:$F,6,0)</f>
        <v>55595</v>
      </c>
      <c r="U2257" s="14">
        <f t="shared" si="292"/>
        <v>166785</v>
      </c>
      <c r="W2257" s="64">
        <f t="shared" si="291"/>
        <v>0</v>
      </c>
      <c r="X2257" s="3" t="str">
        <f t="shared" si="293"/>
        <v>8</v>
      </c>
      <c r="Z2257" s="14">
        <f t="shared" si="294"/>
        <v>13342.800000000001</v>
      </c>
      <c r="AA2257" s="7">
        <f>VLOOKUP(G2257,Ma_KH!$A:$R,14,0)</f>
        <v>60</v>
      </c>
      <c r="AD2257" s="7" t="str">
        <f>IFERROR(VLOOKUP(J2257,'Chuyển Mã'!$B$3:$C$9,2,0),"")</f>
        <v>Hà Nội</v>
      </c>
      <c r="AE2257" s="7" t="str">
        <f t="shared" si="287"/>
        <v>Tai heo muối 200g</v>
      </c>
      <c r="AF2257" s="7">
        <f t="shared" si="288"/>
        <v>3</v>
      </c>
    </row>
    <row r="2258" spans="1:32" x14ac:dyDescent="0.25">
      <c r="A2258" s="11">
        <v>45906</v>
      </c>
      <c r="B2258" s="25" t="s">
        <v>7274</v>
      </c>
      <c r="C2258" s="12" t="s">
        <v>7214</v>
      </c>
      <c r="D2258" s="16">
        <f t="shared" si="289"/>
        <v>45906</v>
      </c>
      <c r="G2258" s="13" t="s">
        <v>1688</v>
      </c>
      <c r="I2258" s="13" t="s">
        <v>8025</v>
      </c>
      <c r="J2258" s="13" t="s">
        <v>75</v>
      </c>
      <c r="K2258" s="13" t="s">
        <v>32</v>
      </c>
      <c r="L2258" s="25" t="str">
        <f>VLOOKUP($K2258,TONG_SL!$A:$D,2,0)</f>
        <v>Giò Tai Lưỡi Xào 250</v>
      </c>
      <c r="N2258" s="25" t="str">
        <f t="shared" si="290"/>
        <v>K-C6</v>
      </c>
      <c r="Q2258" s="25" t="str">
        <f>VLOOKUP(K2258,TONG_SL!$A:$D,3,0)</f>
        <v>Túi</v>
      </c>
      <c r="R2258" s="54">
        <v>5</v>
      </c>
      <c r="T2258" s="1">
        <f>VLOOKUP(VLOOKUP(G2258,Ma_KH!$A:$R,18,0)&amp;K2258,Gia_MB!$A:$F,6,0)</f>
        <v>50183</v>
      </c>
      <c r="U2258" s="14">
        <f t="shared" si="292"/>
        <v>250915</v>
      </c>
      <c r="W2258" s="64">
        <f t="shared" si="291"/>
        <v>0</v>
      </c>
      <c r="X2258" s="3" t="str">
        <f t="shared" si="293"/>
        <v>8</v>
      </c>
      <c r="Z2258" s="14">
        <f t="shared" si="294"/>
        <v>20073.2</v>
      </c>
      <c r="AA2258" s="7">
        <f>VLOOKUP(G2258,Ma_KH!$A:$R,14,0)</f>
        <v>60</v>
      </c>
      <c r="AD2258" s="7" t="str">
        <f>IFERROR(VLOOKUP(J2258,'Chuyển Mã'!$B$3:$C$9,2,0),"")</f>
        <v>Hà Nội</v>
      </c>
      <c r="AE2258" s="7" t="str">
        <f t="shared" si="287"/>
        <v>Giò Tai Lưỡi Xào 250</v>
      </c>
      <c r="AF2258" s="7">
        <f t="shared" si="288"/>
        <v>5</v>
      </c>
    </row>
    <row r="2259" spans="1:32" x14ac:dyDescent="0.25">
      <c r="A2259" s="11">
        <v>45906</v>
      </c>
      <c r="B2259" s="25" t="s">
        <v>7274</v>
      </c>
      <c r="C2259" s="12" t="s">
        <v>7214</v>
      </c>
      <c r="D2259" s="16">
        <f t="shared" si="289"/>
        <v>45906</v>
      </c>
      <c r="G2259" s="13" t="s">
        <v>1688</v>
      </c>
      <c r="I2259" s="13" t="s">
        <v>8025</v>
      </c>
      <c r="J2259" s="13" t="s">
        <v>75</v>
      </c>
      <c r="K2259" s="13" t="s">
        <v>41</v>
      </c>
      <c r="L2259" s="25" t="str">
        <f>VLOOKUP($K2259,TONG_SL!$A:$D,2,0)</f>
        <v>Chả nướng 300g</v>
      </c>
      <c r="N2259" s="25" t="str">
        <f t="shared" si="290"/>
        <v>K-C6</v>
      </c>
      <c r="Q2259" s="25" t="str">
        <f>VLOOKUP(K2259,TONG_SL!$A:$D,3,0)</f>
        <v>Túi</v>
      </c>
      <c r="R2259" s="54">
        <v>3</v>
      </c>
      <c r="T2259" s="1">
        <f>VLOOKUP(VLOOKUP(G2259,Ma_KH!$A:$R,18,0)&amp;K2259,Gia_MB!$A:$F,6,0)</f>
        <v>70950</v>
      </c>
      <c r="U2259" s="14">
        <f t="shared" si="292"/>
        <v>212850</v>
      </c>
      <c r="W2259" s="64">
        <f t="shared" si="291"/>
        <v>0</v>
      </c>
      <c r="X2259" s="3" t="str">
        <f t="shared" si="293"/>
        <v>8</v>
      </c>
      <c r="Z2259" s="14">
        <f t="shared" si="294"/>
        <v>17028</v>
      </c>
      <c r="AA2259" s="7">
        <f>VLOOKUP(G2259,Ma_KH!$A:$R,14,0)</f>
        <v>60</v>
      </c>
      <c r="AD2259" s="7" t="str">
        <f>IFERROR(VLOOKUP(J2259,'Chuyển Mã'!$B$3:$C$9,2,0),"")</f>
        <v>Hà Nội</v>
      </c>
      <c r="AE2259" s="7" t="str">
        <f t="shared" si="287"/>
        <v>Chả nướng 300g</v>
      </c>
      <c r="AF2259" s="7">
        <f t="shared" si="288"/>
        <v>3</v>
      </c>
    </row>
    <row r="2260" spans="1:32" x14ac:dyDescent="0.25">
      <c r="A2260" s="11">
        <v>45906</v>
      </c>
      <c r="B2260" s="25">
        <v>4176640258</v>
      </c>
      <c r="C2260" s="12" t="s">
        <v>7214</v>
      </c>
      <c r="D2260" s="16">
        <f t="shared" si="289"/>
        <v>45906</v>
      </c>
      <c r="G2260" s="13" t="s">
        <v>1689</v>
      </c>
      <c r="I2260" s="13" t="s">
        <v>8026</v>
      </c>
      <c r="J2260" s="13" t="s">
        <v>75</v>
      </c>
      <c r="K2260" s="13" t="s">
        <v>27</v>
      </c>
      <c r="L2260" s="25" t="str">
        <f>VLOOKUP($K2260,TONG_SL!$A:$D,2,0)</f>
        <v>Chân giò heo muối 300g</v>
      </c>
      <c r="N2260" s="25" t="str">
        <f t="shared" si="290"/>
        <v>K-C6</v>
      </c>
      <c r="Q2260" s="25" t="str">
        <f>VLOOKUP(K2260,TONG_SL!$A:$D,3,0)</f>
        <v>Túi</v>
      </c>
      <c r="R2260" s="54">
        <v>5</v>
      </c>
      <c r="T2260" s="1">
        <f>VLOOKUP(VLOOKUP(G2260,Ma_KH!$A:$R,18,0)&amp;K2260,Gia_MB!$A:$F,6,0)</f>
        <v>73431</v>
      </c>
      <c r="U2260" s="14">
        <f t="shared" si="292"/>
        <v>367155</v>
      </c>
      <c r="W2260" s="64">
        <f t="shared" si="291"/>
        <v>0</v>
      </c>
      <c r="X2260" s="3" t="str">
        <f t="shared" si="293"/>
        <v>8</v>
      </c>
      <c r="Z2260" s="14">
        <f t="shared" si="294"/>
        <v>29372.400000000001</v>
      </c>
      <c r="AA2260" s="7">
        <f>VLOOKUP(G2260,Ma_KH!$A:$R,14,0)</f>
        <v>60</v>
      </c>
      <c r="AD2260" s="7" t="str">
        <f>IFERROR(VLOOKUP(J2260,'Chuyển Mã'!$B$3:$C$9,2,0),"")</f>
        <v>Hà Nội</v>
      </c>
      <c r="AE2260" s="7" t="str">
        <f t="shared" si="287"/>
        <v>Chân giò heo muối 300g</v>
      </c>
      <c r="AF2260" s="7">
        <f t="shared" si="288"/>
        <v>5</v>
      </c>
    </row>
    <row r="2261" spans="1:32" x14ac:dyDescent="0.25">
      <c r="A2261" s="11">
        <v>45906</v>
      </c>
      <c r="B2261" s="25">
        <v>4176640258</v>
      </c>
      <c r="C2261" s="12" t="s">
        <v>7214</v>
      </c>
      <c r="D2261" s="16">
        <f t="shared" si="289"/>
        <v>45906</v>
      </c>
      <c r="G2261" s="13" t="s">
        <v>1689</v>
      </c>
      <c r="I2261" s="13" t="s">
        <v>8026</v>
      </c>
      <c r="J2261" s="13" t="s">
        <v>75</v>
      </c>
      <c r="K2261" s="13" t="s">
        <v>32</v>
      </c>
      <c r="L2261" s="25" t="str">
        <f>VLOOKUP($K2261,TONG_SL!$A:$D,2,0)</f>
        <v>Giò Tai Lưỡi Xào 250</v>
      </c>
      <c r="N2261" s="25" t="str">
        <f t="shared" si="290"/>
        <v>K-C6</v>
      </c>
      <c r="Q2261" s="25" t="str">
        <f>VLOOKUP(K2261,TONG_SL!$A:$D,3,0)</f>
        <v>Túi</v>
      </c>
      <c r="R2261" s="54">
        <v>5</v>
      </c>
      <c r="T2261" s="1">
        <f>VLOOKUP(VLOOKUP(G2261,Ma_KH!$A:$R,18,0)&amp;K2261,Gia_MB!$A:$F,6,0)</f>
        <v>50183</v>
      </c>
      <c r="U2261" s="14">
        <f t="shared" si="292"/>
        <v>250915</v>
      </c>
      <c r="W2261" s="64">
        <f t="shared" si="291"/>
        <v>0</v>
      </c>
      <c r="X2261" s="3" t="str">
        <f t="shared" si="293"/>
        <v>8</v>
      </c>
      <c r="Z2261" s="14">
        <f t="shared" si="294"/>
        <v>20073.2</v>
      </c>
      <c r="AA2261" s="7">
        <f>VLOOKUP(G2261,Ma_KH!$A:$R,14,0)</f>
        <v>60</v>
      </c>
      <c r="AD2261" s="7" t="str">
        <f>IFERROR(VLOOKUP(J2261,'Chuyển Mã'!$B$3:$C$9,2,0),"")</f>
        <v>Hà Nội</v>
      </c>
      <c r="AE2261" s="7" t="str">
        <f t="shared" si="287"/>
        <v>Giò Tai Lưỡi Xào 250</v>
      </c>
      <c r="AF2261" s="7">
        <f t="shared" si="288"/>
        <v>5</v>
      </c>
    </row>
    <row r="2262" spans="1:32" x14ac:dyDescent="0.25">
      <c r="A2262" s="11">
        <v>45906</v>
      </c>
      <c r="B2262" s="25">
        <v>4176640258</v>
      </c>
      <c r="C2262" s="12" t="s">
        <v>7214</v>
      </c>
      <c r="D2262" s="16">
        <f t="shared" si="289"/>
        <v>45906</v>
      </c>
      <c r="G2262" s="13" t="s">
        <v>1689</v>
      </c>
      <c r="I2262" s="13" t="s">
        <v>8026</v>
      </c>
      <c r="J2262" s="13" t="s">
        <v>75</v>
      </c>
      <c r="K2262" s="13" t="s">
        <v>51</v>
      </c>
      <c r="L2262" s="25" t="str">
        <f>VLOOKUP($K2262,TONG_SL!$A:$D,2,0)</f>
        <v>Mọc Nấm Hương 250g</v>
      </c>
      <c r="N2262" s="25" t="str">
        <f t="shared" si="290"/>
        <v>K-C6</v>
      </c>
      <c r="Q2262" s="25" t="str">
        <f>VLOOKUP(K2262,TONG_SL!$A:$D,3,0)</f>
        <v>Túi</v>
      </c>
      <c r="R2262" s="54">
        <v>5</v>
      </c>
      <c r="T2262" s="1">
        <f>VLOOKUP(VLOOKUP(G2262,Ma_KH!$A:$R,18,0)&amp;K2262,Gia_MB!$A:$F,6,0)</f>
        <v>46000</v>
      </c>
      <c r="U2262" s="14">
        <f t="shared" si="292"/>
        <v>230000</v>
      </c>
      <c r="W2262" s="64">
        <f t="shared" si="291"/>
        <v>0</v>
      </c>
      <c r="X2262" s="3" t="str">
        <f t="shared" si="293"/>
        <v>8</v>
      </c>
      <c r="Z2262" s="14">
        <f t="shared" si="294"/>
        <v>18400</v>
      </c>
      <c r="AA2262" s="7">
        <f>VLOOKUP(G2262,Ma_KH!$A:$R,14,0)</f>
        <v>60</v>
      </c>
      <c r="AD2262" s="7" t="str">
        <f>IFERROR(VLOOKUP(J2262,'Chuyển Mã'!$B$3:$C$9,2,0),"")</f>
        <v>Hà Nội</v>
      </c>
      <c r="AE2262" s="7" t="str">
        <f t="shared" si="287"/>
        <v>Mọc Nấm Hương 250g</v>
      </c>
      <c r="AF2262" s="7">
        <f t="shared" si="288"/>
        <v>5</v>
      </c>
    </row>
    <row r="2263" spans="1:32" x14ac:dyDescent="0.25">
      <c r="A2263" s="11">
        <v>45906</v>
      </c>
      <c r="B2263" s="25">
        <v>4176640258</v>
      </c>
      <c r="C2263" s="12" t="s">
        <v>7214</v>
      </c>
      <c r="D2263" s="16">
        <f t="shared" si="289"/>
        <v>45906</v>
      </c>
      <c r="G2263" s="13" t="s">
        <v>1689</v>
      </c>
      <c r="I2263" s="13" t="s">
        <v>8026</v>
      </c>
      <c r="J2263" s="13" t="s">
        <v>75</v>
      </c>
      <c r="K2263" s="13" t="s">
        <v>39</v>
      </c>
      <c r="L2263" s="25" t="str">
        <f>VLOOKUP($K2263,TONG_SL!$A:$D,2,0)</f>
        <v>Chả cốm 300g</v>
      </c>
      <c r="N2263" s="25" t="str">
        <f t="shared" si="290"/>
        <v>K-C6</v>
      </c>
      <c r="Q2263" s="25" t="str">
        <f>VLOOKUP(K2263,TONG_SL!$A:$D,3,0)</f>
        <v>Túi</v>
      </c>
      <c r="R2263" s="54">
        <v>5</v>
      </c>
      <c r="T2263" s="1">
        <f>VLOOKUP(VLOOKUP(G2263,Ma_KH!$A:$R,18,0)&amp;K2263,Gia_MB!$A:$F,6,0)</f>
        <v>74250</v>
      </c>
      <c r="U2263" s="14">
        <f t="shared" si="292"/>
        <v>371250</v>
      </c>
      <c r="W2263" s="64">
        <f t="shared" si="291"/>
        <v>0</v>
      </c>
      <c r="X2263" s="3" t="str">
        <f t="shared" si="293"/>
        <v>8</v>
      </c>
      <c r="Z2263" s="14">
        <f t="shared" si="294"/>
        <v>29700</v>
      </c>
      <c r="AA2263" s="7">
        <f>VLOOKUP(G2263,Ma_KH!$A:$R,14,0)</f>
        <v>60</v>
      </c>
      <c r="AD2263" s="7" t="str">
        <f>IFERROR(VLOOKUP(J2263,'Chuyển Mã'!$B$3:$C$9,2,0),"")</f>
        <v>Hà Nội</v>
      </c>
      <c r="AE2263" s="7" t="str">
        <f t="shared" si="287"/>
        <v>Chả cốm 300g</v>
      </c>
      <c r="AF2263" s="7">
        <f t="shared" si="288"/>
        <v>5</v>
      </c>
    </row>
    <row r="2264" spans="1:32" x14ac:dyDescent="0.25">
      <c r="A2264" s="11">
        <v>45906</v>
      </c>
      <c r="B2264" s="25">
        <v>4176644927</v>
      </c>
      <c r="C2264" s="12" t="s">
        <v>7214</v>
      </c>
      <c r="D2264" s="16">
        <f t="shared" si="289"/>
        <v>45906</v>
      </c>
      <c r="G2264" s="13" t="s">
        <v>1445</v>
      </c>
      <c r="I2264" s="13" t="s">
        <v>8027</v>
      </c>
      <c r="J2264" s="13" t="s">
        <v>75</v>
      </c>
      <c r="K2264" s="13" t="s">
        <v>30</v>
      </c>
      <c r="L2264" s="25" t="str">
        <f>VLOOKUP($K2264,TONG_SL!$A:$D,2,0)</f>
        <v>Gà muối 500g</v>
      </c>
      <c r="N2264" s="25" t="str">
        <f t="shared" si="290"/>
        <v>K-C6</v>
      </c>
      <c r="Q2264" s="25" t="str">
        <f>VLOOKUP(K2264,TONG_SL!$A:$D,3,0)</f>
        <v>Túi</v>
      </c>
      <c r="R2264" s="54">
        <v>5</v>
      </c>
      <c r="T2264" s="1">
        <f>VLOOKUP(VLOOKUP(G2264,Ma_KH!$A:$R,18,0)&amp;K2264,Gia_MB!$A:$F,6,0)</f>
        <v>111058</v>
      </c>
      <c r="U2264" s="14">
        <f t="shared" si="292"/>
        <v>555290</v>
      </c>
      <c r="W2264" s="64">
        <f t="shared" si="291"/>
        <v>0</v>
      </c>
      <c r="X2264" s="3" t="str">
        <f t="shared" si="293"/>
        <v>8</v>
      </c>
      <c r="Z2264" s="14">
        <f t="shared" si="294"/>
        <v>44423.200000000004</v>
      </c>
      <c r="AA2264" s="7">
        <f>VLOOKUP(G2264,Ma_KH!$A:$R,14,0)</f>
        <v>60</v>
      </c>
      <c r="AD2264" s="7" t="str">
        <f>IFERROR(VLOOKUP(J2264,'Chuyển Mã'!$B$3:$C$9,2,0),"")</f>
        <v>Hà Nội</v>
      </c>
      <c r="AE2264" s="7" t="str">
        <f t="shared" si="287"/>
        <v>Gà muối 500g</v>
      </c>
      <c r="AF2264" s="7">
        <f t="shared" si="288"/>
        <v>5</v>
      </c>
    </row>
    <row r="2265" spans="1:32" x14ac:dyDescent="0.25">
      <c r="A2265" s="11">
        <v>45906</v>
      </c>
      <c r="B2265" s="25">
        <v>4176644927</v>
      </c>
      <c r="C2265" s="12" t="s">
        <v>7214</v>
      </c>
      <c r="D2265" s="16">
        <f t="shared" si="289"/>
        <v>45906</v>
      </c>
      <c r="G2265" s="13" t="s">
        <v>1445</v>
      </c>
      <c r="I2265" s="13" t="s">
        <v>8027</v>
      </c>
      <c r="J2265" s="13" t="s">
        <v>75</v>
      </c>
      <c r="K2265" s="13" t="s">
        <v>27</v>
      </c>
      <c r="L2265" s="25" t="str">
        <f>VLOOKUP($K2265,TONG_SL!$A:$D,2,0)</f>
        <v>Chân giò heo muối 300g</v>
      </c>
      <c r="N2265" s="25" t="str">
        <f t="shared" si="290"/>
        <v>K-C6</v>
      </c>
      <c r="Q2265" s="25" t="str">
        <f>VLOOKUP(K2265,TONG_SL!$A:$D,3,0)</f>
        <v>Túi</v>
      </c>
      <c r="R2265" s="54">
        <v>5</v>
      </c>
      <c r="T2265" s="1">
        <f>VLOOKUP(VLOOKUP(G2265,Ma_KH!$A:$R,18,0)&amp;K2265,Gia_MB!$A:$F,6,0)</f>
        <v>73431</v>
      </c>
      <c r="U2265" s="14">
        <f t="shared" si="292"/>
        <v>367155</v>
      </c>
      <c r="W2265" s="64">
        <f t="shared" si="291"/>
        <v>0</v>
      </c>
      <c r="X2265" s="3" t="str">
        <f t="shared" si="293"/>
        <v>8</v>
      </c>
      <c r="Z2265" s="14">
        <f t="shared" si="294"/>
        <v>29372.400000000001</v>
      </c>
      <c r="AA2265" s="7">
        <f>VLOOKUP(G2265,Ma_KH!$A:$R,14,0)</f>
        <v>60</v>
      </c>
      <c r="AD2265" s="7" t="str">
        <f>IFERROR(VLOOKUP(J2265,'Chuyển Mã'!$B$3:$C$9,2,0),"")</f>
        <v>Hà Nội</v>
      </c>
      <c r="AE2265" s="7" t="str">
        <f t="shared" si="287"/>
        <v>Chân giò heo muối 300g</v>
      </c>
      <c r="AF2265" s="7">
        <f t="shared" si="288"/>
        <v>5</v>
      </c>
    </row>
    <row r="2266" spans="1:32" x14ac:dyDescent="0.25">
      <c r="A2266" s="11">
        <v>45906</v>
      </c>
      <c r="B2266" s="25">
        <v>4176644927</v>
      </c>
      <c r="C2266" s="12" t="s">
        <v>7214</v>
      </c>
      <c r="D2266" s="16">
        <f t="shared" si="289"/>
        <v>45906</v>
      </c>
      <c r="G2266" s="13" t="s">
        <v>1445</v>
      </c>
      <c r="I2266" s="13" t="s">
        <v>8027</v>
      </c>
      <c r="J2266" s="13" t="s">
        <v>75</v>
      </c>
      <c r="K2266" s="13" t="s">
        <v>35</v>
      </c>
      <c r="L2266" s="25" t="str">
        <f>VLOOKUP($K2266,TONG_SL!$A:$D,2,0)</f>
        <v>Tai heo muối 200g</v>
      </c>
      <c r="N2266" s="25" t="str">
        <f t="shared" si="290"/>
        <v>K-C6</v>
      </c>
      <c r="Q2266" s="25" t="str">
        <f>VLOOKUP(K2266,TONG_SL!$A:$D,3,0)</f>
        <v>Túi</v>
      </c>
      <c r="R2266" s="54">
        <v>5</v>
      </c>
      <c r="T2266" s="1">
        <f>VLOOKUP(VLOOKUP(G2266,Ma_KH!$A:$R,18,0)&amp;K2266,Gia_MB!$A:$F,6,0)</f>
        <v>55595</v>
      </c>
      <c r="U2266" s="14">
        <f t="shared" si="292"/>
        <v>277975</v>
      </c>
      <c r="W2266" s="64">
        <f t="shared" si="291"/>
        <v>0</v>
      </c>
      <c r="X2266" s="3" t="str">
        <f t="shared" si="293"/>
        <v>8</v>
      </c>
      <c r="Z2266" s="14">
        <f t="shared" si="294"/>
        <v>22238</v>
      </c>
      <c r="AA2266" s="7">
        <f>VLOOKUP(G2266,Ma_KH!$A:$R,14,0)</f>
        <v>60</v>
      </c>
      <c r="AD2266" s="7" t="str">
        <f>IFERROR(VLOOKUP(J2266,'Chuyển Mã'!$B$3:$C$9,2,0),"")</f>
        <v>Hà Nội</v>
      </c>
      <c r="AE2266" s="7" t="str">
        <f t="shared" si="287"/>
        <v>Tai heo muối 200g</v>
      </c>
      <c r="AF2266" s="7">
        <f t="shared" si="288"/>
        <v>5</v>
      </c>
    </row>
    <row r="2267" spans="1:32" x14ac:dyDescent="0.25">
      <c r="A2267" s="11">
        <v>45906</v>
      </c>
      <c r="B2267" s="25">
        <v>4176644927</v>
      </c>
      <c r="C2267" s="12" t="s">
        <v>7214</v>
      </c>
      <c r="D2267" s="16">
        <f t="shared" si="289"/>
        <v>45906</v>
      </c>
      <c r="G2267" s="13" t="s">
        <v>1445</v>
      </c>
      <c r="I2267" s="13" t="s">
        <v>8027</v>
      </c>
      <c r="J2267" s="13" t="s">
        <v>75</v>
      </c>
      <c r="K2267" s="13" t="s">
        <v>32</v>
      </c>
      <c r="L2267" s="25" t="str">
        <f>VLOOKUP($K2267,TONG_SL!$A:$D,2,0)</f>
        <v>Giò Tai Lưỡi Xào 250</v>
      </c>
      <c r="N2267" s="25" t="str">
        <f t="shared" si="290"/>
        <v>K-C6</v>
      </c>
      <c r="Q2267" s="25" t="str">
        <f>VLOOKUP(K2267,TONG_SL!$A:$D,3,0)</f>
        <v>Túi</v>
      </c>
      <c r="R2267" s="54">
        <v>5</v>
      </c>
      <c r="T2267" s="1">
        <f>VLOOKUP(VLOOKUP(G2267,Ma_KH!$A:$R,18,0)&amp;K2267,Gia_MB!$A:$F,6,0)</f>
        <v>50183</v>
      </c>
      <c r="U2267" s="14">
        <f t="shared" si="292"/>
        <v>250915</v>
      </c>
      <c r="W2267" s="64">
        <f t="shared" si="291"/>
        <v>0</v>
      </c>
      <c r="X2267" s="3" t="str">
        <f t="shared" si="293"/>
        <v>8</v>
      </c>
      <c r="Z2267" s="14">
        <f t="shared" si="294"/>
        <v>20073.2</v>
      </c>
      <c r="AA2267" s="7">
        <f>VLOOKUP(G2267,Ma_KH!$A:$R,14,0)</f>
        <v>60</v>
      </c>
      <c r="AD2267" s="7" t="str">
        <f>IFERROR(VLOOKUP(J2267,'Chuyển Mã'!$B$3:$C$9,2,0),"")</f>
        <v>Hà Nội</v>
      </c>
      <c r="AE2267" s="7" t="str">
        <f t="shared" si="287"/>
        <v>Giò Tai Lưỡi Xào 250</v>
      </c>
      <c r="AF2267" s="7">
        <f t="shared" si="288"/>
        <v>5</v>
      </c>
    </row>
    <row r="2268" spans="1:32" x14ac:dyDescent="0.25">
      <c r="A2268" s="11">
        <v>45906</v>
      </c>
      <c r="B2268" s="25">
        <v>4176644927</v>
      </c>
      <c r="C2268" s="12" t="s">
        <v>7214</v>
      </c>
      <c r="D2268" s="16">
        <f t="shared" si="289"/>
        <v>45906</v>
      </c>
      <c r="G2268" s="13" t="s">
        <v>1445</v>
      </c>
      <c r="I2268" s="13" t="s">
        <v>8027</v>
      </c>
      <c r="J2268" s="13" t="s">
        <v>75</v>
      </c>
      <c r="K2268" s="13" t="s">
        <v>51</v>
      </c>
      <c r="L2268" s="25" t="str">
        <f>VLOOKUP($K2268,TONG_SL!$A:$D,2,0)</f>
        <v>Mọc Nấm Hương 250g</v>
      </c>
      <c r="N2268" s="25" t="str">
        <f t="shared" si="290"/>
        <v>K-C6</v>
      </c>
      <c r="Q2268" s="25" t="str">
        <f>VLOOKUP(K2268,TONG_SL!$A:$D,3,0)</f>
        <v>Túi</v>
      </c>
      <c r="R2268" s="54">
        <v>10</v>
      </c>
      <c r="T2268" s="1">
        <f>VLOOKUP(VLOOKUP(G2268,Ma_KH!$A:$R,18,0)&amp;K2268,Gia_MB!$A:$F,6,0)</f>
        <v>46000</v>
      </c>
      <c r="U2268" s="14">
        <f t="shared" si="292"/>
        <v>460000</v>
      </c>
      <c r="W2268" s="64">
        <f t="shared" si="291"/>
        <v>0</v>
      </c>
      <c r="X2268" s="3" t="str">
        <f t="shared" si="293"/>
        <v>8</v>
      </c>
      <c r="Z2268" s="14">
        <f t="shared" si="294"/>
        <v>36800</v>
      </c>
      <c r="AA2268" s="7">
        <f>VLOOKUP(G2268,Ma_KH!$A:$R,14,0)</f>
        <v>60</v>
      </c>
      <c r="AD2268" s="7" t="str">
        <f>IFERROR(VLOOKUP(J2268,'Chuyển Mã'!$B$3:$C$9,2,0),"")</f>
        <v>Hà Nội</v>
      </c>
      <c r="AE2268" s="7" t="str">
        <f t="shared" si="287"/>
        <v>Mọc Nấm Hương 250g</v>
      </c>
      <c r="AF2268" s="7">
        <f t="shared" si="288"/>
        <v>10</v>
      </c>
    </row>
    <row r="2269" spans="1:32" x14ac:dyDescent="0.25">
      <c r="A2269" s="11">
        <v>45906</v>
      </c>
      <c r="B2269" s="25">
        <v>4176644927</v>
      </c>
      <c r="C2269" s="12" t="s">
        <v>7214</v>
      </c>
      <c r="D2269" s="16">
        <f t="shared" si="289"/>
        <v>45906</v>
      </c>
      <c r="G2269" s="13" t="s">
        <v>1445</v>
      </c>
      <c r="I2269" s="13" t="s">
        <v>8027</v>
      </c>
      <c r="J2269" s="13" t="s">
        <v>75</v>
      </c>
      <c r="K2269" s="13" t="s">
        <v>39</v>
      </c>
      <c r="L2269" s="25" t="str">
        <f>VLOOKUP($K2269,TONG_SL!$A:$D,2,0)</f>
        <v>Chả cốm 300g</v>
      </c>
      <c r="N2269" s="25" t="str">
        <f t="shared" si="290"/>
        <v>K-C6</v>
      </c>
      <c r="Q2269" s="25" t="str">
        <f>VLOOKUP(K2269,TONG_SL!$A:$D,3,0)</f>
        <v>Túi</v>
      </c>
      <c r="R2269" s="54">
        <v>10</v>
      </c>
      <c r="T2269" s="1">
        <f>VLOOKUP(VLOOKUP(G2269,Ma_KH!$A:$R,18,0)&amp;K2269,Gia_MB!$A:$F,6,0)</f>
        <v>74250</v>
      </c>
      <c r="U2269" s="14">
        <f t="shared" si="292"/>
        <v>742500</v>
      </c>
      <c r="W2269" s="64">
        <f t="shared" si="291"/>
        <v>0</v>
      </c>
      <c r="X2269" s="3" t="str">
        <f t="shared" si="293"/>
        <v>8</v>
      </c>
      <c r="Z2269" s="14">
        <f t="shared" si="294"/>
        <v>59400</v>
      </c>
      <c r="AA2269" s="7">
        <f>VLOOKUP(G2269,Ma_KH!$A:$R,14,0)</f>
        <v>60</v>
      </c>
      <c r="AD2269" s="7" t="str">
        <f>IFERROR(VLOOKUP(J2269,'Chuyển Mã'!$B$3:$C$9,2,0),"")</f>
        <v>Hà Nội</v>
      </c>
      <c r="AE2269" s="7" t="str">
        <f t="shared" si="287"/>
        <v>Chả cốm 300g</v>
      </c>
      <c r="AF2269" s="7">
        <f t="shared" si="288"/>
        <v>10</v>
      </c>
    </row>
    <row r="2270" spans="1:32" x14ac:dyDescent="0.25">
      <c r="A2270" s="11">
        <v>45906</v>
      </c>
      <c r="B2270" s="25">
        <v>4176637139</v>
      </c>
      <c r="C2270" s="12" t="s">
        <v>7214</v>
      </c>
      <c r="D2270" s="16">
        <f t="shared" si="289"/>
        <v>45906</v>
      </c>
      <c r="G2270" s="13" t="s">
        <v>1455</v>
      </c>
      <c r="I2270" s="13" t="s">
        <v>8028</v>
      </c>
      <c r="J2270" s="13" t="s">
        <v>75</v>
      </c>
      <c r="K2270" s="13" t="s">
        <v>30</v>
      </c>
      <c r="L2270" s="25" t="str">
        <f>VLOOKUP($K2270,TONG_SL!$A:$D,2,0)</f>
        <v>Gà muối 500g</v>
      </c>
      <c r="N2270" s="25" t="str">
        <f t="shared" si="290"/>
        <v>K-C6</v>
      </c>
      <c r="Q2270" s="25" t="str">
        <f>VLOOKUP(K2270,TONG_SL!$A:$D,3,0)</f>
        <v>Túi</v>
      </c>
      <c r="R2270" s="54">
        <v>5</v>
      </c>
      <c r="T2270" s="1">
        <f>VLOOKUP(VLOOKUP(G2270,Ma_KH!$A:$R,18,0)&amp;K2270,Gia_MB!$A:$F,6,0)</f>
        <v>111058</v>
      </c>
      <c r="U2270" s="14">
        <f t="shared" si="292"/>
        <v>555290</v>
      </c>
      <c r="W2270" s="64">
        <f t="shared" si="291"/>
        <v>0</v>
      </c>
      <c r="X2270" s="3" t="str">
        <f t="shared" si="293"/>
        <v>8</v>
      </c>
      <c r="Z2270" s="14">
        <f t="shared" si="294"/>
        <v>44423.200000000004</v>
      </c>
      <c r="AA2270" s="7">
        <f>VLOOKUP(G2270,Ma_KH!$A:$R,14,0)</f>
        <v>60</v>
      </c>
      <c r="AD2270" s="7" t="str">
        <f>IFERROR(VLOOKUP(J2270,'Chuyển Mã'!$B$3:$C$9,2,0),"")</f>
        <v>Hà Nội</v>
      </c>
      <c r="AE2270" s="7" t="str">
        <f t="shared" si="287"/>
        <v>Gà muối 500g</v>
      </c>
      <c r="AF2270" s="7">
        <f t="shared" si="288"/>
        <v>5</v>
      </c>
    </row>
    <row r="2271" spans="1:32" x14ac:dyDescent="0.25">
      <c r="A2271" s="11">
        <v>45906</v>
      </c>
      <c r="B2271" s="25">
        <v>4176637139</v>
      </c>
      <c r="C2271" s="12" t="s">
        <v>7214</v>
      </c>
      <c r="D2271" s="16">
        <f t="shared" si="289"/>
        <v>45906</v>
      </c>
      <c r="G2271" s="13" t="s">
        <v>1455</v>
      </c>
      <c r="I2271" s="13" t="s">
        <v>8028</v>
      </c>
      <c r="J2271" s="13" t="s">
        <v>75</v>
      </c>
      <c r="K2271" s="13" t="s">
        <v>51</v>
      </c>
      <c r="L2271" s="25" t="str">
        <f>VLOOKUP($K2271,TONG_SL!$A:$D,2,0)</f>
        <v>Mọc Nấm Hương 250g</v>
      </c>
      <c r="N2271" s="25" t="str">
        <f t="shared" si="290"/>
        <v>K-C6</v>
      </c>
      <c r="Q2271" s="25" t="str">
        <f>VLOOKUP(K2271,TONG_SL!$A:$D,3,0)</f>
        <v>Túi</v>
      </c>
      <c r="R2271" s="54">
        <v>3</v>
      </c>
      <c r="T2271" s="1">
        <f>VLOOKUP(VLOOKUP(G2271,Ma_KH!$A:$R,18,0)&amp;K2271,Gia_MB!$A:$F,6,0)</f>
        <v>46000</v>
      </c>
      <c r="U2271" s="14">
        <f t="shared" si="292"/>
        <v>138000</v>
      </c>
      <c r="W2271" s="64">
        <f t="shared" si="291"/>
        <v>0</v>
      </c>
      <c r="X2271" s="3" t="str">
        <f t="shared" si="293"/>
        <v>8</v>
      </c>
      <c r="Z2271" s="14">
        <f t="shared" si="294"/>
        <v>11040</v>
      </c>
      <c r="AA2271" s="7">
        <f>VLOOKUP(G2271,Ma_KH!$A:$R,14,0)</f>
        <v>60</v>
      </c>
      <c r="AD2271" s="7" t="str">
        <f>IFERROR(VLOOKUP(J2271,'Chuyển Mã'!$B$3:$C$9,2,0),"")</f>
        <v>Hà Nội</v>
      </c>
      <c r="AE2271" s="7" t="str">
        <f t="shared" si="287"/>
        <v>Mọc Nấm Hương 250g</v>
      </c>
      <c r="AF2271" s="7">
        <f t="shared" si="288"/>
        <v>3</v>
      </c>
    </row>
    <row r="2272" spans="1:32" x14ac:dyDescent="0.25">
      <c r="A2272" s="11">
        <v>45906</v>
      </c>
      <c r="B2272" s="25">
        <v>4176645432</v>
      </c>
      <c r="C2272" s="12" t="s">
        <v>7214</v>
      </c>
      <c r="D2272" s="16">
        <f t="shared" si="289"/>
        <v>45906</v>
      </c>
      <c r="G2272" s="13" t="s">
        <v>8029</v>
      </c>
      <c r="I2272" s="13" t="s">
        <v>8030</v>
      </c>
      <c r="J2272" s="13" t="s">
        <v>75</v>
      </c>
      <c r="K2272" s="13" t="s">
        <v>30</v>
      </c>
      <c r="L2272" s="25" t="str">
        <f>VLOOKUP($K2272,TONG_SL!$A:$D,2,0)</f>
        <v>Gà muối 500g</v>
      </c>
      <c r="N2272" s="25" t="str">
        <f t="shared" si="290"/>
        <v>K-C6</v>
      </c>
      <c r="Q2272" s="25" t="str">
        <f>VLOOKUP(K2272,TONG_SL!$A:$D,3,0)</f>
        <v>Túi</v>
      </c>
      <c r="R2272" s="54">
        <v>8</v>
      </c>
      <c r="T2272" s="1">
        <f>VLOOKUP(VLOOKUP(G2272,Ma_KH!$A:$R,18,0)&amp;K2272,Gia_MB!$A:$F,6,0)</f>
        <v>111058</v>
      </c>
      <c r="U2272" s="14">
        <f t="shared" si="292"/>
        <v>888464</v>
      </c>
      <c r="W2272" s="64">
        <f t="shared" si="291"/>
        <v>0</v>
      </c>
      <c r="X2272" s="3" t="str">
        <f t="shared" si="293"/>
        <v>8</v>
      </c>
      <c r="Z2272" s="14">
        <f t="shared" si="294"/>
        <v>71077.119999999995</v>
      </c>
      <c r="AA2272" s="7">
        <f>VLOOKUP(G2272,Ma_KH!$A:$R,14,0)</f>
        <v>60</v>
      </c>
      <c r="AD2272" s="7" t="str">
        <f>IFERROR(VLOOKUP(J2272,'Chuyển Mã'!$B$3:$C$9,2,0),"")</f>
        <v>Hà Nội</v>
      </c>
      <c r="AE2272" s="7" t="str">
        <f t="shared" si="287"/>
        <v>Gà muối 500g</v>
      </c>
      <c r="AF2272" s="7">
        <f t="shared" si="288"/>
        <v>8</v>
      </c>
    </row>
    <row r="2273" spans="1:32" x14ac:dyDescent="0.25">
      <c r="A2273" s="11">
        <v>45906</v>
      </c>
      <c r="B2273" s="25">
        <v>4176645432</v>
      </c>
      <c r="C2273" s="12" t="s">
        <v>7214</v>
      </c>
      <c r="D2273" s="16">
        <f t="shared" si="289"/>
        <v>45906</v>
      </c>
      <c r="G2273" s="13" t="s">
        <v>8029</v>
      </c>
      <c r="I2273" s="13" t="s">
        <v>8030</v>
      </c>
      <c r="J2273" s="13" t="s">
        <v>75</v>
      </c>
      <c r="K2273" s="13" t="s">
        <v>27</v>
      </c>
      <c r="L2273" s="25" t="str">
        <f>VLOOKUP($K2273,TONG_SL!$A:$D,2,0)</f>
        <v>Chân giò heo muối 300g</v>
      </c>
      <c r="N2273" s="25" t="str">
        <f t="shared" si="290"/>
        <v>K-C6</v>
      </c>
      <c r="Q2273" s="25" t="str">
        <f>VLOOKUP(K2273,TONG_SL!$A:$D,3,0)</f>
        <v>Túi</v>
      </c>
      <c r="R2273" s="54">
        <v>10</v>
      </c>
      <c r="T2273" s="1">
        <f>VLOOKUP(VLOOKUP(G2273,Ma_KH!$A:$R,18,0)&amp;K2273,Gia_MB!$A:$F,6,0)</f>
        <v>73431</v>
      </c>
      <c r="U2273" s="14">
        <f t="shared" si="292"/>
        <v>734310</v>
      </c>
      <c r="W2273" s="64">
        <f t="shared" si="291"/>
        <v>0</v>
      </c>
      <c r="X2273" s="3" t="str">
        <f t="shared" si="293"/>
        <v>8</v>
      </c>
      <c r="Z2273" s="14">
        <f t="shared" si="294"/>
        <v>58744.800000000003</v>
      </c>
      <c r="AA2273" s="7">
        <f>VLOOKUP(G2273,Ma_KH!$A:$R,14,0)</f>
        <v>60</v>
      </c>
      <c r="AD2273" s="7" t="str">
        <f>IFERROR(VLOOKUP(J2273,'Chuyển Mã'!$B$3:$C$9,2,0),"")</f>
        <v>Hà Nội</v>
      </c>
      <c r="AE2273" s="7" t="str">
        <f t="shared" si="287"/>
        <v>Chân giò heo muối 300g</v>
      </c>
      <c r="AF2273" s="7">
        <f t="shared" si="288"/>
        <v>10</v>
      </c>
    </row>
    <row r="2274" spans="1:32" x14ac:dyDescent="0.25">
      <c r="A2274" s="11">
        <v>45906</v>
      </c>
      <c r="B2274" s="25">
        <v>4176640641</v>
      </c>
      <c r="C2274" s="12" t="s">
        <v>7214</v>
      </c>
      <c r="D2274" s="16">
        <f t="shared" si="289"/>
        <v>45906</v>
      </c>
      <c r="G2274" s="13" t="s">
        <v>8031</v>
      </c>
      <c r="I2274" s="13" t="s">
        <v>8032</v>
      </c>
      <c r="J2274" s="13" t="s">
        <v>75</v>
      </c>
      <c r="K2274" s="13" t="s">
        <v>30</v>
      </c>
      <c r="L2274" s="25" t="str">
        <f>VLOOKUP($K2274,TONG_SL!$A:$D,2,0)</f>
        <v>Gà muối 500g</v>
      </c>
      <c r="N2274" s="25" t="str">
        <f t="shared" si="290"/>
        <v>K-C6</v>
      </c>
      <c r="Q2274" s="25" t="str">
        <f>VLOOKUP(K2274,TONG_SL!$A:$D,3,0)</f>
        <v>Túi</v>
      </c>
      <c r="R2274" s="54">
        <v>3</v>
      </c>
      <c r="T2274" s="1">
        <f>VLOOKUP(VLOOKUP(G2274,Ma_KH!$A:$R,18,0)&amp;K2274,Gia_MB!$A:$F,6,0)</f>
        <v>111058</v>
      </c>
      <c r="U2274" s="14">
        <f t="shared" si="292"/>
        <v>333174</v>
      </c>
      <c r="W2274" s="64">
        <f t="shared" si="291"/>
        <v>0</v>
      </c>
      <c r="X2274" s="3" t="str">
        <f t="shared" si="293"/>
        <v>8</v>
      </c>
      <c r="Z2274" s="14">
        <f t="shared" si="294"/>
        <v>26653.920000000002</v>
      </c>
      <c r="AA2274" s="7">
        <f>VLOOKUP(G2274,Ma_KH!$A:$R,14,0)</f>
        <v>60</v>
      </c>
      <c r="AD2274" s="7" t="str">
        <f>IFERROR(VLOOKUP(J2274,'Chuyển Mã'!$B$3:$C$9,2,0),"")</f>
        <v>Hà Nội</v>
      </c>
      <c r="AE2274" s="7" t="str">
        <f t="shared" si="287"/>
        <v>Gà muối 500g</v>
      </c>
      <c r="AF2274" s="7">
        <f t="shared" si="288"/>
        <v>3</v>
      </c>
    </row>
    <row r="2275" spans="1:32" x14ac:dyDescent="0.25">
      <c r="A2275" s="11">
        <v>45906</v>
      </c>
      <c r="B2275" s="25">
        <v>4176640641</v>
      </c>
      <c r="C2275" s="12" t="s">
        <v>7214</v>
      </c>
      <c r="D2275" s="16">
        <f t="shared" si="289"/>
        <v>45906</v>
      </c>
      <c r="G2275" s="13" t="s">
        <v>8031</v>
      </c>
      <c r="I2275" s="13" t="s">
        <v>8032</v>
      </c>
      <c r="J2275" s="13" t="s">
        <v>75</v>
      </c>
      <c r="K2275" s="13" t="s">
        <v>27</v>
      </c>
      <c r="L2275" s="25" t="str">
        <f>VLOOKUP($K2275,TONG_SL!$A:$D,2,0)</f>
        <v>Chân giò heo muối 300g</v>
      </c>
      <c r="N2275" s="25" t="str">
        <f t="shared" si="290"/>
        <v>K-C6</v>
      </c>
      <c r="Q2275" s="25" t="str">
        <f>VLOOKUP(K2275,TONG_SL!$A:$D,3,0)</f>
        <v>Túi</v>
      </c>
      <c r="R2275" s="54">
        <v>3</v>
      </c>
      <c r="T2275" s="1">
        <f>VLOOKUP(VLOOKUP(G2275,Ma_KH!$A:$R,18,0)&amp;K2275,Gia_MB!$A:$F,6,0)</f>
        <v>73431</v>
      </c>
      <c r="U2275" s="14">
        <f t="shared" si="292"/>
        <v>220293</v>
      </c>
      <c r="W2275" s="64">
        <f t="shared" si="291"/>
        <v>0</v>
      </c>
      <c r="X2275" s="3" t="str">
        <f t="shared" si="293"/>
        <v>8</v>
      </c>
      <c r="Z2275" s="14">
        <f t="shared" si="294"/>
        <v>17623.439999999999</v>
      </c>
      <c r="AA2275" s="7">
        <f>VLOOKUP(G2275,Ma_KH!$A:$R,14,0)</f>
        <v>60</v>
      </c>
      <c r="AD2275" s="7" t="str">
        <f>IFERROR(VLOOKUP(J2275,'Chuyển Mã'!$B$3:$C$9,2,0),"")</f>
        <v>Hà Nội</v>
      </c>
      <c r="AE2275" s="7" t="str">
        <f t="shared" si="287"/>
        <v>Chân giò heo muối 300g</v>
      </c>
      <c r="AF2275" s="7">
        <f t="shared" si="288"/>
        <v>3</v>
      </c>
    </row>
    <row r="2276" spans="1:32" x14ac:dyDescent="0.25">
      <c r="A2276" s="11">
        <v>45906</v>
      </c>
      <c r="B2276" s="25">
        <v>4176643753</v>
      </c>
      <c r="C2276" s="12" t="s">
        <v>7214</v>
      </c>
      <c r="D2276" s="16">
        <f t="shared" si="289"/>
        <v>45906</v>
      </c>
      <c r="G2276" s="13" t="s">
        <v>8033</v>
      </c>
      <c r="I2276" s="13" t="s">
        <v>8034</v>
      </c>
      <c r="J2276" s="13" t="s">
        <v>75</v>
      </c>
      <c r="K2276" s="13" t="s">
        <v>35</v>
      </c>
      <c r="L2276" s="25" t="str">
        <f>VLOOKUP($K2276,TONG_SL!$A:$D,2,0)</f>
        <v>Tai heo muối 200g</v>
      </c>
      <c r="N2276" s="25" t="str">
        <f t="shared" si="290"/>
        <v>K-C6</v>
      </c>
      <c r="Q2276" s="25" t="str">
        <f>VLOOKUP(K2276,TONG_SL!$A:$D,3,0)</f>
        <v>Túi</v>
      </c>
      <c r="R2276" s="54">
        <v>5</v>
      </c>
      <c r="T2276" s="1">
        <f>VLOOKUP(VLOOKUP(G2276,Ma_KH!$A:$R,18,0)&amp;K2276,Gia_MB!$A:$F,6,0)</f>
        <v>55595</v>
      </c>
      <c r="U2276" s="14">
        <f t="shared" si="292"/>
        <v>277975</v>
      </c>
      <c r="W2276" s="64">
        <f t="shared" si="291"/>
        <v>0</v>
      </c>
      <c r="X2276" s="3" t="str">
        <f t="shared" si="293"/>
        <v>8</v>
      </c>
      <c r="Z2276" s="14">
        <f t="shared" si="294"/>
        <v>22238</v>
      </c>
      <c r="AA2276" s="7">
        <f>VLOOKUP(G2276,Ma_KH!$A:$R,14,0)</f>
        <v>60</v>
      </c>
      <c r="AD2276" s="7" t="str">
        <f>IFERROR(VLOOKUP(J2276,'Chuyển Mã'!$B$3:$C$9,2,0),"")</f>
        <v>Hà Nội</v>
      </c>
      <c r="AE2276" s="7" t="str">
        <f t="shared" si="287"/>
        <v>Tai heo muối 200g</v>
      </c>
      <c r="AF2276" s="7">
        <f t="shared" si="288"/>
        <v>5</v>
      </c>
    </row>
    <row r="2277" spans="1:32" x14ac:dyDescent="0.25">
      <c r="A2277" s="11">
        <v>45906</v>
      </c>
      <c r="B2277" s="25">
        <v>4176643753</v>
      </c>
      <c r="C2277" s="12" t="s">
        <v>7214</v>
      </c>
      <c r="D2277" s="16">
        <f t="shared" si="289"/>
        <v>45906</v>
      </c>
      <c r="G2277" s="13" t="s">
        <v>8033</v>
      </c>
      <c r="I2277" s="13" t="s">
        <v>8034</v>
      </c>
      <c r="J2277" s="13" t="s">
        <v>75</v>
      </c>
      <c r="K2277" s="13" t="s">
        <v>32</v>
      </c>
      <c r="L2277" s="25" t="str">
        <f>VLOOKUP($K2277,TONG_SL!$A:$D,2,0)</f>
        <v>Giò Tai Lưỡi Xào 250</v>
      </c>
      <c r="N2277" s="25" t="str">
        <f t="shared" si="290"/>
        <v>K-C6</v>
      </c>
      <c r="Q2277" s="25" t="str">
        <f>VLOOKUP(K2277,TONG_SL!$A:$D,3,0)</f>
        <v>Túi</v>
      </c>
      <c r="R2277" s="54">
        <v>5</v>
      </c>
      <c r="T2277" s="1">
        <f>VLOOKUP(VLOOKUP(G2277,Ma_KH!$A:$R,18,0)&amp;K2277,Gia_MB!$A:$F,6,0)</f>
        <v>50183</v>
      </c>
      <c r="U2277" s="14">
        <f t="shared" si="292"/>
        <v>250915</v>
      </c>
      <c r="W2277" s="64">
        <f t="shared" si="291"/>
        <v>0</v>
      </c>
      <c r="X2277" s="3" t="str">
        <f t="shared" si="293"/>
        <v>8</v>
      </c>
      <c r="Z2277" s="14">
        <f t="shared" si="294"/>
        <v>20073.2</v>
      </c>
      <c r="AA2277" s="7">
        <f>VLOOKUP(G2277,Ma_KH!$A:$R,14,0)</f>
        <v>60</v>
      </c>
      <c r="AD2277" s="7" t="str">
        <f>IFERROR(VLOOKUP(J2277,'Chuyển Mã'!$B$3:$C$9,2,0),"")</f>
        <v>Hà Nội</v>
      </c>
      <c r="AE2277" s="7" t="str">
        <f t="shared" si="287"/>
        <v>Giò Tai Lưỡi Xào 250</v>
      </c>
      <c r="AF2277" s="7">
        <f t="shared" si="288"/>
        <v>5</v>
      </c>
    </row>
    <row r="2278" spans="1:32" x14ac:dyDescent="0.25">
      <c r="A2278" s="11">
        <v>45906</v>
      </c>
      <c r="B2278" s="25">
        <v>4176643753</v>
      </c>
      <c r="C2278" s="12" t="s">
        <v>7214</v>
      </c>
      <c r="D2278" s="16">
        <f t="shared" si="289"/>
        <v>45906</v>
      </c>
      <c r="G2278" s="13" t="s">
        <v>8033</v>
      </c>
      <c r="I2278" s="13" t="s">
        <v>8034</v>
      </c>
      <c r="J2278" s="13" t="s">
        <v>75</v>
      </c>
      <c r="K2278" s="13" t="s">
        <v>51</v>
      </c>
      <c r="L2278" s="25" t="str">
        <f>VLOOKUP($K2278,TONG_SL!$A:$D,2,0)</f>
        <v>Mọc Nấm Hương 250g</v>
      </c>
      <c r="N2278" s="25" t="str">
        <f t="shared" si="290"/>
        <v>K-C6</v>
      </c>
      <c r="Q2278" s="25" t="str">
        <f>VLOOKUP(K2278,TONG_SL!$A:$D,3,0)</f>
        <v>Túi</v>
      </c>
      <c r="R2278" s="54">
        <v>5</v>
      </c>
      <c r="T2278" s="1">
        <f>VLOOKUP(VLOOKUP(G2278,Ma_KH!$A:$R,18,0)&amp;K2278,Gia_MB!$A:$F,6,0)</f>
        <v>46000</v>
      </c>
      <c r="U2278" s="14">
        <f t="shared" si="292"/>
        <v>230000</v>
      </c>
      <c r="W2278" s="64">
        <f t="shared" si="291"/>
        <v>0</v>
      </c>
      <c r="X2278" s="3" t="str">
        <f t="shared" si="293"/>
        <v>8</v>
      </c>
      <c r="Z2278" s="14">
        <f t="shared" si="294"/>
        <v>18400</v>
      </c>
      <c r="AA2278" s="7">
        <f>VLOOKUP(G2278,Ma_KH!$A:$R,14,0)</f>
        <v>60</v>
      </c>
      <c r="AD2278" s="7" t="str">
        <f>IFERROR(VLOOKUP(J2278,'Chuyển Mã'!$B$3:$C$9,2,0),"")</f>
        <v>Hà Nội</v>
      </c>
      <c r="AE2278" s="7" t="str">
        <f t="shared" si="287"/>
        <v>Mọc Nấm Hương 250g</v>
      </c>
      <c r="AF2278" s="7">
        <f t="shared" si="288"/>
        <v>5</v>
      </c>
    </row>
    <row r="2279" spans="1:32" x14ac:dyDescent="0.25">
      <c r="A2279" s="11">
        <v>45906</v>
      </c>
      <c r="B2279" s="25">
        <v>4176643753</v>
      </c>
      <c r="C2279" s="12" t="s">
        <v>7214</v>
      </c>
      <c r="D2279" s="16">
        <f t="shared" si="289"/>
        <v>45906</v>
      </c>
      <c r="G2279" s="13" t="s">
        <v>8033</v>
      </c>
      <c r="I2279" s="13" t="s">
        <v>8034</v>
      </c>
      <c r="J2279" s="13" t="s">
        <v>75</v>
      </c>
      <c r="K2279" s="13" t="s">
        <v>39</v>
      </c>
      <c r="L2279" s="25" t="str">
        <f>VLOOKUP($K2279,TONG_SL!$A:$D,2,0)</f>
        <v>Chả cốm 300g</v>
      </c>
      <c r="N2279" s="25" t="str">
        <f t="shared" si="290"/>
        <v>K-C6</v>
      </c>
      <c r="Q2279" s="25" t="str">
        <f>VLOOKUP(K2279,TONG_SL!$A:$D,3,0)</f>
        <v>Túi</v>
      </c>
      <c r="R2279" s="54">
        <v>5</v>
      </c>
      <c r="T2279" s="1">
        <f>VLOOKUP(VLOOKUP(G2279,Ma_KH!$A:$R,18,0)&amp;K2279,Gia_MB!$A:$F,6,0)</f>
        <v>74250</v>
      </c>
      <c r="U2279" s="14">
        <f t="shared" si="292"/>
        <v>371250</v>
      </c>
      <c r="W2279" s="64">
        <f t="shared" si="291"/>
        <v>0</v>
      </c>
      <c r="X2279" s="3" t="str">
        <f t="shared" si="293"/>
        <v>8</v>
      </c>
      <c r="Z2279" s="14">
        <f t="shared" si="294"/>
        <v>29700</v>
      </c>
      <c r="AA2279" s="7">
        <f>VLOOKUP(G2279,Ma_KH!$A:$R,14,0)</f>
        <v>60</v>
      </c>
      <c r="AD2279" s="7" t="str">
        <f>IFERROR(VLOOKUP(J2279,'Chuyển Mã'!$B$3:$C$9,2,0),"")</f>
        <v>Hà Nội</v>
      </c>
      <c r="AE2279" s="7" t="str">
        <f t="shared" si="287"/>
        <v>Chả cốm 300g</v>
      </c>
      <c r="AF2279" s="7">
        <f t="shared" si="288"/>
        <v>5</v>
      </c>
    </row>
    <row r="2280" spans="1:32" x14ac:dyDescent="0.25">
      <c r="A2280" s="11">
        <v>45906</v>
      </c>
      <c r="B2280" s="25">
        <v>4176633007</v>
      </c>
      <c r="C2280" s="12" t="s">
        <v>7214</v>
      </c>
      <c r="D2280" s="16">
        <f t="shared" si="289"/>
        <v>45906</v>
      </c>
      <c r="G2280" s="13" t="s">
        <v>8035</v>
      </c>
      <c r="I2280" s="13" t="s">
        <v>8036</v>
      </c>
      <c r="J2280" s="13" t="s">
        <v>75</v>
      </c>
      <c r="K2280" s="13" t="s">
        <v>30</v>
      </c>
      <c r="L2280" s="25" t="str">
        <f>VLOOKUP($K2280,TONG_SL!$A:$D,2,0)</f>
        <v>Gà muối 500g</v>
      </c>
      <c r="N2280" s="25" t="str">
        <f t="shared" si="290"/>
        <v>K-C6</v>
      </c>
      <c r="Q2280" s="25" t="str">
        <f>VLOOKUP(K2280,TONG_SL!$A:$D,3,0)</f>
        <v>Túi</v>
      </c>
      <c r="R2280" s="54">
        <v>3</v>
      </c>
      <c r="T2280" s="1">
        <f>VLOOKUP(VLOOKUP(G2280,Ma_KH!$A:$R,18,0)&amp;K2280,Gia_MB!$A:$F,6,0)</f>
        <v>111058</v>
      </c>
      <c r="U2280" s="14">
        <f t="shared" si="292"/>
        <v>333174</v>
      </c>
      <c r="W2280" s="64">
        <f t="shared" si="291"/>
        <v>0</v>
      </c>
      <c r="X2280" s="3" t="str">
        <f t="shared" si="293"/>
        <v>8</v>
      </c>
      <c r="Z2280" s="14">
        <f t="shared" si="294"/>
        <v>26653.920000000002</v>
      </c>
      <c r="AA2280" s="7">
        <f>VLOOKUP(G2280,Ma_KH!$A:$R,14,0)</f>
        <v>60</v>
      </c>
      <c r="AD2280" s="7" t="str">
        <f>IFERROR(VLOOKUP(J2280,'Chuyển Mã'!$B$3:$C$9,2,0),"")</f>
        <v>Hà Nội</v>
      </c>
      <c r="AE2280" s="7" t="str">
        <f t="shared" si="287"/>
        <v>Gà muối 500g</v>
      </c>
      <c r="AF2280" s="7">
        <f t="shared" si="288"/>
        <v>3</v>
      </c>
    </row>
    <row r="2281" spans="1:32" x14ac:dyDescent="0.25">
      <c r="A2281" s="11">
        <v>45906</v>
      </c>
      <c r="B2281" s="25">
        <v>4176633007</v>
      </c>
      <c r="C2281" s="12" t="s">
        <v>7214</v>
      </c>
      <c r="D2281" s="16">
        <f t="shared" si="289"/>
        <v>45906</v>
      </c>
      <c r="G2281" s="13" t="s">
        <v>8035</v>
      </c>
      <c r="I2281" s="13" t="s">
        <v>8036</v>
      </c>
      <c r="J2281" s="13" t="s">
        <v>75</v>
      </c>
      <c r="K2281" s="13" t="s">
        <v>32</v>
      </c>
      <c r="L2281" s="25" t="str">
        <f>VLOOKUP($K2281,TONG_SL!$A:$D,2,0)</f>
        <v>Giò Tai Lưỡi Xào 250</v>
      </c>
      <c r="N2281" s="25" t="str">
        <f t="shared" si="290"/>
        <v>K-C6</v>
      </c>
      <c r="Q2281" s="25" t="str">
        <f>VLOOKUP(K2281,TONG_SL!$A:$D,3,0)</f>
        <v>Túi</v>
      </c>
      <c r="R2281" s="54">
        <v>3</v>
      </c>
      <c r="T2281" s="1">
        <f>VLOOKUP(VLOOKUP(G2281,Ma_KH!$A:$R,18,0)&amp;K2281,Gia_MB!$A:$F,6,0)</f>
        <v>50183</v>
      </c>
      <c r="U2281" s="14">
        <f t="shared" si="292"/>
        <v>150549</v>
      </c>
      <c r="W2281" s="64">
        <f t="shared" si="291"/>
        <v>0</v>
      </c>
      <c r="X2281" s="3" t="str">
        <f t="shared" si="293"/>
        <v>8</v>
      </c>
      <c r="Z2281" s="14">
        <f t="shared" si="294"/>
        <v>12043.92</v>
      </c>
      <c r="AA2281" s="7">
        <f>VLOOKUP(G2281,Ma_KH!$A:$R,14,0)</f>
        <v>60</v>
      </c>
      <c r="AD2281" s="7" t="str">
        <f>IFERROR(VLOOKUP(J2281,'Chuyển Mã'!$B$3:$C$9,2,0),"")</f>
        <v>Hà Nội</v>
      </c>
      <c r="AE2281" s="7" t="str">
        <f t="shared" si="287"/>
        <v>Giò Tai Lưỡi Xào 250</v>
      </c>
      <c r="AF2281" s="7">
        <f t="shared" si="288"/>
        <v>3</v>
      </c>
    </row>
    <row r="2282" spans="1:32" x14ac:dyDescent="0.25">
      <c r="A2282" s="11">
        <v>45906</v>
      </c>
      <c r="B2282" s="25">
        <v>4176633007</v>
      </c>
      <c r="C2282" s="12" t="s">
        <v>7214</v>
      </c>
      <c r="D2282" s="16">
        <f t="shared" si="289"/>
        <v>45906</v>
      </c>
      <c r="G2282" s="13" t="s">
        <v>8035</v>
      </c>
      <c r="I2282" s="13" t="s">
        <v>8036</v>
      </c>
      <c r="J2282" s="13" t="s">
        <v>75</v>
      </c>
      <c r="K2282" s="13" t="s">
        <v>51</v>
      </c>
      <c r="L2282" s="25" t="str">
        <f>VLOOKUP($K2282,TONG_SL!$A:$D,2,0)</f>
        <v>Mọc Nấm Hương 250g</v>
      </c>
      <c r="N2282" s="25" t="str">
        <f t="shared" si="290"/>
        <v>K-C6</v>
      </c>
      <c r="Q2282" s="25" t="str">
        <f>VLOOKUP(K2282,TONG_SL!$A:$D,3,0)</f>
        <v>Túi</v>
      </c>
      <c r="R2282" s="54">
        <v>3</v>
      </c>
      <c r="T2282" s="1">
        <f>VLOOKUP(VLOOKUP(G2282,Ma_KH!$A:$R,18,0)&amp;K2282,Gia_MB!$A:$F,6,0)</f>
        <v>46000</v>
      </c>
      <c r="U2282" s="14">
        <f t="shared" si="292"/>
        <v>138000</v>
      </c>
      <c r="W2282" s="64">
        <f t="shared" si="291"/>
        <v>0</v>
      </c>
      <c r="X2282" s="3" t="str">
        <f t="shared" si="293"/>
        <v>8</v>
      </c>
      <c r="Z2282" s="14">
        <f t="shared" si="294"/>
        <v>11040</v>
      </c>
      <c r="AA2282" s="7">
        <f>VLOOKUP(G2282,Ma_KH!$A:$R,14,0)</f>
        <v>60</v>
      </c>
      <c r="AD2282" s="7" t="str">
        <f>IFERROR(VLOOKUP(J2282,'Chuyển Mã'!$B$3:$C$9,2,0),"")</f>
        <v>Hà Nội</v>
      </c>
      <c r="AE2282" s="7" t="str">
        <f t="shared" si="287"/>
        <v>Mọc Nấm Hương 250g</v>
      </c>
      <c r="AF2282" s="7">
        <f t="shared" si="288"/>
        <v>3</v>
      </c>
    </row>
    <row r="2283" spans="1:32" x14ac:dyDescent="0.25">
      <c r="A2283" s="11">
        <v>45906</v>
      </c>
      <c r="B2283" s="25">
        <v>4176633007</v>
      </c>
      <c r="C2283" s="12" t="s">
        <v>7214</v>
      </c>
      <c r="D2283" s="16">
        <f t="shared" si="289"/>
        <v>45906</v>
      </c>
      <c r="G2283" s="13" t="s">
        <v>8035</v>
      </c>
      <c r="I2283" s="13" t="s">
        <v>8036</v>
      </c>
      <c r="J2283" s="13" t="s">
        <v>75</v>
      </c>
      <c r="K2283" s="13" t="s">
        <v>39</v>
      </c>
      <c r="L2283" s="25" t="str">
        <f>VLOOKUP($K2283,TONG_SL!$A:$D,2,0)</f>
        <v>Chả cốm 300g</v>
      </c>
      <c r="N2283" s="25" t="str">
        <f t="shared" si="290"/>
        <v>K-C6</v>
      </c>
      <c r="Q2283" s="25" t="str">
        <f>VLOOKUP(K2283,TONG_SL!$A:$D,3,0)</f>
        <v>Túi</v>
      </c>
      <c r="R2283" s="54">
        <v>3</v>
      </c>
      <c r="T2283" s="1">
        <f>VLOOKUP(VLOOKUP(G2283,Ma_KH!$A:$R,18,0)&amp;K2283,Gia_MB!$A:$F,6,0)</f>
        <v>74250</v>
      </c>
      <c r="U2283" s="14">
        <f t="shared" si="292"/>
        <v>222750</v>
      </c>
      <c r="W2283" s="64">
        <f t="shared" si="291"/>
        <v>0</v>
      </c>
      <c r="X2283" s="3" t="str">
        <f t="shared" si="293"/>
        <v>8</v>
      </c>
      <c r="Z2283" s="14">
        <f t="shared" si="294"/>
        <v>17820</v>
      </c>
      <c r="AA2283" s="7">
        <f>VLOOKUP(G2283,Ma_KH!$A:$R,14,0)</f>
        <v>60</v>
      </c>
      <c r="AD2283" s="7" t="str">
        <f>IFERROR(VLOOKUP(J2283,'Chuyển Mã'!$B$3:$C$9,2,0),"")</f>
        <v>Hà Nội</v>
      </c>
      <c r="AE2283" s="7" t="str">
        <f t="shared" si="287"/>
        <v>Chả cốm 300g</v>
      </c>
      <c r="AF2283" s="7">
        <f t="shared" si="288"/>
        <v>3</v>
      </c>
    </row>
    <row r="2284" spans="1:32" x14ac:dyDescent="0.25">
      <c r="A2284" s="11">
        <v>45906</v>
      </c>
      <c r="B2284" s="25">
        <v>4176633007</v>
      </c>
      <c r="C2284" s="12" t="s">
        <v>7214</v>
      </c>
      <c r="D2284" s="16">
        <f t="shared" si="289"/>
        <v>45906</v>
      </c>
      <c r="G2284" s="13" t="s">
        <v>8035</v>
      </c>
      <c r="I2284" s="13" t="s">
        <v>8036</v>
      </c>
      <c r="J2284" s="13" t="s">
        <v>75</v>
      </c>
      <c r="K2284" s="13" t="s">
        <v>41</v>
      </c>
      <c r="L2284" s="25" t="str">
        <f>VLOOKUP($K2284,TONG_SL!$A:$D,2,0)</f>
        <v>Chả nướng 300g</v>
      </c>
      <c r="N2284" s="25" t="str">
        <f t="shared" si="290"/>
        <v>K-C6</v>
      </c>
      <c r="Q2284" s="25" t="str">
        <f>VLOOKUP(K2284,TONG_SL!$A:$D,3,0)</f>
        <v>Túi</v>
      </c>
      <c r="R2284" s="54">
        <v>3</v>
      </c>
      <c r="T2284" s="1">
        <f>VLOOKUP(VLOOKUP(G2284,Ma_KH!$A:$R,18,0)&amp;K2284,Gia_MB!$A:$F,6,0)</f>
        <v>70950</v>
      </c>
      <c r="U2284" s="14">
        <f t="shared" si="292"/>
        <v>212850</v>
      </c>
      <c r="W2284" s="64">
        <f t="shared" si="291"/>
        <v>0</v>
      </c>
      <c r="X2284" s="3" t="str">
        <f t="shared" si="293"/>
        <v>8</v>
      </c>
      <c r="Z2284" s="14">
        <f t="shared" si="294"/>
        <v>17028</v>
      </c>
      <c r="AA2284" s="7">
        <f>VLOOKUP(G2284,Ma_KH!$A:$R,14,0)</f>
        <v>60</v>
      </c>
      <c r="AD2284" s="7" t="str">
        <f>IFERROR(VLOOKUP(J2284,'Chuyển Mã'!$B$3:$C$9,2,0),"")</f>
        <v>Hà Nội</v>
      </c>
      <c r="AE2284" s="7" t="str">
        <f t="shared" si="287"/>
        <v>Chả nướng 300g</v>
      </c>
      <c r="AF2284" s="7">
        <f t="shared" si="288"/>
        <v>3</v>
      </c>
    </row>
    <row r="2285" spans="1:32" x14ac:dyDescent="0.25">
      <c r="A2285" s="11">
        <v>45906</v>
      </c>
      <c r="B2285" s="25">
        <v>4176561599</v>
      </c>
      <c r="C2285" s="12" t="s">
        <v>7214</v>
      </c>
      <c r="D2285" s="16">
        <f t="shared" si="289"/>
        <v>45906</v>
      </c>
      <c r="G2285" s="13" t="s">
        <v>910</v>
      </c>
      <c r="I2285" s="13" t="s">
        <v>8037</v>
      </c>
      <c r="J2285" s="13" t="s">
        <v>75</v>
      </c>
      <c r="K2285" s="13" t="s">
        <v>30</v>
      </c>
      <c r="L2285" s="25" t="str">
        <f>VLOOKUP($K2285,TONG_SL!$A:$D,2,0)</f>
        <v>Gà muối 500g</v>
      </c>
      <c r="N2285" s="25" t="str">
        <f t="shared" si="290"/>
        <v>K-C6</v>
      </c>
      <c r="Q2285" s="25" t="str">
        <f>VLOOKUP(K2285,TONG_SL!$A:$D,3,0)</f>
        <v>Túi</v>
      </c>
      <c r="R2285" s="54">
        <v>10</v>
      </c>
      <c r="T2285" s="1">
        <f>VLOOKUP(VLOOKUP(G2285,Ma_KH!$A:$R,18,0)&amp;K2285,Gia_MB!$A:$F,6,0)</f>
        <v>111058</v>
      </c>
      <c r="U2285" s="14">
        <f t="shared" si="292"/>
        <v>1110580</v>
      </c>
      <c r="W2285" s="64">
        <f t="shared" si="291"/>
        <v>0</v>
      </c>
      <c r="X2285" s="3" t="str">
        <f t="shared" si="293"/>
        <v>8</v>
      </c>
      <c r="Z2285" s="14">
        <f t="shared" si="294"/>
        <v>88846.400000000009</v>
      </c>
      <c r="AA2285" s="7">
        <f>VLOOKUP(G2285,Ma_KH!$A:$R,14,0)</f>
        <v>60</v>
      </c>
      <c r="AD2285" s="7" t="str">
        <f>IFERROR(VLOOKUP(J2285,'Chuyển Mã'!$B$3:$C$9,2,0),"")</f>
        <v>Hà Nội</v>
      </c>
      <c r="AE2285" s="7" t="str">
        <f t="shared" si="287"/>
        <v>Gà muối 500g</v>
      </c>
      <c r="AF2285" s="7">
        <f t="shared" si="288"/>
        <v>10</v>
      </c>
    </row>
    <row r="2286" spans="1:32" x14ac:dyDescent="0.25">
      <c r="A2286" s="11">
        <v>45906</v>
      </c>
      <c r="B2286" s="25">
        <v>4176561599</v>
      </c>
      <c r="C2286" s="12" t="s">
        <v>7214</v>
      </c>
      <c r="D2286" s="16">
        <f t="shared" si="289"/>
        <v>45906</v>
      </c>
      <c r="G2286" s="13" t="s">
        <v>910</v>
      </c>
      <c r="I2286" s="13" t="s">
        <v>8037</v>
      </c>
      <c r="J2286" s="13" t="s">
        <v>75</v>
      </c>
      <c r="K2286" s="13" t="s">
        <v>47</v>
      </c>
      <c r="L2286" s="25" t="str">
        <f>VLOOKUP($K2286,TONG_SL!$A:$D,2,0)</f>
        <v>Giò lụa cây 250g</v>
      </c>
      <c r="N2286" s="25" t="str">
        <f t="shared" si="290"/>
        <v>K-C6</v>
      </c>
      <c r="Q2286" s="25" t="str">
        <f>VLOOKUP(K2286,TONG_SL!$A:$D,3,0)</f>
        <v>Túi</v>
      </c>
      <c r="R2286" s="54">
        <v>5</v>
      </c>
      <c r="T2286" s="1">
        <f>VLOOKUP(VLOOKUP(G2286,Ma_KH!$A:$R,18,0)&amp;K2286,Gia_MB!$A:$F,6,0)</f>
        <v>49500</v>
      </c>
      <c r="U2286" s="14">
        <f t="shared" si="292"/>
        <v>247500</v>
      </c>
      <c r="W2286" s="64">
        <f t="shared" si="291"/>
        <v>0</v>
      </c>
      <c r="X2286" s="3" t="str">
        <f t="shared" si="293"/>
        <v>8</v>
      </c>
      <c r="Z2286" s="14">
        <f t="shared" si="294"/>
        <v>19800</v>
      </c>
      <c r="AA2286" s="7">
        <f>VLOOKUP(G2286,Ma_KH!$A:$R,14,0)</f>
        <v>60</v>
      </c>
      <c r="AD2286" s="7" t="str">
        <f>IFERROR(VLOOKUP(J2286,'Chuyển Mã'!$B$3:$C$9,2,0),"")</f>
        <v>Hà Nội</v>
      </c>
      <c r="AE2286" s="7" t="str">
        <f t="shared" si="287"/>
        <v>Giò lụa cây 250g</v>
      </c>
      <c r="AF2286" s="7">
        <f t="shared" si="288"/>
        <v>5</v>
      </c>
    </row>
    <row r="2287" spans="1:32" x14ac:dyDescent="0.25">
      <c r="A2287" s="11">
        <v>45906</v>
      </c>
      <c r="B2287" s="25">
        <v>4176561599</v>
      </c>
      <c r="C2287" s="12" t="s">
        <v>7214</v>
      </c>
      <c r="D2287" s="16">
        <f t="shared" si="289"/>
        <v>45906</v>
      </c>
      <c r="G2287" s="13" t="s">
        <v>910</v>
      </c>
      <c r="I2287" s="13" t="s">
        <v>8037</v>
      </c>
      <c r="J2287" s="13" t="s">
        <v>75</v>
      </c>
      <c r="K2287" s="13" t="s">
        <v>27</v>
      </c>
      <c r="L2287" s="25" t="str">
        <f>VLOOKUP($K2287,TONG_SL!$A:$D,2,0)</f>
        <v>Chân giò heo muối 300g</v>
      </c>
      <c r="N2287" s="25" t="str">
        <f t="shared" si="290"/>
        <v>K-C6</v>
      </c>
      <c r="Q2287" s="25" t="str">
        <f>VLOOKUP(K2287,TONG_SL!$A:$D,3,0)</f>
        <v>Túi</v>
      </c>
      <c r="R2287" s="54">
        <v>10</v>
      </c>
      <c r="T2287" s="1">
        <f>VLOOKUP(VLOOKUP(G2287,Ma_KH!$A:$R,18,0)&amp;K2287,Gia_MB!$A:$F,6,0)</f>
        <v>73431</v>
      </c>
      <c r="U2287" s="14">
        <f t="shared" si="292"/>
        <v>734310</v>
      </c>
      <c r="W2287" s="64">
        <f t="shared" si="291"/>
        <v>0</v>
      </c>
      <c r="X2287" s="3" t="str">
        <f t="shared" si="293"/>
        <v>8</v>
      </c>
      <c r="Z2287" s="14">
        <f t="shared" si="294"/>
        <v>58744.800000000003</v>
      </c>
      <c r="AA2287" s="7">
        <f>VLOOKUP(G2287,Ma_KH!$A:$R,14,0)</f>
        <v>60</v>
      </c>
      <c r="AD2287" s="7" t="str">
        <f>IFERROR(VLOOKUP(J2287,'Chuyển Mã'!$B$3:$C$9,2,0),"")</f>
        <v>Hà Nội</v>
      </c>
      <c r="AE2287" s="7" t="str">
        <f t="shared" si="287"/>
        <v>Chân giò heo muối 300g</v>
      </c>
      <c r="AF2287" s="7">
        <f t="shared" si="288"/>
        <v>10</v>
      </c>
    </row>
    <row r="2288" spans="1:32" x14ac:dyDescent="0.25">
      <c r="A2288" s="11">
        <v>45906</v>
      </c>
      <c r="B2288" s="25">
        <v>4176526496</v>
      </c>
      <c r="C2288" s="12" t="s">
        <v>7214</v>
      </c>
      <c r="D2288" s="16">
        <f t="shared" si="289"/>
        <v>45906</v>
      </c>
      <c r="G2288" s="13" t="s">
        <v>1341</v>
      </c>
      <c r="I2288" s="13" t="s">
        <v>8038</v>
      </c>
      <c r="J2288" s="13" t="s">
        <v>75</v>
      </c>
      <c r="K2288" s="13" t="s">
        <v>39</v>
      </c>
      <c r="L2288" s="25" t="str">
        <f>VLOOKUP($K2288,TONG_SL!$A:$D,2,0)</f>
        <v>Chả cốm 300g</v>
      </c>
      <c r="N2288" s="25" t="str">
        <f t="shared" si="290"/>
        <v>K-C6</v>
      </c>
      <c r="Q2288" s="25" t="str">
        <f>VLOOKUP(K2288,TONG_SL!$A:$D,3,0)</f>
        <v>Túi</v>
      </c>
      <c r="R2288" s="54">
        <v>5</v>
      </c>
      <c r="T2288" s="1">
        <f>VLOOKUP(VLOOKUP(G2288,Ma_KH!$A:$R,18,0)&amp;K2288,Gia_MB!$A:$F,6,0)</f>
        <v>74250</v>
      </c>
      <c r="U2288" s="14">
        <f t="shared" si="292"/>
        <v>371250</v>
      </c>
      <c r="W2288" s="64">
        <f t="shared" si="291"/>
        <v>0</v>
      </c>
      <c r="X2288" s="3" t="str">
        <f t="shared" si="293"/>
        <v>8</v>
      </c>
      <c r="Z2288" s="14">
        <f t="shared" si="294"/>
        <v>29700</v>
      </c>
      <c r="AA2288" s="7">
        <f>VLOOKUP(G2288,Ma_KH!$A:$R,14,0)</f>
        <v>60</v>
      </c>
      <c r="AD2288" s="7" t="str">
        <f>IFERROR(VLOOKUP(J2288,'Chuyển Mã'!$B$3:$C$9,2,0),"")</f>
        <v>Hà Nội</v>
      </c>
      <c r="AE2288" s="7" t="str">
        <f t="shared" si="287"/>
        <v>Chả cốm 300g</v>
      </c>
      <c r="AF2288" s="7">
        <f t="shared" si="288"/>
        <v>5</v>
      </c>
    </row>
    <row r="2289" spans="1:32" x14ac:dyDescent="0.25">
      <c r="A2289" s="11">
        <v>45906</v>
      </c>
      <c r="B2289" s="25">
        <v>4176526496</v>
      </c>
      <c r="C2289" s="12" t="s">
        <v>7214</v>
      </c>
      <c r="D2289" s="16">
        <f t="shared" si="289"/>
        <v>45906</v>
      </c>
      <c r="G2289" s="13" t="s">
        <v>1341</v>
      </c>
      <c r="I2289" s="13" t="s">
        <v>8038</v>
      </c>
      <c r="J2289" s="13" t="s">
        <v>75</v>
      </c>
      <c r="K2289" s="13" t="s">
        <v>51</v>
      </c>
      <c r="L2289" s="25" t="str">
        <f>VLOOKUP($K2289,TONG_SL!$A:$D,2,0)</f>
        <v>Mọc Nấm Hương 250g</v>
      </c>
      <c r="N2289" s="25" t="str">
        <f t="shared" si="290"/>
        <v>K-C6</v>
      </c>
      <c r="Q2289" s="25" t="str">
        <f>VLOOKUP(K2289,TONG_SL!$A:$D,3,0)</f>
        <v>Túi</v>
      </c>
      <c r="R2289" s="54">
        <v>5</v>
      </c>
      <c r="T2289" s="1">
        <f>VLOOKUP(VLOOKUP(G2289,Ma_KH!$A:$R,18,0)&amp;K2289,Gia_MB!$A:$F,6,0)</f>
        <v>46000</v>
      </c>
      <c r="U2289" s="14">
        <f t="shared" si="292"/>
        <v>230000</v>
      </c>
      <c r="W2289" s="64">
        <f t="shared" si="291"/>
        <v>0</v>
      </c>
      <c r="X2289" s="3" t="str">
        <f t="shared" si="293"/>
        <v>8</v>
      </c>
      <c r="Z2289" s="14">
        <f t="shared" si="294"/>
        <v>18400</v>
      </c>
      <c r="AA2289" s="7">
        <f>VLOOKUP(G2289,Ma_KH!$A:$R,14,0)</f>
        <v>60</v>
      </c>
      <c r="AD2289" s="7" t="str">
        <f>IFERROR(VLOOKUP(J2289,'Chuyển Mã'!$B$3:$C$9,2,0),"")</f>
        <v>Hà Nội</v>
      </c>
      <c r="AE2289" s="7" t="str">
        <f t="shared" si="287"/>
        <v>Mọc Nấm Hương 250g</v>
      </c>
      <c r="AF2289" s="7">
        <f t="shared" si="288"/>
        <v>5</v>
      </c>
    </row>
    <row r="2290" spans="1:32" x14ac:dyDescent="0.25">
      <c r="A2290" s="11">
        <v>45906</v>
      </c>
      <c r="B2290" s="25">
        <v>4176526496</v>
      </c>
      <c r="C2290" s="12" t="s">
        <v>7214</v>
      </c>
      <c r="D2290" s="16">
        <f t="shared" si="289"/>
        <v>45906</v>
      </c>
      <c r="G2290" s="13" t="s">
        <v>1341</v>
      </c>
      <c r="I2290" s="13" t="s">
        <v>8038</v>
      </c>
      <c r="J2290" s="13" t="s">
        <v>75</v>
      </c>
      <c r="K2290" s="13" t="s">
        <v>41</v>
      </c>
      <c r="L2290" s="25" t="str">
        <f>VLOOKUP($K2290,TONG_SL!$A:$D,2,0)</f>
        <v>Chả nướng 300g</v>
      </c>
      <c r="N2290" s="25" t="str">
        <f t="shared" si="290"/>
        <v>K-C6</v>
      </c>
      <c r="Q2290" s="25" t="str">
        <f>VLOOKUP(K2290,TONG_SL!$A:$D,3,0)</f>
        <v>Túi</v>
      </c>
      <c r="R2290" s="54">
        <v>5</v>
      </c>
      <c r="T2290" s="1">
        <f>VLOOKUP(VLOOKUP(G2290,Ma_KH!$A:$R,18,0)&amp;K2290,Gia_MB!$A:$F,6,0)</f>
        <v>70950</v>
      </c>
      <c r="U2290" s="14">
        <f t="shared" si="292"/>
        <v>354750</v>
      </c>
      <c r="W2290" s="64">
        <f t="shared" si="291"/>
        <v>0</v>
      </c>
      <c r="X2290" s="3" t="str">
        <f t="shared" si="293"/>
        <v>8</v>
      </c>
      <c r="Z2290" s="14">
        <f t="shared" si="294"/>
        <v>28380</v>
      </c>
      <c r="AA2290" s="7">
        <f>VLOOKUP(G2290,Ma_KH!$A:$R,14,0)</f>
        <v>60</v>
      </c>
      <c r="AD2290" s="7" t="str">
        <f>IFERROR(VLOOKUP(J2290,'Chuyển Mã'!$B$3:$C$9,2,0),"")</f>
        <v>Hà Nội</v>
      </c>
      <c r="AE2290" s="7" t="str">
        <f t="shared" si="287"/>
        <v>Chả nướng 300g</v>
      </c>
      <c r="AF2290" s="7">
        <f t="shared" si="288"/>
        <v>5</v>
      </c>
    </row>
    <row r="2291" spans="1:32" x14ac:dyDescent="0.25">
      <c r="A2291" s="11">
        <v>45906</v>
      </c>
      <c r="B2291" s="25">
        <v>4176526496</v>
      </c>
      <c r="C2291" s="12" t="s">
        <v>7214</v>
      </c>
      <c r="D2291" s="16">
        <f t="shared" si="289"/>
        <v>45906</v>
      </c>
      <c r="G2291" s="13" t="s">
        <v>1341</v>
      </c>
      <c r="I2291" s="13" t="s">
        <v>8038</v>
      </c>
      <c r="J2291" s="13" t="s">
        <v>75</v>
      </c>
      <c r="K2291" s="13" t="s">
        <v>30</v>
      </c>
      <c r="L2291" s="25" t="str">
        <f>VLOOKUP($K2291,TONG_SL!$A:$D,2,0)</f>
        <v>Gà muối 500g</v>
      </c>
      <c r="N2291" s="25" t="str">
        <f t="shared" si="290"/>
        <v>K-C6</v>
      </c>
      <c r="Q2291" s="25" t="str">
        <f>VLOOKUP(K2291,TONG_SL!$A:$D,3,0)</f>
        <v>Túi</v>
      </c>
      <c r="R2291" s="54">
        <v>10</v>
      </c>
      <c r="T2291" s="1">
        <f>VLOOKUP(VLOOKUP(G2291,Ma_KH!$A:$R,18,0)&amp;K2291,Gia_MB!$A:$F,6,0)</f>
        <v>111058</v>
      </c>
      <c r="U2291" s="14">
        <f t="shared" si="292"/>
        <v>1110580</v>
      </c>
      <c r="W2291" s="64">
        <f t="shared" si="291"/>
        <v>0</v>
      </c>
      <c r="X2291" s="3" t="str">
        <f t="shared" si="293"/>
        <v>8</v>
      </c>
      <c r="Z2291" s="14">
        <f t="shared" si="294"/>
        <v>88846.400000000009</v>
      </c>
      <c r="AA2291" s="7">
        <f>VLOOKUP(G2291,Ma_KH!$A:$R,14,0)</f>
        <v>60</v>
      </c>
      <c r="AD2291" s="7" t="str">
        <f>IFERROR(VLOOKUP(J2291,'Chuyển Mã'!$B$3:$C$9,2,0),"")</f>
        <v>Hà Nội</v>
      </c>
      <c r="AE2291" s="7" t="str">
        <f t="shared" si="287"/>
        <v>Gà muối 500g</v>
      </c>
      <c r="AF2291" s="7">
        <f t="shared" si="288"/>
        <v>10</v>
      </c>
    </row>
    <row r="2292" spans="1:32" x14ac:dyDescent="0.25">
      <c r="A2292" s="11">
        <v>45906</v>
      </c>
      <c r="B2292" s="25">
        <v>4176526496</v>
      </c>
      <c r="C2292" s="12" t="s">
        <v>7214</v>
      </c>
      <c r="D2292" s="16">
        <f t="shared" si="289"/>
        <v>45906</v>
      </c>
      <c r="G2292" s="13" t="s">
        <v>1341</v>
      </c>
      <c r="I2292" s="13" t="s">
        <v>8038</v>
      </c>
      <c r="J2292" s="13" t="s">
        <v>75</v>
      </c>
      <c r="K2292" s="13" t="s">
        <v>32</v>
      </c>
      <c r="L2292" s="25" t="str">
        <f>VLOOKUP($K2292,TONG_SL!$A:$D,2,0)</f>
        <v>Giò Tai Lưỡi Xào 250</v>
      </c>
      <c r="N2292" s="25" t="str">
        <f t="shared" si="290"/>
        <v>K-C6</v>
      </c>
      <c r="Q2292" s="25" t="str">
        <f>VLOOKUP(K2292,TONG_SL!$A:$D,3,0)</f>
        <v>Túi</v>
      </c>
      <c r="R2292" s="54">
        <v>10</v>
      </c>
      <c r="T2292" s="1">
        <f>VLOOKUP(VLOOKUP(G2292,Ma_KH!$A:$R,18,0)&amp;K2292,Gia_MB!$A:$F,6,0)</f>
        <v>50183</v>
      </c>
      <c r="U2292" s="14">
        <f t="shared" si="292"/>
        <v>501830</v>
      </c>
      <c r="W2292" s="64">
        <f t="shared" si="291"/>
        <v>0</v>
      </c>
      <c r="X2292" s="3" t="str">
        <f t="shared" si="293"/>
        <v>8</v>
      </c>
      <c r="Z2292" s="14">
        <f t="shared" si="294"/>
        <v>40146.400000000001</v>
      </c>
      <c r="AA2292" s="7">
        <f>VLOOKUP(G2292,Ma_KH!$A:$R,14,0)</f>
        <v>60</v>
      </c>
      <c r="AD2292" s="7" t="str">
        <f>IFERROR(VLOOKUP(J2292,'Chuyển Mã'!$B$3:$C$9,2,0),"")</f>
        <v>Hà Nội</v>
      </c>
      <c r="AE2292" s="7" t="str">
        <f t="shared" si="287"/>
        <v>Giò Tai Lưỡi Xào 250</v>
      </c>
      <c r="AF2292" s="7">
        <f t="shared" si="288"/>
        <v>10</v>
      </c>
    </row>
    <row r="2293" spans="1:32" x14ac:dyDescent="0.25">
      <c r="A2293" s="11">
        <v>45906</v>
      </c>
      <c r="B2293" s="25">
        <v>4176526496</v>
      </c>
      <c r="C2293" s="12" t="s">
        <v>7214</v>
      </c>
      <c r="D2293" s="16">
        <f t="shared" si="289"/>
        <v>45906</v>
      </c>
      <c r="G2293" s="13" t="s">
        <v>1341</v>
      </c>
      <c r="I2293" s="13" t="s">
        <v>8038</v>
      </c>
      <c r="J2293" s="13" t="s">
        <v>75</v>
      </c>
      <c r="K2293" s="13" t="s">
        <v>35</v>
      </c>
      <c r="L2293" s="25" t="str">
        <f>VLOOKUP($K2293,TONG_SL!$A:$D,2,0)</f>
        <v>Tai heo muối 200g</v>
      </c>
      <c r="N2293" s="25" t="str">
        <f t="shared" si="290"/>
        <v>K-C6</v>
      </c>
      <c r="Q2293" s="25" t="str">
        <f>VLOOKUP(K2293,TONG_SL!$A:$D,3,0)</f>
        <v>Túi</v>
      </c>
      <c r="R2293" s="54">
        <v>5</v>
      </c>
      <c r="T2293" s="1">
        <f>VLOOKUP(VLOOKUP(G2293,Ma_KH!$A:$R,18,0)&amp;K2293,Gia_MB!$A:$F,6,0)</f>
        <v>55595</v>
      </c>
      <c r="U2293" s="14">
        <f t="shared" si="292"/>
        <v>277975</v>
      </c>
      <c r="W2293" s="64">
        <f t="shared" si="291"/>
        <v>0</v>
      </c>
      <c r="X2293" s="3" t="str">
        <f t="shared" si="293"/>
        <v>8</v>
      </c>
      <c r="Z2293" s="14">
        <f t="shared" si="294"/>
        <v>22238</v>
      </c>
      <c r="AA2293" s="7">
        <f>VLOOKUP(G2293,Ma_KH!$A:$R,14,0)</f>
        <v>60</v>
      </c>
      <c r="AD2293" s="7" t="str">
        <f>IFERROR(VLOOKUP(J2293,'Chuyển Mã'!$B$3:$C$9,2,0),"")</f>
        <v>Hà Nội</v>
      </c>
      <c r="AE2293" s="7" t="str">
        <f t="shared" si="287"/>
        <v>Tai heo muối 200g</v>
      </c>
      <c r="AF2293" s="7">
        <f t="shared" si="288"/>
        <v>5</v>
      </c>
    </row>
    <row r="2294" spans="1:32" x14ac:dyDescent="0.25">
      <c r="A2294" s="11">
        <v>45906</v>
      </c>
      <c r="B2294" s="25">
        <v>4176526496</v>
      </c>
      <c r="C2294" s="12" t="s">
        <v>7214</v>
      </c>
      <c r="D2294" s="16">
        <f t="shared" si="289"/>
        <v>45906</v>
      </c>
      <c r="G2294" s="13" t="s">
        <v>1341</v>
      </c>
      <c r="I2294" s="13" t="s">
        <v>8038</v>
      </c>
      <c r="J2294" s="13" t="s">
        <v>75</v>
      </c>
      <c r="K2294" s="13" t="s">
        <v>51</v>
      </c>
      <c r="L2294" s="25" t="str">
        <f>VLOOKUP($K2294,TONG_SL!$A:$D,2,0)</f>
        <v>Mọc Nấm Hương 250g</v>
      </c>
      <c r="N2294" s="25" t="str">
        <f t="shared" si="290"/>
        <v>K-C6</v>
      </c>
      <c r="Q2294" s="25" t="str">
        <f>VLOOKUP(K2294,TONG_SL!$A:$D,3,0)</f>
        <v>Túi</v>
      </c>
      <c r="R2294" s="54">
        <v>10</v>
      </c>
      <c r="T2294" s="1">
        <f>VLOOKUP(VLOOKUP(G2294,Ma_KH!$A:$R,18,0)&amp;K2294,Gia_MB!$A:$F,6,0)</f>
        <v>46000</v>
      </c>
      <c r="U2294" s="14">
        <f t="shared" si="292"/>
        <v>460000</v>
      </c>
      <c r="W2294" s="64">
        <f t="shared" si="291"/>
        <v>0</v>
      </c>
      <c r="X2294" s="3" t="str">
        <f t="shared" si="293"/>
        <v>8</v>
      </c>
      <c r="Z2294" s="14">
        <f t="shared" si="294"/>
        <v>36800</v>
      </c>
      <c r="AA2294" s="7">
        <f>VLOOKUP(G2294,Ma_KH!$A:$R,14,0)</f>
        <v>60</v>
      </c>
      <c r="AD2294" s="7" t="str">
        <f>IFERROR(VLOOKUP(J2294,'Chuyển Mã'!$B$3:$C$9,2,0),"")</f>
        <v>Hà Nội</v>
      </c>
      <c r="AE2294" s="7" t="str">
        <f t="shared" si="287"/>
        <v>Mọc Nấm Hương 250g</v>
      </c>
      <c r="AF2294" s="7">
        <f t="shared" si="288"/>
        <v>10</v>
      </c>
    </row>
    <row r="2295" spans="1:32" x14ac:dyDescent="0.25">
      <c r="A2295" s="11">
        <v>45906</v>
      </c>
      <c r="B2295" s="25">
        <v>4176563946</v>
      </c>
      <c r="C2295" s="12" t="s">
        <v>7214</v>
      </c>
      <c r="D2295" s="16">
        <f t="shared" si="289"/>
        <v>45906</v>
      </c>
      <c r="G2295" s="13" t="s">
        <v>912</v>
      </c>
      <c r="I2295" s="13" t="s">
        <v>8039</v>
      </c>
      <c r="J2295" s="13" t="s">
        <v>75</v>
      </c>
      <c r="K2295" s="13" t="s">
        <v>55</v>
      </c>
      <c r="L2295" s="25" t="str">
        <f>VLOOKUP($K2295,TONG_SL!$A:$D,2,0)</f>
        <v>Gà xì dầu 500g</v>
      </c>
      <c r="N2295" s="25" t="str">
        <f t="shared" si="290"/>
        <v>K-C6</v>
      </c>
      <c r="Q2295" s="25" t="str">
        <f>VLOOKUP(K2295,TONG_SL!$A:$D,3,0)</f>
        <v>Túi</v>
      </c>
      <c r="R2295" s="54">
        <v>3</v>
      </c>
      <c r="T2295" s="1">
        <f>VLOOKUP(VLOOKUP(G2295,Ma_KH!$A:$R,18,0)&amp;K2295,Gia_MB!$A:$F,6,0)</f>
        <v>111606</v>
      </c>
      <c r="U2295" s="14">
        <f t="shared" si="292"/>
        <v>334818</v>
      </c>
      <c r="W2295" s="64">
        <f t="shared" si="291"/>
        <v>0</v>
      </c>
      <c r="X2295" s="3" t="str">
        <f t="shared" si="293"/>
        <v>8</v>
      </c>
      <c r="Z2295" s="14">
        <f t="shared" si="294"/>
        <v>26785.440000000002</v>
      </c>
      <c r="AA2295" s="7">
        <f>VLOOKUP(G2295,Ma_KH!$A:$R,14,0)</f>
        <v>60</v>
      </c>
      <c r="AD2295" s="7" t="str">
        <f>IFERROR(VLOOKUP(J2295,'Chuyển Mã'!$B$3:$C$9,2,0),"")</f>
        <v>Hà Nội</v>
      </c>
      <c r="AE2295" s="7" t="str">
        <f t="shared" si="287"/>
        <v>Gà xì dầu 500g</v>
      </c>
      <c r="AF2295" s="7">
        <f t="shared" si="288"/>
        <v>3</v>
      </c>
    </row>
    <row r="2296" spans="1:32" x14ac:dyDescent="0.25">
      <c r="A2296" s="11">
        <v>45906</v>
      </c>
      <c r="B2296" s="25">
        <v>4176563946</v>
      </c>
      <c r="C2296" s="12" t="s">
        <v>7214</v>
      </c>
      <c r="D2296" s="16">
        <f t="shared" si="289"/>
        <v>45906</v>
      </c>
      <c r="G2296" s="13" t="s">
        <v>912</v>
      </c>
      <c r="I2296" s="13" t="s">
        <v>8039</v>
      </c>
      <c r="J2296" s="13" t="s">
        <v>75</v>
      </c>
      <c r="K2296" s="13" t="s">
        <v>27</v>
      </c>
      <c r="L2296" s="25" t="str">
        <f>VLOOKUP($K2296,TONG_SL!$A:$D,2,0)</f>
        <v>Chân giò heo muối 300g</v>
      </c>
      <c r="N2296" s="25" t="str">
        <f t="shared" si="290"/>
        <v>K-C6</v>
      </c>
      <c r="Q2296" s="25" t="str">
        <f>VLOOKUP(K2296,TONG_SL!$A:$D,3,0)</f>
        <v>Túi</v>
      </c>
      <c r="R2296" s="54">
        <v>15</v>
      </c>
      <c r="T2296" s="1">
        <f>VLOOKUP(VLOOKUP(G2296,Ma_KH!$A:$R,18,0)&amp;K2296,Gia_MB!$A:$F,6,0)</f>
        <v>73431</v>
      </c>
      <c r="U2296" s="14">
        <f t="shared" si="292"/>
        <v>1101465</v>
      </c>
      <c r="W2296" s="64">
        <f t="shared" si="291"/>
        <v>0</v>
      </c>
      <c r="X2296" s="3" t="str">
        <f t="shared" si="293"/>
        <v>8</v>
      </c>
      <c r="Z2296" s="14">
        <f t="shared" si="294"/>
        <v>88117.2</v>
      </c>
      <c r="AA2296" s="7">
        <f>VLOOKUP(G2296,Ma_KH!$A:$R,14,0)</f>
        <v>60</v>
      </c>
      <c r="AD2296" s="7" t="str">
        <f>IFERROR(VLOOKUP(J2296,'Chuyển Mã'!$B$3:$C$9,2,0),"")</f>
        <v>Hà Nội</v>
      </c>
      <c r="AE2296" s="7" t="str">
        <f t="shared" si="287"/>
        <v>Chân giò heo muối 300g</v>
      </c>
      <c r="AF2296" s="7">
        <f t="shared" si="288"/>
        <v>15</v>
      </c>
    </row>
    <row r="2297" spans="1:32" x14ac:dyDescent="0.25">
      <c r="A2297" s="11">
        <v>45906</v>
      </c>
      <c r="B2297" s="25">
        <v>4176563946</v>
      </c>
      <c r="C2297" s="12" t="s">
        <v>7214</v>
      </c>
      <c r="D2297" s="16">
        <f t="shared" si="289"/>
        <v>45906</v>
      </c>
      <c r="G2297" s="13" t="s">
        <v>912</v>
      </c>
      <c r="I2297" s="13" t="s">
        <v>8039</v>
      </c>
      <c r="J2297" s="13" t="s">
        <v>75</v>
      </c>
      <c r="K2297" s="13" t="s">
        <v>47</v>
      </c>
      <c r="L2297" s="25" t="str">
        <f>VLOOKUP($K2297,TONG_SL!$A:$D,2,0)</f>
        <v>Giò lụa cây 250g</v>
      </c>
      <c r="N2297" s="25" t="str">
        <f t="shared" si="290"/>
        <v>K-C6</v>
      </c>
      <c r="Q2297" s="25" t="str">
        <f>VLOOKUP(K2297,TONG_SL!$A:$D,3,0)</f>
        <v>Túi</v>
      </c>
      <c r="R2297" s="54">
        <v>6</v>
      </c>
      <c r="T2297" s="1">
        <f>VLOOKUP(VLOOKUP(G2297,Ma_KH!$A:$R,18,0)&amp;K2297,Gia_MB!$A:$F,6,0)</f>
        <v>49500</v>
      </c>
      <c r="U2297" s="14">
        <f t="shared" si="292"/>
        <v>297000</v>
      </c>
      <c r="W2297" s="64">
        <f t="shared" si="291"/>
        <v>0</v>
      </c>
      <c r="X2297" s="3" t="str">
        <f t="shared" si="293"/>
        <v>8</v>
      </c>
      <c r="Z2297" s="14">
        <f t="shared" si="294"/>
        <v>23760</v>
      </c>
      <c r="AA2297" s="7">
        <f>VLOOKUP(G2297,Ma_KH!$A:$R,14,0)</f>
        <v>60</v>
      </c>
      <c r="AD2297" s="7" t="str">
        <f>IFERROR(VLOOKUP(J2297,'Chuyển Mã'!$B$3:$C$9,2,0),"")</f>
        <v>Hà Nội</v>
      </c>
      <c r="AE2297" s="7" t="str">
        <f t="shared" si="287"/>
        <v>Giò lụa cây 250g</v>
      </c>
      <c r="AF2297" s="7">
        <f t="shared" si="288"/>
        <v>6</v>
      </c>
    </row>
    <row r="2298" spans="1:32" x14ac:dyDescent="0.25">
      <c r="A2298" s="11">
        <v>45906</v>
      </c>
      <c r="B2298" s="25">
        <v>4176563946</v>
      </c>
      <c r="C2298" s="12" t="s">
        <v>7214</v>
      </c>
      <c r="D2298" s="16">
        <f t="shared" si="289"/>
        <v>45906</v>
      </c>
      <c r="G2298" s="13" t="s">
        <v>912</v>
      </c>
      <c r="I2298" s="13" t="s">
        <v>8039</v>
      </c>
      <c r="J2298" s="13" t="s">
        <v>75</v>
      </c>
      <c r="K2298" s="13" t="s">
        <v>30</v>
      </c>
      <c r="L2298" s="25" t="str">
        <f>VLOOKUP($K2298,TONG_SL!$A:$D,2,0)</f>
        <v>Gà muối 500g</v>
      </c>
      <c r="N2298" s="25" t="str">
        <f t="shared" si="290"/>
        <v>K-C6</v>
      </c>
      <c r="Q2298" s="25" t="str">
        <f>VLOOKUP(K2298,TONG_SL!$A:$D,3,0)</f>
        <v>Túi</v>
      </c>
      <c r="R2298" s="54">
        <v>10</v>
      </c>
      <c r="T2298" s="1">
        <f>VLOOKUP(VLOOKUP(G2298,Ma_KH!$A:$R,18,0)&amp;K2298,Gia_MB!$A:$F,6,0)</f>
        <v>111058</v>
      </c>
      <c r="U2298" s="14">
        <f t="shared" si="292"/>
        <v>1110580</v>
      </c>
      <c r="W2298" s="64">
        <f t="shared" si="291"/>
        <v>0</v>
      </c>
      <c r="X2298" s="3" t="str">
        <f t="shared" si="293"/>
        <v>8</v>
      </c>
      <c r="Z2298" s="14">
        <f t="shared" si="294"/>
        <v>88846.400000000009</v>
      </c>
      <c r="AA2298" s="7">
        <f>VLOOKUP(G2298,Ma_KH!$A:$R,14,0)</f>
        <v>60</v>
      </c>
      <c r="AD2298" s="7" t="str">
        <f>IFERROR(VLOOKUP(J2298,'Chuyển Mã'!$B$3:$C$9,2,0),"")</f>
        <v>Hà Nội</v>
      </c>
      <c r="AE2298" s="7" t="str">
        <f t="shared" si="287"/>
        <v>Gà muối 500g</v>
      </c>
      <c r="AF2298" s="7">
        <f t="shared" si="288"/>
        <v>10</v>
      </c>
    </row>
    <row r="2299" spans="1:32" x14ac:dyDescent="0.25">
      <c r="A2299" s="11">
        <v>45906</v>
      </c>
      <c r="B2299" s="25">
        <v>4176563946</v>
      </c>
      <c r="C2299" s="12" t="s">
        <v>7214</v>
      </c>
      <c r="D2299" s="16">
        <f t="shared" si="289"/>
        <v>45906</v>
      </c>
      <c r="G2299" s="13" t="s">
        <v>912</v>
      </c>
      <c r="I2299" s="13" t="s">
        <v>8039</v>
      </c>
      <c r="J2299" s="13" t="s">
        <v>75</v>
      </c>
      <c r="K2299" s="13" t="s">
        <v>51</v>
      </c>
      <c r="L2299" s="25" t="str">
        <f>VLOOKUP($K2299,TONG_SL!$A:$D,2,0)</f>
        <v>Mọc Nấm Hương 250g</v>
      </c>
      <c r="N2299" s="25" t="str">
        <f t="shared" si="290"/>
        <v>K-C6</v>
      </c>
      <c r="Q2299" s="25" t="str">
        <f>VLOOKUP(K2299,TONG_SL!$A:$D,3,0)</f>
        <v>Túi</v>
      </c>
      <c r="R2299" s="54">
        <v>12</v>
      </c>
      <c r="T2299" s="1">
        <f>VLOOKUP(VLOOKUP(G2299,Ma_KH!$A:$R,18,0)&amp;K2299,Gia_MB!$A:$F,6,0)</f>
        <v>46000</v>
      </c>
      <c r="U2299" s="14">
        <f t="shared" si="292"/>
        <v>552000</v>
      </c>
      <c r="W2299" s="64">
        <f t="shared" si="291"/>
        <v>0</v>
      </c>
      <c r="X2299" s="3" t="str">
        <f t="shared" si="293"/>
        <v>8</v>
      </c>
      <c r="Z2299" s="14">
        <f t="shared" si="294"/>
        <v>44160</v>
      </c>
      <c r="AA2299" s="7">
        <f>VLOOKUP(G2299,Ma_KH!$A:$R,14,0)</f>
        <v>60</v>
      </c>
      <c r="AD2299" s="7" t="str">
        <f>IFERROR(VLOOKUP(J2299,'Chuyển Mã'!$B$3:$C$9,2,0),"")</f>
        <v>Hà Nội</v>
      </c>
      <c r="AE2299" s="7" t="str">
        <f t="shared" si="287"/>
        <v>Mọc Nấm Hương 250g</v>
      </c>
      <c r="AF2299" s="7">
        <f t="shared" si="288"/>
        <v>12</v>
      </c>
    </row>
    <row r="2300" spans="1:32" x14ac:dyDescent="0.25">
      <c r="A2300" s="11">
        <v>45906</v>
      </c>
      <c r="B2300" s="25">
        <v>4176563946</v>
      </c>
      <c r="C2300" s="12" t="s">
        <v>7214</v>
      </c>
      <c r="D2300" s="16">
        <f t="shared" si="289"/>
        <v>45906</v>
      </c>
      <c r="G2300" s="13" t="s">
        <v>912</v>
      </c>
      <c r="I2300" s="13" t="s">
        <v>8039</v>
      </c>
      <c r="J2300" s="13" t="s">
        <v>75</v>
      </c>
      <c r="K2300" s="13" t="s">
        <v>32</v>
      </c>
      <c r="L2300" s="25" t="str">
        <f>VLOOKUP($K2300,TONG_SL!$A:$D,2,0)</f>
        <v>Giò Tai Lưỡi Xào 250</v>
      </c>
      <c r="N2300" s="25" t="str">
        <f t="shared" si="290"/>
        <v>K-C6</v>
      </c>
      <c r="Q2300" s="25" t="str">
        <f>VLOOKUP(K2300,TONG_SL!$A:$D,3,0)</f>
        <v>Túi</v>
      </c>
      <c r="R2300" s="54">
        <v>10</v>
      </c>
      <c r="T2300" s="1">
        <f>VLOOKUP(VLOOKUP(G2300,Ma_KH!$A:$R,18,0)&amp;K2300,Gia_MB!$A:$F,6,0)</f>
        <v>50183</v>
      </c>
      <c r="U2300" s="14">
        <f t="shared" si="292"/>
        <v>501830</v>
      </c>
      <c r="W2300" s="64">
        <f t="shared" si="291"/>
        <v>0</v>
      </c>
      <c r="X2300" s="3" t="str">
        <f t="shared" si="293"/>
        <v>8</v>
      </c>
      <c r="Z2300" s="14">
        <f t="shared" si="294"/>
        <v>40146.400000000001</v>
      </c>
      <c r="AA2300" s="7">
        <f>VLOOKUP(G2300,Ma_KH!$A:$R,14,0)</f>
        <v>60</v>
      </c>
      <c r="AD2300" s="7" t="str">
        <f>IFERROR(VLOOKUP(J2300,'Chuyển Mã'!$B$3:$C$9,2,0),"")</f>
        <v>Hà Nội</v>
      </c>
      <c r="AE2300" s="7" t="str">
        <f t="shared" si="287"/>
        <v>Giò Tai Lưỡi Xào 250</v>
      </c>
      <c r="AF2300" s="7">
        <f t="shared" si="288"/>
        <v>10</v>
      </c>
    </row>
    <row r="2301" spans="1:32" x14ac:dyDescent="0.25">
      <c r="A2301" s="11">
        <v>45906</v>
      </c>
      <c r="B2301" s="25">
        <v>4176573695</v>
      </c>
      <c r="C2301" s="12" t="s">
        <v>7214</v>
      </c>
      <c r="D2301" s="16">
        <f t="shared" si="289"/>
        <v>45906</v>
      </c>
      <c r="G2301" s="13" t="s">
        <v>8040</v>
      </c>
      <c r="I2301" s="13" t="s">
        <v>8041</v>
      </c>
      <c r="J2301" s="13" t="s">
        <v>75</v>
      </c>
      <c r="K2301" s="13" t="s">
        <v>27</v>
      </c>
      <c r="L2301" s="25" t="str">
        <f>VLOOKUP($K2301,TONG_SL!$A:$D,2,0)</f>
        <v>Chân giò heo muối 300g</v>
      </c>
      <c r="N2301" s="25" t="str">
        <f t="shared" si="290"/>
        <v>K-C6</v>
      </c>
      <c r="Q2301" s="25" t="str">
        <f>VLOOKUP(K2301,TONG_SL!$A:$D,3,0)</f>
        <v>Túi</v>
      </c>
      <c r="R2301" s="54">
        <v>16</v>
      </c>
      <c r="T2301" s="1">
        <f>VLOOKUP(VLOOKUP(G2301,Ma_KH!$A:$R,18,0)&amp;K2301,Gia_MB!$A:$F,6,0)</f>
        <v>73431</v>
      </c>
      <c r="U2301" s="14">
        <f t="shared" si="292"/>
        <v>1174896</v>
      </c>
      <c r="W2301" s="64">
        <f t="shared" si="291"/>
        <v>0</v>
      </c>
      <c r="X2301" s="3" t="str">
        <f t="shared" si="293"/>
        <v>8</v>
      </c>
      <c r="Z2301" s="14">
        <f t="shared" si="294"/>
        <v>93991.680000000008</v>
      </c>
      <c r="AA2301" s="7">
        <f>VLOOKUP(G2301,Ma_KH!$A:$R,14,0)</f>
        <v>60</v>
      </c>
      <c r="AD2301" s="7" t="str">
        <f>IFERROR(VLOOKUP(J2301,'Chuyển Mã'!$B$3:$C$9,2,0),"")</f>
        <v>Hà Nội</v>
      </c>
      <c r="AE2301" s="7" t="str">
        <f t="shared" si="287"/>
        <v>Chân giò heo muối 300g</v>
      </c>
      <c r="AF2301" s="7">
        <f t="shared" si="288"/>
        <v>16</v>
      </c>
    </row>
    <row r="2302" spans="1:32" x14ac:dyDescent="0.25">
      <c r="A2302" s="11">
        <v>45906</v>
      </c>
      <c r="B2302" s="25">
        <v>4176573695</v>
      </c>
      <c r="C2302" s="12" t="s">
        <v>7214</v>
      </c>
      <c r="D2302" s="16">
        <f t="shared" si="289"/>
        <v>45906</v>
      </c>
      <c r="G2302" s="13" t="s">
        <v>8040</v>
      </c>
      <c r="I2302" s="13" t="s">
        <v>8041</v>
      </c>
      <c r="J2302" s="13" t="s">
        <v>75</v>
      </c>
      <c r="K2302" s="13" t="s">
        <v>51</v>
      </c>
      <c r="L2302" s="25" t="str">
        <f>VLOOKUP($K2302,TONG_SL!$A:$D,2,0)</f>
        <v>Mọc Nấm Hương 250g</v>
      </c>
      <c r="N2302" s="25" t="str">
        <f t="shared" si="290"/>
        <v>K-C6</v>
      </c>
      <c r="Q2302" s="25" t="str">
        <f>VLOOKUP(K2302,TONG_SL!$A:$D,3,0)</f>
        <v>Túi</v>
      </c>
      <c r="R2302" s="54">
        <v>9</v>
      </c>
      <c r="T2302" s="1">
        <f>VLOOKUP(VLOOKUP(G2302,Ma_KH!$A:$R,18,0)&amp;K2302,Gia_MB!$A:$F,6,0)</f>
        <v>46000</v>
      </c>
      <c r="U2302" s="14">
        <f t="shared" si="292"/>
        <v>414000</v>
      </c>
      <c r="W2302" s="64">
        <f t="shared" si="291"/>
        <v>0</v>
      </c>
      <c r="X2302" s="3" t="str">
        <f t="shared" si="293"/>
        <v>8</v>
      </c>
      <c r="Z2302" s="14">
        <f t="shared" si="294"/>
        <v>33120</v>
      </c>
      <c r="AA2302" s="7">
        <f>VLOOKUP(G2302,Ma_KH!$A:$R,14,0)</f>
        <v>60</v>
      </c>
      <c r="AD2302" s="7" t="str">
        <f>IFERROR(VLOOKUP(J2302,'Chuyển Mã'!$B$3:$C$9,2,0),"")</f>
        <v>Hà Nội</v>
      </c>
      <c r="AE2302" s="7" t="str">
        <f t="shared" si="287"/>
        <v>Mọc Nấm Hương 250g</v>
      </c>
      <c r="AF2302" s="7">
        <f t="shared" si="288"/>
        <v>9</v>
      </c>
    </row>
    <row r="2303" spans="1:32" x14ac:dyDescent="0.25">
      <c r="A2303" s="11">
        <v>45906</v>
      </c>
      <c r="B2303" s="25">
        <v>4176573695</v>
      </c>
      <c r="C2303" s="12" t="s">
        <v>7214</v>
      </c>
      <c r="D2303" s="16">
        <f t="shared" si="289"/>
        <v>45906</v>
      </c>
      <c r="G2303" s="13" t="s">
        <v>8040</v>
      </c>
      <c r="I2303" s="13" t="s">
        <v>8041</v>
      </c>
      <c r="J2303" s="13" t="s">
        <v>75</v>
      </c>
      <c r="K2303" s="13" t="s">
        <v>30</v>
      </c>
      <c r="L2303" s="25" t="str">
        <f>VLOOKUP($K2303,TONG_SL!$A:$D,2,0)</f>
        <v>Gà muối 500g</v>
      </c>
      <c r="N2303" s="25" t="str">
        <f t="shared" si="290"/>
        <v>K-C6</v>
      </c>
      <c r="Q2303" s="25" t="str">
        <f>VLOOKUP(K2303,TONG_SL!$A:$D,3,0)</f>
        <v>Túi</v>
      </c>
      <c r="R2303" s="54">
        <v>25</v>
      </c>
      <c r="T2303" s="1">
        <f>VLOOKUP(VLOOKUP(G2303,Ma_KH!$A:$R,18,0)&amp;K2303,Gia_MB!$A:$F,6,0)</f>
        <v>111058</v>
      </c>
      <c r="U2303" s="14">
        <f t="shared" si="292"/>
        <v>2776450</v>
      </c>
      <c r="W2303" s="64">
        <f t="shared" si="291"/>
        <v>0</v>
      </c>
      <c r="X2303" s="3" t="str">
        <f t="shared" si="293"/>
        <v>8</v>
      </c>
      <c r="Z2303" s="14">
        <f t="shared" si="294"/>
        <v>222116</v>
      </c>
      <c r="AA2303" s="7">
        <f>VLOOKUP(G2303,Ma_KH!$A:$R,14,0)</f>
        <v>60</v>
      </c>
      <c r="AD2303" s="7" t="str">
        <f>IFERROR(VLOOKUP(J2303,'Chuyển Mã'!$B$3:$C$9,2,0),"")</f>
        <v>Hà Nội</v>
      </c>
      <c r="AE2303" s="7" t="str">
        <f t="shared" si="287"/>
        <v>Gà muối 500g</v>
      </c>
      <c r="AF2303" s="7">
        <f t="shared" si="288"/>
        <v>25</v>
      </c>
    </row>
    <row r="2304" spans="1:32" x14ac:dyDescent="0.25">
      <c r="A2304" s="11">
        <v>45906</v>
      </c>
      <c r="B2304" s="25">
        <v>4176573695</v>
      </c>
      <c r="C2304" s="12" t="s">
        <v>7214</v>
      </c>
      <c r="D2304" s="16">
        <f t="shared" si="289"/>
        <v>45906</v>
      </c>
      <c r="G2304" s="13" t="s">
        <v>8040</v>
      </c>
      <c r="I2304" s="13" t="s">
        <v>8041</v>
      </c>
      <c r="J2304" s="13" t="s">
        <v>75</v>
      </c>
      <c r="K2304" s="13" t="s">
        <v>32</v>
      </c>
      <c r="L2304" s="25" t="str">
        <f>VLOOKUP($K2304,TONG_SL!$A:$D,2,0)</f>
        <v>Giò Tai Lưỡi Xào 250</v>
      </c>
      <c r="N2304" s="25" t="str">
        <f t="shared" si="290"/>
        <v>K-C6</v>
      </c>
      <c r="Q2304" s="25" t="str">
        <f>VLOOKUP(K2304,TONG_SL!$A:$D,3,0)</f>
        <v>Túi</v>
      </c>
      <c r="R2304" s="54">
        <v>12</v>
      </c>
      <c r="T2304" s="1">
        <f>VLOOKUP(VLOOKUP(G2304,Ma_KH!$A:$R,18,0)&amp;K2304,Gia_MB!$A:$F,6,0)</f>
        <v>50183</v>
      </c>
      <c r="U2304" s="14">
        <f t="shared" si="292"/>
        <v>602196</v>
      </c>
      <c r="W2304" s="64">
        <f t="shared" si="291"/>
        <v>0</v>
      </c>
      <c r="X2304" s="3" t="str">
        <f t="shared" si="293"/>
        <v>8</v>
      </c>
      <c r="Z2304" s="14">
        <f t="shared" si="294"/>
        <v>48175.68</v>
      </c>
      <c r="AA2304" s="7">
        <f>VLOOKUP(G2304,Ma_KH!$A:$R,14,0)</f>
        <v>60</v>
      </c>
      <c r="AD2304" s="7" t="str">
        <f>IFERROR(VLOOKUP(J2304,'Chuyển Mã'!$B$3:$C$9,2,0),"")</f>
        <v>Hà Nội</v>
      </c>
      <c r="AE2304" s="7" t="str">
        <f t="shared" si="287"/>
        <v>Giò Tai Lưỡi Xào 250</v>
      </c>
      <c r="AF2304" s="7">
        <f t="shared" si="288"/>
        <v>12</v>
      </c>
    </row>
    <row r="2305" spans="1:32" x14ac:dyDescent="0.25">
      <c r="A2305" s="11">
        <v>45906</v>
      </c>
      <c r="B2305" s="25">
        <v>56609</v>
      </c>
      <c r="C2305" s="12" t="s">
        <v>7214</v>
      </c>
      <c r="D2305" s="16">
        <f t="shared" si="289"/>
        <v>45906</v>
      </c>
      <c r="G2305" s="13" t="s">
        <v>7616</v>
      </c>
      <c r="I2305" s="13" t="s">
        <v>8042</v>
      </c>
      <c r="J2305" s="13" t="s">
        <v>1811</v>
      </c>
      <c r="K2305" s="13" t="s">
        <v>568</v>
      </c>
      <c r="L2305" s="25" t="str">
        <f>VLOOKUP($K2305,TONG_SL!$A:$D,2,0)</f>
        <v>Chân gà sả tắc 150g</v>
      </c>
      <c r="N2305" s="25" t="str">
        <f t="shared" si="290"/>
        <v>K-C6</v>
      </c>
      <c r="Q2305" s="25" t="str">
        <f>VLOOKUP(K2305,TONG_SL!$A:$D,3,0)</f>
        <v>Túi</v>
      </c>
      <c r="R2305" s="54">
        <v>3</v>
      </c>
      <c r="T2305" s="1">
        <f>VLOOKUP(VLOOKUP(G2305,Ma_KH!$A:$R,18,0)&amp;K2305,Gia_MB!$A:$F,6,0)</f>
        <v>20250</v>
      </c>
      <c r="U2305" s="14">
        <f t="shared" si="292"/>
        <v>60750</v>
      </c>
      <c r="W2305" s="64">
        <f t="shared" si="291"/>
        <v>0</v>
      </c>
      <c r="X2305" s="3" t="str">
        <f t="shared" si="293"/>
        <v>8</v>
      </c>
      <c r="Z2305" s="14">
        <f t="shared" si="294"/>
        <v>4860</v>
      </c>
      <c r="AA2305" s="7">
        <f>VLOOKUP(G2305,Ma_KH!$A:$R,14,0)</f>
        <v>51</v>
      </c>
      <c r="AD2305" s="7" t="str">
        <f>IFERROR(VLOOKUP(J2305,'Chuyển Mã'!$B$3:$C$9,2,0),"")</f>
        <v>Hà Nội</v>
      </c>
      <c r="AE2305" s="7" t="str">
        <f t="shared" si="287"/>
        <v>Chân gà sả tắc 150g</v>
      </c>
      <c r="AF2305" s="7">
        <f t="shared" si="288"/>
        <v>3</v>
      </c>
    </row>
    <row r="2306" spans="1:32" x14ac:dyDescent="0.25">
      <c r="A2306" s="11">
        <v>45906</v>
      </c>
      <c r="B2306" s="25">
        <v>56609</v>
      </c>
      <c r="C2306" s="12" t="s">
        <v>7214</v>
      </c>
      <c r="D2306" s="16">
        <f t="shared" si="289"/>
        <v>45906</v>
      </c>
      <c r="G2306" s="13" t="s">
        <v>7616</v>
      </c>
      <c r="I2306" s="13" t="s">
        <v>8042</v>
      </c>
      <c r="J2306" s="13" t="s">
        <v>1811</v>
      </c>
      <c r="K2306" s="13" t="s">
        <v>556</v>
      </c>
      <c r="L2306" s="25" t="str">
        <f>VLOOKUP($K2306,TONG_SL!$A:$D,2,0)</f>
        <v>Chân giò heo muối 100g</v>
      </c>
      <c r="N2306" s="25" t="str">
        <f t="shared" si="290"/>
        <v>K-C6</v>
      </c>
      <c r="Q2306" s="25" t="str">
        <f>VLOOKUP(K2306,TONG_SL!$A:$D,3,0)</f>
        <v>Gói</v>
      </c>
      <c r="R2306" s="54">
        <v>3</v>
      </c>
      <c r="T2306" s="1">
        <f>VLOOKUP(VLOOKUP(G2306,Ma_KH!$A:$R,18,0)&amp;K2306,Gia_MB!$A:$F,6,0)</f>
        <v>24549</v>
      </c>
      <c r="U2306" s="14">
        <f t="shared" si="292"/>
        <v>73647</v>
      </c>
      <c r="W2306" s="64">
        <f t="shared" si="291"/>
        <v>0</v>
      </c>
      <c r="X2306" s="3" t="str">
        <f t="shared" si="293"/>
        <v>8</v>
      </c>
      <c r="Z2306" s="14">
        <f t="shared" si="294"/>
        <v>5891.76</v>
      </c>
      <c r="AA2306" s="7">
        <f>VLOOKUP(G2306,Ma_KH!$A:$R,14,0)</f>
        <v>51</v>
      </c>
      <c r="AD2306" s="7" t="str">
        <f>IFERROR(VLOOKUP(J2306,'Chuyển Mã'!$B$3:$C$9,2,0),"")</f>
        <v>Hà Nội</v>
      </c>
      <c r="AE2306" s="7" t="str">
        <f t="shared" si="287"/>
        <v>Chân giò heo muối 100g</v>
      </c>
      <c r="AF2306" s="7">
        <f t="shared" si="288"/>
        <v>3</v>
      </c>
    </row>
    <row r="2307" spans="1:32" x14ac:dyDescent="0.25">
      <c r="A2307" s="11">
        <v>45906</v>
      </c>
      <c r="B2307" s="25">
        <v>56609</v>
      </c>
      <c r="C2307" s="12" t="s">
        <v>7214</v>
      </c>
      <c r="D2307" s="16">
        <f t="shared" si="289"/>
        <v>45906</v>
      </c>
      <c r="G2307" s="13" t="s">
        <v>7616</v>
      </c>
      <c r="I2307" s="13" t="s">
        <v>8042</v>
      </c>
      <c r="J2307" s="13" t="s">
        <v>1811</v>
      </c>
      <c r="K2307" s="13" t="s">
        <v>27</v>
      </c>
      <c r="L2307" s="25" t="str">
        <f>VLOOKUP($K2307,TONG_SL!$A:$D,2,0)</f>
        <v>Chân giò heo muối 300g</v>
      </c>
      <c r="N2307" s="25" t="str">
        <f t="shared" si="290"/>
        <v>K-C6</v>
      </c>
      <c r="Q2307" s="25" t="str">
        <f>VLOOKUP(K2307,TONG_SL!$A:$D,3,0)</f>
        <v>Túi</v>
      </c>
      <c r="R2307" s="54">
        <v>5</v>
      </c>
      <c r="T2307" s="1">
        <f>VLOOKUP(VLOOKUP(G2307,Ma_KH!$A:$R,18,0)&amp;K2307,Gia_MB!$A:$F,6,0)</f>
        <v>73431</v>
      </c>
      <c r="U2307" s="14">
        <f t="shared" si="292"/>
        <v>367155</v>
      </c>
      <c r="W2307" s="64">
        <f t="shared" si="291"/>
        <v>0</v>
      </c>
      <c r="X2307" s="3" t="str">
        <f t="shared" si="293"/>
        <v>8</v>
      </c>
      <c r="Z2307" s="14">
        <f t="shared" si="294"/>
        <v>29372.400000000001</v>
      </c>
      <c r="AA2307" s="7">
        <f>VLOOKUP(G2307,Ma_KH!$A:$R,14,0)</f>
        <v>51</v>
      </c>
      <c r="AD2307" s="7" t="str">
        <f>IFERROR(VLOOKUP(J2307,'Chuyển Mã'!$B$3:$C$9,2,0),"")</f>
        <v>Hà Nội</v>
      </c>
      <c r="AE2307" s="7" t="str">
        <f t="shared" ref="AE2307:AE2370" si="295">IFERROR(L2307,"")</f>
        <v>Chân giò heo muối 300g</v>
      </c>
      <c r="AF2307" s="7">
        <f t="shared" ref="AF2307:AF2370" si="296">R2307</f>
        <v>5</v>
      </c>
    </row>
    <row r="2308" spans="1:32" x14ac:dyDescent="0.25">
      <c r="A2308" s="11">
        <v>45906</v>
      </c>
      <c r="B2308" s="25">
        <v>56609</v>
      </c>
      <c r="C2308" s="12" t="s">
        <v>7214</v>
      </c>
      <c r="D2308" s="16">
        <f t="shared" ref="D2308:D2371" si="297">IF(A2308="","",A2308)</f>
        <v>45906</v>
      </c>
      <c r="G2308" s="13" t="s">
        <v>7616</v>
      </c>
      <c r="I2308" s="13" t="s">
        <v>8042</v>
      </c>
      <c r="J2308" s="13" t="s">
        <v>1811</v>
      </c>
      <c r="K2308" s="13" t="s">
        <v>558</v>
      </c>
      <c r="L2308" s="25" t="str">
        <f>VLOOKUP($K2308,TONG_SL!$A:$D,2,0)</f>
        <v>Gà muối hun khói 300g</v>
      </c>
      <c r="N2308" s="25" t="str">
        <f t="shared" si="290"/>
        <v>K-C6</v>
      </c>
      <c r="Q2308" s="25" t="str">
        <f>VLOOKUP(K2308,TONG_SL!$A:$D,3,0)</f>
        <v>Túi</v>
      </c>
      <c r="R2308" s="54">
        <v>3</v>
      </c>
      <c r="T2308" s="1">
        <f>VLOOKUP(VLOOKUP(G2308,Ma_KH!$A:$R,18,0)&amp;K2308,Gia_MB!$A:$F,6,0)</f>
        <v>70000</v>
      </c>
      <c r="U2308" s="14">
        <f t="shared" si="292"/>
        <v>210000</v>
      </c>
      <c r="W2308" s="64">
        <f t="shared" si="291"/>
        <v>0</v>
      </c>
      <c r="X2308" s="3" t="str">
        <f t="shared" si="293"/>
        <v>8</v>
      </c>
      <c r="Z2308" s="14">
        <f t="shared" si="294"/>
        <v>16800</v>
      </c>
      <c r="AA2308" s="7">
        <f>VLOOKUP(G2308,Ma_KH!$A:$R,14,0)</f>
        <v>51</v>
      </c>
      <c r="AD2308" s="7" t="str">
        <f>IFERROR(VLOOKUP(J2308,'Chuyển Mã'!$B$3:$C$9,2,0),"")</f>
        <v>Hà Nội</v>
      </c>
      <c r="AE2308" s="7" t="str">
        <f t="shared" si="295"/>
        <v>Gà muối hun khói 300g</v>
      </c>
      <c r="AF2308" s="7">
        <f t="shared" si="296"/>
        <v>3</v>
      </c>
    </row>
    <row r="2309" spans="1:32" x14ac:dyDescent="0.25">
      <c r="A2309" s="11">
        <v>45906</v>
      </c>
      <c r="B2309" s="25">
        <v>56609</v>
      </c>
      <c r="C2309" s="12" t="s">
        <v>7214</v>
      </c>
      <c r="D2309" s="16">
        <f t="shared" si="297"/>
        <v>45906</v>
      </c>
      <c r="G2309" s="13" t="s">
        <v>7616</v>
      </c>
      <c r="I2309" s="13" t="s">
        <v>8042</v>
      </c>
      <c r="J2309" s="13" t="s">
        <v>1811</v>
      </c>
      <c r="K2309" s="13" t="s">
        <v>32</v>
      </c>
      <c r="L2309" s="25" t="str">
        <f>VLOOKUP($K2309,TONG_SL!$A:$D,2,0)</f>
        <v>Giò Tai Lưỡi Xào 250</v>
      </c>
      <c r="N2309" s="25" t="str">
        <f t="shared" ref="N2309:N2372" si="298">IF($B2309&lt;&gt;"","K-C6","")</f>
        <v>K-C6</v>
      </c>
      <c r="Q2309" s="25" t="str">
        <f>VLOOKUP(K2309,TONG_SL!$A:$D,3,0)</f>
        <v>Túi</v>
      </c>
      <c r="R2309" s="54">
        <v>3</v>
      </c>
      <c r="T2309" s="1">
        <f>VLOOKUP(VLOOKUP(G2309,Ma_KH!$A:$R,18,0)&amp;K2309,Gia_MB!$A:$F,6,0)</f>
        <v>50183</v>
      </c>
      <c r="U2309" s="14">
        <f t="shared" si="292"/>
        <v>150549</v>
      </c>
      <c r="W2309" s="64">
        <f t="shared" ref="W2309:W2372" si="299">U2309*V2309</f>
        <v>0</v>
      </c>
      <c r="X2309" s="3" t="str">
        <f t="shared" si="293"/>
        <v>8</v>
      </c>
      <c r="Z2309" s="14">
        <f t="shared" si="294"/>
        <v>12043.92</v>
      </c>
      <c r="AA2309" s="7">
        <f>VLOOKUP(G2309,Ma_KH!$A:$R,14,0)</f>
        <v>51</v>
      </c>
      <c r="AD2309" s="7" t="str">
        <f>IFERROR(VLOOKUP(J2309,'Chuyển Mã'!$B$3:$C$9,2,0),"")</f>
        <v>Hà Nội</v>
      </c>
      <c r="AE2309" s="7" t="str">
        <f t="shared" si="295"/>
        <v>Giò Tai Lưỡi Xào 250</v>
      </c>
      <c r="AF2309" s="7">
        <f t="shared" si="296"/>
        <v>3</v>
      </c>
    </row>
    <row r="2310" spans="1:32" x14ac:dyDescent="0.25">
      <c r="A2310" s="11">
        <v>45906</v>
      </c>
      <c r="B2310" s="25">
        <v>56609</v>
      </c>
      <c r="C2310" s="12" t="s">
        <v>7214</v>
      </c>
      <c r="D2310" s="16">
        <f t="shared" si="297"/>
        <v>45906</v>
      </c>
      <c r="G2310" s="13" t="s">
        <v>7616</v>
      </c>
      <c r="I2310" s="13" t="s">
        <v>8042</v>
      </c>
      <c r="J2310" s="13" t="s">
        <v>1811</v>
      </c>
      <c r="K2310" s="13" t="s">
        <v>570</v>
      </c>
      <c r="L2310" s="25" t="str">
        <f>VLOOKUP($K2310,TONG_SL!$A:$D,2,0)</f>
        <v>Tai heo sốt thái 150g</v>
      </c>
      <c r="N2310" s="25" t="str">
        <f t="shared" si="298"/>
        <v>K-C6</v>
      </c>
      <c r="Q2310" s="25" t="str">
        <f>VLOOKUP(K2310,TONG_SL!$A:$D,3,0)</f>
        <v>Túi</v>
      </c>
      <c r="R2310" s="54">
        <v>3</v>
      </c>
      <c r="T2310" s="1">
        <f>VLOOKUP(VLOOKUP(G2310,Ma_KH!$A:$R,18,0)&amp;K2310,Gia_MB!$A:$F,6,0)</f>
        <v>19500</v>
      </c>
      <c r="U2310" s="14">
        <f t="shared" si="292"/>
        <v>58500</v>
      </c>
      <c r="W2310" s="64">
        <f t="shared" si="299"/>
        <v>0</v>
      </c>
      <c r="X2310" s="3" t="str">
        <f t="shared" si="293"/>
        <v>8</v>
      </c>
      <c r="Z2310" s="14">
        <f t="shared" si="294"/>
        <v>4680</v>
      </c>
      <c r="AA2310" s="7">
        <f>VLOOKUP(G2310,Ma_KH!$A:$R,14,0)</f>
        <v>51</v>
      </c>
      <c r="AD2310" s="7" t="str">
        <f>IFERROR(VLOOKUP(J2310,'Chuyển Mã'!$B$3:$C$9,2,0),"")</f>
        <v>Hà Nội</v>
      </c>
      <c r="AE2310" s="7" t="str">
        <f t="shared" si="295"/>
        <v>Tai heo sốt thái 150g</v>
      </c>
      <c r="AF2310" s="7">
        <f t="shared" si="296"/>
        <v>3</v>
      </c>
    </row>
    <row r="2311" spans="1:32" x14ac:dyDescent="0.25">
      <c r="A2311" s="11">
        <v>45906</v>
      </c>
      <c r="B2311" s="25">
        <v>56958</v>
      </c>
      <c r="C2311" s="12" t="s">
        <v>7214</v>
      </c>
      <c r="D2311" s="16">
        <f t="shared" si="297"/>
        <v>45906</v>
      </c>
      <c r="G2311" s="13" t="s">
        <v>7616</v>
      </c>
      <c r="I2311" s="13" t="s">
        <v>8043</v>
      </c>
      <c r="J2311" s="13" t="s">
        <v>1811</v>
      </c>
      <c r="K2311" s="13" t="s">
        <v>27</v>
      </c>
      <c r="L2311" s="25" t="str">
        <f>VLOOKUP($K2311,TONG_SL!$A:$D,2,0)</f>
        <v>Chân giò heo muối 300g</v>
      </c>
      <c r="N2311" s="25" t="str">
        <f t="shared" si="298"/>
        <v>K-C6</v>
      </c>
      <c r="Q2311" s="25" t="str">
        <f>VLOOKUP(K2311,TONG_SL!$A:$D,3,0)</f>
        <v>Túi</v>
      </c>
      <c r="R2311" s="54">
        <v>7</v>
      </c>
      <c r="T2311" s="1">
        <f>VLOOKUP(VLOOKUP(G2311,Ma_KH!$A:$R,18,0)&amp;K2311,Gia_MB!$A:$F,6,0)</f>
        <v>73431</v>
      </c>
      <c r="U2311" s="14">
        <f t="shared" si="292"/>
        <v>514017</v>
      </c>
      <c r="W2311" s="64">
        <f t="shared" si="299"/>
        <v>0</v>
      </c>
      <c r="X2311" s="3" t="str">
        <f t="shared" si="293"/>
        <v>8</v>
      </c>
      <c r="Z2311" s="14">
        <f t="shared" si="294"/>
        <v>41121.360000000001</v>
      </c>
      <c r="AA2311" s="7">
        <f>VLOOKUP(G2311,Ma_KH!$A:$R,14,0)</f>
        <v>51</v>
      </c>
      <c r="AD2311" s="7" t="str">
        <f>IFERROR(VLOOKUP(J2311,'Chuyển Mã'!$B$3:$C$9,2,0),"")</f>
        <v>Hà Nội</v>
      </c>
      <c r="AE2311" s="7" t="str">
        <f t="shared" si="295"/>
        <v>Chân giò heo muối 300g</v>
      </c>
      <c r="AF2311" s="7">
        <f t="shared" si="296"/>
        <v>7</v>
      </c>
    </row>
    <row r="2312" spans="1:32" x14ac:dyDescent="0.25">
      <c r="A2312" s="11">
        <v>45906</v>
      </c>
      <c r="B2312" s="25">
        <v>56958</v>
      </c>
      <c r="C2312" s="12" t="s">
        <v>7214</v>
      </c>
      <c r="D2312" s="16">
        <f t="shared" si="297"/>
        <v>45906</v>
      </c>
      <c r="G2312" s="13" t="s">
        <v>7616</v>
      </c>
      <c r="I2312" s="13" t="s">
        <v>8043</v>
      </c>
      <c r="J2312" s="13" t="s">
        <v>1811</v>
      </c>
      <c r="K2312" s="13" t="s">
        <v>547</v>
      </c>
      <c r="L2312" s="25" t="str">
        <f>VLOOKUP($K2312,TONG_SL!$A:$D,2,0)</f>
        <v>Chân giò heo muối 500g</v>
      </c>
      <c r="N2312" s="25" t="str">
        <f t="shared" si="298"/>
        <v>K-C6</v>
      </c>
      <c r="Q2312" s="25" t="str">
        <f>VLOOKUP(K2312,TONG_SL!$A:$D,3,0)</f>
        <v>Túi</v>
      </c>
      <c r="R2312" s="54">
        <v>3</v>
      </c>
      <c r="T2312" s="1">
        <f>VLOOKUP(VLOOKUP(G2312,Ma_KH!$A:$R,18,0)&amp;K2312,Gia_MB!$A:$F,6,0)</f>
        <v>119066</v>
      </c>
      <c r="U2312" s="14">
        <f t="shared" si="292"/>
        <v>357198</v>
      </c>
      <c r="W2312" s="64">
        <f t="shared" si="299"/>
        <v>0</v>
      </c>
      <c r="X2312" s="3" t="str">
        <f t="shared" si="293"/>
        <v>8</v>
      </c>
      <c r="Z2312" s="14">
        <f t="shared" si="294"/>
        <v>28575.84</v>
      </c>
      <c r="AA2312" s="7">
        <f>VLOOKUP(G2312,Ma_KH!$A:$R,14,0)</f>
        <v>51</v>
      </c>
      <c r="AD2312" s="7" t="str">
        <f>IFERROR(VLOOKUP(J2312,'Chuyển Mã'!$B$3:$C$9,2,0),"")</f>
        <v>Hà Nội</v>
      </c>
      <c r="AE2312" s="7" t="str">
        <f t="shared" si="295"/>
        <v>Chân giò heo muối 500g</v>
      </c>
      <c r="AF2312" s="7">
        <f t="shared" si="296"/>
        <v>3</v>
      </c>
    </row>
    <row r="2313" spans="1:32" x14ac:dyDescent="0.25">
      <c r="A2313" s="11">
        <v>45906</v>
      </c>
      <c r="B2313" s="25">
        <v>56958</v>
      </c>
      <c r="C2313" s="12" t="s">
        <v>7214</v>
      </c>
      <c r="D2313" s="16">
        <f t="shared" si="297"/>
        <v>45906</v>
      </c>
      <c r="G2313" s="13" t="s">
        <v>7616</v>
      </c>
      <c r="I2313" s="13" t="s">
        <v>8043</v>
      </c>
      <c r="J2313" s="13" t="s">
        <v>1811</v>
      </c>
      <c r="K2313" s="13" t="s">
        <v>32</v>
      </c>
      <c r="L2313" s="25" t="str">
        <f>VLOOKUP($K2313,TONG_SL!$A:$D,2,0)</f>
        <v>Giò Tai Lưỡi Xào 250</v>
      </c>
      <c r="N2313" s="25" t="str">
        <f t="shared" si="298"/>
        <v>K-C6</v>
      </c>
      <c r="Q2313" s="25" t="str">
        <f>VLOOKUP(K2313,TONG_SL!$A:$D,3,0)</f>
        <v>Túi</v>
      </c>
      <c r="R2313" s="54">
        <v>3</v>
      </c>
      <c r="T2313" s="1">
        <f>VLOOKUP(VLOOKUP(G2313,Ma_KH!$A:$R,18,0)&amp;K2313,Gia_MB!$A:$F,6,0)</f>
        <v>50183</v>
      </c>
      <c r="U2313" s="14">
        <f t="shared" si="292"/>
        <v>150549</v>
      </c>
      <c r="W2313" s="64">
        <f t="shared" si="299"/>
        <v>0</v>
      </c>
      <c r="X2313" s="3" t="str">
        <f t="shared" si="293"/>
        <v>8</v>
      </c>
      <c r="Z2313" s="14">
        <f t="shared" si="294"/>
        <v>12043.92</v>
      </c>
      <c r="AA2313" s="7">
        <f>VLOOKUP(G2313,Ma_KH!$A:$R,14,0)</f>
        <v>51</v>
      </c>
      <c r="AD2313" s="7" t="str">
        <f>IFERROR(VLOOKUP(J2313,'Chuyển Mã'!$B$3:$C$9,2,0),"")</f>
        <v>Hà Nội</v>
      </c>
      <c r="AE2313" s="7" t="str">
        <f t="shared" si="295"/>
        <v>Giò Tai Lưỡi Xào 250</v>
      </c>
      <c r="AF2313" s="7">
        <f t="shared" si="296"/>
        <v>3</v>
      </c>
    </row>
    <row r="2314" spans="1:32" x14ac:dyDescent="0.25">
      <c r="A2314" s="11">
        <v>45906</v>
      </c>
      <c r="B2314" s="25">
        <v>56958</v>
      </c>
      <c r="C2314" s="12" t="s">
        <v>7214</v>
      </c>
      <c r="D2314" s="16">
        <f t="shared" si="297"/>
        <v>45906</v>
      </c>
      <c r="G2314" s="13" t="s">
        <v>7616</v>
      </c>
      <c r="I2314" s="13" t="s">
        <v>8043</v>
      </c>
      <c r="J2314" s="13" t="s">
        <v>1811</v>
      </c>
      <c r="K2314" s="13" t="s">
        <v>35</v>
      </c>
      <c r="L2314" s="25" t="str">
        <f>VLOOKUP($K2314,TONG_SL!$A:$D,2,0)</f>
        <v>Tai heo muối 200g</v>
      </c>
      <c r="N2314" s="25" t="str">
        <f t="shared" si="298"/>
        <v>K-C6</v>
      </c>
      <c r="Q2314" s="25" t="str">
        <f>VLOOKUP(K2314,TONG_SL!$A:$D,3,0)</f>
        <v>Túi</v>
      </c>
      <c r="R2314" s="54">
        <v>3</v>
      </c>
      <c r="T2314" s="1">
        <f>VLOOKUP(VLOOKUP(G2314,Ma_KH!$A:$R,18,0)&amp;K2314,Gia_MB!$A:$F,6,0)</f>
        <v>55595</v>
      </c>
      <c r="U2314" s="14">
        <f t="shared" si="292"/>
        <v>166785</v>
      </c>
      <c r="W2314" s="64">
        <f t="shared" si="299"/>
        <v>0</v>
      </c>
      <c r="X2314" s="3" t="str">
        <f t="shared" si="293"/>
        <v>8</v>
      </c>
      <c r="Z2314" s="14">
        <f t="shared" si="294"/>
        <v>13342.800000000001</v>
      </c>
      <c r="AA2314" s="7">
        <f>VLOOKUP(G2314,Ma_KH!$A:$R,14,0)</f>
        <v>51</v>
      </c>
      <c r="AD2314" s="7" t="str">
        <f>IFERROR(VLOOKUP(J2314,'Chuyển Mã'!$B$3:$C$9,2,0),"")</f>
        <v>Hà Nội</v>
      </c>
      <c r="AE2314" s="7" t="str">
        <f t="shared" si="295"/>
        <v>Tai heo muối 200g</v>
      </c>
      <c r="AF2314" s="7">
        <f t="shared" si="296"/>
        <v>3</v>
      </c>
    </row>
    <row r="2315" spans="1:32" x14ac:dyDescent="0.25">
      <c r="A2315" s="11">
        <v>45906</v>
      </c>
      <c r="B2315" s="25">
        <v>56958</v>
      </c>
      <c r="C2315" s="12" t="s">
        <v>7214</v>
      </c>
      <c r="D2315" s="16">
        <f t="shared" si="297"/>
        <v>45906</v>
      </c>
      <c r="G2315" s="13" t="s">
        <v>7616</v>
      </c>
      <c r="I2315" s="13" t="s">
        <v>8043</v>
      </c>
      <c r="J2315" s="13" t="s">
        <v>1811</v>
      </c>
      <c r="K2315" s="13" t="s">
        <v>570</v>
      </c>
      <c r="L2315" s="25" t="str">
        <f>VLOOKUP($K2315,TONG_SL!$A:$D,2,0)</f>
        <v>Tai heo sốt thái 150g</v>
      </c>
      <c r="N2315" s="25" t="str">
        <f t="shared" si="298"/>
        <v>K-C6</v>
      </c>
      <c r="Q2315" s="25" t="str">
        <f>VLOOKUP(K2315,TONG_SL!$A:$D,3,0)</f>
        <v>Túi</v>
      </c>
      <c r="R2315" s="54">
        <v>3</v>
      </c>
      <c r="T2315" s="1">
        <f>VLOOKUP(VLOOKUP(G2315,Ma_KH!$A:$R,18,0)&amp;K2315,Gia_MB!$A:$F,6,0)</f>
        <v>19500</v>
      </c>
      <c r="U2315" s="14">
        <f t="shared" si="292"/>
        <v>58500</v>
      </c>
      <c r="W2315" s="64">
        <f t="shared" si="299"/>
        <v>0</v>
      </c>
      <c r="X2315" s="3" t="str">
        <f t="shared" si="293"/>
        <v>8</v>
      </c>
      <c r="Z2315" s="14">
        <f t="shared" si="294"/>
        <v>4680</v>
      </c>
      <c r="AA2315" s="7">
        <f>VLOOKUP(G2315,Ma_KH!$A:$R,14,0)</f>
        <v>51</v>
      </c>
      <c r="AD2315" s="7" t="str">
        <f>IFERROR(VLOOKUP(J2315,'Chuyển Mã'!$B$3:$C$9,2,0),"")</f>
        <v>Hà Nội</v>
      </c>
      <c r="AE2315" s="7" t="str">
        <f t="shared" si="295"/>
        <v>Tai heo sốt thái 150g</v>
      </c>
      <c r="AF2315" s="7">
        <f t="shared" si="296"/>
        <v>3</v>
      </c>
    </row>
    <row r="2316" spans="1:32" x14ac:dyDescent="0.25">
      <c r="A2316" s="11">
        <v>45906</v>
      </c>
      <c r="B2316" s="25">
        <v>56958</v>
      </c>
      <c r="C2316" s="12" t="s">
        <v>7214</v>
      </c>
      <c r="D2316" s="16">
        <f t="shared" si="297"/>
        <v>45906</v>
      </c>
      <c r="G2316" s="13" t="s">
        <v>7616</v>
      </c>
      <c r="I2316" s="13" t="s">
        <v>8043</v>
      </c>
      <c r="J2316" s="13" t="s">
        <v>1811</v>
      </c>
      <c r="K2316" s="13" t="s">
        <v>558</v>
      </c>
      <c r="L2316" s="25" t="str">
        <f>VLOOKUP($K2316,TONG_SL!$A:$D,2,0)</f>
        <v>Gà muối hun khói 300g</v>
      </c>
      <c r="N2316" s="25" t="str">
        <f t="shared" si="298"/>
        <v>K-C6</v>
      </c>
      <c r="Q2316" s="25" t="str">
        <f>VLOOKUP(K2316,TONG_SL!$A:$D,3,0)</f>
        <v>Túi</v>
      </c>
      <c r="R2316" s="54">
        <v>5</v>
      </c>
      <c r="T2316" s="1">
        <f>VLOOKUP(VLOOKUP(G2316,Ma_KH!$A:$R,18,0)&amp;K2316,Gia_MB!$A:$F,6,0)</f>
        <v>70000</v>
      </c>
      <c r="U2316" s="14">
        <f t="shared" si="292"/>
        <v>350000</v>
      </c>
      <c r="W2316" s="64">
        <f t="shared" si="299"/>
        <v>0</v>
      </c>
      <c r="X2316" s="3" t="str">
        <f t="shared" si="293"/>
        <v>8</v>
      </c>
      <c r="Z2316" s="14">
        <f t="shared" si="294"/>
        <v>28000</v>
      </c>
      <c r="AA2316" s="7">
        <f>VLOOKUP(G2316,Ma_KH!$A:$R,14,0)</f>
        <v>51</v>
      </c>
      <c r="AD2316" s="7" t="str">
        <f>IFERROR(VLOOKUP(J2316,'Chuyển Mã'!$B$3:$C$9,2,0),"")</f>
        <v>Hà Nội</v>
      </c>
      <c r="AE2316" s="7" t="str">
        <f t="shared" si="295"/>
        <v>Gà muối hun khói 300g</v>
      </c>
      <c r="AF2316" s="7">
        <f t="shared" si="296"/>
        <v>5</v>
      </c>
    </row>
    <row r="2317" spans="1:32" x14ac:dyDescent="0.25">
      <c r="A2317" s="11">
        <v>45906</v>
      </c>
      <c r="B2317" s="25">
        <v>56958</v>
      </c>
      <c r="C2317" s="12" t="s">
        <v>7214</v>
      </c>
      <c r="D2317" s="16">
        <f t="shared" si="297"/>
        <v>45906</v>
      </c>
      <c r="G2317" s="13" t="s">
        <v>7616</v>
      </c>
      <c r="I2317" s="13" t="s">
        <v>8043</v>
      </c>
      <c r="J2317" s="13" t="s">
        <v>1811</v>
      </c>
      <c r="K2317" s="13" t="s">
        <v>556</v>
      </c>
      <c r="L2317" s="25" t="str">
        <f>VLOOKUP($K2317,TONG_SL!$A:$D,2,0)</f>
        <v>Chân giò heo muối 100g</v>
      </c>
      <c r="N2317" s="25" t="str">
        <f t="shared" si="298"/>
        <v>K-C6</v>
      </c>
      <c r="Q2317" s="25" t="str">
        <f>VLOOKUP(K2317,TONG_SL!$A:$D,3,0)</f>
        <v>Gói</v>
      </c>
      <c r="R2317" s="54">
        <v>10</v>
      </c>
      <c r="T2317" s="1">
        <f>VLOOKUP(VLOOKUP(G2317,Ma_KH!$A:$R,18,0)&amp;K2317,Gia_MB!$A:$F,6,0)</f>
        <v>24549</v>
      </c>
      <c r="U2317" s="14">
        <f t="shared" si="292"/>
        <v>245490</v>
      </c>
      <c r="W2317" s="64">
        <f t="shared" si="299"/>
        <v>0</v>
      </c>
      <c r="X2317" s="3" t="str">
        <f t="shared" si="293"/>
        <v>8</v>
      </c>
      <c r="Z2317" s="14">
        <f t="shared" si="294"/>
        <v>19639.2</v>
      </c>
      <c r="AA2317" s="7">
        <f>VLOOKUP(G2317,Ma_KH!$A:$R,14,0)</f>
        <v>51</v>
      </c>
      <c r="AD2317" s="7" t="str">
        <f>IFERROR(VLOOKUP(J2317,'Chuyển Mã'!$B$3:$C$9,2,0),"")</f>
        <v>Hà Nội</v>
      </c>
      <c r="AE2317" s="7" t="str">
        <f t="shared" si="295"/>
        <v>Chân giò heo muối 100g</v>
      </c>
      <c r="AF2317" s="7">
        <f t="shared" si="296"/>
        <v>10</v>
      </c>
    </row>
    <row r="2318" spans="1:32" x14ac:dyDescent="0.25">
      <c r="A2318" s="11">
        <v>45906</v>
      </c>
      <c r="B2318" s="25">
        <v>4176392325</v>
      </c>
      <c r="C2318" s="12" t="s">
        <v>7214</v>
      </c>
      <c r="D2318" s="16">
        <f t="shared" si="297"/>
        <v>45906</v>
      </c>
      <c r="G2318" s="13" t="s">
        <v>8044</v>
      </c>
      <c r="I2318" s="13" t="s">
        <v>8045</v>
      </c>
      <c r="J2318" s="13" t="s">
        <v>1809</v>
      </c>
      <c r="K2318" s="13" t="s">
        <v>27</v>
      </c>
      <c r="L2318" s="25" t="str">
        <f>VLOOKUP($K2318,TONG_SL!$A:$D,2,0)</f>
        <v>Chân giò heo muối 300g</v>
      </c>
      <c r="N2318" s="25" t="str">
        <f t="shared" si="298"/>
        <v>K-C6</v>
      </c>
      <c r="Q2318" s="25" t="str">
        <f>VLOOKUP(K2318,TONG_SL!$A:$D,3,0)</f>
        <v>Túi</v>
      </c>
      <c r="R2318" s="54">
        <v>30</v>
      </c>
      <c r="T2318" s="1">
        <f>VLOOKUP(VLOOKUP(G2318,Ma_KH!$A:$R,18,0)&amp;K2318,Gia_MB!$A:$F,6,0)</f>
        <v>73431</v>
      </c>
      <c r="U2318" s="14">
        <f t="shared" ref="U2318:U2381" si="300">T2318*R2318</f>
        <v>2202930</v>
      </c>
      <c r="W2318" s="64">
        <f t="shared" si="299"/>
        <v>0</v>
      </c>
      <c r="X2318" s="3" t="str">
        <f t="shared" ref="X2318:X2381" si="301">IF(B2318&lt;&gt;"","8","0")</f>
        <v>8</v>
      </c>
      <c r="Z2318" s="14">
        <f t="shared" ref="Z2318:Z2381" si="302">U2318*X2318%</f>
        <v>176234.4</v>
      </c>
      <c r="AA2318" s="7">
        <f>VLOOKUP(G2318,Ma_KH!$A:$R,14,0)</f>
        <v>60</v>
      </c>
      <c r="AD2318" s="7" t="str">
        <f>IFERROR(VLOOKUP(J2318,'Chuyển Mã'!$B$3:$C$9,2,0),"")</f>
        <v>Hà Nội</v>
      </c>
      <c r="AE2318" s="7" t="str">
        <f t="shared" si="295"/>
        <v>Chân giò heo muối 300g</v>
      </c>
      <c r="AF2318" s="7">
        <f t="shared" si="296"/>
        <v>30</v>
      </c>
    </row>
    <row r="2319" spans="1:32" x14ac:dyDescent="0.25">
      <c r="A2319" s="11">
        <v>45906</v>
      </c>
      <c r="B2319" s="25">
        <v>4176392325</v>
      </c>
      <c r="C2319" s="12" t="s">
        <v>7214</v>
      </c>
      <c r="D2319" s="16">
        <f t="shared" si="297"/>
        <v>45906</v>
      </c>
      <c r="G2319" s="13" t="s">
        <v>8044</v>
      </c>
      <c r="I2319" s="13" t="s">
        <v>8045</v>
      </c>
      <c r="J2319" s="13" t="s">
        <v>1809</v>
      </c>
      <c r="K2319" s="13" t="s">
        <v>32</v>
      </c>
      <c r="L2319" s="25" t="str">
        <f>VLOOKUP($K2319,TONG_SL!$A:$D,2,0)</f>
        <v>Giò Tai Lưỡi Xào 250</v>
      </c>
      <c r="N2319" s="25" t="str">
        <f t="shared" si="298"/>
        <v>K-C6</v>
      </c>
      <c r="Q2319" s="25" t="str">
        <f>VLOOKUP(K2319,TONG_SL!$A:$D,3,0)</f>
        <v>Túi</v>
      </c>
      <c r="R2319" s="54">
        <v>10</v>
      </c>
      <c r="T2319" s="1">
        <f>VLOOKUP(VLOOKUP(G2319,Ma_KH!$A:$R,18,0)&amp;K2319,Gia_MB!$A:$F,6,0)</f>
        <v>50183</v>
      </c>
      <c r="U2319" s="14">
        <f t="shared" si="300"/>
        <v>501830</v>
      </c>
      <c r="W2319" s="64">
        <f t="shared" si="299"/>
        <v>0</v>
      </c>
      <c r="X2319" s="3" t="str">
        <f t="shared" si="301"/>
        <v>8</v>
      </c>
      <c r="Z2319" s="14">
        <f t="shared" si="302"/>
        <v>40146.400000000001</v>
      </c>
      <c r="AA2319" s="7">
        <f>VLOOKUP(G2319,Ma_KH!$A:$R,14,0)</f>
        <v>60</v>
      </c>
      <c r="AD2319" s="7" t="str">
        <f>IFERROR(VLOOKUP(J2319,'Chuyển Mã'!$B$3:$C$9,2,0),"")</f>
        <v>Hà Nội</v>
      </c>
      <c r="AE2319" s="7" t="str">
        <f t="shared" si="295"/>
        <v>Giò Tai Lưỡi Xào 250</v>
      </c>
      <c r="AF2319" s="7">
        <f t="shared" si="296"/>
        <v>10</v>
      </c>
    </row>
    <row r="2320" spans="1:32" x14ac:dyDescent="0.25">
      <c r="A2320" s="11">
        <v>45906</v>
      </c>
      <c r="B2320" s="25">
        <v>4176501234</v>
      </c>
      <c r="C2320" s="12" t="s">
        <v>7214</v>
      </c>
      <c r="D2320" s="16">
        <f t="shared" si="297"/>
        <v>45906</v>
      </c>
      <c r="G2320" s="13" t="s">
        <v>1303</v>
      </c>
      <c r="I2320" s="13" t="s">
        <v>8046</v>
      </c>
      <c r="J2320" s="13" t="s">
        <v>75</v>
      </c>
      <c r="K2320" s="13" t="s">
        <v>27</v>
      </c>
      <c r="L2320" s="25" t="str">
        <f>VLOOKUP($K2320,TONG_SL!$A:$D,2,0)</f>
        <v>Chân giò heo muối 300g</v>
      </c>
      <c r="N2320" s="25" t="str">
        <f t="shared" si="298"/>
        <v>K-C6</v>
      </c>
      <c r="Q2320" s="25" t="str">
        <f>VLOOKUP(K2320,TONG_SL!$A:$D,3,0)</f>
        <v>Túi</v>
      </c>
      <c r="R2320" s="54">
        <v>10</v>
      </c>
      <c r="T2320" s="1">
        <f>VLOOKUP(VLOOKUP(G2320,Ma_KH!$A:$R,18,0)&amp;K2320,Gia_MB!$A:$F,6,0)</f>
        <v>73431</v>
      </c>
      <c r="U2320" s="14">
        <f t="shared" si="300"/>
        <v>734310</v>
      </c>
      <c r="W2320" s="64">
        <f t="shared" si="299"/>
        <v>0</v>
      </c>
      <c r="X2320" s="3" t="str">
        <f t="shared" si="301"/>
        <v>8</v>
      </c>
      <c r="Z2320" s="14">
        <f t="shared" si="302"/>
        <v>58744.800000000003</v>
      </c>
      <c r="AA2320" s="7">
        <f>VLOOKUP(G2320,Ma_KH!$A:$R,14,0)</f>
        <v>60</v>
      </c>
      <c r="AD2320" s="7" t="str">
        <f>IFERROR(VLOOKUP(J2320,'Chuyển Mã'!$B$3:$C$9,2,0),"")</f>
        <v>Hà Nội</v>
      </c>
      <c r="AE2320" s="7" t="str">
        <f t="shared" si="295"/>
        <v>Chân giò heo muối 300g</v>
      </c>
      <c r="AF2320" s="7">
        <f t="shared" si="296"/>
        <v>10</v>
      </c>
    </row>
    <row r="2321" spans="1:32" x14ac:dyDescent="0.25">
      <c r="A2321" s="11">
        <v>45906</v>
      </c>
      <c r="B2321" s="25">
        <v>4176501234</v>
      </c>
      <c r="C2321" s="12" t="s">
        <v>7214</v>
      </c>
      <c r="D2321" s="16">
        <f t="shared" si="297"/>
        <v>45906</v>
      </c>
      <c r="G2321" s="13" t="s">
        <v>1303</v>
      </c>
      <c r="I2321" s="13" t="s">
        <v>8046</v>
      </c>
      <c r="J2321" s="13" t="s">
        <v>75</v>
      </c>
      <c r="K2321" s="13" t="s">
        <v>30</v>
      </c>
      <c r="L2321" s="25" t="str">
        <f>VLOOKUP($K2321,TONG_SL!$A:$D,2,0)</f>
        <v>Gà muối 500g</v>
      </c>
      <c r="N2321" s="25" t="str">
        <f t="shared" si="298"/>
        <v>K-C6</v>
      </c>
      <c r="Q2321" s="25" t="str">
        <f>VLOOKUP(K2321,TONG_SL!$A:$D,3,0)</f>
        <v>Túi</v>
      </c>
      <c r="R2321" s="54">
        <v>10</v>
      </c>
      <c r="T2321" s="1">
        <f>VLOOKUP(VLOOKUP(G2321,Ma_KH!$A:$R,18,0)&amp;K2321,Gia_MB!$A:$F,6,0)</f>
        <v>111058</v>
      </c>
      <c r="U2321" s="14">
        <f t="shared" si="300"/>
        <v>1110580</v>
      </c>
      <c r="W2321" s="64">
        <f t="shared" si="299"/>
        <v>0</v>
      </c>
      <c r="X2321" s="3" t="str">
        <f t="shared" si="301"/>
        <v>8</v>
      </c>
      <c r="Z2321" s="14">
        <f t="shared" si="302"/>
        <v>88846.400000000009</v>
      </c>
      <c r="AA2321" s="7">
        <f>VLOOKUP(G2321,Ma_KH!$A:$R,14,0)</f>
        <v>60</v>
      </c>
      <c r="AD2321" s="7" t="str">
        <f>IFERROR(VLOOKUP(J2321,'Chuyển Mã'!$B$3:$C$9,2,0),"")</f>
        <v>Hà Nội</v>
      </c>
      <c r="AE2321" s="7" t="str">
        <f t="shared" si="295"/>
        <v>Gà muối 500g</v>
      </c>
      <c r="AF2321" s="7">
        <f t="shared" si="296"/>
        <v>10</v>
      </c>
    </row>
    <row r="2322" spans="1:32" x14ac:dyDescent="0.25">
      <c r="A2322" s="11">
        <v>45906</v>
      </c>
      <c r="B2322" s="25">
        <v>4176501234</v>
      </c>
      <c r="C2322" s="12" t="s">
        <v>7214</v>
      </c>
      <c r="D2322" s="16">
        <f t="shared" si="297"/>
        <v>45906</v>
      </c>
      <c r="G2322" s="13" t="s">
        <v>1303</v>
      </c>
      <c r="I2322" s="13" t="s">
        <v>8046</v>
      </c>
      <c r="J2322" s="13" t="s">
        <v>75</v>
      </c>
      <c r="K2322" s="13" t="s">
        <v>51</v>
      </c>
      <c r="L2322" s="25" t="str">
        <f>VLOOKUP($K2322,TONG_SL!$A:$D,2,0)</f>
        <v>Mọc Nấm Hương 250g</v>
      </c>
      <c r="N2322" s="25" t="str">
        <f t="shared" si="298"/>
        <v>K-C6</v>
      </c>
      <c r="Q2322" s="25" t="str">
        <f>VLOOKUP(K2322,TONG_SL!$A:$D,3,0)</f>
        <v>Túi</v>
      </c>
      <c r="R2322" s="54">
        <v>10</v>
      </c>
      <c r="T2322" s="1">
        <f>VLOOKUP(VLOOKUP(G2322,Ma_KH!$A:$R,18,0)&amp;K2322,Gia_MB!$A:$F,6,0)</f>
        <v>46000</v>
      </c>
      <c r="U2322" s="14">
        <f t="shared" si="300"/>
        <v>460000</v>
      </c>
      <c r="W2322" s="64">
        <f t="shared" si="299"/>
        <v>0</v>
      </c>
      <c r="X2322" s="3" t="str">
        <f t="shared" si="301"/>
        <v>8</v>
      </c>
      <c r="Z2322" s="14">
        <f t="shared" si="302"/>
        <v>36800</v>
      </c>
      <c r="AA2322" s="7">
        <f>VLOOKUP(G2322,Ma_KH!$A:$R,14,0)</f>
        <v>60</v>
      </c>
      <c r="AD2322" s="7" t="str">
        <f>IFERROR(VLOOKUP(J2322,'Chuyển Mã'!$B$3:$C$9,2,0),"")</f>
        <v>Hà Nội</v>
      </c>
      <c r="AE2322" s="7" t="str">
        <f t="shared" si="295"/>
        <v>Mọc Nấm Hương 250g</v>
      </c>
      <c r="AF2322" s="7">
        <f t="shared" si="296"/>
        <v>10</v>
      </c>
    </row>
    <row r="2323" spans="1:32" x14ac:dyDescent="0.25">
      <c r="A2323" s="11">
        <v>45906</v>
      </c>
      <c r="B2323" s="25">
        <v>4176501234</v>
      </c>
      <c r="C2323" s="12" t="s">
        <v>7214</v>
      </c>
      <c r="D2323" s="16">
        <f t="shared" si="297"/>
        <v>45906</v>
      </c>
      <c r="G2323" s="13" t="s">
        <v>1303</v>
      </c>
      <c r="I2323" s="13" t="s">
        <v>8046</v>
      </c>
      <c r="J2323" s="13" t="s">
        <v>75</v>
      </c>
      <c r="K2323" s="13" t="s">
        <v>41</v>
      </c>
      <c r="L2323" s="25" t="str">
        <f>VLOOKUP($K2323,TONG_SL!$A:$D,2,0)</f>
        <v>Chả nướng 300g</v>
      </c>
      <c r="N2323" s="25" t="str">
        <f t="shared" si="298"/>
        <v>K-C6</v>
      </c>
      <c r="Q2323" s="25" t="str">
        <f>VLOOKUP(K2323,TONG_SL!$A:$D,3,0)</f>
        <v>Túi</v>
      </c>
      <c r="R2323" s="54">
        <v>5</v>
      </c>
      <c r="T2323" s="1">
        <f>VLOOKUP(VLOOKUP(G2323,Ma_KH!$A:$R,18,0)&amp;K2323,Gia_MB!$A:$F,6,0)</f>
        <v>70950</v>
      </c>
      <c r="U2323" s="14">
        <f t="shared" si="300"/>
        <v>354750</v>
      </c>
      <c r="W2323" s="64">
        <f t="shared" si="299"/>
        <v>0</v>
      </c>
      <c r="X2323" s="3" t="str">
        <f t="shared" si="301"/>
        <v>8</v>
      </c>
      <c r="Z2323" s="14">
        <f t="shared" si="302"/>
        <v>28380</v>
      </c>
      <c r="AA2323" s="7">
        <f>VLOOKUP(G2323,Ma_KH!$A:$R,14,0)</f>
        <v>60</v>
      </c>
      <c r="AD2323" s="7" t="str">
        <f>IFERROR(VLOOKUP(J2323,'Chuyển Mã'!$B$3:$C$9,2,0),"")</f>
        <v>Hà Nội</v>
      </c>
      <c r="AE2323" s="7" t="str">
        <f t="shared" si="295"/>
        <v>Chả nướng 300g</v>
      </c>
      <c r="AF2323" s="7">
        <f t="shared" si="296"/>
        <v>5</v>
      </c>
    </row>
    <row r="2324" spans="1:32" x14ac:dyDescent="0.25">
      <c r="A2324" s="11">
        <v>45908</v>
      </c>
      <c r="B2324" s="25">
        <v>57774</v>
      </c>
      <c r="C2324" s="12" t="s">
        <v>7214</v>
      </c>
      <c r="D2324" s="16">
        <f t="shared" si="297"/>
        <v>45908</v>
      </c>
      <c r="G2324" s="13" t="s">
        <v>7353</v>
      </c>
      <c r="I2324" s="13" t="s">
        <v>4616</v>
      </c>
      <c r="J2324" s="13" t="s">
        <v>1796</v>
      </c>
      <c r="K2324" s="13" t="s">
        <v>30</v>
      </c>
      <c r="L2324" s="25" t="str">
        <f>VLOOKUP($K2324,TONG_SL!$A:$D,2,0)</f>
        <v>Gà muối 500g</v>
      </c>
      <c r="N2324" s="25" t="str">
        <f t="shared" si="298"/>
        <v>K-C6</v>
      </c>
      <c r="Q2324" s="25" t="str">
        <f>VLOOKUP(K2324,TONG_SL!$A:$D,3,0)</f>
        <v>Túi</v>
      </c>
      <c r="R2324" s="54">
        <v>10</v>
      </c>
      <c r="T2324" s="1">
        <f>VLOOKUP(VLOOKUP(G2324,Ma_KH!$A:$R,18,0)&amp;K2324,Gia_MB!$A:$F,6,0)</f>
        <v>99952</v>
      </c>
      <c r="U2324" s="14">
        <f t="shared" si="300"/>
        <v>999520</v>
      </c>
      <c r="W2324" s="64">
        <f t="shared" si="299"/>
        <v>0</v>
      </c>
      <c r="X2324" s="3" t="str">
        <f t="shared" si="301"/>
        <v>8</v>
      </c>
      <c r="Z2324" s="14">
        <f t="shared" si="302"/>
        <v>79961.600000000006</v>
      </c>
      <c r="AA2324" s="7">
        <f>VLOOKUP(G2324,Ma_KH!$A:$R,14,0)</f>
        <v>31</v>
      </c>
      <c r="AD2324" s="7" t="str">
        <f>IFERROR(VLOOKUP(J2324,'Chuyển Mã'!$B$3:$C$9,2,0),"")</f>
        <v>Tỉnh</v>
      </c>
      <c r="AE2324" s="7" t="str">
        <f t="shared" si="295"/>
        <v>Gà muối 500g</v>
      </c>
      <c r="AF2324" s="7">
        <f t="shared" si="296"/>
        <v>10</v>
      </c>
    </row>
    <row r="2325" spans="1:32" x14ac:dyDescent="0.25">
      <c r="A2325" s="11">
        <v>45908</v>
      </c>
      <c r="B2325" s="25">
        <v>57774</v>
      </c>
      <c r="C2325" s="12" t="s">
        <v>7214</v>
      </c>
      <c r="D2325" s="16">
        <f t="shared" si="297"/>
        <v>45908</v>
      </c>
      <c r="G2325" s="13" t="s">
        <v>7353</v>
      </c>
      <c r="I2325" s="13" t="s">
        <v>4616</v>
      </c>
      <c r="J2325" s="13" t="s">
        <v>1796</v>
      </c>
      <c r="K2325" s="13" t="s">
        <v>547</v>
      </c>
      <c r="L2325" s="25" t="str">
        <f>VLOOKUP($K2325,TONG_SL!$A:$D,2,0)</f>
        <v>Chân giò heo muối 500g</v>
      </c>
      <c r="N2325" s="25" t="str">
        <f t="shared" si="298"/>
        <v>K-C6</v>
      </c>
      <c r="Q2325" s="25" t="str">
        <f>VLOOKUP(K2325,TONG_SL!$A:$D,3,0)</f>
        <v>Túi</v>
      </c>
      <c r="R2325" s="54">
        <v>10</v>
      </c>
      <c r="T2325" s="1">
        <f>VLOOKUP(VLOOKUP(G2325,Ma_KH!$A:$R,18,0)&amp;K2325,Gia_MB!$A:$F,6,0)</f>
        <v>107159</v>
      </c>
      <c r="U2325" s="14">
        <f t="shared" si="300"/>
        <v>1071590</v>
      </c>
      <c r="W2325" s="64">
        <f t="shared" si="299"/>
        <v>0</v>
      </c>
      <c r="X2325" s="3" t="str">
        <f t="shared" si="301"/>
        <v>8</v>
      </c>
      <c r="Z2325" s="14">
        <f t="shared" si="302"/>
        <v>85727.2</v>
      </c>
      <c r="AA2325" s="7">
        <f>VLOOKUP(G2325,Ma_KH!$A:$R,14,0)</f>
        <v>31</v>
      </c>
      <c r="AD2325" s="7" t="str">
        <f>IFERROR(VLOOKUP(J2325,'Chuyển Mã'!$B$3:$C$9,2,0),"")</f>
        <v>Tỉnh</v>
      </c>
      <c r="AE2325" s="7" t="str">
        <f t="shared" si="295"/>
        <v>Chân giò heo muối 500g</v>
      </c>
      <c r="AF2325" s="7">
        <f t="shared" si="296"/>
        <v>10</v>
      </c>
    </row>
    <row r="2326" spans="1:32" x14ac:dyDescent="0.25">
      <c r="A2326" s="11">
        <v>45908</v>
      </c>
      <c r="B2326" s="25">
        <v>57774</v>
      </c>
      <c r="C2326" s="12" t="s">
        <v>7214</v>
      </c>
      <c r="D2326" s="16">
        <f t="shared" si="297"/>
        <v>45908</v>
      </c>
      <c r="G2326" s="13" t="s">
        <v>7353</v>
      </c>
      <c r="I2326" s="13" t="s">
        <v>4616</v>
      </c>
      <c r="J2326" s="13" t="s">
        <v>1796</v>
      </c>
      <c r="K2326" s="13" t="s">
        <v>27</v>
      </c>
      <c r="L2326" s="25" t="str">
        <f>VLOOKUP($K2326,TONG_SL!$A:$D,2,0)</f>
        <v>Chân giò heo muối 300g</v>
      </c>
      <c r="N2326" s="25" t="str">
        <f t="shared" si="298"/>
        <v>K-C6</v>
      </c>
      <c r="Q2326" s="25" t="str">
        <f>VLOOKUP(K2326,TONG_SL!$A:$D,3,0)</f>
        <v>Túi</v>
      </c>
      <c r="R2326" s="54">
        <v>30</v>
      </c>
      <c r="T2326" s="1">
        <f>VLOOKUP(VLOOKUP(G2326,Ma_KH!$A:$R,18,0)&amp;K2326,Gia_MB!$A:$F,6,0)</f>
        <v>66088</v>
      </c>
      <c r="U2326" s="14">
        <f t="shared" si="300"/>
        <v>1982640</v>
      </c>
      <c r="W2326" s="64">
        <f t="shared" si="299"/>
        <v>0</v>
      </c>
      <c r="X2326" s="3" t="str">
        <f t="shared" si="301"/>
        <v>8</v>
      </c>
      <c r="Z2326" s="14">
        <f t="shared" si="302"/>
        <v>158611.20000000001</v>
      </c>
      <c r="AA2326" s="7">
        <f>VLOOKUP(G2326,Ma_KH!$A:$R,14,0)</f>
        <v>31</v>
      </c>
      <c r="AD2326" s="7" t="str">
        <f>IFERROR(VLOOKUP(J2326,'Chuyển Mã'!$B$3:$C$9,2,0),"")</f>
        <v>Tỉnh</v>
      </c>
      <c r="AE2326" s="7" t="str">
        <f t="shared" si="295"/>
        <v>Chân giò heo muối 300g</v>
      </c>
      <c r="AF2326" s="7">
        <f t="shared" si="296"/>
        <v>30</v>
      </c>
    </row>
    <row r="2327" spans="1:32" x14ac:dyDescent="0.25">
      <c r="A2327" s="11">
        <v>45908</v>
      </c>
      <c r="B2327" s="25">
        <v>57774</v>
      </c>
      <c r="C2327" s="12" t="s">
        <v>7214</v>
      </c>
      <c r="D2327" s="16">
        <f t="shared" si="297"/>
        <v>45908</v>
      </c>
      <c r="G2327" s="13" t="s">
        <v>7353</v>
      </c>
      <c r="I2327" s="13" t="s">
        <v>4616</v>
      </c>
      <c r="J2327" s="13" t="s">
        <v>1796</v>
      </c>
      <c r="K2327" s="13" t="s">
        <v>35</v>
      </c>
      <c r="L2327" s="25" t="str">
        <f>VLOOKUP($K2327,TONG_SL!$A:$D,2,0)</f>
        <v>Tai heo muối 200g</v>
      </c>
      <c r="N2327" s="25" t="str">
        <f t="shared" si="298"/>
        <v>K-C6</v>
      </c>
      <c r="Q2327" s="25" t="str">
        <f>VLOOKUP(K2327,TONG_SL!$A:$D,3,0)</f>
        <v>Túi</v>
      </c>
      <c r="R2327" s="54">
        <v>10</v>
      </c>
      <c r="T2327" s="1">
        <f>VLOOKUP(VLOOKUP(G2327,Ma_KH!$A:$R,18,0)&amp;K2327,Gia_MB!$A:$F,6,0)</f>
        <v>50036</v>
      </c>
      <c r="U2327" s="14">
        <f t="shared" si="300"/>
        <v>500360</v>
      </c>
      <c r="W2327" s="64">
        <f t="shared" si="299"/>
        <v>0</v>
      </c>
      <c r="X2327" s="3" t="str">
        <f t="shared" si="301"/>
        <v>8</v>
      </c>
      <c r="Z2327" s="14">
        <f t="shared" si="302"/>
        <v>40028.800000000003</v>
      </c>
      <c r="AA2327" s="7">
        <f>VLOOKUP(G2327,Ma_KH!$A:$R,14,0)</f>
        <v>31</v>
      </c>
      <c r="AD2327" s="7" t="str">
        <f>IFERROR(VLOOKUP(J2327,'Chuyển Mã'!$B$3:$C$9,2,0),"")</f>
        <v>Tỉnh</v>
      </c>
      <c r="AE2327" s="7" t="str">
        <f t="shared" si="295"/>
        <v>Tai heo muối 200g</v>
      </c>
      <c r="AF2327" s="7">
        <f t="shared" si="296"/>
        <v>10</v>
      </c>
    </row>
    <row r="2328" spans="1:32" x14ac:dyDescent="0.25">
      <c r="A2328" s="11">
        <v>45908</v>
      </c>
      <c r="B2328" s="25" t="s">
        <v>7275</v>
      </c>
      <c r="C2328" s="12" t="s">
        <v>7214</v>
      </c>
      <c r="D2328" s="16">
        <f t="shared" si="297"/>
        <v>45908</v>
      </c>
      <c r="G2328" s="13" t="s">
        <v>7802</v>
      </c>
      <c r="I2328" s="13" t="s">
        <v>8047</v>
      </c>
      <c r="J2328" s="13" t="s">
        <v>1796</v>
      </c>
      <c r="K2328" s="13" t="s">
        <v>27</v>
      </c>
      <c r="L2328" s="25" t="str">
        <f>VLOOKUP($K2328,TONG_SL!$A:$D,2,0)</f>
        <v>Chân giò heo muối 300g</v>
      </c>
      <c r="N2328" s="25" t="str">
        <f t="shared" si="298"/>
        <v>K-C6</v>
      </c>
      <c r="Q2328" s="25" t="str">
        <f>VLOOKUP(K2328,TONG_SL!$A:$D,3,0)</f>
        <v>Túi</v>
      </c>
      <c r="R2328" s="54">
        <v>20</v>
      </c>
      <c r="T2328" s="1">
        <f>VLOOKUP(VLOOKUP(G2328,Ma_KH!$A:$R,18,0)&amp;K2328,Gia_MB!$A:$F,6,0)</f>
        <v>73431</v>
      </c>
      <c r="U2328" s="14">
        <f t="shared" si="300"/>
        <v>1468620</v>
      </c>
      <c r="W2328" s="64">
        <f t="shared" si="299"/>
        <v>0</v>
      </c>
      <c r="X2328" s="3" t="str">
        <f t="shared" si="301"/>
        <v>8</v>
      </c>
      <c r="Z2328" s="14">
        <f t="shared" si="302"/>
        <v>117489.60000000001</v>
      </c>
      <c r="AA2328" s="7">
        <f>VLOOKUP(G2328,Ma_KH!$A:$R,14,0)</f>
        <v>60</v>
      </c>
      <c r="AD2328" s="7" t="str">
        <f>IFERROR(VLOOKUP(J2328,'Chuyển Mã'!$B$3:$C$9,2,0),"")</f>
        <v>Tỉnh</v>
      </c>
      <c r="AE2328" s="7" t="str">
        <f t="shared" si="295"/>
        <v>Chân giò heo muối 300g</v>
      </c>
      <c r="AF2328" s="7">
        <f t="shared" si="296"/>
        <v>20</v>
      </c>
    </row>
    <row r="2329" spans="1:32" x14ac:dyDescent="0.25">
      <c r="A2329" s="11">
        <v>45908</v>
      </c>
      <c r="B2329" s="25" t="s">
        <v>7275</v>
      </c>
      <c r="C2329" s="12" t="s">
        <v>7214</v>
      </c>
      <c r="D2329" s="16">
        <f t="shared" si="297"/>
        <v>45908</v>
      </c>
      <c r="G2329" s="13" t="s">
        <v>7802</v>
      </c>
      <c r="I2329" s="13" t="s">
        <v>8047</v>
      </c>
      <c r="J2329" s="13" t="s">
        <v>1796</v>
      </c>
      <c r="K2329" s="13" t="s">
        <v>39</v>
      </c>
      <c r="L2329" s="25" t="str">
        <f>VLOOKUP($K2329,TONG_SL!$A:$D,2,0)</f>
        <v>Chả cốm 300g</v>
      </c>
      <c r="N2329" s="25" t="str">
        <f t="shared" si="298"/>
        <v>K-C6</v>
      </c>
      <c r="Q2329" s="25" t="str">
        <f>VLOOKUP(K2329,TONG_SL!$A:$D,3,0)</f>
        <v>Túi</v>
      </c>
      <c r="R2329" s="54">
        <v>10</v>
      </c>
      <c r="T2329" s="1">
        <f>VLOOKUP(VLOOKUP(G2329,Ma_KH!$A:$R,18,0)&amp;K2329,Gia_MB!$A:$F,6,0)</f>
        <v>74250</v>
      </c>
      <c r="U2329" s="14">
        <f t="shared" si="300"/>
        <v>742500</v>
      </c>
      <c r="W2329" s="64">
        <f t="shared" si="299"/>
        <v>0</v>
      </c>
      <c r="X2329" s="3" t="str">
        <f t="shared" si="301"/>
        <v>8</v>
      </c>
      <c r="Z2329" s="14">
        <f t="shared" si="302"/>
        <v>59400</v>
      </c>
      <c r="AA2329" s="7">
        <f>VLOOKUP(G2329,Ma_KH!$A:$R,14,0)</f>
        <v>60</v>
      </c>
      <c r="AD2329" s="7" t="str">
        <f>IFERROR(VLOOKUP(J2329,'Chuyển Mã'!$B$3:$C$9,2,0),"")</f>
        <v>Tỉnh</v>
      </c>
      <c r="AE2329" s="7" t="str">
        <f t="shared" si="295"/>
        <v>Chả cốm 300g</v>
      </c>
      <c r="AF2329" s="7">
        <f t="shared" si="296"/>
        <v>10</v>
      </c>
    </row>
    <row r="2330" spans="1:32" x14ac:dyDescent="0.25">
      <c r="A2330" s="11">
        <v>45908</v>
      </c>
      <c r="B2330" s="25" t="s">
        <v>7275</v>
      </c>
      <c r="C2330" s="12" t="s">
        <v>7214</v>
      </c>
      <c r="D2330" s="16">
        <f t="shared" si="297"/>
        <v>45908</v>
      </c>
      <c r="G2330" s="13" t="s">
        <v>7802</v>
      </c>
      <c r="I2330" s="13" t="s">
        <v>8047</v>
      </c>
      <c r="J2330" s="13" t="s">
        <v>1796</v>
      </c>
      <c r="K2330" s="13" t="s">
        <v>35</v>
      </c>
      <c r="L2330" s="25" t="str">
        <f>VLOOKUP($K2330,TONG_SL!$A:$D,2,0)</f>
        <v>Tai heo muối 200g</v>
      </c>
      <c r="N2330" s="25" t="str">
        <f t="shared" si="298"/>
        <v>K-C6</v>
      </c>
      <c r="Q2330" s="25" t="str">
        <f>VLOOKUP(K2330,TONG_SL!$A:$D,3,0)</f>
        <v>Túi</v>
      </c>
      <c r="R2330" s="54">
        <v>5</v>
      </c>
      <c r="T2330" s="1">
        <f>VLOOKUP(VLOOKUP(G2330,Ma_KH!$A:$R,18,0)&amp;K2330,Gia_MB!$A:$F,6,0)</f>
        <v>55595</v>
      </c>
      <c r="U2330" s="14">
        <f t="shared" si="300"/>
        <v>277975</v>
      </c>
      <c r="W2330" s="64">
        <f t="shared" si="299"/>
        <v>0</v>
      </c>
      <c r="X2330" s="3" t="str">
        <f t="shared" si="301"/>
        <v>8</v>
      </c>
      <c r="Z2330" s="14">
        <f t="shared" si="302"/>
        <v>22238</v>
      </c>
      <c r="AA2330" s="7">
        <f>VLOOKUP(G2330,Ma_KH!$A:$R,14,0)</f>
        <v>60</v>
      </c>
      <c r="AD2330" s="7" t="str">
        <f>IFERROR(VLOOKUP(J2330,'Chuyển Mã'!$B$3:$C$9,2,0),"")</f>
        <v>Tỉnh</v>
      </c>
      <c r="AE2330" s="7" t="str">
        <f t="shared" si="295"/>
        <v>Tai heo muối 200g</v>
      </c>
      <c r="AF2330" s="7">
        <f t="shared" si="296"/>
        <v>5</v>
      </c>
    </row>
    <row r="2331" spans="1:32" x14ac:dyDescent="0.25">
      <c r="A2331" s="11">
        <v>45908</v>
      </c>
      <c r="B2331" s="25" t="s">
        <v>7275</v>
      </c>
      <c r="C2331" s="12" t="s">
        <v>7214</v>
      </c>
      <c r="D2331" s="16">
        <f t="shared" si="297"/>
        <v>45908</v>
      </c>
      <c r="G2331" s="13" t="s">
        <v>7802</v>
      </c>
      <c r="I2331" s="13" t="s">
        <v>8047</v>
      </c>
      <c r="J2331" s="13" t="s">
        <v>1796</v>
      </c>
      <c r="K2331" s="13" t="s">
        <v>47</v>
      </c>
      <c r="L2331" s="25" t="str">
        <f>VLOOKUP($K2331,TONG_SL!$A:$D,2,0)</f>
        <v>Giò lụa cây 250g</v>
      </c>
      <c r="N2331" s="25" t="str">
        <f t="shared" si="298"/>
        <v>K-C6</v>
      </c>
      <c r="Q2331" s="25" t="str">
        <f>VLOOKUP(K2331,TONG_SL!$A:$D,3,0)</f>
        <v>Túi</v>
      </c>
      <c r="R2331" s="54">
        <v>5</v>
      </c>
      <c r="T2331" s="1">
        <f>VLOOKUP(VLOOKUP(G2331,Ma_KH!$A:$R,18,0)&amp;K2331,Gia_MB!$A:$F,6,0)</f>
        <v>49500</v>
      </c>
      <c r="U2331" s="14">
        <f t="shared" si="300"/>
        <v>247500</v>
      </c>
      <c r="W2331" s="64">
        <f t="shared" si="299"/>
        <v>0</v>
      </c>
      <c r="X2331" s="3" t="str">
        <f t="shared" si="301"/>
        <v>8</v>
      </c>
      <c r="Z2331" s="14">
        <f t="shared" si="302"/>
        <v>19800</v>
      </c>
      <c r="AA2331" s="7">
        <f>VLOOKUP(G2331,Ma_KH!$A:$R,14,0)</f>
        <v>60</v>
      </c>
      <c r="AD2331" s="7" t="str">
        <f>IFERROR(VLOOKUP(J2331,'Chuyển Mã'!$B$3:$C$9,2,0),"")</f>
        <v>Tỉnh</v>
      </c>
      <c r="AE2331" s="7" t="str">
        <f t="shared" si="295"/>
        <v>Giò lụa cây 250g</v>
      </c>
      <c r="AF2331" s="7">
        <f t="shared" si="296"/>
        <v>5</v>
      </c>
    </row>
    <row r="2332" spans="1:32" x14ac:dyDescent="0.25">
      <c r="A2332" s="11">
        <v>45908</v>
      </c>
      <c r="B2332" s="25">
        <v>4176615751</v>
      </c>
      <c r="C2332" s="12" t="s">
        <v>7214</v>
      </c>
      <c r="D2332" s="16">
        <f t="shared" si="297"/>
        <v>45908</v>
      </c>
      <c r="G2332" s="13" t="s">
        <v>7657</v>
      </c>
      <c r="I2332" s="13" t="s">
        <v>8048</v>
      </c>
      <c r="J2332" s="13" t="s">
        <v>1796</v>
      </c>
      <c r="K2332" s="13" t="s">
        <v>35</v>
      </c>
      <c r="L2332" s="25" t="str">
        <f>VLOOKUP($K2332,TONG_SL!$A:$D,2,0)</f>
        <v>Tai heo muối 200g</v>
      </c>
      <c r="N2332" s="25" t="str">
        <f t="shared" si="298"/>
        <v>K-C6</v>
      </c>
      <c r="Q2332" s="25" t="str">
        <f>VLOOKUP(K2332,TONG_SL!$A:$D,3,0)</f>
        <v>Túi</v>
      </c>
      <c r="R2332" s="54">
        <v>15</v>
      </c>
      <c r="T2332" s="1">
        <f>VLOOKUP(VLOOKUP(G2332,Ma_KH!$A:$R,18,0)&amp;K2332,Gia_MB!$A:$F,6,0)</f>
        <v>55595</v>
      </c>
      <c r="U2332" s="14">
        <f t="shared" si="300"/>
        <v>833925</v>
      </c>
      <c r="W2332" s="64">
        <f t="shared" si="299"/>
        <v>0</v>
      </c>
      <c r="X2332" s="3" t="str">
        <f t="shared" si="301"/>
        <v>8</v>
      </c>
      <c r="Z2332" s="14">
        <f t="shared" si="302"/>
        <v>66714</v>
      </c>
      <c r="AA2332" s="7">
        <f>VLOOKUP(G2332,Ma_KH!$A:$R,14,0)</f>
        <v>60</v>
      </c>
      <c r="AD2332" s="7" t="str">
        <f>IFERROR(VLOOKUP(J2332,'Chuyển Mã'!$B$3:$C$9,2,0),"")</f>
        <v>Tỉnh</v>
      </c>
      <c r="AE2332" s="7" t="str">
        <f t="shared" si="295"/>
        <v>Tai heo muối 200g</v>
      </c>
      <c r="AF2332" s="7">
        <f t="shared" si="296"/>
        <v>15</v>
      </c>
    </row>
    <row r="2333" spans="1:32" x14ac:dyDescent="0.25">
      <c r="A2333" s="11">
        <v>45908</v>
      </c>
      <c r="B2333" s="25">
        <v>4176615751</v>
      </c>
      <c r="C2333" s="12" t="s">
        <v>7214</v>
      </c>
      <c r="D2333" s="16">
        <f t="shared" si="297"/>
        <v>45908</v>
      </c>
      <c r="G2333" s="13" t="s">
        <v>7657</v>
      </c>
      <c r="I2333" s="13" t="s">
        <v>8048</v>
      </c>
      <c r="J2333" s="13" t="s">
        <v>1796</v>
      </c>
      <c r="K2333" s="13" t="s">
        <v>32</v>
      </c>
      <c r="L2333" s="25" t="str">
        <f>VLOOKUP($K2333,TONG_SL!$A:$D,2,0)</f>
        <v>Giò Tai Lưỡi Xào 250</v>
      </c>
      <c r="N2333" s="25" t="str">
        <f t="shared" si="298"/>
        <v>K-C6</v>
      </c>
      <c r="Q2333" s="25" t="str">
        <f>VLOOKUP(K2333,TONG_SL!$A:$D,3,0)</f>
        <v>Túi</v>
      </c>
      <c r="R2333" s="54">
        <v>10</v>
      </c>
      <c r="T2333" s="1">
        <f>VLOOKUP(VLOOKUP(G2333,Ma_KH!$A:$R,18,0)&amp;K2333,Gia_MB!$A:$F,6,0)</f>
        <v>50183</v>
      </c>
      <c r="U2333" s="14">
        <f t="shared" si="300"/>
        <v>501830</v>
      </c>
      <c r="W2333" s="64">
        <f t="shared" si="299"/>
        <v>0</v>
      </c>
      <c r="X2333" s="3" t="str">
        <f t="shared" si="301"/>
        <v>8</v>
      </c>
      <c r="Z2333" s="14">
        <f t="shared" si="302"/>
        <v>40146.400000000001</v>
      </c>
      <c r="AA2333" s="7">
        <f>VLOOKUP(G2333,Ma_KH!$A:$R,14,0)</f>
        <v>60</v>
      </c>
      <c r="AD2333" s="7" t="str">
        <f>IFERROR(VLOOKUP(J2333,'Chuyển Mã'!$B$3:$C$9,2,0),"")</f>
        <v>Tỉnh</v>
      </c>
      <c r="AE2333" s="7" t="str">
        <f t="shared" si="295"/>
        <v>Giò Tai Lưỡi Xào 250</v>
      </c>
      <c r="AF2333" s="7">
        <f t="shared" si="296"/>
        <v>10</v>
      </c>
    </row>
    <row r="2334" spans="1:32" x14ac:dyDescent="0.25">
      <c r="A2334" s="11">
        <v>45908</v>
      </c>
      <c r="B2334" s="25">
        <v>4176615751</v>
      </c>
      <c r="C2334" s="12" t="s">
        <v>7214</v>
      </c>
      <c r="D2334" s="16">
        <f t="shared" si="297"/>
        <v>45908</v>
      </c>
      <c r="G2334" s="13" t="s">
        <v>7657</v>
      </c>
      <c r="I2334" s="13" t="s">
        <v>8048</v>
      </c>
      <c r="J2334" s="13" t="s">
        <v>1796</v>
      </c>
      <c r="K2334" s="13" t="s">
        <v>39</v>
      </c>
      <c r="L2334" s="25" t="str">
        <f>VLOOKUP($K2334,TONG_SL!$A:$D,2,0)</f>
        <v>Chả cốm 300g</v>
      </c>
      <c r="N2334" s="25" t="str">
        <f t="shared" si="298"/>
        <v>K-C6</v>
      </c>
      <c r="Q2334" s="25" t="str">
        <f>VLOOKUP(K2334,TONG_SL!$A:$D,3,0)</f>
        <v>Túi</v>
      </c>
      <c r="R2334" s="54">
        <v>10</v>
      </c>
      <c r="T2334" s="1">
        <f>VLOOKUP(VLOOKUP(G2334,Ma_KH!$A:$R,18,0)&amp;K2334,Gia_MB!$A:$F,6,0)</f>
        <v>74250</v>
      </c>
      <c r="U2334" s="14">
        <f t="shared" si="300"/>
        <v>742500</v>
      </c>
      <c r="W2334" s="64">
        <f t="shared" si="299"/>
        <v>0</v>
      </c>
      <c r="X2334" s="3" t="str">
        <f t="shared" si="301"/>
        <v>8</v>
      </c>
      <c r="Z2334" s="14">
        <f t="shared" si="302"/>
        <v>59400</v>
      </c>
      <c r="AA2334" s="7">
        <f>VLOOKUP(G2334,Ma_KH!$A:$R,14,0)</f>
        <v>60</v>
      </c>
      <c r="AD2334" s="7" t="str">
        <f>IFERROR(VLOOKUP(J2334,'Chuyển Mã'!$B$3:$C$9,2,0),"")</f>
        <v>Tỉnh</v>
      </c>
      <c r="AE2334" s="7" t="str">
        <f t="shared" si="295"/>
        <v>Chả cốm 300g</v>
      </c>
      <c r="AF2334" s="7">
        <f t="shared" si="296"/>
        <v>10</v>
      </c>
    </row>
    <row r="2335" spans="1:32" x14ac:dyDescent="0.25">
      <c r="A2335" s="11">
        <v>45908</v>
      </c>
      <c r="B2335" s="25">
        <v>4176615751</v>
      </c>
      <c r="C2335" s="12" t="s">
        <v>7214</v>
      </c>
      <c r="D2335" s="16">
        <f t="shared" si="297"/>
        <v>45908</v>
      </c>
      <c r="G2335" s="13" t="s">
        <v>7657</v>
      </c>
      <c r="I2335" s="13" t="s">
        <v>8048</v>
      </c>
      <c r="J2335" s="13" t="s">
        <v>1796</v>
      </c>
      <c r="K2335" s="13" t="s">
        <v>27</v>
      </c>
      <c r="L2335" s="25" t="str">
        <f>VLOOKUP($K2335,TONG_SL!$A:$D,2,0)</f>
        <v>Chân giò heo muối 300g</v>
      </c>
      <c r="N2335" s="25" t="str">
        <f t="shared" si="298"/>
        <v>K-C6</v>
      </c>
      <c r="Q2335" s="25" t="str">
        <f>VLOOKUP(K2335,TONG_SL!$A:$D,3,0)</f>
        <v>Túi</v>
      </c>
      <c r="R2335" s="54">
        <v>15</v>
      </c>
      <c r="T2335" s="1">
        <f>VLOOKUP(VLOOKUP(G2335,Ma_KH!$A:$R,18,0)&amp;K2335,Gia_MB!$A:$F,6,0)</f>
        <v>73431</v>
      </c>
      <c r="U2335" s="14">
        <f t="shared" si="300"/>
        <v>1101465</v>
      </c>
      <c r="W2335" s="64">
        <f t="shared" si="299"/>
        <v>0</v>
      </c>
      <c r="X2335" s="3" t="str">
        <f t="shared" si="301"/>
        <v>8</v>
      </c>
      <c r="Z2335" s="14">
        <f t="shared" si="302"/>
        <v>88117.2</v>
      </c>
      <c r="AA2335" s="7">
        <f>VLOOKUP(G2335,Ma_KH!$A:$R,14,0)</f>
        <v>60</v>
      </c>
      <c r="AD2335" s="7" t="str">
        <f>IFERROR(VLOOKUP(J2335,'Chuyển Mã'!$B$3:$C$9,2,0),"")</f>
        <v>Tỉnh</v>
      </c>
      <c r="AE2335" s="7" t="str">
        <f t="shared" si="295"/>
        <v>Chân giò heo muối 300g</v>
      </c>
      <c r="AF2335" s="7">
        <f t="shared" si="296"/>
        <v>15</v>
      </c>
    </row>
    <row r="2336" spans="1:32" x14ac:dyDescent="0.25">
      <c r="A2336" s="11">
        <v>45908</v>
      </c>
      <c r="B2336" s="25">
        <v>4176615751</v>
      </c>
      <c r="C2336" s="12" t="s">
        <v>7214</v>
      </c>
      <c r="D2336" s="16">
        <f t="shared" si="297"/>
        <v>45908</v>
      </c>
      <c r="G2336" s="13" t="s">
        <v>7657</v>
      </c>
      <c r="I2336" s="13" t="s">
        <v>8048</v>
      </c>
      <c r="J2336" s="13" t="s">
        <v>1796</v>
      </c>
      <c r="K2336" s="13" t="s">
        <v>30</v>
      </c>
      <c r="L2336" s="25" t="str">
        <f>VLOOKUP($K2336,TONG_SL!$A:$D,2,0)</f>
        <v>Gà muối 500g</v>
      </c>
      <c r="N2336" s="25" t="str">
        <f t="shared" si="298"/>
        <v>K-C6</v>
      </c>
      <c r="Q2336" s="25" t="str">
        <f>VLOOKUP(K2336,TONG_SL!$A:$D,3,0)</f>
        <v>Túi</v>
      </c>
      <c r="R2336" s="54">
        <v>5</v>
      </c>
      <c r="T2336" s="1">
        <f>VLOOKUP(VLOOKUP(G2336,Ma_KH!$A:$R,18,0)&amp;K2336,Gia_MB!$A:$F,6,0)</f>
        <v>111058</v>
      </c>
      <c r="U2336" s="14">
        <f t="shared" si="300"/>
        <v>555290</v>
      </c>
      <c r="W2336" s="64">
        <f t="shared" si="299"/>
        <v>0</v>
      </c>
      <c r="X2336" s="3" t="str">
        <f t="shared" si="301"/>
        <v>8</v>
      </c>
      <c r="Z2336" s="14">
        <f t="shared" si="302"/>
        <v>44423.200000000004</v>
      </c>
      <c r="AA2336" s="7">
        <f>VLOOKUP(G2336,Ma_KH!$A:$R,14,0)</f>
        <v>60</v>
      </c>
      <c r="AD2336" s="7" t="str">
        <f>IFERROR(VLOOKUP(J2336,'Chuyển Mã'!$B$3:$C$9,2,0),"")</f>
        <v>Tỉnh</v>
      </c>
      <c r="AE2336" s="7" t="str">
        <f t="shared" si="295"/>
        <v>Gà muối 500g</v>
      </c>
      <c r="AF2336" s="7">
        <f t="shared" si="296"/>
        <v>5</v>
      </c>
    </row>
    <row r="2337" spans="1:32" x14ac:dyDescent="0.25">
      <c r="A2337" s="11">
        <v>45908</v>
      </c>
      <c r="B2337" s="25">
        <v>4176626921</v>
      </c>
      <c r="C2337" s="12" t="s">
        <v>7214</v>
      </c>
      <c r="D2337" s="16">
        <f t="shared" si="297"/>
        <v>45908</v>
      </c>
      <c r="G2337" s="13" t="s">
        <v>7657</v>
      </c>
      <c r="I2337" s="13" t="s">
        <v>8049</v>
      </c>
      <c r="J2337" s="13" t="s">
        <v>1796</v>
      </c>
      <c r="K2337" s="13" t="s">
        <v>49</v>
      </c>
      <c r="L2337" s="25" t="str">
        <f>VLOOKUP($K2337,TONG_SL!$A:$D,2,0)</f>
        <v>Giò sụn gà 250g</v>
      </c>
      <c r="N2337" s="25" t="str">
        <f t="shared" si="298"/>
        <v>K-C6</v>
      </c>
      <c r="Q2337" s="25" t="str">
        <f>VLOOKUP(K2337,TONG_SL!$A:$D,3,0)</f>
        <v>Túi</v>
      </c>
      <c r="R2337" s="54">
        <v>10</v>
      </c>
      <c r="T2337" s="1">
        <f>VLOOKUP(VLOOKUP(G2337,Ma_KH!$A:$R,18,0)&amp;K2337,Gia_MB!$A:$F,6,0)</f>
        <v>50400</v>
      </c>
      <c r="U2337" s="14">
        <f t="shared" si="300"/>
        <v>504000</v>
      </c>
      <c r="W2337" s="64">
        <f t="shared" si="299"/>
        <v>0</v>
      </c>
      <c r="X2337" s="3" t="str">
        <f t="shared" si="301"/>
        <v>8</v>
      </c>
      <c r="Z2337" s="14">
        <f t="shared" si="302"/>
        <v>40320</v>
      </c>
      <c r="AA2337" s="7">
        <f>VLOOKUP(G2337,Ma_KH!$A:$R,14,0)</f>
        <v>60</v>
      </c>
      <c r="AD2337" s="7" t="str">
        <f>IFERROR(VLOOKUP(J2337,'Chuyển Mã'!$B$3:$C$9,2,0),"")</f>
        <v>Tỉnh</v>
      </c>
      <c r="AE2337" s="7" t="str">
        <f t="shared" si="295"/>
        <v>Giò sụn gà 250g</v>
      </c>
      <c r="AF2337" s="7">
        <f t="shared" si="296"/>
        <v>10</v>
      </c>
    </row>
    <row r="2338" spans="1:32" x14ac:dyDescent="0.25">
      <c r="A2338" s="11">
        <v>45908</v>
      </c>
      <c r="B2338" s="25">
        <v>4176626921</v>
      </c>
      <c r="C2338" s="12" t="s">
        <v>7214</v>
      </c>
      <c r="D2338" s="16">
        <f t="shared" si="297"/>
        <v>45908</v>
      </c>
      <c r="G2338" s="13" t="s">
        <v>7657</v>
      </c>
      <c r="I2338" s="13" t="s">
        <v>8049</v>
      </c>
      <c r="J2338" s="13" t="s">
        <v>1796</v>
      </c>
      <c r="K2338" s="13" t="s">
        <v>51</v>
      </c>
      <c r="L2338" s="25" t="str">
        <f>VLOOKUP($K2338,TONG_SL!$A:$D,2,0)</f>
        <v>Mọc Nấm Hương 250g</v>
      </c>
      <c r="N2338" s="25" t="str">
        <f t="shared" si="298"/>
        <v>K-C6</v>
      </c>
      <c r="Q2338" s="25" t="str">
        <f>VLOOKUP(K2338,TONG_SL!$A:$D,3,0)</f>
        <v>Túi</v>
      </c>
      <c r="R2338" s="54">
        <v>10</v>
      </c>
      <c r="T2338" s="1">
        <f>VLOOKUP(VLOOKUP(G2338,Ma_KH!$A:$R,18,0)&amp;K2338,Gia_MB!$A:$F,6,0)</f>
        <v>46000</v>
      </c>
      <c r="U2338" s="14">
        <f t="shared" si="300"/>
        <v>460000</v>
      </c>
      <c r="W2338" s="64">
        <f t="shared" si="299"/>
        <v>0</v>
      </c>
      <c r="X2338" s="3" t="str">
        <f t="shared" si="301"/>
        <v>8</v>
      </c>
      <c r="Z2338" s="14">
        <f t="shared" si="302"/>
        <v>36800</v>
      </c>
      <c r="AA2338" s="7">
        <f>VLOOKUP(G2338,Ma_KH!$A:$R,14,0)</f>
        <v>60</v>
      </c>
      <c r="AD2338" s="7" t="str">
        <f>IFERROR(VLOOKUP(J2338,'Chuyển Mã'!$B$3:$C$9,2,0),"")</f>
        <v>Tỉnh</v>
      </c>
      <c r="AE2338" s="7" t="str">
        <f t="shared" si="295"/>
        <v>Mọc Nấm Hương 250g</v>
      </c>
      <c r="AF2338" s="7">
        <f t="shared" si="296"/>
        <v>10</v>
      </c>
    </row>
    <row r="2339" spans="1:32" x14ac:dyDescent="0.25">
      <c r="A2339" s="11">
        <v>45908</v>
      </c>
      <c r="B2339" s="25">
        <v>4176626921</v>
      </c>
      <c r="C2339" s="12" t="s">
        <v>7214</v>
      </c>
      <c r="D2339" s="16">
        <f t="shared" si="297"/>
        <v>45908</v>
      </c>
      <c r="G2339" s="13" t="s">
        <v>7657</v>
      </c>
      <c r="I2339" s="13" t="s">
        <v>8049</v>
      </c>
      <c r="J2339" s="13" t="s">
        <v>1796</v>
      </c>
      <c r="K2339" s="13" t="s">
        <v>32</v>
      </c>
      <c r="L2339" s="25" t="str">
        <f>VLOOKUP($K2339,TONG_SL!$A:$D,2,0)</f>
        <v>Giò Tai Lưỡi Xào 250</v>
      </c>
      <c r="N2339" s="25" t="str">
        <f t="shared" si="298"/>
        <v>K-C6</v>
      </c>
      <c r="Q2339" s="25" t="str">
        <f>VLOOKUP(K2339,TONG_SL!$A:$D,3,0)</f>
        <v>Túi</v>
      </c>
      <c r="R2339" s="54">
        <v>6</v>
      </c>
      <c r="T2339" s="1">
        <f>VLOOKUP(VLOOKUP(G2339,Ma_KH!$A:$R,18,0)&amp;K2339,Gia_MB!$A:$F,6,0)</f>
        <v>50183</v>
      </c>
      <c r="U2339" s="14">
        <f t="shared" si="300"/>
        <v>301098</v>
      </c>
      <c r="W2339" s="64">
        <f t="shared" si="299"/>
        <v>0</v>
      </c>
      <c r="X2339" s="3" t="str">
        <f t="shared" si="301"/>
        <v>8</v>
      </c>
      <c r="Z2339" s="14">
        <f t="shared" si="302"/>
        <v>24087.84</v>
      </c>
      <c r="AA2339" s="7">
        <f>VLOOKUP(G2339,Ma_KH!$A:$R,14,0)</f>
        <v>60</v>
      </c>
      <c r="AD2339" s="7" t="str">
        <f>IFERROR(VLOOKUP(J2339,'Chuyển Mã'!$B$3:$C$9,2,0),"")</f>
        <v>Tỉnh</v>
      </c>
      <c r="AE2339" s="7" t="str">
        <f t="shared" si="295"/>
        <v>Giò Tai Lưỡi Xào 250</v>
      </c>
      <c r="AF2339" s="7">
        <f t="shared" si="296"/>
        <v>6</v>
      </c>
    </row>
    <row r="2340" spans="1:32" x14ac:dyDescent="0.25">
      <c r="A2340" s="11">
        <v>45908</v>
      </c>
      <c r="B2340" s="25">
        <v>4176610913</v>
      </c>
      <c r="C2340" s="12" t="s">
        <v>7214</v>
      </c>
      <c r="D2340" s="16">
        <f t="shared" si="297"/>
        <v>45908</v>
      </c>
      <c r="G2340" s="13" t="s">
        <v>7340</v>
      </c>
      <c r="I2340" s="13" t="s">
        <v>8050</v>
      </c>
      <c r="J2340" s="13" t="s">
        <v>1796</v>
      </c>
      <c r="K2340" s="13" t="s">
        <v>35</v>
      </c>
      <c r="L2340" s="25" t="str">
        <f>VLOOKUP($K2340,TONG_SL!$A:$D,2,0)</f>
        <v>Tai heo muối 200g</v>
      </c>
      <c r="N2340" s="25" t="str">
        <f t="shared" si="298"/>
        <v>K-C6</v>
      </c>
      <c r="Q2340" s="25" t="str">
        <f>VLOOKUP(K2340,TONG_SL!$A:$D,3,0)</f>
        <v>Túi</v>
      </c>
      <c r="R2340" s="54">
        <v>1</v>
      </c>
      <c r="T2340" s="1">
        <f>VLOOKUP(VLOOKUP(G2340,Ma_KH!$A:$R,18,0)&amp;K2340,Gia_MB!$A:$F,6,0)</f>
        <v>55595</v>
      </c>
      <c r="U2340" s="14">
        <f t="shared" si="300"/>
        <v>55595</v>
      </c>
      <c r="W2340" s="64">
        <f t="shared" si="299"/>
        <v>0</v>
      </c>
      <c r="X2340" s="3" t="str">
        <f t="shared" si="301"/>
        <v>8</v>
      </c>
      <c r="Z2340" s="14">
        <f t="shared" si="302"/>
        <v>4447.6000000000004</v>
      </c>
      <c r="AA2340" s="7">
        <f>VLOOKUP(G2340,Ma_KH!$A:$R,14,0)</f>
        <v>60</v>
      </c>
      <c r="AD2340" s="7" t="str">
        <f>IFERROR(VLOOKUP(J2340,'Chuyển Mã'!$B$3:$C$9,2,0),"")</f>
        <v>Tỉnh</v>
      </c>
      <c r="AE2340" s="7" t="str">
        <f t="shared" si="295"/>
        <v>Tai heo muối 200g</v>
      </c>
      <c r="AF2340" s="7">
        <f t="shared" si="296"/>
        <v>1</v>
      </c>
    </row>
    <row r="2341" spans="1:32" x14ac:dyDescent="0.25">
      <c r="A2341" s="11">
        <v>45908</v>
      </c>
      <c r="B2341" s="25">
        <v>4176610913</v>
      </c>
      <c r="C2341" s="12" t="s">
        <v>7214</v>
      </c>
      <c r="D2341" s="16">
        <f t="shared" si="297"/>
        <v>45908</v>
      </c>
      <c r="G2341" s="13" t="s">
        <v>7340</v>
      </c>
      <c r="I2341" s="13" t="s">
        <v>8050</v>
      </c>
      <c r="J2341" s="13" t="s">
        <v>1796</v>
      </c>
      <c r="K2341" s="13" t="s">
        <v>30</v>
      </c>
      <c r="L2341" s="25" t="str">
        <f>VLOOKUP($K2341,TONG_SL!$A:$D,2,0)</f>
        <v>Gà muối 500g</v>
      </c>
      <c r="N2341" s="25" t="str">
        <f t="shared" si="298"/>
        <v>K-C6</v>
      </c>
      <c r="Q2341" s="25" t="str">
        <f>VLOOKUP(K2341,TONG_SL!$A:$D,3,0)</f>
        <v>Túi</v>
      </c>
      <c r="R2341" s="54">
        <v>10</v>
      </c>
      <c r="T2341" s="1">
        <f>VLOOKUP(VLOOKUP(G2341,Ma_KH!$A:$R,18,0)&amp;K2341,Gia_MB!$A:$F,6,0)</f>
        <v>111058</v>
      </c>
      <c r="U2341" s="14">
        <f t="shared" si="300"/>
        <v>1110580</v>
      </c>
      <c r="W2341" s="64">
        <f t="shared" si="299"/>
        <v>0</v>
      </c>
      <c r="X2341" s="3" t="str">
        <f t="shared" si="301"/>
        <v>8</v>
      </c>
      <c r="Z2341" s="14">
        <f t="shared" si="302"/>
        <v>88846.400000000009</v>
      </c>
      <c r="AA2341" s="7">
        <f>VLOOKUP(G2341,Ma_KH!$A:$R,14,0)</f>
        <v>60</v>
      </c>
      <c r="AD2341" s="7" t="str">
        <f>IFERROR(VLOOKUP(J2341,'Chuyển Mã'!$B$3:$C$9,2,0),"")</f>
        <v>Tỉnh</v>
      </c>
      <c r="AE2341" s="7" t="str">
        <f t="shared" si="295"/>
        <v>Gà muối 500g</v>
      </c>
      <c r="AF2341" s="7">
        <f t="shared" si="296"/>
        <v>10</v>
      </c>
    </row>
    <row r="2342" spans="1:32" x14ac:dyDescent="0.25">
      <c r="A2342" s="11">
        <v>45908</v>
      </c>
      <c r="B2342" s="25">
        <v>4176610913</v>
      </c>
      <c r="C2342" s="12" t="s">
        <v>7214</v>
      </c>
      <c r="D2342" s="16">
        <f t="shared" si="297"/>
        <v>45908</v>
      </c>
      <c r="G2342" s="13" t="s">
        <v>7340</v>
      </c>
      <c r="I2342" s="13" t="s">
        <v>8050</v>
      </c>
      <c r="J2342" s="13" t="s">
        <v>1796</v>
      </c>
      <c r="K2342" s="13" t="s">
        <v>41</v>
      </c>
      <c r="L2342" s="25" t="str">
        <f>VLOOKUP($K2342,TONG_SL!$A:$D,2,0)</f>
        <v>Chả nướng 300g</v>
      </c>
      <c r="N2342" s="25" t="str">
        <f t="shared" si="298"/>
        <v>K-C6</v>
      </c>
      <c r="Q2342" s="25" t="str">
        <f>VLOOKUP(K2342,TONG_SL!$A:$D,3,0)</f>
        <v>Túi</v>
      </c>
      <c r="R2342" s="54">
        <v>5</v>
      </c>
      <c r="T2342" s="1">
        <f>VLOOKUP(VLOOKUP(G2342,Ma_KH!$A:$R,18,0)&amp;K2342,Gia_MB!$A:$F,6,0)</f>
        <v>70950</v>
      </c>
      <c r="U2342" s="14">
        <f t="shared" si="300"/>
        <v>354750</v>
      </c>
      <c r="W2342" s="64">
        <f t="shared" si="299"/>
        <v>0</v>
      </c>
      <c r="X2342" s="3" t="str">
        <f t="shared" si="301"/>
        <v>8</v>
      </c>
      <c r="Z2342" s="14">
        <f t="shared" si="302"/>
        <v>28380</v>
      </c>
      <c r="AA2342" s="7">
        <f>VLOOKUP(G2342,Ma_KH!$A:$R,14,0)</f>
        <v>60</v>
      </c>
      <c r="AD2342" s="7" t="str">
        <f>IFERROR(VLOOKUP(J2342,'Chuyển Mã'!$B$3:$C$9,2,0),"")</f>
        <v>Tỉnh</v>
      </c>
      <c r="AE2342" s="7" t="str">
        <f t="shared" si="295"/>
        <v>Chả nướng 300g</v>
      </c>
      <c r="AF2342" s="7">
        <f t="shared" si="296"/>
        <v>5</v>
      </c>
    </row>
    <row r="2343" spans="1:32" x14ac:dyDescent="0.25">
      <c r="A2343" s="11">
        <v>45908</v>
      </c>
      <c r="B2343" s="25">
        <v>4176610913</v>
      </c>
      <c r="C2343" s="12" t="s">
        <v>7214</v>
      </c>
      <c r="D2343" s="16">
        <f t="shared" si="297"/>
        <v>45908</v>
      </c>
      <c r="G2343" s="13" t="s">
        <v>7340</v>
      </c>
      <c r="I2343" s="13" t="s">
        <v>8050</v>
      </c>
      <c r="J2343" s="13" t="s">
        <v>1796</v>
      </c>
      <c r="K2343" s="13" t="s">
        <v>27</v>
      </c>
      <c r="L2343" s="25" t="str">
        <f>VLOOKUP($K2343,TONG_SL!$A:$D,2,0)</f>
        <v>Chân giò heo muối 300g</v>
      </c>
      <c r="N2343" s="25" t="str">
        <f t="shared" si="298"/>
        <v>K-C6</v>
      </c>
      <c r="Q2343" s="25" t="str">
        <f>VLOOKUP(K2343,TONG_SL!$A:$D,3,0)</f>
        <v>Túi</v>
      </c>
      <c r="R2343" s="54">
        <v>13</v>
      </c>
      <c r="T2343" s="1">
        <f>VLOOKUP(VLOOKUP(G2343,Ma_KH!$A:$R,18,0)&amp;K2343,Gia_MB!$A:$F,6,0)</f>
        <v>73431</v>
      </c>
      <c r="U2343" s="14">
        <f t="shared" si="300"/>
        <v>954603</v>
      </c>
      <c r="W2343" s="64">
        <f t="shared" si="299"/>
        <v>0</v>
      </c>
      <c r="X2343" s="3" t="str">
        <f t="shared" si="301"/>
        <v>8</v>
      </c>
      <c r="Z2343" s="14">
        <f t="shared" si="302"/>
        <v>76368.240000000005</v>
      </c>
      <c r="AA2343" s="7">
        <f>VLOOKUP(G2343,Ma_KH!$A:$R,14,0)</f>
        <v>60</v>
      </c>
      <c r="AD2343" s="7" t="str">
        <f>IFERROR(VLOOKUP(J2343,'Chuyển Mã'!$B$3:$C$9,2,0),"")</f>
        <v>Tỉnh</v>
      </c>
      <c r="AE2343" s="7" t="str">
        <f t="shared" si="295"/>
        <v>Chân giò heo muối 300g</v>
      </c>
      <c r="AF2343" s="7">
        <f t="shared" si="296"/>
        <v>13</v>
      </c>
    </row>
    <row r="2344" spans="1:32" x14ac:dyDescent="0.25">
      <c r="A2344" s="11">
        <v>45908</v>
      </c>
      <c r="B2344" s="25">
        <v>4176610913</v>
      </c>
      <c r="C2344" s="12" t="s">
        <v>7214</v>
      </c>
      <c r="D2344" s="16">
        <f t="shared" si="297"/>
        <v>45908</v>
      </c>
      <c r="G2344" s="13" t="s">
        <v>7340</v>
      </c>
      <c r="I2344" s="13" t="s">
        <v>8050</v>
      </c>
      <c r="J2344" s="13" t="s">
        <v>1796</v>
      </c>
      <c r="K2344" s="13" t="s">
        <v>32</v>
      </c>
      <c r="L2344" s="25" t="str">
        <f>VLOOKUP($K2344,TONG_SL!$A:$D,2,0)</f>
        <v>Giò Tai Lưỡi Xào 250</v>
      </c>
      <c r="N2344" s="25" t="str">
        <f t="shared" si="298"/>
        <v>K-C6</v>
      </c>
      <c r="Q2344" s="25" t="str">
        <f>VLOOKUP(K2344,TONG_SL!$A:$D,3,0)</f>
        <v>Túi</v>
      </c>
      <c r="R2344" s="54">
        <v>20</v>
      </c>
      <c r="T2344" s="1">
        <f>VLOOKUP(VLOOKUP(G2344,Ma_KH!$A:$R,18,0)&amp;K2344,Gia_MB!$A:$F,6,0)</f>
        <v>50183</v>
      </c>
      <c r="U2344" s="14">
        <f t="shared" si="300"/>
        <v>1003660</v>
      </c>
      <c r="W2344" s="64">
        <f t="shared" si="299"/>
        <v>0</v>
      </c>
      <c r="X2344" s="3" t="str">
        <f t="shared" si="301"/>
        <v>8</v>
      </c>
      <c r="Z2344" s="14">
        <f t="shared" si="302"/>
        <v>80292.800000000003</v>
      </c>
      <c r="AA2344" s="7">
        <f>VLOOKUP(G2344,Ma_KH!$A:$R,14,0)</f>
        <v>60</v>
      </c>
      <c r="AD2344" s="7" t="str">
        <f>IFERROR(VLOOKUP(J2344,'Chuyển Mã'!$B$3:$C$9,2,0),"")</f>
        <v>Tỉnh</v>
      </c>
      <c r="AE2344" s="7" t="str">
        <f t="shared" si="295"/>
        <v>Giò Tai Lưỡi Xào 250</v>
      </c>
      <c r="AF2344" s="7">
        <f t="shared" si="296"/>
        <v>20</v>
      </c>
    </row>
    <row r="2345" spans="1:32" x14ac:dyDescent="0.25">
      <c r="A2345" s="11">
        <v>45908</v>
      </c>
      <c r="B2345" s="25">
        <v>4176610913</v>
      </c>
      <c r="C2345" s="12" t="s">
        <v>7214</v>
      </c>
      <c r="D2345" s="16">
        <f t="shared" si="297"/>
        <v>45908</v>
      </c>
      <c r="G2345" s="13" t="s">
        <v>7340</v>
      </c>
      <c r="I2345" s="13" t="s">
        <v>8050</v>
      </c>
      <c r="J2345" s="13" t="s">
        <v>1796</v>
      </c>
      <c r="K2345" s="13" t="s">
        <v>39</v>
      </c>
      <c r="L2345" s="25" t="str">
        <f>VLOOKUP($K2345,TONG_SL!$A:$D,2,0)</f>
        <v>Chả cốm 300g</v>
      </c>
      <c r="N2345" s="25" t="str">
        <f t="shared" si="298"/>
        <v>K-C6</v>
      </c>
      <c r="Q2345" s="25" t="str">
        <f>VLOOKUP(K2345,TONG_SL!$A:$D,3,0)</f>
        <v>Túi</v>
      </c>
      <c r="R2345" s="54">
        <v>11</v>
      </c>
      <c r="T2345" s="1">
        <f>VLOOKUP(VLOOKUP(G2345,Ma_KH!$A:$R,18,0)&amp;K2345,Gia_MB!$A:$F,6,0)</f>
        <v>74250</v>
      </c>
      <c r="U2345" s="14">
        <f t="shared" si="300"/>
        <v>816750</v>
      </c>
      <c r="W2345" s="64">
        <f t="shared" si="299"/>
        <v>0</v>
      </c>
      <c r="X2345" s="3" t="str">
        <f t="shared" si="301"/>
        <v>8</v>
      </c>
      <c r="Z2345" s="14">
        <f t="shared" si="302"/>
        <v>65340</v>
      </c>
      <c r="AA2345" s="7">
        <f>VLOOKUP(G2345,Ma_KH!$A:$R,14,0)</f>
        <v>60</v>
      </c>
      <c r="AD2345" s="7" t="str">
        <f>IFERROR(VLOOKUP(J2345,'Chuyển Mã'!$B$3:$C$9,2,0),"")</f>
        <v>Tỉnh</v>
      </c>
      <c r="AE2345" s="7" t="str">
        <f t="shared" si="295"/>
        <v>Chả cốm 300g</v>
      </c>
      <c r="AF2345" s="7">
        <f t="shared" si="296"/>
        <v>11</v>
      </c>
    </row>
    <row r="2346" spans="1:32" x14ac:dyDescent="0.25">
      <c r="A2346" s="11">
        <v>45908</v>
      </c>
      <c r="B2346" s="25">
        <v>4176610913</v>
      </c>
      <c r="C2346" s="12" t="s">
        <v>7214</v>
      </c>
      <c r="D2346" s="16">
        <f t="shared" si="297"/>
        <v>45908</v>
      </c>
      <c r="G2346" s="13" t="s">
        <v>7340</v>
      </c>
      <c r="I2346" s="13" t="s">
        <v>8050</v>
      </c>
      <c r="J2346" s="13" t="s">
        <v>1796</v>
      </c>
      <c r="K2346" s="13" t="s">
        <v>51</v>
      </c>
      <c r="L2346" s="25" t="str">
        <f>VLOOKUP($K2346,TONG_SL!$A:$D,2,0)</f>
        <v>Mọc Nấm Hương 250g</v>
      </c>
      <c r="N2346" s="25" t="str">
        <f t="shared" si="298"/>
        <v>K-C6</v>
      </c>
      <c r="Q2346" s="25" t="str">
        <f>VLOOKUP(K2346,TONG_SL!$A:$D,3,0)</f>
        <v>Túi</v>
      </c>
      <c r="R2346" s="54">
        <v>3</v>
      </c>
      <c r="T2346" s="1">
        <f>VLOOKUP(VLOOKUP(G2346,Ma_KH!$A:$R,18,0)&amp;K2346,Gia_MB!$A:$F,6,0)</f>
        <v>46000</v>
      </c>
      <c r="U2346" s="14">
        <f t="shared" si="300"/>
        <v>138000</v>
      </c>
      <c r="W2346" s="64">
        <f t="shared" si="299"/>
        <v>0</v>
      </c>
      <c r="X2346" s="3" t="str">
        <f t="shared" si="301"/>
        <v>8</v>
      </c>
      <c r="Z2346" s="14">
        <f t="shared" si="302"/>
        <v>11040</v>
      </c>
      <c r="AA2346" s="7">
        <f>VLOOKUP(G2346,Ma_KH!$A:$R,14,0)</f>
        <v>60</v>
      </c>
      <c r="AD2346" s="7" t="str">
        <f>IFERROR(VLOOKUP(J2346,'Chuyển Mã'!$B$3:$C$9,2,0),"")</f>
        <v>Tỉnh</v>
      </c>
      <c r="AE2346" s="7" t="str">
        <f t="shared" si="295"/>
        <v>Mọc Nấm Hương 250g</v>
      </c>
      <c r="AF2346" s="7">
        <f t="shared" si="296"/>
        <v>3</v>
      </c>
    </row>
    <row r="2347" spans="1:32" x14ac:dyDescent="0.25">
      <c r="A2347" s="11">
        <v>45908</v>
      </c>
      <c r="B2347" s="25">
        <v>4176611790</v>
      </c>
      <c r="C2347" s="12" t="s">
        <v>7214</v>
      </c>
      <c r="D2347" s="16">
        <f t="shared" si="297"/>
        <v>45908</v>
      </c>
      <c r="G2347" s="13" t="s">
        <v>7340</v>
      </c>
      <c r="I2347" s="13" t="s">
        <v>8051</v>
      </c>
      <c r="J2347" s="13" t="s">
        <v>1796</v>
      </c>
      <c r="K2347" s="13" t="s">
        <v>30</v>
      </c>
      <c r="L2347" s="25" t="str">
        <f>VLOOKUP($K2347,TONG_SL!$A:$D,2,0)</f>
        <v>Gà muối 500g</v>
      </c>
      <c r="N2347" s="25" t="str">
        <f t="shared" si="298"/>
        <v>K-C6</v>
      </c>
      <c r="Q2347" s="25" t="str">
        <f>VLOOKUP(K2347,TONG_SL!$A:$D,3,0)</f>
        <v>Túi</v>
      </c>
      <c r="R2347" s="54">
        <v>4</v>
      </c>
      <c r="T2347" s="1">
        <f>VLOOKUP(VLOOKUP(G2347,Ma_KH!$A:$R,18,0)&amp;K2347,Gia_MB!$A:$F,6,0)</f>
        <v>111058</v>
      </c>
      <c r="U2347" s="14">
        <f t="shared" si="300"/>
        <v>444232</v>
      </c>
      <c r="W2347" s="64">
        <f t="shared" si="299"/>
        <v>0</v>
      </c>
      <c r="X2347" s="3" t="str">
        <f t="shared" si="301"/>
        <v>8</v>
      </c>
      <c r="Z2347" s="14">
        <f t="shared" si="302"/>
        <v>35538.559999999998</v>
      </c>
      <c r="AA2347" s="7">
        <f>VLOOKUP(G2347,Ma_KH!$A:$R,14,0)</f>
        <v>60</v>
      </c>
      <c r="AD2347" s="7" t="str">
        <f>IFERROR(VLOOKUP(J2347,'Chuyển Mã'!$B$3:$C$9,2,0),"")</f>
        <v>Tỉnh</v>
      </c>
      <c r="AE2347" s="7" t="str">
        <f t="shared" si="295"/>
        <v>Gà muối 500g</v>
      </c>
      <c r="AF2347" s="7">
        <f t="shared" si="296"/>
        <v>4</v>
      </c>
    </row>
    <row r="2348" spans="1:32" x14ac:dyDescent="0.25">
      <c r="A2348" s="11">
        <v>45908</v>
      </c>
      <c r="B2348" s="25">
        <v>4176611790</v>
      </c>
      <c r="C2348" s="12" t="s">
        <v>7214</v>
      </c>
      <c r="D2348" s="16">
        <f t="shared" si="297"/>
        <v>45908</v>
      </c>
      <c r="G2348" s="13" t="s">
        <v>7340</v>
      </c>
      <c r="I2348" s="13" t="s">
        <v>8051</v>
      </c>
      <c r="J2348" s="13" t="s">
        <v>1796</v>
      </c>
      <c r="K2348" s="13" t="s">
        <v>27</v>
      </c>
      <c r="L2348" s="25" t="str">
        <f>VLOOKUP($K2348,TONG_SL!$A:$D,2,0)</f>
        <v>Chân giò heo muối 300g</v>
      </c>
      <c r="N2348" s="25" t="str">
        <f t="shared" si="298"/>
        <v>K-C6</v>
      </c>
      <c r="Q2348" s="25" t="str">
        <f>VLOOKUP(K2348,TONG_SL!$A:$D,3,0)</f>
        <v>Túi</v>
      </c>
      <c r="R2348" s="54">
        <v>21</v>
      </c>
      <c r="T2348" s="1">
        <f>VLOOKUP(VLOOKUP(G2348,Ma_KH!$A:$R,18,0)&amp;K2348,Gia_MB!$A:$F,6,0)</f>
        <v>73431</v>
      </c>
      <c r="U2348" s="14">
        <f t="shared" si="300"/>
        <v>1542051</v>
      </c>
      <c r="W2348" s="64">
        <f t="shared" si="299"/>
        <v>0</v>
      </c>
      <c r="X2348" s="3" t="str">
        <f t="shared" si="301"/>
        <v>8</v>
      </c>
      <c r="Z2348" s="14">
        <f t="shared" si="302"/>
        <v>123364.08</v>
      </c>
      <c r="AA2348" s="7">
        <f>VLOOKUP(G2348,Ma_KH!$A:$R,14,0)</f>
        <v>60</v>
      </c>
      <c r="AD2348" s="7" t="str">
        <f>IFERROR(VLOOKUP(J2348,'Chuyển Mã'!$B$3:$C$9,2,0),"")</f>
        <v>Tỉnh</v>
      </c>
      <c r="AE2348" s="7" t="str">
        <f t="shared" si="295"/>
        <v>Chân giò heo muối 300g</v>
      </c>
      <c r="AF2348" s="7">
        <f t="shared" si="296"/>
        <v>21</v>
      </c>
    </row>
    <row r="2349" spans="1:32" x14ac:dyDescent="0.25">
      <c r="A2349" s="11">
        <v>45908</v>
      </c>
      <c r="B2349" s="25">
        <v>4176611790</v>
      </c>
      <c r="C2349" s="12" t="s">
        <v>7214</v>
      </c>
      <c r="D2349" s="16">
        <f t="shared" si="297"/>
        <v>45908</v>
      </c>
      <c r="G2349" s="13" t="s">
        <v>7340</v>
      </c>
      <c r="I2349" s="13" t="s">
        <v>8051</v>
      </c>
      <c r="J2349" s="13" t="s">
        <v>1796</v>
      </c>
      <c r="K2349" s="13" t="s">
        <v>39</v>
      </c>
      <c r="L2349" s="25" t="str">
        <f>VLOOKUP($K2349,TONG_SL!$A:$D,2,0)</f>
        <v>Chả cốm 300g</v>
      </c>
      <c r="N2349" s="25" t="str">
        <f t="shared" si="298"/>
        <v>K-C6</v>
      </c>
      <c r="Q2349" s="25" t="str">
        <f>VLOOKUP(K2349,TONG_SL!$A:$D,3,0)</f>
        <v>Túi</v>
      </c>
      <c r="R2349" s="54">
        <v>5</v>
      </c>
      <c r="T2349" s="1">
        <f>VLOOKUP(VLOOKUP(G2349,Ma_KH!$A:$R,18,0)&amp;K2349,Gia_MB!$A:$F,6,0)</f>
        <v>74250</v>
      </c>
      <c r="U2349" s="14">
        <f t="shared" si="300"/>
        <v>371250</v>
      </c>
      <c r="W2349" s="64">
        <f t="shared" si="299"/>
        <v>0</v>
      </c>
      <c r="X2349" s="3" t="str">
        <f t="shared" si="301"/>
        <v>8</v>
      </c>
      <c r="Z2349" s="14">
        <f t="shared" si="302"/>
        <v>29700</v>
      </c>
      <c r="AA2349" s="7">
        <f>VLOOKUP(G2349,Ma_KH!$A:$R,14,0)</f>
        <v>60</v>
      </c>
      <c r="AD2349" s="7" t="str">
        <f>IFERROR(VLOOKUP(J2349,'Chuyển Mã'!$B$3:$C$9,2,0),"")</f>
        <v>Tỉnh</v>
      </c>
      <c r="AE2349" s="7" t="str">
        <f t="shared" si="295"/>
        <v>Chả cốm 300g</v>
      </c>
      <c r="AF2349" s="7">
        <f t="shared" si="296"/>
        <v>5</v>
      </c>
    </row>
    <row r="2350" spans="1:32" x14ac:dyDescent="0.25">
      <c r="A2350" s="11">
        <v>45908</v>
      </c>
      <c r="B2350" s="25">
        <v>4176611790</v>
      </c>
      <c r="C2350" s="12" t="s">
        <v>7214</v>
      </c>
      <c r="D2350" s="16">
        <f t="shared" si="297"/>
        <v>45908</v>
      </c>
      <c r="G2350" s="13" t="s">
        <v>7340</v>
      </c>
      <c r="I2350" s="13" t="s">
        <v>8051</v>
      </c>
      <c r="J2350" s="13" t="s">
        <v>1796</v>
      </c>
      <c r="K2350" s="13" t="s">
        <v>51</v>
      </c>
      <c r="L2350" s="25" t="str">
        <f>VLOOKUP($K2350,TONG_SL!$A:$D,2,0)</f>
        <v>Mọc Nấm Hương 250g</v>
      </c>
      <c r="N2350" s="25" t="str">
        <f t="shared" si="298"/>
        <v>K-C6</v>
      </c>
      <c r="Q2350" s="25" t="str">
        <f>VLOOKUP(K2350,TONG_SL!$A:$D,3,0)</f>
        <v>Túi</v>
      </c>
      <c r="R2350" s="54">
        <v>20</v>
      </c>
      <c r="T2350" s="1">
        <f>VLOOKUP(VLOOKUP(G2350,Ma_KH!$A:$R,18,0)&amp;K2350,Gia_MB!$A:$F,6,0)</f>
        <v>46000</v>
      </c>
      <c r="U2350" s="14">
        <f t="shared" si="300"/>
        <v>920000</v>
      </c>
      <c r="W2350" s="64">
        <f t="shared" si="299"/>
        <v>0</v>
      </c>
      <c r="X2350" s="3" t="str">
        <f t="shared" si="301"/>
        <v>8</v>
      </c>
      <c r="Z2350" s="14">
        <f t="shared" si="302"/>
        <v>73600</v>
      </c>
      <c r="AA2350" s="7">
        <f>VLOOKUP(G2350,Ma_KH!$A:$R,14,0)</f>
        <v>60</v>
      </c>
      <c r="AD2350" s="7" t="str">
        <f>IFERROR(VLOOKUP(J2350,'Chuyển Mã'!$B$3:$C$9,2,0),"")</f>
        <v>Tỉnh</v>
      </c>
      <c r="AE2350" s="7" t="str">
        <f t="shared" si="295"/>
        <v>Mọc Nấm Hương 250g</v>
      </c>
      <c r="AF2350" s="7">
        <f t="shared" si="296"/>
        <v>20</v>
      </c>
    </row>
    <row r="2351" spans="1:32" x14ac:dyDescent="0.25">
      <c r="A2351" s="11">
        <v>45908</v>
      </c>
      <c r="B2351" s="25">
        <v>4176611790</v>
      </c>
      <c r="C2351" s="12" t="s">
        <v>7214</v>
      </c>
      <c r="D2351" s="16">
        <f t="shared" si="297"/>
        <v>45908</v>
      </c>
      <c r="G2351" s="13" t="s">
        <v>7340</v>
      </c>
      <c r="I2351" s="13" t="s">
        <v>8051</v>
      </c>
      <c r="J2351" s="13" t="s">
        <v>1796</v>
      </c>
      <c r="K2351" s="13" t="s">
        <v>32</v>
      </c>
      <c r="L2351" s="25" t="str">
        <f>VLOOKUP($K2351,TONG_SL!$A:$D,2,0)</f>
        <v>Giò Tai Lưỡi Xào 250</v>
      </c>
      <c r="N2351" s="25" t="str">
        <f t="shared" si="298"/>
        <v>K-C6</v>
      </c>
      <c r="Q2351" s="25" t="str">
        <f>VLOOKUP(K2351,TONG_SL!$A:$D,3,0)</f>
        <v>Túi</v>
      </c>
      <c r="R2351" s="54">
        <v>6</v>
      </c>
      <c r="T2351" s="1">
        <f>VLOOKUP(VLOOKUP(G2351,Ma_KH!$A:$R,18,0)&amp;K2351,Gia_MB!$A:$F,6,0)</f>
        <v>50183</v>
      </c>
      <c r="U2351" s="14">
        <f t="shared" si="300"/>
        <v>301098</v>
      </c>
      <c r="W2351" s="64">
        <f t="shared" si="299"/>
        <v>0</v>
      </c>
      <c r="X2351" s="3" t="str">
        <f t="shared" si="301"/>
        <v>8</v>
      </c>
      <c r="Z2351" s="14">
        <f t="shared" si="302"/>
        <v>24087.84</v>
      </c>
      <c r="AA2351" s="7">
        <f>VLOOKUP(G2351,Ma_KH!$A:$R,14,0)</f>
        <v>60</v>
      </c>
      <c r="AD2351" s="7" t="str">
        <f>IFERROR(VLOOKUP(J2351,'Chuyển Mã'!$B$3:$C$9,2,0),"")</f>
        <v>Tỉnh</v>
      </c>
      <c r="AE2351" s="7" t="str">
        <f t="shared" si="295"/>
        <v>Giò Tai Lưỡi Xào 250</v>
      </c>
      <c r="AF2351" s="7">
        <f t="shared" si="296"/>
        <v>6</v>
      </c>
    </row>
    <row r="2352" spans="1:32" x14ac:dyDescent="0.25">
      <c r="A2352" s="11">
        <v>45908</v>
      </c>
      <c r="B2352" s="25">
        <v>4176611790</v>
      </c>
      <c r="C2352" s="12" t="s">
        <v>7214</v>
      </c>
      <c r="D2352" s="16">
        <f t="shared" si="297"/>
        <v>45908</v>
      </c>
      <c r="G2352" s="13" t="s">
        <v>7340</v>
      </c>
      <c r="I2352" s="13" t="s">
        <v>8051</v>
      </c>
      <c r="J2352" s="13" t="s">
        <v>1796</v>
      </c>
      <c r="K2352" s="13" t="s">
        <v>41</v>
      </c>
      <c r="L2352" s="25" t="str">
        <f>VLOOKUP($K2352,TONG_SL!$A:$D,2,0)</f>
        <v>Chả nướng 300g</v>
      </c>
      <c r="N2352" s="25" t="str">
        <f t="shared" si="298"/>
        <v>K-C6</v>
      </c>
      <c r="Q2352" s="25" t="str">
        <f>VLOOKUP(K2352,TONG_SL!$A:$D,3,0)</f>
        <v>Túi</v>
      </c>
      <c r="R2352" s="54">
        <v>3</v>
      </c>
      <c r="T2352" s="1">
        <f>VLOOKUP(VLOOKUP(G2352,Ma_KH!$A:$R,18,0)&amp;K2352,Gia_MB!$A:$F,6,0)</f>
        <v>70950</v>
      </c>
      <c r="U2352" s="14">
        <f t="shared" si="300"/>
        <v>212850</v>
      </c>
      <c r="W2352" s="64">
        <f t="shared" si="299"/>
        <v>0</v>
      </c>
      <c r="X2352" s="3" t="str">
        <f t="shared" si="301"/>
        <v>8</v>
      </c>
      <c r="Z2352" s="14">
        <f t="shared" si="302"/>
        <v>17028</v>
      </c>
      <c r="AA2352" s="7">
        <f>VLOOKUP(G2352,Ma_KH!$A:$R,14,0)</f>
        <v>60</v>
      </c>
      <c r="AD2352" s="7" t="str">
        <f>IFERROR(VLOOKUP(J2352,'Chuyển Mã'!$B$3:$C$9,2,0),"")</f>
        <v>Tỉnh</v>
      </c>
      <c r="AE2352" s="7" t="str">
        <f t="shared" si="295"/>
        <v>Chả nướng 300g</v>
      </c>
      <c r="AF2352" s="7">
        <f t="shared" si="296"/>
        <v>3</v>
      </c>
    </row>
    <row r="2353" spans="1:32" x14ac:dyDescent="0.25">
      <c r="A2353" s="11">
        <v>45908</v>
      </c>
      <c r="B2353" s="25">
        <v>4176610494</v>
      </c>
      <c r="C2353" s="12" t="s">
        <v>7214</v>
      </c>
      <c r="D2353" s="16">
        <f t="shared" si="297"/>
        <v>45908</v>
      </c>
      <c r="G2353" s="13" t="s">
        <v>7340</v>
      </c>
      <c r="I2353" s="13" t="s">
        <v>8052</v>
      </c>
      <c r="J2353" s="13" t="s">
        <v>1796</v>
      </c>
      <c r="K2353" s="13" t="s">
        <v>27</v>
      </c>
      <c r="L2353" s="25" t="str">
        <f>VLOOKUP($K2353,TONG_SL!$A:$D,2,0)</f>
        <v>Chân giò heo muối 300g</v>
      </c>
      <c r="N2353" s="25" t="str">
        <f t="shared" si="298"/>
        <v>K-C6</v>
      </c>
      <c r="Q2353" s="25" t="str">
        <f>VLOOKUP(K2353,TONG_SL!$A:$D,3,0)</f>
        <v>Túi</v>
      </c>
      <c r="R2353" s="54">
        <v>4</v>
      </c>
      <c r="T2353" s="1">
        <f>VLOOKUP(VLOOKUP(G2353,Ma_KH!$A:$R,18,0)&amp;K2353,Gia_MB!$A:$F,6,0)</f>
        <v>73431</v>
      </c>
      <c r="U2353" s="14">
        <f t="shared" si="300"/>
        <v>293724</v>
      </c>
      <c r="W2353" s="64">
        <f t="shared" si="299"/>
        <v>0</v>
      </c>
      <c r="X2353" s="3" t="str">
        <f t="shared" si="301"/>
        <v>8</v>
      </c>
      <c r="Z2353" s="14">
        <f t="shared" si="302"/>
        <v>23497.920000000002</v>
      </c>
      <c r="AA2353" s="7">
        <f>VLOOKUP(G2353,Ma_KH!$A:$R,14,0)</f>
        <v>60</v>
      </c>
      <c r="AD2353" s="7" t="str">
        <f>IFERROR(VLOOKUP(J2353,'Chuyển Mã'!$B$3:$C$9,2,0),"")</f>
        <v>Tỉnh</v>
      </c>
      <c r="AE2353" s="7" t="str">
        <f t="shared" si="295"/>
        <v>Chân giò heo muối 300g</v>
      </c>
      <c r="AF2353" s="7">
        <f t="shared" si="296"/>
        <v>4</v>
      </c>
    </row>
    <row r="2354" spans="1:32" x14ac:dyDescent="0.25">
      <c r="A2354" s="11">
        <v>45908</v>
      </c>
      <c r="B2354" s="25">
        <v>4176610494</v>
      </c>
      <c r="C2354" s="12" t="s">
        <v>7214</v>
      </c>
      <c r="D2354" s="16">
        <f t="shared" si="297"/>
        <v>45908</v>
      </c>
      <c r="G2354" s="13" t="s">
        <v>7340</v>
      </c>
      <c r="I2354" s="13" t="s">
        <v>8052</v>
      </c>
      <c r="J2354" s="13" t="s">
        <v>1796</v>
      </c>
      <c r="K2354" s="13" t="s">
        <v>30</v>
      </c>
      <c r="L2354" s="25" t="str">
        <f>VLOOKUP($K2354,TONG_SL!$A:$D,2,0)</f>
        <v>Gà muối 500g</v>
      </c>
      <c r="N2354" s="25" t="str">
        <f t="shared" si="298"/>
        <v>K-C6</v>
      </c>
      <c r="Q2354" s="25" t="str">
        <f>VLOOKUP(K2354,TONG_SL!$A:$D,3,0)</f>
        <v>Túi</v>
      </c>
      <c r="R2354" s="54">
        <v>5</v>
      </c>
      <c r="T2354" s="1">
        <f>VLOOKUP(VLOOKUP(G2354,Ma_KH!$A:$R,18,0)&amp;K2354,Gia_MB!$A:$F,6,0)</f>
        <v>111058</v>
      </c>
      <c r="U2354" s="14">
        <f t="shared" si="300"/>
        <v>555290</v>
      </c>
      <c r="W2354" s="64">
        <f t="shared" si="299"/>
        <v>0</v>
      </c>
      <c r="X2354" s="3" t="str">
        <f t="shared" si="301"/>
        <v>8</v>
      </c>
      <c r="Z2354" s="14">
        <f t="shared" si="302"/>
        <v>44423.200000000004</v>
      </c>
      <c r="AA2354" s="7">
        <f>VLOOKUP(G2354,Ma_KH!$A:$R,14,0)</f>
        <v>60</v>
      </c>
      <c r="AD2354" s="7" t="str">
        <f>IFERROR(VLOOKUP(J2354,'Chuyển Mã'!$B$3:$C$9,2,0),"")</f>
        <v>Tỉnh</v>
      </c>
      <c r="AE2354" s="7" t="str">
        <f t="shared" si="295"/>
        <v>Gà muối 500g</v>
      </c>
      <c r="AF2354" s="7">
        <f t="shared" si="296"/>
        <v>5</v>
      </c>
    </row>
    <row r="2355" spans="1:32" x14ac:dyDescent="0.25">
      <c r="A2355" s="11">
        <v>45908</v>
      </c>
      <c r="B2355" s="25">
        <v>4176610494</v>
      </c>
      <c r="C2355" s="12" t="s">
        <v>7214</v>
      </c>
      <c r="D2355" s="16">
        <f t="shared" si="297"/>
        <v>45908</v>
      </c>
      <c r="G2355" s="13" t="s">
        <v>7340</v>
      </c>
      <c r="I2355" s="13" t="s">
        <v>8052</v>
      </c>
      <c r="J2355" s="13" t="s">
        <v>1796</v>
      </c>
      <c r="K2355" s="13" t="s">
        <v>41</v>
      </c>
      <c r="L2355" s="25" t="str">
        <f>VLOOKUP($K2355,TONG_SL!$A:$D,2,0)</f>
        <v>Chả nướng 300g</v>
      </c>
      <c r="N2355" s="25" t="str">
        <f t="shared" si="298"/>
        <v>K-C6</v>
      </c>
      <c r="Q2355" s="25" t="str">
        <f>VLOOKUP(K2355,TONG_SL!$A:$D,3,0)</f>
        <v>Túi</v>
      </c>
      <c r="R2355" s="54">
        <v>2</v>
      </c>
      <c r="T2355" s="1">
        <f>VLOOKUP(VLOOKUP(G2355,Ma_KH!$A:$R,18,0)&amp;K2355,Gia_MB!$A:$F,6,0)</f>
        <v>70950</v>
      </c>
      <c r="U2355" s="14">
        <f t="shared" si="300"/>
        <v>141900</v>
      </c>
      <c r="W2355" s="64">
        <f t="shared" si="299"/>
        <v>0</v>
      </c>
      <c r="X2355" s="3" t="str">
        <f t="shared" si="301"/>
        <v>8</v>
      </c>
      <c r="Z2355" s="14">
        <f t="shared" si="302"/>
        <v>11352</v>
      </c>
      <c r="AA2355" s="7">
        <f>VLOOKUP(G2355,Ma_KH!$A:$R,14,0)</f>
        <v>60</v>
      </c>
      <c r="AD2355" s="7" t="str">
        <f>IFERROR(VLOOKUP(J2355,'Chuyển Mã'!$B$3:$C$9,2,0),"")</f>
        <v>Tỉnh</v>
      </c>
      <c r="AE2355" s="7" t="str">
        <f t="shared" si="295"/>
        <v>Chả nướng 300g</v>
      </c>
      <c r="AF2355" s="7">
        <f t="shared" si="296"/>
        <v>2</v>
      </c>
    </row>
    <row r="2356" spans="1:32" x14ac:dyDescent="0.25">
      <c r="A2356" s="11">
        <v>45908</v>
      </c>
      <c r="B2356" s="25">
        <v>4176610494</v>
      </c>
      <c r="C2356" s="12" t="s">
        <v>7214</v>
      </c>
      <c r="D2356" s="16">
        <f t="shared" si="297"/>
        <v>45908</v>
      </c>
      <c r="G2356" s="13" t="s">
        <v>7340</v>
      </c>
      <c r="I2356" s="13" t="s">
        <v>8052</v>
      </c>
      <c r="J2356" s="13" t="s">
        <v>1796</v>
      </c>
      <c r="K2356" s="13" t="s">
        <v>39</v>
      </c>
      <c r="L2356" s="25" t="str">
        <f>VLOOKUP($K2356,TONG_SL!$A:$D,2,0)</f>
        <v>Chả cốm 300g</v>
      </c>
      <c r="N2356" s="25" t="str">
        <f t="shared" si="298"/>
        <v>K-C6</v>
      </c>
      <c r="Q2356" s="25" t="str">
        <f>VLOOKUP(K2356,TONG_SL!$A:$D,3,0)</f>
        <v>Túi</v>
      </c>
      <c r="R2356" s="54">
        <v>4</v>
      </c>
      <c r="T2356" s="1">
        <f>VLOOKUP(VLOOKUP(G2356,Ma_KH!$A:$R,18,0)&amp;K2356,Gia_MB!$A:$F,6,0)</f>
        <v>74250</v>
      </c>
      <c r="U2356" s="14">
        <f t="shared" si="300"/>
        <v>297000</v>
      </c>
      <c r="W2356" s="64">
        <f t="shared" si="299"/>
        <v>0</v>
      </c>
      <c r="X2356" s="3" t="str">
        <f t="shared" si="301"/>
        <v>8</v>
      </c>
      <c r="Z2356" s="14">
        <f t="shared" si="302"/>
        <v>23760</v>
      </c>
      <c r="AA2356" s="7">
        <f>VLOOKUP(G2356,Ma_KH!$A:$R,14,0)</f>
        <v>60</v>
      </c>
      <c r="AD2356" s="7" t="str">
        <f>IFERROR(VLOOKUP(J2356,'Chuyển Mã'!$B$3:$C$9,2,0),"")</f>
        <v>Tỉnh</v>
      </c>
      <c r="AE2356" s="7" t="str">
        <f t="shared" si="295"/>
        <v>Chả cốm 300g</v>
      </c>
      <c r="AF2356" s="7">
        <f t="shared" si="296"/>
        <v>4</v>
      </c>
    </row>
    <row r="2357" spans="1:32" x14ac:dyDescent="0.25">
      <c r="A2357" s="11">
        <v>45908</v>
      </c>
      <c r="B2357" s="25">
        <v>4176610494</v>
      </c>
      <c r="C2357" s="12" t="s">
        <v>7214</v>
      </c>
      <c r="D2357" s="16">
        <f t="shared" si="297"/>
        <v>45908</v>
      </c>
      <c r="G2357" s="13" t="s">
        <v>7340</v>
      </c>
      <c r="I2357" s="13" t="s">
        <v>8052</v>
      </c>
      <c r="J2357" s="13" t="s">
        <v>1796</v>
      </c>
      <c r="K2357" s="13" t="s">
        <v>32</v>
      </c>
      <c r="L2357" s="25" t="str">
        <f>VLOOKUP($K2357,TONG_SL!$A:$D,2,0)</f>
        <v>Giò Tai Lưỡi Xào 250</v>
      </c>
      <c r="N2357" s="25" t="str">
        <f t="shared" si="298"/>
        <v>K-C6</v>
      </c>
      <c r="Q2357" s="25" t="str">
        <f>VLOOKUP(K2357,TONG_SL!$A:$D,3,0)</f>
        <v>Túi</v>
      </c>
      <c r="R2357" s="54">
        <v>7</v>
      </c>
      <c r="T2357" s="1">
        <f>VLOOKUP(VLOOKUP(G2357,Ma_KH!$A:$R,18,0)&amp;K2357,Gia_MB!$A:$F,6,0)</f>
        <v>50183</v>
      </c>
      <c r="U2357" s="14">
        <f t="shared" si="300"/>
        <v>351281</v>
      </c>
      <c r="W2357" s="64">
        <f t="shared" si="299"/>
        <v>0</v>
      </c>
      <c r="X2357" s="3" t="str">
        <f t="shared" si="301"/>
        <v>8</v>
      </c>
      <c r="Z2357" s="14">
        <f t="shared" si="302"/>
        <v>28102.48</v>
      </c>
      <c r="AA2357" s="7">
        <f>VLOOKUP(G2357,Ma_KH!$A:$R,14,0)</f>
        <v>60</v>
      </c>
      <c r="AD2357" s="7" t="str">
        <f>IFERROR(VLOOKUP(J2357,'Chuyển Mã'!$B$3:$C$9,2,0),"")</f>
        <v>Tỉnh</v>
      </c>
      <c r="AE2357" s="7" t="str">
        <f t="shared" si="295"/>
        <v>Giò Tai Lưỡi Xào 250</v>
      </c>
      <c r="AF2357" s="7">
        <f t="shared" si="296"/>
        <v>7</v>
      </c>
    </row>
    <row r="2358" spans="1:32" x14ac:dyDescent="0.25">
      <c r="A2358" s="11">
        <v>45908</v>
      </c>
      <c r="B2358" s="25">
        <v>4176610421</v>
      </c>
      <c r="C2358" s="12" t="s">
        <v>7214</v>
      </c>
      <c r="D2358" s="16">
        <f t="shared" si="297"/>
        <v>45908</v>
      </c>
      <c r="G2358" s="13" t="s">
        <v>7340</v>
      </c>
      <c r="I2358" s="13" t="s">
        <v>8053</v>
      </c>
      <c r="J2358" s="13" t="s">
        <v>1796</v>
      </c>
      <c r="K2358" s="13" t="s">
        <v>51</v>
      </c>
      <c r="L2358" s="25" t="str">
        <f>VLOOKUP($K2358,TONG_SL!$A:$D,2,0)</f>
        <v>Mọc Nấm Hương 250g</v>
      </c>
      <c r="N2358" s="25" t="str">
        <f t="shared" si="298"/>
        <v>K-C6</v>
      </c>
      <c r="Q2358" s="25" t="str">
        <f>VLOOKUP(K2358,TONG_SL!$A:$D,3,0)</f>
        <v>Túi</v>
      </c>
      <c r="R2358" s="54">
        <v>4</v>
      </c>
      <c r="T2358" s="1">
        <f>VLOOKUP(VLOOKUP(G2358,Ma_KH!$A:$R,18,0)&amp;K2358,Gia_MB!$A:$F,6,0)</f>
        <v>46000</v>
      </c>
      <c r="U2358" s="14">
        <f t="shared" si="300"/>
        <v>184000</v>
      </c>
      <c r="W2358" s="64">
        <f t="shared" si="299"/>
        <v>0</v>
      </c>
      <c r="X2358" s="3" t="str">
        <f t="shared" si="301"/>
        <v>8</v>
      </c>
      <c r="Z2358" s="14">
        <f t="shared" si="302"/>
        <v>14720</v>
      </c>
      <c r="AA2358" s="7">
        <f>VLOOKUP(G2358,Ma_KH!$A:$R,14,0)</f>
        <v>60</v>
      </c>
      <c r="AD2358" s="7" t="str">
        <f>IFERROR(VLOOKUP(J2358,'Chuyển Mã'!$B$3:$C$9,2,0),"")</f>
        <v>Tỉnh</v>
      </c>
      <c r="AE2358" s="7" t="str">
        <f t="shared" si="295"/>
        <v>Mọc Nấm Hương 250g</v>
      </c>
      <c r="AF2358" s="7">
        <f t="shared" si="296"/>
        <v>4</v>
      </c>
    </row>
    <row r="2359" spans="1:32" x14ac:dyDescent="0.25">
      <c r="A2359" s="11">
        <v>45908</v>
      </c>
      <c r="B2359" s="25">
        <v>4176610421</v>
      </c>
      <c r="C2359" s="12" t="s">
        <v>7214</v>
      </c>
      <c r="D2359" s="16">
        <f t="shared" si="297"/>
        <v>45908</v>
      </c>
      <c r="G2359" s="13" t="s">
        <v>7340</v>
      </c>
      <c r="I2359" s="13" t="s">
        <v>8053</v>
      </c>
      <c r="J2359" s="13" t="s">
        <v>1796</v>
      </c>
      <c r="K2359" s="13" t="s">
        <v>32</v>
      </c>
      <c r="L2359" s="25" t="str">
        <f>VLOOKUP($K2359,TONG_SL!$A:$D,2,0)</f>
        <v>Giò Tai Lưỡi Xào 250</v>
      </c>
      <c r="N2359" s="25" t="str">
        <f t="shared" si="298"/>
        <v>K-C6</v>
      </c>
      <c r="Q2359" s="25" t="str">
        <f>VLOOKUP(K2359,TONG_SL!$A:$D,3,0)</f>
        <v>Túi</v>
      </c>
      <c r="R2359" s="54">
        <v>4</v>
      </c>
      <c r="T2359" s="1">
        <f>VLOOKUP(VLOOKUP(G2359,Ma_KH!$A:$R,18,0)&amp;K2359,Gia_MB!$A:$F,6,0)</f>
        <v>50183</v>
      </c>
      <c r="U2359" s="14">
        <f t="shared" si="300"/>
        <v>200732</v>
      </c>
      <c r="W2359" s="64">
        <f t="shared" si="299"/>
        <v>0</v>
      </c>
      <c r="X2359" s="3" t="str">
        <f t="shared" si="301"/>
        <v>8</v>
      </c>
      <c r="Z2359" s="14">
        <f t="shared" si="302"/>
        <v>16058.56</v>
      </c>
      <c r="AA2359" s="7">
        <f>VLOOKUP(G2359,Ma_KH!$A:$R,14,0)</f>
        <v>60</v>
      </c>
      <c r="AD2359" s="7" t="str">
        <f>IFERROR(VLOOKUP(J2359,'Chuyển Mã'!$B$3:$C$9,2,0),"")</f>
        <v>Tỉnh</v>
      </c>
      <c r="AE2359" s="7" t="str">
        <f t="shared" si="295"/>
        <v>Giò Tai Lưỡi Xào 250</v>
      </c>
      <c r="AF2359" s="7">
        <f t="shared" si="296"/>
        <v>4</v>
      </c>
    </row>
    <row r="2360" spans="1:32" x14ac:dyDescent="0.25">
      <c r="A2360" s="11">
        <v>45908</v>
      </c>
      <c r="B2360" s="25">
        <v>4176610421</v>
      </c>
      <c r="C2360" s="12" t="s">
        <v>7214</v>
      </c>
      <c r="D2360" s="16">
        <f t="shared" si="297"/>
        <v>45908</v>
      </c>
      <c r="G2360" s="13" t="s">
        <v>7340</v>
      </c>
      <c r="I2360" s="13" t="s">
        <v>8053</v>
      </c>
      <c r="J2360" s="13" t="s">
        <v>1796</v>
      </c>
      <c r="K2360" s="13" t="s">
        <v>39</v>
      </c>
      <c r="L2360" s="25" t="str">
        <f>VLOOKUP($K2360,TONG_SL!$A:$D,2,0)</f>
        <v>Chả cốm 300g</v>
      </c>
      <c r="N2360" s="25" t="str">
        <f t="shared" si="298"/>
        <v>K-C6</v>
      </c>
      <c r="Q2360" s="25" t="str">
        <f>VLOOKUP(K2360,TONG_SL!$A:$D,3,0)</f>
        <v>Túi</v>
      </c>
      <c r="R2360" s="54">
        <v>3</v>
      </c>
      <c r="T2360" s="1">
        <f>VLOOKUP(VLOOKUP(G2360,Ma_KH!$A:$R,18,0)&amp;K2360,Gia_MB!$A:$F,6,0)</f>
        <v>74250</v>
      </c>
      <c r="U2360" s="14">
        <f t="shared" si="300"/>
        <v>222750</v>
      </c>
      <c r="W2360" s="64">
        <f t="shared" si="299"/>
        <v>0</v>
      </c>
      <c r="X2360" s="3" t="str">
        <f t="shared" si="301"/>
        <v>8</v>
      </c>
      <c r="Z2360" s="14">
        <f t="shared" si="302"/>
        <v>17820</v>
      </c>
      <c r="AA2360" s="7">
        <f>VLOOKUP(G2360,Ma_KH!$A:$R,14,0)</f>
        <v>60</v>
      </c>
      <c r="AD2360" s="7" t="str">
        <f>IFERROR(VLOOKUP(J2360,'Chuyển Mã'!$B$3:$C$9,2,0),"")</f>
        <v>Tỉnh</v>
      </c>
      <c r="AE2360" s="7" t="str">
        <f t="shared" si="295"/>
        <v>Chả cốm 300g</v>
      </c>
      <c r="AF2360" s="7">
        <f t="shared" si="296"/>
        <v>3</v>
      </c>
    </row>
    <row r="2361" spans="1:32" x14ac:dyDescent="0.25">
      <c r="A2361" s="11">
        <v>45908</v>
      </c>
      <c r="B2361" s="25">
        <v>4176610421</v>
      </c>
      <c r="C2361" s="12" t="s">
        <v>7214</v>
      </c>
      <c r="D2361" s="16">
        <f t="shared" si="297"/>
        <v>45908</v>
      </c>
      <c r="G2361" s="13" t="s">
        <v>7340</v>
      </c>
      <c r="I2361" s="13" t="s">
        <v>8053</v>
      </c>
      <c r="J2361" s="13" t="s">
        <v>1796</v>
      </c>
      <c r="K2361" s="13" t="s">
        <v>41</v>
      </c>
      <c r="L2361" s="25" t="str">
        <f>VLOOKUP($K2361,TONG_SL!$A:$D,2,0)</f>
        <v>Chả nướng 300g</v>
      </c>
      <c r="N2361" s="25" t="str">
        <f t="shared" si="298"/>
        <v>K-C6</v>
      </c>
      <c r="Q2361" s="25" t="str">
        <f>VLOOKUP(K2361,TONG_SL!$A:$D,3,0)</f>
        <v>Túi</v>
      </c>
      <c r="R2361" s="54">
        <v>2</v>
      </c>
      <c r="T2361" s="1">
        <f>VLOOKUP(VLOOKUP(G2361,Ma_KH!$A:$R,18,0)&amp;K2361,Gia_MB!$A:$F,6,0)</f>
        <v>70950</v>
      </c>
      <c r="U2361" s="14">
        <f t="shared" si="300"/>
        <v>141900</v>
      </c>
      <c r="W2361" s="64">
        <f t="shared" si="299"/>
        <v>0</v>
      </c>
      <c r="X2361" s="3" t="str">
        <f t="shared" si="301"/>
        <v>8</v>
      </c>
      <c r="Z2361" s="14">
        <f t="shared" si="302"/>
        <v>11352</v>
      </c>
      <c r="AA2361" s="7">
        <f>VLOOKUP(G2361,Ma_KH!$A:$R,14,0)</f>
        <v>60</v>
      </c>
      <c r="AD2361" s="7" t="str">
        <f>IFERROR(VLOOKUP(J2361,'Chuyển Mã'!$B$3:$C$9,2,0),"")</f>
        <v>Tỉnh</v>
      </c>
      <c r="AE2361" s="7" t="str">
        <f t="shared" si="295"/>
        <v>Chả nướng 300g</v>
      </c>
      <c r="AF2361" s="7">
        <f t="shared" si="296"/>
        <v>2</v>
      </c>
    </row>
    <row r="2362" spans="1:32" x14ac:dyDescent="0.25">
      <c r="A2362" s="11">
        <v>45908</v>
      </c>
      <c r="B2362" s="25">
        <v>4176610421</v>
      </c>
      <c r="C2362" s="12" t="s">
        <v>7214</v>
      </c>
      <c r="D2362" s="16">
        <f t="shared" si="297"/>
        <v>45908</v>
      </c>
      <c r="G2362" s="13" t="s">
        <v>7340</v>
      </c>
      <c r="I2362" s="13" t="s">
        <v>8053</v>
      </c>
      <c r="J2362" s="13" t="s">
        <v>1796</v>
      </c>
      <c r="K2362" s="13" t="s">
        <v>35</v>
      </c>
      <c r="L2362" s="25" t="str">
        <f>VLOOKUP($K2362,TONG_SL!$A:$D,2,0)</f>
        <v>Tai heo muối 200g</v>
      </c>
      <c r="N2362" s="25" t="str">
        <f t="shared" si="298"/>
        <v>K-C6</v>
      </c>
      <c r="Q2362" s="25" t="str">
        <f>VLOOKUP(K2362,TONG_SL!$A:$D,3,0)</f>
        <v>Túi</v>
      </c>
      <c r="R2362" s="54">
        <v>3</v>
      </c>
      <c r="T2362" s="1">
        <f>VLOOKUP(VLOOKUP(G2362,Ma_KH!$A:$R,18,0)&amp;K2362,Gia_MB!$A:$F,6,0)</f>
        <v>55595</v>
      </c>
      <c r="U2362" s="14">
        <f t="shared" si="300"/>
        <v>166785</v>
      </c>
      <c r="W2362" s="64">
        <f t="shared" si="299"/>
        <v>0</v>
      </c>
      <c r="X2362" s="3" t="str">
        <f t="shared" si="301"/>
        <v>8</v>
      </c>
      <c r="Z2362" s="14">
        <f t="shared" si="302"/>
        <v>13342.800000000001</v>
      </c>
      <c r="AA2362" s="7">
        <f>VLOOKUP(G2362,Ma_KH!$A:$R,14,0)</f>
        <v>60</v>
      </c>
      <c r="AD2362" s="7" t="str">
        <f>IFERROR(VLOOKUP(J2362,'Chuyển Mã'!$B$3:$C$9,2,0),"")</f>
        <v>Tỉnh</v>
      </c>
      <c r="AE2362" s="7" t="str">
        <f t="shared" si="295"/>
        <v>Tai heo muối 200g</v>
      </c>
      <c r="AF2362" s="7">
        <f t="shared" si="296"/>
        <v>3</v>
      </c>
    </row>
    <row r="2363" spans="1:32" x14ac:dyDescent="0.25">
      <c r="A2363" s="11">
        <v>45908</v>
      </c>
      <c r="B2363" s="25">
        <v>4176610421</v>
      </c>
      <c r="C2363" s="12" t="s">
        <v>7214</v>
      </c>
      <c r="D2363" s="16">
        <f t="shared" si="297"/>
        <v>45908</v>
      </c>
      <c r="G2363" s="13" t="s">
        <v>7340</v>
      </c>
      <c r="I2363" s="13" t="s">
        <v>8053</v>
      </c>
      <c r="J2363" s="13" t="s">
        <v>1796</v>
      </c>
      <c r="K2363" s="13" t="s">
        <v>30</v>
      </c>
      <c r="L2363" s="25" t="str">
        <f>VLOOKUP($K2363,TONG_SL!$A:$D,2,0)</f>
        <v>Gà muối 500g</v>
      </c>
      <c r="N2363" s="25" t="str">
        <f t="shared" si="298"/>
        <v>K-C6</v>
      </c>
      <c r="Q2363" s="25" t="str">
        <f>VLOOKUP(K2363,TONG_SL!$A:$D,3,0)</f>
        <v>Túi</v>
      </c>
      <c r="R2363" s="54">
        <v>5</v>
      </c>
      <c r="T2363" s="1">
        <f>VLOOKUP(VLOOKUP(G2363,Ma_KH!$A:$R,18,0)&amp;K2363,Gia_MB!$A:$F,6,0)</f>
        <v>111058</v>
      </c>
      <c r="U2363" s="14">
        <f t="shared" si="300"/>
        <v>555290</v>
      </c>
      <c r="W2363" s="64">
        <f t="shared" si="299"/>
        <v>0</v>
      </c>
      <c r="X2363" s="3" t="str">
        <f t="shared" si="301"/>
        <v>8</v>
      </c>
      <c r="Z2363" s="14">
        <f t="shared" si="302"/>
        <v>44423.200000000004</v>
      </c>
      <c r="AA2363" s="7">
        <f>VLOOKUP(G2363,Ma_KH!$A:$R,14,0)</f>
        <v>60</v>
      </c>
      <c r="AD2363" s="7" t="str">
        <f>IFERROR(VLOOKUP(J2363,'Chuyển Mã'!$B$3:$C$9,2,0),"")</f>
        <v>Tỉnh</v>
      </c>
      <c r="AE2363" s="7" t="str">
        <f t="shared" si="295"/>
        <v>Gà muối 500g</v>
      </c>
      <c r="AF2363" s="7">
        <f t="shared" si="296"/>
        <v>5</v>
      </c>
    </row>
    <row r="2364" spans="1:32" x14ac:dyDescent="0.25">
      <c r="A2364" s="11">
        <v>45908</v>
      </c>
      <c r="B2364" s="25">
        <v>4176610421</v>
      </c>
      <c r="C2364" s="12" t="s">
        <v>7214</v>
      </c>
      <c r="D2364" s="16">
        <f t="shared" si="297"/>
        <v>45908</v>
      </c>
      <c r="G2364" s="13" t="s">
        <v>7340</v>
      </c>
      <c r="I2364" s="13" t="s">
        <v>8053</v>
      </c>
      <c r="J2364" s="13" t="s">
        <v>1796</v>
      </c>
      <c r="K2364" s="13" t="s">
        <v>27</v>
      </c>
      <c r="L2364" s="25" t="str">
        <f>VLOOKUP($K2364,TONG_SL!$A:$D,2,0)</f>
        <v>Chân giò heo muối 300g</v>
      </c>
      <c r="N2364" s="25" t="str">
        <f t="shared" si="298"/>
        <v>K-C6</v>
      </c>
      <c r="Q2364" s="25" t="str">
        <f>VLOOKUP(K2364,TONG_SL!$A:$D,3,0)</f>
        <v>Túi</v>
      </c>
      <c r="R2364" s="54">
        <v>10</v>
      </c>
      <c r="T2364" s="1">
        <f>VLOOKUP(VLOOKUP(G2364,Ma_KH!$A:$R,18,0)&amp;K2364,Gia_MB!$A:$F,6,0)</f>
        <v>73431</v>
      </c>
      <c r="U2364" s="14">
        <f t="shared" si="300"/>
        <v>734310</v>
      </c>
      <c r="W2364" s="64">
        <f t="shared" si="299"/>
        <v>0</v>
      </c>
      <c r="X2364" s="3" t="str">
        <f t="shared" si="301"/>
        <v>8</v>
      </c>
      <c r="Z2364" s="14">
        <f t="shared" si="302"/>
        <v>58744.800000000003</v>
      </c>
      <c r="AA2364" s="7">
        <f>VLOOKUP(G2364,Ma_KH!$A:$R,14,0)</f>
        <v>60</v>
      </c>
      <c r="AD2364" s="7" t="str">
        <f>IFERROR(VLOOKUP(J2364,'Chuyển Mã'!$B$3:$C$9,2,0),"")</f>
        <v>Tỉnh</v>
      </c>
      <c r="AE2364" s="7" t="str">
        <f t="shared" si="295"/>
        <v>Chân giò heo muối 300g</v>
      </c>
      <c r="AF2364" s="7">
        <f t="shared" si="296"/>
        <v>10</v>
      </c>
    </row>
    <row r="2365" spans="1:32" x14ac:dyDescent="0.25">
      <c r="A2365" s="11">
        <v>45908</v>
      </c>
      <c r="B2365" s="25">
        <v>4176610967</v>
      </c>
      <c r="C2365" s="12" t="s">
        <v>7214</v>
      </c>
      <c r="D2365" s="16">
        <f t="shared" si="297"/>
        <v>45908</v>
      </c>
      <c r="G2365" s="13" t="s">
        <v>7340</v>
      </c>
      <c r="I2365" s="13" t="s">
        <v>8054</v>
      </c>
      <c r="J2365" s="13" t="s">
        <v>1796</v>
      </c>
      <c r="K2365" s="13" t="s">
        <v>35</v>
      </c>
      <c r="L2365" s="25" t="str">
        <f>VLOOKUP($K2365,TONG_SL!$A:$D,2,0)</f>
        <v>Tai heo muối 200g</v>
      </c>
      <c r="N2365" s="25" t="str">
        <f t="shared" si="298"/>
        <v>K-C6</v>
      </c>
      <c r="Q2365" s="25" t="str">
        <f>VLOOKUP(K2365,TONG_SL!$A:$D,3,0)</f>
        <v>Túi</v>
      </c>
      <c r="R2365" s="54">
        <v>2</v>
      </c>
      <c r="T2365" s="1">
        <f>VLOOKUP(VLOOKUP(G2365,Ma_KH!$A:$R,18,0)&amp;K2365,Gia_MB!$A:$F,6,0)</f>
        <v>55595</v>
      </c>
      <c r="U2365" s="14">
        <f t="shared" si="300"/>
        <v>111190</v>
      </c>
      <c r="W2365" s="64">
        <f t="shared" si="299"/>
        <v>0</v>
      </c>
      <c r="X2365" s="3" t="str">
        <f t="shared" si="301"/>
        <v>8</v>
      </c>
      <c r="Z2365" s="14">
        <f t="shared" si="302"/>
        <v>8895.2000000000007</v>
      </c>
      <c r="AA2365" s="7">
        <f>VLOOKUP(G2365,Ma_KH!$A:$R,14,0)</f>
        <v>60</v>
      </c>
      <c r="AD2365" s="7" t="str">
        <f>IFERROR(VLOOKUP(J2365,'Chuyển Mã'!$B$3:$C$9,2,0),"")</f>
        <v>Tỉnh</v>
      </c>
      <c r="AE2365" s="7" t="str">
        <f t="shared" si="295"/>
        <v>Tai heo muối 200g</v>
      </c>
      <c r="AF2365" s="7">
        <f t="shared" si="296"/>
        <v>2</v>
      </c>
    </row>
    <row r="2366" spans="1:32" x14ac:dyDescent="0.25">
      <c r="A2366" s="11">
        <v>45908</v>
      </c>
      <c r="B2366" s="25">
        <v>4176610967</v>
      </c>
      <c r="C2366" s="12" t="s">
        <v>7214</v>
      </c>
      <c r="D2366" s="16">
        <f t="shared" si="297"/>
        <v>45908</v>
      </c>
      <c r="G2366" s="13" t="s">
        <v>7340</v>
      </c>
      <c r="I2366" s="13" t="s">
        <v>8054</v>
      </c>
      <c r="J2366" s="13" t="s">
        <v>1796</v>
      </c>
      <c r="K2366" s="13" t="s">
        <v>41</v>
      </c>
      <c r="L2366" s="25" t="str">
        <f>VLOOKUP($K2366,TONG_SL!$A:$D,2,0)</f>
        <v>Chả nướng 300g</v>
      </c>
      <c r="N2366" s="25" t="str">
        <f t="shared" si="298"/>
        <v>K-C6</v>
      </c>
      <c r="Q2366" s="25" t="str">
        <f>VLOOKUP(K2366,TONG_SL!$A:$D,3,0)</f>
        <v>Túi</v>
      </c>
      <c r="R2366" s="54">
        <v>3</v>
      </c>
      <c r="T2366" s="1">
        <f>VLOOKUP(VLOOKUP(G2366,Ma_KH!$A:$R,18,0)&amp;K2366,Gia_MB!$A:$F,6,0)</f>
        <v>70950</v>
      </c>
      <c r="U2366" s="14">
        <f t="shared" si="300"/>
        <v>212850</v>
      </c>
      <c r="W2366" s="64">
        <f t="shared" si="299"/>
        <v>0</v>
      </c>
      <c r="X2366" s="3" t="str">
        <f t="shared" si="301"/>
        <v>8</v>
      </c>
      <c r="Z2366" s="14">
        <f t="shared" si="302"/>
        <v>17028</v>
      </c>
      <c r="AA2366" s="7">
        <f>VLOOKUP(G2366,Ma_KH!$A:$R,14,0)</f>
        <v>60</v>
      </c>
      <c r="AD2366" s="7" t="str">
        <f>IFERROR(VLOOKUP(J2366,'Chuyển Mã'!$B$3:$C$9,2,0),"")</f>
        <v>Tỉnh</v>
      </c>
      <c r="AE2366" s="7" t="str">
        <f t="shared" si="295"/>
        <v>Chả nướng 300g</v>
      </c>
      <c r="AF2366" s="7">
        <f t="shared" si="296"/>
        <v>3</v>
      </c>
    </row>
    <row r="2367" spans="1:32" x14ac:dyDescent="0.25">
      <c r="A2367" s="11">
        <v>45908</v>
      </c>
      <c r="B2367" s="25">
        <v>4176610967</v>
      </c>
      <c r="C2367" s="12" t="s">
        <v>7214</v>
      </c>
      <c r="D2367" s="16">
        <f t="shared" si="297"/>
        <v>45908</v>
      </c>
      <c r="G2367" s="13" t="s">
        <v>7340</v>
      </c>
      <c r="I2367" s="13" t="s">
        <v>8054</v>
      </c>
      <c r="J2367" s="13" t="s">
        <v>1796</v>
      </c>
      <c r="K2367" s="13" t="s">
        <v>32</v>
      </c>
      <c r="L2367" s="25" t="str">
        <f>VLOOKUP($K2367,TONG_SL!$A:$D,2,0)</f>
        <v>Giò Tai Lưỡi Xào 250</v>
      </c>
      <c r="N2367" s="25" t="str">
        <f t="shared" si="298"/>
        <v>K-C6</v>
      </c>
      <c r="Q2367" s="25" t="str">
        <f>VLOOKUP(K2367,TONG_SL!$A:$D,3,0)</f>
        <v>Túi</v>
      </c>
      <c r="R2367" s="54">
        <v>3</v>
      </c>
      <c r="T2367" s="1">
        <f>VLOOKUP(VLOOKUP(G2367,Ma_KH!$A:$R,18,0)&amp;K2367,Gia_MB!$A:$F,6,0)</f>
        <v>50183</v>
      </c>
      <c r="U2367" s="14">
        <f t="shared" si="300"/>
        <v>150549</v>
      </c>
      <c r="W2367" s="64">
        <f t="shared" si="299"/>
        <v>0</v>
      </c>
      <c r="X2367" s="3" t="str">
        <f t="shared" si="301"/>
        <v>8</v>
      </c>
      <c r="Z2367" s="14">
        <f t="shared" si="302"/>
        <v>12043.92</v>
      </c>
      <c r="AA2367" s="7">
        <f>VLOOKUP(G2367,Ma_KH!$A:$R,14,0)</f>
        <v>60</v>
      </c>
      <c r="AD2367" s="7" t="str">
        <f>IFERROR(VLOOKUP(J2367,'Chuyển Mã'!$B$3:$C$9,2,0),"")</f>
        <v>Tỉnh</v>
      </c>
      <c r="AE2367" s="7" t="str">
        <f t="shared" si="295"/>
        <v>Giò Tai Lưỡi Xào 250</v>
      </c>
      <c r="AF2367" s="7">
        <f t="shared" si="296"/>
        <v>3</v>
      </c>
    </row>
    <row r="2368" spans="1:32" x14ac:dyDescent="0.25">
      <c r="A2368" s="11">
        <v>45908</v>
      </c>
      <c r="B2368" s="25">
        <v>4176610967</v>
      </c>
      <c r="C2368" s="12" t="s">
        <v>7214</v>
      </c>
      <c r="D2368" s="16">
        <f t="shared" si="297"/>
        <v>45908</v>
      </c>
      <c r="G2368" s="13" t="s">
        <v>7340</v>
      </c>
      <c r="I2368" s="13" t="s">
        <v>8054</v>
      </c>
      <c r="J2368" s="13" t="s">
        <v>1796</v>
      </c>
      <c r="K2368" s="13" t="s">
        <v>39</v>
      </c>
      <c r="L2368" s="25" t="str">
        <f>VLOOKUP($K2368,TONG_SL!$A:$D,2,0)</f>
        <v>Chả cốm 300g</v>
      </c>
      <c r="N2368" s="25" t="str">
        <f t="shared" si="298"/>
        <v>K-C6</v>
      </c>
      <c r="Q2368" s="25" t="str">
        <f>VLOOKUP(K2368,TONG_SL!$A:$D,3,0)</f>
        <v>Túi</v>
      </c>
      <c r="R2368" s="54">
        <v>8</v>
      </c>
      <c r="T2368" s="1">
        <f>VLOOKUP(VLOOKUP(G2368,Ma_KH!$A:$R,18,0)&amp;K2368,Gia_MB!$A:$F,6,0)</f>
        <v>74250</v>
      </c>
      <c r="U2368" s="14">
        <f t="shared" si="300"/>
        <v>594000</v>
      </c>
      <c r="W2368" s="64">
        <f t="shared" si="299"/>
        <v>0</v>
      </c>
      <c r="X2368" s="3" t="str">
        <f t="shared" si="301"/>
        <v>8</v>
      </c>
      <c r="Z2368" s="14">
        <f t="shared" si="302"/>
        <v>47520</v>
      </c>
      <c r="AA2368" s="7">
        <f>VLOOKUP(G2368,Ma_KH!$A:$R,14,0)</f>
        <v>60</v>
      </c>
      <c r="AD2368" s="7" t="str">
        <f>IFERROR(VLOOKUP(J2368,'Chuyển Mã'!$B$3:$C$9,2,0),"")</f>
        <v>Tỉnh</v>
      </c>
      <c r="AE2368" s="7" t="str">
        <f t="shared" si="295"/>
        <v>Chả cốm 300g</v>
      </c>
      <c r="AF2368" s="7">
        <f t="shared" si="296"/>
        <v>8</v>
      </c>
    </row>
    <row r="2369" spans="1:32" x14ac:dyDescent="0.25">
      <c r="A2369" s="11">
        <v>45908</v>
      </c>
      <c r="B2369" s="25">
        <v>4176610967</v>
      </c>
      <c r="C2369" s="12" t="s">
        <v>7214</v>
      </c>
      <c r="D2369" s="16">
        <f t="shared" si="297"/>
        <v>45908</v>
      </c>
      <c r="G2369" s="13" t="s">
        <v>7340</v>
      </c>
      <c r="I2369" s="13" t="s">
        <v>8054</v>
      </c>
      <c r="J2369" s="13" t="s">
        <v>1796</v>
      </c>
      <c r="K2369" s="13" t="s">
        <v>27</v>
      </c>
      <c r="L2369" s="25" t="str">
        <f>VLOOKUP($K2369,TONG_SL!$A:$D,2,0)</f>
        <v>Chân giò heo muối 300g</v>
      </c>
      <c r="N2369" s="25" t="str">
        <f t="shared" si="298"/>
        <v>K-C6</v>
      </c>
      <c r="Q2369" s="25" t="str">
        <f>VLOOKUP(K2369,TONG_SL!$A:$D,3,0)</f>
        <v>Túi</v>
      </c>
      <c r="R2369" s="54">
        <v>11</v>
      </c>
      <c r="T2369" s="1">
        <f>VLOOKUP(VLOOKUP(G2369,Ma_KH!$A:$R,18,0)&amp;K2369,Gia_MB!$A:$F,6,0)</f>
        <v>73431</v>
      </c>
      <c r="U2369" s="14">
        <f t="shared" si="300"/>
        <v>807741</v>
      </c>
      <c r="W2369" s="64">
        <f t="shared" si="299"/>
        <v>0</v>
      </c>
      <c r="X2369" s="3" t="str">
        <f t="shared" si="301"/>
        <v>8</v>
      </c>
      <c r="Z2369" s="14">
        <f t="shared" si="302"/>
        <v>64619.28</v>
      </c>
      <c r="AA2369" s="7">
        <f>VLOOKUP(G2369,Ma_KH!$A:$R,14,0)</f>
        <v>60</v>
      </c>
      <c r="AD2369" s="7" t="str">
        <f>IFERROR(VLOOKUP(J2369,'Chuyển Mã'!$B$3:$C$9,2,0),"")</f>
        <v>Tỉnh</v>
      </c>
      <c r="AE2369" s="7" t="str">
        <f t="shared" si="295"/>
        <v>Chân giò heo muối 300g</v>
      </c>
      <c r="AF2369" s="7">
        <f t="shared" si="296"/>
        <v>11</v>
      </c>
    </row>
    <row r="2370" spans="1:32" x14ac:dyDescent="0.25">
      <c r="A2370" s="11">
        <v>45908</v>
      </c>
      <c r="B2370" s="25">
        <v>4176610967</v>
      </c>
      <c r="C2370" s="12" t="s">
        <v>7214</v>
      </c>
      <c r="D2370" s="16">
        <f t="shared" si="297"/>
        <v>45908</v>
      </c>
      <c r="G2370" s="13" t="s">
        <v>7340</v>
      </c>
      <c r="I2370" s="13" t="s">
        <v>8054</v>
      </c>
      <c r="J2370" s="13" t="s">
        <v>1796</v>
      </c>
      <c r="K2370" s="13" t="s">
        <v>30</v>
      </c>
      <c r="L2370" s="25" t="str">
        <f>VLOOKUP($K2370,TONG_SL!$A:$D,2,0)</f>
        <v>Gà muối 500g</v>
      </c>
      <c r="N2370" s="25" t="str">
        <f t="shared" si="298"/>
        <v>K-C6</v>
      </c>
      <c r="Q2370" s="25" t="str">
        <f>VLOOKUP(K2370,TONG_SL!$A:$D,3,0)</f>
        <v>Túi</v>
      </c>
      <c r="R2370" s="54">
        <v>10</v>
      </c>
      <c r="T2370" s="1">
        <f>VLOOKUP(VLOOKUP(G2370,Ma_KH!$A:$R,18,0)&amp;K2370,Gia_MB!$A:$F,6,0)</f>
        <v>111058</v>
      </c>
      <c r="U2370" s="14">
        <f t="shared" si="300"/>
        <v>1110580</v>
      </c>
      <c r="W2370" s="64">
        <f t="shared" si="299"/>
        <v>0</v>
      </c>
      <c r="X2370" s="3" t="str">
        <f t="shared" si="301"/>
        <v>8</v>
      </c>
      <c r="Z2370" s="14">
        <f t="shared" si="302"/>
        <v>88846.400000000009</v>
      </c>
      <c r="AA2370" s="7">
        <f>VLOOKUP(G2370,Ma_KH!$A:$R,14,0)</f>
        <v>60</v>
      </c>
      <c r="AD2370" s="7" t="str">
        <f>IFERROR(VLOOKUP(J2370,'Chuyển Mã'!$B$3:$C$9,2,0),"")</f>
        <v>Tỉnh</v>
      </c>
      <c r="AE2370" s="7" t="str">
        <f t="shared" si="295"/>
        <v>Gà muối 500g</v>
      </c>
      <c r="AF2370" s="7">
        <f t="shared" si="296"/>
        <v>10</v>
      </c>
    </row>
    <row r="2371" spans="1:32" x14ac:dyDescent="0.25">
      <c r="A2371" s="11">
        <v>45908</v>
      </c>
      <c r="B2371" s="25">
        <v>4176610967</v>
      </c>
      <c r="C2371" s="12" t="s">
        <v>7214</v>
      </c>
      <c r="D2371" s="16">
        <f t="shared" si="297"/>
        <v>45908</v>
      </c>
      <c r="G2371" s="13" t="s">
        <v>7340</v>
      </c>
      <c r="I2371" s="13" t="s">
        <v>8054</v>
      </c>
      <c r="J2371" s="13" t="s">
        <v>1796</v>
      </c>
      <c r="K2371" s="13" t="s">
        <v>51</v>
      </c>
      <c r="L2371" s="25" t="str">
        <f>VLOOKUP($K2371,TONG_SL!$A:$D,2,0)</f>
        <v>Mọc Nấm Hương 250g</v>
      </c>
      <c r="N2371" s="25" t="str">
        <f t="shared" si="298"/>
        <v>K-C6</v>
      </c>
      <c r="Q2371" s="25" t="str">
        <f>VLOOKUP(K2371,TONG_SL!$A:$D,3,0)</f>
        <v>Túi</v>
      </c>
      <c r="R2371" s="54">
        <v>5</v>
      </c>
      <c r="T2371" s="1">
        <f>VLOOKUP(VLOOKUP(G2371,Ma_KH!$A:$R,18,0)&amp;K2371,Gia_MB!$A:$F,6,0)</f>
        <v>46000</v>
      </c>
      <c r="U2371" s="14">
        <f t="shared" si="300"/>
        <v>230000</v>
      </c>
      <c r="W2371" s="64">
        <f t="shared" si="299"/>
        <v>0</v>
      </c>
      <c r="X2371" s="3" t="str">
        <f t="shared" si="301"/>
        <v>8</v>
      </c>
      <c r="Z2371" s="14">
        <f t="shared" si="302"/>
        <v>18400</v>
      </c>
      <c r="AA2371" s="7">
        <f>VLOOKUP(G2371,Ma_KH!$A:$R,14,0)</f>
        <v>60</v>
      </c>
      <c r="AD2371" s="7" t="str">
        <f>IFERROR(VLOOKUP(J2371,'Chuyển Mã'!$B$3:$C$9,2,0),"")</f>
        <v>Tỉnh</v>
      </c>
      <c r="AE2371" s="7" t="str">
        <f t="shared" ref="AE2371:AE2434" si="303">IFERROR(L2371,"")</f>
        <v>Mọc Nấm Hương 250g</v>
      </c>
      <c r="AF2371" s="7">
        <f t="shared" ref="AF2371:AF2434" si="304">R2371</f>
        <v>5</v>
      </c>
    </row>
    <row r="2372" spans="1:32" x14ac:dyDescent="0.25">
      <c r="A2372" s="11">
        <v>45908</v>
      </c>
      <c r="B2372" s="25">
        <v>4176612137</v>
      </c>
      <c r="C2372" s="12" t="s">
        <v>7214</v>
      </c>
      <c r="D2372" s="16">
        <f t="shared" ref="D2372:D2435" si="305">IF(A2372="","",A2372)</f>
        <v>45908</v>
      </c>
      <c r="G2372" s="13" t="s">
        <v>7340</v>
      </c>
      <c r="I2372" s="13" t="s">
        <v>8055</v>
      </c>
      <c r="J2372" s="13" t="s">
        <v>1796</v>
      </c>
      <c r="K2372" s="13" t="s">
        <v>27</v>
      </c>
      <c r="L2372" s="25" t="str">
        <f>VLOOKUP($K2372,TONG_SL!$A:$D,2,0)</f>
        <v>Chân giò heo muối 300g</v>
      </c>
      <c r="N2372" s="25" t="str">
        <f t="shared" si="298"/>
        <v>K-C6</v>
      </c>
      <c r="Q2372" s="25" t="str">
        <f>VLOOKUP(K2372,TONG_SL!$A:$D,3,0)</f>
        <v>Túi</v>
      </c>
      <c r="R2372" s="54">
        <v>10</v>
      </c>
      <c r="T2372" s="1">
        <f>VLOOKUP(VLOOKUP(G2372,Ma_KH!$A:$R,18,0)&amp;K2372,Gia_MB!$A:$F,6,0)</f>
        <v>73431</v>
      </c>
      <c r="U2372" s="14">
        <f t="shared" si="300"/>
        <v>734310</v>
      </c>
      <c r="W2372" s="64">
        <f t="shared" si="299"/>
        <v>0</v>
      </c>
      <c r="X2372" s="3" t="str">
        <f t="shared" si="301"/>
        <v>8</v>
      </c>
      <c r="Z2372" s="14">
        <f t="shared" si="302"/>
        <v>58744.800000000003</v>
      </c>
      <c r="AA2372" s="7">
        <f>VLOOKUP(G2372,Ma_KH!$A:$R,14,0)</f>
        <v>60</v>
      </c>
      <c r="AD2372" s="7" t="str">
        <f>IFERROR(VLOOKUP(J2372,'Chuyển Mã'!$B$3:$C$9,2,0),"")</f>
        <v>Tỉnh</v>
      </c>
      <c r="AE2372" s="7" t="str">
        <f t="shared" si="303"/>
        <v>Chân giò heo muối 300g</v>
      </c>
      <c r="AF2372" s="7">
        <f t="shared" si="304"/>
        <v>10</v>
      </c>
    </row>
    <row r="2373" spans="1:32" x14ac:dyDescent="0.25">
      <c r="A2373" s="11">
        <v>45908</v>
      </c>
      <c r="B2373" s="25">
        <v>4176612137</v>
      </c>
      <c r="C2373" s="12" t="s">
        <v>7214</v>
      </c>
      <c r="D2373" s="16">
        <f t="shared" si="305"/>
        <v>45908</v>
      </c>
      <c r="G2373" s="13" t="s">
        <v>7340</v>
      </c>
      <c r="I2373" s="13" t="s">
        <v>8055</v>
      </c>
      <c r="J2373" s="13" t="s">
        <v>1796</v>
      </c>
      <c r="K2373" s="13" t="s">
        <v>30</v>
      </c>
      <c r="L2373" s="25" t="str">
        <f>VLOOKUP($K2373,TONG_SL!$A:$D,2,0)</f>
        <v>Gà muối 500g</v>
      </c>
      <c r="N2373" s="25" t="str">
        <f t="shared" ref="N2373:N2436" si="306">IF($B2373&lt;&gt;"","K-C6","")</f>
        <v>K-C6</v>
      </c>
      <c r="Q2373" s="25" t="str">
        <f>VLOOKUP(K2373,TONG_SL!$A:$D,3,0)</f>
        <v>Túi</v>
      </c>
      <c r="R2373" s="54">
        <v>5</v>
      </c>
      <c r="T2373" s="1">
        <f>VLOOKUP(VLOOKUP(G2373,Ma_KH!$A:$R,18,0)&amp;K2373,Gia_MB!$A:$F,6,0)</f>
        <v>111058</v>
      </c>
      <c r="U2373" s="14">
        <f t="shared" si="300"/>
        <v>555290</v>
      </c>
      <c r="W2373" s="64">
        <f t="shared" ref="W2373:W2436" si="307">U2373*V2373</f>
        <v>0</v>
      </c>
      <c r="X2373" s="3" t="str">
        <f t="shared" si="301"/>
        <v>8</v>
      </c>
      <c r="Z2373" s="14">
        <f t="shared" si="302"/>
        <v>44423.200000000004</v>
      </c>
      <c r="AA2373" s="7">
        <f>VLOOKUP(G2373,Ma_KH!$A:$R,14,0)</f>
        <v>60</v>
      </c>
      <c r="AD2373" s="7" t="str">
        <f>IFERROR(VLOOKUP(J2373,'Chuyển Mã'!$B$3:$C$9,2,0),"")</f>
        <v>Tỉnh</v>
      </c>
      <c r="AE2373" s="7" t="str">
        <f t="shared" si="303"/>
        <v>Gà muối 500g</v>
      </c>
      <c r="AF2373" s="7">
        <f t="shared" si="304"/>
        <v>5</v>
      </c>
    </row>
    <row r="2374" spans="1:32" x14ac:dyDescent="0.25">
      <c r="A2374" s="11">
        <v>45908</v>
      </c>
      <c r="B2374" s="25">
        <v>4176612137</v>
      </c>
      <c r="C2374" s="12" t="s">
        <v>7214</v>
      </c>
      <c r="D2374" s="16">
        <f t="shared" si="305"/>
        <v>45908</v>
      </c>
      <c r="G2374" s="13" t="s">
        <v>7340</v>
      </c>
      <c r="I2374" s="13" t="s">
        <v>8055</v>
      </c>
      <c r="J2374" s="13" t="s">
        <v>1796</v>
      </c>
      <c r="K2374" s="13" t="s">
        <v>35</v>
      </c>
      <c r="L2374" s="25" t="str">
        <f>VLOOKUP($K2374,TONG_SL!$A:$D,2,0)</f>
        <v>Tai heo muối 200g</v>
      </c>
      <c r="N2374" s="25" t="str">
        <f t="shared" si="306"/>
        <v>K-C6</v>
      </c>
      <c r="Q2374" s="25" t="str">
        <f>VLOOKUP(K2374,TONG_SL!$A:$D,3,0)</f>
        <v>Túi</v>
      </c>
      <c r="R2374" s="54">
        <v>3</v>
      </c>
      <c r="T2374" s="1">
        <f>VLOOKUP(VLOOKUP(G2374,Ma_KH!$A:$R,18,0)&amp;K2374,Gia_MB!$A:$F,6,0)</f>
        <v>55595</v>
      </c>
      <c r="U2374" s="14">
        <f t="shared" si="300"/>
        <v>166785</v>
      </c>
      <c r="W2374" s="64">
        <f t="shared" si="307"/>
        <v>0</v>
      </c>
      <c r="X2374" s="3" t="str">
        <f t="shared" si="301"/>
        <v>8</v>
      </c>
      <c r="Z2374" s="14">
        <f t="shared" si="302"/>
        <v>13342.800000000001</v>
      </c>
      <c r="AA2374" s="7">
        <f>VLOOKUP(G2374,Ma_KH!$A:$R,14,0)</f>
        <v>60</v>
      </c>
      <c r="AD2374" s="7" t="str">
        <f>IFERROR(VLOOKUP(J2374,'Chuyển Mã'!$B$3:$C$9,2,0),"")</f>
        <v>Tỉnh</v>
      </c>
      <c r="AE2374" s="7" t="str">
        <f t="shared" si="303"/>
        <v>Tai heo muối 200g</v>
      </c>
      <c r="AF2374" s="7">
        <f t="shared" si="304"/>
        <v>3</v>
      </c>
    </row>
    <row r="2375" spans="1:32" x14ac:dyDescent="0.25">
      <c r="A2375" s="11">
        <v>45908</v>
      </c>
      <c r="B2375" s="25">
        <v>4176612137</v>
      </c>
      <c r="C2375" s="12" t="s">
        <v>7214</v>
      </c>
      <c r="D2375" s="16">
        <f t="shared" si="305"/>
        <v>45908</v>
      </c>
      <c r="G2375" s="13" t="s">
        <v>7340</v>
      </c>
      <c r="I2375" s="13" t="s">
        <v>8055</v>
      </c>
      <c r="J2375" s="13" t="s">
        <v>1796</v>
      </c>
      <c r="K2375" s="13" t="s">
        <v>39</v>
      </c>
      <c r="L2375" s="25" t="str">
        <f>VLOOKUP($K2375,TONG_SL!$A:$D,2,0)</f>
        <v>Chả cốm 300g</v>
      </c>
      <c r="N2375" s="25" t="str">
        <f t="shared" si="306"/>
        <v>K-C6</v>
      </c>
      <c r="Q2375" s="25" t="str">
        <f>VLOOKUP(K2375,TONG_SL!$A:$D,3,0)</f>
        <v>Túi</v>
      </c>
      <c r="R2375" s="54">
        <v>4</v>
      </c>
      <c r="T2375" s="1">
        <f>VLOOKUP(VLOOKUP(G2375,Ma_KH!$A:$R,18,0)&amp;K2375,Gia_MB!$A:$F,6,0)</f>
        <v>74250</v>
      </c>
      <c r="U2375" s="14">
        <f t="shared" si="300"/>
        <v>297000</v>
      </c>
      <c r="W2375" s="64">
        <f t="shared" si="307"/>
        <v>0</v>
      </c>
      <c r="X2375" s="3" t="str">
        <f t="shared" si="301"/>
        <v>8</v>
      </c>
      <c r="Z2375" s="14">
        <f t="shared" si="302"/>
        <v>23760</v>
      </c>
      <c r="AA2375" s="7">
        <f>VLOOKUP(G2375,Ma_KH!$A:$R,14,0)</f>
        <v>60</v>
      </c>
      <c r="AD2375" s="7" t="str">
        <f>IFERROR(VLOOKUP(J2375,'Chuyển Mã'!$B$3:$C$9,2,0),"")</f>
        <v>Tỉnh</v>
      </c>
      <c r="AE2375" s="7" t="str">
        <f t="shared" si="303"/>
        <v>Chả cốm 300g</v>
      </c>
      <c r="AF2375" s="7">
        <f t="shared" si="304"/>
        <v>4</v>
      </c>
    </row>
    <row r="2376" spans="1:32" x14ac:dyDescent="0.25">
      <c r="A2376" s="11">
        <v>45908</v>
      </c>
      <c r="B2376" s="25">
        <v>4176612137</v>
      </c>
      <c r="C2376" s="12" t="s">
        <v>7214</v>
      </c>
      <c r="D2376" s="16">
        <f t="shared" si="305"/>
        <v>45908</v>
      </c>
      <c r="G2376" s="13" t="s">
        <v>7340</v>
      </c>
      <c r="I2376" s="13" t="s">
        <v>8055</v>
      </c>
      <c r="J2376" s="13" t="s">
        <v>1796</v>
      </c>
      <c r="K2376" s="13" t="s">
        <v>32</v>
      </c>
      <c r="L2376" s="25" t="str">
        <f>VLOOKUP($K2376,TONG_SL!$A:$D,2,0)</f>
        <v>Giò Tai Lưỡi Xào 250</v>
      </c>
      <c r="N2376" s="25" t="str">
        <f t="shared" si="306"/>
        <v>K-C6</v>
      </c>
      <c r="Q2376" s="25" t="str">
        <f>VLOOKUP(K2376,TONG_SL!$A:$D,3,0)</f>
        <v>Túi</v>
      </c>
      <c r="R2376" s="54">
        <v>3</v>
      </c>
      <c r="T2376" s="1">
        <f>VLOOKUP(VLOOKUP(G2376,Ma_KH!$A:$R,18,0)&amp;K2376,Gia_MB!$A:$F,6,0)</f>
        <v>50183</v>
      </c>
      <c r="U2376" s="14">
        <f t="shared" si="300"/>
        <v>150549</v>
      </c>
      <c r="W2376" s="64">
        <f t="shared" si="307"/>
        <v>0</v>
      </c>
      <c r="X2376" s="3" t="str">
        <f t="shared" si="301"/>
        <v>8</v>
      </c>
      <c r="Z2376" s="14">
        <f t="shared" si="302"/>
        <v>12043.92</v>
      </c>
      <c r="AA2376" s="7">
        <f>VLOOKUP(G2376,Ma_KH!$A:$R,14,0)</f>
        <v>60</v>
      </c>
      <c r="AD2376" s="7" t="str">
        <f>IFERROR(VLOOKUP(J2376,'Chuyển Mã'!$B$3:$C$9,2,0),"")</f>
        <v>Tỉnh</v>
      </c>
      <c r="AE2376" s="7" t="str">
        <f t="shared" si="303"/>
        <v>Giò Tai Lưỡi Xào 250</v>
      </c>
      <c r="AF2376" s="7">
        <f t="shared" si="304"/>
        <v>3</v>
      </c>
    </row>
    <row r="2377" spans="1:32" x14ac:dyDescent="0.25">
      <c r="A2377" s="11">
        <v>45908</v>
      </c>
      <c r="B2377" s="25">
        <v>4176612137</v>
      </c>
      <c r="C2377" s="12" t="s">
        <v>7214</v>
      </c>
      <c r="D2377" s="16">
        <f t="shared" si="305"/>
        <v>45908</v>
      </c>
      <c r="G2377" s="13" t="s">
        <v>7340</v>
      </c>
      <c r="I2377" s="13" t="s">
        <v>8055</v>
      </c>
      <c r="J2377" s="13" t="s">
        <v>1796</v>
      </c>
      <c r="K2377" s="13" t="s">
        <v>51</v>
      </c>
      <c r="L2377" s="25" t="str">
        <f>VLOOKUP($K2377,TONG_SL!$A:$D,2,0)</f>
        <v>Mọc Nấm Hương 250g</v>
      </c>
      <c r="N2377" s="25" t="str">
        <f t="shared" si="306"/>
        <v>K-C6</v>
      </c>
      <c r="Q2377" s="25" t="str">
        <f>VLOOKUP(K2377,TONG_SL!$A:$D,3,0)</f>
        <v>Túi</v>
      </c>
      <c r="R2377" s="54">
        <v>5</v>
      </c>
      <c r="T2377" s="1">
        <f>VLOOKUP(VLOOKUP(G2377,Ma_KH!$A:$R,18,0)&amp;K2377,Gia_MB!$A:$F,6,0)</f>
        <v>46000</v>
      </c>
      <c r="U2377" s="14">
        <f t="shared" si="300"/>
        <v>230000</v>
      </c>
      <c r="W2377" s="64">
        <f t="shared" si="307"/>
        <v>0</v>
      </c>
      <c r="X2377" s="3" t="str">
        <f t="shared" si="301"/>
        <v>8</v>
      </c>
      <c r="Z2377" s="14">
        <f t="shared" si="302"/>
        <v>18400</v>
      </c>
      <c r="AA2377" s="7">
        <f>VLOOKUP(G2377,Ma_KH!$A:$R,14,0)</f>
        <v>60</v>
      </c>
      <c r="AD2377" s="7" t="str">
        <f>IFERROR(VLOOKUP(J2377,'Chuyển Mã'!$B$3:$C$9,2,0),"")</f>
        <v>Tỉnh</v>
      </c>
      <c r="AE2377" s="7" t="str">
        <f t="shared" si="303"/>
        <v>Mọc Nấm Hương 250g</v>
      </c>
      <c r="AF2377" s="7">
        <f t="shared" si="304"/>
        <v>5</v>
      </c>
    </row>
    <row r="2378" spans="1:32" x14ac:dyDescent="0.25">
      <c r="A2378" s="11">
        <v>45908</v>
      </c>
      <c r="B2378" s="25">
        <v>4176610655</v>
      </c>
      <c r="C2378" s="12" t="s">
        <v>7214</v>
      </c>
      <c r="D2378" s="16">
        <f t="shared" si="305"/>
        <v>45908</v>
      </c>
      <c r="G2378" s="13" t="s">
        <v>7340</v>
      </c>
      <c r="I2378" s="13" t="s">
        <v>8056</v>
      </c>
      <c r="J2378" s="13" t="s">
        <v>1796</v>
      </c>
      <c r="K2378" s="13" t="s">
        <v>27</v>
      </c>
      <c r="L2378" s="25" t="str">
        <f>VLOOKUP($K2378,TONG_SL!$A:$D,2,0)</f>
        <v>Chân giò heo muối 300g</v>
      </c>
      <c r="N2378" s="25" t="str">
        <f t="shared" si="306"/>
        <v>K-C6</v>
      </c>
      <c r="Q2378" s="25" t="str">
        <f>VLOOKUP(K2378,TONG_SL!$A:$D,3,0)</f>
        <v>Túi</v>
      </c>
      <c r="R2378" s="54">
        <v>8</v>
      </c>
      <c r="T2378" s="1">
        <f>VLOOKUP(VLOOKUP(G2378,Ma_KH!$A:$R,18,0)&amp;K2378,Gia_MB!$A:$F,6,0)</f>
        <v>73431</v>
      </c>
      <c r="U2378" s="14">
        <f t="shared" si="300"/>
        <v>587448</v>
      </c>
      <c r="W2378" s="64">
        <f t="shared" si="307"/>
        <v>0</v>
      </c>
      <c r="X2378" s="3" t="str">
        <f t="shared" si="301"/>
        <v>8</v>
      </c>
      <c r="Z2378" s="14">
        <f t="shared" si="302"/>
        <v>46995.840000000004</v>
      </c>
      <c r="AA2378" s="7">
        <f>VLOOKUP(G2378,Ma_KH!$A:$R,14,0)</f>
        <v>60</v>
      </c>
      <c r="AD2378" s="7" t="str">
        <f>IFERROR(VLOOKUP(J2378,'Chuyển Mã'!$B$3:$C$9,2,0),"")</f>
        <v>Tỉnh</v>
      </c>
      <c r="AE2378" s="7" t="str">
        <f t="shared" si="303"/>
        <v>Chân giò heo muối 300g</v>
      </c>
      <c r="AF2378" s="7">
        <f t="shared" si="304"/>
        <v>8</v>
      </c>
    </row>
    <row r="2379" spans="1:32" x14ac:dyDescent="0.25">
      <c r="A2379" s="11">
        <v>45908</v>
      </c>
      <c r="B2379" s="25">
        <v>4176610655</v>
      </c>
      <c r="C2379" s="12" t="s">
        <v>7214</v>
      </c>
      <c r="D2379" s="16">
        <f t="shared" si="305"/>
        <v>45908</v>
      </c>
      <c r="G2379" s="13" t="s">
        <v>7340</v>
      </c>
      <c r="I2379" s="13" t="s">
        <v>8056</v>
      </c>
      <c r="J2379" s="13" t="s">
        <v>1796</v>
      </c>
      <c r="K2379" s="13" t="s">
        <v>30</v>
      </c>
      <c r="L2379" s="25" t="str">
        <f>VLOOKUP($K2379,TONG_SL!$A:$D,2,0)</f>
        <v>Gà muối 500g</v>
      </c>
      <c r="N2379" s="25" t="str">
        <f t="shared" si="306"/>
        <v>K-C6</v>
      </c>
      <c r="Q2379" s="25" t="str">
        <f>VLOOKUP(K2379,TONG_SL!$A:$D,3,0)</f>
        <v>Túi</v>
      </c>
      <c r="R2379" s="54">
        <v>10</v>
      </c>
      <c r="T2379" s="1">
        <f>VLOOKUP(VLOOKUP(G2379,Ma_KH!$A:$R,18,0)&amp;K2379,Gia_MB!$A:$F,6,0)</f>
        <v>111058</v>
      </c>
      <c r="U2379" s="14">
        <f t="shared" si="300"/>
        <v>1110580</v>
      </c>
      <c r="W2379" s="64">
        <f t="shared" si="307"/>
        <v>0</v>
      </c>
      <c r="X2379" s="3" t="str">
        <f t="shared" si="301"/>
        <v>8</v>
      </c>
      <c r="Z2379" s="14">
        <f t="shared" si="302"/>
        <v>88846.400000000009</v>
      </c>
      <c r="AA2379" s="7">
        <f>VLOOKUP(G2379,Ma_KH!$A:$R,14,0)</f>
        <v>60</v>
      </c>
      <c r="AD2379" s="7" t="str">
        <f>IFERROR(VLOOKUP(J2379,'Chuyển Mã'!$B$3:$C$9,2,0),"")</f>
        <v>Tỉnh</v>
      </c>
      <c r="AE2379" s="7" t="str">
        <f t="shared" si="303"/>
        <v>Gà muối 500g</v>
      </c>
      <c r="AF2379" s="7">
        <f t="shared" si="304"/>
        <v>10</v>
      </c>
    </row>
    <row r="2380" spans="1:32" x14ac:dyDescent="0.25">
      <c r="A2380" s="11">
        <v>45908</v>
      </c>
      <c r="B2380" s="25">
        <v>4176610655</v>
      </c>
      <c r="C2380" s="12" t="s">
        <v>7214</v>
      </c>
      <c r="D2380" s="16">
        <f t="shared" si="305"/>
        <v>45908</v>
      </c>
      <c r="G2380" s="13" t="s">
        <v>7340</v>
      </c>
      <c r="I2380" s="13" t="s">
        <v>8056</v>
      </c>
      <c r="J2380" s="13" t="s">
        <v>1796</v>
      </c>
      <c r="K2380" s="13" t="s">
        <v>39</v>
      </c>
      <c r="L2380" s="25" t="str">
        <f>VLOOKUP($K2380,TONG_SL!$A:$D,2,0)</f>
        <v>Chả cốm 300g</v>
      </c>
      <c r="N2380" s="25" t="str">
        <f t="shared" si="306"/>
        <v>K-C6</v>
      </c>
      <c r="Q2380" s="25" t="str">
        <f>VLOOKUP(K2380,TONG_SL!$A:$D,3,0)</f>
        <v>Túi</v>
      </c>
      <c r="R2380" s="54">
        <v>5</v>
      </c>
      <c r="T2380" s="1">
        <f>VLOOKUP(VLOOKUP(G2380,Ma_KH!$A:$R,18,0)&amp;K2380,Gia_MB!$A:$F,6,0)</f>
        <v>74250</v>
      </c>
      <c r="U2380" s="14">
        <f t="shared" si="300"/>
        <v>371250</v>
      </c>
      <c r="W2380" s="64">
        <f t="shared" si="307"/>
        <v>0</v>
      </c>
      <c r="X2380" s="3" t="str">
        <f t="shared" si="301"/>
        <v>8</v>
      </c>
      <c r="Z2380" s="14">
        <f t="shared" si="302"/>
        <v>29700</v>
      </c>
      <c r="AA2380" s="7">
        <f>VLOOKUP(G2380,Ma_KH!$A:$R,14,0)</f>
        <v>60</v>
      </c>
      <c r="AD2380" s="7" t="str">
        <f>IFERROR(VLOOKUP(J2380,'Chuyển Mã'!$B$3:$C$9,2,0),"")</f>
        <v>Tỉnh</v>
      </c>
      <c r="AE2380" s="7" t="str">
        <f t="shared" si="303"/>
        <v>Chả cốm 300g</v>
      </c>
      <c r="AF2380" s="7">
        <f t="shared" si="304"/>
        <v>5</v>
      </c>
    </row>
    <row r="2381" spans="1:32" x14ac:dyDescent="0.25">
      <c r="A2381" s="11">
        <v>45908</v>
      </c>
      <c r="B2381" s="25">
        <v>4176610655</v>
      </c>
      <c r="C2381" s="12" t="s">
        <v>7214</v>
      </c>
      <c r="D2381" s="16">
        <f t="shared" si="305"/>
        <v>45908</v>
      </c>
      <c r="G2381" s="13" t="s">
        <v>7340</v>
      </c>
      <c r="I2381" s="13" t="s">
        <v>8056</v>
      </c>
      <c r="J2381" s="13" t="s">
        <v>1796</v>
      </c>
      <c r="K2381" s="13" t="s">
        <v>32</v>
      </c>
      <c r="L2381" s="25" t="str">
        <f>VLOOKUP($K2381,TONG_SL!$A:$D,2,0)</f>
        <v>Giò Tai Lưỡi Xào 250</v>
      </c>
      <c r="N2381" s="25" t="str">
        <f t="shared" si="306"/>
        <v>K-C6</v>
      </c>
      <c r="Q2381" s="25" t="str">
        <f>VLOOKUP(K2381,TONG_SL!$A:$D,3,0)</f>
        <v>Túi</v>
      </c>
      <c r="R2381" s="54">
        <v>1</v>
      </c>
      <c r="T2381" s="1">
        <f>VLOOKUP(VLOOKUP(G2381,Ma_KH!$A:$R,18,0)&amp;K2381,Gia_MB!$A:$F,6,0)</f>
        <v>50183</v>
      </c>
      <c r="U2381" s="14">
        <f t="shared" si="300"/>
        <v>50183</v>
      </c>
      <c r="W2381" s="64">
        <f t="shared" si="307"/>
        <v>0</v>
      </c>
      <c r="X2381" s="3" t="str">
        <f t="shared" si="301"/>
        <v>8</v>
      </c>
      <c r="Z2381" s="14">
        <f t="shared" si="302"/>
        <v>4014.64</v>
      </c>
      <c r="AA2381" s="7">
        <f>VLOOKUP(G2381,Ma_KH!$A:$R,14,0)</f>
        <v>60</v>
      </c>
      <c r="AD2381" s="7" t="str">
        <f>IFERROR(VLOOKUP(J2381,'Chuyển Mã'!$B$3:$C$9,2,0),"")</f>
        <v>Tỉnh</v>
      </c>
      <c r="AE2381" s="7" t="str">
        <f t="shared" si="303"/>
        <v>Giò Tai Lưỡi Xào 250</v>
      </c>
      <c r="AF2381" s="7">
        <f t="shared" si="304"/>
        <v>1</v>
      </c>
    </row>
    <row r="2382" spans="1:32" x14ac:dyDescent="0.25">
      <c r="A2382" s="11">
        <v>45908</v>
      </c>
      <c r="B2382" s="25">
        <v>4176610655</v>
      </c>
      <c r="C2382" s="12" t="s">
        <v>7214</v>
      </c>
      <c r="D2382" s="16">
        <f t="shared" si="305"/>
        <v>45908</v>
      </c>
      <c r="G2382" s="13" t="s">
        <v>7340</v>
      </c>
      <c r="I2382" s="13" t="s">
        <v>8056</v>
      </c>
      <c r="J2382" s="13" t="s">
        <v>1796</v>
      </c>
      <c r="K2382" s="13" t="s">
        <v>51</v>
      </c>
      <c r="L2382" s="25" t="str">
        <f>VLOOKUP($K2382,TONG_SL!$A:$D,2,0)</f>
        <v>Mọc Nấm Hương 250g</v>
      </c>
      <c r="N2382" s="25" t="str">
        <f t="shared" si="306"/>
        <v>K-C6</v>
      </c>
      <c r="Q2382" s="25" t="str">
        <f>VLOOKUP(K2382,TONG_SL!$A:$D,3,0)</f>
        <v>Túi</v>
      </c>
      <c r="R2382" s="54">
        <v>4</v>
      </c>
      <c r="T2382" s="1">
        <f>VLOOKUP(VLOOKUP(G2382,Ma_KH!$A:$R,18,0)&amp;K2382,Gia_MB!$A:$F,6,0)</f>
        <v>46000</v>
      </c>
      <c r="U2382" s="14">
        <f t="shared" ref="U2382:U2445" si="308">T2382*R2382</f>
        <v>184000</v>
      </c>
      <c r="W2382" s="64">
        <f t="shared" si="307"/>
        <v>0</v>
      </c>
      <c r="X2382" s="3" t="str">
        <f t="shared" ref="X2382:X2445" si="309">IF(B2382&lt;&gt;"","8","0")</f>
        <v>8</v>
      </c>
      <c r="Z2382" s="14">
        <f t="shared" ref="Z2382:Z2445" si="310">U2382*X2382%</f>
        <v>14720</v>
      </c>
      <c r="AA2382" s="7">
        <f>VLOOKUP(G2382,Ma_KH!$A:$R,14,0)</f>
        <v>60</v>
      </c>
      <c r="AD2382" s="7" t="str">
        <f>IFERROR(VLOOKUP(J2382,'Chuyển Mã'!$B$3:$C$9,2,0),"")</f>
        <v>Tỉnh</v>
      </c>
      <c r="AE2382" s="7" t="str">
        <f t="shared" si="303"/>
        <v>Mọc Nấm Hương 250g</v>
      </c>
      <c r="AF2382" s="7">
        <f t="shared" si="304"/>
        <v>4</v>
      </c>
    </row>
    <row r="2383" spans="1:32" x14ac:dyDescent="0.25">
      <c r="A2383" s="11">
        <v>45908</v>
      </c>
      <c r="B2383" s="25">
        <v>4176610441</v>
      </c>
      <c r="C2383" s="12" t="s">
        <v>7214</v>
      </c>
      <c r="D2383" s="16">
        <f t="shared" si="305"/>
        <v>45908</v>
      </c>
      <c r="G2383" s="13" t="s">
        <v>7340</v>
      </c>
      <c r="I2383" s="13" t="s">
        <v>8057</v>
      </c>
      <c r="J2383" s="13" t="s">
        <v>1796</v>
      </c>
      <c r="K2383" s="13" t="s">
        <v>27</v>
      </c>
      <c r="L2383" s="25" t="str">
        <f>VLOOKUP($K2383,TONG_SL!$A:$D,2,0)</f>
        <v>Chân giò heo muối 300g</v>
      </c>
      <c r="N2383" s="25" t="str">
        <f t="shared" si="306"/>
        <v>K-C6</v>
      </c>
      <c r="Q2383" s="25" t="str">
        <f>VLOOKUP(K2383,TONG_SL!$A:$D,3,0)</f>
        <v>Túi</v>
      </c>
      <c r="R2383" s="54">
        <v>5</v>
      </c>
      <c r="T2383" s="1">
        <f>VLOOKUP(VLOOKUP(G2383,Ma_KH!$A:$R,18,0)&amp;K2383,Gia_MB!$A:$F,6,0)</f>
        <v>73431</v>
      </c>
      <c r="U2383" s="14">
        <f t="shared" si="308"/>
        <v>367155</v>
      </c>
      <c r="W2383" s="64">
        <f t="shared" si="307"/>
        <v>0</v>
      </c>
      <c r="X2383" s="3" t="str">
        <f t="shared" si="309"/>
        <v>8</v>
      </c>
      <c r="Z2383" s="14">
        <f t="shared" si="310"/>
        <v>29372.400000000001</v>
      </c>
      <c r="AA2383" s="7">
        <f>VLOOKUP(G2383,Ma_KH!$A:$R,14,0)</f>
        <v>60</v>
      </c>
      <c r="AD2383" s="7" t="str">
        <f>IFERROR(VLOOKUP(J2383,'Chuyển Mã'!$B$3:$C$9,2,0),"")</f>
        <v>Tỉnh</v>
      </c>
      <c r="AE2383" s="7" t="str">
        <f t="shared" si="303"/>
        <v>Chân giò heo muối 300g</v>
      </c>
      <c r="AF2383" s="7">
        <f t="shared" si="304"/>
        <v>5</v>
      </c>
    </row>
    <row r="2384" spans="1:32" x14ac:dyDescent="0.25">
      <c r="A2384" s="11">
        <v>45908</v>
      </c>
      <c r="B2384" s="25">
        <v>4176610441</v>
      </c>
      <c r="C2384" s="12" t="s">
        <v>7214</v>
      </c>
      <c r="D2384" s="16">
        <f t="shared" si="305"/>
        <v>45908</v>
      </c>
      <c r="G2384" s="13" t="s">
        <v>7340</v>
      </c>
      <c r="I2384" s="13" t="s">
        <v>8057</v>
      </c>
      <c r="J2384" s="13" t="s">
        <v>1796</v>
      </c>
      <c r="K2384" s="13" t="s">
        <v>30</v>
      </c>
      <c r="L2384" s="25" t="str">
        <f>VLOOKUP($K2384,TONG_SL!$A:$D,2,0)</f>
        <v>Gà muối 500g</v>
      </c>
      <c r="N2384" s="25" t="str">
        <f t="shared" si="306"/>
        <v>K-C6</v>
      </c>
      <c r="Q2384" s="25" t="str">
        <f>VLOOKUP(K2384,TONG_SL!$A:$D,3,0)</f>
        <v>Túi</v>
      </c>
      <c r="R2384" s="54">
        <v>13</v>
      </c>
      <c r="T2384" s="1">
        <f>VLOOKUP(VLOOKUP(G2384,Ma_KH!$A:$R,18,0)&amp;K2384,Gia_MB!$A:$F,6,0)</f>
        <v>111058</v>
      </c>
      <c r="U2384" s="14">
        <f t="shared" si="308"/>
        <v>1443754</v>
      </c>
      <c r="W2384" s="64">
        <f t="shared" si="307"/>
        <v>0</v>
      </c>
      <c r="X2384" s="3" t="str">
        <f t="shared" si="309"/>
        <v>8</v>
      </c>
      <c r="Z2384" s="14">
        <f t="shared" si="310"/>
        <v>115500.32</v>
      </c>
      <c r="AA2384" s="7">
        <f>VLOOKUP(G2384,Ma_KH!$A:$R,14,0)</f>
        <v>60</v>
      </c>
      <c r="AD2384" s="7" t="str">
        <f>IFERROR(VLOOKUP(J2384,'Chuyển Mã'!$B$3:$C$9,2,0),"")</f>
        <v>Tỉnh</v>
      </c>
      <c r="AE2384" s="7" t="str">
        <f t="shared" si="303"/>
        <v>Gà muối 500g</v>
      </c>
      <c r="AF2384" s="7">
        <f t="shared" si="304"/>
        <v>13</v>
      </c>
    </row>
    <row r="2385" spans="1:32" x14ac:dyDescent="0.25">
      <c r="A2385" s="11">
        <v>45908</v>
      </c>
      <c r="B2385" s="25">
        <v>4176610441</v>
      </c>
      <c r="C2385" s="12" t="s">
        <v>7214</v>
      </c>
      <c r="D2385" s="16">
        <f t="shared" si="305"/>
        <v>45908</v>
      </c>
      <c r="G2385" s="13" t="s">
        <v>7340</v>
      </c>
      <c r="I2385" s="13" t="s">
        <v>8057</v>
      </c>
      <c r="J2385" s="13" t="s">
        <v>1796</v>
      </c>
      <c r="K2385" s="13" t="s">
        <v>35</v>
      </c>
      <c r="L2385" s="25" t="str">
        <f>VLOOKUP($K2385,TONG_SL!$A:$D,2,0)</f>
        <v>Tai heo muối 200g</v>
      </c>
      <c r="N2385" s="25" t="str">
        <f t="shared" si="306"/>
        <v>K-C6</v>
      </c>
      <c r="Q2385" s="25" t="str">
        <f>VLOOKUP(K2385,TONG_SL!$A:$D,3,0)</f>
        <v>Túi</v>
      </c>
      <c r="R2385" s="54">
        <v>4</v>
      </c>
      <c r="T2385" s="1">
        <f>VLOOKUP(VLOOKUP(G2385,Ma_KH!$A:$R,18,0)&amp;K2385,Gia_MB!$A:$F,6,0)</f>
        <v>55595</v>
      </c>
      <c r="U2385" s="14">
        <f t="shared" si="308"/>
        <v>222380</v>
      </c>
      <c r="W2385" s="64">
        <f t="shared" si="307"/>
        <v>0</v>
      </c>
      <c r="X2385" s="3" t="str">
        <f t="shared" si="309"/>
        <v>8</v>
      </c>
      <c r="Z2385" s="14">
        <f t="shared" si="310"/>
        <v>17790.400000000001</v>
      </c>
      <c r="AA2385" s="7">
        <f>VLOOKUP(G2385,Ma_KH!$A:$R,14,0)</f>
        <v>60</v>
      </c>
      <c r="AD2385" s="7" t="str">
        <f>IFERROR(VLOOKUP(J2385,'Chuyển Mã'!$B$3:$C$9,2,0),"")</f>
        <v>Tỉnh</v>
      </c>
      <c r="AE2385" s="7" t="str">
        <f t="shared" si="303"/>
        <v>Tai heo muối 200g</v>
      </c>
      <c r="AF2385" s="7">
        <f t="shared" si="304"/>
        <v>4</v>
      </c>
    </row>
    <row r="2386" spans="1:32" x14ac:dyDescent="0.25">
      <c r="A2386" s="11">
        <v>45908</v>
      </c>
      <c r="B2386" s="25">
        <v>4176610441</v>
      </c>
      <c r="C2386" s="12" t="s">
        <v>7214</v>
      </c>
      <c r="D2386" s="16">
        <f t="shared" si="305"/>
        <v>45908</v>
      </c>
      <c r="G2386" s="13" t="s">
        <v>7340</v>
      </c>
      <c r="I2386" s="13" t="s">
        <v>8057</v>
      </c>
      <c r="J2386" s="13" t="s">
        <v>1796</v>
      </c>
      <c r="K2386" s="13" t="s">
        <v>41</v>
      </c>
      <c r="L2386" s="25" t="str">
        <f>VLOOKUP($K2386,TONG_SL!$A:$D,2,0)</f>
        <v>Chả nướng 300g</v>
      </c>
      <c r="N2386" s="25" t="str">
        <f t="shared" si="306"/>
        <v>K-C6</v>
      </c>
      <c r="Q2386" s="25" t="str">
        <f>VLOOKUP(K2386,TONG_SL!$A:$D,3,0)</f>
        <v>Túi</v>
      </c>
      <c r="R2386" s="54">
        <v>6</v>
      </c>
      <c r="T2386" s="1">
        <f>VLOOKUP(VLOOKUP(G2386,Ma_KH!$A:$R,18,0)&amp;K2386,Gia_MB!$A:$F,6,0)</f>
        <v>70950</v>
      </c>
      <c r="U2386" s="14">
        <f t="shared" si="308"/>
        <v>425700</v>
      </c>
      <c r="W2386" s="64">
        <f t="shared" si="307"/>
        <v>0</v>
      </c>
      <c r="X2386" s="3" t="str">
        <f t="shared" si="309"/>
        <v>8</v>
      </c>
      <c r="Z2386" s="14">
        <f t="shared" si="310"/>
        <v>34056</v>
      </c>
      <c r="AA2386" s="7">
        <f>VLOOKUP(G2386,Ma_KH!$A:$R,14,0)</f>
        <v>60</v>
      </c>
      <c r="AD2386" s="7" t="str">
        <f>IFERROR(VLOOKUP(J2386,'Chuyển Mã'!$B$3:$C$9,2,0),"")</f>
        <v>Tỉnh</v>
      </c>
      <c r="AE2386" s="7" t="str">
        <f t="shared" si="303"/>
        <v>Chả nướng 300g</v>
      </c>
      <c r="AF2386" s="7">
        <f t="shared" si="304"/>
        <v>6</v>
      </c>
    </row>
    <row r="2387" spans="1:32" x14ac:dyDescent="0.25">
      <c r="A2387" s="11">
        <v>45908</v>
      </c>
      <c r="B2387" s="25">
        <v>4176610441</v>
      </c>
      <c r="C2387" s="12" t="s">
        <v>7214</v>
      </c>
      <c r="D2387" s="16">
        <f t="shared" si="305"/>
        <v>45908</v>
      </c>
      <c r="G2387" s="13" t="s">
        <v>7340</v>
      </c>
      <c r="I2387" s="13" t="s">
        <v>8057</v>
      </c>
      <c r="J2387" s="13" t="s">
        <v>1796</v>
      </c>
      <c r="K2387" s="13" t="s">
        <v>39</v>
      </c>
      <c r="L2387" s="25" t="str">
        <f>VLOOKUP($K2387,TONG_SL!$A:$D,2,0)</f>
        <v>Chả cốm 300g</v>
      </c>
      <c r="N2387" s="25" t="str">
        <f t="shared" si="306"/>
        <v>K-C6</v>
      </c>
      <c r="Q2387" s="25" t="str">
        <f>VLOOKUP(K2387,TONG_SL!$A:$D,3,0)</f>
        <v>Túi</v>
      </c>
      <c r="R2387" s="54">
        <v>4</v>
      </c>
      <c r="T2387" s="1">
        <f>VLOOKUP(VLOOKUP(G2387,Ma_KH!$A:$R,18,0)&amp;K2387,Gia_MB!$A:$F,6,0)</f>
        <v>74250</v>
      </c>
      <c r="U2387" s="14">
        <f t="shared" si="308"/>
        <v>297000</v>
      </c>
      <c r="W2387" s="64">
        <f t="shared" si="307"/>
        <v>0</v>
      </c>
      <c r="X2387" s="3" t="str">
        <f t="shared" si="309"/>
        <v>8</v>
      </c>
      <c r="Z2387" s="14">
        <f t="shared" si="310"/>
        <v>23760</v>
      </c>
      <c r="AA2387" s="7">
        <f>VLOOKUP(G2387,Ma_KH!$A:$R,14,0)</f>
        <v>60</v>
      </c>
      <c r="AD2387" s="7" t="str">
        <f>IFERROR(VLOOKUP(J2387,'Chuyển Mã'!$B$3:$C$9,2,0),"")</f>
        <v>Tỉnh</v>
      </c>
      <c r="AE2387" s="7" t="str">
        <f t="shared" si="303"/>
        <v>Chả cốm 300g</v>
      </c>
      <c r="AF2387" s="7">
        <f t="shared" si="304"/>
        <v>4</v>
      </c>
    </row>
    <row r="2388" spans="1:32" x14ac:dyDescent="0.25">
      <c r="A2388" s="11">
        <v>45908</v>
      </c>
      <c r="B2388" s="25">
        <v>4176610441</v>
      </c>
      <c r="C2388" s="12" t="s">
        <v>7214</v>
      </c>
      <c r="D2388" s="16">
        <f t="shared" si="305"/>
        <v>45908</v>
      </c>
      <c r="G2388" s="13" t="s">
        <v>7340</v>
      </c>
      <c r="I2388" s="13" t="s">
        <v>8057</v>
      </c>
      <c r="J2388" s="13" t="s">
        <v>1796</v>
      </c>
      <c r="K2388" s="13" t="s">
        <v>32</v>
      </c>
      <c r="L2388" s="25" t="str">
        <f>VLOOKUP($K2388,TONG_SL!$A:$D,2,0)</f>
        <v>Giò Tai Lưỡi Xào 250</v>
      </c>
      <c r="N2388" s="25" t="str">
        <f t="shared" si="306"/>
        <v>K-C6</v>
      </c>
      <c r="Q2388" s="25" t="str">
        <f>VLOOKUP(K2388,TONG_SL!$A:$D,3,0)</f>
        <v>Túi</v>
      </c>
      <c r="R2388" s="54">
        <v>8</v>
      </c>
      <c r="T2388" s="1">
        <f>VLOOKUP(VLOOKUP(G2388,Ma_KH!$A:$R,18,0)&amp;K2388,Gia_MB!$A:$F,6,0)</f>
        <v>50183</v>
      </c>
      <c r="U2388" s="14">
        <f t="shared" si="308"/>
        <v>401464</v>
      </c>
      <c r="W2388" s="64">
        <f t="shared" si="307"/>
        <v>0</v>
      </c>
      <c r="X2388" s="3" t="str">
        <f t="shared" si="309"/>
        <v>8</v>
      </c>
      <c r="Z2388" s="14">
        <f t="shared" si="310"/>
        <v>32117.119999999999</v>
      </c>
      <c r="AA2388" s="7">
        <f>VLOOKUP(G2388,Ma_KH!$A:$R,14,0)</f>
        <v>60</v>
      </c>
      <c r="AD2388" s="7" t="str">
        <f>IFERROR(VLOOKUP(J2388,'Chuyển Mã'!$B$3:$C$9,2,0),"")</f>
        <v>Tỉnh</v>
      </c>
      <c r="AE2388" s="7" t="str">
        <f t="shared" si="303"/>
        <v>Giò Tai Lưỡi Xào 250</v>
      </c>
      <c r="AF2388" s="7">
        <f t="shared" si="304"/>
        <v>8</v>
      </c>
    </row>
    <row r="2389" spans="1:32" x14ac:dyDescent="0.25">
      <c r="A2389" s="11">
        <v>45908</v>
      </c>
      <c r="B2389" s="25">
        <v>4176610441</v>
      </c>
      <c r="C2389" s="12" t="s">
        <v>7214</v>
      </c>
      <c r="D2389" s="16">
        <f t="shared" si="305"/>
        <v>45908</v>
      </c>
      <c r="G2389" s="13" t="s">
        <v>7340</v>
      </c>
      <c r="I2389" s="13" t="s">
        <v>8057</v>
      </c>
      <c r="J2389" s="13" t="s">
        <v>1796</v>
      </c>
      <c r="K2389" s="13" t="s">
        <v>51</v>
      </c>
      <c r="L2389" s="25" t="str">
        <f>VLOOKUP($K2389,TONG_SL!$A:$D,2,0)</f>
        <v>Mọc Nấm Hương 250g</v>
      </c>
      <c r="N2389" s="25" t="str">
        <f t="shared" si="306"/>
        <v>K-C6</v>
      </c>
      <c r="Q2389" s="25" t="str">
        <f>VLOOKUP(K2389,TONG_SL!$A:$D,3,0)</f>
        <v>Túi</v>
      </c>
      <c r="R2389" s="54">
        <v>12</v>
      </c>
      <c r="T2389" s="1">
        <f>VLOOKUP(VLOOKUP(G2389,Ma_KH!$A:$R,18,0)&amp;K2389,Gia_MB!$A:$F,6,0)</f>
        <v>46000</v>
      </c>
      <c r="U2389" s="14">
        <f t="shared" si="308"/>
        <v>552000</v>
      </c>
      <c r="W2389" s="64">
        <f t="shared" si="307"/>
        <v>0</v>
      </c>
      <c r="X2389" s="3" t="str">
        <f t="shared" si="309"/>
        <v>8</v>
      </c>
      <c r="Z2389" s="14">
        <f t="shared" si="310"/>
        <v>44160</v>
      </c>
      <c r="AA2389" s="7">
        <f>VLOOKUP(G2389,Ma_KH!$A:$R,14,0)</f>
        <v>60</v>
      </c>
      <c r="AD2389" s="7" t="str">
        <f>IFERROR(VLOOKUP(J2389,'Chuyển Mã'!$B$3:$C$9,2,0),"")</f>
        <v>Tỉnh</v>
      </c>
      <c r="AE2389" s="7" t="str">
        <f t="shared" si="303"/>
        <v>Mọc Nấm Hương 250g</v>
      </c>
      <c r="AF2389" s="7">
        <f t="shared" si="304"/>
        <v>12</v>
      </c>
    </row>
    <row r="2390" spans="1:32" x14ac:dyDescent="0.25">
      <c r="A2390" s="11">
        <v>45908</v>
      </c>
      <c r="B2390" s="25">
        <v>4176611152</v>
      </c>
      <c r="C2390" s="12" t="s">
        <v>7214</v>
      </c>
      <c r="D2390" s="16">
        <f t="shared" si="305"/>
        <v>45908</v>
      </c>
      <c r="G2390" s="13" t="s">
        <v>7340</v>
      </c>
      <c r="I2390" s="13" t="s">
        <v>8058</v>
      </c>
      <c r="J2390" s="13" t="s">
        <v>1796</v>
      </c>
      <c r="K2390" s="13" t="s">
        <v>51</v>
      </c>
      <c r="L2390" s="25" t="str">
        <f>VLOOKUP($K2390,TONG_SL!$A:$D,2,0)</f>
        <v>Mọc Nấm Hương 250g</v>
      </c>
      <c r="N2390" s="25" t="str">
        <f t="shared" si="306"/>
        <v>K-C6</v>
      </c>
      <c r="Q2390" s="25" t="str">
        <f>VLOOKUP(K2390,TONG_SL!$A:$D,3,0)</f>
        <v>Túi</v>
      </c>
      <c r="R2390" s="54">
        <v>15</v>
      </c>
      <c r="T2390" s="1">
        <f>VLOOKUP(VLOOKUP(G2390,Ma_KH!$A:$R,18,0)&amp;K2390,Gia_MB!$A:$F,6,0)</f>
        <v>46000</v>
      </c>
      <c r="U2390" s="14">
        <f t="shared" si="308"/>
        <v>690000</v>
      </c>
      <c r="W2390" s="64">
        <f t="shared" si="307"/>
        <v>0</v>
      </c>
      <c r="X2390" s="3" t="str">
        <f t="shared" si="309"/>
        <v>8</v>
      </c>
      <c r="Z2390" s="14">
        <f t="shared" si="310"/>
        <v>55200</v>
      </c>
      <c r="AA2390" s="7">
        <f>VLOOKUP(G2390,Ma_KH!$A:$R,14,0)</f>
        <v>60</v>
      </c>
      <c r="AD2390" s="7" t="str">
        <f>IFERROR(VLOOKUP(J2390,'Chuyển Mã'!$B$3:$C$9,2,0),"")</f>
        <v>Tỉnh</v>
      </c>
      <c r="AE2390" s="7" t="str">
        <f t="shared" si="303"/>
        <v>Mọc Nấm Hương 250g</v>
      </c>
      <c r="AF2390" s="7">
        <f t="shared" si="304"/>
        <v>15</v>
      </c>
    </row>
    <row r="2391" spans="1:32" x14ac:dyDescent="0.25">
      <c r="A2391" s="11">
        <v>45908</v>
      </c>
      <c r="B2391" s="25">
        <v>4176611152</v>
      </c>
      <c r="C2391" s="12" t="s">
        <v>7214</v>
      </c>
      <c r="D2391" s="16">
        <f t="shared" si="305"/>
        <v>45908</v>
      </c>
      <c r="G2391" s="13" t="s">
        <v>7340</v>
      </c>
      <c r="I2391" s="13" t="s">
        <v>8058</v>
      </c>
      <c r="J2391" s="13" t="s">
        <v>1796</v>
      </c>
      <c r="K2391" s="13" t="s">
        <v>32</v>
      </c>
      <c r="L2391" s="25" t="str">
        <f>VLOOKUP($K2391,TONG_SL!$A:$D,2,0)</f>
        <v>Giò Tai Lưỡi Xào 250</v>
      </c>
      <c r="N2391" s="25" t="str">
        <f t="shared" si="306"/>
        <v>K-C6</v>
      </c>
      <c r="Q2391" s="25" t="str">
        <f>VLOOKUP(K2391,TONG_SL!$A:$D,3,0)</f>
        <v>Túi</v>
      </c>
      <c r="R2391" s="54">
        <v>19</v>
      </c>
      <c r="T2391" s="1">
        <f>VLOOKUP(VLOOKUP(G2391,Ma_KH!$A:$R,18,0)&amp;K2391,Gia_MB!$A:$F,6,0)</f>
        <v>50183</v>
      </c>
      <c r="U2391" s="14">
        <f t="shared" si="308"/>
        <v>953477</v>
      </c>
      <c r="W2391" s="64">
        <f t="shared" si="307"/>
        <v>0</v>
      </c>
      <c r="X2391" s="3" t="str">
        <f t="shared" si="309"/>
        <v>8</v>
      </c>
      <c r="Z2391" s="14">
        <f t="shared" si="310"/>
        <v>76278.16</v>
      </c>
      <c r="AA2391" s="7">
        <f>VLOOKUP(G2391,Ma_KH!$A:$R,14,0)</f>
        <v>60</v>
      </c>
      <c r="AD2391" s="7" t="str">
        <f>IFERROR(VLOOKUP(J2391,'Chuyển Mã'!$B$3:$C$9,2,0),"")</f>
        <v>Tỉnh</v>
      </c>
      <c r="AE2391" s="7" t="str">
        <f t="shared" si="303"/>
        <v>Giò Tai Lưỡi Xào 250</v>
      </c>
      <c r="AF2391" s="7">
        <f t="shared" si="304"/>
        <v>19</v>
      </c>
    </row>
    <row r="2392" spans="1:32" x14ac:dyDescent="0.25">
      <c r="A2392" s="11">
        <v>45908</v>
      </c>
      <c r="B2392" s="25">
        <v>4176611152</v>
      </c>
      <c r="C2392" s="12" t="s">
        <v>7214</v>
      </c>
      <c r="D2392" s="16">
        <f t="shared" si="305"/>
        <v>45908</v>
      </c>
      <c r="G2392" s="13" t="s">
        <v>7340</v>
      </c>
      <c r="I2392" s="13" t="s">
        <v>8058</v>
      </c>
      <c r="J2392" s="13" t="s">
        <v>1796</v>
      </c>
      <c r="K2392" s="13" t="s">
        <v>39</v>
      </c>
      <c r="L2392" s="25" t="str">
        <f>VLOOKUP($K2392,TONG_SL!$A:$D,2,0)</f>
        <v>Chả cốm 300g</v>
      </c>
      <c r="N2392" s="25" t="str">
        <f t="shared" si="306"/>
        <v>K-C6</v>
      </c>
      <c r="Q2392" s="25" t="str">
        <f>VLOOKUP(K2392,TONG_SL!$A:$D,3,0)</f>
        <v>Túi</v>
      </c>
      <c r="R2392" s="54">
        <v>4</v>
      </c>
      <c r="T2392" s="1">
        <f>VLOOKUP(VLOOKUP(G2392,Ma_KH!$A:$R,18,0)&amp;K2392,Gia_MB!$A:$F,6,0)</f>
        <v>74250</v>
      </c>
      <c r="U2392" s="14">
        <f t="shared" si="308"/>
        <v>297000</v>
      </c>
      <c r="W2392" s="64">
        <f t="shared" si="307"/>
        <v>0</v>
      </c>
      <c r="X2392" s="3" t="str">
        <f t="shared" si="309"/>
        <v>8</v>
      </c>
      <c r="Z2392" s="14">
        <f t="shared" si="310"/>
        <v>23760</v>
      </c>
      <c r="AA2392" s="7">
        <f>VLOOKUP(G2392,Ma_KH!$A:$R,14,0)</f>
        <v>60</v>
      </c>
      <c r="AD2392" s="7" t="str">
        <f>IFERROR(VLOOKUP(J2392,'Chuyển Mã'!$B$3:$C$9,2,0),"")</f>
        <v>Tỉnh</v>
      </c>
      <c r="AE2392" s="7" t="str">
        <f t="shared" si="303"/>
        <v>Chả cốm 300g</v>
      </c>
      <c r="AF2392" s="7">
        <f t="shared" si="304"/>
        <v>4</v>
      </c>
    </row>
    <row r="2393" spans="1:32" x14ac:dyDescent="0.25">
      <c r="A2393" s="11">
        <v>45908</v>
      </c>
      <c r="B2393" s="25">
        <v>4176611152</v>
      </c>
      <c r="C2393" s="12" t="s">
        <v>7214</v>
      </c>
      <c r="D2393" s="16">
        <f t="shared" si="305"/>
        <v>45908</v>
      </c>
      <c r="G2393" s="13" t="s">
        <v>7340</v>
      </c>
      <c r="I2393" s="13" t="s">
        <v>8058</v>
      </c>
      <c r="J2393" s="13" t="s">
        <v>1796</v>
      </c>
      <c r="K2393" s="13" t="s">
        <v>27</v>
      </c>
      <c r="L2393" s="25" t="str">
        <f>VLOOKUP($K2393,TONG_SL!$A:$D,2,0)</f>
        <v>Chân giò heo muối 300g</v>
      </c>
      <c r="N2393" s="25" t="str">
        <f t="shared" si="306"/>
        <v>K-C6</v>
      </c>
      <c r="Q2393" s="25" t="str">
        <f>VLOOKUP(K2393,TONG_SL!$A:$D,3,0)</f>
        <v>Túi</v>
      </c>
      <c r="R2393" s="54">
        <v>13</v>
      </c>
      <c r="T2393" s="1">
        <f>VLOOKUP(VLOOKUP(G2393,Ma_KH!$A:$R,18,0)&amp;K2393,Gia_MB!$A:$F,6,0)</f>
        <v>73431</v>
      </c>
      <c r="U2393" s="14">
        <f t="shared" si="308"/>
        <v>954603</v>
      </c>
      <c r="W2393" s="64">
        <f t="shared" si="307"/>
        <v>0</v>
      </c>
      <c r="X2393" s="3" t="str">
        <f t="shared" si="309"/>
        <v>8</v>
      </c>
      <c r="Z2393" s="14">
        <f t="shared" si="310"/>
        <v>76368.240000000005</v>
      </c>
      <c r="AA2393" s="7">
        <f>VLOOKUP(G2393,Ma_KH!$A:$R,14,0)</f>
        <v>60</v>
      </c>
      <c r="AD2393" s="7" t="str">
        <f>IFERROR(VLOOKUP(J2393,'Chuyển Mã'!$B$3:$C$9,2,0),"")</f>
        <v>Tỉnh</v>
      </c>
      <c r="AE2393" s="7" t="str">
        <f t="shared" si="303"/>
        <v>Chân giò heo muối 300g</v>
      </c>
      <c r="AF2393" s="7">
        <f t="shared" si="304"/>
        <v>13</v>
      </c>
    </row>
    <row r="2394" spans="1:32" x14ac:dyDescent="0.25">
      <c r="A2394" s="11">
        <v>45908</v>
      </c>
      <c r="B2394" s="25">
        <v>4176611152</v>
      </c>
      <c r="C2394" s="12" t="s">
        <v>7214</v>
      </c>
      <c r="D2394" s="16">
        <f t="shared" si="305"/>
        <v>45908</v>
      </c>
      <c r="G2394" s="13" t="s">
        <v>7340</v>
      </c>
      <c r="I2394" s="13" t="s">
        <v>8058</v>
      </c>
      <c r="J2394" s="13" t="s">
        <v>1796</v>
      </c>
      <c r="K2394" s="13" t="s">
        <v>30</v>
      </c>
      <c r="L2394" s="25" t="str">
        <f>VLOOKUP($K2394,TONG_SL!$A:$D,2,0)</f>
        <v>Gà muối 500g</v>
      </c>
      <c r="N2394" s="25" t="str">
        <f t="shared" si="306"/>
        <v>K-C6</v>
      </c>
      <c r="Q2394" s="25" t="str">
        <f>VLOOKUP(K2394,TONG_SL!$A:$D,3,0)</f>
        <v>Túi</v>
      </c>
      <c r="R2394" s="54">
        <v>10</v>
      </c>
      <c r="T2394" s="1">
        <f>VLOOKUP(VLOOKUP(G2394,Ma_KH!$A:$R,18,0)&amp;K2394,Gia_MB!$A:$F,6,0)</f>
        <v>111058</v>
      </c>
      <c r="U2394" s="14">
        <f t="shared" si="308"/>
        <v>1110580</v>
      </c>
      <c r="W2394" s="64">
        <f t="shared" si="307"/>
        <v>0</v>
      </c>
      <c r="X2394" s="3" t="str">
        <f t="shared" si="309"/>
        <v>8</v>
      </c>
      <c r="Z2394" s="14">
        <f t="shared" si="310"/>
        <v>88846.400000000009</v>
      </c>
      <c r="AA2394" s="7">
        <f>VLOOKUP(G2394,Ma_KH!$A:$R,14,0)</f>
        <v>60</v>
      </c>
      <c r="AD2394" s="7" t="str">
        <f>IFERROR(VLOOKUP(J2394,'Chuyển Mã'!$B$3:$C$9,2,0),"")</f>
        <v>Tỉnh</v>
      </c>
      <c r="AE2394" s="7" t="str">
        <f t="shared" si="303"/>
        <v>Gà muối 500g</v>
      </c>
      <c r="AF2394" s="7">
        <f t="shared" si="304"/>
        <v>10</v>
      </c>
    </row>
    <row r="2395" spans="1:32" x14ac:dyDescent="0.25">
      <c r="A2395" s="11">
        <v>45908</v>
      </c>
      <c r="B2395" s="25">
        <v>4176611152</v>
      </c>
      <c r="C2395" s="12" t="s">
        <v>7214</v>
      </c>
      <c r="D2395" s="16">
        <f t="shared" si="305"/>
        <v>45908</v>
      </c>
      <c r="G2395" s="13" t="s">
        <v>7340</v>
      </c>
      <c r="I2395" s="13" t="s">
        <v>8058</v>
      </c>
      <c r="J2395" s="13" t="s">
        <v>1796</v>
      </c>
      <c r="K2395" s="13" t="s">
        <v>35</v>
      </c>
      <c r="L2395" s="25" t="str">
        <f>VLOOKUP($K2395,TONG_SL!$A:$D,2,0)</f>
        <v>Tai heo muối 200g</v>
      </c>
      <c r="N2395" s="25" t="str">
        <f t="shared" si="306"/>
        <v>K-C6</v>
      </c>
      <c r="Q2395" s="25" t="str">
        <f>VLOOKUP(K2395,TONG_SL!$A:$D,3,0)</f>
        <v>Túi</v>
      </c>
      <c r="R2395" s="54">
        <v>5</v>
      </c>
      <c r="T2395" s="1">
        <f>VLOOKUP(VLOOKUP(G2395,Ma_KH!$A:$R,18,0)&amp;K2395,Gia_MB!$A:$F,6,0)</f>
        <v>55595</v>
      </c>
      <c r="U2395" s="14">
        <f t="shared" si="308"/>
        <v>277975</v>
      </c>
      <c r="W2395" s="64">
        <f t="shared" si="307"/>
        <v>0</v>
      </c>
      <c r="X2395" s="3" t="str">
        <f t="shared" si="309"/>
        <v>8</v>
      </c>
      <c r="Z2395" s="14">
        <f t="shared" si="310"/>
        <v>22238</v>
      </c>
      <c r="AA2395" s="7">
        <f>VLOOKUP(G2395,Ma_KH!$A:$R,14,0)</f>
        <v>60</v>
      </c>
      <c r="AD2395" s="7" t="str">
        <f>IFERROR(VLOOKUP(J2395,'Chuyển Mã'!$B$3:$C$9,2,0),"")</f>
        <v>Tỉnh</v>
      </c>
      <c r="AE2395" s="7" t="str">
        <f t="shared" si="303"/>
        <v>Tai heo muối 200g</v>
      </c>
      <c r="AF2395" s="7">
        <f t="shared" si="304"/>
        <v>5</v>
      </c>
    </row>
    <row r="2396" spans="1:32" x14ac:dyDescent="0.25">
      <c r="A2396" s="11">
        <v>45908</v>
      </c>
      <c r="B2396" s="25">
        <v>4176610859</v>
      </c>
      <c r="C2396" s="12" t="s">
        <v>7214</v>
      </c>
      <c r="D2396" s="16">
        <f t="shared" si="305"/>
        <v>45908</v>
      </c>
      <c r="G2396" s="13" t="s">
        <v>7340</v>
      </c>
      <c r="I2396" s="13" t="s">
        <v>8059</v>
      </c>
      <c r="J2396" s="13" t="s">
        <v>1796</v>
      </c>
      <c r="K2396" s="13" t="s">
        <v>32</v>
      </c>
      <c r="L2396" s="25" t="str">
        <f>VLOOKUP($K2396,TONG_SL!$A:$D,2,0)</f>
        <v>Giò Tai Lưỡi Xào 250</v>
      </c>
      <c r="N2396" s="25" t="str">
        <f t="shared" si="306"/>
        <v>K-C6</v>
      </c>
      <c r="Q2396" s="25" t="str">
        <f>VLOOKUP(K2396,TONG_SL!$A:$D,3,0)</f>
        <v>Túi</v>
      </c>
      <c r="R2396" s="54">
        <v>7</v>
      </c>
      <c r="T2396" s="1">
        <f>VLOOKUP(VLOOKUP(G2396,Ma_KH!$A:$R,18,0)&amp;K2396,Gia_MB!$A:$F,6,0)</f>
        <v>50183</v>
      </c>
      <c r="U2396" s="14">
        <f t="shared" si="308"/>
        <v>351281</v>
      </c>
      <c r="W2396" s="64">
        <f t="shared" si="307"/>
        <v>0</v>
      </c>
      <c r="X2396" s="3" t="str">
        <f t="shared" si="309"/>
        <v>8</v>
      </c>
      <c r="Z2396" s="14">
        <f t="shared" si="310"/>
        <v>28102.48</v>
      </c>
      <c r="AA2396" s="7">
        <f>VLOOKUP(G2396,Ma_KH!$A:$R,14,0)</f>
        <v>60</v>
      </c>
      <c r="AD2396" s="7" t="str">
        <f>IFERROR(VLOOKUP(J2396,'Chuyển Mã'!$B$3:$C$9,2,0),"")</f>
        <v>Tỉnh</v>
      </c>
      <c r="AE2396" s="7" t="str">
        <f t="shared" si="303"/>
        <v>Giò Tai Lưỡi Xào 250</v>
      </c>
      <c r="AF2396" s="7">
        <f t="shared" si="304"/>
        <v>7</v>
      </c>
    </row>
    <row r="2397" spans="1:32" x14ac:dyDescent="0.25">
      <c r="A2397" s="11">
        <v>45908</v>
      </c>
      <c r="B2397" s="25">
        <v>4176610859</v>
      </c>
      <c r="C2397" s="12" t="s">
        <v>7214</v>
      </c>
      <c r="D2397" s="16">
        <f t="shared" si="305"/>
        <v>45908</v>
      </c>
      <c r="G2397" s="13" t="s">
        <v>7340</v>
      </c>
      <c r="I2397" s="13" t="s">
        <v>8059</v>
      </c>
      <c r="J2397" s="13" t="s">
        <v>1796</v>
      </c>
      <c r="K2397" s="13" t="s">
        <v>35</v>
      </c>
      <c r="L2397" s="25" t="str">
        <f>VLOOKUP($K2397,TONG_SL!$A:$D,2,0)</f>
        <v>Tai heo muối 200g</v>
      </c>
      <c r="N2397" s="25" t="str">
        <f t="shared" si="306"/>
        <v>K-C6</v>
      </c>
      <c r="Q2397" s="25" t="str">
        <f>VLOOKUP(K2397,TONG_SL!$A:$D,3,0)</f>
        <v>Túi</v>
      </c>
      <c r="R2397" s="54">
        <v>10</v>
      </c>
      <c r="T2397" s="1">
        <f>VLOOKUP(VLOOKUP(G2397,Ma_KH!$A:$R,18,0)&amp;K2397,Gia_MB!$A:$F,6,0)</f>
        <v>55595</v>
      </c>
      <c r="U2397" s="14">
        <f t="shared" si="308"/>
        <v>555950</v>
      </c>
      <c r="W2397" s="64">
        <f t="shared" si="307"/>
        <v>0</v>
      </c>
      <c r="X2397" s="3" t="str">
        <f t="shared" si="309"/>
        <v>8</v>
      </c>
      <c r="Z2397" s="14">
        <f t="shared" si="310"/>
        <v>44476</v>
      </c>
      <c r="AA2397" s="7">
        <f>VLOOKUP(G2397,Ma_KH!$A:$R,14,0)</f>
        <v>60</v>
      </c>
      <c r="AD2397" s="7" t="str">
        <f>IFERROR(VLOOKUP(J2397,'Chuyển Mã'!$B$3:$C$9,2,0),"")</f>
        <v>Tỉnh</v>
      </c>
      <c r="AE2397" s="7" t="str">
        <f t="shared" si="303"/>
        <v>Tai heo muối 200g</v>
      </c>
      <c r="AF2397" s="7">
        <f t="shared" si="304"/>
        <v>10</v>
      </c>
    </row>
    <row r="2398" spans="1:32" x14ac:dyDescent="0.25">
      <c r="A2398" s="11">
        <v>45908</v>
      </c>
      <c r="B2398" s="25">
        <v>4176610859</v>
      </c>
      <c r="C2398" s="12" t="s">
        <v>7214</v>
      </c>
      <c r="D2398" s="16">
        <f t="shared" si="305"/>
        <v>45908</v>
      </c>
      <c r="G2398" s="13" t="s">
        <v>7340</v>
      </c>
      <c r="I2398" s="13" t="s">
        <v>8059</v>
      </c>
      <c r="J2398" s="13" t="s">
        <v>1796</v>
      </c>
      <c r="K2398" s="13" t="s">
        <v>51</v>
      </c>
      <c r="L2398" s="25" t="str">
        <f>VLOOKUP($K2398,TONG_SL!$A:$D,2,0)</f>
        <v>Mọc Nấm Hương 250g</v>
      </c>
      <c r="N2398" s="25" t="str">
        <f t="shared" si="306"/>
        <v>K-C6</v>
      </c>
      <c r="Q2398" s="25" t="str">
        <f>VLOOKUP(K2398,TONG_SL!$A:$D,3,0)</f>
        <v>Túi</v>
      </c>
      <c r="R2398" s="54">
        <v>4</v>
      </c>
      <c r="T2398" s="1">
        <f>VLOOKUP(VLOOKUP(G2398,Ma_KH!$A:$R,18,0)&amp;K2398,Gia_MB!$A:$F,6,0)</f>
        <v>46000</v>
      </c>
      <c r="U2398" s="14">
        <f t="shared" si="308"/>
        <v>184000</v>
      </c>
      <c r="W2398" s="64">
        <f t="shared" si="307"/>
        <v>0</v>
      </c>
      <c r="X2398" s="3" t="str">
        <f t="shared" si="309"/>
        <v>8</v>
      </c>
      <c r="Z2398" s="14">
        <f t="shared" si="310"/>
        <v>14720</v>
      </c>
      <c r="AA2398" s="7">
        <f>VLOOKUP(G2398,Ma_KH!$A:$R,14,0)</f>
        <v>60</v>
      </c>
      <c r="AD2398" s="7" t="str">
        <f>IFERROR(VLOOKUP(J2398,'Chuyển Mã'!$B$3:$C$9,2,0),"")</f>
        <v>Tỉnh</v>
      </c>
      <c r="AE2398" s="7" t="str">
        <f t="shared" si="303"/>
        <v>Mọc Nấm Hương 250g</v>
      </c>
      <c r="AF2398" s="7">
        <f t="shared" si="304"/>
        <v>4</v>
      </c>
    </row>
    <row r="2399" spans="1:32" x14ac:dyDescent="0.25">
      <c r="A2399" s="11">
        <v>45908</v>
      </c>
      <c r="B2399" s="25">
        <v>4176610859</v>
      </c>
      <c r="C2399" s="12" t="s">
        <v>7214</v>
      </c>
      <c r="D2399" s="16">
        <f t="shared" si="305"/>
        <v>45908</v>
      </c>
      <c r="G2399" s="13" t="s">
        <v>7340</v>
      </c>
      <c r="I2399" s="13" t="s">
        <v>8059</v>
      </c>
      <c r="J2399" s="13" t="s">
        <v>1796</v>
      </c>
      <c r="K2399" s="13" t="s">
        <v>27</v>
      </c>
      <c r="L2399" s="25" t="str">
        <f>VLOOKUP($K2399,TONG_SL!$A:$D,2,0)</f>
        <v>Chân giò heo muối 300g</v>
      </c>
      <c r="N2399" s="25" t="str">
        <f t="shared" si="306"/>
        <v>K-C6</v>
      </c>
      <c r="Q2399" s="25" t="str">
        <f>VLOOKUP(K2399,TONG_SL!$A:$D,3,0)</f>
        <v>Túi</v>
      </c>
      <c r="R2399" s="54">
        <v>7</v>
      </c>
      <c r="T2399" s="1">
        <f>VLOOKUP(VLOOKUP(G2399,Ma_KH!$A:$R,18,0)&amp;K2399,Gia_MB!$A:$F,6,0)</f>
        <v>73431</v>
      </c>
      <c r="U2399" s="14">
        <f t="shared" si="308"/>
        <v>514017</v>
      </c>
      <c r="W2399" s="64">
        <f t="shared" si="307"/>
        <v>0</v>
      </c>
      <c r="X2399" s="3" t="str">
        <f t="shared" si="309"/>
        <v>8</v>
      </c>
      <c r="Z2399" s="14">
        <f t="shared" si="310"/>
        <v>41121.360000000001</v>
      </c>
      <c r="AA2399" s="7">
        <f>VLOOKUP(G2399,Ma_KH!$A:$R,14,0)</f>
        <v>60</v>
      </c>
      <c r="AD2399" s="7" t="str">
        <f>IFERROR(VLOOKUP(J2399,'Chuyển Mã'!$B$3:$C$9,2,0),"")</f>
        <v>Tỉnh</v>
      </c>
      <c r="AE2399" s="7" t="str">
        <f t="shared" si="303"/>
        <v>Chân giò heo muối 300g</v>
      </c>
      <c r="AF2399" s="7">
        <f t="shared" si="304"/>
        <v>7</v>
      </c>
    </row>
    <row r="2400" spans="1:32" x14ac:dyDescent="0.25">
      <c r="A2400" s="11">
        <v>45908</v>
      </c>
      <c r="B2400" s="25">
        <v>4176610859</v>
      </c>
      <c r="C2400" s="12" t="s">
        <v>7214</v>
      </c>
      <c r="D2400" s="16">
        <f t="shared" si="305"/>
        <v>45908</v>
      </c>
      <c r="G2400" s="13" t="s">
        <v>7340</v>
      </c>
      <c r="I2400" s="13" t="s">
        <v>8059</v>
      </c>
      <c r="J2400" s="13" t="s">
        <v>1796</v>
      </c>
      <c r="K2400" s="13" t="s">
        <v>39</v>
      </c>
      <c r="L2400" s="25" t="str">
        <f>VLOOKUP($K2400,TONG_SL!$A:$D,2,0)</f>
        <v>Chả cốm 300g</v>
      </c>
      <c r="N2400" s="25" t="str">
        <f t="shared" si="306"/>
        <v>K-C6</v>
      </c>
      <c r="Q2400" s="25" t="str">
        <f>VLOOKUP(K2400,TONG_SL!$A:$D,3,0)</f>
        <v>Túi</v>
      </c>
      <c r="R2400" s="54">
        <v>12</v>
      </c>
      <c r="T2400" s="1">
        <f>VLOOKUP(VLOOKUP(G2400,Ma_KH!$A:$R,18,0)&amp;K2400,Gia_MB!$A:$F,6,0)</f>
        <v>74250</v>
      </c>
      <c r="U2400" s="14">
        <f t="shared" si="308"/>
        <v>891000</v>
      </c>
      <c r="W2400" s="64">
        <f t="shared" si="307"/>
        <v>0</v>
      </c>
      <c r="X2400" s="3" t="str">
        <f t="shared" si="309"/>
        <v>8</v>
      </c>
      <c r="Z2400" s="14">
        <f t="shared" si="310"/>
        <v>71280</v>
      </c>
      <c r="AA2400" s="7">
        <f>VLOOKUP(G2400,Ma_KH!$A:$R,14,0)</f>
        <v>60</v>
      </c>
      <c r="AD2400" s="7" t="str">
        <f>IFERROR(VLOOKUP(J2400,'Chuyển Mã'!$B$3:$C$9,2,0),"")</f>
        <v>Tỉnh</v>
      </c>
      <c r="AE2400" s="7" t="str">
        <f t="shared" si="303"/>
        <v>Chả cốm 300g</v>
      </c>
      <c r="AF2400" s="7">
        <f t="shared" si="304"/>
        <v>12</v>
      </c>
    </row>
    <row r="2401" spans="1:32" x14ac:dyDescent="0.25">
      <c r="A2401" s="11">
        <v>45908</v>
      </c>
      <c r="B2401" s="25">
        <v>4176610859</v>
      </c>
      <c r="C2401" s="12" t="s">
        <v>7214</v>
      </c>
      <c r="D2401" s="16">
        <f t="shared" si="305"/>
        <v>45908</v>
      </c>
      <c r="G2401" s="13" t="s">
        <v>7340</v>
      </c>
      <c r="I2401" s="13" t="s">
        <v>8059</v>
      </c>
      <c r="J2401" s="13" t="s">
        <v>1796</v>
      </c>
      <c r="K2401" s="13" t="s">
        <v>30</v>
      </c>
      <c r="L2401" s="25" t="str">
        <f>VLOOKUP($K2401,TONG_SL!$A:$D,2,0)</f>
        <v>Gà muối 500g</v>
      </c>
      <c r="N2401" s="25" t="str">
        <f t="shared" si="306"/>
        <v>K-C6</v>
      </c>
      <c r="Q2401" s="25" t="str">
        <f>VLOOKUP(K2401,TONG_SL!$A:$D,3,0)</f>
        <v>Túi</v>
      </c>
      <c r="R2401" s="54">
        <v>13</v>
      </c>
      <c r="T2401" s="1">
        <f>VLOOKUP(VLOOKUP(G2401,Ma_KH!$A:$R,18,0)&amp;K2401,Gia_MB!$A:$F,6,0)</f>
        <v>111058</v>
      </c>
      <c r="U2401" s="14">
        <f t="shared" si="308"/>
        <v>1443754</v>
      </c>
      <c r="W2401" s="64">
        <f t="shared" si="307"/>
        <v>0</v>
      </c>
      <c r="X2401" s="3" t="str">
        <f t="shared" si="309"/>
        <v>8</v>
      </c>
      <c r="Z2401" s="14">
        <f t="shared" si="310"/>
        <v>115500.32</v>
      </c>
      <c r="AA2401" s="7">
        <f>VLOOKUP(G2401,Ma_KH!$A:$R,14,0)</f>
        <v>60</v>
      </c>
      <c r="AD2401" s="7" t="str">
        <f>IFERROR(VLOOKUP(J2401,'Chuyển Mã'!$B$3:$C$9,2,0),"")</f>
        <v>Tỉnh</v>
      </c>
      <c r="AE2401" s="7" t="str">
        <f t="shared" si="303"/>
        <v>Gà muối 500g</v>
      </c>
      <c r="AF2401" s="7">
        <f t="shared" si="304"/>
        <v>13</v>
      </c>
    </row>
    <row r="2402" spans="1:32" x14ac:dyDescent="0.25">
      <c r="A2402" s="11">
        <v>45908</v>
      </c>
      <c r="B2402" s="25">
        <v>4176611027</v>
      </c>
      <c r="C2402" s="12" t="s">
        <v>7214</v>
      </c>
      <c r="D2402" s="16">
        <f t="shared" si="305"/>
        <v>45908</v>
      </c>
      <c r="G2402" s="13" t="s">
        <v>7340</v>
      </c>
      <c r="I2402" s="13" t="s">
        <v>8060</v>
      </c>
      <c r="J2402" s="13" t="s">
        <v>1796</v>
      </c>
      <c r="K2402" s="13" t="s">
        <v>51</v>
      </c>
      <c r="L2402" s="25" t="str">
        <f>VLOOKUP($K2402,TONG_SL!$A:$D,2,0)</f>
        <v>Mọc Nấm Hương 250g</v>
      </c>
      <c r="N2402" s="25" t="str">
        <f t="shared" si="306"/>
        <v>K-C6</v>
      </c>
      <c r="Q2402" s="25" t="str">
        <f>VLOOKUP(K2402,TONG_SL!$A:$D,3,0)</f>
        <v>Túi</v>
      </c>
      <c r="R2402" s="54">
        <v>3</v>
      </c>
      <c r="T2402" s="1">
        <f>VLOOKUP(VLOOKUP(G2402,Ma_KH!$A:$R,18,0)&amp;K2402,Gia_MB!$A:$F,6,0)</f>
        <v>46000</v>
      </c>
      <c r="U2402" s="14">
        <f t="shared" si="308"/>
        <v>138000</v>
      </c>
      <c r="W2402" s="64">
        <f t="shared" si="307"/>
        <v>0</v>
      </c>
      <c r="X2402" s="3" t="str">
        <f t="shared" si="309"/>
        <v>8</v>
      </c>
      <c r="Z2402" s="14">
        <f t="shared" si="310"/>
        <v>11040</v>
      </c>
      <c r="AA2402" s="7">
        <f>VLOOKUP(G2402,Ma_KH!$A:$R,14,0)</f>
        <v>60</v>
      </c>
      <c r="AD2402" s="7" t="str">
        <f>IFERROR(VLOOKUP(J2402,'Chuyển Mã'!$B$3:$C$9,2,0),"")</f>
        <v>Tỉnh</v>
      </c>
      <c r="AE2402" s="7" t="str">
        <f t="shared" si="303"/>
        <v>Mọc Nấm Hương 250g</v>
      </c>
      <c r="AF2402" s="7">
        <f t="shared" si="304"/>
        <v>3</v>
      </c>
    </row>
    <row r="2403" spans="1:32" x14ac:dyDescent="0.25">
      <c r="A2403" s="11">
        <v>45908</v>
      </c>
      <c r="B2403" s="25">
        <v>4176611027</v>
      </c>
      <c r="C2403" s="12" t="s">
        <v>7214</v>
      </c>
      <c r="D2403" s="16">
        <f t="shared" si="305"/>
        <v>45908</v>
      </c>
      <c r="G2403" s="13" t="s">
        <v>7340</v>
      </c>
      <c r="I2403" s="13" t="s">
        <v>8060</v>
      </c>
      <c r="J2403" s="13" t="s">
        <v>1796</v>
      </c>
      <c r="K2403" s="13" t="s">
        <v>27</v>
      </c>
      <c r="L2403" s="25" t="str">
        <f>VLOOKUP($K2403,TONG_SL!$A:$D,2,0)</f>
        <v>Chân giò heo muối 300g</v>
      </c>
      <c r="N2403" s="25" t="str">
        <f t="shared" si="306"/>
        <v>K-C6</v>
      </c>
      <c r="Q2403" s="25" t="str">
        <f>VLOOKUP(K2403,TONG_SL!$A:$D,3,0)</f>
        <v>Túi</v>
      </c>
      <c r="R2403" s="54">
        <v>17</v>
      </c>
      <c r="T2403" s="1">
        <f>VLOOKUP(VLOOKUP(G2403,Ma_KH!$A:$R,18,0)&amp;K2403,Gia_MB!$A:$F,6,0)</f>
        <v>73431</v>
      </c>
      <c r="U2403" s="14">
        <f t="shared" si="308"/>
        <v>1248327</v>
      </c>
      <c r="W2403" s="64">
        <f t="shared" si="307"/>
        <v>0</v>
      </c>
      <c r="X2403" s="3" t="str">
        <f t="shared" si="309"/>
        <v>8</v>
      </c>
      <c r="Z2403" s="14">
        <f t="shared" si="310"/>
        <v>99866.16</v>
      </c>
      <c r="AA2403" s="7">
        <f>VLOOKUP(G2403,Ma_KH!$A:$R,14,0)</f>
        <v>60</v>
      </c>
      <c r="AD2403" s="7" t="str">
        <f>IFERROR(VLOOKUP(J2403,'Chuyển Mã'!$B$3:$C$9,2,0),"")</f>
        <v>Tỉnh</v>
      </c>
      <c r="AE2403" s="7" t="str">
        <f t="shared" si="303"/>
        <v>Chân giò heo muối 300g</v>
      </c>
      <c r="AF2403" s="7">
        <f t="shared" si="304"/>
        <v>17</v>
      </c>
    </row>
    <row r="2404" spans="1:32" x14ac:dyDescent="0.25">
      <c r="A2404" s="11">
        <v>45908</v>
      </c>
      <c r="B2404" s="25">
        <v>4176611027</v>
      </c>
      <c r="C2404" s="12" t="s">
        <v>7214</v>
      </c>
      <c r="D2404" s="16">
        <f t="shared" si="305"/>
        <v>45908</v>
      </c>
      <c r="G2404" s="13" t="s">
        <v>7340</v>
      </c>
      <c r="I2404" s="13" t="s">
        <v>8060</v>
      </c>
      <c r="J2404" s="13" t="s">
        <v>1796</v>
      </c>
      <c r="K2404" s="13" t="s">
        <v>32</v>
      </c>
      <c r="L2404" s="25" t="str">
        <f>VLOOKUP($K2404,TONG_SL!$A:$D,2,0)</f>
        <v>Giò Tai Lưỡi Xào 250</v>
      </c>
      <c r="N2404" s="25" t="str">
        <f t="shared" si="306"/>
        <v>K-C6</v>
      </c>
      <c r="Q2404" s="25" t="str">
        <f>VLOOKUP(K2404,TONG_SL!$A:$D,3,0)</f>
        <v>Túi</v>
      </c>
      <c r="R2404" s="54">
        <v>7</v>
      </c>
      <c r="T2404" s="1">
        <f>VLOOKUP(VLOOKUP(G2404,Ma_KH!$A:$R,18,0)&amp;K2404,Gia_MB!$A:$F,6,0)</f>
        <v>50183</v>
      </c>
      <c r="U2404" s="14">
        <f t="shared" si="308"/>
        <v>351281</v>
      </c>
      <c r="W2404" s="64">
        <f t="shared" si="307"/>
        <v>0</v>
      </c>
      <c r="X2404" s="3" t="str">
        <f t="shared" si="309"/>
        <v>8</v>
      </c>
      <c r="Z2404" s="14">
        <f t="shared" si="310"/>
        <v>28102.48</v>
      </c>
      <c r="AA2404" s="7">
        <f>VLOOKUP(G2404,Ma_KH!$A:$R,14,0)</f>
        <v>60</v>
      </c>
      <c r="AD2404" s="7" t="str">
        <f>IFERROR(VLOOKUP(J2404,'Chuyển Mã'!$B$3:$C$9,2,0),"")</f>
        <v>Tỉnh</v>
      </c>
      <c r="AE2404" s="7" t="str">
        <f t="shared" si="303"/>
        <v>Giò Tai Lưỡi Xào 250</v>
      </c>
      <c r="AF2404" s="7">
        <f t="shared" si="304"/>
        <v>7</v>
      </c>
    </row>
    <row r="2405" spans="1:32" x14ac:dyDescent="0.25">
      <c r="A2405" s="11">
        <v>45908</v>
      </c>
      <c r="B2405" s="25">
        <v>4176611027</v>
      </c>
      <c r="C2405" s="12" t="s">
        <v>7214</v>
      </c>
      <c r="D2405" s="16">
        <f t="shared" si="305"/>
        <v>45908</v>
      </c>
      <c r="G2405" s="13" t="s">
        <v>7340</v>
      </c>
      <c r="I2405" s="13" t="s">
        <v>8060</v>
      </c>
      <c r="J2405" s="13" t="s">
        <v>1796</v>
      </c>
      <c r="K2405" s="13" t="s">
        <v>41</v>
      </c>
      <c r="L2405" s="25" t="str">
        <f>VLOOKUP($K2405,TONG_SL!$A:$D,2,0)</f>
        <v>Chả nướng 300g</v>
      </c>
      <c r="N2405" s="25" t="str">
        <f t="shared" si="306"/>
        <v>K-C6</v>
      </c>
      <c r="Q2405" s="25" t="str">
        <f>VLOOKUP(K2405,TONG_SL!$A:$D,3,0)</f>
        <v>Túi</v>
      </c>
      <c r="R2405" s="54">
        <v>5</v>
      </c>
      <c r="T2405" s="1">
        <f>VLOOKUP(VLOOKUP(G2405,Ma_KH!$A:$R,18,0)&amp;K2405,Gia_MB!$A:$F,6,0)</f>
        <v>70950</v>
      </c>
      <c r="U2405" s="14">
        <f t="shared" si="308"/>
        <v>354750</v>
      </c>
      <c r="W2405" s="64">
        <f t="shared" si="307"/>
        <v>0</v>
      </c>
      <c r="X2405" s="3" t="str">
        <f t="shared" si="309"/>
        <v>8</v>
      </c>
      <c r="Z2405" s="14">
        <f t="shared" si="310"/>
        <v>28380</v>
      </c>
      <c r="AA2405" s="7">
        <f>VLOOKUP(G2405,Ma_KH!$A:$R,14,0)</f>
        <v>60</v>
      </c>
      <c r="AD2405" s="7" t="str">
        <f>IFERROR(VLOOKUP(J2405,'Chuyển Mã'!$B$3:$C$9,2,0),"")</f>
        <v>Tỉnh</v>
      </c>
      <c r="AE2405" s="7" t="str">
        <f t="shared" si="303"/>
        <v>Chả nướng 300g</v>
      </c>
      <c r="AF2405" s="7">
        <f t="shared" si="304"/>
        <v>5</v>
      </c>
    </row>
    <row r="2406" spans="1:32" x14ac:dyDescent="0.25">
      <c r="A2406" s="11">
        <v>45908</v>
      </c>
      <c r="B2406" s="25">
        <v>4176611027</v>
      </c>
      <c r="C2406" s="12" t="s">
        <v>7214</v>
      </c>
      <c r="D2406" s="16">
        <f t="shared" si="305"/>
        <v>45908</v>
      </c>
      <c r="G2406" s="13" t="s">
        <v>7340</v>
      </c>
      <c r="I2406" s="13" t="s">
        <v>8060</v>
      </c>
      <c r="J2406" s="13" t="s">
        <v>1796</v>
      </c>
      <c r="K2406" s="13" t="s">
        <v>35</v>
      </c>
      <c r="L2406" s="25" t="str">
        <f>VLOOKUP($K2406,TONG_SL!$A:$D,2,0)</f>
        <v>Tai heo muối 200g</v>
      </c>
      <c r="N2406" s="25" t="str">
        <f t="shared" si="306"/>
        <v>K-C6</v>
      </c>
      <c r="Q2406" s="25" t="str">
        <f>VLOOKUP(K2406,TONG_SL!$A:$D,3,0)</f>
        <v>Túi</v>
      </c>
      <c r="R2406" s="54">
        <v>13</v>
      </c>
      <c r="T2406" s="1">
        <f>VLOOKUP(VLOOKUP(G2406,Ma_KH!$A:$R,18,0)&amp;K2406,Gia_MB!$A:$F,6,0)</f>
        <v>55595</v>
      </c>
      <c r="U2406" s="14">
        <f t="shared" si="308"/>
        <v>722735</v>
      </c>
      <c r="W2406" s="64">
        <f t="shared" si="307"/>
        <v>0</v>
      </c>
      <c r="X2406" s="3" t="str">
        <f t="shared" si="309"/>
        <v>8</v>
      </c>
      <c r="Z2406" s="14">
        <f t="shared" si="310"/>
        <v>57818.8</v>
      </c>
      <c r="AA2406" s="7">
        <f>VLOOKUP(G2406,Ma_KH!$A:$R,14,0)</f>
        <v>60</v>
      </c>
      <c r="AD2406" s="7" t="str">
        <f>IFERROR(VLOOKUP(J2406,'Chuyển Mã'!$B$3:$C$9,2,0),"")</f>
        <v>Tỉnh</v>
      </c>
      <c r="AE2406" s="7" t="str">
        <f t="shared" si="303"/>
        <v>Tai heo muối 200g</v>
      </c>
      <c r="AF2406" s="7">
        <f t="shared" si="304"/>
        <v>13</v>
      </c>
    </row>
    <row r="2407" spans="1:32" x14ac:dyDescent="0.25">
      <c r="A2407" s="11">
        <v>45908</v>
      </c>
      <c r="B2407" s="25">
        <v>4176611027</v>
      </c>
      <c r="C2407" s="12" t="s">
        <v>7214</v>
      </c>
      <c r="D2407" s="16">
        <f t="shared" si="305"/>
        <v>45908</v>
      </c>
      <c r="G2407" s="13" t="s">
        <v>7340</v>
      </c>
      <c r="I2407" s="13" t="s">
        <v>8060</v>
      </c>
      <c r="J2407" s="13" t="s">
        <v>1796</v>
      </c>
      <c r="K2407" s="13" t="s">
        <v>39</v>
      </c>
      <c r="L2407" s="25" t="str">
        <f>VLOOKUP($K2407,TONG_SL!$A:$D,2,0)</f>
        <v>Chả cốm 300g</v>
      </c>
      <c r="N2407" s="25" t="str">
        <f t="shared" si="306"/>
        <v>K-C6</v>
      </c>
      <c r="Q2407" s="25" t="str">
        <f>VLOOKUP(K2407,TONG_SL!$A:$D,3,0)</f>
        <v>Túi</v>
      </c>
      <c r="R2407" s="54">
        <v>14</v>
      </c>
      <c r="T2407" s="1">
        <f>VLOOKUP(VLOOKUP(G2407,Ma_KH!$A:$R,18,0)&amp;K2407,Gia_MB!$A:$F,6,0)</f>
        <v>74250</v>
      </c>
      <c r="U2407" s="14">
        <f t="shared" si="308"/>
        <v>1039500</v>
      </c>
      <c r="W2407" s="64">
        <f t="shared" si="307"/>
        <v>0</v>
      </c>
      <c r="X2407" s="3" t="str">
        <f t="shared" si="309"/>
        <v>8</v>
      </c>
      <c r="Z2407" s="14">
        <f t="shared" si="310"/>
        <v>83160</v>
      </c>
      <c r="AA2407" s="7">
        <f>VLOOKUP(G2407,Ma_KH!$A:$R,14,0)</f>
        <v>60</v>
      </c>
      <c r="AD2407" s="7" t="str">
        <f>IFERROR(VLOOKUP(J2407,'Chuyển Mã'!$B$3:$C$9,2,0),"")</f>
        <v>Tỉnh</v>
      </c>
      <c r="AE2407" s="7" t="str">
        <f t="shared" si="303"/>
        <v>Chả cốm 300g</v>
      </c>
      <c r="AF2407" s="7">
        <f t="shared" si="304"/>
        <v>14</v>
      </c>
    </row>
    <row r="2408" spans="1:32" x14ac:dyDescent="0.25">
      <c r="A2408" s="11">
        <v>45908</v>
      </c>
      <c r="B2408" s="25">
        <v>4176611027</v>
      </c>
      <c r="C2408" s="12" t="s">
        <v>7214</v>
      </c>
      <c r="D2408" s="16">
        <f t="shared" si="305"/>
        <v>45908</v>
      </c>
      <c r="G2408" s="13" t="s">
        <v>7340</v>
      </c>
      <c r="I2408" s="13" t="s">
        <v>8060</v>
      </c>
      <c r="J2408" s="13" t="s">
        <v>1796</v>
      </c>
      <c r="K2408" s="13" t="s">
        <v>30</v>
      </c>
      <c r="L2408" s="25" t="str">
        <f>VLOOKUP($K2408,TONG_SL!$A:$D,2,0)</f>
        <v>Gà muối 500g</v>
      </c>
      <c r="N2408" s="25" t="str">
        <f t="shared" si="306"/>
        <v>K-C6</v>
      </c>
      <c r="Q2408" s="25" t="str">
        <f>VLOOKUP(K2408,TONG_SL!$A:$D,3,0)</f>
        <v>Túi</v>
      </c>
      <c r="R2408" s="54">
        <v>5</v>
      </c>
      <c r="T2408" s="1">
        <f>VLOOKUP(VLOOKUP(G2408,Ma_KH!$A:$R,18,0)&amp;K2408,Gia_MB!$A:$F,6,0)</f>
        <v>111058</v>
      </c>
      <c r="U2408" s="14">
        <f t="shared" si="308"/>
        <v>555290</v>
      </c>
      <c r="W2408" s="64">
        <f t="shared" si="307"/>
        <v>0</v>
      </c>
      <c r="X2408" s="3" t="str">
        <f t="shared" si="309"/>
        <v>8</v>
      </c>
      <c r="Z2408" s="14">
        <f t="shared" si="310"/>
        <v>44423.200000000004</v>
      </c>
      <c r="AA2408" s="7">
        <f>VLOOKUP(G2408,Ma_KH!$A:$R,14,0)</f>
        <v>60</v>
      </c>
      <c r="AD2408" s="7" t="str">
        <f>IFERROR(VLOOKUP(J2408,'Chuyển Mã'!$B$3:$C$9,2,0),"")</f>
        <v>Tỉnh</v>
      </c>
      <c r="AE2408" s="7" t="str">
        <f t="shared" si="303"/>
        <v>Gà muối 500g</v>
      </c>
      <c r="AF2408" s="7">
        <f t="shared" si="304"/>
        <v>5</v>
      </c>
    </row>
    <row r="2409" spans="1:32" x14ac:dyDescent="0.25">
      <c r="A2409" s="11">
        <v>45908</v>
      </c>
      <c r="B2409" s="25">
        <v>4176610714</v>
      </c>
      <c r="C2409" s="12" t="s">
        <v>7214</v>
      </c>
      <c r="D2409" s="16">
        <f t="shared" si="305"/>
        <v>45908</v>
      </c>
      <c r="G2409" s="13" t="s">
        <v>7340</v>
      </c>
      <c r="I2409" s="13" t="s">
        <v>8061</v>
      </c>
      <c r="J2409" s="13" t="s">
        <v>1796</v>
      </c>
      <c r="K2409" s="13" t="s">
        <v>51</v>
      </c>
      <c r="L2409" s="25" t="str">
        <f>VLOOKUP($K2409,TONG_SL!$A:$D,2,0)</f>
        <v>Mọc Nấm Hương 250g</v>
      </c>
      <c r="N2409" s="25" t="str">
        <f t="shared" si="306"/>
        <v>K-C6</v>
      </c>
      <c r="Q2409" s="25" t="str">
        <f>VLOOKUP(K2409,TONG_SL!$A:$D,3,0)</f>
        <v>Túi</v>
      </c>
      <c r="R2409" s="54">
        <v>2</v>
      </c>
      <c r="T2409" s="1">
        <f>VLOOKUP(VLOOKUP(G2409,Ma_KH!$A:$R,18,0)&amp;K2409,Gia_MB!$A:$F,6,0)</f>
        <v>46000</v>
      </c>
      <c r="U2409" s="14">
        <f t="shared" si="308"/>
        <v>92000</v>
      </c>
      <c r="W2409" s="64">
        <f t="shared" si="307"/>
        <v>0</v>
      </c>
      <c r="X2409" s="3" t="str">
        <f t="shared" si="309"/>
        <v>8</v>
      </c>
      <c r="Z2409" s="14">
        <f t="shared" si="310"/>
        <v>7360</v>
      </c>
      <c r="AA2409" s="7">
        <f>VLOOKUP(G2409,Ma_KH!$A:$R,14,0)</f>
        <v>60</v>
      </c>
      <c r="AD2409" s="7" t="str">
        <f>IFERROR(VLOOKUP(J2409,'Chuyển Mã'!$B$3:$C$9,2,0),"")</f>
        <v>Tỉnh</v>
      </c>
      <c r="AE2409" s="7" t="str">
        <f t="shared" si="303"/>
        <v>Mọc Nấm Hương 250g</v>
      </c>
      <c r="AF2409" s="7">
        <f t="shared" si="304"/>
        <v>2</v>
      </c>
    </row>
    <row r="2410" spans="1:32" x14ac:dyDescent="0.25">
      <c r="A2410" s="11">
        <v>45908</v>
      </c>
      <c r="B2410" s="25">
        <v>4176610714</v>
      </c>
      <c r="C2410" s="12" t="s">
        <v>7214</v>
      </c>
      <c r="D2410" s="16">
        <f t="shared" si="305"/>
        <v>45908</v>
      </c>
      <c r="G2410" s="13" t="s">
        <v>7340</v>
      </c>
      <c r="I2410" s="13" t="s">
        <v>8061</v>
      </c>
      <c r="J2410" s="13" t="s">
        <v>1796</v>
      </c>
      <c r="K2410" s="13" t="s">
        <v>35</v>
      </c>
      <c r="L2410" s="25" t="str">
        <f>VLOOKUP($K2410,TONG_SL!$A:$D,2,0)</f>
        <v>Tai heo muối 200g</v>
      </c>
      <c r="N2410" s="25" t="str">
        <f t="shared" si="306"/>
        <v>K-C6</v>
      </c>
      <c r="Q2410" s="25" t="str">
        <f>VLOOKUP(K2410,TONG_SL!$A:$D,3,0)</f>
        <v>Túi</v>
      </c>
      <c r="R2410" s="54">
        <v>5</v>
      </c>
      <c r="T2410" s="1">
        <f>VLOOKUP(VLOOKUP(G2410,Ma_KH!$A:$R,18,0)&amp;K2410,Gia_MB!$A:$F,6,0)</f>
        <v>55595</v>
      </c>
      <c r="U2410" s="14">
        <f t="shared" si="308"/>
        <v>277975</v>
      </c>
      <c r="W2410" s="64">
        <f t="shared" si="307"/>
        <v>0</v>
      </c>
      <c r="X2410" s="3" t="str">
        <f t="shared" si="309"/>
        <v>8</v>
      </c>
      <c r="Z2410" s="14">
        <f t="shared" si="310"/>
        <v>22238</v>
      </c>
      <c r="AA2410" s="7">
        <f>VLOOKUP(G2410,Ma_KH!$A:$R,14,0)</f>
        <v>60</v>
      </c>
      <c r="AD2410" s="7" t="str">
        <f>IFERROR(VLOOKUP(J2410,'Chuyển Mã'!$B$3:$C$9,2,0),"")</f>
        <v>Tỉnh</v>
      </c>
      <c r="AE2410" s="7" t="str">
        <f t="shared" si="303"/>
        <v>Tai heo muối 200g</v>
      </c>
      <c r="AF2410" s="7">
        <f t="shared" si="304"/>
        <v>5</v>
      </c>
    </row>
    <row r="2411" spans="1:32" x14ac:dyDescent="0.25">
      <c r="A2411" s="11">
        <v>45908</v>
      </c>
      <c r="B2411" s="25">
        <v>4176610714</v>
      </c>
      <c r="C2411" s="12" t="s">
        <v>7214</v>
      </c>
      <c r="D2411" s="16">
        <f t="shared" si="305"/>
        <v>45908</v>
      </c>
      <c r="G2411" s="13" t="s">
        <v>7340</v>
      </c>
      <c r="I2411" s="13" t="s">
        <v>8061</v>
      </c>
      <c r="J2411" s="13" t="s">
        <v>1796</v>
      </c>
      <c r="K2411" s="13" t="s">
        <v>30</v>
      </c>
      <c r="L2411" s="25" t="str">
        <f>VLOOKUP($K2411,TONG_SL!$A:$D,2,0)</f>
        <v>Gà muối 500g</v>
      </c>
      <c r="N2411" s="25" t="str">
        <f t="shared" si="306"/>
        <v>K-C6</v>
      </c>
      <c r="Q2411" s="25" t="str">
        <f>VLOOKUP(K2411,TONG_SL!$A:$D,3,0)</f>
        <v>Túi</v>
      </c>
      <c r="R2411" s="54">
        <v>5</v>
      </c>
      <c r="T2411" s="1">
        <f>VLOOKUP(VLOOKUP(G2411,Ma_KH!$A:$R,18,0)&amp;K2411,Gia_MB!$A:$F,6,0)</f>
        <v>111058</v>
      </c>
      <c r="U2411" s="14">
        <f t="shared" si="308"/>
        <v>555290</v>
      </c>
      <c r="W2411" s="64">
        <f t="shared" si="307"/>
        <v>0</v>
      </c>
      <c r="X2411" s="3" t="str">
        <f t="shared" si="309"/>
        <v>8</v>
      </c>
      <c r="Z2411" s="14">
        <f t="shared" si="310"/>
        <v>44423.200000000004</v>
      </c>
      <c r="AA2411" s="7">
        <f>VLOOKUP(G2411,Ma_KH!$A:$R,14,0)</f>
        <v>60</v>
      </c>
      <c r="AD2411" s="7" t="str">
        <f>IFERROR(VLOOKUP(J2411,'Chuyển Mã'!$B$3:$C$9,2,0),"")</f>
        <v>Tỉnh</v>
      </c>
      <c r="AE2411" s="7" t="str">
        <f t="shared" si="303"/>
        <v>Gà muối 500g</v>
      </c>
      <c r="AF2411" s="7">
        <f t="shared" si="304"/>
        <v>5</v>
      </c>
    </row>
    <row r="2412" spans="1:32" x14ac:dyDescent="0.25">
      <c r="A2412" s="11">
        <v>45908</v>
      </c>
      <c r="B2412" s="25">
        <v>4176610714</v>
      </c>
      <c r="C2412" s="12" t="s">
        <v>7214</v>
      </c>
      <c r="D2412" s="16">
        <f t="shared" si="305"/>
        <v>45908</v>
      </c>
      <c r="G2412" s="13" t="s">
        <v>7340</v>
      </c>
      <c r="I2412" s="13" t="s">
        <v>8061</v>
      </c>
      <c r="J2412" s="13" t="s">
        <v>1796</v>
      </c>
      <c r="K2412" s="13" t="s">
        <v>27</v>
      </c>
      <c r="L2412" s="25" t="str">
        <f>VLOOKUP($K2412,TONG_SL!$A:$D,2,0)</f>
        <v>Chân giò heo muối 300g</v>
      </c>
      <c r="N2412" s="25" t="str">
        <f t="shared" si="306"/>
        <v>K-C6</v>
      </c>
      <c r="Q2412" s="25" t="str">
        <f>VLOOKUP(K2412,TONG_SL!$A:$D,3,0)</f>
        <v>Túi</v>
      </c>
      <c r="R2412" s="54">
        <v>14</v>
      </c>
      <c r="T2412" s="1">
        <f>VLOOKUP(VLOOKUP(G2412,Ma_KH!$A:$R,18,0)&amp;K2412,Gia_MB!$A:$F,6,0)</f>
        <v>73431</v>
      </c>
      <c r="U2412" s="14">
        <f t="shared" si="308"/>
        <v>1028034</v>
      </c>
      <c r="W2412" s="64">
        <f t="shared" si="307"/>
        <v>0</v>
      </c>
      <c r="X2412" s="3" t="str">
        <f t="shared" si="309"/>
        <v>8</v>
      </c>
      <c r="Z2412" s="14">
        <f t="shared" si="310"/>
        <v>82242.720000000001</v>
      </c>
      <c r="AA2412" s="7">
        <f>VLOOKUP(G2412,Ma_KH!$A:$R,14,0)</f>
        <v>60</v>
      </c>
      <c r="AD2412" s="7" t="str">
        <f>IFERROR(VLOOKUP(J2412,'Chuyển Mã'!$B$3:$C$9,2,0),"")</f>
        <v>Tỉnh</v>
      </c>
      <c r="AE2412" s="7" t="str">
        <f t="shared" si="303"/>
        <v>Chân giò heo muối 300g</v>
      </c>
      <c r="AF2412" s="7">
        <f t="shared" si="304"/>
        <v>14</v>
      </c>
    </row>
    <row r="2413" spans="1:32" x14ac:dyDescent="0.25">
      <c r="A2413" s="11">
        <v>45908</v>
      </c>
      <c r="B2413" s="25">
        <v>4176611722</v>
      </c>
      <c r="C2413" s="12" t="s">
        <v>7214</v>
      </c>
      <c r="D2413" s="16">
        <f t="shared" si="305"/>
        <v>45908</v>
      </c>
      <c r="G2413" s="13" t="s">
        <v>7340</v>
      </c>
      <c r="I2413" s="13" t="s">
        <v>8062</v>
      </c>
      <c r="J2413" s="13" t="s">
        <v>1796</v>
      </c>
      <c r="K2413" s="13" t="s">
        <v>27</v>
      </c>
      <c r="L2413" s="25" t="str">
        <f>VLOOKUP($K2413,TONG_SL!$A:$D,2,0)</f>
        <v>Chân giò heo muối 300g</v>
      </c>
      <c r="N2413" s="25" t="str">
        <f t="shared" si="306"/>
        <v>K-C6</v>
      </c>
      <c r="Q2413" s="25" t="str">
        <f>VLOOKUP(K2413,TONG_SL!$A:$D,3,0)</f>
        <v>Túi</v>
      </c>
      <c r="R2413" s="54">
        <v>5</v>
      </c>
      <c r="T2413" s="1">
        <f>VLOOKUP(VLOOKUP(G2413,Ma_KH!$A:$R,18,0)&amp;K2413,Gia_MB!$A:$F,6,0)</f>
        <v>73431</v>
      </c>
      <c r="U2413" s="14">
        <f t="shared" si="308"/>
        <v>367155</v>
      </c>
      <c r="W2413" s="64">
        <f t="shared" si="307"/>
        <v>0</v>
      </c>
      <c r="X2413" s="3" t="str">
        <f t="shared" si="309"/>
        <v>8</v>
      </c>
      <c r="Z2413" s="14">
        <f t="shared" si="310"/>
        <v>29372.400000000001</v>
      </c>
      <c r="AA2413" s="7">
        <f>VLOOKUP(G2413,Ma_KH!$A:$R,14,0)</f>
        <v>60</v>
      </c>
      <c r="AD2413" s="7" t="str">
        <f>IFERROR(VLOOKUP(J2413,'Chuyển Mã'!$B$3:$C$9,2,0),"")</f>
        <v>Tỉnh</v>
      </c>
      <c r="AE2413" s="7" t="str">
        <f t="shared" si="303"/>
        <v>Chân giò heo muối 300g</v>
      </c>
      <c r="AF2413" s="7">
        <f t="shared" si="304"/>
        <v>5</v>
      </c>
    </row>
    <row r="2414" spans="1:32" x14ac:dyDescent="0.25">
      <c r="A2414" s="11">
        <v>45908</v>
      </c>
      <c r="B2414" s="25">
        <v>4176611722</v>
      </c>
      <c r="C2414" s="12" t="s">
        <v>7214</v>
      </c>
      <c r="D2414" s="16">
        <f t="shared" si="305"/>
        <v>45908</v>
      </c>
      <c r="G2414" s="13" t="s">
        <v>7340</v>
      </c>
      <c r="I2414" s="13" t="s">
        <v>8062</v>
      </c>
      <c r="J2414" s="13" t="s">
        <v>1796</v>
      </c>
      <c r="K2414" s="13" t="s">
        <v>30</v>
      </c>
      <c r="L2414" s="25" t="str">
        <f>VLOOKUP($K2414,TONG_SL!$A:$D,2,0)</f>
        <v>Gà muối 500g</v>
      </c>
      <c r="N2414" s="25" t="str">
        <f t="shared" si="306"/>
        <v>K-C6</v>
      </c>
      <c r="Q2414" s="25" t="str">
        <f>VLOOKUP(K2414,TONG_SL!$A:$D,3,0)</f>
        <v>Túi</v>
      </c>
      <c r="R2414" s="54">
        <v>10</v>
      </c>
      <c r="T2414" s="1">
        <f>VLOOKUP(VLOOKUP(G2414,Ma_KH!$A:$R,18,0)&amp;K2414,Gia_MB!$A:$F,6,0)</f>
        <v>111058</v>
      </c>
      <c r="U2414" s="14">
        <f t="shared" si="308"/>
        <v>1110580</v>
      </c>
      <c r="W2414" s="64">
        <f t="shared" si="307"/>
        <v>0</v>
      </c>
      <c r="X2414" s="3" t="str">
        <f t="shared" si="309"/>
        <v>8</v>
      </c>
      <c r="Z2414" s="14">
        <f t="shared" si="310"/>
        <v>88846.400000000009</v>
      </c>
      <c r="AA2414" s="7">
        <f>VLOOKUP(G2414,Ma_KH!$A:$R,14,0)</f>
        <v>60</v>
      </c>
      <c r="AD2414" s="7" t="str">
        <f>IFERROR(VLOOKUP(J2414,'Chuyển Mã'!$B$3:$C$9,2,0),"")</f>
        <v>Tỉnh</v>
      </c>
      <c r="AE2414" s="7" t="str">
        <f t="shared" si="303"/>
        <v>Gà muối 500g</v>
      </c>
      <c r="AF2414" s="7">
        <f t="shared" si="304"/>
        <v>10</v>
      </c>
    </row>
    <row r="2415" spans="1:32" x14ac:dyDescent="0.25">
      <c r="A2415" s="11">
        <v>45908</v>
      </c>
      <c r="B2415" s="25">
        <v>4176611722</v>
      </c>
      <c r="C2415" s="12" t="s">
        <v>7214</v>
      </c>
      <c r="D2415" s="16">
        <f t="shared" si="305"/>
        <v>45908</v>
      </c>
      <c r="G2415" s="13" t="s">
        <v>7340</v>
      </c>
      <c r="I2415" s="13" t="s">
        <v>8062</v>
      </c>
      <c r="J2415" s="13" t="s">
        <v>1796</v>
      </c>
      <c r="K2415" s="13" t="s">
        <v>35</v>
      </c>
      <c r="L2415" s="25" t="str">
        <f>VLOOKUP($K2415,TONG_SL!$A:$D,2,0)</f>
        <v>Tai heo muối 200g</v>
      </c>
      <c r="N2415" s="25" t="str">
        <f t="shared" si="306"/>
        <v>K-C6</v>
      </c>
      <c r="Q2415" s="25" t="str">
        <f>VLOOKUP(K2415,TONG_SL!$A:$D,3,0)</f>
        <v>Túi</v>
      </c>
      <c r="R2415" s="54">
        <v>5</v>
      </c>
      <c r="T2415" s="1">
        <f>VLOOKUP(VLOOKUP(G2415,Ma_KH!$A:$R,18,0)&amp;K2415,Gia_MB!$A:$F,6,0)</f>
        <v>55595</v>
      </c>
      <c r="U2415" s="14">
        <f t="shared" si="308"/>
        <v>277975</v>
      </c>
      <c r="W2415" s="64">
        <f t="shared" si="307"/>
        <v>0</v>
      </c>
      <c r="X2415" s="3" t="str">
        <f t="shared" si="309"/>
        <v>8</v>
      </c>
      <c r="Z2415" s="14">
        <f t="shared" si="310"/>
        <v>22238</v>
      </c>
      <c r="AA2415" s="7">
        <f>VLOOKUP(G2415,Ma_KH!$A:$R,14,0)</f>
        <v>60</v>
      </c>
      <c r="AD2415" s="7" t="str">
        <f>IFERROR(VLOOKUP(J2415,'Chuyển Mã'!$B$3:$C$9,2,0),"")</f>
        <v>Tỉnh</v>
      </c>
      <c r="AE2415" s="7" t="str">
        <f t="shared" si="303"/>
        <v>Tai heo muối 200g</v>
      </c>
      <c r="AF2415" s="7">
        <f t="shared" si="304"/>
        <v>5</v>
      </c>
    </row>
    <row r="2416" spans="1:32" x14ac:dyDescent="0.25">
      <c r="A2416" s="11">
        <v>45908</v>
      </c>
      <c r="B2416" s="25">
        <v>4176611722</v>
      </c>
      <c r="C2416" s="12" t="s">
        <v>7214</v>
      </c>
      <c r="D2416" s="16">
        <f t="shared" si="305"/>
        <v>45908</v>
      </c>
      <c r="G2416" s="13" t="s">
        <v>7340</v>
      </c>
      <c r="I2416" s="13" t="s">
        <v>8062</v>
      </c>
      <c r="J2416" s="13" t="s">
        <v>1796</v>
      </c>
      <c r="K2416" s="13" t="s">
        <v>39</v>
      </c>
      <c r="L2416" s="25" t="str">
        <f>VLOOKUP($K2416,TONG_SL!$A:$D,2,0)</f>
        <v>Chả cốm 300g</v>
      </c>
      <c r="N2416" s="25" t="str">
        <f t="shared" si="306"/>
        <v>K-C6</v>
      </c>
      <c r="Q2416" s="25" t="str">
        <f>VLOOKUP(K2416,TONG_SL!$A:$D,3,0)</f>
        <v>Túi</v>
      </c>
      <c r="R2416" s="54">
        <v>5</v>
      </c>
      <c r="T2416" s="1">
        <f>VLOOKUP(VLOOKUP(G2416,Ma_KH!$A:$R,18,0)&amp;K2416,Gia_MB!$A:$F,6,0)</f>
        <v>74250</v>
      </c>
      <c r="U2416" s="14">
        <f t="shared" si="308"/>
        <v>371250</v>
      </c>
      <c r="W2416" s="64">
        <f t="shared" si="307"/>
        <v>0</v>
      </c>
      <c r="X2416" s="3" t="str">
        <f t="shared" si="309"/>
        <v>8</v>
      </c>
      <c r="Z2416" s="14">
        <f t="shared" si="310"/>
        <v>29700</v>
      </c>
      <c r="AA2416" s="7">
        <f>VLOOKUP(G2416,Ma_KH!$A:$R,14,0)</f>
        <v>60</v>
      </c>
      <c r="AD2416" s="7" t="str">
        <f>IFERROR(VLOOKUP(J2416,'Chuyển Mã'!$B$3:$C$9,2,0),"")</f>
        <v>Tỉnh</v>
      </c>
      <c r="AE2416" s="7" t="str">
        <f t="shared" si="303"/>
        <v>Chả cốm 300g</v>
      </c>
      <c r="AF2416" s="7">
        <f t="shared" si="304"/>
        <v>5</v>
      </c>
    </row>
    <row r="2417" spans="1:32" x14ac:dyDescent="0.25">
      <c r="A2417" s="11">
        <v>45908</v>
      </c>
      <c r="B2417" s="25">
        <v>4176611722</v>
      </c>
      <c r="C2417" s="12" t="s">
        <v>7214</v>
      </c>
      <c r="D2417" s="16">
        <f t="shared" si="305"/>
        <v>45908</v>
      </c>
      <c r="G2417" s="13" t="s">
        <v>7340</v>
      </c>
      <c r="I2417" s="13" t="s">
        <v>8062</v>
      </c>
      <c r="J2417" s="13" t="s">
        <v>1796</v>
      </c>
      <c r="K2417" s="13" t="s">
        <v>51</v>
      </c>
      <c r="L2417" s="25" t="str">
        <f>VLOOKUP($K2417,TONG_SL!$A:$D,2,0)</f>
        <v>Mọc Nấm Hương 250g</v>
      </c>
      <c r="N2417" s="25" t="str">
        <f t="shared" si="306"/>
        <v>K-C6</v>
      </c>
      <c r="Q2417" s="25" t="str">
        <f>VLOOKUP(K2417,TONG_SL!$A:$D,3,0)</f>
        <v>Túi</v>
      </c>
      <c r="R2417" s="54">
        <v>5</v>
      </c>
      <c r="T2417" s="1">
        <f>VLOOKUP(VLOOKUP(G2417,Ma_KH!$A:$R,18,0)&amp;K2417,Gia_MB!$A:$F,6,0)</f>
        <v>46000</v>
      </c>
      <c r="U2417" s="14">
        <f t="shared" si="308"/>
        <v>230000</v>
      </c>
      <c r="W2417" s="64">
        <f t="shared" si="307"/>
        <v>0</v>
      </c>
      <c r="X2417" s="3" t="str">
        <f t="shared" si="309"/>
        <v>8</v>
      </c>
      <c r="Z2417" s="14">
        <f t="shared" si="310"/>
        <v>18400</v>
      </c>
      <c r="AA2417" s="7">
        <f>VLOOKUP(G2417,Ma_KH!$A:$R,14,0)</f>
        <v>60</v>
      </c>
      <c r="AD2417" s="7" t="str">
        <f>IFERROR(VLOOKUP(J2417,'Chuyển Mã'!$B$3:$C$9,2,0),"")</f>
        <v>Tỉnh</v>
      </c>
      <c r="AE2417" s="7" t="str">
        <f t="shared" si="303"/>
        <v>Mọc Nấm Hương 250g</v>
      </c>
      <c r="AF2417" s="7">
        <f t="shared" si="304"/>
        <v>5</v>
      </c>
    </row>
    <row r="2418" spans="1:32" x14ac:dyDescent="0.25">
      <c r="A2418" s="11">
        <v>45908</v>
      </c>
      <c r="B2418" s="25" t="s">
        <v>7276</v>
      </c>
      <c r="C2418" s="12" t="s">
        <v>7214</v>
      </c>
      <c r="D2418" s="16">
        <f t="shared" si="305"/>
        <v>45908</v>
      </c>
      <c r="G2418" s="13" t="s">
        <v>7340</v>
      </c>
      <c r="I2418" s="13" t="s">
        <v>8063</v>
      </c>
      <c r="J2418" s="13" t="s">
        <v>1796</v>
      </c>
      <c r="K2418" s="13" t="s">
        <v>30</v>
      </c>
      <c r="L2418" s="25" t="str">
        <f>VLOOKUP($K2418,TONG_SL!$A:$D,2,0)</f>
        <v>Gà muối 500g</v>
      </c>
      <c r="N2418" s="25" t="str">
        <f t="shared" si="306"/>
        <v>K-C6</v>
      </c>
      <c r="Q2418" s="25" t="str">
        <f>VLOOKUP(K2418,TONG_SL!$A:$D,3,0)</f>
        <v>Túi</v>
      </c>
      <c r="R2418" s="54">
        <v>15</v>
      </c>
      <c r="T2418" s="1">
        <f>VLOOKUP(VLOOKUP(G2418,Ma_KH!$A:$R,18,0)&amp;K2418,Gia_MB!$A:$F,6,0)</f>
        <v>111058</v>
      </c>
      <c r="U2418" s="14">
        <f t="shared" si="308"/>
        <v>1665870</v>
      </c>
      <c r="W2418" s="64">
        <f t="shared" si="307"/>
        <v>0</v>
      </c>
      <c r="X2418" s="3" t="str">
        <f t="shared" si="309"/>
        <v>8</v>
      </c>
      <c r="Z2418" s="14">
        <f t="shared" si="310"/>
        <v>133269.6</v>
      </c>
      <c r="AA2418" s="7">
        <f>VLOOKUP(G2418,Ma_KH!$A:$R,14,0)</f>
        <v>60</v>
      </c>
      <c r="AD2418" s="7" t="str">
        <f>IFERROR(VLOOKUP(J2418,'Chuyển Mã'!$B$3:$C$9,2,0),"")</f>
        <v>Tỉnh</v>
      </c>
      <c r="AE2418" s="7" t="str">
        <f t="shared" si="303"/>
        <v>Gà muối 500g</v>
      </c>
      <c r="AF2418" s="7">
        <f t="shared" si="304"/>
        <v>15</v>
      </c>
    </row>
    <row r="2419" spans="1:32" x14ac:dyDescent="0.25">
      <c r="A2419" s="11">
        <v>45908</v>
      </c>
      <c r="B2419" s="25" t="s">
        <v>7276</v>
      </c>
      <c r="C2419" s="12" t="s">
        <v>7214</v>
      </c>
      <c r="D2419" s="16">
        <f t="shared" si="305"/>
        <v>45908</v>
      </c>
      <c r="G2419" s="13" t="s">
        <v>7340</v>
      </c>
      <c r="I2419" s="13" t="s">
        <v>8063</v>
      </c>
      <c r="J2419" s="13" t="s">
        <v>1796</v>
      </c>
      <c r="K2419" s="13" t="s">
        <v>27</v>
      </c>
      <c r="L2419" s="25" t="str">
        <f>VLOOKUP($K2419,TONG_SL!$A:$D,2,0)</f>
        <v>Chân giò heo muối 300g</v>
      </c>
      <c r="N2419" s="25" t="str">
        <f t="shared" si="306"/>
        <v>K-C6</v>
      </c>
      <c r="Q2419" s="25" t="str">
        <f>VLOOKUP(K2419,TONG_SL!$A:$D,3,0)</f>
        <v>Túi</v>
      </c>
      <c r="R2419" s="54">
        <v>15</v>
      </c>
      <c r="T2419" s="1">
        <f>VLOOKUP(VLOOKUP(G2419,Ma_KH!$A:$R,18,0)&amp;K2419,Gia_MB!$A:$F,6,0)</f>
        <v>73431</v>
      </c>
      <c r="U2419" s="14">
        <f t="shared" si="308"/>
        <v>1101465</v>
      </c>
      <c r="W2419" s="64">
        <f t="shared" si="307"/>
        <v>0</v>
      </c>
      <c r="X2419" s="3" t="str">
        <f t="shared" si="309"/>
        <v>8</v>
      </c>
      <c r="Z2419" s="14">
        <f t="shared" si="310"/>
        <v>88117.2</v>
      </c>
      <c r="AA2419" s="7">
        <f>VLOOKUP(G2419,Ma_KH!$A:$R,14,0)</f>
        <v>60</v>
      </c>
      <c r="AD2419" s="7" t="str">
        <f>IFERROR(VLOOKUP(J2419,'Chuyển Mã'!$B$3:$C$9,2,0),"")</f>
        <v>Tỉnh</v>
      </c>
      <c r="AE2419" s="7" t="str">
        <f t="shared" si="303"/>
        <v>Chân giò heo muối 300g</v>
      </c>
      <c r="AF2419" s="7">
        <f t="shared" si="304"/>
        <v>15</v>
      </c>
    </row>
    <row r="2420" spans="1:32" x14ac:dyDescent="0.25">
      <c r="A2420" s="11">
        <v>45908</v>
      </c>
      <c r="B2420" s="25" t="s">
        <v>7276</v>
      </c>
      <c r="C2420" s="12" t="s">
        <v>7214</v>
      </c>
      <c r="D2420" s="16">
        <f t="shared" si="305"/>
        <v>45908</v>
      </c>
      <c r="G2420" s="13" t="s">
        <v>7340</v>
      </c>
      <c r="I2420" s="13" t="s">
        <v>8063</v>
      </c>
      <c r="J2420" s="13" t="s">
        <v>1796</v>
      </c>
      <c r="K2420" s="13" t="s">
        <v>51</v>
      </c>
      <c r="L2420" s="25" t="str">
        <f>VLOOKUP($K2420,TONG_SL!$A:$D,2,0)</f>
        <v>Mọc Nấm Hương 250g</v>
      </c>
      <c r="N2420" s="25" t="str">
        <f t="shared" si="306"/>
        <v>K-C6</v>
      </c>
      <c r="Q2420" s="25" t="str">
        <f>VLOOKUP(K2420,TONG_SL!$A:$D,3,0)</f>
        <v>Túi</v>
      </c>
      <c r="R2420" s="54">
        <v>10</v>
      </c>
      <c r="T2420" s="1">
        <f>VLOOKUP(VLOOKUP(G2420,Ma_KH!$A:$R,18,0)&amp;K2420,Gia_MB!$A:$F,6,0)</f>
        <v>46000</v>
      </c>
      <c r="U2420" s="14">
        <f t="shared" si="308"/>
        <v>460000</v>
      </c>
      <c r="W2420" s="64">
        <f t="shared" si="307"/>
        <v>0</v>
      </c>
      <c r="X2420" s="3" t="str">
        <f t="shared" si="309"/>
        <v>8</v>
      </c>
      <c r="Z2420" s="14">
        <f t="shared" si="310"/>
        <v>36800</v>
      </c>
      <c r="AA2420" s="7">
        <f>VLOOKUP(G2420,Ma_KH!$A:$R,14,0)</f>
        <v>60</v>
      </c>
      <c r="AD2420" s="7" t="str">
        <f>IFERROR(VLOOKUP(J2420,'Chuyển Mã'!$B$3:$C$9,2,0),"")</f>
        <v>Tỉnh</v>
      </c>
      <c r="AE2420" s="7" t="str">
        <f t="shared" si="303"/>
        <v>Mọc Nấm Hương 250g</v>
      </c>
      <c r="AF2420" s="7">
        <f t="shared" si="304"/>
        <v>10</v>
      </c>
    </row>
    <row r="2421" spans="1:32" x14ac:dyDescent="0.25">
      <c r="A2421" s="11">
        <v>45908</v>
      </c>
      <c r="B2421" s="25" t="s">
        <v>7276</v>
      </c>
      <c r="C2421" s="12" t="s">
        <v>7214</v>
      </c>
      <c r="D2421" s="16">
        <f t="shared" si="305"/>
        <v>45908</v>
      </c>
      <c r="G2421" s="13" t="s">
        <v>7340</v>
      </c>
      <c r="I2421" s="13" t="s">
        <v>8063</v>
      </c>
      <c r="J2421" s="13" t="s">
        <v>1796</v>
      </c>
      <c r="K2421" s="13" t="s">
        <v>39</v>
      </c>
      <c r="L2421" s="25" t="str">
        <f>VLOOKUP($K2421,TONG_SL!$A:$D,2,0)</f>
        <v>Chả cốm 300g</v>
      </c>
      <c r="N2421" s="25" t="str">
        <f t="shared" si="306"/>
        <v>K-C6</v>
      </c>
      <c r="Q2421" s="25" t="str">
        <f>VLOOKUP(K2421,TONG_SL!$A:$D,3,0)</f>
        <v>Túi</v>
      </c>
      <c r="R2421" s="54">
        <v>10</v>
      </c>
      <c r="T2421" s="1">
        <f>VLOOKUP(VLOOKUP(G2421,Ma_KH!$A:$R,18,0)&amp;K2421,Gia_MB!$A:$F,6,0)</f>
        <v>74250</v>
      </c>
      <c r="U2421" s="14">
        <f t="shared" si="308"/>
        <v>742500</v>
      </c>
      <c r="W2421" s="64">
        <f t="shared" si="307"/>
        <v>0</v>
      </c>
      <c r="X2421" s="3" t="str">
        <f t="shared" si="309"/>
        <v>8</v>
      </c>
      <c r="Z2421" s="14">
        <f t="shared" si="310"/>
        <v>59400</v>
      </c>
      <c r="AA2421" s="7">
        <f>VLOOKUP(G2421,Ma_KH!$A:$R,14,0)</f>
        <v>60</v>
      </c>
      <c r="AD2421" s="7" t="str">
        <f>IFERROR(VLOOKUP(J2421,'Chuyển Mã'!$B$3:$C$9,2,0),"")</f>
        <v>Tỉnh</v>
      </c>
      <c r="AE2421" s="7" t="str">
        <f t="shared" si="303"/>
        <v>Chả cốm 300g</v>
      </c>
      <c r="AF2421" s="7">
        <f t="shared" si="304"/>
        <v>10</v>
      </c>
    </row>
    <row r="2422" spans="1:32" x14ac:dyDescent="0.25">
      <c r="A2422" s="11">
        <v>45908</v>
      </c>
      <c r="B2422" s="25" t="s">
        <v>7277</v>
      </c>
      <c r="C2422" s="12" t="s">
        <v>7214</v>
      </c>
      <c r="D2422" s="16">
        <f t="shared" si="305"/>
        <v>45908</v>
      </c>
      <c r="G2422" s="13" t="s">
        <v>7512</v>
      </c>
      <c r="I2422" s="13" t="s">
        <v>8064</v>
      </c>
      <c r="J2422" s="13" t="s">
        <v>1796</v>
      </c>
      <c r="K2422" s="13" t="s">
        <v>30</v>
      </c>
      <c r="L2422" s="25" t="str">
        <f>VLOOKUP($K2422,TONG_SL!$A:$D,2,0)</f>
        <v>Gà muối 500g</v>
      </c>
      <c r="N2422" s="25" t="str">
        <f t="shared" si="306"/>
        <v>K-C6</v>
      </c>
      <c r="Q2422" s="25" t="str">
        <f>VLOOKUP(K2422,TONG_SL!$A:$D,3,0)</f>
        <v>Túi</v>
      </c>
      <c r="R2422" s="54">
        <v>20</v>
      </c>
      <c r="T2422" s="1">
        <f>VLOOKUP(VLOOKUP(G2422,Ma_KH!$A:$R,18,0)&amp;K2422,Gia_MB!$A:$F,6,0)</f>
        <v>111058</v>
      </c>
      <c r="U2422" s="14">
        <f t="shared" si="308"/>
        <v>2221160</v>
      </c>
      <c r="W2422" s="64">
        <f t="shared" si="307"/>
        <v>0</v>
      </c>
      <c r="X2422" s="3" t="str">
        <f t="shared" si="309"/>
        <v>8</v>
      </c>
      <c r="Z2422" s="14">
        <f t="shared" si="310"/>
        <v>177692.80000000002</v>
      </c>
      <c r="AA2422" s="7">
        <f>VLOOKUP(G2422,Ma_KH!$A:$R,14,0)</f>
        <v>60</v>
      </c>
      <c r="AD2422" s="7" t="str">
        <f>IFERROR(VLOOKUP(J2422,'Chuyển Mã'!$B$3:$C$9,2,0),"")</f>
        <v>Tỉnh</v>
      </c>
      <c r="AE2422" s="7" t="str">
        <f t="shared" si="303"/>
        <v>Gà muối 500g</v>
      </c>
      <c r="AF2422" s="7">
        <f t="shared" si="304"/>
        <v>20</v>
      </c>
    </row>
    <row r="2423" spans="1:32" x14ac:dyDescent="0.25">
      <c r="A2423" s="11">
        <v>45908</v>
      </c>
      <c r="B2423" s="25" t="s">
        <v>7277</v>
      </c>
      <c r="C2423" s="12" t="s">
        <v>7214</v>
      </c>
      <c r="D2423" s="16">
        <f t="shared" si="305"/>
        <v>45908</v>
      </c>
      <c r="G2423" s="13" t="s">
        <v>7512</v>
      </c>
      <c r="I2423" s="13" t="s">
        <v>8064</v>
      </c>
      <c r="J2423" s="13" t="s">
        <v>1796</v>
      </c>
      <c r="K2423" s="13" t="s">
        <v>27</v>
      </c>
      <c r="L2423" s="25" t="str">
        <f>VLOOKUP($K2423,TONG_SL!$A:$D,2,0)</f>
        <v>Chân giò heo muối 300g</v>
      </c>
      <c r="N2423" s="25" t="str">
        <f t="shared" si="306"/>
        <v>K-C6</v>
      </c>
      <c r="Q2423" s="25" t="str">
        <f>VLOOKUP(K2423,TONG_SL!$A:$D,3,0)</f>
        <v>Túi</v>
      </c>
      <c r="R2423" s="54">
        <v>10</v>
      </c>
      <c r="T2423" s="1">
        <f>VLOOKUP(VLOOKUP(G2423,Ma_KH!$A:$R,18,0)&amp;K2423,Gia_MB!$A:$F,6,0)</f>
        <v>73431</v>
      </c>
      <c r="U2423" s="14">
        <f t="shared" si="308"/>
        <v>734310</v>
      </c>
      <c r="W2423" s="64">
        <f t="shared" si="307"/>
        <v>0</v>
      </c>
      <c r="X2423" s="3" t="str">
        <f t="shared" si="309"/>
        <v>8</v>
      </c>
      <c r="Z2423" s="14">
        <f t="shared" si="310"/>
        <v>58744.800000000003</v>
      </c>
      <c r="AA2423" s="7">
        <f>VLOOKUP(G2423,Ma_KH!$A:$R,14,0)</f>
        <v>60</v>
      </c>
      <c r="AD2423" s="7" t="str">
        <f>IFERROR(VLOOKUP(J2423,'Chuyển Mã'!$B$3:$C$9,2,0),"")</f>
        <v>Tỉnh</v>
      </c>
      <c r="AE2423" s="7" t="str">
        <f t="shared" si="303"/>
        <v>Chân giò heo muối 300g</v>
      </c>
      <c r="AF2423" s="7">
        <f t="shared" si="304"/>
        <v>10</v>
      </c>
    </row>
    <row r="2424" spans="1:32" x14ac:dyDescent="0.25">
      <c r="A2424" s="11">
        <v>45908</v>
      </c>
      <c r="B2424" s="25" t="s">
        <v>7277</v>
      </c>
      <c r="C2424" s="12" t="s">
        <v>7214</v>
      </c>
      <c r="D2424" s="16">
        <f t="shared" si="305"/>
        <v>45908</v>
      </c>
      <c r="G2424" s="13" t="s">
        <v>7512</v>
      </c>
      <c r="I2424" s="13" t="s">
        <v>8064</v>
      </c>
      <c r="J2424" s="13" t="s">
        <v>1796</v>
      </c>
      <c r="K2424" s="13" t="s">
        <v>35</v>
      </c>
      <c r="L2424" s="25" t="str">
        <f>VLOOKUP($K2424,TONG_SL!$A:$D,2,0)</f>
        <v>Tai heo muối 200g</v>
      </c>
      <c r="N2424" s="25" t="str">
        <f t="shared" si="306"/>
        <v>K-C6</v>
      </c>
      <c r="Q2424" s="25" t="str">
        <f>VLOOKUP(K2424,TONG_SL!$A:$D,3,0)</f>
        <v>Túi</v>
      </c>
      <c r="R2424" s="54">
        <v>5</v>
      </c>
      <c r="T2424" s="1">
        <f>VLOOKUP(VLOOKUP(G2424,Ma_KH!$A:$R,18,0)&amp;K2424,Gia_MB!$A:$F,6,0)</f>
        <v>55595</v>
      </c>
      <c r="U2424" s="14">
        <f t="shared" si="308"/>
        <v>277975</v>
      </c>
      <c r="W2424" s="64">
        <f t="shared" si="307"/>
        <v>0</v>
      </c>
      <c r="X2424" s="3" t="str">
        <f t="shared" si="309"/>
        <v>8</v>
      </c>
      <c r="Z2424" s="14">
        <f t="shared" si="310"/>
        <v>22238</v>
      </c>
      <c r="AA2424" s="7">
        <f>VLOOKUP(G2424,Ma_KH!$A:$R,14,0)</f>
        <v>60</v>
      </c>
      <c r="AD2424" s="7" t="str">
        <f>IFERROR(VLOOKUP(J2424,'Chuyển Mã'!$B$3:$C$9,2,0),"")</f>
        <v>Tỉnh</v>
      </c>
      <c r="AE2424" s="7" t="str">
        <f t="shared" si="303"/>
        <v>Tai heo muối 200g</v>
      </c>
      <c r="AF2424" s="7">
        <f t="shared" si="304"/>
        <v>5</v>
      </c>
    </row>
    <row r="2425" spans="1:32" x14ac:dyDescent="0.25">
      <c r="A2425" s="11">
        <v>45908</v>
      </c>
      <c r="B2425" s="25" t="s">
        <v>7277</v>
      </c>
      <c r="C2425" s="12" t="s">
        <v>7214</v>
      </c>
      <c r="D2425" s="16">
        <f t="shared" si="305"/>
        <v>45908</v>
      </c>
      <c r="G2425" s="13" t="s">
        <v>7512</v>
      </c>
      <c r="I2425" s="13" t="s">
        <v>8064</v>
      </c>
      <c r="J2425" s="13" t="s">
        <v>1796</v>
      </c>
      <c r="K2425" s="13" t="s">
        <v>32</v>
      </c>
      <c r="L2425" s="25" t="str">
        <f>VLOOKUP($K2425,TONG_SL!$A:$D,2,0)</f>
        <v>Giò Tai Lưỡi Xào 250</v>
      </c>
      <c r="N2425" s="25" t="str">
        <f t="shared" si="306"/>
        <v>K-C6</v>
      </c>
      <c r="Q2425" s="25" t="str">
        <f>VLOOKUP(K2425,TONG_SL!$A:$D,3,0)</f>
        <v>Túi</v>
      </c>
      <c r="R2425" s="54">
        <v>5</v>
      </c>
      <c r="T2425" s="1">
        <f>VLOOKUP(VLOOKUP(G2425,Ma_KH!$A:$R,18,0)&amp;K2425,Gia_MB!$A:$F,6,0)</f>
        <v>50183</v>
      </c>
      <c r="U2425" s="14">
        <f t="shared" si="308"/>
        <v>250915</v>
      </c>
      <c r="W2425" s="64">
        <f t="shared" si="307"/>
        <v>0</v>
      </c>
      <c r="X2425" s="3" t="str">
        <f t="shared" si="309"/>
        <v>8</v>
      </c>
      <c r="Z2425" s="14">
        <f t="shared" si="310"/>
        <v>20073.2</v>
      </c>
      <c r="AA2425" s="7">
        <f>VLOOKUP(G2425,Ma_KH!$A:$R,14,0)</f>
        <v>60</v>
      </c>
      <c r="AD2425" s="7" t="str">
        <f>IFERROR(VLOOKUP(J2425,'Chuyển Mã'!$B$3:$C$9,2,0),"")</f>
        <v>Tỉnh</v>
      </c>
      <c r="AE2425" s="7" t="str">
        <f t="shared" si="303"/>
        <v>Giò Tai Lưỡi Xào 250</v>
      </c>
      <c r="AF2425" s="7">
        <f t="shared" si="304"/>
        <v>5</v>
      </c>
    </row>
    <row r="2426" spans="1:32" x14ac:dyDescent="0.25">
      <c r="A2426" s="11">
        <v>45908</v>
      </c>
      <c r="B2426" s="25">
        <v>4176622356</v>
      </c>
      <c r="C2426" s="12" t="s">
        <v>7214</v>
      </c>
      <c r="D2426" s="16">
        <f t="shared" si="305"/>
        <v>45908</v>
      </c>
      <c r="G2426" s="13" t="s">
        <v>7806</v>
      </c>
      <c r="I2426" s="13" t="s">
        <v>8065</v>
      </c>
      <c r="J2426" s="13" t="s">
        <v>1796</v>
      </c>
      <c r="K2426" s="13" t="s">
        <v>27</v>
      </c>
      <c r="L2426" s="25" t="str">
        <f>VLOOKUP($K2426,TONG_SL!$A:$D,2,0)</f>
        <v>Chân giò heo muối 300g</v>
      </c>
      <c r="N2426" s="25" t="str">
        <f t="shared" si="306"/>
        <v>K-C6</v>
      </c>
      <c r="Q2426" s="25" t="str">
        <f>VLOOKUP(K2426,TONG_SL!$A:$D,3,0)</f>
        <v>Túi</v>
      </c>
      <c r="R2426" s="54">
        <v>20</v>
      </c>
      <c r="T2426" s="1">
        <f>VLOOKUP(VLOOKUP(G2426,Ma_KH!$A:$R,18,0)&amp;K2426,Gia_MB!$A:$F,6,0)</f>
        <v>73431</v>
      </c>
      <c r="U2426" s="14">
        <f t="shared" si="308"/>
        <v>1468620</v>
      </c>
      <c r="W2426" s="64">
        <f t="shared" si="307"/>
        <v>0</v>
      </c>
      <c r="X2426" s="3" t="str">
        <f t="shared" si="309"/>
        <v>8</v>
      </c>
      <c r="Z2426" s="14">
        <f t="shared" si="310"/>
        <v>117489.60000000001</v>
      </c>
      <c r="AA2426" s="7">
        <f>VLOOKUP(G2426,Ma_KH!$A:$R,14,0)</f>
        <v>60</v>
      </c>
      <c r="AD2426" s="7" t="str">
        <f>IFERROR(VLOOKUP(J2426,'Chuyển Mã'!$B$3:$C$9,2,0),"")</f>
        <v>Tỉnh</v>
      </c>
      <c r="AE2426" s="7" t="str">
        <f t="shared" si="303"/>
        <v>Chân giò heo muối 300g</v>
      </c>
      <c r="AF2426" s="7">
        <f t="shared" si="304"/>
        <v>20</v>
      </c>
    </row>
    <row r="2427" spans="1:32" x14ac:dyDescent="0.25">
      <c r="A2427" s="11">
        <v>45908</v>
      </c>
      <c r="B2427" s="25">
        <v>4176622356</v>
      </c>
      <c r="C2427" s="12" t="s">
        <v>7214</v>
      </c>
      <c r="D2427" s="16">
        <f t="shared" si="305"/>
        <v>45908</v>
      </c>
      <c r="G2427" s="13" t="s">
        <v>7806</v>
      </c>
      <c r="I2427" s="13" t="s">
        <v>8065</v>
      </c>
      <c r="J2427" s="13" t="s">
        <v>1796</v>
      </c>
      <c r="K2427" s="13" t="s">
        <v>47</v>
      </c>
      <c r="L2427" s="25" t="str">
        <f>VLOOKUP($K2427,TONG_SL!$A:$D,2,0)</f>
        <v>Giò lụa cây 250g</v>
      </c>
      <c r="N2427" s="25" t="str">
        <f t="shared" si="306"/>
        <v>K-C6</v>
      </c>
      <c r="Q2427" s="25" t="str">
        <f>VLOOKUP(K2427,TONG_SL!$A:$D,3,0)</f>
        <v>Túi</v>
      </c>
      <c r="R2427" s="54">
        <v>10</v>
      </c>
      <c r="T2427" s="1">
        <f>VLOOKUP(VLOOKUP(G2427,Ma_KH!$A:$R,18,0)&amp;K2427,Gia_MB!$A:$F,6,0)</f>
        <v>49500</v>
      </c>
      <c r="U2427" s="14">
        <f t="shared" si="308"/>
        <v>495000</v>
      </c>
      <c r="W2427" s="64">
        <f t="shared" si="307"/>
        <v>0</v>
      </c>
      <c r="X2427" s="3" t="str">
        <f t="shared" si="309"/>
        <v>8</v>
      </c>
      <c r="Z2427" s="14">
        <f t="shared" si="310"/>
        <v>39600</v>
      </c>
      <c r="AA2427" s="7">
        <f>VLOOKUP(G2427,Ma_KH!$A:$R,14,0)</f>
        <v>60</v>
      </c>
      <c r="AD2427" s="7" t="str">
        <f>IFERROR(VLOOKUP(J2427,'Chuyển Mã'!$B$3:$C$9,2,0),"")</f>
        <v>Tỉnh</v>
      </c>
      <c r="AE2427" s="7" t="str">
        <f t="shared" si="303"/>
        <v>Giò lụa cây 250g</v>
      </c>
      <c r="AF2427" s="7">
        <f t="shared" si="304"/>
        <v>10</v>
      </c>
    </row>
    <row r="2428" spans="1:32" x14ac:dyDescent="0.25">
      <c r="A2428" s="11">
        <v>45908</v>
      </c>
      <c r="B2428" s="25">
        <v>4176622356</v>
      </c>
      <c r="C2428" s="12" t="s">
        <v>7214</v>
      </c>
      <c r="D2428" s="16">
        <f t="shared" si="305"/>
        <v>45908</v>
      </c>
      <c r="G2428" s="13" t="s">
        <v>7806</v>
      </c>
      <c r="I2428" s="13" t="s">
        <v>8065</v>
      </c>
      <c r="J2428" s="13" t="s">
        <v>1796</v>
      </c>
      <c r="K2428" s="13" t="s">
        <v>32</v>
      </c>
      <c r="L2428" s="25" t="str">
        <f>VLOOKUP($K2428,TONG_SL!$A:$D,2,0)</f>
        <v>Giò Tai Lưỡi Xào 250</v>
      </c>
      <c r="N2428" s="25" t="str">
        <f t="shared" si="306"/>
        <v>K-C6</v>
      </c>
      <c r="Q2428" s="25" t="str">
        <f>VLOOKUP(K2428,TONG_SL!$A:$D,3,0)</f>
        <v>Túi</v>
      </c>
      <c r="R2428" s="54">
        <v>5</v>
      </c>
      <c r="T2428" s="1">
        <f>VLOOKUP(VLOOKUP(G2428,Ma_KH!$A:$R,18,0)&amp;K2428,Gia_MB!$A:$F,6,0)</f>
        <v>50183</v>
      </c>
      <c r="U2428" s="14">
        <f t="shared" si="308"/>
        <v>250915</v>
      </c>
      <c r="W2428" s="64">
        <f t="shared" si="307"/>
        <v>0</v>
      </c>
      <c r="X2428" s="3" t="str">
        <f t="shared" si="309"/>
        <v>8</v>
      </c>
      <c r="Z2428" s="14">
        <f t="shared" si="310"/>
        <v>20073.2</v>
      </c>
      <c r="AA2428" s="7">
        <f>VLOOKUP(G2428,Ma_KH!$A:$R,14,0)</f>
        <v>60</v>
      </c>
      <c r="AD2428" s="7" t="str">
        <f>IFERROR(VLOOKUP(J2428,'Chuyển Mã'!$B$3:$C$9,2,0),"")</f>
        <v>Tỉnh</v>
      </c>
      <c r="AE2428" s="7" t="str">
        <f t="shared" si="303"/>
        <v>Giò Tai Lưỡi Xào 250</v>
      </c>
      <c r="AF2428" s="7">
        <f t="shared" si="304"/>
        <v>5</v>
      </c>
    </row>
    <row r="2429" spans="1:32" x14ac:dyDescent="0.25">
      <c r="A2429" s="11">
        <v>45908</v>
      </c>
      <c r="B2429" s="25">
        <v>4176622356</v>
      </c>
      <c r="C2429" s="12" t="s">
        <v>7214</v>
      </c>
      <c r="D2429" s="16">
        <f t="shared" si="305"/>
        <v>45908</v>
      </c>
      <c r="G2429" s="13" t="s">
        <v>7806</v>
      </c>
      <c r="I2429" s="13" t="s">
        <v>8065</v>
      </c>
      <c r="J2429" s="13" t="s">
        <v>1796</v>
      </c>
      <c r="K2429" s="13" t="s">
        <v>51</v>
      </c>
      <c r="L2429" s="25" t="str">
        <f>VLOOKUP($K2429,TONG_SL!$A:$D,2,0)</f>
        <v>Mọc Nấm Hương 250g</v>
      </c>
      <c r="N2429" s="25" t="str">
        <f t="shared" si="306"/>
        <v>K-C6</v>
      </c>
      <c r="Q2429" s="25" t="str">
        <f>VLOOKUP(K2429,TONG_SL!$A:$D,3,0)</f>
        <v>Túi</v>
      </c>
      <c r="R2429" s="54">
        <v>5</v>
      </c>
      <c r="T2429" s="1">
        <f>VLOOKUP(VLOOKUP(G2429,Ma_KH!$A:$R,18,0)&amp;K2429,Gia_MB!$A:$F,6,0)</f>
        <v>46000</v>
      </c>
      <c r="U2429" s="14">
        <f t="shared" si="308"/>
        <v>230000</v>
      </c>
      <c r="W2429" s="64">
        <f t="shared" si="307"/>
        <v>0</v>
      </c>
      <c r="X2429" s="3" t="str">
        <f t="shared" si="309"/>
        <v>8</v>
      </c>
      <c r="Z2429" s="14">
        <f t="shared" si="310"/>
        <v>18400</v>
      </c>
      <c r="AA2429" s="7">
        <f>VLOOKUP(G2429,Ma_KH!$A:$R,14,0)</f>
        <v>60</v>
      </c>
      <c r="AD2429" s="7" t="str">
        <f>IFERROR(VLOOKUP(J2429,'Chuyển Mã'!$B$3:$C$9,2,0),"")</f>
        <v>Tỉnh</v>
      </c>
      <c r="AE2429" s="7" t="str">
        <f t="shared" si="303"/>
        <v>Mọc Nấm Hương 250g</v>
      </c>
      <c r="AF2429" s="7">
        <f t="shared" si="304"/>
        <v>5</v>
      </c>
    </row>
    <row r="2430" spans="1:32" x14ac:dyDescent="0.25">
      <c r="A2430" s="11">
        <v>45908</v>
      </c>
      <c r="B2430" s="25" t="s">
        <v>7278</v>
      </c>
      <c r="C2430" s="12" t="s">
        <v>7214</v>
      </c>
      <c r="D2430" s="16">
        <f t="shared" si="305"/>
        <v>45908</v>
      </c>
      <c r="G2430" s="13" t="s">
        <v>7516</v>
      </c>
      <c r="I2430" s="13" t="s">
        <v>8066</v>
      </c>
      <c r="J2430" s="13" t="s">
        <v>1796</v>
      </c>
      <c r="K2430" s="13" t="s">
        <v>27</v>
      </c>
      <c r="L2430" s="25" t="str">
        <f>VLOOKUP($K2430,TONG_SL!$A:$D,2,0)</f>
        <v>Chân giò heo muối 300g</v>
      </c>
      <c r="N2430" s="25" t="str">
        <f t="shared" si="306"/>
        <v>K-C6</v>
      </c>
      <c r="Q2430" s="25" t="str">
        <f>VLOOKUP(K2430,TONG_SL!$A:$D,3,0)</f>
        <v>Túi</v>
      </c>
      <c r="R2430" s="54">
        <v>15</v>
      </c>
      <c r="T2430" s="1">
        <f>VLOOKUP(VLOOKUP(G2430,Ma_KH!$A:$R,18,0)&amp;K2430,Gia_MB!$A:$F,6,0)</f>
        <v>73431</v>
      </c>
      <c r="U2430" s="14">
        <f t="shared" si="308"/>
        <v>1101465</v>
      </c>
      <c r="W2430" s="64">
        <f t="shared" si="307"/>
        <v>0</v>
      </c>
      <c r="X2430" s="3" t="str">
        <f t="shared" si="309"/>
        <v>8</v>
      </c>
      <c r="Z2430" s="14">
        <f t="shared" si="310"/>
        <v>88117.2</v>
      </c>
      <c r="AA2430" s="7">
        <f>VLOOKUP(G2430,Ma_KH!$A:$R,14,0)</f>
        <v>60</v>
      </c>
      <c r="AD2430" s="7" t="str">
        <f>IFERROR(VLOOKUP(J2430,'Chuyển Mã'!$B$3:$C$9,2,0),"")</f>
        <v>Tỉnh</v>
      </c>
      <c r="AE2430" s="7" t="str">
        <f t="shared" si="303"/>
        <v>Chân giò heo muối 300g</v>
      </c>
      <c r="AF2430" s="7">
        <f t="shared" si="304"/>
        <v>15</v>
      </c>
    </row>
    <row r="2431" spans="1:32" x14ac:dyDescent="0.25">
      <c r="A2431" s="11">
        <v>45908</v>
      </c>
      <c r="B2431" s="25" t="s">
        <v>7278</v>
      </c>
      <c r="C2431" s="12" t="s">
        <v>7214</v>
      </c>
      <c r="D2431" s="16">
        <f t="shared" si="305"/>
        <v>45908</v>
      </c>
      <c r="G2431" s="13" t="s">
        <v>7516</v>
      </c>
      <c r="I2431" s="13" t="s">
        <v>8066</v>
      </c>
      <c r="J2431" s="13" t="s">
        <v>1796</v>
      </c>
      <c r="K2431" s="13" t="s">
        <v>30</v>
      </c>
      <c r="L2431" s="25" t="str">
        <f>VLOOKUP($K2431,TONG_SL!$A:$D,2,0)</f>
        <v>Gà muối 500g</v>
      </c>
      <c r="N2431" s="25" t="str">
        <f t="shared" si="306"/>
        <v>K-C6</v>
      </c>
      <c r="Q2431" s="25" t="str">
        <f>VLOOKUP(K2431,TONG_SL!$A:$D,3,0)</f>
        <v>Túi</v>
      </c>
      <c r="R2431" s="54">
        <v>15</v>
      </c>
      <c r="T2431" s="1">
        <f>VLOOKUP(VLOOKUP(G2431,Ma_KH!$A:$R,18,0)&amp;K2431,Gia_MB!$A:$F,6,0)</f>
        <v>111058</v>
      </c>
      <c r="U2431" s="14">
        <f t="shared" si="308"/>
        <v>1665870</v>
      </c>
      <c r="W2431" s="64">
        <f t="shared" si="307"/>
        <v>0</v>
      </c>
      <c r="X2431" s="3" t="str">
        <f t="shared" si="309"/>
        <v>8</v>
      </c>
      <c r="Z2431" s="14">
        <f t="shared" si="310"/>
        <v>133269.6</v>
      </c>
      <c r="AA2431" s="7">
        <f>VLOOKUP(G2431,Ma_KH!$A:$R,14,0)</f>
        <v>60</v>
      </c>
      <c r="AD2431" s="7" t="str">
        <f>IFERROR(VLOOKUP(J2431,'Chuyển Mã'!$B$3:$C$9,2,0),"")</f>
        <v>Tỉnh</v>
      </c>
      <c r="AE2431" s="7" t="str">
        <f t="shared" si="303"/>
        <v>Gà muối 500g</v>
      </c>
      <c r="AF2431" s="7">
        <f t="shared" si="304"/>
        <v>15</v>
      </c>
    </row>
    <row r="2432" spans="1:32" x14ac:dyDescent="0.25">
      <c r="A2432" s="11">
        <v>45908</v>
      </c>
      <c r="B2432" s="25" t="s">
        <v>7278</v>
      </c>
      <c r="C2432" s="12" t="s">
        <v>7214</v>
      </c>
      <c r="D2432" s="16">
        <f t="shared" si="305"/>
        <v>45908</v>
      </c>
      <c r="G2432" s="13" t="s">
        <v>7516</v>
      </c>
      <c r="I2432" s="13" t="s">
        <v>8066</v>
      </c>
      <c r="J2432" s="13" t="s">
        <v>1796</v>
      </c>
      <c r="K2432" s="13" t="s">
        <v>32</v>
      </c>
      <c r="L2432" s="25" t="str">
        <f>VLOOKUP($K2432,TONG_SL!$A:$D,2,0)</f>
        <v>Giò Tai Lưỡi Xào 250</v>
      </c>
      <c r="N2432" s="25" t="str">
        <f t="shared" si="306"/>
        <v>K-C6</v>
      </c>
      <c r="Q2432" s="25" t="str">
        <f>VLOOKUP(K2432,TONG_SL!$A:$D,3,0)</f>
        <v>Túi</v>
      </c>
      <c r="R2432" s="54">
        <v>12</v>
      </c>
      <c r="T2432" s="1">
        <f>VLOOKUP(VLOOKUP(G2432,Ma_KH!$A:$R,18,0)&amp;K2432,Gia_MB!$A:$F,6,0)</f>
        <v>50183</v>
      </c>
      <c r="U2432" s="14">
        <f t="shared" si="308"/>
        <v>602196</v>
      </c>
      <c r="W2432" s="64">
        <f t="shared" si="307"/>
        <v>0</v>
      </c>
      <c r="X2432" s="3" t="str">
        <f t="shared" si="309"/>
        <v>8</v>
      </c>
      <c r="Z2432" s="14">
        <f t="shared" si="310"/>
        <v>48175.68</v>
      </c>
      <c r="AA2432" s="7">
        <f>VLOOKUP(G2432,Ma_KH!$A:$R,14,0)</f>
        <v>60</v>
      </c>
      <c r="AD2432" s="7" t="str">
        <f>IFERROR(VLOOKUP(J2432,'Chuyển Mã'!$B$3:$C$9,2,0),"")</f>
        <v>Tỉnh</v>
      </c>
      <c r="AE2432" s="7" t="str">
        <f t="shared" si="303"/>
        <v>Giò Tai Lưỡi Xào 250</v>
      </c>
      <c r="AF2432" s="7">
        <f t="shared" si="304"/>
        <v>12</v>
      </c>
    </row>
    <row r="2433" spans="1:32" x14ac:dyDescent="0.25">
      <c r="A2433" s="11">
        <v>45908</v>
      </c>
      <c r="B2433" s="25" t="s">
        <v>7278</v>
      </c>
      <c r="C2433" s="12" t="s">
        <v>7214</v>
      </c>
      <c r="D2433" s="16">
        <f t="shared" si="305"/>
        <v>45908</v>
      </c>
      <c r="G2433" s="13" t="s">
        <v>7516</v>
      </c>
      <c r="I2433" s="13" t="s">
        <v>8066</v>
      </c>
      <c r="J2433" s="13" t="s">
        <v>1796</v>
      </c>
      <c r="K2433" s="13" t="s">
        <v>51</v>
      </c>
      <c r="L2433" s="25" t="str">
        <f>VLOOKUP($K2433,TONG_SL!$A:$D,2,0)</f>
        <v>Mọc Nấm Hương 250g</v>
      </c>
      <c r="N2433" s="25" t="str">
        <f t="shared" si="306"/>
        <v>K-C6</v>
      </c>
      <c r="Q2433" s="25" t="str">
        <f>VLOOKUP(K2433,TONG_SL!$A:$D,3,0)</f>
        <v>Túi</v>
      </c>
      <c r="R2433" s="54">
        <v>6</v>
      </c>
      <c r="T2433" s="1">
        <f>VLOOKUP(VLOOKUP(G2433,Ma_KH!$A:$R,18,0)&amp;K2433,Gia_MB!$A:$F,6,0)</f>
        <v>46000</v>
      </c>
      <c r="U2433" s="14">
        <f t="shared" si="308"/>
        <v>276000</v>
      </c>
      <c r="W2433" s="64">
        <f t="shared" si="307"/>
        <v>0</v>
      </c>
      <c r="X2433" s="3" t="str">
        <f t="shared" si="309"/>
        <v>8</v>
      </c>
      <c r="Z2433" s="14">
        <f t="shared" si="310"/>
        <v>22080</v>
      </c>
      <c r="AA2433" s="7">
        <f>VLOOKUP(G2433,Ma_KH!$A:$R,14,0)</f>
        <v>60</v>
      </c>
      <c r="AD2433" s="7" t="str">
        <f>IFERROR(VLOOKUP(J2433,'Chuyển Mã'!$B$3:$C$9,2,0),"")</f>
        <v>Tỉnh</v>
      </c>
      <c r="AE2433" s="7" t="str">
        <f t="shared" si="303"/>
        <v>Mọc Nấm Hương 250g</v>
      </c>
      <c r="AF2433" s="7">
        <f t="shared" si="304"/>
        <v>6</v>
      </c>
    </row>
    <row r="2434" spans="1:32" x14ac:dyDescent="0.25">
      <c r="A2434" s="11">
        <v>45908</v>
      </c>
      <c r="B2434" s="25" t="s">
        <v>7278</v>
      </c>
      <c r="C2434" s="12" t="s">
        <v>7214</v>
      </c>
      <c r="D2434" s="16">
        <f t="shared" si="305"/>
        <v>45908</v>
      </c>
      <c r="G2434" s="13" t="s">
        <v>7516</v>
      </c>
      <c r="I2434" s="13" t="s">
        <v>8066</v>
      </c>
      <c r="J2434" s="13" t="s">
        <v>1796</v>
      </c>
      <c r="K2434" s="13" t="s">
        <v>35</v>
      </c>
      <c r="L2434" s="25" t="str">
        <f>VLOOKUP($K2434,TONG_SL!$A:$D,2,0)</f>
        <v>Tai heo muối 200g</v>
      </c>
      <c r="N2434" s="25" t="str">
        <f t="shared" si="306"/>
        <v>K-C6</v>
      </c>
      <c r="Q2434" s="25" t="str">
        <f>VLOOKUP(K2434,TONG_SL!$A:$D,3,0)</f>
        <v>Túi</v>
      </c>
      <c r="R2434" s="54">
        <v>5</v>
      </c>
      <c r="T2434" s="1">
        <f>VLOOKUP(VLOOKUP(G2434,Ma_KH!$A:$R,18,0)&amp;K2434,Gia_MB!$A:$F,6,0)</f>
        <v>55595</v>
      </c>
      <c r="U2434" s="14">
        <f t="shared" si="308"/>
        <v>277975</v>
      </c>
      <c r="W2434" s="64">
        <f t="shared" si="307"/>
        <v>0</v>
      </c>
      <c r="X2434" s="3" t="str">
        <f t="shared" si="309"/>
        <v>8</v>
      </c>
      <c r="Z2434" s="14">
        <f t="shared" si="310"/>
        <v>22238</v>
      </c>
      <c r="AA2434" s="7">
        <f>VLOOKUP(G2434,Ma_KH!$A:$R,14,0)</f>
        <v>60</v>
      </c>
      <c r="AD2434" s="7" t="str">
        <f>IFERROR(VLOOKUP(J2434,'Chuyển Mã'!$B$3:$C$9,2,0),"")</f>
        <v>Tỉnh</v>
      </c>
      <c r="AE2434" s="7" t="str">
        <f t="shared" si="303"/>
        <v>Tai heo muối 200g</v>
      </c>
      <c r="AF2434" s="7">
        <f t="shared" si="304"/>
        <v>5</v>
      </c>
    </row>
    <row r="2435" spans="1:32" x14ac:dyDescent="0.25">
      <c r="A2435" s="11">
        <v>45908</v>
      </c>
      <c r="B2435" s="25" t="s">
        <v>7279</v>
      </c>
      <c r="C2435" s="12" t="s">
        <v>7214</v>
      </c>
      <c r="D2435" s="16">
        <f t="shared" si="305"/>
        <v>45908</v>
      </c>
      <c r="G2435" s="13" t="s">
        <v>7339</v>
      </c>
      <c r="I2435" s="13" t="s">
        <v>8067</v>
      </c>
      <c r="J2435" s="13" t="s">
        <v>1796</v>
      </c>
      <c r="K2435" s="13" t="s">
        <v>30</v>
      </c>
      <c r="L2435" s="25" t="str">
        <f>VLOOKUP($K2435,TONG_SL!$A:$D,2,0)</f>
        <v>Gà muối 500g</v>
      </c>
      <c r="N2435" s="25" t="str">
        <f t="shared" si="306"/>
        <v>K-C6</v>
      </c>
      <c r="Q2435" s="25" t="str">
        <f>VLOOKUP(K2435,TONG_SL!$A:$D,3,0)</f>
        <v>Túi</v>
      </c>
      <c r="R2435" s="54">
        <v>10</v>
      </c>
      <c r="T2435" s="1">
        <f>VLOOKUP(VLOOKUP(G2435,Ma_KH!$A:$R,18,0)&amp;K2435,Gia_MB!$A:$F,6,0)</f>
        <v>111058</v>
      </c>
      <c r="U2435" s="14">
        <f t="shared" si="308"/>
        <v>1110580</v>
      </c>
      <c r="W2435" s="64">
        <f t="shared" si="307"/>
        <v>0</v>
      </c>
      <c r="X2435" s="3" t="str">
        <f t="shared" si="309"/>
        <v>8</v>
      </c>
      <c r="Z2435" s="14">
        <f t="shared" si="310"/>
        <v>88846.400000000009</v>
      </c>
      <c r="AA2435" s="7">
        <f>VLOOKUP(G2435,Ma_KH!$A:$R,14,0)</f>
        <v>60</v>
      </c>
      <c r="AD2435" s="7" t="str">
        <f>IFERROR(VLOOKUP(J2435,'Chuyển Mã'!$B$3:$C$9,2,0),"")</f>
        <v>Tỉnh</v>
      </c>
      <c r="AE2435" s="7" t="str">
        <f t="shared" ref="AE2435:AE2498" si="311">IFERROR(L2435,"")</f>
        <v>Gà muối 500g</v>
      </c>
      <c r="AF2435" s="7">
        <f t="shared" ref="AF2435:AF2498" si="312">R2435</f>
        <v>10</v>
      </c>
    </row>
    <row r="2436" spans="1:32" x14ac:dyDescent="0.25">
      <c r="A2436" s="11">
        <v>45908</v>
      </c>
      <c r="B2436" s="25" t="s">
        <v>7279</v>
      </c>
      <c r="C2436" s="12" t="s">
        <v>7214</v>
      </c>
      <c r="D2436" s="16">
        <f t="shared" ref="D2436:D2499" si="313">IF(A2436="","",A2436)</f>
        <v>45908</v>
      </c>
      <c r="G2436" s="13" t="s">
        <v>7339</v>
      </c>
      <c r="I2436" s="13" t="s">
        <v>8067</v>
      </c>
      <c r="J2436" s="13" t="s">
        <v>1796</v>
      </c>
      <c r="K2436" s="13" t="s">
        <v>27</v>
      </c>
      <c r="L2436" s="25" t="str">
        <f>VLOOKUP($K2436,TONG_SL!$A:$D,2,0)</f>
        <v>Chân giò heo muối 300g</v>
      </c>
      <c r="N2436" s="25" t="str">
        <f t="shared" si="306"/>
        <v>K-C6</v>
      </c>
      <c r="Q2436" s="25" t="str">
        <f>VLOOKUP(K2436,TONG_SL!$A:$D,3,0)</f>
        <v>Túi</v>
      </c>
      <c r="R2436" s="54">
        <v>10</v>
      </c>
      <c r="T2436" s="1">
        <f>VLOOKUP(VLOOKUP(G2436,Ma_KH!$A:$R,18,0)&amp;K2436,Gia_MB!$A:$F,6,0)</f>
        <v>73431</v>
      </c>
      <c r="U2436" s="14">
        <f t="shared" si="308"/>
        <v>734310</v>
      </c>
      <c r="W2436" s="64">
        <f t="shared" si="307"/>
        <v>0</v>
      </c>
      <c r="X2436" s="3" t="str">
        <f t="shared" si="309"/>
        <v>8</v>
      </c>
      <c r="Z2436" s="14">
        <f t="shared" si="310"/>
        <v>58744.800000000003</v>
      </c>
      <c r="AA2436" s="7">
        <f>VLOOKUP(G2436,Ma_KH!$A:$R,14,0)</f>
        <v>60</v>
      </c>
      <c r="AD2436" s="7" t="str">
        <f>IFERROR(VLOOKUP(J2436,'Chuyển Mã'!$B$3:$C$9,2,0),"")</f>
        <v>Tỉnh</v>
      </c>
      <c r="AE2436" s="7" t="str">
        <f t="shared" si="311"/>
        <v>Chân giò heo muối 300g</v>
      </c>
      <c r="AF2436" s="7">
        <f t="shared" si="312"/>
        <v>10</v>
      </c>
    </row>
    <row r="2437" spans="1:32" x14ac:dyDescent="0.25">
      <c r="A2437" s="11">
        <v>45908</v>
      </c>
      <c r="B2437" s="25" t="s">
        <v>7279</v>
      </c>
      <c r="C2437" s="12" t="s">
        <v>7214</v>
      </c>
      <c r="D2437" s="16">
        <f t="shared" si="313"/>
        <v>45908</v>
      </c>
      <c r="G2437" s="13" t="s">
        <v>7339</v>
      </c>
      <c r="I2437" s="13" t="s">
        <v>8067</v>
      </c>
      <c r="J2437" s="13" t="s">
        <v>1796</v>
      </c>
      <c r="K2437" s="13" t="s">
        <v>51</v>
      </c>
      <c r="L2437" s="25" t="str">
        <f>VLOOKUP($K2437,TONG_SL!$A:$D,2,0)</f>
        <v>Mọc Nấm Hương 250g</v>
      </c>
      <c r="N2437" s="25" t="str">
        <f t="shared" ref="N2437:N2500" si="314">IF($B2437&lt;&gt;"","K-C6","")</f>
        <v>K-C6</v>
      </c>
      <c r="Q2437" s="25" t="str">
        <f>VLOOKUP(K2437,TONG_SL!$A:$D,3,0)</f>
        <v>Túi</v>
      </c>
      <c r="R2437" s="54">
        <v>5</v>
      </c>
      <c r="T2437" s="1">
        <f>VLOOKUP(VLOOKUP(G2437,Ma_KH!$A:$R,18,0)&amp;K2437,Gia_MB!$A:$F,6,0)</f>
        <v>46000</v>
      </c>
      <c r="U2437" s="14">
        <f t="shared" si="308"/>
        <v>230000</v>
      </c>
      <c r="W2437" s="64">
        <f t="shared" ref="W2437:W2500" si="315">U2437*V2437</f>
        <v>0</v>
      </c>
      <c r="X2437" s="3" t="str">
        <f t="shared" si="309"/>
        <v>8</v>
      </c>
      <c r="Z2437" s="14">
        <f t="shared" si="310"/>
        <v>18400</v>
      </c>
      <c r="AA2437" s="7">
        <f>VLOOKUP(G2437,Ma_KH!$A:$R,14,0)</f>
        <v>60</v>
      </c>
      <c r="AD2437" s="7" t="str">
        <f>IFERROR(VLOOKUP(J2437,'Chuyển Mã'!$B$3:$C$9,2,0),"")</f>
        <v>Tỉnh</v>
      </c>
      <c r="AE2437" s="7" t="str">
        <f t="shared" si="311"/>
        <v>Mọc Nấm Hương 250g</v>
      </c>
      <c r="AF2437" s="7">
        <f t="shared" si="312"/>
        <v>5</v>
      </c>
    </row>
    <row r="2438" spans="1:32" x14ac:dyDescent="0.25">
      <c r="A2438" s="11">
        <v>45908</v>
      </c>
      <c r="B2438" s="25" t="s">
        <v>7279</v>
      </c>
      <c r="C2438" s="12" t="s">
        <v>7214</v>
      </c>
      <c r="D2438" s="16">
        <f t="shared" si="313"/>
        <v>45908</v>
      </c>
      <c r="G2438" s="13" t="s">
        <v>7339</v>
      </c>
      <c r="I2438" s="13" t="s">
        <v>8067</v>
      </c>
      <c r="J2438" s="13" t="s">
        <v>1796</v>
      </c>
      <c r="K2438" s="13" t="s">
        <v>39</v>
      </c>
      <c r="L2438" s="25" t="str">
        <f>VLOOKUP($K2438,TONG_SL!$A:$D,2,0)</f>
        <v>Chả cốm 300g</v>
      </c>
      <c r="N2438" s="25" t="str">
        <f t="shared" si="314"/>
        <v>K-C6</v>
      </c>
      <c r="Q2438" s="25" t="str">
        <f>VLOOKUP(K2438,TONG_SL!$A:$D,3,0)</f>
        <v>Túi</v>
      </c>
      <c r="R2438" s="54">
        <v>10</v>
      </c>
      <c r="T2438" s="1">
        <f>VLOOKUP(VLOOKUP(G2438,Ma_KH!$A:$R,18,0)&amp;K2438,Gia_MB!$A:$F,6,0)</f>
        <v>74250</v>
      </c>
      <c r="U2438" s="14">
        <f t="shared" si="308"/>
        <v>742500</v>
      </c>
      <c r="W2438" s="64">
        <f t="shared" si="315"/>
        <v>0</v>
      </c>
      <c r="X2438" s="3" t="str">
        <f t="shared" si="309"/>
        <v>8</v>
      </c>
      <c r="Z2438" s="14">
        <f t="shared" si="310"/>
        <v>59400</v>
      </c>
      <c r="AA2438" s="7">
        <f>VLOOKUP(G2438,Ma_KH!$A:$R,14,0)</f>
        <v>60</v>
      </c>
      <c r="AD2438" s="7" t="str">
        <f>IFERROR(VLOOKUP(J2438,'Chuyển Mã'!$B$3:$C$9,2,0),"")</f>
        <v>Tỉnh</v>
      </c>
      <c r="AE2438" s="7" t="str">
        <f t="shared" si="311"/>
        <v>Chả cốm 300g</v>
      </c>
      <c r="AF2438" s="7">
        <f t="shared" si="312"/>
        <v>10</v>
      </c>
    </row>
    <row r="2439" spans="1:32" x14ac:dyDescent="0.25">
      <c r="A2439" s="11">
        <v>45908</v>
      </c>
      <c r="B2439" s="25" t="s">
        <v>7279</v>
      </c>
      <c r="C2439" s="12" t="s">
        <v>7214</v>
      </c>
      <c r="D2439" s="16">
        <f t="shared" si="313"/>
        <v>45908</v>
      </c>
      <c r="G2439" s="13" t="s">
        <v>7339</v>
      </c>
      <c r="I2439" s="13" t="s">
        <v>8067</v>
      </c>
      <c r="J2439" s="13" t="s">
        <v>1796</v>
      </c>
      <c r="K2439" s="13" t="s">
        <v>41</v>
      </c>
      <c r="L2439" s="25" t="str">
        <f>VLOOKUP($K2439,TONG_SL!$A:$D,2,0)</f>
        <v>Chả nướng 300g</v>
      </c>
      <c r="N2439" s="25" t="str">
        <f t="shared" si="314"/>
        <v>K-C6</v>
      </c>
      <c r="Q2439" s="25" t="str">
        <f>VLOOKUP(K2439,TONG_SL!$A:$D,3,0)</f>
        <v>Túi</v>
      </c>
      <c r="R2439" s="54">
        <v>5</v>
      </c>
      <c r="T2439" s="1">
        <f>VLOOKUP(VLOOKUP(G2439,Ma_KH!$A:$R,18,0)&amp;K2439,Gia_MB!$A:$F,6,0)</f>
        <v>70950</v>
      </c>
      <c r="U2439" s="14">
        <f t="shared" si="308"/>
        <v>354750</v>
      </c>
      <c r="W2439" s="64">
        <f t="shared" si="315"/>
        <v>0</v>
      </c>
      <c r="X2439" s="3" t="str">
        <f t="shared" si="309"/>
        <v>8</v>
      </c>
      <c r="Z2439" s="14">
        <f t="shared" si="310"/>
        <v>28380</v>
      </c>
      <c r="AA2439" s="7">
        <f>VLOOKUP(G2439,Ma_KH!$A:$R,14,0)</f>
        <v>60</v>
      </c>
      <c r="AD2439" s="7" t="str">
        <f>IFERROR(VLOOKUP(J2439,'Chuyển Mã'!$B$3:$C$9,2,0),"")</f>
        <v>Tỉnh</v>
      </c>
      <c r="AE2439" s="7" t="str">
        <f t="shared" si="311"/>
        <v>Chả nướng 300g</v>
      </c>
      <c r="AF2439" s="7">
        <f t="shared" si="312"/>
        <v>5</v>
      </c>
    </row>
    <row r="2440" spans="1:32" x14ac:dyDescent="0.25">
      <c r="A2440" s="11">
        <v>45908</v>
      </c>
      <c r="B2440" s="25" t="s">
        <v>7279</v>
      </c>
      <c r="C2440" s="12" t="s">
        <v>7214</v>
      </c>
      <c r="D2440" s="16">
        <f t="shared" si="313"/>
        <v>45908</v>
      </c>
      <c r="G2440" s="13" t="s">
        <v>7339</v>
      </c>
      <c r="I2440" s="13" t="s">
        <v>8067</v>
      </c>
      <c r="J2440" s="13" t="s">
        <v>1796</v>
      </c>
      <c r="K2440" s="13" t="s">
        <v>47</v>
      </c>
      <c r="L2440" s="25" t="str">
        <f>VLOOKUP($K2440,TONG_SL!$A:$D,2,0)</f>
        <v>Giò lụa cây 250g</v>
      </c>
      <c r="N2440" s="25" t="str">
        <f t="shared" si="314"/>
        <v>K-C6</v>
      </c>
      <c r="Q2440" s="25" t="str">
        <f>VLOOKUP(K2440,TONG_SL!$A:$D,3,0)</f>
        <v>Túi</v>
      </c>
      <c r="R2440" s="54">
        <v>5</v>
      </c>
      <c r="T2440" s="1">
        <f>VLOOKUP(VLOOKUP(G2440,Ma_KH!$A:$R,18,0)&amp;K2440,Gia_MB!$A:$F,6,0)</f>
        <v>49500</v>
      </c>
      <c r="U2440" s="14">
        <f t="shared" si="308"/>
        <v>247500</v>
      </c>
      <c r="W2440" s="64">
        <f t="shared" si="315"/>
        <v>0</v>
      </c>
      <c r="X2440" s="3" t="str">
        <f t="shared" si="309"/>
        <v>8</v>
      </c>
      <c r="Z2440" s="14">
        <f t="shared" si="310"/>
        <v>19800</v>
      </c>
      <c r="AA2440" s="7">
        <f>VLOOKUP(G2440,Ma_KH!$A:$R,14,0)</f>
        <v>60</v>
      </c>
      <c r="AD2440" s="7" t="str">
        <f>IFERROR(VLOOKUP(J2440,'Chuyển Mã'!$B$3:$C$9,2,0),"")</f>
        <v>Tỉnh</v>
      </c>
      <c r="AE2440" s="7" t="str">
        <f t="shared" si="311"/>
        <v>Giò lụa cây 250g</v>
      </c>
      <c r="AF2440" s="7">
        <f t="shared" si="312"/>
        <v>5</v>
      </c>
    </row>
    <row r="2441" spans="1:32" x14ac:dyDescent="0.25">
      <c r="A2441" s="11">
        <v>45908</v>
      </c>
      <c r="B2441" s="25" t="s">
        <v>7279</v>
      </c>
      <c r="C2441" s="12" t="s">
        <v>7214</v>
      </c>
      <c r="D2441" s="16">
        <f t="shared" si="313"/>
        <v>45908</v>
      </c>
      <c r="G2441" s="13" t="s">
        <v>7339</v>
      </c>
      <c r="I2441" s="13" t="s">
        <v>8067</v>
      </c>
      <c r="J2441" s="13" t="s">
        <v>1796</v>
      </c>
      <c r="K2441" s="13" t="s">
        <v>49</v>
      </c>
      <c r="L2441" s="25" t="str">
        <f>VLOOKUP($K2441,TONG_SL!$A:$D,2,0)</f>
        <v>Giò sụn gà 250g</v>
      </c>
      <c r="N2441" s="25" t="str">
        <f t="shared" si="314"/>
        <v>K-C6</v>
      </c>
      <c r="Q2441" s="25" t="str">
        <f>VLOOKUP(K2441,TONG_SL!$A:$D,3,0)</f>
        <v>Túi</v>
      </c>
      <c r="R2441" s="54">
        <v>5</v>
      </c>
      <c r="T2441" s="1">
        <f>VLOOKUP(VLOOKUP(G2441,Ma_KH!$A:$R,18,0)&amp;K2441,Gia_MB!$A:$F,6,0)</f>
        <v>50400</v>
      </c>
      <c r="U2441" s="14">
        <f t="shared" si="308"/>
        <v>252000</v>
      </c>
      <c r="W2441" s="64">
        <f t="shared" si="315"/>
        <v>0</v>
      </c>
      <c r="X2441" s="3" t="str">
        <f t="shared" si="309"/>
        <v>8</v>
      </c>
      <c r="Z2441" s="14">
        <f t="shared" si="310"/>
        <v>20160</v>
      </c>
      <c r="AA2441" s="7">
        <f>VLOOKUP(G2441,Ma_KH!$A:$R,14,0)</f>
        <v>60</v>
      </c>
      <c r="AD2441" s="7" t="str">
        <f>IFERROR(VLOOKUP(J2441,'Chuyển Mã'!$B$3:$C$9,2,0),"")</f>
        <v>Tỉnh</v>
      </c>
      <c r="AE2441" s="7" t="str">
        <f t="shared" si="311"/>
        <v>Giò sụn gà 250g</v>
      </c>
      <c r="AF2441" s="7">
        <f t="shared" si="312"/>
        <v>5</v>
      </c>
    </row>
    <row r="2442" spans="1:32" x14ac:dyDescent="0.25">
      <c r="A2442" s="11">
        <v>45908</v>
      </c>
      <c r="B2442" s="25">
        <v>4176493673</v>
      </c>
      <c r="C2442" s="12" t="s">
        <v>7214</v>
      </c>
      <c r="D2442" s="16">
        <f t="shared" si="313"/>
        <v>45908</v>
      </c>
      <c r="G2442" s="13" t="s">
        <v>7339</v>
      </c>
      <c r="I2442" s="13" t="s">
        <v>8068</v>
      </c>
      <c r="J2442" s="13" t="s">
        <v>1796</v>
      </c>
      <c r="K2442" s="13" t="s">
        <v>30</v>
      </c>
      <c r="L2442" s="25" t="str">
        <f>VLOOKUP($K2442,TONG_SL!$A:$D,2,0)</f>
        <v>Gà muối 500g</v>
      </c>
      <c r="N2442" s="25" t="str">
        <f t="shared" si="314"/>
        <v>K-C6</v>
      </c>
      <c r="Q2442" s="25" t="str">
        <f>VLOOKUP(K2442,TONG_SL!$A:$D,3,0)</f>
        <v>Túi</v>
      </c>
      <c r="R2442" s="54">
        <v>10</v>
      </c>
      <c r="T2442" s="1">
        <f>VLOOKUP(VLOOKUP(G2442,Ma_KH!$A:$R,18,0)&amp;K2442,Gia_MB!$A:$F,6,0)</f>
        <v>111058</v>
      </c>
      <c r="U2442" s="14">
        <f t="shared" si="308"/>
        <v>1110580</v>
      </c>
      <c r="W2442" s="64">
        <f t="shared" si="315"/>
        <v>0</v>
      </c>
      <c r="X2442" s="3" t="str">
        <f t="shared" si="309"/>
        <v>8</v>
      </c>
      <c r="Z2442" s="14">
        <f t="shared" si="310"/>
        <v>88846.400000000009</v>
      </c>
      <c r="AA2442" s="7">
        <f>VLOOKUP(G2442,Ma_KH!$A:$R,14,0)</f>
        <v>60</v>
      </c>
      <c r="AD2442" s="7" t="str">
        <f>IFERROR(VLOOKUP(J2442,'Chuyển Mã'!$B$3:$C$9,2,0),"")</f>
        <v>Tỉnh</v>
      </c>
      <c r="AE2442" s="7" t="str">
        <f t="shared" si="311"/>
        <v>Gà muối 500g</v>
      </c>
      <c r="AF2442" s="7">
        <f t="shared" si="312"/>
        <v>10</v>
      </c>
    </row>
    <row r="2443" spans="1:32" x14ac:dyDescent="0.25">
      <c r="A2443" s="11">
        <v>45908</v>
      </c>
      <c r="B2443" s="25">
        <v>4176493673</v>
      </c>
      <c r="C2443" s="12" t="s">
        <v>7214</v>
      </c>
      <c r="D2443" s="16">
        <f t="shared" si="313"/>
        <v>45908</v>
      </c>
      <c r="G2443" s="13" t="s">
        <v>7339</v>
      </c>
      <c r="I2443" s="13" t="s">
        <v>8068</v>
      </c>
      <c r="J2443" s="13" t="s">
        <v>1796</v>
      </c>
      <c r="K2443" s="13" t="s">
        <v>27</v>
      </c>
      <c r="L2443" s="25" t="str">
        <f>VLOOKUP($K2443,TONG_SL!$A:$D,2,0)</f>
        <v>Chân giò heo muối 300g</v>
      </c>
      <c r="N2443" s="25" t="str">
        <f t="shared" si="314"/>
        <v>K-C6</v>
      </c>
      <c r="Q2443" s="25" t="str">
        <f>VLOOKUP(K2443,TONG_SL!$A:$D,3,0)</f>
        <v>Túi</v>
      </c>
      <c r="R2443" s="54">
        <v>15</v>
      </c>
      <c r="T2443" s="1">
        <f>VLOOKUP(VLOOKUP(G2443,Ma_KH!$A:$R,18,0)&amp;K2443,Gia_MB!$A:$F,6,0)</f>
        <v>73431</v>
      </c>
      <c r="U2443" s="14">
        <f t="shared" si="308"/>
        <v>1101465</v>
      </c>
      <c r="W2443" s="64">
        <f t="shared" si="315"/>
        <v>0</v>
      </c>
      <c r="X2443" s="3" t="str">
        <f t="shared" si="309"/>
        <v>8</v>
      </c>
      <c r="Z2443" s="14">
        <f t="shared" si="310"/>
        <v>88117.2</v>
      </c>
      <c r="AA2443" s="7">
        <f>VLOOKUP(G2443,Ma_KH!$A:$R,14,0)</f>
        <v>60</v>
      </c>
      <c r="AD2443" s="7" t="str">
        <f>IFERROR(VLOOKUP(J2443,'Chuyển Mã'!$B$3:$C$9,2,0),"")</f>
        <v>Tỉnh</v>
      </c>
      <c r="AE2443" s="7" t="str">
        <f t="shared" si="311"/>
        <v>Chân giò heo muối 300g</v>
      </c>
      <c r="AF2443" s="7">
        <f t="shared" si="312"/>
        <v>15</v>
      </c>
    </row>
    <row r="2444" spans="1:32" x14ac:dyDescent="0.25">
      <c r="A2444" s="11">
        <v>45908</v>
      </c>
      <c r="B2444" s="25">
        <v>4176493673</v>
      </c>
      <c r="C2444" s="12" t="s">
        <v>7214</v>
      </c>
      <c r="D2444" s="16">
        <f t="shared" si="313"/>
        <v>45908</v>
      </c>
      <c r="G2444" s="13" t="s">
        <v>7339</v>
      </c>
      <c r="I2444" s="13" t="s">
        <v>8068</v>
      </c>
      <c r="J2444" s="13" t="s">
        <v>1796</v>
      </c>
      <c r="K2444" s="13" t="s">
        <v>32</v>
      </c>
      <c r="L2444" s="25" t="str">
        <f>VLOOKUP($K2444,TONG_SL!$A:$D,2,0)</f>
        <v>Giò Tai Lưỡi Xào 250</v>
      </c>
      <c r="N2444" s="25" t="str">
        <f t="shared" si="314"/>
        <v>K-C6</v>
      </c>
      <c r="Q2444" s="25" t="str">
        <f>VLOOKUP(K2444,TONG_SL!$A:$D,3,0)</f>
        <v>Túi</v>
      </c>
      <c r="R2444" s="54">
        <v>5</v>
      </c>
      <c r="T2444" s="1">
        <f>VLOOKUP(VLOOKUP(G2444,Ma_KH!$A:$R,18,0)&amp;K2444,Gia_MB!$A:$F,6,0)</f>
        <v>50183</v>
      </c>
      <c r="U2444" s="14">
        <f t="shared" si="308"/>
        <v>250915</v>
      </c>
      <c r="W2444" s="64">
        <f t="shared" si="315"/>
        <v>0</v>
      </c>
      <c r="X2444" s="3" t="str">
        <f t="shared" si="309"/>
        <v>8</v>
      </c>
      <c r="Z2444" s="14">
        <f t="shared" si="310"/>
        <v>20073.2</v>
      </c>
      <c r="AA2444" s="7">
        <f>VLOOKUP(G2444,Ma_KH!$A:$R,14,0)</f>
        <v>60</v>
      </c>
      <c r="AD2444" s="7" t="str">
        <f>IFERROR(VLOOKUP(J2444,'Chuyển Mã'!$B$3:$C$9,2,0),"")</f>
        <v>Tỉnh</v>
      </c>
      <c r="AE2444" s="7" t="str">
        <f t="shared" si="311"/>
        <v>Giò Tai Lưỡi Xào 250</v>
      </c>
      <c r="AF2444" s="7">
        <f t="shared" si="312"/>
        <v>5</v>
      </c>
    </row>
    <row r="2445" spans="1:32" x14ac:dyDescent="0.25">
      <c r="A2445" s="11">
        <v>45908</v>
      </c>
      <c r="B2445" s="25">
        <v>4176493673</v>
      </c>
      <c r="C2445" s="12" t="s">
        <v>7214</v>
      </c>
      <c r="D2445" s="16">
        <f t="shared" si="313"/>
        <v>45908</v>
      </c>
      <c r="G2445" s="13" t="s">
        <v>7339</v>
      </c>
      <c r="I2445" s="13" t="s">
        <v>8068</v>
      </c>
      <c r="J2445" s="13" t="s">
        <v>1796</v>
      </c>
      <c r="K2445" s="13" t="s">
        <v>39</v>
      </c>
      <c r="L2445" s="25" t="str">
        <f>VLOOKUP($K2445,TONG_SL!$A:$D,2,0)</f>
        <v>Chả cốm 300g</v>
      </c>
      <c r="N2445" s="25" t="str">
        <f t="shared" si="314"/>
        <v>K-C6</v>
      </c>
      <c r="Q2445" s="25" t="str">
        <f>VLOOKUP(K2445,TONG_SL!$A:$D,3,0)</f>
        <v>Túi</v>
      </c>
      <c r="R2445" s="54">
        <v>5</v>
      </c>
      <c r="T2445" s="1">
        <f>VLOOKUP(VLOOKUP(G2445,Ma_KH!$A:$R,18,0)&amp;K2445,Gia_MB!$A:$F,6,0)</f>
        <v>74250</v>
      </c>
      <c r="U2445" s="14">
        <f t="shared" si="308"/>
        <v>371250</v>
      </c>
      <c r="W2445" s="64">
        <f t="shared" si="315"/>
        <v>0</v>
      </c>
      <c r="X2445" s="3" t="str">
        <f t="shared" si="309"/>
        <v>8</v>
      </c>
      <c r="Z2445" s="14">
        <f t="shared" si="310"/>
        <v>29700</v>
      </c>
      <c r="AA2445" s="7">
        <f>VLOOKUP(G2445,Ma_KH!$A:$R,14,0)</f>
        <v>60</v>
      </c>
      <c r="AD2445" s="7" t="str">
        <f>IFERROR(VLOOKUP(J2445,'Chuyển Mã'!$B$3:$C$9,2,0),"")</f>
        <v>Tỉnh</v>
      </c>
      <c r="AE2445" s="7" t="str">
        <f t="shared" si="311"/>
        <v>Chả cốm 300g</v>
      </c>
      <c r="AF2445" s="7">
        <f t="shared" si="312"/>
        <v>5</v>
      </c>
    </row>
    <row r="2446" spans="1:32" x14ac:dyDescent="0.25">
      <c r="A2446" s="11">
        <v>45908</v>
      </c>
      <c r="B2446" s="25">
        <v>4176621473</v>
      </c>
      <c r="C2446" s="12" t="s">
        <v>7214</v>
      </c>
      <c r="D2446" s="16">
        <f t="shared" si="313"/>
        <v>45908</v>
      </c>
      <c r="G2446" s="13" t="s">
        <v>7339</v>
      </c>
      <c r="I2446" s="13" t="s">
        <v>8069</v>
      </c>
      <c r="J2446" s="13" t="s">
        <v>1796</v>
      </c>
      <c r="K2446" s="13" t="s">
        <v>27</v>
      </c>
      <c r="L2446" s="25" t="str">
        <f>VLOOKUP($K2446,TONG_SL!$A:$D,2,0)</f>
        <v>Chân giò heo muối 300g</v>
      </c>
      <c r="N2446" s="25" t="str">
        <f t="shared" si="314"/>
        <v>K-C6</v>
      </c>
      <c r="Q2446" s="25" t="str">
        <f>VLOOKUP(K2446,TONG_SL!$A:$D,3,0)</f>
        <v>Túi</v>
      </c>
      <c r="R2446" s="54">
        <v>15</v>
      </c>
      <c r="T2446" s="1">
        <f>VLOOKUP(VLOOKUP(G2446,Ma_KH!$A:$R,18,0)&amp;K2446,Gia_MB!$A:$F,6,0)</f>
        <v>73431</v>
      </c>
      <c r="U2446" s="14">
        <f t="shared" ref="U2446:U2509" si="316">T2446*R2446</f>
        <v>1101465</v>
      </c>
      <c r="W2446" s="64">
        <f t="shared" si="315"/>
        <v>0</v>
      </c>
      <c r="X2446" s="3" t="str">
        <f t="shared" ref="X2446:X2509" si="317">IF(B2446&lt;&gt;"","8","0")</f>
        <v>8</v>
      </c>
      <c r="Z2446" s="14">
        <f t="shared" ref="Z2446:Z2509" si="318">U2446*X2446%</f>
        <v>88117.2</v>
      </c>
      <c r="AA2446" s="7">
        <f>VLOOKUP(G2446,Ma_KH!$A:$R,14,0)</f>
        <v>60</v>
      </c>
      <c r="AD2446" s="7" t="str">
        <f>IFERROR(VLOOKUP(J2446,'Chuyển Mã'!$B$3:$C$9,2,0),"")</f>
        <v>Tỉnh</v>
      </c>
      <c r="AE2446" s="7" t="str">
        <f t="shared" si="311"/>
        <v>Chân giò heo muối 300g</v>
      </c>
      <c r="AF2446" s="7">
        <f t="shared" si="312"/>
        <v>15</v>
      </c>
    </row>
    <row r="2447" spans="1:32" x14ac:dyDescent="0.25">
      <c r="A2447" s="11">
        <v>45908</v>
      </c>
      <c r="B2447" s="25">
        <v>4176621473</v>
      </c>
      <c r="C2447" s="12" t="s">
        <v>7214</v>
      </c>
      <c r="D2447" s="16">
        <f t="shared" si="313"/>
        <v>45908</v>
      </c>
      <c r="G2447" s="13" t="s">
        <v>7339</v>
      </c>
      <c r="I2447" s="13" t="s">
        <v>8069</v>
      </c>
      <c r="J2447" s="13" t="s">
        <v>1796</v>
      </c>
      <c r="K2447" s="13" t="s">
        <v>30</v>
      </c>
      <c r="L2447" s="25" t="str">
        <f>VLOOKUP($K2447,TONG_SL!$A:$D,2,0)</f>
        <v>Gà muối 500g</v>
      </c>
      <c r="N2447" s="25" t="str">
        <f t="shared" si="314"/>
        <v>K-C6</v>
      </c>
      <c r="Q2447" s="25" t="str">
        <f>VLOOKUP(K2447,TONG_SL!$A:$D,3,0)</f>
        <v>Túi</v>
      </c>
      <c r="R2447" s="54">
        <v>15</v>
      </c>
      <c r="T2447" s="1">
        <f>VLOOKUP(VLOOKUP(G2447,Ma_KH!$A:$R,18,0)&amp;K2447,Gia_MB!$A:$F,6,0)</f>
        <v>111058</v>
      </c>
      <c r="U2447" s="14">
        <f t="shared" si="316"/>
        <v>1665870</v>
      </c>
      <c r="W2447" s="64">
        <f t="shared" si="315"/>
        <v>0</v>
      </c>
      <c r="X2447" s="3" t="str">
        <f t="shared" si="317"/>
        <v>8</v>
      </c>
      <c r="Z2447" s="14">
        <f t="shared" si="318"/>
        <v>133269.6</v>
      </c>
      <c r="AA2447" s="7">
        <f>VLOOKUP(G2447,Ma_KH!$A:$R,14,0)</f>
        <v>60</v>
      </c>
      <c r="AD2447" s="7" t="str">
        <f>IFERROR(VLOOKUP(J2447,'Chuyển Mã'!$B$3:$C$9,2,0),"")</f>
        <v>Tỉnh</v>
      </c>
      <c r="AE2447" s="7" t="str">
        <f t="shared" si="311"/>
        <v>Gà muối 500g</v>
      </c>
      <c r="AF2447" s="7">
        <f t="shared" si="312"/>
        <v>15</v>
      </c>
    </row>
    <row r="2448" spans="1:32" x14ac:dyDescent="0.25">
      <c r="A2448" s="11">
        <v>45908</v>
      </c>
      <c r="B2448" s="25">
        <v>4176621473</v>
      </c>
      <c r="C2448" s="12" t="s">
        <v>7214</v>
      </c>
      <c r="D2448" s="16">
        <f t="shared" si="313"/>
        <v>45908</v>
      </c>
      <c r="G2448" s="13" t="s">
        <v>7339</v>
      </c>
      <c r="I2448" s="13" t="s">
        <v>8069</v>
      </c>
      <c r="J2448" s="13" t="s">
        <v>1796</v>
      </c>
      <c r="K2448" s="13" t="s">
        <v>47</v>
      </c>
      <c r="L2448" s="25" t="str">
        <f>VLOOKUP($K2448,TONG_SL!$A:$D,2,0)</f>
        <v>Giò lụa cây 250g</v>
      </c>
      <c r="N2448" s="25" t="str">
        <f t="shared" si="314"/>
        <v>K-C6</v>
      </c>
      <c r="Q2448" s="25" t="str">
        <f>VLOOKUP(K2448,TONG_SL!$A:$D,3,0)</f>
        <v>Túi</v>
      </c>
      <c r="R2448" s="54">
        <v>8</v>
      </c>
      <c r="T2448" s="1">
        <f>VLOOKUP(VLOOKUP(G2448,Ma_KH!$A:$R,18,0)&amp;K2448,Gia_MB!$A:$F,6,0)</f>
        <v>49500</v>
      </c>
      <c r="U2448" s="14">
        <f t="shared" si="316"/>
        <v>396000</v>
      </c>
      <c r="W2448" s="64">
        <f t="shared" si="315"/>
        <v>0</v>
      </c>
      <c r="X2448" s="3" t="str">
        <f t="shared" si="317"/>
        <v>8</v>
      </c>
      <c r="Z2448" s="14">
        <f t="shared" si="318"/>
        <v>31680</v>
      </c>
      <c r="AA2448" s="7">
        <f>VLOOKUP(G2448,Ma_KH!$A:$R,14,0)</f>
        <v>60</v>
      </c>
      <c r="AD2448" s="7" t="str">
        <f>IFERROR(VLOOKUP(J2448,'Chuyển Mã'!$B$3:$C$9,2,0),"")</f>
        <v>Tỉnh</v>
      </c>
      <c r="AE2448" s="7" t="str">
        <f t="shared" si="311"/>
        <v>Giò lụa cây 250g</v>
      </c>
      <c r="AF2448" s="7">
        <f t="shared" si="312"/>
        <v>8</v>
      </c>
    </row>
    <row r="2449" spans="1:32" x14ac:dyDescent="0.25">
      <c r="A2449" s="11">
        <v>45908</v>
      </c>
      <c r="B2449" s="25">
        <v>4176621473</v>
      </c>
      <c r="C2449" s="12" t="s">
        <v>7214</v>
      </c>
      <c r="D2449" s="16">
        <f t="shared" si="313"/>
        <v>45908</v>
      </c>
      <c r="G2449" s="13" t="s">
        <v>7339</v>
      </c>
      <c r="I2449" s="13" t="s">
        <v>8069</v>
      </c>
      <c r="J2449" s="13" t="s">
        <v>1796</v>
      </c>
      <c r="K2449" s="13" t="s">
        <v>49</v>
      </c>
      <c r="L2449" s="25" t="str">
        <f>VLOOKUP($K2449,TONG_SL!$A:$D,2,0)</f>
        <v>Giò sụn gà 250g</v>
      </c>
      <c r="N2449" s="25" t="str">
        <f t="shared" si="314"/>
        <v>K-C6</v>
      </c>
      <c r="Q2449" s="25" t="str">
        <f>VLOOKUP(K2449,TONG_SL!$A:$D,3,0)</f>
        <v>Túi</v>
      </c>
      <c r="R2449" s="54">
        <v>8</v>
      </c>
      <c r="T2449" s="1">
        <f>VLOOKUP(VLOOKUP(G2449,Ma_KH!$A:$R,18,0)&amp;K2449,Gia_MB!$A:$F,6,0)</f>
        <v>50400</v>
      </c>
      <c r="U2449" s="14">
        <f t="shared" si="316"/>
        <v>403200</v>
      </c>
      <c r="W2449" s="64">
        <f t="shared" si="315"/>
        <v>0</v>
      </c>
      <c r="X2449" s="3" t="str">
        <f t="shared" si="317"/>
        <v>8</v>
      </c>
      <c r="Z2449" s="14">
        <f t="shared" si="318"/>
        <v>32256</v>
      </c>
      <c r="AA2449" s="7">
        <f>VLOOKUP(G2449,Ma_KH!$A:$R,14,0)</f>
        <v>60</v>
      </c>
      <c r="AD2449" s="7" t="str">
        <f>IFERROR(VLOOKUP(J2449,'Chuyển Mã'!$B$3:$C$9,2,0),"")</f>
        <v>Tỉnh</v>
      </c>
      <c r="AE2449" s="7" t="str">
        <f t="shared" si="311"/>
        <v>Giò sụn gà 250g</v>
      </c>
      <c r="AF2449" s="7">
        <f t="shared" si="312"/>
        <v>8</v>
      </c>
    </row>
    <row r="2450" spans="1:32" x14ac:dyDescent="0.25">
      <c r="A2450" s="11">
        <v>45908</v>
      </c>
      <c r="B2450" s="25">
        <v>4176621473</v>
      </c>
      <c r="C2450" s="12" t="s">
        <v>7214</v>
      </c>
      <c r="D2450" s="16">
        <f t="shared" si="313"/>
        <v>45908</v>
      </c>
      <c r="G2450" s="13" t="s">
        <v>7339</v>
      </c>
      <c r="I2450" s="13" t="s">
        <v>8069</v>
      </c>
      <c r="J2450" s="13" t="s">
        <v>1796</v>
      </c>
      <c r="K2450" s="13" t="s">
        <v>39</v>
      </c>
      <c r="L2450" s="25" t="str">
        <f>VLOOKUP($K2450,TONG_SL!$A:$D,2,0)</f>
        <v>Chả cốm 300g</v>
      </c>
      <c r="N2450" s="25" t="str">
        <f t="shared" si="314"/>
        <v>K-C6</v>
      </c>
      <c r="Q2450" s="25" t="str">
        <f>VLOOKUP(K2450,TONG_SL!$A:$D,3,0)</f>
        <v>Túi</v>
      </c>
      <c r="R2450" s="54">
        <v>10</v>
      </c>
      <c r="T2450" s="1">
        <f>VLOOKUP(VLOOKUP(G2450,Ma_KH!$A:$R,18,0)&amp;K2450,Gia_MB!$A:$F,6,0)</f>
        <v>74250</v>
      </c>
      <c r="U2450" s="14">
        <f t="shared" si="316"/>
        <v>742500</v>
      </c>
      <c r="W2450" s="64">
        <f t="shared" si="315"/>
        <v>0</v>
      </c>
      <c r="X2450" s="3" t="str">
        <f t="shared" si="317"/>
        <v>8</v>
      </c>
      <c r="Z2450" s="14">
        <f t="shared" si="318"/>
        <v>59400</v>
      </c>
      <c r="AA2450" s="7">
        <f>VLOOKUP(G2450,Ma_KH!$A:$R,14,0)</f>
        <v>60</v>
      </c>
      <c r="AD2450" s="7" t="str">
        <f>IFERROR(VLOOKUP(J2450,'Chuyển Mã'!$B$3:$C$9,2,0),"")</f>
        <v>Tỉnh</v>
      </c>
      <c r="AE2450" s="7" t="str">
        <f t="shared" si="311"/>
        <v>Chả cốm 300g</v>
      </c>
      <c r="AF2450" s="7">
        <f t="shared" si="312"/>
        <v>10</v>
      </c>
    </row>
    <row r="2451" spans="1:32" x14ac:dyDescent="0.25">
      <c r="A2451" s="11">
        <v>45908</v>
      </c>
      <c r="B2451" s="25">
        <v>4176621473</v>
      </c>
      <c r="C2451" s="12" t="s">
        <v>7214</v>
      </c>
      <c r="D2451" s="16">
        <f t="shared" si="313"/>
        <v>45908</v>
      </c>
      <c r="G2451" s="13" t="s">
        <v>7339</v>
      </c>
      <c r="I2451" s="13" t="s">
        <v>8069</v>
      </c>
      <c r="J2451" s="13" t="s">
        <v>1796</v>
      </c>
      <c r="K2451" s="13" t="s">
        <v>51</v>
      </c>
      <c r="L2451" s="25" t="str">
        <f>VLOOKUP($K2451,TONG_SL!$A:$D,2,0)</f>
        <v>Mọc Nấm Hương 250g</v>
      </c>
      <c r="N2451" s="25" t="str">
        <f t="shared" si="314"/>
        <v>K-C6</v>
      </c>
      <c r="Q2451" s="25" t="str">
        <f>VLOOKUP(K2451,TONG_SL!$A:$D,3,0)</f>
        <v>Túi</v>
      </c>
      <c r="R2451" s="54">
        <v>5</v>
      </c>
      <c r="T2451" s="1">
        <f>VLOOKUP(VLOOKUP(G2451,Ma_KH!$A:$R,18,0)&amp;K2451,Gia_MB!$A:$F,6,0)</f>
        <v>46000</v>
      </c>
      <c r="U2451" s="14">
        <f t="shared" si="316"/>
        <v>230000</v>
      </c>
      <c r="W2451" s="64">
        <f t="shared" si="315"/>
        <v>0</v>
      </c>
      <c r="X2451" s="3" t="str">
        <f t="shared" si="317"/>
        <v>8</v>
      </c>
      <c r="Z2451" s="14">
        <f t="shared" si="318"/>
        <v>18400</v>
      </c>
      <c r="AA2451" s="7">
        <f>VLOOKUP(G2451,Ma_KH!$A:$R,14,0)</f>
        <v>60</v>
      </c>
      <c r="AD2451" s="7" t="str">
        <f>IFERROR(VLOOKUP(J2451,'Chuyển Mã'!$B$3:$C$9,2,0),"")</f>
        <v>Tỉnh</v>
      </c>
      <c r="AE2451" s="7" t="str">
        <f t="shared" si="311"/>
        <v>Mọc Nấm Hương 250g</v>
      </c>
      <c r="AF2451" s="7">
        <f t="shared" si="312"/>
        <v>5</v>
      </c>
    </row>
    <row r="2452" spans="1:32" x14ac:dyDescent="0.25">
      <c r="A2452" s="11">
        <v>45908</v>
      </c>
      <c r="B2452" s="25">
        <v>4176552172</v>
      </c>
      <c r="C2452" s="12" t="s">
        <v>7214</v>
      </c>
      <c r="D2452" s="16">
        <f t="shared" si="313"/>
        <v>45908</v>
      </c>
      <c r="G2452" s="13" t="s">
        <v>7329</v>
      </c>
      <c r="I2452" s="13" t="s">
        <v>8070</v>
      </c>
      <c r="J2452" s="13" t="s">
        <v>1796</v>
      </c>
      <c r="K2452" s="13" t="s">
        <v>30</v>
      </c>
      <c r="L2452" s="25" t="str">
        <f>VLOOKUP($K2452,TONG_SL!$A:$D,2,0)</f>
        <v>Gà muối 500g</v>
      </c>
      <c r="N2452" s="25" t="str">
        <f t="shared" si="314"/>
        <v>K-C6</v>
      </c>
      <c r="Q2452" s="25" t="str">
        <f>VLOOKUP(K2452,TONG_SL!$A:$D,3,0)</f>
        <v>Túi</v>
      </c>
      <c r="R2452" s="54">
        <v>10</v>
      </c>
      <c r="T2452" s="1">
        <f>VLOOKUP(VLOOKUP(G2452,Ma_KH!$A:$R,18,0)&amp;K2452,Gia_MB!$A:$F,6,0)</f>
        <v>111058</v>
      </c>
      <c r="U2452" s="14">
        <f t="shared" si="316"/>
        <v>1110580</v>
      </c>
      <c r="W2452" s="64">
        <f t="shared" si="315"/>
        <v>0</v>
      </c>
      <c r="X2452" s="3" t="str">
        <f t="shared" si="317"/>
        <v>8</v>
      </c>
      <c r="Z2452" s="14">
        <f t="shared" si="318"/>
        <v>88846.400000000009</v>
      </c>
      <c r="AA2452" s="7">
        <f>VLOOKUP(G2452,Ma_KH!$A:$R,14,0)</f>
        <v>60</v>
      </c>
      <c r="AD2452" s="7" t="str">
        <f>IFERROR(VLOOKUP(J2452,'Chuyển Mã'!$B$3:$C$9,2,0),"")</f>
        <v>Tỉnh</v>
      </c>
      <c r="AE2452" s="7" t="str">
        <f t="shared" si="311"/>
        <v>Gà muối 500g</v>
      </c>
      <c r="AF2452" s="7">
        <f t="shared" si="312"/>
        <v>10</v>
      </c>
    </row>
    <row r="2453" spans="1:32" x14ac:dyDescent="0.25">
      <c r="A2453" s="11">
        <v>45908</v>
      </c>
      <c r="B2453" s="25">
        <v>4176552172</v>
      </c>
      <c r="C2453" s="12" t="s">
        <v>7214</v>
      </c>
      <c r="D2453" s="16">
        <f t="shared" si="313"/>
        <v>45908</v>
      </c>
      <c r="G2453" s="13" t="s">
        <v>7329</v>
      </c>
      <c r="I2453" s="13" t="s">
        <v>8070</v>
      </c>
      <c r="J2453" s="13" t="s">
        <v>1796</v>
      </c>
      <c r="K2453" s="13" t="s">
        <v>41</v>
      </c>
      <c r="L2453" s="25" t="str">
        <f>VLOOKUP($K2453,TONG_SL!$A:$D,2,0)</f>
        <v>Chả nướng 300g</v>
      </c>
      <c r="N2453" s="25" t="str">
        <f t="shared" si="314"/>
        <v>K-C6</v>
      </c>
      <c r="Q2453" s="25" t="str">
        <f>VLOOKUP(K2453,TONG_SL!$A:$D,3,0)</f>
        <v>Túi</v>
      </c>
      <c r="R2453" s="54">
        <v>3</v>
      </c>
      <c r="T2453" s="1">
        <f>VLOOKUP(VLOOKUP(G2453,Ma_KH!$A:$R,18,0)&amp;K2453,Gia_MB!$A:$F,6,0)</f>
        <v>70950</v>
      </c>
      <c r="U2453" s="14">
        <f t="shared" si="316"/>
        <v>212850</v>
      </c>
      <c r="W2453" s="64">
        <f t="shared" si="315"/>
        <v>0</v>
      </c>
      <c r="X2453" s="3" t="str">
        <f t="shared" si="317"/>
        <v>8</v>
      </c>
      <c r="Z2453" s="14">
        <f t="shared" si="318"/>
        <v>17028</v>
      </c>
      <c r="AA2453" s="7">
        <f>VLOOKUP(G2453,Ma_KH!$A:$R,14,0)</f>
        <v>60</v>
      </c>
      <c r="AD2453" s="7" t="str">
        <f>IFERROR(VLOOKUP(J2453,'Chuyển Mã'!$B$3:$C$9,2,0),"")</f>
        <v>Tỉnh</v>
      </c>
      <c r="AE2453" s="7" t="str">
        <f t="shared" si="311"/>
        <v>Chả nướng 300g</v>
      </c>
      <c r="AF2453" s="7">
        <f t="shared" si="312"/>
        <v>3</v>
      </c>
    </row>
    <row r="2454" spans="1:32" x14ac:dyDescent="0.25">
      <c r="A2454" s="11">
        <v>45908</v>
      </c>
      <c r="B2454" s="25">
        <v>4176552172</v>
      </c>
      <c r="C2454" s="12" t="s">
        <v>7214</v>
      </c>
      <c r="D2454" s="16">
        <f t="shared" si="313"/>
        <v>45908</v>
      </c>
      <c r="G2454" s="13" t="s">
        <v>7329</v>
      </c>
      <c r="I2454" s="13" t="s">
        <v>8070</v>
      </c>
      <c r="J2454" s="13" t="s">
        <v>1796</v>
      </c>
      <c r="K2454" s="13" t="s">
        <v>39</v>
      </c>
      <c r="L2454" s="25" t="str">
        <f>VLOOKUP($K2454,TONG_SL!$A:$D,2,0)</f>
        <v>Chả cốm 300g</v>
      </c>
      <c r="N2454" s="25" t="str">
        <f t="shared" si="314"/>
        <v>K-C6</v>
      </c>
      <c r="Q2454" s="25" t="str">
        <f>VLOOKUP(K2454,TONG_SL!$A:$D,3,0)</f>
        <v>Túi</v>
      </c>
      <c r="R2454" s="54">
        <v>5</v>
      </c>
      <c r="T2454" s="1">
        <f>VLOOKUP(VLOOKUP(G2454,Ma_KH!$A:$R,18,0)&amp;K2454,Gia_MB!$A:$F,6,0)</f>
        <v>74250</v>
      </c>
      <c r="U2454" s="14">
        <f t="shared" si="316"/>
        <v>371250</v>
      </c>
      <c r="W2454" s="64">
        <f t="shared" si="315"/>
        <v>0</v>
      </c>
      <c r="X2454" s="3" t="str">
        <f t="shared" si="317"/>
        <v>8</v>
      </c>
      <c r="Z2454" s="14">
        <f t="shared" si="318"/>
        <v>29700</v>
      </c>
      <c r="AA2454" s="7">
        <f>VLOOKUP(G2454,Ma_KH!$A:$R,14,0)</f>
        <v>60</v>
      </c>
      <c r="AD2454" s="7" t="str">
        <f>IFERROR(VLOOKUP(J2454,'Chuyển Mã'!$B$3:$C$9,2,0),"")</f>
        <v>Tỉnh</v>
      </c>
      <c r="AE2454" s="7" t="str">
        <f t="shared" si="311"/>
        <v>Chả cốm 300g</v>
      </c>
      <c r="AF2454" s="7">
        <f t="shared" si="312"/>
        <v>5</v>
      </c>
    </row>
    <row r="2455" spans="1:32" x14ac:dyDescent="0.25">
      <c r="A2455" s="11">
        <v>45908</v>
      </c>
      <c r="B2455" s="25">
        <v>4176552172</v>
      </c>
      <c r="C2455" s="12" t="s">
        <v>7214</v>
      </c>
      <c r="D2455" s="16">
        <f t="shared" si="313"/>
        <v>45908</v>
      </c>
      <c r="G2455" s="13" t="s">
        <v>7329</v>
      </c>
      <c r="I2455" s="13" t="s">
        <v>8070</v>
      </c>
      <c r="J2455" s="13" t="s">
        <v>1796</v>
      </c>
      <c r="K2455" s="13" t="s">
        <v>32</v>
      </c>
      <c r="L2455" s="25" t="str">
        <f>VLOOKUP($K2455,TONG_SL!$A:$D,2,0)</f>
        <v>Giò Tai Lưỡi Xào 250</v>
      </c>
      <c r="N2455" s="25" t="str">
        <f t="shared" si="314"/>
        <v>K-C6</v>
      </c>
      <c r="Q2455" s="25" t="str">
        <f>VLOOKUP(K2455,TONG_SL!$A:$D,3,0)</f>
        <v>Túi</v>
      </c>
      <c r="R2455" s="54">
        <v>5</v>
      </c>
      <c r="T2455" s="1">
        <f>VLOOKUP(VLOOKUP(G2455,Ma_KH!$A:$R,18,0)&amp;K2455,Gia_MB!$A:$F,6,0)</f>
        <v>50183</v>
      </c>
      <c r="U2455" s="14">
        <f t="shared" si="316"/>
        <v>250915</v>
      </c>
      <c r="W2455" s="64">
        <f t="shared" si="315"/>
        <v>0</v>
      </c>
      <c r="X2455" s="3" t="str">
        <f t="shared" si="317"/>
        <v>8</v>
      </c>
      <c r="Z2455" s="14">
        <f t="shared" si="318"/>
        <v>20073.2</v>
      </c>
      <c r="AA2455" s="7">
        <f>VLOOKUP(G2455,Ma_KH!$A:$R,14,0)</f>
        <v>60</v>
      </c>
      <c r="AD2455" s="7" t="str">
        <f>IFERROR(VLOOKUP(J2455,'Chuyển Mã'!$B$3:$C$9,2,0),"")</f>
        <v>Tỉnh</v>
      </c>
      <c r="AE2455" s="7" t="str">
        <f t="shared" si="311"/>
        <v>Giò Tai Lưỡi Xào 250</v>
      </c>
      <c r="AF2455" s="7">
        <f t="shared" si="312"/>
        <v>5</v>
      </c>
    </row>
    <row r="2456" spans="1:32" x14ac:dyDescent="0.25">
      <c r="A2456" s="11">
        <v>45908</v>
      </c>
      <c r="B2456" s="25">
        <v>4176552172</v>
      </c>
      <c r="C2456" s="12" t="s">
        <v>7214</v>
      </c>
      <c r="D2456" s="16">
        <f t="shared" si="313"/>
        <v>45908</v>
      </c>
      <c r="G2456" s="13" t="s">
        <v>7329</v>
      </c>
      <c r="I2456" s="13" t="s">
        <v>8070</v>
      </c>
      <c r="J2456" s="13" t="s">
        <v>1796</v>
      </c>
      <c r="K2456" s="13" t="s">
        <v>35</v>
      </c>
      <c r="L2456" s="25" t="str">
        <f>VLOOKUP($K2456,TONG_SL!$A:$D,2,0)</f>
        <v>Tai heo muối 200g</v>
      </c>
      <c r="N2456" s="25" t="str">
        <f t="shared" si="314"/>
        <v>K-C6</v>
      </c>
      <c r="Q2456" s="25" t="str">
        <f>VLOOKUP(K2456,TONG_SL!$A:$D,3,0)</f>
        <v>Túi</v>
      </c>
      <c r="R2456" s="54">
        <v>5</v>
      </c>
      <c r="T2456" s="1">
        <f>VLOOKUP(VLOOKUP(G2456,Ma_KH!$A:$R,18,0)&amp;K2456,Gia_MB!$A:$F,6,0)</f>
        <v>55595</v>
      </c>
      <c r="U2456" s="14">
        <f t="shared" si="316"/>
        <v>277975</v>
      </c>
      <c r="W2456" s="64">
        <f t="shared" si="315"/>
        <v>0</v>
      </c>
      <c r="X2456" s="3" t="str">
        <f t="shared" si="317"/>
        <v>8</v>
      </c>
      <c r="Z2456" s="14">
        <f t="shared" si="318"/>
        <v>22238</v>
      </c>
      <c r="AA2456" s="7">
        <f>VLOOKUP(G2456,Ma_KH!$A:$R,14,0)</f>
        <v>60</v>
      </c>
      <c r="AD2456" s="7" t="str">
        <f>IFERROR(VLOOKUP(J2456,'Chuyển Mã'!$B$3:$C$9,2,0),"")</f>
        <v>Tỉnh</v>
      </c>
      <c r="AE2456" s="7" t="str">
        <f t="shared" si="311"/>
        <v>Tai heo muối 200g</v>
      </c>
      <c r="AF2456" s="7">
        <f t="shared" si="312"/>
        <v>5</v>
      </c>
    </row>
    <row r="2457" spans="1:32" x14ac:dyDescent="0.25">
      <c r="A2457" s="11">
        <v>45908</v>
      </c>
      <c r="B2457" s="25">
        <v>4176552172</v>
      </c>
      <c r="C2457" s="12" t="s">
        <v>7214</v>
      </c>
      <c r="D2457" s="16">
        <f t="shared" si="313"/>
        <v>45908</v>
      </c>
      <c r="G2457" s="13" t="s">
        <v>7329</v>
      </c>
      <c r="I2457" s="13" t="s">
        <v>8070</v>
      </c>
      <c r="J2457" s="13" t="s">
        <v>1796</v>
      </c>
      <c r="K2457" s="13" t="s">
        <v>51</v>
      </c>
      <c r="L2457" s="25" t="str">
        <f>VLOOKUP($K2457,TONG_SL!$A:$D,2,0)</f>
        <v>Mọc Nấm Hương 250g</v>
      </c>
      <c r="N2457" s="25" t="str">
        <f t="shared" si="314"/>
        <v>K-C6</v>
      </c>
      <c r="Q2457" s="25" t="str">
        <f>VLOOKUP(K2457,TONG_SL!$A:$D,3,0)</f>
        <v>Túi</v>
      </c>
      <c r="R2457" s="54">
        <v>5</v>
      </c>
      <c r="T2457" s="1">
        <f>VLOOKUP(VLOOKUP(G2457,Ma_KH!$A:$R,18,0)&amp;K2457,Gia_MB!$A:$F,6,0)</f>
        <v>46000</v>
      </c>
      <c r="U2457" s="14">
        <f t="shared" si="316"/>
        <v>230000</v>
      </c>
      <c r="W2457" s="64">
        <f t="shared" si="315"/>
        <v>0</v>
      </c>
      <c r="X2457" s="3" t="str">
        <f t="shared" si="317"/>
        <v>8</v>
      </c>
      <c r="Z2457" s="14">
        <f t="shared" si="318"/>
        <v>18400</v>
      </c>
      <c r="AA2457" s="7">
        <f>VLOOKUP(G2457,Ma_KH!$A:$R,14,0)</f>
        <v>60</v>
      </c>
      <c r="AD2457" s="7" t="str">
        <f>IFERROR(VLOOKUP(J2457,'Chuyển Mã'!$B$3:$C$9,2,0),"")</f>
        <v>Tỉnh</v>
      </c>
      <c r="AE2457" s="7" t="str">
        <f t="shared" si="311"/>
        <v>Mọc Nấm Hương 250g</v>
      </c>
      <c r="AF2457" s="7">
        <f t="shared" si="312"/>
        <v>5</v>
      </c>
    </row>
    <row r="2458" spans="1:32" x14ac:dyDescent="0.25">
      <c r="A2458" s="11">
        <v>45908</v>
      </c>
      <c r="B2458" s="25" t="s">
        <v>7280</v>
      </c>
      <c r="C2458" s="12" t="s">
        <v>7214</v>
      </c>
      <c r="D2458" s="16">
        <f t="shared" si="313"/>
        <v>45908</v>
      </c>
      <c r="G2458" s="13" t="s">
        <v>7335</v>
      </c>
      <c r="I2458" s="13" t="s">
        <v>8071</v>
      </c>
      <c r="J2458" s="13" t="s">
        <v>1796</v>
      </c>
      <c r="K2458" s="13" t="s">
        <v>27</v>
      </c>
      <c r="L2458" s="25" t="str">
        <f>VLOOKUP($K2458,TONG_SL!$A:$D,2,0)</f>
        <v>Chân giò heo muối 300g</v>
      </c>
      <c r="N2458" s="25" t="str">
        <f t="shared" si="314"/>
        <v>K-C6</v>
      </c>
      <c r="Q2458" s="25" t="str">
        <f>VLOOKUP(K2458,TONG_SL!$A:$D,3,0)</f>
        <v>Túi</v>
      </c>
      <c r="R2458" s="54">
        <v>40</v>
      </c>
      <c r="T2458" s="1">
        <f>VLOOKUP(VLOOKUP(G2458,Ma_KH!$A:$R,18,0)&amp;K2458,Gia_MB!$A:$F,6,0)</f>
        <v>73431</v>
      </c>
      <c r="U2458" s="14">
        <f t="shared" si="316"/>
        <v>2937240</v>
      </c>
      <c r="W2458" s="64">
        <f t="shared" si="315"/>
        <v>0</v>
      </c>
      <c r="X2458" s="3" t="str">
        <f t="shared" si="317"/>
        <v>8</v>
      </c>
      <c r="Z2458" s="14">
        <f t="shared" si="318"/>
        <v>234979.20000000001</v>
      </c>
      <c r="AA2458" s="7">
        <f>VLOOKUP(G2458,Ma_KH!$A:$R,14,0)</f>
        <v>60</v>
      </c>
      <c r="AD2458" s="7" t="str">
        <f>IFERROR(VLOOKUP(J2458,'Chuyển Mã'!$B$3:$C$9,2,0),"")</f>
        <v>Tỉnh</v>
      </c>
      <c r="AE2458" s="7" t="str">
        <f t="shared" si="311"/>
        <v>Chân giò heo muối 300g</v>
      </c>
      <c r="AF2458" s="7">
        <f t="shared" si="312"/>
        <v>40</v>
      </c>
    </row>
    <row r="2459" spans="1:32" x14ac:dyDescent="0.25">
      <c r="A2459" s="11">
        <v>45908</v>
      </c>
      <c r="B2459" s="25" t="s">
        <v>7280</v>
      </c>
      <c r="C2459" s="12" t="s">
        <v>7214</v>
      </c>
      <c r="D2459" s="16">
        <f t="shared" si="313"/>
        <v>45908</v>
      </c>
      <c r="G2459" s="13" t="s">
        <v>7335</v>
      </c>
      <c r="I2459" s="13" t="s">
        <v>8071</v>
      </c>
      <c r="J2459" s="13" t="s">
        <v>1796</v>
      </c>
      <c r="K2459" s="13" t="s">
        <v>30</v>
      </c>
      <c r="L2459" s="25" t="str">
        <f>VLOOKUP($K2459,TONG_SL!$A:$D,2,0)</f>
        <v>Gà muối 500g</v>
      </c>
      <c r="N2459" s="25" t="str">
        <f t="shared" si="314"/>
        <v>K-C6</v>
      </c>
      <c r="Q2459" s="25" t="str">
        <f>VLOOKUP(K2459,TONG_SL!$A:$D,3,0)</f>
        <v>Túi</v>
      </c>
      <c r="R2459" s="54">
        <v>15</v>
      </c>
      <c r="T2459" s="1">
        <f>VLOOKUP(VLOOKUP(G2459,Ma_KH!$A:$R,18,0)&amp;K2459,Gia_MB!$A:$F,6,0)</f>
        <v>111058</v>
      </c>
      <c r="U2459" s="14">
        <f t="shared" si="316"/>
        <v>1665870</v>
      </c>
      <c r="W2459" s="64">
        <f t="shared" si="315"/>
        <v>0</v>
      </c>
      <c r="X2459" s="3" t="str">
        <f t="shared" si="317"/>
        <v>8</v>
      </c>
      <c r="Z2459" s="14">
        <f t="shared" si="318"/>
        <v>133269.6</v>
      </c>
      <c r="AA2459" s="7">
        <f>VLOOKUP(G2459,Ma_KH!$A:$R,14,0)</f>
        <v>60</v>
      </c>
      <c r="AD2459" s="7" t="str">
        <f>IFERROR(VLOOKUP(J2459,'Chuyển Mã'!$B$3:$C$9,2,0),"")</f>
        <v>Tỉnh</v>
      </c>
      <c r="AE2459" s="7" t="str">
        <f t="shared" si="311"/>
        <v>Gà muối 500g</v>
      </c>
      <c r="AF2459" s="7">
        <f t="shared" si="312"/>
        <v>15</v>
      </c>
    </row>
    <row r="2460" spans="1:32" x14ac:dyDescent="0.25">
      <c r="A2460" s="11">
        <v>45908</v>
      </c>
      <c r="B2460" s="25" t="s">
        <v>7280</v>
      </c>
      <c r="C2460" s="12" t="s">
        <v>7214</v>
      </c>
      <c r="D2460" s="16">
        <f t="shared" si="313"/>
        <v>45908</v>
      </c>
      <c r="G2460" s="13" t="s">
        <v>7335</v>
      </c>
      <c r="I2460" s="13" t="s">
        <v>8071</v>
      </c>
      <c r="J2460" s="13" t="s">
        <v>1796</v>
      </c>
      <c r="K2460" s="13" t="s">
        <v>32</v>
      </c>
      <c r="L2460" s="25" t="str">
        <f>VLOOKUP($K2460,TONG_SL!$A:$D,2,0)</f>
        <v>Giò Tai Lưỡi Xào 250</v>
      </c>
      <c r="N2460" s="25" t="str">
        <f t="shared" si="314"/>
        <v>K-C6</v>
      </c>
      <c r="Q2460" s="25" t="str">
        <f>VLOOKUP(K2460,TONG_SL!$A:$D,3,0)</f>
        <v>Túi</v>
      </c>
      <c r="R2460" s="54">
        <v>10</v>
      </c>
      <c r="T2460" s="1">
        <f>VLOOKUP(VLOOKUP(G2460,Ma_KH!$A:$R,18,0)&amp;K2460,Gia_MB!$A:$F,6,0)</f>
        <v>50183</v>
      </c>
      <c r="U2460" s="14">
        <f t="shared" si="316"/>
        <v>501830</v>
      </c>
      <c r="W2460" s="64">
        <f t="shared" si="315"/>
        <v>0</v>
      </c>
      <c r="X2460" s="3" t="str">
        <f t="shared" si="317"/>
        <v>8</v>
      </c>
      <c r="Z2460" s="14">
        <f t="shared" si="318"/>
        <v>40146.400000000001</v>
      </c>
      <c r="AA2460" s="7">
        <f>VLOOKUP(G2460,Ma_KH!$A:$R,14,0)</f>
        <v>60</v>
      </c>
      <c r="AD2460" s="7" t="str">
        <f>IFERROR(VLOOKUP(J2460,'Chuyển Mã'!$B$3:$C$9,2,0),"")</f>
        <v>Tỉnh</v>
      </c>
      <c r="AE2460" s="7" t="str">
        <f t="shared" si="311"/>
        <v>Giò Tai Lưỡi Xào 250</v>
      </c>
      <c r="AF2460" s="7">
        <f t="shared" si="312"/>
        <v>10</v>
      </c>
    </row>
    <row r="2461" spans="1:32" x14ac:dyDescent="0.25">
      <c r="A2461" s="11">
        <v>45908</v>
      </c>
      <c r="B2461" s="25">
        <v>4176644978</v>
      </c>
      <c r="C2461" s="12" t="s">
        <v>7214</v>
      </c>
      <c r="D2461" s="16">
        <f t="shared" si="313"/>
        <v>45908</v>
      </c>
      <c r="G2461" s="13" t="s">
        <v>7211</v>
      </c>
      <c r="I2461" s="13" t="s">
        <v>8072</v>
      </c>
      <c r="J2461" s="13" t="s">
        <v>1796</v>
      </c>
      <c r="K2461" s="13" t="s">
        <v>27</v>
      </c>
      <c r="L2461" s="25" t="str">
        <f>VLOOKUP($K2461,TONG_SL!$A:$D,2,0)</f>
        <v>Chân giò heo muối 300g</v>
      </c>
      <c r="N2461" s="25" t="str">
        <f t="shared" si="314"/>
        <v>K-C6</v>
      </c>
      <c r="Q2461" s="25" t="str">
        <f>VLOOKUP(K2461,TONG_SL!$A:$D,3,0)</f>
        <v>Túi</v>
      </c>
      <c r="R2461" s="54">
        <v>10</v>
      </c>
      <c r="T2461" s="1">
        <f>VLOOKUP(VLOOKUP(G2461,Ma_KH!$A:$R,18,0)&amp;K2461,Gia_MB!$A:$F,6,0)</f>
        <v>73431</v>
      </c>
      <c r="U2461" s="14">
        <f t="shared" si="316"/>
        <v>734310</v>
      </c>
      <c r="W2461" s="64">
        <f t="shared" si="315"/>
        <v>0</v>
      </c>
      <c r="X2461" s="3" t="str">
        <f t="shared" si="317"/>
        <v>8</v>
      </c>
      <c r="Z2461" s="14">
        <f t="shared" si="318"/>
        <v>58744.800000000003</v>
      </c>
      <c r="AA2461" s="7">
        <f>VLOOKUP(G2461,Ma_KH!$A:$R,14,0)</f>
        <v>60</v>
      </c>
      <c r="AD2461" s="7" t="str">
        <f>IFERROR(VLOOKUP(J2461,'Chuyển Mã'!$B$3:$C$9,2,0),"")</f>
        <v>Tỉnh</v>
      </c>
      <c r="AE2461" s="7" t="str">
        <f t="shared" si="311"/>
        <v>Chân giò heo muối 300g</v>
      </c>
      <c r="AF2461" s="7">
        <f t="shared" si="312"/>
        <v>10</v>
      </c>
    </row>
    <row r="2462" spans="1:32" x14ac:dyDescent="0.25">
      <c r="A2462" s="11">
        <v>45908</v>
      </c>
      <c r="B2462" s="25">
        <v>4176644978</v>
      </c>
      <c r="C2462" s="12" t="s">
        <v>7214</v>
      </c>
      <c r="D2462" s="16">
        <f t="shared" si="313"/>
        <v>45908</v>
      </c>
      <c r="G2462" s="13" t="s">
        <v>7211</v>
      </c>
      <c r="I2462" s="13" t="s">
        <v>8072</v>
      </c>
      <c r="J2462" s="13" t="s">
        <v>1796</v>
      </c>
      <c r="K2462" s="13" t="s">
        <v>30</v>
      </c>
      <c r="L2462" s="25" t="str">
        <f>VLOOKUP($K2462,TONG_SL!$A:$D,2,0)</f>
        <v>Gà muối 500g</v>
      </c>
      <c r="N2462" s="25" t="str">
        <f t="shared" si="314"/>
        <v>K-C6</v>
      </c>
      <c r="Q2462" s="25" t="str">
        <f>VLOOKUP(K2462,TONG_SL!$A:$D,3,0)</f>
        <v>Túi</v>
      </c>
      <c r="R2462" s="54">
        <v>10</v>
      </c>
      <c r="T2462" s="1">
        <f>VLOOKUP(VLOOKUP(G2462,Ma_KH!$A:$R,18,0)&amp;K2462,Gia_MB!$A:$F,6,0)</f>
        <v>111058</v>
      </c>
      <c r="U2462" s="14">
        <f t="shared" si="316"/>
        <v>1110580</v>
      </c>
      <c r="W2462" s="64">
        <f t="shared" si="315"/>
        <v>0</v>
      </c>
      <c r="X2462" s="3" t="str">
        <f t="shared" si="317"/>
        <v>8</v>
      </c>
      <c r="Z2462" s="14">
        <f t="shared" si="318"/>
        <v>88846.400000000009</v>
      </c>
      <c r="AA2462" s="7">
        <f>VLOOKUP(G2462,Ma_KH!$A:$R,14,0)</f>
        <v>60</v>
      </c>
      <c r="AD2462" s="7" t="str">
        <f>IFERROR(VLOOKUP(J2462,'Chuyển Mã'!$B$3:$C$9,2,0),"")</f>
        <v>Tỉnh</v>
      </c>
      <c r="AE2462" s="7" t="str">
        <f t="shared" si="311"/>
        <v>Gà muối 500g</v>
      </c>
      <c r="AF2462" s="7">
        <f t="shared" si="312"/>
        <v>10</v>
      </c>
    </row>
    <row r="2463" spans="1:32" x14ac:dyDescent="0.25">
      <c r="A2463" s="11">
        <v>45908</v>
      </c>
      <c r="B2463" s="25">
        <v>4176644978</v>
      </c>
      <c r="C2463" s="12" t="s">
        <v>7214</v>
      </c>
      <c r="D2463" s="16">
        <f t="shared" si="313"/>
        <v>45908</v>
      </c>
      <c r="G2463" s="13" t="s">
        <v>7211</v>
      </c>
      <c r="I2463" s="13" t="s">
        <v>8072</v>
      </c>
      <c r="J2463" s="13" t="s">
        <v>1796</v>
      </c>
      <c r="K2463" s="13" t="s">
        <v>35</v>
      </c>
      <c r="L2463" s="25" t="str">
        <f>VLOOKUP($K2463,TONG_SL!$A:$D,2,0)</f>
        <v>Tai heo muối 200g</v>
      </c>
      <c r="N2463" s="25" t="str">
        <f t="shared" si="314"/>
        <v>K-C6</v>
      </c>
      <c r="Q2463" s="25" t="str">
        <f>VLOOKUP(K2463,TONG_SL!$A:$D,3,0)</f>
        <v>Túi</v>
      </c>
      <c r="R2463" s="54">
        <v>5</v>
      </c>
      <c r="T2463" s="1">
        <f>VLOOKUP(VLOOKUP(G2463,Ma_KH!$A:$R,18,0)&amp;K2463,Gia_MB!$A:$F,6,0)</f>
        <v>55595</v>
      </c>
      <c r="U2463" s="14">
        <f t="shared" si="316"/>
        <v>277975</v>
      </c>
      <c r="W2463" s="64">
        <f t="shared" si="315"/>
        <v>0</v>
      </c>
      <c r="X2463" s="3" t="str">
        <f t="shared" si="317"/>
        <v>8</v>
      </c>
      <c r="Z2463" s="14">
        <f t="shared" si="318"/>
        <v>22238</v>
      </c>
      <c r="AA2463" s="7">
        <f>VLOOKUP(G2463,Ma_KH!$A:$R,14,0)</f>
        <v>60</v>
      </c>
      <c r="AD2463" s="7" t="str">
        <f>IFERROR(VLOOKUP(J2463,'Chuyển Mã'!$B$3:$C$9,2,0),"")</f>
        <v>Tỉnh</v>
      </c>
      <c r="AE2463" s="7" t="str">
        <f t="shared" si="311"/>
        <v>Tai heo muối 200g</v>
      </c>
      <c r="AF2463" s="7">
        <f t="shared" si="312"/>
        <v>5</v>
      </c>
    </row>
    <row r="2464" spans="1:32" x14ac:dyDescent="0.25">
      <c r="A2464" s="11">
        <v>45908</v>
      </c>
      <c r="B2464" s="25">
        <v>4176644978</v>
      </c>
      <c r="C2464" s="12" t="s">
        <v>7214</v>
      </c>
      <c r="D2464" s="16">
        <f t="shared" si="313"/>
        <v>45908</v>
      </c>
      <c r="G2464" s="13" t="s">
        <v>7211</v>
      </c>
      <c r="I2464" s="13" t="s">
        <v>8072</v>
      </c>
      <c r="J2464" s="13" t="s">
        <v>1796</v>
      </c>
      <c r="K2464" s="13" t="s">
        <v>41</v>
      </c>
      <c r="L2464" s="25" t="str">
        <f>VLOOKUP($K2464,TONG_SL!$A:$D,2,0)</f>
        <v>Chả nướng 300g</v>
      </c>
      <c r="N2464" s="25" t="str">
        <f t="shared" si="314"/>
        <v>K-C6</v>
      </c>
      <c r="Q2464" s="25" t="str">
        <f>VLOOKUP(K2464,TONG_SL!$A:$D,3,0)</f>
        <v>Túi</v>
      </c>
      <c r="R2464" s="54">
        <v>5</v>
      </c>
      <c r="T2464" s="1">
        <f>VLOOKUP(VLOOKUP(G2464,Ma_KH!$A:$R,18,0)&amp;K2464,Gia_MB!$A:$F,6,0)</f>
        <v>70950</v>
      </c>
      <c r="U2464" s="14">
        <f t="shared" si="316"/>
        <v>354750</v>
      </c>
      <c r="W2464" s="64">
        <f t="shared" si="315"/>
        <v>0</v>
      </c>
      <c r="X2464" s="3" t="str">
        <f t="shared" si="317"/>
        <v>8</v>
      </c>
      <c r="Z2464" s="14">
        <f t="shared" si="318"/>
        <v>28380</v>
      </c>
      <c r="AA2464" s="7">
        <f>VLOOKUP(G2464,Ma_KH!$A:$R,14,0)</f>
        <v>60</v>
      </c>
      <c r="AD2464" s="7" t="str">
        <f>IFERROR(VLOOKUP(J2464,'Chuyển Mã'!$B$3:$C$9,2,0),"")</f>
        <v>Tỉnh</v>
      </c>
      <c r="AE2464" s="7" t="str">
        <f t="shared" si="311"/>
        <v>Chả nướng 300g</v>
      </c>
      <c r="AF2464" s="7">
        <f t="shared" si="312"/>
        <v>5</v>
      </c>
    </row>
    <row r="2465" spans="1:32" x14ac:dyDescent="0.25">
      <c r="A2465" s="11">
        <v>45908</v>
      </c>
      <c r="B2465" s="25">
        <v>4176644978</v>
      </c>
      <c r="C2465" s="12" t="s">
        <v>7214</v>
      </c>
      <c r="D2465" s="16">
        <f t="shared" si="313"/>
        <v>45908</v>
      </c>
      <c r="G2465" s="13" t="s">
        <v>7211</v>
      </c>
      <c r="I2465" s="13" t="s">
        <v>8072</v>
      </c>
      <c r="J2465" s="13" t="s">
        <v>1796</v>
      </c>
      <c r="K2465" s="13" t="s">
        <v>39</v>
      </c>
      <c r="L2465" s="25" t="str">
        <f>VLOOKUP($K2465,TONG_SL!$A:$D,2,0)</f>
        <v>Chả cốm 300g</v>
      </c>
      <c r="N2465" s="25" t="str">
        <f t="shared" si="314"/>
        <v>K-C6</v>
      </c>
      <c r="Q2465" s="25" t="str">
        <f>VLOOKUP(K2465,TONG_SL!$A:$D,3,0)</f>
        <v>Túi</v>
      </c>
      <c r="R2465" s="54">
        <v>5</v>
      </c>
      <c r="T2465" s="1">
        <f>VLOOKUP(VLOOKUP(G2465,Ma_KH!$A:$R,18,0)&amp;K2465,Gia_MB!$A:$F,6,0)</f>
        <v>74250</v>
      </c>
      <c r="U2465" s="14">
        <f t="shared" si="316"/>
        <v>371250</v>
      </c>
      <c r="W2465" s="64">
        <f t="shared" si="315"/>
        <v>0</v>
      </c>
      <c r="X2465" s="3" t="str">
        <f t="shared" si="317"/>
        <v>8</v>
      </c>
      <c r="Z2465" s="14">
        <f t="shared" si="318"/>
        <v>29700</v>
      </c>
      <c r="AA2465" s="7">
        <f>VLOOKUP(G2465,Ma_KH!$A:$R,14,0)</f>
        <v>60</v>
      </c>
      <c r="AD2465" s="7" t="str">
        <f>IFERROR(VLOOKUP(J2465,'Chuyển Mã'!$B$3:$C$9,2,0),"")</f>
        <v>Tỉnh</v>
      </c>
      <c r="AE2465" s="7" t="str">
        <f t="shared" si="311"/>
        <v>Chả cốm 300g</v>
      </c>
      <c r="AF2465" s="7">
        <f t="shared" si="312"/>
        <v>5</v>
      </c>
    </row>
    <row r="2466" spans="1:32" x14ac:dyDescent="0.25">
      <c r="A2466" s="11">
        <v>45908</v>
      </c>
      <c r="B2466" s="25">
        <v>4176644978</v>
      </c>
      <c r="C2466" s="12" t="s">
        <v>7214</v>
      </c>
      <c r="D2466" s="16">
        <f t="shared" si="313"/>
        <v>45908</v>
      </c>
      <c r="G2466" s="13" t="s">
        <v>7211</v>
      </c>
      <c r="I2466" s="13" t="s">
        <v>8072</v>
      </c>
      <c r="J2466" s="13" t="s">
        <v>1796</v>
      </c>
      <c r="K2466" s="13" t="s">
        <v>32</v>
      </c>
      <c r="L2466" s="25" t="str">
        <f>VLOOKUP($K2466,TONG_SL!$A:$D,2,0)</f>
        <v>Giò Tai Lưỡi Xào 250</v>
      </c>
      <c r="N2466" s="25" t="str">
        <f t="shared" si="314"/>
        <v>K-C6</v>
      </c>
      <c r="Q2466" s="25" t="str">
        <f>VLOOKUP(K2466,TONG_SL!$A:$D,3,0)</f>
        <v>Túi</v>
      </c>
      <c r="R2466" s="54">
        <v>5</v>
      </c>
      <c r="T2466" s="1">
        <f>VLOOKUP(VLOOKUP(G2466,Ma_KH!$A:$R,18,0)&amp;K2466,Gia_MB!$A:$F,6,0)</f>
        <v>50183</v>
      </c>
      <c r="U2466" s="14">
        <f t="shared" si="316"/>
        <v>250915</v>
      </c>
      <c r="W2466" s="64">
        <f t="shared" si="315"/>
        <v>0</v>
      </c>
      <c r="X2466" s="3" t="str">
        <f t="shared" si="317"/>
        <v>8</v>
      </c>
      <c r="Z2466" s="14">
        <f t="shared" si="318"/>
        <v>20073.2</v>
      </c>
      <c r="AA2466" s="7">
        <f>VLOOKUP(G2466,Ma_KH!$A:$R,14,0)</f>
        <v>60</v>
      </c>
      <c r="AD2466" s="7" t="str">
        <f>IFERROR(VLOOKUP(J2466,'Chuyển Mã'!$B$3:$C$9,2,0),"")</f>
        <v>Tỉnh</v>
      </c>
      <c r="AE2466" s="7" t="str">
        <f t="shared" si="311"/>
        <v>Giò Tai Lưỡi Xào 250</v>
      </c>
      <c r="AF2466" s="7">
        <f t="shared" si="312"/>
        <v>5</v>
      </c>
    </row>
    <row r="2467" spans="1:32" x14ac:dyDescent="0.25">
      <c r="A2467" s="11">
        <v>45908</v>
      </c>
      <c r="B2467" s="25">
        <v>4176644978</v>
      </c>
      <c r="C2467" s="12" t="s">
        <v>7214</v>
      </c>
      <c r="D2467" s="16">
        <f t="shared" si="313"/>
        <v>45908</v>
      </c>
      <c r="G2467" s="13" t="s">
        <v>7211</v>
      </c>
      <c r="I2467" s="13" t="s">
        <v>8072</v>
      </c>
      <c r="J2467" s="13" t="s">
        <v>1796</v>
      </c>
      <c r="K2467" s="13" t="s">
        <v>51</v>
      </c>
      <c r="L2467" s="25" t="str">
        <f>VLOOKUP($K2467,TONG_SL!$A:$D,2,0)</f>
        <v>Mọc Nấm Hương 250g</v>
      </c>
      <c r="N2467" s="25" t="str">
        <f t="shared" si="314"/>
        <v>K-C6</v>
      </c>
      <c r="Q2467" s="25" t="str">
        <f>VLOOKUP(K2467,TONG_SL!$A:$D,3,0)</f>
        <v>Túi</v>
      </c>
      <c r="R2467" s="54">
        <v>5</v>
      </c>
      <c r="T2467" s="1">
        <f>VLOOKUP(VLOOKUP(G2467,Ma_KH!$A:$R,18,0)&amp;K2467,Gia_MB!$A:$F,6,0)</f>
        <v>46000</v>
      </c>
      <c r="U2467" s="14">
        <f t="shared" si="316"/>
        <v>230000</v>
      </c>
      <c r="W2467" s="64">
        <f t="shared" si="315"/>
        <v>0</v>
      </c>
      <c r="X2467" s="3" t="str">
        <f t="shared" si="317"/>
        <v>8</v>
      </c>
      <c r="Z2467" s="14">
        <f t="shared" si="318"/>
        <v>18400</v>
      </c>
      <c r="AA2467" s="7">
        <f>VLOOKUP(G2467,Ma_KH!$A:$R,14,0)</f>
        <v>60</v>
      </c>
      <c r="AD2467" s="7" t="str">
        <f>IFERROR(VLOOKUP(J2467,'Chuyển Mã'!$B$3:$C$9,2,0),"")</f>
        <v>Tỉnh</v>
      </c>
      <c r="AE2467" s="7" t="str">
        <f t="shared" si="311"/>
        <v>Mọc Nấm Hương 250g</v>
      </c>
      <c r="AF2467" s="7">
        <f t="shared" si="312"/>
        <v>5</v>
      </c>
    </row>
    <row r="2468" spans="1:32" x14ac:dyDescent="0.25">
      <c r="A2468" s="11">
        <v>45908</v>
      </c>
      <c r="B2468" s="25">
        <v>4176628199</v>
      </c>
      <c r="C2468" s="12" t="s">
        <v>7214</v>
      </c>
      <c r="D2468" s="16">
        <f t="shared" si="313"/>
        <v>45908</v>
      </c>
      <c r="G2468" s="13" t="s">
        <v>7321</v>
      </c>
      <c r="I2468" s="13" t="s">
        <v>8073</v>
      </c>
      <c r="J2468" s="13" t="s">
        <v>1796</v>
      </c>
      <c r="K2468" s="13" t="s">
        <v>27</v>
      </c>
      <c r="L2468" s="25" t="str">
        <f>VLOOKUP($K2468,TONG_SL!$A:$D,2,0)</f>
        <v>Chân giò heo muối 300g</v>
      </c>
      <c r="N2468" s="25" t="str">
        <f t="shared" si="314"/>
        <v>K-C6</v>
      </c>
      <c r="Q2468" s="25" t="str">
        <f>VLOOKUP(K2468,TONG_SL!$A:$D,3,0)</f>
        <v>Túi</v>
      </c>
      <c r="R2468" s="54">
        <v>30</v>
      </c>
      <c r="T2468" s="1">
        <f>VLOOKUP(VLOOKUP(G2468,Ma_KH!$A:$R,18,0)&amp;K2468,Gia_MB!$A:$F,6,0)</f>
        <v>73431</v>
      </c>
      <c r="U2468" s="14">
        <f t="shared" si="316"/>
        <v>2202930</v>
      </c>
      <c r="W2468" s="64">
        <f t="shared" si="315"/>
        <v>0</v>
      </c>
      <c r="X2468" s="3" t="str">
        <f t="shared" si="317"/>
        <v>8</v>
      </c>
      <c r="Z2468" s="14">
        <f t="shared" si="318"/>
        <v>176234.4</v>
      </c>
      <c r="AA2468" s="7">
        <f>VLOOKUP(G2468,Ma_KH!$A:$R,14,0)</f>
        <v>60</v>
      </c>
      <c r="AD2468" s="7" t="str">
        <f>IFERROR(VLOOKUP(J2468,'Chuyển Mã'!$B$3:$C$9,2,0),"")</f>
        <v>Tỉnh</v>
      </c>
      <c r="AE2468" s="7" t="str">
        <f t="shared" si="311"/>
        <v>Chân giò heo muối 300g</v>
      </c>
      <c r="AF2468" s="7">
        <f t="shared" si="312"/>
        <v>30</v>
      </c>
    </row>
    <row r="2469" spans="1:32" x14ac:dyDescent="0.25">
      <c r="A2469" s="11">
        <v>45908</v>
      </c>
      <c r="B2469" s="25">
        <v>4176628199</v>
      </c>
      <c r="C2469" s="12" t="s">
        <v>7214</v>
      </c>
      <c r="D2469" s="16">
        <f t="shared" si="313"/>
        <v>45908</v>
      </c>
      <c r="G2469" s="13" t="s">
        <v>7321</v>
      </c>
      <c r="I2469" s="13" t="s">
        <v>8073</v>
      </c>
      <c r="J2469" s="13" t="s">
        <v>1796</v>
      </c>
      <c r="K2469" s="13" t="s">
        <v>30</v>
      </c>
      <c r="L2469" s="25" t="str">
        <f>VLOOKUP($K2469,TONG_SL!$A:$D,2,0)</f>
        <v>Gà muối 500g</v>
      </c>
      <c r="N2469" s="25" t="str">
        <f t="shared" si="314"/>
        <v>K-C6</v>
      </c>
      <c r="Q2469" s="25" t="str">
        <f>VLOOKUP(K2469,TONG_SL!$A:$D,3,0)</f>
        <v>Túi</v>
      </c>
      <c r="R2469" s="54">
        <v>10</v>
      </c>
      <c r="T2469" s="1">
        <f>VLOOKUP(VLOOKUP(G2469,Ma_KH!$A:$R,18,0)&amp;K2469,Gia_MB!$A:$F,6,0)</f>
        <v>111058</v>
      </c>
      <c r="U2469" s="14">
        <f t="shared" si="316"/>
        <v>1110580</v>
      </c>
      <c r="W2469" s="64">
        <f t="shared" si="315"/>
        <v>0</v>
      </c>
      <c r="X2469" s="3" t="str">
        <f t="shared" si="317"/>
        <v>8</v>
      </c>
      <c r="Z2469" s="14">
        <f t="shared" si="318"/>
        <v>88846.400000000009</v>
      </c>
      <c r="AA2469" s="7">
        <f>VLOOKUP(G2469,Ma_KH!$A:$R,14,0)</f>
        <v>60</v>
      </c>
      <c r="AD2469" s="7" t="str">
        <f>IFERROR(VLOOKUP(J2469,'Chuyển Mã'!$B$3:$C$9,2,0),"")</f>
        <v>Tỉnh</v>
      </c>
      <c r="AE2469" s="7" t="str">
        <f t="shared" si="311"/>
        <v>Gà muối 500g</v>
      </c>
      <c r="AF2469" s="7">
        <f t="shared" si="312"/>
        <v>10</v>
      </c>
    </row>
    <row r="2470" spans="1:32" x14ac:dyDescent="0.25">
      <c r="A2470" s="11">
        <v>45908</v>
      </c>
      <c r="B2470" s="25">
        <v>4176628199</v>
      </c>
      <c r="C2470" s="12" t="s">
        <v>7214</v>
      </c>
      <c r="D2470" s="16">
        <f t="shared" si="313"/>
        <v>45908</v>
      </c>
      <c r="G2470" s="13" t="s">
        <v>7321</v>
      </c>
      <c r="I2470" s="13" t="s">
        <v>8073</v>
      </c>
      <c r="J2470" s="13" t="s">
        <v>1796</v>
      </c>
      <c r="K2470" s="13" t="s">
        <v>35</v>
      </c>
      <c r="L2470" s="25" t="str">
        <f>VLOOKUP($K2470,TONG_SL!$A:$D,2,0)</f>
        <v>Tai heo muối 200g</v>
      </c>
      <c r="N2470" s="25" t="str">
        <f t="shared" si="314"/>
        <v>K-C6</v>
      </c>
      <c r="Q2470" s="25" t="str">
        <f>VLOOKUP(K2470,TONG_SL!$A:$D,3,0)</f>
        <v>Túi</v>
      </c>
      <c r="R2470" s="54">
        <v>10</v>
      </c>
      <c r="T2470" s="1">
        <f>VLOOKUP(VLOOKUP(G2470,Ma_KH!$A:$R,18,0)&amp;K2470,Gia_MB!$A:$F,6,0)</f>
        <v>55595</v>
      </c>
      <c r="U2470" s="14">
        <f t="shared" si="316"/>
        <v>555950</v>
      </c>
      <c r="W2470" s="64">
        <f t="shared" si="315"/>
        <v>0</v>
      </c>
      <c r="X2470" s="3" t="str">
        <f t="shared" si="317"/>
        <v>8</v>
      </c>
      <c r="Z2470" s="14">
        <f t="shared" si="318"/>
        <v>44476</v>
      </c>
      <c r="AA2470" s="7">
        <f>VLOOKUP(G2470,Ma_KH!$A:$R,14,0)</f>
        <v>60</v>
      </c>
      <c r="AD2470" s="7" t="str">
        <f>IFERROR(VLOOKUP(J2470,'Chuyển Mã'!$B$3:$C$9,2,0),"")</f>
        <v>Tỉnh</v>
      </c>
      <c r="AE2470" s="7" t="str">
        <f t="shared" si="311"/>
        <v>Tai heo muối 200g</v>
      </c>
      <c r="AF2470" s="7">
        <f t="shared" si="312"/>
        <v>10</v>
      </c>
    </row>
    <row r="2471" spans="1:32" x14ac:dyDescent="0.25">
      <c r="A2471" s="11">
        <v>45908</v>
      </c>
      <c r="B2471" s="25" t="s">
        <v>7281</v>
      </c>
      <c r="C2471" s="12" t="s">
        <v>7214</v>
      </c>
      <c r="D2471" s="16">
        <f t="shared" si="313"/>
        <v>45908</v>
      </c>
      <c r="G2471" s="13" t="s">
        <v>7321</v>
      </c>
      <c r="I2471" s="13" t="s">
        <v>8074</v>
      </c>
      <c r="J2471" s="13" t="s">
        <v>1796</v>
      </c>
      <c r="K2471" s="13" t="s">
        <v>27</v>
      </c>
      <c r="L2471" s="25" t="str">
        <f>VLOOKUP($K2471,TONG_SL!$A:$D,2,0)</f>
        <v>Chân giò heo muối 300g</v>
      </c>
      <c r="N2471" s="25" t="str">
        <f t="shared" si="314"/>
        <v>K-C6</v>
      </c>
      <c r="Q2471" s="25" t="str">
        <f>VLOOKUP(K2471,TONG_SL!$A:$D,3,0)</f>
        <v>Túi</v>
      </c>
      <c r="R2471" s="54">
        <v>20</v>
      </c>
      <c r="T2471" s="1">
        <f>VLOOKUP(VLOOKUP(G2471,Ma_KH!$A:$R,18,0)&amp;K2471,Gia_MB!$A:$F,6,0)</f>
        <v>73431</v>
      </c>
      <c r="U2471" s="14">
        <f t="shared" si="316"/>
        <v>1468620</v>
      </c>
      <c r="W2471" s="64">
        <f t="shared" si="315"/>
        <v>0</v>
      </c>
      <c r="X2471" s="3" t="str">
        <f t="shared" si="317"/>
        <v>8</v>
      </c>
      <c r="Z2471" s="14">
        <f t="shared" si="318"/>
        <v>117489.60000000001</v>
      </c>
      <c r="AA2471" s="7">
        <f>VLOOKUP(G2471,Ma_KH!$A:$R,14,0)</f>
        <v>60</v>
      </c>
      <c r="AD2471" s="7" t="str">
        <f>IFERROR(VLOOKUP(J2471,'Chuyển Mã'!$B$3:$C$9,2,0),"")</f>
        <v>Tỉnh</v>
      </c>
      <c r="AE2471" s="7" t="str">
        <f t="shared" si="311"/>
        <v>Chân giò heo muối 300g</v>
      </c>
      <c r="AF2471" s="7">
        <f t="shared" si="312"/>
        <v>20</v>
      </c>
    </row>
    <row r="2472" spans="1:32" x14ac:dyDescent="0.25">
      <c r="A2472" s="11">
        <v>45908</v>
      </c>
      <c r="B2472" s="25" t="s">
        <v>7281</v>
      </c>
      <c r="C2472" s="12" t="s">
        <v>7214</v>
      </c>
      <c r="D2472" s="16">
        <f t="shared" si="313"/>
        <v>45908</v>
      </c>
      <c r="G2472" s="13" t="s">
        <v>7321</v>
      </c>
      <c r="I2472" s="13" t="s">
        <v>8074</v>
      </c>
      <c r="J2472" s="13" t="s">
        <v>1796</v>
      </c>
      <c r="K2472" s="13" t="s">
        <v>51</v>
      </c>
      <c r="L2472" s="25" t="str">
        <f>VLOOKUP($K2472,TONG_SL!$A:$D,2,0)</f>
        <v>Mọc Nấm Hương 250g</v>
      </c>
      <c r="N2472" s="25" t="str">
        <f t="shared" si="314"/>
        <v>K-C6</v>
      </c>
      <c r="Q2472" s="25" t="str">
        <f>VLOOKUP(K2472,TONG_SL!$A:$D,3,0)</f>
        <v>Túi</v>
      </c>
      <c r="R2472" s="54">
        <v>10</v>
      </c>
      <c r="T2472" s="1">
        <f>VLOOKUP(VLOOKUP(G2472,Ma_KH!$A:$R,18,0)&amp;K2472,Gia_MB!$A:$F,6,0)</f>
        <v>46000</v>
      </c>
      <c r="U2472" s="14">
        <f t="shared" si="316"/>
        <v>460000</v>
      </c>
      <c r="W2472" s="64">
        <f t="shared" si="315"/>
        <v>0</v>
      </c>
      <c r="X2472" s="3" t="str">
        <f t="shared" si="317"/>
        <v>8</v>
      </c>
      <c r="Z2472" s="14">
        <f t="shared" si="318"/>
        <v>36800</v>
      </c>
      <c r="AA2472" s="7">
        <f>VLOOKUP(G2472,Ma_KH!$A:$R,14,0)</f>
        <v>60</v>
      </c>
      <c r="AD2472" s="7" t="str">
        <f>IFERROR(VLOOKUP(J2472,'Chuyển Mã'!$B$3:$C$9,2,0),"")</f>
        <v>Tỉnh</v>
      </c>
      <c r="AE2472" s="7" t="str">
        <f t="shared" si="311"/>
        <v>Mọc Nấm Hương 250g</v>
      </c>
      <c r="AF2472" s="7">
        <f t="shared" si="312"/>
        <v>10</v>
      </c>
    </row>
    <row r="2473" spans="1:32" x14ac:dyDescent="0.25">
      <c r="A2473" s="11">
        <v>45908</v>
      </c>
      <c r="B2473" s="25" t="s">
        <v>7281</v>
      </c>
      <c r="C2473" s="12" t="s">
        <v>7214</v>
      </c>
      <c r="D2473" s="16">
        <f t="shared" si="313"/>
        <v>45908</v>
      </c>
      <c r="G2473" s="13" t="s">
        <v>7321</v>
      </c>
      <c r="I2473" s="13" t="s">
        <v>8074</v>
      </c>
      <c r="J2473" s="13" t="s">
        <v>1796</v>
      </c>
      <c r="K2473" s="13" t="s">
        <v>47</v>
      </c>
      <c r="L2473" s="25" t="str">
        <f>VLOOKUP($K2473,TONG_SL!$A:$D,2,0)</f>
        <v>Giò lụa cây 250g</v>
      </c>
      <c r="N2473" s="25" t="str">
        <f t="shared" si="314"/>
        <v>K-C6</v>
      </c>
      <c r="Q2473" s="25" t="str">
        <f>VLOOKUP(K2473,TONG_SL!$A:$D,3,0)</f>
        <v>Túi</v>
      </c>
      <c r="R2473" s="54">
        <v>5</v>
      </c>
      <c r="T2473" s="1">
        <f>VLOOKUP(VLOOKUP(G2473,Ma_KH!$A:$R,18,0)&amp;K2473,Gia_MB!$A:$F,6,0)</f>
        <v>49500</v>
      </c>
      <c r="U2473" s="14">
        <f t="shared" si="316"/>
        <v>247500</v>
      </c>
      <c r="W2473" s="64">
        <f t="shared" si="315"/>
        <v>0</v>
      </c>
      <c r="X2473" s="3" t="str">
        <f t="shared" si="317"/>
        <v>8</v>
      </c>
      <c r="Z2473" s="14">
        <f t="shared" si="318"/>
        <v>19800</v>
      </c>
      <c r="AA2473" s="7">
        <f>VLOOKUP(G2473,Ma_KH!$A:$R,14,0)</f>
        <v>60</v>
      </c>
      <c r="AD2473" s="7" t="str">
        <f>IFERROR(VLOOKUP(J2473,'Chuyển Mã'!$B$3:$C$9,2,0),"")</f>
        <v>Tỉnh</v>
      </c>
      <c r="AE2473" s="7" t="str">
        <f t="shared" si="311"/>
        <v>Giò lụa cây 250g</v>
      </c>
      <c r="AF2473" s="7">
        <f t="shared" si="312"/>
        <v>5</v>
      </c>
    </row>
    <row r="2474" spans="1:32" x14ac:dyDescent="0.25">
      <c r="A2474" s="11">
        <v>45908</v>
      </c>
      <c r="B2474" s="25" t="s">
        <v>7281</v>
      </c>
      <c r="C2474" s="12" t="s">
        <v>7214</v>
      </c>
      <c r="D2474" s="16">
        <f t="shared" si="313"/>
        <v>45908</v>
      </c>
      <c r="G2474" s="13" t="s">
        <v>7321</v>
      </c>
      <c r="I2474" s="13" t="s">
        <v>8074</v>
      </c>
      <c r="J2474" s="13" t="s">
        <v>1796</v>
      </c>
      <c r="K2474" s="13" t="s">
        <v>49</v>
      </c>
      <c r="L2474" s="25" t="str">
        <f>VLOOKUP($K2474,TONG_SL!$A:$D,2,0)</f>
        <v>Giò sụn gà 250g</v>
      </c>
      <c r="N2474" s="25" t="str">
        <f t="shared" si="314"/>
        <v>K-C6</v>
      </c>
      <c r="Q2474" s="25" t="str">
        <f>VLOOKUP(K2474,TONG_SL!$A:$D,3,0)</f>
        <v>Túi</v>
      </c>
      <c r="R2474" s="54">
        <v>5</v>
      </c>
      <c r="T2474" s="1">
        <f>VLOOKUP(VLOOKUP(G2474,Ma_KH!$A:$R,18,0)&amp;K2474,Gia_MB!$A:$F,6,0)</f>
        <v>50400</v>
      </c>
      <c r="U2474" s="14">
        <f t="shared" si="316"/>
        <v>252000</v>
      </c>
      <c r="W2474" s="64">
        <f t="shared" si="315"/>
        <v>0</v>
      </c>
      <c r="X2474" s="3" t="str">
        <f t="shared" si="317"/>
        <v>8</v>
      </c>
      <c r="Z2474" s="14">
        <f t="shared" si="318"/>
        <v>20160</v>
      </c>
      <c r="AA2474" s="7">
        <f>VLOOKUP(G2474,Ma_KH!$A:$R,14,0)</f>
        <v>60</v>
      </c>
      <c r="AD2474" s="7" t="str">
        <f>IFERROR(VLOOKUP(J2474,'Chuyển Mã'!$B$3:$C$9,2,0),"")</f>
        <v>Tỉnh</v>
      </c>
      <c r="AE2474" s="7" t="str">
        <f t="shared" si="311"/>
        <v>Giò sụn gà 250g</v>
      </c>
      <c r="AF2474" s="7">
        <f t="shared" si="312"/>
        <v>5</v>
      </c>
    </row>
    <row r="2475" spans="1:32" x14ac:dyDescent="0.25">
      <c r="A2475" s="11">
        <v>45908</v>
      </c>
      <c r="B2475" s="25">
        <v>4176620364</v>
      </c>
      <c r="C2475" s="12" t="s">
        <v>7214</v>
      </c>
      <c r="D2475" s="16">
        <f t="shared" si="313"/>
        <v>45908</v>
      </c>
      <c r="G2475" s="13" t="s">
        <v>7332</v>
      </c>
      <c r="I2475" s="13" t="s">
        <v>8075</v>
      </c>
      <c r="J2475" s="13" t="s">
        <v>1796</v>
      </c>
      <c r="K2475" s="13" t="s">
        <v>30</v>
      </c>
      <c r="L2475" s="25" t="str">
        <f>VLOOKUP($K2475,TONG_SL!$A:$D,2,0)</f>
        <v>Gà muối 500g</v>
      </c>
      <c r="N2475" s="25" t="str">
        <f t="shared" si="314"/>
        <v>K-C6</v>
      </c>
      <c r="Q2475" s="25" t="str">
        <f>VLOOKUP(K2475,TONG_SL!$A:$D,3,0)</f>
        <v>Túi</v>
      </c>
      <c r="R2475" s="54">
        <v>15</v>
      </c>
      <c r="T2475" s="1">
        <f>VLOOKUP(VLOOKUP(G2475,Ma_KH!$A:$R,18,0)&amp;K2475,Gia_MB!$A:$F,6,0)</f>
        <v>111058</v>
      </c>
      <c r="U2475" s="14">
        <f t="shared" si="316"/>
        <v>1665870</v>
      </c>
      <c r="W2475" s="64">
        <f t="shared" si="315"/>
        <v>0</v>
      </c>
      <c r="X2475" s="3" t="str">
        <f t="shared" si="317"/>
        <v>8</v>
      </c>
      <c r="Z2475" s="14">
        <f t="shared" si="318"/>
        <v>133269.6</v>
      </c>
      <c r="AA2475" s="7">
        <f>VLOOKUP(G2475,Ma_KH!$A:$R,14,0)</f>
        <v>60</v>
      </c>
      <c r="AD2475" s="7" t="str">
        <f>IFERROR(VLOOKUP(J2475,'Chuyển Mã'!$B$3:$C$9,2,0),"")</f>
        <v>Tỉnh</v>
      </c>
      <c r="AE2475" s="7" t="str">
        <f t="shared" si="311"/>
        <v>Gà muối 500g</v>
      </c>
      <c r="AF2475" s="7">
        <f t="shared" si="312"/>
        <v>15</v>
      </c>
    </row>
    <row r="2476" spans="1:32" x14ac:dyDescent="0.25">
      <c r="A2476" s="11">
        <v>45908</v>
      </c>
      <c r="B2476" s="25">
        <v>4176620364</v>
      </c>
      <c r="C2476" s="12" t="s">
        <v>7214</v>
      </c>
      <c r="D2476" s="16">
        <f t="shared" si="313"/>
        <v>45908</v>
      </c>
      <c r="G2476" s="13" t="s">
        <v>7332</v>
      </c>
      <c r="I2476" s="13" t="s">
        <v>8075</v>
      </c>
      <c r="J2476" s="13" t="s">
        <v>1796</v>
      </c>
      <c r="K2476" s="13" t="s">
        <v>51</v>
      </c>
      <c r="L2476" s="25" t="str">
        <f>VLOOKUP($K2476,TONG_SL!$A:$D,2,0)</f>
        <v>Mọc Nấm Hương 250g</v>
      </c>
      <c r="N2476" s="25" t="str">
        <f t="shared" si="314"/>
        <v>K-C6</v>
      </c>
      <c r="Q2476" s="25" t="str">
        <f>VLOOKUP(K2476,TONG_SL!$A:$D,3,0)</f>
        <v>Túi</v>
      </c>
      <c r="R2476" s="54">
        <v>10</v>
      </c>
      <c r="T2476" s="1">
        <f>VLOOKUP(VLOOKUP(G2476,Ma_KH!$A:$R,18,0)&amp;K2476,Gia_MB!$A:$F,6,0)</f>
        <v>46000</v>
      </c>
      <c r="U2476" s="14">
        <f t="shared" si="316"/>
        <v>460000</v>
      </c>
      <c r="W2476" s="64">
        <f t="shared" si="315"/>
        <v>0</v>
      </c>
      <c r="X2476" s="3" t="str">
        <f t="shared" si="317"/>
        <v>8</v>
      </c>
      <c r="Z2476" s="14">
        <f t="shared" si="318"/>
        <v>36800</v>
      </c>
      <c r="AA2476" s="7">
        <f>VLOOKUP(G2476,Ma_KH!$A:$R,14,0)</f>
        <v>60</v>
      </c>
      <c r="AD2476" s="7" t="str">
        <f>IFERROR(VLOOKUP(J2476,'Chuyển Mã'!$B$3:$C$9,2,0),"")</f>
        <v>Tỉnh</v>
      </c>
      <c r="AE2476" s="7" t="str">
        <f t="shared" si="311"/>
        <v>Mọc Nấm Hương 250g</v>
      </c>
      <c r="AF2476" s="7">
        <f t="shared" si="312"/>
        <v>10</v>
      </c>
    </row>
    <row r="2477" spans="1:32" x14ac:dyDescent="0.25">
      <c r="A2477" s="11">
        <v>45908</v>
      </c>
      <c r="B2477" s="25">
        <v>4176620364</v>
      </c>
      <c r="C2477" s="12" t="s">
        <v>7214</v>
      </c>
      <c r="D2477" s="16">
        <f t="shared" si="313"/>
        <v>45908</v>
      </c>
      <c r="G2477" s="13" t="s">
        <v>7332</v>
      </c>
      <c r="I2477" s="13" t="s">
        <v>8075</v>
      </c>
      <c r="J2477" s="13" t="s">
        <v>1796</v>
      </c>
      <c r="K2477" s="13" t="s">
        <v>27</v>
      </c>
      <c r="L2477" s="25" t="str">
        <f>VLOOKUP($K2477,TONG_SL!$A:$D,2,0)</f>
        <v>Chân giò heo muối 300g</v>
      </c>
      <c r="N2477" s="25" t="str">
        <f t="shared" si="314"/>
        <v>K-C6</v>
      </c>
      <c r="Q2477" s="25" t="str">
        <f>VLOOKUP(K2477,TONG_SL!$A:$D,3,0)</f>
        <v>Túi</v>
      </c>
      <c r="R2477" s="54">
        <v>20</v>
      </c>
      <c r="T2477" s="1">
        <f>VLOOKUP(VLOOKUP(G2477,Ma_KH!$A:$R,18,0)&amp;K2477,Gia_MB!$A:$F,6,0)</f>
        <v>73431</v>
      </c>
      <c r="U2477" s="14">
        <f t="shared" si="316"/>
        <v>1468620</v>
      </c>
      <c r="W2477" s="64">
        <f t="shared" si="315"/>
        <v>0</v>
      </c>
      <c r="X2477" s="3" t="str">
        <f t="shared" si="317"/>
        <v>8</v>
      </c>
      <c r="Z2477" s="14">
        <f t="shared" si="318"/>
        <v>117489.60000000001</v>
      </c>
      <c r="AA2477" s="7">
        <f>VLOOKUP(G2477,Ma_KH!$A:$R,14,0)</f>
        <v>60</v>
      </c>
      <c r="AD2477" s="7" t="str">
        <f>IFERROR(VLOOKUP(J2477,'Chuyển Mã'!$B$3:$C$9,2,0),"")</f>
        <v>Tỉnh</v>
      </c>
      <c r="AE2477" s="7" t="str">
        <f t="shared" si="311"/>
        <v>Chân giò heo muối 300g</v>
      </c>
      <c r="AF2477" s="7">
        <f t="shared" si="312"/>
        <v>20</v>
      </c>
    </row>
    <row r="2478" spans="1:32" x14ac:dyDescent="0.25">
      <c r="A2478" s="11">
        <v>45908</v>
      </c>
      <c r="B2478" s="25">
        <v>4176620364</v>
      </c>
      <c r="C2478" s="12" t="s">
        <v>7214</v>
      </c>
      <c r="D2478" s="16">
        <f t="shared" si="313"/>
        <v>45908</v>
      </c>
      <c r="G2478" s="13" t="s">
        <v>7332</v>
      </c>
      <c r="I2478" s="13" t="s">
        <v>8075</v>
      </c>
      <c r="J2478" s="13" t="s">
        <v>1796</v>
      </c>
      <c r="K2478" s="13" t="s">
        <v>39</v>
      </c>
      <c r="L2478" s="25" t="str">
        <f>VLOOKUP($K2478,TONG_SL!$A:$D,2,0)</f>
        <v>Chả cốm 300g</v>
      </c>
      <c r="N2478" s="25" t="str">
        <f t="shared" si="314"/>
        <v>K-C6</v>
      </c>
      <c r="Q2478" s="25" t="str">
        <f>VLOOKUP(K2478,TONG_SL!$A:$D,3,0)</f>
        <v>Túi</v>
      </c>
      <c r="R2478" s="54">
        <v>5</v>
      </c>
      <c r="T2478" s="1">
        <f>VLOOKUP(VLOOKUP(G2478,Ma_KH!$A:$R,18,0)&amp;K2478,Gia_MB!$A:$F,6,0)</f>
        <v>74250</v>
      </c>
      <c r="U2478" s="14">
        <f t="shared" si="316"/>
        <v>371250</v>
      </c>
      <c r="W2478" s="64">
        <f t="shared" si="315"/>
        <v>0</v>
      </c>
      <c r="X2478" s="3" t="str">
        <f t="shared" si="317"/>
        <v>8</v>
      </c>
      <c r="Z2478" s="14">
        <f t="shared" si="318"/>
        <v>29700</v>
      </c>
      <c r="AA2478" s="7">
        <f>VLOOKUP(G2478,Ma_KH!$A:$R,14,0)</f>
        <v>60</v>
      </c>
      <c r="AD2478" s="7" t="str">
        <f>IFERROR(VLOOKUP(J2478,'Chuyển Mã'!$B$3:$C$9,2,0),"")</f>
        <v>Tỉnh</v>
      </c>
      <c r="AE2478" s="7" t="str">
        <f t="shared" si="311"/>
        <v>Chả cốm 300g</v>
      </c>
      <c r="AF2478" s="7">
        <f t="shared" si="312"/>
        <v>5</v>
      </c>
    </row>
    <row r="2479" spans="1:32" x14ac:dyDescent="0.25">
      <c r="A2479" s="11">
        <v>45908</v>
      </c>
      <c r="B2479" s="25">
        <v>4176638085</v>
      </c>
      <c r="C2479" s="12" t="s">
        <v>7214</v>
      </c>
      <c r="D2479" s="16">
        <f t="shared" si="313"/>
        <v>45908</v>
      </c>
      <c r="G2479" s="13" t="s">
        <v>7332</v>
      </c>
      <c r="I2479" s="13" t="s">
        <v>8076</v>
      </c>
      <c r="J2479" s="13" t="s">
        <v>1796</v>
      </c>
      <c r="K2479" s="13" t="s">
        <v>27</v>
      </c>
      <c r="L2479" s="25" t="str">
        <f>VLOOKUP($K2479,TONG_SL!$A:$D,2,0)</f>
        <v>Chân giò heo muối 300g</v>
      </c>
      <c r="N2479" s="25" t="str">
        <f t="shared" si="314"/>
        <v>K-C6</v>
      </c>
      <c r="Q2479" s="25" t="str">
        <f>VLOOKUP(K2479,TONG_SL!$A:$D,3,0)</f>
        <v>Túi</v>
      </c>
      <c r="R2479" s="54">
        <v>20</v>
      </c>
      <c r="T2479" s="1">
        <f>VLOOKUP(VLOOKUP(G2479,Ma_KH!$A:$R,18,0)&amp;K2479,Gia_MB!$A:$F,6,0)</f>
        <v>73431</v>
      </c>
      <c r="U2479" s="14">
        <f t="shared" si="316"/>
        <v>1468620</v>
      </c>
      <c r="W2479" s="64">
        <f t="shared" si="315"/>
        <v>0</v>
      </c>
      <c r="X2479" s="3" t="str">
        <f t="shared" si="317"/>
        <v>8</v>
      </c>
      <c r="Z2479" s="14">
        <f t="shared" si="318"/>
        <v>117489.60000000001</v>
      </c>
      <c r="AA2479" s="7">
        <f>VLOOKUP(G2479,Ma_KH!$A:$R,14,0)</f>
        <v>60</v>
      </c>
      <c r="AD2479" s="7" t="str">
        <f>IFERROR(VLOOKUP(J2479,'Chuyển Mã'!$B$3:$C$9,2,0),"")</f>
        <v>Tỉnh</v>
      </c>
      <c r="AE2479" s="7" t="str">
        <f t="shared" si="311"/>
        <v>Chân giò heo muối 300g</v>
      </c>
      <c r="AF2479" s="7">
        <f t="shared" si="312"/>
        <v>20</v>
      </c>
    </row>
    <row r="2480" spans="1:32" x14ac:dyDescent="0.25">
      <c r="A2480" s="11">
        <v>45908</v>
      </c>
      <c r="B2480" s="25">
        <v>4176638085</v>
      </c>
      <c r="C2480" s="12" t="s">
        <v>7214</v>
      </c>
      <c r="D2480" s="16">
        <f t="shared" si="313"/>
        <v>45908</v>
      </c>
      <c r="G2480" s="13" t="s">
        <v>7332</v>
      </c>
      <c r="I2480" s="13" t="s">
        <v>8076</v>
      </c>
      <c r="J2480" s="13" t="s">
        <v>1796</v>
      </c>
      <c r="K2480" s="13" t="s">
        <v>32</v>
      </c>
      <c r="L2480" s="25" t="str">
        <f>VLOOKUP($K2480,TONG_SL!$A:$D,2,0)</f>
        <v>Giò Tai Lưỡi Xào 250</v>
      </c>
      <c r="N2480" s="25" t="str">
        <f t="shared" si="314"/>
        <v>K-C6</v>
      </c>
      <c r="Q2480" s="25" t="str">
        <f>VLOOKUP(K2480,TONG_SL!$A:$D,3,0)</f>
        <v>Túi</v>
      </c>
      <c r="R2480" s="54">
        <v>10</v>
      </c>
      <c r="T2480" s="1">
        <f>VLOOKUP(VLOOKUP(G2480,Ma_KH!$A:$R,18,0)&amp;K2480,Gia_MB!$A:$F,6,0)</f>
        <v>50183</v>
      </c>
      <c r="U2480" s="14">
        <f t="shared" si="316"/>
        <v>501830</v>
      </c>
      <c r="W2480" s="64">
        <f t="shared" si="315"/>
        <v>0</v>
      </c>
      <c r="X2480" s="3" t="str">
        <f t="shared" si="317"/>
        <v>8</v>
      </c>
      <c r="Z2480" s="14">
        <f t="shared" si="318"/>
        <v>40146.400000000001</v>
      </c>
      <c r="AA2480" s="7">
        <f>VLOOKUP(G2480,Ma_KH!$A:$R,14,0)</f>
        <v>60</v>
      </c>
      <c r="AD2480" s="7" t="str">
        <f>IFERROR(VLOOKUP(J2480,'Chuyển Mã'!$B$3:$C$9,2,0),"")</f>
        <v>Tỉnh</v>
      </c>
      <c r="AE2480" s="7" t="str">
        <f t="shared" si="311"/>
        <v>Giò Tai Lưỡi Xào 250</v>
      </c>
      <c r="AF2480" s="7">
        <f t="shared" si="312"/>
        <v>10</v>
      </c>
    </row>
    <row r="2481" spans="1:32" x14ac:dyDescent="0.25">
      <c r="A2481" s="11">
        <v>45908</v>
      </c>
      <c r="B2481" s="25">
        <v>4176638085</v>
      </c>
      <c r="C2481" s="12" t="s">
        <v>7214</v>
      </c>
      <c r="D2481" s="16">
        <f t="shared" si="313"/>
        <v>45908</v>
      </c>
      <c r="G2481" s="13" t="s">
        <v>7332</v>
      </c>
      <c r="I2481" s="13" t="s">
        <v>8076</v>
      </c>
      <c r="J2481" s="13" t="s">
        <v>1796</v>
      </c>
      <c r="K2481" s="13" t="s">
        <v>35</v>
      </c>
      <c r="L2481" s="25" t="str">
        <f>VLOOKUP($K2481,TONG_SL!$A:$D,2,0)</f>
        <v>Tai heo muối 200g</v>
      </c>
      <c r="N2481" s="25" t="str">
        <f t="shared" si="314"/>
        <v>K-C6</v>
      </c>
      <c r="Q2481" s="25" t="str">
        <f>VLOOKUP(K2481,TONG_SL!$A:$D,3,0)</f>
        <v>Túi</v>
      </c>
      <c r="R2481" s="54">
        <v>5</v>
      </c>
      <c r="T2481" s="1">
        <f>VLOOKUP(VLOOKUP(G2481,Ma_KH!$A:$R,18,0)&amp;K2481,Gia_MB!$A:$F,6,0)</f>
        <v>55595</v>
      </c>
      <c r="U2481" s="14">
        <f t="shared" si="316"/>
        <v>277975</v>
      </c>
      <c r="W2481" s="64">
        <f t="shared" si="315"/>
        <v>0</v>
      </c>
      <c r="X2481" s="3" t="str">
        <f t="shared" si="317"/>
        <v>8</v>
      </c>
      <c r="Z2481" s="14">
        <f t="shared" si="318"/>
        <v>22238</v>
      </c>
      <c r="AA2481" s="7">
        <f>VLOOKUP(G2481,Ma_KH!$A:$R,14,0)</f>
        <v>60</v>
      </c>
      <c r="AD2481" s="7" t="str">
        <f>IFERROR(VLOOKUP(J2481,'Chuyển Mã'!$B$3:$C$9,2,0),"")</f>
        <v>Tỉnh</v>
      </c>
      <c r="AE2481" s="7" t="str">
        <f t="shared" si="311"/>
        <v>Tai heo muối 200g</v>
      </c>
      <c r="AF2481" s="7">
        <f t="shared" si="312"/>
        <v>5</v>
      </c>
    </row>
    <row r="2482" spans="1:32" x14ac:dyDescent="0.25">
      <c r="A2482" s="11">
        <v>45908</v>
      </c>
      <c r="B2482" s="25">
        <v>4176640423</v>
      </c>
      <c r="C2482" s="12" t="s">
        <v>7214</v>
      </c>
      <c r="D2482" s="16">
        <f t="shared" si="313"/>
        <v>45908</v>
      </c>
      <c r="G2482" s="13" t="s">
        <v>7332</v>
      </c>
      <c r="I2482" s="13" t="s">
        <v>8077</v>
      </c>
      <c r="J2482" s="13" t="s">
        <v>1796</v>
      </c>
      <c r="K2482" s="13" t="s">
        <v>35</v>
      </c>
      <c r="L2482" s="25" t="str">
        <f>VLOOKUP($K2482,TONG_SL!$A:$D,2,0)</f>
        <v>Tai heo muối 200g</v>
      </c>
      <c r="N2482" s="25" t="str">
        <f t="shared" si="314"/>
        <v>K-C6</v>
      </c>
      <c r="Q2482" s="25" t="str">
        <f>VLOOKUP(K2482,TONG_SL!$A:$D,3,0)</f>
        <v>Túi</v>
      </c>
      <c r="R2482" s="54">
        <v>5</v>
      </c>
      <c r="T2482" s="1">
        <f>VLOOKUP(VLOOKUP(G2482,Ma_KH!$A:$R,18,0)&amp;K2482,Gia_MB!$A:$F,6,0)</f>
        <v>55595</v>
      </c>
      <c r="U2482" s="14">
        <f t="shared" si="316"/>
        <v>277975</v>
      </c>
      <c r="W2482" s="64">
        <f t="shared" si="315"/>
        <v>0</v>
      </c>
      <c r="X2482" s="3" t="str">
        <f t="shared" si="317"/>
        <v>8</v>
      </c>
      <c r="Z2482" s="14">
        <f t="shared" si="318"/>
        <v>22238</v>
      </c>
      <c r="AA2482" s="7">
        <f>VLOOKUP(G2482,Ma_KH!$A:$R,14,0)</f>
        <v>60</v>
      </c>
      <c r="AD2482" s="7" t="str">
        <f>IFERROR(VLOOKUP(J2482,'Chuyển Mã'!$B$3:$C$9,2,0),"")</f>
        <v>Tỉnh</v>
      </c>
      <c r="AE2482" s="7" t="str">
        <f t="shared" si="311"/>
        <v>Tai heo muối 200g</v>
      </c>
      <c r="AF2482" s="7">
        <f t="shared" si="312"/>
        <v>5</v>
      </c>
    </row>
    <row r="2483" spans="1:32" x14ac:dyDescent="0.25">
      <c r="A2483" s="11">
        <v>45908</v>
      </c>
      <c r="B2483" s="25">
        <v>4176640423</v>
      </c>
      <c r="C2483" s="12" t="s">
        <v>7214</v>
      </c>
      <c r="D2483" s="16">
        <f t="shared" si="313"/>
        <v>45908</v>
      </c>
      <c r="G2483" s="13" t="s">
        <v>7332</v>
      </c>
      <c r="I2483" s="13" t="s">
        <v>8077</v>
      </c>
      <c r="J2483" s="13" t="s">
        <v>1796</v>
      </c>
      <c r="K2483" s="13" t="s">
        <v>30</v>
      </c>
      <c r="L2483" s="25" t="str">
        <f>VLOOKUP($K2483,TONG_SL!$A:$D,2,0)</f>
        <v>Gà muối 500g</v>
      </c>
      <c r="N2483" s="25" t="str">
        <f t="shared" si="314"/>
        <v>K-C6</v>
      </c>
      <c r="Q2483" s="25" t="str">
        <f>VLOOKUP(K2483,TONG_SL!$A:$D,3,0)</f>
        <v>Túi</v>
      </c>
      <c r="R2483" s="54">
        <v>10</v>
      </c>
      <c r="T2483" s="1">
        <f>VLOOKUP(VLOOKUP(G2483,Ma_KH!$A:$R,18,0)&amp;K2483,Gia_MB!$A:$F,6,0)</f>
        <v>111058</v>
      </c>
      <c r="U2483" s="14">
        <f t="shared" si="316"/>
        <v>1110580</v>
      </c>
      <c r="W2483" s="64">
        <f t="shared" si="315"/>
        <v>0</v>
      </c>
      <c r="X2483" s="3" t="str">
        <f t="shared" si="317"/>
        <v>8</v>
      </c>
      <c r="Z2483" s="14">
        <f t="shared" si="318"/>
        <v>88846.400000000009</v>
      </c>
      <c r="AA2483" s="7">
        <f>VLOOKUP(G2483,Ma_KH!$A:$R,14,0)</f>
        <v>60</v>
      </c>
      <c r="AD2483" s="7" t="str">
        <f>IFERROR(VLOOKUP(J2483,'Chuyển Mã'!$B$3:$C$9,2,0),"")</f>
        <v>Tỉnh</v>
      </c>
      <c r="AE2483" s="7" t="str">
        <f t="shared" si="311"/>
        <v>Gà muối 500g</v>
      </c>
      <c r="AF2483" s="7">
        <f t="shared" si="312"/>
        <v>10</v>
      </c>
    </row>
    <row r="2484" spans="1:32" x14ac:dyDescent="0.25">
      <c r="A2484" s="11">
        <v>45908</v>
      </c>
      <c r="B2484" s="25">
        <v>4176640423</v>
      </c>
      <c r="C2484" s="12" t="s">
        <v>7214</v>
      </c>
      <c r="D2484" s="16">
        <f t="shared" si="313"/>
        <v>45908</v>
      </c>
      <c r="G2484" s="13" t="s">
        <v>7332</v>
      </c>
      <c r="I2484" s="13" t="s">
        <v>8077</v>
      </c>
      <c r="J2484" s="13" t="s">
        <v>1796</v>
      </c>
      <c r="K2484" s="13" t="s">
        <v>27</v>
      </c>
      <c r="L2484" s="25" t="str">
        <f>VLOOKUP($K2484,TONG_SL!$A:$D,2,0)</f>
        <v>Chân giò heo muối 300g</v>
      </c>
      <c r="N2484" s="25" t="str">
        <f t="shared" si="314"/>
        <v>K-C6</v>
      </c>
      <c r="Q2484" s="25" t="str">
        <f>VLOOKUP(K2484,TONG_SL!$A:$D,3,0)</f>
        <v>Túi</v>
      </c>
      <c r="R2484" s="54">
        <v>10</v>
      </c>
      <c r="T2484" s="1">
        <f>VLOOKUP(VLOOKUP(G2484,Ma_KH!$A:$R,18,0)&amp;K2484,Gia_MB!$A:$F,6,0)</f>
        <v>73431</v>
      </c>
      <c r="U2484" s="14">
        <f t="shared" si="316"/>
        <v>734310</v>
      </c>
      <c r="W2484" s="64">
        <f t="shared" si="315"/>
        <v>0</v>
      </c>
      <c r="X2484" s="3" t="str">
        <f t="shared" si="317"/>
        <v>8</v>
      </c>
      <c r="Z2484" s="14">
        <f t="shared" si="318"/>
        <v>58744.800000000003</v>
      </c>
      <c r="AA2484" s="7">
        <f>VLOOKUP(G2484,Ma_KH!$A:$R,14,0)</f>
        <v>60</v>
      </c>
      <c r="AD2484" s="7" t="str">
        <f>IFERROR(VLOOKUP(J2484,'Chuyển Mã'!$B$3:$C$9,2,0),"")</f>
        <v>Tỉnh</v>
      </c>
      <c r="AE2484" s="7" t="str">
        <f t="shared" si="311"/>
        <v>Chân giò heo muối 300g</v>
      </c>
      <c r="AF2484" s="7">
        <f t="shared" si="312"/>
        <v>10</v>
      </c>
    </row>
    <row r="2485" spans="1:32" x14ac:dyDescent="0.25">
      <c r="A2485" s="11">
        <v>45908</v>
      </c>
      <c r="B2485" s="25">
        <v>4176640423</v>
      </c>
      <c r="C2485" s="12" t="s">
        <v>7214</v>
      </c>
      <c r="D2485" s="16">
        <f t="shared" si="313"/>
        <v>45908</v>
      </c>
      <c r="G2485" s="13" t="s">
        <v>7332</v>
      </c>
      <c r="I2485" s="13" t="s">
        <v>8077</v>
      </c>
      <c r="J2485" s="13" t="s">
        <v>1796</v>
      </c>
      <c r="K2485" s="13" t="s">
        <v>32</v>
      </c>
      <c r="L2485" s="25" t="str">
        <f>VLOOKUP($K2485,TONG_SL!$A:$D,2,0)</f>
        <v>Giò Tai Lưỡi Xào 250</v>
      </c>
      <c r="N2485" s="25" t="str">
        <f t="shared" si="314"/>
        <v>K-C6</v>
      </c>
      <c r="Q2485" s="25" t="str">
        <f>VLOOKUP(K2485,TONG_SL!$A:$D,3,0)</f>
        <v>Túi</v>
      </c>
      <c r="R2485" s="54">
        <v>5</v>
      </c>
      <c r="T2485" s="1">
        <f>VLOOKUP(VLOOKUP(G2485,Ma_KH!$A:$R,18,0)&amp;K2485,Gia_MB!$A:$F,6,0)</f>
        <v>50183</v>
      </c>
      <c r="U2485" s="14">
        <f t="shared" si="316"/>
        <v>250915</v>
      </c>
      <c r="W2485" s="64">
        <f t="shared" si="315"/>
        <v>0</v>
      </c>
      <c r="X2485" s="3" t="str">
        <f t="shared" si="317"/>
        <v>8</v>
      </c>
      <c r="Z2485" s="14">
        <f t="shared" si="318"/>
        <v>20073.2</v>
      </c>
      <c r="AA2485" s="7">
        <f>VLOOKUP(G2485,Ma_KH!$A:$R,14,0)</f>
        <v>60</v>
      </c>
      <c r="AD2485" s="7" t="str">
        <f>IFERROR(VLOOKUP(J2485,'Chuyển Mã'!$B$3:$C$9,2,0),"")</f>
        <v>Tỉnh</v>
      </c>
      <c r="AE2485" s="7" t="str">
        <f t="shared" si="311"/>
        <v>Giò Tai Lưỡi Xào 250</v>
      </c>
      <c r="AF2485" s="7">
        <f t="shared" si="312"/>
        <v>5</v>
      </c>
    </row>
    <row r="2486" spans="1:32" x14ac:dyDescent="0.25">
      <c r="A2486" s="11">
        <v>45908</v>
      </c>
      <c r="B2486" s="25">
        <v>4176640423</v>
      </c>
      <c r="C2486" s="12" t="s">
        <v>7214</v>
      </c>
      <c r="D2486" s="16">
        <f t="shared" si="313"/>
        <v>45908</v>
      </c>
      <c r="G2486" s="13" t="s">
        <v>7332</v>
      </c>
      <c r="I2486" s="13" t="s">
        <v>8077</v>
      </c>
      <c r="J2486" s="13" t="s">
        <v>1796</v>
      </c>
      <c r="K2486" s="13" t="s">
        <v>51</v>
      </c>
      <c r="L2486" s="25" t="str">
        <f>VLOOKUP($K2486,TONG_SL!$A:$D,2,0)</f>
        <v>Mọc Nấm Hương 250g</v>
      </c>
      <c r="N2486" s="25" t="str">
        <f t="shared" si="314"/>
        <v>K-C6</v>
      </c>
      <c r="Q2486" s="25" t="str">
        <f>VLOOKUP(K2486,TONG_SL!$A:$D,3,0)</f>
        <v>Túi</v>
      </c>
      <c r="R2486" s="54">
        <v>5</v>
      </c>
      <c r="T2486" s="1">
        <f>VLOOKUP(VLOOKUP(G2486,Ma_KH!$A:$R,18,0)&amp;K2486,Gia_MB!$A:$F,6,0)</f>
        <v>46000</v>
      </c>
      <c r="U2486" s="14">
        <f t="shared" si="316"/>
        <v>230000</v>
      </c>
      <c r="W2486" s="64">
        <f t="shared" si="315"/>
        <v>0</v>
      </c>
      <c r="X2486" s="3" t="str">
        <f t="shared" si="317"/>
        <v>8</v>
      </c>
      <c r="Z2486" s="14">
        <f t="shared" si="318"/>
        <v>18400</v>
      </c>
      <c r="AA2486" s="7">
        <f>VLOOKUP(G2486,Ma_KH!$A:$R,14,0)</f>
        <v>60</v>
      </c>
      <c r="AD2486" s="7" t="str">
        <f>IFERROR(VLOOKUP(J2486,'Chuyển Mã'!$B$3:$C$9,2,0),"")</f>
        <v>Tỉnh</v>
      </c>
      <c r="AE2486" s="7" t="str">
        <f t="shared" si="311"/>
        <v>Mọc Nấm Hương 250g</v>
      </c>
      <c r="AF2486" s="7">
        <f t="shared" si="312"/>
        <v>5</v>
      </c>
    </row>
    <row r="2487" spans="1:32" x14ac:dyDescent="0.25">
      <c r="A2487" s="11">
        <v>45908</v>
      </c>
      <c r="B2487" s="25">
        <v>4176514052</v>
      </c>
      <c r="C2487" s="12" t="s">
        <v>7214</v>
      </c>
      <c r="D2487" s="16">
        <f t="shared" si="313"/>
        <v>45908</v>
      </c>
      <c r="G2487" s="13" t="s">
        <v>7332</v>
      </c>
      <c r="I2487" s="13" t="s">
        <v>8078</v>
      </c>
      <c r="J2487" s="13" t="s">
        <v>1796</v>
      </c>
      <c r="K2487" s="13" t="s">
        <v>39</v>
      </c>
      <c r="L2487" s="25" t="str">
        <f>VLOOKUP($K2487,TONG_SL!$A:$D,2,0)</f>
        <v>Chả cốm 300g</v>
      </c>
      <c r="N2487" s="25" t="str">
        <f t="shared" si="314"/>
        <v>K-C6</v>
      </c>
      <c r="Q2487" s="25" t="str">
        <f>VLOOKUP(K2487,TONG_SL!$A:$D,3,0)</f>
        <v>Túi</v>
      </c>
      <c r="R2487" s="54">
        <v>10</v>
      </c>
      <c r="T2487" s="1">
        <f>VLOOKUP(VLOOKUP(G2487,Ma_KH!$A:$R,18,0)&amp;K2487,Gia_MB!$A:$F,6,0)</f>
        <v>74250</v>
      </c>
      <c r="U2487" s="14">
        <f t="shared" si="316"/>
        <v>742500</v>
      </c>
      <c r="W2487" s="64">
        <f t="shared" si="315"/>
        <v>0</v>
      </c>
      <c r="X2487" s="3" t="str">
        <f t="shared" si="317"/>
        <v>8</v>
      </c>
      <c r="Z2487" s="14">
        <f t="shared" si="318"/>
        <v>59400</v>
      </c>
      <c r="AA2487" s="7">
        <f>VLOOKUP(G2487,Ma_KH!$A:$R,14,0)</f>
        <v>60</v>
      </c>
      <c r="AD2487" s="7" t="str">
        <f>IFERROR(VLOOKUP(J2487,'Chuyển Mã'!$B$3:$C$9,2,0),"")</f>
        <v>Tỉnh</v>
      </c>
      <c r="AE2487" s="7" t="str">
        <f t="shared" si="311"/>
        <v>Chả cốm 300g</v>
      </c>
      <c r="AF2487" s="7">
        <f t="shared" si="312"/>
        <v>10</v>
      </c>
    </row>
    <row r="2488" spans="1:32" x14ac:dyDescent="0.25">
      <c r="A2488" s="11">
        <v>45908</v>
      </c>
      <c r="B2488" s="25">
        <v>4176514052</v>
      </c>
      <c r="C2488" s="12" t="s">
        <v>7214</v>
      </c>
      <c r="D2488" s="16">
        <f t="shared" si="313"/>
        <v>45908</v>
      </c>
      <c r="G2488" s="13" t="s">
        <v>7332</v>
      </c>
      <c r="I2488" s="13" t="s">
        <v>8078</v>
      </c>
      <c r="J2488" s="13" t="s">
        <v>1796</v>
      </c>
      <c r="K2488" s="13" t="s">
        <v>41</v>
      </c>
      <c r="L2488" s="25" t="str">
        <f>VLOOKUP($K2488,TONG_SL!$A:$D,2,0)</f>
        <v>Chả nướng 300g</v>
      </c>
      <c r="N2488" s="25" t="str">
        <f t="shared" si="314"/>
        <v>K-C6</v>
      </c>
      <c r="Q2488" s="25" t="str">
        <f>VLOOKUP(K2488,TONG_SL!$A:$D,3,0)</f>
        <v>Túi</v>
      </c>
      <c r="R2488" s="54">
        <v>3</v>
      </c>
      <c r="T2488" s="1">
        <f>VLOOKUP(VLOOKUP(G2488,Ma_KH!$A:$R,18,0)&amp;K2488,Gia_MB!$A:$F,6,0)</f>
        <v>70950</v>
      </c>
      <c r="U2488" s="14">
        <f t="shared" si="316"/>
        <v>212850</v>
      </c>
      <c r="W2488" s="64">
        <f t="shared" si="315"/>
        <v>0</v>
      </c>
      <c r="X2488" s="3" t="str">
        <f t="shared" si="317"/>
        <v>8</v>
      </c>
      <c r="Z2488" s="14">
        <f t="shared" si="318"/>
        <v>17028</v>
      </c>
      <c r="AA2488" s="7">
        <f>VLOOKUP(G2488,Ma_KH!$A:$R,14,0)</f>
        <v>60</v>
      </c>
      <c r="AD2488" s="7" t="str">
        <f>IFERROR(VLOOKUP(J2488,'Chuyển Mã'!$B$3:$C$9,2,0),"")</f>
        <v>Tỉnh</v>
      </c>
      <c r="AE2488" s="7" t="str">
        <f t="shared" si="311"/>
        <v>Chả nướng 300g</v>
      </c>
      <c r="AF2488" s="7">
        <f t="shared" si="312"/>
        <v>3</v>
      </c>
    </row>
    <row r="2489" spans="1:32" x14ac:dyDescent="0.25">
      <c r="A2489" s="11">
        <v>45908</v>
      </c>
      <c r="B2489" s="25">
        <v>4176514052</v>
      </c>
      <c r="C2489" s="12" t="s">
        <v>7214</v>
      </c>
      <c r="D2489" s="16">
        <f t="shared" si="313"/>
        <v>45908</v>
      </c>
      <c r="G2489" s="13" t="s">
        <v>7332</v>
      </c>
      <c r="I2489" s="13" t="s">
        <v>8078</v>
      </c>
      <c r="J2489" s="13" t="s">
        <v>1796</v>
      </c>
      <c r="K2489" s="13" t="s">
        <v>35</v>
      </c>
      <c r="L2489" s="25" t="str">
        <f>VLOOKUP($K2489,TONG_SL!$A:$D,2,0)</f>
        <v>Tai heo muối 200g</v>
      </c>
      <c r="N2489" s="25" t="str">
        <f t="shared" si="314"/>
        <v>K-C6</v>
      </c>
      <c r="Q2489" s="25" t="str">
        <f>VLOOKUP(K2489,TONG_SL!$A:$D,3,0)</f>
        <v>Túi</v>
      </c>
      <c r="R2489" s="54">
        <v>3</v>
      </c>
      <c r="T2489" s="1">
        <f>VLOOKUP(VLOOKUP(G2489,Ma_KH!$A:$R,18,0)&amp;K2489,Gia_MB!$A:$F,6,0)</f>
        <v>55595</v>
      </c>
      <c r="U2489" s="14">
        <f t="shared" si="316"/>
        <v>166785</v>
      </c>
      <c r="W2489" s="64">
        <f t="shared" si="315"/>
        <v>0</v>
      </c>
      <c r="X2489" s="3" t="str">
        <f t="shared" si="317"/>
        <v>8</v>
      </c>
      <c r="Z2489" s="14">
        <f t="shared" si="318"/>
        <v>13342.800000000001</v>
      </c>
      <c r="AA2489" s="7">
        <f>VLOOKUP(G2489,Ma_KH!$A:$R,14,0)</f>
        <v>60</v>
      </c>
      <c r="AD2489" s="7" t="str">
        <f>IFERROR(VLOOKUP(J2489,'Chuyển Mã'!$B$3:$C$9,2,0),"")</f>
        <v>Tỉnh</v>
      </c>
      <c r="AE2489" s="7" t="str">
        <f t="shared" si="311"/>
        <v>Tai heo muối 200g</v>
      </c>
      <c r="AF2489" s="7">
        <f t="shared" si="312"/>
        <v>3</v>
      </c>
    </row>
    <row r="2490" spans="1:32" x14ac:dyDescent="0.25">
      <c r="A2490" s="11">
        <v>45908</v>
      </c>
      <c r="B2490" s="25">
        <v>4176514052</v>
      </c>
      <c r="C2490" s="12" t="s">
        <v>7214</v>
      </c>
      <c r="D2490" s="16">
        <f t="shared" si="313"/>
        <v>45908</v>
      </c>
      <c r="G2490" s="13" t="s">
        <v>7332</v>
      </c>
      <c r="I2490" s="13" t="s">
        <v>8078</v>
      </c>
      <c r="J2490" s="13" t="s">
        <v>1796</v>
      </c>
      <c r="K2490" s="13" t="s">
        <v>32</v>
      </c>
      <c r="L2490" s="25" t="str">
        <f>VLOOKUP($K2490,TONG_SL!$A:$D,2,0)</f>
        <v>Giò Tai Lưỡi Xào 250</v>
      </c>
      <c r="N2490" s="25" t="str">
        <f t="shared" si="314"/>
        <v>K-C6</v>
      </c>
      <c r="Q2490" s="25" t="str">
        <f>VLOOKUP(K2490,TONG_SL!$A:$D,3,0)</f>
        <v>Túi</v>
      </c>
      <c r="R2490" s="54">
        <v>3</v>
      </c>
      <c r="T2490" s="1">
        <f>VLOOKUP(VLOOKUP(G2490,Ma_KH!$A:$R,18,0)&amp;K2490,Gia_MB!$A:$F,6,0)</f>
        <v>50183</v>
      </c>
      <c r="U2490" s="14">
        <f t="shared" si="316"/>
        <v>150549</v>
      </c>
      <c r="W2490" s="64">
        <f t="shared" si="315"/>
        <v>0</v>
      </c>
      <c r="X2490" s="3" t="str">
        <f t="shared" si="317"/>
        <v>8</v>
      </c>
      <c r="Z2490" s="14">
        <f t="shared" si="318"/>
        <v>12043.92</v>
      </c>
      <c r="AA2490" s="7">
        <f>VLOOKUP(G2490,Ma_KH!$A:$R,14,0)</f>
        <v>60</v>
      </c>
      <c r="AD2490" s="7" t="str">
        <f>IFERROR(VLOOKUP(J2490,'Chuyển Mã'!$B$3:$C$9,2,0),"")</f>
        <v>Tỉnh</v>
      </c>
      <c r="AE2490" s="7" t="str">
        <f t="shared" si="311"/>
        <v>Giò Tai Lưỡi Xào 250</v>
      </c>
      <c r="AF2490" s="7">
        <f t="shared" si="312"/>
        <v>3</v>
      </c>
    </row>
    <row r="2491" spans="1:32" x14ac:dyDescent="0.25">
      <c r="A2491" s="11">
        <v>45908</v>
      </c>
      <c r="B2491" s="25">
        <v>4176514052</v>
      </c>
      <c r="C2491" s="12" t="s">
        <v>7214</v>
      </c>
      <c r="D2491" s="16">
        <f t="shared" si="313"/>
        <v>45908</v>
      </c>
      <c r="G2491" s="13" t="s">
        <v>7332</v>
      </c>
      <c r="I2491" s="13" t="s">
        <v>8078</v>
      </c>
      <c r="J2491" s="13" t="s">
        <v>1796</v>
      </c>
      <c r="K2491" s="13" t="s">
        <v>51</v>
      </c>
      <c r="L2491" s="25" t="str">
        <f>VLOOKUP($K2491,TONG_SL!$A:$D,2,0)</f>
        <v>Mọc Nấm Hương 250g</v>
      </c>
      <c r="N2491" s="25" t="str">
        <f t="shared" si="314"/>
        <v>K-C6</v>
      </c>
      <c r="Q2491" s="25" t="str">
        <f>VLOOKUP(K2491,TONG_SL!$A:$D,3,0)</f>
        <v>Túi</v>
      </c>
      <c r="R2491" s="54">
        <v>10</v>
      </c>
      <c r="T2491" s="1">
        <f>VLOOKUP(VLOOKUP(G2491,Ma_KH!$A:$R,18,0)&amp;K2491,Gia_MB!$A:$F,6,0)</f>
        <v>46000</v>
      </c>
      <c r="U2491" s="14">
        <f t="shared" si="316"/>
        <v>460000</v>
      </c>
      <c r="W2491" s="64">
        <f t="shared" si="315"/>
        <v>0</v>
      </c>
      <c r="X2491" s="3" t="str">
        <f t="shared" si="317"/>
        <v>8</v>
      </c>
      <c r="Z2491" s="14">
        <f t="shared" si="318"/>
        <v>36800</v>
      </c>
      <c r="AA2491" s="7">
        <f>VLOOKUP(G2491,Ma_KH!$A:$R,14,0)</f>
        <v>60</v>
      </c>
      <c r="AD2491" s="7" t="str">
        <f>IFERROR(VLOOKUP(J2491,'Chuyển Mã'!$B$3:$C$9,2,0),"")</f>
        <v>Tỉnh</v>
      </c>
      <c r="AE2491" s="7" t="str">
        <f t="shared" si="311"/>
        <v>Mọc Nấm Hương 250g</v>
      </c>
      <c r="AF2491" s="7">
        <f t="shared" si="312"/>
        <v>10</v>
      </c>
    </row>
    <row r="2492" spans="1:32" x14ac:dyDescent="0.25">
      <c r="A2492" s="11">
        <v>45908</v>
      </c>
      <c r="B2492" s="25">
        <v>4176514052</v>
      </c>
      <c r="C2492" s="12" t="s">
        <v>7214</v>
      </c>
      <c r="D2492" s="16">
        <f t="shared" si="313"/>
        <v>45908</v>
      </c>
      <c r="G2492" s="13" t="s">
        <v>7332</v>
      </c>
      <c r="I2492" s="13" t="s">
        <v>8078</v>
      </c>
      <c r="J2492" s="13" t="s">
        <v>1796</v>
      </c>
      <c r="K2492" s="13" t="s">
        <v>27</v>
      </c>
      <c r="L2492" s="25" t="str">
        <f>VLOOKUP($K2492,TONG_SL!$A:$D,2,0)</f>
        <v>Chân giò heo muối 300g</v>
      </c>
      <c r="N2492" s="25" t="str">
        <f t="shared" si="314"/>
        <v>K-C6</v>
      </c>
      <c r="Q2492" s="25" t="str">
        <f>VLOOKUP(K2492,TONG_SL!$A:$D,3,0)</f>
        <v>Túi</v>
      </c>
      <c r="R2492" s="54">
        <v>10</v>
      </c>
      <c r="T2492" s="1">
        <f>VLOOKUP(VLOOKUP(G2492,Ma_KH!$A:$R,18,0)&amp;K2492,Gia_MB!$A:$F,6,0)</f>
        <v>73431</v>
      </c>
      <c r="U2492" s="14">
        <f t="shared" si="316"/>
        <v>734310</v>
      </c>
      <c r="W2492" s="64">
        <f t="shared" si="315"/>
        <v>0</v>
      </c>
      <c r="X2492" s="3" t="str">
        <f t="shared" si="317"/>
        <v>8</v>
      </c>
      <c r="Z2492" s="14">
        <f t="shared" si="318"/>
        <v>58744.800000000003</v>
      </c>
      <c r="AA2492" s="7">
        <f>VLOOKUP(G2492,Ma_KH!$A:$R,14,0)</f>
        <v>60</v>
      </c>
      <c r="AD2492" s="7" t="str">
        <f>IFERROR(VLOOKUP(J2492,'Chuyển Mã'!$B$3:$C$9,2,0),"")</f>
        <v>Tỉnh</v>
      </c>
      <c r="AE2492" s="7" t="str">
        <f t="shared" si="311"/>
        <v>Chân giò heo muối 300g</v>
      </c>
      <c r="AF2492" s="7">
        <f t="shared" si="312"/>
        <v>10</v>
      </c>
    </row>
    <row r="2493" spans="1:32" x14ac:dyDescent="0.25">
      <c r="A2493" s="11">
        <v>45908</v>
      </c>
      <c r="B2493" s="25">
        <v>4176644464</v>
      </c>
      <c r="C2493" s="12" t="s">
        <v>7214</v>
      </c>
      <c r="D2493" s="16">
        <f t="shared" si="313"/>
        <v>45908</v>
      </c>
      <c r="G2493" s="13" t="s">
        <v>7309</v>
      </c>
      <c r="I2493" s="13" t="s">
        <v>8079</v>
      </c>
      <c r="J2493" s="13" t="s">
        <v>1796</v>
      </c>
      <c r="K2493" s="13" t="s">
        <v>51</v>
      </c>
      <c r="L2493" s="25" t="str">
        <f>VLOOKUP($K2493,TONG_SL!$A:$D,2,0)</f>
        <v>Mọc Nấm Hương 250g</v>
      </c>
      <c r="N2493" s="25" t="str">
        <f t="shared" si="314"/>
        <v>K-C6</v>
      </c>
      <c r="Q2493" s="25" t="str">
        <f>VLOOKUP(K2493,TONG_SL!$A:$D,3,0)</f>
        <v>Túi</v>
      </c>
      <c r="R2493" s="54">
        <v>5</v>
      </c>
      <c r="T2493" s="1">
        <f>VLOOKUP(VLOOKUP(G2493,Ma_KH!$A:$R,18,0)&amp;K2493,Gia_MB!$A:$F,6,0)</f>
        <v>46000</v>
      </c>
      <c r="U2493" s="14">
        <f t="shared" si="316"/>
        <v>230000</v>
      </c>
      <c r="W2493" s="64">
        <f t="shared" si="315"/>
        <v>0</v>
      </c>
      <c r="X2493" s="3" t="str">
        <f t="shared" si="317"/>
        <v>8</v>
      </c>
      <c r="Z2493" s="14">
        <f t="shared" si="318"/>
        <v>18400</v>
      </c>
      <c r="AA2493" s="7">
        <f>VLOOKUP(G2493,Ma_KH!$A:$R,14,0)</f>
        <v>60</v>
      </c>
      <c r="AD2493" s="7" t="str">
        <f>IFERROR(VLOOKUP(J2493,'Chuyển Mã'!$B$3:$C$9,2,0),"")</f>
        <v>Tỉnh</v>
      </c>
      <c r="AE2493" s="7" t="str">
        <f t="shared" si="311"/>
        <v>Mọc Nấm Hương 250g</v>
      </c>
      <c r="AF2493" s="7">
        <f t="shared" si="312"/>
        <v>5</v>
      </c>
    </row>
    <row r="2494" spans="1:32" x14ac:dyDescent="0.25">
      <c r="A2494" s="11">
        <v>45908</v>
      </c>
      <c r="B2494" s="25">
        <v>4176644464</v>
      </c>
      <c r="C2494" s="12" t="s">
        <v>7214</v>
      </c>
      <c r="D2494" s="16">
        <f t="shared" si="313"/>
        <v>45908</v>
      </c>
      <c r="G2494" s="13" t="s">
        <v>7309</v>
      </c>
      <c r="I2494" s="13" t="s">
        <v>8079</v>
      </c>
      <c r="J2494" s="13" t="s">
        <v>1796</v>
      </c>
      <c r="K2494" s="13" t="s">
        <v>27</v>
      </c>
      <c r="L2494" s="25" t="str">
        <f>VLOOKUP($K2494,TONG_SL!$A:$D,2,0)</f>
        <v>Chân giò heo muối 300g</v>
      </c>
      <c r="N2494" s="25" t="str">
        <f t="shared" si="314"/>
        <v>K-C6</v>
      </c>
      <c r="Q2494" s="25" t="str">
        <f>VLOOKUP(K2494,TONG_SL!$A:$D,3,0)</f>
        <v>Túi</v>
      </c>
      <c r="R2494" s="54">
        <v>18</v>
      </c>
      <c r="T2494" s="1">
        <f>VLOOKUP(VLOOKUP(G2494,Ma_KH!$A:$R,18,0)&amp;K2494,Gia_MB!$A:$F,6,0)</f>
        <v>73431</v>
      </c>
      <c r="U2494" s="14">
        <f t="shared" si="316"/>
        <v>1321758</v>
      </c>
      <c r="W2494" s="64">
        <f t="shared" si="315"/>
        <v>0</v>
      </c>
      <c r="X2494" s="3" t="str">
        <f t="shared" si="317"/>
        <v>8</v>
      </c>
      <c r="Z2494" s="14">
        <f t="shared" si="318"/>
        <v>105740.64</v>
      </c>
      <c r="AA2494" s="7">
        <f>VLOOKUP(G2494,Ma_KH!$A:$R,14,0)</f>
        <v>60</v>
      </c>
      <c r="AD2494" s="7" t="str">
        <f>IFERROR(VLOOKUP(J2494,'Chuyển Mã'!$B$3:$C$9,2,0),"")</f>
        <v>Tỉnh</v>
      </c>
      <c r="AE2494" s="7" t="str">
        <f t="shared" si="311"/>
        <v>Chân giò heo muối 300g</v>
      </c>
      <c r="AF2494" s="7">
        <f t="shared" si="312"/>
        <v>18</v>
      </c>
    </row>
    <row r="2495" spans="1:32" x14ac:dyDescent="0.25">
      <c r="A2495" s="11">
        <v>45908</v>
      </c>
      <c r="B2495" s="25">
        <v>4176644464</v>
      </c>
      <c r="C2495" s="12" t="s">
        <v>7214</v>
      </c>
      <c r="D2495" s="16">
        <f t="shared" si="313"/>
        <v>45908</v>
      </c>
      <c r="G2495" s="13" t="s">
        <v>7309</v>
      </c>
      <c r="I2495" s="13" t="s">
        <v>8079</v>
      </c>
      <c r="J2495" s="13" t="s">
        <v>1796</v>
      </c>
      <c r="K2495" s="13" t="s">
        <v>32</v>
      </c>
      <c r="L2495" s="25" t="str">
        <f>VLOOKUP($K2495,TONG_SL!$A:$D,2,0)</f>
        <v>Giò Tai Lưỡi Xào 250</v>
      </c>
      <c r="N2495" s="25" t="str">
        <f t="shared" si="314"/>
        <v>K-C6</v>
      </c>
      <c r="Q2495" s="25" t="str">
        <f>VLOOKUP(K2495,TONG_SL!$A:$D,3,0)</f>
        <v>Túi</v>
      </c>
      <c r="R2495" s="54">
        <v>18</v>
      </c>
      <c r="T2495" s="1">
        <f>VLOOKUP(VLOOKUP(G2495,Ma_KH!$A:$R,18,0)&amp;K2495,Gia_MB!$A:$F,6,0)</f>
        <v>50183</v>
      </c>
      <c r="U2495" s="14">
        <f t="shared" si="316"/>
        <v>903294</v>
      </c>
      <c r="W2495" s="64">
        <f t="shared" si="315"/>
        <v>0</v>
      </c>
      <c r="X2495" s="3" t="str">
        <f t="shared" si="317"/>
        <v>8</v>
      </c>
      <c r="Z2495" s="14">
        <f t="shared" si="318"/>
        <v>72263.520000000004</v>
      </c>
      <c r="AA2495" s="7">
        <f>VLOOKUP(G2495,Ma_KH!$A:$R,14,0)</f>
        <v>60</v>
      </c>
      <c r="AD2495" s="7" t="str">
        <f>IFERROR(VLOOKUP(J2495,'Chuyển Mã'!$B$3:$C$9,2,0),"")</f>
        <v>Tỉnh</v>
      </c>
      <c r="AE2495" s="7" t="str">
        <f t="shared" si="311"/>
        <v>Giò Tai Lưỡi Xào 250</v>
      </c>
      <c r="AF2495" s="7">
        <f t="shared" si="312"/>
        <v>18</v>
      </c>
    </row>
    <row r="2496" spans="1:32" x14ac:dyDescent="0.25">
      <c r="A2496" s="11">
        <v>45908</v>
      </c>
      <c r="B2496" s="25">
        <v>4176644464</v>
      </c>
      <c r="C2496" s="12" t="s">
        <v>7214</v>
      </c>
      <c r="D2496" s="16">
        <f t="shared" si="313"/>
        <v>45908</v>
      </c>
      <c r="G2496" s="13" t="s">
        <v>7309</v>
      </c>
      <c r="I2496" s="13" t="s">
        <v>8079</v>
      </c>
      <c r="J2496" s="13" t="s">
        <v>1796</v>
      </c>
      <c r="K2496" s="13" t="s">
        <v>35</v>
      </c>
      <c r="L2496" s="25" t="str">
        <f>VLOOKUP($K2496,TONG_SL!$A:$D,2,0)</f>
        <v>Tai heo muối 200g</v>
      </c>
      <c r="N2496" s="25" t="str">
        <f t="shared" si="314"/>
        <v>K-C6</v>
      </c>
      <c r="Q2496" s="25" t="str">
        <f>VLOOKUP(K2496,TONG_SL!$A:$D,3,0)</f>
        <v>Túi</v>
      </c>
      <c r="R2496" s="54">
        <v>5</v>
      </c>
      <c r="T2496" s="1">
        <f>VLOOKUP(VLOOKUP(G2496,Ma_KH!$A:$R,18,0)&amp;K2496,Gia_MB!$A:$F,6,0)</f>
        <v>55595</v>
      </c>
      <c r="U2496" s="14">
        <f t="shared" si="316"/>
        <v>277975</v>
      </c>
      <c r="W2496" s="64">
        <f t="shared" si="315"/>
        <v>0</v>
      </c>
      <c r="X2496" s="3" t="str">
        <f t="shared" si="317"/>
        <v>8</v>
      </c>
      <c r="Z2496" s="14">
        <f t="shared" si="318"/>
        <v>22238</v>
      </c>
      <c r="AA2496" s="7">
        <f>VLOOKUP(G2496,Ma_KH!$A:$R,14,0)</f>
        <v>60</v>
      </c>
      <c r="AD2496" s="7" t="str">
        <f>IFERROR(VLOOKUP(J2496,'Chuyển Mã'!$B$3:$C$9,2,0),"")</f>
        <v>Tỉnh</v>
      </c>
      <c r="AE2496" s="7" t="str">
        <f t="shared" si="311"/>
        <v>Tai heo muối 200g</v>
      </c>
      <c r="AF2496" s="7">
        <f t="shared" si="312"/>
        <v>5</v>
      </c>
    </row>
    <row r="2497" spans="1:32" x14ac:dyDescent="0.25">
      <c r="A2497" s="11">
        <v>45908</v>
      </c>
      <c r="B2497" s="25">
        <v>4176644464</v>
      </c>
      <c r="C2497" s="12" t="s">
        <v>7214</v>
      </c>
      <c r="D2497" s="16">
        <f t="shared" si="313"/>
        <v>45908</v>
      </c>
      <c r="G2497" s="13" t="s">
        <v>7309</v>
      </c>
      <c r="I2497" s="13" t="s">
        <v>8079</v>
      </c>
      <c r="J2497" s="13" t="s">
        <v>1796</v>
      </c>
      <c r="K2497" s="13" t="s">
        <v>47</v>
      </c>
      <c r="L2497" s="25" t="str">
        <f>VLOOKUP($K2497,TONG_SL!$A:$D,2,0)</f>
        <v>Giò lụa cây 250g</v>
      </c>
      <c r="N2497" s="25" t="str">
        <f t="shared" si="314"/>
        <v>K-C6</v>
      </c>
      <c r="Q2497" s="25" t="str">
        <f>VLOOKUP(K2497,TONG_SL!$A:$D,3,0)</f>
        <v>Túi</v>
      </c>
      <c r="R2497" s="54">
        <v>5</v>
      </c>
      <c r="T2497" s="1">
        <f>VLOOKUP(VLOOKUP(G2497,Ma_KH!$A:$R,18,0)&amp;K2497,Gia_MB!$A:$F,6,0)</f>
        <v>49500</v>
      </c>
      <c r="U2497" s="14">
        <f t="shared" si="316"/>
        <v>247500</v>
      </c>
      <c r="W2497" s="64">
        <f t="shared" si="315"/>
        <v>0</v>
      </c>
      <c r="X2497" s="3" t="str">
        <f t="shared" si="317"/>
        <v>8</v>
      </c>
      <c r="Z2497" s="14">
        <f t="shared" si="318"/>
        <v>19800</v>
      </c>
      <c r="AA2497" s="7">
        <f>VLOOKUP(G2497,Ma_KH!$A:$R,14,0)</f>
        <v>60</v>
      </c>
      <c r="AD2497" s="7" t="str">
        <f>IFERROR(VLOOKUP(J2497,'Chuyển Mã'!$B$3:$C$9,2,0),"")</f>
        <v>Tỉnh</v>
      </c>
      <c r="AE2497" s="7" t="str">
        <f t="shared" si="311"/>
        <v>Giò lụa cây 250g</v>
      </c>
      <c r="AF2497" s="7">
        <f t="shared" si="312"/>
        <v>5</v>
      </c>
    </row>
    <row r="2498" spans="1:32" x14ac:dyDescent="0.25">
      <c r="A2498" s="11">
        <v>45908</v>
      </c>
      <c r="B2498" s="25">
        <v>4176644464</v>
      </c>
      <c r="C2498" s="12" t="s">
        <v>7214</v>
      </c>
      <c r="D2498" s="16">
        <f t="shared" si="313"/>
        <v>45908</v>
      </c>
      <c r="G2498" s="13" t="s">
        <v>7309</v>
      </c>
      <c r="I2498" s="13" t="s">
        <v>8079</v>
      </c>
      <c r="J2498" s="13" t="s">
        <v>1796</v>
      </c>
      <c r="K2498" s="13" t="s">
        <v>30</v>
      </c>
      <c r="L2498" s="25" t="str">
        <f>VLOOKUP($K2498,TONG_SL!$A:$D,2,0)</f>
        <v>Gà muối 500g</v>
      </c>
      <c r="N2498" s="25" t="str">
        <f t="shared" si="314"/>
        <v>K-C6</v>
      </c>
      <c r="Q2498" s="25" t="str">
        <f>VLOOKUP(K2498,TONG_SL!$A:$D,3,0)</f>
        <v>Túi</v>
      </c>
      <c r="R2498" s="54">
        <v>5</v>
      </c>
      <c r="T2498" s="1">
        <f>VLOOKUP(VLOOKUP(G2498,Ma_KH!$A:$R,18,0)&amp;K2498,Gia_MB!$A:$F,6,0)</f>
        <v>111058</v>
      </c>
      <c r="U2498" s="14">
        <f t="shared" si="316"/>
        <v>555290</v>
      </c>
      <c r="W2498" s="64">
        <f t="shared" si="315"/>
        <v>0</v>
      </c>
      <c r="X2498" s="3" t="str">
        <f t="shared" si="317"/>
        <v>8</v>
      </c>
      <c r="Z2498" s="14">
        <f t="shared" si="318"/>
        <v>44423.200000000004</v>
      </c>
      <c r="AA2498" s="7">
        <f>VLOOKUP(G2498,Ma_KH!$A:$R,14,0)</f>
        <v>60</v>
      </c>
      <c r="AD2498" s="7" t="str">
        <f>IFERROR(VLOOKUP(J2498,'Chuyển Mã'!$B$3:$C$9,2,0),"")</f>
        <v>Tỉnh</v>
      </c>
      <c r="AE2498" s="7" t="str">
        <f t="shared" si="311"/>
        <v>Gà muối 500g</v>
      </c>
      <c r="AF2498" s="7">
        <f t="shared" si="312"/>
        <v>5</v>
      </c>
    </row>
    <row r="2499" spans="1:32" x14ac:dyDescent="0.25">
      <c r="A2499" s="11">
        <v>45908</v>
      </c>
      <c r="B2499" s="25">
        <v>4176364094</v>
      </c>
      <c r="C2499" s="12" t="s">
        <v>7214</v>
      </c>
      <c r="D2499" s="16">
        <f t="shared" si="313"/>
        <v>45908</v>
      </c>
      <c r="G2499" s="13" t="s">
        <v>7309</v>
      </c>
      <c r="I2499" s="13" t="s">
        <v>8080</v>
      </c>
      <c r="J2499" s="13" t="s">
        <v>1796</v>
      </c>
      <c r="K2499" s="13" t="s">
        <v>27</v>
      </c>
      <c r="L2499" s="25" t="str">
        <f>VLOOKUP($K2499,TONG_SL!$A:$D,2,0)</f>
        <v>Chân giò heo muối 300g</v>
      </c>
      <c r="N2499" s="25" t="str">
        <f t="shared" si="314"/>
        <v>K-C6</v>
      </c>
      <c r="Q2499" s="25" t="str">
        <f>VLOOKUP(K2499,TONG_SL!$A:$D,3,0)</f>
        <v>Túi</v>
      </c>
      <c r="R2499" s="54">
        <v>10</v>
      </c>
      <c r="T2499" s="1">
        <f>VLOOKUP(VLOOKUP(G2499,Ma_KH!$A:$R,18,0)&amp;K2499,Gia_MB!$A:$F,6,0)</f>
        <v>73431</v>
      </c>
      <c r="U2499" s="14">
        <f t="shared" si="316"/>
        <v>734310</v>
      </c>
      <c r="W2499" s="64">
        <f t="shared" si="315"/>
        <v>0</v>
      </c>
      <c r="X2499" s="3" t="str">
        <f t="shared" si="317"/>
        <v>8</v>
      </c>
      <c r="Z2499" s="14">
        <f t="shared" si="318"/>
        <v>58744.800000000003</v>
      </c>
      <c r="AA2499" s="7">
        <f>VLOOKUP(G2499,Ma_KH!$A:$R,14,0)</f>
        <v>60</v>
      </c>
      <c r="AD2499" s="7" t="str">
        <f>IFERROR(VLOOKUP(J2499,'Chuyển Mã'!$B$3:$C$9,2,0),"")</f>
        <v>Tỉnh</v>
      </c>
      <c r="AE2499" s="7" t="str">
        <f t="shared" ref="AE2499:AE2562" si="319">IFERROR(L2499,"")</f>
        <v>Chân giò heo muối 300g</v>
      </c>
      <c r="AF2499" s="7">
        <f t="shared" ref="AF2499:AF2562" si="320">R2499</f>
        <v>10</v>
      </c>
    </row>
    <row r="2500" spans="1:32" x14ac:dyDescent="0.25">
      <c r="A2500" s="11">
        <v>45908</v>
      </c>
      <c r="B2500" s="25">
        <v>4176364094</v>
      </c>
      <c r="C2500" s="12" t="s">
        <v>7214</v>
      </c>
      <c r="D2500" s="16">
        <f t="shared" ref="D2500:D2563" si="321">IF(A2500="","",A2500)</f>
        <v>45908</v>
      </c>
      <c r="G2500" s="13" t="s">
        <v>7309</v>
      </c>
      <c r="I2500" s="13" t="s">
        <v>8080</v>
      </c>
      <c r="J2500" s="13" t="s">
        <v>1796</v>
      </c>
      <c r="K2500" s="13" t="s">
        <v>30</v>
      </c>
      <c r="L2500" s="25" t="str">
        <f>VLOOKUP($K2500,TONG_SL!$A:$D,2,0)</f>
        <v>Gà muối 500g</v>
      </c>
      <c r="N2500" s="25" t="str">
        <f t="shared" si="314"/>
        <v>K-C6</v>
      </c>
      <c r="Q2500" s="25" t="str">
        <f>VLOOKUP(K2500,TONG_SL!$A:$D,3,0)</f>
        <v>Túi</v>
      </c>
      <c r="R2500" s="54">
        <v>10</v>
      </c>
      <c r="T2500" s="1">
        <f>VLOOKUP(VLOOKUP(G2500,Ma_KH!$A:$R,18,0)&amp;K2500,Gia_MB!$A:$F,6,0)</f>
        <v>111058</v>
      </c>
      <c r="U2500" s="14">
        <f t="shared" si="316"/>
        <v>1110580</v>
      </c>
      <c r="W2500" s="64">
        <f t="shared" si="315"/>
        <v>0</v>
      </c>
      <c r="X2500" s="3" t="str">
        <f t="shared" si="317"/>
        <v>8</v>
      </c>
      <c r="Z2500" s="14">
        <f t="shared" si="318"/>
        <v>88846.400000000009</v>
      </c>
      <c r="AA2500" s="7">
        <f>VLOOKUP(G2500,Ma_KH!$A:$R,14,0)</f>
        <v>60</v>
      </c>
      <c r="AD2500" s="7" t="str">
        <f>IFERROR(VLOOKUP(J2500,'Chuyển Mã'!$B$3:$C$9,2,0),"")</f>
        <v>Tỉnh</v>
      </c>
      <c r="AE2500" s="7" t="str">
        <f t="shared" si="319"/>
        <v>Gà muối 500g</v>
      </c>
      <c r="AF2500" s="7">
        <f t="shared" si="320"/>
        <v>10</v>
      </c>
    </row>
    <row r="2501" spans="1:32" x14ac:dyDescent="0.25">
      <c r="A2501" s="11">
        <v>45908</v>
      </c>
      <c r="B2501" s="25">
        <v>4176364094</v>
      </c>
      <c r="C2501" s="12" t="s">
        <v>7214</v>
      </c>
      <c r="D2501" s="16">
        <f t="shared" si="321"/>
        <v>45908</v>
      </c>
      <c r="G2501" s="13" t="s">
        <v>7309</v>
      </c>
      <c r="I2501" s="13" t="s">
        <v>8080</v>
      </c>
      <c r="J2501" s="13" t="s">
        <v>1796</v>
      </c>
      <c r="K2501" s="13" t="s">
        <v>35</v>
      </c>
      <c r="L2501" s="25" t="str">
        <f>VLOOKUP($K2501,TONG_SL!$A:$D,2,0)</f>
        <v>Tai heo muối 200g</v>
      </c>
      <c r="N2501" s="25" t="str">
        <f t="shared" ref="N2501:N2564" si="322">IF($B2501&lt;&gt;"","K-C6","")</f>
        <v>K-C6</v>
      </c>
      <c r="Q2501" s="25" t="str">
        <f>VLOOKUP(K2501,TONG_SL!$A:$D,3,0)</f>
        <v>Túi</v>
      </c>
      <c r="R2501" s="54">
        <v>5</v>
      </c>
      <c r="T2501" s="1">
        <f>VLOOKUP(VLOOKUP(G2501,Ma_KH!$A:$R,18,0)&amp;K2501,Gia_MB!$A:$F,6,0)</f>
        <v>55595</v>
      </c>
      <c r="U2501" s="14">
        <f t="shared" si="316"/>
        <v>277975</v>
      </c>
      <c r="W2501" s="64">
        <f t="shared" ref="W2501:W2564" si="323">U2501*V2501</f>
        <v>0</v>
      </c>
      <c r="X2501" s="3" t="str">
        <f t="shared" si="317"/>
        <v>8</v>
      </c>
      <c r="Z2501" s="14">
        <f t="shared" si="318"/>
        <v>22238</v>
      </c>
      <c r="AA2501" s="7">
        <f>VLOOKUP(G2501,Ma_KH!$A:$R,14,0)</f>
        <v>60</v>
      </c>
      <c r="AD2501" s="7" t="str">
        <f>IFERROR(VLOOKUP(J2501,'Chuyển Mã'!$B$3:$C$9,2,0),"")</f>
        <v>Tỉnh</v>
      </c>
      <c r="AE2501" s="7" t="str">
        <f t="shared" si="319"/>
        <v>Tai heo muối 200g</v>
      </c>
      <c r="AF2501" s="7">
        <f t="shared" si="320"/>
        <v>5</v>
      </c>
    </row>
    <row r="2502" spans="1:32" x14ac:dyDescent="0.25">
      <c r="A2502" s="11">
        <v>45908</v>
      </c>
      <c r="B2502" s="25">
        <v>4176364094</v>
      </c>
      <c r="C2502" s="12" t="s">
        <v>7214</v>
      </c>
      <c r="D2502" s="16">
        <f t="shared" si="321"/>
        <v>45908</v>
      </c>
      <c r="G2502" s="13" t="s">
        <v>7309</v>
      </c>
      <c r="I2502" s="13" t="s">
        <v>8080</v>
      </c>
      <c r="J2502" s="13" t="s">
        <v>1796</v>
      </c>
      <c r="K2502" s="13" t="s">
        <v>41</v>
      </c>
      <c r="L2502" s="25" t="str">
        <f>VLOOKUP($K2502,TONG_SL!$A:$D,2,0)</f>
        <v>Chả nướng 300g</v>
      </c>
      <c r="N2502" s="25" t="str">
        <f t="shared" si="322"/>
        <v>K-C6</v>
      </c>
      <c r="Q2502" s="25" t="str">
        <f>VLOOKUP(K2502,TONG_SL!$A:$D,3,0)</f>
        <v>Túi</v>
      </c>
      <c r="R2502" s="54">
        <v>5</v>
      </c>
      <c r="T2502" s="1">
        <f>VLOOKUP(VLOOKUP(G2502,Ma_KH!$A:$R,18,0)&amp;K2502,Gia_MB!$A:$F,6,0)</f>
        <v>70950</v>
      </c>
      <c r="U2502" s="14">
        <f t="shared" si="316"/>
        <v>354750</v>
      </c>
      <c r="W2502" s="64">
        <f t="shared" si="323"/>
        <v>0</v>
      </c>
      <c r="X2502" s="3" t="str">
        <f t="shared" si="317"/>
        <v>8</v>
      </c>
      <c r="Z2502" s="14">
        <f t="shared" si="318"/>
        <v>28380</v>
      </c>
      <c r="AA2502" s="7">
        <f>VLOOKUP(G2502,Ma_KH!$A:$R,14,0)</f>
        <v>60</v>
      </c>
      <c r="AD2502" s="7" t="str">
        <f>IFERROR(VLOOKUP(J2502,'Chuyển Mã'!$B$3:$C$9,2,0),"")</f>
        <v>Tỉnh</v>
      </c>
      <c r="AE2502" s="7" t="str">
        <f t="shared" si="319"/>
        <v>Chả nướng 300g</v>
      </c>
      <c r="AF2502" s="7">
        <f t="shared" si="320"/>
        <v>5</v>
      </c>
    </row>
    <row r="2503" spans="1:32" x14ac:dyDescent="0.25">
      <c r="A2503" s="11">
        <v>45908</v>
      </c>
      <c r="B2503" s="25">
        <v>4176364094</v>
      </c>
      <c r="C2503" s="12" t="s">
        <v>7214</v>
      </c>
      <c r="D2503" s="16">
        <f t="shared" si="321"/>
        <v>45908</v>
      </c>
      <c r="G2503" s="13" t="s">
        <v>7309</v>
      </c>
      <c r="I2503" s="13" t="s">
        <v>8080</v>
      </c>
      <c r="J2503" s="13" t="s">
        <v>1796</v>
      </c>
      <c r="K2503" s="13" t="s">
        <v>32</v>
      </c>
      <c r="L2503" s="25" t="str">
        <f>VLOOKUP($K2503,TONG_SL!$A:$D,2,0)</f>
        <v>Giò Tai Lưỡi Xào 250</v>
      </c>
      <c r="N2503" s="25" t="str">
        <f t="shared" si="322"/>
        <v>K-C6</v>
      </c>
      <c r="Q2503" s="25" t="str">
        <f>VLOOKUP(K2503,TONG_SL!$A:$D,3,0)</f>
        <v>Túi</v>
      </c>
      <c r="R2503" s="54">
        <v>10</v>
      </c>
      <c r="T2503" s="1">
        <f>VLOOKUP(VLOOKUP(G2503,Ma_KH!$A:$R,18,0)&amp;K2503,Gia_MB!$A:$F,6,0)</f>
        <v>50183</v>
      </c>
      <c r="U2503" s="14">
        <f t="shared" si="316"/>
        <v>501830</v>
      </c>
      <c r="W2503" s="64">
        <f t="shared" si="323"/>
        <v>0</v>
      </c>
      <c r="X2503" s="3" t="str">
        <f t="shared" si="317"/>
        <v>8</v>
      </c>
      <c r="Z2503" s="14">
        <f t="shared" si="318"/>
        <v>40146.400000000001</v>
      </c>
      <c r="AA2503" s="7">
        <f>VLOOKUP(G2503,Ma_KH!$A:$R,14,0)</f>
        <v>60</v>
      </c>
      <c r="AD2503" s="7" t="str">
        <f>IFERROR(VLOOKUP(J2503,'Chuyển Mã'!$B$3:$C$9,2,0),"")</f>
        <v>Tỉnh</v>
      </c>
      <c r="AE2503" s="7" t="str">
        <f t="shared" si="319"/>
        <v>Giò Tai Lưỡi Xào 250</v>
      </c>
      <c r="AF2503" s="7">
        <f t="shared" si="320"/>
        <v>10</v>
      </c>
    </row>
    <row r="2504" spans="1:32" x14ac:dyDescent="0.25">
      <c r="A2504" s="11">
        <v>45908</v>
      </c>
      <c r="B2504" s="25">
        <v>4176364094</v>
      </c>
      <c r="C2504" s="12" t="s">
        <v>7214</v>
      </c>
      <c r="D2504" s="16">
        <f t="shared" si="321"/>
        <v>45908</v>
      </c>
      <c r="G2504" s="13" t="s">
        <v>7309</v>
      </c>
      <c r="I2504" s="13" t="s">
        <v>8080</v>
      </c>
      <c r="J2504" s="13" t="s">
        <v>1796</v>
      </c>
      <c r="K2504" s="13" t="s">
        <v>51</v>
      </c>
      <c r="L2504" s="25" t="str">
        <f>VLOOKUP($K2504,TONG_SL!$A:$D,2,0)</f>
        <v>Mọc Nấm Hương 250g</v>
      </c>
      <c r="N2504" s="25" t="str">
        <f t="shared" si="322"/>
        <v>K-C6</v>
      </c>
      <c r="Q2504" s="25" t="str">
        <f>VLOOKUP(K2504,TONG_SL!$A:$D,3,0)</f>
        <v>Túi</v>
      </c>
      <c r="R2504" s="54">
        <v>10</v>
      </c>
      <c r="T2504" s="1">
        <f>VLOOKUP(VLOOKUP(G2504,Ma_KH!$A:$R,18,0)&amp;K2504,Gia_MB!$A:$F,6,0)</f>
        <v>46000</v>
      </c>
      <c r="U2504" s="14">
        <f t="shared" si="316"/>
        <v>460000</v>
      </c>
      <c r="W2504" s="64">
        <f t="shared" si="323"/>
        <v>0</v>
      </c>
      <c r="X2504" s="3" t="str">
        <f t="shared" si="317"/>
        <v>8</v>
      </c>
      <c r="Z2504" s="14">
        <f t="shared" si="318"/>
        <v>36800</v>
      </c>
      <c r="AA2504" s="7">
        <f>VLOOKUP(G2504,Ma_KH!$A:$R,14,0)</f>
        <v>60</v>
      </c>
      <c r="AD2504" s="7" t="str">
        <f>IFERROR(VLOOKUP(J2504,'Chuyển Mã'!$B$3:$C$9,2,0),"")</f>
        <v>Tỉnh</v>
      </c>
      <c r="AE2504" s="7" t="str">
        <f t="shared" si="319"/>
        <v>Mọc Nấm Hương 250g</v>
      </c>
      <c r="AF2504" s="7">
        <f t="shared" si="320"/>
        <v>10</v>
      </c>
    </row>
    <row r="2505" spans="1:32" x14ac:dyDescent="0.25">
      <c r="A2505" s="11">
        <v>45908</v>
      </c>
      <c r="B2505" s="25">
        <v>4176615426</v>
      </c>
      <c r="C2505" s="12" t="s">
        <v>7214</v>
      </c>
      <c r="D2505" s="16">
        <f t="shared" si="321"/>
        <v>45908</v>
      </c>
      <c r="G2505" s="13" t="s">
        <v>7309</v>
      </c>
      <c r="I2505" s="13" t="s">
        <v>8081</v>
      </c>
      <c r="J2505" s="13" t="s">
        <v>1796</v>
      </c>
      <c r="K2505" s="13" t="s">
        <v>27</v>
      </c>
      <c r="L2505" s="25" t="str">
        <f>VLOOKUP($K2505,TONG_SL!$A:$D,2,0)</f>
        <v>Chân giò heo muối 300g</v>
      </c>
      <c r="N2505" s="25" t="str">
        <f t="shared" si="322"/>
        <v>K-C6</v>
      </c>
      <c r="Q2505" s="25" t="str">
        <f>VLOOKUP(K2505,TONG_SL!$A:$D,3,0)</f>
        <v>Túi</v>
      </c>
      <c r="R2505" s="54">
        <v>10</v>
      </c>
      <c r="T2505" s="1">
        <f>VLOOKUP(VLOOKUP(G2505,Ma_KH!$A:$R,18,0)&amp;K2505,Gia_MB!$A:$F,6,0)</f>
        <v>73431</v>
      </c>
      <c r="U2505" s="14">
        <f t="shared" si="316"/>
        <v>734310</v>
      </c>
      <c r="W2505" s="64">
        <f t="shared" si="323"/>
        <v>0</v>
      </c>
      <c r="X2505" s="3" t="str">
        <f t="shared" si="317"/>
        <v>8</v>
      </c>
      <c r="Z2505" s="14">
        <f t="shared" si="318"/>
        <v>58744.800000000003</v>
      </c>
      <c r="AA2505" s="7">
        <f>VLOOKUP(G2505,Ma_KH!$A:$R,14,0)</f>
        <v>60</v>
      </c>
      <c r="AD2505" s="7" t="str">
        <f>IFERROR(VLOOKUP(J2505,'Chuyển Mã'!$B$3:$C$9,2,0),"")</f>
        <v>Tỉnh</v>
      </c>
      <c r="AE2505" s="7" t="str">
        <f t="shared" si="319"/>
        <v>Chân giò heo muối 300g</v>
      </c>
      <c r="AF2505" s="7">
        <f t="shared" si="320"/>
        <v>10</v>
      </c>
    </row>
    <row r="2506" spans="1:32" x14ac:dyDescent="0.25">
      <c r="A2506" s="11">
        <v>45908</v>
      </c>
      <c r="B2506" s="25">
        <v>4176615426</v>
      </c>
      <c r="C2506" s="12" t="s">
        <v>7214</v>
      </c>
      <c r="D2506" s="16">
        <f t="shared" si="321"/>
        <v>45908</v>
      </c>
      <c r="G2506" s="13" t="s">
        <v>7309</v>
      </c>
      <c r="I2506" s="13" t="s">
        <v>8081</v>
      </c>
      <c r="J2506" s="13" t="s">
        <v>1796</v>
      </c>
      <c r="K2506" s="13" t="s">
        <v>39</v>
      </c>
      <c r="L2506" s="25" t="str">
        <f>VLOOKUP($K2506,TONG_SL!$A:$D,2,0)</f>
        <v>Chả cốm 300g</v>
      </c>
      <c r="N2506" s="25" t="str">
        <f t="shared" si="322"/>
        <v>K-C6</v>
      </c>
      <c r="Q2506" s="25" t="str">
        <f>VLOOKUP(K2506,TONG_SL!$A:$D,3,0)</f>
        <v>Túi</v>
      </c>
      <c r="R2506" s="54">
        <v>10</v>
      </c>
      <c r="T2506" s="1">
        <f>VLOOKUP(VLOOKUP(G2506,Ma_KH!$A:$R,18,0)&amp;K2506,Gia_MB!$A:$F,6,0)</f>
        <v>74250</v>
      </c>
      <c r="U2506" s="14">
        <f t="shared" si="316"/>
        <v>742500</v>
      </c>
      <c r="W2506" s="64">
        <f t="shared" si="323"/>
        <v>0</v>
      </c>
      <c r="X2506" s="3" t="str">
        <f t="shared" si="317"/>
        <v>8</v>
      </c>
      <c r="Z2506" s="14">
        <f t="shared" si="318"/>
        <v>59400</v>
      </c>
      <c r="AA2506" s="7">
        <f>VLOOKUP(G2506,Ma_KH!$A:$R,14,0)</f>
        <v>60</v>
      </c>
      <c r="AD2506" s="7" t="str">
        <f>IFERROR(VLOOKUP(J2506,'Chuyển Mã'!$B$3:$C$9,2,0),"")</f>
        <v>Tỉnh</v>
      </c>
      <c r="AE2506" s="7" t="str">
        <f t="shared" si="319"/>
        <v>Chả cốm 300g</v>
      </c>
      <c r="AF2506" s="7">
        <f t="shared" si="320"/>
        <v>10</v>
      </c>
    </row>
    <row r="2507" spans="1:32" x14ac:dyDescent="0.25">
      <c r="A2507" s="11">
        <v>45908</v>
      </c>
      <c r="B2507" s="25">
        <v>4176615426</v>
      </c>
      <c r="C2507" s="12" t="s">
        <v>7214</v>
      </c>
      <c r="D2507" s="16">
        <f t="shared" si="321"/>
        <v>45908</v>
      </c>
      <c r="G2507" s="13" t="s">
        <v>7309</v>
      </c>
      <c r="I2507" s="13" t="s">
        <v>8081</v>
      </c>
      <c r="J2507" s="13" t="s">
        <v>1796</v>
      </c>
      <c r="K2507" s="13" t="s">
        <v>49</v>
      </c>
      <c r="L2507" s="25" t="str">
        <f>VLOOKUP($K2507,TONG_SL!$A:$D,2,0)</f>
        <v>Giò sụn gà 250g</v>
      </c>
      <c r="N2507" s="25" t="str">
        <f t="shared" si="322"/>
        <v>K-C6</v>
      </c>
      <c r="Q2507" s="25" t="str">
        <f>VLOOKUP(K2507,TONG_SL!$A:$D,3,0)</f>
        <v>Túi</v>
      </c>
      <c r="R2507" s="54">
        <v>10</v>
      </c>
      <c r="T2507" s="1">
        <f>VLOOKUP(VLOOKUP(G2507,Ma_KH!$A:$R,18,0)&amp;K2507,Gia_MB!$A:$F,6,0)</f>
        <v>50400</v>
      </c>
      <c r="U2507" s="14">
        <f t="shared" si="316"/>
        <v>504000</v>
      </c>
      <c r="W2507" s="64">
        <f t="shared" si="323"/>
        <v>0</v>
      </c>
      <c r="X2507" s="3" t="str">
        <f t="shared" si="317"/>
        <v>8</v>
      </c>
      <c r="Z2507" s="14">
        <f t="shared" si="318"/>
        <v>40320</v>
      </c>
      <c r="AA2507" s="7">
        <f>VLOOKUP(G2507,Ma_KH!$A:$R,14,0)</f>
        <v>60</v>
      </c>
      <c r="AD2507" s="7" t="str">
        <f>IFERROR(VLOOKUP(J2507,'Chuyển Mã'!$B$3:$C$9,2,0),"")</f>
        <v>Tỉnh</v>
      </c>
      <c r="AE2507" s="7" t="str">
        <f t="shared" si="319"/>
        <v>Giò sụn gà 250g</v>
      </c>
      <c r="AF2507" s="7">
        <f t="shared" si="320"/>
        <v>10</v>
      </c>
    </row>
    <row r="2508" spans="1:32" x14ac:dyDescent="0.25">
      <c r="A2508" s="11">
        <v>45908</v>
      </c>
      <c r="B2508" s="25">
        <v>4176615426</v>
      </c>
      <c r="C2508" s="12" t="s">
        <v>7214</v>
      </c>
      <c r="D2508" s="16">
        <f t="shared" si="321"/>
        <v>45908</v>
      </c>
      <c r="G2508" s="13" t="s">
        <v>7309</v>
      </c>
      <c r="I2508" s="13" t="s">
        <v>8081</v>
      </c>
      <c r="J2508" s="13" t="s">
        <v>1796</v>
      </c>
      <c r="K2508" s="13" t="s">
        <v>32</v>
      </c>
      <c r="L2508" s="25" t="str">
        <f>VLOOKUP($K2508,TONG_SL!$A:$D,2,0)</f>
        <v>Giò Tai Lưỡi Xào 250</v>
      </c>
      <c r="N2508" s="25" t="str">
        <f t="shared" si="322"/>
        <v>K-C6</v>
      </c>
      <c r="Q2508" s="25" t="str">
        <f>VLOOKUP(K2508,TONG_SL!$A:$D,3,0)</f>
        <v>Túi</v>
      </c>
      <c r="R2508" s="54">
        <v>10</v>
      </c>
      <c r="T2508" s="1">
        <f>VLOOKUP(VLOOKUP(G2508,Ma_KH!$A:$R,18,0)&amp;K2508,Gia_MB!$A:$F,6,0)</f>
        <v>50183</v>
      </c>
      <c r="U2508" s="14">
        <f t="shared" si="316"/>
        <v>501830</v>
      </c>
      <c r="W2508" s="64">
        <f t="shared" si="323"/>
        <v>0</v>
      </c>
      <c r="X2508" s="3" t="str">
        <f t="shared" si="317"/>
        <v>8</v>
      </c>
      <c r="Z2508" s="14">
        <f t="shared" si="318"/>
        <v>40146.400000000001</v>
      </c>
      <c r="AA2508" s="7">
        <f>VLOOKUP(G2508,Ma_KH!$A:$R,14,0)</f>
        <v>60</v>
      </c>
      <c r="AD2508" s="7" t="str">
        <f>IFERROR(VLOOKUP(J2508,'Chuyển Mã'!$B$3:$C$9,2,0),"")</f>
        <v>Tỉnh</v>
      </c>
      <c r="AE2508" s="7" t="str">
        <f t="shared" si="319"/>
        <v>Giò Tai Lưỡi Xào 250</v>
      </c>
      <c r="AF2508" s="7">
        <f t="shared" si="320"/>
        <v>10</v>
      </c>
    </row>
    <row r="2509" spans="1:32" x14ac:dyDescent="0.25">
      <c r="A2509" s="11">
        <v>45908</v>
      </c>
      <c r="B2509" s="25">
        <v>4176615426</v>
      </c>
      <c r="C2509" s="12" t="s">
        <v>7214</v>
      </c>
      <c r="D2509" s="16">
        <f t="shared" si="321"/>
        <v>45908</v>
      </c>
      <c r="G2509" s="13" t="s">
        <v>7309</v>
      </c>
      <c r="I2509" s="13" t="s">
        <v>8081</v>
      </c>
      <c r="J2509" s="13" t="s">
        <v>1796</v>
      </c>
      <c r="K2509" s="13" t="s">
        <v>35</v>
      </c>
      <c r="L2509" s="25" t="str">
        <f>VLOOKUP($K2509,TONG_SL!$A:$D,2,0)</f>
        <v>Tai heo muối 200g</v>
      </c>
      <c r="N2509" s="25" t="str">
        <f t="shared" si="322"/>
        <v>K-C6</v>
      </c>
      <c r="Q2509" s="25" t="str">
        <f>VLOOKUP(K2509,TONG_SL!$A:$D,3,0)</f>
        <v>Túi</v>
      </c>
      <c r="R2509" s="54">
        <v>10</v>
      </c>
      <c r="T2509" s="1">
        <f>VLOOKUP(VLOOKUP(G2509,Ma_KH!$A:$R,18,0)&amp;K2509,Gia_MB!$A:$F,6,0)</f>
        <v>55595</v>
      </c>
      <c r="U2509" s="14">
        <f t="shared" si="316"/>
        <v>555950</v>
      </c>
      <c r="W2509" s="64">
        <f t="shared" si="323"/>
        <v>0</v>
      </c>
      <c r="X2509" s="3" t="str">
        <f t="shared" si="317"/>
        <v>8</v>
      </c>
      <c r="Z2509" s="14">
        <f t="shared" si="318"/>
        <v>44476</v>
      </c>
      <c r="AA2509" s="7">
        <f>VLOOKUP(G2509,Ma_KH!$A:$R,14,0)</f>
        <v>60</v>
      </c>
      <c r="AD2509" s="7" t="str">
        <f>IFERROR(VLOOKUP(J2509,'Chuyển Mã'!$B$3:$C$9,2,0),"")</f>
        <v>Tỉnh</v>
      </c>
      <c r="AE2509" s="7" t="str">
        <f t="shared" si="319"/>
        <v>Tai heo muối 200g</v>
      </c>
      <c r="AF2509" s="7">
        <f t="shared" si="320"/>
        <v>10</v>
      </c>
    </row>
    <row r="2510" spans="1:32" x14ac:dyDescent="0.25">
      <c r="A2510" s="11">
        <v>45908</v>
      </c>
      <c r="B2510" s="25">
        <v>4176644442</v>
      </c>
      <c r="C2510" s="12" t="s">
        <v>7214</v>
      </c>
      <c r="D2510" s="16">
        <f t="shared" si="321"/>
        <v>45908</v>
      </c>
      <c r="G2510" s="13" t="s">
        <v>7316</v>
      </c>
      <c r="I2510" s="13" t="s">
        <v>8082</v>
      </c>
      <c r="J2510" s="13" t="s">
        <v>1796</v>
      </c>
      <c r="K2510" s="13" t="s">
        <v>27</v>
      </c>
      <c r="L2510" s="25" t="str">
        <f>VLOOKUP($K2510,TONG_SL!$A:$D,2,0)</f>
        <v>Chân giò heo muối 300g</v>
      </c>
      <c r="N2510" s="25" t="str">
        <f t="shared" si="322"/>
        <v>K-C6</v>
      </c>
      <c r="Q2510" s="25" t="str">
        <f>VLOOKUP(K2510,TONG_SL!$A:$D,3,0)</f>
        <v>Túi</v>
      </c>
      <c r="R2510" s="54">
        <v>28</v>
      </c>
      <c r="T2510" s="1">
        <f>VLOOKUP(VLOOKUP(G2510,Ma_KH!$A:$R,18,0)&amp;K2510,Gia_MB!$A:$F,6,0)</f>
        <v>73431</v>
      </c>
      <c r="U2510" s="14">
        <f t="shared" ref="U2510:U2573" si="324">T2510*R2510</f>
        <v>2056068</v>
      </c>
      <c r="W2510" s="64">
        <f t="shared" si="323"/>
        <v>0</v>
      </c>
      <c r="X2510" s="3" t="str">
        <f t="shared" ref="X2510:X2573" si="325">IF(B2510&lt;&gt;"","8","0")</f>
        <v>8</v>
      </c>
      <c r="Z2510" s="14">
        <f t="shared" ref="Z2510:Z2573" si="326">U2510*X2510%</f>
        <v>164485.44</v>
      </c>
      <c r="AA2510" s="7">
        <f>VLOOKUP(G2510,Ma_KH!$A:$R,14,0)</f>
        <v>60</v>
      </c>
      <c r="AD2510" s="7" t="str">
        <f>IFERROR(VLOOKUP(J2510,'Chuyển Mã'!$B$3:$C$9,2,0),"")</f>
        <v>Tỉnh</v>
      </c>
      <c r="AE2510" s="7" t="str">
        <f t="shared" si="319"/>
        <v>Chân giò heo muối 300g</v>
      </c>
      <c r="AF2510" s="7">
        <f t="shared" si="320"/>
        <v>28</v>
      </c>
    </row>
    <row r="2511" spans="1:32" x14ac:dyDescent="0.25">
      <c r="A2511" s="11">
        <v>45908</v>
      </c>
      <c r="B2511" s="25">
        <v>4176644442</v>
      </c>
      <c r="C2511" s="12" t="s">
        <v>7214</v>
      </c>
      <c r="D2511" s="16">
        <f t="shared" si="321"/>
        <v>45908</v>
      </c>
      <c r="G2511" s="13" t="s">
        <v>7316</v>
      </c>
      <c r="I2511" s="13" t="s">
        <v>8082</v>
      </c>
      <c r="J2511" s="13" t="s">
        <v>1796</v>
      </c>
      <c r="K2511" s="13" t="s">
        <v>49</v>
      </c>
      <c r="L2511" s="25" t="str">
        <f>VLOOKUP($K2511,TONG_SL!$A:$D,2,0)</f>
        <v>Giò sụn gà 250g</v>
      </c>
      <c r="N2511" s="25" t="str">
        <f t="shared" si="322"/>
        <v>K-C6</v>
      </c>
      <c r="Q2511" s="25" t="str">
        <f>VLOOKUP(K2511,TONG_SL!$A:$D,3,0)</f>
        <v>Túi</v>
      </c>
      <c r="R2511" s="54">
        <v>6</v>
      </c>
      <c r="T2511" s="1">
        <f>VLOOKUP(VLOOKUP(G2511,Ma_KH!$A:$R,18,0)&amp;K2511,Gia_MB!$A:$F,6,0)</f>
        <v>50400</v>
      </c>
      <c r="U2511" s="14">
        <f t="shared" si="324"/>
        <v>302400</v>
      </c>
      <c r="W2511" s="64">
        <f t="shared" si="323"/>
        <v>0</v>
      </c>
      <c r="X2511" s="3" t="str">
        <f t="shared" si="325"/>
        <v>8</v>
      </c>
      <c r="Z2511" s="14">
        <f t="shared" si="326"/>
        <v>24192</v>
      </c>
      <c r="AA2511" s="7">
        <f>VLOOKUP(G2511,Ma_KH!$A:$R,14,0)</f>
        <v>60</v>
      </c>
      <c r="AD2511" s="7" t="str">
        <f>IFERROR(VLOOKUP(J2511,'Chuyển Mã'!$B$3:$C$9,2,0),"")</f>
        <v>Tỉnh</v>
      </c>
      <c r="AE2511" s="7" t="str">
        <f t="shared" si="319"/>
        <v>Giò sụn gà 250g</v>
      </c>
      <c r="AF2511" s="7">
        <f t="shared" si="320"/>
        <v>6</v>
      </c>
    </row>
    <row r="2512" spans="1:32" x14ac:dyDescent="0.25">
      <c r="A2512" s="11">
        <v>45908</v>
      </c>
      <c r="B2512" s="25">
        <v>4176644442</v>
      </c>
      <c r="C2512" s="12" t="s">
        <v>7214</v>
      </c>
      <c r="D2512" s="16">
        <f t="shared" si="321"/>
        <v>45908</v>
      </c>
      <c r="G2512" s="13" t="s">
        <v>7316</v>
      </c>
      <c r="I2512" s="13" t="s">
        <v>8082</v>
      </c>
      <c r="J2512" s="13" t="s">
        <v>1796</v>
      </c>
      <c r="K2512" s="13" t="s">
        <v>32</v>
      </c>
      <c r="L2512" s="25" t="str">
        <f>VLOOKUP($K2512,TONG_SL!$A:$D,2,0)</f>
        <v>Giò Tai Lưỡi Xào 250</v>
      </c>
      <c r="N2512" s="25" t="str">
        <f t="shared" si="322"/>
        <v>K-C6</v>
      </c>
      <c r="Q2512" s="25" t="str">
        <f>VLOOKUP(K2512,TONG_SL!$A:$D,3,0)</f>
        <v>Túi</v>
      </c>
      <c r="R2512" s="54">
        <v>12</v>
      </c>
      <c r="T2512" s="1">
        <f>VLOOKUP(VLOOKUP(G2512,Ma_KH!$A:$R,18,0)&amp;K2512,Gia_MB!$A:$F,6,0)</f>
        <v>50183</v>
      </c>
      <c r="U2512" s="14">
        <f t="shared" si="324"/>
        <v>602196</v>
      </c>
      <c r="W2512" s="64">
        <f t="shared" si="323"/>
        <v>0</v>
      </c>
      <c r="X2512" s="3" t="str">
        <f t="shared" si="325"/>
        <v>8</v>
      </c>
      <c r="Z2512" s="14">
        <f t="shared" si="326"/>
        <v>48175.68</v>
      </c>
      <c r="AA2512" s="7">
        <f>VLOOKUP(G2512,Ma_KH!$A:$R,14,0)</f>
        <v>60</v>
      </c>
      <c r="AD2512" s="7" t="str">
        <f>IFERROR(VLOOKUP(J2512,'Chuyển Mã'!$B$3:$C$9,2,0),"")</f>
        <v>Tỉnh</v>
      </c>
      <c r="AE2512" s="7" t="str">
        <f t="shared" si="319"/>
        <v>Giò Tai Lưỡi Xào 250</v>
      </c>
      <c r="AF2512" s="7">
        <f t="shared" si="320"/>
        <v>12</v>
      </c>
    </row>
    <row r="2513" spans="1:32" x14ac:dyDescent="0.25">
      <c r="A2513" s="11">
        <v>45908</v>
      </c>
      <c r="B2513" s="25">
        <v>4176644442</v>
      </c>
      <c r="C2513" s="12" t="s">
        <v>7214</v>
      </c>
      <c r="D2513" s="16">
        <f t="shared" si="321"/>
        <v>45908</v>
      </c>
      <c r="G2513" s="13" t="s">
        <v>7316</v>
      </c>
      <c r="I2513" s="13" t="s">
        <v>8082</v>
      </c>
      <c r="J2513" s="13" t="s">
        <v>1796</v>
      </c>
      <c r="K2513" s="13" t="s">
        <v>35</v>
      </c>
      <c r="L2513" s="25" t="str">
        <f>VLOOKUP($K2513,TONG_SL!$A:$D,2,0)</f>
        <v>Tai heo muối 200g</v>
      </c>
      <c r="N2513" s="25" t="str">
        <f t="shared" si="322"/>
        <v>K-C6</v>
      </c>
      <c r="Q2513" s="25" t="str">
        <f>VLOOKUP(K2513,TONG_SL!$A:$D,3,0)</f>
        <v>Túi</v>
      </c>
      <c r="R2513" s="54">
        <v>6</v>
      </c>
      <c r="T2513" s="1">
        <f>VLOOKUP(VLOOKUP(G2513,Ma_KH!$A:$R,18,0)&amp;K2513,Gia_MB!$A:$F,6,0)</f>
        <v>55595</v>
      </c>
      <c r="U2513" s="14">
        <f t="shared" si="324"/>
        <v>333570</v>
      </c>
      <c r="W2513" s="64">
        <f t="shared" si="323"/>
        <v>0</v>
      </c>
      <c r="X2513" s="3" t="str">
        <f t="shared" si="325"/>
        <v>8</v>
      </c>
      <c r="Z2513" s="14">
        <f t="shared" si="326"/>
        <v>26685.600000000002</v>
      </c>
      <c r="AA2513" s="7">
        <f>VLOOKUP(G2513,Ma_KH!$A:$R,14,0)</f>
        <v>60</v>
      </c>
      <c r="AD2513" s="7" t="str">
        <f>IFERROR(VLOOKUP(J2513,'Chuyển Mã'!$B$3:$C$9,2,0),"")</f>
        <v>Tỉnh</v>
      </c>
      <c r="AE2513" s="7" t="str">
        <f t="shared" si="319"/>
        <v>Tai heo muối 200g</v>
      </c>
      <c r="AF2513" s="7">
        <f t="shared" si="320"/>
        <v>6</v>
      </c>
    </row>
    <row r="2514" spans="1:32" x14ac:dyDescent="0.25">
      <c r="A2514" s="11">
        <v>45908</v>
      </c>
      <c r="B2514" s="25">
        <v>4176644442</v>
      </c>
      <c r="C2514" s="12" t="s">
        <v>7214</v>
      </c>
      <c r="D2514" s="16">
        <f t="shared" si="321"/>
        <v>45908</v>
      </c>
      <c r="G2514" s="13" t="s">
        <v>7316</v>
      </c>
      <c r="I2514" s="13" t="s">
        <v>8082</v>
      </c>
      <c r="J2514" s="13" t="s">
        <v>1796</v>
      </c>
      <c r="K2514" s="13" t="s">
        <v>51</v>
      </c>
      <c r="L2514" s="25" t="str">
        <f>VLOOKUP($K2514,TONG_SL!$A:$D,2,0)</f>
        <v>Mọc Nấm Hương 250g</v>
      </c>
      <c r="N2514" s="25" t="str">
        <f t="shared" si="322"/>
        <v>K-C6</v>
      </c>
      <c r="Q2514" s="25" t="str">
        <f>VLOOKUP(K2514,TONG_SL!$A:$D,3,0)</f>
        <v>Túi</v>
      </c>
      <c r="R2514" s="54">
        <v>10</v>
      </c>
      <c r="T2514" s="1">
        <f>VLOOKUP(VLOOKUP(G2514,Ma_KH!$A:$R,18,0)&amp;K2514,Gia_MB!$A:$F,6,0)</f>
        <v>46000</v>
      </c>
      <c r="U2514" s="14">
        <f t="shared" si="324"/>
        <v>460000</v>
      </c>
      <c r="W2514" s="64">
        <f t="shared" si="323"/>
        <v>0</v>
      </c>
      <c r="X2514" s="3" t="str">
        <f t="shared" si="325"/>
        <v>8</v>
      </c>
      <c r="Z2514" s="14">
        <f t="shared" si="326"/>
        <v>36800</v>
      </c>
      <c r="AA2514" s="7">
        <f>VLOOKUP(G2514,Ma_KH!$A:$R,14,0)</f>
        <v>60</v>
      </c>
      <c r="AD2514" s="7" t="str">
        <f>IFERROR(VLOOKUP(J2514,'Chuyển Mã'!$B$3:$C$9,2,0),"")</f>
        <v>Tỉnh</v>
      </c>
      <c r="AE2514" s="7" t="str">
        <f t="shared" si="319"/>
        <v>Mọc Nấm Hương 250g</v>
      </c>
      <c r="AF2514" s="7">
        <f t="shared" si="320"/>
        <v>10</v>
      </c>
    </row>
    <row r="2515" spans="1:32" x14ac:dyDescent="0.25">
      <c r="A2515" s="11">
        <v>45908</v>
      </c>
      <c r="B2515" s="25">
        <v>4176513056</v>
      </c>
      <c r="C2515" s="12" t="s">
        <v>7214</v>
      </c>
      <c r="D2515" s="16">
        <f t="shared" si="321"/>
        <v>45908</v>
      </c>
      <c r="G2515" s="13" t="s">
        <v>7316</v>
      </c>
      <c r="I2515" s="13" t="s">
        <v>8083</v>
      </c>
      <c r="J2515" s="13" t="s">
        <v>1796</v>
      </c>
      <c r="K2515" s="13" t="s">
        <v>39</v>
      </c>
      <c r="L2515" s="25" t="str">
        <f>VLOOKUP($K2515,TONG_SL!$A:$D,2,0)</f>
        <v>Chả cốm 300g</v>
      </c>
      <c r="N2515" s="25" t="str">
        <f t="shared" si="322"/>
        <v>K-C6</v>
      </c>
      <c r="Q2515" s="25" t="str">
        <f>VLOOKUP(K2515,TONG_SL!$A:$D,3,0)</f>
        <v>Túi</v>
      </c>
      <c r="R2515" s="54">
        <v>6</v>
      </c>
      <c r="T2515" s="1">
        <f>VLOOKUP(VLOOKUP(G2515,Ma_KH!$A:$R,18,0)&amp;K2515,Gia_MB!$A:$F,6,0)</f>
        <v>74250</v>
      </c>
      <c r="U2515" s="14">
        <f t="shared" si="324"/>
        <v>445500</v>
      </c>
      <c r="W2515" s="64">
        <f t="shared" si="323"/>
        <v>0</v>
      </c>
      <c r="X2515" s="3" t="str">
        <f t="shared" si="325"/>
        <v>8</v>
      </c>
      <c r="Z2515" s="14">
        <f t="shared" si="326"/>
        <v>35640</v>
      </c>
      <c r="AA2515" s="7">
        <f>VLOOKUP(G2515,Ma_KH!$A:$R,14,0)</f>
        <v>60</v>
      </c>
      <c r="AD2515" s="7" t="str">
        <f>IFERROR(VLOOKUP(J2515,'Chuyển Mã'!$B$3:$C$9,2,0),"")</f>
        <v>Tỉnh</v>
      </c>
      <c r="AE2515" s="7" t="str">
        <f t="shared" si="319"/>
        <v>Chả cốm 300g</v>
      </c>
      <c r="AF2515" s="7">
        <f t="shared" si="320"/>
        <v>6</v>
      </c>
    </row>
    <row r="2516" spans="1:32" x14ac:dyDescent="0.25">
      <c r="A2516" s="11">
        <v>45908</v>
      </c>
      <c r="B2516" s="25">
        <v>4176513056</v>
      </c>
      <c r="C2516" s="12" t="s">
        <v>7214</v>
      </c>
      <c r="D2516" s="16">
        <f t="shared" si="321"/>
        <v>45908</v>
      </c>
      <c r="G2516" s="13" t="s">
        <v>7316</v>
      </c>
      <c r="I2516" s="13" t="s">
        <v>8083</v>
      </c>
      <c r="J2516" s="13" t="s">
        <v>1796</v>
      </c>
      <c r="K2516" s="13" t="s">
        <v>51</v>
      </c>
      <c r="L2516" s="25" t="str">
        <f>VLOOKUP($K2516,TONG_SL!$A:$D,2,0)</f>
        <v>Mọc Nấm Hương 250g</v>
      </c>
      <c r="N2516" s="25" t="str">
        <f t="shared" si="322"/>
        <v>K-C6</v>
      </c>
      <c r="Q2516" s="25" t="str">
        <f>VLOOKUP(K2516,TONG_SL!$A:$D,3,0)</f>
        <v>Túi</v>
      </c>
      <c r="R2516" s="54">
        <v>9</v>
      </c>
      <c r="T2516" s="1">
        <f>VLOOKUP(VLOOKUP(G2516,Ma_KH!$A:$R,18,0)&amp;K2516,Gia_MB!$A:$F,6,0)</f>
        <v>46000</v>
      </c>
      <c r="U2516" s="14">
        <f t="shared" si="324"/>
        <v>414000</v>
      </c>
      <c r="W2516" s="64">
        <f t="shared" si="323"/>
        <v>0</v>
      </c>
      <c r="X2516" s="3" t="str">
        <f t="shared" si="325"/>
        <v>8</v>
      </c>
      <c r="Z2516" s="14">
        <f t="shared" si="326"/>
        <v>33120</v>
      </c>
      <c r="AA2516" s="7">
        <f>VLOOKUP(G2516,Ma_KH!$A:$R,14,0)</f>
        <v>60</v>
      </c>
      <c r="AD2516" s="7" t="str">
        <f>IFERROR(VLOOKUP(J2516,'Chuyển Mã'!$B$3:$C$9,2,0),"")</f>
        <v>Tỉnh</v>
      </c>
      <c r="AE2516" s="7" t="str">
        <f t="shared" si="319"/>
        <v>Mọc Nấm Hương 250g</v>
      </c>
      <c r="AF2516" s="7">
        <f t="shared" si="320"/>
        <v>9</v>
      </c>
    </row>
    <row r="2517" spans="1:32" x14ac:dyDescent="0.25">
      <c r="A2517" s="11">
        <v>45908</v>
      </c>
      <c r="B2517" s="25">
        <v>4176513056</v>
      </c>
      <c r="C2517" s="12" t="s">
        <v>7214</v>
      </c>
      <c r="D2517" s="16">
        <f t="shared" si="321"/>
        <v>45908</v>
      </c>
      <c r="G2517" s="13" t="s">
        <v>7316</v>
      </c>
      <c r="I2517" s="13" t="s">
        <v>8083</v>
      </c>
      <c r="J2517" s="13" t="s">
        <v>1796</v>
      </c>
      <c r="K2517" s="13" t="s">
        <v>32</v>
      </c>
      <c r="L2517" s="25" t="str">
        <f>VLOOKUP($K2517,TONG_SL!$A:$D,2,0)</f>
        <v>Giò Tai Lưỡi Xào 250</v>
      </c>
      <c r="N2517" s="25" t="str">
        <f t="shared" si="322"/>
        <v>K-C6</v>
      </c>
      <c r="Q2517" s="25" t="str">
        <f>VLOOKUP(K2517,TONG_SL!$A:$D,3,0)</f>
        <v>Túi</v>
      </c>
      <c r="R2517" s="54">
        <v>6</v>
      </c>
      <c r="T2517" s="1">
        <f>VLOOKUP(VLOOKUP(G2517,Ma_KH!$A:$R,18,0)&amp;K2517,Gia_MB!$A:$F,6,0)</f>
        <v>50183</v>
      </c>
      <c r="U2517" s="14">
        <f t="shared" si="324"/>
        <v>301098</v>
      </c>
      <c r="W2517" s="64">
        <f t="shared" si="323"/>
        <v>0</v>
      </c>
      <c r="X2517" s="3" t="str">
        <f t="shared" si="325"/>
        <v>8</v>
      </c>
      <c r="Z2517" s="14">
        <f t="shared" si="326"/>
        <v>24087.84</v>
      </c>
      <c r="AA2517" s="7">
        <f>VLOOKUP(G2517,Ma_KH!$A:$R,14,0)</f>
        <v>60</v>
      </c>
      <c r="AD2517" s="7" t="str">
        <f>IFERROR(VLOOKUP(J2517,'Chuyển Mã'!$B$3:$C$9,2,0),"")</f>
        <v>Tỉnh</v>
      </c>
      <c r="AE2517" s="7" t="str">
        <f t="shared" si="319"/>
        <v>Giò Tai Lưỡi Xào 250</v>
      </c>
      <c r="AF2517" s="7">
        <f t="shared" si="320"/>
        <v>6</v>
      </c>
    </row>
    <row r="2518" spans="1:32" x14ac:dyDescent="0.25">
      <c r="A2518" s="11">
        <v>45908</v>
      </c>
      <c r="B2518" s="25">
        <v>4176513056</v>
      </c>
      <c r="C2518" s="12" t="s">
        <v>7214</v>
      </c>
      <c r="D2518" s="16">
        <f t="shared" si="321"/>
        <v>45908</v>
      </c>
      <c r="G2518" s="13" t="s">
        <v>7316</v>
      </c>
      <c r="I2518" s="13" t="s">
        <v>8083</v>
      </c>
      <c r="J2518" s="13" t="s">
        <v>1796</v>
      </c>
      <c r="K2518" s="13" t="s">
        <v>41</v>
      </c>
      <c r="L2518" s="25" t="str">
        <f>VLOOKUP($K2518,TONG_SL!$A:$D,2,0)</f>
        <v>Chả nướng 300g</v>
      </c>
      <c r="N2518" s="25" t="str">
        <f t="shared" si="322"/>
        <v>K-C6</v>
      </c>
      <c r="Q2518" s="25" t="str">
        <f>VLOOKUP(K2518,TONG_SL!$A:$D,3,0)</f>
        <v>Túi</v>
      </c>
      <c r="R2518" s="54">
        <v>9</v>
      </c>
      <c r="T2518" s="1">
        <f>VLOOKUP(VLOOKUP(G2518,Ma_KH!$A:$R,18,0)&amp;K2518,Gia_MB!$A:$F,6,0)</f>
        <v>70950</v>
      </c>
      <c r="U2518" s="14">
        <f t="shared" si="324"/>
        <v>638550</v>
      </c>
      <c r="W2518" s="64">
        <f t="shared" si="323"/>
        <v>0</v>
      </c>
      <c r="X2518" s="3" t="str">
        <f t="shared" si="325"/>
        <v>8</v>
      </c>
      <c r="Z2518" s="14">
        <f t="shared" si="326"/>
        <v>51084</v>
      </c>
      <c r="AA2518" s="7">
        <f>VLOOKUP(G2518,Ma_KH!$A:$R,14,0)</f>
        <v>60</v>
      </c>
      <c r="AD2518" s="7" t="str">
        <f>IFERROR(VLOOKUP(J2518,'Chuyển Mã'!$B$3:$C$9,2,0),"")</f>
        <v>Tỉnh</v>
      </c>
      <c r="AE2518" s="7" t="str">
        <f t="shared" si="319"/>
        <v>Chả nướng 300g</v>
      </c>
      <c r="AF2518" s="7">
        <f t="shared" si="320"/>
        <v>9</v>
      </c>
    </row>
    <row r="2519" spans="1:32" x14ac:dyDescent="0.25">
      <c r="A2519" s="11">
        <v>45908</v>
      </c>
      <c r="B2519" s="25">
        <v>4176513056</v>
      </c>
      <c r="C2519" s="12" t="s">
        <v>7214</v>
      </c>
      <c r="D2519" s="16">
        <f t="shared" si="321"/>
        <v>45908</v>
      </c>
      <c r="G2519" s="13" t="s">
        <v>7316</v>
      </c>
      <c r="I2519" s="13" t="s">
        <v>8083</v>
      </c>
      <c r="J2519" s="13" t="s">
        <v>1796</v>
      </c>
      <c r="K2519" s="13" t="s">
        <v>27</v>
      </c>
      <c r="L2519" s="25" t="str">
        <f>VLOOKUP($K2519,TONG_SL!$A:$D,2,0)</f>
        <v>Chân giò heo muối 300g</v>
      </c>
      <c r="N2519" s="25" t="str">
        <f t="shared" si="322"/>
        <v>K-C6</v>
      </c>
      <c r="Q2519" s="25" t="str">
        <f>VLOOKUP(K2519,TONG_SL!$A:$D,3,0)</f>
        <v>Túi</v>
      </c>
      <c r="R2519" s="54">
        <v>4</v>
      </c>
      <c r="T2519" s="1">
        <f>VLOOKUP(VLOOKUP(G2519,Ma_KH!$A:$R,18,0)&amp;K2519,Gia_MB!$A:$F,6,0)</f>
        <v>73431</v>
      </c>
      <c r="U2519" s="14">
        <f t="shared" si="324"/>
        <v>293724</v>
      </c>
      <c r="W2519" s="64">
        <f t="shared" si="323"/>
        <v>0</v>
      </c>
      <c r="X2519" s="3" t="str">
        <f t="shared" si="325"/>
        <v>8</v>
      </c>
      <c r="Z2519" s="14">
        <f t="shared" si="326"/>
        <v>23497.920000000002</v>
      </c>
      <c r="AA2519" s="7">
        <f>VLOOKUP(G2519,Ma_KH!$A:$R,14,0)</f>
        <v>60</v>
      </c>
      <c r="AD2519" s="7" t="str">
        <f>IFERROR(VLOOKUP(J2519,'Chuyển Mã'!$B$3:$C$9,2,0),"")</f>
        <v>Tỉnh</v>
      </c>
      <c r="AE2519" s="7" t="str">
        <f t="shared" si="319"/>
        <v>Chân giò heo muối 300g</v>
      </c>
      <c r="AF2519" s="7">
        <f t="shared" si="320"/>
        <v>4</v>
      </c>
    </row>
    <row r="2520" spans="1:32" x14ac:dyDescent="0.25">
      <c r="A2520" s="11">
        <v>45908</v>
      </c>
      <c r="B2520" s="25">
        <v>4176513056</v>
      </c>
      <c r="C2520" s="12" t="s">
        <v>7214</v>
      </c>
      <c r="D2520" s="16">
        <f t="shared" si="321"/>
        <v>45908</v>
      </c>
      <c r="G2520" s="13" t="s">
        <v>7316</v>
      </c>
      <c r="I2520" s="13" t="s">
        <v>8083</v>
      </c>
      <c r="J2520" s="13" t="s">
        <v>1796</v>
      </c>
      <c r="K2520" s="13" t="s">
        <v>30</v>
      </c>
      <c r="L2520" s="25" t="str">
        <f>VLOOKUP($K2520,TONG_SL!$A:$D,2,0)</f>
        <v>Gà muối 500g</v>
      </c>
      <c r="N2520" s="25" t="str">
        <f t="shared" si="322"/>
        <v>K-C6</v>
      </c>
      <c r="Q2520" s="25" t="str">
        <f>VLOOKUP(K2520,TONG_SL!$A:$D,3,0)</f>
        <v>Túi</v>
      </c>
      <c r="R2520" s="54">
        <v>3</v>
      </c>
      <c r="T2520" s="1">
        <f>VLOOKUP(VLOOKUP(G2520,Ma_KH!$A:$R,18,0)&amp;K2520,Gia_MB!$A:$F,6,0)</f>
        <v>111058</v>
      </c>
      <c r="U2520" s="14">
        <f t="shared" si="324"/>
        <v>333174</v>
      </c>
      <c r="W2520" s="64">
        <f t="shared" si="323"/>
        <v>0</v>
      </c>
      <c r="X2520" s="3" t="str">
        <f t="shared" si="325"/>
        <v>8</v>
      </c>
      <c r="Z2520" s="14">
        <f t="shared" si="326"/>
        <v>26653.920000000002</v>
      </c>
      <c r="AA2520" s="7">
        <f>VLOOKUP(G2520,Ma_KH!$A:$R,14,0)</f>
        <v>60</v>
      </c>
      <c r="AD2520" s="7" t="str">
        <f>IFERROR(VLOOKUP(J2520,'Chuyển Mã'!$B$3:$C$9,2,0),"")</f>
        <v>Tỉnh</v>
      </c>
      <c r="AE2520" s="7" t="str">
        <f t="shared" si="319"/>
        <v>Gà muối 500g</v>
      </c>
      <c r="AF2520" s="7">
        <f t="shared" si="320"/>
        <v>3</v>
      </c>
    </row>
    <row r="2521" spans="1:32" x14ac:dyDescent="0.25">
      <c r="A2521" s="11">
        <v>45908</v>
      </c>
      <c r="B2521" s="25">
        <v>4176512569</v>
      </c>
      <c r="C2521" s="12" t="s">
        <v>7214</v>
      </c>
      <c r="D2521" s="16">
        <f t="shared" si="321"/>
        <v>45908</v>
      </c>
      <c r="G2521" s="13" t="s">
        <v>7316</v>
      </c>
      <c r="I2521" s="13" t="s">
        <v>8084</v>
      </c>
      <c r="J2521" s="13" t="s">
        <v>1796</v>
      </c>
      <c r="K2521" s="13" t="s">
        <v>51</v>
      </c>
      <c r="L2521" s="25" t="str">
        <f>VLOOKUP($K2521,TONG_SL!$A:$D,2,0)</f>
        <v>Mọc Nấm Hương 250g</v>
      </c>
      <c r="N2521" s="25" t="str">
        <f t="shared" si="322"/>
        <v>K-C6</v>
      </c>
      <c r="Q2521" s="25" t="str">
        <f>VLOOKUP(K2521,TONG_SL!$A:$D,3,0)</f>
        <v>Túi</v>
      </c>
      <c r="R2521" s="54">
        <v>6</v>
      </c>
      <c r="T2521" s="1">
        <f>VLOOKUP(VLOOKUP(G2521,Ma_KH!$A:$R,18,0)&amp;K2521,Gia_MB!$A:$F,6,0)</f>
        <v>46000</v>
      </c>
      <c r="U2521" s="14">
        <f t="shared" si="324"/>
        <v>276000</v>
      </c>
      <c r="W2521" s="64">
        <f t="shared" si="323"/>
        <v>0</v>
      </c>
      <c r="X2521" s="3" t="str">
        <f t="shared" si="325"/>
        <v>8</v>
      </c>
      <c r="Z2521" s="14">
        <f t="shared" si="326"/>
        <v>22080</v>
      </c>
      <c r="AA2521" s="7">
        <f>VLOOKUP(G2521,Ma_KH!$A:$R,14,0)</f>
        <v>60</v>
      </c>
      <c r="AD2521" s="7" t="str">
        <f>IFERROR(VLOOKUP(J2521,'Chuyển Mã'!$B$3:$C$9,2,0),"")</f>
        <v>Tỉnh</v>
      </c>
      <c r="AE2521" s="7" t="str">
        <f t="shared" si="319"/>
        <v>Mọc Nấm Hương 250g</v>
      </c>
      <c r="AF2521" s="7">
        <f t="shared" si="320"/>
        <v>6</v>
      </c>
    </row>
    <row r="2522" spans="1:32" x14ac:dyDescent="0.25">
      <c r="A2522" s="11">
        <v>45908</v>
      </c>
      <c r="B2522" s="25">
        <v>4176512569</v>
      </c>
      <c r="C2522" s="12" t="s">
        <v>7214</v>
      </c>
      <c r="D2522" s="16">
        <f t="shared" si="321"/>
        <v>45908</v>
      </c>
      <c r="G2522" s="13" t="s">
        <v>7316</v>
      </c>
      <c r="I2522" s="13" t="s">
        <v>8084</v>
      </c>
      <c r="J2522" s="13" t="s">
        <v>1796</v>
      </c>
      <c r="K2522" s="13" t="s">
        <v>27</v>
      </c>
      <c r="L2522" s="25" t="str">
        <f>VLOOKUP($K2522,TONG_SL!$A:$D,2,0)</f>
        <v>Chân giò heo muối 300g</v>
      </c>
      <c r="N2522" s="25" t="str">
        <f t="shared" si="322"/>
        <v>K-C6</v>
      </c>
      <c r="Q2522" s="25" t="str">
        <f>VLOOKUP(K2522,TONG_SL!$A:$D,3,0)</f>
        <v>Túi</v>
      </c>
      <c r="R2522" s="54">
        <v>6</v>
      </c>
      <c r="T2522" s="1">
        <f>VLOOKUP(VLOOKUP(G2522,Ma_KH!$A:$R,18,0)&amp;K2522,Gia_MB!$A:$F,6,0)</f>
        <v>73431</v>
      </c>
      <c r="U2522" s="14">
        <f t="shared" si="324"/>
        <v>440586</v>
      </c>
      <c r="W2522" s="64">
        <f t="shared" si="323"/>
        <v>0</v>
      </c>
      <c r="X2522" s="3" t="str">
        <f t="shared" si="325"/>
        <v>8</v>
      </c>
      <c r="Z2522" s="14">
        <f t="shared" si="326"/>
        <v>35246.879999999997</v>
      </c>
      <c r="AA2522" s="7">
        <f>VLOOKUP(G2522,Ma_KH!$A:$R,14,0)</f>
        <v>60</v>
      </c>
      <c r="AD2522" s="7" t="str">
        <f>IFERROR(VLOOKUP(J2522,'Chuyển Mã'!$B$3:$C$9,2,0),"")</f>
        <v>Tỉnh</v>
      </c>
      <c r="AE2522" s="7" t="str">
        <f t="shared" si="319"/>
        <v>Chân giò heo muối 300g</v>
      </c>
      <c r="AF2522" s="7">
        <f t="shared" si="320"/>
        <v>6</v>
      </c>
    </row>
    <row r="2523" spans="1:32" x14ac:dyDescent="0.25">
      <c r="A2523" s="11">
        <v>45908</v>
      </c>
      <c r="B2523" s="25">
        <v>4176512569</v>
      </c>
      <c r="C2523" s="12" t="s">
        <v>7214</v>
      </c>
      <c r="D2523" s="16">
        <f t="shared" si="321"/>
        <v>45908</v>
      </c>
      <c r="G2523" s="13" t="s">
        <v>7316</v>
      </c>
      <c r="I2523" s="13" t="s">
        <v>8084</v>
      </c>
      <c r="J2523" s="13" t="s">
        <v>1796</v>
      </c>
      <c r="K2523" s="13" t="s">
        <v>39</v>
      </c>
      <c r="L2523" s="25" t="str">
        <f>VLOOKUP($K2523,TONG_SL!$A:$D,2,0)</f>
        <v>Chả cốm 300g</v>
      </c>
      <c r="N2523" s="25" t="str">
        <f t="shared" si="322"/>
        <v>K-C6</v>
      </c>
      <c r="Q2523" s="25" t="str">
        <f>VLOOKUP(K2523,TONG_SL!$A:$D,3,0)</f>
        <v>Túi</v>
      </c>
      <c r="R2523" s="54">
        <v>6</v>
      </c>
      <c r="T2523" s="1">
        <f>VLOOKUP(VLOOKUP(G2523,Ma_KH!$A:$R,18,0)&amp;K2523,Gia_MB!$A:$F,6,0)</f>
        <v>74250</v>
      </c>
      <c r="U2523" s="14">
        <f t="shared" si="324"/>
        <v>445500</v>
      </c>
      <c r="W2523" s="64">
        <f t="shared" si="323"/>
        <v>0</v>
      </c>
      <c r="X2523" s="3" t="str">
        <f t="shared" si="325"/>
        <v>8</v>
      </c>
      <c r="Z2523" s="14">
        <f t="shared" si="326"/>
        <v>35640</v>
      </c>
      <c r="AA2523" s="7">
        <f>VLOOKUP(G2523,Ma_KH!$A:$R,14,0)</f>
        <v>60</v>
      </c>
      <c r="AD2523" s="7" t="str">
        <f>IFERROR(VLOOKUP(J2523,'Chuyển Mã'!$B$3:$C$9,2,0),"")</f>
        <v>Tỉnh</v>
      </c>
      <c r="AE2523" s="7" t="str">
        <f t="shared" si="319"/>
        <v>Chả cốm 300g</v>
      </c>
      <c r="AF2523" s="7">
        <f t="shared" si="320"/>
        <v>6</v>
      </c>
    </row>
    <row r="2524" spans="1:32" x14ac:dyDescent="0.25">
      <c r="A2524" s="11">
        <v>45908</v>
      </c>
      <c r="B2524" s="25">
        <v>4176512569</v>
      </c>
      <c r="C2524" s="12" t="s">
        <v>7214</v>
      </c>
      <c r="D2524" s="16">
        <f t="shared" si="321"/>
        <v>45908</v>
      </c>
      <c r="G2524" s="13" t="s">
        <v>7316</v>
      </c>
      <c r="I2524" s="13" t="s">
        <v>8084</v>
      </c>
      <c r="J2524" s="13" t="s">
        <v>1796</v>
      </c>
      <c r="K2524" s="13" t="s">
        <v>41</v>
      </c>
      <c r="L2524" s="25" t="str">
        <f>VLOOKUP($K2524,TONG_SL!$A:$D,2,0)</f>
        <v>Chả nướng 300g</v>
      </c>
      <c r="N2524" s="25" t="str">
        <f t="shared" si="322"/>
        <v>K-C6</v>
      </c>
      <c r="Q2524" s="25" t="str">
        <f>VLOOKUP(K2524,TONG_SL!$A:$D,3,0)</f>
        <v>Túi</v>
      </c>
      <c r="R2524" s="54">
        <v>6</v>
      </c>
      <c r="T2524" s="1">
        <f>VLOOKUP(VLOOKUP(G2524,Ma_KH!$A:$R,18,0)&amp;K2524,Gia_MB!$A:$F,6,0)</f>
        <v>70950</v>
      </c>
      <c r="U2524" s="14">
        <f t="shared" si="324"/>
        <v>425700</v>
      </c>
      <c r="W2524" s="64">
        <f t="shared" si="323"/>
        <v>0</v>
      </c>
      <c r="X2524" s="3" t="str">
        <f t="shared" si="325"/>
        <v>8</v>
      </c>
      <c r="Z2524" s="14">
        <f t="shared" si="326"/>
        <v>34056</v>
      </c>
      <c r="AA2524" s="7">
        <f>VLOOKUP(G2524,Ma_KH!$A:$R,14,0)</f>
        <v>60</v>
      </c>
      <c r="AD2524" s="7" t="str">
        <f>IFERROR(VLOOKUP(J2524,'Chuyển Mã'!$B$3:$C$9,2,0),"")</f>
        <v>Tỉnh</v>
      </c>
      <c r="AE2524" s="7" t="str">
        <f t="shared" si="319"/>
        <v>Chả nướng 300g</v>
      </c>
      <c r="AF2524" s="7">
        <f t="shared" si="320"/>
        <v>6</v>
      </c>
    </row>
    <row r="2525" spans="1:32" x14ac:dyDescent="0.25">
      <c r="A2525" s="11">
        <v>45908</v>
      </c>
      <c r="B2525" s="25">
        <v>4176515085</v>
      </c>
      <c r="C2525" s="12" t="s">
        <v>7214</v>
      </c>
      <c r="D2525" s="16">
        <f t="shared" si="321"/>
        <v>45908</v>
      </c>
      <c r="G2525" s="13" t="s">
        <v>7316</v>
      </c>
      <c r="I2525" s="13" t="s">
        <v>8085</v>
      </c>
      <c r="J2525" s="13" t="s">
        <v>1796</v>
      </c>
      <c r="K2525" s="13" t="s">
        <v>51</v>
      </c>
      <c r="L2525" s="25" t="str">
        <f>VLOOKUP($K2525,TONG_SL!$A:$D,2,0)</f>
        <v>Mọc Nấm Hương 250g</v>
      </c>
      <c r="N2525" s="25" t="str">
        <f t="shared" si="322"/>
        <v>K-C6</v>
      </c>
      <c r="Q2525" s="25" t="str">
        <f>VLOOKUP(K2525,TONG_SL!$A:$D,3,0)</f>
        <v>Túi</v>
      </c>
      <c r="R2525" s="54">
        <v>6</v>
      </c>
      <c r="T2525" s="1">
        <f>VLOOKUP(VLOOKUP(G2525,Ma_KH!$A:$R,18,0)&amp;K2525,Gia_MB!$A:$F,6,0)</f>
        <v>46000</v>
      </c>
      <c r="U2525" s="14">
        <f t="shared" si="324"/>
        <v>276000</v>
      </c>
      <c r="W2525" s="64">
        <f t="shared" si="323"/>
        <v>0</v>
      </c>
      <c r="X2525" s="3" t="str">
        <f t="shared" si="325"/>
        <v>8</v>
      </c>
      <c r="Z2525" s="14">
        <f t="shared" si="326"/>
        <v>22080</v>
      </c>
      <c r="AA2525" s="7">
        <f>VLOOKUP(G2525,Ma_KH!$A:$R,14,0)</f>
        <v>60</v>
      </c>
      <c r="AD2525" s="7" t="str">
        <f>IFERROR(VLOOKUP(J2525,'Chuyển Mã'!$B$3:$C$9,2,0),"")</f>
        <v>Tỉnh</v>
      </c>
      <c r="AE2525" s="7" t="str">
        <f t="shared" si="319"/>
        <v>Mọc Nấm Hương 250g</v>
      </c>
      <c r="AF2525" s="7">
        <f t="shared" si="320"/>
        <v>6</v>
      </c>
    </row>
    <row r="2526" spans="1:32" x14ac:dyDescent="0.25">
      <c r="A2526" s="11">
        <v>45908</v>
      </c>
      <c r="B2526" s="25">
        <v>4176515085</v>
      </c>
      <c r="C2526" s="12" t="s">
        <v>7214</v>
      </c>
      <c r="D2526" s="16">
        <f t="shared" si="321"/>
        <v>45908</v>
      </c>
      <c r="G2526" s="13" t="s">
        <v>7316</v>
      </c>
      <c r="I2526" s="13" t="s">
        <v>8085</v>
      </c>
      <c r="J2526" s="13" t="s">
        <v>1796</v>
      </c>
      <c r="K2526" s="13" t="s">
        <v>32</v>
      </c>
      <c r="L2526" s="25" t="str">
        <f>VLOOKUP($K2526,TONG_SL!$A:$D,2,0)</f>
        <v>Giò Tai Lưỡi Xào 250</v>
      </c>
      <c r="N2526" s="25" t="str">
        <f t="shared" si="322"/>
        <v>K-C6</v>
      </c>
      <c r="Q2526" s="25" t="str">
        <f>VLOOKUP(K2526,TONG_SL!$A:$D,3,0)</f>
        <v>Túi</v>
      </c>
      <c r="R2526" s="54">
        <v>8</v>
      </c>
      <c r="T2526" s="1">
        <f>VLOOKUP(VLOOKUP(G2526,Ma_KH!$A:$R,18,0)&amp;K2526,Gia_MB!$A:$F,6,0)</f>
        <v>50183</v>
      </c>
      <c r="U2526" s="14">
        <f t="shared" si="324"/>
        <v>401464</v>
      </c>
      <c r="W2526" s="64">
        <f t="shared" si="323"/>
        <v>0</v>
      </c>
      <c r="X2526" s="3" t="str">
        <f t="shared" si="325"/>
        <v>8</v>
      </c>
      <c r="Z2526" s="14">
        <f t="shared" si="326"/>
        <v>32117.119999999999</v>
      </c>
      <c r="AA2526" s="7">
        <f>VLOOKUP(G2526,Ma_KH!$A:$R,14,0)</f>
        <v>60</v>
      </c>
      <c r="AD2526" s="7" t="str">
        <f>IFERROR(VLOOKUP(J2526,'Chuyển Mã'!$B$3:$C$9,2,0),"")</f>
        <v>Tỉnh</v>
      </c>
      <c r="AE2526" s="7" t="str">
        <f t="shared" si="319"/>
        <v>Giò Tai Lưỡi Xào 250</v>
      </c>
      <c r="AF2526" s="7">
        <f t="shared" si="320"/>
        <v>8</v>
      </c>
    </row>
    <row r="2527" spans="1:32" x14ac:dyDescent="0.25">
      <c r="A2527" s="11">
        <v>45908</v>
      </c>
      <c r="B2527" s="25">
        <v>4176515085</v>
      </c>
      <c r="C2527" s="12" t="s">
        <v>7214</v>
      </c>
      <c r="D2527" s="16">
        <f t="shared" si="321"/>
        <v>45908</v>
      </c>
      <c r="G2527" s="13" t="s">
        <v>7316</v>
      </c>
      <c r="I2527" s="13" t="s">
        <v>8085</v>
      </c>
      <c r="J2527" s="13" t="s">
        <v>1796</v>
      </c>
      <c r="K2527" s="13" t="s">
        <v>41</v>
      </c>
      <c r="L2527" s="25" t="str">
        <f>VLOOKUP($K2527,TONG_SL!$A:$D,2,0)</f>
        <v>Chả nướng 300g</v>
      </c>
      <c r="N2527" s="25" t="str">
        <f t="shared" si="322"/>
        <v>K-C6</v>
      </c>
      <c r="Q2527" s="25" t="str">
        <f>VLOOKUP(K2527,TONG_SL!$A:$D,3,0)</f>
        <v>Túi</v>
      </c>
      <c r="R2527" s="54">
        <v>3</v>
      </c>
      <c r="T2527" s="1">
        <f>VLOOKUP(VLOOKUP(G2527,Ma_KH!$A:$R,18,0)&amp;K2527,Gia_MB!$A:$F,6,0)</f>
        <v>70950</v>
      </c>
      <c r="U2527" s="14">
        <f t="shared" si="324"/>
        <v>212850</v>
      </c>
      <c r="W2527" s="64">
        <f t="shared" si="323"/>
        <v>0</v>
      </c>
      <c r="X2527" s="3" t="str">
        <f t="shared" si="325"/>
        <v>8</v>
      </c>
      <c r="Z2527" s="14">
        <f t="shared" si="326"/>
        <v>17028</v>
      </c>
      <c r="AA2527" s="7">
        <f>VLOOKUP(G2527,Ma_KH!$A:$R,14,0)</f>
        <v>60</v>
      </c>
      <c r="AD2527" s="7" t="str">
        <f>IFERROR(VLOOKUP(J2527,'Chuyển Mã'!$B$3:$C$9,2,0),"")</f>
        <v>Tỉnh</v>
      </c>
      <c r="AE2527" s="7" t="str">
        <f t="shared" si="319"/>
        <v>Chả nướng 300g</v>
      </c>
      <c r="AF2527" s="7">
        <f t="shared" si="320"/>
        <v>3</v>
      </c>
    </row>
    <row r="2528" spans="1:32" x14ac:dyDescent="0.25">
      <c r="A2528" s="11">
        <v>45908</v>
      </c>
      <c r="B2528" s="25">
        <v>4176515085</v>
      </c>
      <c r="C2528" s="12" t="s">
        <v>7214</v>
      </c>
      <c r="D2528" s="16">
        <f t="shared" si="321"/>
        <v>45908</v>
      </c>
      <c r="G2528" s="13" t="s">
        <v>7316</v>
      </c>
      <c r="I2528" s="13" t="s">
        <v>8085</v>
      </c>
      <c r="J2528" s="13" t="s">
        <v>1796</v>
      </c>
      <c r="K2528" s="13" t="s">
        <v>27</v>
      </c>
      <c r="L2528" s="25" t="str">
        <f>VLOOKUP($K2528,TONG_SL!$A:$D,2,0)</f>
        <v>Chân giò heo muối 300g</v>
      </c>
      <c r="N2528" s="25" t="str">
        <f t="shared" si="322"/>
        <v>K-C6</v>
      </c>
      <c r="Q2528" s="25" t="str">
        <f>VLOOKUP(K2528,TONG_SL!$A:$D,3,0)</f>
        <v>Túi</v>
      </c>
      <c r="R2528" s="54">
        <v>3</v>
      </c>
      <c r="T2528" s="1">
        <f>VLOOKUP(VLOOKUP(G2528,Ma_KH!$A:$R,18,0)&amp;K2528,Gia_MB!$A:$F,6,0)</f>
        <v>73431</v>
      </c>
      <c r="U2528" s="14">
        <f t="shared" si="324"/>
        <v>220293</v>
      </c>
      <c r="W2528" s="64">
        <f t="shared" si="323"/>
        <v>0</v>
      </c>
      <c r="X2528" s="3" t="str">
        <f t="shared" si="325"/>
        <v>8</v>
      </c>
      <c r="Z2528" s="14">
        <f t="shared" si="326"/>
        <v>17623.439999999999</v>
      </c>
      <c r="AA2528" s="7">
        <f>VLOOKUP(G2528,Ma_KH!$A:$R,14,0)</f>
        <v>60</v>
      </c>
      <c r="AD2528" s="7" t="str">
        <f>IFERROR(VLOOKUP(J2528,'Chuyển Mã'!$B$3:$C$9,2,0),"")</f>
        <v>Tỉnh</v>
      </c>
      <c r="AE2528" s="7" t="str">
        <f t="shared" si="319"/>
        <v>Chân giò heo muối 300g</v>
      </c>
      <c r="AF2528" s="7">
        <f t="shared" si="320"/>
        <v>3</v>
      </c>
    </row>
    <row r="2529" spans="1:32" x14ac:dyDescent="0.25">
      <c r="A2529" s="11">
        <v>45908</v>
      </c>
      <c r="B2529" s="25">
        <v>4176515085</v>
      </c>
      <c r="C2529" s="12" t="s">
        <v>7214</v>
      </c>
      <c r="D2529" s="16">
        <f t="shared" si="321"/>
        <v>45908</v>
      </c>
      <c r="G2529" s="13" t="s">
        <v>7316</v>
      </c>
      <c r="I2529" s="13" t="s">
        <v>8085</v>
      </c>
      <c r="J2529" s="13" t="s">
        <v>1796</v>
      </c>
      <c r="K2529" s="13" t="s">
        <v>35</v>
      </c>
      <c r="L2529" s="25" t="str">
        <f>VLOOKUP($K2529,TONG_SL!$A:$D,2,0)</f>
        <v>Tai heo muối 200g</v>
      </c>
      <c r="N2529" s="25" t="str">
        <f t="shared" si="322"/>
        <v>K-C6</v>
      </c>
      <c r="Q2529" s="25" t="str">
        <f>VLOOKUP(K2529,TONG_SL!$A:$D,3,0)</f>
        <v>Túi</v>
      </c>
      <c r="R2529" s="54">
        <v>3</v>
      </c>
      <c r="T2529" s="1">
        <f>VLOOKUP(VLOOKUP(G2529,Ma_KH!$A:$R,18,0)&amp;K2529,Gia_MB!$A:$F,6,0)</f>
        <v>55595</v>
      </c>
      <c r="U2529" s="14">
        <f t="shared" si="324"/>
        <v>166785</v>
      </c>
      <c r="W2529" s="64">
        <f t="shared" si="323"/>
        <v>0</v>
      </c>
      <c r="X2529" s="3" t="str">
        <f t="shared" si="325"/>
        <v>8</v>
      </c>
      <c r="Z2529" s="14">
        <f t="shared" si="326"/>
        <v>13342.800000000001</v>
      </c>
      <c r="AA2529" s="7">
        <f>VLOOKUP(G2529,Ma_KH!$A:$R,14,0)</f>
        <v>60</v>
      </c>
      <c r="AD2529" s="7" t="str">
        <f>IFERROR(VLOOKUP(J2529,'Chuyển Mã'!$B$3:$C$9,2,0),"")</f>
        <v>Tỉnh</v>
      </c>
      <c r="AE2529" s="7" t="str">
        <f t="shared" si="319"/>
        <v>Tai heo muối 200g</v>
      </c>
      <c r="AF2529" s="7">
        <f t="shared" si="320"/>
        <v>3</v>
      </c>
    </row>
    <row r="2530" spans="1:32" x14ac:dyDescent="0.25">
      <c r="A2530" s="11">
        <v>45908</v>
      </c>
      <c r="B2530" s="25">
        <v>4176515085</v>
      </c>
      <c r="C2530" s="12" t="s">
        <v>7214</v>
      </c>
      <c r="D2530" s="16">
        <f t="shared" si="321"/>
        <v>45908</v>
      </c>
      <c r="G2530" s="13" t="s">
        <v>7316</v>
      </c>
      <c r="I2530" s="13" t="s">
        <v>8085</v>
      </c>
      <c r="J2530" s="13" t="s">
        <v>1796</v>
      </c>
      <c r="K2530" s="13" t="s">
        <v>30</v>
      </c>
      <c r="L2530" s="25" t="str">
        <f>VLOOKUP($K2530,TONG_SL!$A:$D,2,0)</f>
        <v>Gà muối 500g</v>
      </c>
      <c r="N2530" s="25" t="str">
        <f t="shared" si="322"/>
        <v>K-C6</v>
      </c>
      <c r="Q2530" s="25" t="str">
        <f>VLOOKUP(K2530,TONG_SL!$A:$D,3,0)</f>
        <v>Túi</v>
      </c>
      <c r="R2530" s="54">
        <v>10</v>
      </c>
      <c r="T2530" s="1">
        <f>VLOOKUP(VLOOKUP(G2530,Ma_KH!$A:$R,18,0)&amp;K2530,Gia_MB!$A:$F,6,0)</f>
        <v>111058</v>
      </c>
      <c r="U2530" s="14">
        <f t="shared" si="324"/>
        <v>1110580</v>
      </c>
      <c r="W2530" s="64">
        <f t="shared" si="323"/>
        <v>0</v>
      </c>
      <c r="X2530" s="3" t="str">
        <f t="shared" si="325"/>
        <v>8</v>
      </c>
      <c r="Z2530" s="14">
        <f t="shared" si="326"/>
        <v>88846.400000000009</v>
      </c>
      <c r="AA2530" s="7">
        <f>VLOOKUP(G2530,Ma_KH!$A:$R,14,0)</f>
        <v>60</v>
      </c>
      <c r="AD2530" s="7" t="str">
        <f>IFERROR(VLOOKUP(J2530,'Chuyển Mã'!$B$3:$C$9,2,0),"")</f>
        <v>Tỉnh</v>
      </c>
      <c r="AE2530" s="7" t="str">
        <f t="shared" si="319"/>
        <v>Gà muối 500g</v>
      </c>
      <c r="AF2530" s="7">
        <f t="shared" si="320"/>
        <v>10</v>
      </c>
    </row>
    <row r="2531" spans="1:32" x14ac:dyDescent="0.25">
      <c r="A2531" s="11">
        <v>45908</v>
      </c>
      <c r="B2531" s="25">
        <v>4176510647</v>
      </c>
      <c r="C2531" s="12" t="s">
        <v>7214</v>
      </c>
      <c r="D2531" s="16">
        <f t="shared" si="321"/>
        <v>45908</v>
      </c>
      <c r="G2531" s="13" t="s">
        <v>7316</v>
      </c>
      <c r="I2531" s="13" t="s">
        <v>8086</v>
      </c>
      <c r="J2531" s="13" t="s">
        <v>1796</v>
      </c>
      <c r="K2531" s="13" t="s">
        <v>51</v>
      </c>
      <c r="L2531" s="25" t="str">
        <f>VLOOKUP($K2531,TONG_SL!$A:$D,2,0)</f>
        <v>Mọc Nấm Hương 250g</v>
      </c>
      <c r="N2531" s="25" t="str">
        <f t="shared" si="322"/>
        <v>K-C6</v>
      </c>
      <c r="Q2531" s="25" t="str">
        <f>VLOOKUP(K2531,TONG_SL!$A:$D,3,0)</f>
        <v>Túi</v>
      </c>
      <c r="R2531" s="54">
        <v>6</v>
      </c>
      <c r="T2531" s="1">
        <f>VLOOKUP(VLOOKUP(G2531,Ma_KH!$A:$R,18,0)&amp;K2531,Gia_MB!$A:$F,6,0)</f>
        <v>46000</v>
      </c>
      <c r="U2531" s="14">
        <f t="shared" si="324"/>
        <v>276000</v>
      </c>
      <c r="W2531" s="64">
        <f t="shared" si="323"/>
        <v>0</v>
      </c>
      <c r="X2531" s="3" t="str">
        <f t="shared" si="325"/>
        <v>8</v>
      </c>
      <c r="Z2531" s="14">
        <f t="shared" si="326"/>
        <v>22080</v>
      </c>
      <c r="AA2531" s="7">
        <f>VLOOKUP(G2531,Ma_KH!$A:$R,14,0)</f>
        <v>60</v>
      </c>
      <c r="AD2531" s="7" t="str">
        <f>IFERROR(VLOOKUP(J2531,'Chuyển Mã'!$B$3:$C$9,2,0),"")</f>
        <v>Tỉnh</v>
      </c>
      <c r="AE2531" s="7" t="str">
        <f t="shared" si="319"/>
        <v>Mọc Nấm Hương 250g</v>
      </c>
      <c r="AF2531" s="7">
        <f t="shared" si="320"/>
        <v>6</v>
      </c>
    </row>
    <row r="2532" spans="1:32" x14ac:dyDescent="0.25">
      <c r="A2532" s="11">
        <v>45908</v>
      </c>
      <c r="B2532" s="25">
        <v>4176510647</v>
      </c>
      <c r="C2532" s="12" t="s">
        <v>7214</v>
      </c>
      <c r="D2532" s="16">
        <f t="shared" si="321"/>
        <v>45908</v>
      </c>
      <c r="G2532" s="13" t="s">
        <v>7316</v>
      </c>
      <c r="I2532" s="13" t="s">
        <v>8086</v>
      </c>
      <c r="J2532" s="13" t="s">
        <v>1796</v>
      </c>
      <c r="K2532" s="13" t="s">
        <v>41</v>
      </c>
      <c r="L2532" s="25" t="str">
        <f>VLOOKUP($K2532,TONG_SL!$A:$D,2,0)</f>
        <v>Chả nướng 300g</v>
      </c>
      <c r="N2532" s="25" t="str">
        <f t="shared" si="322"/>
        <v>K-C6</v>
      </c>
      <c r="Q2532" s="25" t="str">
        <f>VLOOKUP(K2532,TONG_SL!$A:$D,3,0)</f>
        <v>Túi</v>
      </c>
      <c r="R2532" s="54">
        <v>3</v>
      </c>
      <c r="T2532" s="1">
        <f>VLOOKUP(VLOOKUP(G2532,Ma_KH!$A:$R,18,0)&amp;K2532,Gia_MB!$A:$F,6,0)</f>
        <v>70950</v>
      </c>
      <c r="U2532" s="14">
        <f t="shared" si="324"/>
        <v>212850</v>
      </c>
      <c r="W2532" s="64">
        <f t="shared" si="323"/>
        <v>0</v>
      </c>
      <c r="X2532" s="3" t="str">
        <f t="shared" si="325"/>
        <v>8</v>
      </c>
      <c r="Z2532" s="14">
        <f t="shared" si="326"/>
        <v>17028</v>
      </c>
      <c r="AA2532" s="7">
        <f>VLOOKUP(G2532,Ma_KH!$A:$R,14,0)</f>
        <v>60</v>
      </c>
      <c r="AD2532" s="7" t="str">
        <f>IFERROR(VLOOKUP(J2532,'Chuyển Mã'!$B$3:$C$9,2,0),"")</f>
        <v>Tỉnh</v>
      </c>
      <c r="AE2532" s="7" t="str">
        <f t="shared" si="319"/>
        <v>Chả nướng 300g</v>
      </c>
      <c r="AF2532" s="7">
        <f t="shared" si="320"/>
        <v>3</v>
      </c>
    </row>
    <row r="2533" spans="1:32" x14ac:dyDescent="0.25">
      <c r="A2533" s="11">
        <v>45908</v>
      </c>
      <c r="B2533" s="25">
        <v>4176510647</v>
      </c>
      <c r="C2533" s="12" t="s">
        <v>7214</v>
      </c>
      <c r="D2533" s="16">
        <f t="shared" si="321"/>
        <v>45908</v>
      </c>
      <c r="G2533" s="13" t="s">
        <v>7316</v>
      </c>
      <c r="I2533" s="13" t="s">
        <v>8086</v>
      </c>
      <c r="J2533" s="13" t="s">
        <v>1796</v>
      </c>
      <c r="K2533" s="13" t="s">
        <v>32</v>
      </c>
      <c r="L2533" s="25" t="str">
        <f>VLOOKUP($K2533,TONG_SL!$A:$D,2,0)</f>
        <v>Giò Tai Lưỡi Xào 250</v>
      </c>
      <c r="N2533" s="25" t="str">
        <f t="shared" si="322"/>
        <v>K-C6</v>
      </c>
      <c r="Q2533" s="25" t="str">
        <f>VLOOKUP(K2533,TONG_SL!$A:$D,3,0)</f>
        <v>Túi</v>
      </c>
      <c r="R2533" s="54">
        <v>6</v>
      </c>
      <c r="T2533" s="1">
        <f>VLOOKUP(VLOOKUP(G2533,Ma_KH!$A:$R,18,0)&amp;K2533,Gia_MB!$A:$F,6,0)</f>
        <v>50183</v>
      </c>
      <c r="U2533" s="14">
        <f t="shared" si="324"/>
        <v>301098</v>
      </c>
      <c r="W2533" s="64">
        <f t="shared" si="323"/>
        <v>0</v>
      </c>
      <c r="X2533" s="3" t="str">
        <f t="shared" si="325"/>
        <v>8</v>
      </c>
      <c r="Z2533" s="14">
        <f t="shared" si="326"/>
        <v>24087.84</v>
      </c>
      <c r="AA2533" s="7">
        <f>VLOOKUP(G2533,Ma_KH!$A:$R,14,0)</f>
        <v>60</v>
      </c>
      <c r="AD2533" s="7" t="str">
        <f>IFERROR(VLOOKUP(J2533,'Chuyển Mã'!$B$3:$C$9,2,0),"")</f>
        <v>Tỉnh</v>
      </c>
      <c r="AE2533" s="7" t="str">
        <f t="shared" si="319"/>
        <v>Giò Tai Lưỡi Xào 250</v>
      </c>
      <c r="AF2533" s="7">
        <f t="shared" si="320"/>
        <v>6</v>
      </c>
    </row>
    <row r="2534" spans="1:32" x14ac:dyDescent="0.25">
      <c r="A2534" s="11">
        <v>45908</v>
      </c>
      <c r="B2534" s="25">
        <v>4176510647</v>
      </c>
      <c r="C2534" s="12" t="s">
        <v>7214</v>
      </c>
      <c r="D2534" s="16">
        <f t="shared" si="321"/>
        <v>45908</v>
      </c>
      <c r="G2534" s="13" t="s">
        <v>7316</v>
      </c>
      <c r="I2534" s="13" t="s">
        <v>8086</v>
      </c>
      <c r="J2534" s="13" t="s">
        <v>1796</v>
      </c>
      <c r="K2534" s="13" t="s">
        <v>27</v>
      </c>
      <c r="L2534" s="25" t="str">
        <f>VLOOKUP($K2534,TONG_SL!$A:$D,2,0)</f>
        <v>Chân giò heo muối 300g</v>
      </c>
      <c r="N2534" s="25" t="str">
        <f t="shared" si="322"/>
        <v>K-C6</v>
      </c>
      <c r="Q2534" s="25" t="str">
        <f>VLOOKUP(K2534,TONG_SL!$A:$D,3,0)</f>
        <v>Túi</v>
      </c>
      <c r="R2534" s="54">
        <v>12</v>
      </c>
      <c r="T2534" s="1">
        <f>VLOOKUP(VLOOKUP(G2534,Ma_KH!$A:$R,18,0)&amp;K2534,Gia_MB!$A:$F,6,0)</f>
        <v>73431</v>
      </c>
      <c r="U2534" s="14">
        <f t="shared" si="324"/>
        <v>881172</v>
      </c>
      <c r="W2534" s="64">
        <f t="shared" si="323"/>
        <v>0</v>
      </c>
      <c r="X2534" s="3" t="str">
        <f t="shared" si="325"/>
        <v>8</v>
      </c>
      <c r="Z2534" s="14">
        <f t="shared" si="326"/>
        <v>70493.759999999995</v>
      </c>
      <c r="AA2534" s="7">
        <f>VLOOKUP(G2534,Ma_KH!$A:$R,14,0)</f>
        <v>60</v>
      </c>
      <c r="AD2534" s="7" t="str">
        <f>IFERROR(VLOOKUP(J2534,'Chuyển Mã'!$B$3:$C$9,2,0),"")</f>
        <v>Tỉnh</v>
      </c>
      <c r="AE2534" s="7" t="str">
        <f t="shared" si="319"/>
        <v>Chân giò heo muối 300g</v>
      </c>
      <c r="AF2534" s="7">
        <f t="shared" si="320"/>
        <v>12</v>
      </c>
    </row>
    <row r="2535" spans="1:32" x14ac:dyDescent="0.25">
      <c r="A2535" s="11">
        <v>45908</v>
      </c>
      <c r="B2535" s="25">
        <v>4176510647</v>
      </c>
      <c r="C2535" s="12" t="s">
        <v>7214</v>
      </c>
      <c r="D2535" s="16">
        <f t="shared" si="321"/>
        <v>45908</v>
      </c>
      <c r="G2535" s="13" t="s">
        <v>7316</v>
      </c>
      <c r="I2535" s="13" t="s">
        <v>8086</v>
      </c>
      <c r="J2535" s="13" t="s">
        <v>1796</v>
      </c>
      <c r="K2535" s="13" t="s">
        <v>30</v>
      </c>
      <c r="L2535" s="25" t="str">
        <f>VLOOKUP($K2535,TONG_SL!$A:$D,2,0)</f>
        <v>Gà muối 500g</v>
      </c>
      <c r="N2535" s="25" t="str">
        <f t="shared" si="322"/>
        <v>K-C6</v>
      </c>
      <c r="Q2535" s="25" t="str">
        <f>VLOOKUP(K2535,TONG_SL!$A:$D,3,0)</f>
        <v>Túi</v>
      </c>
      <c r="R2535" s="54">
        <v>10</v>
      </c>
      <c r="T2535" s="1">
        <f>VLOOKUP(VLOOKUP(G2535,Ma_KH!$A:$R,18,0)&amp;K2535,Gia_MB!$A:$F,6,0)</f>
        <v>111058</v>
      </c>
      <c r="U2535" s="14">
        <f t="shared" si="324"/>
        <v>1110580</v>
      </c>
      <c r="W2535" s="64">
        <f t="shared" si="323"/>
        <v>0</v>
      </c>
      <c r="X2535" s="3" t="str">
        <f t="shared" si="325"/>
        <v>8</v>
      </c>
      <c r="Z2535" s="14">
        <f t="shared" si="326"/>
        <v>88846.400000000009</v>
      </c>
      <c r="AA2535" s="7">
        <f>VLOOKUP(G2535,Ma_KH!$A:$R,14,0)</f>
        <v>60</v>
      </c>
      <c r="AD2535" s="7" t="str">
        <f>IFERROR(VLOOKUP(J2535,'Chuyển Mã'!$B$3:$C$9,2,0),"")</f>
        <v>Tỉnh</v>
      </c>
      <c r="AE2535" s="7" t="str">
        <f t="shared" si="319"/>
        <v>Gà muối 500g</v>
      </c>
      <c r="AF2535" s="7">
        <f t="shared" si="320"/>
        <v>10</v>
      </c>
    </row>
    <row r="2536" spans="1:32" x14ac:dyDescent="0.25">
      <c r="A2536" s="11">
        <v>45908</v>
      </c>
      <c r="B2536" s="25">
        <v>4176644447</v>
      </c>
      <c r="C2536" s="12" t="s">
        <v>7214</v>
      </c>
      <c r="D2536" s="16">
        <f t="shared" si="321"/>
        <v>45908</v>
      </c>
      <c r="G2536" s="13" t="s">
        <v>7316</v>
      </c>
      <c r="I2536" s="13" t="s">
        <v>8087</v>
      </c>
      <c r="J2536" s="13" t="s">
        <v>1796</v>
      </c>
      <c r="K2536" s="13" t="s">
        <v>39</v>
      </c>
      <c r="L2536" s="25" t="str">
        <f>VLOOKUP($K2536,TONG_SL!$A:$D,2,0)</f>
        <v>Chả cốm 300g</v>
      </c>
      <c r="N2536" s="25" t="str">
        <f t="shared" si="322"/>
        <v>K-C6</v>
      </c>
      <c r="Q2536" s="25" t="str">
        <f>VLOOKUP(K2536,TONG_SL!$A:$D,3,0)</f>
        <v>Túi</v>
      </c>
      <c r="R2536" s="54">
        <v>15</v>
      </c>
      <c r="T2536" s="1">
        <f>VLOOKUP(VLOOKUP(G2536,Ma_KH!$A:$R,18,0)&amp;K2536,Gia_MB!$A:$F,6,0)</f>
        <v>74250</v>
      </c>
      <c r="U2536" s="14">
        <f t="shared" si="324"/>
        <v>1113750</v>
      </c>
      <c r="W2536" s="64">
        <f t="shared" si="323"/>
        <v>0</v>
      </c>
      <c r="X2536" s="3" t="str">
        <f t="shared" si="325"/>
        <v>8</v>
      </c>
      <c r="Z2536" s="14">
        <f t="shared" si="326"/>
        <v>89100</v>
      </c>
      <c r="AA2536" s="7">
        <f>VLOOKUP(G2536,Ma_KH!$A:$R,14,0)</f>
        <v>60</v>
      </c>
      <c r="AD2536" s="7" t="str">
        <f>IFERROR(VLOOKUP(J2536,'Chuyển Mã'!$B$3:$C$9,2,0),"")</f>
        <v>Tỉnh</v>
      </c>
      <c r="AE2536" s="7" t="str">
        <f t="shared" si="319"/>
        <v>Chả cốm 300g</v>
      </c>
      <c r="AF2536" s="7">
        <f t="shared" si="320"/>
        <v>15</v>
      </c>
    </row>
    <row r="2537" spans="1:32" x14ac:dyDescent="0.25">
      <c r="A2537" s="11">
        <v>45908</v>
      </c>
      <c r="B2537" s="25">
        <v>4176644447</v>
      </c>
      <c r="C2537" s="12" t="s">
        <v>7214</v>
      </c>
      <c r="D2537" s="16">
        <f t="shared" si="321"/>
        <v>45908</v>
      </c>
      <c r="G2537" s="13" t="s">
        <v>7316</v>
      </c>
      <c r="I2537" s="13" t="s">
        <v>8087</v>
      </c>
      <c r="J2537" s="13" t="s">
        <v>1796</v>
      </c>
      <c r="K2537" s="13" t="s">
        <v>47</v>
      </c>
      <c r="L2537" s="25" t="str">
        <f>VLOOKUP($K2537,TONG_SL!$A:$D,2,0)</f>
        <v>Giò lụa cây 250g</v>
      </c>
      <c r="N2537" s="25" t="str">
        <f t="shared" si="322"/>
        <v>K-C6</v>
      </c>
      <c r="Q2537" s="25" t="str">
        <f>VLOOKUP(K2537,TONG_SL!$A:$D,3,0)</f>
        <v>Túi</v>
      </c>
      <c r="R2537" s="54">
        <v>15</v>
      </c>
      <c r="T2537" s="1">
        <f>VLOOKUP(VLOOKUP(G2537,Ma_KH!$A:$R,18,0)&amp;K2537,Gia_MB!$A:$F,6,0)</f>
        <v>49500</v>
      </c>
      <c r="U2537" s="14">
        <f t="shared" si="324"/>
        <v>742500</v>
      </c>
      <c r="W2537" s="64">
        <f t="shared" si="323"/>
        <v>0</v>
      </c>
      <c r="X2537" s="3" t="str">
        <f t="shared" si="325"/>
        <v>8</v>
      </c>
      <c r="Z2537" s="14">
        <f t="shared" si="326"/>
        <v>59400</v>
      </c>
      <c r="AA2537" s="7">
        <f>VLOOKUP(G2537,Ma_KH!$A:$R,14,0)</f>
        <v>60</v>
      </c>
      <c r="AD2537" s="7" t="str">
        <f>IFERROR(VLOOKUP(J2537,'Chuyển Mã'!$B$3:$C$9,2,0),"")</f>
        <v>Tỉnh</v>
      </c>
      <c r="AE2537" s="7" t="str">
        <f t="shared" si="319"/>
        <v>Giò lụa cây 250g</v>
      </c>
      <c r="AF2537" s="7">
        <f t="shared" si="320"/>
        <v>15</v>
      </c>
    </row>
    <row r="2538" spans="1:32" x14ac:dyDescent="0.25">
      <c r="A2538" s="11">
        <v>45908</v>
      </c>
      <c r="B2538" s="25">
        <v>4176644447</v>
      </c>
      <c r="C2538" s="12" t="s">
        <v>7214</v>
      </c>
      <c r="D2538" s="16">
        <f t="shared" si="321"/>
        <v>45908</v>
      </c>
      <c r="G2538" s="13" t="s">
        <v>7316</v>
      </c>
      <c r="I2538" s="13" t="s">
        <v>8087</v>
      </c>
      <c r="J2538" s="13" t="s">
        <v>1796</v>
      </c>
      <c r="K2538" s="13" t="s">
        <v>30</v>
      </c>
      <c r="L2538" s="25" t="str">
        <f>VLOOKUP($K2538,TONG_SL!$A:$D,2,0)</f>
        <v>Gà muối 500g</v>
      </c>
      <c r="N2538" s="25" t="str">
        <f t="shared" si="322"/>
        <v>K-C6</v>
      </c>
      <c r="Q2538" s="25" t="str">
        <f>VLOOKUP(K2538,TONG_SL!$A:$D,3,0)</f>
        <v>Túi</v>
      </c>
      <c r="R2538" s="54">
        <v>15</v>
      </c>
      <c r="T2538" s="1">
        <f>VLOOKUP(VLOOKUP(G2538,Ma_KH!$A:$R,18,0)&amp;K2538,Gia_MB!$A:$F,6,0)</f>
        <v>111058</v>
      </c>
      <c r="U2538" s="14">
        <f t="shared" si="324"/>
        <v>1665870</v>
      </c>
      <c r="W2538" s="64">
        <f t="shared" si="323"/>
        <v>0</v>
      </c>
      <c r="X2538" s="3" t="str">
        <f t="shared" si="325"/>
        <v>8</v>
      </c>
      <c r="Z2538" s="14">
        <f t="shared" si="326"/>
        <v>133269.6</v>
      </c>
      <c r="AA2538" s="7">
        <f>VLOOKUP(G2538,Ma_KH!$A:$R,14,0)</f>
        <v>60</v>
      </c>
      <c r="AD2538" s="7" t="str">
        <f>IFERROR(VLOOKUP(J2538,'Chuyển Mã'!$B$3:$C$9,2,0),"")</f>
        <v>Tỉnh</v>
      </c>
      <c r="AE2538" s="7" t="str">
        <f t="shared" si="319"/>
        <v>Gà muối 500g</v>
      </c>
      <c r="AF2538" s="7">
        <f t="shared" si="320"/>
        <v>15</v>
      </c>
    </row>
    <row r="2539" spans="1:32" x14ac:dyDescent="0.25">
      <c r="A2539" s="11">
        <v>45908</v>
      </c>
      <c r="B2539" s="25">
        <v>4176644447</v>
      </c>
      <c r="C2539" s="12" t="s">
        <v>7214</v>
      </c>
      <c r="D2539" s="16">
        <f t="shared" si="321"/>
        <v>45908</v>
      </c>
      <c r="G2539" s="13" t="s">
        <v>7316</v>
      </c>
      <c r="I2539" s="13" t="s">
        <v>8087</v>
      </c>
      <c r="J2539" s="13" t="s">
        <v>1796</v>
      </c>
      <c r="K2539" s="13" t="s">
        <v>49</v>
      </c>
      <c r="L2539" s="25" t="str">
        <f>VLOOKUP($K2539,TONG_SL!$A:$D,2,0)</f>
        <v>Giò sụn gà 250g</v>
      </c>
      <c r="N2539" s="25" t="str">
        <f t="shared" si="322"/>
        <v>K-C6</v>
      </c>
      <c r="Q2539" s="25" t="str">
        <f>VLOOKUP(K2539,TONG_SL!$A:$D,3,0)</f>
        <v>Túi</v>
      </c>
      <c r="R2539" s="54">
        <v>10</v>
      </c>
      <c r="T2539" s="1">
        <f>VLOOKUP(VLOOKUP(G2539,Ma_KH!$A:$R,18,0)&amp;K2539,Gia_MB!$A:$F,6,0)</f>
        <v>50400</v>
      </c>
      <c r="U2539" s="14">
        <f t="shared" si="324"/>
        <v>504000</v>
      </c>
      <c r="W2539" s="64">
        <f t="shared" si="323"/>
        <v>0</v>
      </c>
      <c r="X2539" s="3" t="str">
        <f t="shared" si="325"/>
        <v>8</v>
      </c>
      <c r="Z2539" s="14">
        <f t="shared" si="326"/>
        <v>40320</v>
      </c>
      <c r="AA2539" s="7">
        <f>VLOOKUP(G2539,Ma_KH!$A:$R,14,0)</f>
        <v>60</v>
      </c>
      <c r="AD2539" s="7" t="str">
        <f>IFERROR(VLOOKUP(J2539,'Chuyển Mã'!$B$3:$C$9,2,0),"")</f>
        <v>Tỉnh</v>
      </c>
      <c r="AE2539" s="7" t="str">
        <f t="shared" si="319"/>
        <v>Giò sụn gà 250g</v>
      </c>
      <c r="AF2539" s="7">
        <f t="shared" si="320"/>
        <v>10</v>
      </c>
    </row>
    <row r="2540" spans="1:32" x14ac:dyDescent="0.25">
      <c r="A2540" s="11">
        <v>45908</v>
      </c>
      <c r="B2540" s="25">
        <v>4176644447</v>
      </c>
      <c r="C2540" s="12" t="s">
        <v>7214</v>
      </c>
      <c r="D2540" s="16">
        <f t="shared" si="321"/>
        <v>45908</v>
      </c>
      <c r="G2540" s="13" t="s">
        <v>7316</v>
      </c>
      <c r="I2540" s="13" t="s">
        <v>8087</v>
      </c>
      <c r="J2540" s="13" t="s">
        <v>1796</v>
      </c>
      <c r="K2540" s="13" t="s">
        <v>27</v>
      </c>
      <c r="L2540" s="25" t="str">
        <f>VLOOKUP($K2540,TONG_SL!$A:$D,2,0)</f>
        <v>Chân giò heo muối 300g</v>
      </c>
      <c r="N2540" s="25" t="str">
        <f t="shared" si="322"/>
        <v>K-C6</v>
      </c>
      <c r="Q2540" s="25" t="str">
        <f>VLOOKUP(K2540,TONG_SL!$A:$D,3,0)</f>
        <v>Túi</v>
      </c>
      <c r="R2540" s="54">
        <v>10</v>
      </c>
      <c r="T2540" s="1">
        <f>VLOOKUP(VLOOKUP(G2540,Ma_KH!$A:$R,18,0)&amp;K2540,Gia_MB!$A:$F,6,0)</f>
        <v>73431</v>
      </c>
      <c r="U2540" s="14">
        <f t="shared" si="324"/>
        <v>734310</v>
      </c>
      <c r="W2540" s="64">
        <f t="shared" si="323"/>
        <v>0</v>
      </c>
      <c r="X2540" s="3" t="str">
        <f t="shared" si="325"/>
        <v>8</v>
      </c>
      <c r="Z2540" s="14">
        <f t="shared" si="326"/>
        <v>58744.800000000003</v>
      </c>
      <c r="AA2540" s="7">
        <f>VLOOKUP(G2540,Ma_KH!$A:$R,14,0)</f>
        <v>60</v>
      </c>
      <c r="AD2540" s="7" t="str">
        <f>IFERROR(VLOOKUP(J2540,'Chuyển Mã'!$B$3:$C$9,2,0),"")</f>
        <v>Tỉnh</v>
      </c>
      <c r="AE2540" s="7" t="str">
        <f t="shared" si="319"/>
        <v>Chân giò heo muối 300g</v>
      </c>
      <c r="AF2540" s="7">
        <f t="shared" si="320"/>
        <v>10</v>
      </c>
    </row>
    <row r="2541" spans="1:32" x14ac:dyDescent="0.25">
      <c r="A2541" s="11">
        <v>45908</v>
      </c>
      <c r="B2541" s="25" t="s">
        <v>7282</v>
      </c>
      <c r="C2541" s="12" t="s">
        <v>7214</v>
      </c>
      <c r="D2541" s="16">
        <f t="shared" si="321"/>
        <v>45908</v>
      </c>
      <c r="G2541" s="13" t="s">
        <v>7331</v>
      </c>
      <c r="I2541" s="13" t="s">
        <v>8088</v>
      </c>
      <c r="J2541" s="13" t="s">
        <v>1796</v>
      </c>
      <c r="K2541" s="13" t="s">
        <v>30</v>
      </c>
      <c r="L2541" s="25" t="str">
        <f>VLOOKUP($K2541,TONG_SL!$A:$D,2,0)</f>
        <v>Gà muối 500g</v>
      </c>
      <c r="N2541" s="25" t="str">
        <f t="shared" si="322"/>
        <v>K-C6</v>
      </c>
      <c r="Q2541" s="25" t="str">
        <f>VLOOKUP(K2541,TONG_SL!$A:$D,3,0)</f>
        <v>Túi</v>
      </c>
      <c r="R2541" s="54">
        <v>5</v>
      </c>
      <c r="T2541" s="1">
        <f>VLOOKUP(VLOOKUP(G2541,Ma_KH!$A:$R,18,0)&amp;K2541,Gia_MB!$A:$F,6,0)</f>
        <v>111058</v>
      </c>
      <c r="U2541" s="14">
        <f t="shared" si="324"/>
        <v>555290</v>
      </c>
      <c r="W2541" s="64">
        <f t="shared" si="323"/>
        <v>0</v>
      </c>
      <c r="X2541" s="3" t="str">
        <f t="shared" si="325"/>
        <v>8</v>
      </c>
      <c r="Z2541" s="14">
        <f t="shared" si="326"/>
        <v>44423.200000000004</v>
      </c>
      <c r="AA2541" s="7">
        <f>VLOOKUP(G2541,Ma_KH!$A:$R,14,0)</f>
        <v>60</v>
      </c>
      <c r="AD2541" s="7" t="str">
        <f>IFERROR(VLOOKUP(J2541,'Chuyển Mã'!$B$3:$C$9,2,0),"")</f>
        <v>Tỉnh</v>
      </c>
      <c r="AE2541" s="7" t="str">
        <f t="shared" si="319"/>
        <v>Gà muối 500g</v>
      </c>
      <c r="AF2541" s="7">
        <f t="shared" si="320"/>
        <v>5</v>
      </c>
    </row>
    <row r="2542" spans="1:32" x14ac:dyDescent="0.25">
      <c r="A2542" s="11">
        <v>45908</v>
      </c>
      <c r="B2542" s="25" t="s">
        <v>7282</v>
      </c>
      <c r="C2542" s="12" t="s">
        <v>7214</v>
      </c>
      <c r="D2542" s="16">
        <f t="shared" si="321"/>
        <v>45908</v>
      </c>
      <c r="G2542" s="13" t="s">
        <v>7331</v>
      </c>
      <c r="I2542" s="13" t="s">
        <v>8088</v>
      </c>
      <c r="J2542" s="13" t="s">
        <v>1796</v>
      </c>
      <c r="K2542" s="13" t="s">
        <v>27</v>
      </c>
      <c r="L2542" s="25" t="str">
        <f>VLOOKUP($K2542,TONG_SL!$A:$D,2,0)</f>
        <v>Chân giò heo muối 300g</v>
      </c>
      <c r="N2542" s="25" t="str">
        <f t="shared" si="322"/>
        <v>K-C6</v>
      </c>
      <c r="Q2542" s="25" t="str">
        <f>VLOOKUP(K2542,TONG_SL!$A:$D,3,0)</f>
        <v>Túi</v>
      </c>
      <c r="R2542" s="54">
        <v>15</v>
      </c>
      <c r="T2542" s="1">
        <f>VLOOKUP(VLOOKUP(G2542,Ma_KH!$A:$R,18,0)&amp;K2542,Gia_MB!$A:$F,6,0)</f>
        <v>73431</v>
      </c>
      <c r="U2542" s="14">
        <f t="shared" si="324"/>
        <v>1101465</v>
      </c>
      <c r="W2542" s="64">
        <f t="shared" si="323"/>
        <v>0</v>
      </c>
      <c r="X2542" s="3" t="str">
        <f t="shared" si="325"/>
        <v>8</v>
      </c>
      <c r="Z2542" s="14">
        <f t="shared" si="326"/>
        <v>88117.2</v>
      </c>
      <c r="AA2542" s="7">
        <f>VLOOKUP(G2542,Ma_KH!$A:$R,14,0)</f>
        <v>60</v>
      </c>
      <c r="AD2542" s="7" t="str">
        <f>IFERROR(VLOOKUP(J2542,'Chuyển Mã'!$B$3:$C$9,2,0),"")</f>
        <v>Tỉnh</v>
      </c>
      <c r="AE2542" s="7" t="str">
        <f t="shared" si="319"/>
        <v>Chân giò heo muối 300g</v>
      </c>
      <c r="AF2542" s="7">
        <f t="shared" si="320"/>
        <v>15</v>
      </c>
    </row>
    <row r="2543" spans="1:32" x14ac:dyDescent="0.25">
      <c r="A2543" s="11">
        <v>45908</v>
      </c>
      <c r="B2543" s="25" t="s">
        <v>7282</v>
      </c>
      <c r="C2543" s="12" t="s">
        <v>7214</v>
      </c>
      <c r="D2543" s="16">
        <f t="shared" si="321"/>
        <v>45908</v>
      </c>
      <c r="G2543" s="13" t="s">
        <v>7331</v>
      </c>
      <c r="I2543" s="13" t="s">
        <v>8088</v>
      </c>
      <c r="J2543" s="13" t="s">
        <v>1796</v>
      </c>
      <c r="K2543" s="13" t="s">
        <v>35</v>
      </c>
      <c r="L2543" s="25" t="str">
        <f>VLOOKUP($K2543,TONG_SL!$A:$D,2,0)</f>
        <v>Tai heo muối 200g</v>
      </c>
      <c r="N2543" s="25" t="str">
        <f t="shared" si="322"/>
        <v>K-C6</v>
      </c>
      <c r="Q2543" s="25" t="str">
        <f>VLOOKUP(K2543,TONG_SL!$A:$D,3,0)</f>
        <v>Túi</v>
      </c>
      <c r="R2543" s="54">
        <v>6</v>
      </c>
      <c r="T2543" s="1">
        <f>VLOOKUP(VLOOKUP(G2543,Ma_KH!$A:$R,18,0)&amp;K2543,Gia_MB!$A:$F,6,0)</f>
        <v>55595</v>
      </c>
      <c r="U2543" s="14">
        <f t="shared" si="324"/>
        <v>333570</v>
      </c>
      <c r="W2543" s="64">
        <f t="shared" si="323"/>
        <v>0</v>
      </c>
      <c r="X2543" s="3" t="str">
        <f t="shared" si="325"/>
        <v>8</v>
      </c>
      <c r="Z2543" s="14">
        <f t="shared" si="326"/>
        <v>26685.600000000002</v>
      </c>
      <c r="AA2543" s="7">
        <f>VLOOKUP(G2543,Ma_KH!$A:$R,14,0)</f>
        <v>60</v>
      </c>
      <c r="AD2543" s="7" t="str">
        <f>IFERROR(VLOOKUP(J2543,'Chuyển Mã'!$B$3:$C$9,2,0),"")</f>
        <v>Tỉnh</v>
      </c>
      <c r="AE2543" s="7" t="str">
        <f t="shared" si="319"/>
        <v>Tai heo muối 200g</v>
      </c>
      <c r="AF2543" s="7">
        <f t="shared" si="320"/>
        <v>6</v>
      </c>
    </row>
    <row r="2544" spans="1:32" x14ac:dyDescent="0.25">
      <c r="A2544" s="11">
        <v>45908</v>
      </c>
      <c r="B2544" s="25" t="s">
        <v>7282</v>
      </c>
      <c r="C2544" s="12" t="s">
        <v>7214</v>
      </c>
      <c r="D2544" s="16">
        <f t="shared" si="321"/>
        <v>45908</v>
      </c>
      <c r="G2544" s="13" t="s">
        <v>7331</v>
      </c>
      <c r="I2544" s="13" t="s">
        <v>8088</v>
      </c>
      <c r="J2544" s="13" t="s">
        <v>1796</v>
      </c>
      <c r="K2544" s="13" t="s">
        <v>32</v>
      </c>
      <c r="L2544" s="25" t="str">
        <f>VLOOKUP($K2544,TONG_SL!$A:$D,2,0)</f>
        <v>Giò Tai Lưỡi Xào 250</v>
      </c>
      <c r="N2544" s="25" t="str">
        <f t="shared" si="322"/>
        <v>K-C6</v>
      </c>
      <c r="Q2544" s="25" t="str">
        <f>VLOOKUP(K2544,TONG_SL!$A:$D,3,0)</f>
        <v>Túi</v>
      </c>
      <c r="R2544" s="54">
        <v>6</v>
      </c>
      <c r="T2544" s="1">
        <f>VLOOKUP(VLOOKUP(G2544,Ma_KH!$A:$R,18,0)&amp;K2544,Gia_MB!$A:$F,6,0)</f>
        <v>50183</v>
      </c>
      <c r="U2544" s="14">
        <f t="shared" si="324"/>
        <v>301098</v>
      </c>
      <c r="W2544" s="64">
        <f t="shared" si="323"/>
        <v>0</v>
      </c>
      <c r="X2544" s="3" t="str">
        <f t="shared" si="325"/>
        <v>8</v>
      </c>
      <c r="Z2544" s="14">
        <f t="shared" si="326"/>
        <v>24087.84</v>
      </c>
      <c r="AA2544" s="7">
        <f>VLOOKUP(G2544,Ma_KH!$A:$R,14,0)</f>
        <v>60</v>
      </c>
      <c r="AD2544" s="7" t="str">
        <f>IFERROR(VLOOKUP(J2544,'Chuyển Mã'!$B$3:$C$9,2,0),"")</f>
        <v>Tỉnh</v>
      </c>
      <c r="AE2544" s="7" t="str">
        <f t="shared" si="319"/>
        <v>Giò Tai Lưỡi Xào 250</v>
      </c>
      <c r="AF2544" s="7">
        <f t="shared" si="320"/>
        <v>6</v>
      </c>
    </row>
    <row r="2545" spans="1:32" x14ac:dyDescent="0.25">
      <c r="A2545" s="11">
        <v>45908</v>
      </c>
      <c r="B2545" s="25">
        <v>4176514242</v>
      </c>
      <c r="C2545" s="12" t="s">
        <v>7214</v>
      </c>
      <c r="D2545" s="16">
        <f t="shared" si="321"/>
        <v>45908</v>
      </c>
      <c r="G2545" s="13" t="s">
        <v>7331</v>
      </c>
      <c r="I2545" s="13" t="s">
        <v>8089</v>
      </c>
      <c r="J2545" s="13" t="s">
        <v>1796</v>
      </c>
      <c r="K2545" s="13" t="s">
        <v>39</v>
      </c>
      <c r="L2545" s="25" t="str">
        <f>VLOOKUP($K2545,TONG_SL!$A:$D,2,0)</f>
        <v>Chả cốm 300g</v>
      </c>
      <c r="N2545" s="25" t="str">
        <f t="shared" si="322"/>
        <v>K-C6</v>
      </c>
      <c r="Q2545" s="25" t="str">
        <f>VLOOKUP(K2545,TONG_SL!$A:$D,3,0)</f>
        <v>Túi</v>
      </c>
      <c r="R2545" s="54">
        <v>6</v>
      </c>
      <c r="T2545" s="1">
        <f>VLOOKUP(VLOOKUP(G2545,Ma_KH!$A:$R,18,0)&amp;K2545,Gia_MB!$A:$F,6,0)</f>
        <v>74250</v>
      </c>
      <c r="U2545" s="14">
        <f t="shared" si="324"/>
        <v>445500</v>
      </c>
      <c r="W2545" s="64">
        <f t="shared" si="323"/>
        <v>0</v>
      </c>
      <c r="X2545" s="3" t="str">
        <f t="shared" si="325"/>
        <v>8</v>
      </c>
      <c r="Z2545" s="14">
        <f t="shared" si="326"/>
        <v>35640</v>
      </c>
      <c r="AA2545" s="7">
        <f>VLOOKUP(G2545,Ma_KH!$A:$R,14,0)</f>
        <v>60</v>
      </c>
      <c r="AD2545" s="7" t="str">
        <f>IFERROR(VLOOKUP(J2545,'Chuyển Mã'!$B$3:$C$9,2,0),"")</f>
        <v>Tỉnh</v>
      </c>
      <c r="AE2545" s="7" t="str">
        <f t="shared" si="319"/>
        <v>Chả cốm 300g</v>
      </c>
      <c r="AF2545" s="7">
        <f t="shared" si="320"/>
        <v>6</v>
      </c>
    </row>
    <row r="2546" spans="1:32" x14ac:dyDescent="0.25">
      <c r="A2546" s="11">
        <v>45908</v>
      </c>
      <c r="B2546" s="25">
        <v>4176514242</v>
      </c>
      <c r="C2546" s="12" t="s">
        <v>7214</v>
      </c>
      <c r="D2546" s="16">
        <f t="shared" si="321"/>
        <v>45908</v>
      </c>
      <c r="G2546" s="13" t="s">
        <v>7331</v>
      </c>
      <c r="I2546" s="13" t="s">
        <v>8089</v>
      </c>
      <c r="J2546" s="13" t="s">
        <v>1796</v>
      </c>
      <c r="K2546" s="13" t="s">
        <v>41</v>
      </c>
      <c r="L2546" s="25" t="str">
        <f>VLOOKUP($K2546,TONG_SL!$A:$D,2,0)</f>
        <v>Chả nướng 300g</v>
      </c>
      <c r="N2546" s="25" t="str">
        <f t="shared" si="322"/>
        <v>K-C6</v>
      </c>
      <c r="Q2546" s="25" t="str">
        <f>VLOOKUP(K2546,TONG_SL!$A:$D,3,0)</f>
        <v>Túi</v>
      </c>
      <c r="R2546" s="54">
        <v>6</v>
      </c>
      <c r="T2546" s="1">
        <f>VLOOKUP(VLOOKUP(G2546,Ma_KH!$A:$R,18,0)&amp;K2546,Gia_MB!$A:$F,6,0)</f>
        <v>70950</v>
      </c>
      <c r="U2546" s="14">
        <f t="shared" si="324"/>
        <v>425700</v>
      </c>
      <c r="W2546" s="64">
        <f t="shared" si="323"/>
        <v>0</v>
      </c>
      <c r="X2546" s="3" t="str">
        <f t="shared" si="325"/>
        <v>8</v>
      </c>
      <c r="Z2546" s="14">
        <f t="shared" si="326"/>
        <v>34056</v>
      </c>
      <c r="AA2546" s="7">
        <f>VLOOKUP(G2546,Ma_KH!$A:$R,14,0)</f>
        <v>60</v>
      </c>
      <c r="AD2546" s="7" t="str">
        <f>IFERROR(VLOOKUP(J2546,'Chuyển Mã'!$B$3:$C$9,2,0),"")</f>
        <v>Tỉnh</v>
      </c>
      <c r="AE2546" s="7" t="str">
        <f t="shared" si="319"/>
        <v>Chả nướng 300g</v>
      </c>
      <c r="AF2546" s="7">
        <f t="shared" si="320"/>
        <v>6</v>
      </c>
    </row>
    <row r="2547" spans="1:32" x14ac:dyDescent="0.25">
      <c r="A2547" s="11">
        <v>45908</v>
      </c>
      <c r="B2547" s="25">
        <v>4176514242</v>
      </c>
      <c r="C2547" s="12" t="s">
        <v>7214</v>
      </c>
      <c r="D2547" s="16">
        <f t="shared" si="321"/>
        <v>45908</v>
      </c>
      <c r="G2547" s="13" t="s">
        <v>7331</v>
      </c>
      <c r="I2547" s="13" t="s">
        <v>8089</v>
      </c>
      <c r="J2547" s="13" t="s">
        <v>1796</v>
      </c>
      <c r="K2547" s="13" t="s">
        <v>32</v>
      </c>
      <c r="L2547" s="25" t="str">
        <f>VLOOKUP($K2547,TONG_SL!$A:$D,2,0)</f>
        <v>Giò Tai Lưỡi Xào 250</v>
      </c>
      <c r="N2547" s="25" t="str">
        <f t="shared" si="322"/>
        <v>K-C6</v>
      </c>
      <c r="Q2547" s="25" t="str">
        <f>VLOOKUP(K2547,TONG_SL!$A:$D,3,0)</f>
        <v>Túi</v>
      </c>
      <c r="R2547" s="54">
        <v>6</v>
      </c>
      <c r="T2547" s="1">
        <f>VLOOKUP(VLOOKUP(G2547,Ma_KH!$A:$R,18,0)&amp;K2547,Gia_MB!$A:$F,6,0)</f>
        <v>50183</v>
      </c>
      <c r="U2547" s="14">
        <f t="shared" si="324"/>
        <v>301098</v>
      </c>
      <c r="W2547" s="64">
        <f t="shared" si="323"/>
        <v>0</v>
      </c>
      <c r="X2547" s="3" t="str">
        <f t="shared" si="325"/>
        <v>8</v>
      </c>
      <c r="Z2547" s="14">
        <f t="shared" si="326"/>
        <v>24087.84</v>
      </c>
      <c r="AA2547" s="7">
        <f>VLOOKUP(G2547,Ma_KH!$A:$R,14,0)</f>
        <v>60</v>
      </c>
      <c r="AD2547" s="7" t="str">
        <f>IFERROR(VLOOKUP(J2547,'Chuyển Mã'!$B$3:$C$9,2,0),"")</f>
        <v>Tỉnh</v>
      </c>
      <c r="AE2547" s="7" t="str">
        <f t="shared" si="319"/>
        <v>Giò Tai Lưỡi Xào 250</v>
      </c>
      <c r="AF2547" s="7">
        <f t="shared" si="320"/>
        <v>6</v>
      </c>
    </row>
    <row r="2548" spans="1:32" x14ac:dyDescent="0.25">
      <c r="A2548" s="11">
        <v>45908</v>
      </c>
      <c r="B2548" s="25">
        <v>4176514242</v>
      </c>
      <c r="C2548" s="12" t="s">
        <v>7214</v>
      </c>
      <c r="D2548" s="16">
        <f t="shared" si="321"/>
        <v>45908</v>
      </c>
      <c r="G2548" s="13" t="s">
        <v>7331</v>
      </c>
      <c r="I2548" s="13" t="s">
        <v>8089</v>
      </c>
      <c r="J2548" s="13" t="s">
        <v>1796</v>
      </c>
      <c r="K2548" s="13" t="s">
        <v>30</v>
      </c>
      <c r="L2548" s="25" t="str">
        <f>VLOOKUP($K2548,TONG_SL!$A:$D,2,0)</f>
        <v>Gà muối 500g</v>
      </c>
      <c r="N2548" s="25" t="str">
        <f t="shared" si="322"/>
        <v>K-C6</v>
      </c>
      <c r="Q2548" s="25" t="str">
        <f>VLOOKUP(K2548,TONG_SL!$A:$D,3,0)</f>
        <v>Túi</v>
      </c>
      <c r="R2548" s="54">
        <v>10</v>
      </c>
      <c r="T2548" s="1">
        <f>VLOOKUP(VLOOKUP(G2548,Ma_KH!$A:$R,18,0)&amp;K2548,Gia_MB!$A:$F,6,0)</f>
        <v>111058</v>
      </c>
      <c r="U2548" s="14">
        <f t="shared" si="324"/>
        <v>1110580</v>
      </c>
      <c r="W2548" s="64">
        <f t="shared" si="323"/>
        <v>0</v>
      </c>
      <c r="X2548" s="3" t="str">
        <f t="shared" si="325"/>
        <v>8</v>
      </c>
      <c r="Z2548" s="14">
        <f t="shared" si="326"/>
        <v>88846.400000000009</v>
      </c>
      <c r="AA2548" s="7">
        <f>VLOOKUP(G2548,Ma_KH!$A:$R,14,0)</f>
        <v>60</v>
      </c>
      <c r="AD2548" s="7" t="str">
        <f>IFERROR(VLOOKUP(J2548,'Chuyển Mã'!$B$3:$C$9,2,0),"")</f>
        <v>Tỉnh</v>
      </c>
      <c r="AE2548" s="7" t="str">
        <f t="shared" si="319"/>
        <v>Gà muối 500g</v>
      </c>
      <c r="AF2548" s="7">
        <f t="shared" si="320"/>
        <v>10</v>
      </c>
    </row>
    <row r="2549" spans="1:32" x14ac:dyDescent="0.25">
      <c r="A2549" s="11">
        <v>45908</v>
      </c>
      <c r="B2549" s="25">
        <v>4176514242</v>
      </c>
      <c r="C2549" s="12" t="s">
        <v>7214</v>
      </c>
      <c r="D2549" s="16">
        <f t="shared" si="321"/>
        <v>45908</v>
      </c>
      <c r="G2549" s="13" t="s">
        <v>7331</v>
      </c>
      <c r="I2549" s="13" t="s">
        <v>8089</v>
      </c>
      <c r="J2549" s="13" t="s">
        <v>1796</v>
      </c>
      <c r="K2549" s="13" t="s">
        <v>51</v>
      </c>
      <c r="L2549" s="25" t="str">
        <f>VLOOKUP($K2549,TONG_SL!$A:$D,2,0)</f>
        <v>Mọc Nấm Hương 250g</v>
      </c>
      <c r="N2549" s="25" t="str">
        <f t="shared" si="322"/>
        <v>K-C6</v>
      </c>
      <c r="Q2549" s="25" t="str">
        <f>VLOOKUP(K2549,TONG_SL!$A:$D,3,0)</f>
        <v>Túi</v>
      </c>
      <c r="R2549" s="54">
        <v>5</v>
      </c>
      <c r="T2549" s="1">
        <f>VLOOKUP(VLOOKUP(G2549,Ma_KH!$A:$R,18,0)&amp;K2549,Gia_MB!$A:$F,6,0)</f>
        <v>46000</v>
      </c>
      <c r="U2549" s="14">
        <f t="shared" si="324"/>
        <v>230000</v>
      </c>
      <c r="W2549" s="64">
        <f t="shared" si="323"/>
        <v>0</v>
      </c>
      <c r="X2549" s="3" t="str">
        <f t="shared" si="325"/>
        <v>8</v>
      </c>
      <c r="Z2549" s="14">
        <f t="shared" si="326"/>
        <v>18400</v>
      </c>
      <c r="AA2549" s="7">
        <f>VLOOKUP(G2549,Ma_KH!$A:$R,14,0)</f>
        <v>60</v>
      </c>
      <c r="AD2549" s="7" t="str">
        <f>IFERROR(VLOOKUP(J2549,'Chuyển Mã'!$B$3:$C$9,2,0),"")</f>
        <v>Tỉnh</v>
      </c>
      <c r="AE2549" s="7" t="str">
        <f t="shared" si="319"/>
        <v>Mọc Nấm Hương 250g</v>
      </c>
      <c r="AF2549" s="7">
        <f t="shared" si="320"/>
        <v>5</v>
      </c>
    </row>
    <row r="2550" spans="1:32" x14ac:dyDescent="0.25">
      <c r="A2550" s="11">
        <v>45908</v>
      </c>
      <c r="B2550" s="25">
        <v>4176515188</v>
      </c>
      <c r="C2550" s="12" t="s">
        <v>7214</v>
      </c>
      <c r="D2550" s="16">
        <f t="shared" si="321"/>
        <v>45908</v>
      </c>
      <c r="G2550" s="13" t="s">
        <v>7331</v>
      </c>
      <c r="I2550" s="13" t="s">
        <v>8090</v>
      </c>
      <c r="J2550" s="13" t="s">
        <v>1796</v>
      </c>
      <c r="K2550" s="13" t="s">
        <v>41</v>
      </c>
      <c r="L2550" s="25" t="str">
        <f>VLOOKUP($K2550,TONG_SL!$A:$D,2,0)</f>
        <v>Chả nướng 300g</v>
      </c>
      <c r="N2550" s="25" t="str">
        <f t="shared" si="322"/>
        <v>K-C6</v>
      </c>
      <c r="Q2550" s="25" t="str">
        <f>VLOOKUP(K2550,TONG_SL!$A:$D,3,0)</f>
        <v>Túi</v>
      </c>
      <c r="R2550" s="54">
        <v>3</v>
      </c>
      <c r="T2550" s="1">
        <f>VLOOKUP(VLOOKUP(G2550,Ma_KH!$A:$R,18,0)&amp;K2550,Gia_MB!$A:$F,6,0)</f>
        <v>70950</v>
      </c>
      <c r="U2550" s="14">
        <f t="shared" si="324"/>
        <v>212850</v>
      </c>
      <c r="W2550" s="64">
        <f t="shared" si="323"/>
        <v>0</v>
      </c>
      <c r="X2550" s="3" t="str">
        <f t="shared" si="325"/>
        <v>8</v>
      </c>
      <c r="Z2550" s="14">
        <f t="shared" si="326"/>
        <v>17028</v>
      </c>
      <c r="AA2550" s="7">
        <f>VLOOKUP(G2550,Ma_KH!$A:$R,14,0)</f>
        <v>60</v>
      </c>
      <c r="AD2550" s="7" t="str">
        <f>IFERROR(VLOOKUP(J2550,'Chuyển Mã'!$B$3:$C$9,2,0),"")</f>
        <v>Tỉnh</v>
      </c>
      <c r="AE2550" s="7" t="str">
        <f t="shared" si="319"/>
        <v>Chả nướng 300g</v>
      </c>
      <c r="AF2550" s="7">
        <f t="shared" si="320"/>
        <v>3</v>
      </c>
    </row>
    <row r="2551" spans="1:32" x14ac:dyDescent="0.25">
      <c r="A2551" s="11">
        <v>45908</v>
      </c>
      <c r="B2551" s="25">
        <v>4176515188</v>
      </c>
      <c r="C2551" s="12" t="s">
        <v>7214</v>
      </c>
      <c r="D2551" s="16">
        <f t="shared" si="321"/>
        <v>45908</v>
      </c>
      <c r="G2551" s="13" t="s">
        <v>7331</v>
      </c>
      <c r="I2551" s="13" t="s">
        <v>8090</v>
      </c>
      <c r="J2551" s="13" t="s">
        <v>1796</v>
      </c>
      <c r="K2551" s="13" t="s">
        <v>51</v>
      </c>
      <c r="L2551" s="25" t="str">
        <f>VLOOKUP($K2551,TONG_SL!$A:$D,2,0)</f>
        <v>Mọc Nấm Hương 250g</v>
      </c>
      <c r="N2551" s="25" t="str">
        <f t="shared" si="322"/>
        <v>K-C6</v>
      </c>
      <c r="Q2551" s="25" t="str">
        <f>VLOOKUP(K2551,TONG_SL!$A:$D,3,0)</f>
        <v>Túi</v>
      </c>
      <c r="R2551" s="54">
        <v>3</v>
      </c>
      <c r="T2551" s="1">
        <f>VLOOKUP(VLOOKUP(G2551,Ma_KH!$A:$R,18,0)&amp;K2551,Gia_MB!$A:$F,6,0)</f>
        <v>46000</v>
      </c>
      <c r="U2551" s="14">
        <f t="shared" si="324"/>
        <v>138000</v>
      </c>
      <c r="W2551" s="64">
        <f t="shared" si="323"/>
        <v>0</v>
      </c>
      <c r="X2551" s="3" t="str">
        <f t="shared" si="325"/>
        <v>8</v>
      </c>
      <c r="Z2551" s="14">
        <f t="shared" si="326"/>
        <v>11040</v>
      </c>
      <c r="AA2551" s="7">
        <f>VLOOKUP(G2551,Ma_KH!$A:$R,14,0)</f>
        <v>60</v>
      </c>
      <c r="AD2551" s="7" t="str">
        <f>IFERROR(VLOOKUP(J2551,'Chuyển Mã'!$B$3:$C$9,2,0),"")</f>
        <v>Tỉnh</v>
      </c>
      <c r="AE2551" s="7" t="str">
        <f t="shared" si="319"/>
        <v>Mọc Nấm Hương 250g</v>
      </c>
      <c r="AF2551" s="7">
        <f t="shared" si="320"/>
        <v>3</v>
      </c>
    </row>
    <row r="2552" spans="1:32" x14ac:dyDescent="0.25">
      <c r="A2552" s="11">
        <v>45908</v>
      </c>
      <c r="B2552" s="25">
        <v>4176515188</v>
      </c>
      <c r="C2552" s="12" t="s">
        <v>7214</v>
      </c>
      <c r="D2552" s="16">
        <f t="shared" si="321"/>
        <v>45908</v>
      </c>
      <c r="G2552" s="13" t="s">
        <v>7331</v>
      </c>
      <c r="I2552" s="13" t="s">
        <v>8090</v>
      </c>
      <c r="J2552" s="13" t="s">
        <v>1796</v>
      </c>
      <c r="K2552" s="13" t="s">
        <v>39</v>
      </c>
      <c r="L2552" s="25" t="str">
        <f>VLOOKUP($K2552,TONG_SL!$A:$D,2,0)</f>
        <v>Chả cốm 300g</v>
      </c>
      <c r="N2552" s="25" t="str">
        <f t="shared" si="322"/>
        <v>K-C6</v>
      </c>
      <c r="Q2552" s="25" t="str">
        <f>VLOOKUP(K2552,TONG_SL!$A:$D,3,0)</f>
        <v>Túi</v>
      </c>
      <c r="R2552" s="54">
        <v>3</v>
      </c>
      <c r="T2552" s="1">
        <f>VLOOKUP(VLOOKUP(G2552,Ma_KH!$A:$R,18,0)&amp;K2552,Gia_MB!$A:$F,6,0)</f>
        <v>74250</v>
      </c>
      <c r="U2552" s="14">
        <f t="shared" si="324"/>
        <v>222750</v>
      </c>
      <c r="W2552" s="64">
        <f t="shared" si="323"/>
        <v>0</v>
      </c>
      <c r="X2552" s="3" t="str">
        <f t="shared" si="325"/>
        <v>8</v>
      </c>
      <c r="Z2552" s="14">
        <f t="shared" si="326"/>
        <v>17820</v>
      </c>
      <c r="AA2552" s="7">
        <f>VLOOKUP(G2552,Ma_KH!$A:$R,14,0)</f>
        <v>60</v>
      </c>
      <c r="AD2552" s="7" t="str">
        <f>IFERROR(VLOOKUP(J2552,'Chuyển Mã'!$B$3:$C$9,2,0),"")</f>
        <v>Tỉnh</v>
      </c>
      <c r="AE2552" s="7" t="str">
        <f t="shared" si="319"/>
        <v>Chả cốm 300g</v>
      </c>
      <c r="AF2552" s="7">
        <f t="shared" si="320"/>
        <v>3</v>
      </c>
    </row>
    <row r="2553" spans="1:32" x14ac:dyDescent="0.25">
      <c r="A2553" s="11">
        <v>45908</v>
      </c>
      <c r="B2553" s="25">
        <v>4176515188</v>
      </c>
      <c r="C2553" s="12" t="s">
        <v>7214</v>
      </c>
      <c r="D2553" s="16">
        <f t="shared" si="321"/>
        <v>45908</v>
      </c>
      <c r="G2553" s="13" t="s">
        <v>7331</v>
      </c>
      <c r="I2553" s="13" t="s">
        <v>8090</v>
      </c>
      <c r="J2553" s="13" t="s">
        <v>1796</v>
      </c>
      <c r="K2553" s="13" t="s">
        <v>35</v>
      </c>
      <c r="L2553" s="25" t="str">
        <f>VLOOKUP($K2553,TONG_SL!$A:$D,2,0)</f>
        <v>Tai heo muối 200g</v>
      </c>
      <c r="N2553" s="25" t="str">
        <f t="shared" si="322"/>
        <v>K-C6</v>
      </c>
      <c r="Q2553" s="25" t="str">
        <f>VLOOKUP(K2553,TONG_SL!$A:$D,3,0)</f>
        <v>Túi</v>
      </c>
      <c r="R2553" s="54">
        <v>3</v>
      </c>
      <c r="T2553" s="1">
        <f>VLOOKUP(VLOOKUP(G2553,Ma_KH!$A:$R,18,0)&amp;K2553,Gia_MB!$A:$F,6,0)</f>
        <v>55595</v>
      </c>
      <c r="U2553" s="14">
        <f t="shared" si="324"/>
        <v>166785</v>
      </c>
      <c r="W2553" s="64">
        <f t="shared" si="323"/>
        <v>0</v>
      </c>
      <c r="X2553" s="3" t="str">
        <f t="shared" si="325"/>
        <v>8</v>
      </c>
      <c r="Z2553" s="14">
        <f t="shared" si="326"/>
        <v>13342.800000000001</v>
      </c>
      <c r="AA2553" s="7">
        <f>VLOOKUP(G2553,Ma_KH!$A:$R,14,0)</f>
        <v>60</v>
      </c>
      <c r="AD2553" s="7" t="str">
        <f>IFERROR(VLOOKUP(J2553,'Chuyển Mã'!$B$3:$C$9,2,0),"")</f>
        <v>Tỉnh</v>
      </c>
      <c r="AE2553" s="7" t="str">
        <f t="shared" si="319"/>
        <v>Tai heo muối 200g</v>
      </c>
      <c r="AF2553" s="7">
        <f t="shared" si="320"/>
        <v>3</v>
      </c>
    </row>
    <row r="2554" spans="1:32" x14ac:dyDescent="0.25">
      <c r="A2554" s="11">
        <v>45908</v>
      </c>
      <c r="B2554" s="25">
        <v>4176515188</v>
      </c>
      <c r="C2554" s="12" t="s">
        <v>7214</v>
      </c>
      <c r="D2554" s="16">
        <f t="shared" si="321"/>
        <v>45908</v>
      </c>
      <c r="G2554" s="13" t="s">
        <v>7331</v>
      </c>
      <c r="I2554" s="13" t="s">
        <v>8090</v>
      </c>
      <c r="J2554" s="13" t="s">
        <v>1796</v>
      </c>
      <c r="K2554" s="13" t="s">
        <v>32</v>
      </c>
      <c r="L2554" s="25" t="str">
        <f>VLOOKUP($K2554,TONG_SL!$A:$D,2,0)</f>
        <v>Giò Tai Lưỡi Xào 250</v>
      </c>
      <c r="N2554" s="25" t="str">
        <f t="shared" si="322"/>
        <v>K-C6</v>
      </c>
      <c r="Q2554" s="25" t="str">
        <f>VLOOKUP(K2554,TONG_SL!$A:$D,3,0)</f>
        <v>Túi</v>
      </c>
      <c r="R2554" s="54">
        <v>3</v>
      </c>
      <c r="T2554" s="1">
        <f>VLOOKUP(VLOOKUP(G2554,Ma_KH!$A:$R,18,0)&amp;K2554,Gia_MB!$A:$F,6,0)</f>
        <v>50183</v>
      </c>
      <c r="U2554" s="14">
        <f t="shared" si="324"/>
        <v>150549</v>
      </c>
      <c r="W2554" s="64">
        <f t="shared" si="323"/>
        <v>0</v>
      </c>
      <c r="X2554" s="3" t="str">
        <f t="shared" si="325"/>
        <v>8</v>
      </c>
      <c r="Z2554" s="14">
        <f t="shared" si="326"/>
        <v>12043.92</v>
      </c>
      <c r="AA2554" s="7">
        <f>VLOOKUP(G2554,Ma_KH!$A:$R,14,0)</f>
        <v>60</v>
      </c>
      <c r="AD2554" s="7" t="str">
        <f>IFERROR(VLOOKUP(J2554,'Chuyển Mã'!$B$3:$C$9,2,0),"")</f>
        <v>Tỉnh</v>
      </c>
      <c r="AE2554" s="7" t="str">
        <f t="shared" si="319"/>
        <v>Giò Tai Lưỡi Xào 250</v>
      </c>
      <c r="AF2554" s="7">
        <f t="shared" si="320"/>
        <v>3</v>
      </c>
    </row>
    <row r="2555" spans="1:32" x14ac:dyDescent="0.25">
      <c r="A2555" s="11">
        <v>45908</v>
      </c>
      <c r="B2555" s="25">
        <v>4176515188</v>
      </c>
      <c r="C2555" s="12" t="s">
        <v>7214</v>
      </c>
      <c r="D2555" s="16">
        <f t="shared" si="321"/>
        <v>45908</v>
      </c>
      <c r="G2555" s="13" t="s">
        <v>7331</v>
      </c>
      <c r="I2555" s="13" t="s">
        <v>8090</v>
      </c>
      <c r="J2555" s="13" t="s">
        <v>1796</v>
      </c>
      <c r="K2555" s="13" t="s">
        <v>27</v>
      </c>
      <c r="L2555" s="25" t="str">
        <f>VLOOKUP($K2555,TONG_SL!$A:$D,2,0)</f>
        <v>Chân giò heo muối 300g</v>
      </c>
      <c r="N2555" s="25" t="str">
        <f t="shared" si="322"/>
        <v>K-C6</v>
      </c>
      <c r="Q2555" s="25" t="str">
        <f>VLOOKUP(K2555,TONG_SL!$A:$D,3,0)</f>
        <v>Túi</v>
      </c>
      <c r="R2555" s="54">
        <v>3</v>
      </c>
      <c r="T2555" s="1">
        <f>VLOOKUP(VLOOKUP(G2555,Ma_KH!$A:$R,18,0)&amp;K2555,Gia_MB!$A:$F,6,0)</f>
        <v>73431</v>
      </c>
      <c r="U2555" s="14">
        <f t="shared" si="324"/>
        <v>220293</v>
      </c>
      <c r="W2555" s="64">
        <f t="shared" si="323"/>
        <v>0</v>
      </c>
      <c r="X2555" s="3" t="str">
        <f t="shared" si="325"/>
        <v>8</v>
      </c>
      <c r="Z2555" s="14">
        <f t="shared" si="326"/>
        <v>17623.439999999999</v>
      </c>
      <c r="AA2555" s="7">
        <f>VLOOKUP(G2555,Ma_KH!$A:$R,14,0)</f>
        <v>60</v>
      </c>
      <c r="AD2555" s="7" t="str">
        <f>IFERROR(VLOOKUP(J2555,'Chuyển Mã'!$B$3:$C$9,2,0),"")</f>
        <v>Tỉnh</v>
      </c>
      <c r="AE2555" s="7" t="str">
        <f t="shared" si="319"/>
        <v>Chân giò heo muối 300g</v>
      </c>
      <c r="AF2555" s="7">
        <f t="shared" si="320"/>
        <v>3</v>
      </c>
    </row>
    <row r="2556" spans="1:32" x14ac:dyDescent="0.25">
      <c r="A2556" s="11">
        <v>45908</v>
      </c>
      <c r="B2556" s="25">
        <v>4176511205</v>
      </c>
      <c r="C2556" s="12" t="s">
        <v>7214</v>
      </c>
      <c r="D2556" s="16">
        <f t="shared" si="321"/>
        <v>45908</v>
      </c>
      <c r="G2556" s="13" t="s">
        <v>7331</v>
      </c>
      <c r="I2556" s="13" t="s">
        <v>8091</v>
      </c>
      <c r="J2556" s="13" t="s">
        <v>1796</v>
      </c>
      <c r="K2556" s="13" t="s">
        <v>41</v>
      </c>
      <c r="L2556" s="25" t="str">
        <f>VLOOKUP($K2556,TONG_SL!$A:$D,2,0)</f>
        <v>Chả nướng 300g</v>
      </c>
      <c r="N2556" s="25" t="str">
        <f t="shared" si="322"/>
        <v>K-C6</v>
      </c>
      <c r="Q2556" s="25" t="str">
        <f>VLOOKUP(K2556,TONG_SL!$A:$D,3,0)</f>
        <v>Túi</v>
      </c>
      <c r="R2556" s="54">
        <v>3</v>
      </c>
      <c r="T2556" s="1">
        <f>VLOOKUP(VLOOKUP(G2556,Ma_KH!$A:$R,18,0)&amp;K2556,Gia_MB!$A:$F,6,0)</f>
        <v>70950</v>
      </c>
      <c r="U2556" s="14">
        <f t="shared" si="324"/>
        <v>212850</v>
      </c>
      <c r="W2556" s="64">
        <f t="shared" si="323"/>
        <v>0</v>
      </c>
      <c r="X2556" s="3" t="str">
        <f t="shared" si="325"/>
        <v>8</v>
      </c>
      <c r="Z2556" s="14">
        <f t="shared" si="326"/>
        <v>17028</v>
      </c>
      <c r="AA2556" s="7">
        <f>VLOOKUP(G2556,Ma_KH!$A:$R,14,0)</f>
        <v>60</v>
      </c>
      <c r="AD2556" s="7" t="str">
        <f>IFERROR(VLOOKUP(J2556,'Chuyển Mã'!$B$3:$C$9,2,0),"")</f>
        <v>Tỉnh</v>
      </c>
      <c r="AE2556" s="7" t="str">
        <f t="shared" si="319"/>
        <v>Chả nướng 300g</v>
      </c>
      <c r="AF2556" s="7">
        <f t="shared" si="320"/>
        <v>3</v>
      </c>
    </row>
    <row r="2557" spans="1:32" x14ac:dyDescent="0.25">
      <c r="A2557" s="11">
        <v>45908</v>
      </c>
      <c r="B2557" s="25">
        <v>4176511205</v>
      </c>
      <c r="C2557" s="12" t="s">
        <v>7214</v>
      </c>
      <c r="D2557" s="16">
        <f t="shared" si="321"/>
        <v>45908</v>
      </c>
      <c r="G2557" s="13" t="s">
        <v>7331</v>
      </c>
      <c r="I2557" s="13" t="s">
        <v>8091</v>
      </c>
      <c r="J2557" s="13" t="s">
        <v>1796</v>
      </c>
      <c r="K2557" s="13" t="s">
        <v>35</v>
      </c>
      <c r="L2557" s="25" t="str">
        <f>VLOOKUP($K2557,TONG_SL!$A:$D,2,0)</f>
        <v>Tai heo muối 200g</v>
      </c>
      <c r="N2557" s="25" t="str">
        <f t="shared" si="322"/>
        <v>K-C6</v>
      </c>
      <c r="Q2557" s="25" t="str">
        <f>VLOOKUP(K2557,TONG_SL!$A:$D,3,0)</f>
        <v>Túi</v>
      </c>
      <c r="R2557" s="54">
        <v>3</v>
      </c>
      <c r="T2557" s="1">
        <f>VLOOKUP(VLOOKUP(G2557,Ma_KH!$A:$R,18,0)&amp;K2557,Gia_MB!$A:$F,6,0)</f>
        <v>55595</v>
      </c>
      <c r="U2557" s="14">
        <f t="shared" si="324"/>
        <v>166785</v>
      </c>
      <c r="W2557" s="64">
        <f t="shared" si="323"/>
        <v>0</v>
      </c>
      <c r="X2557" s="3" t="str">
        <f t="shared" si="325"/>
        <v>8</v>
      </c>
      <c r="Z2557" s="14">
        <f t="shared" si="326"/>
        <v>13342.800000000001</v>
      </c>
      <c r="AA2557" s="7">
        <f>VLOOKUP(G2557,Ma_KH!$A:$R,14,0)</f>
        <v>60</v>
      </c>
      <c r="AD2557" s="7" t="str">
        <f>IFERROR(VLOOKUP(J2557,'Chuyển Mã'!$B$3:$C$9,2,0),"")</f>
        <v>Tỉnh</v>
      </c>
      <c r="AE2557" s="7" t="str">
        <f t="shared" si="319"/>
        <v>Tai heo muối 200g</v>
      </c>
      <c r="AF2557" s="7">
        <f t="shared" si="320"/>
        <v>3</v>
      </c>
    </row>
    <row r="2558" spans="1:32" x14ac:dyDescent="0.25">
      <c r="A2558" s="11">
        <v>45908</v>
      </c>
      <c r="B2558" s="25">
        <v>4176511205</v>
      </c>
      <c r="C2558" s="12" t="s">
        <v>7214</v>
      </c>
      <c r="D2558" s="16">
        <f t="shared" si="321"/>
        <v>45908</v>
      </c>
      <c r="G2558" s="13" t="s">
        <v>7331</v>
      </c>
      <c r="I2558" s="13" t="s">
        <v>8091</v>
      </c>
      <c r="J2558" s="13" t="s">
        <v>1796</v>
      </c>
      <c r="K2558" s="13" t="s">
        <v>51</v>
      </c>
      <c r="L2558" s="25" t="str">
        <f>VLOOKUP($K2558,TONG_SL!$A:$D,2,0)</f>
        <v>Mọc Nấm Hương 250g</v>
      </c>
      <c r="N2558" s="25" t="str">
        <f t="shared" si="322"/>
        <v>K-C6</v>
      </c>
      <c r="Q2558" s="25" t="str">
        <f>VLOOKUP(K2558,TONG_SL!$A:$D,3,0)</f>
        <v>Túi</v>
      </c>
      <c r="R2558" s="54">
        <v>3</v>
      </c>
      <c r="T2558" s="1">
        <f>VLOOKUP(VLOOKUP(G2558,Ma_KH!$A:$R,18,0)&amp;K2558,Gia_MB!$A:$F,6,0)</f>
        <v>46000</v>
      </c>
      <c r="U2558" s="14">
        <f t="shared" si="324"/>
        <v>138000</v>
      </c>
      <c r="W2558" s="64">
        <f t="shared" si="323"/>
        <v>0</v>
      </c>
      <c r="X2558" s="3" t="str">
        <f t="shared" si="325"/>
        <v>8</v>
      </c>
      <c r="Z2558" s="14">
        <f t="shared" si="326"/>
        <v>11040</v>
      </c>
      <c r="AA2558" s="7">
        <f>VLOOKUP(G2558,Ma_KH!$A:$R,14,0)</f>
        <v>60</v>
      </c>
      <c r="AD2558" s="7" t="str">
        <f>IFERROR(VLOOKUP(J2558,'Chuyển Mã'!$B$3:$C$9,2,0),"")</f>
        <v>Tỉnh</v>
      </c>
      <c r="AE2558" s="7" t="str">
        <f t="shared" si="319"/>
        <v>Mọc Nấm Hương 250g</v>
      </c>
      <c r="AF2558" s="7">
        <f t="shared" si="320"/>
        <v>3</v>
      </c>
    </row>
    <row r="2559" spans="1:32" x14ac:dyDescent="0.25">
      <c r="A2559" s="11">
        <v>45908</v>
      </c>
      <c r="B2559" s="25">
        <v>4176511205</v>
      </c>
      <c r="C2559" s="12" t="s">
        <v>7214</v>
      </c>
      <c r="D2559" s="16">
        <f t="shared" si="321"/>
        <v>45908</v>
      </c>
      <c r="G2559" s="13" t="s">
        <v>7331</v>
      </c>
      <c r="I2559" s="13" t="s">
        <v>8091</v>
      </c>
      <c r="J2559" s="13" t="s">
        <v>1796</v>
      </c>
      <c r="K2559" s="13" t="s">
        <v>39</v>
      </c>
      <c r="L2559" s="25" t="str">
        <f>VLOOKUP($K2559,TONG_SL!$A:$D,2,0)</f>
        <v>Chả cốm 300g</v>
      </c>
      <c r="N2559" s="25" t="str">
        <f t="shared" si="322"/>
        <v>K-C6</v>
      </c>
      <c r="Q2559" s="25" t="str">
        <f>VLOOKUP(K2559,TONG_SL!$A:$D,3,0)</f>
        <v>Túi</v>
      </c>
      <c r="R2559" s="54">
        <v>3</v>
      </c>
      <c r="T2559" s="1">
        <f>VLOOKUP(VLOOKUP(G2559,Ma_KH!$A:$R,18,0)&amp;K2559,Gia_MB!$A:$F,6,0)</f>
        <v>74250</v>
      </c>
      <c r="U2559" s="14">
        <f t="shared" si="324"/>
        <v>222750</v>
      </c>
      <c r="W2559" s="64">
        <f t="shared" si="323"/>
        <v>0</v>
      </c>
      <c r="X2559" s="3" t="str">
        <f t="shared" si="325"/>
        <v>8</v>
      </c>
      <c r="Z2559" s="14">
        <f t="shared" si="326"/>
        <v>17820</v>
      </c>
      <c r="AA2559" s="7">
        <f>VLOOKUP(G2559,Ma_KH!$A:$R,14,0)</f>
        <v>60</v>
      </c>
      <c r="AD2559" s="7" t="str">
        <f>IFERROR(VLOOKUP(J2559,'Chuyển Mã'!$B$3:$C$9,2,0),"")</f>
        <v>Tỉnh</v>
      </c>
      <c r="AE2559" s="7" t="str">
        <f t="shared" si="319"/>
        <v>Chả cốm 300g</v>
      </c>
      <c r="AF2559" s="7">
        <f t="shared" si="320"/>
        <v>3</v>
      </c>
    </row>
    <row r="2560" spans="1:32" x14ac:dyDescent="0.25">
      <c r="A2560" s="11">
        <v>45908</v>
      </c>
      <c r="B2560" s="25">
        <v>4176511205</v>
      </c>
      <c r="C2560" s="12" t="s">
        <v>7214</v>
      </c>
      <c r="D2560" s="16">
        <f t="shared" si="321"/>
        <v>45908</v>
      </c>
      <c r="G2560" s="13" t="s">
        <v>7331</v>
      </c>
      <c r="I2560" s="13" t="s">
        <v>8091</v>
      </c>
      <c r="J2560" s="13" t="s">
        <v>1796</v>
      </c>
      <c r="K2560" s="13" t="s">
        <v>27</v>
      </c>
      <c r="L2560" s="25" t="str">
        <f>VLOOKUP($K2560,TONG_SL!$A:$D,2,0)</f>
        <v>Chân giò heo muối 300g</v>
      </c>
      <c r="N2560" s="25" t="str">
        <f t="shared" si="322"/>
        <v>K-C6</v>
      </c>
      <c r="Q2560" s="25" t="str">
        <f>VLOOKUP(K2560,TONG_SL!$A:$D,3,0)</f>
        <v>Túi</v>
      </c>
      <c r="R2560" s="54">
        <v>3</v>
      </c>
      <c r="T2560" s="1">
        <f>VLOOKUP(VLOOKUP(G2560,Ma_KH!$A:$R,18,0)&amp;K2560,Gia_MB!$A:$F,6,0)</f>
        <v>73431</v>
      </c>
      <c r="U2560" s="14">
        <f t="shared" si="324"/>
        <v>220293</v>
      </c>
      <c r="W2560" s="64">
        <f t="shared" si="323"/>
        <v>0</v>
      </c>
      <c r="X2560" s="3" t="str">
        <f t="shared" si="325"/>
        <v>8</v>
      </c>
      <c r="Z2560" s="14">
        <f t="shared" si="326"/>
        <v>17623.439999999999</v>
      </c>
      <c r="AA2560" s="7">
        <f>VLOOKUP(G2560,Ma_KH!$A:$R,14,0)</f>
        <v>60</v>
      </c>
      <c r="AD2560" s="7" t="str">
        <f>IFERROR(VLOOKUP(J2560,'Chuyển Mã'!$B$3:$C$9,2,0),"")</f>
        <v>Tỉnh</v>
      </c>
      <c r="AE2560" s="7" t="str">
        <f t="shared" si="319"/>
        <v>Chân giò heo muối 300g</v>
      </c>
      <c r="AF2560" s="7">
        <f t="shared" si="320"/>
        <v>3</v>
      </c>
    </row>
    <row r="2561" spans="1:32" x14ac:dyDescent="0.25">
      <c r="A2561" s="11">
        <v>45908</v>
      </c>
      <c r="B2561" s="25">
        <v>4176511205</v>
      </c>
      <c r="C2561" s="12" t="s">
        <v>7214</v>
      </c>
      <c r="D2561" s="16">
        <f t="shared" si="321"/>
        <v>45908</v>
      </c>
      <c r="G2561" s="13" t="s">
        <v>7331</v>
      </c>
      <c r="I2561" s="13" t="s">
        <v>8091</v>
      </c>
      <c r="J2561" s="13" t="s">
        <v>1796</v>
      </c>
      <c r="K2561" s="13" t="s">
        <v>32</v>
      </c>
      <c r="L2561" s="25" t="str">
        <f>VLOOKUP($K2561,TONG_SL!$A:$D,2,0)</f>
        <v>Giò Tai Lưỡi Xào 250</v>
      </c>
      <c r="N2561" s="25" t="str">
        <f t="shared" si="322"/>
        <v>K-C6</v>
      </c>
      <c r="Q2561" s="25" t="str">
        <f>VLOOKUP(K2561,TONG_SL!$A:$D,3,0)</f>
        <v>Túi</v>
      </c>
      <c r="R2561" s="54">
        <v>3</v>
      </c>
      <c r="T2561" s="1">
        <f>VLOOKUP(VLOOKUP(G2561,Ma_KH!$A:$R,18,0)&amp;K2561,Gia_MB!$A:$F,6,0)</f>
        <v>50183</v>
      </c>
      <c r="U2561" s="14">
        <f t="shared" si="324"/>
        <v>150549</v>
      </c>
      <c r="W2561" s="64">
        <f t="shared" si="323"/>
        <v>0</v>
      </c>
      <c r="X2561" s="3" t="str">
        <f t="shared" si="325"/>
        <v>8</v>
      </c>
      <c r="Z2561" s="14">
        <f t="shared" si="326"/>
        <v>12043.92</v>
      </c>
      <c r="AA2561" s="7">
        <f>VLOOKUP(G2561,Ma_KH!$A:$R,14,0)</f>
        <v>60</v>
      </c>
      <c r="AD2561" s="7" t="str">
        <f>IFERROR(VLOOKUP(J2561,'Chuyển Mã'!$B$3:$C$9,2,0),"")</f>
        <v>Tỉnh</v>
      </c>
      <c r="AE2561" s="7" t="str">
        <f t="shared" si="319"/>
        <v>Giò Tai Lưỡi Xào 250</v>
      </c>
      <c r="AF2561" s="7">
        <f t="shared" si="320"/>
        <v>3</v>
      </c>
    </row>
    <row r="2562" spans="1:32" x14ac:dyDescent="0.25">
      <c r="A2562" s="11">
        <v>45908</v>
      </c>
      <c r="B2562" s="25">
        <v>4176515779</v>
      </c>
      <c r="C2562" s="12" t="s">
        <v>7214</v>
      </c>
      <c r="D2562" s="16">
        <f t="shared" si="321"/>
        <v>45908</v>
      </c>
      <c r="G2562" s="13" t="s">
        <v>7331</v>
      </c>
      <c r="I2562" s="13" t="s">
        <v>8092</v>
      </c>
      <c r="J2562" s="13" t="s">
        <v>1796</v>
      </c>
      <c r="K2562" s="13" t="s">
        <v>27</v>
      </c>
      <c r="L2562" s="25" t="str">
        <f>VLOOKUP($K2562,TONG_SL!$A:$D,2,0)</f>
        <v>Chân giò heo muối 300g</v>
      </c>
      <c r="N2562" s="25" t="str">
        <f t="shared" si="322"/>
        <v>K-C6</v>
      </c>
      <c r="Q2562" s="25" t="str">
        <f>VLOOKUP(K2562,TONG_SL!$A:$D,3,0)</f>
        <v>Túi</v>
      </c>
      <c r="R2562" s="54">
        <v>3</v>
      </c>
      <c r="T2562" s="1">
        <f>VLOOKUP(VLOOKUP(G2562,Ma_KH!$A:$R,18,0)&amp;K2562,Gia_MB!$A:$F,6,0)</f>
        <v>73431</v>
      </c>
      <c r="U2562" s="14">
        <f t="shared" si="324"/>
        <v>220293</v>
      </c>
      <c r="W2562" s="64">
        <f t="shared" si="323"/>
        <v>0</v>
      </c>
      <c r="X2562" s="3" t="str">
        <f t="shared" si="325"/>
        <v>8</v>
      </c>
      <c r="Z2562" s="14">
        <f t="shared" si="326"/>
        <v>17623.439999999999</v>
      </c>
      <c r="AA2562" s="7">
        <f>VLOOKUP(G2562,Ma_KH!$A:$R,14,0)</f>
        <v>60</v>
      </c>
      <c r="AD2562" s="7" t="str">
        <f>IFERROR(VLOOKUP(J2562,'Chuyển Mã'!$B$3:$C$9,2,0),"")</f>
        <v>Tỉnh</v>
      </c>
      <c r="AE2562" s="7" t="str">
        <f t="shared" si="319"/>
        <v>Chân giò heo muối 300g</v>
      </c>
      <c r="AF2562" s="7">
        <f t="shared" si="320"/>
        <v>3</v>
      </c>
    </row>
    <row r="2563" spans="1:32" x14ac:dyDescent="0.25">
      <c r="A2563" s="11">
        <v>45908</v>
      </c>
      <c r="B2563" s="25">
        <v>4176515779</v>
      </c>
      <c r="C2563" s="12" t="s">
        <v>7214</v>
      </c>
      <c r="D2563" s="16">
        <f t="shared" si="321"/>
        <v>45908</v>
      </c>
      <c r="G2563" s="13" t="s">
        <v>7331</v>
      </c>
      <c r="I2563" s="13" t="s">
        <v>8092</v>
      </c>
      <c r="J2563" s="13" t="s">
        <v>1796</v>
      </c>
      <c r="K2563" s="13" t="s">
        <v>32</v>
      </c>
      <c r="L2563" s="25" t="str">
        <f>VLOOKUP($K2563,TONG_SL!$A:$D,2,0)</f>
        <v>Giò Tai Lưỡi Xào 250</v>
      </c>
      <c r="N2563" s="25" t="str">
        <f t="shared" si="322"/>
        <v>K-C6</v>
      </c>
      <c r="Q2563" s="25" t="str">
        <f>VLOOKUP(K2563,TONG_SL!$A:$D,3,0)</f>
        <v>Túi</v>
      </c>
      <c r="R2563" s="54">
        <v>3</v>
      </c>
      <c r="T2563" s="1">
        <f>VLOOKUP(VLOOKUP(G2563,Ma_KH!$A:$R,18,0)&amp;K2563,Gia_MB!$A:$F,6,0)</f>
        <v>50183</v>
      </c>
      <c r="U2563" s="14">
        <f t="shared" si="324"/>
        <v>150549</v>
      </c>
      <c r="W2563" s="64">
        <f t="shared" si="323"/>
        <v>0</v>
      </c>
      <c r="X2563" s="3" t="str">
        <f t="shared" si="325"/>
        <v>8</v>
      </c>
      <c r="Z2563" s="14">
        <f t="shared" si="326"/>
        <v>12043.92</v>
      </c>
      <c r="AA2563" s="7">
        <f>VLOOKUP(G2563,Ma_KH!$A:$R,14,0)</f>
        <v>60</v>
      </c>
      <c r="AD2563" s="7" t="str">
        <f>IFERROR(VLOOKUP(J2563,'Chuyển Mã'!$B$3:$C$9,2,0),"")</f>
        <v>Tỉnh</v>
      </c>
      <c r="AE2563" s="7" t="str">
        <f t="shared" ref="AE2563:AE2626" si="327">IFERROR(L2563,"")</f>
        <v>Giò Tai Lưỡi Xào 250</v>
      </c>
      <c r="AF2563" s="7">
        <f t="shared" ref="AF2563:AF2626" si="328">R2563</f>
        <v>3</v>
      </c>
    </row>
    <row r="2564" spans="1:32" x14ac:dyDescent="0.25">
      <c r="A2564" s="11">
        <v>45908</v>
      </c>
      <c r="B2564" s="25">
        <v>4176515779</v>
      </c>
      <c r="C2564" s="12" t="s">
        <v>7214</v>
      </c>
      <c r="D2564" s="16">
        <f t="shared" ref="D2564:D2627" si="329">IF(A2564="","",A2564)</f>
        <v>45908</v>
      </c>
      <c r="G2564" s="13" t="s">
        <v>7331</v>
      </c>
      <c r="I2564" s="13" t="s">
        <v>8092</v>
      </c>
      <c r="J2564" s="13" t="s">
        <v>1796</v>
      </c>
      <c r="K2564" s="13" t="s">
        <v>39</v>
      </c>
      <c r="L2564" s="25" t="str">
        <f>VLOOKUP($K2564,TONG_SL!$A:$D,2,0)</f>
        <v>Chả cốm 300g</v>
      </c>
      <c r="N2564" s="25" t="str">
        <f t="shared" si="322"/>
        <v>K-C6</v>
      </c>
      <c r="Q2564" s="25" t="str">
        <f>VLOOKUP(K2564,TONG_SL!$A:$D,3,0)</f>
        <v>Túi</v>
      </c>
      <c r="R2564" s="54">
        <v>6</v>
      </c>
      <c r="T2564" s="1">
        <f>VLOOKUP(VLOOKUP(G2564,Ma_KH!$A:$R,18,0)&amp;K2564,Gia_MB!$A:$F,6,0)</f>
        <v>74250</v>
      </c>
      <c r="U2564" s="14">
        <f t="shared" si="324"/>
        <v>445500</v>
      </c>
      <c r="W2564" s="64">
        <f t="shared" si="323"/>
        <v>0</v>
      </c>
      <c r="X2564" s="3" t="str">
        <f t="shared" si="325"/>
        <v>8</v>
      </c>
      <c r="Z2564" s="14">
        <f t="shared" si="326"/>
        <v>35640</v>
      </c>
      <c r="AA2564" s="7">
        <f>VLOOKUP(G2564,Ma_KH!$A:$R,14,0)</f>
        <v>60</v>
      </c>
      <c r="AD2564" s="7" t="str">
        <f>IFERROR(VLOOKUP(J2564,'Chuyển Mã'!$B$3:$C$9,2,0),"")</f>
        <v>Tỉnh</v>
      </c>
      <c r="AE2564" s="7" t="str">
        <f t="shared" si="327"/>
        <v>Chả cốm 300g</v>
      </c>
      <c r="AF2564" s="7">
        <f t="shared" si="328"/>
        <v>6</v>
      </c>
    </row>
    <row r="2565" spans="1:32" x14ac:dyDescent="0.25">
      <c r="A2565" s="11">
        <v>45908</v>
      </c>
      <c r="B2565" s="25">
        <v>4176515779</v>
      </c>
      <c r="C2565" s="12" t="s">
        <v>7214</v>
      </c>
      <c r="D2565" s="16">
        <f t="shared" si="329"/>
        <v>45908</v>
      </c>
      <c r="G2565" s="13" t="s">
        <v>7331</v>
      </c>
      <c r="I2565" s="13" t="s">
        <v>8092</v>
      </c>
      <c r="J2565" s="13" t="s">
        <v>1796</v>
      </c>
      <c r="K2565" s="13" t="s">
        <v>51</v>
      </c>
      <c r="L2565" s="25" t="str">
        <f>VLOOKUP($K2565,TONG_SL!$A:$D,2,0)</f>
        <v>Mọc Nấm Hương 250g</v>
      </c>
      <c r="N2565" s="25" t="str">
        <f t="shared" ref="N2565:N2628" si="330">IF($B2565&lt;&gt;"","K-C6","")</f>
        <v>K-C6</v>
      </c>
      <c r="Q2565" s="25" t="str">
        <f>VLOOKUP(K2565,TONG_SL!$A:$D,3,0)</f>
        <v>Túi</v>
      </c>
      <c r="R2565" s="54">
        <v>6</v>
      </c>
      <c r="T2565" s="1">
        <f>VLOOKUP(VLOOKUP(G2565,Ma_KH!$A:$R,18,0)&amp;K2565,Gia_MB!$A:$F,6,0)</f>
        <v>46000</v>
      </c>
      <c r="U2565" s="14">
        <f t="shared" si="324"/>
        <v>276000</v>
      </c>
      <c r="W2565" s="64">
        <f t="shared" ref="W2565:W2628" si="331">U2565*V2565</f>
        <v>0</v>
      </c>
      <c r="X2565" s="3" t="str">
        <f t="shared" si="325"/>
        <v>8</v>
      </c>
      <c r="Z2565" s="14">
        <f t="shared" si="326"/>
        <v>22080</v>
      </c>
      <c r="AA2565" s="7">
        <f>VLOOKUP(G2565,Ma_KH!$A:$R,14,0)</f>
        <v>60</v>
      </c>
      <c r="AD2565" s="7" t="str">
        <f>IFERROR(VLOOKUP(J2565,'Chuyển Mã'!$B$3:$C$9,2,0),"")</f>
        <v>Tỉnh</v>
      </c>
      <c r="AE2565" s="7" t="str">
        <f t="shared" si="327"/>
        <v>Mọc Nấm Hương 250g</v>
      </c>
      <c r="AF2565" s="7">
        <f t="shared" si="328"/>
        <v>6</v>
      </c>
    </row>
    <row r="2566" spans="1:32" x14ac:dyDescent="0.25">
      <c r="A2566" s="11">
        <v>45908</v>
      </c>
      <c r="B2566" s="25">
        <v>4176515779</v>
      </c>
      <c r="C2566" s="12" t="s">
        <v>7214</v>
      </c>
      <c r="D2566" s="16">
        <f t="shared" si="329"/>
        <v>45908</v>
      </c>
      <c r="G2566" s="13" t="s">
        <v>7331</v>
      </c>
      <c r="I2566" s="13" t="s">
        <v>8092</v>
      </c>
      <c r="J2566" s="13" t="s">
        <v>1796</v>
      </c>
      <c r="K2566" s="13" t="s">
        <v>41</v>
      </c>
      <c r="L2566" s="25" t="str">
        <f>VLOOKUP($K2566,TONG_SL!$A:$D,2,0)</f>
        <v>Chả nướng 300g</v>
      </c>
      <c r="N2566" s="25" t="str">
        <f t="shared" si="330"/>
        <v>K-C6</v>
      </c>
      <c r="Q2566" s="25" t="str">
        <f>VLOOKUP(K2566,TONG_SL!$A:$D,3,0)</f>
        <v>Túi</v>
      </c>
      <c r="R2566" s="54">
        <v>6</v>
      </c>
      <c r="T2566" s="1">
        <f>VLOOKUP(VLOOKUP(G2566,Ma_KH!$A:$R,18,0)&amp;K2566,Gia_MB!$A:$F,6,0)</f>
        <v>70950</v>
      </c>
      <c r="U2566" s="14">
        <f t="shared" si="324"/>
        <v>425700</v>
      </c>
      <c r="W2566" s="64">
        <f t="shared" si="331"/>
        <v>0</v>
      </c>
      <c r="X2566" s="3" t="str">
        <f t="shared" si="325"/>
        <v>8</v>
      </c>
      <c r="Z2566" s="14">
        <f t="shared" si="326"/>
        <v>34056</v>
      </c>
      <c r="AA2566" s="7">
        <f>VLOOKUP(G2566,Ma_KH!$A:$R,14,0)</f>
        <v>60</v>
      </c>
      <c r="AD2566" s="7" t="str">
        <f>IFERROR(VLOOKUP(J2566,'Chuyển Mã'!$B$3:$C$9,2,0),"")</f>
        <v>Tỉnh</v>
      </c>
      <c r="AE2566" s="7" t="str">
        <f t="shared" si="327"/>
        <v>Chả nướng 300g</v>
      </c>
      <c r="AF2566" s="7">
        <f t="shared" si="328"/>
        <v>6</v>
      </c>
    </row>
    <row r="2567" spans="1:32" x14ac:dyDescent="0.25">
      <c r="A2567" s="11">
        <v>45908</v>
      </c>
      <c r="B2567" s="25">
        <v>4176514112</v>
      </c>
      <c r="C2567" s="12" t="s">
        <v>7214</v>
      </c>
      <c r="D2567" s="16">
        <f t="shared" si="329"/>
        <v>45908</v>
      </c>
      <c r="G2567" s="13" t="s">
        <v>7331</v>
      </c>
      <c r="I2567" s="13" t="s">
        <v>8093</v>
      </c>
      <c r="J2567" s="13" t="s">
        <v>1796</v>
      </c>
      <c r="K2567" s="13" t="s">
        <v>30</v>
      </c>
      <c r="L2567" s="25" t="str">
        <f>VLOOKUP($K2567,TONG_SL!$A:$D,2,0)</f>
        <v>Gà muối 500g</v>
      </c>
      <c r="N2567" s="25" t="str">
        <f t="shared" si="330"/>
        <v>K-C6</v>
      </c>
      <c r="Q2567" s="25" t="str">
        <f>VLOOKUP(K2567,TONG_SL!$A:$D,3,0)</f>
        <v>Túi</v>
      </c>
      <c r="R2567" s="54">
        <v>5</v>
      </c>
      <c r="T2567" s="1">
        <f>VLOOKUP(VLOOKUP(G2567,Ma_KH!$A:$R,18,0)&amp;K2567,Gia_MB!$A:$F,6,0)</f>
        <v>111058</v>
      </c>
      <c r="U2567" s="14">
        <f t="shared" si="324"/>
        <v>555290</v>
      </c>
      <c r="W2567" s="64">
        <f t="shared" si="331"/>
        <v>0</v>
      </c>
      <c r="X2567" s="3" t="str">
        <f t="shared" si="325"/>
        <v>8</v>
      </c>
      <c r="Z2567" s="14">
        <f t="shared" si="326"/>
        <v>44423.200000000004</v>
      </c>
      <c r="AA2567" s="7">
        <f>VLOOKUP(G2567,Ma_KH!$A:$R,14,0)</f>
        <v>60</v>
      </c>
      <c r="AD2567" s="7" t="str">
        <f>IFERROR(VLOOKUP(J2567,'Chuyển Mã'!$B$3:$C$9,2,0),"")</f>
        <v>Tỉnh</v>
      </c>
      <c r="AE2567" s="7" t="str">
        <f t="shared" si="327"/>
        <v>Gà muối 500g</v>
      </c>
      <c r="AF2567" s="7">
        <f t="shared" si="328"/>
        <v>5</v>
      </c>
    </row>
    <row r="2568" spans="1:32" x14ac:dyDescent="0.25">
      <c r="A2568" s="11">
        <v>45908</v>
      </c>
      <c r="B2568" s="25">
        <v>4176514112</v>
      </c>
      <c r="C2568" s="12" t="s">
        <v>7214</v>
      </c>
      <c r="D2568" s="16">
        <f t="shared" si="329"/>
        <v>45908</v>
      </c>
      <c r="G2568" s="13" t="s">
        <v>7331</v>
      </c>
      <c r="I2568" s="13" t="s">
        <v>8093</v>
      </c>
      <c r="J2568" s="13" t="s">
        <v>1796</v>
      </c>
      <c r="K2568" s="13" t="s">
        <v>39</v>
      </c>
      <c r="L2568" s="25" t="str">
        <f>VLOOKUP($K2568,TONG_SL!$A:$D,2,0)</f>
        <v>Chả cốm 300g</v>
      </c>
      <c r="N2568" s="25" t="str">
        <f t="shared" si="330"/>
        <v>K-C6</v>
      </c>
      <c r="Q2568" s="25" t="str">
        <f>VLOOKUP(K2568,TONG_SL!$A:$D,3,0)</f>
        <v>Túi</v>
      </c>
      <c r="R2568" s="54">
        <v>5</v>
      </c>
      <c r="T2568" s="1">
        <f>VLOOKUP(VLOOKUP(G2568,Ma_KH!$A:$R,18,0)&amp;K2568,Gia_MB!$A:$F,6,0)</f>
        <v>74250</v>
      </c>
      <c r="U2568" s="14">
        <f t="shared" si="324"/>
        <v>371250</v>
      </c>
      <c r="W2568" s="64">
        <f t="shared" si="331"/>
        <v>0</v>
      </c>
      <c r="X2568" s="3" t="str">
        <f t="shared" si="325"/>
        <v>8</v>
      </c>
      <c r="Z2568" s="14">
        <f t="shared" si="326"/>
        <v>29700</v>
      </c>
      <c r="AA2568" s="7">
        <f>VLOOKUP(G2568,Ma_KH!$A:$R,14,0)</f>
        <v>60</v>
      </c>
      <c r="AD2568" s="7" t="str">
        <f>IFERROR(VLOOKUP(J2568,'Chuyển Mã'!$B$3:$C$9,2,0),"")</f>
        <v>Tỉnh</v>
      </c>
      <c r="AE2568" s="7" t="str">
        <f t="shared" si="327"/>
        <v>Chả cốm 300g</v>
      </c>
      <c r="AF2568" s="7">
        <f t="shared" si="328"/>
        <v>5</v>
      </c>
    </row>
    <row r="2569" spans="1:32" x14ac:dyDescent="0.25">
      <c r="A2569" s="11">
        <v>45908</v>
      </c>
      <c r="B2569" s="25">
        <v>4176514112</v>
      </c>
      <c r="C2569" s="12" t="s">
        <v>7214</v>
      </c>
      <c r="D2569" s="16">
        <f t="shared" si="329"/>
        <v>45908</v>
      </c>
      <c r="G2569" s="13" t="s">
        <v>7331</v>
      </c>
      <c r="I2569" s="13" t="s">
        <v>8093</v>
      </c>
      <c r="J2569" s="13" t="s">
        <v>1796</v>
      </c>
      <c r="K2569" s="13" t="s">
        <v>51</v>
      </c>
      <c r="L2569" s="25" t="str">
        <f>VLOOKUP($K2569,TONG_SL!$A:$D,2,0)</f>
        <v>Mọc Nấm Hương 250g</v>
      </c>
      <c r="N2569" s="25" t="str">
        <f t="shared" si="330"/>
        <v>K-C6</v>
      </c>
      <c r="Q2569" s="25" t="str">
        <f>VLOOKUP(K2569,TONG_SL!$A:$D,3,0)</f>
        <v>Túi</v>
      </c>
      <c r="R2569" s="54">
        <v>3</v>
      </c>
      <c r="T2569" s="1">
        <f>VLOOKUP(VLOOKUP(G2569,Ma_KH!$A:$R,18,0)&amp;K2569,Gia_MB!$A:$F,6,0)</f>
        <v>46000</v>
      </c>
      <c r="U2569" s="14">
        <f t="shared" si="324"/>
        <v>138000</v>
      </c>
      <c r="W2569" s="64">
        <f t="shared" si="331"/>
        <v>0</v>
      </c>
      <c r="X2569" s="3" t="str">
        <f t="shared" si="325"/>
        <v>8</v>
      </c>
      <c r="Z2569" s="14">
        <f t="shared" si="326"/>
        <v>11040</v>
      </c>
      <c r="AA2569" s="7">
        <f>VLOOKUP(G2569,Ma_KH!$A:$R,14,0)</f>
        <v>60</v>
      </c>
      <c r="AD2569" s="7" t="str">
        <f>IFERROR(VLOOKUP(J2569,'Chuyển Mã'!$B$3:$C$9,2,0),"")</f>
        <v>Tỉnh</v>
      </c>
      <c r="AE2569" s="7" t="str">
        <f t="shared" si="327"/>
        <v>Mọc Nấm Hương 250g</v>
      </c>
      <c r="AF2569" s="7">
        <f t="shared" si="328"/>
        <v>3</v>
      </c>
    </row>
    <row r="2570" spans="1:32" x14ac:dyDescent="0.25">
      <c r="A2570" s="11">
        <v>45908</v>
      </c>
      <c r="B2570" s="25">
        <v>4176514112</v>
      </c>
      <c r="C2570" s="12" t="s">
        <v>7214</v>
      </c>
      <c r="D2570" s="16">
        <f t="shared" si="329"/>
        <v>45908</v>
      </c>
      <c r="G2570" s="13" t="s">
        <v>7331</v>
      </c>
      <c r="I2570" s="13" t="s">
        <v>8093</v>
      </c>
      <c r="J2570" s="13" t="s">
        <v>1796</v>
      </c>
      <c r="K2570" s="13" t="s">
        <v>32</v>
      </c>
      <c r="L2570" s="25" t="str">
        <f>VLOOKUP($K2570,TONG_SL!$A:$D,2,0)</f>
        <v>Giò Tai Lưỡi Xào 250</v>
      </c>
      <c r="N2570" s="25" t="str">
        <f t="shared" si="330"/>
        <v>K-C6</v>
      </c>
      <c r="Q2570" s="25" t="str">
        <f>VLOOKUP(K2570,TONG_SL!$A:$D,3,0)</f>
        <v>Túi</v>
      </c>
      <c r="R2570" s="54">
        <v>3</v>
      </c>
      <c r="T2570" s="1">
        <f>VLOOKUP(VLOOKUP(G2570,Ma_KH!$A:$R,18,0)&amp;K2570,Gia_MB!$A:$F,6,0)</f>
        <v>50183</v>
      </c>
      <c r="U2570" s="14">
        <f t="shared" si="324"/>
        <v>150549</v>
      </c>
      <c r="W2570" s="64">
        <f t="shared" si="331"/>
        <v>0</v>
      </c>
      <c r="X2570" s="3" t="str">
        <f t="shared" si="325"/>
        <v>8</v>
      </c>
      <c r="Z2570" s="14">
        <f t="shared" si="326"/>
        <v>12043.92</v>
      </c>
      <c r="AA2570" s="7">
        <f>VLOOKUP(G2570,Ma_KH!$A:$R,14,0)</f>
        <v>60</v>
      </c>
      <c r="AD2570" s="7" t="str">
        <f>IFERROR(VLOOKUP(J2570,'Chuyển Mã'!$B$3:$C$9,2,0),"")</f>
        <v>Tỉnh</v>
      </c>
      <c r="AE2570" s="7" t="str">
        <f t="shared" si="327"/>
        <v>Giò Tai Lưỡi Xào 250</v>
      </c>
      <c r="AF2570" s="7">
        <f t="shared" si="328"/>
        <v>3</v>
      </c>
    </row>
    <row r="2571" spans="1:32" x14ac:dyDescent="0.25">
      <c r="A2571" s="11">
        <v>45908</v>
      </c>
      <c r="B2571" s="25">
        <v>4176514112</v>
      </c>
      <c r="C2571" s="12" t="s">
        <v>7214</v>
      </c>
      <c r="D2571" s="16">
        <f t="shared" si="329"/>
        <v>45908</v>
      </c>
      <c r="G2571" s="13" t="s">
        <v>7331</v>
      </c>
      <c r="I2571" s="13" t="s">
        <v>8093</v>
      </c>
      <c r="J2571" s="13" t="s">
        <v>1796</v>
      </c>
      <c r="K2571" s="13" t="s">
        <v>35</v>
      </c>
      <c r="L2571" s="25" t="str">
        <f>VLOOKUP($K2571,TONG_SL!$A:$D,2,0)</f>
        <v>Tai heo muối 200g</v>
      </c>
      <c r="N2571" s="25" t="str">
        <f t="shared" si="330"/>
        <v>K-C6</v>
      </c>
      <c r="Q2571" s="25" t="str">
        <f>VLOOKUP(K2571,TONG_SL!$A:$D,3,0)</f>
        <v>Túi</v>
      </c>
      <c r="R2571" s="54">
        <v>3</v>
      </c>
      <c r="T2571" s="1">
        <f>VLOOKUP(VLOOKUP(G2571,Ma_KH!$A:$R,18,0)&amp;K2571,Gia_MB!$A:$F,6,0)</f>
        <v>55595</v>
      </c>
      <c r="U2571" s="14">
        <f t="shared" si="324"/>
        <v>166785</v>
      </c>
      <c r="W2571" s="64">
        <f t="shared" si="331"/>
        <v>0</v>
      </c>
      <c r="X2571" s="3" t="str">
        <f t="shared" si="325"/>
        <v>8</v>
      </c>
      <c r="Z2571" s="14">
        <f t="shared" si="326"/>
        <v>13342.800000000001</v>
      </c>
      <c r="AA2571" s="7">
        <f>VLOOKUP(G2571,Ma_KH!$A:$R,14,0)</f>
        <v>60</v>
      </c>
      <c r="AD2571" s="7" t="str">
        <f>IFERROR(VLOOKUP(J2571,'Chuyển Mã'!$B$3:$C$9,2,0),"")</f>
        <v>Tỉnh</v>
      </c>
      <c r="AE2571" s="7" t="str">
        <f t="shared" si="327"/>
        <v>Tai heo muối 200g</v>
      </c>
      <c r="AF2571" s="7">
        <f t="shared" si="328"/>
        <v>3</v>
      </c>
    </row>
    <row r="2572" spans="1:32" x14ac:dyDescent="0.25">
      <c r="A2572" s="11">
        <v>45908</v>
      </c>
      <c r="B2572" s="25">
        <v>4176514112</v>
      </c>
      <c r="C2572" s="12" t="s">
        <v>7214</v>
      </c>
      <c r="D2572" s="16">
        <f t="shared" si="329"/>
        <v>45908</v>
      </c>
      <c r="G2572" s="13" t="s">
        <v>7331</v>
      </c>
      <c r="I2572" s="13" t="s">
        <v>8093</v>
      </c>
      <c r="J2572" s="13" t="s">
        <v>1796</v>
      </c>
      <c r="K2572" s="13" t="s">
        <v>27</v>
      </c>
      <c r="L2572" s="25" t="str">
        <f>VLOOKUP($K2572,TONG_SL!$A:$D,2,0)</f>
        <v>Chân giò heo muối 300g</v>
      </c>
      <c r="N2572" s="25" t="str">
        <f t="shared" si="330"/>
        <v>K-C6</v>
      </c>
      <c r="Q2572" s="25" t="str">
        <f>VLOOKUP(K2572,TONG_SL!$A:$D,3,0)</f>
        <v>Túi</v>
      </c>
      <c r="R2572" s="54">
        <v>5</v>
      </c>
      <c r="T2572" s="1">
        <f>VLOOKUP(VLOOKUP(G2572,Ma_KH!$A:$R,18,0)&amp;K2572,Gia_MB!$A:$F,6,0)</f>
        <v>73431</v>
      </c>
      <c r="U2572" s="14">
        <f t="shared" si="324"/>
        <v>367155</v>
      </c>
      <c r="W2572" s="64">
        <f t="shared" si="331"/>
        <v>0</v>
      </c>
      <c r="X2572" s="3" t="str">
        <f t="shared" si="325"/>
        <v>8</v>
      </c>
      <c r="Z2572" s="14">
        <f t="shared" si="326"/>
        <v>29372.400000000001</v>
      </c>
      <c r="AA2572" s="7">
        <f>VLOOKUP(G2572,Ma_KH!$A:$R,14,0)</f>
        <v>60</v>
      </c>
      <c r="AD2572" s="7" t="str">
        <f>IFERROR(VLOOKUP(J2572,'Chuyển Mã'!$B$3:$C$9,2,0),"")</f>
        <v>Tỉnh</v>
      </c>
      <c r="AE2572" s="7" t="str">
        <f t="shared" si="327"/>
        <v>Chân giò heo muối 300g</v>
      </c>
      <c r="AF2572" s="7">
        <f t="shared" si="328"/>
        <v>5</v>
      </c>
    </row>
    <row r="2573" spans="1:32" x14ac:dyDescent="0.25">
      <c r="A2573" s="11">
        <v>45908</v>
      </c>
      <c r="B2573" s="25">
        <v>4176514112</v>
      </c>
      <c r="C2573" s="12" t="s">
        <v>7214</v>
      </c>
      <c r="D2573" s="16">
        <f t="shared" si="329"/>
        <v>45908</v>
      </c>
      <c r="G2573" s="13" t="s">
        <v>7331</v>
      </c>
      <c r="I2573" s="13" t="s">
        <v>8093</v>
      </c>
      <c r="J2573" s="13" t="s">
        <v>1796</v>
      </c>
      <c r="K2573" s="13" t="s">
        <v>41</v>
      </c>
      <c r="L2573" s="25" t="str">
        <f>VLOOKUP($K2573,TONG_SL!$A:$D,2,0)</f>
        <v>Chả nướng 300g</v>
      </c>
      <c r="N2573" s="25" t="str">
        <f t="shared" si="330"/>
        <v>K-C6</v>
      </c>
      <c r="Q2573" s="25" t="str">
        <f>VLOOKUP(K2573,TONG_SL!$A:$D,3,0)</f>
        <v>Túi</v>
      </c>
      <c r="R2573" s="54">
        <v>3</v>
      </c>
      <c r="T2573" s="1">
        <f>VLOOKUP(VLOOKUP(G2573,Ma_KH!$A:$R,18,0)&amp;K2573,Gia_MB!$A:$F,6,0)</f>
        <v>70950</v>
      </c>
      <c r="U2573" s="14">
        <f t="shared" si="324"/>
        <v>212850</v>
      </c>
      <c r="W2573" s="64">
        <f t="shared" si="331"/>
        <v>0</v>
      </c>
      <c r="X2573" s="3" t="str">
        <f t="shared" si="325"/>
        <v>8</v>
      </c>
      <c r="Z2573" s="14">
        <f t="shared" si="326"/>
        <v>17028</v>
      </c>
      <c r="AA2573" s="7">
        <f>VLOOKUP(G2573,Ma_KH!$A:$R,14,0)</f>
        <v>60</v>
      </c>
      <c r="AD2573" s="7" t="str">
        <f>IFERROR(VLOOKUP(J2573,'Chuyển Mã'!$B$3:$C$9,2,0),"")</f>
        <v>Tỉnh</v>
      </c>
      <c r="AE2573" s="7" t="str">
        <f t="shared" si="327"/>
        <v>Chả nướng 300g</v>
      </c>
      <c r="AF2573" s="7">
        <f t="shared" si="328"/>
        <v>3</v>
      </c>
    </row>
    <row r="2574" spans="1:32" x14ac:dyDescent="0.25">
      <c r="A2574" s="11">
        <v>45908</v>
      </c>
      <c r="B2574" s="25">
        <v>4176512172</v>
      </c>
      <c r="C2574" s="12" t="s">
        <v>7214</v>
      </c>
      <c r="D2574" s="16">
        <f t="shared" si="329"/>
        <v>45908</v>
      </c>
      <c r="G2574" s="13" t="s">
        <v>7290</v>
      </c>
      <c r="I2574" s="13" t="s">
        <v>8094</v>
      </c>
      <c r="J2574" s="13" t="s">
        <v>1796</v>
      </c>
      <c r="K2574" s="13" t="s">
        <v>32</v>
      </c>
      <c r="L2574" s="25" t="str">
        <f>VLOOKUP($K2574,TONG_SL!$A:$D,2,0)</f>
        <v>Giò Tai Lưỡi Xào 250</v>
      </c>
      <c r="N2574" s="25" t="str">
        <f t="shared" si="330"/>
        <v>K-C6</v>
      </c>
      <c r="Q2574" s="25" t="str">
        <f>VLOOKUP(K2574,TONG_SL!$A:$D,3,0)</f>
        <v>Túi</v>
      </c>
      <c r="R2574" s="54">
        <v>6</v>
      </c>
      <c r="T2574" s="1">
        <f>VLOOKUP(VLOOKUP(G2574,Ma_KH!$A:$R,18,0)&amp;K2574,Gia_MB!$A:$F,6,0)</f>
        <v>50183</v>
      </c>
      <c r="U2574" s="14">
        <f t="shared" ref="U2574:U2637" si="332">T2574*R2574</f>
        <v>301098</v>
      </c>
      <c r="W2574" s="64">
        <f t="shared" si="331"/>
        <v>0</v>
      </c>
      <c r="X2574" s="3" t="str">
        <f t="shared" ref="X2574:X2637" si="333">IF(B2574&lt;&gt;"","8","0")</f>
        <v>8</v>
      </c>
      <c r="Z2574" s="14">
        <f t="shared" ref="Z2574:Z2637" si="334">U2574*X2574%</f>
        <v>24087.84</v>
      </c>
      <c r="AA2574" s="7">
        <f>VLOOKUP(G2574,Ma_KH!$A:$R,14,0)</f>
        <v>60</v>
      </c>
      <c r="AD2574" s="7" t="str">
        <f>IFERROR(VLOOKUP(J2574,'Chuyển Mã'!$B$3:$C$9,2,0),"")</f>
        <v>Tỉnh</v>
      </c>
      <c r="AE2574" s="7" t="str">
        <f t="shared" si="327"/>
        <v>Giò Tai Lưỡi Xào 250</v>
      </c>
      <c r="AF2574" s="7">
        <f t="shared" si="328"/>
        <v>6</v>
      </c>
    </row>
    <row r="2575" spans="1:32" x14ac:dyDescent="0.25">
      <c r="A2575" s="11">
        <v>45908</v>
      </c>
      <c r="B2575" s="25">
        <v>4176512172</v>
      </c>
      <c r="C2575" s="12" t="s">
        <v>7214</v>
      </c>
      <c r="D2575" s="16">
        <f t="shared" si="329"/>
        <v>45908</v>
      </c>
      <c r="G2575" s="13" t="s">
        <v>7290</v>
      </c>
      <c r="I2575" s="13" t="s">
        <v>8094</v>
      </c>
      <c r="J2575" s="13" t="s">
        <v>1796</v>
      </c>
      <c r="K2575" s="13" t="s">
        <v>30</v>
      </c>
      <c r="L2575" s="25" t="str">
        <f>VLOOKUP($K2575,TONG_SL!$A:$D,2,0)</f>
        <v>Gà muối 500g</v>
      </c>
      <c r="N2575" s="25" t="str">
        <f t="shared" si="330"/>
        <v>K-C6</v>
      </c>
      <c r="Q2575" s="25" t="str">
        <f>VLOOKUP(K2575,TONG_SL!$A:$D,3,0)</f>
        <v>Túi</v>
      </c>
      <c r="R2575" s="54">
        <v>3</v>
      </c>
      <c r="T2575" s="1">
        <f>VLOOKUP(VLOOKUP(G2575,Ma_KH!$A:$R,18,0)&amp;K2575,Gia_MB!$A:$F,6,0)</f>
        <v>111058</v>
      </c>
      <c r="U2575" s="14">
        <f t="shared" si="332"/>
        <v>333174</v>
      </c>
      <c r="W2575" s="64">
        <f t="shared" si="331"/>
        <v>0</v>
      </c>
      <c r="X2575" s="3" t="str">
        <f t="shared" si="333"/>
        <v>8</v>
      </c>
      <c r="Z2575" s="14">
        <f t="shared" si="334"/>
        <v>26653.920000000002</v>
      </c>
      <c r="AA2575" s="7">
        <f>VLOOKUP(G2575,Ma_KH!$A:$R,14,0)</f>
        <v>60</v>
      </c>
      <c r="AD2575" s="7" t="str">
        <f>IFERROR(VLOOKUP(J2575,'Chuyển Mã'!$B$3:$C$9,2,0),"")</f>
        <v>Tỉnh</v>
      </c>
      <c r="AE2575" s="7" t="str">
        <f t="shared" si="327"/>
        <v>Gà muối 500g</v>
      </c>
      <c r="AF2575" s="7">
        <f t="shared" si="328"/>
        <v>3</v>
      </c>
    </row>
    <row r="2576" spans="1:32" x14ac:dyDescent="0.25">
      <c r="A2576" s="11">
        <v>45908</v>
      </c>
      <c r="B2576" s="25">
        <v>4176512172</v>
      </c>
      <c r="C2576" s="12" t="s">
        <v>7214</v>
      </c>
      <c r="D2576" s="16">
        <f t="shared" si="329"/>
        <v>45908</v>
      </c>
      <c r="G2576" s="13" t="s">
        <v>7290</v>
      </c>
      <c r="I2576" s="13" t="s">
        <v>8094</v>
      </c>
      <c r="J2576" s="13" t="s">
        <v>1796</v>
      </c>
      <c r="K2576" s="13" t="s">
        <v>27</v>
      </c>
      <c r="L2576" s="25" t="str">
        <f>VLOOKUP($K2576,TONG_SL!$A:$D,2,0)</f>
        <v>Chân giò heo muối 300g</v>
      </c>
      <c r="N2576" s="25" t="str">
        <f t="shared" si="330"/>
        <v>K-C6</v>
      </c>
      <c r="Q2576" s="25" t="str">
        <f>VLOOKUP(K2576,TONG_SL!$A:$D,3,0)</f>
        <v>Túi</v>
      </c>
      <c r="R2576" s="54">
        <v>9</v>
      </c>
      <c r="T2576" s="1">
        <f>VLOOKUP(VLOOKUP(G2576,Ma_KH!$A:$R,18,0)&amp;K2576,Gia_MB!$A:$F,6,0)</f>
        <v>73431</v>
      </c>
      <c r="U2576" s="14">
        <f t="shared" si="332"/>
        <v>660879</v>
      </c>
      <c r="W2576" s="64">
        <f t="shared" si="331"/>
        <v>0</v>
      </c>
      <c r="X2576" s="3" t="str">
        <f t="shared" si="333"/>
        <v>8</v>
      </c>
      <c r="Z2576" s="14">
        <f t="shared" si="334"/>
        <v>52870.32</v>
      </c>
      <c r="AA2576" s="7">
        <f>VLOOKUP(G2576,Ma_KH!$A:$R,14,0)</f>
        <v>60</v>
      </c>
      <c r="AD2576" s="7" t="str">
        <f>IFERROR(VLOOKUP(J2576,'Chuyển Mã'!$B$3:$C$9,2,0),"")</f>
        <v>Tỉnh</v>
      </c>
      <c r="AE2576" s="7" t="str">
        <f t="shared" si="327"/>
        <v>Chân giò heo muối 300g</v>
      </c>
      <c r="AF2576" s="7">
        <f t="shared" si="328"/>
        <v>9</v>
      </c>
    </row>
    <row r="2577" spans="1:32" x14ac:dyDescent="0.25">
      <c r="A2577" s="11">
        <v>45908</v>
      </c>
      <c r="B2577" s="25">
        <v>4176512172</v>
      </c>
      <c r="C2577" s="12" t="s">
        <v>7214</v>
      </c>
      <c r="D2577" s="16">
        <f t="shared" si="329"/>
        <v>45908</v>
      </c>
      <c r="G2577" s="13" t="s">
        <v>7290</v>
      </c>
      <c r="I2577" s="13" t="s">
        <v>8094</v>
      </c>
      <c r="J2577" s="13" t="s">
        <v>1796</v>
      </c>
      <c r="K2577" s="13" t="s">
        <v>51</v>
      </c>
      <c r="L2577" s="25" t="str">
        <f>VLOOKUP($K2577,TONG_SL!$A:$D,2,0)</f>
        <v>Mọc Nấm Hương 250g</v>
      </c>
      <c r="N2577" s="25" t="str">
        <f t="shared" si="330"/>
        <v>K-C6</v>
      </c>
      <c r="Q2577" s="25" t="str">
        <f>VLOOKUP(K2577,TONG_SL!$A:$D,3,0)</f>
        <v>Túi</v>
      </c>
      <c r="R2577" s="54">
        <v>9</v>
      </c>
      <c r="T2577" s="1">
        <f>VLOOKUP(VLOOKUP(G2577,Ma_KH!$A:$R,18,0)&amp;K2577,Gia_MB!$A:$F,6,0)</f>
        <v>46000</v>
      </c>
      <c r="U2577" s="14">
        <f t="shared" si="332"/>
        <v>414000</v>
      </c>
      <c r="W2577" s="64">
        <f t="shared" si="331"/>
        <v>0</v>
      </c>
      <c r="X2577" s="3" t="str">
        <f t="shared" si="333"/>
        <v>8</v>
      </c>
      <c r="Z2577" s="14">
        <f t="shared" si="334"/>
        <v>33120</v>
      </c>
      <c r="AA2577" s="7">
        <f>VLOOKUP(G2577,Ma_KH!$A:$R,14,0)</f>
        <v>60</v>
      </c>
      <c r="AD2577" s="7" t="str">
        <f>IFERROR(VLOOKUP(J2577,'Chuyển Mã'!$B$3:$C$9,2,0),"")</f>
        <v>Tỉnh</v>
      </c>
      <c r="AE2577" s="7" t="str">
        <f t="shared" si="327"/>
        <v>Mọc Nấm Hương 250g</v>
      </c>
      <c r="AF2577" s="7">
        <f t="shared" si="328"/>
        <v>9</v>
      </c>
    </row>
    <row r="2578" spans="1:32" x14ac:dyDescent="0.25">
      <c r="A2578" s="11">
        <v>45908</v>
      </c>
      <c r="B2578" s="25">
        <v>4176511767</v>
      </c>
      <c r="C2578" s="12" t="s">
        <v>7214</v>
      </c>
      <c r="D2578" s="16">
        <f t="shared" si="329"/>
        <v>45908</v>
      </c>
      <c r="G2578" s="13" t="s">
        <v>7290</v>
      </c>
      <c r="I2578" s="13" t="s">
        <v>8095</v>
      </c>
      <c r="J2578" s="13" t="s">
        <v>1796</v>
      </c>
      <c r="K2578" s="13" t="s">
        <v>35</v>
      </c>
      <c r="L2578" s="25" t="str">
        <f>VLOOKUP($K2578,TONG_SL!$A:$D,2,0)</f>
        <v>Tai heo muối 200g</v>
      </c>
      <c r="N2578" s="25" t="str">
        <f t="shared" si="330"/>
        <v>K-C6</v>
      </c>
      <c r="Q2578" s="25" t="str">
        <f>VLOOKUP(K2578,TONG_SL!$A:$D,3,0)</f>
        <v>Túi</v>
      </c>
      <c r="R2578" s="54">
        <v>6</v>
      </c>
      <c r="T2578" s="1">
        <f>VLOOKUP(VLOOKUP(G2578,Ma_KH!$A:$R,18,0)&amp;K2578,Gia_MB!$A:$F,6,0)</f>
        <v>55595</v>
      </c>
      <c r="U2578" s="14">
        <f t="shared" si="332"/>
        <v>333570</v>
      </c>
      <c r="W2578" s="64">
        <f t="shared" si="331"/>
        <v>0</v>
      </c>
      <c r="X2578" s="3" t="str">
        <f t="shared" si="333"/>
        <v>8</v>
      </c>
      <c r="Z2578" s="14">
        <f t="shared" si="334"/>
        <v>26685.600000000002</v>
      </c>
      <c r="AA2578" s="7">
        <f>VLOOKUP(G2578,Ma_KH!$A:$R,14,0)</f>
        <v>60</v>
      </c>
      <c r="AD2578" s="7" t="str">
        <f>IFERROR(VLOOKUP(J2578,'Chuyển Mã'!$B$3:$C$9,2,0),"")</f>
        <v>Tỉnh</v>
      </c>
      <c r="AE2578" s="7" t="str">
        <f t="shared" si="327"/>
        <v>Tai heo muối 200g</v>
      </c>
      <c r="AF2578" s="7">
        <f t="shared" si="328"/>
        <v>6</v>
      </c>
    </row>
    <row r="2579" spans="1:32" x14ac:dyDescent="0.25">
      <c r="A2579" s="11">
        <v>45908</v>
      </c>
      <c r="B2579" s="25">
        <v>4176511767</v>
      </c>
      <c r="C2579" s="12" t="s">
        <v>7214</v>
      </c>
      <c r="D2579" s="16">
        <f t="shared" si="329"/>
        <v>45908</v>
      </c>
      <c r="G2579" s="13" t="s">
        <v>7290</v>
      </c>
      <c r="I2579" s="13" t="s">
        <v>8095</v>
      </c>
      <c r="J2579" s="13" t="s">
        <v>1796</v>
      </c>
      <c r="K2579" s="13" t="s">
        <v>51</v>
      </c>
      <c r="L2579" s="25" t="str">
        <f>VLOOKUP($K2579,TONG_SL!$A:$D,2,0)</f>
        <v>Mọc Nấm Hương 250g</v>
      </c>
      <c r="N2579" s="25" t="str">
        <f t="shared" si="330"/>
        <v>K-C6</v>
      </c>
      <c r="Q2579" s="25" t="str">
        <f>VLOOKUP(K2579,TONG_SL!$A:$D,3,0)</f>
        <v>Túi</v>
      </c>
      <c r="R2579" s="54">
        <v>9</v>
      </c>
      <c r="T2579" s="1">
        <f>VLOOKUP(VLOOKUP(G2579,Ma_KH!$A:$R,18,0)&amp;K2579,Gia_MB!$A:$F,6,0)</f>
        <v>46000</v>
      </c>
      <c r="U2579" s="14">
        <f t="shared" si="332"/>
        <v>414000</v>
      </c>
      <c r="W2579" s="64">
        <f t="shared" si="331"/>
        <v>0</v>
      </c>
      <c r="X2579" s="3" t="str">
        <f t="shared" si="333"/>
        <v>8</v>
      </c>
      <c r="Z2579" s="14">
        <f t="shared" si="334"/>
        <v>33120</v>
      </c>
      <c r="AA2579" s="7">
        <f>VLOOKUP(G2579,Ma_KH!$A:$R,14,0)</f>
        <v>60</v>
      </c>
      <c r="AD2579" s="7" t="str">
        <f>IFERROR(VLOOKUP(J2579,'Chuyển Mã'!$B$3:$C$9,2,0),"")</f>
        <v>Tỉnh</v>
      </c>
      <c r="AE2579" s="7" t="str">
        <f t="shared" si="327"/>
        <v>Mọc Nấm Hương 250g</v>
      </c>
      <c r="AF2579" s="7">
        <f t="shared" si="328"/>
        <v>9</v>
      </c>
    </row>
    <row r="2580" spans="1:32" x14ac:dyDescent="0.25">
      <c r="A2580" s="11">
        <v>45908</v>
      </c>
      <c r="B2580" s="25">
        <v>4176511767</v>
      </c>
      <c r="C2580" s="12" t="s">
        <v>7214</v>
      </c>
      <c r="D2580" s="16">
        <f t="shared" si="329"/>
        <v>45908</v>
      </c>
      <c r="G2580" s="13" t="s">
        <v>7290</v>
      </c>
      <c r="I2580" s="13" t="s">
        <v>8095</v>
      </c>
      <c r="J2580" s="13" t="s">
        <v>1796</v>
      </c>
      <c r="K2580" s="13" t="s">
        <v>27</v>
      </c>
      <c r="L2580" s="25" t="str">
        <f>VLOOKUP($K2580,TONG_SL!$A:$D,2,0)</f>
        <v>Chân giò heo muối 300g</v>
      </c>
      <c r="N2580" s="25" t="str">
        <f t="shared" si="330"/>
        <v>K-C6</v>
      </c>
      <c r="Q2580" s="25" t="str">
        <f>VLOOKUP(K2580,TONG_SL!$A:$D,3,0)</f>
        <v>Túi</v>
      </c>
      <c r="R2580" s="54">
        <v>3</v>
      </c>
      <c r="T2580" s="1">
        <f>VLOOKUP(VLOOKUP(G2580,Ma_KH!$A:$R,18,0)&amp;K2580,Gia_MB!$A:$F,6,0)</f>
        <v>73431</v>
      </c>
      <c r="U2580" s="14">
        <f t="shared" si="332"/>
        <v>220293</v>
      </c>
      <c r="W2580" s="64">
        <f t="shared" si="331"/>
        <v>0</v>
      </c>
      <c r="X2580" s="3" t="str">
        <f t="shared" si="333"/>
        <v>8</v>
      </c>
      <c r="Z2580" s="14">
        <f t="shared" si="334"/>
        <v>17623.439999999999</v>
      </c>
      <c r="AA2580" s="7">
        <f>VLOOKUP(G2580,Ma_KH!$A:$R,14,0)</f>
        <v>60</v>
      </c>
      <c r="AD2580" s="7" t="str">
        <f>IFERROR(VLOOKUP(J2580,'Chuyển Mã'!$B$3:$C$9,2,0),"")</f>
        <v>Tỉnh</v>
      </c>
      <c r="AE2580" s="7" t="str">
        <f t="shared" si="327"/>
        <v>Chân giò heo muối 300g</v>
      </c>
      <c r="AF2580" s="7">
        <f t="shared" si="328"/>
        <v>3</v>
      </c>
    </row>
    <row r="2581" spans="1:32" x14ac:dyDescent="0.25">
      <c r="A2581" s="11">
        <v>45908</v>
      </c>
      <c r="B2581" s="25">
        <v>4176511767</v>
      </c>
      <c r="C2581" s="12" t="s">
        <v>7214</v>
      </c>
      <c r="D2581" s="16">
        <f t="shared" si="329"/>
        <v>45908</v>
      </c>
      <c r="G2581" s="13" t="s">
        <v>7290</v>
      </c>
      <c r="I2581" s="13" t="s">
        <v>8095</v>
      </c>
      <c r="J2581" s="13" t="s">
        <v>1796</v>
      </c>
      <c r="K2581" s="13" t="s">
        <v>32</v>
      </c>
      <c r="L2581" s="25" t="str">
        <f>VLOOKUP($K2581,TONG_SL!$A:$D,2,0)</f>
        <v>Giò Tai Lưỡi Xào 250</v>
      </c>
      <c r="N2581" s="25" t="str">
        <f t="shared" si="330"/>
        <v>K-C6</v>
      </c>
      <c r="Q2581" s="25" t="str">
        <f>VLOOKUP(K2581,TONG_SL!$A:$D,3,0)</f>
        <v>Túi</v>
      </c>
      <c r="R2581" s="54">
        <v>3</v>
      </c>
      <c r="T2581" s="1">
        <f>VLOOKUP(VLOOKUP(G2581,Ma_KH!$A:$R,18,0)&amp;K2581,Gia_MB!$A:$F,6,0)</f>
        <v>50183</v>
      </c>
      <c r="U2581" s="14">
        <f t="shared" si="332"/>
        <v>150549</v>
      </c>
      <c r="W2581" s="64">
        <f t="shared" si="331"/>
        <v>0</v>
      </c>
      <c r="X2581" s="3" t="str">
        <f t="shared" si="333"/>
        <v>8</v>
      </c>
      <c r="Z2581" s="14">
        <f t="shared" si="334"/>
        <v>12043.92</v>
      </c>
      <c r="AA2581" s="7">
        <f>VLOOKUP(G2581,Ma_KH!$A:$R,14,0)</f>
        <v>60</v>
      </c>
      <c r="AD2581" s="7" t="str">
        <f>IFERROR(VLOOKUP(J2581,'Chuyển Mã'!$B$3:$C$9,2,0),"")</f>
        <v>Tỉnh</v>
      </c>
      <c r="AE2581" s="7" t="str">
        <f t="shared" si="327"/>
        <v>Giò Tai Lưỡi Xào 250</v>
      </c>
      <c r="AF2581" s="7">
        <f t="shared" si="328"/>
        <v>3</v>
      </c>
    </row>
    <row r="2582" spans="1:32" x14ac:dyDescent="0.25">
      <c r="A2582" s="11">
        <v>45908</v>
      </c>
      <c r="B2582" s="25">
        <v>4176511767</v>
      </c>
      <c r="C2582" s="12" t="s">
        <v>7214</v>
      </c>
      <c r="D2582" s="16">
        <f t="shared" si="329"/>
        <v>45908</v>
      </c>
      <c r="G2582" s="13" t="s">
        <v>7290</v>
      </c>
      <c r="I2582" s="13" t="s">
        <v>8095</v>
      </c>
      <c r="J2582" s="13" t="s">
        <v>1796</v>
      </c>
      <c r="K2582" s="13" t="s">
        <v>39</v>
      </c>
      <c r="L2582" s="25" t="str">
        <f>VLOOKUP($K2582,TONG_SL!$A:$D,2,0)</f>
        <v>Chả cốm 300g</v>
      </c>
      <c r="N2582" s="25" t="str">
        <f t="shared" si="330"/>
        <v>K-C6</v>
      </c>
      <c r="Q2582" s="25" t="str">
        <f>VLOOKUP(K2582,TONG_SL!$A:$D,3,0)</f>
        <v>Túi</v>
      </c>
      <c r="R2582" s="54">
        <v>6</v>
      </c>
      <c r="T2582" s="1">
        <f>VLOOKUP(VLOOKUP(G2582,Ma_KH!$A:$R,18,0)&amp;K2582,Gia_MB!$A:$F,6,0)</f>
        <v>74250</v>
      </c>
      <c r="U2582" s="14">
        <f t="shared" si="332"/>
        <v>445500</v>
      </c>
      <c r="W2582" s="64">
        <f t="shared" si="331"/>
        <v>0</v>
      </c>
      <c r="X2582" s="3" t="str">
        <f t="shared" si="333"/>
        <v>8</v>
      </c>
      <c r="Z2582" s="14">
        <f t="shared" si="334"/>
        <v>35640</v>
      </c>
      <c r="AA2582" s="7">
        <f>VLOOKUP(G2582,Ma_KH!$A:$R,14,0)</f>
        <v>60</v>
      </c>
      <c r="AD2582" s="7" t="str">
        <f>IFERROR(VLOOKUP(J2582,'Chuyển Mã'!$B$3:$C$9,2,0),"")</f>
        <v>Tỉnh</v>
      </c>
      <c r="AE2582" s="7" t="str">
        <f t="shared" si="327"/>
        <v>Chả cốm 300g</v>
      </c>
      <c r="AF2582" s="7">
        <f t="shared" si="328"/>
        <v>6</v>
      </c>
    </row>
    <row r="2583" spans="1:32" x14ac:dyDescent="0.25">
      <c r="A2583" s="11">
        <v>45908</v>
      </c>
      <c r="B2583" s="25">
        <v>4176511427</v>
      </c>
      <c r="C2583" s="12" t="s">
        <v>7214</v>
      </c>
      <c r="D2583" s="16">
        <f t="shared" si="329"/>
        <v>45908</v>
      </c>
      <c r="G2583" s="13" t="s">
        <v>7290</v>
      </c>
      <c r="I2583" s="13" t="s">
        <v>8096</v>
      </c>
      <c r="J2583" s="13" t="s">
        <v>1796</v>
      </c>
      <c r="K2583" s="13" t="s">
        <v>41</v>
      </c>
      <c r="L2583" s="25" t="str">
        <f>VLOOKUP($K2583,TONG_SL!$A:$D,2,0)</f>
        <v>Chả nướng 300g</v>
      </c>
      <c r="N2583" s="25" t="str">
        <f t="shared" si="330"/>
        <v>K-C6</v>
      </c>
      <c r="Q2583" s="25" t="str">
        <f>VLOOKUP(K2583,TONG_SL!$A:$D,3,0)</f>
        <v>Túi</v>
      </c>
      <c r="R2583" s="54">
        <v>6</v>
      </c>
      <c r="T2583" s="1">
        <f>VLOOKUP(VLOOKUP(G2583,Ma_KH!$A:$R,18,0)&amp;K2583,Gia_MB!$A:$F,6,0)</f>
        <v>70950</v>
      </c>
      <c r="U2583" s="14">
        <f t="shared" si="332"/>
        <v>425700</v>
      </c>
      <c r="W2583" s="64">
        <f t="shared" si="331"/>
        <v>0</v>
      </c>
      <c r="X2583" s="3" t="str">
        <f t="shared" si="333"/>
        <v>8</v>
      </c>
      <c r="Z2583" s="14">
        <f t="shared" si="334"/>
        <v>34056</v>
      </c>
      <c r="AA2583" s="7">
        <f>VLOOKUP(G2583,Ma_KH!$A:$R,14,0)</f>
        <v>60</v>
      </c>
      <c r="AD2583" s="7" t="str">
        <f>IFERROR(VLOOKUP(J2583,'Chuyển Mã'!$B$3:$C$9,2,0),"")</f>
        <v>Tỉnh</v>
      </c>
      <c r="AE2583" s="7" t="str">
        <f t="shared" si="327"/>
        <v>Chả nướng 300g</v>
      </c>
      <c r="AF2583" s="7">
        <f t="shared" si="328"/>
        <v>6</v>
      </c>
    </row>
    <row r="2584" spans="1:32" x14ac:dyDescent="0.25">
      <c r="A2584" s="11">
        <v>45908</v>
      </c>
      <c r="B2584" s="25">
        <v>4176511427</v>
      </c>
      <c r="C2584" s="12" t="s">
        <v>7214</v>
      </c>
      <c r="D2584" s="16">
        <f t="shared" si="329"/>
        <v>45908</v>
      </c>
      <c r="G2584" s="13" t="s">
        <v>7290</v>
      </c>
      <c r="I2584" s="13" t="s">
        <v>8096</v>
      </c>
      <c r="J2584" s="13" t="s">
        <v>1796</v>
      </c>
      <c r="K2584" s="13" t="s">
        <v>30</v>
      </c>
      <c r="L2584" s="25" t="str">
        <f>VLOOKUP($K2584,TONG_SL!$A:$D,2,0)</f>
        <v>Gà muối 500g</v>
      </c>
      <c r="N2584" s="25" t="str">
        <f t="shared" si="330"/>
        <v>K-C6</v>
      </c>
      <c r="Q2584" s="25" t="str">
        <f>VLOOKUP(K2584,TONG_SL!$A:$D,3,0)</f>
        <v>Túi</v>
      </c>
      <c r="R2584" s="54">
        <v>6</v>
      </c>
      <c r="T2584" s="1">
        <f>VLOOKUP(VLOOKUP(G2584,Ma_KH!$A:$R,18,0)&amp;K2584,Gia_MB!$A:$F,6,0)</f>
        <v>111058</v>
      </c>
      <c r="U2584" s="14">
        <f t="shared" si="332"/>
        <v>666348</v>
      </c>
      <c r="W2584" s="64">
        <f t="shared" si="331"/>
        <v>0</v>
      </c>
      <c r="X2584" s="3" t="str">
        <f t="shared" si="333"/>
        <v>8</v>
      </c>
      <c r="Z2584" s="14">
        <f t="shared" si="334"/>
        <v>53307.840000000004</v>
      </c>
      <c r="AA2584" s="7">
        <f>VLOOKUP(G2584,Ma_KH!$A:$R,14,0)</f>
        <v>60</v>
      </c>
      <c r="AD2584" s="7" t="str">
        <f>IFERROR(VLOOKUP(J2584,'Chuyển Mã'!$B$3:$C$9,2,0),"")</f>
        <v>Tỉnh</v>
      </c>
      <c r="AE2584" s="7" t="str">
        <f t="shared" si="327"/>
        <v>Gà muối 500g</v>
      </c>
      <c r="AF2584" s="7">
        <f t="shared" si="328"/>
        <v>6</v>
      </c>
    </row>
    <row r="2585" spans="1:32" x14ac:dyDescent="0.25">
      <c r="A2585" s="11">
        <v>45908</v>
      </c>
      <c r="B2585" s="25">
        <v>4176511427</v>
      </c>
      <c r="C2585" s="12" t="s">
        <v>7214</v>
      </c>
      <c r="D2585" s="16">
        <f t="shared" si="329"/>
        <v>45908</v>
      </c>
      <c r="G2585" s="13" t="s">
        <v>7290</v>
      </c>
      <c r="I2585" s="13" t="s">
        <v>8096</v>
      </c>
      <c r="J2585" s="13" t="s">
        <v>1796</v>
      </c>
      <c r="K2585" s="13" t="s">
        <v>39</v>
      </c>
      <c r="L2585" s="25" t="str">
        <f>VLOOKUP($K2585,TONG_SL!$A:$D,2,0)</f>
        <v>Chả cốm 300g</v>
      </c>
      <c r="N2585" s="25" t="str">
        <f t="shared" si="330"/>
        <v>K-C6</v>
      </c>
      <c r="Q2585" s="25" t="str">
        <f>VLOOKUP(K2585,TONG_SL!$A:$D,3,0)</f>
        <v>Túi</v>
      </c>
      <c r="R2585" s="54">
        <v>3</v>
      </c>
      <c r="T2585" s="1">
        <f>VLOOKUP(VLOOKUP(G2585,Ma_KH!$A:$R,18,0)&amp;K2585,Gia_MB!$A:$F,6,0)</f>
        <v>74250</v>
      </c>
      <c r="U2585" s="14">
        <f t="shared" si="332"/>
        <v>222750</v>
      </c>
      <c r="W2585" s="64">
        <f t="shared" si="331"/>
        <v>0</v>
      </c>
      <c r="X2585" s="3" t="str">
        <f t="shared" si="333"/>
        <v>8</v>
      </c>
      <c r="Z2585" s="14">
        <f t="shared" si="334"/>
        <v>17820</v>
      </c>
      <c r="AA2585" s="7">
        <f>VLOOKUP(G2585,Ma_KH!$A:$R,14,0)</f>
        <v>60</v>
      </c>
      <c r="AD2585" s="7" t="str">
        <f>IFERROR(VLOOKUP(J2585,'Chuyển Mã'!$B$3:$C$9,2,0),"")</f>
        <v>Tỉnh</v>
      </c>
      <c r="AE2585" s="7" t="str">
        <f t="shared" si="327"/>
        <v>Chả cốm 300g</v>
      </c>
      <c r="AF2585" s="7">
        <f t="shared" si="328"/>
        <v>3</v>
      </c>
    </row>
    <row r="2586" spans="1:32" x14ac:dyDescent="0.25">
      <c r="A2586" s="11">
        <v>45908</v>
      </c>
      <c r="B2586" s="25">
        <v>4176511427</v>
      </c>
      <c r="C2586" s="12" t="s">
        <v>7214</v>
      </c>
      <c r="D2586" s="16">
        <f t="shared" si="329"/>
        <v>45908</v>
      </c>
      <c r="G2586" s="13" t="s">
        <v>7290</v>
      </c>
      <c r="I2586" s="13" t="s">
        <v>8096</v>
      </c>
      <c r="J2586" s="13" t="s">
        <v>1796</v>
      </c>
      <c r="K2586" s="13" t="s">
        <v>51</v>
      </c>
      <c r="L2586" s="25" t="str">
        <f>VLOOKUP($K2586,TONG_SL!$A:$D,2,0)</f>
        <v>Mọc Nấm Hương 250g</v>
      </c>
      <c r="N2586" s="25" t="str">
        <f t="shared" si="330"/>
        <v>K-C6</v>
      </c>
      <c r="Q2586" s="25" t="str">
        <f>VLOOKUP(K2586,TONG_SL!$A:$D,3,0)</f>
        <v>Túi</v>
      </c>
      <c r="R2586" s="54">
        <v>6</v>
      </c>
      <c r="T2586" s="1">
        <f>VLOOKUP(VLOOKUP(G2586,Ma_KH!$A:$R,18,0)&amp;K2586,Gia_MB!$A:$F,6,0)</f>
        <v>46000</v>
      </c>
      <c r="U2586" s="14">
        <f t="shared" si="332"/>
        <v>276000</v>
      </c>
      <c r="W2586" s="64">
        <f t="shared" si="331"/>
        <v>0</v>
      </c>
      <c r="X2586" s="3" t="str">
        <f t="shared" si="333"/>
        <v>8</v>
      </c>
      <c r="Z2586" s="14">
        <f t="shared" si="334"/>
        <v>22080</v>
      </c>
      <c r="AA2586" s="7">
        <f>VLOOKUP(G2586,Ma_KH!$A:$R,14,0)</f>
        <v>60</v>
      </c>
      <c r="AD2586" s="7" t="str">
        <f>IFERROR(VLOOKUP(J2586,'Chuyển Mã'!$B$3:$C$9,2,0),"")</f>
        <v>Tỉnh</v>
      </c>
      <c r="AE2586" s="7" t="str">
        <f t="shared" si="327"/>
        <v>Mọc Nấm Hương 250g</v>
      </c>
      <c r="AF2586" s="7">
        <f t="shared" si="328"/>
        <v>6</v>
      </c>
    </row>
    <row r="2587" spans="1:32" x14ac:dyDescent="0.25">
      <c r="A2587" s="11">
        <v>45908</v>
      </c>
      <c r="B2587" s="25">
        <v>4176511427</v>
      </c>
      <c r="C2587" s="12" t="s">
        <v>7214</v>
      </c>
      <c r="D2587" s="16">
        <f t="shared" si="329"/>
        <v>45908</v>
      </c>
      <c r="G2587" s="13" t="s">
        <v>7290</v>
      </c>
      <c r="I2587" s="13" t="s">
        <v>8096</v>
      </c>
      <c r="J2587" s="13" t="s">
        <v>1796</v>
      </c>
      <c r="K2587" s="13" t="s">
        <v>27</v>
      </c>
      <c r="L2587" s="25" t="str">
        <f>VLOOKUP($K2587,TONG_SL!$A:$D,2,0)</f>
        <v>Chân giò heo muối 300g</v>
      </c>
      <c r="N2587" s="25" t="str">
        <f t="shared" si="330"/>
        <v>K-C6</v>
      </c>
      <c r="Q2587" s="25" t="str">
        <f>VLOOKUP(K2587,TONG_SL!$A:$D,3,0)</f>
        <v>Túi</v>
      </c>
      <c r="R2587" s="54">
        <v>6</v>
      </c>
      <c r="T2587" s="1">
        <f>VLOOKUP(VLOOKUP(G2587,Ma_KH!$A:$R,18,0)&amp;K2587,Gia_MB!$A:$F,6,0)</f>
        <v>73431</v>
      </c>
      <c r="U2587" s="14">
        <f t="shared" si="332"/>
        <v>440586</v>
      </c>
      <c r="W2587" s="64">
        <f t="shared" si="331"/>
        <v>0</v>
      </c>
      <c r="X2587" s="3" t="str">
        <f t="shared" si="333"/>
        <v>8</v>
      </c>
      <c r="Z2587" s="14">
        <f t="shared" si="334"/>
        <v>35246.879999999997</v>
      </c>
      <c r="AA2587" s="7">
        <f>VLOOKUP(G2587,Ma_KH!$A:$R,14,0)</f>
        <v>60</v>
      </c>
      <c r="AD2587" s="7" t="str">
        <f>IFERROR(VLOOKUP(J2587,'Chuyển Mã'!$B$3:$C$9,2,0),"")</f>
        <v>Tỉnh</v>
      </c>
      <c r="AE2587" s="7" t="str">
        <f t="shared" si="327"/>
        <v>Chân giò heo muối 300g</v>
      </c>
      <c r="AF2587" s="7">
        <f t="shared" si="328"/>
        <v>6</v>
      </c>
    </row>
    <row r="2588" spans="1:32" x14ac:dyDescent="0.25">
      <c r="A2588" s="11">
        <v>45908</v>
      </c>
      <c r="B2588" s="25">
        <v>4176511427</v>
      </c>
      <c r="C2588" s="12" t="s">
        <v>7214</v>
      </c>
      <c r="D2588" s="16">
        <f t="shared" si="329"/>
        <v>45908</v>
      </c>
      <c r="G2588" s="13" t="s">
        <v>7290</v>
      </c>
      <c r="I2588" s="13" t="s">
        <v>8096</v>
      </c>
      <c r="J2588" s="13" t="s">
        <v>1796</v>
      </c>
      <c r="K2588" s="13" t="s">
        <v>35</v>
      </c>
      <c r="L2588" s="25" t="str">
        <f>VLOOKUP($K2588,TONG_SL!$A:$D,2,0)</f>
        <v>Tai heo muối 200g</v>
      </c>
      <c r="N2588" s="25" t="str">
        <f t="shared" si="330"/>
        <v>K-C6</v>
      </c>
      <c r="Q2588" s="25" t="str">
        <f>VLOOKUP(K2588,TONG_SL!$A:$D,3,0)</f>
        <v>Túi</v>
      </c>
      <c r="R2588" s="54">
        <v>6</v>
      </c>
      <c r="T2588" s="1">
        <f>VLOOKUP(VLOOKUP(G2588,Ma_KH!$A:$R,18,0)&amp;K2588,Gia_MB!$A:$F,6,0)</f>
        <v>55595</v>
      </c>
      <c r="U2588" s="14">
        <f t="shared" si="332"/>
        <v>333570</v>
      </c>
      <c r="W2588" s="64">
        <f t="shared" si="331"/>
        <v>0</v>
      </c>
      <c r="X2588" s="3" t="str">
        <f t="shared" si="333"/>
        <v>8</v>
      </c>
      <c r="Z2588" s="14">
        <f t="shared" si="334"/>
        <v>26685.600000000002</v>
      </c>
      <c r="AA2588" s="7">
        <f>VLOOKUP(G2588,Ma_KH!$A:$R,14,0)</f>
        <v>60</v>
      </c>
      <c r="AD2588" s="7" t="str">
        <f>IFERROR(VLOOKUP(J2588,'Chuyển Mã'!$B$3:$C$9,2,0),"")</f>
        <v>Tỉnh</v>
      </c>
      <c r="AE2588" s="7" t="str">
        <f t="shared" si="327"/>
        <v>Tai heo muối 200g</v>
      </c>
      <c r="AF2588" s="7">
        <f t="shared" si="328"/>
        <v>6</v>
      </c>
    </row>
    <row r="2589" spans="1:32" x14ac:dyDescent="0.25">
      <c r="A2589" s="11">
        <v>45908</v>
      </c>
      <c r="B2589" s="25">
        <v>4176511427</v>
      </c>
      <c r="C2589" s="12" t="s">
        <v>7214</v>
      </c>
      <c r="D2589" s="16">
        <f t="shared" si="329"/>
        <v>45908</v>
      </c>
      <c r="G2589" s="13" t="s">
        <v>7290</v>
      </c>
      <c r="I2589" s="13" t="s">
        <v>8096</v>
      </c>
      <c r="J2589" s="13" t="s">
        <v>1796</v>
      </c>
      <c r="K2589" s="13" t="s">
        <v>32</v>
      </c>
      <c r="L2589" s="25" t="str">
        <f>VLOOKUP($K2589,TONG_SL!$A:$D,2,0)</f>
        <v>Giò Tai Lưỡi Xào 250</v>
      </c>
      <c r="N2589" s="25" t="str">
        <f t="shared" si="330"/>
        <v>K-C6</v>
      </c>
      <c r="Q2589" s="25" t="str">
        <f>VLOOKUP(K2589,TONG_SL!$A:$D,3,0)</f>
        <v>Túi</v>
      </c>
      <c r="R2589" s="54">
        <v>9</v>
      </c>
      <c r="T2589" s="1">
        <f>VLOOKUP(VLOOKUP(G2589,Ma_KH!$A:$R,18,0)&amp;K2589,Gia_MB!$A:$F,6,0)</f>
        <v>50183</v>
      </c>
      <c r="U2589" s="14">
        <f t="shared" si="332"/>
        <v>451647</v>
      </c>
      <c r="W2589" s="64">
        <f t="shared" si="331"/>
        <v>0</v>
      </c>
      <c r="X2589" s="3" t="str">
        <f t="shared" si="333"/>
        <v>8</v>
      </c>
      <c r="Z2589" s="14">
        <f t="shared" si="334"/>
        <v>36131.760000000002</v>
      </c>
      <c r="AA2589" s="7">
        <f>VLOOKUP(G2589,Ma_KH!$A:$R,14,0)</f>
        <v>60</v>
      </c>
      <c r="AD2589" s="7" t="str">
        <f>IFERROR(VLOOKUP(J2589,'Chuyển Mã'!$B$3:$C$9,2,0),"")</f>
        <v>Tỉnh</v>
      </c>
      <c r="AE2589" s="7" t="str">
        <f t="shared" si="327"/>
        <v>Giò Tai Lưỡi Xào 250</v>
      </c>
      <c r="AF2589" s="7">
        <f t="shared" si="328"/>
        <v>9</v>
      </c>
    </row>
    <row r="2590" spans="1:32" x14ac:dyDescent="0.25">
      <c r="A2590" s="11">
        <v>45908</v>
      </c>
      <c r="B2590" s="25">
        <v>4176513940</v>
      </c>
      <c r="C2590" s="12" t="s">
        <v>7214</v>
      </c>
      <c r="D2590" s="16">
        <f t="shared" si="329"/>
        <v>45908</v>
      </c>
      <c r="G2590" s="13" t="s">
        <v>7290</v>
      </c>
      <c r="I2590" s="13" t="s">
        <v>8097</v>
      </c>
      <c r="J2590" s="13" t="s">
        <v>1796</v>
      </c>
      <c r="K2590" s="13" t="s">
        <v>39</v>
      </c>
      <c r="L2590" s="25" t="str">
        <f>VLOOKUP($K2590,TONG_SL!$A:$D,2,0)</f>
        <v>Chả cốm 300g</v>
      </c>
      <c r="N2590" s="25" t="str">
        <f t="shared" si="330"/>
        <v>K-C6</v>
      </c>
      <c r="Q2590" s="25" t="str">
        <f>VLOOKUP(K2590,TONG_SL!$A:$D,3,0)</f>
        <v>Túi</v>
      </c>
      <c r="R2590" s="54">
        <v>3</v>
      </c>
      <c r="T2590" s="1">
        <f>VLOOKUP(VLOOKUP(G2590,Ma_KH!$A:$R,18,0)&amp;K2590,Gia_MB!$A:$F,6,0)</f>
        <v>74250</v>
      </c>
      <c r="U2590" s="14">
        <f t="shared" si="332"/>
        <v>222750</v>
      </c>
      <c r="W2590" s="64">
        <f t="shared" si="331"/>
        <v>0</v>
      </c>
      <c r="X2590" s="3" t="str">
        <f t="shared" si="333"/>
        <v>8</v>
      </c>
      <c r="Z2590" s="14">
        <f t="shared" si="334"/>
        <v>17820</v>
      </c>
      <c r="AA2590" s="7">
        <f>VLOOKUP(G2590,Ma_KH!$A:$R,14,0)</f>
        <v>60</v>
      </c>
      <c r="AD2590" s="7" t="str">
        <f>IFERROR(VLOOKUP(J2590,'Chuyển Mã'!$B$3:$C$9,2,0),"")</f>
        <v>Tỉnh</v>
      </c>
      <c r="AE2590" s="7" t="str">
        <f t="shared" si="327"/>
        <v>Chả cốm 300g</v>
      </c>
      <c r="AF2590" s="7">
        <f t="shared" si="328"/>
        <v>3</v>
      </c>
    </row>
    <row r="2591" spans="1:32" x14ac:dyDescent="0.25">
      <c r="A2591" s="11">
        <v>45908</v>
      </c>
      <c r="B2591" s="25">
        <v>4176513940</v>
      </c>
      <c r="C2591" s="12" t="s">
        <v>7214</v>
      </c>
      <c r="D2591" s="16">
        <f t="shared" si="329"/>
        <v>45908</v>
      </c>
      <c r="G2591" s="13" t="s">
        <v>7290</v>
      </c>
      <c r="I2591" s="13" t="s">
        <v>8097</v>
      </c>
      <c r="J2591" s="13" t="s">
        <v>1796</v>
      </c>
      <c r="K2591" s="13" t="s">
        <v>51</v>
      </c>
      <c r="L2591" s="25" t="str">
        <f>VLOOKUP($K2591,TONG_SL!$A:$D,2,0)</f>
        <v>Mọc Nấm Hương 250g</v>
      </c>
      <c r="N2591" s="25" t="str">
        <f t="shared" si="330"/>
        <v>K-C6</v>
      </c>
      <c r="Q2591" s="25" t="str">
        <f>VLOOKUP(K2591,TONG_SL!$A:$D,3,0)</f>
        <v>Túi</v>
      </c>
      <c r="R2591" s="54">
        <v>3</v>
      </c>
      <c r="T2591" s="1">
        <f>VLOOKUP(VLOOKUP(G2591,Ma_KH!$A:$R,18,0)&amp;K2591,Gia_MB!$A:$F,6,0)</f>
        <v>46000</v>
      </c>
      <c r="U2591" s="14">
        <f t="shared" si="332"/>
        <v>138000</v>
      </c>
      <c r="W2591" s="64">
        <f t="shared" si="331"/>
        <v>0</v>
      </c>
      <c r="X2591" s="3" t="str">
        <f t="shared" si="333"/>
        <v>8</v>
      </c>
      <c r="Z2591" s="14">
        <f t="shared" si="334"/>
        <v>11040</v>
      </c>
      <c r="AA2591" s="7">
        <f>VLOOKUP(G2591,Ma_KH!$A:$R,14,0)</f>
        <v>60</v>
      </c>
      <c r="AD2591" s="7" t="str">
        <f>IFERROR(VLOOKUP(J2591,'Chuyển Mã'!$B$3:$C$9,2,0),"")</f>
        <v>Tỉnh</v>
      </c>
      <c r="AE2591" s="7" t="str">
        <f t="shared" si="327"/>
        <v>Mọc Nấm Hương 250g</v>
      </c>
      <c r="AF2591" s="7">
        <f t="shared" si="328"/>
        <v>3</v>
      </c>
    </row>
    <row r="2592" spans="1:32" x14ac:dyDescent="0.25">
      <c r="A2592" s="11">
        <v>45908</v>
      </c>
      <c r="B2592" s="25">
        <v>4176513940</v>
      </c>
      <c r="C2592" s="12" t="s">
        <v>7214</v>
      </c>
      <c r="D2592" s="16">
        <f t="shared" si="329"/>
        <v>45908</v>
      </c>
      <c r="G2592" s="13" t="s">
        <v>7290</v>
      </c>
      <c r="I2592" s="13" t="s">
        <v>8097</v>
      </c>
      <c r="J2592" s="13" t="s">
        <v>1796</v>
      </c>
      <c r="K2592" s="13" t="s">
        <v>27</v>
      </c>
      <c r="L2592" s="25" t="str">
        <f>VLOOKUP($K2592,TONG_SL!$A:$D,2,0)</f>
        <v>Chân giò heo muối 300g</v>
      </c>
      <c r="N2592" s="25" t="str">
        <f t="shared" si="330"/>
        <v>K-C6</v>
      </c>
      <c r="Q2592" s="25" t="str">
        <f>VLOOKUP(K2592,TONG_SL!$A:$D,3,0)</f>
        <v>Túi</v>
      </c>
      <c r="R2592" s="54">
        <v>3</v>
      </c>
      <c r="T2592" s="1">
        <f>VLOOKUP(VLOOKUP(G2592,Ma_KH!$A:$R,18,0)&amp;K2592,Gia_MB!$A:$F,6,0)</f>
        <v>73431</v>
      </c>
      <c r="U2592" s="14">
        <f t="shared" si="332"/>
        <v>220293</v>
      </c>
      <c r="W2592" s="64">
        <f t="shared" si="331"/>
        <v>0</v>
      </c>
      <c r="X2592" s="3" t="str">
        <f t="shared" si="333"/>
        <v>8</v>
      </c>
      <c r="Z2592" s="14">
        <f t="shared" si="334"/>
        <v>17623.439999999999</v>
      </c>
      <c r="AA2592" s="7">
        <f>VLOOKUP(G2592,Ma_KH!$A:$R,14,0)</f>
        <v>60</v>
      </c>
      <c r="AD2592" s="7" t="str">
        <f>IFERROR(VLOOKUP(J2592,'Chuyển Mã'!$B$3:$C$9,2,0),"")</f>
        <v>Tỉnh</v>
      </c>
      <c r="AE2592" s="7" t="str">
        <f t="shared" si="327"/>
        <v>Chân giò heo muối 300g</v>
      </c>
      <c r="AF2592" s="7">
        <f t="shared" si="328"/>
        <v>3</v>
      </c>
    </row>
    <row r="2593" spans="1:32" x14ac:dyDescent="0.25">
      <c r="A2593" s="11">
        <v>45908</v>
      </c>
      <c r="B2593" s="25">
        <v>4176513940</v>
      </c>
      <c r="C2593" s="12" t="s">
        <v>7214</v>
      </c>
      <c r="D2593" s="16">
        <f t="shared" si="329"/>
        <v>45908</v>
      </c>
      <c r="G2593" s="13" t="s">
        <v>7290</v>
      </c>
      <c r="I2593" s="13" t="s">
        <v>8097</v>
      </c>
      <c r="J2593" s="13" t="s">
        <v>1796</v>
      </c>
      <c r="K2593" s="13" t="s">
        <v>35</v>
      </c>
      <c r="L2593" s="25" t="str">
        <f>VLOOKUP($K2593,TONG_SL!$A:$D,2,0)</f>
        <v>Tai heo muối 200g</v>
      </c>
      <c r="N2593" s="25" t="str">
        <f t="shared" si="330"/>
        <v>K-C6</v>
      </c>
      <c r="Q2593" s="25" t="str">
        <f>VLOOKUP(K2593,TONG_SL!$A:$D,3,0)</f>
        <v>Túi</v>
      </c>
      <c r="R2593" s="54">
        <v>6</v>
      </c>
      <c r="T2593" s="1">
        <f>VLOOKUP(VLOOKUP(G2593,Ma_KH!$A:$R,18,0)&amp;K2593,Gia_MB!$A:$F,6,0)</f>
        <v>55595</v>
      </c>
      <c r="U2593" s="14">
        <f t="shared" si="332"/>
        <v>333570</v>
      </c>
      <c r="W2593" s="64">
        <f t="shared" si="331"/>
        <v>0</v>
      </c>
      <c r="X2593" s="3" t="str">
        <f t="shared" si="333"/>
        <v>8</v>
      </c>
      <c r="Z2593" s="14">
        <f t="shared" si="334"/>
        <v>26685.600000000002</v>
      </c>
      <c r="AA2593" s="7">
        <f>VLOOKUP(G2593,Ma_KH!$A:$R,14,0)</f>
        <v>60</v>
      </c>
      <c r="AD2593" s="7" t="str">
        <f>IFERROR(VLOOKUP(J2593,'Chuyển Mã'!$B$3:$C$9,2,0),"")</f>
        <v>Tỉnh</v>
      </c>
      <c r="AE2593" s="7" t="str">
        <f t="shared" si="327"/>
        <v>Tai heo muối 200g</v>
      </c>
      <c r="AF2593" s="7">
        <f t="shared" si="328"/>
        <v>6</v>
      </c>
    </row>
    <row r="2594" spans="1:32" x14ac:dyDescent="0.25">
      <c r="A2594" s="11">
        <v>45908</v>
      </c>
      <c r="B2594" s="25">
        <v>4176513940</v>
      </c>
      <c r="C2594" s="12" t="s">
        <v>7214</v>
      </c>
      <c r="D2594" s="16">
        <f t="shared" si="329"/>
        <v>45908</v>
      </c>
      <c r="G2594" s="13" t="s">
        <v>7290</v>
      </c>
      <c r="I2594" s="13" t="s">
        <v>8097</v>
      </c>
      <c r="J2594" s="13" t="s">
        <v>1796</v>
      </c>
      <c r="K2594" s="13" t="s">
        <v>41</v>
      </c>
      <c r="L2594" s="25" t="str">
        <f>VLOOKUP($K2594,TONG_SL!$A:$D,2,0)</f>
        <v>Chả nướng 300g</v>
      </c>
      <c r="N2594" s="25" t="str">
        <f t="shared" si="330"/>
        <v>K-C6</v>
      </c>
      <c r="Q2594" s="25" t="str">
        <f>VLOOKUP(K2594,TONG_SL!$A:$D,3,0)</f>
        <v>Túi</v>
      </c>
      <c r="R2594" s="54">
        <v>3</v>
      </c>
      <c r="T2594" s="1">
        <f>VLOOKUP(VLOOKUP(G2594,Ma_KH!$A:$R,18,0)&amp;K2594,Gia_MB!$A:$F,6,0)</f>
        <v>70950</v>
      </c>
      <c r="U2594" s="14">
        <f t="shared" si="332"/>
        <v>212850</v>
      </c>
      <c r="W2594" s="64">
        <f t="shared" si="331"/>
        <v>0</v>
      </c>
      <c r="X2594" s="3" t="str">
        <f t="shared" si="333"/>
        <v>8</v>
      </c>
      <c r="Z2594" s="14">
        <f t="shared" si="334"/>
        <v>17028</v>
      </c>
      <c r="AA2594" s="7">
        <f>VLOOKUP(G2594,Ma_KH!$A:$R,14,0)</f>
        <v>60</v>
      </c>
      <c r="AD2594" s="7" t="str">
        <f>IFERROR(VLOOKUP(J2594,'Chuyển Mã'!$B$3:$C$9,2,0),"")</f>
        <v>Tỉnh</v>
      </c>
      <c r="AE2594" s="7" t="str">
        <f t="shared" si="327"/>
        <v>Chả nướng 300g</v>
      </c>
      <c r="AF2594" s="7">
        <f t="shared" si="328"/>
        <v>3</v>
      </c>
    </row>
    <row r="2595" spans="1:32" x14ac:dyDescent="0.25">
      <c r="A2595" s="11">
        <v>45908</v>
      </c>
      <c r="B2595" s="25">
        <v>4176513940</v>
      </c>
      <c r="C2595" s="12" t="s">
        <v>7214</v>
      </c>
      <c r="D2595" s="16">
        <f t="shared" si="329"/>
        <v>45908</v>
      </c>
      <c r="G2595" s="13" t="s">
        <v>7290</v>
      </c>
      <c r="I2595" s="13" t="s">
        <v>8097</v>
      </c>
      <c r="J2595" s="13" t="s">
        <v>1796</v>
      </c>
      <c r="K2595" s="13" t="s">
        <v>30</v>
      </c>
      <c r="L2595" s="25" t="str">
        <f>VLOOKUP($K2595,TONG_SL!$A:$D,2,0)</f>
        <v>Gà muối 500g</v>
      </c>
      <c r="N2595" s="25" t="str">
        <f t="shared" si="330"/>
        <v>K-C6</v>
      </c>
      <c r="Q2595" s="25" t="str">
        <f>VLOOKUP(K2595,TONG_SL!$A:$D,3,0)</f>
        <v>Túi</v>
      </c>
      <c r="R2595" s="54">
        <v>3</v>
      </c>
      <c r="T2595" s="1">
        <f>VLOOKUP(VLOOKUP(G2595,Ma_KH!$A:$R,18,0)&amp;K2595,Gia_MB!$A:$F,6,0)</f>
        <v>111058</v>
      </c>
      <c r="U2595" s="14">
        <f t="shared" si="332"/>
        <v>333174</v>
      </c>
      <c r="W2595" s="64">
        <f t="shared" si="331"/>
        <v>0</v>
      </c>
      <c r="X2595" s="3" t="str">
        <f t="shared" si="333"/>
        <v>8</v>
      </c>
      <c r="Z2595" s="14">
        <f t="shared" si="334"/>
        <v>26653.920000000002</v>
      </c>
      <c r="AA2595" s="7">
        <f>VLOOKUP(G2595,Ma_KH!$A:$R,14,0)</f>
        <v>60</v>
      </c>
      <c r="AD2595" s="7" t="str">
        <f>IFERROR(VLOOKUP(J2595,'Chuyển Mã'!$B$3:$C$9,2,0),"")</f>
        <v>Tỉnh</v>
      </c>
      <c r="AE2595" s="7" t="str">
        <f t="shared" si="327"/>
        <v>Gà muối 500g</v>
      </c>
      <c r="AF2595" s="7">
        <f t="shared" si="328"/>
        <v>3</v>
      </c>
    </row>
    <row r="2596" spans="1:32" x14ac:dyDescent="0.25">
      <c r="A2596" s="11">
        <v>45908</v>
      </c>
      <c r="B2596" s="25">
        <v>4176513940</v>
      </c>
      <c r="C2596" s="12" t="s">
        <v>7214</v>
      </c>
      <c r="D2596" s="16">
        <f t="shared" si="329"/>
        <v>45908</v>
      </c>
      <c r="G2596" s="13" t="s">
        <v>7290</v>
      </c>
      <c r="I2596" s="13" t="s">
        <v>8097</v>
      </c>
      <c r="J2596" s="13" t="s">
        <v>1796</v>
      </c>
      <c r="K2596" s="13" t="s">
        <v>32</v>
      </c>
      <c r="L2596" s="25" t="str">
        <f>VLOOKUP($K2596,TONG_SL!$A:$D,2,0)</f>
        <v>Giò Tai Lưỡi Xào 250</v>
      </c>
      <c r="N2596" s="25" t="str">
        <f t="shared" si="330"/>
        <v>K-C6</v>
      </c>
      <c r="Q2596" s="25" t="str">
        <f>VLOOKUP(K2596,TONG_SL!$A:$D,3,0)</f>
        <v>Túi</v>
      </c>
      <c r="R2596" s="54">
        <v>6</v>
      </c>
      <c r="T2596" s="1">
        <f>VLOOKUP(VLOOKUP(G2596,Ma_KH!$A:$R,18,0)&amp;K2596,Gia_MB!$A:$F,6,0)</f>
        <v>50183</v>
      </c>
      <c r="U2596" s="14">
        <f t="shared" si="332"/>
        <v>301098</v>
      </c>
      <c r="W2596" s="64">
        <f t="shared" si="331"/>
        <v>0</v>
      </c>
      <c r="X2596" s="3" t="str">
        <f t="shared" si="333"/>
        <v>8</v>
      </c>
      <c r="Z2596" s="14">
        <f t="shared" si="334"/>
        <v>24087.84</v>
      </c>
      <c r="AA2596" s="7">
        <f>VLOOKUP(G2596,Ma_KH!$A:$R,14,0)</f>
        <v>60</v>
      </c>
      <c r="AD2596" s="7" t="str">
        <f>IFERROR(VLOOKUP(J2596,'Chuyển Mã'!$B$3:$C$9,2,0),"")</f>
        <v>Tỉnh</v>
      </c>
      <c r="AE2596" s="7" t="str">
        <f t="shared" si="327"/>
        <v>Giò Tai Lưỡi Xào 250</v>
      </c>
      <c r="AF2596" s="7">
        <f t="shared" si="328"/>
        <v>6</v>
      </c>
    </row>
    <row r="2597" spans="1:32" x14ac:dyDescent="0.25">
      <c r="A2597" s="11">
        <v>45908</v>
      </c>
      <c r="B2597" s="25">
        <v>4176514575</v>
      </c>
      <c r="C2597" s="12" t="s">
        <v>7214</v>
      </c>
      <c r="D2597" s="16">
        <f t="shared" si="329"/>
        <v>45908</v>
      </c>
      <c r="G2597" s="13" t="s">
        <v>7290</v>
      </c>
      <c r="I2597" s="13" t="s">
        <v>8098</v>
      </c>
      <c r="J2597" s="13" t="s">
        <v>1796</v>
      </c>
      <c r="K2597" s="13" t="s">
        <v>41</v>
      </c>
      <c r="L2597" s="25" t="str">
        <f>VLOOKUP($K2597,TONG_SL!$A:$D,2,0)</f>
        <v>Chả nướng 300g</v>
      </c>
      <c r="N2597" s="25" t="str">
        <f t="shared" si="330"/>
        <v>K-C6</v>
      </c>
      <c r="Q2597" s="25" t="str">
        <f>VLOOKUP(K2597,TONG_SL!$A:$D,3,0)</f>
        <v>Túi</v>
      </c>
      <c r="R2597" s="54">
        <v>3</v>
      </c>
      <c r="T2597" s="1">
        <f>VLOOKUP(VLOOKUP(G2597,Ma_KH!$A:$R,18,0)&amp;K2597,Gia_MB!$A:$F,6,0)</f>
        <v>70950</v>
      </c>
      <c r="U2597" s="14">
        <f t="shared" si="332"/>
        <v>212850</v>
      </c>
      <c r="W2597" s="64">
        <f t="shared" si="331"/>
        <v>0</v>
      </c>
      <c r="X2597" s="3" t="str">
        <f t="shared" si="333"/>
        <v>8</v>
      </c>
      <c r="Z2597" s="14">
        <f t="shared" si="334"/>
        <v>17028</v>
      </c>
      <c r="AA2597" s="7">
        <f>VLOOKUP(G2597,Ma_KH!$A:$R,14,0)</f>
        <v>60</v>
      </c>
      <c r="AD2597" s="7" t="str">
        <f>IFERROR(VLOOKUP(J2597,'Chuyển Mã'!$B$3:$C$9,2,0),"")</f>
        <v>Tỉnh</v>
      </c>
      <c r="AE2597" s="7" t="str">
        <f t="shared" si="327"/>
        <v>Chả nướng 300g</v>
      </c>
      <c r="AF2597" s="7">
        <f t="shared" si="328"/>
        <v>3</v>
      </c>
    </row>
    <row r="2598" spans="1:32" x14ac:dyDescent="0.25">
      <c r="A2598" s="11">
        <v>45908</v>
      </c>
      <c r="B2598" s="25">
        <v>4176514575</v>
      </c>
      <c r="C2598" s="12" t="s">
        <v>7214</v>
      </c>
      <c r="D2598" s="16">
        <f t="shared" si="329"/>
        <v>45908</v>
      </c>
      <c r="G2598" s="13" t="s">
        <v>7290</v>
      </c>
      <c r="I2598" s="13" t="s">
        <v>8098</v>
      </c>
      <c r="J2598" s="13" t="s">
        <v>1796</v>
      </c>
      <c r="K2598" s="13" t="s">
        <v>39</v>
      </c>
      <c r="L2598" s="25" t="str">
        <f>VLOOKUP($K2598,TONG_SL!$A:$D,2,0)</f>
        <v>Chả cốm 300g</v>
      </c>
      <c r="N2598" s="25" t="str">
        <f t="shared" si="330"/>
        <v>K-C6</v>
      </c>
      <c r="Q2598" s="25" t="str">
        <f>VLOOKUP(K2598,TONG_SL!$A:$D,3,0)</f>
        <v>Túi</v>
      </c>
      <c r="R2598" s="54">
        <v>3</v>
      </c>
      <c r="T2598" s="1">
        <f>VLOOKUP(VLOOKUP(G2598,Ma_KH!$A:$R,18,0)&amp;K2598,Gia_MB!$A:$F,6,0)</f>
        <v>74250</v>
      </c>
      <c r="U2598" s="14">
        <f t="shared" si="332"/>
        <v>222750</v>
      </c>
      <c r="W2598" s="64">
        <f t="shared" si="331"/>
        <v>0</v>
      </c>
      <c r="X2598" s="3" t="str">
        <f t="shared" si="333"/>
        <v>8</v>
      </c>
      <c r="Z2598" s="14">
        <f t="shared" si="334"/>
        <v>17820</v>
      </c>
      <c r="AA2598" s="7">
        <f>VLOOKUP(G2598,Ma_KH!$A:$R,14,0)</f>
        <v>60</v>
      </c>
      <c r="AD2598" s="7" t="str">
        <f>IFERROR(VLOOKUP(J2598,'Chuyển Mã'!$B$3:$C$9,2,0),"")</f>
        <v>Tỉnh</v>
      </c>
      <c r="AE2598" s="7" t="str">
        <f t="shared" si="327"/>
        <v>Chả cốm 300g</v>
      </c>
      <c r="AF2598" s="7">
        <f t="shared" si="328"/>
        <v>3</v>
      </c>
    </row>
    <row r="2599" spans="1:32" x14ac:dyDescent="0.25">
      <c r="A2599" s="11">
        <v>45908</v>
      </c>
      <c r="B2599" s="25">
        <v>4176514575</v>
      </c>
      <c r="C2599" s="12" t="s">
        <v>7214</v>
      </c>
      <c r="D2599" s="16">
        <f t="shared" si="329"/>
        <v>45908</v>
      </c>
      <c r="G2599" s="13" t="s">
        <v>7290</v>
      </c>
      <c r="I2599" s="13" t="s">
        <v>8098</v>
      </c>
      <c r="J2599" s="13" t="s">
        <v>1796</v>
      </c>
      <c r="K2599" s="13" t="s">
        <v>32</v>
      </c>
      <c r="L2599" s="25" t="str">
        <f>VLOOKUP($K2599,TONG_SL!$A:$D,2,0)</f>
        <v>Giò Tai Lưỡi Xào 250</v>
      </c>
      <c r="N2599" s="25" t="str">
        <f t="shared" si="330"/>
        <v>K-C6</v>
      </c>
      <c r="Q2599" s="25" t="str">
        <f>VLOOKUP(K2599,TONG_SL!$A:$D,3,0)</f>
        <v>Túi</v>
      </c>
      <c r="R2599" s="54">
        <v>6</v>
      </c>
      <c r="T2599" s="1">
        <f>VLOOKUP(VLOOKUP(G2599,Ma_KH!$A:$R,18,0)&amp;K2599,Gia_MB!$A:$F,6,0)</f>
        <v>50183</v>
      </c>
      <c r="U2599" s="14">
        <f t="shared" si="332"/>
        <v>301098</v>
      </c>
      <c r="W2599" s="64">
        <f t="shared" si="331"/>
        <v>0</v>
      </c>
      <c r="X2599" s="3" t="str">
        <f t="shared" si="333"/>
        <v>8</v>
      </c>
      <c r="Z2599" s="14">
        <f t="shared" si="334"/>
        <v>24087.84</v>
      </c>
      <c r="AA2599" s="7">
        <f>VLOOKUP(G2599,Ma_KH!$A:$R,14,0)</f>
        <v>60</v>
      </c>
      <c r="AD2599" s="7" t="str">
        <f>IFERROR(VLOOKUP(J2599,'Chuyển Mã'!$B$3:$C$9,2,0),"")</f>
        <v>Tỉnh</v>
      </c>
      <c r="AE2599" s="7" t="str">
        <f t="shared" si="327"/>
        <v>Giò Tai Lưỡi Xào 250</v>
      </c>
      <c r="AF2599" s="7">
        <f t="shared" si="328"/>
        <v>6</v>
      </c>
    </row>
    <row r="2600" spans="1:32" x14ac:dyDescent="0.25">
      <c r="A2600" s="11">
        <v>45908</v>
      </c>
      <c r="B2600" s="25">
        <v>4176514575</v>
      </c>
      <c r="C2600" s="12" t="s">
        <v>7214</v>
      </c>
      <c r="D2600" s="16">
        <f t="shared" si="329"/>
        <v>45908</v>
      </c>
      <c r="G2600" s="13" t="s">
        <v>7290</v>
      </c>
      <c r="I2600" s="13" t="s">
        <v>8098</v>
      </c>
      <c r="J2600" s="13" t="s">
        <v>1796</v>
      </c>
      <c r="K2600" s="13" t="s">
        <v>27</v>
      </c>
      <c r="L2600" s="25" t="str">
        <f>VLOOKUP($K2600,TONG_SL!$A:$D,2,0)</f>
        <v>Chân giò heo muối 300g</v>
      </c>
      <c r="N2600" s="25" t="str">
        <f t="shared" si="330"/>
        <v>K-C6</v>
      </c>
      <c r="Q2600" s="25" t="str">
        <f>VLOOKUP(K2600,TONG_SL!$A:$D,3,0)</f>
        <v>Túi</v>
      </c>
      <c r="R2600" s="54">
        <v>15</v>
      </c>
      <c r="T2600" s="1">
        <f>VLOOKUP(VLOOKUP(G2600,Ma_KH!$A:$R,18,0)&amp;K2600,Gia_MB!$A:$F,6,0)</f>
        <v>73431</v>
      </c>
      <c r="U2600" s="14">
        <f t="shared" si="332"/>
        <v>1101465</v>
      </c>
      <c r="W2600" s="64">
        <f t="shared" si="331"/>
        <v>0</v>
      </c>
      <c r="X2600" s="3" t="str">
        <f t="shared" si="333"/>
        <v>8</v>
      </c>
      <c r="Z2600" s="14">
        <f t="shared" si="334"/>
        <v>88117.2</v>
      </c>
      <c r="AA2600" s="7">
        <f>VLOOKUP(G2600,Ma_KH!$A:$R,14,0)</f>
        <v>60</v>
      </c>
      <c r="AD2600" s="7" t="str">
        <f>IFERROR(VLOOKUP(J2600,'Chuyển Mã'!$B$3:$C$9,2,0),"")</f>
        <v>Tỉnh</v>
      </c>
      <c r="AE2600" s="7" t="str">
        <f t="shared" si="327"/>
        <v>Chân giò heo muối 300g</v>
      </c>
      <c r="AF2600" s="7">
        <f t="shared" si="328"/>
        <v>15</v>
      </c>
    </row>
    <row r="2601" spans="1:32" x14ac:dyDescent="0.25">
      <c r="A2601" s="11">
        <v>45908</v>
      </c>
      <c r="B2601" s="25">
        <v>4176514575</v>
      </c>
      <c r="C2601" s="12" t="s">
        <v>7214</v>
      </c>
      <c r="D2601" s="16">
        <f t="shared" si="329"/>
        <v>45908</v>
      </c>
      <c r="G2601" s="13" t="s">
        <v>7290</v>
      </c>
      <c r="I2601" s="13" t="s">
        <v>8098</v>
      </c>
      <c r="J2601" s="13" t="s">
        <v>1796</v>
      </c>
      <c r="K2601" s="13" t="s">
        <v>35</v>
      </c>
      <c r="L2601" s="25" t="str">
        <f>VLOOKUP($K2601,TONG_SL!$A:$D,2,0)</f>
        <v>Tai heo muối 200g</v>
      </c>
      <c r="N2601" s="25" t="str">
        <f t="shared" si="330"/>
        <v>K-C6</v>
      </c>
      <c r="Q2601" s="25" t="str">
        <f>VLOOKUP(K2601,TONG_SL!$A:$D,3,0)</f>
        <v>Túi</v>
      </c>
      <c r="R2601" s="54">
        <v>3</v>
      </c>
      <c r="T2601" s="1">
        <f>VLOOKUP(VLOOKUP(G2601,Ma_KH!$A:$R,18,0)&amp;K2601,Gia_MB!$A:$F,6,0)</f>
        <v>55595</v>
      </c>
      <c r="U2601" s="14">
        <f t="shared" si="332"/>
        <v>166785</v>
      </c>
      <c r="W2601" s="64">
        <f t="shared" si="331"/>
        <v>0</v>
      </c>
      <c r="X2601" s="3" t="str">
        <f t="shared" si="333"/>
        <v>8</v>
      </c>
      <c r="Z2601" s="14">
        <f t="shared" si="334"/>
        <v>13342.800000000001</v>
      </c>
      <c r="AA2601" s="7">
        <f>VLOOKUP(G2601,Ma_KH!$A:$R,14,0)</f>
        <v>60</v>
      </c>
      <c r="AD2601" s="7" t="str">
        <f>IFERROR(VLOOKUP(J2601,'Chuyển Mã'!$B$3:$C$9,2,0),"")</f>
        <v>Tỉnh</v>
      </c>
      <c r="AE2601" s="7" t="str">
        <f t="shared" si="327"/>
        <v>Tai heo muối 200g</v>
      </c>
      <c r="AF2601" s="7">
        <f t="shared" si="328"/>
        <v>3</v>
      </c>
    </row>
    <row r="2602" spans="1:32" x14ac:dyDescent="0.25">
      <c r="A2602" s="11">
        <v>45908</v>
      </c>
      <c r="B2602" s="25">
        <v>4176512737</v>
      </c>
      <c r="C2602" s="12" t="s">
        <v>7214</v>
      </c>
      <c r="D2602" s="16">
        <f t="shared" si="329"/>
        <v>45908</v>
      </c>
      <c r="G2602" s="13" t="s">
        <v>7290</v>
      </c>
      <c r="I2602" s="13" t="s">
        <v>8099</v>
      </c>
      <c r="J2602" s="13" t="s">
        <v>1796</v>
      </c>
      <c r="K2602" s="13" t="s">
        <v>41</v>
      </c>
      <c r="L2602" s="25" t="str">
        <f>VLOOKUP($K2602,TONG_SL!$A:$D,2,0)</f>
        <v>Chả nướng 300g</v>
      </c>
      <c r="N2602" s="25" t="str">
        <f t="shared" si="330"/>
        <v>K-C6</v>
      </c>
      <c r="Q2602" s="25" t="str">
        <f>VLOOKUP(K2602,TONG_SL!$A:$D,3,0)</f>
        <v>Túi</v>
      </c>
      <c r="R2602" s="54">
        <v>8</v>
      </c>
      <c r="T2602" s="1">
        <f>VLOOKUP(VLOOKUP(G2602,Ma_KH!$A:$R,18,0)&amp;K2602,Gia_MB!$A:$F,6,0)</f>
        <v>70950</v>
      </c>
      <c r="U2602" s="14">
        <f t="shared" si="332"/>
        <v>567600</v>
      </c>
      <c r="W2602" s="64">
        <f t="shared" si="331"/>
        <v>0</v>
      </c>
      <c r="X2602" s="3" t="str">
        <f t="shared" si="333"/>
        <v>8</v>
      </c>
      <c r="Z2602" s="14">
        <f t="shared" si="334"/>
        <v>45408</v>
      </c>
      <c r="AA2602" s="7">
        <f>VLOOKUP(G2602,Ma_KH!$A:$R,14,0)</f>
        <v>60</v>
      </c>
      <c r="AD2602" s="7" t="str">
        <f>IFERROR(VLOOKUP(J2602,'Chuyển Mã'!$B$3:$C$9,2,0),"")</f>
        <v>Tỉnh</v>
      </c>
      <c r="AE2602" s="7" t="str">
        <f t="shared" si="327"/>
        <v>Chả nướng 300g</v>
      </c>
      <c r="AF2602" s="7">
        <f t="shared" si="328"/>
        <v>8</v>
      </c>
    </row>
    <row r="2603" spans="1:32" x14ac:dyDescent="0.25">
      <c r="A2603" s="11">
        <v>45908</v>
      </c>
      <c r="B2603" s="25">
        <v>4176512737</v>
      </c>
      <c r="C2603" s="12" t="s">
        <v>7214</v>
      </c>
      <c r="D2603" s="16">
        <f t="shared" si="329"/>
        <v>45908</v>
      </c>
      <c r="G2603" s="13" t="s">
        <v>7290</v>
      </c>
      <c r="I2603" s="13" t="s">
        <v>8099</v>
      </c>
      <c r="J2603" s="13" t="s">
        <v>1796</v>
      </c>
      <c r="K2603" s="13" t="s">
        <v>27</v>
      </c>
      <c r="L2603" s="25" t="str">
        <f>VLOOKUP($K2603,TONG_SL!$A:$D,2,0)</f>
        <v>Chân giò heo muối 300g</v>
      </c>
      <c r="N2603" s="25" t="str">
        <f t="shared" si="330"/>
        <v>K-C6</v>
      </c>
      <c r="Q2603" s="25" t="str">
        <f>VLOOKUP(K2603,TONG_SL!$A:$D,3,0)</f>
        <v>Túi</v>
      </c>
      <c r="R2603" s="54">
        <v>9</v>
      </c>
      <c r="T2603" s="1">
        <f>VLOOKUP(VLOOKUP(G2603,Ma_KH!$A:$R,18,0)&amp;K2603,Gia_MB!$A:$F,6,0)</f>
        <v>73431</v>
      </c>
      <c r="U2603" s="14">
        <f t="shared" si="332"/>
        <v>660879</v>
      </c>
      <c r="W2603" s="64">
        <f t="shared" si="331"/>
        <v>0</v>
      </c>
      <c r="X2603" s="3" t="str">
        <f t="shared" si="333"/>
        <v>8</v>
      </c>
      <c r="Z2603" s="14">
        <f t="shared" si="334"/>
        <v>52870.32</v>
      </c>
      <c r="AA2603" s="7">
        <f>VLOOKUP(G2603,Ma_KH!$A:$R,14,0)</f>
        <v>60</v>
      </c>
      <c r="AD2603" s="7" t="str">
        <f>IFERROR(VLOOKUP(J2603,'Chuyển Mã'!$B$3:$C$9,2,0),"")</f>
        <v>Tỉnh</v>
      </c>
      <c r="AE2603" s="7" t="str">
        <f t="shared" si="327"/>
        <v>Chân giò heo muối 300g</v>
      </c>
      <c r="AF2603" s="7">
        <f t="shared" si="328"/>
        <v>9</v>
      </c>
    </row>
    <row r="2604" spans="1:32" x14ac:dyDescent="0.25">
      <c r="A2604" s="11">
        <v>45908</v>
      </c>
      <c r="B2604" s="25">
        <v>4176512737</v>
      </c>
      <c r="C2604" s="12" t="s">
        <v>7214</v>
      </c>
      <c r="D2604" s="16">
        <f t="shared" si="329"/>
        <v>45908</v>
      </c>
      <c r="G2604" s="13" t="s">
        <v>7290</v>
      </c>
      <c r="I2604" s="13" t="s">
        <v>8099</v>
      </c>
      <c r="J2604" s="13" t="s">
        <v>1796</v>
      </c>
      <c r="K2604" s="13" t="s">
        <v>51</v>
      </c>
      <c r="L2604" s="25" t="str">
        <f>VLOOKUP($K2604,TONG_SL!$A:$D,2,0)</f>
        <v>Mọc Nấm Hương 250g</v>
      </c>
      <c r="N2604" s="25" t="str">
        <f t="shared" si="330"/>
        <v>K-C6</v>
      </c>
      <c r="Q2604" s="25" t="str">
        <f>VLOOKUP(K2604,TONG_SL!$A:$D,3,0)</f>
        <v>Túi</v>
      </c>
      <c r="R2604" s="54">
        <v>6</v>
      </c>
      <c r="T2604" s="1">
        <f>VLOOKUP(VLOOKUP(G2604,Ma_KH!$A:$R,18,0)&amp;K2604,Gia_MB!$A:$F,6,0)</f>
        <v>46000</v>
      </c>
      <c r="U2604" s="14">
        <f t="shared" si="332"/>
        <v>276000</v>
      </c>
      <c r="W2604" s="64">
        <f t="shared" si="331"/>
        <v>0</v>
      </c>
      <c r="X2604" s="3" t="str">
        <f t="shared" si="333"/>
        <v>8</v>
      </c>
      <c r="Z2604" s="14">
        <f t="shared" si="334"/>
        <v>22080</v>
      </c>
      <c r="AA2604" s="7">
        <f>VLOOKUP(G2604,Ma_KH!$A:$R,14,0)</f>
        <v>60</v>
      </c>
      <c r="AD2604" s="7" t="str">
        <f>IFERROR(VLOOKUP(J2604,'Chuyển Mã'!$B$3:$C$9,2,0),"")</f>
        <v>Tỉnh</v>
      </c>
      <c r="AE2604" s="7" t="str">
        <f t="shared" si="327"/>
        <v>Mọc Nấm Hương 250g</v>
      </c>
      <c r="AF2604" s="7">
        <f t="shared" si="328"/>
        <v>6</v>
      </c>
    </row>
    <row r="2605" spans="1:32" x14ac:dyDescent="0.25">
      <c r="A2605" s="11">
        <v>45908</v>
      </c>
      <c r="B2605" s="25">
        <v>4176512347</v>
      </c>
      <c r="C2605" s="12" t="s">
        <v>7214</v>
      </c>
      <c r="D2605" s="16">
        <f t="shared" si="329"/>
        <v>45908</v>
      </c>
      <c r="G2605" s="13" t="s">
        <v>7290</v>
      </c>
      <c r="I2605" s="13" t="s">
        <v>8100</v>
      </c>
      <c r="J2605" s="13" t="s">
        <v>1796</v>
      </c>
      <c r="K2605" s="13" t="s">
        <v>41</v>
      </c>
      <c r="L2605" s="25" t="str">
        <f>VLOOKUP($K2605,TONG_SL!$A:$D,2,0)</f>
        <v>Chả nướng 300g</v>
      </c>
      <c r="N2605" s="25" t="str">
        <f t="shared" si="330"/>
        <v>K-C6</v>
      </c>
      <c r="Q2605" s="25" t="str">
        <f>VLOOKUP(K2605,TONG_SL!$A:$D,3,0)</f>
        <v>Túi</v>
      </c>
      <c r="R2605" s="54">
        <v>3</v>
      </c>
      <c r="T2605" s="1">
        <f>VLOOKUP(VLOOKUP(G2605,Ma_KH!$A:$R,18,0)&amp;K2605,Gia_MB!$A:$F,6,0)</f>
        <v>70950</v>
      </c>
      <c r="U2605" s="14">
        <f t="shared" si="332"/>
        <v>212850</v>
      </c>
      <c r="W2605" s="64">
        <f t="shared" si="331"/>
        <v>0</v>
      </c>
      <c r="X2605" s="3" t="str">
        <f t="shared" si="333"/>
        <v>8</v>
      </c>
      <c r="Z2605" s="14">
        <f t="shared" si="334"/>
        <v>17028</v>
      </c>
      <c r="AA2605" s="7">
        <f>VLOOKUP(G2605,Ma_KH!$A:$R,14,0)</f>
        <v>60</v>
      </c>
      <c r="AD2605" s="7" t="str">
        <f>IFERROR(VLOOKUP(J2605,'Chuyển Mã'!$B$3:$C$9,2,0),"")</f>
        <v>Tỉnh</v>
      </c>
      <c r="AE2605" s="7" t="str">
        <f t="shared" si="327"/>
        <v>Chả nướng 300g</v>
      </c>
      <c r="AF2605" s="7">
        <f t="shared" si="328"/>
        <v>3</v>
      </c>
    </row>
    <row r="2606" spans="1:32" x14ac:dyDescent="0.25">
      <c r="A2606" s="11">
        <v>45908</v>
      </c>
      <c r="B2606" s="25">
        <v>4176512347</v>
      </c>
      <c r="C2606" s="12" t="s">
        <v>7214</v>
      </c>
      <c r="D2606" s="16">
        <f t="shared" si="329"/>
        <v>45908</v>
      </c>
      <c r="G2606" s="13" t="s">
        <v>7290</v>
      </c>
      <c r="I2606" s="13" t="s">
        <v>8100</v>
      </c>
      <c r="J2606" s="13" t="s">
        <v>1796</v>
      </c>
      <c r="K2606" s="13" t="s">
        <v>39</v>
      </c>
      <c r="L2606" s="25" t="str">
        <f>VLOOKUP($K2606,TONG_SL!$A:$D,2,0)</f>
        <v>Chả cốm 300g</v>
      </c>
      <c r="N2606" s="25" t="str">
        <f t="shared" si="330"/>
        <v>K-C6</v>
      </c>
      <c r="Q2606" s="25" t="str">
        <f>VLOOKUP(K2606,TONG_SL!$A:$D,3,0)</f>
        <v>Túi</v>
      </c>
      <c r="R2606" s="54">
        <v>3</v>
      </c>
      <c r="T2606" s="1">
        <f>VLOOKUP(VLOOKUP(G2606,Ma_KH!$A:$R,18,0)&amp;K2606,Gia_MB!$A:$F,6,0)</f>
        <v>74250</v>
      </c>
      <c r="U2606" s="14">
        <f t="shared" si="332"/>
        <v>222750</v>
      </c>
      <c r="W2606" s="64">
        <f t="shared" si="331"/>
        <v>0</v>
      </c>
      <c r="X2606" s="3" t="str">
        <f t="shared" si="333"/>
        <v>8</v>
      </c>
      <c r="Z2606" s="14">
        <f t="shared" si="334"/>
        <v>17820</v>
      </c>
      <c r="AA2606" s="7">
        <f>VLOOKUP(G2606,Ma_KH!$A:$R,14,0)</f>
        <v>60</v>
      </c>
      <c r="AD2606" s="7" t="str">
        <f>IFERROR(VLOOKUP(J2606,'Chuyển Mã'!$B$3:$C$9,2,0),"")</f>
        <v>Tỉnh</v>
      </c>
      <c r="AE2606" s="7" t="str">
        <f t="shared" si="327"/>
        <v>Chả cốm 300g</v>
      </c>
      <c r="AF2606" s="7">
        <f t="shared" si="328"/>
        <v>3</v>
      </c>
    </row>
    <row r="2607" spans="1:32" x14ac:dyDescent="0.25">
      <c r="A2607" s="11">
        <v>45908</v>
      </c>
      <c r="B2607" s="25">
        <v>4176512347</v>
      </c>
      <c r="C2607" s="12" t="s">
        <v>7214</v>
      </c>
      <c r="D2607" s="16">
        <f t="shared" si="329"/>
        <v>45908</v>
      </c>
      <c r="G2607" s="13" t="s">
        <v>7290</v>
      </c>
      <c r="I2607" s="13" t="s">
        <v>8100</v>
      </c>
      <c r="J2607" s="13" t="s">
        <v>1796</v>
      </c>
      <c r="K2607" s="13" t="s">
        <v>32</v>
      </c>
      <c r="L2607" s="25" t="str">
        <f>VLOOKUP($K2607,TONG_SL!$A:$D,2,0)</f>
        <v>Giò Tai Lưỡi Xào 250</v>
      </c>
      <c r="N2607" s="25" t="str">
        <f t="shared" si="330"/>
        <v>K-C6</v>
      </c>
      <c r="Q2607" s="25" t="str">
        <f>VLOOKUP(K2607,TONG_SL!$A:$D,3,0)</f>
        <v>Túi</v>
      </c>
      <c r="R2607" s="54">
        <v>3</v>
      </c>
      <c r="T2607" s="1">
        <f>VLOOKUP(VLOOKUP(G2607,Ma_KH!$A:$R,18,0)&amp;K2607,Gia_MB!$A:$F,6,0)</f>
        <v>50183</v>
      </c>
      <c r="U2607" s="14">
        <f t="shared" si="332"/>
        <v>150549</v>
      </c>
      <c r="W2607" s="64">
        <f t="shared" si="331"/>
        <v>0</v>
      </c>
      <c r="X2607" s="3" t="str">
        <f t="shared" si="333"/>
        <v>8</v>
      </c>
      <c r="Z2607" s="14">
        <f t="shared" si="334"/>
        <v>12043.92</v>
      </c>
      <c r="AA2607" s="7">
        <f>VLOOKUP(G2607,Ma_KH!$A:$R,14,0)</f>
        <v>60</v>
      </c>
      <c r="AD2607" s="7" t="str">
        <f>IFERROR(VLOOKUP(J2607,'Chuyển Mã'!$B$3:$C$9,2,0),"")</f>
        <v>Tỉnh</v>
      </c>
      <c r="AE2607" s="7" t="str">
        <f t="shared" si="327"/>
        <v>Giò Tai Lưỡi Xào 250</v>
      </c>
      <c r="AF2607" s="7">
        <f t="shared" si="328"/>
        <v>3</v>
      </c>
    </row>
    <row r="2608" spans="1:32" x14ac:dyDescent="0.25">
      <c r="A2608" s="11">
        <v>45908</v>
      </c>
      <c r="B2608" s="25">
        <v>4176512347</v>
      </c>
      <c r="C2608" s="12" t="s">
        <v>7214</v>
      </c>
      <c r="D2608" s="16">
        <f t="shared" si="329"/>
        <v>45908</v>
      </c>
      <c r="G2608" s="13" t="s">
        <v>7290</v>
      </c>
      <c r="I2608" s="13" t="s">
        <v>8100</v>
      </c>
      <c r="J2608" s="13" t="s">
        <v>1796</v>
      </c>
      <c r="K2608" s="13" t="s">
        <v>27</v>
      </c>
      <c r="L2608" s="25" t="str">
        <f>VLOOKUP($K2608,TONG_SL!$A:$D,2,0)</f>
        <v>Chân giò heo muối 300g</v>
      </c>
      <c r="N2608" s="25" t="str">
        <f t="shared" si="330"/>
        <v>K-C6</v>
      </c>
      <c r="Q2608" s="25" t="str">
        <f>VLOOKUP(K2608,TONG_SL!$A:$D,3,0)</f>
        <v>Túi</v>
      </c>
      <c r="R2608" s="54">
        <v>2</v>
      </c>
      <c r="T2608" s="1">
        <f>VLOOKUP(VLOOKUP(G2608,Ma_KH!$A:$R,18,0)&amp;K2608,Gia_MB!$A:$F,6,0)</f>
        <v>73431</v>
      </c>
      <c r="U2608" s="14">
        <f t="shared" si="332"/>
        <v>146862</v>
      </c>
      <c r="W2608" s="64">
        <f t="shared" si="331"/>
        <v>0</v>
      </c>
      <c r="X2608" s="3" t="str">
        <f t="shared" si="333"/>
        <v>8</v>
      </c>
      <c r="Z2608" s="14">
        <f t="shared" si="334"/>
        <v>11748.960000000001</v>
      </c>
      <c r="AA2608" s="7">
        <f>VLOOKUP(G2608,Ma_KH!$A:$R,14,0)</f>
        <v>60</v>
      </c>
      <c r="AD2608" s="7" t="str">
        <f>IFERROR(VLOOKUP(J2608,'Chuyển Mã'!$B$3:$C$9,2,0),"")</f>
        <v>Tỉnh</v>
      </c>
      <c r="AE2608" s="7" t="str">
        <f t="shared" si="327"/>
        <v>Chân giò heo muối 300g</v>
      </c>
      <c r="AF2608" s="7">
        <f t="shared" si="328"/>
        <v>2</v>
      </c>
    </row>
    <row r="2609" spans="1:32" x14ac:dyDescent="0.25">
      <c r="A2609" s="11">
        <v>45908</v>
      </c>
      <c r="B2609" s="25">
        <v>4176512347</v>
      </c>
      <c r="C2609" s="12" t="s">
        <v>7214</v>
      </c>
      <c r="D2609" s="16">
        <f t="shared" si="329"/>
        <v>45908</v>
      </c>
      <c r="G2609" s="13" t="s">
        <v>7290</v>
      </c>
      <c r="I2609" s="13" t="s">
        <v>8100</v>
      </c>
      <c r="J2609" s="13" t="s">
        <v>1796</v>
      </c>
      <c r="K2609" s="13" t="s">
        <v>51</v>
      </c>
      <c r="L2609" s="25" t="str">
        <f>VLOOKUP($K2609,TONG_SL!$A:$D,2,0)</f>
        <v>Mọc Nấm Hương 250g</v>
      </c>
      <c r="N2609" s="25" t="str">
        <f t="shared" si="330"/>
        <v>K-C6</v>
      </c>
      <c r="Q2609" s="25" t="str">
        <f>VLOOKUP(K2609,TONG_SL!$A:$D,3,0)</f>
        <v>Túi</v>
      </c>
      <c r="R2609" s="54">
        <v>3</v>
      </c>
      <c r="T2609" s="1">
        <f>VLOOKUP(VLOOKUP(G2609,Ma_KH!$A:$R,18,0)&amp;K2609,Gia_MB!$A:$F,6,0)</f>
        <v>46000</v>
      </c>
      <c r="U2609" s="14">
        <f t="shared" si="332"/>
        <v>138000</v>
      </c>
      <c r="W2609" s="64">
        <f t="shared" si="331"/>
        <v>0</v>
      </c>
      <c r="X2609" s="3" t="str">
        <f t="shared" si="333"/>
        <v>8</v>
      </c>
      <c r="Z2609" s="14">
        <f t="shared" si="334"/>
        <v>11040</v>
      </c>
      <c r="AA2609" s="7">
        <f>VLOOKUP(G2609,Ma_KH!$A:$R,14,0)</f>
        <v>60</v>
      </c>
      <c r="AD2609" s="7" t="str">
        <f>IFERROR(VLOOKUP(J2609,'Chuyển Mã'!$B$3:$C$9,2,0),"")</f>
        <v>Tỉnh</v>
      </c>
      <c r="AE2609" s="7" t="str">
        <f t="shared" si="327"/>
        <v>Mọc Nấm Hương 250g</v>
      </c>
      <c r="AF2609" s="7">
        <f t="shared" si="328"/>
        <v>3</v>
      </c>
    </row>
    <row r="2610" spans="1:32" x14ac:dyDescent="0.25">
      <c r="A2610" s="11">
        <v>45908</v>
      </c>
      <c r="B2610" s="25">
        <v>4176512347</v>
      </c>
      <c r="C2610" s="12" t="s">
        <v>7214</v>
      </c>
      <c r="D2610" s="16">
        <f t="shared" si="329"/>
        <v>45908</v>
      </c>
      <c r="G2610" s="13" t="s">
        <v>7290</v>
      </c>
      <c r="I2610" s="13" t="s">
        <v>8100</v>
      </c>
      <c r="J2610" s="13" t="s">
        <v>1796</v>
      </c>
      <c r="K2610" s="13" t="s">
        <v>30</v>
      </c>
      <c r="L2610" s="25" t="str">
        <f>VLOOKUP($K2610,TONG_SL!$A:$D,2,0)</f>
        <v>Gà muối 500g</v>
      </c>
      <c r="N2610" s="25" t="str">
        <f t="shared" si="330"/>
        <v>K-C6</v>
      </c>
      <c r="Q2610" s="25" t="str">
        <f>VLOOKUP(K2610,TONG_SL!$A:$D,3,0)</f>
        <v>Túi</v>
      </c>
      <c r="R2610" s="54">
        <v>3</v>
      </c>
      <c r="T2610" s="1">
        <f>VLOOKUP(VLOOKUP(G2610,Ma_KH!$A:$R,18,0)&amp;K2610,Gia_MB!$A:$F,6,0)</f>
        <v>111058</v>
      </c>
      <c r="U2610" s="14">
        <f t="shared" si="332"/>
        <v>333174</v>
      </c>
      <c r="W2610" s="64">
        <f t="shared" si="331"/>
        <v>0</v>
      </c>
      <c r="X2610" s="3" t="str">
        <f t="shared" si="333"/>
        <v>8</v>
      </c>
      <c r="Z2610" s="14">
        <f t="shared" si="334"/>
        <v>26653.920000000002</v>
      </c>
      <c r="AA2610" s="7">
        <f>VLOOKUP(G2610,Ma_KH!$A:$R,14,0)</f>
        <v>60</v>
      </c>
      <c r="AD2610" s="7" t="str">
        <f>IFERROR(VLOOKUP(J2610,'Chuyển Mã'!$B$3:$C$9,2,0),"")</f>
        <v>Tỉnh</v>
      </c>
      <c r="AE2610" s="7" t="str">
        <f t="shared" si="327"/>
        <v>Gà muối 500g</v>
      </c>
      <c r="AF2610" s="7">
        <f t="shared" si="328"/>
        <v>3</v>
      </c>
    </row>
    <row r="2611" spans="1:32" x14ac:dyDescent="0.25">
      <c r="A2611" s="11">
        <v>45908</v>
      </c>
      <c r="B2611" s="25">
        <v>4176616807</v>
      </c>
      <c r="C2611" s="12" t="s">
        <v>7214</v>
      </c>
      <c r="D2611" s="16">
        <f t="shared" si="329"/>
        <v>45908</v>
      </c>
      <c r="G2611" s="13" t="s">
        <v>7290</v>
      </c>
      <c r="I2611" s="13" t="s">
        <v>8101</v>
      </c>
      <c r="J2611" s="13" t="s">
        <v>1796</v>
      </c>
      <c r="K2611" s="13" t="s">
        <v>30</v>
      </c>
      <c r="L2611" s="25" t="str">
        <f>VLOOKUP($K2611,TONG_SL!$A:$D,2,0)</f>
        <v>Gà muối 500g</v>
      </c>
      <c r="N2611" s="25" t="str">
        <f t="shared" si="330"/>
        <v>K-C6</v>
      </c>
      <c r="Q2611" s="25" t="str">
        <f>VLOOKUP(K2611,TONG_SL!$A:$D,3,0)</f>
        <v>Túi</v>
      </c>
      <c r="R2611" s="54">
        <v>15</v>
      </c>
      <c r="T2611" s="1">
        <f>VLOOKUP(VLOOKUP(G2611,Ma_KH!$A:$R,18,0)&amp;K2611,Gia_MB!$A:$F,6,0)</f>
        <v>111058</v>
      </c>
      <c r="U2611" s="14">
        <f t="shared" si="332"/>
        <v>1665870</v>
      </c>
      <c r="W2611" s="64">
        <f t="shared" si="331"/>
        <v>0</v>
      </c>
      <c r="X2611" s="3" t="str">
        <f t="shared" si="333"/>
        <v>8</v>
      </c>
      <c r="Z2611" s="14">
        <f t="shared" si="334"/>
        <v>133269.6</v>
      </c>
      <c r="AA2611" s="7">
        <f>VLOOKUP(G2611,Ma_KH!$A:$R,14,0)</f>
        <v>60</v>
      </c>
      <c r="AD2611" s="7" t="str">
        <f>IFERROR(VLOOKUP(J2611,'Chuyển Mã'!$B$3:$C$9,2,0),"")</f>
        <v>Tỉnh</v>
      </c>
      <c r="AE2611" s="7" t="str">
        <f t="shared" si="327"/>
        <v>Gà muối 500g</v>
      </c>
      <c r="AF2611" s="7">
        <f t="shared" si="328"/>
        <v>15</v>
      </c>
    </row>
    <row r="2612" spans="1:32" x14ac:dyDescent="0.25">
      <c r="A2612" s="11">
        <v>45908</v>
      </c>
      <c r="B2612" s="25">
        <v>4176616807</v>
      </c>
      <c r="C2612" s="12" t="s">
        <v>7214</v>
      </c>
      <c r="D2612" s="16">
        <f t="shared" si="329"/>
        <v>45908</v>
      </c>
      <c r="G2612" s="13" t="s">
        <v>7290</v>
      </c>
      <c r="I2612" s="13" t="s">
        <v>8101</v>
      </c>
      <c r="J2612" s="13" t="s">
        <v>1796</v>
      </c>
      <c r="K2612" s="13" t="s">
        <v>27</v>
      </c>
      <c r="L2612" s="25" t="str">
        <f>VLOOKUP($K2612,TONG_SL!$A:$D,2,0)</f>
        <v>Chân giò heo muối 300g</v>
      </c>
      <c r="N2612" s="25" t="str">
        <f t="shared" si="330"/>
        <v>K-C6</v>
      </c>
      <c r="Q2612" s="25" t="str">
        <f>VLOOKUP(K2612,TONG_SL!$A:$D,3,0)</f>
        <v>Túi</v>
      </c>
      <c r="R2612" s="54">
        <v>30</v>
      </c>
      <c r="T2612" s="1">
        <f>VLOOKUP(VLOOKUP(G2612,Ma_KH!$A:$R,18,0)&amp;K2612,Gia_MB!$A:$F,6,0)</f>
        <v>73431</v>
      </c>
      <c r="U2612" s="14">
        <f t="shared" si="332"/>
        <v>2202930</v>
      </c>
      <c r="W2612" s="64">
        <f t="shared" si="331"/>
        <v>0</v>
      </c>
      <c r="X2612" s="3" t="str">
        <f t="shared" si="333"/>
        <v>8</v>
      </c>
      <c r="Z2612" s="14">
        <f t="shared" si="334"/>
        <v>176234.4</v>
      </c>
      <c r="AA2612" s="7">
        <f>VLOOKUP(G2612,Ma_KH!$A:$R,14,0)</f>
        <v>60</v>
      </c>
      <c r="AD2612" s="7" t="str">
        <f>IFERROR(VLOOKUP(J2612,'Chuyển Mã'!$B$3:$C$9,2,0),"")</f>
        <v>Tỉnh</v>
      </c>
      <c r="AE2612" s="7" t="str">
        <f t="shared" si="327"/>
        <v>Chân giò heo muối 300g</v>
      </c>
      <c r="AF2612" s="7">
        <f t="shared" si="328"/>
        <v>30</v>
      </c>
    </row>
    <row r="2613" spans="1:32" x14ac:dyDescent="0.25">
      <c r="A2613" s="11">
        <v>45908</v>
      </c>
      <c r="B2613" s="25">
        <v>4176608781</v>
      </c>
      <c r="C2613" s="12" t="s">
        <v>7214</v>
      </c>
      <c r="D2613" s="16">
        <f t="shared" si="329"/>
        <v>45908</v>
      </c>
      <c r="G2613" s="13" t="s">
        <v>7529</v>
      </c>
      <c r="I2613" s="13" t="s">
        <v>8102</v>
      </c>
      <c r="J2613" s="13" t="s">
        <v>1796</v>
      </c>
      <c r="K2613" s="13" t="s">
        <v>27</v>
      </c>
      <c r="L2613" s="25" t="str">
        <f>VLOOKUP($K2613,TONG_SL!$A:$D,2,0)</f>
        <v>Chân giò heo muối 300g</v>
      </c>
      <c r="N2613" s="25" t="str">
        <f t="shared" si="330"/>
        <v>K-C6</v>
      </c>
      <c r="Q2613" s="25" t="str">
        <f>VLOOKUP(K2613,TONG_SL!$A:$D,3,0)</f>
        <v>Túi</v>
      </c>
      <c r="R2613" s="54">
        <v>10</v>
      </c>
      <c r="T2613" s="1">
        <f>VLOOKUP(VLOOKUP(G2613,Ma_KH!$A:$R,18,0)&amp;K2613,Gia_MB!$A:$F,6,0)</f>
        <v>73431</v>
      </c>
      <c r="U2613" s="14">
        <f t="shared" si="332"/>
        <v>734310</v>
      </c>
      <c r="W2613" s="64">
        <f t="shared" si="331"/>
        <v>0</v>
      </c>
      <c r="X2613" s="3" t="str">
        <f t="shared" si="333"/>
        <v>8</v>
      </c>
      <c r="Z2613" s="14">
        <f t="shared" si="334"/>
        <v>58744.800000000003</v>
      </c>
      <c r="AA2613" s="7">
        <f>VLOOKUP(G2613,Ma_KH!$A:$R,14,0)</f>
        <v>60</v>
      </c>
      <c r="AD2613" s="7" t="str">
        <f>IFERROR(VLOOKUP(J2613,'Chuyển Mã'!$B$3:$C$9,2,0),"")</f>
        <v>Tỉnh</v>
      </c>
      <c r="AE2613" s="7" t="str">
        <f t="shared" si="327"/>
        <v>Chân giò heo muối 300g</v>
      </c>
      <c r="AF2613" s="7">
        <f t="shared" si="328"/>
        <v>10</v>
      </c>
    </row>
    <row r="2614" spans="1:32" x14ac:dyDescent="0.25">
      <c r="A2614" s="11">
        <v>45908</v>
      </c>
      <c r="B2614" s="25">
        <v>4176608781</v>
      </c>
      <c r="C2614" s="12" t="s">
        <v>7214</v>
      </c>
      <c r="D2614" s="16">
        <f t="shared" si="329"/>
        <v>45908</v>
      </c>
      <c r="G2614" s="13" t="s">
        <v>7529</v>
      </c>
      <c r="I2614" s="13" t="s">
        <v>8102</v>
      </c>
      <c r="J2614" s="13" t="s">
        <v>1796</v>
      </c>
      <c r="K2614" s="13" t="s">
        <v>30</v>
      </c>
      <c r="L2614" s="25" t="str">
        <f>VLOOKUP($K2614,TONG_SL!$A:$D,2,0)</f>
        <v>Gà muối 500g</v>
      </c>
      <c r="N2614" s="25" t="str">
        <f t="shared" si="330"/>
        <v>K-C6</v>
      </c>
      <c r="Q2614" s="25" t="str">
        <f>VLOOKUP(K2614,TONG_SL!$A:$D,3,0)</f>
        <v>Túi</v>
      </c>
      <c r="R2614" s="54">
        <v>20</v>
      </c>
      <c r="T2614" s="1">
        <f>VLOOKUP(VLOOKUP(G2614,Ma_KH!$A:$R,18,0)&amp;K2614,Gia_MB!$A:$F,6,0)</f>
        <v>111058</v>
      </c>
      <c r="U2614" s="14">
        <f t="shared" si="332"/>
        <v>2221160</v>
      </c>
      <c r="W2614" s="64">
        <f t="shared" si="331"/>
        <v>0</v>
      </c>
      <c r="X2614" s="3" t="str">
        <f t="shared" si="333"/>
        <v>8</v>
      </c>
      <c r="Z2614" s="14">
        <f t="shared" si="334"/>
        <v>177692.80000000002</v>
      </c>
      <c r="AA2614" s="7">
        <f>VLOOKUP(G2614,Ma_KH!$A:$R,14,0)</f>
        <v>60</v>
      </c>
      <c r="AD2614" s="7" t="str">
        <f>IFERROR(VLOOKUP(J2614,'Chuyển Mã'!$B$3:$C$9,2,0),"")</f>
        <v>Tỉnh</v>
      </c>
      <c r="AE2614" s="7" t="str">
        <f t="shared" si="327"/>
        <v>Gà muối 500g</v>
      </c>
      <c r="AF2614" s="7">
        <f t="shared" si="328"/>
        <v>20</v>
      </c>
    </row>
    <row r="2615" spans="1:32" x14ac:dyDescent="0.25">
      <c r="A2615" s="11">
        <v>45908</v>
      </c>
      <c r="B2615" s="25">
        <v>4176608781</v>
      </c>
      <c r="C2615" s="12" t="s">
        <v>7214</v>
      </c>
      <c r="D2615" s="16">
        <f t="shared" si="329"/>
        <v>45908</v>
      </c>
      <c r="G2615" s="13" t="s">
        <v>7529</v>
      </c>
      <c r="I2615" s="13" t="s">
        <v>8102</v>
      </c>
      <c r="J2615" s="13" t="s">
        <v>1796</v>
      </c>
      <c r="K2615" s="13" t="s">
        <v>39</v>
      </c>
      <c r="L2615" s="25" t="str">
        <f>VLOOKUP($K2615,TONG_SL!$A:$D,2,0)</f>
        <v>Chả cốm 300g</v>
      </c>
      <c r="N2615" s="25" t="str">
        <f t="shared" si="330"/>
        <v>K-C6</v>
      </c>
      <c r="Q2615" s="25" t="str">
        <f>VLOOKUP(K2615,TONG_SL!$A:$D,3,0)</f>
        <v>Túi</v>
      </c>
      <c r="R2615" s="54">
        <v>10</v>
      </c>
      <c r="T2615" s="1">
        <f>VLOOKUP(VLOOKUP(G2615,Ma_KH!$A:$R,18,0)&amp;K2615,Gia_MB!$A:$F,6,0)</f>
        <v>74250</v>
      </c>
      <c r="U2615" s="14">
        <f t="shared" si="332"/>
        <v>742500</v>
      </c>
      <c r="W2615" s="64">
        <f t="shared" si="331"/>
        <v>0</v>
      </c>
      <c r="X2615" s="3" t="str">
        <f t="shared" si="333"/>
        <v>8</v>
      </c>
      <c r="Z2615" s="14">
        <f t="shared" si="334"/>
        <v>59400</v>
      </c>
      <c r="AA2615" s="7">
        <f>VLOOKUP(G2615,Ma_KH!$A:$R,14,0)</f>
        <v>60</v>
      </c>
      <c r="AD2615" s="7" t="str">
        <f>IFERROR(VLOOKUP(J2615,'Chuyển Mã'!$B$3:$C$9,2,0),"")</f>
        <v>Tỉnh</v>
      </c>
      <c r="AE2615" s="7" t="str">
        <f t="shared" si="327"/>
        <v>Chả cốm 300g</v>
      </c>
      <c r="AF2615" s="7">
        <f t="shared" si="328"/>
        <v>10</v>
      </c>
    </row>
    <row r="2616" spans="1:32" x14ac:dyDescent="0.25">
      <c r="A2616" s="11">
        <v>45908</v>
      </c>
      <c r="B2616" s="25">
        <v>4176608781</v>
      </c>
      <c r="C2616" s="12" t="s">
        <v>7214</v>
      </c>
      <c r="D2616" s="16">
        <f t="shared" si="329"/>
        <v>45908</v>
      </c>
      <c r="G2616" s="13" t="s">
        <v>7529</v>
      </c>
      <c r="I2616" s="13" t="s">
        <v>8102</v>
      </c>
      <c r="J2616" s="13" t="s">
        <v>1796</v>
      </c>
      <c r="K2616" s="13" t="s">
        <v>32</v>
      </c>
      <c r="L2616" s="25" t="str">
        <f>VLOOKUP($K2616,TONG_SL!$A:$D,2,0)</f>
        <v>Giò Tai Lưỡi Xào 250</v>
      </c>
      <c r="N2616" s="25" t="str">
        <f t="shared" si="330"/>
        <v>K-C6</v>
      </c>
      <c r="Q2616" s="25" t="str">
        <f>VLOOKUP(K2616,TONG_SL!$A:$D,3,0)</f>
        <v>Túi</v>
      </c>
      <c r="R2616" s="54">
        <v>6</v>
      </c>
      <c r="T2616" s="1">
        <f>VLOOKUP(VLOOKUP(G2616,Ma_KH!$A:$R,18,0)&amp;K2616,Gia_MB!$A:$F,6,0)</f>
        <v>50183</v>
      </c>
      <c r="U2616" s="14">
        <f t="shared" si="332"/>
        <v>301098</v>
      </c>
      <c r="W2616" s="64">
        <f t="shared" si="331"/>
        <v>0</v>
      </c>
      <c r="X2616" s="3" t="str">
        <f t="shared" si="333"/>
        <v>8</v>
      </c>
      <c r="Z2616" s="14">
        <f t="shared" si="334"/>
        <v>24087.84</v>
      </c>
      <c r="AA2616" s="7">
        <f>VLOOKUP(G2616,Ma_KH!$A:$R,14,0)</f>
        <v>60</v>
      </c>
      <c r="AD2616" s="7" t="str">
        <f>IFERROR(VLOOKUP(J2616,'Chuyển Mã'!$B$3:$C$9,2,0),"")</f>
        <v>Tỉnh</v>
      </c>
      <c r="AE2616" s="7" t="str">
        <f t="shared" si="327"/>
        <v>Giò Tai Lưỡi Xào 250</v>
      </c>
      <c r="AF2616" s="7">
        <f t="shared" si="328"/>
        <v>6</v>
      </c>
    </row>
    <row r="2617" spans="1:32" x14ac:dyDescent="0.25">
      <c r="A2617" s="11">
        <v>45908</v>
      </c>
      <c r="B2617" s="25">
        <v>4176609242</v>
      </c>
      <c r="C2617" s="12" t="s">
        <v>7214</v>
      </c>
      <c r="D2617" s="16">
        <f t="shared" si="329"/>
        <v>45908</v>
      </c>
      <c r="G2617" s="13" t="s">
        <v>7529</v>
      </c>
      <c r="I2617" s="13" t="s">
        <v>8103</v>
      </c>
      <c r="J2617" s="13" t="s">
        <v>1796</v>
      </c>
      <c r="K2617" s="13" t="s">
        <v>30</v>
      </c>
      <c r="L2617" s="25" t="str">
        <f>VLOOKUP($K2617,TONG_SL!$A:$D,2,0)</f>
        <v>Gà muối 500g</v>
      </c>
      <c r="N2617" s="25" t="str">
        <f t="shared" si="330"/>
        <v>K-C6</v>
      </c>
      <c r="Q2617" s="25" t="str">
        <f>VLOOKUP(K2617,TONG_SL!$A:$D,3,0)</f>
        <v>Túi</v>
      </c>
      <c r="R2617" s="54">
        <v>10</v>
      </c>
      <c r="T2617" s="1">
        <f>VLOOKUP(VLOOKUP(G2617,Ma_KH!$A:$R,18,0)&amp;K2617,Gia_MB!$A:$F,6,0)</f>
        <v>111058</v>
      </c>
      <c r="U2617" s="14">
        <f t="shared" si="332"/>
        <v>1110580</v>
      </c>
      <c r="W2617" s="64">
        <f t="shared" si="331"/>
        <v>0</v>
      </c>
      <c r="X2617" s="3" t="str">
        <f t="shared" si="333"/>
        <v>8</v>
      </c>
      <c r="Z2617" s="14">
        <f t="shared" si="334"/>
        <v>88846.400000000009</v>
      </c>
      <c r="AA2617" s="7">
        <f>VLOOKUP(G2617,Ma_KH!$A:$R,14,0)</f>
        <v>60</v>
      </c>
      <c r="AD2617" s="7" t="str">
        <f>IFERROR(VLOOKUP(J2617,'Chuyển Mã'!$B$3:$C$9,2,0),"")</f>
        <v>Tỉnh</v>
      </c>
      <c r="AE2617" s="7" t="str">
        <f t="shared" si="327"/>
        <v>Gà muối 500g</v>
      </c>
      <c r="AF2617" s="7">
        <f t="shared" si="328"/>
        <v>10</v>
      </c>
    </row>
    <row r="2618" spans="1:32" x14ac:dyDescent="0.25">
      <c r="A2618" s="11">
        <v>45908</v>
      </c>
      <c r="B2618" s="25">
        <v>4176609242</v>
      </c>
      <c r="C2618" s="12" t="s">
        <v>7214</v>
      </c>
      <c r="D2618" s="16">
        <f t="shared" si="329"/>
        <v>45908</v>
      </c>
      <c r="G2618" s="13" t="s">
        <v>7529</v>
      </c>
      <c r="I2618" s="13" t="s">
        <v>8103</v>
      </c>
      <c r="J2618" s="13" t="s">
        <v>1796</v>
      </c>
      <c r="K2618" s="13" t="s">
        <v>27</v>
      </c>
      <c r="L2618" s="25" t="str">
        <f>VLOOKUP($K2618,TONG_SL!$A:$D,2,0)</f>
        <v>Chân giò heo muối 300g</v>
      </c>
      <c r="N2618" s="25" t="str">
        <f t="shared" si="330"/>
        <v>K-C6</v>
      </c>
      <c r="Q2618" s="25" t="str">
        <f>VLOOKUP(K2618,TONG_SL!$A:$D,3,0)</f>
        <v>Túi</v>
      </c>
      <c r="R2618" s="54">
        <v>20</v>
      </c>
      <c r="T2618" s="1">
        <f>VLOOKUP(VLOOKUP(G2618,Ma_KH!$A:$R,18,0)&amp;K2618,Gia_MB!$A:$F,6,0)</f>
        <v>73431</v>
      </c>
      <c r="U2618" s="14">
        <f t="shared" si="332"/>
        <v>1468620</v>
      </c>
      <c r="W2618" s="64">
        <f t="shared" si="331"/>
        <v>0</v>
      </c>
      <c r="X2618" s="3" t="str">
        <f t="shared" si="333"/>
        <v>8</v>
      </c>
      <c r="Z2618" s="14">
        <f t="shared" si="334"/>
        <v>117489.60000000001</v>
      </c>
      <c r="AA2618" s="7">
        <f>VLOOKUP(G2618,Ma_KH!$A:$R,14,0)</f>
        <v>60</v>
      </c>
      <c r="AD2618" s="7" t="str">
        <f>IFERROR(VLOOKUP(J2618,'Chuyển Mã'!$B$3:$C$9,2,0),"")</f>
        <v>Tỉnh</v>
      </c>
      <c r="AE2618" s="7" t="str">
        <f t="shared" si="327"/>
        <v>Chân giò heo muối 300g</v>
      </c>
      <c r="AF2618" s="7">
        <f t="shared" si="328"/>
        <v>20</v>
      </c>
    </row>
    <row r="2619" spans="1:32" x14ac:dyDescent="0.25">
      <c r="A2619" s="11">
        <v>45908</v>
      </c>
      <c r="B2619" s="25">
        <v>4176609242</v>
      </c>
      <c r="C2619" s="12" t="s">
        <v>7214</v>
      </c>
      <c r="D2619" s="16">
        <f t="shared" si="329"/>
        <v>45908</v>
      </c>
      <c r="G2619" s="13" t="s">
        <v>7529</v>
      </c>
      <c r="I2619" s="13" t="s">
        <v>8103</v>
      </c>
      <c r="J2619" s="13" t="s">
        <v>1796</v>
      </c>
      <c r="K2619" s="13" t="s">
        <v>35</v>
      </c>
      <c r="L2619" s="25" t="str">
        <f>VLOOKUP($K2619,TONG_SL!$A:$D,2,0)</f>
        <v>Tai heo muối 200g</v>
      </c>
      <c r="N2619" s="25" t="str">
        <f t="shared" si="330"/>
        <v>K-C6</v>
      </c>
      <c r="Q2619" s="25" t="str">
        <f>VLOOKUP(K2619,TONG_SL!$A:$D,3,0)</f>
        <v>Túi</v>
      </c>
      <c r="R2619" s="54">
        <v>10</v>
      </c>
      <c r="T2619" s="1">
        <f>VLOOKUP(VLOOKUP(G2619,Ma_KH!$A:$R,18,0)&amp;K2619,Gia_MB!$A:$F,6,0)</f>
        <v>55595</v>
      </c>
      <c r="U2619" s="14">
        <f t="shared" si="332"/>
        <v>555950</v>
      </c>
      <c r="W2619" s="64">
        <f t="shared" si="331"/>
        <v>0</v>
      </c>
      <c r="X2619" s="3" t="str">
        <f t="shared" si="333"/>
        <v>8</v>
      </c>
      <c r="Z2619" s="14">
        <f t="shared" si="334"/>
        <v>44476</v>
      </c>
      <c r="AA2619" s="7">
        <f>VLOOKUP(G2619,Ma_KH!$A:$R,14,0)</f>
        <v>60</v>
      </c>
      <c r="AD2619" s="7" t="str">
        <f>IFERROR(VLOOKUP(J2619,'Chuyển Mã'!$B$3:$C$9,2,0),"")</f>
        <v>Tỉnh</v>
      </c>
      <c r="AE2619" s="7" t="str">
        <f t="shared" si="327"/>
        <v>Tai heo muối 200g</v>
      </c>
      <c r="AF2619" s="7">
        <f t="shared" si="328"/>
        <v>10</v>
      </c>
    </row>
    <row r="2620" spans="1:32" x14ac:dyDescent="0.25">
      <c r="A2620" s="11">
        <v>45908</v>
      </c>
      <c r="B2620" s="25">
        <v>4176609242</v>
      </c>
      <c r="C2620" s="12" t="s">
        <v>7214</v>
      </c>
      <c r="D2620" s="16">
        <f t="shared" si="329"/>
        <v>45908</v>
      </c>
      <c r="G2620" s="13" t="s">
        <v>7529</v>
      </c>
      <c r="I2620" s="13" t="s">
        <v>8103</v>
      </c>
      <c r="J2620" s="13" t="s">
        <v>1796</v>
      </c>
      <c r="K2620" s="13" t="s">
        <v>32</v>
      </c>
      <c r="L2620" s="25" t="str">
        <f>VLOOKUP($K2620,TONG_SL!$A:$D,2,0)</f>
        <v>Giò Tai Lưỡi Xào 250</v>
      </c>
      <c r="N2620" s="25" t="str">
        <f t="shared" si="330"/>
        <v>K-C6</v>
      </c>
      <c r="Q2620" s="25" t="str">
        <f>VLOOKUP(K2620,TONG_SL!$A:$D,3,0)</f>
        <v>Túi</v>
      </c>
      <c r="R2620" s="54">
        <v>10</v>
      </c>
      <c r="T2620" s="1">
        <f>VLOOKUP(VLOOKUP(G2620,Ma_KH!$A:$R,18,0)&amp;K2620,Gia_MB!$A:$F,6,0)</f>
        <v>50183</v>
      </c>
      <c r="U2620" s="14">
        <f t="shared" si="332"/>
        <v>501830</v>
      </c>
      <c r="W2620" s="64">
        <f t="shared" si="331"/>
        <v>0</v>
      </c>
      <c r="X2620" s="3" t="str">
        <f t="shared" si="333"/>
        <v>8</v>
      </c>
      <c r="Z2620" s="14">
        <f t="shared" si="334"/>
        <v>40146.400000000001</v>
      </c>
      <c r="AA2620" s="7">
        <f>VLOOKUP(G2620,Ma_KH!$A:$R,14,0)</f>
        <v>60</v>
      </c>
      <c r="AD2620" s="7" t="str">
        <f>IFERROR(VLOOKUP(J2620,'Chuyển Mã'!$B$3:$C$9,2,0),"")</f>
        <v>Tỉnh</v>
      </c>
      <c r="AE2620" s="7" t="str">
        <f t="shared" si="327"/>
        <v>Giò Tai Lưỡi Xào 250</v>
      </c>
      <c r="AF2620" s="7">
        <f t="shared" si="328"/>
        <v>10</v>
      </c>
    </row>
    <row r="2621" spans="1:32" x14ac:dyDescent="0.25">
      <c r="A2621" s="11">
        <v>45908</v>
      </c>
      <c r="B2621" s="25">
        <v>4176609242</v>
      </c>
      <c r="C2621" s="12" t="s">
        <v>7214</v>
      </c>
      <c r="D2621" s="16">
        <f t="shared" si="329"/>
        <v>45908</v>
      </c>
      <c r="G2621" s="13" t="s">
        <v>7529</v>
      </c>
      <c r="I2621" s="13" t="s">
        <v>8103</v>
      </c>
      <c r="J2621" s="13" t="s">
        <v>1796</v>
      </c>
      <c r="K2621" s="13" t="s">
        <v>51</v>
      </c>
      <c r="L2621" s="25" t="str">
        <f>VLOOKUP($K2621,TONG_SL!$A:$D,2,0)</f>
        <v>Mọc Nấm Hương 250g</v>
      </c>
      <c r="N2621" s="25" t="str">
        <f t="shared" si="330"/>
        <v>K-C6</v>
      </c>
      <c r="Q2621" s="25" t="str">
        <f>VLOOKUP(K2621,TONG_SL!$A:$D,3,0)</f>
        <v>Túi</v>
      </c>
      <c r="R2621" s="54">
        <v>10</v>
      </c>
      <c r="T2621" s="1">
        <f>VLOOKUP(VLOOKUP(G2621,Ma_KH!$A:$R,18,0)&amp;K2621,Gia_MB!$A:$F,6,0)</f>
        <v>46000</v>
      </c>
      <c r="U2621" s="14">
        <f t="shared" si="332"/>
        <v>460000</v>
      </c>
      <c r="W2621" s="64">
        <f t="shared" si="331"/>
        <v>0</v>
      </c>
      <c r="X2621" s="3" t="str">
        <f t="shared" si="333"/>
        <v>8</v>
      </c>
      <c r="Z2621" s="14">
        <f t="shared" si="334"/>
        <v>36800</v>
      </c>
      <c r="AA2621" s="7">
        <f>VLOOKUP(G2621,Ma_KH!$A:$R,14,0)</f>
        <v>60</v>
      </c>
      <c r="AD2621" s="7" t="str">
        <f>IFERROR(VLOOKUP(J2621,'Chuyển Mã'!$B$3:$C$9,2,0),"")</f>
        <v>Tỉnh</v>
      </c>
      <c r="AE2621" s="7" t="str">
        <f t="shared" si="327"/>
        <v>Mọc Nấm Hương 250g</v>
      </c>
      <c r="AF2621" s="7">
        <f t="shared" si="328"/>
        <v>10</v>
      </c>
    </row>
    <row r="2622" spans="1:32" x14ac:dyDescent="0.25">
      <c r="A2622" s="11">
        <v>45908</v>
      </c>
      <c r="B2622" s="25">
        <v>4176512465</v>
      </c>
      <c r="C2622" s="12" t="s">
        <v>7214</v>
      </c>
      <c r="D2622" s="16">
        <f t="shared" si="329"/>
        <v>45908</v>
      </c>
      <c r="G2622" s="13" t="s">
        <v>7529</v>
      </c>
      <c r="I2622" s="13" t="s">
        <v>8104</v>
      </c>
      <c r="J2622" s="13" t="s">
        <v>1796</v>
      </c>
      <c r="K2622" s="13" t="s">
        <v>51</v>
      </c>
      <c r="L2622" s="25" t="str">
        <f>VLOOKUP($K2622,TONG_SL!$A:$D,2,0)</f>
        <v>Mọc Nấm Hương 250g</v>
      </c>
      <c r="N2622" s="25" t="str">
        <f t="shared" si="330"/>
        <v>K-C6</v>
      </c>
      <c r="Q2622" s="25" t="str">
        <f>VLOOKUP(K2622,TONG_SL!$A:$D,3,0)</f>
        <v>Túi</v>
      </c>
      <c r="R2622" s="54">
        <v>5</v>
      </c>
      <c r="T2622" s="1">
        <f>VLOOKUP(VLOOKUP(G2622,Ma_KH!$A:$R,18,0)&amp;K2622,Gia_MB!$A:$F,6,0)</f>
        <v>46000</v>
      </c>
      <c r="U2622" s="14">
        <f t="shared" si="332"/>
        <v>230000</v>
      </c>
      <c r="W2622" s="64">
        <f t="shared" si="331"/>
        <v>0</v>
      </c>
      <c r="X2622" s="3" t="str">
        <f t="shared" si="333"/>
        <v>8</v>
      </c>
      <c r="Z2622" s="14">
        <f t="shared" si="334"/>
        <v>18400</v>
      </c>
      <c r="AA2622" s="7">
        <f>VLOOKUP(G2622,Ma_KH!$A:$R,14,0)</f>
        <v>60</v>
      </c>
      <c r="AD2622" s="7" t="str">
        <f>IFERROR(VLOOKUP(J2622,'Chuyển Mã'!$B$3:$C$9,2,0),"")</f>
        <v>Tỉnh</v>
      </c>
      <c r="AE2622" s="7" t="str">
        <f t="shared" si="327"/>
        <v>Mọc Nấm Hương 250g</v>
      </c>
      <c r="AF2622" s="7">
        <f t="shared" si="328"/>
        <v>5</v>
      </c>
    </row>
    <row r="2623" spans="1:32" x14ac:dyDescent="0.25">
      <c r="A2623" s="11">
        <v>45908</v>
      </c>
      <c r="B2623" s="25">
        <v>4176512465</v>
      </c>
      <c r="C2623" s="12" t="s">
        <v>7214</v>
      </c>
      <c r="D2623" s="16">
        <f t="shared" si="329"/>
        <v>45908</v>
      </c>
      <c r="G2623" s="13" t="s">
        <v>7529</v>
      </c>
      <c r="I2623" s="13" t="s">
        <v>8104</v>
      </c>
      <c r="J2623" s="13" t="s">
        <v>1796</v>
      </c>
      <c r="K2623" s="13" t="s">
        <v>32</v>
      </c>
      <c r="L2623" s="25" t="str">
        <f>VLOOKUP($K2623,TONG_SL!$A:$D,2,0)</f>
        <v>Giò Tai Lưỡi Xào 250</v>
      </c>
      <c r="N2623" s="25" t="str">
        <f t="shared" si="330"/>
        <v>K-C6</v>
      </c>
      <c r="Q2623" s="25" t="str">
        <f>VLOOKUP(K2623,TONG_SL!$A:$D,3,0)</f>
        <v>Túi</v>
      </c>
      <c r="R2623" s="54">
        <v>10</v>
      </c>
      <c r="T2623" s="1">
        <f>VLOOKUP(VLOOKUP(G2623,Ma_KH!$A:$R,18,0)&amp;K2623,Gia_MB!$A:$F,6,0)</f>
        <v>50183</v>
      </c>
      <c r="U2623" s="14">
        <f t="shared" si="332"/>
        <v>501830</v>
      </c>
      <c r="W2623" s="64">
        <f t="shared" si="331"/>
        <v>0</v>
      </c>
      <c r="X2623" s="3" t="str">
        <f t="shared" si="333"/>
        <v>8</v>
      </c>
      <c r="Z2623" s="14">
        <f t="shared" si="334"/>
        <v>40146.400000000001</v>
      </c>
      <c r="AA2623" s="7">
        <f>VLOOKUP(G2623,Ma_KH!$A:$R,14,0)</f>
        <v>60</v>
      </c>
      <c r="AD2623" s="7" t="str">
        <f>IFERROR(VLOOKUP(J2623,'Chuyển Mã'!$B$3:$C$9,2,0),"")</f>
        <v>Tỉnh</v>
      </c>
      <c r="AE2623" s="7" t="str">
        <f t="shared" si="327"/>
        <v>Giò Tai Lưỡi Xào 250</v>
      </c>
      <c r="AF2623" s="7">
        <f t="shared" si="328"/>
        <v>10</v>
      </c>
    </row>
    <row r="2624" spans="1:32" x14ac:dyDescent="0.25">
      <c r="A2624" s="11">
        <v>45908</v>
      </c>
      <c r="B2624" s="25">
        <v>4176512465</v>
      </c>
      <c r="C2624" s="12" t="s">
        <v>7214</v>
      </c>
      <c r="D2624" s="16">
        <f t="shared" si="329"/>
        <v>45908</v>
      </c>
      <c r="G2624" s="13" t="s">
        <v>7529</v>
      </c>
      <c r="I2624" s="13" t="s">
        <v>8104</v>
      </c>
      <c r="J2624" s="13" t="s">
        <v>1796</v>
      </c>
      <c r="K2624" s="13" t="s">
        <v>30</v>
      </c>
      <c r="L2624" s="25" t="str">
        <f>VLOOKUP($K2624,TONG_SL!$A:$D,2,0)</f>
        <v>Gà muối 500g</v>
      </c>
      <c r="N2624" s="25" t="str">
        <f t="shared" si="330"/>
        <v>K-C6</v>
      </c>
      <c r="Q2624" s="25" t="str">
        <f>VLOOKUP(K2624,TONG_SL!$A:$D,3,0)</f>
        <v>Túi</v>
      </c>
      <c r="R2624" s="54">
        <v>15</v>
      </c>
      <c r="T2624" s="1">
        <f>VLOOKUP(VLOOKUP(G2624,Ma_KH!$A:$R,18,0)&amp;K2624,Gia_MB!$A:$F,6,0)</f>
        <v>111058</v>
      </c>
      <c r="U2624" s="14">
        <f t="shared" si="332"/>
        <v>1665870</v>
      </c>
      <c r="W2624" s="64">
        <f t="shared" si="331"/>
        <v>0</v>
      </c>
      <c r="X2624" s="3" t="str">
        <f t="shared" si="333"/>
        <v>8</v>
      </c>
      <c r="Z2624" s="14">
        <f t="shared" si="334"/>
        <v>133269.6</v>
      </c>
      <c r="AA2624" s="7">
        <f>VLOOKUP(G2624,Ma_KH!$A:$R,14,0)</f>
        <v>60</v>
      </c>
      <c r="AD2624" s="7" t="str">
        <f>IFERROR(VLOOKUP(J2624,'Chuyển Mã'!$B$3:$C$9,2,0),"")</f>
        <v>Tỉnh</v>
      </c>
      <c r="AE2624" s="7" t="str">
        <f t="shared" si="327"/>
        <v>Gà muối 500g</v>
      </c>
      <c r="AF2624" s="7">
        <f t="shared" si="328"/>
        <v>15</v>
      </c>
    </row>
    <row r="2625" spans="1:32" x14ac:dyDescent="0.25">
      <c r="A2625" s="11">
        <v>45908</v>
      </c>
      <c r="B2625" s="25">
        <v>4176512465</v>
      </c>
      <c r="C2625" s="12" t="s">
        <v>7214</v>
      </c>
      <c r="D2625" s="16">
        <f t="shared" si="329"/>
        <v>45908</v>
      </c>
      <c r="G2625" s="13" t="s">
        <v>7529</v>
      </c>
      <c r="I2625" s="13" t="s">
        <v>8104</v>
      </c>
      <c r="J2625" s="13" t="s">
        <v>1796</v>
      </c>
      <c r="K2625" s="13" t="s">
        <v>41</v>
      </c>
      <c r="L2625" s="25" t="str">
        <f>VLOOKUP($K2625,TONG_SL!$A:$D,2,0)</f>
        <v>Chả nướng 300g</v>
      </c>
      <c r="N2625" s="25" t="str">
        <f t="shared" si="330"/>
        <v>K-C6</v>
      </c>
      <c r="Q2625" s="25" t="str">
        <f>VLOOKUP(K2625,TONG_SL!$A:$D,3,0)</f>
        <v>Túi</v>
      </c>
      <c r="R2625" s="54">
        <v>10</v>
      </c>
      <c r="T2625" s="1">
        <f>VLOOKUP(VLOOKUP(G2625,Ma_KH!$A:$R,18,0)&amp;K2625,Gia_MB!$A:$F,6,0)</f>
        <v>70950</v>
      </c>
      <c r="U2625" s="14">
        <f t="shared" si="332"/>
        <v>709500</v>
      </c>
      <c r="W2625" s="64">
        <f t="shared" si="331"/>
        <v>0</v>
      </c>
      <c r="X2625" s="3" t="str">
        <f t="shared" si="333"/>
        <v>8</v>
      </c>
      <c r="Z2625" s="14">
        <f t="shared" si="334"/>
        <v>56760</v>
      </c>
      <c r="AA2625" s="7">
        <f>VLOOKUP(G2625,Ma_KH!$A:$R,14,0)</f>
        <v>60</v>
      </c>
      <c r="AD2625" s="7" t="str">
        <f>IFERROR(VLOOKUP(J2625,'Chuyển Mã'!$B$3:$C$9,2,0),"")</f>
        <v>Tỉnh</v>
      </c>
      <c r="AE2625" s="7" t="str">
        <f t="shared" si="327"/>
        <v>Chả nướng 300g</v>
      </c>
      <c r="AF2625" s="7">
        <f t="shared" si="328"/>
        <v>10</v>
      </c>
    </row>
    <row r="2626" spans="1:32" x14ac:dyDescent="0.25">
      <c r="A2626" s="11">
        <v>45908</v>
      </c>
      <c r="B2626" s="25">
        <v>4176512465</v>
      </c>
      <c r="C2626" s="12" t="s">
        <v>7214</v>
      </c>
      <c r="D2626" s="16">
        <f t="shared" si="329"/>
        <v>45908</v>
      </c>
      <c r="G2626" s="13" t="s">
        <v>7529</v>
      </c>
      <c r="I2626" s="13" t="s">
        <v>8104</v>
      </c>
      <c r="J2626" s="13" t="s">
        <v>1796</v>
      </c>
      <c r="K2626" s="13" t="s">
        <v>39</v>
      </c>
      <c r="L2626" s="25" t="str">
        <f>VLOOKUP($K2626,TONG_SL!$A:$D,2,0)</f>
        <v>Chả cốm 300g</v>
      </c>
      <c r="N2626" s="25" t="str">
        <f t="shared" si="330"/>
        <v>K-C6</v>
      </c>
      <c r="Q2626" s="25" t="str">
        <f>VLOOKUP(K2626,TONG_SL!$A:$D,3,0)</f>
        <v>Túi</v>
      </c>
      <c r="R2626" s="54">
        <v>5</v>
      </c>
      <c r="T2626" s="1">
        <f>VLOOKUP(VLOOKUP(G2626,Ma_KH!$A:$R,18,0)&amp;K2626,Gia_MB!$A:$F,6,0)</f>
        <v>74250</v>
      </c>
      <c r="U2626" s="14">
        <f t="shared" si="332"/>
        <v>371250</v>
      </c>
      <c r="W2626" s="64">
        <f t="shared" si="331"/>
        <v>0</v>
      </c>
      <c r="X2626" s="3" t="str">
        <f t="shared" si="333"/>
        <v>8</v>
      </c>
      <c r="Z2626" s="14">
        <f t="shared" si="334"/>
        <v>29700</v>
      </c>
      <c r="AA2626" s="7">
        <f>VLOOKUP(G2626,Ma_KH!$A:$R,14,0)</f>
        <v>60</v>
      </c>
      <c r="AD2626" s="7" t="str">
        <f>IFERROR(VLOOKUP(J2626,'Chuyển Mã'!$B$3:$C$9,2,0),"")</f>
        <v>Tỉnh</v>
      </c>
      <c r="AE2626" s="7" t="str">
        <f t="shared" si="327"/>
        <v>Chả cốm 300g</v>
      </c>
      <c r="AF2626" s="7">
        <f t="shared" si="328"/>
        <v>5</v>
      </c>
    </row>
    <row r="2627" spans="1:32" x14ac:dyDescent="0.25">
      <c r="A2627" s="11">
        <v>45908</v>
      </c>
      <c r="B2627" s="25">
        <v>4176512465</v>
      </c>
      <c r="C2627" s="12" t="s">
        <v>7214</v>
      </c>
      <c r="D2627" s="16">
        <f t="shared" si="329"/>
        <v>45908</v>
      </c>
      <c r="G2627" s="13" t="s">
        <v>7529</v>
      </c>
      <c r="I2627" s="13" t="s">
        <v>8104</v>
      </c>
      <c r="J2627" s="13" t="s">
        <v>1796</v>
      </c>
      <c r="K2627" s="13" t="s">
        <v>27</v>
      </c>
      <c r="L2627" s="25" t="str">
        <f>VLOOKUP($K2627,TONG_SL!$A:$D,2,0)</f>
        <v>Chân giò heo muối 300g</v>
      </c>
      <c r="N2627" s="25" t="str">
        <f t="shared" si="330"/>
        <v>K-C6</v>
      </c>
      <c r="Q2627" s="25" t="str">
        <f>VLOOKUP(K2627,TONG_SL!$A:$D,3,0)</f>
        <v>Túi</v>
      </c>
      <c r="R2627" s="54">
        <v>15</v>
      </c>
      <c r="T2627" s="1">
        <f>VLOOKUP(VLOOKUP(G2627,Ma_KH!$A:$R,18,0)&amp;K2627,Gia_MB!$A:$F,6,0)</f>
        <v>73431</v>
      </c>
      <c r="U2627" s="14">
        <f t="shared" si="332"/>
        <v>1101465</v>
      </c>
      <c r="W2627" s="64">
        <f t="shared" si="331"/>
        <v>0</v>
      </c>
      <c r="X2627" s="3" t="str">
        <f t="shared" si="333"/>
        <v>8</v>
      </c>
      <c r="Z2627" s="14">
        <f t="shared" si="334"/>
        <v>88117.2</v>
      </c>
      <c r="AA2627" s="7">
        <f>VLOOKUP(G2627,Ma_KH!$A:$R,14,0)</f>
        <v>60</v>
      </c>
      <c r="AD2627" s="7" t="str">
        <f>IFERROR(VLOOKUP(J2627,'Chuyển Mã'!$B$3:$C$9,2,0),"")</f>
        <v>Tỉnh</v>
      </c>
      <c r="AE2627" s="7" t="str">
        <f t="shared" ref="AE2627:AE2690" si="335">IFERROR(L2627,"")</f>
        <v>Chân giò heo muối 300g</v>
      </c>
      <c r="AF2627" s="7">
        <f t="shared" ref="AF2627:AF2690" si="336">R2627</f>
        <v>15</v>
      </c>
    </row>
    <row r="2628" spans="1:32" x14ac:dyDescent="0.25">
      <c r="A2628" s="11">
        <v>45908</v>
      </c>
      <c r="B2628" s="25" t="s">
        <v>7283</v>
      </c>
      <c r="C2628" s="12" t="s">
        <v>7214</v>
      </c>
      <c r="D2628" s="16">
        <f t="shared" ref="D2628:D2691" si="337">IF(A2628="","",A2628)</f>
        <v>45908</v>
      </c>
      <c r="G2628" s="13" t="s">
        <v>7529</v>
      </c>
      <c r="I2628" s="13" t="s">
        <v>8105</v>
      </c>
      <c r="J2628" s="13" t="s">
        <v>1796</v>
      </c>
      <c r="K2628" s="13" t="s">
        <v>30</v>
      </c>
      <c r="L2628" s="25" t="str">
        <f>VLOOKUP($K2628,TONG_SL!$A:$D,2,0)</f>
        <v>Gà muối 500g</v>
      </c>
      <c r="N2628" s="25" t="str">
        <f t="shared" si="330"/>
        <v>K-C6</v>
      </c>
      <c r="Q2628" s="25" t="str">
        <f>VLOOKUP(K2628,TONG_SL!$A:$D,3,0)</f>
        <v>Túi</v>
      </c>
      <c r="R2628" s="54">
        <v>15</v>
      </c>
      <c r="T2628" s="1">
        <f>VLOOKUP(VLOOKUP(G2628,Ma_KH!$A:$R,18,0)&amp;K2628,Gia_MB!$A:$F,6,0)</f>
        <v>111058</v>
      </c>
      <c r="U2628" s="14">
        <f t="shared" si="332"/>
        <v>1665870</v>
      </c>
      <c r="W2628" s="64">
        <f t="shared" si="331"/>
        <v>0</v>
      </c>
      <c r="X2628" s="3" t="str">
        <f t="shared" si="333"/>
        <v>8</v>
      </c>
      <c r="Z2628" s="14">
        <f t="shared" si="334"/>
        <v>133269.6</v>
      </c>
      <c r="AA2628" s="7">
        <f>VLOOKUP(G2628,Ma_KH!$A:$R,14,0)</f>
        <v>60</v>
      </c>
      <c r="AD2628" s="7" t="str">
        <f>IFERROR(VLOOKUP(J2628,'Chuyển Mã'!$B$3:$C$9,2,0),"")</f>
        <v>Tỉnh</v>
      </c>
      <c r="AE2628" s="7" t="str">
        <f t="shared" si="335"/>
        <v>Gà muối 500g</v>
      </c>
      <c r="AF2628" s="7">
        <f t="shared" si="336"/>
        <v>15</v>
      </c>
    </row>
    <row r="2629" spans="1:32" x14ac:dyDescent="0.25">
      <c r="A2629" s="11">
        <v>45908</v>
      </c>
      <c r="B2629" s="25" t="s">
        <v>7283</v>
      </c>
      <c r="C2629" s="12" t="s">
        <v>7214</v>
      </c>
      <c r="D2629" s="16">
        <f t="shared" si="337"/>
        <v>45908</v>
      </c>
      <c r="G2629" s="13" t="s">
        <v>7529</v>
      </c>
      <c r="I2629" s="13" t="s">
        <v>8105</v>
      </c>
      <c r="J2629" s="13" t="s">
        <v>1796</v>
      </c>
      <c r="K2629" s="13" t="s">
        <v>27</v>
      </c>
      <c r="L2629" s="25" t="str">
        <f>VLOOKUP($K2629,TONG_SL!$A:$D,2,0)</f>
        <v>Chân giò heo muối 300g</v>
      </c>
      <c r="N2629" s="25" t="str">
        <f t="shared" ref="N2629:N2692" si="338">IF($B2629&lt;&gt;"","K-C6","")</f>
        <v>K-C6</v>
      </c>
      <c r="Q2629" s="25" t="str">
        <f>VLOOKUP(K2629,TONG_SL!$A:$D,3,0)</f>
        <v>Túi</v>
      </c>
      <c r="R2629" s="54">
        <v>2</v>
      </c>
      <c r="T2629" s="1">
        <f>VLOOKUP(VLOOKUP(G2629,Ma_KH!$A:$R,18,0)&amp;K2629,Gia_MB!$A:$F,6,0)</f>
        <v>73431</v>
      </c>
      <c r="U2629" s="14">
        <f t="shared" si="332"/>
        <v>146862</v>
      </c>
      <c r="W2629" s="64">
        <f t="shared" ref="W2629:W2692" si="339">U2629*V2629</f>
        <v>0</v>
      </c>
      <c r="X2629" s="3" t="str">
        <f t="shared" si="333"/>
        <v>8</v>
      </c>
      <c r="Z2629" s="14">
        <f t="shared" si="334"/>
        <v>11748.960000000001</v>
      </c>
      <c r="AA2629" s="7">
        <f>VLOOKUP(G2629,Ma_KH!$A:$R,14,0)</f>
        <v>60</v>
      </c>
      <c r="AD2629" s="7" t="str">
        <f>IFERROR(VLOOKUP(J2629,'Chuyển Mã'!$B$3:$C$9,2,0),"")</f>
        <v>Tỉnh</v>
      </c>
      <c r="AE2629" s="7" t="str">
        <f t="shared" si="335"/>
        <v>Chân giò heo muối 300g</v>
      </c>
      <c r="AF2629" s="7">
        <f t="shared" si="336"/>
        <v>2</v>
      </c>
    </row>
    <row r="2630" spans="1:32" x14ac:dyDescent="0.25">
      <c r="A2630" s="11">
        <v>45908</v>
      </c>
      <c r="B2630" s="25" t="s">
        <v>7283</v>
      </c>
      <c r="C2630" s="12" t="s">
        <v>7214</v>
      </c>
      <c r="D2630" s="16">
        <f t="shared" si="337"/>
        <v>45908</v>
      </c>
      <c r="G2630" s="13" t="s">
        <v>7529</v>
      </c>
      <c r="I2630" s="13" t="s">
        <v>8105</v>
      </c>
      <c r="J2630" s="13" t="s">
        <v>1796</v>
      </c>
      <c r="K2630" s="13" t="s">
        <v>35</v>
      </c>
      <c r="L2630" s="25" t="str">
        <f>VLOOKUP($K2630,TONG_SL!$A:$D,2,0)</f>
        <v>Tai heo muối 200g</v>
      </c>
      <c r="N2630" s="25" t="str">
        <f t="shared" si="338"/>
        <v>K-C6</v>
      </c>
      <c r="Q2630" s="25" t="str">
        <f>VLOOKUP(K2630,TONG_SL!$A:$D,3,0)</f>
        <v>Túi</v>
      </c>
      <c r="R2630" s="54">
        <v>2</v>
      </c>
      <c r="T2630" s="1">
        <f>VLOOKUP(VLOOKUP(G2630,Ma_KH!$A:$R,18,0)&amp;K2630,Gia_MB!$A:$F,6,0)</f>
        <v>55595</v>
      </c>
      <c r="U2630" s="14">
        <f t="shared" si="332"/>
        <v>111190</v>
      </c>
      <c r="W2630" s="64">
        <f t="shared" si="339"/>
        <v>0</v>
      </c>
      <c r="X2630" s="3" t="str">
        <f t="shared" si="333"/>
        <v>8</v>
      </c>
      <c r="Z2630" s="14">
        <f t="shared" si="334"/>
        <v>8895.2000000000007</v>
      </c>
      <c r="AA2630" s="7">
        <f>VLOOKUP(G2630,Ma_KH!$A:$R,14,0)</f>
        <v>60</v>
      </c>
      <c r="AD2630" s="7" t="str">
        <f>IFERROR(VLOOKUP(J2630,'Chuyển Mã'!$B$3:$C$9,2,0),"")</f>
        <v>Tỉnh</v>
      </c>
      <c r="AE2630" s="7" t="str">
        <f t="shared" si="335"/>
        <v>Tai heo muối 200g</v>
      </c>
      <c r="AF2630" s="7">
        <f t="shared" si="336"/>
        <v>2</v>
      </c>
    </row>
    <row r="2631" spans="1:32" x14ac:dyDescent="0.25">
      <c r="A2631" s="11">
        <v>45908</v>
      </c>
      <c r="B2631" s="25" t="s">
        <v>7283</v>
      </c>
      <c r="C2631" s="12" t="s">
        <v>7214</v>
      </c>
      <c r="D2631" s="16">
        <f t="shared" si="337"/>
        <v>45908</v>
      </c>
      <c r="G2631" s="13" t="s">
        <v>7529</v>
      </c>
      <c r="I2631" s="13" t="s">
        <v>8105</v>
      </c>
      <c r="J2631" s="13" t="s">
        <v>1796</v>
      </c>
      <c r="K2631" s="13" t="s">
        <v>32</v>
      </c>
      <c r="L2631" s="25" t="str">
        <f>VLOOKUP($K2631,TONG_SL!$A:$D,2,0)</f>
        <v>Giò Tai Lưỡi Xào 250</v>
      </c>
      <c r="N2631" s="25" t="str">
        <f t="shared" si="338"/>
        <v>K-C6</v>
      </c>
      <c r="Q2631" s="25" t="str">
        <f>VLOOKUP(K2631,TONG_SL!$A:$D,3,0)</f>
        <v>Túi</v>
      </c>
      <c r="R2631" s="54">
        <v>2</v>
      </c>
      <c r="T2631" s="1">
        <f>VLOOKUP(VLOOKUP(G2631,Ma_KH!$A:$R,18,0)&amp;K2631,Gia_MB!$A:$F,6,0)</f>
        <v>50183</v>
      </c>
      <c r="U2631" s="14">
        <f t="shared" si="332"/>
        <v>100366</v>
      </c>
      <c r="W2631" s="64">
        <f t="shared" si="339"/>
        <v>0</v>
      </c>
      <c r="X2631" s="3" t="str">
        <f t="shared" si="333"/>
        <v>8</v>
      </c>
      <c r="Z2631" s="14">
        <f t="shared" si="334"/>
        <v>8029.28</v>
      </c>
      <c r="AA2631" s="7">
        <f>VLOOKUP(G2631,Ma_KH!$A:$R,14,0)</f>
        <v>60</v>
      </c>
      <c r="AD2631" s="7" t="str">
        <f>IFERROR(VLOOKUP(J2631,'Chuyển Mã'!$B$3:$C$9,2,0),"")</f>
        <v>Tỉnh</v>
      </c>
      <c r="AE2631" s="7" t="str">
        <f t="shared" si="335"/>
        <v>Giò Tai Lưỡi Xào 250</v>
      </c>
      <c r="AF2631" s="7">
        <f t="shared" si="336"/>
        <v>2</v>
      </c>
    </row>
    <row r="2632" spans="1:32" x14ac:dyDescent="0.25">
      <c r="A2632" s="11">
        <v>45908</v>
      </c>
      <c r="B2632" s="25" t="s">
        <v>7284</v>
      </c>
      <c r="C2632" s="12" t="s">
        <v>7214</v>
      </c>
      <c r="D2632" s="16">
        <f t="shared" si="337"/>
        <v>45908</v>
      </c>
      <c r="G2632" s="13" t="s">
        <v>7529</v>
      </c>
      <c r="I2632" s="13" t="s">
        <v>8106</v>
      </c>
      <c r="J2632" s="13" t="s">
        <v>1796</v>
      </c>
      <c r="K2632" s="13" t="s">
        <v>30</v>
      </c>
      <c r="L2632" s="25" t="str">
        <f>VLOOKUP($K2632,TONG_SL!$A:$D,2,0)</f>
        <v>Gà muối 500g</v>
      </c>
      <c r="N2632" s="25" t="str">
        <f t="shared" si="338"/>
        <v>K-C6</v>
      </c>
      <c r="Q2632" s="25" t="str">
        <f>VLOOKUP(K2632,TONG_SL!$A:$D,3,0)</f>
        <v>Túi</v>
      </c>
      <c r="R2632" s="54">
        <v>20</v>
      </c>
      <c r="T2632" s="1">
        <f>VLOOKUP(VLOOKUP(G2632,Ma_KH!$A:$R,18,0)&amp;K2632,Gia_MB!$A:$F,6,0)</f>
        <v>111058</v>
      </c>
      <c r="U2632" s="14">
        <f t="shared" si="332"/>
        <v>2221160</v>
      </c>
      <c r="W2632" s="64">
        <f t="shared" si="339"/>
        <v>0</v>
      </c>
      <c r="X2632" s="3" t="str">
        <f t="shared" si="333"/>
        <v>8</v>
      </c>
      <c r="Z2632" s="14">
        <f t="shared" si="334"/>
        <v>177692.80000000002</v>
      </c>
      <c r="AA2632" s="7">
        <f>VLOOKUP(G2632,Ma_KH!$A:$R,14,0)</f>
        <v>60</v>
      </c>
      <c r="AD2632" s="7" t="str">
        <f>IFERROR(VLOOKUP(J2632,'Chuyển Mã'!$B$3:$C$9,2,0),"")</f>
        <v>Tỉnh</v>
      </c>
      <c r="AE2632" s="7" t="str">
        <f t="shared" si="335"/>
        <v>Gà muối 500g</v>
      </c>
      <c r="AF2632" s="7">
        <f t="shared" si="336"/>
        <v>20</v>
      </c>
    </row>
    <row r="2633" spans="1:32" x14ac:dyDescent="0.25">
      <c r="A2633" s="11">
        <v>45908</v>
      </c>
      <c r="B2633" s="25" t="s">
        <v>7284</v>
      </c>
      <c r="C2633" s="12" t="s">
        <v>7214</v>
      </c>
      <c r="D2633" s="16">
        <f t="shared" si="337"/>
        <v>45908</v>
      </c>
      <c r="G2633" s="13" t="s">
        <v>7529</v>
      </c>
      <c r="I2633" s="13" t="s">
        <v>8106</v>
      </c>
      <c r="J2633" s="13" t="s">
        <v>1796</v>
      </c>
      <c r="K2633" s="13" t="s">
        <v>27</v>
      </c>
      <c r="L2633" s="25" t="str">
        <f>VLOOKUP($K2633,TONG_SL!$A:$D,2,0)</f>
        <v>Chân giò heo muối 300g</v>
      </c>
      <c r="N2633" s="25" t="str">
        <f t="shared" si="338"/>
        <v>K-C6</v>
      </c>
      <c r="Q2633" s="25" t="str">
        <f>VLOOKUP(K2633,TONG_SL!$A:$D,3,0)</f>
        <v>Túi</v>
      </c>
      <c r="R2633" s="54">
        <v>10</v>
      </c>
      <c r="T2633" s="1">
        <f>VLOOKUP(VLOOKUP(G2633,Ma_KH!$A:$R,18,0)&amp;K2633,Gia_MB!$A:$F,6,0)</f>
        <v>73431</v>
      </c>
      <c r="U2633" s="14">
        <f t="shared" si="332"/>
        <v>734310</v>
      </c>
      <c r="W2633" s="64">
        <f t="shared" si="339"/>
        <v>0</v>
      </c>
      <c r="X2633" s="3" t="str">
        <f t="shared" si="333"/>
        <v>8</v>
      </c>
      <c r="Z2633" s="14">
        <f t="shared" si="334"/>
        <v>58744.800000000003</v>
      </c>
      <c r="AA2633" s="7">
        <f>VLOOKUP(G2633,Ma_KH!$A:$R,14,0)</f>
        <v>60</v>
      </c>
      <c r="AD2633" s="7" t="str">
        <f>IFERROR(VLOOKUP(J2633,'Chuyển Mã'!$B$3:$C$9,2,0),"")</f>
        <v>Tỉnh</v>
      </c>
      <c r="AE2633" s="7" t="str">
        <f t="shared" si="335"/>
        <v>Chân giò heo muối 300g</v>
      </c>
      <c r="AF2633" s="7">
        <f t="shared" si="336"/>
        <v>10</v>
      </c>
    </row>
    <row r="2634" spans="1:32" x14ac:dyDescent="0.25">
      <c r="A2634" s="11">
        <v>45908</v>
      </c>
      <c r="B2634" s="25" t="s">
        <v>7285</v>
      </c>
      <c r="C2634" s="12" t="s">
        <v>7214</v>
      </c>
      <c r="D2634" s="16">
        <f t="shared" si="337"/>
        <v>45908</v>
      </c>
      <c r="G2634" s="13" t="s">
        <v>7529</v>
      </c>
      <c r="I2634" s="13" t="s">
        <v>8107</v>
      </c>
      <c r="J2634" s="13" t="s">
        <v>1796</v>
      </c>
      <c r="K2634" s="13" t="s">
        <v>27</v>
      </c>
      <c r="L2634" s="25" t="str">
        <f>VLOOKUP($K2634,TONG_SL!$A:$D,2,0)</f>
        <v>Chân giò heo muối 300g</v>
      </c>
      <c r="N2634" s="25" t="str">
        <f t="shared" si="338"/>
        <v>K-C6</v>
      </c>
      <c r="Q2634" s="25" t="str">
        <f>VLOOKUP(K2634,TONG_SL!$A:$D,3,0)</f>
        <v>Túi</v>
      </c>
      <c r="R2634" s="54">
        <v>15</v>
      </c>
      <c r="T2634" s="1">
        <f>VLOOKUP(VLOOKUP(G2634,Ma_KH!$A:$R,18,0)&amp;K2634,Gia_MB!$A:$F,6,0)</f>
        <v>73431</v>
      </c>
      <c r="U2634" s="14">
        <f t="shared" si="332"/>
        <v>1101465</v>
      </c>
      <c r="W2634" s="64">
        <f t="shared" si="339"/>
        <v>0</v>
      </c>
      <c r="X2634" s="3" t="str">
        <f t="shared" si="333"/>
        <v>8</v>
      </c>
      <c r="Z2634" s="14">
        <f t="shared" si="334"/>
        <v>88117.2</v>
      </c>
      <c r="AA2634" s="7">
        <f>VLOOKUP(G2634,Ma_KH!$A:$R,14,0)</f>
        <v>60</v>
      </c>
      <c r="AD2634" s="7" t="str">
        <f>IFERROR(VLOOKUP(J2634,'Chuyển Mã'!$B$3:$C$9,2,0),"")</f>
        <v>Tỉnh</v>
      </c>
      <c r="AE2634" s="7" t="str">
        <f t="shared" si="335"/>
        <v>Chân giò heo muối 300g</v>
      </c>
      <c r="AF2634" s="7">
        <f t="shared" si="336"/>
        <v>15</v>
      </c>
    </row>
    <row r="2635" spans="1:32" x14ac:dyDescent="0.25">
      <c r="A2635" s="11">
        <v>45908</v>
      </c>
      <c r="B2635" s="25" t="s">
        <v>7285</v>
      </c>
      <c r="C2635" s="12" t="s">
        <v>7214</v>
      </c>
      <c r="D2635" s="16">
        <f t="shared" si="337"/>
        <v>45908</v>
      </c>
      <c r="G2635" s="13" t="s">
        <v>7529</v>
      </c>
      <c r="I2635" s="13" t="s">
        <v>8107</v>
      </c>
      <c r="J2635" s="13" t="s">
        <v>1796</v>
      </c>
      <c r="K2635" s="13" t="s">
        <v>32</v>
      </c>
      <c r="L2635" s="25" t="str">
        <f>VLOOKUP($K2635,TONG_SL!$A:$D,2,0)</f>
        <v>Giò Tai Lưỡi Xào 250</v>
      </c>
      <c r="N2635" s="25" t="str">
        <f t="shared" si="338"/>
        <v>K-C6</v>
      </c>
      <c r="Q2635" s="25" t="str">
        <f>VLOOKUP(K2635,TONG_SL!$A:$D,3,0)</f>
        <v>Túi</v>
      </c>
      <c r="R2635" s="54">
        <v>10</v>
      </c>
      <c r="T2635" s="1">
        <f>VLOOKUP(VLOOKUP(G2635,Ma_KH!$A:$R,18,0)&amp;K2635,Gia_MB!$A:$F,6,0)</f>
        <v>50183</v>
      </c>
      <c r="U2635" s="14">
        <f t="shared" si="332"/>
        <v>501830</v>
      </c>
      <c r="W2635" s="64">
        <f t="shared" si="339"/>
        <v>0</v>
      </c>
      <c r="X2635" s="3" t="str">
        <f t="shared" si="333"/>
        <v>8</v>
      </c>
      <c r="Z2635" s="14">
        <f t="shared" si="334"/>
        <v>40146.400000000001</v>
      </c>
      <c r="AA2635" s="7">
        <f>VLOOKUP(G2635,Ma_KH!$A:$R,14,0)</f>
        <v>60</v>
      </c>
      <c r="AD2635" s="7" t="str">
        <f>IFERROR(VLOOKUP(J2635,'Chuyển Mã'!$B$3:$C$9,2,0),"")</f>
        <v>Tỉnh</v>
      </c>
      <c r="AE2635" s="7" t="str">
        <f t="shared" si="335"/>
        <v>Giò Tai Lưỡi Xào 250</v>
      </c>
      <c r="AF2635" s="7">
        <f t="shared" si="336"/>
        <v>10</v>
      </c>
    </row>
    <row r="2636" spans="1:32" x14ac:dyDescent="0.25">
      <c r="A2636" s="11">
        <v>45908</v>
      </c>
      <c r="B2636" s="25" t="s">
        <v>7285</v>
      </c>
      <c r="C2636" s="12" t="s">
        <v>7214</v>
      </c>
      <c r="D2636" s="16">
        <f t="shared" si="337"/>
        <v>45908</v>
      </c>
      <c r="G2636" s="13" t="s">
        <v>7529</v>
      </c>
      <c r="I2636" s="13" t="s">
        <v>8107</v>
      </c>
      <c r="J2636" s="13" t="s">
        <v>1796</v>
      </c>
      <c r="K2636" s="13" t="s">
        <v>51</v>
      </c>
      <c r="L2636" s="25" t="str">
        <f>VLOOKUP($K2636,TONG_SL!$A:$D,2,0)</f>
        <v>Mọc Nấm Hương 250g</v>
      </c>
      <c r="N2636" s="25" t="str">
        <f t="shared" si="338"/>
        <v>K-C6</v>
      </c>
      <c r="Q2636" s="25" t="str">
        <f>VLOOKUP(K2636,TONG_SL!$A:$D,3,0)</f>
        <v>Túi</v>
      </c>
      <c r="R2636" s="54">
        <v>15</v>
      </c>
      <c r="T2636" s="1">
        <f>VLOOKUP(VLOOKUP(G2636,Ma_KH!$A:$R,18,0)&amp;K2636,Gia_MB!$A:$F,6,0)</f>
        <v>46000</v>
      </c>
      <c r="U2636" s="14">
        <f t="shared" si="332"/>
        <v>690000</v>
      </c>
      <c r="W2636" s="64">
        <f t="shared" si="339"/>
        <v>0</v>
      </c>
      <c r="X2636" s="3" t="str">
        <f t="shared" si="333"/>
        <v>8</v>
      </c>
      <c r="Z2636" s="14">
        <f t="shared" si="334"/>
        <v>55200</v>
      </c>
      <c r="AA2636" s="7">
        <f>VLOOKUP(G2636,Ma_KH!$A:$R,14,0)</f>
        <v>60</v>
      </c>
      <c r="AD2636" s="7" t="str">
        <f>IFERROR(VLOOKUP(J2636,'Chuyển Mã'!$B$3:$C$9,2,0),"")</f>
        <v>Tỉnh</v>
      </c>
      <c r="AE2636" s="7" t="str">
        <f t="shared" si="335"/>
        <v>Mọc Nấm Hương 250g</v>
      </c>
      <c r="AF2636" s="7">
        <f t="shared" si="336"/>
        <v>15</v>
      </c>
    </row>
    <row r="2637" spans="1:32" x14ac:dyDescent="0.25">
      <c r="A2637" s="11">
        <v>45908</v>
      </c>
      <c r="B2637" s="25" t="s">
        <v>7285</v>
      </c>
      <c r="C2637" s="12" t="s">
        <v>7214</v>
      </c>
      <c r="D2637" s="16">
        <f t="shared" si="337"/>
        <v>45908</v>
      </c>
      <c r="G2637" s="13" t="s">
        <v>7529</v>
      </c>
      <c r="I2637" s="13" t="s">
        <v>8107</v>
      </c>
      <c r="J2637" s="13" t="s">
        <v>1796</v>
      </c>
      <c r="K2637" s="13" t="s">
        <v>39</v>
      </c>
      <c r="L2637" s="25" t="str">
        <f>VLOOKUP($K2637,TONG_SL!$A:$D,2,0)</f>
        <v>Chả cốm 300g</v>
      </c>
      <c r="N2637" s="25" t="str">
        <f t="shared" si="338"/>
        <v>K-C6</v>
      </c>
      <c r="Q2637" s="25" t="str">
        <f>VLOOKUP(K2637,TONG_SL!$A:$D,3,0)</f>
        <v>Túi</v>
      </c>
      <c r="R2637" s="54">
        <v>15</v>
      </c>
      <c r="T2637" s="1">
        <f>VLOOKUP(VLOOKUP(G2637,Ma_KH!$A:$R,18,0)&amp;K2637,Gia_MB!$A:$F,6,0)</f>
        <v>74250</v>
      </c>
      <c r="U2637" s="14">
        <f t="shared" si="332"/>
        <v>1113750</v>
      </c>
      <c r="W2637" s="64">
        <f t="shared" si="339"/>
        <v>0</v>
      </c>
      <c r="X2637" s="3" t="str">
        <f t="shared" si="333"/>
        <v>8</v>
      </c>
      <c r="Z2637" s="14">
        <f t="shared" si="334"/>
        <v>89100</v>
      </c>
      <c r="AA2637" s="7">
        <f>VLOOKUP(G2637,Ma_KH!$A:$R,14,0)</f>
        <v>60</v>
      </c>
      <c r="AD2637" s="7" t="str">
        <f>IFERROR(VLOOKUP(J2637,'Chuyển Mã'!$B$3:$C$9,2,0),"")</f>
        <v>Tỉnh</v>
      </c>
      <c r="AE2637" s="7" t="str">
        <f t="shared" si="335"/>
        <v>Chả cốm 300g</v>
      </c>
      <c r="AF2637" s="7">
        <f t="shared" si="336"/>
        <v>15</v>
      </c>
    </row>
    <row r="2638" spans="1:32" x14ac:dyDescent="0.25">
      <c r="A2638" s="11">
        <v>45908</v>
      </c>
      <c r="B2638" s="25">
        <v>4176629105</v>
      </c>
      <c r="C2638" s="12" t="s">
        <v>7214</v>
      </c>
      <c r="D2638" s="16">
        <f t="shared" si="337"/>
        <v>45908</v>
      </c>
      <c r="G2638" s="13" t="s">
        <v>7286</v>
      </c>
      <c r="I2638" s="13" t="s">
        <v>8108</v>
      </c>
      <c r="J2638" s="13" t="s">
        <v>1796</v>
      </c>
      <c r="K2638" s="13" t="s">
        <v>30</v>
      </c>
      <c r="L2638" s="25" t="str">
        <f>VLOOKUP($K2638,TONG_SL!$A:$D,2,0)</f>
        <v>Gà muối 500g</v>
      </c>
      <c r="N2638" s="25" t="str">
        <f t="shared" si="338"/>
        <v>K-C6</v>
      </c>
      <c r="Q2638" s="25" t="str">
        <f>VLOOKUP(K2638,TONG_SL!$A:$D,3,0)</f>
        <v>Túi</v>
      </c>
      <c r="R2638" s="54">
        <v>15</v>
      </c>
      <c r="T2638" s="1">
        <f>VLOOKUP(VLOOKUP(G2638,Ma_KH!$A:$R,18,0)&amp;K2638,Gia_MB!$A:$F,6,0)</f>
        <v>111058</v>
      </c>
      <c r="U2638" s="14">
        <f t="shared" ref="U2638:U2701" si="340">T2638*R2638</f>
        <v>1665870</v>
      </c>
      <c r="W2638" s="64">
        <f t="shared" si="339"/>
        <v>0</v>
      </c>
      <c r="X2638" s="3" t="str">
        <f t="shared" ref="X2638:X2701" si="341">IF(B2638&lt;&gt;"","8","0")</f>
        <v>8</v>
      </c>
      <c r="Z2638" s="14">
        <f t="shared" ref="Z2638:Z2701" si="342">U2638*X2638%</f>
        <v>133269.6</v>
      </c>
      <c r="AA2638" s="7">
        <f>VLOOKUP(G2638,Ma_KH!$A:$R,14,0)</f>
        <v>60</v>
      </c>
      <c r="AD2638" s="7" t="str">
        <f>IFERROR(VLOOKUP(J2638,'Chuyển Mã'!$B$3:$C$9,2,0),"")</f>
        <v>Tỉnh</v>
      </c>
      <c r="AE2638" s="7" t="str">
        <f t="shared" si="335"/>
        <v>Gà muối 500g</v>
      </c>
      <c r="AF2638" s="7">
        <f t="shared" si="336"/>
        <v>15</v>
      </c>
    </row>
    <row r="2639" spans="1:32" x14ac:dyDescent="0.25">
      <c r="A2639" s="11">
        <v>45908</v>
      </c>
      <c r="B2639" s="25">
        <v>4176629105</v>
      </c>
      <c r="C2639" s="12" t="s">
        <v>7214</v>
      </c>
      <c r="D2639" s="16">
        <f t="shared" si="337"/>
        <v>45908</v>
      </c>
      <c r="G2639" s="13" t="s">
        <v>7286</v>
      </c>
      <c r="I2639" s="13" t="s">
        <v>8108</v>
      </c>
      <c r="J2639" s="13" t="s">
        <v>1796</v>
      </c>
      <c r="K2639" s="13" t="s">
        <v>35</v>
      </c>
      <c r="L2639" s="25" t="str">
        <f>VLOOKUP($K2639,TONG_SL!$A:$D,2,0)</f>
        <v>Tai heo muối 200g</v>
      </c>
      <c r="N2639" s="25" t="str">
        <f t="shared" si="338"/>
        <v>K-C6</v>
      </c>
      <c r="Q2639" s="25" t="str">
        <f>VLOOKUP(K2639,TONG_SL!$A:$D,3,0)</f>
        <v>Túi</v>
      </c>
      <c r="R2639" s="54">
        <v>5</v>
      </c>
      <c r="T2639" s="1">
        <f>VLOOKUP(VLOOKUP(G2639,Ma_KH!$A:$R,18,0)&amp;K2639,Gia_MB!$A:$F,6,0)</f>
        <v>55595</v>
      </c>
      <c r="U2639" s="14">
        <f t="shared" si="340"/>
        <v>277975</v>
      </c>
      <c r="W2639" s="64">
        <f t="shared" si="339"/>
        <v>0</v>
      </c>
      <c r="X2639" s="3" t="str">
        <f t="shared" si="341"/>
        <v>8</v>
      </c>
      <c r="Z2639" s="14">
        <f t="shared" si="342"/>
        <v>22238</v>
      </c>
      <c r="AA2639" s="7">
        <f>VLOOKUP(G2639,Ma_KH!$A:$R,14,0)</f>
        <v>60</v>
      </c>
      <c r="AD2639" s="7" t="str">
        <f>IFERROR(VLOOKUP(J2639,'Chuyển Mã'!$B$3:$C$9,2,0),"")</f>
        <v>Tỉnh</v>
      </c>
      <c r="AE2639" s="7" t="str">
        <f t="shared" si="335"/>
        <v>Tai heo muối 200g</v>
      </c>
      <c r="AF2639" s="7">
        <f t="shared" si="336"/>
        <v>5</v>
      </c>
    </row>
    <row r="2640" spans="1:32" x14ac:dyDescent="0.25">
      <c r="A2640" s="11">
        <v>45908</v>
      </c>
      <c r="B2640" s="25">
        <v>4176629105</v>
      </c>
      <c r="C2640" s="12" t="s">
        <v>7214</v>
      </c>
      <c r="D2640" s="16">
        <f t="shared" si="337"/>
        <v>45908</v>
      </c>
      <c r="G2640" s="13" t="s">
        <v>7286</v>
      </c>
      <c r="I2640" s="13" t="s">
        <v>8108</v>
      </c>
      <c r="J2640" s="13" t="s">
        <v>1796</v>
      </c>
      <c r="K2640" s="13" t="s">
        <v>47</v>
      </c>
      <c r="L2640" s="25" t="str">
        <f>VLOOKUP($K2640,TONG_SL!$A:$D,2,0)</f>
        <v>Giò lụa cây 250g</v>
      </c>
      <c r="N2640" s="25" t="str">
        <f t="shared" si="338"/>
        <v>K-C6</v>
      </c>
      <c r="Q2640" s="25" t="str">
        <f>VLOOKUP(K2640,TONG_SL!$A:$D,3,0)</f>
        <v>Túi</v>
      </c>
      <c r="R2640" s="54">
        <v>5</v>
      </c>
      <c r="T2640" s="1">
        <f>VLOOKUP(VLOOKUP(G2640,Ma_KH!$A:$R,18,0)&amp;K2640,Gia_MB!$A:$F,6,0)</f>
        <v>49500</v>
      </c>
      <c r="U2640" s="14">
        <f t="shared" si="340"/>
        <v>247500</v>
      </c>
      <c r="W2640" s="64">
        <f t="shared" si="339"/>
        <v>0</v>
      </c>
      <c r="X2640" s="3" t="str">
        <f t="shared" si="341"/>
        <v>8</v>
      </c>
      <c r="Z2640" s="14">
        <f t="shared" si="342"/>
        <v>19800</v>
      </c>
      <c r="AA2640" s="7">
        <f>VLOOKUP(G2640,Ma_KH!$A:$R,14,0)</f>
        <v>60</v>
      </c>
      <c r="AD2640" s="7" t="str">
        <f>IFERROR(VLOOKUP(J2640,'Chuyển Mã'!$B$3:$C$9,2,0),"")</f>
        <v>Tỉnh</v>
      </c>
      <c r="AE2640" s="7" t="str">
        <f t="shared" si="335"/>
        <v>Giò lụa cây 250g</v>
      </c>
      <c r="AF2640" s="7">
        <f t="shared" si="336"/>
        <v>5</v>
      </c>
    </row>
    <row r="2641" spans="1:32" x14ac:dyDescent="0.25">
      <c r="A2641" s="11">
        <v>45908</v>
      </c>
      <c r="B2641" s="25">
        <v>4176629105</v>
      </c>
      <c r="C2641" s="12" t="s">
        <v>7214</v>
      </c>
      <c r="D2641" s="16">
        <f t="shared" si="337"/>
        <v>45908</v>
      </c>
      <c r="G2641" s="13" t="s">
        <v>7286</v>
      </c>
      <c r="I2641" s="13" t="s">
        <v>8108</v>
      </c>
      <c r="J2641" s="13" t="s">
        <v>1796</v>
      </c>
      <c r="K2641" s="13" t="s">
        <v>49</v>
      </c>
      <c r="L2641" s="25" t="str">
        <f>VLOOKUP($K2641,TONG_SL!$A:$D,2,0)</f>
        <v>Giò sụn gà 250g</v>
      </c>
      <c r="N2641" s="25" t="str">
        <f t="shared" si="338"/>
        <v>K-C6</v>
      </c>
      <c r="Q2641" s="25" t="str">
        <f>VLOOKUP(K2641,TONG_SL!$A:$D,3,0)</f>
        <v>Túi</v>
      </c>
      <c r="R2641" s="54">
        <v>5</v>
      </c>
      <c r="T2641" s="1">
        <f>VLOOKUP(VLOOKUP(G2641,Ma_KH!$A:$R,18,0)&amp;K2641,Gia_MB!$A:$F,6,0)</f>
        <v>50400</v>
      </c>
      <c r="U2641" s="14">
        <f t="shared" si="340"/>
        <v>252000</v>
      </c>
      <c r="W2641" s="64">
        <f t="shared" si="339"/>
        <v>0</v>
      </c>
      <c r="X2641" s="3" t="str">
        <f t="shared" si="341"/>
        <v>8</v>
      </c>
      <c r="Z2641" s="14">
        <f t="shared" si="342"/>
        <v>20160</v>
      </c>
      <c r="AA2641" s="7">
        <f>VLOOKUP(G2641,Ma_KH!$A:$R,14,0)</f>
        <v>60</v>
      </c>
      <c r="AD2641" s="7" t="str">
        <f>IFERROR(VLOOKUP(J2641,'Chuyển Mã'!$B$3:$C$9,2,0),"")</f>
        <v>Tỉnh</v>
      </c>
      <c r="AE2641" s="7" t="str">
        <f t="shared" si="335"/>
        <v>Giò sụn gà 250g</v>
      </c>
      <c r="AF2641" s="7">
        <f t="shared" si="336"/>
        <v>5</v>
      </c>
    </row>
    <row r="2642" spans="1:32" x14ac:dyDescent="0.25">
      <c r="A2642" s="11">
        <v>45908</v>
      </c>
      <c r="B2642" s="25">
        <v>4176629105</v>
      </c>
      <c r="C2642" s="12" t="s">
        <v>7214</v>
      </c>
      <c r="D2642" s="16">
        <f t="shared" si="337"/>
        <v>45908</v>
      </c>
      <c r="G2642" s="13" t="s">
        <v>7286</v>
      </c>
      <c r="I2642" s="13" t="s">
        <v>8108</v>
      </c>
      <c r="J2642" s="13" t="s">
        <v>1796</v>
      </c>
      <c r="K2642" s="13" t="s">
        <v>27</v>
      </c>
      <c r="L2642" s="25" t="str">
        <f>VLOOKUP($K2642,TONG_SL!$A:$D,2,0)</f>
        <v>Chân giò heo muối 300g</v>
      </c>
      <c r="N2642" s="25" t="str">
        <f t="shared" si="338"/>
        <v>K-C6</v>
      </c>
      <c r="Q2642" s="25" t="str">
        <f>VLOOKUP(K2642,TONG_SL!$A:$D,3,0)</f>
        <v>Túi</v>
      </c>
      <c r="R2642" s="54">
        <v>7</v>
      </c>
      <c r="T2642" s="1">
        <f>VLOOKUP(VLOOKUP(G2642,Ma_KH!$A:$R,18,0)&amp;K2642,Gia_MB!$A:$F,6,0)</f>
        <v>73431</v>
      </c>
      <c r="U2642" s="14">
        <f t="shared" si="340"/>
        <v>514017</v>
      </c>
      <c r="W2642" s="64">
        <f t="shared" si="339"/>
        <v>0</v>
      </c>
      <c r="X2642" s="3" t="str">
        <f t="shared" si="341"/>
        <v>8</v>
      </c>
      <c r="Z2642" s="14">
        <f t="shared" si="342"/>
        <v>41121.360000000001</v>
      </c>
      <c r="AA2642" s="7">
        <f>VLOOKUP(G2642,Ma_KH!$A:$R,14,0)</f>
        <v>60</v>
      </c>
      <c r="AD2642" s="7" t="str">
        <f>IFERROR(VLOOKUP(J2642,'Chuyển Mã'!$B$3:$C$9,2,0),"")</f>
        <v>Tỉnh</v>
      </c>
      <c r="AE2642" s="7" t="str">
        <f t="shared" si="335"/>
        <v>Chân giò heo muối 300g</v>
      </c>
      <c r="AF2642" s="7">
        <f t="shared" si="336"/>
        <v>7</v>
      </c>
    </row>
    <row r="2643" spans="1:32" x14ac:dyDescent="0.25">
      <c r="A2643" s="11">
        <v>45908</v>
      </c>
      <c r="B2643" s="25">
        <v>4176640629</v>
      </c>
      <c r="C2643" s="12" t="s">
        <v>7214</v>
      </c>
      <c r="D2643" s="16">
        <f t="shared" si="337"/>
        <v>45908</v>
      </c>
      <c r="G2643" s="13" t="s">
        <v>7286</v>
      </c>
      <c r="I2643" s="13" t="s">
        <v>8109</v>
      </c>
      <c r="J2643" s="13" t="s">
        <v>1796</v>
      </c>
      <c r="K2643" s="13" t="s">
        <v>30</v>
      </c>
      <c r="L2643" s="25" t="str">
        <f>VLOOKUP($K2643,TONG_SL!$A:$D,2,0)</f>
        <v>Gà muối 500g</v>
      </c>
      <c r="N2643" s="25" t="str">
        <f t="shared" si="338"/>
        <v>K-C6</v>
      </c>
      <c r="Q2643" s="25" t="str">
        <f>VLOOKUP(K2643,TONG_SL!$A:$D,3,0)</f>
        <v>Túi</v>
      </c>
      <c r="R2643" s="54">
        <v>5</v>
      </c>
      <c r="T2643" s="1">
        <f>VLOOKUP(VLOOKUP(G2643,Ma_KH!$A:$R,18,0)&amp;K2643,Gia_MB!$A:$F,6,0)</f>
        <v>111058</v>
      </c>
      <c r="U2643" s="14">
        <f t="shared" si="340"/>
        <v>555290</v>
      </c>
      <c r="W2643" s="64">
        <f t="shared" si="339"/>
        <v>0</v>
      </c>
      <c r="X2643" s="3" t="str">
        <f t="shared" si="341"/>
        <v>8</v>
      </c>
      <c r="Z2643" s="14">
        <f t="shared" si="342"/>
        <v>44423.200000000004</v>
      </c>
      <c r="AA2643" s="7">
        <f>VLOOKUP(G2643,Ma_KH!$A:$R,14,0)</f>
        <v>60</v>
      </c>
      <c r="AD2643" s="7" t="str">
        <f>IFERROR(VLOOKUP(J2643,'Chuyển Mã'!$B$3:$C$9,2,0),"")</f>
        <v>Tỉnh</v>
      </c>
      <c r="AE2643" s="7" t="str">
        <f t="shared" si="335"/>
        <v>Gà muối 500g</v>
      </c>
      <c r="AF2643" s="7">
        <f t="shared" si="336"/>
        <v>5</v>
      </c>
    </row>
    <row r="2644" spans="1:32" x14ac:dyDescent="0.25">
      <c r="A2644" s="11">
        <v>45908</v>
      </c>
      <c r="B2644" s="25">
        <v>4176640629</v>
      </c>
      <c r="C2644" s="12" t="s">
        <v>7214</v>
      </c>
      <c r="D2644" s="16">
        <f t="shared" si="337"/>
        <v>45908</v>
      </c>
      <c r="G2644" s="13" t="s">
        <v>7286</v>
      </c>
      <c r="I2644" s="13" t="s">
        <v>8109</v>
      </c>
      <c r="J2644" s="13" t="s">
        <v>1796</v>
      </c>
      <c r="K2644" s="13" t="s">
        <v>27</v>
      </c>
      <c r="L2644" s="25" t="str">
        <f>VLOOKUP($K2644,TONG_SL!$A:$D,2,0)</f>
        <v>Chân giò heo muối 300g</v>
      </c>
      <c r="N2644" s="25" t="str">
        <f t="shared" si="338"/>
        <v>K-C6</v>
      </c>
      <c r="Q2644" s="25" t="str">
        <f>VLOOKUP(K2644,TONG_SL!$A:$D,3,0)</f>
        <v>Túi</v>
      </c>
      <c r="R2644" s="54">
        <v>6</v>
      </c>
      <c r="T2644" s="1">
        <f>VLOOKUP(VLOOKUP(G2644,Ma_KH!$A:$R,18,0)&amp;K2644,Gia_MB!$A:$F,6,0)</f>
        <v>73431</v>
      </c>
      <c r="U2644" s="14">
        <f t="shared" si="340"/>
        <v>440586</v>
      </c>
      <c r="W2644" s="64">
        <f t="shared" si="339"/>
        <v>0</v>
      </c>
      <c r="X2644" s="3" t="str">
        <f t="shared" si="341"/>
        <v>8</v>
      </c>
      <c r="Z2644" s="14">
        <f t="shared" si="342"/>
        <v>35246.879999999997</v>
      </c>
      <c r="AA2644" s="7">
        <f>VLOOKUP(G2644,Ma_KH!$A:$R,14,0)</f>
        <v>60</v>
      </c>
      <c r="AD2644" s="7" t="str">
        <f>IFERROR(VLOOKUP(J2644,'Chuyển Mã'!$B$3:$C$9,2,0),"")</f>
        <v>Tỉnh</v>
      </c>
      <c r="AE2644" s="7" t="str">
        <f t="shared" si="335"/>
        <v>Chân giò heo muối 300g</v>
      </c>
      <c r="AF2644" s="7">
        <f t="shared" si="336"/>
        <v>6</v>
      </c>
    </row>
    <row r="2645" spans="1:32" x14ac:dyDescent="0.25">
      <c r="A2645" s="11">
        <v>45908</v>
      </c>
      <c r="B2645" s="25">
        <v>4176640629</v>
      </c>
      <c r="C2645" s="12" t="s">
        <v>7214</v>
      </c>
      <c r="D2645" s="16">
        <f t="shared" si="337"/>
        <v>45908</v>
      </c>
      <c r="G2645" s="13" t="s">
        <v>7286</v>
      </c>
      <c r="I2645" s="13" t="s">
        <v>8109</v>
      </c>
      <c r="J2645" s="13" t="s">
        <v>1796</v>
      </c>
      <c r="K2645" s="13" t="s">
        <v>32</v>
      </c>
      <c r="L2645" s="25" t="str">
        <f>VLOOKUP($K2645,TONG_SL!$A:$D,2,0)</f>
        <v>Giò Tai Lưỡi Xào 250</v>
      </c>
      <c r="N2645" s="25" t="str">
        <f t="shared" si="338"/>
        <v>K-C6</v>
      </c>
      <c r="Q2645" s="25" t="str">
        <f>VLOOKUP(K2645,TONG_SL!$A:$D,3,0)</f>
        <v>Túi</v>
      </c>
      <c r="R2645" s="54">
        <v>6</v>
      </c>
      <c r="T2645" s="1">
        <f>VLOOKUP(VLOOKUP(G2645,Ma_KH!$A:$R,18,0)&amp;K2645,Gia_MB!$A:$F,6,0)</f>
        <v>50183</v>
      </c>
      <c r="U2645" s="14">
        <f t="shared" si="340"/>
        <v>301098</v>
      </c>
      <c r="W2645" s="64">
        <f t="shared" si="339"/>
        <v>0</v>
      </c>
      <c r="X2645" s="3" t="str">
        <f t="shared" si="341"/>
        <v>8</v>
      </c>
      <c r="Z2645" s="14">
        <f t="shared" si="342"/>
        <v>24087.84</v>
      </c>
      <c r="AA2645" s="7">
        <f>VLOOKUP(G2645,Ma_KH!$A:$R,14,0)</f>
        <v>60</v>
      </c>
      <c r="AD2645" s="7" t="str">
        <f>IFERROR(VLOOKUP(J2645,'Chuyển Mã'!$B$3:$C$9,2,0),"")</f>
        <v>Tỉnh</v>
      </c>
      <c r="AE2645" s="7" t="str">
        <f t="shared" si="335"/>
        <v>Giò Tai Lưỡi Xào 250</v>
      </c>
      <c r="AF2645" s="7">
        <f t="shared" si="336"/>
        <v>6</v>
      </c>
    </row>
    <row r="2646" spans="1:32" x14ac:dyDescent="0.25">
      <c r="A2646" s="11">
        <v>45908</v>
      </c>
      <c r="B2646" s="25">
        <v>4176640629</v>
      </c>
      <c r="C2646" s="12" t="s">
        <v>7214</v>
      </c>
      <c r="D2646" s="16">
        <f t="shared" si="337"/>
        <v>45908</v>
      </c>
      <c r="G2646" s="13" t="s">
        <v>7286</v>
      </c>
      <c r="I2646" s="13" t="s">
        <v>8109</v>
      </c>
      <c r="J2646" s="13" t="s">
        <v>1796</v>
      </c>
      <c r="K2646" s="13" t="s">
        <v>35</v>
      </c>
      <c r="L2646" s="25" t="str">
        <f>VLOOKUP($K2646,TONG_SL!$A:$D,2,0)</f>
        <v>Tai heo muối 200g</v>
      </c>
      <c r="N2646" s="25" t="str">
        <f t="shared" si="338"/>
        <v>K-C6</v>
      </c>
      <c r="Q2646" s="25" t="str">
        <f>VLOOKUP(K2646,TONG_SL!$A:$D,3,0)</f>
        <v>Túi</v>
      </c>
      <c r="R2646" s="54">
        <v>6</v>
      </c>
      <c r="T2646" s="1">
        <f>VLOOKUP(VLOOKUP(G2646,Ma_KH!$A:$R,18,0)&amp;K2646,Gia_MB!$A:$F,6,0)</f>
        <v>55595</v>
      </c>
      <c r="U2646" s="14">
        <f t="shared" si="340"/>
        <v>333570</v>
      </c>
      <c r="W2646" s="64">
        <f t="shared" si="339"/>
        <v>0</v>
      </c>
      <c r="X2646" s="3" t="str">
        <f t="shared" si="341"/>
        <v>8</v>
      </c>
      <c r="Z2646" s="14">
        <f t="shared" si="342"/>
        <v>26685.600000000002</v>
      </c>
      <c r="AA2646" s="7">
        <f>VLOOKUP(G2646,Ma_KH!$A:$R,14,0)</f>
        <v>60</v>
      </c>
      <c r="AD2646" s="7" t="str">
        <f>IFERROR(VLOOKUP(J2646,'Chuyển Mã'!$B$3:$C$9,2,0),"")</f>
        <v>Tỉnh</v>
      </c>
      <c r="AE2646" s="7" t="str">
        <f t="shared" si="335"/>
        <v>Tai heo muối 200g</v>
      </c>
      <c r="AF2646" s="7">
        <f t="shared" si="336"/>
        <v>6</v>
      </c>
    </row>
    <row r="2647" spans="1:32" x14ac:dyDescent="0.25">
      <c r="A2647" s="11">
        <v>45908</v>
      </c>
      <c r="B2647" s="25">
        <v>4176640629</v>
      </c>
      <c r="C2647" s="12" t="s">
        <v>7214</v>
      </c>
      <c r="D2647" s="16">
        <f t="shared" si="337"/>
        <v>45908</v>
      </c>
      <c r="G2647" s="13" t="s">
        <v>7286</v>
      </c>
      <c r="I2647" s="13" t="s">
        <v>8109</v>
      </c>
      <c r="J2647" s="13" t="s">
        <v>1796</v>
      </c>
      <c r="K2647" s="13" t="s">
        <v>41</v>
      </c>
      <c r="L2647" s="25" t="str">
        <f>VLOOKUP($K2647,TONG_SL!$A:$D,2,0)</f>
        <v>Chả nướng 300g</v>
      </c>
      <c r="N2647" s="25" t="str">
        <f t="shared" si="338"/>
        <v>K-C6</v>
      </c>
      <c r="Q2647" s="25" t="str">
        <f>VLOOKUP(K2647,TONG_SL!$A:$D,3,0)</f>
        <v>Túi</v>
      </c>
      <c r="R2647" s="54">
        <v>5</v>
      </c>
      <c r="T2647" s="1">
        <f>VLOOKUP(VLOOKUP(G2647,Ma_KH!$A:$R,18,0)&amp;K2647,Gia_MB!$A:$F,6,0)</f>
        <v>70950</v>
      </c>
      <c r="U2647" s="14">
        <f t="shared" si="340"/>
        <v>354750</v>
      </c>
      <c r="W2647" s="64">
        <f t="shared" si="339"/>
        <v>0</v>
      </c>
      <c r="X2647" s="3" t="str">
        <f t="shared" si="341"/>
        <v>8</v>
      </c>
      <c r="Z2647" s="14">
        <f t="shared" si="342"/>
        <v>28380</v>
      </c>
      <c r="AA2647" s="7">
        <f>VLOOKUP(G2647,Ma_KH!$A:$R,14,0)</f>
        <v>60</v>
      </c>
      <c r="AD2647" s="7" t="str">
        <f>IFERROR(VLOOKUP(J2647,'Chuyển Mã'!$B$3:$C$9,2,0),"")</f>
        <v>Tỉnh</v>
      </c>
      <c r="AE2647" s="7" t="str">
        <f t="shared" si="335"/>
        <v>Chả nướng 300g</v>
      </c>
      <c r="AF2647" s="7">
        <f t="shared" si="336"/>
        <v>5</v>
      </c>
    </row>
    <row r="2648" spans="1:32" x14ac:dyDescent="0.25">
      <c r="A2648" s="11">
        <v>45908</v>
      </c>
      <c r="B2648" s="25">
        <v>4176697999</v>
      </c>
      <c r="C2648" s="12" t="s">
        <v>7214</v>
      </c>
      <c r="D2648" s="16">
        <f t="shared" si="337"/>
        <v>45908</v>
      </c>
      <c r="G2648" s="13" t="s">
        <v>7286</v>
      </c>
      <c r="I2648" s="13" t="s">
        <v>8110</v>
      </c>
      <c r="J2648" s="13" t="s">
        <v>1796</v>
      </c>
      <c r="K2648" s="13" t="s">
        <v>51</v>
      </c>
      <c r="L2648" s="25" t="str">
        <f>VLOOKUP($K2648,TONG_SL!$A:$D,2,0)</f>
        <v>Mọc Nấm Hương 250g</v>
      </c>
      <c r="N2648" s="25" t="str">
        <f t="shared" si="338"/>
        <v>K-C6</v>
      </c>
      <c r="Q2648" s="25" t="str">
        <f>VLOOKUP(K2648,TONG_SL!$A:$D,3,0)</f>
        <v>Túi</v>
      </c>
      <c r="R2648" s="54">
        <v>3</v>
      </c>
      <c r="T2648" s="1">
        <f>VLOOKUP(VLOOKUP(G2648,Ma_KH!$A:$R,18,0)&amp;K2648,Gia_MB!$A:$F,6,0)</f>
        <v>46000</v>
      </c>
      <c r="U2648" s="14">
        <f t="shared" si="340"/>
        <v>138000</v>
      </c>
      <c r="W2648" s="64">
        <f t="shared" si="339"/>
        <v>0</v>
      </c>
      <c r="X2648" s="3" t="str">
        <f t="shared" si="341"/>
        <v>8</v>
      </c>
      <c r="Z2648" s="14">
        <f t="shared" si="342"/>
        <v>11040</v>
      </c>
      <c r="AA2648" s="7">
        <f>VLOOKUP(G2648,Ma_KH!$A:$R,14,0)</f>
        <v>60</v>
      </c>
      <c r="AD2648" s="7" t="str">
        <f>IFERROR(VLOOKUP(J2648,'Chuyển Mã'!$B$3:$C$9,2,0),"")</f>
        <v>Tỉnh</v>
      </c>
      <c r="AE2648" s="7" t="str">
        <f t="shared" si="335"/>
        <v>Mọc Nấm Hương 250g</v>
      </c>
      <c r="AF2648" s="7">
        <f t="shared" si="336"/>
        <v>3</v>
      </c>
    </row>
    <row r="2649" spans="1:32" x14ac:dyDescent="0.25">
      <c r="A2649" s="11">
        <v>45908</v>
      </c>
      <c r="B2649" s="25">
        <v>4176697999</v>
      </c>
      <c r="C2649" s="12" t="s">
        <v>7214</v>
      </c>
      <c r="D2649" s="16">
        <f t="shared" si="337"/>
        <v>45908</v>
      </c>
      <c r="G2649" s="13" t="s">
        <v>7286</v>
      </c>
      <c r="I2649" s="13" t="s">
        <v>8110</v>
      </c>
      <c r="J2649" s="13" t="s">
        <v>1796</v>
      </c>
      <c r="K2649" s="13" t="s">
        <v>32</v>
      </c>
      <c r="L2649" s="25" t="str">
        <f>VLOOKUP($K2649,TONG_SL!$A:$D,2,0)</f>
        <v>Giò Tai Lưỡi Xào 250</v>
      </c>
      <c r="N2649" s="25" t="str">
        <f t="shared" si="338"/>
        <v>K-C6</v>
      </c>
      <c r="Q2649" s="25" t="str">
        <f>VLOOKUP(K2649,TONG_SL!$A:$D,3,0)</f>
        <v>Túi</v>
      </c>
      <c r="R2649" s="54">
        <v>5</v>
      </c>
      <c r="T2649" s="1">
        <f>VLOOKUP(VLOOKUP(G2649,Ma_KH!$A:$R,18,0)&amp;K2649,Gia_MB!$A:$F,6,0)</f>
        <v>50183</v>
      </c>
      <c r="U2649" s="14">
        <f t="shared" si="340"/>
        <v>250915</v>
      </c>
      <c r="W2649" s="64">
        <f t="shared" si="339"/>
        <v>0</v>
      </c>
      <c r="X2649" s="3" t="str">
        <f t="shared" si="341"/>
        <v>8</v>
      </c>
      <c r="Z2649" s="14">
        <f t="shared" si="342"/>
        <v>20073.2</v>
      </c>
      <c r="AA2649" s="7">
        <f>VLOOKUP(G2649,Ma_KH!$A:$R,14,0)</f>
        <v>60</v>
      </c>
      <c r="AD2649" s="7" t="str">
        <f>IFERROR(VLOOKUP(J2649,'Chuyển Mã'!$B$3:$C$9,2,0),"")</f>
        <v>Tỉnh</v>
      </c>
      <c r="AE2649" s="7" t="str">
        <f t="shared" si="335"/>
        <v>Giò Tai Lưỡi Xào 250</v>
      </c>
      <c r="AF2649" s="7">
        <f t="shared" si="336"/>
        <v>5</v>
      </c>
    </row>
    <row r="2650" spans="1:32" x14ac:dyDescent="0.25">
      <c r="A2650" s="11">
        <v>45908</v>
      </c>
      <c r="B2650" s="25">
        <v>4176697999</v>
      </c>
      <c r="C2650" s="12" t="s">
        <v>7214</v>
      </c>
      <c r="D2650" s="16">
        <f t="shared" si="337"/>
        <v>45908</v>
      </c>
      <c r="G2650" s="13" t="s">
        <v>7286</v>
      </c>
      <c r="I2650" s="13" t="s">
        <v>8110</v>
      </c>
      <c r="J2650" s="13" t="s">
        <v>1796</v>
      </c>
      <c r="K2650" s="13" t="s">
        <v>39</v>
      </c>
      <c r="L2650" s="25" t="str">
        <f>VLOOKUP($K2650,TONG_SL!$A:$D,2,0)</f>
        <v>Chả cốm 300g</v>
      </c>
      <c r="N2650" s="25" t="str">
        <f t="shared" si="338"/>
        <v>K-C6</v>
      </c>
      <c r="Q2650" s="25" t="str">
        <f>VLOOKUP(K2650,TONG_SL!$A:$D,3,0)</f>
        <v>Túi</v>
      </c>
      <c r="R2650" s="54">
        <v>3</v>
      </c>
      <c r="T2650" s="1">
        <f>VLOOKUP(VLOOKUP(G2650,Ma_KH!$A:$R,18,0)&amp;K2650,Gia_MB!$A:$F,6,0)</f>
        <v>74250</v>
      </c>
      <c r="U2650" s="14">
        <f t="shared" si="340"/>
        <v>222750</v>
      </c>
      <c r="W2650" s="64">
        <f t="shared" si="339"/>
        <v>0</v>
      </c>
      <c r="X2650" s="3" t="str">
        <f t="shared" si="341"/>
        <v>8</v>
      </c>
      <c r="Z2650" s="14">
        <f t="shared" si="342"/>
        <v>17820</v>
      </c>
      <c r="AA2650" s="7">
        <f>VLOOKUP(G2650,Ma_KH!$A:$R,14,0)</f>
        <v>60</v>
      </c>
      <c r="AD2650" s="7" t="str">
        <f>IFERROR(VLOOKUP(J2650,'Chuyển Mã'!$B$3:$C$9,2,0),"")</f>
        <v>Tỉnh</v>
      </c>
      <c r="AE2650" s="7" t="str">
        <f t="shared" si="335"/>
        <v>Chả cốm 300g</v>
      </c>
      <c r="AF2650" s="7">
        <f t="shared" si="336"/>
        <v>3</v>
      </c>
    </row>
    <row r="2651" spans="1:32" x14ac:dyDescent="0.25">
      <c r="A2651" s="11">
        <v>45908</v>
      </c>
      <c r="B2651" s="25">
        <v>4176697999</v>
      </c>
      <c r="C2651" s="12" t="s">
        <v>7214</v>
      </c>
      <c r="D2651" s="16">
        <f t="shared" si="337"/>
        <v>45908</v>
      </c>
      <c r="G2651" s="13" t="s">
        <v>7286</v>
      </c>
      <c r="I2651" s="13" t="s">
        <v>8110</v>
      </c>
      <c r="J2651" s="13" t="s">
        <v>1796</v>
      </c>
      <c r="K2651" s="13" t="s">
        <v>27</v>
      </c>
      <c r="L2651" s="25" t="str">
        <f>VLOOKUP($K2651,TONG_SL!$A:$D,2,0)</f>
        <v>Chân giò heo muối 300g</v>
      </c>
      <c r="N2651" s="25" t="str">
        <f t="shared" si="338"/>
        <v>K-C6</v>
      </c>
      <c r="Q2651" s="25" t="str">
        <f>VLOOKUP(K2651,TONG_SL!$A:$D,3,0)</f>
        <v>Túi</v>
      </c>
      <c r="R2651" s="54">
        <v>10</v>
      </c>
      <c r="T2651" s="1">
        <f>VLOOKUP(VLOOKUP(G2651,Ma_KH!$A:$R,18,0)&amp;K2651,Gia_MB!$A:$F,6,0)</f>
        <v>73431</v>
      </c>
      <c r="U2651" s="14">
        <f t="shared" si="340"/>
        <v>734310</v>
      </c>
      <c r="W2651" s="64">
        <f t="shared" si="339"/>
        <v>0</v>
      </c>
      <c r="X2651" s="3" t="str">
        <f t="shared" si="341"/>
        <v>8</v>
      </c>
      <c r="Z2651" s="14">
        <f t="shared" si="342"/>
        <v>58744.800000000003</v>
      </c>
      <c r="AA2651" s="7">
        <f>VLOOKUP(G2651,Ma_KH!$A:$R,14,0)</f>
        <v>60</v>
      </c>
      <c r="AD2651" s="7" t="str">
        <f>IFERROR(VLOOKUP(J2651,'Chuyển Mã'!$B$3:$C$9,2,0),"")</f>
        <v>Tỉnh</v>
      </c>
      <c r="AE2651" s="7" t="str">
        <f t="shared" si="335"/>
        <v>Chân giò heo muối 300g</v>
      </c>
      <c r="AF2651" s="7">
        <f t="shared" si="336"/>
        <v>10</v>
      </c>
    </row>
    <row r="2652" spans="1:32" x14ac:dyDescent="0.25">
      <c r="A2652" s="11">
        <v>45908</v>
      </c>
      <c r="B2652" s="25">
        <v>4176647384</v>
      </c>
      <c r="C2652" s="12" t="s">
        <v>7214</v>
      </c>
      <c r="D2652" s="16">
        <f t="shared" si="337"/>
        <v>45908</v>
      </c>
      <c r="G2652" s="13" t="s">
        <v>7286</v>
      </c>
      <c r="I2652" s="13" t="s">
        <v>8111</v>
      </c>
      <c r="J2652" s="13" t="s">
        <v>1796</v>
      </c>
      <c r="K2652" s="13" t="s">
        <v>30</v>
      </c>
      <c r="L2652" s="25" t="str">
        <f>VLOOKUP($K2652,TONG_SL!$A:$D,2,0)</f>
        <v>Gà muối 500g</v>
      </c>
      <c r="N2652" s="25" t="str">
        <f t="shared" si="338"/>
        <v>K-C6</v>
      </c>
      <c r="Q2652" s="25" t="str">
        <f>VLOOKUP(K2652,TONG_SL!$A:$D,3,0)</f>
        <v>Túi</v>
      </c>
      <c r="R2652" s="54">
        <v>10</v>
      </c>
      <c r="T2652" s="1">
        <f>VLOOKUP(VLOOKUP(G2652,Ma_KH!$A:$R,18,0)&amp;K2652,Gia_MB!$A:$F,6,0)</f>
        <v>111058</v>
      </c>
      <c r="U2652" s="14">
        <f t="shared" si="340"/>
        <v>1110580</v>
      </c>
      <c r="W2652" s="64">
        <f t="shared" si="339"/>
        <v>0</v>
      </c>
      <c r="X2652" s="3" t="str">
        <f t="shared" si="341"/>
        <v>8</v>
      </c>
      <c r="Z2652" s="14">
        <f t="shared" si="342"/>
        <v>88846.400000000009</v>
      </c>
      <c r="AA2652" s="7">
        <f>VLOOKUP(G2652,Ma_KH!$A:$R,14,0)</f>
        <v>60</v>
      </c>
      <c r="AD2652" s="7" t="str">
        <f>IFERROR(VLOOKUP(J2652,'Chuyển Mã'!$B$3:$C$9,2,0),"")</f>
        <v>Tỉnh</v>
      </c>
      <c r="AE2652" s="7" t="str">
        <f t="shared" si="335"/>
        <v>Gà muối 500g</v>
      </c>
      <c r="AF2652" s="7">
        <f t="shared" si="336"/>
        <v>10</v>
      </c>
    </row>
    <row r="2653" spans="1:32" x14ac:dyDescent="0.25">
      <c r="A2653" s="11">
        <v>45908</v>
      </c>
      <c r="B2653" s="25">
        <v>4176647384</v>
      </c>
      <c r="C2653" s="12" t="s">
        <v>7214</v>
      </c>
      <c r="D2653" s="16">
        <f t="shared" si="337"/>
        <v>45908</v>
      </c>
      <c r="G2653" s="13" t="s">
        <v>7286</v>
      </c>
      <c r="I2653" s="13" t="s">
        <v>8111</v>
      </c>
      <c r="J2653" s="13" t="s">
        <v>1796</v>
      </c>
      <c r="K2653" s="13" t="s">
        <v>32</v>
      </c>
      <c r="L2653" s="25" t="str">
        <f>VLOOKUP($K2653,TONG_SL!$A:$D,2,0)</f>
        <v>Giò Tai Lưỡi Xào 250</v>
      </c>
      <c r="N2653" s="25" t="str">
        <f t="shared" si="338"/>
        <v>K-C6</v>
      </c>
      <c r="Q2653" s="25" t="str">
        <f>VLOOKUP(K2653,TONG_SL!$A:$D,3,0)</f>
        <v>Túi</v>
      </c>
      <c r="R2653" s="54">
        <v>8</v>
      </c>
      <c r="T2653" s="1">
        <f>VLOOKUP(VLOOKUP(G2653,Ma_KH!$A:$R,18,0)&amp;K2653,Gia_MB!$A:$F,6,0)</f>
        <v>50183</v>
      </c>
      <c r="U2653" s="14">
        <f t="shared" si="340"/>
        <v>401464</v>
      </c>
      <c r="W2653" s="64">
        <f t="shared" si="339"/>
        <v>0</v>
      </c>
      <c r="X2653" s="3" t="str">
        <f t="shared" si="341"/>
        <v>8</v>
      </c>
      <c r="Z2653" s="14">
        <f t="shared" si="342"/>
        <v>32117.119999999999</v>
      </c>
      <c r="AA2653" s="7">
        <f>VLOOKUP(G2653,Ma_KH!$A:$R,14,0)</f>
        <v>60</v>
      </c>
      <c r="AD2653" s="7" t="str">
        <f>IFERROR(VLOOKUP(J2653,'Chuyển Mã'!$B$3:$C$9,2,0),"")</f>
        <v>Tỉnh</v>
      </c>
      <c r="AE2653" s="7" t="str">
        <f t="shared" si="335"/>
        <v>Giò Tai Lưỡi Xào 250</v>
      </c>
      <c r="AF2653" s="7">
        <f t="shared" si="336"/>
        <v>8</v>
      </c>
    </row>
    <row r="2654" spans="1:32" x14ac:dyDescent="0.25">
      <c r="A2654" s="11">
        <v>45908</v>
      </c>
      <c r="B2654" s="25">
        <v>4176647384</v>
      </c>
      <c r="C2654" s="12" t="s">
        <v>7214</v>
      </c>
      <c r="D2654" s="16">
        <f t="shared" si="337"/>
        <v>45908</v>
      </c>
      <c r="G2654" s="13" t="s">
        <v>7286</v>
      </c>
      <c r="I2654" s="13" t="s">
        <v>8111</v>
      </c>
      <c r="J2654" s="13" t="s">
        <v>1796</v>
      </c>
      <c r="K2654" s="13" t="s">
        <v>27</v>
      </c>
      <c r="L2654" s="25" t="str">
        <f>VLOOKUP($K2654,TONG_SL!$A:$D,2,0)</f>
        <v>Chân giò heo muối 300g</v>
      </c>
      <c r="N2654" s="25" t="str">
        <f t="shared" si="338"/>
        <v>K-C6</v>
      </c>
      <c r="Q2654" s="25" t="str">
        <f>VLOOKUP(K2654,TONG_SL!$A:$D,3,0)</f>
        <v>Túi</v>
      </c>
      <c r="R2654" s="54">
        <v>10</v>
      </c>
      <c r="T2654" s="1">
        <f>VLOOKUP(VLOOKUP(G2654,Ma_KH!$A:$R,18,0)&amp;K2654,Gia_MB!$A:$F,6,0)</f>
        <v>73431</v>
      </c>
      <c r="U2654" s="14">
        <f t="shared" si="340"/>
        <v>734310</v>
      </c>
      <c r="W2654" s="64">
        <f t="shared" si="339"/>
        <v>0</v>
      </c>
      <c r="X2654" s="3" t="str">
        <f t="shared" si="341"/>
        <v>8</v>
      </c>
      <c r="Z2654" s="14">
        <f t="shared" si="342"/>
        <v>58744.800000000003</v>
      </c>
      <c r="AA2654" s="7">
        <f>VLOOKUP(G2654,Ma_KH!$A:$R,14,0)</f>
        <v>60</v>
      </c>
      <c r="AD2654" s="7" t="str">
        <f>IFERROR(VLOOKUP(J2654,'Chuyển Mã'!$B$3:$C$9,2,0),"")</f>
        <v>Tỉnh</v>
      </c>
      <c r="AE2654" s="7" t="str">
        <f t="shared" si="335"/>
        <v>Chân giò heo muối 300g</v>
      </c>
      <c r="AF2654" s="7">
        <f t="shared" si="336"/>
        <v>10</v>
      </c>
    </row>
    <row r="2655" spans="1:32" x14ac:dyDescent="0.25">
      <c r="A2655" s="11">
        <v>45908</v>
      </c>
      <c r="B2655" s="25">
        <v>4176647384</v>
      </c>
      <c r="C2655" s="12" t="s">
        <v>7214</v>
      </c>
      <c r="D2655" s="16">
        <f t="shared" si="337"/>
        <v>45908</v>
      </c>
      <c r="G2655" s="13" t="s">
        <v>7286</v>
      </c>
      <c r="I2655" s="13" t="s">
        <v>8111</v>
      </c>
      <c r="J2655" s="13" t="s">
        <v>1796</v>
      </c>
      <c r="K2655" s="13" t="s">
        <v>47</v>
      </c>
      <c r="L2655" s="25" t="str">
        <f>VLOOKUP($K2655,TONG_SL!$A:$D,2,0)</f>
        <v>Giò lụa cây 250g</v>
      </c>
      <c r="N2655" s="25" t="str">
        <f t="shared" si="338"/>
        <v>K-C6</v>
      </c>
      <c r="Q2655" s="25" t="str">
        <f>VLOOKUP(K2655,TONG_SL!$A:$D,3,0)</f>
        <v>Túi</v>
      </c>
      <c r="R2655" s="54">
        <v>10</v>
      </c>
      <c r="T2655" s="1">
        <f>VLOOKUP(VLOOKUP(G2655,Ma_KH!$A:$R,18,0)&amp;K2655,Gia_MB!$A:$F,6,0)</f>
        <v>49500</v>
      </c>
      <c r="U2655" s="14">
        <f t="shared" si="340"/>
        <v>495000</v>
      </c>
      <c r="W2655" s="64">
        <f t="shared" si="339"/>
        <v>0</v>
      </c>
      <c r="X2655" s="3" t="str">
        <f t="shared" si="341"/>
        <v>8</v>
      </c>
      <c r="Z2655" s="14">
        <f t="shared" si="342"/>
        <v>39600</v>
      </c>
      <c r="AA2655" s="7">
        <f>VLOOKUP(G2655,Ma_KH!$A:$R,14,0)</f>
        <v>60</v>
      </c>
      <c r="AD2655" s="7" t="str">
        <f>IFERROR(VLOOKUP(J2655,'Chuyển Mã'!$B$3:$C$9,2,0),"")</f>
        <v>Tỉnh</v>
      </c>
      <c r="AE2655" s="7" t="str">
        <f t="shared" si="335"/>
        <v>Giò lụa cây 250g</v>
      </c>
      <c r="AF2655" s="7">
        <f t="shared" si="336"/>
        <v>10</v>
      </c>
    </row>
    <row r="2656" spans="1:32" x14ac:dyDescent="0.25">
      <c r="A2656" s="11">
        <v>45908</v>
      </c>
      <c r="B2656" s="25">
        <v>4176647384</v>
      </c>
      <c r="C2656" s="12" t="s">
        <v>7214</v>
      </c>
      <c r="D2656" s="16">
        <f t="shared" si="337"/>
        <v>45908</v>
      </c>
      <c r="G2656" s="13" t="s">
        <v>7286</v>
      </c>
      <c r="I2656" s="13" t="s">
        <v>8111</v>
      </c>
      <c r="J2656" s="13" t="s">
        <v>1796</v>
      </c>
      <c r="K2656" s="13" t="s">
        <v>49</v>
      </c>
      <c r="L2656" s="25" t="str">
        <f>VLOOKUP($K2656,TONG_SL!$A:$D,2,0)</f>
        <v>Giò sụn gà 250g</v>
      </c>
      <c r="N2656" s="25" t="str">
        <f t="shared" si="338"/>
        <v>K-C6</v>
      </c>
      <c r="Q2656" s="25" t="str">
        <f>VLOOKUP(K2656,TONG_SL!$A:$D,3,0)</f>
        <v>Túi</v>
      </c>
      <c r="R2656" s="54">
        <v>6</v>
      </c>
      <c r="T2656" s="1">
        <f>VLOOKUP(VLOOKUP(G2656,Ma_KH!$A:$R,18,0)&amp;K2656,Gia_MB!$A:$F,6,0)</f>
        <v>50400</v>
      </c>
      <c r="U2656" s="14">
        <f t="shared" si="340"/>
        <v>302400</v>
      </c>
      <c r="W2656" s="64">
        <f t="shared" si="339"/>
        <v>0</v>
      </c>
      <c r="X2656" s="3" t="str">
        <f t="shared" si="341"/>
        <v>8</v>
      </c>
      <c r="Z2656" s="14">
        <f t="shared" si="342"/>
        <v>24192</v>
      </c>
      <c r="AA2656" s="7">
        <f>VLOOKUP(G2656,Ma_KH!$A:$R,14,0)</f>
        <v>60</v>
      </c>
      <c r="AD2656" s="7" t="str">
        <f>IFERROR(VLOOKUP(J2656,'Chuyển Mã'!$B$3:$C$9,2,0),"")</f>
        <v>Tỉnh</v>
      </c>
      <c r="AE2656" s="7" t="str">
        <f t="shared" si="335"/>
        <v>Giò sụn gà 250g</v>
      </c>
      <c r="AF2656" s="7">
        <f t="shared" si="336"/>
        <v>6</v>
      </c>
    </row>
    <row r="2657" spans="1:32" x14ac:dyDescent="0.25">
      <c r="A2657" s="11">
        <v>45908</v>
      </c>
      <c r="B2657" s="25">
        <v>4176647384</v>
      </c>
      <c r="C2657" s="12" t="s">
        <v>7214</v>
      </c>
      <c r="D2657" s="16">
        <f t="shared" si="337"/>
        <v>45908</v>
      </c>
      <c r="G2657" s="13" t="s">
        <v>7286</v>
      </c>
      <c r="I2657" s="13" t="s">
        <v>8111</v>
      </c>
      <c r="J2657" s="13" t="s">
        <v>1796</v>
      </c>
      <c r="K2657" s="13" t="s">
        <v>39</v>
      </c>
      <c r="L2657" s="25" t="str">
        <f>VLOOKUP($K2657,TONG_SL!$A:$D,2,0)</f>
        <v>Chả cốm 300g</v>
      </c>
      <c r="N2657" s="25" t="str">
        <f t="shared" si="338"/>
        <v>K-C6</v>
      </c>
      <c r="Q2657" s="25" t="str">
        <f>VLOOKUP(K2657,TONG_SL!$A:$D,3,0)</f>
        <v>Túi</v>
      </c>
      <c r="R2657" s="54">
        <v>10</v>
      </c>
      <c r="T2657" s="1">
        <f>VLOOKUP(VLOOKUP(G2657,Ma_KH!$A:$R,18,0)&amp;K2657,Gia_MB!$A:$F,6,0)</f>
        <v>74250</v>
      </c>
      <c r="U2657" s="14">
        <f t="shared" si="340"/>
        <v>742500</v>
      </c>
      <c r="W2657" s="64">
        <f t="shared" si="339"/>
        <v>0</v>
      </c>
      <c r="X2657" s="3" t="str">
        <f t="shared" si="341"/>
        <v>8</v>
      </c>
      <c r="Z2657" s="14">
        <f t="shared" si="342"/>
        <v>59400</v>
      </c>
      <c r="AA2657" s="7">
        <f>VLOOKUP(G2657,Ma_KH!$A:$R,14,0)</f>
        <v>60</v>
      </c>
      <c r="AD2657" s="7" t="str">
        <f>IFERROR(VLOOKUP(J2657,'Chuyển Mã'!$B$3:$C$9,2,0),"")</f>
        <v>Tỉnh</v>
      </c>
      <c r="AE2657" s="7" t="str">
        <f t="shared" si="335"/>
        <v>Chả cốm 300g</v>
      </c>
      <c r="AF2657" s="7">
        <f t="shared" si="336"/>
        <v>10</v>
      </c>
    </row>
    <row r="2658" spans="1:32" x14ac:dyDescent="0.25">
      <c r="A2658" s="11">
        <v>45908</v>
      </c>
      <c r="B2658" s="25">
        <v>4176647384</v>
      </c>
      <c r="C2658" s="12" t="s">
        <v>7214</v>
      </c>
      <c r="D2658" s="16">
        <f t="shared" si="337"/>
        <v>45908</v>
      </c>
      <c r="G2658" s="13" t="s">
        <v>7286</v>
      </c>
      <c r="I2658" s="13" t="s">
        <v>8111</v>
      </c>
      <c r="J2658" s="13" t="s">
        <v>1796</v>
      </c>
      <c r="K2658" s="13" t="s">
        <v>41</v>
      </c>
      <c r="L2658" s="25" t="str">
        <f>VLOOKUP($K2658,TONG_SL!$A:$D,2,0)</f>
        <v>Chả nướng 300g</v>
      </c>
      <c r="N2658" s="25" t="str">
        <f t="shared" si="338"/>
        <v>K-C6</v>
      </c>
      <c r="Q2658" s="25" t="str">
        <f>VLOOKUP(K2658,TONG_SL!$A:$D,3,0)</f>
        <v>Túi</v>
      </c>
      <c r="R2658" s="54">
        <v>4</v>
      </c>
      <c r="T2658" s="1">
        <f>VLOOKUP(VLOOKUP(G2658,Ma_KH!$A:$R,18,0)&amp;K2658,Gia_MB!$A:$F,6,0)</f>
        <v>70950</v>
      </c>
      <c r="U2658" s="14">
        <f t="shared" si="340"/>
        <v>283800</v>
      </c>
      <c r="W2658" s="64">
        <f t="shared" si="339"/>
        <v>0</v>
      </c>
      <c r="X2658" s="3" t="str">
        <f t="shared" si="341"/>
        <v>8</v>
      </c>
      <c r="Z2658" s="14">
        <f t="shared" si="342"/>
        <v>22704</v>
      </c>
      <c r="AA2658" s="7">
        <f>VLOOKUP(G2658,Ma_KH!$A:$R,14,0)</f>
        <v>60</v>
      </c>
      <c r="AD2658" s="7" t="str">
        <f>IFERROR(VLOOKUP(J2658,'Chuyển Mã'!$B$3:$C$9,2,0),"")</f>
        <v>Tỉnh</v>
      </c>
      <c r="AE2658" s="7" t="str">
        <f t="shared" si="335"/>
        <v>Chả nướng 300g</v>
      </c>
      <c r="AF2658" s="7">
        <f t="shared" si="336"/>
        <v>4</v>
      </c>
    </row>
    <row r="2659" spans="1:32" x14ac:dyDescent="0.25">
      <c r="A2659" s="11">
        <v>45908</v>
      </c>
      <c r="B2659" s="25">
        <v>4176611537</v>
      </c>
      <c r="C2659" s="12" t="s">
        <v>7214</v>
      </c>
      <c r="D2659" s="16">
        <f t="shared" si="337"/>
        <v>45908</v>
      </c>
      <c r="G2659" s="13" t="s">
        <v>7286</v>
      </c>
      <c r="I2659" s="13" t="s">
        <v>8112</v>
      </c>
      <c r="J2659" s="13" t="s">
        <v>1796</v>
      </c>
      <c r="K2659" s="13" t="s">
        <v>30</v>
      </c>
      <c r="L2659" s="25" t="str">
        <f>VLOOKUP($K2659,TONG_SL!$A:$D,2,0)</f>
        <v>Gà muối 500g</v>
      </c>
      <c r="N2659" s="25" t="str">
        <f t="shared" si="338"/>
        <v>K-C6</v>
      </c>
      <c r="Q2659" s="25" t="str">
        <f>VLOOKUP(K2659,TONG_SL!$A:$D,3,0)</f>
        <v>Túi</v>
      </c>
      <c r="R2659" s="54">
        <v>17</v>
      </c>
      <c r="T2659" s="1">
        <f>VLOOKUP(VLOOKUP(G2659,Ma_KH!$A:$R,18,0)&amp;K2659,Gia_MB!$A:$F,6,0)</f>
        <v>111058</v>
      </c>
      <c r="U2659" s="14">
        <f t="shared" si="340"/>
        <v>1887986</v>
      </c>
      <c r="W2659" s="64">
        <f t="shared" si="339"/>
        <v>0</v>
      </c>
      <c r="X2659" s="3" t="str">
        <f t="shared" si="341"/>
        <v>8</v>
      </c>
      <c r="Z2659" s="14">
        <f t="shared" si="342"/>
        <v>151038.88</v>
      </c>
      <c r="AA2659" s="7">
        <f>VLOOKUP(G2659,Ma_KH!$A:$R,14,0)</f>
        <v>60</v>
      </c>
      <c r="AD2659" s="7" t="str">
        <f>IFERROR(VLOOKUP(J2659,'Chuyển Mã'!$B$3:$C$9,2,0),"")</f>
        <v>Tỉnh</v>
      </c>
      <c r="AE2659" s="7" t="str">
        <f t="shared" si="335"/>
        <v>Gà muối 500g</v>
      </c>
      <c r="AF2659" s="7">
        <f t="shared" si="336"/>
        <v>17</v>
      </c>
    </row>
    <row r="2660" spans="1:32" x14ac:dyDescent="0.25">
      <c r="A2660" s="11">
        <v>45908</v>
      </c>
      <c r="B2660" s="25">
        <v>4176611537</v>
      </c>
      <c r="C2660" s="12" t="s">
        <v>7214</v>
      </c>
      <c r="D2660" s="16">
        <f t="shared" si="337"/>
        <v>45908</v>
      </c>
      <c r="G2660" s="13" t="s">
        <v>7286</v>
      </c>
      <c r="I2660" s="13" t="s">
        <v>8112</v>
      </c>
      <c r="J2660" s="13" t="s">
        <v>1796</v>
      </c>
      <c r="K2660" s="13" t="s">
        <v>51</v>
      </c>
      <c r="L2660" s="25" t="str">
        <f>VLOOKUP($K2660,TONG_SL!$A:$D,2,0)</f>
        <v>Mọc Nấm Hương 250g</v>
      </c>
      <c r="N2660" s="25" t="str">
        <f t="shared" si="338"/>
        <v>K-C6</v>
      </c>
      <c r="Q2660" s="25" t="str">
        <f>VLOOKUP(K2660,TONG_SL!$A:$D,3,0)</f>
        <v>Túi</v>
      </c>
      <c r="R2660" s="54">
        <v>14</v>
      </c>
      <c r="T2660" s="1">
        <f>VLOOKUP(VLOOKUP(G2660,Ma_KH!$A:$R,18,0)&amp;K2660,Gia_MB!$A:$F,6,0)</f>
        <v>46000</v>
      </c>
      <c r="U2660" s="14">
        <f t="shared" si="340"/>
        <v>644000</v>
      </c>
      <c r="W2660" s="64">
        <f t="shared" si="339"/>
        <v>0</v>
      </c>
      <c r="X2660" s="3" t="str">
        <f t="shared" si="341"/>
        <v>8</v>
      </c>
      <c r="Z2660" s="14">
        <f t="shared" si="342"/>
        <v>51520</v>
      </c>
      <c r="AA2660" s="7">
        <f>VLOOKUP(G2660,Ma_KH!$A:$R,14,0)</f>
        <v>60</v>
      </c>
      <c r="AD2660" s="7" t="str">
        <f>IFERROR(VLOOKUP(J2660,'Chuyển Mã'!$B$3:$C$9,2,0),"")</f>
        <v>Tỉnh</v>
      </c>
      <c r="AE2660" s="7" t="str">
        <f t="shared" si="335"/>
        <v>Mọc Nấm Hương 250g</v>
      </c>
      <c r="AF2660" s="7">
        <f t="shared" si="336"/>
        <v>14</v>
      </c>
    </row>
    <row r="2661" spans="1:32" x14ac:dyDescent="0.25">
      <c r="A2661" s="11">
        <v>45908</v>
      </c>
      <c r="B2661" s="25">
        <v>4176611537</v>
      </c>
      <c r="C2661" s="12" t="s">
        <v>7214</v>
      </c>
      <c r="D2661" s="16">
        <f t="shared" si="337"/>
        <v>45908</v>
      </c>
      <c r="G2661" s="13" t="s">
        <v>7286</v>
      </c>
      <c r="I2661" s="13" t="s">
        <v>8112</v>
      </c>
      <c r="J2661" s="13" t="s">
        <v>1796</v>
      </c>
      <c r="K2661" s="13" t="s">
        <v>32</v>
      </c>
      <c r="L2661" s="25" t="str">
        <f>VLOOKUP($K2661,TONG_SL!$A:$D,2,0)</f>
        <v>Giò Tai Lưỡi Xào 250</v>
      </c>
      <c r="N2661" s="25" t="str">
        <f t="shared" si="338"/>
        <v>K-C6</v>
      </c>
      <c r="Q2661" s="25" t="str">
        <f>VLOOKUP(K2661,TONG_SL!$A:$D,3,0)</f>
        <v>Túi</v>
      </c>
      <c r="R2661" s="54">
        <v>16</v>
      </c>
      <c r="T2661" s="1">
        <f>VLOOKUP(VLOOKUP(G2661,Ma_KH!$A:$R,18,0)&amp;K2661,Gia_MB!$A:$F,6,0)</f>
        <v>50183</v>
      </c>
      <c r="U2661" s="14">
        <f t="shared" si="340"/>
        <v>802928</v>
      </c>
      <c r="W2661" s="64">
        <f t="shared" si="339"/>
        <v>0</v>
      </c>
      <c r="X2661" s="3" t="str">
        <f t="shared" si="341"/>
        <v>8</v>
      </c>
      <c r="Z2661" s="14">
        <f t="shared" si="342"/>
        <v>64234.239999999998</v>
      </c>
      <c r="AA2661" s="7">
        <f>VLOOKUP(G2661,Ma_KH!$A:$R,14,0)</f>
        <v>60</v>
      </c>
      <c r="AD2661" s="7" t="str">
        <f>IFERROR(VLOOKUP(J2661,'Chuyển Mã'!$B$3:$C$9,2,0),"")</f>
        <v>Tỉnh</v>
      </c>
      <c r="AE2661" s="7" t="str">
        <f t="shared" si="335"/>
        <v>Giò Tai Lưỡi Xào 250</v>
      </c>
      <c r="AF2661" s="7">
        <f t="shared" si="336"/>
        <v>16</v>
      </c>
    </row>
    <row r="2662" spans="1:32" x14ac:dyDescent="0.25">
      <c r="A2662" s="11">
        <v>45908</v>
      </c>
      <c r="B2662" s="25">
        <v>4176611537</v>
      </c>
      <c r="C2662" s="12" t="s">
        <v>7214</v>
      </c>
      <c r="D2662" s="16">
        <f t="shared" si="337"/>
        <v>45908</v>
      </c>
      <c r="G2662" s="13" t="s">
        <v>7286</v>
      </c>
      <c r="I2662" s="13" t="s">
        <v>8112</v>
      </c>
      <c r="J2662" s="13" t="s">
        <v>1796</v>
      </c>
      <c r="K2662" s="13" t="s">
        <v>27</v>
      </c>
      <c r="L2662" s="25" t="str">
        <f>VLOOKUP($K2662,TONG_SL!$A:$D,2,0)</f>
        <v>Chân giò heo muối 300g</v>
      </c>
      <c r="N2662" s="25" t="str">
        <f t="shared" si="338"/>
        <v>K-C6</v>
      </c>
      <c r="Q2662" s="25" t="str">
        <f>VLOOKUP(K2662,TONG_SL!$A:$D,3,0)</f>
        <v>Túi</v>
      </c>
      <c r="R2662" s="54">
        <v>12</v>
      </c>
      <c r="T2662" s="1">
        <f>VLOOKUP(VLOOKUP(G2662,Ma_KH!$A:$R,18,0)&amp;K2662,Gia_MB!$A:$F,6,0)</f>
        <v>73431</v>
      </c>
      <c r="U2662" s="14">
        <f t="shared" si="340"/>
        <v>881172</v>
      </c>
      <c r="W2662" s="64">
        <f t="shared" si="339"/>
        <v>0</v>
      </c>
      <c r="X2662" s="3" t="str">
        <f t="shared" si="341"/>
        <v>8</v>
      </c>
      <c r="Z2662" s="14">
        <f t="shared" si="342"/>
        <v>70493.759999999995</v>
      </c>
      <c r="AA2662" s="7">
        <f>VLOOKUP(G2662,Ma_KH!$A:$R,14,0)</f>
        <v>60</v>
      </c>
      <c r="AD2662" s="7" t="str">
        <f>IFERROR(VLOOKUP(J2662,'Chuyển Mã'!$B$3:$C$9,2,0),"")</f>
        <v>Tỉnh</v>
      </c>
      <c r="AE2662" s="7" t="str">
        <f t="shared" si="335"/>
        <v>Chân giò heo muối 300g</v>
      </c>
      <c r="AF2662" s="7">
        <f t="shared" si="336"/>
        <v>12</v>
      </c>
    </row>
    <row r="2663" spans="1:32" x14ac:dyDescent="0.25">
      <c r="A2663" s="11">
        <v>45908</v>
      </c>
      <c r="B2663" s="25">
        <v>4176611537</v>
      </c>
      <c r="C2663" s="12" t="s">
        <v>7214</v>
      </c>
      <c r="D2663" s="16">
        <f t="shared" si="337"/>
        <v>45908</v>
      </c>
      <c r="G2663" s="13" t="s">
        <v>7286</v>
      </c>
      <c r="I2663" s="13" t="s">
        <v>8112</v>
      </c>
      <c r="J2663" s="13" t="s">
        <v>1796</v>
      </c>
      <c r="K2663" s="13" t="s">
        <v>35</v>
      </c>
      <c r="L2663" s="25" t="str">
        <f>VLOOKUP($K2663,TONG_SL!$A:$D,2,0)</f>
        <v>Tai heo muối 200g</v>
      </c>
      <c r="N2663" s="25" t="str">
        <f t="shared" si="338"/>
        <v>K-C6</v>
      </c>
      <c r="Q2663" s="25" t="str">
        <f>VLOOKUP(K2663,TONG_SL!$A:$D,3,0)</f>
        <v>Túi</v>
      </c>
      <c r="R2663" s="54">
        <v>3</v>
      </c>
      <c r="T2663" s="1">
        <f>VLOOKUP(VLOOKUP(G2663,Ma_KH!$A:$R,18,0)&amp;K2663,Gia_MB!$A:$F,6,0)</f>
        <v>55595</v>
      </c>
      <c r="U2663" s="14">
        <f t="shared" si="340"/>
        <v>166785</v>
      </c>
      <c r="W2663" s="64">
        <f t="shared" si="339"/>
        <v>0</v>
      </c>
      <c r="X2663" s="3" t="str">
        <f t="shared" si="341"/>
        <v>8</v>
      </c>
      <c r="Z2663" s="14">
        <f t="shared" si="342"/>
        <v>13342.800000000001</v>
      </c>
      <c r="AA2663" s="7">
        <f>VLOOKUP(G2663,Ma_KH!$A:$R,14,0)</f>
        <v>60</v>
      </c>
      <c r="AD2663" s="7" t="str">
        <f>IFERROR(VLOOKUP(J2663,'Chuyển Mã'!$B$3:$C$9,2,0),"")</f>
        <v>Tỉnh</v>
      </c>
      <c r="AE2663" s="7" t="str">
        <f t="shared" si="335"/>
        <v>Tai heo muối 200g</v>
      </c>
      <c r="AF2663" s="7">
        <f t="shared" si="336"/>
        <v>3</v>
      </c>
    </row>
    <row r="2664" spans="1:32" x14ac:dyDescent="0.25">
      <c r="A2664" s="11">
        <v>45908</v>
      </c>
      <c r="B2664" s="25">
        <v>4176611537</v>
      </c>
      <c r="C2664" s="12" t="s">
        <v>7214</v>
      </c>
      <c r="D2664" s="16">
        <f t="shared" si="337"/>
        <v>45908</v>
      </c>
      <c r="G2664" s="13" t="s">
        <v>7286</v>
      </c>
      <c r="I2664" s="13" t="s">
        <v>8112</v>
      </c>
      <c r="J2664" s="13" t="s">
        <v>1796</v>
      </c>
      <c r="K2664" s="13" t="s">
        <v>39</v>
      </c>
      <c r="L2664" s="25" t="str">
        <f>VLOOKUP($K2664,TONG_SL!$A:$D,2,0)</f>
        <v>Chả cốm 300g</v>
      </c>
      <c r="N2664" s="25" t="str">
        <f t="shared" si="338"/>
        <v>K-C6</v>
      </c>
      <c r="Q2664" s="25" t="str">
        <f>VLOOKUP(K2664,TONG_SL!$A:$D,3,0)</f>
        <v>Túi</v>
      </c>
      <c r="R2664" s="54">
        <v>10</v>
      </c>
      <c r="T2664" s="1">
        <f>VLOOKUP(VLOOKUP(G2664,Ma_KH!$A:$R,18,0)&amp;K2664,Gia_MB!$A:$F,6,0)</f>
        <v>74250</v>
      </c>
      <c r="U2664" s="14">
        <f t="shared" si="340"/>
        <v>742500</v>
      </c>
      <c r="W2664" s="64">
        <f t="shared" si="339"/>
        <v>0</v>
      </c>
      <c r="X2664" s="3" t="str">
        <f t="shared" si="341"/>
        <v>8</v>
      </c>
      <c r="Z2664" s="14">
        <f t="shared" si="342"/>
        <v>59400</v>
      </c>
      <c r="AA2664" s="7">
        <f>VLOOKUP(G2664,Ma_KH!$A:$R,14,0)</f>
        <v>60</v>
      </c>
      <c r="AD2664" s="7" t="str">
        <f>IFERROR(VLOOKUP(J2664,'Chuyển Mã'!$B$3:$C$9,2,0),"")</f>
        <v>Tỉnh</v>
      </c>
      <c r="AE2664" s="7" t="str">
        <f t="shared" si="335"/>
        <v>Chả cốm 300g</v>
      </c>
      <c r="AF2664" s="7">
        <f t="shared" si="336"/>
        <v>10</v>
      </c>
    </row>
    <row r="2665" spans="1:32" x14ac:dyDescent="0.25">
      <c r="A2665" s="11">
        <v>45908</v>
      </c>
      <c r="B2665" s="25">
        <v>4176611537</v>
      </c>
      <c r="C2665" s="12" t="s">
        <v>7214</v>
      </c>
      <c r="D2665" s="16">
        <f t="shared" si="337"/>
        <v>45908</v>
      </c>
      <c r="G2665" s="13" t="s">
        <v>7286</v>
      </c>
      <c r="I2665" s="13" t="s">
        <v>8112</v>
      </c>
      <c r="J2665" s="13" t="s">
        <v>1796</v>
      </c>
      <c r="K2665" s="13" t="s">
        <v>41</v>
      </c>
      <c r="L2665" s="25" t="str">
        <f>VLOOKUP($K2665,TONG_SL!$A:$D,2,0)</f>
        <v>Chả nướng 300g</v>
      </c>
      <c r="N2665" s="25" t="str">
        <f t="shared" si="338"/>
        <v>K-C6</v>
      </c>
      <c r="Q2665" s="25" t="str">
        <f>VLOOKUP(K2665,TONG_SL!$A:$D,3,0)</f>
        <v>Túi</v>
      </c>
      <c r="R2665" s="54">
        <v>4</v>
      </c>
      <c r="T2665" s="1">
        <f>VLOOKUP(VLOOKUP(G2665,Ma_KH!$A:$R,18,0)&amp;K2665,Gia_MB!$A:$F,6,0)</f>
        <v>70950</v>
      </c>
      <c r="U2665" s="14">
        <f t="shared" si="340"/>
        <v>283800</v>
      </c>
      <c r="W2665" s="64">
        <f t="shared" si="339"/>
        <v>0</v>
      </c>
      <c r="X2665" s="3" t="str">
        <f t="shared" si="341"/>
        <v>8</v>
      </c>
      <c r="Z2665" s="14">
        <f t="shared" si="342"/>
        <v>22704</v>
      </c>
      <c r="AA2665" s="7">
        <f>VLOOKUP(G2665,Ma_KH!$A:$R,14,0)</f>
        <v>60</v>
      </c>
      <c r="AD2665" s="7" t="str">
        <f>IFERROR(VLOOKUP(J2665,'Chuyển Mã'!$B$3:$C$9,2,0),"")</f>
        <v>Tỉnh</v>
      </c>
      <c r="AE2665" s="7" t="str">
        <f t="shared" si="335"/>
        <v>Chả nướng 300g</v>
      </c>
      <c r="AF2665" s="7">
        <f t="shared" si="336"/>
        <v>4</v>
      </c>
    </row>
    <row r="2666" spans="1:32" x14ac:dyDescent="0.25">
      <c r="A2666" s="11">
        <v>45908</v>
      </c>
      <c r="B2666" s="25">
        <v>4176611478</v>
      </c>
      <c r="C2666" s="12" t="s">
        <v>7214</v>
      </c>
      <c r="D2666" s="16">
        <f t="shared" si="337"/>
        <v>45908</v>
      </c>
      <c r="G2666" s="13" t="s">
        <v>7286</v>
      </c>
      <c r="I2666" s="13" t="s">
        <v>8113</v>
      </c>
      <c r="J2666" s="13" t="s">
        <v>1796</v>
      </c>
      <c r="K2666" s="13" t="s">
        <v>39</v>
      </c>
      <c r="L2666" s="25" t="str">
        <f>VLOOKUP($K2666,TONG_SL!$A:$D,2,0)</f>
        <v>Chả cốm 300g</v>
      </c>
      <c r="N2666" s="25" t="str">
        <f t="shared" si="338"/>
        <v>K-C6</v>
      </c>
      <c r="Q2666" s="25" t="str">
        <f>VLOOKUP(K2666,TONG_SL!$A:$D,3,0)</f>
        <v>Túi</v>
      </c>
      <c r="R2666" s="54">
        <v>8</v>
      </c>
      <c r="T2666" s="1">
        <f>VLOOKUP(VLOOKUP(G2666,Ma_KH!$A:$R,18,0)&amp;K2666,Gia_MB!$A:$F,6,0)</f>
        <v>74250</v>
      </c>
      <c r="U2666" s="14">
        <f t="shared" si="340"/>
        <v>594000</v>
      </c>
      <c r="W2666" s="64">
        <f t="shared" si="339"/>
        <v>0</v>
      </c>
      <c r="X2666" s="3" t="str">
        <f t="shared" si="341"/>
        <v>8</v>
      </c>
      <c r="Z2666" s="14">
        <f t="shared" si="342"/>
        <v>47520</v>
      </c>
      <c r="AA2666" s="7">
        <f>VLOOKUP(G2666,Ma_KH!$A:$R,14,0)</f>
        <v>60</v>
      </c>
      <c r="AD2666" s="7" t="str">
        <f>IFERROR(VLOOKUP(J2666,'Chuyển Mã'!$B$3:$C$9,2,0),"")</f>
        <v>Tỉnh</v>
      </c>
      <c r="AE2666" s="7" t="str">
        <f t="shared" si="335"/>
        <v>Chả cốm 300g</v>
      </c>
      <c r="AF2666" s="7">
        <f t="shared" si="336"/>
        <v>8</v>
      </c>
    </row>
    <row r="2667" spans="1:32" x14ac:dyDescent="0.25">
      <c r="A2667" s="11">
        <v>45908</v>
      </c>
      <c r="B2667" s="25">
        <v>4176611478</v>
      </c>
      <c r="C2667" s="12" t="s">
        <v>7214</v>
      </c>
      <c r="D2667" s="16">
        <f t="shared" si="337"/>
        <v>45908</v>
      </c>
      <c r="G2667" s="13" t="s">
        <v>7286</v>
      </c>
      <c r="I2667" s="13" t="s">
        <v>8113</v>
      </c>
      <c r="J2667" s="13" t="s">
        <v>1796</v>
      </c>
      <c r="K2667" s="13" t="s">
        <v>30</v>
      </c>
      <c r="L2667" s="25" t="str">
        <f>VLOOKUP($K2667,TONG_SL!$A:$D,2,0)</f>
        <v>Gà muối 500g</v>
      </c>
      <c r="N2667" s="25" t="str">
        <f t="shared" si="338"/>
        <v>K-C6</v>
      </c>
      <c r="Q2667" s="25" t="str">
        <f>VLOOKUP(K2667,TONG_SL!$A:$D,3,0)</f>
        <v>Túi</v>
      </c>
      <c r="R2667" s="54">
        <v>13</v>
      </c>
      <c r="T2667" s="1">
        <f>VLOOKUP(VLOOKUP(G2667,Ma_KH!$A:$R,18,0)&amp;K2667,Gia_MB!$A:$F,6,0)</f>
        <v>111058</v>
      </c>
      <c r="U2667" s="14">
        <f t="shared" si="340"/>
        <v>1443754</v>
      </c>
      <c r="W2667" s="64">
        <f t="shared" si="339"/>
        <v>0</v>
      </c>
      <c r="X2667" s="3" t="str">
        <f t="shared" si="341"/>
        <v>8</v>
      </c>
      <c r="Z2667" s="14">
        <f t="shared" si="342"/>
        <v>115500.32</v>
      </c>
      <c r="AA2667" s="7">
        <f>VLOOKUP(G2667,Ma_KH!$A:$R,14,0)</f>
        <v>60</v>
      </c>
      <c r="AD2667" s="7" t="str">
        <f>IFERROR(VLOOKUP(J2667,'Chuyển Mã'!$B$3:$C$9,2,0),"")</f>
        <v>Tỉnh</v>
      </c>
      <c r="AE2667" s="7" t="str">
        <f t="shared" si="335"/>
        <v>Gà muối 500g</v>
      </c>
      <c r="AF2667" s="7">
        <f t="shared" si="336"/>
        <v>13</v>
      </c>
    </row>
    <row r="2668" spans="1:32" x14ac:dyDescent="0.25">
      <c r="A2668" s="11">
        <v>45908</v>
      </c>
      <c r="B2668" s="25">
        <v>4176611478</v>
      </c>
      <c r="C2668" s="12" t="s">
        <v>7214</v>
      </c>
      <c r="D2668" s="16">
        <f t="shared" si="337"/>
        <v>45908</v>
      </c>
      <c r="G2668" s="13" t="s">
        <v>7286</v>
      </c>
      <c r="I2668" s="13" t="s">
        <v>8113</v>
      </c>
      <c r="J2668" s="13" t="s">
        <v>1796</v>
      </c>
      <c r="K2668" s="13" t="s">
        <v>51</v>
      </c>
      <c r="L2668" s="25" t="str">
        <f>VLOOKUP($K2668,TONG_SL!$A:$D,2,0)</f>
        <v>Mọc Nấm Hương 250g</v>
      </c>
      <c r="N2668" s="25" t="str">
        <f t="shared" si="338"/>
        <v>K-C6</v>
      </c>
      <c r="Q2668" s="25" t="str">
        <f>VLOOKUP(K2668,TONG_SL!$A:$D,3,0)</f>
        <v>Túi</v>
      </c>
      <c r="R2668" s="54">
        <v>10</v>
      </c>
      <c r="T2668" s="1">
        <f>VLOOKUP(VLOOKUP(G2668,Ma_KH!$A:$R,18,0)&amp;K2668,Gia_MB!$A:$F,6,0)</f>
        <v>46000</v>
      </c>
      <c r="U2668" s="14">
        <f t="shared" si="340"/>
        <v>460000</v>
      </c>
      <c r="W2668" s="64">
        <f t="shared" si="339"/>
        <v>0</v>
      </c>
      <c r="X2668" s="3" t="str">
        <f t="shared" si="341"/>
        <v>8</v>
      </c>
      <c r="Z2668" s="14">
        <f t="shared" si="342"/>
        <v>36800</v>
      </c>
      <c r="AA2668" s="7">
        <f>VLOOKUP(G2668,Ma_KH!$A:$R,14,0)</f>
        <v>60</v>
      </c>
      <c r="AD2668" s="7" t="str">
        <f>IFERROR(VLOOKUP(J2668,'Chuyển Mã'!$B$3:$C$9,2,0),"")</f>
        <v>Tỉnh</v>
      </c>
      <c r="AE2668" s="7" t="str">
        <f t="shared" si="335"/>
        <v>Mọc Nấm Hương 250g</v>
      </c>
      <c r="AF2668" s="7">
        <f t="shared" si="336"/>
        <v>10</v>
      </c>
    </row>
    <row r="2669" spans="1:32" x14ac:dyDescent="0.25">
      <c r="A2669" s="11">
        <v>45908</v>
      </c>
      <c r="B2669" s="25">
        <v>4176611478</v>
      </c>
      <c r="C2669" s="12" t="s">
        <v>7214</v>
      </c>
      <c r="D2669" s="16">
        <f t="shared" si="337"/>
        <v>45908</v>
      </c>
      <c r="G2669" s="13" t="s">
        <v>7286</v>
      </c>
      <c r="I2669" s="13" t="s">
        <v>8113</v>
      </c>
      <c r="J2669" s="13" t="s">
        <v>1796</v>
      </c>
      <c r="K2669" s="13" t="s">
        <v>35</v>
      </c>
      <c r="L2669" s="25" t="str">
        <f>VLOOKUP($K2669,TONG_SL!$A:$D,2,0)</f>
        <v>Tai heo muối 200g</v>
      </c>
      <c r="N2669" s="25" t="str">
        <f t="shared" si="338"/>
        <v>K-C6</v>
      </c>
      <c r="Q2669" s="25" t="str">
        <f>VLOOKUP(K2669,TONG_SL!$A:$D,3,0)</f>
        <v>Túi</v>
      </c>
      <c r="R2669" s="54">
        <v>6</v>
      </c>
      <c r="T2669" s="1">
        <f>VLOOKUP(VLOOKUP(G2669,Ma_KH!$A:$R,18,0)&amp;K2669,Gia_MB!$A:$F,6,0)</f>
        <v>55595</v>
      </c>
      <c r="U2669" s="14">
        <f t="shared" si="340"/>
        <v>333570</v>
      </c>
      <c r="W2669" s="64">
        <f t="shared" si="339"/>
        <v>0</v>
      </c>
      <c r="X2669" s="3" t="str">
        <f t="shared" si="341"/>
        <v>8</v>
      </c>
      <c r="Z2669" s="14">
        <f t="shared" si="342"/>
        <v>26685.600000000002</v>
      </c>
      <c r="AA2669" s="7">
        <f>VLOOKUP(G2669,Ma_KH!$A:$R,14,0)</f>
        <v>60</v>
      </c>
      <c r="AD2669" s="7" t="str">
        <f>IFERROR(VLOOKUP(J2669,'Chuyển Mã'!$B$3:$C$9,2,0),"")</f>
        <v>Tỉnh</v>
      </c>
      <c r="AE2669" s="7" t="str">
        <f t="shared" si="335"/>
        <v>Tai heo muối 200g</v>
      </c>
      <c r="AF2669" s="7">
        <f t="shared" si="336"/>
        <v>6</v>
      </c>
    </row>
    <row r="2670" spans="1:32" x14ac:dyDescent="0.25">
      <c r="A2670" s="11">
        <v>45908</v>
      </c>
      <c r="B2670" s="25">
        <v>4176611478</v>
      </c>
      <c r="C2670" s="12" t="s">
        <v>7214</v>
      </c>
      <c r="D2670" s="16">
        <f t="shared" si="337"/>
        <v>45908</v>
      </c>
      <c r="G2670" s="13" t="s">
        <v>7286</v>
      </c>
      <c r="I2670" s="13" t="s">
        <v>8113</v>
      </c>
      <c r="J2670" s="13" t="s">
        <v>1796</v>
      </c>
      <c r="K2670" s="13" t="s">
        <v>32</v>
      </c>
      <c r="L2670" s="25" t="str">
        <f>VLOOKUP($K2670,TONG_SL!$A:$D,2,0)</f>
        <v>Giò Tai Lưỡi Xào 250</v>
      </c>
      <c r="N2670" s="25" t="str">
        <f t="shared" si="338"/>
        <v>K-C6</v>
      </c>
      <c r="Q2670" s="25" t="str">
        <f>VLOOKUP(K2670,TONG_SL!$A:$D,3,0)</f>
        <v>Túi</v>
      </c>
      <c r="R2670" s="54">
        <v>14</v>
      </c>
      <c r="T2670" s="1">
        <f>VLOOKUP(VLOOKUP(G2670,Ma_KH!$A:$R,18,0)&amp;K2670,Gia_MB!$A:$F,6,0)</f>
        <v>50183</v>
      </c>
      <c r="U2670" s="14">
        <f t="shared" si="340"/>
        <v>702562</v>
      </c>
      <c r="W2670" s="64">
        <f t="shared" si="339"/>
        <v>0</v>
      </c>
      <c r="X2670" s="3" t="str">
        <f t="shared" si="341"/>
        <v>8</v>
      </c>
      <c r="Z2670" s="14">
        <f t="shared" si="342"/>
        <v>56204.959999999999</v>
      </c>
      <c r="AA2670" s="7">
        <f>VLOOKUP(G2670,Ma_KH!$A:$R,14,0)</f>
        <v>60</v>
      </c>
      <c r="AD2670" s="7" t="str">
        <f>IFERROR(VLOOKUP(J2670,'Chuyển Mã'!$B$3:$C$9,2,0),"")</f>
        <v>Tỉnh</v>
      </c>
      <c r="AE2670" s="7" t="str">
        <f t="shared" si="335"/>
        <v>Giò Tai Lưỡi Xào 250</v>
      </c>
      <c r="AF2670" s="7">
        <f t="shared" si="336"/>
        <v>14</v>
      </c>
    </row>
    <row r="2671" spans="1:32" x14ac:dyDescent="0.25">
      <c r="A2671" s="11">
        <v>45908</v>
      </c>
      <c r="B2671" s="25">
        <v>4176611478</v>
      </c>
      <c r="C2671" s="12" t="s">
        <v>7214</v>
      </c>
      <c r="D2671" s="16">
        <f t="shared" si="337"/>
        <v>45908</v>
      </c>
      <c r="G2671" s="13" t="s">
        <v>7286</v>
      </c>
      <c r="I2671" s="13" t="s">
        <v>8113</v>
      </c>
      <c r="J2671" s="13" t="s">
        <v>1796</v>
      </c>
      <c r="K2671" s="13" t="s">
        <v>27</v>
      </c>
      <c r="L2671" s="25" t="str">
        <f>VLOOKUP($K2671,TONG_SL!$A:$D,2,0)</f>
        <v>Chân giò heo muối 300g</v>
      </c>
      <c r="N2671" s="25" t="str">
        <f t="shared" si="338"/>
        <v>K-C6</v>
      </c>
      <c r="Q2671" s="25" t="str">
        <f>VLOOKUP(K2671,TONG_SL!$A:$D,3,0)</f>
        <v>Túi</v>
      </c>
      <c r="R2671" s="54">
        <v>11</v>
      </c>
      <c r="T2671" s="1">
        <f>VLOOKUP(VLOOKUP(G2671,Ma_KH!$A:$R,18,0)&amp;K2671,Gia_MB!$A:$F,6,0)</f>
        <v>73431</v>
      </c>
      <c r="U2671" s="14">
        <f t="shared" si="340"/>
        <v>807741</v>
      </c>
      <c r="W2671" s="64">
        <f t="shared" si="339"/>
        <v>0</v>
      </c>
      <c r="X2671" s="3" t="str">
        <f t="shared" si="341"/>
        <v>8</v>
      </c>
      <c r="Z2671" s="14">
        <f t="shared" si="342"/>
        <v>64619.28</v>
      </c>
      <c r="AA2671" s="7">
        <f>VLOOKUP(G2671,Ma_KH!$A:$R,14,0)</f>
        <v>60</v>
      </c>
      <c r="AD2671" s="7" t="str">
        <f>IFERROR(VLOOKUP(J2671,'Chuyển Mã'!$B$3:$C$9,2,0),"")</f>
        <v>Tỉnh</v>
      </c>
      <c r="AE2671" s="7" t="str">
        <f t="shared" si="335"/>
        <v>Chân giò heo muối 300g</v>
      </c>
      <c r="AF2671" s="7">
        <f t="shared" si="336"/>
        <v>11</v>
      </c>
    </row>
    <row r="2672" spans="1:32" x14ac:dyDescent="0.25">
      <c r="A2672" s="11">
        <v>45908</v>
      </c>
      <c r="B2672" s="25">
        <v>4176611478</v>
      </c>
      <c r="C2672" s="12" t="s">
        <v>7214</v>
      </c>
      <c r="D2672" s="16">
        <f t="shared" si="337"/>
        <v>45908</v>
      </c>
      <c r="G2672" s="13" t="s">
        <v>7286</v>
      </c>
      <c r="I2672" s="13" t="s">
        <v>8113</v>
      </c>
      <c r="J2672" s="13" t="s">
        <v>1796</v>
      </c>
      <c r="K2672" s="13" t="s">
        <v>41</v>
      </c>
      <c r="L2672" s="25" t="str">
        <f>VLOOKUP($K2672,TONG_SL!$A:$D,2,0)</f>
        <v>Chả nướng 300g</v>
      </c>
      <c r="N2672" s="25" t="str">
        <f t="shared" si="338"/>
        <v>K-C6</v>
      </c>
      <c r="Q2672" s="25" t="str">
        <f>VLOOKUP(K2672,TONG_SL!$A:$D,3,0)</f>
        <v>Túi</v>
      </c>
      <c r="R2672" s="54">
        <v>4</v>
      </c>
      <c r="T2672" s="1">
        <f>VLOOKUP(VLOOKUP(G2672,Ma_KH!$A:$R,18,0)&amp;K2672,Gia_MB!$A:$F,6,0)</f>
        <v>70950</v>
      </c>
      <c r="U2672" s="14">
        <f t="shared" si="340"/>
        <v>283800</v>
      </c>
      <c r="W2672" s="64">
        <f t="shared" si="339"/>
        <v>0</v>
      </c>
      <c r="X2672" s="3" t="str">
        <f t="shared" si="341"/>
        <v>8</v>
      </c>
      <c r="Z2672" s="14">
        <f t="shared" si="342"/>
        <v>22704</v>
      </c>
      <c r="AA2672" s="7">
        <f>VLOOKUP(G2672,Ma_KH!$A:$R,14,0)</f>
        <v>60</v>
      </c>
      <c r="AD2672" s="7" t="str">
        <f>IFERROR(VLOOKUP(J2672,'Chuyển Mã'!$B$3:$C$9,2,0),"")</f>
        <v>Tỉnh</v>
      </c>
      <c r="AE2672" s="7" t="str">
        <f t="shared" si="335"/>
        <v>Chả nướng 300g</v>
      </c>
      <c r="AF2672" s="7">
        <f t="shared" si="336"/>
        <v>4</v>
      </c>
    </row>
    <row r="2673" spans="1:32" x14ac:dyDescent="0.25">
      <c r="A2673" s="11">
        <v>45908</v>
      </c>
      <c r="B2673" s="25">
        <v>4176611650</v>
      </c>
      <c r="C2673" s="12" t="s">
        <v>7214</v>
      </c>
      <c r="D2673" s="16">
        <f t="shared" si="337"/>
        <v>45908</v>
      </c>
      <c r="G2673" s="13" t="s">
        <v>7286</v>
      </c>
      <c r="I2673" s="13" t="s">
        <v>8114</v>
      </c>
      <c r="J2673" s="13" t="s">
        <v>1796</v>
      </c>
      <c r="K2673" s="13" t="s">
        <v>30</v>
      </c>
      <c r="L2673" s="25" t="str">
        <f>VLOOKUP($K2673,TONG_SL!$A:$D,2,0)</f>
        <v>Gà muối 500g</v>
      </c>
      <c r="N2673" s="25" t="str">
        <f t="shared" si="338"/>
        <v>K-C6</v>
      </c>
      <c r="Q2673" s="25" t="str">
        <f>VLOOKUP(K2673,TONG_SL!$A:$D,3,0)</f>
        <v>Túi</v>
      </c>
      <c r="R2673" s="54">
        <v>7</v>
      </c>
      <c r="T2673" s="1">
        <f>VLOOKUP(VLOOKUP(G2673,Ma_KH!$A:$R,18,0)&amp;K2673,Gia_MB!$A:$F,6,0)</f>
        <v>111058</v>
      </c>
      <c r="U2673" s="14">
        <f t="shared" si="340"/>
        <v>777406</v>
      </c>
      <c r="W2673" s="64">
        <f t="shared" si="339"/>
        <v>0</v>
      </c>
      <c r="X2673" s="3" t="str">
        <f t="shared" si="341"/>
        <v>8</v>
      </c>
      <c r="Z2673" s="14">
        <f t="shared" si="342"/>
        <v>62192.480000000003</v>
      </c>
      <c r="AA2673" s="7">
        <f>VLOOKUP(G2673,Ma_KH!$A:$R,14,0)</f>
        <v>60</v>
      </c>
      <c r="AD2673" s="7" t="str">
        <f>IFERROR(VLOOKUP(J2673,'Chuyển Mã'!$B$3:$C$9,2,0),"")</f>
        <v>Tỉnh</v>
      </c>
      <c r="AE2673" s="7" t="str">
        <f t="shared" si="335"/>
        <v>Gà muối 500g</v>
      </c>
      <c r="AF2673" s="7">
        <f t="shared" si="336"/>
        <v>7</v>
      </c>
    </row>
    <row r="2674" spans="1:32" x14ac:dyDescent="0.25">
      <c r="A2674" s="11">
        <v>45908</v>
      </c>
      <c r="B2674" s="25">
        <v>4176611650</v>
      </c>
      <c r="C2674" s="12" t="s">
        <v>7214</v>
      </c>
      <c r="D2674" s="16">
        <f t="shared" si="337"/>
        <v>45908</v>
      </c>
      <c r="G2674" s="13" t="s">
        <v>7286</v>
      </c>
      <c r="I2674" s="13" t="s">
        <v>8114</v>
      </c>
      <c r="J2674" s="13" t="s">
        <v>1796</v>
      </c>
      <c r="K2674" s="13" t="s">
        <v>39</v>
      </c>
      <c r="L2674" s="25" t="str">
        <f>VLOOKUP($K2674,TONG_SL!$A:$D,2,0)</f>
        <v>Chả cốm 300g</v>
      </c>
      <c r="N2674" s="25" t="str">
        <f t="shared" si="338"/>
        <v>K-C6</v>
      </c>
      <c r="Q2674" s="25" t="str">
        <f>VLOOKUP(K2674,TONG_SL!$A:$D,3,0)</f>
        <v>Túi</v>
      </c>
      <c r="R2674" s="54">
        <v>7</v>
      </c>
      <c r="T2674" s="1">
        <f>VLOOKUP(VLOOKUP(G2674,Ma_KH!$A:$R,18,0)&amp;K2674,Gia_MB!$A:$F,6,0)</f>
        <v>74250</v>
      </c>
      <c r="U2674" s="14">
        <f t="shared" si="340"/>
        <v>519750</v>
      </c>
      <c r="W2674" s="64">
        <f t="shared" si="339"/>
        <v>0</v>
      </c>
      <c r="X2674" s="3" t="str">
        <f t="shared" si="341"/>
        <v>8</v>
      </c>
      <c r="Z2674" s="14">
        <f t="shared" si="342"/>
        <v>41580</v>
      </c>
      <c r="AA2674" s="7">
        <f>VLOOKUP(G2674,Ma_KH!$A:$R,14,0)</f>
        <v>60</v>
      </c>
      <c r="AD2674" s="7" t="str">
        <f>IFERROR(VLOOKUP(J2674,'Chuyển Mã'!$B$3:$C$9,2,0),"")</f>
        <v>Tỉnh</v>
      </c>
      <c r="AE2674" s="7" t="str">
        <f t="shared" si="335"/>
        <v>Chả cốm 300g</v>
      </c>
      <c r="AF2674" s="7">
        <f t="shared" si="336"/>
        <v>7</v>
      </c>
    </row>
    <row r="2675" spans="1:32" x14ac:dyDescent="0.25">
      <c r="A2675" s="11">
        <v>45908</v>
      </c>
      <c r="B2675" s="25">
        <v>4176611650</v>
      </c>
      <c r="C2675" s="12" t="s">
        <v>7214</v>
      </c>
      <c r="D2675" s="16">
        <f t="shared" si="337"/>
        <v>45908</v>
      </c>
      <c r="G2675" s="13" t="s">
        <v>7286</v>
      </c>
      <c r="I2675" s="13" t="s">
        <v>8114</v>
      </c>
      <c r="J2675" s="13" t="s">
        <v>1796</v>
      </c>
      <c r="K2675" s="13" t="s">
        <v>51</v>
      </c>
      <c r="L2675" s="25" t="str">
        <f>VLOOKUP($K2675,TONG_SL!$A:$D,2,0)</f>
        <v>Mọc Nấm Hương 250g</v>
      </c>
      <c r="N2675" s="25" t="str">
        <f t="shared" si="338"/>
        <v>K-C6</v>
      </c>
      <c r="Q2675" s="25" t="str">
        <f>VLOOKUP(K2675,TONG_SL!$A:$D,3,0)</f>
        <v>Túi</v>
      </c>
      <c r="R2675" s="54">
        <v>6</v>
      </c>
      <c r="T2675" s="1">
        <f>VLOOKUP(VLOOKUP(G2675,Ma_KH!$A:$R,18,0)&amp;K2675,Gia_MB!$A:$F,6,0)</f>
        <v>46000</v>
      </c>
      <c r="U2675" s="14">
        <f t="shared" si="340"/>
        <v>276000</v>
      </c>
      <c r="W2675" s="64">
        <f t="shared" si="339"/>
        <v>0</v>
      </c>
      <c r="X2675" s="3" t="str">
        <f t="shared" si="341"/>
        <v>8</v>
      </c>
      <c r="Z2675" s="14">
        <f t="shared" si="342"/>
        <v>22080</v>
      </c>
      <c r="AA2675" s="7">
        <f>VLOOKUP(G2675,Ma_KH!$A:$R,14,0)</f>
        <v>60</v>
      </c>
      <c r="AD2675" s="7" t="str">
        <f>IFERROR(VLOOKUP(J2675,'Chuyển Mã'!$B$3:$C$9,2,0),"")</f>
        <v>Tỉnh</v>
      </c>
      <c r="AE2675" s="7" t="str">
        <f t="shared" si="335"/>
        <v>Mọc Nấm Hương 250g</v>
      </c>
      <c r="AF2675" s="7">
        <f t="shared" si="336"/>
        <v>6</v>
      </c>
    </row>
    <row r="2676" spans="1:32" x14ac:dyDescent="0.25">
      <c r="A2676" s="11">
        <v>45908</v>
      </c>
      <c r="B2676" s="25">
        <v>4176611650</v>
      </c>
      <c r="C2676" s="12" t="s">
        <v>7214</v>
      </c>
      <c r="D2676" s="16">
        <f t="shared" si="337"/>
        <v>45908</v>
      </c>
      <c r="G2676" s="13" t="s">
        <v>7286</v>
      </c>
      <c r="I2676" s="13" t="s">
        <v>8114</v>
      </c>
      <c r="J2676" s="13" t="s">
        <v>1796</v>
      </c>
      <c r="K2676" s="13" t="s">
        <v>41</v>
      </c>
      <c r="L2676" s="25" t="str">
        <f>VLOOKUP($K2676,TONG_SL!$A:$D,2,0)</f>
        <v>Chả nướng 300g</v>
      </c>
      <c r="N2676" s="25" t="str">
        <f t="shared" si="338"/>
        <v>K-C6</v>
      </c>
      <c r="Q2676" s="25" t="str">
        <f>VLOOKUP(K2676,TONG_SL!$A:$D,3,0)</f>
        <v>Túi</v>
      </c>
      <c r="R2676" s="54">
        <v>4</v>
      </c>
      <c r="T2676" s="1">
        <f>VLOOKUP(VLOOKUP(G2676,Ma_KH!$A:$R,18,0)&amp;K2676,Gia_MB!$A:$F,6,0)</f>
        <v>70950</v>
      </c>
      <c r="U2676" s="14">
        <f t="shared" si="340"/>
        <v>283800</v>
      </c>
      <c r="W2676" s="64">
        <f t="shared" si="339"/>
        <v>0</v>
      </c>
      <c r="X2676" s="3" t="str">
        <f t="shared" si="341"/>
        <v>8</v>
      </c>
      <c r="Z2676" s="14">
        <f t="shared" si="342"/>
        <v>22704</v>
      </c>
      <c r="AA2676" s="7">
        <f>VLOOKUP(G2676,Ma_KH!$A:$R,14,0)</f>
        <v>60</v>
      </c>
      <c r="AD2676" s="7" t="str">
        <f>IFERROR(VLOOKUP(J2676,'Chuyển Mã'!$B$3:$C$9,2,0),"")</f>
        <v>Tỉnh</v>
      </c>
      <c r="AE2676" s="7" t="str">
        <f t="shared" si="335"/>
        <v>Chả nướng 300g</v>
      </c>
      <c r="AF2676" s="7">
        <f t="shared" si="336"/>
        <v>4</v>
      </c>
    </row>
    <row r="2677" spans="1:32" x14ac:dyDescent="0.25">
      <c r="A2677" s="11">
        <v>45908</v>
      </c>
      <c r="B2677" s="25">
        <v>4176611650</v>
      </c>
      <c r="C2677" s="12" t="s">
        <v>7214</v>
      </c>
      <c r="D2677" s="16">
        <f t="shared" si="337"/>
        <v>45908</v>
      </c>
      <c r="G2677" s="13" t="s">
        <v>7286</v>
      </c>
      <c r="I2677" s="13" t="s">
        <v>8114</v>
      </c>
      <c r="J2677" s="13" t="s">
        <v>1796</v>
      </c>
      <c r="K2677" s="13" t="s">
        <v>32</v>
      </c>
      <c r="L2677" s="25" t="str">
        <f>VLOOKUP($K2677,TONG_SL!$A:$D,2,0)</f>
        <v>Giò Tai Lưỡi Xào 250</v>
      </c>
      <c r="N2677" s="25" t="str">
        <f t="shared" si="338"/>
        <v>K-C6</v>
      </c>
      <c r="Q2677" s="25" t="str">
        <f>VLOOKUP(K2677,TONG_SL!$A:$D,3,0)</f>
        <v>Túi</v>
      </c>
      <c r="R2677" s="54">
        <v>6</v>
      </c>
      <c r="T2677" s="1">
        <f>VLOOKUP(VLOOKUP(G2677,Ma_KH!$A:$R,18,0)&amp;K2677,Gia_MB!$A:$F,6,0)</f>
        <v>50183</v>
      </c>
      <c r="U2677" s="14">
        <f t="shared" si="340"/>
        <v>301098</v>
      </c>
      <c r="W2677" s="64">
        <f t="shared" si="339"/>
        <v>0</v>
      </c>
      <c r="X2677" s="3" t="str">
        <f t="shared" si="341"/>
        <v>8</v>
      </c>
      <c r="Z2677" s="14">
        <f t="shared" si="342"/>
        <v>24087.84</v>
      </c>
      <c r="AA2677" s="7">
        <f>VLOOKUP(G2677,Ma_KH!$A:$R,14,0)</f>
        <v>60</v>
      </c>
      <c r="AD2677" s="7" t="str">
        <f>IFERROR(VLOOKUP(J2677,'Chuyển Mã'!$B$3:$C$9,2,0),"")</f>
        <v>Tỉnh</v>
      </c>
      <c r="AE2677" s="7" t="str">
        <f t="shared" si="335"/>
        <v>Giò Tai Lưỡi Xào 250</v>
      </c>
      <c r="AF2677" s="7">
        <f t="shared" si="336"/>
        <v>6</v>
      </c>
    </row>
    <row r="2678" spans="1:32" x14ac:dyDescent="0.25">
      <c r="A2678" s="11">
        <v>45908</v>
      </c>
      <c r="B2678" s="25">
        <v>4176611650</v>
      </c>
      <c r="C2678" s="12" t="s">
        <v>7214</v>
      </c>
      <c r="D2678" s="16">
        <f t="shared" si="337"/>
        <v>45908</v>
      </c>
      <c r="G2678" s="13" t="s">
        <v>7286</v>
      </c>
      <c r="I2678" s="13" t="s">
        <v>8114</v>
      </c>
      <c r="J2678" s="13" t="s">
        <v>1796</v>
      </c>
      <c r="K2678" s="13" t="s">
        <v>27</v>
      </c>
      <c r="L2678" s="25" t="str">
        <f>VLOOKUP($K2678,TONG_SL!$A:$D,2,0)</f>
        <v>Chân giò heo muối 300g</v>
      </c>
      <c r="N2678" s="25" t="str">
        <f t="shared" si="338"/>
        <v>K-C6</v>
      </c>
      <c r="Q2678" s="25" t="str">
        <f>VLOOKUP(K2678,TONG_SL!$A:$D,3,0)</f>
        <v>Túi</v>
      </c>
      <c r="R2678" s="54">
        <v>13</v>
      </c>
      <c r="T2678" s="1">
        <f>VLOOKUP(VLOOKUP(G2678,Ma_KH!$A:$R,18,0)&amp;K2678,Gia_MB!$A:$F,6,0)</f>
        <v>73431</v>
      </c>
      <c r="U2678" s="14">
        <f t="shared" si="340"/>
        <v>954603</v>
      </c>
      <c r="W2678" s="64">
        <f t="shared" si="339"/>
        <v>0</v>
      </c>
      <c r="X2678" s="3" t="str">
        <f t="shared" si="341"/>
        <v>8</v>
      </c>
      <c r="Z2678" s="14">
        <f t="shared" si="342"/>
        <v>76368.240000000005</v>
      </c>
      <c r="AA2678" s="7">
        <f>VLOOKUP(G2678,Ma_KH!$A:$R,14,0)</f>
        <v>60</v>
      </c>
      <c r="AD2678" s="7" t="str">
        <f>IFERROR(VLOOKUP(J2678,'Chuyển Mã'!$B$3:$C$9,2,0),"")</f>
        <v>Tỉnh</v>
      </c>
      <c r="AE2678" s="7" t="str">
        <f t="shared" si="335"/>
        <v>Chân giò heo muối 300g</v>
      </c>
      <c r="AF2678" s="7">
        <f t="shared" si="336"/>
        <v>13</v>
      </c>
    </row>
    <row r="2679" spans="1:32" x14ac:dyDescent="0.25">
      <c r="A2679" s="11">
        <v>45908</v>
      </c>
      <c r="B2679" s="25">
        <v>4176610141</v>
      </c>
      <c r="C2679" s="12" t="s">
        <v>7214</v>
      </c>
      <c r="D2679" s="16">
        <f t="shared" si="337"/>
        <v>45908</v>
      </c>
      <c r="G2679" s="13" t="s">
        <v>7286</v>
      </c>
      <c r="I2679" s="13" t="s">
        <v>8115</v>
      </c>
      <c r="J2679" s="13" t="s">
        <v>1796</v>
      </c>
      <c r="K2679" s="13" t="s">
        <v>27</v>
      </c>
      <c r="L2679" s="25" t="str">
        <f>VLOOKUP($K2679,TONG_SL!$A:$D,2,0)</f>
        <v>Chân giò heo muối 300g</v>
      </c>
      <c r="N2679" s="25" t="str">
        <f t="shared" si="338"/>
        <v>K-C6</v>
      </c>
      <c r="Q2679" s="25" t="str">
        <f>VLOOKUP(K2679,TONG_SL!$A:$D,3,0)</f>
        <v>Túi</v>
      </c>
      <c r="R2679" s="54">
        <v>7</v>
      </c>
      <c r="T2679" s="1">
        <f>VLOOKUP(VLOOKUP(G2679,Ma_KH!$A:$R,18,0)&amp;K2679,Gia_MB!$A:$F,6,0)</f>
        <v>73431</v>
      </c>
      <c r="U2679" s="14">
        <f t="shared" si="340"/>
        <v>514017</v>
      </c>
      <c r="W2679" s="64">
        <f t="shared" si="339"/>
        <v>0</v>
      </c>
      <c r="X2679" s="3" t="str">
        <f t="shared" si="341"/>
        <v>8</v>
      </c>
      <c r="Z2679" s="14">
        <f t="shared" si="342"/>
        <v>41121.360000000001</v>
      </c>
      <c r="AA2679" s="7">
        <f>VLOOKUP(G2679,Ma_KH!$A:$R,14,0)</f>
        <v>60</v>
      </c>
      <c r="AD2679" s="7" t="str">
        <f>IFERROR(VLOOKUP(J2679,'Chuyển Mã'!$B$3:$C$9,2,0),"")</f>
        <v>Tỉnh</v>
      </c>
      <c r="AE2679" s="7" t="str">
        <f t="shared" si="335"/>
        <v>Chân giò heo muối 300g</v>
      </c>
      <c r="AF2679" s="7">
        <f t="shared" si="336"/>
        <v>7</v>
      </c>
    </row>
    <row r="2680" spans="1:32" x14ac:dyDescent="0.25">
      <c r="A2680" s="11">
        <v>45908</v>
      </c>
      <c r="B2680" s="25">
        <v>4176610141</v>
      </c>
      <c r="C2680" s="12" t="s">
        <v>7214</v>
      </c>
      <c r="D2680" s="16">
        <f t="shared" si="337"/>
        <v>45908</v>
      </c>
      <c r="G2680" s="13" t="s">
        <v>7286</v>
      </c>
      <c r="I2680" s="13" t="s">
        <v>8115</v>
      </c>
      <c r="J2680" s="13" t="s">
        <v>1796</v>
      </c>
      <c r="K2680" s="13" t="s">
        <v>30</v>
      </c>
      <c r="L2680" s="25" t="str">
        <f>VLOOKUP($K2680,TONG_SL!$A:$D,2,0)</f>
        <v>Gà muối 500g</v>
      </c>
      <c r="N2680" s="25" t="str">
        <f t="shared" si="338"/>
        <v>K-C6</v>
      </c>
      <c r="Q2680" s="25" t="str">
        <f>VLOOKUP(K2680,TONG_SL!$A:$D,3,0)</f>
        <v>Túi</v>
      </c>
      <c r="R2680" s="54">
        <v>9</v>
      </c>
      <c r="T2680" s="1">
        <f>VLOOKUP(VLOOKUP(G2680,Ma_KH!$A:$R,18,0)&amp;K2680,Gia_MB!$A:$F,6,0)</f>
        <v>111058</v>
      </c>
      <c r="U2680" s="14">
        <f t="shared" si="340"/>
        <v>999522</v>
      </c>
      <c r="W2680" s="64">
        <f t="shared" si="339"/>
        <v>0</v>
      </c>
      <c r="X2680" s="3" t="str">
        <f t="shared" si="341"/>
        <v>8</v>
      </c>
      <c r="Z2680" s="14">
        <f t="shared" si="342"/>
        <v>79961.759999999995</v>
      </c>
      <c r="AA2680" s="7">
        <f>VLOOKUP(G2680,Ma_KH!$A:$R,14,0)</f>
        <v>60</v>
      </c>
      <c r="AD2680" s="7" t="str">
        <f>IFERROR(VLOOKUP(J2680,'Chuyển Mã'!$B$3:$C$9,2,0),"")</f>
        <v>Tỉnh</v>
      </c>
      <c r="AE2680" s="7" t="str">
        <f t="shared" si="335"/>
        <v>Gà muối 500g</v>
      </c>
      <c r="AF2680" s="7">
        <f t="shared" si="336"/>
        <v>9</v>
      </c>
    </row>
    <row r="2681" spans="1:32" x14ac:dyDescent="0.25">
      <c r="A2681" s="11">
        <v>45908</v>
      </c>
      <c r="B2681" s="25">
        <v>4176610141</v>
      </c>
      <c r="C2681" s="12" t="s">
        <v>7214</v>
      </c>
      <c r="D2681" s="16">
        <f t="shared" si="337"/>
        <v>45908</v>
      </c>
      <c r="G2681" s="13" t="s">
        <v>7286</v>
      </c>
      <c r="I2681" s="13" t="s">
        <v>8115</v>
      </c>
      <c r="J2681" s="13" t="s">
        <v>1796</v>
      </c>
      <c r="K2681" s="13" t="s">
        <v>35</v>
      </c>
      <c r="L2681" s="25" t="str">
        <f>VLOOKUP($K2681,TONG_SL!$A:$D,2,0)</f>
        <v>Tai heo muối 200g</v>
      </c>
      <c r="N2681" s="25" t="str">
        <f t="shared" si="338"/>
        <v>K-C6</v>
      </c>
      <c r="Q2681" s="25" t="str">
        <f>VLOOKUP(K2681,TONG_SL!$A:$D,3,0)</f>
        <v>Túi</v>
      </c>
      <c r="R2681" s="54">
        <v>1</v>
      </c>
      <c r="T2681" s="1">
        <f>VLOOKUP(VLOOKUP(G2681,Ma_KH!$A:$R,18,0)&amp;K2681,Gia_MB!$A:$F,6,0)</f>
        <v>55595</v>
      </c>
      <c r="U2681" s="14">
        <f t="shared" si="340"/>
        <v>55595</v>
      </c>
      <c r="W2681" s="64">
        <f t="shared" si="339"/>
        <v>0</v>
      </c>
      <c r="X2681" s="3" t="str">
        <f t="shared" si="341"/>
        <v>8</v>
      </c>
      <c r="Z2681" s="14">
        <f t="shared" si="342"/>
        <v>4447.6000000000004</v>
      </c>
      <c r="AA2681" s="7">
        <f>VLOOKUP(G2681,Ma_KH!$A:$R,14,0)</f>
        <v>60</v>
      </c>
      <c r="AD2681" s="7" t="str">
        <f>IFERROR(VLOOKUP(J2681,'Chuyển Mã'!$B$3:$C$9,2,0),"")</f>
        <v>Tỉnh</v>
      </c>
      <c r="AE2681" s="7" t="str">
        <f t="shared" si="335"/>
        <v>Tai heo muối 200g</v>
      </c>
      <c r="AF2681" s="7">
        <f t="shared" si="336"/>
        <v>1</v>
      </c>
    </row>
    <row r="2682" spans="1:32" x14ac:dyDescent="0.25">
      <c r="A2682" s="11">
        <v>45908</v>
      </c>
      <c r="B2682" s="25">
        <v>4176610141</v>
      </c>
      <c r="C2682" s="12" t="s">
        <v>7214</v>
      </c>
      <c r="D2682" s="16">
        <f t="shared" si="337"/>
        <v>45908</v>
      </c>
      <c r="G2682" s="13" t="s">
        <v>7286</v>
      </c>
      <c r="I2682" s="13" t="s">
        <v>8115</v>
      </c>
      <c r="J2682" s="13" t="s">
        <v>1796</v>
      </c>
      <c r="K2682" s="13" t="s">
        <v>41</v>
      </c>
      <c r="L2682" s="25" t="str">
        <f>VLOOKUP($K2682,TONG_SL!$A:$D,2,0)</f>
        <v>Chả nướng 300g</v>
      </c>
      <c r="N2682" s="25" t="str">
        <f t="shared" si="338"/>
        <v>K-C6</v>
      </c>
      <c r="Q2682" s="25" t="str">
        <f>VLOOKUP(K2682,TONG_SL!$A:$D,3,0)</f>
        <v>Túi</v>
      </c>
      <c r="R2682" s="54">
        <v>2</v>
      </c>
      <c r="T2682" s="1">
        <f>VLOOKUP(VLOOKUP(G2682,Ma_KH!$A:$R,18,0)&amp;K2682,Gia_MB!$A:$F,6,0)</f>
        <v>70950</v>
      </c>
      <c r="U2682" s="14">
        <f t="shared" si="340"/>
        <v>141900</v>
      </c>
      <c r="W2682" s="64">
        <f t="shared" si="339"/>
        <v>0</v>
      </c>
      <c r="X2682" s="3" t="str">
        <f t="shared" si="341"/>
        <v>8</v>
      </c>
      <c r="Z2682" s="14">
        <f t="shared" si="342"/>
        <v>11352</v>
      </c>
      <c r="AA2682" s="7">
        <f>VLOOKUP(G2682,Ma_KH!$A:$R,14,0)</f>
        <v>60</v>
      </c>
      <c r="AD2682" s="7" t="str">
        <f>IFERROR(VLOOKUP(J2682,'Chuyển Mã'!$B$3:$C$9,2,0),"")</f>
        <v>Tỉnh</v>
      </c>
      <c r="AE2682" s="7" t="str">
        <f t="shared" si="335"/>
        <v>Chả nướng 300g</v>
      </c>
      <c r="AF2682" s="7">
        <f t="shared" si="336"/>
        <v>2</v>
      </c>
    </row>
    <row r="2683" spans="1:32" x14ac:dyDescent="0.25">
      <c r="A2683" s="11">
        <v>45908</v>
      </c>
      <c r="B2683" s="25">
        <v>4176610141</v>
      </c>
      <c r="C2683" s="12" t="s">
        <v>7214</v>
      </c>
      <c r="D2683" s="16">
        <f t="shared" si="337"/>
        <v>45908</v>
      </c>
      <c r="G2683" s="13" t="s">
        <v>7286</v>
      </c>
      <c r="I2683" s="13" t="s">
        <v>8115</v>
      </c>
      <c r="J2683" s="13" t="s">
        <v>1796</v>
      </c>
      <c r="K2683" s="13" t="s">
        <v>39</v>
      </c>
      <c r="L2683" s="25" t="str">
        <f>VLOOKUP($K2683,TONG_SL!$A:$D,2,0)</f>
        <v>Chả cốm 300g</v>
      </c>
      <c r="N2683" s="25" t="str">
        <f t="shared" si="338"/>
        <v>K-C6</v>
      </c>
      <c r="Q2683" s="25" t="str">
        <f>VLOOKUP(K2683,TONG_SL!$A:$D,3,0)</f>
        <v>Túi</v>
      </c>
      <c r="R2683" s="54">
        <v>1</v>
      </c>
      <c r="T2683" s="1">
        <f>VLOOKUP(VLOOKUP(G2683,Ma_KH!$A:$R,18,0)&amp;K2683,Gia_MB!$A:$F,6,0)</f>
        <v>74250</v>
      </c>
      <c r="U2683" s="14">
        <f t="shared" si="340"/>
        <v>74250</v>
      </c>
      <c r="W2683" s="64">
        <f t="shared" si="339"/>
        <v>0</v>
      </c>
      <c r="X2683" s="3" t="str">
        <f t="shared" si="341"/>
        <v>8</v>
      </c>
      <c r="Z2683" s="14">
        <f t="shared" si="342"/>
        <v>5940</v>
      </c>
      <c r="AA2683" s="7">
        <f>VLOOKUP(G2683,Ma_KH!$A:$R,14,0)</f>
        <v>60</v>
      </c>
      <c r="AD2683" s="7" t="str">
        <f>IFERROR(VLOOKUP(J2683,'Chuyển Mã'!$B$3:$C$9,2,0),"")</f>
        <v>Tỉnh</v>
      </c>
      <c r="AE2683" s="7" t="str">
        <f t="shared" si="335"/>
        <v>Chả cốm 300g</v>
      </c>
      <c r="AF2683" s="7">
        <f t="shared" si="336"/>
        <v>1</v>
      </c>
    </row>
    <row r="2684" spans="1:32" x14ac:dyDescent="0.25">
      <c r="A2684" s="11">
        <v>45908</v>
      </c>
      <c r="B2684" s="25">
        <v>4176610141</v>
      </c>
      <c r="C2684" s="12" t="s">
        <v>7214</v>
      </c>
      <c r="D2684" s="16">
        <f t="shared" si="337"/>
        <v>45908</v>
      </c>
      <c r="G2684" s="13" t="s">
        <v>7286</v>
      </c>
      <c r="I2684" s="13" t="s">
        <v>8115</v>
      </c>
      <c r="J2684" s="13" t="s">
        <v>1796</v>
      </c>
      <c r="K2684" s="13" t="s">
        <v>32</v>
      </c>
      <c r="L2684" s="25" t="str">
        <f>VLOOKUP($K2684,TONG_SL!$A:$D,2,0)</f>
        <v>Giò Tai Lưỡi Xào 250</v>
      </c>
      <c r="N2684" s="25" t="str">
        <f t="shared" si="338"/>
        <v>K-C6</v>
      </c>
      <c r="Q2684" s="25" t="str">
        <f>VLOOKUP(K2684,TONG_SL!$A:$D,3,0)</f>
        <v>Túi</v>
      </c>
      <c r="R2684" s="54">
        <v>3</v>
      </c>
      <c r="T2684" s="1">
        <f>VLOOKUP(VLOOKUP(G2684,Ma_KH!$A:$R,18,0)&amp;K2684,Gia_MB!$A:$F,6,0)</f>
        <v>50183</v>
      </c>
      <c r="U2684" s="14">
        <f t="shared" si="340"/>
        <v>150549</v>
      </c>
      <c r="W2684" s="64">
        <f t="shared" si="339"/>
        <v>0</v>
      </c>
      <c r="X2684" s="3" t="str">
        <f t="shared" si="341"/>
        <v>8</v>
      </c>
      <c r="Z2684" s="14">
        <f t="shared" si="342"/>
        <v>12043.92</v>
      </c>
      <c r="AA2684" s="7">
        <f>VLOOKUP(G2684,Ma_KH!$A:$R,14,0)</f>
        <v>60</v>
      </c>
      <c r="AD2684" s="7" t="str">
        <f>IFERROR(VLOOKUP(J2684,'Chuyển Mã'!$B$3:$C$9,2,0),"")</f>
        <v>Tỉnh</v>
      </c>
      <c r="AE2684" s="7" t="str">
        <f t="shared" si="335"/>
        <v>Giò Tai Lưỡi Xào 250</v>
      </c>
      <c r="AF2684" s="7">
        <f t="shared" si="336"/>
        <v>3</v>
      </c>
    </row>
    <row r="2685" spans="1:32" x14ac:dyDescent="0.25">
      <c r="A2685" s="11">
        <v>45908</v>
      </c>
      <c r="B2685" s="25">
        <v>4176610141</v>
      </c>
      <c r="C2685" s="12" t="s">
        <v>7214</v>
      </c>
      <c r="D2685" s="16">
        <f t="shared" si="337"/>
        <v>45908</v>
      </c>
      <c r="G2685" s="13" t="s">
        <v>7286</v>
      </c>
      <c r="I2685" s="13" t="s">
        <v>8115</v>
      </c>
      <c r="J2685" s="13" t="s">
        <v>1796</v>
      </c>
      <c r="K2685" s="13" t="s">
        <v>51</v>
      </c>
      <c r="L2685" s="25" t="str">
        <f>VLOOKUP($K2685,TONG_SL!$A:$D,2,0)</f>
        <v>Mọc Nấm Hương 250g</v>
      </c>
      <c r="N2685" s="25" t="str">
        <f t="shared" si="338"/>
        <v>K-C6</v>
      </c>
      <c r="Q2685" s="25" t="str">
        <f>VLOOKUP(K2685,TONG_SL!$A:$D,3,0)</f>
        <v>Túi</v>
      </c>
      <c r="R2685" s="54">
        <v>2</v>
      </c>
      <c r="T2685" s="1">
        <f>VLOOKUP(VLOOKUP(G2685,Ma_KH!$A:$R,18,0)&amp;K2685,Gia_MB!$A:$F,6,0)</f>
        <v>46000</v>
      </c>
      <c r="U2685" s="14">
        <f t="shared" si="340"/>
        <v>92000</v>
      </c>
      <c r="W2685" s="64">
        <f t="shared" si="339"/>
        <v>0</v>
      </c>
      <c r="X2685" s="3" t="str">
        <f t="shared" si="341"/>
        <v>8</v>
      </c>
      <c r="Z2685" s="14">
        <f t="shared" si="342"/>
        <v>7360</v>
      </c>
      <c r="AA2685" s="7">
        <f>VLOOKUP(G2685,Ma_KH!$A:$R,14,0)</f>
        <v>60</v>
      </c>
      <c r="AD2685" s="7" t="str">
        <f>IFERROR(VLOOKUP(J2685,'Chuyển Mã'!$B$3:$C$9,2,0),"")</f>
        <v>Tỉnh</v>
      </c>
      <c r="AE2685" s="7" t="str">
        <f t="shared" si="335"/>
        <v>Mọc Nấm Hương 250g</v>
      </c>
      <c r="AF2685" s="7">
        <f t="shared" si="336"/>
        <v>2</v>
      </c>
    </row>
    <row r="2686" spans="1:32" x14ac:dyDescent="0.25">
      <c r="A2686" s="11">
        <v>45908</v>
      </c>
      <c r="B2686" s="25">
        <v>4176611238</v>
      </c>
      <c r="C2686" s="12" t="s">
        <v>7214</v>
      </c>
      <c r="D2686" s="16">
        <f t="shared" si="337"/>
        <v>45908</v>
      </c>
      <c r="G2686" s="13" t="s">
        <v>7286</v>
      </c>
      <c r="I2686" s="13" t="s">
        <v>8116</v>
      </c>
      <c r="J2686" s="13" t="s">
        <v>1796</v>
      </c>
      <c r="K2686" s="13" t="s">
        <v>27</v>
      </c>
      <c r="L2686" s="25" t="str">
        <f>VLOOKUP($K2686,TONG_SL!$A:$D,2,0)</f>
        <v>Chân giò heo muối 300g</v>
      </c>
      <c r="N2686" s="25" t="str">
        <f t="shared" si="338"/>
        <v>K-C6</v>
      </c>
      <c r="Q2686" s="25" t="str">
        <f>VLOOKUP(K2686,TONG_SL!$A:$D,3,0)</f>
        <v>Túi</v>
      </c>
      <c r="R2686" s="54">
        <v>3</v>
      </c>
      <c r="T2686" s="1">
        <f>VLOOKUP(VLOOKUP(G2686,Ma_KH!$A:$R,18,0)&amp;K2686,Gia_MB!$A:$F,6,0)</f>
        <v>73431</v>
      </c>
      <c r="U2686" s="14">
        <f t="shared" si="340"/>
        <v>220293</v>
      </c>
      <c r="W2686" s="64">
        <f t="shared" si="339"/>
        <v>0</v>
      </c>
      <c r="X2686" s="3" t="str">
        <f t="shared" si="341"/>
        <v>8</v>
      </c>
      <c r="Z2686" s="14">
        <f t="shared" si="342"/>
        <v>17623.439999999999</v>
      </c>
      <c r="AA2686" s="7">
        <f>VLOOKUP(G2686,Ma_KH!$A:$R,14,0)</f>
        <v>60</v>
      </c>
      <c r="AD2686" s="7" t="str">
        <f>IFERROR(VLOOKUP(J2686,'Chuyển Mã'!$B$3:$C$9,2,0),"")</f>
        <v>Tỉnh</v>
      </c>
      <c r="AE2686" s="7" t="str">
        <f t="shared" si="335"/>
        <v>Chân giò heo muối 300g</v>
      </c>
      <c r="AF2686" s="7">
        <f t="shared" si="336"/>
        <v>3</v>
      </c>
    </row>
    <row r="2687" spans="1:32" x14ac:dyDescent="0.25">
      <c r="A2687" s="11">
        <v>45908</v>
      </c>
      <c r="B2687" s="25">
        <v>4176611238</v>
      </c>
      <c r="C2687" s="12" t="s">
        <v>7214</v>
      </c>
      <c r="D2687" s="16">
        <f t="shared" si="337"/>
        <v>45908</v>
      </c>
      <c r="G2687" s="13" t="s">
        <v>7286</v>
      </c>
      <c r="I2687" s="13" t="s">
        <v>8116</v>
      </c>
      <c r="J2687" s="13" t="s">
        <v>1796</v>
      </c>
      <c r="K2687" s="13" t="s">
        <v>30</v>
      </c>
      <c r="L2687" s="25" t="str">
        <f>VLOOKUP($K2687,TONG_SL!$A:$D,2,0)</f>
        <v>Gà muối 500g</v>
      </c>
      <c r="N2687" s="25" t="str">
        <f t="shared" si="338"/>
        <v>K-C6</v>
      </c>
      <c r="Q2687" s="25" t="str">
        <f>VLOOKUP(K2687,TONG_SL!$A:$D,3,0)</f>
        <v>Túi</v>
      </c>
      <c r="R2687" s="54">
        <v>8</v>
      </c>
      <c r="T2687" s="1">
        <f>VLOOKUP(VLOOKUP(G2687,Ma_KH!$A:$R,18,0)&amp;K2687,Gia_MB!$A:$F,6,0)</f>
        <v>111058</v>
      </c>
      <c r="U2687" s="14">
        <f t="shared" si="340"/>
        <v>888464</v>
      </c>
      <c r="W2687" s="64">
        <f t="shared" si="339"/>
        <v>0</v>
      </c>
      <c r="X2687" s="3" t="str">
        <f t="shared" si="341"/>
        <v>8</v>
      </c>
      <c r="Z2687" s="14">
        <f t="shared" si="342"/>
        <v>71077.119999999995</v>
      </c>
      <c r="AA2687" s="7">
        <f>VLOOKUP(G2687,Ma_KH!$A:$R,14,0)</f>
        <v>60</v>
      </c>
      <c r="AD2687" s="7" t="str">
        <f>IFERROR(VLOOKUP(J2687,'Chuyển Mã'!$B$3:$C$9,2,0),"")</f>
        <v>Tỉnh</v>
      </c>
      <c r="AE2687" s="7" t="str">
        <f t="shared" si="335"/>
        <v>Gà muối 500g</v>
      </c>
      <c r="AF2687" s="7">
        <f t="shared" si="336"/>
        <v>8</v>
      </c>
    </row>
    <row r="2688" spans="1:32" x14ac:dyDescent="0.25">
      <c r="A2688" s="11">
        <v>45908</v>
      </c>
      <c r="B2688" s="25">
        <v>4176611238</v>
      </c>
      <c r="C2688" s="12" t="s">
        <v>7214</v>
      </c>
      <c r="D2688" s="16">
        <f t="shared" si="337"/>
        <v>45908</v>
      </c>
      <c r="G2688" s="13" t="s">
        <v>7286</v>
      </c>
      <c r="I2688" s="13" t="s">
        <v>8116</v>
      </c>
      <c r="J2688" s="13" t="s">
        <v>1796</v>
      </c>
      <c r="K2688" s="13" t="s">
        <v>41</v>
      </c>
      <c r="L2688" s="25" t="str">
        <f>VLOOKUP($K2688,TONG_SL!$A:$D,2,0)</f>
        <v>Chả nướng 300g</v>
      </c>
      <c r="N2688" s="25" t="str">
        <f t="shared" si="338"/>
        <v>K-C6</v>
      </c>
      <c r="Q2688" s="25" t="str">
        <f>VLOOKUP(K2688,TONG_SL!$A:$D,3,0)</f>
        <v>Túi</v>
      </c>
      <c r="R2688" s="54">
        <v>3</v>
      </c>
      <c r="T2688" s="1">
        <f>VLOOKUP(VLOOKUP(G2688,Ma_KH!$A:$R,18,0)&amp;K2688,Gia_MB!$A:$F,6,0)</f>
        <v>70950</v>
      </c>
      <c r="U2688" s="14">
        <f t="shared" si="340"/>
        <v>212850</v>
      </c>
      <c r="W2688" s="64">
        <f t="shared" si="339"/>
        <v>0</v>
      </c>
      <c r="X2688" s="3" t="str">
        <f t="shared" si="341"/>
        <v>8</v>
      </c>
      <c r="Z2688" s="14">
        <f t="shared" si="342"/>
        <v>17028</v>
      </c>
      <c r="AA2688" s="7">
        <f>VLOOKUP(G2688,Ma_KH!$A:$R,14,0)</f>
        <v>60</v>
      </c>
      <c r="AD2688" s="7" t="str">
        <f>IFERROR(VLOOKUP(J2688,'Chuyển Mã'!$B$3:$C$9,2,0),"")</f>
        <v>Tỉnh</v>
      </c>
      <c r="AE2688" s="7" t="str">
        <f t="shared" si="335"/>
        <v>Chả nướng 300g</v>
      </c>
      <c r="AF2688" s="7">
        <f t="shared" si="336"/>
        <v>3</v>
      </c>
    </row>
    <row r="2689" spans="1:32" x14ac:dyDescent="0.25">
      <c r="A2689" s="11">
        <v>45908</v>
      </c>
      <c r="B2689" s="25">
        <v>4176611238</v>
      </c>
      <c r="C2689" s="12" t="s">
        <v>7214</v>
      </c>
      <c r="D2689" s="16">
        <f t="shared" si="337"/>
        <v>45908</v>
      </c>
      <c r="G2689" s="13" t="s">
        <v>7286</v>
      </c>
      <c r="I2689" s="13" t="s">
        <v>8116</v>
      </c>
      <c r="J2689" s="13" t="s">
        <v>1796</v>
      </c>
      <c r="K2689" s="13" t="s">
        <v>39</v>
      </c>
      <c r="L2689" s="25" t="str">
        <f>VLOOKUP($K2689,TONG_SL!$A:$D,2,0)</f>
        <v>Chả cốm 300g</v>
      </c>
      <c r="N2689" s="25" t="str">
        <f t="shared" si="338"/>
        <v>K-C6</v>
      </c>
      <c r="Q2689" s="25" t="str">
        <f>VLOOKUP(K2689,TONG_SL!$A:$D,3,0)</f>
        <v>Túi</v>
      </c>
      <c r="R2689" s="54">
        <v>6</v>
      </c>
      <c r="T2689" s="1">
        <f>VLOOKUP(VLOOKUP(G2689,Ma_KH!$A:$R,18,0)&amp;K2689,Gia_MB!$A:$F,6,0)</f>
        <v>74250</v>
      </c>
      <c r="U2689" s="14">
        <f t="shared" si="340"/>
        <v>445500</v>
      </c>
      <c r="W2689" s="64">
        <f t="shared" si="339"/>
        <v>0</v>
      </c>
      <c r="X2689" s="3" t="str">
        <f t="shared" si="341"/>
        <v>8</v>
      </c>
      <c r="Z2689" s="14">
        <f t="shared" si="342"/>
        <v>35640</v>
      </c>
      <c r="AA2689" s="7">
        <f>VLOOKUP(G2689,Ma_KH!$A:$R,14,0)</f>
        <v>60</v>
      </c>
      <c r="AD2689" s="7" t="str">
        <f>IFERROR(VLOOKUP(J2689,'Chuyển Mã'!$B$3:$C$9,2,0),"")</f>
        <v>Tỉnh</v>
      </c>
      <c r="AE2689" s="7" t="str">
        <f t="shared" si="335"/>
        <v>Chả cốm 300g</v>
      </c>
      <c r="AF2689" s="7">
        <f t="shared" si="336"/>
        <v>6</v>
      </c>
    </row>
    <row r="2690" spans="1:32" x14ac:dyDescent="0.25">
      <c r="A2690" s="11">
        <v>45908</v>
      </c>
      <c r="B2690" s="25">
        <v>4176611238</v>
      </c>
      <c r="C2690" s="12" t="s">
        <v>7214</v>
      </c>
      <c r="D2690" s="16">
        <f t="shared" si="337"/>
        <v>45908</v>
      </c>
      <c r="G2690" s="13" t="s">
        <v>7286</v>
      </c>
      <c r="I2690" s="13" t="s">
        <v>8116</v>
      </c>
      <c r="J2690" s="13" t="s">
        <v>1796</v>
      </c>
      <c r="K2690" s="13" t="s">
        <v>32</v>
      </c>
      <c r="L2690" s="25" t="str">
        <f>VLOOKUP($K2690,TONG_SL!$A:$D,2,0)</f>
        <v>Giò Tai Lưỡi Xào 250</v>
      </c>
      <c r="N2690" s="25" t="str">
        <f t="shared" si="338"/>
        <v>K-C6</v>
      </c>
      <c r="Q2690" s="25" t="str">
        <f>VLOOKUP(K2690,TONG_SL!$A:$D,3,0)</f>
        <v>Túi</v>
      </c>
      <c r="R2690" s="54">
        <v>4</v>
      </c>
      <c r="T2690" s="1">
        <f>VLOOKUP(VLOOKUP(G2690,Ma_KH!$A:$R,18,0)&amp;K2690,Gia_MB!$A:$F,6,0)</f>
        <v>50183</v>
      </c>
      <c r="U2690" s="14">
        <f t="shared" si="340"/>
        <v>200732</v>
      </c>
      <c r="W2690" s="64">
        <f t="shared" si="339"/>
        <v>0</v>
      </c>
      <c r="X2690" s="3" t="str">
        <f t="shared" si="341"/>
        <v>8</v>
      </c>
      <c r="Z2690" s="14">
        <f t="shared" si="342"/>
        <v>16058.56</v>
      </c>
      <c r="AA2690" s="7">
        <f>VLOOKUP(G2690,Ma_KH!$A:$R,14,0)</f>
        <v>60</v>
      </c>
      <c r="AD2690" s="7" t="str">
        <f>IFERROR(VLOOKUP(J2690,'Chuyển Mã'!$B$3:$C$9,2,0),"")</f>
        <v>Tỉnh</v>
      </c>
      <c r="AE2690" s="7" t="str">
        <f t="shared" si="335"/>
        <v>Giò Tai Lưỡi Xào 250</v>
      </c>
      <c r="AF2690" s="7">
        <f t="shared" si="336"/>
        <v>4</v>
      </c>
    </row>
    <row r="2691" spans="1:32" x14ac:dyDescent="0.25">
      <c r="A2691" s="11">
        <v>45908</v>
      </c>
      <c r="B2691" s="25">
        <v>4176611238</v>
      </c>
      <c r="C2691" s="12" t="s">
        <v>7214</v>
      </c>
      <c r="D2691" s="16">
        <f t="shared" si="337"/>
        <v>45908</v>
      </c>
      <c r="G2691" s="13" t="s">
        <v>7286</v>
      </c>
      <c r="I2691" s="13" t="s">
        <v>8116</v>
      </c>
      <c r="J2691" s="13" t="s">
        <v>1796</v>
      </c>
      <c r="K2691" s="13" t="s">
        <v>51</v>
      </c>
      <c r="L2691" s="25" t="str">
        <f>VLOOKUP($K2691,TONG_SL!$A:$D,2,0)</f>
        <v>Mọc Nấm Hương 250g</v>
      </c>
      <c r="N2691" s="25" t="str">
        <f t="shared" si="338"/>
        <v>K-C6</v>
      </c>
      <c r="Q2691" s="25" t="str">
        <f>VLOOKUP(K2691,TONG_SL!$A:$D,3,0)</f>
        <v>Túi</v>
      </c>
      <c r="R2691" s="54">
        <v>4</v>
      </c>
      <c r="T2691" s="1">
        <f>VLOOKUP(VLOOKUP(G2691,Ma_KH!$A:$R,18,0)&amp;K2691,Gia_MB!$A:$F,6,0)</f>
        <v>46000</v>
      </c>
      <c r="U2691" s="14">
        <f t="shared" si="340"/>
        <v>184000</v>
      </c>
      <c r="W2691" s="64">
        <f t="shared" si="339"/>
        <v>0</v>
      </c>
      <c r="X2691" s="3" t="str">
        <f t="shared" si="341"/>
        <v>8</v>
      </c>
      <c r="Z2691" s="14">
        <f t="shared" si="342"/>
        <v>14720</v>
      </c>
      <c r="AA2691" s="7">
        <f>VLOOKUP(G2691,Ma_KH!$A:$R,14,0)</f>
        <v>60</v>
      </c>
      <c r="AD2691" s="7" t="str">
        <f>IFERROR(VLOOKUP(J2691,'Chuyển Mã'!$B$3:$C$9,2,0),"")</f>
        <v>Tỉnh</v>
      </c>
      <c r="AE2691" s="7" t="str">
        <f t="shared" ref="AE2691:AE2754" si="343">IFERROR(L2691,"")</f>
        <v>Mọc Nấm Hương 250g</v>
      </c>
      <c r="AF2691" s="7">
        <f t="shared" ref="AF2691:AF2754" si="344">R2691</f>
        <v>4</v>
      </c>
    </row>
    <row r="2692" spans="1:32" x14ac:dyDescent="0.25">
      <c r="A2692" s="11">
        <v>45908</v>
      </c>
      <c r="B2692" s="25">
        <v>4176611867</v>
      </c>
      <c r="C2692" s="12" t="s">
        <v>7214</v>
      </c>
      <c r="D2692" s="16">
        <f t="shared" ref="D2692:D2755" si="345">IF(A2692="","",A2692)</f>
        <v>45908</v>
      </c>
      <c r="G2692" s="13" t="s">
        <v>7286</v>
      </c>
      <c r="I2692" s="13" t="s">
        <v>8117</v>
      </c>
      <c r="J2692" s="13" t="s">
        <v>1796</v>
      </c>
      <c r="K2692" s="13" t="s">
        <v>30</v>
      </c>
      <c r="L2692" s="25" t="str">
        <f>VLOOKUP($K2692,TONG_SL!$A:$D,2,0)</f>
        <v>Gà muối 500g</v>
      </c>
      <c r="N2692" s="25" t="str">
        <f t="shared" si="338"/>
        <v>K-C6</v>
      </c>
      <c r="Q2692" s="25" t="str">
        <f>VLOOKUP(K2692,TONG_SL!$A:$D,3,0)</f>
        <v>Túi</v>
      </c>
      <c r="R2692" s="54">
        <v>7</v>
      </c>
      <c r="T2692" s="1">
        <f>VLOOKUP(VLOOKUP(G2692,Ma_KH!$A:$R,18,0)&amp;K2692,Gia_MB!$A:$F,6,0)</f>
        <v>111058</v>
      </c>
      <c r="U2692" s="14">
        <f t="shared" si="340"/>
        <v>777406</v>
      </c>
      <c r="W2692" s="64">
        <f t="shared" si="339"/>
        <v>0</v>
      </c>
      <c r="X2692" s="3" t="str">
        <f t="shared" si="341"/>
        <v>8</v>
      </c>
      <c r="Z2692" s="14">
        <f t="shared" si="342"/>
        <v>62192.480000000003</v>
      </c>
      <c r="AA2692" s="7">
        <f>VLOOKUP(G2692,Ma_KH!$A:$R,14,0)</f>
        <v>60</v>
      </c>
      <c r="AD2692" s="7" t="str">
        <f>IFERROR(VLOOKUP(J2692,'Chuyển Mã'!$B$3:$C$9,2,0),"")</f>
        <v>Tỉnh</v>
      </c>
      <c r="AE2692" s="7" t="str">
        <f t="shared" si="343"/>
        <v>Gà muối 500g</v>
      </c>
      <c r="AF2692" s="7">
        <f t="shared" si="344"/>
        <v>7</v>
      </c>
    </row>
    <row r="2693" spans="1:32" x14ac:dyDescent="0.25">
      <c r="A2693" s="11">
        <v>45908</v>
      </c>
      <c r="B2693" s="25">
        <v>4176611867</v>
      </c>
      <c r="C2693" s="12" t="s">
        <v>7214</v>
      </c>
      <c r="D2693" s="16">
        <f t="shared" si="345"/>
        <v>45908</v>
      </c>
      <c r="G2693" s="13" t="s">
        <v>7286</v>
      </c>
      <c r="I2693" s="13" t="s">
        <v>8117</v>
      </c>
      <c r="J2693" s="13" t="s">
        <v>1796</v>
      </c>
      <c r="K2693" s="13" t="s">
        <v>51</v>
      </c>
      <c r="L2693" s="25" t="str">
        <f>VLOOKUP($K2693,TONG_SL!$A:$D,2,0)</f>
        <v>Mọc Nấm Hương 250g</v>
      </c>
      <c r="N2693" s="25" t="str">
        <f t="shared" ref="N2693:N2756" si="346">IF($B2693&lt;&gt;"","K-C6","")</f>
        <v>K-C6</v>
      </c>
      <c r="Q2693" s="25" t="str">
        <f>VLOOKUP(K2693,TONG_SL!$A:$D,3,0)</f>
        <v>Túi</v>
      </c>
      <c r="R2693" s="54">
        <v>6</v>
      </c>
      <c r="T2693" s="1">
        <f>VLOOKUP(VLOOKUP(G2693,Ma_KH!$A:$R,18,0)&amp;K2693,Gia_MB!$A:$F,6,0)</f>
        <v>46000</v>
      </c>
      <c r="U2693" s="14">
        <f t="shared" si="340"/>
        <v>276000</v>
      </c>
      <c r="W2693" s="64">
        <f t="shared" ref="W2693:W2756" si="347">U2693*V2693</f>
        <v>0</v>
      </c>
      <c r="X2693" s="3" t="str">
        <f t="shared" si="341"/>
        <v>8</v>
      </c>
      <c r="Z2693" s="14">
        <f t="shared" si="342"/>
        <v>22080</v>
      </c>
      <c r="AA2693" s="7">
        <f>VLOOKUP(G2693,Ma_KH!$A:$R,14,0)</f>
        <v>60</v>
      </c>
      <c r="AD2693" s="7" t="str">
        <f>IFERROR(VLOOKUP(J2693,'Chuyển Mã'!$B$3:$C$9,2,0),"")</f>
        <v>Tỉnh</v>
      </c>
      <c r="AE2693" s="7" t="str">
        <f t="shared" si="343"/>
        <v>Mọc Nấm Hương 250g</v>
      </c>
      <c r="AF2693" s="7">
        <f t="shared" si="344"/>
        <v>6</v>
      </c>
    </row>
    <row r="2694" spans="1:32" x14ac:dyDescent="0.25">
      <c r="A2694" s="11">
        <v>45908</v>
      </c>
      <c r="B2694" s="25">
        <v>4176611867</v>
      </c>
      <c r="C2694" s="12" t="s">
        <v>7214</v>
      </c>
      <c r="D2694" s="16">
        <f t="shared" si="345"/>
        <v>45908</v>
      </c>
      <c r="G2694" s="13" t="s">
        <v>7286</v>
      </c>
      <c r="I2694" s="13" t="s">
        <v>8117</v>
      </c>
      <c r="J2694" s="13" t="s">
        <v>1796</v>
      </c>
      <c r="K2694" s="13" t="s">
        <v>27</v>
      </c>
      <c r="L2694" s="25" t="str">
        <f>VLOOKUP($K2694,TONG_SL!$A:$D,2,0)</f>
        <v>Chân giò heo muối 300g</v>
      </c>
      <c r="N2694" s="25" t="str">
        <f t="shared" si="346"/>
        <v>K-C6</v>
      </c>
      <c r="Q2694" s="25" t="str">
        <f>VLOOKUP(K2694,TONG_SL!$A:$D,3,0)</f>
        <v>Túi</v>
      </c>
      <c r="R2694" s="54">
        <v>8</v>
      </c>
      <c r="T2694" s="1">
        <f>VLOOKUP(VLOOKUP(G2694,Ma_KH!$A:$R,18,0)&amp;K2694,Gia_MB!$A:$F,6,0)</f>
        <v>73431</v>
      </c>
      <c r="U2694" s="14">
        <f t="shared" si="340"/>
        <v>587448</v>
      </c>
      <c r="W2694" s="64">
        <f t="shared" si="347"/>
        <v>0</v>
      </c>
      <c r="X2694" s="3" t="str">
        <f t="shared" si="341"/>
        <v>8</v>
      </c>
      <c r="Z2694" s="14">
        <f t="shared" si="342"/>
        <v>46995.840000000004</v>
      </c>
      <c r="AA2694" s="7">
        <f>VLOOKUP(G2694,Ma_KH!$A:$R,14,0)</f>
        <v>60</v>
      </c>
      <c r="AD2694" s="7" t="str">
        <f>IFERROR(VLOOKUP(J2694,'Chuyển Mã'!$B$3:$C$9,2,0),"")</f>
        <v>Tỉnh</v>
      </c>
      <c r="AE2694" s="7" t="str">
        <f t="shared" si="343"/>
        <v>Chân giò heo muối 300g</v>
      </c>
      <c r="AF2694" s="7">
        <f t="shared" si="344"/>
        <v>8</v>
      </c>
    </row>
    <row r="2695" spans="1:32" x14ac:dyDescent="0.25">
      <c r="A2695" s="11">
        <v>45908</v>
      </c>
      <c r="B2695" s="25">
        <v>4176611867</v>
      </c>
      <c r="C2695" s="12" t="s">
        <v>7214</v>
      </c>
      <c r="D2695" s="16">
        <f t="shared" si="345"/>
        <v>45908</v>
      </c>
      <c r="G2695" s="13" t="s">
        <v>7286</v>
      </c>
      <c r="I2695" s="13" t="s">
        <v>8117</v>
      </c>
      <c r="J2695" s="13" t="s">
        <v>1796</v>
      </c>
      <c r="K2695" s="13" t="s">
        <v>35</v>
      </c>
      <c r="L2695" s="25" t="str">
        <f>VLOOKUP($K2695,TONG_SL!$A:$D,2,0)</f>
        <v>Tai heo muối 200g</v>
      </c>
      <c r="N2695" s="25" t="str">
        <f t="shared" si="346"/>
        <v>K-C6</v>
      </c>
      <c r="Q2695" s="25" t="str">
        <f>VLOOKUP(K2695,TONG_SL!$A:$D,3,0)</f>
        <v>Túi</v>
      </c>
      <c r="R2695" s="54">
        <v>4</v>
      </c>
      <c r="T2695" s="1">
        <f>VLOOKUP(VLOOKUP(G2695,Ma_KH!$A:$R,18,0)&amp;K2695,Gia_MB!$A:$F,6,0)</f>
        <v>55595</v>
      </c>
      <c r="U2695" s="14">
        <f t="shared" si="340"/>
        <v>222380</v>
      </c>
      <c r="W2695" s="64">
        <f t="shared" si="347"/>
        <v>0</v>
      </c>
      <c r="X2695" s="3" t="str">
        <f t="shared" si="341"/>
        <v>8</v>
      </c>
      <c r="Z2695" s="14">
        <f t="shared" si="342"/>
        <v>17790.400000000001</v>
      </c>
      <c r="AA2695" s="7">
        <f>VLOOKUP(G2695,Ma_KH!$A:$R,14,0)</f>
        <v>60</v>
      </c>
      <c r="AD2695" s="7" t="str">
        <f>IFERROR(VLOOKUP(J2695,'Chuyển Mã'!$B$3:$C$9,2,0),"")</f>
        <v>Tỉnh</v>
      </c>
      <c r="AE2695" s="7" t="str">
        <f t="shared" si="343"/>
        <v>Tai heo muối 200g</v>
      </c>
      <c r="AF2695" s="7">
        <f t="shared" si="344"/>
        <v>4</v>
      </c>
    </row>
    <row r="2696" spans="1:32" x14ac:dyDescent="0.25">
      <c r="A2696" s="11">
        <v>45908</v>
      </c>
      <c r="B2696" s="25">
        <v>4176611867</v>
      </c>
      <c r="C2696" s="12" t="s">
        <v>7214</v>
      </c>
      <c r="D2696" s="16">
        <f t="shared" si="345"/>
        <v>45908</v>
      </c>
      <c r="G2696" s="13" t="s">
        <v>7286</v>
      </c>
      <c r="I2696" s="13" t="s">
        <v>8117</v>
      </c>
      <c r="J2696" s="13" t="s">
        <v>1796</v>
      </c>
      <c r="K2696" s="13" t="s">
        <v>39</v>
      </c>
      <c r="L2696" s="25" t="str">
        <f>VLOOKUP($K2696,TONG_SL!$A:$D,2,0)</f>
        <v>Chả cốm 300g</v>
      </c>
      <c r="N2696" s="25" t="str">
        <f t="shared" si="346"/>
        <v>K-C6</v>
      </c>
      <c r="Q2696" s="25" t="str">
        <f>VLOOKUP(K2696,TONG_SL!$A:$D,3,0)</f>
        <v>Túi</v>
      </c>
      <c r="R2696" s="54">
        <v>2</v>
      </c>
      <c r="T2696" s="1">
        <f>VLOOKUP(VLOOKUP(G2696,Ma_KH!$A:$R,18,0)&amp;K2696,Gia_MB!$A:$F,6,0)</f>
        <v>74250</v>
      </c>
      <c r="U2696" s="14">
        <f t="shared" si="340"/>
        <v>148500</v>
      </c>
      <c r="W2696" s="64">
        <f t="shared" si="347"/>
        <v>0</v>
      </c>
      <c r="X2696" s="3" t="str">
        <f t="shared" si="341"/>
        <v>8</v>
      </c>
      <c r="Z2696" s="14">
        <f t="shared" si="342"/>
        <v>11880</v>
      </c>
      <c r="AA2696" s="7">
        <f>VLOOKUP(G2696,Ma_KH!$A:$R,14,0)</f>
        <v>60</v>
      </c>
      <c r="AD2696" s="7" t="str">
        <f>IFERROR(VLOOKUP(J2696,'Chuyển Mã'!$B$3:$C$9,2,0),"")</f>
        <v>Tỉnh</v>
      </c>
      <c r="AE2696" s="7" t="str">
        <f t="shared" si="343"/>
        <v>Chả cốm 300g</v>
      </c>
      <c r="AF2696" s="7">
        <f t="shared" si="344"/>
        <v>2</v>
      </c>
    </row>
    <row r="2697" spans="1:32" x14ac:dyDescent="0.25">
      <c r="A2697" s="11">
        <v>45908</v>
      </c>
      <c r="B2697" s="25">
        <v>4176611741</v>
      </c>
      <c r="C2697" s="12" t="s">
        <v>7214</v>
      </c>
      <c r="D2697" s="16">
        <f t="shared" si="345"/>
        <v>45908</v>
      </c>
      <c r="G2697" s="13" t="s">
        <v>7185</v>
      </c>
      <c r="I2697" s="13" t="s">
        <v>8118</v>
      </c>
      <c r="J2697" s="13" t="s">
        <v>1796</v>
      </c>
      <c r="K2697" s="13" t="s">
        <v>27</v>
      </c>
      <c r="L2697" s="25" t="str">
        <f>VLOOKUP($K2697,TONG_SL!$A:$D,2,0)</f>
        <v>Chân giò heo muối 300g</v>
      </c>
      <c r="N2697" s="25" t="str">
        <f t="shared" si="346"/>
        <v>K-C6</v>
      </c>
      <c r="Q2697" s="25" t="str">
        <f>VLOOKUP(K2697,TONG_SL!$A:$D,3,0)</f>
        <v>Túi</v>
      </c>
      <c r="R2697" s="54">
        <v>11</v>
      </c>
      <c r="T2697" s="1">
        <f>VLOOKUP(VLOOKUP(G2697,Ma_KH!$A:$R,18,0)&amp;K2697,Gia_MB!$A:$F,6,0)</f>
        <v>73431</v>
      </c>
      <c r="U2697" s="14">
        <f t="shared" si="340"/>
        <v>807741</v>
      </c>
      <c r="W2697" s="64">
        <f t="shared" si="347"/>
        <v>0</v>
      </c>
      <c r="X2697" s="3" t="str">
        <f t="shared" si="341"/>
        <v>8</v>
      </c>
      <c r="Z2697" s="14">
        <f t="shared" si="342"/>
        <v>64619.28</v>
      </c>
      <c r="AA2697" s="7">
        <f>VLOOKUP(G2697,Ma_KH!$A:$R,14,0)</f>
        <v>60</v>
      </c>
      <c r="AD2697" s="7" t="str">
        <f>IFERROR(VLOOKUP(J2697,'Chuyển Mã'!$B$3:$C$9,2,0),"")</f>
        <v>Tỉnh</v>
      </c>
      <c r="AE2697" s="7" t="str">
        <f t="shared" si="343"/>
        <v>Chân giò heo muối 300g</v>
      </c>
      <c r="AF2697" s="7">
        <f t="shared" si="344"/>
        <v>11</v>
      </c>
    </row>
    <row r="2698" spans="1:32" x14ac:dyDescent="0.25">
      <c r="A2698" s="11">
        <v>45908</v>
      </c>
      <c r="B2698" s="25">
        <v>4176611741</v>
      </c>
      <c r="C2698" s="12" t="s">
        <v>7214</v>
      </c>
      <c r="D2698" s="16">
        <f t="shared" si="345"/>
        <v>45908</v>
      </c>
      <c r="G2698" s="13" t="s">
        <v>7185</v>
      </c>
      <c r="I2698" s="13" t="s">
        <v>8118</v>
      </c>
      <c r="J2698" s="13" t="s">
        <v>1796</v>
      </c>
      <c r="K2698" s="13" t="s">
        <v>30</v>
      </c>
      <c r="L2698" s="25" t="str">
        <f>VLOOKUP($K2698,TONG_SL!$A:$D,2,0)</f>
        <v>Gà muối 500g</v>
      </c>
      <c r="N2698" s="25" t="str">
        <f t="shared" si="346"/>
        <v>K-C6</v>
      </c>
      <c r="Q2698" s="25" t="str">
        <f>VLOOKUP(K2698,TONG_SL!$A:$D,3,0)</f>
        <v>Túi</v>
      </c>
      <c r="R2698" s="54">
        <v>9</v>
      </c>
      <c r="T2698" s="1">
        <f>VLOOKUP(VLOOKUP(G2698,Ma_KH!$A:$R,18,0)&amp;K2698,Gia_MB!$A:$F,6,0)</f>
        <v>111058</v>
      </c>
      <c r="U2698" s="14">
        <f t="shared" si="340"/>
        <v>999522</v>
      </c>
      <c r="W2698" s="64">
        <f t="shared" si="347"/>
        <v>0</v>
      </c>
      <c r="X2698" s="3" t="str">
        <f t="shared" si="341"/>
        <v>8</v>
      </c>
      <c r="Z2698" s="14">
        <f t="shared" si="342"/>
        <v>79961.759999999995</v>
      </c>
      <c r="AA2698" s="7">
        <f>VLOOKUP(G2698,Ma_KH!$A:$R,14,0)</f>
        <v>60</v>
      </c>
      <c r="AD2698" s="7" t="str">
        <f>IFERROR(VLOOKUP(J2698,'Chuyển Mã'!$B$3:$C$9,2,0),"")</f>
        <v>Tỉnh</v>
      </c>
      <c r="AE2698" s="7" t="str">
        <f t="shared" si="343"/>
        <v>Gà muối 500g</v>
      </c>
      <c r="AF2698" s="7">
        <f t="shared" si="344"/>
        <v>9</v>
      </c>
    </row>
    <row r="2699" spans="1:32" x14ac:dyDescent="0.25">
      <c r="A2699" s="11">
        <v>45908</v>
      </c>
      <c r="B2699" s="25">
        <v>4176611741</v>
      </c>
      <c r="C2699" s="12" t="s">
        <v>7214</v>
      </c>
      <c r="D2699" s="16">
        <f t="shared" si="345"/>
        <v>45908</v>
      </c>
      <c r="G2699" s="13" t="s">
        <v>7185</v>
      </c>
      <c r="I2699" s="13" t="s">
        <v>8118</v>
      </c>
      <c r="J2699" s="13" t="s">
        <v>1796</v>
      </c>
      <c r="K2699" s="13" t="s">
        <v>35</v>
      </c>
      <c r="L2699" s="25" t="str">
        <f>VLOOKUP($K2699,TONG_SL!$A:$D,2,0)</f>
        <v>Tai heo muối 200g</v>
      </c>
      <c r="N2699" s="25" t="str">
        <f t="shared" si="346"/>
        <v>K-C6</v>
      </c>
      <c r="Q2699" s="25" t="str">
        <f>VLOOKUP(K2699,TONG_SL!$A:$D,3,0)</f>
        <v>Túi</v>
      </c>
      <c r="R2699" s="54">
        <v>8</v>
      </c>
      <c r="T2699" s="1">
        <f>VLOOKUP(VLOOKUP(G2699,Ma_KH!$A:$R,18,0)&amp;K2699,Gia_MB!$A:$F,6,0)</f>
        <v>55595</v>
      </c>
      <c r="U2699" s="14">
        <f t="shared" si="340"/>
        <v>444760</v>
      </c>
      <c r="W2699" s="64">
        <f t="shared" si="347"/>
        <v>0</v>
      </c>
      <c r="X2699" s="3" t="str">
        <f t="shared" si="341"/>
        <v>8</v>
      </c>
      <c r="Z2699" s="14">
        <f t="shared" si="342"/>
        <v>35580.800000000003</v>
      </c>
      <c r="AA2699" s="7">
        <f>VLOOKUP(G2699,Ma_KH!$A:$R,14,0)</f>
        <v>60</v>
      </c>
      <c r="AD2699" s="7" t="str">
        <f>IFERROR(VLOOKUP(J2699,'Chuyển Mã'!$B$3:$C$9,2,0),"")</f>
        <v>Tỉnh</v>
      </c>
      <c r="AE2699" s="7" t="str">
        <f t="shared" si="343"/>
        <v>Tai heo muối 200g</v>
      </c>
      <c r="AF2699" s="7">
        <f t="shared" si="344"/>
        <v>8</v>
      </c>
    </row>
    <row r="2700" spans="1:32" x14ac:dyDescent="0.25">
      <c r="A2700" s="11">
        <v>45908</v>
      </c>
      <c r="B2700" s="25">
        <v>4176611741</v>
      </c>
      <c r="C2700" s="12" t="s">
        <v>7214</v>
      </c>
      <c r="D2700" s="16">
        <f t="shared" si="345"/>
        <v>45908</v>
      </c>
      <c r="G2700" s="13" t="s">
        <v>7185</v>
      </c>
      <c r="I2700" s="13" t="s">
        <v>8118</v>
      </c>
      <c r="J2700" s="13" t="s">
        <v>1796</v>
      </c>
      <c r="K2700" s="13" t="s">
        <v>51</v>
      </c>
      <c r="L2700" s="25" t="str">
        <f>VLOOKUP($K2700,TONG_SL!$A:$D,2,0)</f>
        <v>Mọc Nấm Hương 250g</v>
      </c>
      <c r="N2700" s="25" t="str">
        <f t="shared" si="346"/>
        <v>K-C6</v>
      </c>
      <c r="Q2700" s="25" t="str">
        <f>VLOOKUP(K2700,TONG_SL!$A:$D,3,0)</f>
        <v>Túi</v>
      </c>
      <c r="R2700" s="54">
        <v>14</v>
      </c>
      <c r="T2700" s="1">
        <f>VLOOKUP(VLOOKUP(G2700,Ma_KH!$A:$R,18,0)&amp;K2700,Gia_MB!$A:$F,6,0)</f>
        <v>46000</v>
      </c>
      <c r="U2700" s="14">
        <f t="shared" si="340"/>
        <v>644000</v>
      </c>
      <c r="W2700" s="64">
        <f t="shared" si="347"/>
        <v>0</v>
      </c>
      <c r="X2700" s="3" t="str">
        <f t="shared" si="341"/>
        <v>8</v>
      </c>
      <c r="Z2700" s="14">
        <f t="shared" si="342"/>
        <v>51520</v>
      </c>
      <c r="AA2700" s="7">
        <f>VLOOKUP(G2700,Ma_KH!$A:$R,14,0)</f>
        <v>60</v>
      </c>
      <c r="AD2700" s="7" t="str">
        <f>IFERROR(VLOOKUP(J2700,'Chuyển Mã'!$B$3:$C$9,2,0),"")</f>
        <v>Tỉnh</v>
      </c>
      <c r="AE2700" s="7" t="str">
        <f t="shared" si="343"/>
        <v>Mọc Nấm Hương 250g</v>
      </c>
      <c r="AF2700" s="7">
        <f t="shared" si="344"/>
        <v>14</v>
      </c>
    </row>
    <row r="2701" spans="1:32" x14ac:dyDescent="0.25">
      <c r="A2701" s="11">
        <v>45908</v>
      </c>
      <c r="B2701" s="25">
        <v>4176611741</v>
      </c>
      <c r="C2701" s="12" t="s">
        <v>7214</v>
      </c>
      <c r="D2701" s="16">
        <f t="shared" si="345"/>
        <v>45908</v>
      </c>
      <c r="G2701" s="13" t="s">
        <v>7185</v>
      </c>
      <c r="I2701" s="13" t="s">
        <v>8118</v>
      </c>
      <c r="J2701" s="13" t="s">
        <v>1796</v>
      </c>
      <c r="K2701" s="13" t="s">
        <v>41</v>
      </c>
      <c r="L2701" s="25" t="str">
        <f>VLOOKUP($K2701,TONG_SL!$A:$D,2,0)</f>
        <v>Chả nướng 300g</v>
      </c>
      <c r="N2701" s="25" t="str">
        <f t="shared" si="346"/>
        <v>K-C6</v>
      </c>
      <c r="Q2701" s="25" t="str">
        <f>VLOOKUP(K2701,TONG_SL!$A:$D,3,0)</f>
        <v>Túi</v>
      </c>
      <c r="R2701" s="54">
        <v>13</v>
      </c>
      <c r="T2701" s="1">
        <f>VLOOKUP(VLOOKUP(G2701,Ma_KH!$A:$R,18,0)&amp;K2701,Gia_MB!$A:$F,6,0)</f>
        <v>70950</v>
      </c>
      <c r="U2701" s="14">
        <f t="shared" si="340"/>
        <v>922350</v>
      </c>
      <c r="W2701" s="64">
        <f t="shared" si="347"/>
        <v>0</v>
      </c>
      <c r="X2701" s="3" t="str">
        <f t="shared" si="341"/>
        <v>8</v>
      </c>
      <c r="Z2701" s="14">
        <f t="shared" si="342"/>
        <v>73788</v>
      </c>
      <c r="AA2701" s="7">
        <f>VLOOKUP(G2701,Ma_KH!$A:$R,14,0)</f>
        <v>60</v>
      </c>
      <c r="AD2701" s="7" t="str">
        <f>IFERROR(VLOOKUP(J2701,'Chuyển Mã'!$B$3:$C$9,2,0),"")</f>
        <v>Tỉnh</v>
      </c>
      <c r="AE2701" s="7" t="str">
        <f t="shared" si="343"/>
        <v>Chả nướng 300g</v>
      </c>
      <c r="AF2701" s="7">
        <f t="shared" si="344"/>
        <v>13</v>
      </c>
    </row>
    <row r="2702" spans="1:32" x14ac:dyDescent="0.25">
      <c r="A2702" s="11">
        <v>45908</v>
      </c>
      <c r="B2702" s="25">
        <v>4176611741</v>
      </c>
      <c r="C2702" s="12" t="s">
        <v>7214</v>
      </c>
      <c r="D2702" s="16">
        <f t="shared" si="345"/>
        <v>45908</v>
      </c>
      <c r="G2702" s="13" t="s">
        <v>7185</v>
      </c>
      <c r="I2702" s="13" t="s">
        <v>8118</v>
      </c>
      <c r="J2702" s="13" t="s">
        <v>1796</v>
      </c>
      <c r="K2702" s="13" t="s">
        <v>39</v>
      </c>
      <c r="L2702" s="25" t="str">
        <f>VLOOKUP($K2702,TONG_SL!$A:$D,2,0)</f>
        <v>Chả cốm 300g</v>
      </c>
      <c r="N2702" s="25" t="str">
        <f t="shared" si="346"/>
        <v>K-C6</v>
      </c>
      <c r="Q2702" s="25" t="str">
        <f>VLOOKUP(K2702,TONG_SL!$A:$D,3,0)</f>
        <v>Túi</v>
      </c>
      <c r="R2702" s="54">
        <v>3</v>
      </c>
      <c r="T2702" s="1">
        <f>VLOOKUP(VLOOKUP(G2702,Ma_KH!$A:$R,18,0)&amp;K2702,Gia_MB!$A:$F,6,0)</f>
        <v>74250</v>
      </c>
      <c r="U2702" s="14">
        <f t="shared" ref="U2702:U2765" si="348">T2702*R2702</f>
        <v>222750</v>
      </c>
      <c r="W2702" s="64">
        <f t="shared" si="347"/>
        <v>0</v>
      </c>
      <c r="X2702" s="3" t="str">
        <f t="shared" ref="X2702:X2765" si="349">IF(B2702&lt;&gt;"","8","0")</f>
        <v>8</v>
      </c>
      <c r="Z2702" s="14">
        <f t="shared" ref="Z2702:Z2765" si="350">U2702*X2702%</f>
        <v>17820</v>
      </c>
      <c r="AA2702" s="7">
        <f>VLOOKUP(G2702,Ma_KH!$A:$R,14,0)</f>
        <v>60</v>
      </c>
      <c r="AD2702" s="7" t="str">
        <f>IFERROR(VLOOKUP(J2702,'Chuyển Mã'!$B$3:$C$9,2,0),"")</f>
        <v>Tỉnh</v>
      </c>
      <c r="AE2702" s="7" t="str">
        <f t="shared" si="343"/>
        <v>Chả cốm 300g</v>
      </c>
      <c r="AF2702" s="7">
        <f t="shared" si="344"/>
        <v>3</v>
      </c>
    </row>
    <row r="2703" spans="1:32" x14ac:dyDescent="0.25">
      <c r="A2703" s="11">
        <v>45908</v>
      </c>
      <c r="B2703" s="25">
        <v>4176611741</v>
      </c>
      <c r="C2703" s="12" t="s">
        <v>7214</v>
      </c>
      <c r="D2703" s="16">
        <f t="shared" si="345"/>
        <v>45908</v>
      </c>
      <c r="G2703" s="13" t="s">
        <v>7185</v>
      </c>
      <c r="I2703" s="13" t="s">
        <v>8118</v>
      </c>
      <c r="J2703" s="13" t="s">
        <v>1796</v>
      </c>
      <c r="K2703" s="13" t="s">
        <v>32</v>
      </c>
      <c r="L2703" s="25" t="str">
        <f>VLOOKUP($K2703,TONG_SL!$A:$D,2,0)</f>
        <v>Giò Tai Lưỡi Xào 250</v>
      </c>
      <c r="N2703" s="25" t="str">
        <f t="shared" si="346"/>
        <v>K-C6</v>
      </c>
      <c r="Q2703" s="25" t="str">
        <f>VLOOKUP(K2703,TONG_SL!$A:$D,3,0)</f>
        <v>Túi</v>
      </c>
      <c r="R2703" s="54">
        <v>7</v>
      </c>
      <c r="T2703" s="1">
        <f>VLOOKUP(VLOOKUP(G2703,Ma_KH!$A:$R,18,0)&amp;K2703,Gia_MB!$A:$F,6,0)</f>
        <v>50183</v>
      </c>
      <c r="U2703" s="14">
        <f t="shared" si="348"/>
        <v>351281</v>
      </c>
      <c r="W2703" s="64">
        <f t="shared" si="347"/>
        <v>0</v>
      </c>
      <c r="X2703" s="3" t="str">
        <f t="shared" si="349"/>
        <v>8</v>
      </c>
      <c r="Z2703" s="14">
        <f t="shared" si="350"/>
        <v>28102.48</v>
      </c>
      <c r="AA2703" s="7">
        <f>VLOOKUP(G2703,Ma_KH!$A:$R,14,0)</f>
        <v>60</v>
      </c>
      <c r="AD2703" s="7" t="str">
        <f>IFERROR(VLOOKUP(J2703,'Chuyển Mã'!$B$3:$C$9,2,0),"")</f>
        <v>Tỉnh</v>
      </c>
      <c r="AE2703" s="7" t="str">
        <f t="shared" si="343"/>
        <v>Giò Tai Lưỡi Xào 250</v>
      </c>
      <c r="AF2703" s="7">
        <f t="shared" si="344"/>
        <v>7</v>
      </c>
    </row>
    <row r="2704" spans="1:32" x14ac:dyDescent="0.25">
      <c r="A2704" s="11">
        <v>45908</v>
      </c>
      <c r="B2704" s="25">
        <v>4176611588</v>
      </c>
      <c r="C2704" s="12" t="s">
        <v>7214</v>
      </c>
      <c r="D2704" s="16">
        <f t="shared" si="345"/>
        <v>45908</v>
      </c>
      <c r="G2704" s="13" t="s">
        <v>7185</v>
      </c>
      <c r="I2704" s="13" t="s">
        <v>8119</v>
      </c>
      <c r="J2704" s="13" t="s">
        <v>1796</v>
      </c>
      <c r="K2704" s="13" t="s">
        <v>30</v>
      </c>
      <c r="L2704" s="25" t="str">
        <f>VLOOKUP($K2704,TONG_SL!$A:$D,2,0)</f>
        <v>Gà muối 500g</v>
      </c>
      <c r="N2704" s="25" t="str">
        <f t="shared" si="346"/>
        <v>K-C6</v>
      </c>
      <c r="Q2704" s="25" t="str">
        <f>VLOOKUP(K2704,TONG_SL!$A:$D,3,0)</f>
        <v>Túi</v>
      </c>
      <c r="R2704" s="54">
        <v>31</v>
      </c>
      <c r="T2704" s="1">
        <f>VLOOKUP(VLOOKUP(G2704,Ma_KH!$A:$R,18,0)&amp;K2704,Gia_MB!$A:$F,6,0)</f>
        <v>111058</v>
      </c>
      <c r="U2704" s="14">
        <f t="shared" si="348"/>
        <v>3442798</v>
      </c>
      <c r="W2704" s="64">
        <f t="shared" si="347"/>
        <v>0</v>
      </c>
      <c r="X2704" s="3" t="str">
        <f t="shared" si="349"/>
        <v>8</v>
      </c>
      <c r="Z2704" s="14">
        <f t="shared" si="350"/>
        <v>275423.84000000003</v>
      </c>
      <c r="AA2704" s="7">
        <f>VLOOKUP(G2704,Ma_KH!$A:$R,14,0)</f>
        <v>60</v>
      </c>
      <c r="AD2704" s="7" t="str">
        <f>IFERROR(VLOOKUP(J2704,'Chuyển Mã'!$B$3:$C$9,2,0),"")</f>
        <v>Tỉnh</v>
      </c>
      <c r="AE2704" s="7" t="str">
        <f t="shared" si="343"/>
        <v>Gà muối 500g</v>
      </c>
      <c r="AF2704" s="7">
        <f t="shared" si="344"/>
        <v>31</v>
      </c>
    </row>
    <row r="2705" spans="1:32" x14ac:dyDescent="0.25">
      <c r="A2705" s="11">
        <v>45908</v>
      </c>
      <c r="B2705" s="25">
        <v>4176611588</v>
      </c>
      <c r="C2705" s="12" t="s">
        <v>7214</v>
      </c>
      <c r="D2705" s="16">
        <f t="shared" si="345"/>
        <v>45908</v>
      </c>
      <c r="G2705" s="13" t="s">
        <v>7185</v>
      </c>
      <c r="I2705" s="13" t="s">
        <v>8119</v>
      </c>
      <c r="J2705" s="13" t="s">
        <v>1796</v>
      </c>
      <c r="K2705" s="13" t="s">
        <v>51</v>
      </c>
      <c r="L2705" s="25" t="str">
        <f>VLOOKUP($K2705,TONG_SL!$A:$D,2,0)</f>
        <v>Mọc Nấm Hương 250g</v>
      </c>
      <c r="N2705" s="25" t="str">
        <f t="shared" si="346"/>
        <v>K-C6</v>
      </c>
      <c r="Q2705" s="25" t="str">
        <f>VLOOKUP(K2705,TONG_SL!$A:$D,3,0)</f>
        <v>Túi</v>
      </c>
      <c r="R2705" s="54">
        <v>21</v>
      </c>
      <c r="T2705" s="1">
        <f>VLOOKUP(VLOOKUP(G2705,Ma_KH!$A:$R,18,0)&amp;K2705,Gia_MB!$A:$F,6,0)</f>
        <v>46000</v>
      </c>
      <c r="U2705" s="14">
        <f t="shared" si="348"/>
        <v>966000</v>
      </c>
      <c r="W2705" s="64">
        <f t="shared" si="347"/>
        <v>0</v>
      </c>
      <c r="X2705" s="3" t="str">
        <f t="shared" si="349"/>
        <v>8</v>
      </c>
      <c r="Z2705" s="14">
        <f t="shared" si="350"/>
        <v>77280</v>
      </c>
      <c r="AA2705" s="7">
        <f>VLOOKUP(G2705,Ma_KH!$A:$R,14,0)</f>
        <v>60</v>
      </c>
      <c r="AD2705" s="7" t="str">
        <f>IFERROR(VLOOKUP(J2705,'Chuyển Mã'!$B$3:$C$9,2,0),"")</f>
        <v>Tỉnh</v>
      </c>
      <c r="AE2705" s="7" t="str">
        <f t="shared" si="343"/>
        <v>Mọc Nấm Hương 250g</v>
      </c>
      <c r="AF2705" s="7">
        <f t="shared" si="344"/>
        <v>21</v>
      </c>
    </row>
    <row r="2706" spans="1:32" x14ac:dyDescent="0.25">
      <c r="A2706" s="11">
        <v>45908</v>
      </c>
      <c r="B2706" s="25">
        <v>4176611588</v>
      </c>
      <c r="C2706" s="12" t="s">
        <v>7214</v>
      </c>
      <c r="D2706" s="16">
        <f t="shared" si="345"/>
        <v>45908</v>
      </c>
      <c r="G2706" s="13" t="s">
        <v>7185</v>
      </c>
      <c r="I2706" s="13" t="s">
        <v>8119</v>
      </c>
      <c r="J2706" s="13" t="s">
        <v>1796</v>
      </c>
      <c r="K2706" s="13" t="s">
        <v>32</v>
      </c>
      <c r="L2706" s="25" t="str">
        <f>VLOOKUP($K2706,TONG_SL!$A:$D,2,0)</f>
        <v>Giò Tai Lưỡi Xào 250</v>
      </c>
      <c r="N2706" s="25" t="str">
        <f t="shared" si="346"/>
        <v>K-C6</v>
      </c>
      <c r="Q2706" s="25" t="str">
        <f>VLOOKUP(K2706,TONG_SL!$A:$D,3,0)</f>
        <v>Túi</v>
      </c>
      <c r="R2706" s="54">
        <v>27</v>
      </c>
      <c r="T2706" s="1">
        <f>VLOOKUP(VLOOKUP(G2706,Ma_KH!$A:$R,18,0)&amp;K2706,Gia_MB!$A:$F,6,0)</f>
        <v>50183</v>
      </c>
      <c r="U2706" s="14">
        <f t="shared" si="348"/>
        <v>1354941</v>
      </c>
      <c r="W2706" s="64">
        <f t="shared" si="347"/>
        <v>0</v>
      </c>
      <c r="X2706" s="3" t="str">
        <f t="shared" si="349"/>
        <v>8</v>
      </c>
      <c r="Z2706" s="14">
        <f t="shared" si="350"/>
        <v>108395.28</v>
      </c>
      <c r="AA2706" s="7">
        <f>VLOOKUP(G2706,Ma_KH!$A:$R,14,0)</f>
        <v>60</v>
      </c>
      <c r="AD2706" s="7" t="str">
        <f>IFERROR(VLOOKUP(J2706,'Chuyển Mã'!$B$3:$C$9,2,0),"")</f>
        <v>Tỉnh</v>
      </c>
      <c r="AE2706" s="7" t="str">
        <f t="shared" si="343"/>
        <v>Giò Tai Lưỡi Xào 250</v>
      </c>
      <c r="AF2706" s="7">
        <f t="shared" si="344"/>
        <v>27</v>
      </c>
    </row>
    <row r="2707" spans="1:32" x14ac:dyDescent="0.25">
      <c r="A2707" s="11">
        <v>45908</v>
      </c>
      <c r="B2707" s="25">
        <v>4176611588</v>
      </c>
      <c r="C2707" s="12" t="s">
        <v>7214</v>
      </c>
      <c r="D2707" s="16">
        <f t="shared" si="345"/>
        <v>45908</v>
      </c>
      <c r="G2707" s="13" t="s">
        <v>7185</v>
      </c>
      <c r="I2707" s="13" t="s">
        <v>8119</v>
      </c>
      <c r="J2707" s="13" t="s">
        <v>1796</v>
      </c>
      <c r="K2707" s="13" t="s">
        <v>27</v>
      </c>
      <c r="L2707" s="25" t="str">
        <f>VLOOKUP($K2707,TONG_SL!$A:$D,2,0)</f>
        <v>Chân giò heo muối 300g</v>
      </c>
      <c r="N2707" s="25" t="str">
        <f t="shared" si="346"/>
        <v>K-C6</v>
      </c>
      <c r="Q2707" s="25" t="str">
        <f>VLOOKUP(K2707,TONG_SL!$A:$D,3,0)</f>
        <v>Túi</v>
      </c>
      <c r="R2707" s="54">
        <v>33</v>
      </c>
      <c r="T2707" s="1">
        <f>VLOOKUP(VLOOKUP(G2707,Ma_KH!$A:$R,18,0)&amp;K2707,Gia_MB!$A:$F,6,0)</f>
        <v>73431</v>
      </c>
      <c r="U2707" s="14">
        <f t="shared" si="348"/>
        <v>2423223</v>
      </c>
      <c r="W2707" s="64">
        <f t="shared" si="347"/>
        <v>0</v>
      </c>
      <c r="X2707" s="3" t="str">
        <f t="shared" si="349"/>
        <v>8</v>
      </c>
      <c r="Z2707" s="14">
        <f t="shared" si="350"/>
        <v>193857.84</v>
      </c>
      <c r="AA2707" s="7">
        <f>VLOOKUP(G2707,Ma_KH!$A:$R,14,0)</f>
        <v>60</v>
      </c>
      <c r="AD2707" s="7" t="str">
        <f>IFERROR(VLOOKUP(J2707,'Chuyển Mã'!$B$3:$C$9,2,0),"")</f>
        <v>Tỉnh</v>
      </c>
      <c r="AE2707" s="7" t="str">
        <f t="shared" si="343"/>
        <v>Chân giò heo muối 300g</v>
      </c>
      <c r="AF2707" s="7">
        <f t="shared" si="344"/>
        <v>33</v>
      </c>
    </row>
    <row r="2708" spans="1:32" x14ac:dyDescent="0.25">
      <c r="A2708" s="11">
        <v>45908</v>
      </c>
      <c r="B2708" s="25">
        <v>4176611588</v>
      </c>
      <c r="C2708" s="12" t="s">
        <v>7214</v>
      </c>
      <c r="D2708" s="16">
        <f t="shared" si="345"/>
        <v>45908</v>
      </c>
      <c r="G2708" s="13" t="s">
        <v>7185</v>
      </c>
      <c r="I2708" s="13" t="s">
        <v>8119</v>
      </c>
      <c r="J2708" s="13" t="s">
        <v>1796</v>
      </c>
      <c r="K2708" s="13" t="s">
        <v>39</v>
      </c>
      <c r="L2708" s="25" t="str">
        <f>VLOOKUP($K2708,TONG_SL!$A:$D,2,0)</f>
        <v>Chả cốm 300g</v>
      </c>
      <c r="N2708" s="25" t="str">
        <f t="shared" si="346"/>
        <v>K-C6</v>
      </c>
      <c r="Q2708" s="25" t="str">
        <f>VLOOKUP(K2708,TONG_SL!$A:$D,3,0)</f>
        <v>Túi</v>
      </c>
      <c r="R2708" s="54">
        <v>15</v>
      </c>
      <c r="T2708" s="1">
        <f>VLOOKUP(VLOOKUP(G2708,Ma_KH!$A:$R,18,0)&amp;K2708,Gia_MB!$A:$F,6,0)</f>
        <v>74250</v>
      </c>
      <c r="U2708" s="14">
        <f t="shared" si="348"/>
        <v>1113750</v>
      </c>
      <c r="W2708" s="64">
        <f t="shared" si="347"/>
        <v>0</v>
      </c>
      <c r="X2708" s="3" t="str">
        <f t="shared" si="349"/>
        <v>8</v>
      </c>
      <c r="Z2708" s="14">
        <f t="shared" si="350"/>
        <v>89100</v>
      </c>
      <c r="AA2708" s="7">
        <f>VLOOKUP(G2708,Ma_KH!$A:$R,14,0)</f>
        <v>60</v>
      </c>
      <c r="AD2708" s="7" t="str">
        <f>IFERROR(VLOOKUP(J2708,'Chuyển Mã'!$B$3:$C$9,2,0),"")</f>
        <v>Tỉnh</v>
      </c>
      <c r="AE2708" s="7" t="str">
        <f t="shared" si="343"/>
        <v>Chả cốm 300g</v>
      </c>
      <c r="AF2708" s="7">
        <f t="shared" si="344"/>
        <v>15</v>
      </c>
    </row>
    <row r="2709" spans="1:32" x14ac:dyDescent="0.25">
      <c r="A2709" s="11">
        <v>45908</v>
      </c>
      <c r="B2709" s="25">
        <v>4176611588</v>
      </c>
      <c r="C2709" s="12" t="s">
        <v>7214</v>
      </c>
      <c r="D2709" s="16">
        <f t="shared" si="345"/>
        <v>45908</v>
      </c>
      <c r="G2709" s="13" t="s">
        <v>7185</v>
      </c>
      <c r="I2709" s="13" t="s">
        <v>8119</v>
      </c>
      <c r="J2709" s="13" t="s">
        <v>1796</v>
      </c>
      <c r="K2709" s="13" t="s">
        <v>35</v>
      </c>
      <c r="L2709" s="25" t="str">
        <f>VLOOKUP($K2709,TONG_SL!$A:$D,2,0)</f>
        <v>Tai heo muối 200g</v>
      </c>
      <c r="N2709" s="25" t="str">
        <f t="shared" si="346"/>
        <v>K-C6</v>
      </c>
      <c r="Q2709" s="25" t="str">
        <f>VLOOKUP(K2709,TONG_SL!$A:$D,3,0)</f>
        <v>Túi</v>
      </c>
      <c r="R2709" s="54">
        <v>7</v>
      </c>
      <c r="T2709" s="1">
        <f>VLOOKUP(VLOOKUP(G2709,Ma_KH!$A:$R,18,0)&amp;K2709,Gia_MB!$A:$F,6,0)</f>
        <v>55595</v>
      </c>
      <c r="U2709" s="14">
        <f t="shared" si="348"/>
        <v>389165</v>
      </c>
      <c r="W2709" s="64">
        <f t="shared" si="347"/>
        <v>0</v>
      </c>
      <c r="X2709" s="3" t="str">
        <f t="shared" si="349"/>
        <v>8</v>
      </c>
      <c r="Z2709" s="14">
        <f t="shared" si="350"/>
        <v>31133.200000000001</v>
      </c>
      <c r="AA2709" s="7">
        <f>VLOOKUP(G2709,Ma_KH!$A:$R,14,0)</f>
        <v>60</v>
      </c>
      <c r="AD2709" s="7" t="str">
        <f>IFERROR(VLOOKUP(J2709,'Chuyển Mã'!$B$3:$C$9,2,0),"")</f>
        <v>Tỉnh</v>
      </c>
      <c r="AE2709" s="7" t="str">
        <f t="shared" si="343"/>
        <v>Tai heo muối 200g</v>
      </c>
      <c r="AF2709" s="7">
        <f t="shared" si="344"/>
        <v>7</v>
      </c>
    </row>
    <row r="2710" spans="1:32" x14ac:dyDescent="0.25">
      <c r="A2710" s="11">
        <v>45908</v>
      </c>
      <c r="B2710" s="25">
        <v>4176611588</v>
      </c>
      <c r="C2710" s="12" t="s">
        <v>7214</v>
      </c>
      <c r="D2710" s="16">
        <f t="shared" si="345"/>
        <v>45908</v>
      </c>
      <c r="G2710" s="13" t="s">
        <v>7185</v>
      </c>
      <c r="I2710" s="13" t="s">
        <v>8119</v>
      </c>
      <c r="J2710" s="13" t="s">
        <v>1796</v>
      </c>
      <c r="K2710" s="13" t="s">
        <v>41</v>
      </c>
      <c r="L2710" s="25" t="str">
        <f>VLOOKUP($K2710,TONG_SL!$A:$D,2,0)</f>
        <v>Chả nướng 300g</v>
      </c>
      <c r="N2710" s="25" t="str">
        <f t="shared" si="346"/>
        <v>K-C6</v>
      </c>
      <c r="Q2710" s="25" t="str">
        <f>VLOOKUP(K2710,TONG_SL!$A:$D,3,0)</f>
        <v>Túi</v>
      </c>
      <c r="R2710" s="54">
        <v>11</v>
      </c>
      <c r="T2710" s="1">
        <f>VLOOKUP(VLOOKUP(G2710,Ma_KH!$A:$R,18,0)&amp;K2710,Gia_MB!$A:$F,6,0)</f>
        <v>70950</v>
      </c>
      <c r="U2710" s="14">
        <f t="shared" si="348"/>
        <v>780450</v>
      </c>
      <c r="W2710" s="64">
        <f t="shared" si="347"/>
        <v>0</v>
      </c>
      <c r="X2710" s="3" t="str">
        <f t="shared" si="349"/>
        <v>8</v>
      </c>
      <c r="Z2710" s="14">
        <f t="shared" si="350"/>
        <v>62436</v>
      </c>
      <c r="AA2710" s="7">
        <f>VLOOKUP(G2710,Ma_KH!$A:$R,14,0)</f>
        <v>60</v>
      </c>
      <c r="AD2710" s="7" t="str">
        <f>IFERROR(VLOOKUP(J2710,'Chuyển Mã'!$B$3:$C$9,2,0),"")</f>
        <v>Tỉnh</v>
      </c>
      <c r="AE2710" s="7" t="str">
        <f t="shared" si="343"/>
        <v>Chả nướng 300g</v>
      </c>
      <c r="AF2710" s="7">
        <f t="shared" si="344"/>
        <v>11</v>
      </c>
    </row>
    <row r="2711" spans="1:32" x14ac:dyDescent="0.25">
      <c r="A2711" s="11">
        <v>45908</v>
      </c>
      <c r="B2711" s="25">
        <v>4176611358</v>
      </c>
      <c r="C2711" s="12" t="s">
        <v>7214</v>
      </c>
      <c r="D2711" s="16">
        <f t="shared" si="345"/>
        <v>45908</v>
      </c>
      <c r="G2711" s="13" t="s">
        <v>7185</v>
      </c>
      <c r="I2711" s="13" t="s">
        <v>8120</v>
      </c>
      <c r="J2711" s="13" t="s">
        <v>1796</v>
      </c>
      <c r="K2711" s="13" t="s">
        <v>51</v>
      </c>
      <c r="L2711" s="25" t="str">
        <f>VLOOKUP($K2711,TONG_SL!$A:$D,2,0)</f>
        <v>Mọc Nấm Hương 250g</v>
      </c>
      <c r="N2711" s="25" t="str">
        <f t="shared" si="346"/>
        <v>K-C6</v>
      </c>
      <c r="Q2711" s="25" t="str">
        <f>VLOOKUP(K2711,TONG_SL!$A:$D,3,0)</f>
        <v>Túi</v>
      </c>
      <c r="R2711" s="54">
        <v>8</v>
      </c>
      <c r="T2711" s="1">
        <f>VLOOKUP(VLOOKUP(G2711,Ma_KH!$A:$R,18,0)&amp;K2711,Gia_MB!$A:$F,6,0)</f>
        <v>46000</v>
      </c>
      <c r="U2711" s="14">
        <f t="shared" si="348"/>
        <v>368000</v>
      </c>
      <c r="W2711" s="64">
        <f t="shared" si="347"/>
        <v>0</v>
      </c>
      <c r="X2711" s="3" t="str">
        <f t="shared" si="349"/>
        <v>8</v>
      </c>
      <c r="Z2711" s="14">
        <f t="shared" si="350"/>
        <v>29440</v>
      </c>
      <c r="AA2711" s="7">
        <f>VLOOKUP(G2711,Ma_KH!$A:$R,14,0)</f>
        <v>60</v>
      </c>
      <c r="AD2711" s="7" t="str">
        <f>IFERROR(VLOOKUP(J2711,'Chuyển Mã'!$B$3:$C$9,2,0),"")</f>
        <v>Tỉnh</v>
      </c>
      <c r="AE2711" s="7" t="str">
        <f t="shared" si="343"/>
        <v>Mọc Nấm Hương 250g</v>
      </c>
      <c r="AF2711" s="7">
        <f t="shared" si="344"/>
        <v>8</v>
      </c>
    </row>
    <row r="2712" spans="1:32" x14ac:dyDescent="0.25">
      <c r="A2712" s="11">
        <v>45908</v>
      </c>
      <c r="B2712" s="25">
        <v>4176611358</v>
      </c>
      <c r="C2712" s="12" t="s">
        <v>7214</v>
      </c>
      <c r="D2712" s="16">
        <f t="shared" si="345"/>
        <v>45908</v>
      </c>
      <c r="G2712" s="13" t="s">
        <v>7185</v>
      </c>
      <c r="I2712" s="13" t="s">
        <v>8120</v>
      </c>
      <c r="J2712" s="13" t="s">
        <v>1796</v>
      </c>
      <c r="K2712" s="13" t="s">
        <v>41</v>
      </c>
      <c r="L2712" s="25" t="str">
        <f>VLOOKUP($K2712,TONG_SL!$A:$D,2,0)</f>
        <v>Chả nướng 300g</v>
      </c>
      <c r="N2712" s="25" t="str">
        <f t="shared" si="346"/>
        <v>K-C6</v>
      </c>
      <c r="Q2712" s="25" t="str">
        <f>VLOOKUP(K2712,TONG_SL!$A:$D,3,0)</f>
        <v>Túi</v>
      </c>
      <c r="R2712" s="54">
        <v>14</v>
      </c>
      <c r="T2712" s="1">
        <f>VLOOKUP(VLOOKUP(G2712,Ma_KH!$A:$R,18,0)&amp;K2712,Gia_MB!$A:$F,6,0)</f>
        <v>70950</v>
      </c>
      <c r="U2712" s="14">
        <f t="shared" si="348"/>
        <v>993300</v>
      </c>
      <c r="W2712" s="64">
        <f t="shared" si="347"/>
        <v>0</v>
      </c>
      <c r="X2712" s="3" t="str">
        <f t="shared" si="349"/>
        <v>8</v>
      </c>
      <c r="Z2712" s="14">
        <f t="shared" si="350"/>
        <v>79464</v>
      </c>
      <c r="AA2712" s="7">
        <f>VLOOKUP(G2712,Ma_KH!$A:$R,14,0)</f>
        <v>60</v>
      </c>
      <c r="AD2712" s="7" t="str">
        <f>IFERROR(VLOOKUP(J2712,'Chuyển Mã'!$B$3:$C$9,2,0),"")</f>
        <v>Tỉnh</v>
      </c>
      <c r="AE2712" s="7" t="str">
        <f t="shared" si="343"/>
        <v>Chả nướng 300g</v>
      </c>
      <c r="AF2712" s="7">
        <f t="shared" si="344"/>
        <v>14</v>
      </c>
    </row>
    <row r="2713" spans="1:32" x14ac:dyDescent="0.25">
      <c r="A2713" s="11">
        <v>45908</v>
      </c>
      <c r="B2713" s="25">
        <v>4176611358</v>
      </c>
      <c r="C2713" s="12" t="s">
        <v>7214</v>
      </c>
      <c r="D2713" s="16">
        <f t="shared" si="345"/>
        <v>45908</v>
      </c>
      <c r="G2713" s="13" t="s">
        <v>7185</v>
      </c>
      <c r="I2713" s="13" t="s">
        <v>8120</v>
      </c>
      <c r="J2713" s="13" t="s">
        <v>1796</v>
      </c>
      <c r="K2713" s="13" t="s">
        <v>30</v>
      </c>
      <c r="L2713" s="25" t="str">
        <f>VLOOKUP($K2713,TONG_SL!$A:$D,2,0)</f>
        <v>Gà muối 500g</v>
      </c>
      <c r="N2713" s="25" t="str">
        <f t="shared" si="346"/>
        <v>K-C6</v>
      </c>
      <c r="Q2713" s="25" t="str">
        <f>VLOOKUP(K2713,TONG_SL!$A:$D,3,0)</f>
        <v>Túi</v>
      </c>
      <c r="R2713" s="54">
        <v>15</v>
      </c>
      <c r="T2713" s="1">
        <f>VLOOKUP(VLOOKUP(G2713,Ma_KH!$A:$R,18,0)&amp;K2713,Gia_MB!$A:$F,6,0)</f>
        <v>111058</v>
      </c>
      <c r="U2713" s="14">
        <f t="shared" si="348"/>
        <v>1665870</v>
      </c>
      <c r="W2713" s="64">
        <f t="shared" si="347"/>
        <v>0</v>
      </c>
      <c r="X2713" s="3" t="str">
        <f t="shared" si="349"/>
        <v>8</v>
      </c>
      <c r="Z2713" s="14">
        <f t="shared" si="350"/>
        <v>133269.6</v>
      </c>
      <c r="AA2713" s="7">
        <f>VLOOKUP(G2713,Ma_KH!$A:$R,14,0)</f>
        <v>60</v>
      </c>
      <c r="AD2713" s="7" t="str">
        <f>IFERROR(VLOOKUP(J2713,'Chuyển Mã'!$B$3:$C$9,2,0),"")</f>
        <v>Tỉnh</v>
      </c>
      <c r="AE2713" s="7" t="str">
        <f t="shared" si="343"/>
        <v>Gà muối 500g</v>
      </c>
      <c r="AF2713" s="7">
        <f t="shared" si="344"/>
        <v>15</v>
      </c>
    </row>
    <row r="2714" spans="1:32" x14ac:dyDescent="0.25">
      <c r="A2714" s="11">
        <v>45908</v>
      </c>
      <c r="B2714" s="25">
        <v>4176611358</v>
      </c>
      <c r="C2714" s="12" t="s">
        <v>7214</v>
      </c>
      <c r="D2714" s="16">
        <f t="shared" si="345"/>
        <v>45908</v>
      </c>
      <c r="G2714" s="13" t="s">
        <v>7185</v>
      </c>
      <c r="I2714" s="13" t="s">
        <v>8120</v>
      </c>
      <c r="J2714" s="13" t="s">
        <v>1796</v>
      </c>
      <c r="K2714" s="13" t="s">
        <v>32</v>
      </c>
      <c r="L2714" s="25" t="str">
        <f>VLOOKUP($K2714,TONG_SL!$A:$D,2,0)</f>
        <v>Giò Tai Lưỡi Xào 250</v>
      </c>
      <c r="N2714" s="25" t="str">
        <f t="shared" si="346"/>
        <v>K-C6</v>
      </c>
      <c r="Q2714" s="25" t="str">
        <f>VLOOKUP(K2714,TONG_SL!$A:$D,3,0)</f>
        <v>Túi</v>
      </c>
      <c r="R2714" s="54">
        <v>28</v>
      </c>
      <c r="T2714" s="1">
        <f>VLOOKUP(VLOOKUP(G2714,Ma_KH!$A:$R,18,0)&amp;K2714,Gia_MB!$A:$F,6,0)</f>
        <v>50183</v>
      </c>
      <c r="U2714" s="14">
        <f t="shared" si="348"/>
        <v>1405124</v>
      </c>
      <c r="W2714" s="64">
        <f t="shared" si="347"/>
        <v>0</v>
      </c>
      <c r="X2714" s="3" t="str">
        <f t="shared" si="349"/>
        <v>8</v>
      </c>
      <c r="Z2714" s="14">
        <f t="shared" si="350"/>
        <v>112409.92</v>
      </c>
      <c r="AA2714" s="7">
        <f>VLOOKUP(G2714,Ma_KH!$A:$R,14,0)</f>
        <v>60</v>
      </c>
      <c r="AD2714" s="7" t="str">
        <f>IFERROR(VLOOKUP(J2714,'Chuyển Mã'!$B$3:$C$9,2,0),"")</f>
        <v>Tỉnh</v>
      </c>
      <c r="AE2714" s="7" t="str">
        <f t="shared" si="343"/>
        <v>Giò Tai Lưỡi Xào 250</v>
      </c>
      <c r="AF2714" s="7">
        <f t="shared" si="344"/>
        <v>28</v>
      </c>
    </row>
    <row r="2715" spans="1:32" x14ac:dyDescent="0.25">
      <c r="A2715" s="11">
        <v>45908</v>
      </c>
      <c r="B2715" s="25">
        <v>4176611358</v>
      </c>
      <c r="C2715" s="12" t="s">
        <v>7214</v>
      </c>
      <c r="D2715" s="16">
        <f t="shared" si="345"/>
        <v>45908</v>
      </c>
      <c r="G2715" s="13" t="s">
        <v>7185</v>
      </c>
      <c r="I2715" s="13" t="s">
        <v>8120</v>
      </c>
      <c r="J2715" s="13" t="s">
        <v>1796</v>
      </c>
      <c r="K2715" s="13" t="s">
        <v>27</v>
      </c>
      <c r="L2715" s="25" t="str">
        <f>VLOOKUP($K2715,TONG_SL!$A:$D,2,0)</f>
        <v>Chân giò heo muối 300g</v>
      </c>
      <c r="N2715" s="25" t="str">
        <f t="shared" si="346"/>
        <v>K-C6</v>
      </c>
      <c r="Q2715" s="25" t="str">
        <f>VLOOKUP(K2715,TONG_SL!$A:$D,3,0)</f>
        <v>Túi</v>
      </c>
      <c r="R2715" s="54">
        <v>28</v>
      </c>
      <c r="T2715" s="1">
        <f>VLOOKUP(VLOOKUP(G2715,Ma_KH!$A:$R,18,0)&amp;K2715,Gia_MB!$A:$F,6,0)</f>
        <v>73431</v>
      </c>
      <c r="U2715" s="14">
        <f t="shared" si="348"/>
        <v>2056068</v>
      </c>
      <c r="W2715" s="64">
        <f t="shared" si="347"/>
        <v>0</v>
      </c>
      <c r="X2715" s="3" t="str">
        <f t="shared" si="349"/>
        <v>8</v>
      </c>
      <c r="Z2715" s="14">
        <f t="shared" si="350"/>
        <v>164485.44</v>
      </c>
      <c r="AA2715" s="7">
        <f>VLOOKUP(G2715,Ma_KH!$A:$R,14,0)</f>
        <v>60</v>
      </c>
      <c r="AD2715" s="7" t="str">
        <f>IFERROR(VLOOKUP(J2715,'Chuyển Mã'!$B$3:$C$9,2,0),"")</f>
        <v>Tỉnh</v>
      </c>
      <c r="AE2715" s="7" t="str">
        <f t="shared" si="343"/>
        <v>Chân giò heo muối 300g</v>
      </c>
      <c r="AF2715" s="7">
        <f t="shared" si="344"/>
        <v>28</v>
      </c>
    </row>
    <row r="2716" spans="1:32" x14ac:dyDescent="0.25">
      <c r="A2716" s="11">
        <v>45908</v>
      </c>
      <c r="B2716" s="25">
        <v>4176611358</v>
      </c>
      <c r="C2716" s="12" t="s">
        <v>7214</v>
      </c>
      <c r="D2716" s="16">
        <f t="shared" si="345"/>
        <v>45908</v>
      </c>
      <c r="G2716" s="13" t="s">
        <v>7185</v>
      </c>
      <c r="I2716" s="13" t="s">
        <v>8120</v>
      </c>
      <c r="J2716" s="13" t="s">
        <v>1796</v>
      </c>
      <c r="K2716" s="13" t="s">
        <v>39</v>
      </c>
      <c r="L2716" s="25" t="str">
        <f>VLOOKUP($K2716,TONG_SL!$A:$D,2,0)</f>
        <v>Chả cốm 300g</v>
      </c>
      <c r="N2716" s="25" t="str">
        <f t="shared" si="346"/>
        <v>K-C6</v>
      </c>
      <c r="Q2716" s="25" t="str">
        <f>VLOOKUP(K2716,TONG_SL!$A:$D,3,0)</f>
        <v>Túi</v>
      </c>
      <c r="R2716" s="54">
        <v>14</v>
      </c>
      <c r="T2716" s="1">
        <f>VLOOKUP(VLOOKUP(G2716,Ma_KH!$A:$R,18,0)&amp;K2716,Gia_MB!$A:$F,6,0)</f>
        <v>74250</v>
      </c>
      <c r="U2716" s="14">
        <f t="shared" si="348"/>
        <v>1039500</v>
      </c>
      <c r="W2716" s="64">
        <f t="shared" si="347"/>
        <v>0</v>
      </c>
      <c r="X2716" s="3" t="str">
        <f t="shared" si="349"/>
        <v>8</v>
      </c>
      <c r="Z2716" s="14">
        <f t="shared" si="350"/>
        <v>83160</v>
      </c>
      <c r="AA2716" s="7">
        <f>VLOOKUP(G2716,Ma_KH!$A:$R,14,0)</f>
        <v>60</v>
      </c>
      <c r="AD2716" s="7" t="str">
        <f>IFERROR(VLOOKUP(J2716,'Chuyển Mã'!$B$3:$C$9,2,0),"")</f>
        <v>Tỉnh</v>
      </c>
      <c r="AE2716" s="7" t="str">
        <f t="shared" si="343"/>
        <v>Chả cốm 300g</v>
      </c>
      <c r="AF2716" s="7">
        <f t="shared" si="344"/>
        <v>14</v>
      </c>
    </row>
    <row r="2717" spans="1:32" x14ac:dyDescent="0.25">
      <c r="A2717" s="11">
        <v>45908</v>
      </c>
      <c r="B2717" s="25">
        <v>4176611358</v>
      </c>
      <c r="C2717" s="12" t="s">
        <v>7214</v>
      </c>
      <c r="D2717" s="16">
        <f t="shared" si="345"/>
        <v>45908</v>
      </c>
      <c r="G2717" s="13" t="s">
        <v>7185</v>
      </c>
      <c r="I2717" s="13" t="s">
        <v>8120</v>
      </c>
      <c r="J2717" s="13" t="s">
        <v>1796</v>
      </c>
      <c r="K2717" s="13" t="s">
        <v>35</v>
      </c>
      <c r="L2717" s="25" t="str">
        <f>VLOOKUP($K2717,TONG_SL!$A:$D,2,0)</f>
        <v>Tai heo muối 200g</v>
      </c>
      <c r="N2717" s="25" t="str">
        <f t="shared" si="346"/>
        <v>K-C6</v>
      </c>
      <c r="Q2717" s="25" t="str">
        <f>VLOOKUP(K2717,TONG_SL!$A:$D,3,0)</f>
        <v>Túi</v>
      </c>
      <c r="R2717" s="54">
        <v>3</v>
      </c>
      <c r="T2717" s="1">
        <f>VLOOKUP(VLOOKUP(G2717,Ma_KH!$A:$R,18,0)&amp;K2717,Gia_MB!$A:$F,6,0)</f>
        <v>55595</v>
      </c>
      <c r="U2717" s="14">
        <f t="shared" si="348"/>
        <v>166785</v>
      </c>
      <c r="W2717" s="64">
        <f t="shared" si="347"/>
        <v>0</v>
      </c>
      <c r="X2717" s="3" t="str">
        <f t="shared" si="349"/>
        <v>8</v>
      </c>
      <c r="Z2717" s="14">
        <f t="shared" si="350"/>
        <v>13342.800000000001</v>
      </c>
      <c r="AA2717" s="7">
        <f>VLOOKUP(G2717,Ma_KH!$A:$R,14,0)</f>
        <v>60</v>
      </c>
      <c r="AD2717" s="7" t="str">
        <f>IFERROR(VLOOKUP(J2717,'Chuyển Mã'!$B$3:$C$9,2,0),"")</f>
        <v>Tỉnh</v>
      </c>
      <c r="AE2717" s="7" t="str">
        <f t="shared" si="343"/>
        <v>Tai heo muối 200g</v>
      </c>
      <c r="AF2717" s="7">
        <f t="shared" si="344"/>
        <v>3</v>
      </c>
    </row>
    <row r="2718" spans="1:32" x14ac:dyDescent="0.25">
      <c r="A2718" s="11">
        <v>45908</v>
      </c>
      <c r="B2718" s="25">
        <v>4176611261</v>
      </c>
      <c r="C2718" s="12" t="s">
        <v>7214</v>
      </c>
      <c r="D2718" s="16">
        <f t="shared" si="345"/>
        <v>45908</v>
      </c>
      <c r="G2718" s="13" t="s">
        <v>7185</v>
      </c>
      <c r="I2718" s="13" t="s">
        <v>8121</v>
      </c>
      <c r="J2718" s="13" t="s">
        <v>1796</v>
      </c>
      <c r="K2718" s="13" t="s">
        <v>27</v>
      </c>
      <c r="L2718" s="25" t="str">
        <f>VLOOKUP($K2718,TONG_SL!$A:$D,2,0)</f>
        <v>Chân giò heo muối 300g</v>
      </c>
      <c r="N2718" s="25" t="str">
        <f t="shared" si="346"/>
        <v>K-C6</v>
      </c>
      <c r="Q2718" s="25" t="str">
        <f>VLOOKUP(K2718,TONG_SL!$A:$D,3,0)</f>
        <v>Túi</v>
      </c>
      <c r="R2718" s="54">
        <v>24</v>
      </c>
      <c r="T2718" s="1">
        <f>VLOOKUP(VLOOKUP(G2718,Ma_KH!$A:$R,18,0)&amp;K2718,Gia_MB!$A:$F,6,0)</f>
        <v>73431</v>
      </c>
      <c r="U2718" s="14">
        <f t="shared" si="348"/>
        <v>1762344</v>
      </c>
      <c r="W2718" s="64">
        <f t="shared" si="347"/>
        <v>0</v>
      </c>
      <c r="X2718" s="3" t="str">
        <f t="shared" si="349"/>
        <v>8</v>
      </c>
      <c r="Z2718" s="14">
        <f t="shared" si="350"/>
        <v>140987.51999999999</v>
      </c>
      <c r="AA2718" s="7">
        <f>VLOOKUP(G2718,Ma_KH!$A:$R,14,0)</f>
        <v>60</v>
      </c>
      <c r="AD2718" s="7" t="str">
        <f>IFERROR(VLOOKUP(J2718,'Chuyển Mã'!$B$3:$C$9,2,0),"")</f>
        <v>Tỉnh</v>
      </c>
      <c r="AE2718" s="7" t="str">
        <f t="shared" si="343"/>
        <v>Chân giò heo muối 300g</v>
      </c>
      <c r="AF2718" s="7">
        <f t="shared" si="344"/>
        <v>24</v>
      </c>
    </row>
    <row r="2719" spans="1:32" x14ac:dyDescent="0.25">
      <c r="A2719" s="11">
        <v>45908</v>
      </c>
      <c r="B2719" s="25">
        <v>4176611261</v>
      </c>
      <c r="C2719" s="12" t="s">
        <v>7214</v>
      </c>
      <c r="D2719" s="16">
        <f t="shared" si="345"/>
        <v>45908</v>
      </c>
      <c r="G2719" s="13" t="s">
        <v>7185</v>
      </c>
      <c r="I2719" s="13" t="s">
        <v>8121</v>
      </c>
      <c r="J2719" s="13" t="s">
        <v>1796</v>
      </c>
      <c r="K2719" s="13" t="s">
        <v>30</v>
      </c>
      <c r="L2719" s="25" t="str">
        <f>VLOOKUP($K2719,TONG_SL!$A:$D,2,0)</f>
        <v>Gà muối 500g</v>
      </c>
      <c r="N2719" s="25" t="str">
        <f t="shared" si="346"/>
        <v>K-C6</v>
      </c>
      <c r="Q2719" s="25" t="str">
        <f>VLOOKUP(K2719,TONG_SL!$A:$D,3,0)</f>
        <v>Túi</v>
      </c>
      <c r="R2719" s="54">
        <v>27</v>
      </c>
      <c r="T2719" s="1">
        <f>VLOOKUP(VLOOKUP(G2719,Ma_KH!$A:$R,18,0)&amp;K2719,Gia_MB!$A:$F,6,0)</f>
        <v>111058</v>
      </c>
      <c r="U2719" s="14">
        <f t="shared" si="348"/>
        <v>2998566</v>
      </c>
      <c r="W2719" s="64">
        <f t="shared" si="347"/>
        <v>0</v>
      </c>
      <c r="X2719" s="3" t="str">
        <f t="shared" si="349"/>
        <v>8</v>
      </c>
      <c r="Z2719" s="14">
        <f t="shared" si="350"/>
        <v>239885.28</v>
      </c>
      <c r="AA2719" s="7">
        <f>VLOOKUP(G2719,Ma_KH!$A:$R,14,0)</f>
        <v>60</v>
      </c>
      <c r="AD2719" s="7" t="str">
        <f>IFERROR(VLOOKUP(J2719,'Chuyển Mã'!$B$3:$C$9,2,0),"")</f>
        <v>Tỉnh</v>
      </c>
      <c r="AE2719" s="7" t="str">
        <f t="shared" si="343"/>
        <v>Gà muối 500g</v>
      </c>
      <c r="AF2719" s="7">
        <f t="shared" si="344"/>
        <v>27</v>
      </c>
    </row>
    <row r="2720" spans="1:32" x14ac:dyDescent="0.25">
      <c r="A2720" s="11">
        <v>45908</v>
      </c>
      <c r="B2720" s="25">
        <v>4176611261</v>
      </c>
      <c r="C2720" s="12" t="s">
        <v>7214</v>
      </c>
      <c r="D2720" s="16">
        <f t="shared" si="345"/>
        <v>45908</v>
      </c>
      <c r="G2720" s="13" t="s">
        <v>7185</v>
      </c>
      <c r="I2720" s="13" t="s">
        <v>8121</v>
      </c>
      <c r="J2720" s="13" t="s">
        <v>1796</v>
      </c>
      <c r="K2720" s="13" t="s">
        <v>32</v>
      </c>
      <c r="L2720" s="25" t="str">
        <f>VLOOKUP($K2720,TONG_SL!$A:$D,2,0)</f>
        <v>Giò Tai Lưỡi Xào 250</v>
      </c>
      <c r="N2720" s="25" t="str">
        <f t="shared" si="346"/>
        <v>K-C6</v>
      </c>
      <c r="Q2720" s="25" t="str">
        <f>VLOOKUP(K2720,TONG_SL!$A:$D,3,0)</f>
        <v>Túi</v>
      </c>
      <c r="R2720" s="54">
        <v>24</v>
      </c>
      <c r="T2720" s="1">
        <f>VLOOKUP(VLOOKUP(G2720,Ma_KH!$A:$R,18,0)&amp;K2720,Gia_MB!$A:$F,6,0)</f>
        <v>50183</v>
      </c>
      <c r="U2720" s="14">
        <f t="shared" si="348"/>
        <v>1204392</v>
      </c>
      <c r="W2720" s="64">
        <f t="shared" si="347"/>
        <v>0</v>
      </c>
      <c r="X2720" s="3" t="str">
        <f t="shared" si="349"/>
        <v>8</v>
      </c>
      <c r="Z2720" s="14">
        <f t="shared" si="350"/>
        <v>96351.360000000001</v>
      </c>
      <c r="AA2720" s="7">
        <f>VLOOKUP(G2720,Ma_KH!$A:$R,14,0)</f>
        <v>60</v>
      </c>
      <c r="AD2720" s="7" t="str">
        <f>IFERROR(VLOOKUP(J2720,'Chuyển Mã'!$B$3:$C$9,2,0),"")</f>
        <v>Tỉnh</v>
      </c>
      <c r="AE2720" s="7" t="str">
        <f t="shared" si="343"/>
        <v>Giò Tai Lưỡi Xào 250</v>
      </c>
      <c r="AF2720" s="7">
        <f t="shared" si="344"/>
        <v>24</v>
      </c>
    </row>
    <row r="2721" spans="1:32" x14ac:dyDescent="0.25">
      <c r="A2721" s="11">
        <v>45908</v>
      </c>
      <c r="B2721" s="25">
        <v>4176611261</v>
      </c>
      <c r="C2721" s="12" t="s">
        <v>7214</v>
      </c>
      <c r="D2721" s="16">
        <f t="shared" si="345"/>
        <v>45908</v>
      </c>
      <c r="G2721" s="13" t="s">
        <v>7185</v>
      </c>
      <c r="I2721" s="13" t="s">
        <v>8121</v>
      </c>
      <c r="J2721" s="13" t="s">
        <v>1796</v>
      </c>
      <c r="K2721" s="13" t="s">
        <v>51</v>
      </c>
      <c r="L2721" s="25" t="str">
        <f>VLOOKUP($K2721,TONG_SL!$A:$D,2,0)</f>
        <v>Mọc Nấm Hương 250g</v>
      </c>
      <c r="N2721" s="25" t="str">
        <f t="shared" si="346"/>
        <v>K-C6</v>
      </c>
      <c r="Q2721" s="25" t="str">
        <f>VLOOKUP(K2721,TONG_SL!$A:$D,3,0)</f>
        <v>Túi</v>
      </c>
      <c r="R2721" s="54">
        <v>23</v>
      </c>
      <c r="T2721" s="1">
        <f>VLOOKUP(VLOOKUP(G2721,Ma_KH!$A:$R,18,0)&amp;K2721,Gia_MB!$A:$F,6,0)</f>
        <v>46000</v>
      </c>
      <c r="U2721" s="14">
        <f t="shared" si="348"/>
        <v>1058000</v>
      </c>
      <c r="W2721" s="64">
        <f t="shared" si="347"/>
        <v>0</v>
      </c>
      <c r="X2721" s="3" t="str">
        <f t="shared" si="349"/>
        <v>8</v>
      </c>
      <c r="Z2721" s="14">
        <f t="shared" si="350"/>
        <v>84640</v>
      </c>
      <c r="AA2721" s="7">
        <f>VLOOKUP(G2721,Ma_KH!$A:$R,14,0)</f>
        <v>60</v>
      </c>
      <c r="AD2721" s="7" t="str">
        <f>IFERROR(VLOOKUP(J2721,'Chuyển Mã'!$B$3:$C$9,2,0),"")</f>
        <v>Tỉnh</v>
      </c>
      <c r="AE2721" s="7" t="str">
        <f t="shared" si="343"/>
        <v>Mọc Nấm Hương 250g</v>
      </c>
      <c r="AF2721" s="7">
        <f t="shared" si="344"/>
        <v>23</v>
      </c>
    </row>
    <row r="2722" spans="1:32" x14ac:dyDescent="0.25">
      <c r="A2722" s="11">
        <v>45908</v>
      </c>
      <c r="B2722" s="25">
        <v>4176611261</v>
      </c>
      <c r="C2722" s="12" t="s">
        <v>7214</v>
      </c>
      <c r="D2722" s="16">
        <f t="shared" si="345"/>
        <v>45908</v>
      </c>
      <c r="G2722" s="13" t="s">
        <v>7185</v>
      </c>
      <c r="I2722" s="13" t="s">
        <v>8121</v>
      </c>
      <c r="J2722" s="13" t="s">
        <v>1796</v>
      </c>
      <c r="K2722" s="13" t="s">
        <v>41</v>
      </c>
      <c r="L2722" s="25" t="str">
        <f>VLOOKUP($K2722,TONG_SL!$A:$D,2,0)</f>
        <v>Chả nướng 300g</v>
      </c>
      <c r="N2722" s="25" t="str">
        <f t="shared" si="346"/>
        <v>K-C6</v>
      </c>
      <c r="Q2722" s="25" t="str">
        <f>VLOOKUP(K2722,TONG_SL!$A:$D,3,0)</f>
        <v>Túi</v>
      </c>
      <c r="R2722" s="54">
        <v>12</v>
      </c>
      <c r="T2722" s="1">
        <f>VLOOKUP(VLOOKUP(G2722,Ma_KH!$A:$R,18,0)&amp;K2722,Gia_MB!$A:$F,6,0)</f>
        <v>70950</v>
      </c>
      <c r="U2722" s="14">
        <f t="shared" si="348"/>
        <v>851400</v>
      </c>
      <c r="W2722" s="64">
        <f t="shared" si="347"/>
        <v>0</v>
      </c>
      <c r="X2722" s="3" t="str">
        <f t="shared" si="349"/>
        <v>8</v>
      </c>
      <c r="Z2722" s="14">
        <f t="shared" si="350"/>
        <v>68112</v>
      </c>
      <c r="AA2722" s="7">
        <f>VLOOKUP(G2722,Ma_KH!$A:$R,14,0)</f>
        <v>60</v>
      </c>
      <c r="AD2722" s="7" t="str">
        <f>IFERROR(VLOOKUP(J2722,'Chuyển Mã'!$B$3:$C$9,2,0),"")</f>
        <v>Tỉnh</v>
      </c>
      <c r="AE2722" s="7" t="str">
        <f t="shared" si="343"/>
        <v>Chả nướng 300g</v>
      </c>
      <c r="AF2722" s="7">
        <f t="shared" si="344"/>
        <v>12</v>
      </c>
    </row>
    <row r="2723" spans="1:32" x14ac:dyDescent="0.25">
      <c r="A2723" s="11">
        <v>45908</v>
      </c>
      <c r="B2723" s="25">
        <v>4176611261</v>
      </c>
      <c r="C2723" s="12" t="s">
        <v>7214</v>
      </c>
      <c r="D2723" s="16">
        <f t="shared" si="345"/>
        <v>45908</v>
      </c>
      <c r="G2723" s="13" t="s">
        <v>7185</v>
      </c>
      <c r="I2723" s="13" t="s">
        <v>8121</v>
      </c>
      <c r="J2723" s="13" t="s">
        <v>1796</v>
      </c>
      <c r="K2723" s="13" t="s">
        <v>39</v>
      </c>
      <c r="L2723" s="25" t="str">
        <f>VLOOKUP($K2723,TONG_SL!$A:$D,2,0)</f>
        <v>Chả cốm 300g</v>
      </c>
      <c r="N2723" s="25" t="str">
        <f t="shared" si="346"/>
        <v>K-C6</v>
      </c>
      <c r="Q2723" s="25" t="str">
        <f>VLOOKUP(K2723,TONG_SL!$A:$D,3,0)</f>
        <v>Túi</v>
      </c>
      <c r="R2723" s="54">
        <v>17</v>
      </c>
      <c r="T2723" s="1">
        <f>VLOOKUP(VLOOKUP(G2723,Ma_KH!$A:$R,18,0)&amp;K2723,Gia_MB!$A:$F,6,0)</f>
        <v>74250</v>
      </c>
      <c r="U2723" s="14">
        <f t="shared" si="348"/>
        <v>1262250</v>
      </c>
      <c r="W2723" s="64">
        <f t="shared" si="347"/>
        <v>0</v>
      </c>
      <c r="X2723" s="3" t="str">
        <f t="shared" si="349"/>
        <v>8</v>
      </c>
      <c r="Z2723" s="14">
        <f t="shared" si="350"/>
        <v>100980</v>
      </c>
      <c r="AA2723" s="7">
        <f>VLOOKUP(G2723,Ma_KH!$A:$R,14,0)</f>
        <v>60</v>
      </c>
      <c r="AD2723" s="7" t="str">
        <f>IFERROR(VLOOKUP(J2723,'Chuyển Mã'!$B$3:$C$9,2,0),"")</f>
        <v>Tỉnh</v>
      </c>
      <c r="AE2723" s="7" t="str">
        <f t="shared" si="343"/>
        <v>Chả cốm 300g</v>
      </c>
      <c r="AF2723" s="7">
        <f t="shared" si="344"/>
        <v>17</v>
      </c>
    </row>
    <row r="2724" spans="1:32" x14ac:dyDescent="0.25">
      <c r="A2724" s="11">
        <v>45908</v>
      </c>
      <c r="B2724" s="25">
        <v>4176611711</v>
      </c>
      <c r="C2724" s="12" t="s">
        <v>7214</v>
      </c>
      <c r="D2724" s="16">
        <f t="shared" si="345"/>
        <v>45908</v>
      </c>
      <c r="G2724" s="13" t="s">
        <v>7185</v>
      </c>
      <c r="I2724" s="13" t="s">
        <v>8122</v>
      </c>
      <c r="J2724" s="13" t="s">
        <v>1796</v>
      </c>
      <c r="K2724" s="13" t="s">
        <v>27</v>
      </c>
      <c r="L2724" s="25" t="str">
        <f>VLOOKUP($K2724,TONG_SL!$A:$D,2,0)</f>
        <v>Chân giò heo muối 300g</v>
      </c>
      <c r="N2724" s="25" t="str">
        <f t="shared" si="346"/>
        <v>K-C6</v>
      </c>
      <c r="Q2724" s="25" t="str">
        <f>VLOOKUP(K2724,TONG_SL!$A:$D,3,0)</f>
        <v>Túi</v>
      </c>
      <c r="R2724" s="54">
        <v>3</v>
      </c>
      <c r="T2724" s="1">
        <f>VLOOKUP(VLOOKUP(G2724,Ma_KH!$A:$R,18,0)&amp;K2724,Gia_MB!$A:$F,6,0)</f>
        <v>73431</v>
      </c>
      <c r="U2724" s="14">
        <f t="shared" si="348"/>
        <v>220293</v>
      </c>
      <c r="W2724" s="64">
        <f t="shared" si="347"/>
        <v>0</v>
      </c>
      <c r="X2724" s="3" t="str">
        <f t="shared" si="349"/>
        <v>8</v>
      </c>
      <c r="Z2724" s="14">
        <f t="shared" si="350"/>
        <v>17623.439999999999</v>
      </c>
      <c r="AA2724" s="7">
        <f>VLOOKUP(G2724,Ma_KH!$A:$R,14,0)</f>
        <v>60</v>
      </c>
      <c r="AD2724" s="7" t="str">
        <f>IFERROR(VLOOKUP(J2724,'Chuyển Mã'!$B$3:$C$9,2,0),"")</f>
        <v>Tỉnh</v>
      </c>
      <c r="AE2724" s="7" t="str">
        <f t="shared" si="343"/>
        <v>Chân giò heo muối 300g</v>
      </c>
      <c r="AF2724" s="7">
        <f t="shared" si="344"/>
        <v>3</v>
      </c>
    </row>
    <row r="2725" spans="1:32" x14ac:dyDescent="0.25">
      <c r="A2725" s="11">
        <v>45908</v>
      </c>
      <c r="B2725" s="25">
        <v>4176611711</v>
      </c>
      <c r="C2725" s="12" t="s">
        <v>7214</v>
      </c>
      <c r="D2725" s="16">
        <f t="shared" si="345"/>
        <v>45908</v>
      </c>
      <c r="G2725" s="13" t="s">
        <v>7185</v>
      </c>
      <c r="I2725" s="13" t="s">
        <v>8122</v>
      </c>
      <c r="J2725" s="13" t="s">
        <v>1796</v>
      </c>
      <c r="K2725" s="13" t="s">
        <v>30</v>
      </c>
      <c r="L2725" s="25" t="str">
        <f>VLOOKUP($K2725,TONG_SL!$A:$D,2,0)</f>
        <v>Gà muối 500g</v>
      </c>
      <c r="N2725" s="25" t="str">
        <f t="shared" si="346"/>
        <v>K-C6</v>
      </c>
      <c r="Q2725" s="25" t="str">
        <f>VLOOKUP(K2725,TONG_SL!$A:$D,3,0)</f>
        <v>Túi</v>
      </c>
      <c r="R2725" s="54">
        <v>5</v>
      </c>
      <c r="T2725" s="1">
        <f>VLOOKUP(VLOOKUP(G2725,Ma_KH!$A:$R,18,0)&amp;K2725,Gia_MB!$A:$F,6,0)</f>
        <v>111058</v>
      </c>
      <c r="U2725" s="14">
        <f t="shared" si="348"/>
        <v>555290</v>
      </c>
      <c r="W2725" s="64">
        <f t="shared" si="347"/>
        <v>0</v>
      </c>
      <c r="X2725" s="3" t="str">
        <f t="shared" si="349"/>
        <v>8</v>
      </c>
      <c r="Z2725" s="14">
        <f t="shared" si="350"/>
        <v>44423.200000000004</v>
      </c>
      <c r="AA2725" s="7">
        <f>VLOOKUP(G2725,Ma_KH!$A:$R,14,0)</f>
        <v>60</v>
      </c>
      <c r="AD2725" s="7" t="str">
        <f>IFERROR(VLOOKUP(J2725,'Chuyển Mã'!$B$3:$C$9,2,0),"")</f>
        <v>Tỉnh</v>
      </c>
      <c r="AE2725" s="7" t="str">
        <f t="shared" si="343"/>
        <v>Gà muối 500g</v>
      </c>
      <c r="AF2725" s="7">
        <f t="shared" si="344"/>
        <v>5</v>
      </c>
    </row>
    <row r="2726" spans="1:32" x14ac:dyDescent="0.25">
      <c r="A2726" s="11">
        <v>45908</v>
      </c>
      <c r="B2726" s="25">
        <v>4176611711</v>
      </c>
      <c r="C2726" s="12" t="s">
        <v>7214</v>
      </c>
      <c r="D2726" s="16">
        <f t="shared" si="345"/>
        <v>45908</v>
      </c>
      <c r="G2726" s="13" t="s">
        <v>7185</v>
      </c>
      <c r="I2726" s="13" t="s">
        <v>8122</v>
      </c>
      <c r="J2726" s="13" t="s">
        <v>1796</v>
      </c>
      <c r="K2726" s="13" t="s">
        <v>41</v>
      </c>
      <c r="L2726" s="25" t="str">
        <f>VLOOKUP($K2726,TONG_SL!$A:$D,2,0)</f>
        <v>Chả nướng 300g</v>
      </c>
      <c r="N2726" s="25" t="str">
        <f t="shared" si="346"/>
        <v>K-C6</v>
      </c>
      <c r="Q2726" s="25" t="str">
        <f>VLOOKUP(K2726,TONG_SL!$A:$D,3,0)</f>
        <v>Túi</v>
      </c>
      <c r="R2726" s="54">
        <v>3</v>
      </c>
      <c r="T2726" s="1">
        <f>VLOOKUP(VLOOKUP(G2726,Ma_KH!$A:$R,18,0)&amp;K2726,Gia_MB!$A:$F,6,0)</f>
        <v>70950</v>
      </c>
      <c r="U2726" s="14">
        <f t="shared" si="348"/>
        <v>212850</v>
      </c>
      <c r="W2726" s="64">
        <f t="shared" si="347"/>
        <v>0</v>
      </c>
      <c r="X2726" s="3" t="str">
        <f t="shared" si="349"/>
        <v>8</v>
      </c>
      <c r="Z2726" s="14">
        <f t="shared" si="350"/>
        <v>17028</v>
      </c>
      <c r="AA2726" s="7">
        <f>VLOOKUP(G2726,Ma_KH!$A:$R,14,0)</f>
        <v>60</v>
      </c>
      <c r="AD2726" s="7" t="str">
        <f>IFERROR(VLOOKUP(J2726,'Chuyển Mã'!$B$3:$C$9,2,0),"")</f>
        <v>Tỉnh</v>
      </c>
      <c r="AE2726" s="7" t="str">
        <f t="shared" si="343"/>
        <v>Chả nướng 300g</v>
      </c>
      <c r="AF2726" s="7">
        <f t="shared" si="344"/>
        <v>3</v>
      </c>
    </row>
    <row r="2727" spans="1:32" x14ac:dyDescent="0.25">
      <c r="A2727" s="11">
        <v>45908</v>
      </c>
      <c r="B2727" s="25">
        <v>4176611711</v>
      </c>
      <c r="C2727" s="12" t="s">
        <v>7214</v>
      </c>
      <c r="D2727" s="16">
        <f t="shared" si="345"/>
        <v>45908</v>
      </c>
      <c r="G2727" s="13" t="s">
        <v>7185</v>
      </c>
      <c r="I2727" s="13" t="s">
        <v>8122</v>
      </c>
      <c r="J2727" s="13" t="s">
        <v>1796</v>
      </c>
      <c r="K2727" s="13" t="s">
        <v>39</v>
      </c>
      <c r="L2727" s="25" t="str">
        <f>VLOOKUP($K2727,TONG_SL!$A:$D,2,0)</f>
        <v>Chả cốm 300g</v>
      </c>
      <c r="N2727" s="25" t="str">
        <f t="shared" si="346"/>
        <v>K-C6</v>
      </c>
      <c r="Q2727" s="25" t="str">
        <f>VLOOKUP(K2727,TONG_SL!$A:$D,3,0)</f>
        <v>Túi</v>
      </c>
      <c r="R2727" s="54">
        <v>3</v>
      </c>
      <c r="T2727" s="1">
        <f>VLOOKUP(VLOOKUP(G2727,Ma_KH!$A:$R,18,0)&amp;K2727,Gia_MB!$A:$F,6,0)</f>
        <v>74250</v>
      </c>
      <c r="U2727" s="14">
        <f t="shared" si="348"/>
        <v>222750</v>
      </c>
      <c r="W2727" s="64">
        <f t="shared" si="347"/>
        <v>0</v>
      </c>
      <c r="X2727" s="3" t="str">
        <f t="shared" si="349"/>
        <v>8</v>
      </c>
      <c r="Z2727" s="14">
        <f t="shared" si="350"/>
        <v>17820</v>
      </c>
      <c r="AA2727" s="7">
        <f>VLOOKUP(G2727,Ma_KH!$A:$R,14,0)</f>
        <v>60</v>
      </c>
      <c r="AD2727" s="7" t="str">
        <f>IFERROR(VLOOKUP(J2727,'Chuyển Mã'!$B$3:$C$9,2,0),"")</f>
        <v>Tỉnh</v>
      </c>
      <c r="AE2727" s="7" t="str">
        <f t="shared" si="343"/>
        <v>Chả cốm 300g</v>
      </c>
      <c r="AF2727" s="7">
        <f t="shared" si="344"/>
        <v>3</v>
      </c>
    </row>
    <row r="2728" spans="1:32" x14ac:dyDescent="0.25">
      <c r="A2728" s="11">
        <v>45908</v>
      </c>
      <c r="B2728" s="25">
        <v>4176611711</v>
      </c>
      <c r="C2728" s="12" t="s">
        <v>7214</v>
      </c>
      <c r="D2728" s="16">
        <f t="shared" si="345"/>
        <v>45908</v>
      </c>
      <c r="G2728" s="13" t="s">
        <v>7185</v>
      </c>
      <c r="I2728" s="13" t="s">
        <v>8122</v>
      </c>
      <c r="J2728" s="13" t="s">
        <v>1796</v>
      </c>
      <c r="K2728" s="13" t="s">
        <v>32</v>
      </c>
      <c r="L2728" s="25" t="str">
        <f>VLOOKUP($K2728,TONG_SL!$A:$D,2,0)</f>
        <v>Giò Tai Lưỡi Xào 250</v>
      </c>
      <c r="N2728" s="25" t="str">
        <f t="shared" si="346"/>
        <v>K-C6</v>
      </c>
      <c r="Q2728" s="25" t="str">
        <f>VLOOKUP(K2728,TONG_SL!$A:$D,3,0)</f>
        <v>Túi</v>
      </c>
      <c r="R2728" s="54">
        <v>6</v>
      </c>
      <c r="T2728" s="1">
        <f>VLOOKUP(VLOOKUP(G2728,Ma_KH!$A:$R,18,0)&amp;K2728,Gia_MB!$A:$F,6,0)</f>
        <v>50183</v>
      </c>
      <c r="U2728" s="14">
        <f t="shared" si="348"/>
        <v>301098</v>
      </c>
      <c r="W2728" s="64">
        <f t="shared" si="347"/>
        <v>0</v>
      </c>
      <c r="X2728" s="3" t="str">
        <f t="shared" si="349"/>
        <v>8</v>
      </c>
      <c r="Z2728" s="14">
        <f t="shared" si="350"/>
        <v>24087.84</v>
      </c>
      <c r="AA2728" s="7">
        <f>VLOOKUP(G2728,Ma_KH!$A:$R,14,0)</f>
        <v>60</v>
      </c>
      <c r="AD2728" s="7" t="str">
        <f>IFERROR(VLOOKUP(J2728,'Chuyển Mã'!$B$3:$C$9,2,0),"")</f>
        <v>Tỉnh</v>
      </c>
      <c r="AE2728" s="7" t="str">
        <f t="shared" si="343"/>
        <v>Giò Tai Lưỡi Xào 250</v>
      </c>
      <c r="AF2728" s="7">
        <f t="shared" si="344"/>
        <v>6</v>
      </c>
    </row>
    <row r="2729" spans="1:32" x14ac:dyDescent="0.25">
      <c r="A2729" s="11">
        <v>45908</v>
      </c>
      <c r="B2729" s="25">
        <v>4176611711</v>
      </c>
      <c r="C2729" s="12" t="s">
        <v>7214</v>
      </c>
      <c r="D2729" s="16">
        <f t="shared" si="345"/>
        <v>45908</v>
      </c>
      <c r="G2729" s="13" t="s">
        <v>7185</v>
      </c>
      <c r="I2729" s="13" t="s">
        <v>8122</v>
      </c>
      <c r="J2729" s="13" t="s">
        <v>1796</v>
      </c>
      <c r="K2729" s="13" t="s">
        <v>51</v>
      </c>
      <c r="L2729" s="25" t="str">
        <f>VLOOKUP($K2729,TONG_SL!$A:$D,2,0)</f>
        <v>Mọc Nấm Hương 250g</v>
      </c>
      <c r="N2729" s="25" t="str">
        <f t="shared" si="346"/>
        <v>K-C6</v>
      </c>
      <c r="Q2729" s="25" t="str">
        <f>VLOOKUP(K2729,TONG_SL!$A:$D,3,0)</f>
        <v>Túi</v>
      </c>
      <c r="R2729" s="54">
        <v>5</v>
      </c>
      <c r="T2729" s="1">
        <f>VLOOKUP(VLOOKUP(G2729,Ma_KH!$A:$R,18,0)&amp;K2729,Gia_MB!$A:$F,6,0)</f>
        <v>46000</v>
      </c>
      <c r="U2729" s="14">
        <f t="shared" si="348"/>
        <v>230000</v>
      </c>
      <c r="W2729" s="64">
        <f t="shared" si="347"/>
        <v>0</v>
      </c>
      <c r="X2729" s="3" t="str">
        <f t="shared" si="349"/>
        <v>8</v>
      </c>
      <c r="Z2729" s="14">
        <f t="shared" si="350"/>
        <v>18400</v>
      </c>
      <c r="AA2729" s="7">
        <f>VLOOKUP(G2729,Ma_KH!$A:$R,14,0)</f>
        <v>60</v>
      </c>
      <c r="AD2729" s="7" t="str">
        <f>IFERROR(VLOOKUP(J2729,'Chuyển Mã'!$B$3:$C$9,2,0),"")</f>
        <v>Tỉnh</v>
      </c>
      <c r="AE2729" s="7" t="str">
        <f t="shared" si="343"/>
        <v>Mọc Nấm Hương 250g</v>
      </c>
      <c r="AF2729" s="7">
        <f t="shared" si="344"/>
        <v>5</v>
      </c>
    </row>
    <row r="2730" spans="1:32" x14ac:dyDescent="0.25">
      <c r="A2730" s="11">
        <v>45908</v>
      </c>
      <c r="B2730" s="25">
        <v>4176610277</v>
      </c>
      <c r="C2730" s="12" t="s">
        <v>7214</v>
      </c>
      <c r="D2730" s="16">
        <f t="shared" si="345"/>
        <v>45908</v>
      </c>
      <c r="G2730" s="13" t="s">
        <v>7185</v>
      </c>
      <c r="I2730" s="13" t="s">
        <v>8123</v>
      </c>
      <c r="J2730" s="13" t="s">
        <v>1796</v>
      </c>
      <c r="K2730" s="13" t="s">
        <v>27</v>
      </c>
      <c r="L2730" s="25" t="str">
        <f>VLOOKUP($K2730,TONG_SL!$A:$D,2,0)</f>
        <v>Chân giò heo muối 300g</v>
      </c>
      <c r="N2730" s="25" t="str">
        <f t="shared" si="346"/>
        <v>K-C6</v>
      </c>
      <c r="Q2730" s="25" t="str">
        <f>VLOOKUP(K2730,TONG_SL!$A:$D,3,0)</f>
        <v>Túi</v>
      </c>
      <c r="R2730" s="54">
        <v>20</v>
      </c>
      <c r="T2730" s="1">
        <f>VLOOKUP(VLOOKUP(G2730,Ma_KH!$A:$R,18,0)&amp;K2730,Gia_MB!$A:$F,6,0)</f>
        <v>73431</v>
      </c>
      <c r="U2730" s="14">
        <f t="shared" si="348"/>
        <v>1468620</v>
      </c>
      <c r="W2730" s="64">
        <f t="shared" si="347"/>
        <v>0</v>
      </c>
      <c r="X2730" s="3" t="str">
        <f t="shared" si="349"/>
        <v>8</v>
      </c>
      <c r="Z2730" s="14">
        <f t="shared" si="350"/>
        <v>117489.60000000001</v>
      </c>
      <c r="AA2730" s="7">
        <f>VLOOKUP(G2730,Ma_KH!$A:$R,14,0)</f>
        <v>60</v>
      </c>
      <c r="AD2730" s="7" t="str">
        <f>IFERROR(VLOOKUP(J2730,'Chuyển Mã'!$B$3:$C$9,2,0),"")</f>
        <v>Tỉnh</v>
      </c>
      <c r="AE2730" s="7" t="str">
        <f t="shared" si="343"/>
        <v>Chân giò heo muối 300g</v>
      </c>
      <c r="AF2730" s="7">
        <f t="shared" si="344"/>
        <v>20</v>
      </c>
    </row>
    <row r="2731" spans="1:32" x14ac:dyDescent="0.25">
      <c r="A2731" s="11">
        <v>45908</v>
      </c>
      <c r="B2731" s="25">
        <v>4176610277</v>
      </c>
      <c r="C2731" s="12" t="s">
        <v>7214</v>
      </c>
      <c r="D2731" s="16">
        <f t="shared" si="345"/>
        <v>45908</v>
      </c>
      <c r="G2731" s="13" t="s">
        <v>7185</v>
      </c>
      <c r="I2731" s="13" t="s">
        <v>8123</v>
      </c>
      <c r="J2731" s="13" t="s">
        <v>1796</v>
      </c>
      <c r="K2731" s="13" t="s">
        <v>30</v>
      </c>
      <c r="L2731" s="25" t="str">
        <f>VLOOKUP($K2731,TONG_SL!$A:$D,2,0)</f>
        <v>Gà muối 500g</v>
      </c>
      <c r="N2731" s="25" t="str">
        <f t="shared" si="346"/>
        <v>K-C6</v>
      </c>
      <c r="Q2731" s="25" t="str">
        <f>VLOOKUP(K2731,TONG_SL!$A:$D,3,0)</f>
        <v>Túi</v>
      </c>
      <c r="R2731" s="54">
        <v>3</v>
      </c>
      <c r="T2731" s="1">
        <f>VLOOKUP(VLOOKUP(G2731,Ma_KH!$A:$R,18,0)&amp;K2731,Gia_MB!$A:$F,6,0)</f>
        <v>111058</v>
      </c>
      <c r="U2731" s="14">
        <f t="shared" si="348"/>
        <v>333174</v>
      </c>
      <c r="W2731" s="64">
        <f t="shared" si="347"/>
        <v>0</v>
      </c>
      <c r="X2731" s="3" t="str">
        <f t="shared" si="349"/>
        <v>8</v>
      </c>
      <c r="Z2731" s="14">
        <f t="shared" si="350"/>
        <v>26653.920000000002</v>
      </c>
      <c r="AA2731" s="7">
        <f>VLOOKUP(G2731,Ma_KH!$A:$R,14,0)</f>
        <v>60</v>
      </c>
      <c r="AD2731" s="7" t="str">
        <f>IFERROR(VLOOKUP(J2731,'Chuyển Mã'!$B$3:$C$9,2,0),"")</f>
        <v>Tỉnh</v>
      </c>
      <c r="AE2731" s="7" t="str">
        <f t="shared" si="343"/>
        <v>Gà muối 500g</v>
      </c>
      <c r="AF2731" s="7">
        <f t="shared" si="344"/>
        <v>3</v>
      </c>
    </row>
    <row r="2732" spans="1:32" x14ac:dyDescent="0.25">
      <c r="A2732" s="11">
        <v>45908</v>
      </c>
      <c r="B2732" s="25">
        <v>4176610277</v>
      </c>
      <c r="C2732" s="12" t="s">
        <v>7214</v>
      </c>
      <c r="D2732" s="16">
        <f t="shared" si="345"/>
        <v>45908</v>
      </c>
      <c r="G2732" s="13" t="s">
        <v>7185</v>
      </c>
      <c r="I2732" s="13" t="s">
        <v>8123</v>
      </c>
      <c r="J2732" s="13" t="s">
        <v>1796</v>
      </c>
      <c r="K2732" s="13" t="s">
        <v>51</v>
      </c>
      <c r="L2732" s="25" t="str">
        <f>VLOOKUP($K2732,TONG_SL!$A:$D,2,0)</f>
        <v>Mọc Nấm Hương 250g</v>
      </c>
      <c r="N2732" s="25" t="str">
        <f t="shared" si="346"/>
        <v>K-C6</v>
      </c>
      <c r="Q2732" s="25" t="str">
        <f>VLOOKUP(K2732,TONG_SL!$A:$D,3,0)</f>
        <v>Túi</v>
      </c>
      <c r="R2732" s="54">
        <v>3</v>
      </c>
      <c r="T2732" s="1">
        <f>VLOOKUP(VLOOKUP(G2732,Ma_KH!$A:$R,18,0)&amp;K2732,Gia_MB!$A:$F,6,0)</f>
        <v>46000</v>
      </c>
      <c r="U2732" s="14">
        <f t="shared" si="348"/>
        <v>138000</v>
      </c>
      <c r="W2732" s="64">
        <f t="shared" si="347"/>
        <v>0</v>
      </c>
      <c r="X2732" s="3" t="str">
        <f t="shared" si="349"/>
        <v>8</v>
      </c>
      <c r="Z2732" s="14">
        <f t="shared" si="350"/>
        <v>11040</v>
      </c>
      <c r="AA2732" s="7">
        <f>VLOOKUP(G2732,Ma_KH!$A:$R,14,0)</f>
        <v>60</v>
      </c>
      <c r="AD2732" s="7" t="str">
        <f>IFERROR(VLOOKUP(J2732,'Chuyển Mã'!$B$3:$C$9,2,0),"")</f>
        <v>Tỉnh</v>
      </c>
      <c r="AE2732" s="7" t="str">
        <f t="shared" si="343"/>
        <v>Mọc Nấm Hương 250g</v>
      </c>
      <c r="AF2732" s="7">
        <f t="shared" si="344"/>
        <v>3</v>
      </c>
    </row>
    <row r="2733" spans="1:32" x14ac:dyDescent="0.25">
      <c r="A2733" s="11">
        <v>45908</v>
      </c>
      <c r="B2733" s="25">
        <v>4176610277</v>
      </c>
      <c r="C2733" s="12" t="s">
        <v>7214</v>
      </c>
      <c r="D2733" s="16">
        <f t="shared" si="345"/>
        <v>45908</v>
      </c>
      <c r="G2733" s="13" t="s">
        <v>7185</v>
      </c>
      <c r="I2733" s="13" t="s">
        <v>8123</v>
      </c>
      <c r="J2733" s="13" t="s">
        <v>1796</v>
      </c>
      <c r="K2733" s="13" t="s">
        <v>32</v>
      </c>
      <c r="L2733" s="25" t="str">
        <f>VLOOKUP($K2733,TONG_SL!$A:$D,2,0)</f>
        <v>Giò Tai Lưỡi Xào 250</v>
      </c>
      <c r="N2733" s="25" t="str">
        <f t="shared" si="346"/>
        <v>K-C6</v>
      </c>
      <c r="Q2733" s="25" t="str">
        <f>VLOOKUP(K2733,TONG_SL!$A:$D,3,0)</f>
        <v>Túi</v>
      </c>
      <c r="R2733" s="54">
        <v>5</v>
      </c>
      <c r="T2733" s="1">
        <f>VLOOKUP(VLOOKUP(G2733,Ma_KH!$A:$R,18,0)&amp;K2733,Gia_MB!$A:$F,6,0)</f>
        <v>50183</v>
      </c>
      <c r="U2733" s="14">
        <f t="shared" si="348"/>
        <v>250915</v>
      </c>
      <c r="W2733" s="64">
        <f t="shared" si="347"/>
        <v>0</v>
      </c>
      <c r="X2733" s="3" t="str">
        <f t="shared" si="349"/>
        <v>8</v>
      </c>
      <c r="Z2733" s="14">
        <f t="shared" si="350"/>
        <v>20073.2</v>
      </c>
      <c r="AA2733" s="7">
        <f>VLOOKUP(G2733,Ma_KH!$A:$R,14,0)</f>
        <v>60</v>
      </c>
      <c r="AD2733" s="7" t="str">
        <f>IFERROR(VLOOKUP(J2733,'Chuyển Mã'!$B$3:$C$9,2,0),"")</f>
        <v>Tỉnh</v>
      </c>
      <c r="AE2733" s="7" t="str">
        <f t="shared" si="343"/>
        <v>Giò Tai Lưỡi Xào 250</v>
      </c>
      <c r="AF2733" s="7">
        <f t="shared" si="344"/>
        <v>5</v>
      </c>
    </row>
    <row r="2734" spans="1:32" x14ac:dyDescent="0.25">
      <c r="A2734" s="11">
        <v>45908</v>
      </c>
      <c r="B2734" s="25">
        <v>4176610277</v>
      </c>
      <c r="C2734" s="12" t="s">
        <v>7214</v>
      </c>
      <c r="D2734" s="16">
        <f t="shared" si="345"/>
        <v>45908</v>
      </c>
      <c r="G2734" s="13" t="s">
        <v>7185</v>
      </c>
      <c r="I2734" s="13" t="s">
        <v>8123</v>
      </c>
      <c r="J2734" s="13" t="s">
        <v>1796</v>
      </c>
      <c r="K2734" s="13" t="s">
        <v>39</v>
      </c>
      <c r="L2734" s="25" t="str">
        <f>VLOOKUP($K2734,TONG_SL!$A:$D,2,0)</f>
        <v>Chả cốm 300g</v>
      </c>
      <c r="N2734" s="25" t="str">
        <f t="shared" si="346"/>
        <v>K-C6</v>
      </c>
      <c r="Q2734" s="25" t="str">
        <f>VLOOKUP(K2734,TONG_SL!$A:$D,3,0)</f>
        <v>Túi</v>
      </c>
      <c r="R2734" s="54">
        <v>4</v>
      </c>
      <c r="T2734" s="1">
        <f>VLOOKUP(VLOOKUP(G2734,Ma_KH!$A:$R,18,0)&amp;K2734,Gia_MB!$A:$F,6,0)</f>
        <v>74250</v>
      </c>
      <c r="U2734" s="14">
        <f t="shared" si="348"/>
        <v>297000</v>
      </c>
      <c r="W2734" s="64">
        <f t="shared" si="347"/>
        <v>0</v>
      </c>
      <c r="X2734" s="3" t="str">
        <f t="shared" si="349"/>
        <v>8</v>
      </c>
      <c r="Z2734" s="14">
        <f t="shared" si="350"/>
        <v>23760</v>
      </c>
      <c r="AA2734" s="7">
        <f>VLOOKUP(G2734,Ma_KH!$A:$R,14,0)</f>
        <v>60</v>
      </c>
      <c r="AD2734" s="7" t="str">
        <f>IFERROR(VLOOKUP(J2734,'Chuyển Mã'!$B$3:$C$9,2,0),"")</f>
        <v>Tỉnh</v>
      </c>
      <c r="AE2734" s="7" t="str">
        <f t="shared" si="343"/>
        <v>Chả cốm 300g</v>
      </c>
      <c r="AF2734" s="7">
        <f t="shared" si="344"/>
        <v>4</v>
      </c>
    </row>
    <row r="2735" spans="1:32" x14ac:dyDescent="0.25">
      <c r="A2735" s="11">
        <v>45908</v>
      </c>
      <c r="B2735" s="25">
        <v>4176611218</v>
      </c>
      <c r="C2735" s="12" t="s">
        <v>7214</v>
      </c>
      <c r="D2735" s="16">
        <f t="shared" si="345"/>
        <v>45908</v>
      </c>
      <c r="G2735" s="13" t="s">
        <v>7185</v>
      </c>
      <c r="I2735" s="13" t="s">
        <v>8124</v>
      </c>
      <c r="J2735" s="13" t="s">
        <v>1796</v>
      </c>
      <c r="K2735" s="13" t="s">
        <v>30</v>
      </c>
      <c r="L2735" s="25" t="str">
        <f>VLOOKUP($K2735,TONG_SL!$A:$D,2,0)</f>
        <v>Gà muối 500g</v>
      </c>
      <c r="N2735" s="25" t="str">
        <f t="shared" si="346"/>
        <v>K-C6</v>
      </c>
      <c r="Q2735" s="25" t="str">
        <f>VLOOKUP(K2735,TONG_SL!$A:$D,3,0)</f>
        <v>Túi</v>
      </c>
      <c r="R2735" s="54">
        <v>16</v>
      </c>
      <c r="T2735" s="1">
        <f>VLOOKUP(VLOOKUP(G2735,Ma_KH!$A:$R,18,0)&amp;K2735,Gia_MB!$A:$F,6,0)</f>
        <v>111058</v>
      </c>
      <c r="U2735" s="14">
        <f t="shared" si="348"/>
        <v>1776928</v>
      </c>
      <c r="W2735" s="64">
        <f t="shared" si="347"/>
        <v>0</v>
      </c>
      <c r="X2735" s="3" t="str">
        <f t="shared" si="349"/>
        <v>8</v>
      </c>
      <c r="Z2735" s="14">
        <f t="shared" si="350"/>
        <v>142154.23999999999</v>
      </c>
      <c r="AA2735" s="7">
        <f>VLOOKUP(G2735,Ma_KH!$A:$R,14,0)</f>
        <v>60</v>
      </c>
      <c r="AD2735" s="7" t="str">
        <f>IFERROR(VLOOKUP(J2735,'Chuyển Mã'!$B$3:$C$9,2,0),"")</f>
        <v>Tỉnh</v>
      </c>
      <c r="AE2735" s="7" t="str">
        <f t="shared" si="343"/>
        <v>Gà muối 500g</v>
      </c>
      <c r="AF2735" s="7">
        <f t="shared" si="344"/>
        <v>16</v>
      </c>
    </row>
    <row r="2736" spans="1:32" x14ac:dyDescent="0.25">
      <c r="A2736" s="11">
        <v>45908</v>
      </c>
      <c r="B2736" s="25">
        <v>4176611218</v>
      </c>
      <c r="C2736" s="12" t="s">
        <v>7214</v>
      </c>
      <c r="D2736" s="16">
        <f t="shared" si="345"/>
        <v>45908</v>
      </c>
      <c r="G2736" s="13" t="s">
        <v>7185</v>
      </c>
      <c r="I2736" s="13" t="s">
        <v>8124</v>
      </c>
      <c r="J2736" s="13" t="s">
        <v>1796</v>
      </c>
      <c r="K2736" s="13" t="s">
        <v>32</v>
      </c>
      <c r="L2736" s="25" t="str">
        <f>VLOOKUP($K2736,TONG_SL!$A:$D,2,0)</f>
        <v>Giò Tai Lưỡi Xào 250</v>
      </c>
      <c r="N2736" s="25" t="str">
        <f t="shared" si="346"/>
        <v>K-C6</v>
      </c>
      <c r="Q2736" s="25" t="str">
        <f>VLOOKUP(K2736,TONG_SL!$A:$D,3,0)</f>
        <v>Túi</v>
      </c>
      <c r="R2736" s="54">
        <v>6</v>
      </c>
      <c r="T2736" s="1">
        <f>VLOOKUP(VLOOKUP(G2736,Ma_KH!$A:$R,18,0)&amp;K2736,Gia_MB!$A:$F,6,0)</f>
        <v>50183</v>
      </c>
      <c r="U2736" s="14">
        <f t="shared" si="348"/>
        <v>301098</v>
      </c>
      <c r="W2736" s="64">
        <f t="shared" si="347"/>
        <v>0</v>
      </c>
      <c r="X2736" s="3" t="str">
        <f t="shared" si="349"/>
        <v>8</v>
      </c>
      <c r="Z2736" s="14">
        <f t="shared" si="350"/>
        <v>24087.84</v>
      </c>
      <c r="AA2736" s="7">
        <f>VLOOKUP(G2736,Ma_KH!$A:$R,14,0)</f>
        <v>60</v>
      </c>
      <c r="AD2736" s="7" t="str">
        <f>IFERROR(VLOOKUP(J2736,'Chuyển Mã'!$B$3:$C$9,2,0),"")</f>
        <v>Tỉnh</v>
      </c>
      <c r="AE2736" s="7" t="str">
        <f t="shared" si="343"/>
        <v>Giò Tai Lưỡi Xào 250</v>
      </c>
      <c r="AF2736" s="7">
        <f t="shared" si="344"/>
        <v>6</v>
      </c>
    </row>
    <row r="2737" spans="1:32" x14ac:dyDescent="0.25">
      <c r="A2737" s="11">
        <v>45908</v>
      </c>
      <c r="B2737" s="25">
        <v>4176611218</v>
      </c>
      <c r="C2737" s="12" t="s">
        <v>7214</v>
      </c>
      <c r="D2737" s="16">
        <f t="shared" si="345"/>
        <v>45908</v>
      </c>
      <c r="G2737" s="13" t="s">
        <v>7185</v>
      </c>
      <c r="I2737" s="13" t="s">
        <v>8124</v>
      </c>
      <c r="J2737" s="13" t="s">
        <v>1796</v>
      </c>
      <c r="K2737" s="13" t="s">
        <v>39</v>
      </c>
      <c r="L2737" s="25" t="str">
        <f>VLOOKUP($K2737,TONG_SL!$A:$D,2,0)</f>
        <v>Chả cốm 300g</v>
      </c>
      <c r="N2737" s="25" t="str">
        <f t="shared" si="346"/>
        <v>K-C6</v>
      </c>
      <c r="Q2737" s="25" t="str">
        <f>VLOOKUP(K2737,TONG_SL!$A:$D,3,0)</f>
        <v>Túi</v>
      </c>
      <c r="R2737" s="54">
        <v>9</v>
      </c>
      <c r="T2737" s="1">
        <f>VLOOKUP(VLOOKUP(G2737,Ma_KH!$A:$R,18,0)&amp;K2737,Gia_MB!$A:$F,6,0)</f>
        <v>74250</v>
      </c>
      <c r="U2737" s="14">
        <f t="shared" si="348"/>
        <v>668250</v>
      </c>
      <c r="W2737" s="64">
        <f t="shared" si="347"/>
        <v>0</v>
      </c>
      <c r="X2737" s="3" t="str">
        <f t="shared" si="349"/>
        <v>8</v>
      </c>
      <c r="Z2737" s="14">
        <f t="shared" si="350"/>
        <v>53460</v>
      </c>
      <c r="AA2737" s="7">
        <f>VLOOKUP(G2737,Ma_KH!$A:$R,14,0)</f>
        <v>60</v>
      </c>
      <c r="AD2737" s="7" t="str">
        <f>IFERROR(VLOOKUP(J2737,'Chuyển Mã'!$B$3:$C$9,2,0),"")</f>
        <v>Tỉnh</v>
      </c>
      <c r="AE2737" s="7" t="str">
        <f t="shared" si="343"/>
        <v>Chả cốm 300g</v>
      </c>
      <c r="AF2737" s="7">
        <f t="shared" si="344"/>
        <v>9</v>
      </c>
    </row>
    <row r="2738" spans="1:32" x14ac:dyDescent="0.25">
      <c r="A2738" s="11">
        <v>45908</v>
      </c>
      <c r="B2738" s="25">
        <v>4176611218</v>
      </c>
      <c r="C2738" s="12" t="s">
        <v>7214</v>
      </c>
      <c r="D2738" s="16">
        <f t="shared" si="345"/>
        <v>45908</v>
      </c>
      <c r="G2738" s="13" t="s">
        <v>7185</v>
      </c>
      <c r="I2738" s="13" t="s">
        <v>8124</v>
      </c>
      <c r="J2738" s="13" t="s">
        <v>1796</v>
      </c>
      <c r="K2738" s="13" t="s">
        <v>35</v>
      </c>
      <c r="L2738" s="25" t="str">
        <f>VLOOKUP($K2738,TONG_SL!$A:$D,2,0)</f>
        <v>Tai heo muối 200g</v>
      </c>
      <c r="N2738" s="25" t="str">
        <f t="shared" si="346"/>
        <v>K-C6</v>
      </c>
      <c r="Q2738" s="25" t="str">
        <f>VLOOKUP(K2738,TONG_SL!$A:$D,3,0)</f>
        <v>Túi</v>
      </c>
      <c r="R2738" s="54">
        <v>3</v>
      </c>
      <c r="T2738" s="1">
        <f>VLOOKUP(VLOOKUP(G2738,Ma_KH!$A:$R,18,0)&amp;K2738,Gia_MB!$A:$F,6,0)</f>
        <v>55595</v>
      </c>
      <c r="U2738" s="14">
        <f t="shared" si="348"/>
        <v>166785</v>
      </c>
      <c r="W2738" s="64">
        <f t="shared" si="347"/>
        <v>0</v>
      </c>
      <c r="X2738" s="3" t="str">
        <f t="shared" si="349"/>
        <v>8</v>
      </c>
      <c r="Z2738" s="14">
        <f t="shared" si="350"/>
        <v>13342.800000000001</v>
      </c>
      <c r="AA2738" s="7">
        <f>VLOOKUP(G2738,Ma_KH!$A:$R,14,0)</f>
        <v>60</v>
      </c>
      <c r="AD2738" s="7" t="str">
        <f>IFERROR(VLOOKUP(J2738,'Chuyển Mã'!$B$3:$C$9,2,0),"")</f>
        <v>Tỉnh</v>
      </c>
      <c r="AE2738" s="7" t="str">
        <f t="shared" si="343"/>
        <v>Tai heo muối 200g</v>
      </c>
      <c r="AF2738" s="7">
        <f t="shared" si="344"/>
        <v>3</v>
      </c>
    </row>
    <row r="2739" spans="1:32" x14ac:dyDescent="0.25">
      <c r="A2739" s="11">
        <v>45908</v>
      </c>
      <c r="B2739" s="25">
        <v>4176611218</v>
      </c>
      <c r="C2739" s="12" t="s">
        <v>7214</v>
      </c>
      <c r="D2739" s="16">
        <f t="shared" si="345"/>
        <v>45908</v>
      </c>
      <c r="G2739" s="13" t="s">
        <v>7185</v>
      </c>
      <c r="I2739" s="13" t="s">
        <v>8124</v>
      </c>
      <c r="J2739" s="13" t="s">
        <v>1796</v>
      </c>
      <c r="K2739" s="13" t="s">
        <v>27</v>
      </c>
      <c r="L2739" s="25" t="str">
        <f>VLOOKUP($K2739,TONG_SL!$A:$D,2,0)</f>
        <v>Chân giò heo muối 300g</v>
      </c>
      <c r="N2739" s="25" t="str">
        <f t="shared" si="346"/>
        <v>K-C6</v>
      </c>
      <c r="Q2739" s="25" t="str">
        <f>VLOOKUP(K2739,TONG_SL!$A:$D,3,0)</f>
        <v>Túi</v>
      </c>
      <c r="R2739" s="54">
        <v>23</v>
      </c>
      <c r="T2739" s="1">
        <f>VLOOKUP(VLOOKUP(G2739,Ma_KH!$A:$R,18,0)&amp;K2739,Gia_MB!$A:$F,6,0)</f>
        <v>73431</v>
      </c>
      <c r="U2739" s="14">
        <f t="shared" si="348"/>
        <v>1688913</v>
      </c>
      <c r="W2739" s="64">
        <f t="shared" si="347"/>
        <v>0</v>
      </c>
      <c r="X2739" s="3" t="str">
        <f t="shared" si="349"/>
        <v>8</v>
      </c>
      <c r="Z2739" s="14">
        <f t="shared" si="350"/>
        <v>135113.04</v>
      </c>
      <c r="AA2739" s="7">
        <f>VLOOKUP(G2739,Ma_KH!$A:$R,14,0)</f>
        <v>60</v>
      </c>
      <c r="AD2739" s="7" t="str">
        <f>IFERROR(VLOOKUP(J2739,'Chuyển Mã'!$B$3:$C$9,2,0),"")</f>
        <v>Tỉnh</v>
      </c>
      <c r="AE2739" s="7" t="str">
        <f t="shared" si="343"/>
        <v>Chân giò heo muối 300g</v>
      </c>
      <c r="AF2739" s="7">
        <f t="shared" si="344"/>
        <v>23</v>
      </c>
    </row>
    <row r="2740" spans="1:32" x14ac:dyDescent="0.25">
      <c r="A2740" s="11">
        <v>45908</v>
      </c>
      <c r="B2740" s="25">
        <v>4176611218</v>
      </c>
      <c r="C2740" s="12" t="s">
        <v>7214</v>
      </c>
      <c r="D2740" s="16">
        <f t="shared" si="345"/>
        <v>45908</v>
      </c>
      <c r="G2740" s="13" t="s">
        <v>7185</v>
      </c>
      <c r="I2740" s="13" t="s">
        <v>8124</v>
      </c>
      <c r="J2740" s="13" t="s">
        <v>1796</v>
      </c>
      <c r="K2740" s="13" t="s">
        <v>51</v>
      </c>
      <c r="L2740" s="25" t="str">
        <f>VLOOKUP($K2740,TONG_SL!$A:$D,2,0)</f>
        <v>Mọc Nấm Hương 250g</v>
      </c>
      <c r="N2740" s="25" t="str">
        <f t="shared" si="346"/>
        <v>K-C6</v>
      </c>
      <c r="Q2740" s="25" t="str">
        <f>VLOOKUP(K2740,TONG_SL!$A:$D,3,0)</f>
        <v>Túi</v>
      </c>
      <c r="R2740" s="54">
        <v>9</v>
      </c>
      <c r="T2740" s="1">
        <f>VLOOKUP(VLOOKUP(G2740,Ma_KH!$A:$R,18,0)&amp;K2740,Gia_MB!$A:$F,6,0)</f>
        <v>46000</v>
      </c>
      <c r="U2740" s="14">
        <f t="shared" si="348"/>
        <v>414000</v>
      </c>
      <c r="W2740" s="64">
        <f t="shared" si="347"/>
        <v>0</v>
      </c>
      <c r="X2740" s="3" t="str">
        <f t="shared" si="349"/>
        <v>8</v>
      </c>
      <c r="Z2740" s="14">
        <f t="shared" si="350"/>
        <v>33120</v>
      </c>
      <c r="AA2740" s="7">
        <f>VLOOKUP(G2740,Ma_KH!$A:$R,14,0)</f>
        <v>60</v>
      </c>
      <c r="AD2740" s="7" t="str">
        <f>IFERROR(VLOOKUP(J2740,'Chuyển Mã'!$B$3:$C$9,2,0),"")</f>
        <v>Tỉnh</v>
      </c>
      <c r="AE2740" s="7" t="str">
        <f t="shared" si="343"/>
        <v>Mọc Nấm Hương 250g</v>
      </c>
      <c r="AF2740" s="7">
        <f t="shared" si="344"/>
        <v>9</v>
      </c>
    </row>
    <row r="2741" spans="1:32" x14ac:dyDescent="0.25">
      <c r="A2741" s="11">
        <v>45908</v>
      </c>
      <c r="B2741" s="25">
        <v>4176611218</v>
      </c>
      <c r="C2741" s="12" t="s">
        <v>7214</v>
      </c>
      <c r="D2741" s="16">
        <f t="shared" si="345"/>
        <v>45908</v>
      </c>
      <c r="G2741" s="13" t="s">
        <v>7185</v>
      </c>
      <c r="I2741" s="13" t="s">
        <v>8124</v>
      </c>
      <c r="J2741" s="13" t="s">
        <v>1796</v>
      </c>
      <c r="K2741" s="13" t="s">
        <v>41</v>
      </c>
      <c r="L2741" s="25" t="str">
        <f>VLOOKUP($K2741,TONG_SL!$A:$D,2,0)</f>
        <v>Chả nướng 300g</v>
      </c>
      <c r="N2741" s="25" t="str">
        <f t="shared" si="346"/>
        <v>K-C6</v>
      </c>
      <c r="Q2741" s="25" t="str">
        <f>VLOOKUP(K2741,TONG_SL!$A:$D,3,0)</f>
        <v>Túi</v>
      </c>
      <c r="R2741" s="54">
        <v>4</v>
      </c>
      <c r="T2741" s="1">
        <f>VLOOKUP(VLOOKUP(G2741,Ma_KH!$A:$R,18,0)&amp;K2741,Gia_MB!$A:$F,6,0)</f>
        <v>70950</v>
      </c>
      <c r="U2741" s="14">
        <f t="shared" si="348"/>
        <v>283800</v>
      </c>
      <c r="W2741" s="64">
        <f t="shared" si="347"/>
        <v>0</v>
      </c>
      <c r="X2741" s="3" t="str">
        <f t="shared" si="349"/>
        <v>8</v>
      </c>
      <c r="Z2741" s="14">
        <f t="shared" si="350"/>
        <v>22704</v>
      </c>
      <c r="AA2741" s="7">
        <f>VLOOKUP(G2741,Ma_KH!$A:$R,14,0)</f>
        <v>60</v>
      </c>
      <c r="AD2741" s="7" t="str">
        <f>IFERROR(VLOOKUP(J2741,'Chuyển Mã'!$B$3:$C$9,2,0),"")</f>
        <v>Tỉnh</v>
      </c>
      <c r="AE2741" s="7" t="str">
        <f t="shared" si="343"/>
        <v>Chả nướng 300g</v>
      </c>
      <c r="AF2741" s="7">
        <f t="shared" si="344"/>
        <v>4</v>
      </c>
    </row>
    <row r="2742" spans="1:32" x14ac:dyDescent="0.25">
      <c r="A2742" s="11">
        <v>45908</v>
      </c>
      <c r="B2742" s="25">
        <v>4176611679</v>
      </c>
      <c r="C2742" s="12" t="s">
        <v>7214</v>
      </c>
      <c r="D2742" s="16">
        <f t="shared" si="345"/>
        <v>45908</v>
      </c>
      <c r="G2742" s="13" t="s">
        <v>7185</v>
      </c>
      <c r="I2742" s="13" t="s">
        <v>8125</v>
      </c>
      <c r="J2742" s="13" t="s">
        <v>1796</v>
      </c>
      <c r="K2742" s="13" t="s">
        <v>32</v>
      </c>
      <c r="L2742" s="25" t="str">
        <f>VLOOKUP($K2742,TONG_SL!$A:$D,2,0)</f>
        <v>Giò Tai Lưỡi Xào 250</v>
      </c>
      <c r="N2742" s="25" t="str">
        <f t="shared" si="346"/>
        <v>K-C6</v>
      </c>
      <c r="Q2742" s="25" t="str">
        <f>VLOOKUP(K2742,TONG_SL!$A:$D,3,0)</f>
        <v>Túi</v>
      </c>
      <c r="R2742" s="54">
        <v>16</v>
      </c>
      <c r="T2742" s="1">
        <f>VLOOKUP(VLOOKUP(G2742,Ma_KH!$A:$R,18,0)&amp;K2742,Gia_MB!$A:$F,6,0)</f>
        <v>50183</v>
      </c>
      <c r="U2742" s="14">
        <f t="shared" si="348"/>
        <v>802928</v>
      </c>
      <c r="W2742" s="64">
        <f t="shared" si="347"/>
        <v>0</v>
      </c>
      <c r="X2742" s="3" t="str">
        <f t="shared" si="349"/>
        <v>8</v>
      </c>
      <c r="Z2742" s="14">
        <f t="shared" si="350"/>
        <v>64234.239999999998</v>
      </c>
      <c r="AA2742" s="7">
        <f>VLOOKUP(G2742,Ma_KH!$A:$R,14,0)</f>
        <v>60</v>
      </c>
      <c r="AD2742" s="7" t="str">
        <f>IFERROR(VLOOKUP(J2742,'Chuyển Mã'!$B$3:$C$9,2,0),"")</f>
        <v>Tỉnh</v>
      </c>
      <c r="AE2742" s="7" t="str">
        <f t="shared" si="343"/>
        <v>Giò Tai Lưỡi Xào 250</v>
      </c>
      <c r="AF2742" s="7">
        <f t="shared" si="344"/>
        <v>16</v>
      </c>
    </row>
    <row r="2743" spans="1:32" x14ac:dyDescent="0.25">
      <c r="A2743" s="11">
        <v>45908</v>
      </c>
      <c r="B2743" s="25">
        <v>4176611679</v>
      </c>
      <c r="C2743" s="12" t="s">
        <v>7214</v>
      </c>
      <c r="D2743" s="16">
        <f t="shared" si="345"/>
        <v>45908</v>
      </c>
      <c r="G2743" s="13" t="s">
        <v>7185</v>
      </c>
      <c r="I2743" s="13" t="s">
        <v>8125</v>
      </c>
      <c r="J2743" s="13" t="s">
        <v>1796</v>
      </c>
      <c r="K2743" s="13" t="s">
        <v>39</v>
      </c>
      <c r="L2743" s="25" t="str">
        <f>VLOOKUP($K2743,TONG_SL!$A:$D,2,0)</f>
        <v>Chả cốm 300g</v>
      </c>
      <c r="N2743" s="25" t="str">
        <f t="shared" si="346"/>
        <v>K-C6</v>
      </c>
      <c r="Q2743" s="25" t="str">
        <f>VLOOKUP(K2743,TONG_SL!$A:$D,3,0)</f>
        <v>Túi</v>
      </c>
      <c r="R2743" s="54">
        <v>9</v>
      </c>
      <c r="T2743" s="1">
        <f>VLOOKUP(VLOOKUP(G2743,Ma_KH!$A:$R,18,0)&amp;K2743,Gia_MB!$A:$F,6,0)</f>
        <v>74250</v>
      </c>
      <c r="U2743" s="14">
        <f t="shared" si="348"/>
        <v>668250</v>
      </c>
      <c r="W2743" s="64">
        <f t="shared" si="347"/>
        <v>0</v>
      </c>
      <c r="X2743" s="3" t="str">
        <f t="shared" si="349"/>
        <v>8</v>
      </c>
      <c r="Z2743" s="14">
        <f t="shared" si="350"/>
        <v>53460</v>
      </c>
      <c r="AA2743" s="7">
        <f>VLOOKUP(G2743,Ma_KH!$A:$R,14,0)</f>
        <v>60</v>
      </c>
      <c r="AD2743" s="7" t="str">
        <f>IFERROR(VLOOKUP(J2743,'Chuyển Mã'!$B$3:$C$9,2,0),"")</f>
        <v>Tỉnh</v>
      </c>
      <c r="AE2743" s="7" t="str">
        <f t="shared" si="343"/>
        <v>Chả cốm 300g</v>
      </c>
      <c r="AF2743" s="7">
        <f t="shared" si="344"/>
        <v>9</v>
      </c>
    </row>
    <row r="2744" spans="1:32" x14ac:dyDescent="0.25">
      <c r="A2744" s="11">
        <v>45908</v>
      </c>
      <c r="B2744" s="25">
        <v>4176611679</v>
      </c>
      <c r="C2744" s="12" t="s">
        <v>7214</v>
      </c>
      <c r="D2744" s="16">
        <f t="shared" si="345"/>
        <v>45908</v>
      </c>
      <c r="G2744" s="13" t="s">
        <v>7185</v>
      </c>
      <c r="I2744" s="13" t="s">
        <v>8125</v>
      </c>
      <c r="J2744" s="13" t="s">
        <v>1796</v>
      </c>
      <c r="K2744" s="13" t="s">
        <v>41</v>
      </c>
      <c r="L2744" s="25" t="str">
        <f>VLOOKUP($K2744,TONG_SL!$A:$D,2,0)</f>
        <v>Chả nướng 300g</v>
      </c>
      <c r="N2744" s="25" t="str">
        <f t="shared" si="346"/>
        <v>K-C6</v>
      </c>
      <c r="Q2744" s="25" t="str">
        <f>VLOOKUP(K2744,TONG_SL!$A:$D,3,0)</f>
        <v>Túi</v>
      </c>
      <c r="R2744" s="54">
        <v>3</v>
      </c>
      <c r="T2744" s="1">
        <f>VLOOKUP(VLOOKUP(G2744,Ma_KH!$A:$R,18,0)&amp;K2744,Gia_MB!$A:$F,6,0)</f>
        <v>70950</v>
      </c>
      <c r="U2744" s="14">
        <f t="shared" si="348"/>
        <v>212850</v>
      </c>
      <c r="W2744" s="64">
        <f t="shared" si="347"/>
        <v>0</v>
      </c>
      <c r="X2744" s="3" t="str">
        <f t="shared" si="349"/>
        <v>8</v>
      </c>
      <c r="Z2744" s="14">
        <f t="shared" si="350"/>
        <v>17028</v>
      </c>
      <c r="AA2744" s="7">
        <f>VLOOKUP(G2744,Ma_KH!$A:$R,14,0)</f>
        <v>60</v>
      </c>
      <c r="AD2744" s="7" t="str">
        <f>IFERROR(VLOOKUP(J2744,'Chuyển Mã'!$B$3:$C$9,2,0),"")</f>
        <v>Tỉnh</v>
      </c>
      <c r="AE2744" s="7" t="str">
        <f t="shared" si="343"/>
        <v>Chả nướng 300g</v>
      </c>
      <c r="AF2744" s="7">
        <f t="shared" si="344"/>
        <v>3</v>
      </c>
    </row>
    <row r="2745" spans="1:32" x14ac:dyDescent="0.25">
      <c r="A2745" s="11">
        <v>45908</v>
      </c>
      <c r="B2745" s="25">
        <v>4176611679</v>
      </c>
      <c r="C2745" s="12" t="s">
        <v>7214</v>
      </c>
      <c r="D2745" s="16">
        <f t="shared" si="345"/>
        <v>45908</v>
      </c>
      <c r="G2745" s="13" t="s">
        <v>7185</v>
      </c>
      <c r="I2745" s="13" t="s">
        <v>8125</v>
      </c>
      <c r="J2745" s="13" t="s">
        <v>1796</v>
      </c>
      <c r="K2745" s="13" t="s">
        <v>35</v>
      </c>
      <c r="L2745" s="25" t="str">
        <f>VLOOKUP($K2745,TONG_SL!$A:$D,2,0)</f>
        <v>Tai heo muối 200g</v>
      </c>
      <c r="N2745" s="25" t="str">
        <f t="shared" si="346"/>
        <v>K-C6</v>
      </c>
      <c r="Q2745" s="25" t="str">
        <f>VLOOKUP(K2745,TONG_SL!$A:$D,3,0)</f>
        <v>Túi</v>
      </c>
      <c r="R2745" s="54">
        <v>6</v>
      </c>
      <c r="T2745" s="1">
        <f>VLOOKUP(VLOOKUP(G2745,Ma_KH!$A:$R,18,0)&amp;K2745,Gia_MB!$A:$F,6,0)</f>
        <v>55595</v>
      </c>
      <c r="U2745" s="14">
        <f t="shared" si="348"/>
        <v>333570</v>
      </c>
      <c r="W2745" s="64">
        <f t="shared" si="347"/>
        <v>0</v>
      </c>
      <c r="X2745" s="3" t="str">
        <f t="shared" si="349"/>
        <v>8</v>
      </c>
      <c r="Z2745" s="14">
        <f t="shared" si="350"/>
        <v>26685.600000000002</v>
      </c>
      <c r="AA2745" s="7">
        <f>VLOOKUP(G2745,Ma_KH!$A:$R,14,0)</f>
        <v>60</v>
      </c>
      <c r="AD2745" s="7" t="str">
        <f>IFERROR(VLOOKUP(J2745,'Chuyển Mã'!$B$3:$C$9,2,0),"")</f>
        <v>Tỉnh</v>
      </c>
      <c r="AE2745" s="7" t="str">
        <f t="shared" si="343"/>
        <v>Tai heo muối 200g</v>
      </c>
      <c r="AF2745" s="7">
        <f t="shared" si="344"/>
        <v>6</v>
      </c>
    </row>
    <row r="2746" spans="1:32" x14ac:dyDescent="0.25">
      <c r="A2746" s="11">
        <v>45908</v>
      </c>
      <c r="B2746" s="25">
        <v>4176611679</v>
      </c>
      <c r="C2746" s="12" t="s">
        <v>7214</v>
      </c>
      <c r="D2746" s="16">
        <f t="shared" si="345"/>
        <v>45908</v>
      </c>
      <c r="G2746" s="13" t="s">
        <v>7185</v>
      </c>
      <c r="I2746" s="13" t="s">
        <v>8125</v>
      </c>
      <c r="J2746" s="13" t="s">
        <v>1796</v>
      </c>
      <c r="K2746" s="13" t="s">
        <v>30</v>
      </c>
      <c r="L2746" s="25" t="str">
        <f>VLOOKUP($K2746,TONG_SL!$A:$D,2,0)</f>
        <v>Gà muối 500g</v>
      </c>
      <c r="N2746" s="25" t="str">
        <f t="shared" si="346"/>
        <v>K-C6</v>
      </c>
      <c r="Q2746" s="25" t="str">
        <f>VLOOKUP(K2746,TONG_SL!$A:$D,3,0)</f>
        <v>Túi</v>
      </c>
      <c r="R2746" s="54">
        <v>25</v>
      </c>
      <c r="T2746" s="1">
        <f>VLOOKUP(VLOOKUP(G2746,Ma_KH!$A:$R,18,0)&amp;K2746,Gia_MB!$A:$F,6,0)</f>
        <v>111058</v>
      </c>
      <c r="U2746" s="14">
        <f t="shared" si="348"/>
        <v>2776450</v>
      </c>
      <c r="W2746" s="64">
        <f t="shared" si="347"/>
        <v>0</v>
      </c>
      <c r="X2746" s="3" t="str">
        <f t="shared" si="349"/>
        <v>8</v>
      </c>
      <c r="Z2746" s="14">
        <f t="shared" si="350"/>
        <v>222116</v>
      </c>
      <c r="AA2746" s="7">
        <f>VLOOKUP(G2746,Ma_KH!$A:$R,14,0)</f>
        <v>60</v>
      </c>
      <c r="AD2746" s="7" t="str">
        <f>IFERROR(VLOOKUP(J2746,'Chuyển Mã'!$B$3:$C$9,2,0),"")</f>
        <v>Tỉnh</v>
      </c>
      <c r="AE2746" s="7" t="str">
        <f t="shared" si="343"/>
        <v>Gà muối 500g</v>
      </c>
      <c r="AF2746" s="7">
        <f t="shared" si="344"/>
        <v>25</v>
      </c>
    </row>
    <row r="2747" spans="1:32" x14ac:dyDescent="0.25">
      <c r="A2747" s="11">
        <v>45908</v>
      </c>
      <c r="B2747" s="25">
        <v>4176611679</v>
      </c>
      <c r="C2747" s="12" t="s">
        <v>7214</v>
      </c>
      <c r="D2747" s="16">
        <f t="shared" si="345"/>
        <v>45908</v>
      </c>
      <c r="G2747" s="13" t="s">
        <v>7185</v>
      </c>
      <c r="I2747" s="13" t="s">
        <v>8125</v>
      </c>
      <c r="J2747" s="13" t="s">
        <v>1796</v>
      </c>
      <c r="K2747" s="13" t="s">
        <v>27</v>
      </c>
      <c r="L2747" s="25" t="str">
        <f>VLOOKUP($K2747,TONG_SL!$A:$D,2,0)</f>
        <v>Chân giò heo muối 300g</v>
      </c>
      <c r="N2747" s="25" t="str">
        <f t="shared" si="346"/>
        <v>K-C6</v>
      </c>
      <c r="Q2747" s="25" t="str">
        <f>VLOOKUP(K2747,TONG_SL!$A:$D,3,0)</f>
        <v>Túi</v>
      </c>
      <c r="R2747" s="54">
        <v>27</v>
      </c>
      <c r="T2747" s="1">
        <f>VLOOKUP(VLOOKUP(G2747,Ma_KH!$A:$R,18,0)&amp;K2747,Gia_MB!$A:$F,6,0)</f>
        <v>73431</v>
      </c>
      <c r="U2747" s="14">
        <f t="shared" si="348"/>
        <v>1982637</v>
      </c>
      <c r="W2747" s="64">
        <f t="shared" si="347"/>
        <v>0</v>
      </c>
      <c r="X2747" s="3" t="str">
        <f t="shared" si="349"/>
        <v>8</v>
      </c>
      <c r="Z2747" s="14">
        <f t="shared" si="350"/>
        <v>158610.96</v>
      </c>
      <c r="AA2747" s="7">
        <f>VLOOKUP(G2747,Ma_KH!$A:$R,14,0)</f>
        <v>60</v>
      </c>
      <c r="AD2747" s="7" t="str">
        <f>IFERROR(VLOOKUP(J2747,'Chuyển Mã'!$B$3:$C$9,2,0),"")</f>
        <v>Tỉnh</v>
      </c>
      <c r="AE2747" s="7" t="str">
        <f t="shared" si="343"/>
        <v>Chân giò heo muối 300g</v>
      </c>
      <c r="AF2747" s="7">
        <f t="shared" si="344"/>
        <v>27</v>
      </c>
    </row>
    <row r="2748" spans="1:32" x14ac:dyDescent="0.25">
      <c r="A2748" s="11">
        <v>45908</v>
      </c>
      <c r="B2748" s="25">
        <v>4176611679</v>
      </c>
      <c r="C2748" s="12" t="s">
        <v>7214</v>
      </c>
      <c r="D2748" s="16">
        <f t="shared" si="345"/>
        <v>45908</v>
      </c>
      <c r="G2748" s="13" t="s">
        <v>7185</v>
      </c>
      <c r="I2748" s="13" t="s">
        <v>8125</v>
      </c>
      <c r="J2748" s="13" t="s">
        <v>1796</v>
      </c>
      <c r="K2748" s="13" t="s">
        <v>51</v>
      </c>
      <c r="L2748" s="25" t="str">
        <f>VLOOKUP($K2748,TONG_SL!$A:$D,2,0)</f>
        <v>Mọc Nấm Hương 250g</v>
      </c>
      <c r="N2748" s="25" t="str">
        <f t="shared" si="346"/>
        <v>K-C6</v>
      </c>
      <c r="Q2748" s="25" t="str">
        <f>VLOOKUP(K2748,TONG_SL!$A:$D,3,0)</f>
        <v>Túi</v>
      </c>
      <c r="R2748" s="54">
        <v>6</v>
      </c>
      <c r="T2748" s="1">
        <f>VLOOKUP(VLOOKUP(G2748,Ma_KH!$A:$R,18,0)&amp;K2748,Gia_MB!$A:$F,6,0)</f>
        <v>46000</v>
      </c>
      <c r="U2748" s="14">
        <f t="shared" si="348"/>
        <v>276000</v>
      </c>
      <c r="W2748" s="64">
        <f t="shared" si="347"/>
        <v>0</v>
      </c>
      <c r="X2748" s="3" t="str">
        <f t="shared" si="349"/>
        <v>8</v>
      </c>
      <c r="Z2748" s="14">
        <f t="shared" si="350"/>
        <v>22080</v>
      </c>
      <c r="AA2748" s="7">
        <f>VLOOKUP(G2748,Ma_KH!$A:$R,14,0)</f>
        <v>60</v>
      </c>
      <c r="AD2748" s="7" t="str">
        <f>IFERROR(VLOOKUP(J2748,'Chuyển Mã'!$B$3:$C$9,2,0),"")</f>
        <v>Tỉnh</v>
      </c>
      <c r="AE2748" s="7" t="str">
        <f t="shared" si="343"/>
        <v>Mọc Nấm Hương 250g</v>
      </c>
      <c r="AF2748" s="7">
        <f t="shared" si="344"/>
        <v>6</v>
      </c>
    </row>
    <row r="2749" spans="1:32" x14ac:dyDescent="0.25">
      <c r="A2749" s="11">
        <v>45908</v>
      </c>
      <c r="B2749" s="25">
        <v>4176611224</v>
      </c>
      <c r="C2749" s="12" t="s">
        <v>7214</v>
      </c>
      <c r="D2749" s="16">
        <f t="shared" si="345"/>
        <v>45908</v>
      </c>
      <c r="G2749" s="13" t="s">
        <v>7185</v>
      </c>
      <c r="I2749" s="13" t="s">
        <v>8126</v>
      </c>
      <c r="J2749" s="13" t="s">
        <v>1796</v>
      </c>
      <c r="K2749" s="13" t="s">
        <v>27</v>
      </c>
      <c r="L2749" s="25" t="str">
        <f>VLOOKUP($K2749,TONG_SL!$A:$D,2,0)</f>
        <v>Chân giò heo muối 300g</v>
      </c>
      <c r="N2749" s="25" t="str">
        <f t="shared" si="346"/>
        <v>K-C6</v>
      </c>
      <c r="Q2749" s="25" t="str">
        <f>VLOOKUP(K2749,TONG_SL!$A:$D,3,0)</f>
        <v>Túi</v>
      </c>
      <c r="R2749" s="54">
        <v>8</v>
      </c>
      <c r="T2749" s="1">
        <f>VLOOKUP(VLOOKUP(G2749,Ma_KH!$A:$R,18,0)&amp;K2749,Gia_MB!$A:$F,6,0)</f>
        <v>73431</v>
      </c>
      <c r="U2749" s="14">
        <f t="shared" si="348"/>
        <v>587448</v>
      </c>
      <c r="W2749" s="64">
        <f t="shared" si="347"/>
        <v>0</v>
      </c>
      <c r="X2749" s="3" t="str">
        <f t="shared" si="349"/>
        <v>8</v>
      </c>
      <c r="Z2749" s="14">
        <f t="shared" si="350"/>
        <v>46995.840000000004</v>
      </c>
      <c r="AA2749" s="7">
        <f>VLOOKUP(G2749,Ma_KH!$A:$R,14,0)</f>
        <v>60</v>
      </c>
      <c r="AD2749" s="7" t="str">
        <f>IFERROR(VLOOKUP(J2749,'Chuyển Mã'!$B$3:$C$9,2,0),"")</f>
        <v>Tỉnh</v>
      </c>
      <c r="AE2749" s="7" t="str">
        <f t="shared" si="343"/>
        <v>Chân giò heo muối 300g</v>
      </c>
      <c r="AF2749" s="7">
        <f t="shared" si="344"/>
        <v>8</v>
      </c>
    </row>
    <row r="2750" spans="1:32" x14ac:dyDescent="0.25">
      <c r="A2750" s="11">
        <v>45908</v>
      </c>
      <c r="B2750" s="25">
        <v>4176611224</v>
      </c>
      <c r="C2750" s="12" t="s">
        <v>7214</v>
      </c>
      <c r="D2750" s="16">
        <f t="shared" si="345"/>
        <v>45908</v>
      </c>
      <c r="G2750" s="13" t="s">
        <v>7185</v>
      </c>
      <c r="I2750" s="13" t="s">
        <v>8126</v>
      </c>
      <c r="J2750" s="13" t="s">
        <v>1796</v>
      </c>
      <c r="K2750" s="13" t="s">
        <v>30</v>
      </c>
      <c r="L2750" s="25" t="str">
        <f>VLOOKUP($K2750,TONG_SL!$A:$D,2,0)</f>
        <v>Gà muối 500g</v>
      </c>
      <c r="N2750" s="25" t="str">
        <f t="shared" si="346"/>
        <v>K-C6</v>
      </c>
      <c r="Q2750" s="25" t="str">
        <f>VLOOKUP(K2750,TONG_SL!$A:$D,3,0)</f>
        <v>Túi</v>
      </c>
      <c r="R2750" s="54">
        <v>2</v>
      </c>
      <c r="T2750" s="1">
        <f>VLOOKUP(VLOOKUP(G2750,Ma_KH!$A:$R,18,0)&amp;K2750,Gia_MB!$A:$F,6,0)</f>
        <v>111058</v>
      </c>
      <c r="U2750" s="14">
        <f t="shared" si="348"/>
        <v>222116</v>
      </c>
      <c r="W2750" s="64">
        <f t="shared" si="347"/>
        <v>0</v>
      </c>
      <c r="X2750" s="3" t="str">
        <f t="shared" si="349"/>
        <v>8</v>
      </c>
      <c r="Z2750" s="14">
        <f t="shared" si="350"/>
        <v>17769.28</v>
      </c>
      <c r="AA2750" s="7">
        <f>VLOOKUP(G2750,Ma_KH!$A:$R,14,0)</f>
        <v>60</v>
      </c>
      <c r="AD2750" s="7" t="str">
        <f>IFERROR(VLOOKUP(J2750,'Chuyển Mã'!$B$3:$C$9,2,0),"")</f>
        <v>Tỉnh</v>
      </c>
      <c r="AE2750" s="7" t="str">
        <f t="shared" si="343"/>
        <v>Gà muối 500g</v>
      </c>
      <c r="AF2750" s="7">
        <f t="shared" si="344"/>
        <v>2</v>
      </c>
    </row>
    <row r="2751" spans="1:32" x14ac:dyDescent="0.25">
      <c r="A2751" s="11">
        <v>45908</v>
      </c>
      <c r="B2751" s="25">
        <v>4176611224</v>
      </c>
      <c r="C2751" s="12" t="s">
        <v>7214</v>
      </c>
      <c r="D2751" s="16">
        <f t="shared" si="345"/>
        <v>45908</v>
      </c>
      <c r="G2751" s="13" t="s">
        <v>7185</v>
      </c>
      <c r="I2751" s="13" t="s">
        <v>8126</v>
      </c>
      <c r="J2751" s="13" t="s">
        <v>1796</v>
      </c>
      <c r="K2751" s="13" t="s">
        <v>35</v>
      </c>
      <c r="L2751" s="25" t="str">
        <f>VLOOKUP($K2751,TONG_SL!$A:$D,2,0)</f>
        <v>Tai heo muối 200g</v>
      </c>
      <c r="N2751" s="25" t="str">
        <f t="shared" si="346"/>
        <v>K-C6</v>
      </c>
      <c r="Q2751" s="25" t="str">
        <f>VLOOKUP(K2751,TONG_SL!$A:$D,3,0)</f>
        <v>Túi</v>
      </c>
      <c r="R2751" s="54">
        <v>3</v>
      </c>
      <c r="T2751" s="1">
        <f>VLOOKUP(VLOOKUP(G2751,Ma_KH!$A:$R,18,0)&amp;K2751,Gia_MB!$A:$F,6,0)</f>
        <v>55595</v>
      </c>
      <c r="U2751" s="14">
        <f t="shared" si="348"/>
        <v>166785</v>
      </c>
      <c r="W2751" s="64">
        <f t="shared" si="347"/>
        <v>0</v>
      </c>
      <c r="X2751" s="3" t="str">
        <f t="shared" si="349"/>
        <v>8</v>
      </c>
      <c r="Z2751" s="14">
        <f t="shared" si="350"/>
        <v>13342.800000000001</v>
      </c>
      <c r="AA2751" s="7">
        <f>VLOOKUP(G2751,Ma_KH!$A:$R,14,0)</f>
        <v>60</v>
      </c>
      <c r="AD2751" s="7" t="str">
        <f>IFERROR(VLOOKUP(J2751,'Chuyển Mã'!$B$3:$C$9,2,0),"")</f>
        <v>Tỉnh</v>
      </c>
      <c r="AE2751" s="7" t="str">
        <f t="shared" si="343"/>
        <v>Tai heo muối 200g</v>
      </c>
      <c r="AF2751" s="7">
        <f t="shared" si="344"/>
        <v>3</v>
      </c>
    </row>
    <row r="2752" spans="1:32" x14ac:dyDescent="0.25">
      <c r="A2752" s="11">
        <v>45908</v>
      </c>
      <c r="B2752" s="25">
        <v>4176611224</v>
      </c>
      <c r="C2752" s="12" t="s">
        <v>7214</v>
      </c>
      <c r="D2752" s="16">
        <f t="shared" si="345"/>
        <v>45908</v>
      </c>
      <c r="G2752" s="13" t="s">
        <v>7185</v>
      </c>
      <c r="I2752" s="13" t="s">
        <v>8126</v>
      </c>
      <c r="J2752" s="13" t="s">
        <v>1796</v>
      </c>
      <c r="K2752" s="13" t="s">
        <v>39</v>
      </c>
      <c r="L2752" s="25" t="str">
        <f>VLOOKUP($K2752,TONG_SL!$A:$D,2,0)</f>
        <v>Chả cốm 300g</v>
      </c>
      <c r="N2752" s="25" t="str">
        <f t="shared" si="346"/>
        <v>K-C6</v>
      </c>
      <c r="Q2752" s="25" t="str">
        <f>VLOOKUP(K2752,TONG_SL!$A:$D,3,0)</f>
        <v>Túi</v>
      </c>
      <c r="R2752" s="54">
        <v>8</v>
      </c>
      <c r="T2752" s="1">
        <f>VLOOKUP(VLOOKUP(G2752,Ma_KH!$A:$R,18,0)&amp;K2752,Gia_MB!$A:$F,6,0)</f>
        <v>74250</v>
      </c>
      <c r="U2752" s="14">
        <f t="shared" si="348"/>
        <v>594000</v>
      </c>
      <c r="W2752" s="64">
        <f t="shared" si="347"/>
        <v>0</v>
      </c>
      <c r="X2752" s="3" t="str">
        <f t="shared" si="349"/>
        <v>8</v>
      </c>
      <c r="Z2752" s="14">
        <f t="shared" si="350"/>
        <v>47520</v>
      </c>
      <c r="AA2752" s="7">
        <f>VLOOKUP(G2752,Ma_KH!$A:$R,14,0)</f>
        <v>60</v>
      </c>
      <c r="AD2752" s="7" t="str">
        <f>IFERROR(VLOOKUP(J2752,'Chuyển Mã'!$B$3:$C$9,2,0),"")</f>
        <v>Tỉnh</v>
      </c>
      <c r="AE2752" s="7" t="str">
        <f t="shared" si="343"/>
        <v>Chả cốm 300g</v>
      </c>
      <c r="AF2752" s="7">
        <f t="shared" si="344"/>
        <v>8</v>
      </c>
    </row>
    <row r="2753" spans="1:32" x14ac:dyDescent="0.25">
      <c r="A2753" s="11">
        <v>45908</v>
      </c>
      <c r="B2753" s="25">
        <v>4176611224</v>
      </c>
      <c r="C2753" s="12" t="s">
        <v>7214</v>
      </c>
      <c r="D2753" s="16">
        <f t="shared" si="345"/>
        <v>45908</v>
      </c>
      <c r="G2753" s="13" t="s">
        <v>7185</v>
      </c>
      <c r="I2753" s="13" t="s">
        <v>8126</v>
      </c>
      <c r="J2753" s="13" t="s">
        <v>1796</v>
      </c>
      <c r="K2753" s="13" t="s">
        <v>51</v>
      </c>
      <c r="L2753" s="25" t="str">
        <f>VLOOKUP($K2753,TONG_SL!$A:$D,2,0)</f>
        <v>Mọc Nấm Hương 250g</v>
      </c>
      <c r="N2753" s="25" t="str">
        <f t="shared" si="346"/>
        <v>K-C6</v>
      </c>
      <c r="Q2753" s="25" t="str">
        <f>VLOOKUP(K2753,TONG_SL!$A:$D,3,0)</f>
        <v>Túi</v>
      </c>
      <c r="R2753" s="54">
        <v>10</v>
      </c>
      <c r="T2753" s="1">
        <f>VLOOKUP(VLOOKUP(G2753,Ma_KH!$A:$R,18,0)&amp;K2753,Gia_MB!$A:$F,6,0)</f>
        <v>46000</v>
      </c>
      <c r="U2753" s="14">
        <f t="shared" si="348"/>
        <v>460000</v>
      </c>
      <c r="W2753" s="64">
        <f t="shared" si="347"/>
        <v>0</v>
      </c>
      <c r="X2753" s="3" t="str">
        <f t="shared" si="349"/>
        <v>8</v>
      </c>
      <c r="Z2753" s="14">
        <f t="shared" si="350"/>
        <v>36800</v>
      </c>
      <c r="AA2753" s="7">
        <f>VLOOKUP(G2753,Ma_KH!$A:$R,14,0)</f>
        <v>60</v>
      </c>
      <c r="AD2753" s="7" t="str">
        <f>IFERROR(VLOOKUP(J2753,'Chuyển Mã'!$B$3:$C$9,2,0),"")</f>
        <v>Tỉnh</v>
      </c>
      <c r="AE2753" s="7" t="str">
        <f t="shared" si="343"/>
        <v>Mọc Nấm Hương 250g</v>
      </c>
      <c r="AF2753" s="7">
        <f t="shared" si="344"/>
        <v>10</v>
      </c>
    </row>
    <row r="2754" spans="1:32" x14ac:dyDescent="0.25">
      <c r="A2754" s="11">
        <v>45908</v>
      </c>
      <c r="B2754" s="25">
        <v>4176610525</v>
      </c>
      <c r="C2754" s="12" t="s">
        <v>7214</v>
      </c>
      <c r="D2754" s="16">
        <f t="shared" si="345"/>
        <v>45908</v>
      </c>
      <c r="G2754" s="13" t="s">
        <v>7185</v>
      </c>
      <c r="I2754" s="13" t="s">
        <v>8127</v>
      </c>
      <c r="J2754" s="13" t="s">
        <v>1796</v>
      </c>
      <c r="K2754" s="13" t="s">
        <v>51</v>
      </c>
      <c r="L2754" s="25" t="str">
        <f>VLOOKUP($K2754,TONG_SL!$A:$D,2,0)</f>
        <v>Mọc Nấm Hương 250g</v>
      </c>
      <c r="N2754" s="25" t="str">
        <f t="shared" si="346"/>
        <v>K-C6</v>
      </c>
      <c r="Q2754" s="25" t="str">
        <f>VLOOKUP(K2754,TONG_SL!$A:$D,3,0)</f>
        <v>Túi</v>
      </c>
      <c r="R2754" s="54">
        <v>5</v>
      </c>
      <c r="T2754" s="1">
        <f>VLOOKUP(VLOOKUP(G2754,Ma_KH!$A:$R,18,0)&amp;K2754,Gia_MB!$A:$F,6,0)</f>
        <v>46000</v>
      </c>
      <c r="U2754" s="14">
        <f t="shared" si="348"/>
        <v>230000</v>
      </c>
      <c r="W2754" s="64">
        <f t="shared" si="347"/>
        <v>0</v>
      </c>
      <c r="X2754" s="3" t="str">
        <f t="shared" si="349"/>
        <v>8</v>
      </c>
      <c r="Z2754" s="14">
        <f t="shared" si="350"/>
        <v>18400</v>
      </c>
      <c r="AA2754" s="7">
        <f>VLOOKUP(G2754,Ma_KH!$A:$R,14,0)</f>
        <v>60</v>
      </c>
      <c r="AD2754" s="7" t="str">
        <f>IFERROR(VLOOKUP(J2754,'Chuyển Mã'!$B$3:$C$9,2,0),"")</f>
        <v>Tỉnh</v>
      </c>
      <c r="AE2754" s="7" t="str">
        <f t="shared" si="343"/>
        <v>Mọc Nấm Hương 250g</v>
      </c>
      <c r="AF2754" s="7">
        <f t="shared" si="344"/>
        <v>5</v>
      </c>
    </row>
    <row r="2755" spans="1:32" x14ac:dyDescent="0.25">
      <c r="A2755" s="11">
        <v>45908</v>
      </c>
      <c r="B2755" s="25">
        <v>4176610525</v>
      </c>
      <c r="C2755" s="12" t="s">
        <v>7214</v>
      </c>
      <c r="D2755" s="16">
        <f t="shared" si="345"/>
        <v>45908</v>
      </c>
      <c r="G2755" s="13" t="s">
        <v>7185</v>
      </c>
      <c r="I2755" s="13" t="s">
        <v>8127</v>
      </c>
      <c r="J2755" s="13" t="s">
        <v>1796</v>
      </c>
      <c r="K2755" s="13" t="s">
        <v>32</v>
      </c>
      <c r="L2755" s="25" t="str">
        <f>VLOOKUP($K2755,TONG_SL!$A:$D,2,0)</f>
        <v>Giò Tai Lưỡi Xào 250</v>
      </c>
      <c r="N2755" s="25" t="str">
        <f t="shared" si="346"/>
        <v>K-C6</v>
      </c>
      <c r="Q2755" s="25" t="str">
        <f>VLOOKUP(K2755,TONG_SL!$A:$D,3,0)</f>
        <v>Túi</v>
      </c>
      <c r="R2755" s="54">
        <v>5</v>
      </c>
      <c r="T2755" s="1">
        <f>VLOOKUP(VLOOKUP(G2755,Ma_KH!$A:$R,18,0)&amp;K2755,Gia_MB!$A:$F,6,0)</f>
        <v>50183</v>
      </c>
      <c r="U2755" s="14">
        <f t="shared" si="348"/>
        <v>250915</v>
      </c>
      <c r="W2755" s="64">
        <f t="shared" si="347"/>
        <v>0</v>
      </c>
      <c r="X2755" s="3" t="str">
        <f t="shared" si="349"/>
        <v>8</v>
      </c>
      <c r="Z2755" s="14">
        <f t="shared" si="350"/>
        <v>20073.2</v>
      </c>
      <c r="AA2755" s="7">
        <f>VLOOKUP(G2755,Ma_KH!$A:$R,14,0)</f>
        <v>60</v>
      </c>
      <c r="AD2755" s="7" t="str">
        <f>IFERROR(VLOOKUP(J2755,'Chuyển Mã'!$B$3:$C$9,2,0),"")</f>
        <v>Tỉnh</v>
      </c>
      <c r="AE2755" s="7" t="str">
        <f t="shared" ref="AE2755:AE2818" si="351">IFERROR(L2755,"")</f>
        <v>Giò Tai Lưỡi Xào 250</v>
      </c>
      <c r="AF2755" s="7">
        <f t="shared" ref="AF2755:AF2818" si="352">R2755</f>
        <v>5</v>
      </c>
    </row>
    <row r="2756" spans="1:32" x14ac:dyDescent="0.25">
      <c r="A2756" s="11">
        <v>45908</v>
      </c>
      <c r="B2756" s="25">
        <v>4176610525</v>
      </c>
      <c r="C2756" s="12" t="s">
        <v>7214</v>
      </c>
      <c r="D2756" s="16">
        <f t="shared" ref="D2756:D2819" si="353">IF(A2756="","",A2756)</f>
        <v>45908</v>
      </c>
      <c r="G2756" s="13" t="s">
        <v>7185</v>
      </c>
      <c r="I2756" s="13" t="s">
        <v>8127</v>
      </c>
      <c r="J2756" s="13" t="s">
        <v>1796</v>
      </c>
      <c r="K2756" s="13" t="s">
        <v>39</v>
      </c>
      <c r="L2756" s="25" t="str">
        <f>VLOOKUP($K2756,TONG_SL!$A:$D,2,0)</f>
        <v>Chả cốm 300g</v>
      </c>
      <c r="N2756" s="25" t="str">
        <f t="shared" si="346"/>
        <v>K-C6</v>
      </c>
      <c r="Q2756" s="25" t="str">
        <f>VLOOKUP(K2756,TONG_SL!$A:$D,3,0)</f>
        <v>Túi</v>
      </c>
      <c r="R2756" s="54">
        <v>5</v>
      </c>
      <c r="T2756" s="1">
        <f>VLOOKUP(VLOOKUP(G2756,Ma_KH!$A:$R,18,0)&amp;K2756,Gia_MB!$A:$F,6,0)</f>
        <v>74250</v>
      </c>
      <c r="U2756" s="14">
        <f t="shared" si="348"/>
        <v>371250</v>
      </c>
      <c r="W2756" s="64">
        <f t="shared" si="347"/>
        <v>0</v>
      </c>
      <c r="X2756" s="3" t="str">
        <f t="shared" si="349"/>
        <v>8</v>
      </c>
      <c r="Z2756" s="14">
        <f t="shared" si="350"/>
        <v>29700</v>
      </c>
      <c r="AA2756" s="7">
        <f>VLOOKUP(G2756,Ma_KH!$A:$R,14,0)</f>
        <v>60</v>
      </c>
      <c r="AD2756" s="7" t="str">
        <f>IFERROR(VLOOKUP(J2756,'Chuyển Mã'!$B$3:$C$9,2,0),"")</f>
        <v>Tỉnh</v>
      </c>
      <c r="AE2756" s="7" t="str">
        <f t="shared" si="351"/>
        <v>Chả cốm 300g</v>
      </c>
      <c r="AF2756" s="7">
        <f t="shared" si="352"/>
        <v>5</v>
      </c>
    </row>
    <row r="2757" spans="1:32" x14ac:dyDescent="0.25">
      <c r="A2757" s="11">
        <v>45908</v>
      </c>
      <c r="B2757" s="25">
        <v>4176610525</v>
      </c>
      <c r="C2757" s="12" t="s">
        <v>7214</v>
      </c>
      <c r="D2757" s="16">
        <f t="shared" si="353"/>
        <v>45908</v>
      </c>
      <c r="G2757" s="13" t="s">
        <v>7185</v>
      </c>
      <c r="I2757" s="13" t="s">
        <v>8127</v>
      </c>
      <c r="J2757" s="13" t="s">
        <v>1796</v>
      </c>
      <c r="K2757" s="13" t="s">
        <v>41</v>
      </c>
      <c r="L2757" s="25" t="str">
        <f>VLOOKUP($K2757,TONG_SL!$A:$D,2,0)</f>
        <v>Chả nướng 300g</v>
      </c>
      <c r="N2757" s="25" t="str">
        <f t="shared" ref="N2757:N2820" si="354">IF($B2757&lt;&gt;"","K-C6","")</f>
        <v>K-C6</v>
      </c>
      <c r="Q2757" s="25" t="str">
        <f>VLOOKUP(K2757,TONG_SL!$A:$D,3,0)</f>
        <v>Túi</v>
      </c>
      <c r="R2757" s="54">
        <v>5</v>
      </c>
      <c r="T2757" s="1">
        <f>VLOOKUP(VLOOKUP(G2757,Ma_KH!$A:$R,18,0)&amp;K2757,Gia_MB!$A:$F,6,0)</f>
        <v>70950</v>
      </c>
      <c r="U2757" s="14">
        <f t="shared" si="348"/>
        <v>354750</v>
      </c>
      <c r="W2757" s="64">
        <f t="shared" ref="W2757:W2820" si="355">U2757*V2757</f>
        <v>0</v>
      </c>
      <c r="X2757" s="3" t="str">
        <f t="shared" si="349"/>
        <v>8</v>
      </c>
      <c r="Z2757" s="14">
        <f t="shared" si="350"/>
        <v>28380</v>
      </c>
      <c r="AA2757" s="7">
        <f>VLOOKUP(G2757,Ma_KH!$A:$R,14,0)</f>
        <v>60</v>
      </c>
      <c r="AD2757" s="7" t="str">
        <f>IFERROR(VLOOKUP(J2757,'Chuyển Mã'!$B$3:$C$9,2,0),"")</f>
        <v>Tỉnh</v>
      </c>
      <c r="AE2757" s="7" t="str">
        <f t="shared" si="351"/>
        <v>Chả nướng 300g</v>
      </c>
      <c r="AF2757" s="7">
        <f t="shared" si="352"/>
        <v>5</v>
      </c>
    </row>
    <row r="2758" spans="1:32" x14ac:dyDescent="0.25">
      <c r="A2758" s="11">
        <v>45908</v>
      </c>
      <c r="B2758" s="25">
        <v>4176610525</v>
      </c>
      <c r="C2758" s="12" t="s">
        <v>7214</v>
      </c>
      <c r="D2758" s="16">
        <f t="shared" si="353"/>
        <v>45908</v>
      </c>
      <c r="G2758" s="13" t="s">
        <v>7185</v>
      </c>
      <c r="I2758" s="13" t="s">
        <v>8127</v>
      </c>
      <c r="J2758" s="13" t="s">
        <v>1796</v>
      </c>
      <c r="K2758" s="13" t="s">
        <v>35</v>
      </c>
      <c r="L2758" s="25" t="str">
        <f>VLOOKUP($K2758,TONG_SL!$A:$D,2,0)</f>
        <v>Tai heo muối 200g</v>
      </c>
      <c r="N2758" s="25" t="str">
        <f t="shared" si="354"/>
        <v>K-C6</v>
      </c>
      <c r="Q2758" s="25" t="str">
        <f>VLOOKUP(K2758,TONG_SL!$A:$D,3,0)</f>
        <v>Túi</v>
      </c>
      <c r="R2758" s="54">
        <v>5</v>
      </c>
      <c r="T2758" s="1">
        <f>VLOOKUP(VLOOKUP(G2758,Ma_KH!$A:$R,18,0)&amp;K2758,Gia_MB!$A:$F,6,0)</f>
        <v>55595</v>
      </c>
      <c r="U2758" s="14">
        <f t="shared" si="348"/>
        <v>277975</v>
      </c>
      <c r="W2758" s="64">
        <f t="shared" si="355"/>
        <v>0</v>
      </c>
      <c r="X2758" s="3" t="str">
        <f t="shared" si="349"/>
        <v>8</v>
      </c>
      <c r="Z2758" s="14">
        <f t="shared" si="350"/>
        <v>22238</v>
      </c>
      <c r="AA2758" s="7">
        <f>VLOOKUP(G2758,Ma_KH!$A:$R,14,0)</f>
        <v>60</v>
      </c>
      <c r="AD2758" s="7" t="str">
        <f>IFERROR(VLOOKUP(J2758,'Chuyển Mã'!$B$3:$C$9,2,0),"")</f>
        <v>Tỉnh</v>
      </c>
      <c r="AE2758" s="7" t="str">
        <f t="shared" si="351"/>
        <v>Tai heo muối 200g</v>
      </c>
      <c r="AF2758" s="7">
        <f t="shared" si="352"/>
        <v>5</v>
      </c>
    </row>
    <row r="2759" spans="1:32" x14ac:dyDescent="0.25">
      <c r="A2759" s="11">
        <v>45908</v>
      </c>
      <c r="B2759" s="25">
        <v>4176610525</v>
      </c>
      <c r="C2759" s="12" t="s">
        <v>7214</v>
      </c>
      <c r="D2759" s="16">
        <f t="shared" si="353"/>
        <v>45908</v>
      </c>
      <c r="G2759" s="13" t="s">
        <v>7185</v>
      </c>
      <c r="I2759" s="13" t="s">
        <v>8127</v>
      </c>
      <c r="J2759" s="13" t="s">
        <v>1796</v>
      </c>
      <c r="K2759" s="13" t="s">
        <v>30</v>
      </c>
      <c r="L2759" s="25" t="str">
        <f>VLOOKUP($K2759,TONG_SL!$A:$D,2,0)</f>
        <v>Gà muối 500g</v>
      </c>
      <c r="N2759" s="25" t="str">
        <f t="shared" si="354"/>
        <v>K-C6</v>
      </c>
      <c r="Q2759" s="25" t="str">
        <f>VLOOKUP(K2759,TONG_SL!$A:$D,3,0)</f>
        <v>Túi</v>
      </c>
      <c r="R2759" s="54">
        <v>5</v>
      </c>
      <c r="T2759" s="1">
        <f>VLOOKUP(VLOOKUP(G2759,Ma_KH!$A:$R,18,0)&amp;K2759,Gia_MB!$A:$F,6,0)</f>
        <v>111058</v>
      </c>
      <c r="U2759" s="14">
        <f t="shared" si="348"/>
        <v>555290</v>
      </c>
      <c r="W2759" s="64">
        <f t="shared" si="355"/>
        <v>0</v>
      </c>
      <c r="X2759" s="3" t="str">
        <f t="shared" si="349"/>
        <v>8</v>
      </c>
      <c r="Z2759" s="14">
        <f t="shared" si="350"/>
        <v>44423.200000000004</v>
      </c>
      <c r="AA2759" s="7">
        <f>VLOOKUP(G2759,Ma_KH!$A:$R,14,0)</f>
        <v>60</v>
      </c>
      <c r="AD2759" s="7" t="str">
        <f>IFERROR(VLOOKUP(J2759,'Chuyển Mã'!$B$3:$C$9,2,0),"")</f>
        <v>Tỉnh</v>
      </c>
      <c r="AE2759" s="7" t="str">
        <f t="shared" si="351"/>
        <v>Gà muối 500g</v>
      </c>
      <c r="AF2759" s="7">
        <f t="shared" si="352"/>
        <v>5</v>
      </c>
    </row>
    <row r="2760" spans="1:32" x14ac:dyDescent="0.25">
      <c r="A2760" s="11">
        <v>45908</v>
      </c>
      <c r="B2760" s="25">
        <v>4176610525</v>
      </c>
      <c r="C2760" s="12" t="s">
        <v>7214</v>
      </c>
      <c r="D2760" s="16">
        <f t="shared" si="353"/>
        <v>45908</v>
      </c>
      <c r="G2760" s="13" t="s">
        <v>7185</v>
      </c>
      <c r="I2760" s="13" t="s">
        <v>8127</v>
      </c>
      <c r="J2760" s="13" t="s">
        <v>1796</v>
      </c>
      <c r="K2760" s="13" t="s">
        <v>27</v>
      </c>
      <c r="L2760" s="25" t="str">
        <f>VLOOKUP($K2760,TONG_SL!$A:$D,2,0)</f>
        <v>Chân giò heo muối 300g</v>
      </c>
      <c r="N2760" s="25" t="str">
        <f t="shared" si="354"/>
        <v>K-C6</v>
      </c>
      <c r="Q2760" s="25" t="str">
        <f>VLOOKUP(K2760,TONG_SL!$A:$D,3,0)</f>
        <v>Túi</v>
      </c>
      <c r="R2760" s="54">
        <v>5</v>
      </c>
      <c r="T2760" s="1">
        <f>VLOOKUP(VLOOKUP(G2760,Ma_KH!$A:$R,18,0)&amp;K2760,Gia_MB!$A:$F,6,0)</f>
        <v>73431</v>
      </c>
      <c r="U2760" s="14">
        <f t="shared" si="348"/>
        <v>367155</v>
      </c>
      <c r="W2760" s="64">
        <f t="shared" si="355"/>
        <v>0</v>
      </c>
      <c r="X2760" s="3" t="str">
        <f t="shared" si="349"/>
        <v>8</v>
      </c>
      <c r="Z2760" s="14">
        <f t="shared" si="350"/>
        <v>29372.400000000001</v>
      </c>
      <c r="AA2760" s="7">
        <f>VLOOKUP(G2760,Ma_KH!$A:$R,14,0)</f>
        <v>60</v>
      </c>
      <c r="AD2760" s="7" t="str">
        <f>IFERROR(VLOOKUP(J2760,'Chuyển Mã'!$B$3:$C$9,2,0),"")</f>
        <v>Tỉnh</v>
      </c>
      <c r="AE2760" s="7" t="str">
        <f t="shared" si="351"/>
        <v>Chân giò heo muối 300g</v>
      </c>
      <c r="AF2760" s="7">
        <f t="shared" si="352"/>
        <v>5</v>
      </c>
    </row>
    <row r="2761" spans="1:32" x14ac:dyDescent="0.25">
      <c r="A2761" s="11">
        <v>45908</v>
      </c>
      <c r="B2761" s="25">
        <v>4176660389</v>
      </c>
      <c r="C2761" s="12" t="s">
        <v>7214</v>
      </c>
      <c r="D2761" s="16">
        <f t="shared" si="353"/>
        <v>45908</v>
      </c>
      <c r="G2761" s="13" t="s">
        <v>7185</v>
      </c>
      <c r="I2761" s="13" t="s">
        <v>8135</v>
      </c>
      <c r="J2761" s="13" t="s">
        <v>1796</v>
      </c>
      <c r="K2761" s="13" t="s">
        <v>27</v>
      </c>
      <c r="L2761" s="25" t="str">
        <f>VLOOKUP($K2761,TONG_SL!$A:$D,2,0)</f>
        <v>Chân giò heo muối 300g</v>
      </c>
      <c r="N2761" s="25" t="str">
        <f t="shared" si="354"/>
        <v>K-C6</v>
      </c>
      <c r="Q2761" s="25" t="str">
        <f>VLOOKUP(K2761,TONG_SL!$A:$D,3,0)</f>
        <v>Túi</v>
      </c>
      <c r="R2761" s="54">
        <v>5</v>
      </c>
      <c r="T2761" s="1">
        <f>VLOOKUP(VLOOKUP(G2761,Ma_KH!$A:$R,18,0)&amp;K2761,Gia_MB!$A:$F,6,0)</f>
        <v>73431</v>
      </c>
      <c r="U2761" s="14">
        <f t="shared" si="348"/>
        <v>367155</v>
      </c>
      <c r="W2761" s="64">
        <f t="shared" si="355"/>
        <v>0</v>
      </c>
      <c r="X2761" s="3" t="str">
        <f t="shared" si="349"/>
        <v>8</v>
      </c>
      <c r="Z2761" s="14">
        <f t="shared" si="350"/>
        <v>29372.400000000001</v>
      </c>
      <c r="AA2761" s="7">
        <f>VLOOKUP(G2761,Ma_KH!$A:$R,14,0)</f>
        <v>60</v>
      </c>
      <c r="AD2761" s="7" t="str">
        <f>IFERROR(VLOOKUP(J2761,'Chuyển Mã'!$B$3:$C$9,2,0),"")</f>
        <v>Tỉnh</v>
      </c>
      <c r="AE2761" s="7" t="str">
        <f t="shared" si="351"/>
        <v>Chân giò heo muối 300g</v>
      </c>
      <c r="AF2761" s="7">
        <f t="shared" si="352"/>
        <v>5</v>
      </c>
    </row>
    <row r="2762" spans="1:32" x14ac:dyDescent="0.25">
      <c r="A2762" s="11">
        <v>45908</v>
      </c>
      <c r="B2762" s="25">
        <v>4176660389</v>
      </c>
      <c r="C2762" s="12" t="s">
        <v>7214</v>
      </c>
      <c r="D2762" s="16">
        <f t="shared" si="353"/>
        <v>45908</v>
      </c>
      <c r="G2762" s="13" t="s">
        <v>7185</v>
      </c>
      <c r="I2762" s="13" t="s">
        <v>8135</v>
      </c>
      <c r="J2762" s="13" t="s">
        <v>1796</v>
      </c>
      <c r="K2762" s="13" t="s">
        <v>30</v>
      </c>
      <c r="L2762" s="25" t="str">
        <f>VLOOKUP($K2762,TONG_SL!$A:$D,2,0)</f>
        <v>Gà muối 500g</v>
      </c>
      <c r="N2762" s="25" t="str">
        <f t="shared" si="354"/>
        <v>K-C6</v>
      </c>
      <c r="Q2762" s="25" t="str">
        <f>VLOOKUP(K2762,TONG_SL!$A:$D,3,0)</f>
        <v>Túi</v>
      </c>
      <c r="R2762" s="54">
        <v>10</v>
      </c>
      <c r="T2762" s="1">
        <f>VLOOKUP(VLOOKUP(G2762,Ma_KH!$A:$R,18,0)&amp;K2762,Gia_MB!$A:$F,6,0)</f>
        <v>111058</v>
      </c>
      <c r="U2762" s="14">
        <f t="shared" si="348"/>
        <v>1110580</v>
      </c>
      <c r="W2762" s="64">
        <f t="shared" si="355"/>
        <v>0</v>
      </c>
      <c r="X2762" s="3" t="str">
        <f t="shared" si="349"/>
        <v>8</v>
      </c>
      <c r="Z2762" s="14">
        <f t="shared" si="350"/>
        <v>88846.400000000009</v>
      </c>
      <c r="AA2762" s="7">
        <f>VLOOKUP(G2762,Ma_KH!$A:$R,14,0)</f>
        <v>60</v>
      </c>
      <c r="AD2762" s="7" t="str">
        <f>IFERROR(VLOOKUP(J2762,'Chuyển Mã'!$B$3:$C$9,2,0),"")</f>
        <v>Tỉnh</v>
      </c>
      <c r="AE2762" s="7" t="str">
        <f t="shared" si="351"/>
        <v>Gà muối 500g</v>
      </c>
      <c r="AF2762" s="7">
        <f t="shared" si="352"/>
        <v>10</v>
      </c>
    </row>
    <row r="2763" spans="1:32" x14ac:dyDescent="0.25">
      <c r="A2763" s="11">
        <v>45908</v>
      </c>
      <c r="B2763" s="25">
        <v>4176660389</v>
      </c>
      <c r="C2763" s="12" t="s">
        <v>7214</v>
      </c>
      <c r="D2763" s="16">
        <f t="shared" si="353"/>
        <v>45908</v>
      </c>
      <c r="G2763" s="13" t="s">
        <v>7185</v>
      </c>
      <c r="I2763" s="13" t="s">
        <v>8135</v>
      </c>
      <c r="J2763" s="13" t="s">
        <v>1796</v>
      </c>
      <c r="K2763" s="13" t="s">
        <v>41</v>
      </c>
      <c r="L2763" s="25" t="str">
        <f>VLOOKUP($K2763,TONG_SL!$A:$D,2,0)</f>
        <v>Chả nướng 300g</v>
      </c>
      <c r="N2763" s="25" t="str">
        <f t="shared" si="354"/>
        <v>K-C6</v>
      </c>
      <c r="Q2763" s="25" t="str">
        <f>VLOOKUP(K2763,TONG_SL!$A:$D,3,0)</f>
        <v>Túi</v>
      </c>
      <c r="R2763" s="54">
        <v>5</v>
      </c>
      <c r="T2763" s="1">
        <f>VLOOKUP(VLOOKUP(G2763,Ma_KH!$A:$R,18,0)&amp;K2763,Gia_MB!$A:$F,6,0)</f>
        <v>70950</v>
      </c>
      <c r="U2763" s="14">
        <f t="shared" si="348"/>
        <v>354750</v>
      </c>
      <c r="W2763" s="64">
        <f t="shared" si="355"/>
        <v>0</v>
      </c>
      <c r="X2763" s="3" t="str">
        <f t="shared" si="349"/>
        <v>8</v>
      </c>
      <c r="Z2763" s="14">
        <f t="shared" si="350"/>
        <v>28380</v>
      </c>
      <c r="AA2763" s="7">
        <f>VLOOKUP(G2763,Ma_KH!$A:$R,14,0)</f>
        <v>60</v>
      </c>
      <c r="AD2763" s="7" t="str">
        <f>IFERROR(VLOOKUP(J2763,'Chuyển Mã'!$B$3:$C$9,2,0),"")</f>
        <v>Tỉnh</v>
      </c>
      <c r="AE2763" s="7" t="str">
        <f t="shared" si="351"/>
        <v>Chả nướng 300g</v>
      </c>
      <c r="AF2763" s="7">
        <f t="shared" si="352"/>
        <v>5</v>
      </c>
    </row>
    <row r="2764" spans="1:32" x14ac:dyDescent="0.25">
      <c r="A2764" s="11">
        <v>45908</v>
      </c>
      <c r="B2764" s="25">
        <v>4176660389</v>
      </c>
      <c r="C2764" s="12" t="s">
        <v>7214</v>
      </c>
      <c r="D2764" s="16">
        <f t="shared" si="353"/>
        <v>45908</v>
      </c>
      <c r="G2764" s="13" t="s">
        <v>7185</v>
      </c>
      <c r="I2764" s="13" t="s">
        <v>8135</v>
      </c>
      <c r="J2764" s="13" t="s">
        <v>1796</v>
      </c>
      <c r="K2764" s="13" t="s">
        <v>32</v>
      </c>
      <c r="L2764" s="25" t="str">
        <f>VLOOKUP($K2764,TONG_SL!$A:$D,2,0)</f>
        <v>Giò Tai Lưỡi Xào 250</v>
      </c>
      <c r="N2764" s="25" t="str">
        <f t="shared" si="354"/>
        <v>K-C6</v>
      </c>
      <c r="Q2764" s="25" t="str">
        <f>VLOOKUP(K2764,TONG_SL!$A:$D,3,0)</f>
        <v>Túi</v>
      </c>
      <c r="R2764" s="54">
        <v>6</v>
      </c>
      <c r="T2764" s="1">
        <f>VLOOKUP(VLOOKUP(G2764,Ma_KH!$A:$R,18,0)&amp;K2764,Gia_MB!$A:$F,6,0)</f>
        <v>50183</v>
      </c>
      <c r="U2764" s="14">
        <f t="shared" si="348"/>
        <v>301098</v>
      </c>
      <c r="W2764" s="64">
        <f t="shared" si="355"/>
        <v>0</v>
      </c>
      <c r="X2764" s="3" t="str">
        <f t="shared" si="349"/>
        <v>8</v>
      </c>
      <c r="Z2764" s="14">
        <f t="shared" si="350"/>
        <v>24087.84</v>
      </c>
      <c r="AA2764" s="7">
        <f>VLOOKUP(G2764,Ma_KH!$A:$R,14,0)</f>
        <v>60</v>
      </c>
      <c r="AD2764" s="7" t="str">
        <f>IFERROR(VLOOKUP(J2764,'Chuyển Mã'!$B$3:$C$9,2,0),"")</f>
        <v>Tỉnh</v>
      </c>
      <c r="AE2764" s="7" t="str">
        <f t="shared" si="351"/>
        <v>Giò Tai Lưỡi Xào 250</v>
      </c>
      <c r="AF2764" s="7">
        <f t="shared" si="352"/>
        <v>6</v>
      </c>
    </row>
    <row r="2765" spans="1:32" x14ac:dyDescent="0.25">
      <c r="A2765" s="11">
        <v>45908</v>
      </c>
      <c r="B2765" s="25">
        <v>4176660389</v>
      </c>
      <c r="C2765" s="12" t="s">
        <v>7214</v>
      </c>
      <c r="D2765" s="16">
        <f t="shared" si="353"/>
        <v>45908</v>
      </c>
      <c r="G2765" s="13" t="s">
        <v>7185</v>
      </c>
      <c r="I2765" s="13" t="s">
        <v>8135</v>
      </c>
      <c r="J2765" s="13" t="s">
        <v>1796</v>
      </c>
      <c r="K2765" s="13" t="s">
        <v>55</v>
      </c>
      <c r="L2765" s="25" t="str">
        <f>VLOOKUP($K2765,TONG_SL!$A:$D,2,0)</f>
        <v>Gà xì dầu 500g</v>
      </c>
      <c r="N2765" s="25" t="str">
        <f t="shared" si="354"/>
        <v>K-C6</v>
      </c>
      <c r="Q2765" s="25" t="str">
        <f>VLOOKUP(K2765,TONG_SL!$A:$D,3,0)</f>
        <v>Túi</v>
      </c>
      <c r="R2765" s="54">
        <v>10</v>
      </c>
      <c r="T2765" s="1">
        <f>VLOOKUP(VLOOKUP(G2765,Ma_KH!$A:$R,18,0)&amp;K2765,Gia_MB!$A:$F,6,0)</f>
        <v>111606</v>
      </c>
      <c r="U2765" s="14">
        <f t="shared" si="348"/>
        <v>1116060</v>
      </c>
      <c r="W2765" s="64">
        <f t="shared" si="355"/>
        <v>0</v>
      </c>
      <c r="X2765" s="3" t="str">
        <f t="shared" si="349"/>
        <v>8</v>
      </c>
      <c r="Z2765" s="14">
        <f t="shared" si="350"/>
        <v>89284.800000000003</v>
      </c>
      <c r="AA2765" s="7">
        <f>VLOOKUP(G2765,Ma_KH!$A:$R,14,0)</f>
        <v>60</v>
      </c>
      <c r="AD2765" s="7" t="str">
        <f>IFERROR(VLOOKUP(J2765,'Chuyển Mã'!$B$3:$C$9,2,0),"")</f>
        <v>Tỉnh</v>
      </c>
      <c r="AE2765" s="7" t="str">
        <f t="shared" si="351"/>
        <v>Gà xì dầu 500g</v>
      </c>
      <c r="AF2765" s="7">
        <f t="shared" si="352"/>
        <v>10</v>
      </c>
    </row>
    <row r="2766" spans="1:32" x14ac:dyDescent="0.25">
      <c r="A2766" s="11">
        <v>45908</v>
      </c>
      <c r="B2766" s="25">
        <v>4176573779</v>
      </c>
      <c r="C2766" s="12" t="s">
        <v>7214</v>
      </c>
      <c r="D2766" s="16">
        <f t="shared" si="353"/>
        <v>45908</v>
      </c>
      <c r="G2766" s="13" t="s">
        <v>8136</v>
      </c>
      <c r="I2766" s="13" t="s">
        <v>8137</v>
      </c>
      <c r="J2766" s="13" t="s">
        <v>1813</v>
      </c>
      <c r="K2766" s="13" t="s">
        <v>30</v>
      </c>
      <c r="L2766" s="25" t="str">
        <f>VLOOKUP($K2766,TONG_SL!$A:$D,2,0)</f>
        <v>Gà muối 500g</v>
      </c>
      <c r="N2766" s="25" t="str">
        <f t="shared" si="354"/>
        <v>K-C6</v>
      </c>
      <c r="Q2766" s="25" t="str">
        <f>VLOOKUP(K2766,TONG_SL!$A:$D,3,0)</f>
        <v>Túi</v>
      </c>
      <c r="R2766" s="54">
        <v>10</v>
      </c>
      <c r="T2766" s="1">
        <f>VLOOKUP(VLOOKUP(G2766,Ma_KH!$A:$R,18,0)&amp;K2766,Gia_MB!$A:$F,6,0)</f>
        <v>111058</v>
      </c>
      <c r="U2766" s="14">
        <f t="shared" ref="U2766:U2771" si="356">T2766*R2766</f>
        <v>1110580</v>
      </c>
      <c r="W2766" s="64">
        <f t="shared" si="355"/>
        <v>0</v>
      </c>
      <c r="X2766" s="3" t="str">
        <f t="shared" ref="X2766:X2771" si="357">IF(B2766&lt;&gt;"","8","0")</f>
        <v>8</v>
      </c>
      <c r="Z2766" s="14">
        <f t="shared" ref="Z2766:Z2771" si="358">U2766*X2766%</f>
        <v>88846.400000000009</v>
      </c>
      <c r="AA2766" s="7">
        <f>VLOOKUP(G2766,Ma_KH!$A:$R,14,0)</f>
        <v>60</v>
      </c>
      <c r="AD2766" s="7" t="str">
        <f>IFERROR(VLOOKUP(J2766,'Chuyển Mã'!$B$3:$C$9,2,0),"")</f>
        <v>Hà Nội</v>
      </c>
      <c r="AE2766" s="7" t="str">
        <f t="shared" si="351"/>
        <v>Gà muối 500g</v>
      </c>
      <c r="AF2766" s="7">
        <f t="shared" si="352"/>
        <v>10</v>
      </c>
    </row>
    <row r="2767" spans="1:32" x14ac:dyDescent="0.25">
      <c r="A2767" s="11">
        <v>45908</v>
      </c>
      <c r="B2767" s="25">
        <v>4176573779</v>
      </c>
      <c r="C2767" s="12" t="s">
        <v>7214</v>
      </c>
      <c r="D2767" s="16">
        <f t="shared" si="353"/>
        <v>45908</v>
      </c>
      <c r="G2767" s="13" t="s">
        <v>8136</v>
      </c>
      <c r="I2767" s="13" t="s">
        <v>8137</v>
      </c>
      <c r="J2767" s="13" t="s">
        <v>1813</v>
      </c>
      <c r="K2767" s="13" t="s">
        <v>51</v>
      </c>
      <c r="L2767" s="25" t="str">
        <f>VLOOKUP($K2767,TONG_SL!$A:$D,2,0)</f>
        <v>Mọc Nấm Hương 250g</v>
      </c>
      <c r="N2767" s="25" t="str">
        <f t="shared" si="354"/>
        <v>K-C6</v>
      </c>
      <c r="Q2767" s="25" t="str">
        <f>VLOOKUP(K2767,TONG_SL!$A:$D,3,0)</f>
        <v>Túi</v>
      </c>
      <c r="R2767" s="54">
        <v>5</v>
      </c>
      <c r="T2767" s="1">
        <f>VLOOKUP(VLOOKUP(G2767,Ma_KH!$A:$R,18,0)&amp;K2767,Gia_MB!$A:$F,6,0)</f>
        <v>46000</v>
      </c>
      <c r="U2767" s="14">
        <f t="shared" si="356"/>
        <v>230000</v>
      </c>
      <c r="W2767" s="64">
        <f t="shared" si="355"/>
        <v>0</v>
      </c>
      <c r="X2767" s="3" t="str">
        <f t="shared" si="357"/>
        <v>8</v>
      </c>
      <c r="Z2767" s="14">
        <f t="shared" si="358"/>
        <v>18400</v>
      </c>
      <c r="AA2767" s="7">
        <f>VLOOKUP(G2767,Ma_KH!$A:$R,14,0)</f>
        <v>60</v>
      </c>
      <c r="AD2767" s="7" t="str">
        <f>IFERROR(VLOOKUP(J2767,'Chuyển Mã'!$B$3:$C$9,2,0),"")</f>
        <v>Hà Nội</v>
      </c>
      <c r="AE2767" s="7" t="str">
        <f t="shared" si="351"/>
        <v>Mọc Nấm Hương 250g</v>
      </c>
      <c r="AF2767" s="7">
        <f t="shared" si="352"/>
        <v>5</v>
      </c>
    </row>
    <row r="2768" spans="1:32" x14ac:dyDescent="0.25">
      <c r="A2768" s="11">
        <v>45908</v>
      </c>
      <c r="B2768" s="25">
        <v>4176573779</v>
      </c>
      <c r="C2768" s="12" t="s">
        <v>7214</v>
      </c>
      <c r="D2768" s="16">
        <f t="shared" si="353"/>
        <v>45908</v>
      </c>
      <c r="G2768" s="13" t="s">
        <v>8136</v>
      </c>
      <c r="I2768" s="13" t="s">
        <v>8137</v>
      </c>
      <c r="J2768" s="13" t="s">
        <v>1813</v>
      </c>
      <c r="K2768" s="13" t="s">
        <v>27</v>
      </c>
      <c r="L2768" s="25" t="str">
        <f>VLOOKUP($K2768,TONG_SL!$A:$D,2,0)</f>
        <v>Chân giò heo muối 300g</v>
      </c>
      <c r="N2768" s="25" t="str">
        <f t="shared" si="354"/>
        <v>K-C6</v>
      </c>
      <c r="Q2768" s="25" t="str">
        <f>VLOOKUP(K2768,TONG_SL!$A:$D,3,0)</f>
        <v>Túi</v>
      </c>
      <c r="R2768" s="1">
        <v>10</v>
      </c>
      <c r="T2768" s="1">
        <f>VLOOKUP(VLOOKUP(G2768,Ma_KH!$A:$R,18,0)&amp;K2768,Gia_MB!$A:$F,6,0)</f>
        <v>73431</v>
      </c>
      <c r="U2768" s="14">
        <f t="shared" si="356"/>
        <v>734310</v>
      </c>
      <c r="W2768" s="64">
        <f t="shared" si="355"/>
        <v>0</v>
      </c>
      <c r="X2768" s="3" t="str">
        <f t="shared" si="357"/>
        <v>8</v>
      </c>
      <c r="Z2768" s="14">
        <f t="shared" si="358"/>
        <v>58744.800000000003</v>
      </c>
      <c r="AA2768" s="7">
        <f>VLOOKUP(G2768,Ma_KH!$A:$R,14,0)</f>
        <v>60</v>
      </c>
      <c r="AD2768" s="7" t="str">
        <f>IFERROR(VLOOKUP(J2768,'Chuyển Mã'!$B$3:$C$9,2,0),"")</f>
        <v>Hà Nội</v>
      </c>
      <c r="AE2768" s="7" t="str">
        <f t="shared" si="351"/>
        <v>Chân giò heo muối 300g</v>
      </c>
      <c r="AF2768" s="7">
        <f t="shared" si="352"/>
        <v>10</v>
      </c>
    </row>
    <row r="2769" spans="1:32" x14ac:dyDescent="0.25">
      <c r="A2769" s="11">
        <v>45908</v>
      </c>
      <c r="B2769" s="25">
        <v>4176573779</v>
      </c>
      <c r="C2769" s="12" t="s">
        <v>7214</v>
      </c>
      <c r="D2769" s="16">
        <f t="shared" si="353"/>
        <v>45908</v>
      </c>
      <c r="G2769" s="13" t="s">
        <v>8136</v>
      </c>
      <c r="I2769" s="13" t="s">
        <v>8137</v>
      </c>
      <c r="J2769" s="13" t="s">
        <v>1813</v>
      </c>
      <c r="K2769" s="13" t="s">
        <v>32</v>
      </c>
      <c r="L2769" s="25" t="str">
        <f>VLOOKUP($K2769,TONG_SL!$A:$D,2,0)</f>
        <v>Giò Tai Lưỡi Xào 250</v>
      </c>
      <c r="N2769" s="25" t="str">
        <f t="shared" si="354"/>
        <v>K-C6</v>
      </c>
      <c r="Q2769" s="25" t="str">
        <f>VLOOKUP(K2769,TONG_SL!$A:$D,3,0)</f>
        <v>Túi</v>
      </c>
      <c r="R2769" s="1">
        <v>3</v>
      </c>
      <c r="T2769" s="1">
        <f>VLOOKUP(VLOOKUP(G2769,Ma_KH!$A:$R,18,0)&amp;K2769,Gia_MB!$A:$F,6,0)</f>
        <v>50183</v>
      </c>
      <c r="U2769" s="14">
        <f t="shared" si="356"/>
        <v>150549</v>
      </c>
      <c r="W2769" s="64">
        <f t="shared" si="355"/>
        <v>0</v>
      </c>
      <c r="X2769" s="3" t="str">
        <f t="shared" si="357"/>
        <v>8</v>
      </c>
      <c r="Z2769" s="14">
        <f t="shared" si="358"/>
        <v>12043.92</v>
      </c>
      <c r="AA2769" s="7">
        <f>VLOOKUP(G2769,Ma_KH!$A:$R,14,0)</f>
        <v>60</v>
      </c>
      <c r="AD2769" s="7" t="str">
        <f>IFERROR(VLOOKUP(J2769,'Chuyển Mã'!$B$3:$C$9,2,0),"")</f>
        <v>Hà Nội</v>
      </c>
      <c r="AE2769" s="7" t="str">
        <f t="shared" si="351"/>
        <v>Giò Tai Lưỡi Xào 250</v>
      </c>
      <c r="AF2769" s="7">
        <f t="shared" si="352"/>
        <v>3</v>
      </c>
    </row>
    <row r="2770" spans="1:32" x14ac:dyDescent="0.25">
      <c r="A2770" s="11">
        <v>45908</v>
      </c>
      <c r="B2770" s="25" t="s">
        <v>8138</v>
      </c>
      <c r="C2770" s="12" t="s">
        <v>7214</v>
      </c>
      <c r="D2770" s="16">
        <f t="shared" si="353"/>
        <v>45908</v>
      </c>
      <c r="G2770" s="13" t="s">
        <v>8136</v>
      </c>
      <c r="I2770" s="13" t="s">
        <v>8139</v>
      </c>
      <c r="J2770" s="13" t="s">
        <v>1813</v>
      </c>
      <c r="K2770" s="13" t="s">
        <v>35</v>
      </c>
      <c r="L2770" s="25" t="str">
        <f>VLOOKUP($K2770,TONG_SL!$A:$D,2,0)</f>
        <v>Tai heo muối 200g</v>
      </c>
      <c r="N2770" s="25" t="str">
        <f t="shared" si="354"/>
        <v>K-C6</v>
      </c>
      <c r="Q2770" s="25" t="str">
        <f>VLOOKUP(K2770,TONG_SL!$A:$D,3,0)</f>
        <v>Túi</v>
      </c>
      <c r="R2770" s="1">
        <v>5</v>
      </c>
      <c r="T2770" s="1">
        <f>VLOOKUP(VLOOKUP(G2770,Ma_KH!$A:$R,18,0)&amp;K2770,Gia_MB!$A:$F,6,0)</f>
        <v>55595</v>
      </c>
      <c r="U2770" s="14">
        <f t="shared" si="356"/>
        <v>277975</v>
      </c>
      <c r="W2770" s="64">
        <f t="shared" si="355"/>
        <v>0</v>
      </c>
      <c r="X2770" s="3" t="str">
        <f t="shared" si="357"/>
        <v>8</v>
      </c>
      <c r="Z2770" s="14">
        <f t="shared" si="358"/>
        <v>22238</v>
      </c>
      <c r="AA2770" s="7">
        <f>VLOOKUP(G2770,Ma_KH!$A:$R,14,0)</f>
        <v>60</v>
      </c>
      <c r="AD2770" s="7" t="str">
        <f>IFERROR(VLOOKUP(J2770,'Chuyển Mã'!$B$3:$C$9,2,0),"")</f>
        <v>Hà Nội</v>
      </c>
      <c r="AE2770" s="7" t="str">
        <f t="shared" si="351"/>
        <v>Tai heo muối 200g</v>
      </c>
      <c r="AF2770" s="7">
        <f t="shared" si="352"/>
        <v>5</v>
      </c>
    </row>
    <row r="2771" spans="1:32" x14ac:dyDescent="0.25">
      <c r="A2771" s="11">
        <v>45908</v>
      </c>
      <c r="B2771" s="25" t="s">
        <v>8138</v>
      </c>
      <c r="C2771" s="12" t="s">
        <v>7214</v>
      </c>
      <c r="D2771" s="16">
        <f t="shared" si="353"/>
        <v>45908</v>
      </c>
      <c r="G2771" s="13" t="s">
        <v>8136</v>
      </c>
      <c r="I2771" s="13" t="s">
        <v>8139</v>
      </c>
      <c r="J2771" s="13" t="s">
        <v>1813</v>
      </c>
      <c r="K2771" s="13" t="s">
        <v>39</v>
      </c>
      <c r="L2771" s="25" t="str">
        <f>VLOOKUP($K2771,TONG_SL!$A:$D,2,0)</f>
        <v>Chả cốm 300g</v>
      </c>
      <c r="N2771" s="25" t="str">
        <f t="shared" si="354"/>
        <v>K-C6</v>
      </c>
      <c r="Q2771" s="25" t="str">
        <f>VLOOKUP(K2771,TONG_SL!$A:$D,3,0)</f>
        <v>Túi</v>
      </c>
      <c r="R2771" s="1">
        <v>5</v>
      </c>
      <c r="T2771" s="1">
        <f>VLOOKUP(VLOOKUP(G2771,Ma_KH!$A:$R,18,0)&amp;K2771,Gia_MB!$A:$F,6,0)</f>
        <v>74250</v>
      </c>
      <c r="U2771" s="14">
        <f t="shared" si="356"/>
        <v>371250</v>
      </c>
      <c r="W2771" s="64">
        <f t="shared" si="355"/>
        <v>0</v>
      </c>
      <c r="X2771" s="3" t="str">
        <f t="shared" si="357"/>
        <v>8</v>
      </c>
      <c r="Z2771" s="14">
        <f t="shared" si="358"/>
        <v>29700</v>
      </c>
      <c r="AA2771" s="7">
        <f>VLOOKUP(G2771,Ma_KH!$A:$R,14,0)</f>
        <v>60</v>
      </c>
      <c r="AD2771" s="7" t="str">
        <f>IFERROR(VLOOKUP(J2771,'Chuyển Mã'!$B$3:$C$9,2,0),"")</f>
        <v>Hà Nội</v>
      </c>
      <c r="AE2771" s="7" t="str">
        <f t="shared" si="351"/>
        <v>Chả cốm 300g</v>
      </c>
      <c r="AF2771" s="7">
        <f t="shared" si="352"/>
        <v>5</v>
      </c>
    </row>
    <row r="2772" spans="1:32" x14ac:dyDescent="0.25">
      <c r="A2772" s="11">
        <v>45908</v>
      </c>
      <c r="B2772" s="25">
        <v>4176573707</v>
      </c>
      <c r="C2772" s="12" t="s">
        <v>7214</v>
      </c>
      <c r="D2772" s="16">
        <f t="shared" si="353"/>
        <v>45908</v>
      </c>
      <c r="G2772" s="13" t="s">
        <v>8140</v>
      </c>
      <c r="I2772" s="13" t="s">
        <v>8141</v>
      </c>
      <c r="J2772" s="13" t="s">
        <v>1813</v>
      </c>
      <c r="K2772" s="13" t="s">
        <v>32</v>
      </c>
      <c r="L2772" s="25" t="str">
        <f>VLOOKUP($K2772,TONG_SL!$A:$D,2,0)</f>
        <v>Giò Tai Lưỡi Xào 250</v>
      </c>
      <c r="N2772" s="25" t="str">
        <f t="shared" si="354"/>
        <v>K-C6</v>
      </c>
      <c r="Q2772" s="25" t="str">
        <f>VLOOKUP(K2772,TONG_SL!$A:$D,3,0)</f>
        <v>Túi</v>
      </c>
      <c r="R2772" s="1">
        <v>10</v>
      </c>
      <c r="T2772" s="1">
        <f>VLOOKUP(VLOOKUP(G2772,Ma_KH!$A:$R,18,0)&amp;K2772,Gia_MB!$A:$F,6,0)</f>
        <v>50183</v>
      </c>
      <c r="U2772" s="14">
        <f t="shared" ref="U2772:U2835" si="359">T2772*R2772</f>
        <v>501830</v>
      </c>
      <c r="W2772" s="64">
        <f t="shared" si="355"/>
        <v>0</v>
      </c>
      <c r="X2772" s="3" t="str">
        <f t="shared" ref="X2772:X2835" si="360">IF(B2772&lt;&gt;"","8","0")</f>
        <v>8</v>
      </c>
      <c r="Z2772" s="14">
        <f t="shared" ref="Z2772:Z2835" si="361">U2772*X2772%</f>
        <v>40146.400000000001</v>
      </c>
      <c r="AA2772" s="7">
        <f>VLOOKUP(G2772,Ma_KH!$A:$R,14,0)</f>
        <v>60</v>
      </c>
      <c r="AD2772" s="7" t="str">
        <f>IFERROR(VLOOKUP(J2772,'Chuyển Mã'!$B$3:$C$9,2,0),"")</f>
        <v>Hà Nội</v>
      </c>
      <c r="AE2772" s="7" t="str">
        <f t="shared" si="351"/>
        <v>Giò Tai Lưỡi Xào 250</v>
      </c>
      <c r="AF2772" s="7">
        <f t="shared" si="352"/>
        <v>10</v>
      </c>
    </row>
    <row r="2773" spans="1:32" x14ac:dyDescent="0.25">
      <c r="A2773" s="11">
        <v>45908</v>
      </c>
      <c r="B2773" s="25">
        <v>4176573707</v>
      </c>
      <c r="C2773" s="12" t="s">
        <v>7214</v>
      </c>
      <c r="D2773" s="16">
        <f t="shared" si="353"/>
        <v>45908</v>
      </c>
      <c r="G2773" s="13" t="s">
        <v>8140</v>
      </c>
      <c r="I2773" s="13" t="s">
        <v>8141</v>
      </c>
      <c r="J2773" s="13" t="s">
        <v>1813</v>
      </c>
      <c r="K2773" s="13" t="s">
        <v>27</v>
      </c>
      <c r="L2773" s="25" t="str">
        <f>VLOOKUP($K2773,TONG_SL!$A:$D,2,0)</f>
        <v>Chân giò heo muối 300g</v>
      </c>
      <c r="N2773" s="25" t="str">
        <f t="shared" si="354"/>
        <v>K-C6</v>
      </c>
      <c r="Q2773" s="25" t="str">
        <f>VLOOKUP(K2773,TONG_SL!$A:$D,3,0)</f>
        <v>Túi</v>
      </c>
      <c r="R2773" s="1">
        <v>4</v>
      </c>
      <c r="T2773" s="1">
        <f>VLOOKUP(VLOOKUP(G2773,Ma_KH!$A:$R,18,0)&amp;K2773,Gia_MB!$A:$F,6,0)</f>
        <v>73431</v>
      </c>
      <c r="U2773" s="14">
        <f t="shared" si="359"/>
        <v>293724</v>
      </c>
      <c r="W2773" s="64">
        <f t="shared" si="355"/>
        <v>0</v>
      </c>
      <c r="X2773" s="3" t="str">
        <f t="shared" si="360"/>
        <v>8</v>
      </c>
      <c r="Z2773" s="14">
        <f t="shared" si="361"/>
        <v>23497.920000000002</v>
      </c>
      <c r="AA2773" s="7">
        <f>VLOOKUP(G2773,Ma_KH!$A:$R,14,0)</f>
        <v>60</v>
      </c>
      <c r="AD2773" s="7" t="str">
        <f>IFERROR(VLOOKUP(J2773,'Chuyển Mã'!$B$3:$C$9,2,0),"")</f>
        <v>Hà Nội</v>
      </c>
      <c r="AE2773" s="7" t="str">
        <f t="shared" si="351"/>
        <v>Chân giò heo muối 300g</v>
      </c>
      <c r="AF2773" s="7">
        <f t="shared" si="352"/>
        <v>4</v>
      </c>
    </row>
    <row r="2774" spans="1:32" x14ac:dyDescent="0.25">
      <c r="A2774" s="11">
        <v>45908</v>
      </c>
      <c r="B2774" s="25">
        <v>4176573707</v>
      </c>
      <c r="C2774" s="12" t="s">
        <v>7214</v>
      </c>
      <c r="D2774" s="16">
        <f t="shared" si="353"/>
        <v>45908</v>
      </c>
      <c r="G2774" s="13" t="s">
        <v>8140</v>
      </c>
      <c r="I2774" s="13" t="s">
        <v>8141</v>
      </c>
      <c r="J2774" s="13" t="s">
        <v>1813</v>
      </c>
      <c r="K2774" s="13" t="s">
        <v>51</v>
      </c>
      <c r="L2774" s="25" t="str">
        <f>VLOOKUP($K2774,TONG_SL!$A:$D,2,0)</f>
        <v>Mọc Nấm Hương 250g</v>
      </c>
      <c r="N2774" s="25" t="str">
        <f t="shared" si="354"/>
        <v>K-C6</v>
      </c>
      <c r="Q2774" s="25" t="str">
        <f>VLOOKUP(K2774,TONG_SL!$A:$D,3,0)</f>
        <v>Túi</v>
      </c>
      <c r="R2774" s="1">
        <v>5</v>
      </c>
      <c r="T2774" s="1">
        <f>VLOOKUP(VLOOKUP(G2774,Ma_KH!$A:$R,18,0)&amp;K2774,Gia_MB!$A:$F,6,0)</f>
        <v>46000</v>
      </c>
      <c r="U2774" s="14">
        <f t="shared" si="359"/>
        <v>230000</v>
      </c>
      <c r="W2774" s="64">
        <f t="shared" si="355"/>
        <v>0</v>
      </c>
      <c r="X2774" s="3" t="str">
        <f t="shared" si="360"/>
        <v>8</v>
      </c>
      <c r="Z2774" s="14">
        <f t="shared" si="361"/>
        <v>18400</v>
      </c>
      <c r="AA2774" s="7">
        <f>VLOOKUP(G2774,Ma_KH!$A:$R,14,0)</f>
        <v>60</v>
      </c>
      <c r="AD2774" s="7" t="str">
        <f>IFERROR(VLOOKUP(J2774,'Chuyển Mã'!$B$3:$C$9,2,0),"")</f>
        <v>Hà Nội</v>
      </c>
      <c r="AE2774" s="7" t="str">
        <f t="shared" si="351"/>
        <v>Mọc Nấm Hương 250g</v>
      </c>
      <c r="AF2774" s="7">
        <f t="shared" si="352"/>
        <v>5</v>
      </c>
    </row>
    <row r="2775" spans="1:32" x14ac:dyDescent="0.25">
      <c r="A2775" s="11">
        <v>45908</v>
      </c>
      <c r="B2775" s="25">
        <v>4176573707</v>
      </c>
      <c r="C2775" s="12" t="s">
        <v>7214</v>
      </c>
      <c r="D2775" s="16">
        <f t="shared" si="353"/>
        <v>45908</v>
      </c>
      <c r="G2775" s="13" t="s">
        <v>8140</v>
      </c>
      <c r="I2775" s="13" t="s">
        <v>8141</v>
      </c>
      <c r="J2775" s="13" t="s">
        <v>1813</v>
      </c>
      <c r="K2775" s="13" t="s">
        <v>30</v>
      </c>
      <c r="L2775" s="25" t="str">
        <f>VLOOKUP($K2775,TONG_SL!$A:$D,2,0)</f>
        <v>Gà muối 500g</v>
      </c>
      <c r="N2775" s="25" t="str">
        <f t="shared" si="354"/>
        <v>K-C6</v>
      </c>
      <c r="Q2775" s="25" t="str">
        <f>VLOOKUP(K2775,TONG_SL!$A:$D,3,0)</f>
        <v>Túi</v>
      </c>
      <c r="R2775" s="1">
        <v>14</v>
      </c>
      <c r="T2775" s="1">
        <f>VLOOKUP(VLOOKUP(G2775,Ma_KH!$A:$R,18,0)&amp;K2775,Gia_MB!$A:$F,6,0)</f>
        <v>111058</v>
      </c>
      <c r="U2775" s="14">
        <f t="shared" si="359"/>
        <v>1554812</v>
      </c>
      <c r="W2775" s="64">
        <f t="shared" si="355"/>
        <v>0</v>
      </c>
      <c r="X2775" s="3" t="str">
        <f t="shared" si="360"/>
        <v>8</v>
      </c>
      <c r="Z2775" s="14">
        <f t="shared" si="361"/>
        <v>124384.96000000001</v>
      </c>
      <c r="AA2775" s="7">
        <f>VLOOKUP(G2775,Ma_KH!$A:$R,14,0)</f>
        <v>60</v>
      </c>
      <c r="AD2775" s="7" t="str">
        <f>IFERROR(VLOOKUP(J2775,'Chuyển Mã'!$B$3:$C$9,2,0),"")</f>
        <v>Hà Nội</v>
      </c>
      <c r="AE2775" s="7" t="str">
        <f t="shared" si="351"/>
        <v>Gà muối 500g</v>
      </c>
      <c r="AF2775" s="7">
        <f t="shared" si="352"/>
        <v>14</v>
      </c>
    </row>
    <row r="2776" spans="1:32" x14ac:dyDescent="0.25">
      <c r="A2776" s="11">
        <v>45908</v>
      </c>
      <c r="B2776" s="25" t="s">
        <v>8142</v>
      </c>
      <c r="C2776" s="12" t="s">
        <v>7214</v>
      </c>
      <c r="D2776" s="16">
        <f t="shared" si="353"/>
        <v>45908</v>
      </c>
      <c r="G2776" s="13" t="s">
        <v>8140</v>
      </c>
      <c r="I2776" s="13" t="s">
        <v>8143</v>
      </c>
      <c r="J2776" s="13" t="s">
        <v>1813</v>
      </c>
      <c r="K2776" s="13" t="s">
        <v>30</v>
      </c>
      <c r="L2776" s="25" t="str">
        <f>VLOOKUP($K2776,TONG_SL!$A:$D,2,0)</f>
        <v>Gà muối 500g</v>
      </c>
      <c r="N2776" s="25" t="str">
        <f t="shared" si="354"/>
        <v>K-C6</v>
      </c>
      <c r="Q2776" s="25" t="str">
        <f>VLOOKUP(K2776,TONG_SL!$A:$D,3,0)</f>
        <v>Túi</v>
      </c>
      <c r="R2776" s="1">
        <v>6</v>
      </c>
      <c r="T2776" s="1">
        <f>VLOOKUP(VLOOKUP(G2776,Ma_KH!$A:$R,18,0)&amp;K2776,Gia_MB!$A:$F,6,0)</f>
        <v>111058</v>
      </c>
      <c r="U2776" s="14">
        <f t="shared" si="359"/>
        <v>666348</v>
      </c>
      <c r="W2776" s="64">
        <f t="shared" si="355"/>
        <v>0</v>
      </c>
      <c r="X2776" s="3" t="str">
        <f t="shared" si="360"/>
        <v>8</v>
      </c>
      <c r="Z2776" s="14">
        <f t="shared" si="361"/>
        <v>53307.840000000004</v>
      </c>
      <c r="AA2776" s="7">
        <f>VLOOKUP(G2776,Ma_KH!$A:$R,14,0)</f>
        <v>60</v>
      </c>
      <c r="AD2776" s="7" t="str">
        <f>IFERROR(VLOOKUP(J2776,'Chuyển Mã'!$B$3:$C$9,2,0),"")</f>
        <v>Hà Nội</v>
      </c>
      <c r="AE2776" s="7" t="str">
        <f t="shared" si="351"/>
        <v>Gà muối 500g</v>
      </c>
      <c r="AF2776" s="7">
        <f t="shared" si="352"/>
        <v>6</v>
      </c>
    </row>
    <row r="2777" spans="1:32" x14ac:dyDescent="0.25">
      <c r="A2777" s="11">
        <v>45908</v>
      </c>
      <c r="B2777" s="25" t="s">
        <v>8142</v>
      </c>
      <c r="C2777" s="12" t="s">
        <v>7214</v>
      </c>
      <c r="D2777" s="16">
        <f t="shared" si="353"/>
        <v>45908</v>
      </c>
      <c r="G2777" s="13" t="s">
        <v>8140</v>
      </c>
      <c r="I2777" s="13" t="s">
        <v>8143</v>
      </c>
      <c r="J2777" s="13" t="s">
        <v>1813</v>
      </c>
      <c r="K2777" s="13" t="s">
        <v>35</v>
      </c>
      <c r="L2777" s="25" t="str">
        <f>VLOOKUP($K2777,TONG_SL!$A:$D,2,0)</f>
        <v>Tai heo muối 200g</v>
      </c>
      <c r="N2777" s="25" t="str">
        <f t="shared" si="354"/>
        <v>K-C6</v>
      </c>
      <c r="Q2777" s="25" t="str">
        <f>VLOOKUP(K2777,TONG_SL!$A:$D,3,0)</f>
        <v>Túi</v>
      </c>
      <c r="R2777" s="1">
        <v>5</v>
      </c>
      <c r="T2777" s="1">
        <f>VLOOKUP(VLOOKUP(G2777,Ma_KH!$A:$R,18,0)&amp;K2777,Gia_MB!$A:$F,6,0)</f>
        <v>55595</v>
      </c>
      <c r="U2777" s="14">
        <f t="shared" si="359"/>
        <v>277975</v>
      </c>
      <c r="W2777" s="64">
        <f t="shared" si="355"/>
        <v>0</v>
      </c>
      <c r="X2777" s="3" t="str">
        <f t="shared" si="360"/>
        <v>8</v>
      </c>
      <c r="Z2777" s="14">
        <f t="shared" si="361"/>
        <v>22238</v>
      </c>
      <c r="AA2777" s="7">
        <f>VLOOKUP(G2777,Ma_KH!$A:$R,14,0)</f>
        <v>60</v>
      </c>
      <c r="AD2777" s="7" t="str">
        <f>IFERROR(VLOOKUP(J2777,'Chuyển Mã'!$B$3:$C$9,2,0),"")</f>
        <v>Hà Nội</v>
      </c>
      <c r="AE2777" s="7" t="str">
        <f t="shared" si="351"/>
        <v>Tai heo muối 200g</v>
      </c>
      <c r="AF2777" s="7">
        <f t="shared" si="352"/>
        <v>5</v>
      </c>
    </row>
    <row r="2778" spans="1:32" x14ac:dyDescent="0.25">
      <c r="A2778" s="11">
        <v>45908</v>
      </c>
      <c r="B2778" s="25" t="s">
        <v>8142</v>
      </c>
      <c r="C2778" s="12" t="s">
        <v>7214</v>
      </c>
      <c r="D2778" s="16">
        <f t="shared" si="353"/>
        <v>45908</v>
      </c>
      <c r="G2778" s="13" t="s">
        <v>8140</v>
      </c>
      <c r="I2778" s="13" t="s">
        <v>8143</v>
      </c>
      <c r="J2778" s="13" t="s">
        <v>1813</v>
      </c>
      <c r="K2778" s="13" t="s">
        <v>39</v>
      </c>
      <c r="L2778" s="25" t="str">
        <f>VLOOKUP($K2778,TONG_SL!$A:$D,2,0)</f>
        <v>Chả cốm 300g</v>
      </c>
      <c r="N2778" s="25" t="str">
        <f t="shared" si="354"/>
        <v>K-C6</v>
      </c>
      <c r="Q2778" s="25" t="str">
        <f>VLOOKUP(K2778,TONG_SL!$A:$D,3,0)</f>
        <v>Túi</v>
      </c>
      <c r="R2778" s="1">
        <v>8</v>
      </c>
      <c r="T2778" s="1">
        <f>VLOOKUP(VLOOKUP(G2778,Ma_KH!$A:$R,18,0)&amp;K2778,Gia_MB!$A:$F,6,0)</f>
        <v>74250</v>
      </c>
      <c r="U2778" s="14">
        <f t="shared" si="359"/>
        <v>594000</v>
      </c>
      <c r="W2778" s="64">
        <f t="shared" si="355"/>
        <v>0</v>
      </c>
      <c r="X2778" s="3" t="str">
        <f t="shared" si="360"/>
        <v>8</v>
      </c>
      <c r="Z2778" s="14">
        <f t="shared" si="361"/>
        <v>47520</v>
      </c>
      <c r="AA2778" s="7">
        <f>VLOOKUP(G2778,Ma_KH!$A:$R,14,0)</f>
        <v>60</v>
      </c>
      <c r="AD2778" s="7" t="str">
        <f>IFERROR(VLOOKUP(J2778,'Chuyển Mã'!$B$3:$C$9,2,0),"")</f>
        <v>Hà Nội</v>
      </c>
      <c r="AE2778" s="7" t="str">
        <f t="shared" si="351"/>
        <v>Chả cốm 300g</v>
      </c>
      <c r="AF2778" s="7">
        <f t="shared" si="352"/>
        <v>8</v>
      </c>
    </row>
    <row r="2779" spans="1:32" x14ac:dyDescent="0.25">
      <c r="A2779" s="11">
        <v>45908</v>
      </c>
      <c r="B2779" s="25" t="s">
        <v>8144</v>
      </c>
      <c r="C2779" s="12" t="s">
        <v>7214</v>
      </c>
      <c r="D2779" s="16">
        <f t="shared" si="353"/>
        <v>45908</v>
      </c>
      <c r="G2779" s="13" t="s">
        <v>8145</v>
      </c>
      <c r="I2779" s="13" t="s">
        <v>8146</v>
      </c>
      <c r="J2779" s="13" t="s">
        <v>1813</v>
      </c>
      <c r="K2779" s="13" t="s">
        <v>7509</v>
      </c>
      <c r="L2779" s="25" t="str">
        <f>VLOOKUP($K2779,TONG_SL!$A:$D,2,0)</f>
        <v>Tai heo muối 200g</v>
      </c>
      <c r="N2779" s="25" t="str">
        <f t="shared" si="354"/>
        <v>K-C6</v>
      </c>
      <c r="Q2779" s="25" t="str">
        <f>VLOOKUP(K2779,TONG_SL!$A:$D,3,0)</f>
        <v>Túi</v>
      </c>
      <c r="R2779" s="1">
        <v>10</v>
      </c>
      <c r="T2779" s="1">
        <f>VLOOKUP(VLOOKUP(G2779,Ma_KH!$A:$R,18,0)&amp;K2779,Gia_MB!$A:$F,6,0)</f>
        <v>55595</v>
      </c>
      <c r="U2779" s="14">
        <f t="shared" si="359"/>
        <v>555950</v>
      </c>
      <c r="W2779" s="64">
        <f t="shared" si="355"/>
        <v>0</v>
      </c>
      <c r="X2779" s="3" t="str">
        <f t="shared" si="360"/>
        <v>8</v>
      </c>
      <c r="Z2779" s="14">
        <f t="shared" si="361"/>
        <v>44476</v>
      </c>
      <c r="AA2779" s="7">
        <f>VLOOKUP(G2779,Ma_KH!$A:$R,14,0)</f>
        <v>60</v>
      </c>
      <c r="AD2779" s="7" t="str">
        <f>IFERROR(VLOOKUP(J2779,'Chuyển Mã'!$B$3:$C$9,2,0),"")</f>
        <v>Hà Nội</v>
      </c>
      <c r="AE2779" s="7" t="str">
        <f t="shared" si="351"/>
        <v>Tai heo muối 200g</v>
      </c>
      <c r="AF2779" s="7">
        <f t="shared" si="352"/>
        <v>10</v>
      </c>
    </row>
    <row r="2780" spans="1:32" x14ac:dyDescent="0.25">
      <c r="A2780" s="11">
        <v>45908</v>
      </c>
      <c r="B2780" s="25" t="s">
        <v>8144</v>
      </c>
      <c r="C2780" s="12" t="s">
        <v>7214</v>
      </c>
      <c r="D2780" s="16">
        <f t="shared" si="353"/>
        <v>45908</v>
      </c>
      <c r="G2780" s="13" t="s">
        <v>8145</v>
      </c>
      <c r="I2780" s="13" t="s">
        <v>8146</v>
      </c>
      <c r="J2780" s="13" t="s">
        <v>1813</v>
      </c>
      <c r="K2780" s="13" t="s">
        <v>39</v>
      </c>
      <c r="L2780" s="25" t="str">
        <f>VLOOKUP($K2780,TONG_SL!$A:$D,2,0)</f>
        <v>Chả cốm 300g</v>
      </c>
      <c r="N2780" s="25" t="str">
        <f t="shared" si="354"/>
        <v>K-C6</v>
      </c>
      <c r="Q2780" s="25" t="str">
        <f>VLOOKUP(K2780,TONG_SL!$A:$D,3,0)</f>
        <v>Túi</v>
      </c>
      <c r="R2780" s="1">
        <v>7</v>
      </c>
      <c r="T2780" s="1">
        <f>VLOOKUP(VLOOKUP(G2780,Ma_KH!$A:$R,18,0)&amp;K2780,Gia_MB!$A:$F,6,0)</f>
        <v>74250</v>
      </c>
      <c r="U2780" s="14">
        <f t="shared" si="359"/>
        <v>519750</v>
      </c>
      <c r="W2780" s="64">
        <f t="shared" si="355"/>
        <v>0</v>
      </c>
      <c r="X2780" s="3" t="str">
        <f t="shared" si="360"/>
        <v>8</v>
      </c>
      <c r="Z2780" s="14">
        <f t="shared" si="361"/>
        <v>41580</v>
      </c>
      <c r="AA2780" s="7">
        <f>VLOOKUP(G2780,Ma_KH!$A:$R,14,0)</f>
        <v>60</v>
      </c>
      <c r="AD2780" s="7" t="str">
        <f>IFERROR(VLOOKUP(J2780,'Chuyển Mã'!$B$3:$C$9,2,0),"")</f>
        <v>Hà Nội</v>
      </c>
      <c r="AE2780" s="7" t="str">
        <f t="shared" si="351"/>
        <v>Chả cốm 300g</v>
      </c>
      <c r="AF2780" s="7">
        <f t="shared" si="352"/>
        <v>7</v>
      </c>
    </row>
    <row r="2781" spans="1:32" x14ac:dyDescent="0.25">
      <c r="A2781" s="11">
        <v>45908</v>
      </c>
      <c r="B2781" s="25">
        <v>4176573710</v>
      </c>
      <c r="C2781" s="12" t="s">
        <v>7214</v>
      </c>
      <c r="D2781" s="16">
        <f t="shared" si="353"/>
        <v>45908</v>
      </c>
      <c r="G2781" s="13" t="s">
        <v>8147</v>
      </c>
      <c r="I2781" s="13" t="s">
        <v>8148</v>
      </c>
      <c r="J2781" s="13" t="s">
        <v>1813</v>
      </c>
      <c r="K2781" s="13" t="s">
        <v>32</v>
      </c>
      <c r="L2781" s="25" t="str">
        <f>VLOOKUP($K2781,TONG_SL!$A:$D,2,0)</f>
        <v>Giò Tai Lưỡi Xào 250</v>
      </c>
      <c r="N2781" s="25" t="str">
        <f t="shared" si="354"/>
        <v>K-C6</v>
      </c>
      <c r="Q2781" s="25" t="str">
        <f>VLOOKUP(K2781,TONG_SL!$A:$D,3,0)</f>
        <v>Túi</v>
      </c>
      <c r="R2781" s="1">
        <v>10</v>
      </c>
      <c r="T2781" s="1">
        <f>VLOOKUP(VLOOKUP(G2781,Ma_KH!$A:$R,18,0)&amp;K2781,Gia_MB!$A:$F,6,0)</f>
        <v>50183</v>
      </c>
      <c r="U2781" s="14">
        <f t="shared" si="359"/>
        <v>501830</v>
      </c>
      <c r="W2781" s="64">
        <f t="shared" si="355"/>
        <v>0</v>
      </c>
      <c r="X2781" s="3" t="str">
        <f t="shared" si="360"/>
        <v>8</v>
      </c>
      <c r="Z2781" s="14">
        <f t="shared" si="361"/>
        <v>40146.400000000001</v>
      </c>
      <c r="AA2781" s="7">
        <f>VLOOKUP(G2781,Ma_KH!$A:$R,14,0)</f>
        <v>60</v>
      </c>
      <c r="AD2781" s="7" t="str">
        <f>IFERROR(VLOOKUP(J2781,'Chuyển Mã'!$B$3:$C$9,2,0),"")</f>
        <v>Hà Nội</v>
      </c>
      <c r="AE2781" s="7" t="str">
        <f t="shared" si="351"/>
        <v>Giò Tai Lưỡi Xào 250</v>
      </c>
      <c r="AF2781" s="7">
        <f t="shared" si="352"/>
        <v>10</v>
      </c>
    </row>
    <row r="2782" spans="1:32" x14ac:dyDescent="0.25">
      <c r="A2782" s="11">
        <v>45908</v>
      </c>
      <c r="B2782" s="25">
        <v>4176573710</v>
      </c>
      <c r="C2782" s="12" t="s">
        <v>7214</v>
      </c>
      <c r="D2782" s="16">
        <f t="shared" si="353"/>
        <v>45908</v>
      </c>
      <c r="G2782" s="13" t="s">
        <v>8147</v>
      </c>
      <c r="I2782" s="13" t="s">
        <v>8148</v>
      </c>
      <c r="J2782" s="13" t="s">
        <v>1813</v>
      </c>
      <c r="K2782" s="13" t="s">
        <v>27</v>
      </c>
      <c r="L2782" s="25" t="str">
        <f>VLOOKUP($K2782,TONG_SL!$A:$D,2,0)</f>
        <v>Chân giò heo muối 300g</v>
      </c>
      <c r="N2782" s="25" t="str">
        <f t="shared" si="354"/>
        <v>K-C6</v>
      </c>
      <c r="Q2782" s="25" t="str">
        <f>VLOOKUP(K2782,TONG_SL!$A:$D,3,0)</f>
        <v>Túi</v>
      </c>
      <c r="R2782" s="1">
        <v>24</v>
      </c>
      <c r="T2782" s="1">
        <f>VLOOKUP(VLOOKUP(G2782,Ma_KH!$A:$R,18,0)&amp;K2782,Gia_MB!$A:$F,6,0)</f>
        <v>73431</v>
      </c>
      <c r="U2782" s="14">
        <f t="shared" si="359"/>
        <v>1762344</v>
      </c>
      <c r="W2782" s="64">
        <f t="shared" si="355"/>
        <v>0</v>
      </c>
      <c r="X2782" s="3" t="str">
        <f t="shared" si="360"/>
        <v>8</v>
      </c>
      <c r="Z2782" s="14">
        <f t="shared" si="361"/>
        <v>140987.51999999999</v>
      </c>
      <c r="AA2782" s="7">
        <f>VLOOKUP(G2782,Ma_KH!$A:$R,14,0)</f>
        <v>60</v>
      </c>
      <c r="AD2782" s="7" t="str">
        <f>IFERROR(VLOOKUP(J2782,'Chuyển Mã'!$B$3:$C$9,2,0),"")</f>
        <v>Hà Nội</v>
      </c>
      <c r="AE2782" s="7" t="str">
        <f t="shared" si="351"/>
        <v>Chân giò heo muối 300g</v>
      </c>
      <c r="AF2782" s="7">
        <f t="shared" si="352"/>
        <v>24</v>
      </c>
    </row>
    <row r="2783" spans="1:32" x14ac:dyDescent="0.25">
      <c r="A2783" s="11">
        <v>45908</v>
      </c>
      <c r="B2783" s="25">
        <v>4176573710</v>
      </c>
      <c r="C2783" s="12" t="s">
        <v>7214</v>
      </c>
      <c r="D2783" s="16">
        <f t="shared" si="353"/>
        <v>45908</v>
      </c>
      <c r="G2783" s="13" t="s">
        <v>8147</v>
      </c>
      <c r="I2783" s="13" t="s">
        <v>8148</v>
      </c>
      <c r="J2783" s="13" t="s">
        <v>1813</v>
      </c>
      <c r="K2783" s="13" t="s">
        <v>51</v>
      </c>
      <c r="L2783" s="25" t="str">
        <f>VLOOKUP($K2783,TONG_SL!$A:$D,2,0)</f>
        <v>Mọc Nấm Hương 250g</v>
      </c>
      <c r="N2783" s="25" t="str">
        <f t="shared" si="354"/>
        <v>K-C6</v>
      </c>
      <c r="Q2783" s="25" t="str">
        <f>VLOOKUP(K2783,TONG_SL!$A:$D,3,0)</f>
        <v>Túi</v>
      </c>
      <c r="R2783" s="1">
        <v>3</v>
      </c>
      <c r="T2783" s="1">
        <f>VLOOKUP(VLOOKUP(G2783,Ma_KH!$A:$R,18,0)&amp;K2783,Gia_MB!$A:$F,6,0)</f>
        <v>46000</v>
      </c>
      <c r="U2783" s="14">
        <f t="shared" si="359"/>
        <v>138000</v>
      </c>
      <c r="W2783" s="64">
        <f t="shared" si="355"/>
        <v>0</v>
      </c>
      <c r="X2783" s="3" t="str">
        <f t="shared" si="360"/>
        <v>8</v>
      </c>
      <c r="Z2783" s="14">
        <f t="shared" si="361"/>
        <v>11040</v>
      </c>
      <c r="AA2783" s="7">
        <f>VLOOKUP(G2783,Ma_KH!$A:$R,14,0)</f>
        <v>60</v>
      </c>
      <c r="AD2783" s="7" t="str">
        <f>IFERROR(VLOOKUP(J2783,'Chuyển Mã'!$B$3:$C$9,2,0),"")</f>
        <v>Hà Nội</v>
      </c>
      <c r="AE2783" s="7" t="str">
        <f t="shared" si="351"/>
        <v>Mọc Nấm Hương 250g</v>
      </c>
      <c r="AF2783" s="7">
        <f t="shared" si="352"/>
        <v>3</v>
      </c>
    </row>
    <row r="2784" spans="1:32" x14ac:dyDescent="0.25">
      <c r="A2784" s="11">
        <v>45908</v>
      </c>
      <c r="B2784" s="25">
        <v>4176573710</v>
      </c>
      <c r="C2784" s="12" t="s">
        <v>7214</v>
      </c>
      <c r="D2784" s="16">
        <f t="shared" si="353"/>
        <v>45908</v>
      </c>
      <c r="G2784" s="13" t="s">
        <v>8147</v>
      </c>
      <c r="I2784" s="13" t="s">
        <v>8148</v>
      </c>
      <c r="J2784" s="13" t="s">
        <v>1813</v>
      </c>
      <c r="K2784" s="13" t="s">
        <v>30</v>
      </c>
      <c r="L2784" s="25" t="str">
        <f>VLOOKUP($K2784,TONG_SL!$A:$D,2,0)</f>
        <v>Gà muối 500g</v>
      </c>
      <c r="N2784" s="25" t="str">
        <f t="shared" si="354"/>
        <v>K-C6</v>
      </c>
      <c r="Q2784" s="25" t="str">
        <f>VLOOKUP(K2784,TONG_SL!$A:$D,3,0)</f>
        <v>Túi</v>
      </c>
      <c r="R2784" s="1">
        <v>10</v>
      </c>
      <c r="T2784" s="1">
        <f>VLOOKUP(VLOOKUP(G2784,Ma_KH!$A:$R,18,0)&amp;K2784,Gia_MB!$A:$F,6,0)</f>
        <v>111058</v>
      </c>
      <c r="U2784" s="14">
        <f t="shared" si="359"/>
        <v>1110580</v>
      </c>
      <c r="W2784" s="64">
        <f t="shared" si="355"/>
        <v>0</v>
      </c>
      <c r="X2784" s="3" t="str">
        <f t="shared" si="360"/>
        <v>8</v>
      </c>
      <c r="Z2784" s="14">
        <f t="shared" si="361"/>
        <v>88846.400000000009</v>
      </c>
      <c r="AA2784" s="7">
        <f>VLOOKUP(G2784,Ma_KH!$A:$R,14,0)</f>
        <v>60</v>
      </c>
      <c r="AD2784" s="7" t="str">
        <f>IFERROR(VLOOKUP(J2784,'Chuyển Mã'!$B$3:$C$9,2,0),"")</f>
        <v>Hà Nội</v>
      </c>
      <c r="AE2784" s="7" t="str">
        <f t="shared" si="351"/>
        <v>Gà muối 500g</v>
      </c>
      <c r="AF2784" s="7">
        <f t="shared" si="352"/>
        <v>10</v>
      </c>
    </row>
    <row r="2785" spans="1:32" x14ac:dyDescent="0.25">
      <c r="A2785" s="11">
        <v>45908</v>
      </c>
      <c r="B2785" s="25">
        <v>4176573710</v>
      </c>
      <c r="C2785" s="12" t="s">
        <v>7214</v>
      </c>
      <c r="D2785" s="16">
        <f t="shared" si="353"/>
        <v>45908</v>
      </c>
      <c r="G2785" s="13" t="s">
        <v>8147</v>
      </c>
      <c r="I2785" s="13" t="s">
        <v>8148</v>
      </c>
      <c r="J2785" s="13" t="s">
        <v>1813</v>
      </c>
      <c r="K2785" s="13" t="s">
        <v>30</v>
      </c>
      <c r="L2785" s="25" t="str">
        <f>VLOOKUP($K2785,TONG_SL!$A:$D,2,0)</f>
        <v>Gà muối 500g</v>
      </c>
      <c r="N2785" s="25" t="str">
        <f t="shared" si="354"/>
        <v>K-C6</v>
      </c>
      <c r="Q2785" s="25" t="str">
        <f>VLOOKUP(K2785,TONG_SL!$A:$D,3,0)</f>
        <v>Túi</v>
      </c>
      <c r="R2785" s="1">
        <v>3</v>
      </c>
      <c r="T2785" s="1">
        <f>VLOOKUP(VLOOKUP(G2785,Ma_KH!$A:$R,18,0)&amp;K2785,Gia_MB!$A:$F,6,0)</f>
        <v>111058</v>
      </c>
      <c r="U2785" s="14">
        <f t="shared" si="359"/>
        <v>333174</v>
      </c>
      <c r="W2785" s="64">
        <f t="shared" si="355"/>
        <v>0</v>
      </c>
      <c r="X2785" s="3" t="str">
        <f t="shared" si="360"/>
        <v>8</v>
      </c>
      <c r="Z2785" s="14">
        <f t="shared" si="361"/>
        <v>26653.920000000002</v>
      </c>
      <c r="AA2785" s="7">
        <f>VLOOKUP(G2785,Ma_KH!$A:$R,14,0)</f>
        <v>60</v>
      </c>
      <c r="AD2785" s="7" t="str">
        <f>IFERROR(VLOOKUP(J2785,'Chuyển Mã'!$B$3:$C$9,2,0),"")</f>
        <v>Hà Nội</v>
      </c>
      <c r="AE2785" s="7" t="str">
        <f t="shared" si="351"/>
        <v>Gà muối 500g</v>
      </c>
      <c r="AF2785" s="7">
        <f t="shared" si="352"/>
        <v>3</v>
      </c>
    </row>
    <row r="2786" spans="1:32" x14ac:dyDescent="0.25">
      <c r="A2786" s="11">
        <v>45908</v>
      </c>
      <c r="B2786" s="25">
        <v>4176574176</v>
      </c>
      <c r="C2786" s="12" t="s">
        <v>7214</v>
      </c>
      <c r="D2786" s="16">
        <f t="shared" si="353"/>
        <v>45908</v>
      </c>
      <c r="G2786" s="13" t="s">
        <v>8149</v>
      </c>
      <c r="I2786" s="13" t="s">
        <v>8150</v>
      </c>
      <c r="J2786" s="13" t="s">
        <v>1813</v>
      </c>
      <c r="K2786" s="13" t="s">
        <v>51</v>
      </c>
      <c r="L2786" s="25" t="str">
        <f>VLOOKUP($K2786,TONG_SL!$A:$D,2,0)</f>
        <v>Mọc Nấm Hương 250g</v>
      </c>
      <c r="N2786" s="25" t="str">
        <f t="shared" si="354"/>
        <v>K-C6</v>
      </c>
      <c r="Q2786" s="25" t="str">
        <f>VLOOKUP(K2786,TONG_SL!$A:$D,3,0)</f>
        <v>Túi</v>
      </c>
      <c r="R2786" s="1">
        <v>3</v>
      </c>
      <c r="T2786" s="1">
        <f>VLOOKUP(VLOOKUP(G2786,Ma_KH!$A:$R,18,0)&amp;K2786,Gia_MB!$A:$F,6,0)</f>
        <v>46000</v>
      </c>
      <c r="U2786" s="14">
        <f t="shared" si="359"/>
        <v>138000</v>
      </c>
      <c r="W2786" s="64">
        <f t="shared" si="355"/>
        <v>0</v>
      </c>
      <c r="X2786" s="3" t="str">
        <f t="shared" si="360"/>
        <v>8</v>
      </c>
      <c r="Z2786" s="14">
        <f t="shared" si="361"/>
        <v>11040</v>
      </c>
      <c r="AA2786" s="7">
        <f>VLOOKUP(G2786,Ma_KH!$A:$R,14,0)</f>
        <v>60</v>
      </c>
      <c r="AD2786" s="7" t="str">
        <f>IFERROR(VLOOKUP(J2786,'Chuyển Mã'!$B$3:$C$9,2,0),"")</f>
        <v>Hà Nội</v>
      </c>
      <c r="AE2786" s="7" t="str">
        <f t="shared" si="351"/>
        <v>Mọc Nấm Hương 250g</v>
      </c>
      <c r="AF2786" s="7">
        <f t="shared" si="352"/>
        <v>3</v>
      </c>
    </row>
    <row r="2787" spans="1:32" x14ac:dyDescent="0.25">
      <c r="A2787" s="11">
        <v>45908</v>
      </c>
      <c r="B2787" s="25">
        <v>4176574176</v>
      </c>
      <c r="C2787" s="12" t="s">
        <v>7214</v>
      </c>
      <c r="D2787" s="16">
        <f t="shared" si="353"/>
        <v>45908</v>
      </c>
      <c r="G2787" s="13" t="s">
        <v>8149</v>
      </c>
      <c r="I2787" s="13" t="s">
        <v>8150</v>
      </c>
      <c r="J2787" s="13" t="s">
        <v>1813</v>
      </c>
      <c r="K2787" s="13" t="s">
        <v>27</v>
      </c>
      <c r="L2787" s="25" t="str">
        <f>VLOOKUP($K2787,TONG_SL!$A:$D,2,0)</f>
        <v>Chân giò heo muối 300g</v>
      </c>
      <c r="N2787" s="25" t="str">
        <f t="shared" si="354"/>
        <v>K-C6</v>
      </c>
      <c r="Q2787" s="25" t="str">
        <f>VLOOKUP(K2787,TONG_SL!$A:$D,3,0)</f>
        <v>Túi</v>
      </c>
      <c r="R2787" s="1">
        <v>8</v>
      </c>
      <c r="T2787" s="1">
        <f>VLOOKUP(VLOOKUP(G2787,Ma_KH!$A:$R,18,0)&amp;K2787,Gia_MB!$A:$F,6,0)</f>
        <v>73431</v>
      </c>
      <c r="U2787" s="14">
        <f t="shared" si="359"/>
        <v>587448</v>
      </c>
      <c r="W2787" s="64">
        <f t="shared" si="355"/>
        <v>0</v>
      </c>
      <c r="X2787" s="3" t="str">
        <f t="shared" si="360"/>
        <v>8</v>
      </c>
      <c r="Z2787" s="14">
        <f t="shared" si="361"/>
        <v>46995.840000000004</v>
      </c>
      <c r="AA2787" s="7">
        <f>VLOOKUP(G2787,Ma_KH!$A:$R,14,0)</f>
        <v>60</v>
      </c>
      <c r="AD2787" s="7" t="str">
        <f>IFERROR(VLOOKUP(J2787,'Chuyển Mã'!$B$3:$C$9,2,0),"")</f>
        <v>Hà Nội</v>
      </c>
      <c r="AE2787" s="7" t="str">
        <f t="shared" si="351"/>
        <v>Chân giò heo muối 300g</v>
      </c>
      <c r="AF2787" s="7">
        <f t="shared" si="352"/>
        <v>8</v>
      </c>
    </row>
    <row r="2788" spans="1:32" x14ac:dyDescent="0.25">
      <c r="A2788" s="11">
        <v>45908</v>
      </c>
      <c r="B2788" s="25">
        <v>4176574176</v>
      </c>
      <c r="C2788" s="12" t="s">
        <v>7214</v>
      </c>
      <c r="D2788" s="16">
        <f t="shared" si="353"/>
        <v>45908</v>
      </c>
      <c r="G2788" s="13" t="s">
        <v>8149</v>
      </c>
      <c r="I2788" s="13" t="s">
        <v>8150</v>
      </c>
      <c r="J2788" s="13" t="s">
        <v>1813</v>
      </c>
      <c r="K2788" s="13" t="s">
        <v>32</v>
      </c>
      <c r="L2788" s="25" t="str">
        <f>VLOOKUP($K2788,TONG_SL!$A:$D,2,0)</f>
        <v>Giò Tai Lưỡi Xào 250</v>
      </c>
      <c r="N2788" s="25" t="str">
        <f t="shared" si="354"/>
        <v>K-C6</v>
      </c>
      <c r="Q2788" s="25" t="str">
        <f>VLOOKUP(K2788,TONG_SL!$A:$D,3,0)</f>
        <v>Túi</v>
      </c>
      <c r="R2788" s="1">
        <v>3</v>
      </c>
      <c r="T2788" s="1">
        <f>VLOOKUP(VLOOKUP(G2788,Ma_KH!$A:$R,18,0)&amp;K2788,Gia_MB!$A:$F,6,0)</f>
        <v>50183</v>
      </c>
      <c r="U2788" s="14">
        <f t="shared" si="359"/>
        <v>150549</v>
      </c>
      <c r="W2788" s="64">
        <f t="shared" si="355"/>
        <v>0</v>
      </c>
      <c r="X2788" s="3" t="str">
        <f t="shared" si="360"/>
        <v>8</v>
      </c>
      <c r="Z2788" s="14">
        <f t="shared" si="361"/>
        <v>12043.92</v>
      </c>
      <c r="AA2788" s="7">
        <f>VLOOKUP(G2788,Ma_KH!$A:$R,14,0)</f>
        <v>60</v>
      </c>
      <c r="AD2788" s="7" t="str">
        <f>IFERROR(VLOOKUP(J2788,'Chuyển Mã'!$B$3:$C$9,2,0),"")</f>
        <v>Hà Nội</v>
      </c>
      <c r="AE2788" s="7" t="str">
        <f t="shared" si="351"/>
        <v>Giò Tai Lưỡi Xào 250</v>
      </c>
      <c r="AF2788" s="7">
        <f t="shared" si="352"/>
        <v>3</v>
      </c>
    </row>
    <row r="2789" spans="1:32" x14ac:dyDescent="0.25">
      <c r="A2789" s="11">
        <v>45908</v>
      </c>
      <c r="B2789" s="25">
        <v>4176574176</v>
      </c>
      <c r="C2789" s="12" t="s">
        <v>7214</v>
      </c>
      <c r="D2789" s="16">
        <f t="shared" si="353"/>
        <v>45908</v>
      </c>
      <c r="G2789" s="13" t="s">
        <v>8149</v>
      </c>
      <c r="I2789" s="13" t="s">
        <v>8150</v>
      </c>
      <c r="J2789" s="13" t="s">
        <v>1813</v>
      </c>
      <c r="K2789" s="13" t="s">
        <v>30</v>
      </c>
      <c r="L2789" s="25" t="str">
        <f>VLOOKUP($K2789,TONG_SL!$A:$D,2,0)</f>
        <v>Gà muối 500g</v>
      </c>
      <c r="N2789" s="25" t="str">
        <f t="shared" si="354"/>
        <v>K-C6</v>
      </c>
      <c r="Q2789" s="25" t="str">
        <f>VLOOKUP(K2789,TONG_SL!$A:$D,3,0)</f>
        <v>Túi</v>
      </c>
      <c r="R2789" s="1">
        <v>9</v>
      </c>
      <c r="T2789" s="1">
        <f>VLOOKUP(VLOOKUP(G2789,Ma_KH!$A:$R,18,0)&amp;K2789,Gia_MB!$A:$F,6,0)</f>
        <v>111058</v>
      </c>
      <c r="U2789" s="14">
        <f t="shared" si="359"/>
        <v>999522</v>
      </c>
      <c r="W2789" s="64">
        <f t="shared" si="355"/>
        <v>0</v>
      </c>
      <c r="X2789" s="3" t="str">
        <f t="shared" si="360"/>
        <v>8</v>
      </c>
      <c r="Z2789" s="14">
        <f t="shared" si="361"/>
        <v>79961.759999999995</v>
      </c>
      <c r="AA2789" s="7">
        <f>VLOOKUP(G2789,Ma_KH!$A:$R,14,0)</f>
        <v>60</v>
      </c>
      <c r="AD2789" s="7" t="str">
        <f>IFERROR(VLOOKUP(J2789,'Chuyển Mã'!$B$3:$C$9,2,0),"")</f>
        <v>Hà Nội</v>
      </c>
      <c r="AE2789" s="7" t="str">
        <f t="shared" si="351"/>
        <v>Gà muối 500g</v>
      </c>
      <c r="AF2789" s="7">
        <f t="shared" si="352"/>
        <v>9</v>
      </c>
    </row>
    <row r="2790" spans="1:32" x14ac:dyDescent="0.25">
      <c r="A2790" s="11">
        <v>45908</v>
      </c>
      <c r="B2790" s="25">
        <v>4176574163</v>
      </c>
      <c r="C2790" s="12" t="s">
        <v>7214</v>
      </c>
      <c r="D2790" s="16">
        <f t="shared" si="353"/>
        <v>45908</v>
      </c>
      <c r="G2790" s="13" t="s">
        <v>8151</v>
      </c>
      <c r="I2790" s="13" t="s">
        <v>8152</v>
      </c>
      <c r="J2790" s="13" t="s">
        <v>1813</v>
      </c>
      <c r="K2790" s="13" t="s">
        <v>30</v>
      </c>
      <c r="L2790" s="25" t="str">
        <f>VLOOKUP($K2790,TONG_SL!$A:$D,2,0)</f>
        <v>Gà muối 500g</v>
      </c>
      <c r="N2790" s="25" t="str">
        <f t="shared" si="354"/>
        <v>K-C6</v>
      </c>
      <c r="Q2790" s="25" t="str">
        <f>VLOOKUP(K2790,TONG_SL!$A:$D,3,0)</f>
        <v>Túi</v>
      </c>
      <c r="R2790" s="1">
        <v>10</v>
      </c>
      <c r="T2790" s="1">
        <f>VLOOKUP(VLOOKUP(G2790,Ma_KH!$A:$R,18,0)&amp;K2790,Gia_MB!$A:$F,6,0)</f>
        <v>111058</v>
      </c>
      <c r="U2790" s="14">
        <f t="shared" si="359"/>
        <v>1110580</v>
      </c>
      <c r="W2790" s="64">
        <f t="shared" si="355"/>
        <v>0</v>
      </c>
      <c r="X2790" s="3" t="str">
        <f t="shared" si="360"/>
        <v>8</v>
      </c>
      <c r="Z2790" s="14">
        <f t="shared" si="361"/>
        <v>88846.400000000009</v>
      </c>
      <c r="AA2790" s="7">
        <f>VLOOKUP(G2790,Ma_KH!$A:$R,14,0)</f>
        <v>60</v>
      </c>
      <c r="AD2790" s="7" t="str">
        <f>IFERROR(VLOOKUP(J2790,'Chuyển Mã'!$B$3:$C$9,2,0),"")</f>
        <v>Hà Nội</v>
      </c>
      <c r="AE2790" s="7" t="str">
        <f t="shared" si="351"/>
        <v>Gà muối 500g</v>
      </c>
      <c r="AF2790" s="7">
        <f t="shared" si="352"/>
        <v>10</v>
      </c>
    </row>
    <row r="2791" spans="1:32" x14ac:dyDescent="0.25">
      <c r="A2791" s="11">
        <v>45908</v>
      </c>
      <c r="B2791" s="25">
        <v>4176574163</v>
      </c>
      <c r="C2791" s="12" t="s">
        <v>7214</v>
      </c>
      <c r="D2791" s="16">
        <f t="shared" si="353"/>
        <v>45908</v>
      </c>
      <c r="G2791" s="13" t="s">
        <v>8151</v>
      </c>
      <c r="I2791" s="13" t="s">
        <v>8152</v>
      </c>
      <c r="J2791" s="13" t="s">
        <v>1813</v>
      </c>
      <c r="K2791" s="13" t="s">
        <v>27</v>
      </c>
      <c r="L2791" s="25" t="str">
        <f>VLOOKUP($K2791,TONG_SL!$A:$D,2,0)</f>
        <v>Chân giò heo muối 300g</v>
      </c>
      <c r="N2791" s="25" t="str">
        <f t="shared" si="354"/>
        <v>K-C6</v>
      </c>
      <c r="Q2791" s="25" t="str">
        <f>VLOOKUP(K2791,TONG_SL!$A:$D,3,0)</f>
        <v>Túi</v>
      </c>
      <c r="R2791" s="1">
        <v>15</v>
      </c>
      <c r="T2791" s="1">
        <f>VLOOKUP(VLOOKUP(G2791,Ma_KH!$A:$R,18,0)&amp;K2791,Gia_MB!$A:$F,6,0)</f>
        <v>73431</v>
      </c>
      <c r="U2791" s="14">
        <f t="shared" si="359"/>
        <v>1101465</v>
      </c>
      <c r="W2791" s="64">
        <f t="shared" si="355"/>
        <v>0</v>
      </c>
      <c r="X2791" s="3" t="str">
        <f t="shared" si="360"/>
        <v>8</v>
      </c>
      <c r="Z2791" s="14">
        <f t="shared" si="361"/>
        <v>88117.2</v>
      </c>
      <c r="AA2791" s="7">
        <f>VLOOKUP(G2791,Ma_KH!$A:$R,14,0)</f>
        <v>60</v>
      </c>
      <c r="AD2791" s="7" t="str">
        <f>IFERROR(VLOOKUP(J2791,'Chuyển Mã'!$B$3:$C$9,2,0),"")</f>
        <v>Hà Nội</v>
      </c>
      <c r="AE2791" s="7" t="str">
        <f t="shared" si="351"/>
        <v>Chân giò heo muối 300g</v>
      </c>
      <c r="AF2791" s="7">
        <f t="shared" si="352"/>
        <v>15</v>
      </c>
    </row>
    <row r="2792" spans="1:32" x14ac:dyDescent="0.25">
      <c r="A2792" s="11">
        <v>45908</v>
      </c>
      <c r="B2792" s="25">
        <v>4176574163</v>
      </c>
      <c r="C2792" s="12" t="s">
        <v>7214</v>
      </c>
      <c r="D2792" s="16">
        <f t="shared" si="353"/>
        <v>45908</v>
      </c>
      <c r="G2792" s="13" t="s">
        <v>8151</v>
      </c>
      <c r="I2792" s="13" t="s">
        <v>8152</v>
      </c>
      <c r="J2792" s="13" t="s">
        <v>1813</v>
      </c>
      <c r="K2792" s="13" t="s">
        <v>32</v>
      </c>
      <c r="L2792" s="25" t="str">
        <f>VLOOKUP($K2792,TONG_SL!$A:$D,2,0)</f>
        <v>Giò Tai Lưỡi Xào 250</v>
      </c>
      <c r="N2792" s="25" t="str">
        <f t="shared" si="354"/>
        <v>K-C6</v>
      </c>
      <c r="Q2792" s="25" t="str">
        <f>VLOOKUP(K2792,TONG_SL!$A:$D,3,0)</f>
        <v>Túi</v>
      </c>
      <c r="R2792" s="1">
        <v>5</v>
      </c>
      <c r="T2792" s="1">
        <f>VLOOKUP(VLOOKUP(G2792,Ma_KH!$A:$R,18,0)&amp;K2792,Gia_MB!$A:$F,6,0)</f>
        <v>50183</v>
      </c>
      <c r="U2792" s="14">
        <f t="shared" si="359"/>
        <v>250915</v>
      </c>
      <c r="W2792" s="64">
        <f t="shared" si="355"/>
        <v>0</v>
      </c>
      <c r="X2792" s="3" t="str">
        <f t="shared" si="360"/>
        <v>8</v>
      </c>
      <c r="Z2792" s="14">
        <f t="shared" si="361"/>
        <v>20073.2</v>
      </c>
      <c r="AA2792" s="7">
        <f>VLOOKUP(G2792,Ma_KH!$A:$R,14,0)</f>
        <v>60</v>
      </c>
      <c r="AD2792" s="7" t="str">
        <f>IFERROR(VLOOKUP(J2792,'Chuyển Mã'!$B$3:$C$9,2,0),"")</f>
        <v>Hà Nội</v>
      </c>
      <c r="AE2792" s="7" t="str">
        <f t="shared" si="351"/>
        <v>Giò Tai Lưỡi Xào 250</v>
      </c>
      <c r="AF2792" s="7">
        <f t="shared" si="352"/>
        <v>5</v>
      </c>
    </row>
    <row r="2793" spans="1:32" x14ac:dyDescent="0.25">
      <c r="A2793" s="11">
        <v>45908</v>
      </c>
      <c r="B2793" s="25">
        <v>4176573661</v>
      </c>
      <c r="C2793" s="12" t="s">
        <v>7214</v>
      </c>
      <c r="D2793" s="16">
        <f t="shared" si="353"/>
        <v>45908</v>
      </c>
      <c r="G2793" s="13" t="s">
        <v>8153</v>
      </c>
      <c r="I2793" s="13" t="s">
        <v>8154</v>
      </c>
      <c r="J2793" s="13" t="s">
        <v>1813</v>
      </c>
      <c r="K2793" s="13" t="s">
        <v>32</v>
      </c>
      <c r="L2793" s="25" t="str">
        <f>VLOOKUP($K2793,TONG_SL!$A:$D,2,0)</f>
        <v>Giò Tai Lưỡi Xào 250</v>
      </c>
      <c r="N2793" s="25" t="str">
        <f t="shared" si="354"/>
        <v>K-C6</v>
      </c>
      <c r="Q2793" s="25" t="str">
        <f>VLOOKUP(K2793,TONG_SL!$A:$D,3,0)</f>
        <v>Túi</v>
      </c>
      <c r="R2793" s="1">
        <v>5</v>
      </c>
      <c r="T2793" s="1">
        <f>VLOOKUP(VLOOKUP(G2793,Ma_KH!$A:$R,18,0)&amp;K2793,Gia_MB!$A:$F,6,0)</f>
        <v>50183</v>
      </c>
      <c r="U2793" s="14">
        <f t="shared" si="359"/>
        <v>250915</v>
      </c>
      <c r="W2793" s="64">
        <f t="shared" si="355"/>
        <v>0</v>
      </c>
      <c r="X2793" s="3" t="str">
        <f t="shared" si="360"/>
        <v>8</v>
      </c>
      <c r="Z2793" s="14">
        <f t="shared" si="361"/>
        <v>20073.2</v>
      </c>
      <c r="AA2793" s="7">
        <f>VLOOKUP(G2793,Ma_KH!$A:$R,14,0)</f>
        <v>60</v>
      </c>
      <c r="AD2793" s="7" t="str">
        <f>IFERROR(VLOOKUP(J2793,'Chuyển Mã'!$B$3:$C$9,2,0),"")</f>
        <v>Hà Nội</v>
      </c>
      <c r="AE2793" s="7" t="str">
        <f t="shared" si="351"/>
        <v>Giò Tai Lưỡi Xào 250</v>
      </c>
      <c r="AF2793" s="7">
        <f t="shared" si="352"/>
        <v>5</v>
      </c>
    </row>
    <row r="2794" spans="1:32" x14ac:dyDescent="0.25">
      <c r="A2794" s="11">
        <v>45908</v>
      </c>
      <c r="B2794" s="25">
        <v>4176573661</v>
      </c>
      <c r="C2794" s="12" t="s">
        <v>7214</v>
      </c>
      <c r="D2794" s="16">
        <f t="shared" si="353"/>
        <v>45908</v>
      </c>
      <c r="G2794" s="13" t="s">
        <v>8153</v>
      </c>
      <c r="I2794" s="13" t="s">
        <v>8154</v>
      </c>
      <c r="J2794" s="13" t="s">
        <v>1813</v>
      </c>
      <c r="K2794" s="13" t="s">
        <v>27</v>
      </c>
      <c r="L2794" s="25" t="str">
        <f>VLOOKUP($K2794,TONG_SL!$A:$D,2,0)</f>
        <v>Chân giò heo muối 300g</v>
      </c>
      <c r="N2794" s="25" t="str">
        <f t="shared" si="354"/>
        <v>K-C6</v>
      </c>
      <c r="Q2794" s="25" t="str">
        <f>VLOOKUP(K2794,TONG_SL!$A:$D,3,0)</f>
        <v>Túi</v>
      </c>
      <c r="R2794" s="1">
        <v>13</v>
      </c>
      <c r="T2794" s="1">
        <f>VLOOKUP(VLOOKUP(G2794,Ma_KH!$A:$R,18,0)&amp;K2794,Gia_MB!$A:$F,6,0)</f>
        <v>73431</v>
      </c>
      <c r="U2794" s="14">
        <f t="shared" si="359"/>
        <v>954603</v>
      </c>
      <c r="W2794" s="64">
        <f t="shared" si="355"/>
        <v>0</v>
      </c>
      <c r="X2794" s="3" t="str">
        <f t="shared" si="360"/>
        <v>8</v>
      </c>
      <c r="Z2794" s="14">
        <f t="shared" si="361"/>
        <v>76368.240000000005</v>
      </c>
      <c r="AA2794" s="7">
        <f>VLOOKUP(G2794,Ma_KH!$A:$R,14,0)</f>
        <v>60</v>
      </c>
      <c r="AD2794" s="7" t="str">
        <f>IFERROR(VLOOKUP(J2794,'Chuyển Mã'!$B$3:$C$9,2,0),"")</f>
        <v>Hà Nội</v>
      </c>
      <c r="AE2794" s="7" t="str">
        <f t="shared" si="351"/>
        <v>Chân giò heo muối 300g</v>
      </c>
      <c r="AF2794" s="7">
        <f t="shared" si="352"/>
        <v>13</v>
      </c>
    </row>
    <row r="2795" spans="1:32" x14ac:dyDescent="0.25">
      <c r="A2795" s="11">
        <v>45908</v>
      </c>
      <c r="B2795" s="25">
        <v>4176573661</v>
      </c>
      <c r="C2795" s="12" t="s">
        <v>7214</v>
      </c>
      <c r="D2795" s="16">
        <f t="shared" si="353"/>
        <v>45908</v>
      </c>
      <c r="G2795" s="13" t="s">
        <v>8153</v>
      </c>
      <c r="I2795" s="13" t="s">
        <v>8154</v>
      </c>
      <c r="J2795" s="13" t="s">
        <v>1813</v>
      </c>
      <c r="K2795" s="13" t="s">
        <v>51</v>
      </c>
      <c r="L2795" s="25" t="str">
        <f>VLOOKUP($K2795,TONG_SL!$A:$D,2,0)</f>
        <v>Mọc Nấm Hương 250g</v>
      </c>
      <c r="N2795" s="25" t="str">
        <f t="shared" si="354"/>
        <v>K-C6</v>
      </c>
      <c r="Q2795" s="25" t="str">
        <f>VLOOKUP(K2795,TONG_SL!$A:$D,3,0)</f>
        <v>Túi</v>
      </c>
      <c r="R2795" s="1">
        <v>5</v>
      </c>
      <c r="T2795" s="1">
        <f>VLOOKUP(VLOOKUP(G2795,Ma_KH!$A:$R,18,0)&amp;K2795,Gia_MB!$A:$F,6,0)</f>
        <v>46000</v>
      </c>
      <c r="U2795" s="14">
        <f t="shared" si="359"/>
        <v>230000</v>
      </c>
      <c r="W2795" s="64">
        <f t="shared" si="355"/>
        <v>0</v>
      </c>
      <c r="X2795" s="3" t="str">
        <f t="shared" si="360"/>
        <v>8</v>
      </c>
      <c r="Z2795" s="14">
        <f t="shared" si="361"/>
        <v>18400</v>
      </c>
      <c r="AA2795" s="7">
        <f>VLOOKUP(G2795,Ma_KH!$A:$R,14,0)</f>
        <v>60</v>
      </c>
      <c r="AD2795" s="7" t="str">
        <f>IFERROR(VLOOKUP(J2795,'Chuyển Mã'!$B$3:$C$9,2,0),"")</f>
        <v>Hà Nội</v>
      </c>
      <c r="AE2795" s="7" t="str">
        <f t="shared" si="351"/>
        <v>Mọc Nấm Hương 250g</v>
      </c>
      <c r="AF2795" s="7">
        <f t="shared" si="352"/>
        <v>5</v>
      </c>
    </row>
    <row r="2796" spans="1:32" x14ac:dyDescent="0.25">
      <c r="A2796" s="11">
        <v>45908</v>
      </c>
      <c r="B2796" s="25">
        <v>4176573661</v>
      </c>
      <c r="C2796" s="12" t="s">
        <v>7214</v>
      </c>
      <c r="D2796" s="16">
        <f t="shared" si="353"/>
        <v>45908</v>
      </c>
      <c r="G2796" s="13" t="s">
        <v>8153</v>
      </c>
      <c r="I2796" s="13" t="s">
        <v>8154</v>
      </c>
      <c r="J2796" s="13" t="s">
        <v>1813</v>
      </c>
      <c r="K2796" s="13" t="s">
        <v>30</v>
      </c>
      <c r="L2796" s="25" t="str">
        <f>VLOOKUP($K2796,TONG_SL!$A:$D,2,0)</f>
        <v>Gà muối 500g</v>
      </c>
      <c r="N2796" s="25" t="str">
        <f t="shared" si="354"/>
        <v>K-C6</v>
      </c>
      <c r="Q2796" s="25" t="str">
        <f>VLOOKUP(K2796,TONG_SL!$A:$D,3,0)</f>
        <v>Túi</v>
      </c>
      <c r="R2796" s="1">
        <v>10</v>
      </c>
      <c r="T2796" s="1">
        <f>VLOOKUP(VLOOKUP(G2796,Ma_KH!$A:$R,18,0)&amp;K2796,Gia_MB!$A:$F,6,0)</f>
        <v>111058</v>
      </c>
      <c r="U2796" s="14">
        <f t="shared" si="359"/>
        <v>1110580</v>
      </c>
      <c r="W2796" s="64">
        <f t="shared" si="355"/>
        <v>0</v>
      </c>
      <c r="X2796" s="3" t="str">
        <f t="shared" si="360"/>
        <v>8</v>
      </c>
      <c r="Z2796" s="14">
        <f t="shared" si="361"/>
        <v>88846.400000000009</v>
      </c>
      <c r="AA2796" s="7">
        <f>VLOOKUP(G2796,Ma_KH!$A:$R,14,0)</f>
        <v>60</v>
      </c>
      <c r="AD2796" s="7" t="str">
        <f>IFERROR(VLOOKUP(J2796,'Chuyển Mã'!$B$3:$C$9,2,0),"")</f>
        <v>Hà Nội</v>
      </c>
      <c r="AE2796" s="7" t="str">
        <f t="shared" si="351"/>
        <v>Gà muối 500g</v>
      </c>
      <c r="AF2796" s="7">
        <f t="shared" si="352"/>
        <v>10</v>
      </c>
    </row>
    <row r="2797" spans="1:32" x14ac:dyDescent="0.25">
      <c r="A2797" s="11">
        <v>45908</v>
      </c>
      <c r="B2797" s="25">
        <v>4176574253</v>
      </c>
      <c r="C2797" s="12" t="s">
        <v>7214</v>
      </c>
      <c r="D2797" s="16">
        <f t="shared" si="353"/>
        <v>45908</v>
      </c>
      <c r="G2797" s="13" t="s">
        <v>1656</v>
      </c>
      <c r="I2797" s="13" t="s">
        <v>8155</v>
      </c>
      <c r="J2797" s="13" t="s">
        <v>1813</v>
      </c>
      <c r="K2797" s="13" t="s">
        <v>51</v>
      </c>
      <c r="L2797" s="25" t="str">
        <f>VLOOKUP($K2797,TONG_SL!$A:$D,2,0)</f>
        <v>Mọc Nấm Hương 250g</v>
      </c>
      <c r="N2797" s="25" t="str">
        <f t="shared" si="354"/>
        <v>K-C6</v>
      </c>
      <c r="Q2797" s="25" t="str">
        <f>VLOOKUP(K2797,TONG_SL!$A:$D,3,0)</f>
        <v>Túi</v>
      </c>
      <c r="R2797" s="1">
        <v>3</v>
      </c>
      <c r="T2797" s="1">
        <f>VLOOKUP(VLOOKUP(G2797,Ma_KH!$A:$R,18,0)&amp;K2797,Gia_MB!$A:$F,6,0)</f>
        <v>46000</v>
      </c>
      <c r="U2797" s="14">
        <f t="shared" si="359"/>
        <v>138000</v>
      </c>
      <c r="W2797" s="64">
        <f t="shared" si="355"/>
        <v>0</v>
      </c>
      <c r="X2797" s="3" t="str">
        <f t="shared" si="360"/>
        <v>8</v>
      </c>
      <c r="Z2797" s="14">
        <f t="shared" si="361"/>
        <v>11040</v>
      </c>
      <c r="AA2797" s="7">
        <f>VLOOKUP(G2797,Ma_KH!$A:$R,14,0)</f>
        <v>60</v>
      </c>
      <c r="AD2797" s="7" t="str">
        <f>IFERROR(VLOOKUP(J2797,'Chuyển Mã'!$B$3:$C$9,2,0),"")</f>
        <v>Hà Nội</v>
      </c>
      <c r="AE2797" s="7" t="str">
        <f t="shared" si="351"/>
        <v>Mọc Nấm Hương 250g</v>
      </c>
      <c r="AF2797" s="7">
        <f t="shared" si="352"/>
        <v>3</v>
      </c>
    </row>
    <row r="2798" spans="1:32" x14ac:dyDescent="0.25">
      <c r="A2798" s="11">
        <v>45908</v>
      </c>
      <c r="B2798" s="25">
        <v>4176574253</v>
      </c>
      <c r="C2798" s="12" t="s">
        <v>7214</v>
      </c>
      <c r="D2798" s="16">
        <f t="shared" si="353"/>
        <v>45908</v>
      </c>
      <c r="G2798" s="13" t="s">
        <v>1656</v>
      </c>
      <c r="I2798" s="13" t="s">
        <v>8155</v>
      </c>
      <c r="J2798" s="13" t="s">
        <v>1813</v>
      </c>
      <c r="K2798" s="13" t="s">
        <v>32</v>
      </c>
      <c r="L2798" s="25" t="str">
        <f>VLOOKUP($K2798,TONG_SL!$A:$D,2,0)</f>
        <v>Giò Tai Lưỡi Xào 250</v>
      </c>
      <c r="N2798" s="25" t="str">
        <f t="shared" si="354"/>
        <v>K-C6</v>
      </c>
      <c r="Q2798" s="25" t="str">
        <f>VLOOKUP(K2798,TONG_SL!$A:$D,3,0)</f>
        <v>Túi</v>
      </c>
      <c r="R2798" s="1">
        <v>5</v>
      </c>
      <c r="T2798" s="1">
        <f>VLOOKUP(VLOOKUP(G2798,Ma_KH!$A:$R,18,0)&amp;K2798,Gia_MB!$A:$F,6,0)</f>
        <v>50183</v>
      </c>
      <c r="U2798" s="14">
        <f t="shared" si="359"/>
        <v>250915</v>
      </c>
      <c r="W2798" s="64">
        <f t="shared" si="355"/>
        <v>0</v>
      </c>
      <c r="X2798" s="3" t="str">
        <f t="shared" si="360"/>
        <v>8</v>
      </c>
      <c r="Z2798" s="14">
        <f t="shared" si="361"/>
        <v>20073.2</v>
      </c>
      <c r="AA2798" s="7">
        <f>VLOOKUP(G2798,Ma_KH!$A:$R,14,0)</f>
        <v>60</v>
      </c>
      <c r="AD2798" s="7" t="str">
        <f>IFERROR(VLOOKUP(J2798,'Chuyển Mã'!$B$3:$C$9,2,0),"")</f>
        <v>Hà Nội</v>
      </c>
      <c r="AE2798" s="7" t="str">
        <f t="shared" si="351"/>
        <v>Giò Tai Lưỡi Xào 250</v>
      </c>
      <c r="AF2798" s="7">
        <f t="shared" si="352"/>
        <v>5</v>
      </c>
    </row>
    <row r="2799" spans="1:32" x14ac:dyDescent="0.25">
      <c r="A2799" s="11">
        <v>45908</v>
      </c>
      <c r="B2799" s="25">
        <v>4176573976</v>
      </c>
      <c r="C2799" s="12" t="s">
        <v>7214</v>
      </c>
      <c r="D2799" s="16">
        <f t="shared" si="353"/>
        <v>45908</v>
      </c>
      <c r="G2799" s="13" t="s">
        <v>8156</v>
      </c>
      <c r="I2799" s="13" t="s">
        <v>8157</v>
      </c>
      <c r="J2799" s="13" t="s">
        <v>1813</v>
      </c>
      <c r="K2799" s="13" t="s">
        <v>30</v>
      </c>
      <c r="L2799" s="25" t="str">
        <f>VLOOKUP($K2799,TONG_SL!$A:$D,2,0)</f>
        <v>Gà muối 500g</v>
      </c>
      <c r="N2799" s="25" t="str">
        <f t="shared" si="354"/>
        <v>K-C6</v>
      </c>
      <c r="Q2799" s="25" t="str">
        <f>VLOOKUP(K2799,TONG_SL!$A:$D,3,0)</f>
        <v>Túi</v>
      </c>
      <c r="R2799" s="1">
        <v>20</v>
      </c>
      <c r="T2799" s="1">
        <f>VLOOKUP(VLOOKUP(G2799,Ma_KH!$A:$R,18,0)&amp;K2799,Gia_MB!$A:$F,6,0)</f>
        <v>111058</v>
      </c>
      <c r="U2799" s="14">
        <f t="shared" si="359"/>
        <v>2221160</v>
      </c>
      <c r="W2799" s="64">
        <f t="shared" si="355"/>
        <v>0</v>
      </c>
      <c r="X2799" s="3" t="str">
        <f t="shared" si="360"/>
        <v>8</v>
      </c>
      <c r="Z2799" s="14">
        <f t="shared" si="361"/>
        <v>177692.80000000002</v>
      </c>
      <c r="AA2799" s="7">
        <f>VLOOKUP(G2799,Ma_KH!$A:$R,14,0)</f>
        <v>60</v>
      </c>
      <c r="AD2799" s="7" t="str">
        <f>IFERROR(VLOOKUP(J2799,'Chuyển Mã'!$B$3:$C$9,2,0),"")</f>
        <v>Hà Nội</v>
      </c>
      <c r="AE2799" s="7" t="str">
        <f t="shared" si="351"/>
        <v>Gà muối 500g</v>
      </c>
      <c r="AF2799" s="7">
        <f t="shared" si="352"/>
        <v>20</v>
      </c>
    </row>
    <row r="2800" spans="1:32" x14ac:dyDescent="0.25">
      <c r="A2800" s="11">
        <v>45908</v>
      </c>
      <c r="B2800" s="25">
        <v>4176573976</v>
      </c>
      <c r="C2800" s="12" t="s">
        <v>7214</v>
      </c>
      <c r="D2800" s="16">
        <f t="shared" si="353"/>
        <v>45908</v>
      </c>
      <c r="G2800" s="13" t="s">
        <v>8156</v>
      </c>
      <c r="I2800" s="13" t="s">
        <v>8157</v>
      </c>
      <c r="J2800" s="13" t="s">
        <v>1813</v>
      </c>
      <c r="K2800" s="13" t="s">
        <v>51</v>
      </c>
      <c r="L2800" s="25" t="str">
        <f>VLOOKUP($K2800,TONG_SL!$A:$D,2,0)</f>
        <v>Mọc Nấm Hương 250g</v>
      </c>
      <c r="N2800" s="25" t="str">
        <f t="shared" si="354"/>
        <v>K-C6</v>
      </c>
      <c r="Q2800" s="25" t="str">
        <f>VLOOKUP(K2800,TONG_SL!$A:$D,3,0)</f>
        <v>Túi</v>
      </c>
      <c r="R2800" s="1">
        <v>3</v>
      </c>
      <c r="T2800" s="1">
        <f>VLOOKUP(VLOOKUP(G2800,Ma_KH!$A:$R,18,0)&amp;K2800,Gia_MB!$A:$F,6,0)</f>
        <v>46000</v>
      </c>
      <c r="U2800" s="14">
        <f t="shared" si="359"/>
        <v>138000</v>
      </c>
      <c r="W2800" s="64">
        <f t="shared" si="355"/>
        <v>0</v>
      </c>
      <c r="X2800" s="3" t="str">
        <f t="shared" si="360"/>
        <v>8</v>
      </c>
      <c r="Z2800" s="14">
        <f t="shared" si="361"/>
        <v>11040</v>
      </c>
      <c r="AA2800" s="7">
        <f>VLOOKUP(G2800,Ma_KH!$A:$R,14,0)</f>
        <v>60</v>
      </c>
      <c r="AD2800" s="7" t="str">
        <f>IFERROR(VLOOKUP(J2800,'Chuyển Mã'!$B$3:$C$9,2,0),"")</f>
        <v>Hà Nội</v>
      </c>
      <c r="AE2800" s="7" t="str">
        <f t="shared" si="351"/>
        <v>Mọc Nấm Hương 250g</v>
      </c>
      <c r="AF2800" s="7">
        <f t="shared" si="352"/>
        <v>3</v>
      </c>
    </row>
    <row r="2801" spans="1:32" x14ac:dyDescent="0.25">
      <c r="A2801" s="11">
        <v>45908</v>
      </c>
      <c r="B2801" s="25">
        <v>4176573976</v>
      </c>
      <c r="C2801" s="12" t="s">
        <v>7214</v>
      </c>
      <c r="D2801" s="16">
        <f t="shared" si="353"/>
        <v>45908</v>
      </c>
      <c r="G2801" s="13" t="s">
        <v>8156</v>
      </c>
      <c r="I2801" s="13" t="s">
        <v>8157</v>
      </c>
      <c r="J2801" s="13" t="s">
        <v>1813</v>
      </c>
      <c r="K2801" s="13" t="s">
        <v>27</v>
      </c>
      <c r="L2801" s="25" t="str">
        <f>VLOOKUP($K2801,TONG_SL!$A:$D,2,0)</f>
        <v>Chân giò heo muối 300g</v>
      </c>
      <c r="N2801" s="25" t="str">
        <f t="shared" si="354"/>
        <v>K-C6</v>
      </c>
      <c r="Q2801" s="25" t="str">
        <f>VLOOKUP(K2801,TONG_SL!$A:$D,3,0)</f>
        <v>Túi</v>
      </c>
      <c r="R2801" s="1">
        <v>23</v>
      </c>
      <c r="T2801" s="1">
        <f>VLOOKUP(VLOOKUP(G2801,Ma_KH!$A:$R,18,0)&amp;K2801,Gia_MB!$A:$F,6,0)</f>
        <v>73431</v>
      </c>
      <c r="U2801" s="14">
        <f t="shared" si="359"/>
        <v>1688913</v>
      </c>
      <c r="W2801" s="64">
        <f t="shared" si="355"/>
        <v>0</v>
      </c>
      <c r="X2801" s="3" t="str">
        <f t="shared" si="360"/>
        <v>8</v>
      </c>
      <c r="Z2801" s="14">
        <f t="shared" si="361"/>
        <v>135113.04</v>
      </c>
      <c r="AA2801" s="7">
        <f>VLOOKUP(G2801,Ma_KH!$A:$R,14,0)</f>
        <v>60</v>
      </c>
      <c r="AD2801" s="7" t="str">
        <f>IFERROR(VLOOKUP(J2801,'Chuyển Mã'!$B$3:$C$9,2,0),"")</f>
        <v>Hà Nội</v>
      </c>
      <c r="AE2801" s="7" t="str">
        <f t="shared" si="351"/>
        <v>Chân giò heo muối 300g</v>
      </c>
      <c r="AF2801" s="7">
        <f t="shared" si="352"/>
        <v>23</v>
      </c>
    </row>
    <row r="2802" spans="1:32" x14ac:dyDescent="0.25">
      <c r="A2802" s="11">
        <v>45908</v>
      </c>
      <c r="B2802" s="25">
        <v>4176573976</v>
      </c>
      <c r="C2802" s="12" t="s">
        <v>7214</v>
      </c>
      <c r="D2802" s="16">
        <f t="shared" si="353"/>
        <v>45908</v>
      </c>
      <c r="G2802" s="13" t="s">
        <v>8156</v>
      </c>
      <c r="I2802" s="13" t="s">
        <v>8157</v>
      </c>
      <c r="J2802" s="13" t="s">
        <v>1813</v>
      </c>
      <c r="K2802" s="13" t="s">
        <v>32</v>
      </c>
      <c r="L2802" s="25" t="str">
        <f>VLOOKUP($K2802,TONG_SL!$A:$D,2,0)</f>
        <v>Giò Tai Lưỡi Xào 250</v>
      </c>
      <c r="N2802" s="25" t="str">
        <f t="shared" si="354"/>
        <v>K-C6</v>
      </c>
      <c r="Q2802" s="25" t="str">
        <f>VLOOKUP(K2802,TONG_SL!$A:$D,3,0)</f>
        <v>Túi</v>
      </c>
      <c r="R2802" s="1">
        <v>3</v>
      </c>
      <c r="T2802" s="1">
        <f>VLOOKUP(VLOOKUP(G2802,Ma_KH!$A:$R,18,0)&amp;K2802,Gia_MB!$A:$F,6,0)</f>
        <v>50183</v>
      </c>
      <c r="U2802" s="14">
        <f t="shared" si="359"/>
        <v>150549</v>
      </c>
      <c r="W2802" s="64">
        <f t="shared" si="355"/>
        <v>0</v>
      </c>
      <c r="X2802" s="3" t="str">
        <f t="shared" si="360"/>
        <v>8</v>
      </c>
      <c r="Z2802" s="14">
        <f t="shared" si="361"/>
        <v>12043.92</v>
      </c>
      <c r="AA2802" s="7">
        <f>VLOOKUP(G2802,Ma_KH!$A:$R,14,0)</f>
        <v>60</v>
      </c>
      <c r="AD2802" s="7" t="str">
        <f>IFERROR(VLOOKUP(J2802,'Chuyển Mã'!$B$3:$C$9,2,0),"")</f>
        <v>Hà Nội</v>
      </c>
      <c r="AE2802" s="7" t="str">
        <f t="shared" si="351"/>
        <v>Giò Tai Lưỡi Xào 250</v>
      </c>
      <c r="AF2802" s="7">
        <f t="shared" si="352"/>
        <v>3</v>
      </c>
    </row>
    <row r="2803" spans="1:32" x14ac:dyDescent="0.25">
      <c r="A2803" s="11">
        <v>45908</v>
      </c>
      <c r="B2803" s="25">
        <v>4176573711</v>
      </c>
      <c r="C2803" s="12" t="s">
        <v>7214</v>
      </c>
      <c r="D2803" s="16">
        <f t="shared" si="353"/>
        <v>45908</v>
      </c>
      <c r="G2803" s="13" t="s">
        <v>8158</v>
      </c>
      <c r="I2803" s="13" t="s">
        <v>8159</v>
      </c>
      <c r="J2803" s="13" t="s">
        <v>1813</v>
      </c>
      <c r="K2803" s="13" t="s">
        <v>51</v>
      </c>
      <c r="L2803" s="25" t="str">
        <f>VLOOKUP($K2803,TONG_SL!$A:$D,2,0)</f>
        <v>Mọc Nấm Hương 250g</v>
      </c>
      <c r="N2803" s="25" t="str">
        <f t="shared" si="354"/>
        <v>K-C6</v>
      </c>
      <c r="Q2803" s="25" t="str">
        <f>VLOOKUP(K2803,TONG_SL!$A:$D,3,0)</f>
        <v>Túi</v>
      </c>
      <c r="R2803" s="1">
        <v>5</v>
      </c>
      <c r="T2803" s="1">
        <f>VLOOKUP(VLOOKUP(G2803,Ma_KH!$A:$R,18,0)&amp;K2803,Gia_MB!$A:$F,6,0)</f>
        <v>46000</v>
      </c>
      <c r="U2803" s="14">
        <f t="shared" si="359"/>
        <v>230000</v>
      </c>
      <c r="W2803" s="64">
        <f t="shared" si="355"/>
        <v>0</v>
      </c>
      <c r="X2803" s="3" t="str">
        <f t="shared" si="360"/>
        <v>8</v>
      </c>
      <c r="Z2803" s="14">
        <f t="shared" si="361"/>
        <v>18400</v>
      </c>
      <c r="AA2803" s="7">
        <f>VLOOKUP(G2803,Ma_KH!$A:$R,14,0)</f>
        <v>60</v>
      </c>
      <c r="AD2803" s="7" t="str">
        <f>IFERROR(VLOOKUP(J2803,'Chuyển Mã'!$B$3:$C$9,2,0),"")</f>
        <v>Hà Nội</v>
      </c>
      <c r="AE2803" s="7" t="str">
        <f t="shared" si="351"/>
        <v>Mọc Nấm Hương 250g</v>
      </c>
      <c r="AF2803" s="7">
        <f t="shared" si="352"/>
        <v>5</v>
      </c>
    </row>
    <row r="2804" spans="1:32" x14ac:dyDescent="0.25">
      <c r="A2804" s="11">
        <v>45908</v>
      </c>
      <c r="B2804" s="25">
        <v>4176573711</v>
      </c>
      <c r="C2804" s="12" t="s">
        <v>7214</v>
      </c>
      <c r="D2804" s="16">
        <f t="shared" si="353"/>
        <v>45908</v>
      </c>
      <c r="G2804" s="13" t="s">
        <v>8158</v>
      </c>
      <c r="I2804" s="13" t="s">
        <v>8159</v>
      </c>
      <c r="J2804" s="13" t="s">
        <v>1813</v>
      </c>
      <c r="K2804" s="13" t="s">
        <v>27</v>
      </c>
      <c r="L2804" s="25" t="str">
        <f>VLOOKUP($K2804,TONG_SL!$A:$D,2,0)</f>
        <v>Chân giò heo muối 300g</v>
      </c>
      <c r="N2804" s="25" t="str">
        <f t="shared" si="354"/>
        <v>K-C6</v>
      </c>
      <c r="Q2804" s="25" t="str">
        <f>VLOOKUP(K2804,TONG_SL!$A:$D,3,0)</f>
        <v>Túi</v>
      </c>
      <c r="R2804" s="1">
        <v>10</v>
      </c>
      <c r="T2804" s="1">
        <f>VLOOKUP(VLOOKUP(G2804,Ma_KH!$A:$R,18,0)&amp;K2804,Gia_MB!$A:$F,6,0)</f>
        <v>73431</v>
      </c>
      <c r="U2804" s="14">
        <f t="shared" si="359"/>
        <v>734310</v>
      </c>
      <c r="W2804" s="64">
        <f t="shared" si="355"/>
        <v>0</v>
      </c>
      <c r="X2804" s="3" t="str">
        <f t="shared" si="360"/>
        <v>8</v>
      </c>
      <c r="Z2804" s="14">
        <f t="shared" si="361"/>
        <v>58744.800000000003</v>
      </c>
      <c r="AA2804" s="7">
        <f>VLOOKUP(G2804,Ma_KH!$A:$R,14,0)</f>
        <v>60</v>
      </c>
      <c r="AD2804" s="7" t="str">
        <f>IFERROR(VLOOKUP(J2804,'Chuyển Mã'!$B$3:$C$9,2,0),"")</f>
        <v>Hà Nội</v>
      </c>
      <c r="AE2804" s="7" t="str">
        <f t="shared" si="351"/>
        <v>Chân giò heo muối 300g</v>
      </c>
      <c r="AF2804" s="7">
        <f t="shared" si="352"/>
        <v>10</v>
      </c>
    </row>
    <row r="2805" spans="1:32" x14ac:dyDescent="0.25">
      <c r="A2805" s="11">
        <v>45908</v>
      </c>
      <c r="B2805" s="25">
        <v>4176573711</v>
      </c>
      <c r="C2805" s="12" t="s">
        <v>7214</v>
      </c>
      <c r="D2805" s="16">
        <f t="shared" si="353"/>
        <v>45908</v>
      </c>
      <c r="G2805" s="13" t="s">
        <v>8158</v>
      </c>
      <c r="I2805" s="13" t="s">
        <v>8159</v>
      </c>
      <c r="J2805" s="13" t="s">
        <v>1813</v>
      </c>
      <c r="K2805" s="13" t="s">
        <v>32</v>
      </c>
      <c r="L2805" s="25" t="str">
        <f>VLOOKUP($K2805,TONG_SL!$A:$D,2,0)</f>
        <v>Giò Tai Lưỡi Xào 250</v>
      </c>
      <c r="N2805" s="25" t="str">
        <f t="shared" si="354"/>
        <v>K-C6</v>
      </c>
      <c r="Q2805" s="25" t="str">
        <f>VLOOKUP(K2805,TONG_SL!$A:$D,3,0)</f>
        <v>Túi</v>
      </c>
      <c r="R2805" s="1">
        <v>5</v>
      </c>
      <c r="T2805" s="1">
        <f>VLOOKUP(VLOOKUP(G2805,Ma_KH!$A:$R,18,0)&amp;K2805,Gia_MB!$A:$F,6,0)</f>
        <v>50183</v>
      </c>
      <c r="U2805" s="14">
        <f t="shared" si="359"/>
        <v>250915</v>
      </c>
      <c r="W2805" s="64">
        <f t="shared" si="355"/>
        <v>0</v>
      </c>
      <c r="X2805" s="3" t="str">
        <f t="shared" si="360"/>
        <v>8</v>
      </c>
      <c r="Z2805" s="14">
        <f t="shared" si="361"/>
        <v>20073.2</v>
      </c>
      <c r="AA2805" s="7">
        <f>VLOOKUP(G2805,Ma_KH!$A:$R,14,0)</f>
        <v>60</v>
      </c>
      <c r="AD2805" s="7" t="str">
        <f>IFERROR(VLOOKUP(J2805,'Chuyển Mã'!$B$3:$C$9,2,0),"")</f>
        <v>Hà Nội</v>
      </c>
      <c r="AE2805" s="7" t="str">
        <f t="shared" si="351"/>
        <v>Giò Tai Lưỡi Xào 250</v>
      </c>
      <c r="AF2805" s="7">
        <f t="shared" si="352"/>
        <v>5</v>
      </c>
    </row>
    <row r="2806" spans="1:32" x14ac:dyDescent="0.25">
      <c r="A2806" s="11">
        <v>45908</v>
      </c>
      <c r="B2806" s="25">
        <v>4176573711</v>
      </c>
      <c r="C2806" s="12" t="s">
        <v>7214</v>
      </c>
      <c r="D2806" s="16">
        <f t="shared" si="353"/>
        <v>45908</v>
      </c>
      <c r="G2806" s="13" t="s">
        <v>8158</v>
      </c>
      <c r="I2806" s="13" t="s">
        <v>8159</v>
      </c>
      <c r="J2806" s="13" t="s">
        <v>1813</v>
      </c>
      <c r="K2806" s="13" t="s">
        <v>30</v>
      </c>
      <c r="L2806" s="25" t="str">
        <f>VLOOKUP($K2806,TONG_SL!$A:$D,2,0)</f>
        <v>Gà muối 500g</v>
      </c>
      <c r="N2806" s="25" t="str">
        <f t="shared" si="354"/>
        <v>K-C6</v>
      </c>
      <c r="Q2806" s="25" t="str">
        <f>VLOOKUP(K2806,TONG_SL!$A:$D,3,0)</f>
        <v>Túi</v>
      </c>
      <c r="R2806" s="1">
        <v>10</v>
      </c>
      <c r="T2806" s="1">
        <f>VLOOKUP(VLOOKUP(G2806,Ma_KH!$A:$R,18,0)&amp;K2806,Gia_MB!$A:$F,6,0)</f>
        <v>111058</v>
      </c>
      <c r="U2806" s="14">
        <f t="shared" si="359"/>
        <v>1110580</v>
      </c>
      <c r="W2806" s="64">
        <f t="shared" si="355"/>
        <v>0</v>
      </c>
      <c r="X2806" s="3" t="str">
        <f t="shared" si="360"/>
        <v>8</v>
      </c>
      <c r="Z2806" s="14">
        <f t="shared" si="361"/>
        <v>88846.400000000009</v>
      </c>
      <c r="AA2806" s="7">
        <f>VLOOKUP(G2806,Ma_KH!$A:$R,14,0)</f>
        <v>60</v>
      </c>
      <c r="AD2806" s="7" t="str">
        <f>IFERROR(VLOOKUP(J2806,'Chuyển Mã'!$B$3:$C$9,2,0),"")</f>
        <v>Hà Nội</v>
      </c>
      <c r="AE2806" s="7" t="str">
        <f t="shared" si="351"/>
        <v>Gà muối 500g</v>
      </c>
      <c r="AF2806" s="7">
        <f t="shared" si="352"/>
        <v>10</v>
      </c>
    </row>
    <row r="2807" spans="1:32" x14ac:dyDescent="0.25">
      <c r="A2807" s="11">
        <v>45908</v>
      </c>
      <c r="B2807" s="25">
        <v>4176573706</v>
      </c>
      <c r="C2807" s="12" t="s">
        <v>7214</v>
      </c>
      <c r="D2807" s="16">
        <f t="shared" si="353"/>
        <v>45908</v>
      </c>
      <c r="G2807" s="13" t="s">
        <v>8160</v>
      </c>
      <c r="I2807" s="13" t="s">
        <v>8161</v>
      </c>
      <c r="J2807" s="13" t="s">
        <v>1813</v>
      </c>
      <c r="K2807" s="13" t="s">
        <v>51</v>
      </c>
      <c r="L2807" s="25" t="str">
        <f>VLOOKUP($K2807,TONG_SL!$A:$D,2,0)</f>
        <v>Mọc Nấm Hương 250g</v>
      </c>
      <c r="N2807" s="25" t="str">
        <f t="shared" si="354"/>
        <v>K-C6</v>
      </c>
      <c r="Q2807" s="25" t="str">
        <f>VLOOKUP(K2807,TONG_SL!$A:$D,3,0)</f>
        <v>Túi</v>
      </c>
      <c r="R2807" s="1">
        <v>3</v>
      </c>
      <c r="T2807" s="1">
        <f>VLOOKUP(VLOOKUP(G2807,Ma_KH!$A:$R,18,0)&amp;K2807,Gia_MB!$A:$F,6,0)</f>
        <v>46000</v>
      </c>
      <c r="U2807" s="14">
        <f t="shared" si="359"/>
        <v>138000</v>
      </c>
      <c r="W2807" s="64">
        <f t="shared" si="355"/>
        <v>0</v>
      </c>
      <c r="X2807" s="3" t="str">
        <f t="shared" si="360"/>
        <v>8</v>
      </c>
      <c r="Z2807" s="14">
        <f t="shared" si="361"/>
        <v>11040</v>
      </c>
      <c r="AA2807" s="7">
        <f>VLOOKUP(G2807,Ma_KH!$A:$R,14,0)</f>
        <v>60</v>
      </c>
      <c r="AD2807" s="7" t="str">
        <f>IFERROR(VLOOKUP(J2807,'Chuyển Mã'!$B$3:$C$9,2,0),"")</f>
        <v>Hà Nội</v>
      </c>
      <c r="AE2807" s="7" t="str">
        <f t="shared" si="351"/>
        <v>Mọc Nấm Hương 250g</v>
      </c>
      <c r="AF2807" s="7">
        <f t="shared" si="352"/>
        <v>3</v>
      </c>
    </row>
    <row r="2808" spans="1:32" x14ac:dyDescent="0.25">
      <c r="A2808" s="11">
        <v>45908</v>
      </c>
      <c r="B2808" s="25">
        <v>4176573706</v>
      </c>
      <c r="C2808" s="12" t="s">
        <v>7214</v>
      </c>
      <c r="D2808" s="16">
        <f t="shared" si="353"/>
        <v>45908</v>
      </c>
      <c r="G2808" s="13" t="s">
        <v>8160</v>
      </c>
      <c r="I2808" s="13" t="s">
        <v>8161</v>
      </c>
      <c r="J2808" s="13" t="s">
        <v>1813</v>
      </c>
      <c r="K2808" s="13" t="s">
        <v>27</v>
      </c>
      <c r="L2808" s="25" t="str">
        <f>VLOOKUP($K2808,TONG_SL!$A:$D,2,0)</f>
        <v>Chân giò heo muối 300g</v>
      </c>
      <c r="N2808" s="25" t="str">
        <f t="shared" si="354"/>
        <v>K-C6</v>
      </c>
      <c r="Q2808" s="25" t="str">
        <f>VLOOKUP(K2808,TONG_SL!$A:$D,3,0)</f>
        <v>Túi</v>
      </c>
      <c r="R2808" s="1">
        <v>6</v>
      </c>
      <c r="T2808" s="1">
        <f>VLOOKUP(VLOOKUP(G2808,Ma_KH!$A:$R,18,0)&amp;K2808,Gia_MB!$A:$F,6,0)</f>
        <v>73431</v>
      </c>
      <c r="U2808" s="14">
        <f t="shared" si="359"/>
        <v>440586</v>
      </c>
      <c r="W2808" s="64">
        <f t="shared" si="355"/>
        <v>0</v>
      </c>
      <c r="X2808" s="3" t="str">
        <f t="shared" si="360"/>
        <v>8</v>
      </c>
      <c r="Z2808" s="14">
        <f t="shared" si="361"/>
        <v>35246.879999999997</v>
      </c>
      <c r="AA2808" s="7">
        <f>VLOOKUP(G2808,Ma_KH!$A:$R,14,0)</f>
        <v>60</v>
      </c>
      <c r="AD2808" s="7" t="str">
        <f>IFERROR(VLOOKUP(J2808,'Chuyển Mã'!$B$3:$C$9,2,0),"")</f>
        <v>Hà Nội</v>
      </c>
      <c r="AE2808" s="7" t="str">
        <f t="shared" si="351"/>
        <v>Chân giò heo muối 300g</v>
      </c>
      <c r="AF2808" s="7">
        <f t="shared" si="352"/>
        <v>6</v>
      </c>
    </row>
    <row r="2809" spans="1:32" x14ac:dyDescent="0.25">
      <c r="A2809" s="11">
        <v>45908</v>
      </c>
      <c r="B2809" s="25">
        <v>4176573706</v>
      </c>
      <c r="C2809" s="12" t="s">
        <v>7214</v>
      </c>
      <c r="D2809" s="16">
        <f t="shared" si="353"/>
        <v>45908</v>
      </c>
      <c r="G2809" s="13" t="s">
        <v>8160</v>
      </c>
      <c r="I2809" s="13" t="s">
        <v>8161</v>
      </c>
      <c r="J2809" s="13" t="s">
        <v>1813</v>
      </c>
      <c r="K2809" s="13" t="s">
        <v>32</v>
      </c>
      <c r="L2809" s="25" t="str">
        <f>VLOOKUP($K2809,TONG_SL!$A:$D,2,0)</f>
        <v>Giò Tai Lưỡi Xào 250</v>
      </c>
      <c r="N2809" s="25" t="str">
        <f t="shared" si="354"/>
        <v>K-C6</v>
      </c>
      <c r="Q2809" s="25" t="str">
        <f>VLOOKUP(K2809,TONG_SL!$A:$D,3,0)</f>
        <v>Túi</v>
      </c>
      <c r="R2809" s="1">
        <v>4</v>
      </c>
      <c r="T2809" s="1">
        <f>VLOOKUP(VLOOKUP(G2809,Ma_KH!$A:$R,18,0)&amp;K2809,Gia_MB!$A:$F,6,0)</f>
        <v>50183</v>
      </c>
      <c r="U2809" s="14">
        <f t="shared" si="359"/>
        <v>200732</v>
      </c>
      <c r="W2809" s="64">
        <f t="shared" si="355"/>
        <v>0</v>
      </c>
      <c r="X2809" s="3" t="str">
        <f t="shared" si="360"/>
        <v>8</v>
      </c>
      <c r="Z2809" s="14">
        <f t="shared" si="361"/>
        <v>16058.56</v>
      </c>
      <c r="AA2809" s="7">
        <f>VLOOKUP(G2809,Ma_KH!$A:$R,14,0)</f>
        <v>60</v>
      </c>
      <c r="AD2809" s="7" t="str">
        <f>IFERROR(VLOOKUP(J2809,'Chuyển Mã'!$B$3:$C$9,2,0),"")</f>
        <v>Hà Nội</v>
      </c>
      <c r="AE2809" s="7" t="str">
        <f t="shared" si="351"/>
        <v>Giò Tai Lưỡi Xào 250</v>
      </c>
      <c r="AF2809" s="7">
        <f t="shared" si="352"/>
        <v>4</v>
      </c>
    </row>
    <row r="2810" spans="1:32" x14ac:dyDescent="0.25">
      <c r="A2810" s="11">
        <v>45908</v>
      </c>
      <c r="B2810" s="25">
        <v>4176573706</v>
      </c>
      <c r="C2810" s="12" t="s">
        <v>7214</v>
      </c>
      <c r="D2810" s="16">
        <f t="shared" si="353"/>
        <v>45908</v>
      </c>
      <c r="G2810" s="13" t="s">
        <v>8160</v>
      </c>
      <c r="I2810" s="13" t="s">
        <v>8161</v>
      </c>
      <c r="J2810" s="13" t="s">
        <v>1813</v>
      </c>
      <c r="K2810" s="13" t="s">
        <v>30</v>
      </c>
      <c r="L2810" s="25" t="str">
        <f>VLOOKUP($K2810,TONG_SL!$A:$D,2,0)</f>
        <v>Gà muối 500g</v>
      </c>
      <c r="N2810" s="25" t="str">
        <f t="shared" si="354"/>
        <v>K-C6</v>
      </c>
      <c r="Q2810" s="25" t="str">
        <f>VLOOKUP(K2810,TONG_SL!$A:$D,3,0)</f>
        <v>Túi</v>
      </c>
      <c r="R2810" s="1">
        <v>10</v>
      </c>
      <c r="T2810" s="1">
        <f>VLOOKUP(VLOOKUP(G2810,Ma_KH!$A:$R,18,0)&amp;K2810,Gia_MB!$A:$F,6,0)</f>
        <v>111058</v>
      </c>
      <c r="U2810" s="14">
        <f t="shared" si="359"/>
        <v>1110580</v>
      </c>
      <c r="W2810" s="64">
        <f t="shared" si="355"/>
        <v>0</v>
      </c>
      <c r="X2810" s="3" t="str">
        <f t="shared" si="360"/>
        <v>8</v>
      </c>
      <c r="Z2810" s="14">
        <f t="shared" si="361"/>
        <v>88846.400000000009</v>
      </c>
      <c r="AA2810" s="7">
        <f>VLOOKUP(G2810,Ma_KH!$A:$R,14,0)</f>
        <v>60</v>
      </c>
      <c r="AD2810" s="7" t="str">
        <f>IFERROR(VLOOKUP(J2810,'Chuyển Mã'!$B$3:$C$9,2,0),"")</f>
        <v>Hà Nội</v>
      </c>
      <c r="AE2810" s="7" t="str">
        <f t="shared" si="351"/>
        <v>Gà muối 500g</v>
      </c>
      <c r="AF2810" s="7">
        <f t="shared" si="352"/>
        <v>10</v>
      </c>
    </row>
    <row r="2811" spans="1:32" x14ac:dyDescent="0.25">
      <c r="A2811" s="11">
        <v>45908</v>
      </c>
      <c r="B2811" s="25">
        <v>4176574118</v>
      </c>
      <c r="C2811" s="12" t="s">
        <v>7214</v>
      </c>
      <c r="D2811" s="16">
        <f t="shared" si="353"/>
        <v>45908</v>
      </c>
      <c r="G2811" s="13" t="s">
        <v>1558</v>
      </c>
      <c r="I2811" s="13" t="s">
        <v>8162</v>
      </c>
      <c r="J2811" s="13" t="s">
        <v>1813</v>
      </c>
      <c r="K2811" s="13" t="s">
        <v>30</v>
      </c>
      <c r="L2811" s="25" t="str">
        <f>VLOOKUP($K2811,TONG_SL!$A:$D,2,0)</f>
        <v>Gà muối 500g</v>
      </c>
      <c r="N2811" s="25" t="str">
        <f t="shared" si="354"/>
        <v>K-C6</v>
      </c>
      <c r="Q2811" s="25" t="str">
        <f>VLOOKUP(K2811,TONG_SL!$A:$D,3,0)</f>
        <v>Túi</v>
      </c>
      <c r="R2811" s="1">
        <v>2</v>
      </c>
      <c r="T2811" s="1">
        <f>VLOOKUP(VLOOKUP(G2811,Ma_KH!$A:$R,18,0)&amp;K2811,Gia_MB!$A:$F,6,0)</f>
        <v>111058</v>
      </c>
      <c r="U2811" s="14">
        <f t="shared" si="359"/>
        <v>222116</v>
      </c>
      <c r="W2811" s="64">
        <f t="shared" si="355"/>
        <v>0</v>
      </c>
      <c r="X2811" s="3" t="str">
        <f t="shared" si="360"/>
        <v>8</v>
      </c>
      <c r="Z2811" s="14">
        <f t="shared" si="361"/>
        <v>17769.28</v>
      </c>
      <c r="AA2811" s="7">
        <f>VLOOKUP(G2811,Ma_KH!$A:$R,14,0)</f>
        <v>60</v>
      </c>
      <c r="AD2811" s="7" t="str">
        <f>IFERROR(VLOOKUP(J2811,'Chuyển Mã'!$B$3:$C$9,2,0),"")</f>
        <v>Hà Nội</v>
      </c>
      <c r="AE2811" s="7" t="str">
        <f t="shared" si="351"/>
        <v>Gà muối 500g</v>
      </c>
      <c r="AF2811" s="7">
        <f t="shared" si="352"/>
        <v>2</v>
      </c>
    </row>
    <row r="2812" spans="1:32" x14ac:dyDescent="0.25">
      <c r="A2812" s="11">
        <v>45908</v>
      </c>
      <c r="B2812" s="25">
        <v>4176574118</v>
      </c>
      <c r="C2812" s="12" t="s">
        <v>7214</v>
      </c>
      <c r="D2812" s="16">
        <f t="shared" si="353"/>
        <v>45908</v>
      </c>
      <c r="G2812" s="13" t="s">
        <v>1558</v>
      </c>
      <c r="I2812" s="13" t="s">
        <v>8162</v>
      </c>
      <c r="J2812" s="13" t="s">
        <v>1813</v>
      </c>
      <c r="K2812" s="13" t="s">
        <v>51</v>
      </c>
      <c r="L2812" s="25" t="str">
        <f>VLOOKUP($K2812,TONG_SL!$A:$D,2,0)</f>
        <v>Mọc Nấm Hương 250g</v>
      </c>
      <c r="N2812" s="25" t="str">
        <f t="shared" si="354"/>
        <v>K-C6</v>
      </c>
      <c r="Q2812" s="25" t="str">
        <f>VLOOKUP(K2812,TONG_SL!$A:$D,3,0)</f>
        <v>Túi</v>
      </c>
      <c r="R2812" s="1">
        <v>3</v>
      </c>
      <c r="T2812" s="1">
        <f>VLOOKUP(VLOOKUP(G2812,Ma_KH!$A:$R,18,0)&amp;K2812,Gia_MB!$A:$F,6,0)</f>
        <v>46000</v>
      </c>
      <c r="U2812" s="14">
        <f t="shared" si="359"/>
        <v>138000</v>
      </c>
      <c r="W2812" s="64">
        <f t="shared" si="355"/>
        <v>0</v>
      </c>
      <c r="X2812" s="3" t="str">
        <f t="shared" si="360"/>
        <v>8</v>
      </c>
      <c r="Z2812" s="14">
        <f t="shared" si="361"/>
        <v>11040</v>
      </c>
      <c r="AA2812" s="7">
        <f>VLOOKUP(G2812,Ma_KH!$A:$R,14,0)</f>
        <v>60</v>
      </c>
      <c r="AD2812" s="7" t="str">
        <f>IFERROR(VLOOKUP(J2812,'Chuyển Mã'!$B$3:$C$9,2,0),"")</f>
        <v>Hà Nội</v>
      </c>
      <c r="AE2812" s="7" t="str">
        <f t="shared" si="351"/>
        <v>Mọc Nấm Hương 250g</v>
      </c>
      <c r="AF2812" s="7">
        <f t="shared" si="352"/>
        <v>3</v>
      </c>
    </row>
    <row r="2813" spans="1:32" x14ac:dyDescent="0.25">
      <c r="A2813" s="11">
        <v>45908</v>
      </c>
      <c r="B2813" s="25">
        <v>4176574118</v>
      </c>
      <c r="C2813" s="12" t="s">
        <v>7214</v>
      </c>
      <c r="D2813" s="16">
        <f t="shared" si="353"/>
        <v>45908</v>
      </c>
      <c r="G2813" s="13" t="s">
        <v>1558</v>
      </c>
      <c r="I2813" s="13" t="s">
        <v>8162</v>
      </c>
      <c r="J2813" s="13" t="s">
        <v>1813</v>
      </c>
      <c r="K2813" s="13" t="s">
        <v>27</v>
      </c>
      <c r="L2813" s="25" t="str">
        <f>VLOOKUP($K2813,TONG_SL!$A:$D,2,0)</f>
        <v>Chân giò heo muối 300g</v>
      </c>
      <c r="N2813" s="25" t="str">
        <f t="shared" si="354"/>
        <v>K-C6</v>
      </c>
      <c r="Q2813" s="25" t="str">
        <f>VLOOKUP(K2813,TONG_SL!$A:$D,3,0)</f>
        <v>Túi</v>
      </c>
      <c r="R2813" s="1">
        <v>6</v>
      </c>
      <c r="T2813" s="1">
        <f>VLOOKUP(VLOOKUP(G2813,Ma_KH!$A:$R,18,0)&amp;K2813,Gia_MB!$A:$F,6,0)</f>
        <v>73431</v>
      </c>
      <c r="U2813" s="14">
        <f t="shared" si="359"/>
        <v>440586</v>
      </c>
      <c r="W2813" s="64">
        <f t="shared" si="355"/>
        <v>0</v>
      </c>
      <c r="X2813" s="3" t="str">
        <f t="shared" si="360"/>
        <v>8</v>
      </c>
      <c r="Z2813" s="14">
        <f t="shared" si="361"/>
        <v>35246.879999999997</v>
      </c>
      <c r="AA2813" s="7">
        <f>VLOOKUP(G2813,Ma_KH!$A:$R,14,0)</f>
        <v>60</v>
      </c>
      <c r="AD2813" s="7" t="str">
        <f>IFERROR(VLOOKUP(J2813,'Chuyển Mã'!$B$3:$C$9,2,0),"")</f>
        <v>Hà Nội</v>
      </c>
      <c r="AE2813" s="7" t="str">
        <f t="shared" si="351"/>
        <v>Chân giò heo muối 300g</v>
      </c>
      <c r="AF2813" s="7">
        <f t="shared" si="352"/>
        <v>6</v>
      </c>
    </row>
    <row r="2814" spans="1:32" x14ac:dyDescent="0.25">
      <c r="A2814" s="11">
        <v>45908</v>
      </c>
      <c r="B2814" s="25">
        <v>4176574118</v>
      </c>
      <c r="C2814" s="12" t="s">
        <v>7214</v>
      </c>
      <c r="D2814" s="16">
        <f t="shared" si="353"/>
        <v>45908</v>
      </c>
      <c r="G2814" s="13" t="s">
        <v>1558</v>
      </c>
      <c r="I2814" s="13" t="s">
        <v>8162</v>
      </c>
      <c r="J2814" s="13" t="s">
        <v>1813</v>
      </c>
      <c r="K2814" s="13" t="s">
        <v>32</v>
      </c>
      <c r="L2814" s="25" t="str">
        <f>VLOOKUP($K2814,TONG_SL!$A:$D,2,0)</f>
        <v>Giò Tai Lưỡi Xào 250</v>
      </c>
      <c r="N2814" s="25" t="str">
        <f t="shared" si="354"/>
        <v>K-C6</v>
      </c>
      <c r="Q2814" s="25" t="str">
        <f>VLOOKUP(K2814,TONG_SL!$A:$D,3,0)</f>
        <v>Túi</v>
      </c>
      <c r="R2814" s="1">
        <v>3</v>
      </c>
      <c r="T2814" s="1">
        <f>VLOOKUP(VLOOKUP(G2814,Ma_KH!$A:$R,18,0)&amp;K2814,Gia_MB!$A:$F,6,0)</f>
        <v>50183</v>
      </c>
      <c r="U2814" s="14">
        <f t="shared" si="359"/>
        <v>150549</v>
      </c>
      <c r="W2814" s="64">
        <f t="shared" si="355"/>
        <v>0</v>
      </c>
      <c r="X2814" s="3" t="str">
        <f t="shared" si="360"/>
        <v>8</v>
      </c>
      <c r="Z2814" s="14">
        <f t="shared" si="361"/>
        <v>12043.92</v>
      </c>
      <c r="AA2814" s="7">
        <f>VLOOKUP(G2814,Ma_KH!$A:$R,14,0)</f>
        <v>60</v>
      </c>
      <c r="AD2814" s="7" t="str">
        <f>IFERROR(VLOOKUP(J2814,'Chuyển Mã'!$B$3:$C$9,2,0),"")</f>
        <v>Hà Nội</v>
      </c>
      <c r="AE2814" s="7" t="str">
        <f t="shared" si="351"/>
        <v>Giò Tai Lưỡi Xào 250</v>
      </c>
      <c r="AF2814" s="7">
        <f t="shared" si="352"/>
        <v>3</v>
      </c>
    </row>
    <row r="2815" spans="1:32" x14ac:dyDescent="0.25">
      <c r="A2815" s="11">
        <v>45908</v>
      </c>
      <c r="B2815" s="25">
        <v>4176573689</v>
      </c>
      <c r="C2815" s="12" t="s">
        <v>7214</v>
      </c>
      <c r="D2815" s="16">
        <f t="shared" si="353"/>
        <v>45908</v>
      </c>
      <c r="G2815" s="13" t="s">
        <v>8163</v>
      </c>
      <c r="I2815" s="13" t="s">
        <v>8164</v>
      </c>
      <c r="J2815" s="13" t="s">
        <v>1813</v>
      </c>
      <c r="K2815" s="13" t="s">
        <v>32</v>
      </c>
      <c r="L2815" s="25" t="str">
        <f>VLOOKUP($K2815,TONG_SL!$A:$D,2,0)</f>
        <v>Giò Tai Lưỡi Xào 250</v>
      </c>
      <c r="N2815" s="25" t="str">
        <f t="shared" si="354"/>
        <v>K-C6</v>
      </c>
      <c r="Q2815" s="25" t="str">
        <f>VLOOKUP(K2815,TONG_SL!$A:$D,3,0)</f>
        <v>Túi</v>
      </c>
      <c r="R2815" s="1">
        <v>3</v>
      </c>
      <c r="T2815" s="1">
        <f>VLOOKUP(VLOOKUP(G2815,Ma_KH!$A:$R,18,0)&amp;K2815,Gia_MB!$A:$F,6,0)</f>
        <v>50183</v>
      </c>
      <c r="U2815" s="14">
        <f t="shared" si="359"/>
        <v>150549</v>
      </c>
      <c r="W2815" s="64">
        <f t="shared" si="355"/>
        <v>0</v>
      </c>
      <c r="X2815" s="3" t="str">
        <f t="shared" si="360"/>
        <v>8</v>
      </c>
      <c r="Z2815" s="14">
        <f t="shared" si="361"/>
        <v>12043.92</v>
      </c>
      <c r="AA2815" s="7">
        <f>VLOOKUP(G2815,Ma_KH!$A:$R,14,0)</f>
        <v>60</v>
      </c>
      <c r="AD2815" s="7" t="str">
        <f>IFERROR(VLOOKUP(J2815,'Chuyển Mã'!$B$3:$C$9,2,0),"")</f>
        <v>Hà Nội</v>
      </c>
      <c r="AE2815" s="7" t="str">
        <f t="shared" si="351"/>
        <v>Giò Tai Lưỡi Xào 250</v>
      </c>
      <c r="AF2815" s="7">
        <f t="shared" si="352"/>
        <v>3</v>
      </c>
    </row>
    <row r="2816" spans="1:32" x14ac:dyDescent="0.25">
      <c r="A2816" s="11">
        <v>45908</v>
      </c>
      <c r="B2816" s="25">
        <v>4176573689</v>
      </c>
      <c r="C2816" s="12" t="s">
        <v>7214</v>
      </c>
      <c r="D2816" s="16">
        <f t="shared" si="353"/>
        <v>45908</v>
      </c>
      <c r="G2816" s="13" t="s">
        <v>8163</v>
      </c>
      <c r="I2816" s="13" t="s">
        <v>8164</v>
      </c>
      <c r="J2816" s="13" t="s">
        <v>1813</v>
      </c>
      <c r="K2816" s="13" t="s">
        <v>27</v>
      </c>
      <c r="L2816" s="25" t="str">
        <f>VLOOKUP($K2816,TONG_SL!$A:$D,2,0)</f>
        <v>Chân giò heo muối 300g</v>
      </c>
      <c r="N2816" s="25" t="str">
        <f t="shared" si="354"/>
        <v>K-C6</v>
      </c>
      <c r="Q2816" s="25" t="str">
        <f>VLOOKUP(K2816,TONG_SL!$A:$D,3,0)</f>
        <v>Túi</v>
      </c>
      <c r="R2816" s="1">
        <v>3</v>
      </c>
      <c r="T2816" s="1">
        <f>VLOOKUP(VLOOKUP(G2816,Ma_KH!$A:$R,18,0)&amp;K2816,Gia_MB!$A:$F,6,0)</f>
        <v>73431</v>
      </c>
      <c r="U2816" s="14">
        <f t="shared" si="359"/>
        <v>220293</v>
      </c>
      <c r="W2816" s="64">
        <f t="shared" si="355"/>
        <v>0</v>
      </c>
      <c r="X2816" s="3" t="str">
        <f t="shared" si="360"/>
        <v>8</v>
      </c>
      <c r="Z2816" s="14">
        <f t="shared" si="361"/>
        <v>17623.439999999999</v>
      </c>
      <c r="AA2816" s="7">
        <f>VLOOKUP(G2816,Ma_KH!$A:$R,14,0)</f>
        <v>60</v>
      </c>
      <c r="AD2816" s="7" t="str">
        <f>IFERROR(VLOOKUP(J2816,'Chuyển Mã'!$B$3:$C$9,2,0),"")</f>
        <v>Hà Nội</v>
      </c>
      <c r="AE2816" s="7" t="str">
        <f t="shared" si="351"/>
        <v>Chân giò heo muối 300g</v>
      </c>
      <c r="AF2816" s="7">
        <f t="shared" si="352"/>
        <v>3</v>
      </c>
    </row>
    <row r="2817" spans="1:32" x14ac:dyDescent="0.25">
      <c r="A2817" s="11">
        <v>45908</v>
      </c>
      <c r="B2817" s="25">
        <v>4176573689</v>
      </c>
      <c r="C2817" s="12" t="s">
        <v>7214</v>
      </c>
      <c r="D2817" s="16">
        <f t="shared" si="353"/>
        <v>45908</v>
      </c>
      <c r="G2817" s="13" t="s">
        <v>8163</v>
      </c>
      <c r="I2817" s="13" t="s">
        <v>8164</v>
      </c>
      <c r="J2817" s="13" t="s">
        <v>1813</v>
      </c>
      <c r="K2817" s="13" t="s">
        <v>51</v>
      </c>
      <c r="L2817" s="25" t="str">
        <f>VLOOKUP($K2817,TONG_SL!$A:$D,2,0)</f>
        <v>Mọc Nấm Hương 250g</v>
      </c>
      <c r="N2817" s="25" t="str">
        <f t="shared" si="354"/>
        <v>K-C6</v>
      </c>
      <c r="Q2817" s="25" t="str">
        <f>VLOOKUP(K2817,TONG_SL!$A:$D,3,0)</f>
        <v>Túi</v>
      </c>
      <c r="R2817" s="1">
        <v>3</v>
      </c>
      <c r="T2817" s="1">
        <f>VLOOKUP(VLOOKUP(G2817,Ma_KH!$A:$R,18,0)&amp;K2817,Gia_MB!$A:$F,6,0)</f>
        <v>46000</v>
      </c>
      <c r="U2817" s="14">
        <f t="shared" si="359"/>
        <v>138000</v>
      </c>
      <c r="W2817" s="64">
        <f t="shared" si="355"/>
        <v>0</v>
      </c>
      <c r="X2817" s="3" t="str">
        <f t="shared" si="360"/>
        <v>8</v>
      </c>
      <c r="Z2817" s="14">
        <f t="shared" si="361"/>
        <v>11040</v>
      </c>
      <c r="AA2817" s="7">
        <f>VLOOKUP(G2817,Ma_KH!$A:$R,14,0)</f>
        <v>60</v>
      </c>
      <c r="AD2817" s="7" t="str">
        <f>IFERROR(VLOOKUP(J2817,'Chuyển Mã'!$B$3:$C$9,2,0),"")</f>
        <v>Hà Nội</v>
      </c>
      <c r="AE2817" s="7" t="str">
        <f t="shared" si="351"/>
        <v>Mọc Nấm Hương 250g</v>
      </c>
      <c r="AF2817" s="7">
        <f t="shared" si="352"/>
        <v>3</v>
      </c>
    </row>
    <row r="2818" spans="1:32" x14ac:dyDescent="0.25">
      <c r="A2818" s="11">
        <v>45908</v>
      </c>
      <c r="B2818" s="25">
        <v>4176573689</v>
      </c>
      <c r="C2818" s="12" t="s">
        <v>7214</v>
      </c>
      <c r="D2818" s="16">
        <f t="shared" si="353"/>
        <v>45908</v>
      </c>
      <c r="G2818" s="13" t="s">
        <v>8163</v>
      </c>
      <c r="I2818" s="13" t="s">
        <v>8164</v>
      </c>
      <c r="J2818" s="13" t="s">
        <v>1813</v>
      </c>
      <c r="K2818" s="13" t="s">
        <v>30</v>
      </c>
      <c r="L2818" s="25" t="str">
        <f>VLOOKUP($K2818,TONG_SL!$A:$D,2,0)</f>
        <v>Gà muối 500g</v>
      </c>
      <c r="N2818" s="25" t="str">
        <f t="shared" si="354"/>
        <v>K-C6</v>
      </c>
      <c r="Q2818" s="25" t="str">
        <f>VLOOKUP(K2818,TONG_SL!$A:$D,3,0)</f>
        <v>Túi</v>
      </c>
      <c r="R2818" s="1">
        <v>7</v>
      </c>
      <c r="T2818" s="1">
        <f>VLOOKUP(VLOOKUP(G2818,Ma_KH!$A:$R,18,0)&amp;K2818,Gia_MB!$A:$F,6,0)</f>
        <v>111058</v>
      </c>
      <c r="U2818" s="14">
        <f t="shared" si="359"/>
        <v>777406</v>
      </c>
      <c r="W2818" s="64">
        <f t="shared" si="355"/>
        <v>0</v>
      </c>
      <c r="X2818" s="3" t="str">
        <f t="shared" si="360"/>
        <v>8</v>
      </c>
      <c r="Z2818" s="14">
        <f t="shared" si="361"/>
        <v>62192.480000000003</v>
      </c>
      <c r="AA2818" s="7">
        <f>VLOOKUP(G2818,Ma_KH!$A:$R,14,0)</f>
        <v>60</v>
      </c>
      <c r="AD2818" s="7" t="str">
        <f>IFERROR(VLOOKUP(J2818,'Chuyển Mã'!$B$3:$C$9,2,0),"")</f>
        <v>Hà Nội</v>
      </c>
      <c r="AE2818" s="7" t="str">
        <f t="shared" si="351"/>
        <v>Gà muối 500g</v>
      </c>
      <c r="AF2818" s="7">
        <f t="shared" si="352"/>
        <v>7</v>
      </c>
    </row>
    <row r="2819" spans="1:32" x14ac:dyDescent="0.25">
      <c r="A2819" s="11">
        <v>45908</v>
      </c>
      <c r="B2819" s="25">
        <v>4176573690</v>
      </c>
      <c r="C2819" s="12" t="s">
        <v>7214</v>
      </c>
      <c r="D2819" s="16">
        <f t="shared" si="353"/>
        <v>45908</v>
      </c>
      <c r="G2819" s="13" t="s">
        <v>8165</v>
      </c>
      <c r="I2819" s="13" t="s">
        <v>8166</v>
      </c>
      <c r="J2819" s="13" t="s">
        <v>1813</v>
      </c>
      <c r="K2819" s="13" t="s">
        <v>30</v>
      </c>
      <c r="L2819" s="25" t="str">
        <f>VLOOKUP($K2819,TONG_SL!$A:$D,2,0)</f>
        <v>Gà muối 500g</v>
      </c>
      <c r="N2819" s="25" t="str">
        <f t="shared" si="354"/>
        <v>K-C6</v>
      </c>
      <c r="Q2819" s="25" t="str">
        <f>VLOOKUP(K2819,TONG_SL!$A:$D,3,0)</f>
        <v>Túi</v>
      </c>
      <c r="R2819" s="1">
        <v>6</v>
      </c>
      <c r="T2819" s="1">
        <f>VLOOKUP(VLOOKUP(G2819,Ma_KH!$A:$R,18,0)&amp;K2819,Gia_MB!$A:$F,6,0)</f>
        <v>111058</v>
      </c>
      <c r="U2819" s="14">
        <f t="shared" si="359"/>
        <v>666348</v>
      </c>
      <c r="W2819" s="64">
        <f t="shared" si="355"/>
        <v>0</v>
      </c>
      <c r="X2819" s="3" t="str">
        <f t="shared" si="360"/>
        <v>8</v>
      </c>
      <c r="Z2819" s="14">
        <f t="shared" si="361"/>
        <v>53307.840000000004</v>
      </c>
      <c r="AA2819" s="7">
        <f>VLOOKUP(G2819,Ma_KH!$A:$R,14,0)</f>
        <v>60</v>
      </c>
      <c r="AD2819" s="7" t="str">
        <f>IFERROR(VLOOKUP(J2819,'Chuyển Mã'!$B$3:$C$9,2,0),"")</f>
        <v>Hà Nội</v>
      </c>
      <c r="AE2819" s="7" t="str">
        <f t="shared" ref="AE2819:AE2882" si="362">IFERROR(L2819,"")</f>
        <v>Gà muối 500g</v>
      </c>
      <c r="AF2819" s="7">
        <f t="shared" ref="AF2819:AF2882" si="363">R2819</f>
        <v>6</v>
      </c>
    </row>
    <row r="2820" spans="1:32" x14ac:dyDescent="0.25">
      <c r="A2820" s="11">
        <v>45908</v>
      </c>
      <c r="B2820" s="25">
        <v>4176573690</v>
      </c>
      <c r="C2820" s="12" t="s">
        <v>7214</v>
      </c>
      <c r="D2820" s="16">
        <f t="shared" ref="D2820:D2883" si="364">IF(A2820="","",A2820)</f>
        <v>45908</v>
      </c>
      <c r="G2820" s="13" t="s">
        <v>8165</v>
      </c>
      <c r="I2820" s="13" t="s">
        <v>8166</v>
      </c>
      <c r="J2820" s="13" t="s">
        <v>1813</v>
      </c>
      <c r="K2820" s="13" t="s">
        <v>51</v>
      </c>
      <c r="L2820" s="25" t="str">
        <f>VLOOKUP($K2820,TONG_SL!$A:$D,2,0)</f>
        <v>Mọc Nấm Hương 250g</v>
      </c>
      <c r="N2820" s="25" t="str">
        <f t="shared" si="354"/>
        <v>K-C6</v>
      </c>
      <c r="Q2820" s="25" t="str">
        <f>VLOOKUP(K2820,TONG_SL!$A:$D,3,0)</f>
        <v>Túi</v>
      </c>
      <c r="R2820" s="1">
        <v>3</v>
      </c>
      <c r="T2820" s="1">
        <f>VLOOKUP(VLOOKUP(G2820,Ma_KH!$A:$R,18,0)&amp;K2820,Gia_MB!$A:$F,6,0)</f>
        <v>46000</v>
      </c>
      <c r="U2820" s="14">
        <f t="shared" si="359"/>
        <v>138000</v>
      </c>
      <c r="W2820" s="64">
        <f t="shared" si="355"/>
        <v>0</v>
      </c>
      <c r="X2820" s="3" t="str">
        <f t="shared" si="360"/>
        <v>8</v>
      </c>
      <c r="Z2820" s="14">
        <f t="shared" si="361"/>
        <v>11040</v>
      </c>
      <c r="AA2820" s="7">
        <f>VLOOKUP(G2820,Ma_KH!$A:$R,14,0)</f>
        <v>60</v>
      </c>
      <c r="AD2820" s="7" t="str">
        <f>IFERROR(VLOOKUP(J2820,'Chuyển Mã'!$B$3:$C$9,2,0),"")</f>
        <v>Hà Nội</v>
      </c>
      <c r="AE2820" s="7" t="str">
        <f t="shared" si="362"/>
        <v>Mọc Nấm Hương 250g</v>
      </c>
      <c r="AF2820" s="7">
        <f t="shared" si="363"/>
        <v>3</v>
      </c>
    </row>
    <row r="2821" spans="1:32" x14ac:dyDescent="0.25">
      <c r="A2821" s="11">
        <v>45908</v>
      </c>
      <c r="B2821" s="25">
        <v>4176573690</v>
      </c>
      <c r="C2821" s="12" t="s">
        <v>7214</v>
      </c>
      <c r="D2821" s="16">
        <f t="shared" si="364"/>
        <v>45908</v>
      </c>
      <c r="G2821" s="13" t="s">
        <v>8165</v>
      </c>
      <c r="I2821" s="13" t="s">
        <v>8166</v>
      </c>
      <c r="J2821" s="13" t="s">
        <v>1813</v>
      </c>
      <c r="K2821" s="13" t="s">
        <v>27</v>
      </c>
      <c r="L2821" s="25" t="str">
        <f>VLOOKUP($K2821,TONG_SL!$A:$D,2,0)</f>
        <v>Chân giò heo muối 300g</v>
      </c>
      <c r="N2821" s="25" t="str">
        <f t="shared" ref="N2821:N2883" si="365">IF($B2821&lt;&gt;"","K-C6","")</f>
        <v>K-C6</v>
      </c>
      <c r="Q2821" s="25" t="str">
        <f>VLOOKUP(K2821,TONG_SL!$A:$D,3,0)</f>
        <v>Túi</v>
      </c>
      <c r="R2821" s="1">
        <v>11</v>
      </c>
      <c r="T2821" s="1">
        <f>VLOOKUP(VLOOKUP(G2821,Ma_KH!$A:$R,18,0)&amp;K2821,Gia_MB!$A:$F,6,0)</f>
        <v>73431</v>
      </c>
      <c r="U2821" s="14">
        <f t="shared" si="359"/>
        <v>807741</v>
      </c>
      <c r="W2821" s="64">
        <f t="shared" ref="W2821:W2884" si="366">U2821*V2821</f>
        <v>0</v>
      </c>
      <c r="X2821" s="3" t="str">
        <f t="shared" si="360"/>
        <v>8</v>
      </c>
      <c r="Z2821" s="14">
        <f t="shared" si="361"/>
        <v>64619.28</v>
      </c>
      <c r="AA2821" s="7">
        <f>VLOOKUP(G2821,Ma_KH!$A:$R,14,0)</f>
        <v>60</v>
      </c>
      <c r="AD2821" s="7" t="str">
        <f>IFERROR(VLOOKUP(J2821,'Chuyển Mã'!$B$3:$C$9,2,0),"")</f>
        <v>Hà Nội</v>
      </c>
      <c r="AE2821" s="7" t="str">
        <f t="shared" si="362"/>
        <v>Chân giò heo muối 300g</v>
      </c>
      <c r="AF2821" s="7">
        <f t="shared" si="363"/>
        <v>11</v>
      </c>
    </row>
    <row r="2822" spans="1:32" x14ac:dyDescent="0.25">
      <c r="A2822" s="11">
        <v>45908</v>
      </c>
      <c r="B2822" s="25">
        <v>4176573690</v>
      </c>
      <c r="C2822" s="12" t="s">
        <v>7214</v>
      </c>
      <c r="D2822" s="16">
        <f t="shared" si="364"/>
        <v>45908</v>
      </c>
      <c r="G2822" s="13" t="s">
        <v>8165</v>
      </c>
      <c r="I2822" s="13" t="s">
        <v>8166</v>
      </c>
      <c r="J2822" s="13" t="s">
        <v>1813</v>
      </c>
      <c r="K2822" s="13" t="s">
        <v>32</v>
      </c>
      <c r="L2822" s="25" t="str">
        <f>VLOOKUP($K2822,TONG_SL!$A:$D,2,0)</f>
        <v>Giò Tai Lưỡi Xào 250</v>
      </c>
      <c r="N2822" s="25" t="str">
        <f t="shared" si="365"/>
        <v>K-C6</v>
      </c>
      <c r="Q2822" s="25" t="str">
        <f>VLOOKUP(K2822,TONG_SL!$A:$D,3,0)</f>
        <v>Túi</v>
      </c>
      <c r="R2822" s="1">
        <v>3</v>
      </c>
      <c r="T2822" s="1">
        <f>VLOOKUP(VLOOKUP(G2822,Ma_KH!$A:$R,18,0)&amp;K2822,Gia_MB!$A:$F,6,0)</f>
        <v>50183</v>
      </c>
      <c r="U2822" s="14">
        <f t="shared" si="359"/>
        <v>150549</v>
      </c>
      <c r="W2822" s="64">
        <f t="shared" si="366"/>
        <v>0</v>
      </c>
      <c r="X2822" s="3" t="str">
        <f t="shared" si="360"/>
        <v>8</v>
      </c>
      <c r="Z2822" s="14">
        <f t="shared" si="361"/>
        <v>12043.92</v>
      </c>
      <c r="AA2822" s="7">
        <f>VLOOKUP(G2822,Ma_KH!$A:$R,14,0)</f>
        <v>60</v>
      </c>
      <c r="AD2822" s="7" t="str">
        <f>IFERROR(VLOOKUP(J2822,'Chuyển Mã'!$B$3:$C$9,2,0),"")</f>
        <v>Hà Nội</v>
      </c>
      <c r="AE2822" s="7" t="str">
        <f t="shared" si="362"/>
        <v>Giò Tai Lưỡi Xào 250</v>
      </c>
      <c r="AF2822" s="7">
        <f t="shared" si="363"/>
        <v>3</v>
      </c>
    </row>
    <row r="2823" spans="1:32" x14ac:dyDescent="0.25">
      <c r="A2823" s="11">
        <v>45908</v>
      </c>
      <c r="B2823" s="25">
        <v>4176574122</v>
      </c>
      <c r="C2823" s="12" t="s">
        <v>7214</v>
      </c>
      <c r="D2823" s="16">
        <f t="shared" si="364"/>
        <v>45908</v>
      </c>
      <c r="G2823" s="13" t="s">
        <v>1563</v>
      </c>
      <c r="I2823" s="13" t="s">
        <v>8167</v>
      </c>
      <c r="J2823" s="13" t="s">
        <v>1813</v>
      </c>
      <c r="K2823" s="13" t="s">
        <v>32</v>
      </c>
      <c r="L2823" s="25" t="str">
        <f>VLOOKUP($K2823,TONG_SL!$A:$D,2,0)</f>
        <v>Giò Tai Lưỡi Xào 250</v>
      </c>
      <c r="N2823" s="25" t="str">
        <f t="shared" si="365"/>
        <v>K-C6</v>
      </c>
      <c r="Q2823" s="25" t="str">
        <f>VLOOKUP(K2823,TONG_SL!$A:$D,3,0)</f>
        <v>Túi</v>
      </c>
      <c r="R2823" s="1">
        <v>10</v>
      </c>
      <c r="T2823" s="1">
        <f>VLOOKUP(VLOOKUP(G2823,Ma_KH!$A:$R,18,0)&amp;K2823,Gia_MB!$A:$F,6,0)</f>
        <v>50183</v>
      </c>
      <c r="U2823" s="14">
        <f t="shared" si="359"/>
        <v>501830</v>
      </c>
      <c r="W2823" s="64">
        <f t="shared" si="366"/>
        <v>0</v>
      </c>
      <c r="X2823" s="3" t="str">
        <f t="shared" si="360"/>
        <v>8</v>
      </c>
      <c r="Z2823" s="14">
        <f t="shared" si="361"/>
        <v>40146.400000000001</v>
      </c>
      <c r="AA2823" s="7">
        <f>VLOOKUP(G2823,Ma_KH!$A:$R,14,0)</f>
        <v>60</v>
      </c>
      <c r="AD2823" s="7" t="str">
        <f>IFERROR(VLOOKUP(J2823,'Chuyển Mã'!$B$3:$C$9,2,0),"")</f>
        <v>Hà Nội</v>
      </c>
      <c r="AE2823" s="7" t="str">
        <f t="shared" si="362"/>
        <v>Giò Tai Lưỡi Xào 250</v>
      </c>
      <c r="AF2823" s="7">
        <f t="shared" si="363"/>
        <v>10</v>
      </c>
    </row>
    <row r="2824" spans="1:32" x14ac:dyDescent="0.25">
      <c r="A2824" s="11">
        <v>45908</v>
      </c>
      <c r="B2824" s="25">
        <v>4176574122</v>
      </c>
      <c r="C2824" s="12" t="s">
        <v>7214</v>
      </c>
      <c r="D2824" s="16">
        <f t="shared" si="364"/>
        <v>45908</v>
      </c>
      <c r="G2824" s="13" t="s">
        <v>1563</v>
      </c>
      <c r="I2824" s="13" t="s">
        <v>8167</v>
      </c>
      <c r="J2824" s="13" t="s">
        <v>1813</v>
      </c>
      <c r="K2824" s="13" t="s">
        <v>27</v>
      </c>
      <c r="L2824" s="25" t="str">
        <f>VLOOKUP($K2824,TONG_SL!$A:$D,2,0)</f>
        <v>Chân giò heo muối 300g</v>
      </c>
      <c r="N2824" s="25" t="str">
        <f t="shared" si="365"/>
        <v>K-C6</v>
      </c>
      <c r="Q2824" s="25" t="str">
        <f>VLOOKUP(K2824,TONG_SL!$A:$D,3,0)</f>
        <v>Túi</v>
      </c>
      <c r="R2824" s="1">
        <v>20</v>
      </c>
      <c r="T2824" s="1">
        <f>VLOOKUP(VLOOKUP(G2824,Ma_KH!$A:$R,18,0)&amp;K2824,Gia_MB!$A:$F,6,0)</f>
        <v>73431</v>
      </c>
      <c r="U2824" s="14">
        <f t="shared" si="359"/>
        <v>1468620</v>
      </c>
      <c r="W2824" s="64">
        <f t="shared" si="366"/>
        <v>0</v>
      </c>
      <c r="X2824" s="3" t="str">
        <f t="shared" si="360"/>
        <v>8</v>
      </c>
      <c r="Z2824" s="14">
        <f t="shared" si="361"/>
        <v>117489.60000000001</v>
      </c>
      <c r="AA2824" s="7">
        <f>VLOOKUP(G2824,Ma_KH!$A:$R,14,0)</f>
        <v>60</v>
      </c>
      <c r="AD2824" s="7" t="str">
        <f>IFERROR(VLOOKUP(J2824,'Chuyển Mã'!$B$3:$C$9,2,0),"")</f>
        <v>Hà Nội</v>
      </c>
      <c r="AE2824" s="7" t="str">
        <f t="shared" si="362"/>
        <v>Chân giò heo muối 300g</v>
      </c>
      <c r="AF2824" s="7">
        <f t="shared" si="363"/>
        <v>20</v>
      </c>
    </row>
    <row r="2825" spans="1:32" x14ac:dyDescent="0.25">
      <c r="A2825" s="11">
        <v>45908</v>
      </c>
      <c r="B2825" s="25">
        <v>4176574122</v>
      </c>
      <c r="C2825" s="12" t="s">
        <v>7214</v>
      </c>
      <c r="D2825" s="16">
        <f t="shared" si="364"/>
        <v>45908</v>
      </c>
      <c r="G2825" s="13" t="s">
        <v>1563</v>
      </c>
      <c r="I2825" s="13" t="s">
        <v>8167</v>
      </c>
      <c r="J2825" s="13" t="s">
        <v>1813</v>
      </c>
      <c r="K2825" s="13" t="s">
        <v>51</v>
      </c>
      <c r="L2825" s="25" t="str">
        <f>VLOOKUP($K2825,TONG_SL!$A:$D,2,0)</f>
        <v>Mọc Nấm Hương 250g</v>
      </c>
      <c r="N2825" s="25" t="str">
        <f t="shared" si="365"/>
        <v>K-C6</v>
      </c>
      <c r="Q2825" s="25" t="str">
        <f>VLOOKUP(K2825,TONG_SL!$A:$D,3,0)</f>
        <v>Túi</v>
      </c>
      <c r="R2825" s="1">
        <v>5</v>
      </c>
      <c r="T2825" s="1">
        <f>VLOOKUP(VLOOKUP(G2825,Ma_KH!$A:$R,18,0)&amp;K2825,Gia_MB!$A:$F,6,0)</f>
        <v>46000</v>
      </c>
      <c r="U2825" s="14">
        <f t="shared" si="359"/>
        <v>230000</v>
      </c>
      <c r="W2825" s="64">
        <f t="shared" si="366"/>
        <v>0</v>
      </c>
      <c r="X2825" s="3" t="str">
        <f t="shared" si="360"/>
        <v>8</v>
      </c>
      <c r="Z2825" s="14">
        <f t="shared" si="361"/>
        <v>18400</v>
      </c>
      <c r="AA2825" s="7">
        <f>VLOOKUP(G2825,Ma_KH!$A:$R,14,0)</f>
        <v>60</v>
      </c>
      <c r="AD2825" s="7" t="str">
        <f>IFERROR(VLOOKUP(J2825,'Chuyển Mã'!$B$3:$C$9,2,0),"")</f>
        <v>Hà Nội</v>
      </c>
      <c r="AE2825" s="7" t="str">
        <f t="shared" si="362"/>
        <v>Mọc Nấm Hương 250g</v>
      </c>
      <c r="AF2825" s="7">
        <f t="shared" si="363"/>
        <v>5</v>
      </c>
    </row>
    <row r="2826" spans="1:32" x14ac:dyDescent="0.25">
      <c r="A2826" s="11">
        <v>45908</v>
      </c>
      <c r="B2826" s="25">
        <v>4176574122</v>
      </c>
      <c r="C2826" s="12" t="s">
        <v>7214</v>
      </c>
      <c r="D2826" s="16">
        <f t="shared" si="364"/>
        <v>45908</v>
      </c>
      <c r="G2826" s="13" t="s">
        <v>1563</v>
      </c>
      <c r="I2826" s="13" t="s">
        <v>8167</v>
      </c>
      <c r="J2826" s="13" t="s">
        <v>1813</v>
      </c>
      <c r="K2826" s="13" t="s">
        <v>30</v>
      </c>
      <c r="L2826" s="25" t="str">
        <f>VLOOKUP($K2826,TONG_SL!$A:$D,2,0)</f>
        <v>Gà muối 500g</v>
      </c>
      <c r="N2826" s="25" t="str">
        <f t="shared" si="365"/>
        <v>K-C6</v>
      </c>
      <c r="Q2826" s="25" t="str">
        <f>VLOOKUP(K2826,TONG_SL!$A:$D,3,0)</f>
        <v>Túi</v>
      </c>
      <c r="R2826" s="1">
        <v>8</v>
      </c>
      <c r="T2826" s="1">
        <f>VLOOKUP(VLOOKUP(G2826,Ma_KH!$A:$R,18,0)&amp;K2826,Gia_MB!$A:$F,6,0)</f>
        <v>111058</v>
      </c>
      <c r="U2826" s="14">
        <f t="shared" si="359"/>
        <v>888464</v>
      </c>
      <c r="W2826" s="64">
        <f t="shared" si="366"/>
        <v>0</v>
      </c>
      <c r="X2826" s="3" t="str">
        <f t="shared" si="360"/>
        <v>8</v>
      </c>
      <c r="Z2826" s="14">
        <f t="shared" si="361"/>
        <v>71077.119999999995</v>
      </c>
      <c r="AA2826" s="7">
        <f>VLOOKUP(G2826,Ma_KH!$A:$R,14,0)</f>
        <v>60</v>
      </c>
      <c r="AD2826" s="7" t="str">
        <f>IFERROR(VLOOKUP(J2826,'Chuyển Mã'!$B$3:$C$9,2,0),"")</f>
        <v>Hà Nội</v>
      </c>
      <c r="AE2826" s="7" t="str">
        <f t="shared" si="362"/>
        <v>Gà muối 500g</v>
      </c>
      <c r="AF2826" s="7">
        <f t="shared" si="363"/>
        <v>8</v>
      </c>
    </row>
    <row r="2827" spans="1:32" x14ac:dyDescent="0.25">
      <c r="A2827" s="11">
        <v>45908</v>
      </c>
      <c r="B2827" s="25">
        <v>4176573731</v>
      </c>
      <c r="C2827" s="12" t="s">
        <v>7214</v>
      </c>
      <c r="D2827" s="16">
        <f t="shared" si="364"/>
        <v>45908</v>
      </c>
      <c r="G2827" s="13" t="s">
        <v>8168</v>
      </c>
      <c r="I2827" s="13" t="s">
        <v>8169</v>
      </c>
      <c r="J2827" s="13" t="s">
        <v>1813</v>
      </c>
      <c r="K2827" s="13" t="s">
        <v>32</v>
      </c>
      <c r="L2827" s="25" t="str">
        <f>VLOOKUP($K2827,TONG_SL!$A:$D,2,0)</f>
        <v>Giò Tai Lưỡi Xào 250</v>
      </c>
      <c r="N2827" s="25" t="str">
        <f t="shared" si="365"/>
        <v>K-C6</v>
      </c>
      <c r="Q2827" s="25" t="str">
        <f>VLOOKUP(K2827,TONG_SL!$A:$D,3,0)</f>
        <v>Túi</v>
      </c>
      <c r="R2827" s="1">
        <v>3</v>
      </c>
      <c r="T2827" s="1">
        <f>VLOOKUP(VLOOKUP(G2827,Ma_KH!$A:$R,18,0)&amp;K2827,Gia_MB!$A:$F,6,0)</f>
        <v>50183</v>
      </c>
      <c r="U2827" s="14">
        <f t="shared" si="359"/>
        <v>150549</v>
      </c>
      <c r="W2827" s="64">
        <f t="shared" si="366"/>
        <v>0</v>
      </c>
      <c r="X2827" s="3" t="str">
        <f t="shared" si="360"/>
        <v>8</v>
      </c>
      <c r="Z2827" s="14">
        <f t="shared" si="361"/>
        <v>12043.92</v>
      </c>
      <c r="AA2827" s="7">
        <f>VLOOKUP(G2827,Ma_KH!$A:$R,14,0)</f>
        <v>60</v>
      </c>
      <c r="AD2827" s="7" t="str">
        <f>IFERROR(VLOOKUP(J2827,'Chuyển Mã'!$B$3:$C$9,2,0),"")</f>
        <v>Hà Nội</v>
      </c>
      <c r="AE2827" s="7" t="str">
        <f t="shared" si="362"/>
        <v>Giò Tai Lưỡi Xào 250</v>
      </c>
      <c r="AF2827" s="7">
        <f t="shared" si="363"/>
        <v>3</v>
      </c>
    </row>
    <row r="2828" spans="1:32" x14ac:dyDescent="0.25">
      <c r="A2828" s="11">
        <v>45908</v>
      </c>
      <c r="B2828" s="25">
        <v>4176573731</v>
      </c>
      <c r="C2828" s="12" t="s">
        <v>7214</v>
      </c>
      <c r="D2828" s="16">
        <f t="shared" si="364"/>
        <v>45908</v>
      </c>
      <c r="G2828" s="13" t="s">
        <v>8168</v>
      </c>
      <c r="I2828" s="13" t="s">
        <v>8169</v>
      </c>
      <c r="J2828" s="13" t="s">
        <v>1813</v>
      </c>
      <c r="K2828" s="13" t="s">
        <v>51</v>
      </c>
      <c r="L2828" s="25" t="str">
        <f>VLOOKUP($K2828,TONG_SL!$A:$D,2,0)</f>
        <v>Mọc Nấm Hương 250g</v>
      </c>
      <c r="N2828" s="25" t="str">
        <f t="shared" si="365"/>
        <v>K-C6</v>
      </c>
      <c r="Q2828" s="25" t="str">
        <f>VLOOKUP(K2828,TONG_SL!$A:$D,3,0)</f>
        <v>Túi</v>
      </c>
      <c r="R2828" s="1">
        <v>3</v>
      </c>
      <c r="T2828" s="1">
        <f>VLOOKUP(VLOOKUP(G2828,Ma_KH!$A:$R,18,0)&amp;K2828,Gia_MB!$A:$F,6,0)</f>
        <v>46000</v>
      </c>
      <c r="U2828" s="14">
        <f t="shared" si="359"/>
        <v>138000</v>
      </c>
      <c r="W2828" s="64">
        <f t="shared" si="366"/>
        <v>0</v>
      </c>
      <c r="X2828" s="3" t="str">
        <f t="shared" si="360"/>
        <v>8</v>
      </c>
      <c r="Z2828" s="14">
        <f t="shared" si="361"/>
        <v>11040</v>
      </c>
      <c r="AA2828" s="7">
        <f>VLOOKUP(G2828,Ma_KH!$A:$R,14,0)</f>
        <v>60</v>
      </c>
      <c r="AD2828" s="7" t="str">
        <f>IFERROR(VLOOKUP(J2828,'Chuyển Mã'!$B$3:$C$9,2,0),"")</f>
        <v>Hà Nội</v>
      </c>
      <c r="AE2828" s="7" t="str">
        <f t="shared" si="362"/>
        <v>Mọc Nấm Hương 250g</v>
      </c>
      <c r="AF2828" s="7">
        <f t="shared" si="363"/>
        <v>3</v>
      </c>
    </row>
    <row r="2829" spans="1:32" x14ac:dyDescent="0.25">
      <c r="A2829" s="11">
        <v>45908</v>
      </c>
      <c r="B2829" s="25">
        <v>4176573731</v>
      </c>
      <c r="C2829" s="12" t="s">
        <v>7214</v>
      </c>
      <c r="D2829" s="16">
        <f t="shared" si="364"/>
        <v>45908</v>
      </c>
      <c r="G2829" s="13" t="s">
        <v>8168</v>
      </c>
      <c r="I2829" s="13" t="s">
        <v>8169</v>
      </c>
      <c r="J2829" s="13" t="s">
        <v>1813</v>
      </c>
      <c r="K2829" s="13" t="s">
        <v>30</v>
      </c>
      <c r="L2829" s="25" t="str">
        <f>VLOOKUP($K2829,TONG_SL!$A:$D,2,0)</f>
        <v>Gà muối 500g</v>
      </c>
      <c r="N2829" s="25" t="str">
        <f t="shared" si="365"/>
        <v>K-C6</v>
      </c>
      <c r="Q2829" s="25" t="str">
        <f>VLOOKUP(K2829,TONG_SL!$A:$D,3,0)</f>
        <v>Túi</v>
      </c>
      <c r="R2829" s="1">
        <v>3</v>
      </c>
      <c r="T2829" s="1">
        <f>VLOOKUP(VLOOKUP(G2829,Ma_KH!$A:$R,18,0)&amp;K2829,Gia_MB!$A:$F,6,0)</f>
        <v>111058</v>
      </c>
      <c r="U2829" s="14">
        <f t="shared" si="359"/>
        <v>333174</v>
      </c>
      <c r="W2829" s="64">
        <f t="shared" si="366"/>
        <v>0</v>
      </c>
      <c r="X2829" s="3" t="str">
        <f t="shared" si="360"/>
        <v>8</v>
      </c>
      <c r="Z2829" s="14">
        <f t="shared" si="361"/>
        <v>26653.920000000002</v>
      </c>
      <c r="AA2829" s="7">
        <f>VLOOKUP(G2829,Ma_KH!$A:$R,14,0)</f>
        <v>60</v>
      </c>
      <c r="AD2829" s="7" t="str">
        <f>IFERROR(VLOOKUP(J2829,'Chuyển Mã'!$B$3:$C$9,2,0),"")</f>
        <v>Hà Nội</v>
      </c>
      <c r="AE2829" s="7" t="str">
        <f t="shared" si="362"/>
        <v>Gà muối 500g</v>
      </c>
      <c r="AF2829" s="7">
        <f t="shared" si="363"/>
        <v>3</v>
      </c>
    </row>
    <row r="2830" spans="1:32" x14ac:dyDescent="0.25">
      <c r="A2830" s="11">
        <v>45908</v>
      </c>
      <c r="B2830" s="25">
        <v>4176716534</v>
      </c>
      <c r="C2830" s="12" t="s">
        <v>7214</v>
      </c>
      <c r="D2830" s="16">
        <f t="shared" si="364"/>
        <v>45908</v>
      </c>
      <c r="G2830" s="13" t="s">
        <v>8168</v>
      </c>
      <c r="I2830" s="13" t="s">
        <v>8170</v>
      </c>
      <c r="J2830" s="13" t="s">
        <v>1813</v>
      </c>
      <c r="K2830" s="13" t="s">
        <v>35</v>
      </c>
      <c r="L2830" s="25" t="str">
        <f>VLOOKUP($K2830,TONG_SL!$A:$D,2,0)</f>
        <v>Tai heo muối 200g</v>
      </c>
      <c r="N2830" s="25" t="str">
        <f t="shared" si="365"/>
        <v>K-C6</v>
      </c>
      <c r="Q2830" s="25" t="str">
        <f>VLOOKUP(K2830,TONG_SL!$A:$D,3,0)</f>
        <v>Túi</v>
      </c>
      <c r="R2830" s="1">
        <v>3</v>
      </c>
      <c r="T2830" s="1">
        <f>VLOOKUP(VLOOKUP(G2830,Ma_KH!$A:$R,18,0)&amp;K2830,Gia_MB!$A:$F,6,0)</f>
        <v>55595</v>
      </c>
      <c r="U2830" s="14">
        <f t="shared" si="359"/>
        <v>166785</v>
      </c>
      <c r="W2830" s="64">
        <f t="shared" si="366"/>
        <v>0</v>
      </c>
      <c r="X2830" s="3" t="str">
        <f t="shared" si="360"/>
        <v>8</v>
      </c>
      <c r="Z2830" s="14">
        <f t="shared" si="361"/>
        <v>13342.800000000001</v>
      </c>
      <c r="AA2830" s="7">
        <f>VLOOKUP(G2830,Ma_KH!$A:$R,14,0)</f>
        <v>60</v>
      </c>
      <c r="AD2830" s="7" t="str">
        <f>IFERROR(VLOOKUP(J2830,'Chuyển Mã'!$B$3:$C$9,2,0),"")</f>
        <v>Hà Nội</v>
      </c>
      <c r="AE2830" s="7" t="str">
        <f t="shared" si="362"/>
        <v>Tai heo muối 200g</v>
      </c>
      <c r="AF2830" s="7">
        <f t="shared" si="363"/>
        <v>3</v>
      </c>
    </row>
    <row r="2831" spans="1:32" x14ac:dyDescent="0.25">
      <c r="A2831" s="11">
        <v>45908</v>
      </c>
      <c r="B2831" s="25">
        <v>4176716534</v>
      </c>
      <c r="C2831" s="12" t="s">
        <v>7214</v>
      </c>
      <c r="D2831" s="16">
        <f t="shared" si="364"/>
        <v>45908</v>
      </c>
      <c r="G2831" s="13" t="s">
        <v>8168</v>
      </c>
      <c r="I2831" s="13" t="s">
        <v>8170</v>
      </c>
      <c r="J2831" s="13" t="s">
        <v>1813</v>
      </c>
      <c r="K2831" s="13" t="s">
        <v>39</v>
      </c>
      <c r="L2831" s="25" t="str">
        <f>VLOOKUP($K2831,TONG_SL!$A:$D,2,0)</f>
        <v>Chả cốm 300g</v>
      </c>
      <c r="N2831" s="25" t="str">
        <f t="shared" si="365"/>
        <v>K-C6</v>
      </c>
      <c r="Q2831" s="25" t="str">
        <f>VLOOKUP(K2831,TONG_SL!$A:$D,3,0)</f>
        <v>Túi</v>
      </c>
      <c r="R2831" s="1">
        <v>3</v>
      </c>
      <c r="T2831" s="1">
        <f>VLOOKUP(VLOOKUP(G2831,Ma_KH!$A:$R,18,0)&amp;K2831,Gia_MB!$A:$F,6,0)</f>
        <v>74250</v>
      </c>
      <c r="U2831" s="14">
        <f t="shared" si="359"/>
        <v>222750</v>
      </c>
      <c r="W2831" s="64">
        <f t="shared" si="366"/>
        <v>0</v>
      </c>
      <c r="X2831" s="3" t="str">
        <f t="shared" si="360"/>
        <v>8</v>
      </c>
      <c r="Z2831" s="14">
        <f t="shared" si="361"/>
        <v>17820</v>
      </c>
      <c r="AA2831" s="7">
        <f>VLOOKUP(G2831,Ma_KH!$A:$R,14,0)</f>
        <v>60</v>
      </c>
      <c r="AD2831" s="7" t="str">
        <f>IFERROR(VLOOKUP(J2831,'Chuyển Mã'!$B$3:$C$9,2,0),"")</f>
        <v>Hà Nội</v>
      </c>
      <c r="AE2831" s="7" t="str">
        <f t="shared" si="362"/>
        <v>Chả cốm 300g</v>
      </c>
      <c r="AF2831" s="7">
        <f t="shared" si="363"/>
        <v>3</v>
      </c>
    </row>
    <row r="2832" spans="1:32" x14ac:dyDescent="0.25">
      <c r="A2832" s="11">
        <v>45908</v>
      </c>
      <c r="B2832" s="25">
        <v>4176573753</v>
      </c>
      <c r="C2832" s="12" t="s">
        <v>7214</v>
      </c>
      <c r="D2832" s="16">
        <f t="shared" si="364"/>
        <v>45908</v>
      </c>
      <c r="G2832" s="13" t="s">
        <v>8171</v>
      </c>
      <c r="I2832" s="13" t="s">
        <v>8172</v>
      </c>
      <c r="J2832" s="13" t="s">
        <v>1813</v>
      </c>
      <c r="K2832" s="13" t="s">
        <v>30</v>
      </c>
      <c r="L2832" s="25" t="str">
        <f>VLOOKUP($K2832,TONG_SL!$A:$D,2,0)</f>
        <v>Gà muối 500g</v>
      </c>
      <c r="N2832" s="25" t="str">
        <f t="shared" si="365"/>
        <v>K-C6</v>
      </c>
      <c r="Q2832" s="25" t="str">
        <f>VLOOKUP(K2832,TONG_SL!$A:$D,3,0)</f>
        <v>Túi</v>
      </c>
      <c r="R2832" s="1">
        <v>10</v>
      </c>
      <c r="T2832" s="1">
        <f>VLOOKUP(VLOOKUP(G2832,Ma_KH!$A:$R,18,0)&amp;K2832,Gia_MB!$A:$F,6,0)</f>
        <v>111058</v>
      </c>
      <c r="U2832" s="14">
        <f t="shared" si="359"/>
        <v>1110580</v>
      </c>
      <c r="W2832" s="64">
        <f t="shared" si="366"/>
        <v>0</v>
      </c>
      <c r="X2832" s="3" t="str">
        <f t="shared" si="360"/>
        <v>8</v>
      </c>
      <c r="Z2832" s="14">
        <f t="shared" si="361"/>
        <v>88846.400000000009</v>
      </c>
      <c r="AA2832" s="7">
        <f>VLOOKUP(G2832,Ma_KH!$A:$R,14,0)</f>
        <v>60</v>
      </c>
      <c r="AD2832" s="7" t="str">
        <f>IFERROR(VLOOKUP(J2832,'Chuyển Mã'!$B$3:$C$9,2,0),"")</f>
        <v>Hà Nội</v>
      </c>
      <c r="AE2832" s="7" t="str">
        <f t="shared" si="362"/>
        <v>Gà muối 500g</v>
      </c>
      <c r="AF2832" s="7">
        <f t="shared" si="363"/>
        <v>10</v>
      </c>
    </row>
    <row r="2833" spans="1:32" x14ac:dyDescent="0.25">
      <c r="A2833" s="11">
        <v>45908</v>
      </c>
      <c r="B2833" s="25">
        <v>4176573753</v>
      </c>
      <c r="C2833" s="12" t="s">
        <v>7214</v>
      </c>
      <c r="D2833" s="16">
        <f t="shared" si="364"/>
        <v>45908</v>
      </c>
      <c r="G2833" s="13" t="s">
        <v>8171</v>
      </c>
      <c r="I2833" s="13" t="s">
        <v>8172</v>
      </c>
      <c r="J2833" s="13" t="s">
        <v>1813</v>
      </c>
      <c r="K2833" s="13" t="s">
        <v>32</v>
      </c>
      <c r="L2833" s="25" t="str">
        <f>VLOOKUP($K2833,TONG_SL!$A:$D,2,0)</f>
        <v>Giò Tai Lưỡi Xào 250</v>
      </c>
      <c r="N2833" s="25" t="str">
        <f t="shared" si="365"/>
        <v>K-C6</v>
      </c>
      <c r="Q2833" s="25" t="str">
        <f>VLOOKUP(K2833,TONG_SL!$A:$D,3,0)</f>
        <v>Túi</v>
      </c>
      <c r="R2833" s="1">
        <v>10</v>
      </c>
      <c r="T2833" s="1">
        <f>VLOOKUP(VLOOKUP(G2833,Ma_KH!$A:$R,18,0)&amp;K2833,Gia_MB!$A:$F,6,0)</f>
        <v>50183</v>
      </c>
      <c r="U2833" s="14">
        <f t="shared" si="359"/>
        <v>501830</v>
      </c>
      <c r="W2833" s="64">
        <f t="shared" si="366"/>
        <v>0</v>
      </c>
      <c r="X2833" s="3" t="str">
        <f t="shared" si="360"/>
        <v>8</v>
      </c>
      <c r="Z2833" s="14">
        <f t="shared" si="361"/>
        <v>40146.400000000001</v>
      </c>
      <c r="AA2833" s="7">
        <f>VLOOKUP(G2833,Ma_KH!$A:$R,14,0)</f>
        <v>60</v>
      </c>
      <c r="AD2833" s="7" t="str">
        <f>IFERROR(VLOOKUP(J2833,'Chuyển Mã'!$B$3:$C$9,2,0),"")</f>
        <v>Hà Nội</v>
      </c>
      <c r="AE2833" s="7" t="str">
        <f t="shared" si="362"/>
        <v>Giò Tai Lưỡi Xào 250</v>
      </c>
      <c r="AF2833" s="7">
        <f t="shared" si="363"/>
        <v>10</v>
      </c>
    </row>
    <row r="2834" spans="1:32" x14ac:dyDescent="0.25">
      <c r="A2834" s="11">
        <v>45908</v>
      </c>
      <c r="B2834" s="25">
        <v>4176573753</v>
      </c>
      <c r="C2834" s="12" t="s">
        <v>7214</v>
      </c>
      <c r="D2834" s="16">
        <f t="shared" si="364"/>
        <v>45908</v>
      </c>
      <c r="G2834" s="13" t="s">
        <v>8171</v>
      </c>
      <c r="I2834" s="13" t="s">
        <v>8172</v>
      </c>
      <c r="J2834" s="13" t="s">
        <v>1813</v>
      </c>
      <c r="K2834" s="13" t="s">
        <v>35</v>
      </c>
      <c r="L2834" s="25" t="str">
        <f>VLOOKUP($K2834,TONG_SL!$A:$D,2,0)</f>
        <v>Tai heo muối 200g</v>
      </c>
      <c r="N2834" s="25" t="str">
        <f t="shared" si="365"/>
        <v>K-C6</v>
      </c>
      <c r="Q2834" s="25" t="str">
        <f>VLOOKUP(K2834,TONG_SL!$A:$D,3,0)</f>
        <v>Túi</v>
      </c>
      <c r="R2834" s="1">
        <v>10</v>
      </c>
      <c r="T2834" s="1">
        <f>VLOOKUP(VLOOKUP(G2834,Ma_KH!$A:$R,18,0)&amp;K2834,Gia_MB!$A:$F,6,0)</f>
        <v>55595</v>
      </c>
      <c r="U2834" s="14">
        <f t="shared" si="359"/>
        <v>555950</v>
      </c>
      <c r="W2834" s="64">
        <f t="shared" si="366"/>
        <v>0</v>
      </c>
      <c r="X2834" s="3" t="str">
        <f t="shared" si="360"/>
        <v>8</v>
      </c>
      <c r="Z2834" s="14">
        <f t="shared" si="361"/>
        <v>44476</v>
      </c>
      <c r="AA2834" s="7">
        <f>VLOOKUP(G2834,Ma_KH!$A:$R,14,0)</f>
        <v>60</v>
      </c>
      <c r="AD2834" s="7" t="str">
        <f>IFERROR(VLOOKUP(J2834,'Chuyển Mã'!$B$3:$C$9,2,0),"")</f>
        <v>Hà Nội</v>
      </c>
      <c r="AE2834" s="7" t="str">
        <f t="shared" si="362"/>
        <v>Tai heo muối 200g</v>
      </c>
      <c r="AF2834" s="7">
        <f t="shared" si="363"/>
        <v>10</v>
      </c>
    </row>
    <row r="2835" spans="1:32" x14ac:dyDescent="0.25">
      <c r="A2835" s="11">
        <v>45908</v>
      </c>
      <c r="B2835" s="25">
        <v>4176573682</v>
      </c>
      <c r="C2835" s="12" t="s">
        <v>7214</v>
      </c>
      <c r="D2835" s="16">
        <f t="shared" si="364"/>
        <v>45908</v>
      </c>
      <c r="G2835" s="13" t="s">
        <v>8173</v>
      </c>
      <c r="I2835" s="13" t="s">
        <v>8174</v>
      </c>
      <c r="J2835" s="13" t="s">
        <v>1813</v>
      </c>
      <c r="K2835" s="13" t="s">
        <v>32</v>
      </c>
      <c r="L2835" s="25" t="str">
        <f>VLOOKUP($K2835,TONG_SL!$A:$D,2,0)</f>
        <v>Giò Tai Lưỡi Xào 250</v>
      </c>
      <c r="N2835" s="25" t="str">
        <f t="shared" si="365"/>
        <v>K-C6</v>
      </c>
      <c r="Q2835" s="25" t="str">
        <f>VLOOKUP(K2835,TONG_SL!$A:$D,3,0)</f>
        <v>Túi</v>
      </c>
      <c r="R2835" s="1">
        <v>3</v>
      </c>
      <c r="T2835" s="1">
        <f>VLOOKUP(VLOOKUP(G2835,Ma_KH!$A:$R,18,0)&amp;K2835,Gia_MB!$A:$F,6,0)</f>
        <v>50183</v>
      </c>
      <c r="U2835" s="14">
        <f t="shared" si="359"/>
        <v>150549</v>
      </c>
      <c r="W2835" s="64">
        <f t="shared" si="366"/>
        <v>0</v>
      </c>
      <c r="X2835" s="3" t="str">
        <f t="shared" si="360"/>
        <v>8</v>
      </c>
      <c r="Z2835" s="14">
        <f t="shared" si="361"/>
        <v>12043.92</v>
      </c>
      <c r="AA2835" s="7">
        <f>VLOOKUP(G2835,Ma_KH!$A:$R,14,0)</f>
        <v>60</v>
      </c>
      <c r="AD2835" s="7" t="str">
        <f>IFERROR(VLOOKUP(J2835,'Chuyển Mã'!$B$3:$C$9,2,0),"")</f>
        <v>Hà Nội</v>
      </c>
      <c r="AE2835" s="7" t="str">
        <f t="shared" si="362"/>
        <v>Giò Tai Lưỡi Xào 250</v>
      </c>
      <c r="AF2835" s="7">
        <f t="shared" si="363"/>
        <v>3</v>
      </c>
    </row>
    <row r="2836" spans="1:32" x14ac:dyDescent="0.25">
      <c r="A2836" s="11">
        <v>45908</v>
      </c>
      <c r="B2836" s="25">
        <v>4176573682</v>
      </c>
      <c r="C2836" s="12" t="s">
        <v>7214</v>
      </c>
      <c r="D2836" s="16">
        <f t="shared" si="364"/>
        <v>45908</v>
      </c>
      <c r="G2836" s="13" t="s">
        <v>8173</v>
      </c>
      <c r="I2836" s="13" t="s">
        <v>8174</v>
      </c>
      <c r="J2836" s="13" t="s">
        <v>1813</v>
      </c>
      <c r="K2836" s="13" t="s">
        <v>27</v>
      </c>
      <c r="L2836" s="25" t="str">
        <f>VLOOKUP($K2836,TONG_SL!$A:$D,2,0)</f>
        <v>Chân giò heo muối 300g</v>
      </c>
      <c r="N2836" s="25" t="str">
        <f t="shared" si="365"/>
        <v>K-C6</v>
      </c>
      <c r="Q2836" s="25" t="str">
        <f>VLOOKUP(K2836,TONG_SL!$A:$D,3,0)</f>
        <v>Túi</v>
      </c>
      <c r="R2836" s="1">
        <v>15</v>
      </c>
      <c r="T2836" s="1">
        <f>VLOOKUP(VLOOKUP(G2836,Ma_KH!$A:$R,18,0)&amp;K2836,Gia_MB!$A:$F,6,0)</f>
        <v>73431</v>
      </c>
      <c r="U2836" s="14">
        <f t="shared" ref="U2836:U2899" si="367">T2836*R2836</f>
        <v>1101465</v>
      </c>
      <c r="W2836" s="64">
        <f t="shared" si="366"/>
        <v>0</v>
      </c>
      <c r="X2836" s="3" t="str">
        <f t="shared" ref="X2836:X2899" si="368">IF(B2836&lt;&gt;"","8","0")</f>
        <v>8</v>
      </c>
      <c r="Z2836" s="14">
        <f t="shared" ref="Z2836:Z2899" si="369">U2836*X2836%</f>
        <v>88117.2</v>
      </c>
      <c r="AA2836" s="7">
        <f>VLOOKUP(G2836,Ma_KH!$A:$R,14,0)</f>
        <v>60</v>
      </c>
      <c r="AD2836" s="7" t="str">
        <f>IFERROR(VLOOKUP(J2836,'Chuyển Mã'!$B$3:$C$9,2,0),"")</f>
        <v>Hà Nội</v>
      </c>
      <c r="AE2836" s="7" t="str">
        <f t="shared" si="362"/>
        <v>Chân giò heo muối 300g</v>
      </c>
      <c r="AF2836" s="7">
        <f t="shared" si="363"/>
        <v>15</v>
      </c>
    </row>
    <row r="2837" spans="1:32" x14ac:dyDescent="0.25">
      <c r="A2837" s="11">
        <v>45908</v>
      </c>
      <c r="B2837" s="25">
        <v>4176573682</v>
      </c>
      <c r="C2837" s="12" t="s">
        <v>7214</v>
      </c>
      <c r="D2837" s="16">
        <f t="shared" si="364"/>
        <v>45908</v>
      </c>
      <c r="G2837" s="13" t="s">
        <v>8173</v>
      </c>
      <c r="I2837" s="13" t="s">
        <v>8174</v>
      </c>
      <c r="J2837" s="13" t="s">
        <v>1813</v>
      </c>
      <c r="K2837" s="13" t="s">
        <v>51</v>
      </c>
      <c r="L2837" s="25" t="str">
        <f>VLOOKUP($K2837,TONG_SL!$A:$D,2,0)</f>
        <v>Mọc Nấm Hương 250g</v>
      </c>
      <c r="N2837" s="25" t="str">
        <f t="shared" si="365"/>
        <v>K-C6</v>
      </c>
      <c r="Q2837" s="25" t="str">
        <f>VLOOKUP(K2837,TONG_SL!$A:$D,3,0)</f>
        <v>Túi</v>
      </c>
      <c r="R2837" s="1">
        <v>3</v>
      </c>
      <c r="T2837" s="1">
        <f>VLOOKUP(VLOOKUP(G2837,Ma_KH!$A:$R,18,0)&amp;K2837,Gia_MB!$A:$F,6,0)</f>
        <v>46000</v>
      </c>
      <c r="U2837" s="14">
        <f t="shared" si="367"/>
        <v>138000</v>
      </c>
      <c r="W2837" s="64">
        <f t="shared" si="366"/>
        <v>0</v>
      </c>
      <c r="X2837" s="3" t="str">
        <f t="shared" si="368"/>
        <v>8</v>
      </c>
      <c r="Z2837" s="14">
        <f t="shared" si="369"/>
        <v>11040</v>
      </c>
      <c r="AA2837" s="7">
        <f>VLOOKUP(G2837,Ma_KH!$A:$R,14,0)</f>
        <v>60</v>
      </c>
      <c r="AD2837" s="7" t="str">
        <f>IFERROR(VLOOKUP(J2837,'Chuyển Mã'!$B$3:$C$9,2,0),"")</f>
        <v>Hà Nội</v>
      </c>
      <c r="AE2837" s="7" t="str">
        <f t="shared" si="362"/>
        <v>Mọc Nấm Hương 250g</v>
      </c>
      <c r="AF2837" s="7">
        <f t="shared" si="363"/>
        <v>3</v>
      </c>
    </row>
    <row r="2838" spans="1:32" x14ac:dyDescent="0.25">
      <c r="A2838" s="11">
        <v>45908</v>
      </c>
      <c r="B2838" s="25">
        <v>4176573686</v>
      </c>
      <c r="C2838" s="12" t="s">
        <v>7214</v>
      </c>
      <c r="D2838" s="16">
        <f t="shared" si="364"/>
        <v>45908</v>
      </c>
      <c r="G2838" s="13" t="s">
        <v>8175</v>
      </c>
      <c r="I2838" s="13" t="s">
        <v>8176</v>
      </c>
      <c r="J2838" s="13" t="s">
        <v>1813</v>
      </c>
      <c r="K2838" s="13" t="s">
        <v>30</v>
      </c>
      <c r="L2838" s="25" t="str">
        <f>VLOOKUP($K2838,TONG_SL!$A:$D,2,0)</f>
        <v>Gà muối 500g</v>
      </c>
      <c r="N2838" s="25" t="str">
        <f t="shared" si="365"/>
        <v>K-C6</v>
      </c>
      <c r="Q2838" s="25" t="str">
        <f>VLOOKUP(K2838,TONG_SL!$A:$D,3,0)</f>
        <v>Túi</v>
      </c>
      <c r="R2838" s="1">
        <v>7</v>
      </c>
      <c r="T2838" s="1">
        <f>VLOOKUP(VLOOKUP(G2838,Ma_KH!$A:$R,18,0)&amp;K2838,Gia_MB!$A:$F,6,0)</f>
        <v>111058</v>
      </c>
      <c r="U2838" s="14">
        <f t="shared" si="367"/>
        <v>777406</v>
      </c>
      <c r="W2838" s="64">
        <f t="shared" si="366"/>
        <v>0</v>
      </c>
      <c r="X2838" s="3" t="str">
        <f t="shared" si="368"/>
        <v>8</v>
      </c>
      <c r="Z2838" s="14">
        <f t="shared" si="369"/>
        <v>62192.480000000003</v>
      </c>
      <c r="AA2838" s="7">
        <f>VLOOKUP(G2838,Ma_KH!$A:$R,14,0)</f>
        <v>60</v>
      </c>
      <c r="AD2838" s="7" t="str">
        <f>IFERROR(VLOOKUP(J2838,'Chuyển Mã'!$B$3:$C$9,2,0),"")</f>
        <v>Hà Nội</v>
      </c>
      <c r="AE2838" s="7" t="str">
        <f t="shared" si="362"/>
        <v>Gà muối 500g</v>
      </c>
      <c r="AF2838" s="7">
        <f t="shared" si="363"/>
        <v>7</v>
      </c>
    </row>
    <row r="2839" spans="1:32" x14ac:dyDescent="0.25">
      <c r="A2839" s="11">
        <v>45908</v>
      </c>
      <c r="B2839" s="25">
        <v>4176573686</v>
      </c>
      <c r="C2839" s="12" t="s">
        <v>7214</v>
      </c>
      <c r="D2839" s="16">
        <f t="shared" si="364"/>
        <v>45908</v>
      </c>
      <c r="G2839" s="13" t="s">
        <v>8175</v>
      </c>
      <c r="I2839" s="13" t="s">
        <v>8176</v>
      </c>
      <c r="J2839" s="13" t="s">
        <v>1813</v>
      </c>
      <c r="K2839" s="13" t="s">
        <v>27</v>
      </c>
      <c r="L2839" s="25" t="str">
        <f>VLOOKUP($K2839,TONG_SL!$A:$D,2,0)</f>
        <v>Chân giò heo muối 300g</v>
      </c>
      <c r="N2839" s="25" t="str">
        <f t="shared" si="365"/>
        <v>K-C6</v>
      </c>
      <c r="Q2839" s="25" t="str">
        <f>VLOOKUP(K2839,TONG_SL!$A:$D,3,0)</f>
        <v>Túi</v>
      </c>
      <c r="R2839" s="1">
        <v>5</v>
      </c>
      <c r="T2839" s="1">
        <f>VLOOKUP(VLOOKUP(G2839,Ma_KH!$A:$R,18,0)&amp;K2839,Gia_MB!$A:$F,6,0)</f>
        <v>73431</v>
      </c>
      <c r="U2839" s="14">
        <f t="shared" si="367"/>
        <v>367155</v>
      </c>
      <c r="W2839" s="64">
        <f t="shared" si="366"/>
        <v>0</v>
      </c>
      <c r="X2839" s="3" t="str">
        <f t="shared" si="368"/>
        <v>8</v>
      </c>
      <c r="Z2839" s="14">
        <f t="shared" si="369"/>
        <v>29372.400000000001</v>
      </c>
      <c r="AA2839" s="7">
        <f>VLOOKUP(G2839,Ma_KH!$A:$R,14,0)</f>
        <v>60</v>
      </c>
      <c r="AD2839" s="7" t="str">
        <f>IFERROR(VLOOKUP(J2839,'Chuyển Mã'!$B$3:$C$9,2,0),"")</f>
        <v>Hà Nội</v>
      </c>
      <c r="AE2839" s="7" t="str">
        <f t="shared" si="362"/>
        <v>Chân giò heo muối 300g</v>
      </c>
      <c r="AF2839" s="7">
        <f t="shared" si="363"/>
        <v>5</v>
      </c>
    </row>
    <row r="2840" spans="1:32" x14ac:dyDescent="0.25">
      <c r="A2840" s="11">
        <v>45908</v>
      </c>
      <c r="B2840" s="25">
        <v>4176573686</v>
      </c>
      <c r="C2840" s="12" t="s">
        <v>7214</v>
      </c>
      <c r="D2840" s="16">
        <f t="shared" si="364"/>
        <v>45908</v>
      </c>
      <c r="G2840" s="13" t="s">
        <v>8175</v>
      </c>
      <c r="I2840" s="13" t="s">
        <v>8176</v>
      </c>
      <c r="J2840" s="13" t="s">
        <v>1813</v>
      </c>
      <c r="K2840" s="13" t="s">
        <v>32</v>
      </c>
      <c r="L2840" s="25" t="str">
        <f>VLOOKUP($K2840,TONG_SL!$A:$D,2,0)</f>
        <v>Giò Tai Lưỡi Xào 250</v>
      </c>
      <c r="N2840" s="25" t="str">
        <f t="shared" si="365"/>
        <v>K-C6</v>
      </c>
      <c r="Q2840" s="25" t="str">
        <f>VLOOKUP(K2840,TONG_SL!$A:$D,3,0)</f>
        <v>Túi</v>
      </c>
      <c r="R2840" s="1">
        <v>3</v>
      </c>
      <c r="T2840" s="1">
        <f>VLOOKUP(VLOOKUP(G2840,Ma_KH!$A:$R,18,0)&amp;K2840,Gia_MB!$A:$F,6,0)</f>
        <v>50183</v>
      </c>
      <c r="U2840" s="14">
        <f t="shared" si="367"/>
        <v>150549</v>
      </c>
      <c r="W2840" s="64">
        <f t="shared" si="366"/>
        <v>0</v>
      </c>
      <c r="X2840" s="3" t="str">
        <f t="shared" si="368"/>
        <v>8</v>
      </c>
      <c r="Z2840" s="14">
        <f t="shared" si="369"/>
        <v>12043.92</v>
      </c>
      <c r="AA2840" s="7">
        <f>VLOOKUP(G2840,Ma_KH!$A:$R,14,0)</f>
        <v>60</v>
      </c>
      <c r="AD2840" s="7" t="str">
        <f>IFERROR(VLOOKUP(J2840,'Chuyển Mã'!$B$3:$C$9,2,0),"")</f>
        <v>Hà Nội</v>
      </c>
      <c r="AE2840" s="7" t="str">
        <f t="shared" si="362"/>
        <v>Giò Tai Lưỡi Xào 250</v>
      </c>
      <c r="AF2840" s="7">
        <f t="shared" si="363"/>
        <v>3</v>
      </c>
    </row>
    <row r="2841" spans="1:32" x14ac:dyDescent="0.25">
      <c r="A2841" s="11">
        <v>45908</v>
      </c>
      <c r="B2841" s="25">
        <v>4176574301</v>
      </c>
      <c r="C2841" s="12" t="s">
        <v>7214</v>
      </c>
      <c r="D2841" s="16">
        <f t="shared" si="364"/>
        <v>45908</v>
      </c>
      <c r="G2841" s="13" t="s">
        <v>1686</v>
      </c>
      <c r="I2841" s="13" t="s">
        <v>8177</v>
      </c>
      <c r="J2841" s="13" t="s">
        <v>1813</v>
      </c>
      <c r="K2841" s="13" t="s">
        <v>30</v>
      </c>
      <c r="L2841" s="25" t="str">
        <f>VLOOKUP($K2841,TONG_SL!$A:$D,2,0)</f>
        <v>Gà muối 500g</v>
      </c>
      <c r="N2841" s="25" t="str">
        <f t="shared" si="365"/>
        <v>K-C6</v>
      </c>
      <c r="Q2841" s="25" t="str">
        <f>VLOOKUP(K2841,TONG_SL!$A:$D,3,0)</f>
        <v>Túi</v>
      </c>
      <c r="R2841" s="1">
        <v>6</v>
      </c>
      <c r="T2841" s="1">
        <f>VLOOKUP(VLOOKUP(G2841,Ma_KH!$A:$R,18,0)&amp;K2841,Gia_MB!$A:$F,6,0)</f>
        <v>111058</v>
      </c>
      <c r="U2841" s="14">
        <f t="shared" si="367"/>
        <v>666348</v>
      </c>
      <c r="W2841" s="64">
        <f t="shared" si="366"/>
        <v>0</v>
      </c>
      <c r="X2841" s="3" t="str">
        <f t="shared" si="368"/>
        <v>8</v>
      </c>
      <c r="Z2841" s="14">
        <f t="shared" si="369"/>
        <v>53307.840000000004</v>
      </c>
      <c r="AA2841" s="7">
        <f>VLOOKUP(G2841,Ma_KH!$A:$R,14,0)</f>
        <v>60</v>
      </c>
      <c r="AD2841" s="7" t="str">
        <f>IFERROR(VLOOKUP(J2841,'Chuyển Mã'!$B$3:$C$9,2,0),"")</f>
        <v>Hà Nội</v>
      </c>
      <c r="AE2841" s="7" t="str">
        <f t="shared" si="362"/>
        <v>Gà muối 500g</v>
      </c>
      <c r="AF2841" s="7">
        <f t="shared" si="363"/>
        <v>6</v>
      </c>
    </row>
    <row r="2842" spans="1:32" x14ac:dyDescent="0.25">
      <c r="A2842" s="11">
        <v>45908</v>
      </c>
      <c r="B2842" s="25">
        <v>4176574301</v>
      </c>
      <c r="C2842" s="12" t="s">
        <v>7214</v>
      </c>
      <c r="D2842" s="16">
        <f t="shared" si="364"/>
        <v>45908</v>
      </c>
      <c r="G2842" s="13" t="s">
        <v>1686</v>
      </c>
      <c r="I2842" s="13" t="s">
        <v>8177</v>
      </c>
      <c r="J2842" s="13" t="s">
        <v>1813</v>
      </c>
      <c r="K2842" s="13" t="s">
        <v>27</v>
      </c>
      <c r="L2842" s="25" t="str">
        <f>VLOOKUP($K2842,TONG_SL!$A:$D,2,0)</f>
        <v>Chân giò heo muối 300g</v>
      </c>
      <c r="N2842" s="25" t="str">
        <f t="shared" si="365"/>
        <v>K-C6</v>
      </c>
      <c r="Q2842" s="25" t="str">
        <f>VLOOKUP(K2842,TONG_SL!$A:$D,3,0)</f>
        <v>Túi</v>
      </c>
      <c r="R2842" s="1">
        <v>17</v>
      </c>
      <c r="T2842" s="1">
        <f>VLOOKUP(VLOOKUP(G2842,Ma_KH!$A:$R,18,0)&amp;K2842,Gia_MB!$A:$F,6,0)</f>
        <v>73431</v>
      </c>
      <c r="U2842" s="14">
        <f t="shared" si="367"/>
        <v>1248327</v>
      </c>
      <c r="W2842" s="64">
        <f t="shared" si="366"/>
        <v>0</v>
      </c>
      <c r="X2842" s="3" t="str">
        <f t="shared" si="368"/>
        <v>8</v>
      </c>
      <c r="Z2842" s="14">
        <f t="shared" si="369"/>
        <v>99866.16</v>
      </c>
      <c r="AA2842" s="7">
        <f>VLOOKUP(G2842,Ma_KH!$A:$R,14,0)</f>
        <v>60</v>
      </c>
      <c r="AD2842" s="7" t="str">
        <f>IFERROR(VLOOKUP(J2842,'Chuyển Mã'!$B$3:$C$9,2,0),"")</f>
        <v>Hà Nội</v>
      </c>
      <c r="AE2842" s="7" t="str">
        <f t="shared" si="362"/>
        <v>Chân giò heo muối 300g</v>
      </c>
      <c r="AF2842" s="7">
        <f t="shared" si="363"/>
        <v>17</v>
      </c>
    </row>
    <row r="2843" spans="1:32" x14ac:dyDescent="0.25">
      <c r="A2843" s="11">
        <v>45908</v>
      </c>
      <c r="B2843" s="25">
        <v>4176574301</v>
      </c>
      <c r="C2843" s="12" t="s">
        <v>7214</v>
      </c>
      <c r="D2843" s="16">
        <f t="shared" si="364"/>
        <v>45908</v>
      </c>
      <c r="G2843" s="13" t="s">
        <v>1686</v>
      </c>
      <c r="I2843" s="13" t="s">
        <v>8177</v>
      </c>
      <c r="J2843" s="13" t="s">
        <v>1813</v>
      </c>
      <c r="K2843" s="13" t="s">
        <v>32</v>
      </c>
      <c r="L2843" s="25" t="str">
        <f>VLOOKUP($K2843,TONG_SL!$A:$D,2,0)</f>
        <v>Giò Tai Lưỡi Xào 250</v>
      </c>
      <c r="N2843" s="25" t="str">
        <f t="shared" si="365"/>
        <v>K-C6</v>
      </c>
      <c r="Q2843" s="25" t="str">
        <f>VLOOKUP(K2843,TONG_SL!$A:$D,3,0)</f>
        <v>Túi</v>
      </c>
      <c r="R2843" s="1">
        <v>5</v>
      </c>
      <c r="T2843" s="1">
        <f>VLOOKUP(VLOOKUP(G2843,Ma_KH!$A:$R,18,0)&amp;K2843,Gia_MB!$A:$F,6,0)</f>
        <v>50183</v>
      </c>
      <c r="U2843" s="14">
        <f t="shared" si="367"/>
        <v>250915</v>
      </c>
      <c r="W2843" s="64">
        <f t="shared" si="366"/>
        <v>0</v>
      </c>
      <c r="X2843" s="3" t="str">
        <f t="shared" si="368"/>
        <v>8</v>
      </c>
      <c r="Z2843" s="14">
        <f t="shared" si="369"/>
        <v>20073.2</v>
      </c>
      <c r="AA2843" s="7">
        <f>VLOOKUP(G2843,Ma_KH!$A:$R,14,0)</f>
        <v>60</v>
      </c>
      <c r="AD2843" s="7" t="str">
        <f>IFERROR(VLOOKUP(J2843,'Chuyển Mã'!$B$3:$C$9,2,0),"")</f>
        <v>Hà Nội</v>
      </c>
      <c r="AE2843" s="7" t="str">
        <f t="shared" si="362"/>
        <v>Giò Tai Lưỡi Xào 250</v>
      </c>
      <c r="AF2843" s="7">
        <f t="shared" si="363"/>
        <v>5</v>
      </c>
    </row>
    <row r="2844" spans="1:32" x14ac:dyDescent="0.25">
      <c r="A2844" s="11">
        <v>45908</v>
      </c>
      <c r="B2844" s="25">
        <v>4176573712</v>
      </c>
      <c r="C2844" s="12" t="s">
        <v>7214</v>
      </c>
      <c r="D2844" s="16">
        <f t="shared" si="364"/>
        <v>45908</v>
      </c>
      <c r="G2844" s="13" t="s">
        <v>8178</v>
      </c>
      <c r="I2844" s="13" t="s">
        <v>8179</v>
      </c>
      <c r="J2844" s="13" t="s">
        <v>1813</v>
      </c>
      <c r="K2844" s="13" t="s">
        <v>27</v>
      </c>
      <c r="L2844" s="25" t="str">
        <f>VLOOKUP($K2844,TONG_SL!$A:$D,2,0)</f>
        <v>Chân giò heo muối 300g</v>
      </c>
      <c r="N2844" s="25" t="str">
        <f t="shared" si="365"/>
        <v>K-C6</v>
      </c>
      <c r="Q2844" s="25" t="str">
        <f>VLOOKUP(K2844,TONG_SL!$A:$D,3,0)</f>
        <v>Túi</v>
      </c>
      <c r="R2844" s="1">
        <v>7</v>
      </c>
      <c r="T2844" s="1">
        <f>VLOOKUP(VLOOKUP(G2844,Ma_KH!$A:$R,18,0)&amp;K2844,Gia_MB!$A:$F,6,0)</f>
        <v>73431</v>
      </c>
      <c r="U2844" s="14">
        <f t="shared" si="367"/>
        <v>514017</v>
      </c>
      <c r="W2844" s="64">
        <f t="shared" si="366"/>
        <v>0</v>
      </c>
      <c r="X2844" s="3" t="str">
        <f t="shared" si="368"/>
        <v>8</v>
      </c>
      <c r="Z2844" s="14">
        <f t="shared" si="369"/>
        <v>41121.360000000001</v>
      </c>
      <c r="AA2844" s="7">
        <f>VLOOKUP(G2844,Ma_KH!$A:$R,14,0)</f>
        <v>60</v>
      </c>
      <c r="AD2844" s="7" t="str">
        <f>IFERROR(VLOOKUP(J2844,'Chuyển Mã'!$B$3:$C$9,2,0),"")</f>
        <v>Hà Nội</v>
      </c>
      <c r="AE2844" s="7" t="str">
        <f t="shared" si="362"/>
        <v>Chân giò heo muối 300g</v>
      </c>
      <c r="AF2844" s="7">
        <f t="shared" si="363"/>
        <v>7</v>
      </c>
    </row>
    <row r="2845" spans="1:32" x14ac:dyDescent="0.25">
      <c r="A2845" s="11">
        <v>45908</v>
      </c>
      <c r="B2845" s="25">
        <v>4176573712</v>
      </c>
      <c r="C2845" s="12" t="s">
        <v>7214</v>
      </c>
      <c r="D2845" s="16">
        <f t="shared" si="364"/>
        <v>45908</v>
      </c>
      <c r="G2845" s="13" t="s">
        <v>8178</v>
      </c>
      <c r="I2845" s="13" t="s">
        <v>8179</v>
      </c>
      <c r="J2845" s="13" t="s">
        <v>1813</v>
      </c>
      <c r="K2845" s="13" t="s">
        <v>30</v>
      </c>
      <c r="L2845" s="25" t="str">
        <f>VLOOKUP($K2845,TONG_SL!$A:$D,2,0)</f>
        <v>Gà muối 500g</v>
      </c>
      <c r="N2845" s="25" t="str">
        <f t="shared" si="365"/>
        <v>K-C6</v>
      </c>
      <c r="Q2845" s="25" t="str">
        <f>VLOOKUP(K2845,TONG_SL!$A:$D,3,0)</f>
        <v>Túi</v>
      </c>
      <c r="R2845" s="1">
        <v>8</v>
      </c>
      <c r="T2845" s="1">
        <f>VLOOKUP(VLOOKUP(G2845,Ma_KH!$A:$R,18,0)&amp;K2845,Gia_MB!$A:$F,6,0)</f>
        <v>111058</v>
      </c>
      <c r="U2845" s="14">
        <f t="shared" si="367"/>
        <v>888464</v>
      </c>
      <c r="W2845" s="64">
        <f t="shared" si="366"/>
        <v>0</v>
      </c>
      <c r="X2845" s="3" t="str">
        <f t="shared" si="368"/>
        <v>8</v>
      </c>
      <c r="Z2845" s="14">
        <f t="shared" si="369"/>
        <v>71077.119999999995</v>
      </c>
      <c r="AA2845" s="7">
        <f>VLOOKUP(G2845,Ma_KH!$A:$R,14,0)</f>
        <v>60</v>
      </c>
      <c r="AD2845" s="7" t="str">
        <f>IFERROR(VLOOKUP(J2845,'Chuyển Mã'!$B$3:$C$9,2,0),"")</f>
        <v>Hà Nội</v>
      </c>
      <c r="AE2845" s="7" t="str">
        <f t="shared" si="362"/>
        <v>Gà muối 500g</v>
      </c>
      <c r="AF2845" s="7">
        <f t="shared" si="363"/>
        <v>8</v>
      </c>
    </row>
    <row r="2846" spans="1:32" x14ac:dyDescent="0.25">
      <c r="A2846" s="11">
        <v>45908</v>
      </c>
      <c r="B2846" s="25">
        <v>4176574224</v>
      </c>
      <c r="C2846" s="12" t="s">
        <v>7214</v>
      </c>
      <c r="D2846" s="16">
        <f t="shared" si="364"/>
        <v>45908</v>
      </c>
      <c r="G2846" s="13" t="s">
        <v>1628</v>
      </c>
      <c r="I2846" s="13" t="s">
        <v>8180</v>
      </c>
      <c r="J2846" s="13" t="s">
        <v>1813</v>
      </c>
      <c r="K2846" s="13" t="s">
        <v>30</v>
      </c>
      <c r="L2846" s="25" t="str">
        <f>VLOOKUP($K2846,TONG_SL!$A:$D,2,0)</f>
        <v>Gà muối 500g</v>
      </c>
      <c r="N2846" s="25" t="str">
        <f t="shared" si="365"/>
        <v>K-C6</v>
      </c>
      <c r="Q2846" s="25" t="str">
        <f>VLOOKUP(K2846,TONG_SL!$A:$D,3,0)</f>
        <v>Túi</v>
      </c>
      <c r="R2846" s="1">
        <v>3</v>
      </c>
      <c r="T2846" s="1">
        <f>VLOOKUP(VLOOKUP(G2846,Ma_KH!$A:$R,18,0)&amp;K2846,Gia_MB!$A:$F,6,0)</f>
        <v>111058</v>
      </c>
      <c r="U2846" s="14">
        <f t="shared" si="367"/>
        <v>333174</v>
      </c>
      <c r="W2846" s="64">
        <f t="shared" si="366"/>
        <v>0</v>
      </c>
      <c r="X2846" s="3" t="str">
        <f t="shared" si="368"/>
        <v>8</v>
      </c>
      <c r="Z2846" s="14">
        <f t="shared" si="369"/>
        <v>26653.920000000002</v>
      </c>
      <c r="AA2846" s="7">
        <f>VLOOKUP(G2846,Ma_KH!$A:$R,14,0)</f>
        <v>60</v>
      </c>
      <c r="AD2846" s="7" t="str">
        <f>IFERROR(VLOOKUP(J2846,'Chuyển Mã'!$B$3:$C$9,2,0),"")</f>
        <v>Hà Nội</v>
      </c>
      <c r="AE2846" s="7" t="str">
        <f t="shared" si="362"/>
        <v>Gà muối 500g</v>
      </c>
      <c r="AF2846" s="7">
        <f t="shared" si="363"/>
        <v>3</v>
      </c>
    </row>
    <row r="2847" spans="1:32" x14ac:dyDescent="0.25">
      <c r="A2847" s="11">
        <v>45908</v>
      </c>
      <c r="B2847" s="25">
        <v>4176574224</v>
      </c>
      <c r="C2847" s="12" t="s">
        <v>7214</v>
      </c>
      <c r="D2847" s="16">
        <f t="shared" si="364"/>
        <v>45908</v>
      </c>
      <c r="G2847" s="13" t="s">
        <v>1628</v>
      </c>
      <c r="I2847" s="13" t="s">
        <v>8180</v>
      </c>
      <c r="J2847" s="13" t="s">
        <v>1813</v>
      </c>
      <c r="K2847" s="13" t="s">
        <v>51</v>
      </c>
      <c r="L2847" s="25" t="str">
        <f>VLOOKUP($K2847,TONG_SL!$A:$D,2,0)</f>
        <v>Mọc Nấm Hương 250g</v>
      </c>
      <c r="N2847" s="25" t="str">
        <f t="shared" si="365"/>
        <v>K-C6</v>
      </c>
      <c r="Q2847" s="25" t="str">
        <f>VLOOKUP(K2847,TONG_SL!$A:$D,3,0)</f>
        <v>Túi</v>
      </c>
      <c r="R2847" s="1">
        <v>3</v>
      </c>
      <c r="T2847" s="1">
        <f>VLOOKUP(VLOOKUP(G2847,Ma_KH!$A:$R,18,0)&amp;K2847,Gia_MB!$A:$F,6,0)</f>
        <v>46000</v>
      </c>
      <c r="U2847" s="14">
        <f t="shared" si="367"/>
        <v>138000</v>
      </c>
      <c r="W2847" s="64">
        <f t="shared" si="366"/>
        <v>0</v>
      </c>
      <c r="X2847" s="3" t="str">
        <f t="shared" si="368"/>
        <v>8</v>
      </c>
      <c r="Z2847" s="14">
        <f t="shared" si="369"/>
        <v>11040</v>
      </c>
      <c r="AA2847" s="7">
        <f>VLOOKUP(G2847,Ma_KH!$A:$R,14,0)</f>
        <v>60</v>
      </c>
      <c r="AD2847" s="7" t="str">
        <f>IFERROR(VLOOKUP(J2847,'Chuyển Mã'!$B$3:$C$9,2,0),"")</f>
        <v>Hà Nội</v>
      </c>
      <c r="AE2847" s="7" t="str">
        <f t="shared" si="362"/>
        <v>Mọc Nấm Hương 250g</v>
      </c>
      <c r="AF2847" s="7">
        <f t="shared" si="363"/>
        <v>3</v>
      </c>
    </row>
    <row r="2848" spans="1:32" x14ac:dyDescent="0.25">
      <c r="A2848" s="11">
        <v>45908</v>
      </c>
      <c r="B2848" s="25">
        <v>4176574224</v>
      </c>
      <c r="C2848" s="12" t="s">
        <v>7214</v>
      </c>
      <c r="D2848" s="16">
        <f t="shared" si="364"/>
        <v>45908</v>
      </c>
      <c r="G2848" s="13" t="s">
        <v>1628</v>
      </c>
      <c r="I2848" s="13" t="s">
        <v>8180</v>
      </c>
      <c r="J2848" s="13" t="s">
        <v>1813</v>
      </c>
      <c r="K2848" s="13" t="s">
        <v>32</v>
      </c>
      <c r="L2848" s="25" t="str">
        <f>VLOOKUP($K2848,TONG_SL!$A:$D,2,0)</f>
        <v>Giò Tai Lưỡi Xào 250</v>
      </c>
      <c r="N2848" s="25" t="str">
        <f t="shared" si="365"/>
        <v>K-C6</v>
      </c>
      <c r="Q2848" s="25" t="str">
        <f>VLOOKUP(K2848,TONG_SL!$A:$D,3,0)</f>
        <v>Túi</v>
      </c>
      <c r="R2848" s="1">
        <v>3</v>
      </c>
      <c r="T2848" s="1">
        <f>VLOOKUP(VLOOKUP(G2848,Ma_KH!$A:$R,18,0)&amp;K2848,Gia_MB!$A:$F,6,0)</f>
        <v>50183</v>
      </c>
      <c r="U2848" s="14">
        <f t="shared" si="367"/>
        <v>150549</v>
      </c>
      <c r="W2848" s="64">
        <f t="shared" si="366"/>
        <v>0</v>
      </c>
      <c r="X2848" s="3" t="str">
        <f t="shared" si="368"/>
        <v>8</v>
      </c>
      <c r="Z2848" s="14">
        <f t="shared" si="369"/>
        <v>12043.92</v>
      </c>
      <c r="AA2848" s="7">
        <f>VLOOKUP(G2848,Ma_KH!$A:$R,14,0)</f>
        <v>60</v>
      </c>
      <c r="AD2848" s="7" t="str">
        <f>IFERROR(VLOOKUP(J2848,'Chuyển Mã'!$B$3:$C$9,2,0),"")</f>
        <v>Hà Nội</v>
      </c>
      <c r="AE2848" s="7" t="str">
        <f t="shared" si="362"/>
        <v>Giò Tai Lưỡi Xào 250</v>
      </c>
      <c r="AF2848" s="7">
        <f t="shared" si="363"/>
        <v>3</v>
      </c>
    </row>
    <row r="2849" spans="1:32" x14ac:dyDescent="0.25">
      <c r="A2849" s="11">
        <v>45908</v>
      </c>
      <c r="B2849" s="25">
        <v>4176574088</v>
      </c>
      <c r="C2849" s="12" t="s">
        <v>7214</v>
      </c>
      <c r="D2849" s="16">
        <f t="shared" si="364"/>
        <v>45908</v>
      </c>
      <c r="G2849" s="13" t="s">
        <v>1549</v>
      </c>
      <c r="I2849" s="13" t="s">
        <v>8181</v>
      </c>
      <c r="J2849" s="13" t="s">
        <v>1813</v>
      </c>
      <c r="K2849" s="13" t="s">
        <v>27</v>
      </c>
      <c r="L2849" s="25" t="str">
        <f>VLOOKUP($K2849,TONG_SL!$A:$D,2,0)</f>
        <v>Chân giò heo muối 300g</v>
      </c>
      <c r="N2849" s="25" t="str">
        <f t="shared" si="365"/>
        <v>K-C6</v>
      </c>
      <c r="Q2849" s="25" t="str">
        <f>VLOOKUP(K2849,TONG_SL!$A:$D,3,0)</f>
        <v>Túi</v>
      </c>
      <c r="R2849" s="1">
        <v>23</v>
      </c>
      <c r="T2849" s="1">
        <f>VLOOKUP(VLOOKUP(G2849,Ma_KH!$A:$R,18,0)&amp;K2849,Gia_MB!$A:$F,6,0)</f>
        <v>73431</v>
      </c>
      <c r="U2849" s="14">
        <f t="shared" si="367"/>
        <v>1688913</v>
      </c>
      <c r="W2849" s="64">
        <f t="shared" si="366"/>
        <v>0</v>
      </c>
      <c r="X2849" s="3" t="str">
        <f t="shared" si="368"/>
        <v>8</v>
      </c>
      <c r="Z2849" s="14">
        <f t="shared" si="369"/>
        <v>135113.04</v>
      </c>
      <c r="AA2849" s="7">
        <f>VLOOKUP(G2849,Ma_KH!$A:$R,14,0)</f>
        <v>60</v>
      </c>
      <c r="AD2849" s="7" t="str">
        <f>IFERROR(VLOOKUP(J2849,'Chuyển Mã'!$B$3:$C$9,2,0),"")</f>
        <v>Hà Nội</v>
      </c>
      <c r="AE2849" s="7" t="str">
        <f t="shared" si="362"/>
        <v>Chân giò heo muối 300g</v>
      </c>
      <c r="AF2849" s="7">
        <f t="shared" si="363"/>
        <v>23</v>
      </c>
    </row>
    <row r="2850" spans="1:32" x14ac:dyDescent="0.25">
      <c r="A2850" s="11">
        <v>45908</v>
      </c>
      <c r="B2850" s="25">
        <v>4176574088</v>
      </c>
      <c r="C2850" s="12" t="s">
        <v>7214</v>
      </c>
      <c r="D2850" s="16">
        <f t="shared" si="364"/>
        <v>45908</v>
      </c>
      <c r="G2850" s="13" t="s">
        <v>1549</v>
      </c>
      <c r="I2850" s="13" t="s">
        <v>8181</v>
      </c>
      <c r="J2850" s="13" t="s">
        <v>1813</v>
      </c>
      <c r="K2850" s="13" t="s">
        <v>30</v>
      </c>
      <c r="L2850" s="25" t="str">
        <f>VLOOKUP($K2850,TONG_SL!$A:$D,2,0)</f>
        <v>Gà muối 500g</v>
      </c>
      <c r="N2850" s="25" t="str">
        <f t="shared" si="365"/>
        <v>K-C6</v>
      </c>
      <c r="Q2850" s="25" t="str">
        <f>VLOOKUP(K2850,TONG_SL!$A:$D,3,0)</f>
        <v>Túi</v>
      </c>
      <c r="R2850" s="1">
        <v>10</v>
      </c>
      <c r="T2850" s="1">
        <f>VLOOKUP(VLOOKUP(G2850,Ma_KH!$A:$R,18,0)&amp;K2850,Gia_MB!$A:$F,6,0)</f>
        <v>111058</v>
      </c>
      <c r="U2850" s="14">
        <f t="shared" si="367"/>
        <v>1110580</v>
      </c>
      <c r="W2850" s="64">
        <f t="shared" si="366"/>
        <v>0</v>
      </c>
      <c r="X2850" s="3" t="str">
        <f t="shared" si="368"/>
        <v>8</v>
      </c>
      <c r="Z2850" s="14">
        <f t="shared" si="369"/>
        <v>88846.400000000009</v>
      </c>
      <c r="AA2850" s="7">
        <f>VLOOKUP(G2850,Ma_KH!$A:$R,14,0)</f>
        <v>60</v>
      </c>
      <c r="AD2850" s="7" t="str">
        <f>IFERROR(VLOOKUP(J2850,'Chuyển Mã'!$B$3:$C$9,2,0),"")</f>
        <v>Hà Nội</v>
      </c>
      <c r="AE2850" s="7" t="str">
        <f t="shared" si="362"/>
        <v>Gà muối 500g</v>
      </c>
      <c r="AF2850" s="7">
        <f t="shared" si="363"/>
        <v>10</v>
      </c>
    </row>
    <row r="2851" spans="1:32" x14ac:dyDescent="0.25">
      <c r="A2851" s="11">
        <v>45908</v>
      </c>
      <c r="B2851" s="25">
        <v>4176574302</v>
      </c>
      <c r="C2851" s="12" t="s">
        <v>7214</v>
      </c>
      <c r="D2851" s="16">
        <f t="shared" si="364"/>
        <v>45908</v>
      </c>
      <c r="G2851" s="13" t="s">
        <v>1691</v>
      </c>
      <c r="I2851" s="13" t="s">
        <v>8182</v>
      </c>
      <c r="J2851" s="13" t="s">
        <v>1813</v>
      </c>
      <c r="K2851" s="13" t="s">
        <v>27</v>
      </c>
      <c r="L2851" s="25" t="str">
        <f>VLOOKUP($K2851,TONG_SL!$A:$D,2,0)</f>
        <v>Chân giò heo muối 300g</v>
      </c>
      <c r="N2851" s="25" t="str">
        <f t="shared" si="365"/>
        <v>K-C6</v>
      </c>
      <c r="Q2851" s="25" t="str">
        <f>VLOOKUP(K2851,TONG_SL!$A:$D,3,0)</f>
        <v>Túi</v>
      </c>
      <c r="R2851" s="1">
        <v>10</v>
      </c>
      <c r="T2851" s="1">
        <f>VLOOKUP(VLOOKUP(G2851,Ma_KH!$A:$R,18,0)&amp;K2851,Gia_MB!$A:$F,6,0)</f>
        <v>73431</v>
      </c>
      <c r="U2851" s="14">
        <f t="shared" si="367"/>
        <v>734310</v>
      </c>
      <c r="W2851" s="64">
        <f t="shared" si="366"/>
        <v>0</v>
      </c>
      <c r="X2851" s="3" t="str">
        <f t="shared" si="368"/>
        <v>8</v>
      </c>
      <c r="Z2851" s="14">
        <f t="shared" si="369"/>
        <v>58744.800000000003</v>
      </c>
      <c r="AA2851" s="7">
        <f>VLOOKUP(G2851,Ma_KH!$A:$R,14,0)</f>
        <v>60</v>
      </c>
      <c r="AD2851" s="7" t="str">
        <f>IFERROR(VLOOKUP(J2851,'Chuyển Mã'!$B$3:$C$9,2,0),"")</f>
        <v>Hà Nội</v>
      </c>
      <c r="AE2851" s="7" t="str">
        <f t="shared" si="362"/>
        <v>Chân giò heo muối 300g</v>
      </c>
      <c r="AF2851" s="7">
        <f t="shared" si="363"/>
        <v>10</v>
      </c>
    </row>
    <row r="2852" spans="1:32" x14ac:dyDescent="0.25">
      <c r="A2852" s="11">
        <v>45908</v>
      </c>
      <c r="B2852" s="25">
        <v>4176574302</v>
      </c>
      <c r="C2852" s="12" t="s">
        <v>7214</v>
      </c>
      <c r="D2852" s="16">
        <f t="shared" si="364"/>
        <v>45908</v>
      </c>
      <c r="G2852" s="13" t="s">
        <v>1691</v>
      </c>
      <c r="I2852" s="13" t="s">
        <v>8182</v>
      </c>
      <c r="J2852" s="13" t="s">
        <v>1813</v>
      </c>
      <c r="K2852" s="13" t="s">
        <v>30</v>
      </c>
      <c r="L2852" s="25" t="str">
        <f>VLOOKUP($K2852,TONG_SL!$A:$D,2,0)</f>
        <v>Gà muối 500g</v>
      </c>
      <c r="N2852" s="25" t="str">
        <f t="shared" si="365"/>
        <v>K-C6</v>
      </c>
      <c r="Q2852" s="25" t="str">
        <f>VLOOKUP(K2852,TONG_SL!$A:$D,3,0)</f>
        <v>Túi</v>
      </c>
      <c r="R2852" s="1">
        <v>11</v>
      </c>
      <c r="T2852" s="1">
        <f>VLOOKUP(VLOOKUP(G2852,Ma_KH!$A:$R,18,0)&amp;K2852,Gia_MB!$A:$F,6,0)</f>
        <v>111058</v>
      </c>
      <c r="U2852" s="14">
        <f t="shared" si="367"/>
        <v>1221638</v>
      </c>
      <c r="W2852" s="64">
        <f t="shared" si="366"/>
        <v>0</v>
      </c>
      <c r="X2852" s="3" t="str">
        <f t="shared" si="368"/>
        <v>8</v>
      </c>
      <c r="Z2852" s="14">
        <f t="shared" si="369"/>
        <v>97731.040000000008</v>
      </c>
      <c r="AA2852" s="7">
        <f>VLOOKUP(G2852,Ma_KH!$A:$R,14,0)</f>
        <v>60</v>
      </c>
      <c r="AD2852" s="7" t="str">
        <f>IFERROR(VLOOKUP(J2852,'Chuyển Mã'!$B$3:$C$9,2,0),"")</f>
        <v>Hà Nội</v>
      </c>
      <c r="AE2852" s="7" t="str">
        <f t="shared" si="362"/>
        <v>Gà muối 500g</v>
      </c>
      <c r="AF2852" s="7">
        <f t="shared" si="363"/>
        <v>11</v>
      </c>
    </row>
    <row r="2853" spans="1:32" x14ac:dyDescent="0.25">
      <c r="A2853" s="11">
        <v>45908</v>
      </c>
      <c r="B2853" s="25">
        <v>4176573742</v>
      </c>
      <c r="C2853" s="12" t="s">
        <v>7214</v>
      </c>
      <c r="D2853" s="16">
        <f t="shared" si="364"/>
        <v>45908</v>
      </c>
      <c r="G2853" s="13" t="s">
        <v>8183</v>
      </c>
      <c r="I2853" s="13" t="s">
        <v>8184</v>
      </c>
      <c r="J2853" s="13" t="s">
        <v>1813</v>
      </c>
      <c r="K2853" s="13" t="s">
        <v>32</v>
      </c>
      <c r="L2853" s="25" t="str">
        <f>VLOOKUP($K2853,TONG_SL!$A:$D,2,0)</f>
        <v>Giò Tai Lưỡi Xào 250</v>
      </c>
      <c r="N2853" s="25" t="str">
        <f t="shared" si="365"/>
        <v>K-C6</v>
      </c>
      <c r="Q2853" s="25" t="str">
        <f>VLOOKUP(K2853,TONG_SL!$A:$D,3,0)</f>
        <v>Túi</v>
      </c>
      <c r="R2853" s="1">
        <v>5</v>
      </c>
      <c r="T2853" s="1">
        <f>VLOOKUP(VLOOKUP(G2853,Ma_KH!$A:$R,18,0)&amp;K2853,Gia_MB!$A:$F,6,0)</f>
        <v>50183</v>
      </c>
      <c r="U2853" s="14">
        <f t="shared" si="367"/>
        <v>250915</v>
      </c>
      <c r="W2853" s="64">
        <f t="shared" si="366"/>
        <v>0</v>
      </c>
      <c r="X2853" s="3" t="str">
        <f t="shared" si="368"/>
        <v>8</v>
      </c>
      <c r="Z2853" s="14">
        <f t="shared" si="369"/>
        <v>20073.2</v>
      </c>
      <c r="AA2853" s="7">
        <f>VLOOKUP(G2853,Ma_KH!$A:$R,14,0)</f>
        <v>60</v>
      </c>
      <c r="AD2853" s="7" t="str">
        <f>IFERROR(VLOOKUP(J2853,'Chuyển Mã'!$B$3:$C$9,2,0),"")</f>
        <v>Hà Nội</v>
      </c>
      <c r="AE2853" s="7" t="str">
        <f t="shared" si="362"/>
        <v>Giò Tai Lưỡi Xào 250</v>
      </c>
      <c r="AF2853" s="7">
        <f t="shared" si="363"/>
        <v>5</v>
      </c>
    </row>
    <row r="2854" spans="1:32" x14ac:dyDescent="0.25">
      <c r="A2854" s="11">
        <v>45908</v>
      </c>
      <c r="B2854" s="25">
        <v>4176573742</v>
      </c>
      <c r="C2854" s="12" t="s">
        <v>7214</v>
      </c>
      <c r="D2854" s="16">
        <f t="shared" si="364"/>
        <v>45908</v>
      </c>
      <c r="G2854" s="13" t="s">
        <v>8183</v>
      </c>
      <c r="I2854" s="13" t="s">
        <v>8184</v>
      </c>
      <c r="J2854" s="13" t="s">
        <v>1813</v>
      </c>
      <c r="K2854" s="13" t="s">
        <v>51</v>
      </c>
      <c r="L2854" s="25" t="str">
        <f>VLOOKUP($K2854,TONG_SL!$A:$D,2,0)</f>
        <v>Mọc Nấm Hương 250g</v>
      </c>
      <c r="N2854" s="25" t="str">
        <f t="shared" si="365"/>
        <v>K-C6</v>
      </c>
      <c r="Q2854" s="25" t="str">
        <f>VLOOKUP(K2854,TONG_SL!$A:$D,3,0)</f>
        <v>Túi</v>
      </c>
      <c r="R2854" s="1">
        <v>2</v>
      </c>
      <c r="T2854" s="1">
        <f>VLOOKUP(VLOOKUP(G2854,Ma_KH!$A:$R,18,0)&amp;K2854,Gia_MB!$A:$F,6,0)</f>
        <v>46000</v>
      </c>
      <c r="U2854" s="14">
        <f t="shared" si="367"/>
        <v>92000</v>
      </c>
      <c r="W2854" s="64">
        <f t="shared" si="366"/>
        <v>0</v>
      </c>
      <c r="X2854" s="3" t="str">
        <f t="shared" si="368"/>
        <v>8</v>
      </c>
      <c r="Z2854" s="14">
        <f t="shared" si="369"/>
        <v>7360</v>
      </c>
      <c r="AA2854" s="7">
        <f>VLOOKUP(G2854,Ma_KH!$A:$R,14,0)</f>
        <v>60</v>
      </c>
      <c r="AD2854" s="7" t="str">
        <f>IFERROR(VLOOKUP(J2854,'Chuyển Mã'!$B$3:$C$9,2,0),"")</f>
        <v>Hà Nội</v>
      </c>
      <c r="AE2854" s="7" t="str">
        <f t="shared" si="362"/>
        <v>Mọc Nấm Hương 250g</v>
      </c>
      <c r="AF2854" s="7">
        <f t="shared" si="363"/>
        <v>2</v>
      </c>
    </row>
    <row r="2855" spans="1:32" x14ac:dyDescent="0.25">
      <c r="A2855" s="11">
        <v>45908</v>
      </c>
      <c r="B2855" s="25">
        <v>4176573742</v>
      </c>
      <c r="C2855" s="12" t="s">
        <v>7214</v>
      </c>
      <c r="D2855" s="16">
        <f t="shared" si="364"/>
        <v>45908</v>
      </c>
      <c r="G2855" s="13" t="s">
        <v>8183</v>
      </c>
      <c r="I2855" s="13" t="s">
        <v>8184</v>
      </c>
      <c r="J2855" s="13" t="s">
        <v>1813</v>
      </c>
      <c r="K2855" s="13" t="s">
        <v>30</v>
      </c>
      <c r="L2855" s="25" t="str">
        <f>VLOOKUP($K2855,TONG_SL!$A:$D,2,0)</f>
        <v>Gà muối 500g</v>
      </c>
      <c r="N2855" s="25" t="str">
        <f t="shared" si="365"/>
        <v>K-C6</v>
      </c>
      <c r="Q2855" s="25" t="str">
        <f>VLOOKUP(K2855,TONG_SL!$A:$D,3,0)</f>
        <v>Túi</v>
      </c>
      <c r="R2855" s="1">
        <v>15</v>
      </c>
      <c r="T2855" s="1">
        <f>VLOOKUP(VLOOKUP(G2855,Ma_KH!$A:$R,18,0)&amp;K2855,Gia_MB!$A:$F,6,0)</f>
        <v>111058</v>
      </c>
      <c r="U2855" s="14">
        <f t="shared" si="367"/>
        <v>1665870</v>
      </c>
      <c r="W2855" s="64">
        <f t="shared" si="366"/>
        <v>0</v>
      </c>
      <c r="X2855" s="3" t="str">
        <f t="shared" si="368"/>
        <v>8</v>
      </c>
      <c r="Z2855" s="14">
        <f t="shared" si="369"/>
        <v>133269.6</v>
      </c>
      <c r="AA2855" s="7">
        <f>VLOOKUP(G2855,Ma_KH!$A:$R,14,0)</f>
        <v>60</v>
      </c>
      <c r="AD2855" s="7" t="str">
        <f>IFERROR(VLOOKUP(J2855,'Chuyển Mã'!$B$3:$C$9,2,0),"")</f>
        <v>Hà Nội</v>
      </c>
      <c r="AE2855" s="7" t="str">
        <f t="shared" si="362"/>
        <v>Gà muối 500g</v>
      </c>
      <c r="AF2855" s="7">
        <f t="shared" si="363"/>
        <v>15</v>
      </c>
    </row>
    <row r="2856" spans="1:32" x14ac:dyDescent="0.25">
      <c r="A2856" s="11">
        <v>45908</v>
      </c>
      <c r="B2856" s="25">
        <v>4176574127</v>
      </c>
      <c r="C2856" s="12" t="s">
        <v>7214</v>
      </c>
      <c r="D2856" s="16">
        <f t="shared" si="364"/>
        <v>45908</v>
      </c>
      <c r="G2856" s="13" t="s">
        <v>1571</v>
      </c>
      <c r="I2856" s="13" t="s">
        <v>8185</v>
      </c>
      <c r="J2856" s="13" t="s">
        <v>1813</v>
      </c>
      <c r="K2856" s="13" t="s">
        <v>32</v>
      </c>
      <c r="L2856" s="25" t="str">
        <f>VLOOKUP($K2856,TONG_SL!$A:$D,2,0)</f>
        <v>Giò Tai Lưỡi Xào 250</v>
      </c>
      <c r="N2856" s="25" t="str">
        <f t="shared" si="365"/>
        <v>K-C6</v>
      </c>
      <c r="Q2856" s="25" t="str">
        <f>VLOOKUP(K2856,TONG_SL!$A:$D,3,0)</f>
        <v>Túi</v>
      </c>
      <c r="R2856" s="1">
        <v>5</v>
      </c>
      <c r="T2856" s="1">
        <f>VLOOKUP(VLOOKUP(G2856,Ma_KH!$A:$R,18,0)&amp;K2856,Gia_MB!$A:$F,6,0)</f>
        <v>50183</v>
      </c>
      <c r="U2856" s="14">
        <f t="shared" si="367"/>
        <v>250915</v>
      </c>
      <c r="W2856" s="64">
        <f t="shared" si="366"/>
        <v>0</v>
      </c>
      <c r="X2856" s="3" t="str">
        <f t="shared" si="368"/>
        <v>8</v>
      </c>
      <c r="Z2856" s="14">
        <f t="shared" si="369"/>
        <v>20073.2</v>
      </c>
      <c r="AA2856" s="7">
        <f>VLOOKUP(G2856,Ma_KH!$A:$R,14,0)</f>
        <v>60</v>
      </c>
      <c r="AD2856" s="7" t="str">
        <f>IFERROR(VLOOKUP(J2856,'Chuyển Mã'!$B$3:$C$9,2,0),"")</f>
        <v>Hà Nội</v>
      </c>
      <c r="AE2856" s="7" t="str">
        <f t="shared" si="362"/>
        <v>Giò Tai Lưỡi Xào 250</v>
      </c>
      <c r="AF2856" s="7">
        <f t="shared" si="363"/>
        <v>5</v>
      </c>
    </row>
    <row r="2857" spans="1:32" x14ac:dyDescent="0.25">
      <c r="A2857" s="11">
        <v>45908</v>
      </c>
      <c r="B2857" s="25">
        <v>4176574127</v>
      </c>
      <c r="C2857" s="12" t="s">
        <v>7214</v>
      </c>
      <c r="D2857" s="16">
        <f t="shared" si="364"/>
        <v>45908</v>
      </c>
      <c r="G2857" s="13" t="s">
        <v>1571</v>
      </c>
      <c r="I2857" s="13" t="s">
        <v>8185</v>
      </c>
      <c r="J2857" s="13" t="s">
        <v>1813</v>
      </c>
      <c r="K2857" s="13" t="s">
        <v>27</v>
      </c>
      <c r="L2857" s="25" t="str">
        <f>VLOOKUP($K2857,TONG_SL!$A:$D,2,0)</f>
        <v>Chân giò heo muối 300g</v>
      </c>
      <c r="N2857" s="25" t="str">
        <f t="shared" si="365"/>
        <v>K-C6</v>
      </c>
      <c r="Q2857" s="25" t="str">
        <f>VLOOKUP(K2857,TONG_SL!$A:$D,3,0)</f>
        <v>Túi</v>
      </c>
      <c r="R2857" s="1">
        <v>3</v>
      </c>
      <c r="T2857" s="1">
        <f>VLOOKUP(VLOOKUP(G2857,Ma_KH!$A:$R,18,0)&amp;K2857,Gia_MB!$A:$F,6,0)</f>
        <v>73431</v>
      </c>
      <c r="U2857" s="14">
        <f t="shared" si="367"/>
        <v>220293</v>
      </c>
      <c r="W2857" s="64">
        <f t="shared" si="366"/>
        <v>0</v>
      </c>
      <c r="X2857" s="3" t="str">
        <f t="shared" si="368"/>
        <v>8</v>
      </c>
      <c r="Z2857" s="14">
        <f t="shared" si="369"/>
        <v>17623.439999999999</v>
      </c>
      <c r="AA2857" s="7">
        <f>VLOOKUP(G2857,Ma_KH!$A:$R,14,0)</f>
        <v>60</v>
      </c>
      <c r="AD2857" s="7" t="str">
        <f>IFERROR(VLOOKUP(J2857,'Chuyển Mã'!$B$3:$C$9,2,0),"")</f>
        <v>Hà Nội</v>
      </c>
      <c r="AE2857" s="7" t="str">
        <f t="shared" si="362"/>
        <v>Chân giò heo muối 300g</v>
      </c>
      <c r="AF2857" s="7">
        <f t="shared" si="363"/>
        <v>3</v>
      </c>
    </row>
    <row r="2858" spans="1:32" x14ac:dyDescent="0.25">
      <c r="A2858" s="11">
        <v>45908</v>
      </c>
      <c r="B2858" s="25">
        <v>4176574127</v>
      </c>
      <c r="C2858" s="12" t="s">
        <v>7214</v>
      </c>
      <c r="D2858" s="16">
        <f t="shared" si="364"/>
        <v>45908</v>
      </c>
      <c r="G2858" s="13" t="s">
        <v>1571</v>
      </c>
      <c r="I2858" s="13" t="s">
        <v>8185</v>
      </c>
      <c r="J2858" s="13" t="s">
        <v>1813</v>
      </c>
      <c r="K2858" s="13" t="s">
        <v>51</v>
      </c>
      <c r="L2858" s="25" t="str">
        <f>VLOOKUP($K2858,TONG_SL!$A:$D,2,0)</f>
        <v>Mọc Nấm Hương 250g</v>
      </c>
      <c r="N2858" s="25" t="str">
        <f t="shared" si="365"/>
        <v>K-C6</v>
      </c>
      <c r="Q2858" s="25" t="str">
        <f>VLOOKUP(K2858,TONG_SL!$A:$D,3,0)</f>
        <v>Túi</v>
      </c>
      <c r="R2858" s="1">
        <v>3</v>
      </c>
      <c r="T2858" s="1">
        <f>VLOOKUP(VLOOKUP(G2858,Ma_KH!$A:$R,18,0)&amp;K2858,Gia_MB!$A:$F,6,0)</f>
        <v>46000</v>
      </c>
      <c r="U2858" s="14">
        <f t="shared" si="367"/>
        <v>138000</v>
      </c>
      <c r="W2858" s="64">
        <f t="shared" si="366"/>
        <v>0</v>
      </c>
      <c r="X2858" s="3" t="str">
        <f t="shared" si="368"/>
        <v>8</v>
      </c>
      <c r="Z2858" s="14">
        <f t="shared" si="369"/>
        <v>11040</v>
      </c>
      <c r="AA2858" s="7">
        <f>VLOOKUP(G2858,Ma_KH!$A:$R,14,0)</f>
        <v>60</v>
      </c>
      <c r="AD2858" s="7" t="str">
        <f>IFERROR(VLOOKUP(J2858,'Chuyển Mã'!$B$3:$C$9,2,0),"")</f>
        <v>Hà Nội</v>
      </c>
      <c r="AE2858" s="7" t="str">
        <f t="shared" si="362"/>
        <v>Mọc Nấm Hương 250g</v>
      </c>
      <c r="AF2858" s="7">
        <f t="shared" si="363"/>
        <v>3</v>
      </c>
    </row>
    <row r="2859" spans="1:32" x14ac:dyDescent="0.25">
      <c r="A2859" s="11">
        <v>45908</v>
      </c>
      <c r="B2859" s="25" t="s">
        <v>8186</v>
      </c>
      <c r="C2859" s="12" t="s">
        <v>7214</v>
      </c>
      <c r="D2859" s="16">
        <f t="shared" si="364"/>
        <v>45908</v>
      </c>
      <c r="G2859" s="13" t="s">
        <v>1571</v>
      </c>
      <c r="I2859" s="13" t="s">
        <v>8187</v>
      </c>
      <c r="J2859" s="13" t="s">
        <v>1813</v>
      </c>
      <c r="K2859" s="13" t="s">
        <v>39</v>
      </c>
      <c r="L2859" s="25" t="str">
        <f>VLOOKUP($K2859,TONG_SL!$A:$D,2,0)</f>
        <v>Chả cốm 300g</v>
      </c>
      <c r="N2859" s="25" t="str">
        <f t="shared" si="365"/>
        <v>K-C6</v>
      </c>
      <c r="Q2859" s="25" t="str">
        <f>VLOOKUP(K2859,TONG_SL!$A:$D,3,0)</f>
        <v>Túi</v>
      </c>
      <c r="R2859" s="1">
        <v>5</v>
      </c>
      <c r="T2859" s="1">
        <f>VLOOKUP(VLOOKUP(G2859,Ma_KH!$A:$R,18,0)&amp;K2859,Gia_MB!$A:$F,6,0)</f>
        <v>74250</v>
      </c>
      <c r="U2859" s="14">
        <f t="shared" si="367"/>
        <v>371250</v>
      </c>
      <c r="W2859" s="64">
        <f t="shared" si="366"/>
        <v>0</v>
      </c>
      <c r="X2859" s="3" t="str">
        <f t="shared" si="368"/>
        <v>8</v>
      </c>
      <c r="Z2859" s="14">
        <f t="shared" si="369"/>
        <v>29700</v>
      </c>
      <c r="AA2859" s="7">
        <f>VLOOKUP(G2859,Ma_KH!$A:$R,14,0)</f>
        <v>60</v>
      </c>
      <c r="AD2859" s="7" t="str">
        <f>IFERROR(VLOOKUP(J2859,'Chuyển Mã'!$B$3:$C$9,2,0),"")</f>
        <v>Hà Nội</v>
      </c>
      <c r="AE2859" s="7" t="str">
        <f t="shared" si="362"/>
        <v>Chả cốm 300g</v>
      </c>
      <c r="AF2859" s="7">
        <f t="shared" si="363"/>
        <v>5</v>
      </c>
    </row>
    <row r="2860" spans="1:32" x14ac:dyDescent="0.25">
      <c r="A2860" s="11">
        <v>45908</v>
      </c>
      <c r="B2860" s="25" t="s">
        <v>8186</v>
      </c>
      <c r="C2860" s="12" t="s">
        <v>7214</v>
      </c>
      <c r="D2860" s="16">
        <f t="shared" si="364"/>
        <v>45908</v>
      </c>
      <c r="G2860" s="13" t="s">
        <v>1571</v>
      </c>
      <c r="I2860" s="13" t="s">
        <v>8187</v>
      </c>
      <c r="J2860" s="13" t="s">
        <v>1813</v>
      </c>
      <c r="K2860" s="13" t="s">
        <v>47</v>
      </c>
      <c r="L2860" s="25" t="str">
        <f>VLOOKUP($K2860,TONG_SL!$A:$D,2,0)</f>
        <v>Giò lụa cây 250g</v>
      </c>
      <c r="N2860" s="25" t="str">
        <f t="shared" si="365"/>
        <v>K-C6</v>
      </c>
      <c r="Q2860" s="25" t="str">
        <f>VLOOKUP(K2860,TONG_SL!$A:$D,3,0)</f>
        <v>Túi</v>
      </c>
      <c r="R2860" s="1">
        <v>5</v>
      </c>
      <c r="T2860" s="1">
        <f>VLOOKUP(VLOOKUP(G2860,Ma_KH!$A:$R,18,0)&amp;K2860,Gia_MB!$A:$F,6,0)</f>
        <v>49500</v>
      </c>
      <c r="U2860" s="14">
        <f t="shared" si="367"/>
        <v>247500</v>
      </c>
      <c r="W2860" s="64">
        <f t="shared" si="366"/>
        <v>0</v>
      </c>
      <c r="X2860" s="3" t="str">
        <f t="shared" si="368"/>
        <v>8</v>
      </c>
      <c r="Z2860" s="14">
        <f t="shared" si="369"/>
        <v>19800</v>
      </c>
      <c r="AA2860" s="7">
        <f>VLOOKUP(G2860,Ma_KH!$A:$R,14,0)</f>
        <v>60</v>
      </c>
      <c r="AD2860" s="7" t="str">
        <f>IFERROR(VLOOKUP(J2860,'Chuyển Mã'!$B$3:$C$9,2,0),"")</f>
        <v>Hà Nội</v>
      </c>
      <c r="AE2860" s="7" t="str">
        <f t="shared" si="362"/>
        <v>Giò lụa cây 250g</v>
      </c>
      <c r="AF2860" s="7">
        <f t="shared" si="363"/>
        <v>5</v>
      </c>
    </row>
    <row r="2861" spans="1:32" x14ac:dyDescent="0.25">
      <c r="A2861" s="11">
        <v>45908</v>
      </c>
      <c r="B2861" s="25" t="s">
        <v>8186</v>
      </c>
      <c r="C2861" s="12" t="s">
        <v>7214</v>
      </c>
      <c r="D2861" s="16">
        <f t="shared" si="364"/>
        <v>45908</v>
      </c>
      <c r="G2861" s="13" t="s">
        <v>1571</v>
      </c>
      <c r="I2861" s="13" t="s">
        <v>8187</v>
      </c>
      <c r="J2861" s="13" t="s">
        <v>1813</v>
      </c>
      <c r="K2861" s="13" t="s">
        <v>49</v>
      </c>
      <c r="L2861" s="25" t="str">
        <f>VLOOKUP($K2861,TONG_SL!$A:$D,2,0)</f>
        <v>Giò sụn gà 250g</v>
      </c>
      <c r="N2861" s="25" t="str">
        <f t="shared" si="365"/>
        <v>K-C6</v>
      </c>
      <c r="Q2861" s="25" t="str">
        <f>VLOOKUP(K2861,TONG_SL!$A:$D,3,0)</f>
        <v>Túi</v>
      </c>
      <c r="R2861" s="1">
        <v>5</v>
      </c>
      <c r="T2861" s="1">
        <f>VLOOKUP(VLOOKUP(G2861,Ma_KH!$A:$R,18,0)&amp;K2861,Gia_MB!$A:$F,6,0)</f>
        <v>50400</v>
      </c>
      <c r="U2861" s="14">
        <f t="shared" si="367"/>
        <v>252000</v>
      </c>
      <c r="W2861" s="64">
        <f t="shared" si="366"/>
        <v>0</v>
      </c>
      <c r="X2861" s="3" t="str">
        <f t="shared" si="368"/>
        <v>8</v>
      </c>
      <c r="Z2861" s="14">
        <f t="shared" si="369"/>
        <v>20160</v>
      </c>
      <c r="AA2861" s="7">
        <f>VLOOKUP(G2861,Ma_KH!$A:$R,14,0)</f>
        <v>60</v>
      </c>
      <c r="AD2861" s="7" t="str">
        <f>IFERROR(VLOOKUP(J2861,'Chuyển Mã'!$B$3:$C$9,2,0),"")</f>
        <v>Hà Nội</v>
      </c>
      <c r="AE2861" s="7" t="str">
        <f t="shared" si="362"/>
        <v>Giò sụn gà 250g</v>
      </c>
      <c r="AF2861" s="7">
        <f t="shared" si="363"/>
        <v>5</v>
      </c>
    </row>
    <row r="2862" spans="1:32" x14ac:dyDescent="0.25">
      <c r="A2862" s="11">
        <v>45908</v>
      </c>
      <c r="B2862" s="25">
        <v>4176574303</v>
      </c>
      <c r="C2862" s="12" t="s">
        <v>7214</v>
      </c>
      <c r="D2862" s="16">
        <f t="shared" si="364"/>
        <v>45908</v>
      </c>
      <c r="G2862" s="13" t="s">
        <v>8188</v>
      </c>
      <c r="I2862" s="13" t="s">
        <v>8189</v>
      </c>
      <c r="J2862" s="13" t="s">
        <v>1813</v>
      </c>
      <c r="K2862" s="13" t="s">
        <v>27</v>
      </c>
      <c r="L2862" s="25" t="str">
        <f>VLOOKUP($K2862,TONG_SL!$A:$D,2,0)</f>
        <v>Chân giò heo muối 300g</v>
      </c>
      <c r="N2862" s="25" t="str">
        <f t="shared" si="365"/>
        <v>K-C6</v>
      </c>
      <c r="Q2862" s="25" t="str">
        <f>VLOOKUP(K2862,TONG_SL!$A:$D,3,0)</f>
        <v>Túi</v>
      </c>
      <c r="R2862" s="1">
        <v>5</v>
      </c>
      <c r="T2862" s="1">
        <f>VLOOKUP(VLOOKUP(G2862,Ma_KH!$A:$R,18,0)&amp;K2862,Gia_MB!$A:$F,6,0)</f>
        <v>73431</v>
      </c>
      <c r="U2862" s="14">
        <f t="shared" si="367"/>
        <v>367155</v>
      </c>
      <c r="W2862" s="64">
        <f t="shared" si="366"/>
        <v>0</v>
      </c>
      <c r="X2862" s="3" t="str">
        <f t="shared" si="368"/>
        <v>8</v>
      </c>
      <c r="Z2862" s="14">
        <f t="shared" si="369"/>
        <v>29372.400000000001</v>
      </c>
      <c r="AA2862" s="7">
        <f>VLOOKUP(G2862,Ma_KH!$A:$R,14,0)</f>
        <v>60</v>
      </c>
      <c r="AD2862" s="7" t="str">
        <f>IFERROR(VLOOKUP(J2862,'Chuyển Mã'!$B$3:$C$9,2,0),"")</f>
        <v>Hà Nội</v>
      </c>
      <c r="AE2862" s="7" t="str">
        <f t="shared" si="362"/>
        <v>Chân giò heo muối 300g</v>
      </c>
      <c r="AF2862" s="7">
        <f t="shared" si="363"/>
        <v>5</v>
      </c>
    </row>
    <row r="2863" spans="1:32" x14ac:dyDescent="0.25">
      <c r="A2863" s="11">
        <v>45908</v>
      </c>
      <c r="B2863" s="25">
        <v>4176574303</v>
      </c>
      <c r="C2863" s="12" t="s">
        <v>7214</v>
      </c>
      <c r="D2863" s="16">
        <f t="shared" si="364"/>
        <v>45908</v>
      </c>
      <c r="G2863" s="13" t="s">
        <v>8188</v>
      </c>
      <c r="I2863" s="13" t="s">
        <v>8189</v>
      </c>
      <c r="J2863" s="13" t="s">
        <v>1813</v>
      </c>
      <c r="K2863" s="13" t="s">
        <v>30</v>
      </c>
      <c r="L2863" s="25" t="str">
        <f>VLOOKUP($K2863,TONG_SL!$A:$D,2,0)</f>
        <v>Gà muối 500g</v>
      </c>
      <c r="N2863" s="25" t="str">
        <f t="shared" si="365"/>
        <v>K-C6</v>
      </c>
      <c r="Q2863" s="25" t="str">
        <f>VLOOKUP(K2863,TONG_SL!$A:$D,3,0)</f>
        <v>Túi</v>
      </c>
      <c r="R2863" s="1">
        <v>14</v>
      </c>
      <c r="T2863" s="1">
        <f>VLOOKUP(VLOOKUP(G2863,Ma_KH!$A:$R,18,0)&amp;K2863,Gia_MB!$A:$F,6,0)</f>
        <v>111058</v>
      </c>
      <c r="U2863" s="14">
        <f t="shared" si="367"/>
        <v>1554812</v>
      </c>
      <c r="W2863" s="64">
        <f t="shared" si="366"/>
        <v>0</v>
      </c>
      <c r="X2863" s="3" t="str">
        <f t="shared" si="368"/>
        <v>8</v>
      </c>
      <c r="Z2863" s="14">
        <f t="shared" si="369"/>
        <v>124384.96000000001</v>
      </c>
      <c r="AA2863" s="7">
        <f>VLOOKUP(G2863,Ma_KH!$A:$R,14,0)</f>
        <v>60</v>
      </c>
      <c r="AD2863" s="7" t="str">
        <f>IFERROR(VLOOKUP(J2863,'Chuyển Mã'!$B$3:$C$9,2,0),"")</f>
        <v>Hà Nội</v>
      </c>
      <c r="AE2863" s="7" t="str">
        <f t="shared" si="362"/>
        <v>Gà muối 500g</v>
      </c>
      <c r="AF2863" s="7">
        <f t="shared" si="363"/>
        <v>14</v>
      </c>
    </row>
    <row r="2864" spans="1:32" x14ac:dyDescent="0.25">
      <c r="A2864" s="11">
        <v>45908</v>
      </c>
      <c r="B2864" s="25">
        <v>4176574303</v>
      </c>
      <c r="C2864" s="12" t="s">
        <v>7214</v>
      </c>
      <c r="D2864" s="16">
        <f t="shared" si="364"/>
        <v>45908</v>
      </c>
      <c r="G2864" s="13" t="s">
        <v>8188</v>
      </c>
      <c r="I2864" s="13" t="s">
        <v>8189</v>
      </c>
      <c r="J2864" s="13" t="s">
        <v>1813</v>
      </c>
      <c r="K2864" s="13" t="s">
        <v>32</v>
      </c>
      <c r="L2864" s="25" t="str">
        <f>VLOOKUP($K2864,TONG_SL!$A:$D,2,0)</f>
        <v>Giò Tai Lưỡi Xào 250</v>
      </c>
      <c r="N2864" s="25" t="str">
        <f t="shared" si="365"/>
        <v>K-C6</v>
      </c>
      <c r="Q2864" s="25" t="str">
        <f>VLOOKUP(K2864,TONG_SL!$A:$D,3,0)</f>
        <v>Túi</v>
      </c>
      <c r="R2864" s="1">
        <v>3</v>
      </c>
      <c r="T2864" s="1">
        <f>VLOOKUP(VLOOKUP(G2864,Ma_KH!$A:$R,18,0)&amp;K2864,Gia_MB!$A:$F,6,0)</f>
        <v>50183</v>
      </c>
      <c r="U2864" s="14">
        <f t="shared" si="367"/>
        <v>150549</v>
      </c>
      <c r="W2864" s="64">
        <f t="shared" si="366"/>
        <v>0</v>
      </c>
      <c r="X2864" s="3" t="str">
        <f t="shared" si="368"/>
        <v>8</v>
      </c>
      <c r="Z2864" s="14">
        <f t="shared" si="369"/>
        <v>12043.92</v>
      </c>
      <c r="AA2864" s="7">
        <f>VLOOKUP(G2864,Ma_KH!$A:$R,14,0)</f>
        <v>60</v>
      </c>
      <c r="AD2864" s="7" t="str">
        <f>IFERROR(VLOOKUP(J2864,'Chuyển Mã'!$B$3:$C$9,2,0),"")</f>
        <v>Hà Nội</v>
      </c>
      <c r="AE2864" s="7" t="str">
        <f t="shared" si="362"/>
        <v>Giò Tai Lưỡi Xào 250</v>
      </c>
      <c r="AF2864" s="7">
        <f t="shared" si="363"/>
        <v>3</v>
      </c>
    </row>
    <row r="2865" spans="1:32" x14ac:dyDescent="0.25">
      <c r="A2865" s="11">
        <v>45908</v>
      </c>
      <c r="B2865" s="25">
        <v>4176574035</v>
      </c>
      <c r="C2865" s="12" t="s">
        <v>7214</v>
      </c>
      <c r="D2865" s="16">
        <f t="shared" si="364"/>
        <v>45908</v>
      </c>
      <c r="G2865" s="13" t="s">
        <v>1508</v>
      </c>
      <c r="I2865" s="13" t="s">
        <v>8190</v>
      </c>
      <c r="J2865" s="13" t="s">
        <v>1813</v>
      </c>
      <c r="K2865" s="13" t="s">
        <v>30</v>
      </c>
      <c r="L2865" s="25" t="str">
        <f>VLOOKUP($K2865,TONG_SL!$A:$D,2,0)</f>
        <v>Gà muối 500g</v>
      </c>
      <c r="N2865" s="25" t="str">
        <f t="shared" si="365"/>
        <v>K-C6</v>
      </c>
      <c r="Q2865" s="25" t="str">
        <f>VLOOKUP(K2865,TONG_SL!$A:$D,3,0)</f>
        <v>Túi</v>
      </c>
      <c r="R2865" s="1">
        <v>4</v>
      </c>
      <c r="T2865" s="1">
        <f>VLOOKUP(VLOOKUP(G2865,Ma_KH!$A:$R,18,0)&amp;K2865,Gia_MB!$A:$F,6,0)</f>
        <v>111058</v>
      </c>
      <c r="U2865" s="14">
        <f t="shared" si="367"/>
        <v>444232</v>
      </c>
      <c r="W2865" s="64">
        <f t="shared" si="366"/>
        <v>0</v>
      </c>
      <c r="X2865" s="3" t="str">
        <f t="shared" si="368"/>
        <v>8</v>
      </c>
      <c r="Z2865" s="14">
        <f t="shared" si="369"/>
        <v>35538.559999999998</v>
      </c>
      <c r="AA2865" s="7">
        <f>VLOOKUP(G2865,Ma_KH!$A:$R,14,0)</f>
        <v>60</v>
      </c>
      <c r="AD2865" s="7" t="str">
        <f>IFERROR(VLOOKUP(J2865,'Chuyển Mã'!$B$3:$C$9,2,0),"")</f>
        <v>Hà Nội</v>
      </c>
      <c r="AE2865" s="7" t="str">
        <f t="shared" si="362"/>
        <v>Gà muối 500g</v>
      </c>
      <c r="AF2865" s="7">
        <f t="shared" si="363"/>
        <v>4</v>
      </c>
    </row>
    <row r="2866" spans="1:32" x14ac:dyDescent="0.25">
      <c r="A2866" s="11">
        <v>45908</v>
      </c>
      <c r="B2866" s="25">
        <v>4176574035</v>
      </c>
      <c r="C2866" s="12" t="s">
        <v>7214</v>
      </c>
      <c r="D2866" s="16">
        <f t="shared" si="364"/>
        <v>45908</v>
      </c>
      <c r="G2866" s="13" t="s">
        <v>1508</v>
      </c>
      <c r="I2866" s="13" t="s">
        <v>8190</v>
      </c>
      <c r="J2866" s="13" t="s">
        <v>1813</v>
      </c>
      <c r="K2866" s="13" t="s">
        <v>51</v>
      </c>
      <c r="L2866" s="25" t="str">
        <f>VLOOKUP($K2866,TONG_SL!$A:$D,2,0)</f>
        <v>Mọc Nấm Hương 250g</v>
      </c>
      <c r="N2866" s="25" t="str">
        <f t="shared" si="365"/>
        <v>K-C6</v>
      </c>
      <c r="Q2866" s="25" t="str">
        <f>VLOOKUP(K2866,TONG_SL!$A:$D,3,0)</f>
        <v>Túi</v>
      </c>
      <c r="R2866" s="1">
        <v>5</v>
      </c>
      <c r="T2866" s="1">
        <f>VLOOKUP(VLOOKUP(G2866,Ma_KH!$A:$R,18,0)&amp;K2866,Gia_MB!$A:$F,6,0)</f>
        <v>46000</v>
      </c>
      <c r="U2866" s="14">
        <f t="shared" si="367"/>
        <v>230000</v>
      </c>
      <c r="W2866" s="64">
        <f t="shared" si="366"/>
        <v>0</v>
      </c>
      <c r="X2866" s="3" t="str">
        <f t="shared" si="368"/>
        <v>8</v>
      </c>
      <c r="Z2866" s="14">
        <f t="shared" si="369"/>
        <v>18400</v>
      </c>
      <c r="AA2866" s="7">
        <f>VLOOKUP(G2866,Ma_KH!$A:$R,14,0)</f>
        <v>60</v>
      </c>
      <c r="AD2866" s="7" t="str">
        <f>IFERROR(VLOOKUP(J2866,'Chuyển Mã'!$B$3:$C$9,2,0),"")</f>
        <v>Hà Nội</v>
      </c>
      <c r="AE2866" s="7" t="str">
        <f t="shared" si="362"/>
        <v>Mọc Nấm Hương 250g</v>
      </c>
      <c r="AF2866" s="7">
        <f t="shared" si="363"/>
        <v>5</v>
      </c>
    </row>
    <row r="2867" spans="1:32" x14ac:dyDescent="0.25">
      <c r="A2867" s="11">
        <v>45908</v>
      </c>
      <c r="B2867" s="25">
        <v>4176574035</v>
      </c>
      <c r="C2867" s="12" t="s">
        <v>7214</v>
      </c>
      <c r="D2867" s="16">
        <f t="shared" si="364"/>
        <v>45908</v>
      </c>
      <c r="G2867" s="13" t="s">
        <v>1508</v>
      </c>
      <c r="I2867" s="13" t="s">
        <v>8190</v>
      </c>
      <c r="J2867" s="13" t="s">
        <v>1813</v>
      </c>
      <c r="K2867" s="13" t="s">
        <v>27</v>
      </c>
      <c r="L2867" s="25" t="str">
        <f>VLOOKUP($K2867,TONG_SL!$A:$D,2,0)</f>
        <v>Chân giò heo muối 300g</v>
      </c>
      <c r="N2867" s="25" t="str">
        <f t="shared" si="365"/>
        <v>K-C6</v>
      </c>
      <c r="Q2867" s="25" t="str">
        <f>VLOOKUP(K2867,TONG_SL!$A:$D,3,0)</f>
        <v>Túi</v>
      </c>
      <c r="R2867" s="1">
        <v>10</v>
      </c>
      <c r="T2867" s="1">
        <f>VLOOKUP(VLOOKUP(G2867,Ma_KH!$A:$R,18,0)&amp;K2867,Gia_MB!$A:$F,6,0)</f>
        <v>73431</v>
      </c>
      <c r="U2867" s="14">
        <f t="shared" si="367"/>
        <v>734310</v>
      </c>
      <c r="W2867" s="64">
        <f t="shared" si="366"/>
        <v>0</v>
      </c>
      <c r="X2867" s="3" t="str">
        <f t="shared" si="368"/>
        <v>8</v>
      </c>
      <c r="Z2867" s="14">
        <f t="shared" si="369"/>
        <v>58744.800000000003</v>
      </c>
      <c r="AA2867" s="7">
        <f>VLOOKUP(G2867,Ma_KH!$A:$R,14,0)</f>
        <v>60</v>
      </c>
      <c r="AD2867" s="7" t="str">
        <f>IFERROR(VLOOKUP(J2867,'Chuyển Mã'!$B$3:$C$9,2,0),"")</f>
        <v>Hà Nội</v>
      </c>
      <c r="AE2867" s="7" t="str">
        <f t="shared" si="362"/>
        <v>Chân giò heo muối 300g</v>
      </c>
      <c r="AF2867" s="7">
        <f t="shared" si="363"/>
        <v>10</v>
      </c>
    </row>
    <row r="2868" spans="1:32" x14ac:dyDescent="0.25">
      <c r="A2868" s="11">
        <v>45908</v>
      </c>
      <c r="B2868" s="25">
        <v>4176574035</v>
      </c>
      <c r="C2868" s="12" t="s">
        <v>7214</v>
      </c>
      <c r="D2868" s="16">
        <f t="shared" si="364"/>
        <v>45908</v>
      </c>
      <c r="G2868" s="13" t="s">
        <v>1508</v>
      </c>
      <c r="I2868" s="13" t="s">
        <v>8190</v>
      </c>
      <c r="J2868" s="13" t="s">
        <v>1813</v>
      </c>
      <c r="K2868" s="13" t="s">
        <v>32</v>
      </c>
      <c r="L2868" s="25" t="str">
        <f>VLOOKUP($K2868,TONG_SL!$A:$D,2,0)</f>
        <v>Giò Tai Lưỡi Xào 250</v>
      </c>
      <c r="N2868" s="25" t="str">
        <f t="shared" si="365"/>
        <v>K-C6</v>
      </c>
      <c r="Q2868" s="25" t="str">
        <f>VLOOKUP(K2868,TONG_SL!$A:$D,3,0)</f>
        <v>Túi</v>
      </c>
      <c r="R2868" s="1">
        <v>5</v>
      </c>
      <c r="T2868" s="1">
        <f>VLOOKUP(VLOOKUP(G2868,Ma_KH!$A:$R,18,0)&amp;K2868,Gia_MB!$A:$F,6,0)</f>
        <v>50183</v>
      </c>
      <c r="U2868" s="14">
        <f t="shared" si="367"/>
        <v>250915</v>
      </c>
      <c r="W2868" s="64">
        <f t="shared" si="366"/>
        <v>0</v>
      </c>
      <c r="X2868" s="3" t="str">
        <f t="shared" si="368"/>
        <v>8</v>
      </c>
      <c r="Z2868" s="14">
        <f t="shared" si="369"/>
        <v>20073.2</v>
      </c>
      <c r="AA2868" s="7">
        <f>VLOOKUP(G2868,Ma_KH!$A:$R,14,0)</f>
        <v>60</v>
      </c>
      <c r="AD2868" s="7" t="str">
        <f>IFERROR(VLOOKUP(J2868,'Chuyển Mã'!$B$3:$C$9,2,0),"")</f>
        <v>Hà Nội</v>
      </c>
      <c r="AE2868" s="7" t="str">
        <f t="shared" si="362"/>
        <v>Giò Tai Lưỡi Xào 250</v>
      </c>
      <c r="AF2868" s="7">
        <f t="shared" si="363"/>
        <v>5</v>
      </c>
    </row>
    <row r="2869" spans="1:32" x14ac:dyDescent="0.25">
      <c r="A2869" s="11">
        <v>45908</v>
      </c>
      <c r="B2869" s="25">
        <v>4176573744</v>
      </c>
      <c r="C2869" s="12" t="s">
        <v>7214</v>
      </c>
      <c r="D2869" s="16">
        <f t="shared" si="364"/>
        <v>45908</v>
      </c>
      <c r="G2869" s="13" t="s">
        <v>8145</v>
      </c>
      <c r="I2869" s="13" t="s">
        <v>8191</v>
      </c>
      <c r="J2869" s="13" t="s">
        <v>1813</v>
      </c>
      <c r="K2869" s="13" t="s">
        <v>32</v>
      </c>
      <c r="L2869" s="25" t="str">
        <f>VLOOKUP($K2869,TONG_SL!$A:$D,2,0)</f>
        <v>Giò Tai Lưỡi Xào 250</v>
      </c>
      <c r="N2869" s="25" t="str">
        <f t="shared" si="365"/>
        <v>K-C6</v>
      </c>
      <c r="Q2869" s="25" t="str">
        <f>VLOOKUP(K2869,TONG_SL!$A:$D,3,0)</f>
        <v>Túi</v>
      </c>
      <c r="R2869" s="1">
        <v>10</v>
      </c>
      <c r="T2869" s="1">
        <f>VLOOKUP(VLOOKUP(G2869,Ma_KH!$A:$R,18,0)&amp;K2869,Gia_MB!$A:$F,6,0)</f>
        <v>50183</v>
      </c>
      <c r="U2869" s="14">
        <f t="shared" si="367"/>
        <v>501830</v>
      </c>
      <c r="W2869" s="64">
        <f t="shared" si="366"/>
        <v>0</v>
      </c>
      <c r="X2869" s="3" t="str">
        <f t="shared" si="368"/>
        <v>8</v>
      </c>
      <c r="Z2869" s="14">
        <f t="shared" si="369"/>
        <v>40146.400000000001</v>
      </c>
      <c r="AA2869" s="7">
        <f>VLOOKUP(G2869,Ma_KH!$A:$R,14,0)</f>
        <v>60</v>
      </c>
      <c r="AD2869" s="7" t="str">
        <f>IFERROR(VLOOKUP(J2869,'Chuyển Mã'!$B$3:$C$9,2,0),"")</f>
        <v>Hà Nội</v>
      </c>
      <c r="AE2869" s="7" t="str">
        <f t="shared" si="362"/>
        <v>Giò Tai Lưỡi Xào 250</v>
      </c>
      <c r="AF2869" s="7">
        <f t="shared" si="363"/>
        <v>10</v>
      </c>
    </row>
    <row r="2870" spans="1:32" x14ac:dyDescent="0.25">
      <c r="A2870" s="11">
        <v>45908</v>
      </c>
      <c r="B2870" s="25">
        <v>4176573744</v>
      </c>
      <c r="C2870" s="12" t="s">
        <v>7214</v>
      </c>
      <c r="D2870" s="16">
        <f t="shared" si="364"/>
        <v>45908</v>
      </c>
      <c r="G2870" s="13" t="s">
        <v>8145</v>
      </c>
      <c r="I2870" s="13" t="s">
        <v>8191</v>
      </c>
      <c r="J2870" s="13" t="s">
        <v>1813</v>
      </c>
      <c r="K2870" s="13" t="s">
        <v>27</v>
      </c>
      <c r="L2870" s="25" t="str">
        <f>VLOOKUP($K2870,TONG_SL!$A:$D,2,0)</f>
        <v>Chân giò heo muối 300g</v>
      </c>
      <c r="N2870" s="25" t="str">
        <f t="shared" si="365"/>
        <v>K-C6</v>
      </c>
      <c r="Q2870" s="25" t="str">
        <f>VLOOKUP(K2870,TONG_SL!$A:$D,3,0)</f>
        <v>Túi</v>
      </c>
      <c r="R2870" s="1">
        <v>18</v>
      </c>
      <c r="T2870" s="1">
        <f>VLOOKUP(VLOOKUP(G2870,Ma_KH!$A:$R,18,0)&amp;K2870,Gia_MB!$A:$F,6,0)</f>
        <v>73431</v>
      </c>
      <c r="U2870" s="14">
        <f t="shared" si="367"/>
        <v>1321758</v>
      </c>
      <c r="W2870" s="64">
        <f t="shared" si="366"/>
        <v>0</v>
      </c>
      <c r="X2870" s="3" t="str">
        <f t="shared" si="368"/>
        <v>8</v>
      </c>
      <c r="Z2870" s="14">
        <f t="shared" si="369"/>
        <v>105740.64</v>
      </c>
      <c r="AA2870" s="7">
        <f>VLOOKUP(G2870,Ma_KH!$A:$R,14,0)</f>
        <v>60</v>
      </c>
      <c r="AD2870" s="7" t="str">
        <f>IFERROR(VLOOKUP(J2870,'Chuyển Mã'!$B$3:$C$9,2,0),"")</f>
        <v>Hà Nội</v>
      </c>
      <c r="AE2870" s="7" t="str">
        <f t="shared" si="362"/>
        <v>Chân giò heo muối 300g</v>
      </c>
      <c r="AF2870" s="7">
        <f t="shared" si="363"/>
        <v>18</v>
      </c>
    </row>
    <row r="2871" spans="1:32" x14ac:dyDescent="0.25">
      <c r="A2871" s="11">
        <v>45908</v>
      </c>
      <c r="B2871" s="25">
        <v>4176573744</v>
      </c>
      <c r="C2871" s="12" t="s">
        <v>7214</v>
      </c>
      <c r="D2871" s="16">
        <f t="shared" si="364"/>
        <v>45908</v>
      </c>
      <c r="G2871" s="13" t="s">
        <v>8145</v>
      </c>
      <c r="I2871" s="13" t="s">
        <v>8191</v>
      </c>
      <c r="J2871" s="13" t="s">
        <v>1813</v>
      </c>
      <c r="K2871" s="13" t="s">
        <v>30</v>
      </c>
      <c r="L2871" s="25" t="str">
        <f>VLOOKUP($K2871,TONG_SL!$A:$D,2,0)</f>
        <v>Gà muối 500g</v>
      </c>
      <c r="N2871" s="25" t="str">
        <f t="shared" si="365"/>
        <v>K-C6</v>
      </c>
      <c r="Q2871" s="25" t="str">
        <f>VLOOKUP(K2871,TONG_SL!$A:$D,3,0)</f>
        <v>Túi</v>
      </c>
      <c r="R2871" s="1">
        <v>7</v>
      </c>
      <c r="T2871" s="1">
        <f>VLOOKUP(VLOOKUP(G2871,Ma_KH!$A:$R,18,0)&amp;K2871,Gia_MB!$A:$F,6,0)</f>
        <v>111058</v>
      </c>
      <c r="U2871" s="14">
        <f t="shared" si="367"/>
        <v>777406</v>
      </c>
      <c r="W2871" s="64">
        <f t="shared" si="366"/>
        <v>0</v>
      </c>
      <c r="X2871" s="3" t="str">
        <f t="shared" si="368"/>
        <v>8</v>
      </c>
      <c r="Z2871" s="14">
        <f t="shared" si="369"/>
        <v>62192.480000000003</v>
      </c>
      <c r="AA2871" s="7">
        <f>VLOOKUP(G2871,Ma_KH!$A:$R,14,0)</f>
        <v>60</v>
      </c>
      <c r="AD2871" s="7" t="str">
        <f>IFERROR(VLOOKUP(J2871,'Chuyển Mã'!$B$3:$C$9,2,0),"")</f>
        <v>Hà Nội</v>
      </c>
      <c r="AE2871" s="7" t="str">
        <f t="shared" si="362"/>
        <v>Gà muối 500g</v>
      </c>
      <c r="AF2871" s="7">
        <f t="shared" si="363"/>
        <v>7</v>
      </c>
    </row>
    <row r="2872" spans="1:32" x14ac:dyDescent="0.25">
      <c r="A2872" s="11">
        <v>45908</v>
      </c>
      <c r="B2872" s="25" t="s">
        <v>8192</v>
      </c>
      <c r="C2872" s="12" t="s">
        <v>7214</v>
      </c>
      <c r="D2872" s="16">
        <f t="shared" si="364"/>
        <v>45908</v>
      </c>
      <c r="G2872" s="13" t="s">
        <v>8193</v>
      </c>
      <c r="I2872" s="13" t="s">
        <v>8194</v>
      </c>
      <c r="J2872" s="13" t="s">
        <v>1813</v>
      </c>
      <c r="K2872" s="13" t="s">
        <v>32</v>
      </c>
      <c r="L2872" s="25" t="str">
        <f>VLOOKUP($K2872,TONG_SL!$A:$D,2,0)</f>
        <v>Giò Tai Lưỡi Xào 250</v>
      </c>
      <c r="N2872" s="25" t="str">
        <f t="shared" si="365"/>
        <v>K-C6</v>
      </c>
      <c r="Q2872" s="25" t="str">
        <f>VLOOKUP(K2872,TONG_SL!$A:$D,3,0)</f>
        <v>Túi</v>
      </c>
      <c r="R2872" s="1">
        <v>5</v>
      </c>
      <c r="T2872" s="1">
        <f>VLOOKUP(VLOOKUP(G2872,Ma_KH!$A:$R,18,0)&amp;K2872,Gia_MB!$A:$F,6,0)</f>
        <v>50183</v>
      </c>
      <c r="U2872" s="14">
        <f t="shared" si="367"/>
        <v>250915</v>
      </c>
      <c r="W2872" s="64">
        <f t="shared" si="366"/>
        <v>0</v>
      </c>
      <c r="X2872" s="3" t="str">
        <f t="shared" si="368"/>
        <v>8</v>
      </c>
      <c r="Z2872" s="14">
        <f t="shared" si="369"/>
        <v>20073.2</v>
      </c>
      <c r="AA2872" s="7">
        <f>VLOOKUP(G2872,Ma_KH!$A:$R,14,0)</f>
        <v>60</v>
      </c>
      <c r="AD2872" s="7" t="str">
        <f>IFERROR(VLOOKUP(J2872,'Chuyển Mã'!$B$3:$C$9,2,0),"")</f>
        <v>Hà Nội</v>
      </c>
      <c r="AE2872" s="7" t="str">
        <f t="shared" si="362"/>
        <v>Giò Tai Lưỡi Xào 250</v>
      </c>
      <c r="AF2872" s="7">
        <f t="shared" si="363"/>
        <v>5</v>
      </c>
    </row>
    <row r="2873" spans="1:32" x14ac:dyDescent="0.25">
      <c r="A2873" s="11">
        <v>45908</v>
      </c>
      <c r="B2873" s="25" t="s">
        <v>8192</v>
      </c>
      <c r="C2873" s="12" t="s">
        <v>7214</v>
      </c>
      <c r="D2873" s="16">
        <f t="shared" si="364"/>
        <v>45908</v>
      </c>
      <c r="G2873" s="13" t="s">
        <v>8193</v>
      </c>
      <c r="I2873" s="13" t="s">
        <v>8194</v>
      </c>
      <c r="J2873" s="13" t="s">
        <v>1813</v>
      </c>
      <c r="K2873" s="13" t="s">
        <v>51</v>
      </c>
      <c r="L2873" s="25" t="str">
        <f>VLOOKUP($K2873,TONG_SL!$A:$D,2,0)</f>
        <v>Mọc Nấm Hương 250g</v>
      </c>
      <c r="N2873" s="25" t="str">
        <f t="shared" si="365"/>
        <v>K-C6</v>
      </c>
      <c r="Q2873" s="25" t="str">
        <f>VLOOKUP(K2873,TONG_SL!$A:$D,3,0)</f>
        <v>Túi</v>
      </c>
      <c r="R2873" s="1">
        <v>5</v>
      </c>
      <c r="T2873" s="1">
        <f>VLOOKUP(VLOOKUP(G2873,Ma_KH!$A:$R,18,0)&amp;K2873,Gia_MB!$A:$F,6,0)</f>
        <v>46000</v>
      </c>
      <c r="U2873" s="14">
        <f t="shared" si="367"/>
        <v>230000</v>
      </c>
      <c r="W2873" s="64">
        <f t="shared" si="366"/>
        <v>0</v>
      </c>
      <c r="X2873" s="3" t="str">
        <f t="shared" si="368"/>
        <v>8</v>
      </c>
      <c r="Z2873" s="14">
        <f t="shared" si="369"/>
        <v>18400</v>
      </c>
      <c r="AA2873" s="7">
        <f>VLOOKUP(G2873,Ma_KH!$A:$R,14,0)</f>
        <v>60</v>
      </c>
      <c r="AD2873" s="7" t="str">
        <f>IFERROR(VLOOKUP(J2873,'Chuyển Mã'!$B$3:$C$9,2,0),"")</f>
        <v>Hà Nội</v>
      </c>
      <c r="AE2873" s="7" t="str">
        <f t="shared" si="362"/>
        <v>Mọc Nấm Hương 250g</v>
      </c>
      <c r="AF2873" s="7">
        <f t="shared" si="363"/>
        <v>5</v>
      </c>
    </row>
    <row r="2874" spans="1:32" x14ac:dyDescent="0.25">
      <c r="A2874" s="11">
        <v>45908</v>
      </c>
      <c r="B2874" s="25" t="s">
        <v>8192</v>
      </c>
      <c r="C2874" s="12" t="s">
        <v>7214</v>
      </c>
      <c r="D2874" s="16">
        <f t="shared" si="364"/>
        <v>45908</v>
      </c>
      <c r="G2874" s="13" t="s">
        <v>8193</v>
      </c>
      <c r="I2874" s="13" t="s">
        <v>8194</v>
      </c>
      <c r="J2874" s="13" t="s">
        <v>1813</v>
      </c>
      <c r="K2874" s="13" t="s">
        <v>39</v>
      </c>
      <c r="L2874" s="25" t="str">
        <f>VLOOKUP($K2874,TONG_SL!$A:$D,2,0)</f>
        <v>Chả cốm 300g</v>
      </c>
      <c r="N2874" s="25" t="str">
        <f t="shared" si="365"/>
        <v>K-C6</v>
      </c>
      <c r="Q2874" s="25" t="str">
        <f>VLOOKUP(K2874,TONG_SL!$A:$D,3,0)</f>
        <v>Túi</v>
      </c>
      <c r="R2874" s="1">
        <v>3</v>
      </c>
      <c r="T2874" s="1">
        <f>VLOOKUP(VLOOKUP(G2874,Ma_KH!$A:$R,18,0)&amp;K2874,Gia_MB!$A:$F,6,0)</f>
        <v>74250</v>
      </c>
      <c r="U2874" s="14">
        <f t="shared" si="367"/>
        <v>222750</v>
      </c>
      <c r="W2874" s="64">
        <f t="shared" si="366"/>
        <v>0</v>
      </c>
      <c r="X2874" s="3" t="str">
        <f t="shared" si="368"/>
        <v>8</v>
      </c>
      <c r="Z2874" s="14">
        <f t="shared" si="369"/>
        <v>17820</v>
      </c>
      <c r="AA2874" s="7">
        <f>VLOOKUP(G2874,Ma_KH!$A:$R,14,0)</f>
        <v>60</v>
      </c>
      <c r="AD2874" s="7" t="str">
        <f>IFERROR(VLOOKUP(J2874,'Chuyển Mã'!$B$3:$C$9,2,0),"")</f>
        <v>Hà Nội</v>
      </c>
      <c r="AE2874" s="7" t="str">
        <f t="shared" si="362"/>
        <v>Chả cốm 300g</v>
      </c>
      <c r="AF2874" s="7">
        <f t="shared" si="363"/>
        <v>3</v>
      </c>
    </row>
    <row r="2875" spans="1:32" x14ac:dyDescent="0.25">
      <c r="A2875" s="11">
        <v>45908</v>
      </c>
      <c r="B2875" s="25" t="s">
        <v>8192</v>
      </c>
      <c r="C2875" s="12" t="s">
        <v>7214</v>
      </c>
      <c r="D2875" s="16">
        <f t="shared" si="364"/>
        <v>45908</v>
      </c>
      <c r="G2875" s="13" t="s">
        <v>8193</v>
      </c>
      <c r="I2875" s="13" t="s">
        <v>8194</v>
      </c>
      <c r="J2875" s="13" t="s">
        <v>1813</v>
      </c>
      <c r="K2875" s="13" t="s">
        <v>41</v>
      </c>
      <c r="L2875" s="25" t="str">
        <f>VLOOKUP($K2875,TONG_SL!$A:$D,2,0)</f>
        <v>Chả nướng 300g</v>
      </c>
      <c r="N2875" s="25" t="str">
        <f t="shared" si="365"/>
        <v>K-C6</v>
      </c>
      <c r="Q2875" s="25" t="str">
        <f>VLOOKUP(K2875,TONG_SL!$A:$D,3,0)</f>
        <v>Túi</v>
      </c>
      <c r="R2875" s="1">
        <v>3</v>
      </c>
      <c r="T2875" s="1">
        <f>VLOOKUP(VLOOKUP(G2875,Ma_KH!$A:$R,18,0)&amp;K2875,Gia_MB!$A:$F,6,0)</f>
        <v>70950</v>
      </c>
      <c r="U2875" s="14">
        <f t="shared" si="367"/>
        <v>212850</v>
      </c>
      <c r="W2875" s="64">
        <f t="shared" si="366"/>
        <v>0</v>
      </c>
      <c r="X2875" s="3" t="str">
        <f t="shared" si="368"/>
        <v>8</v>
      </c>
      <c r="Z2875" s="14">
        <f t="shared" si="369"/>
        <v>17028</v>
      </c>
      <c r="AA2875" s="7">
        <f>VLOOKUP(G2875,Ma_KH!$A:$R,14,0)</f>
        <v>60</v>
      </c>
      <c r="AD2875" s="7" t="str">
        <f>IFERROR(VLOOKUP(J2875,'Chuyển Mã'!$B$3:$C$9,2,0),"")</f>
        <v>Hà Nội</v>
      </c>
      <c r="AE2875" s="7" t="str">
        <f t="shared" si="362"/>
        <v>Chả nướng 300g</v>
      </c>
      <c r="AF2875" s="7">
        <f t="shared" si="363"/>
        <v>3</v>
      </c>
    </row>
    <row r="2876" spans="1:32" x14ac:dyDescent="0.25">
      <c r="A2876" s="11">
        <v>45908</v>
      </c>
      <c r="B2876" s="25" t="s">
        <v>8195</v>
      </c>
      <c r="C2876" s="12" t="s">
        <v>7214</v>
      </c>
      <c r="D2876" s="16">
        <f t="shared" si="364"/>
        <v>45908</v>
      </c>
      <c r="G2876" s="13" t="s">
        <v>8196</v>
      </c>
      <c r="I2876" s="13" t="s">
        <v>8197</v>
      </c>
      <c r="J2876" s="13" t="s">
        <v>1813</v>
      </c>
      <c r="K2876" s="13" t="s">
        <v>30</v>
      </c>
      <c r="L2876" s="25" t="str">
        <f>VLOOKUP($K2876,TONG_SL!$A:$D,2,0)</f>
        <v>Gà muối 500g</v>
      </c>
      <c r="N2876" s="25" t="str">
        <f t="shared" si="365"/>
        <v>K-C6</v>
      </c>
      <c r="Q2876" s="25" t="str">
        <f>VLOOKUP(K2876,TONG_SL!$A:$D,3,0)</f>
        <v>Túi</v>
      </c>
      <c r="R2876" s="1">
        <v>3</v>
      </c>
      <c r="T2876" s="1">
        <f>VLOOKUP(VLOOKUP(G2876,Ma_KH!$A:$R,18,0)&amp;K2876,Gia_MB!$A:$F,6,0)</f>
        <v>111058</v>
      </c>
      <c r="U2876" s="14">
        <f t="shared" si="367"/>
        <v>333174</v>
      </c>
      <c r="W2876" s="64">
        <f t="shared" si="366"/>
        <v>0</v>
      </c>
      <c r="X2876" s="3" t="str">
        <f t="shared" si="368"/>
        <v>8</v>
      </c>
      <c r="Z2876" s="14">
        <f t="shared" si="369"/>
        <v>26653.920000000002</v>
      </c>
      <c r="AA2876" s="7">
        <f>VLOOKUP(G2876,Ma_KH!$A:$R,14,0)</f>
        <v>60</v>
      </c>
      <c r="AD2876" s="7" t="str">
        <f>IFERROR(VLOOKUP(J2876,'Chuyển Mã'!$B$3:$C$9,2,0),"")</f>
        <v>Hà Nội</v>
      </c>
      <c r="AE2876" s="7" t="str">
        <f t="shared" si="362"/>
        <v>Gà muối 500g</v>
      </c>
      <c r="AF2876" s="7">
        <f t="shared" si="363"/>
        <v>3</v>
      </c>
    </row>
    <row r="2877" spans="1:32" x14ac:dyDescent="0.25">
      <c r="A2877" s="11">
        <v>45908</v>
      </c>
      <c r="B2877" s="25" t="s">
        <v>8195</v>
      </c>
      <c r="C2877" s="12" t="s">
        <v>7214</v>
      </c>
      <c r="D2877" s="16">
        <f t="shared" si="364"/>
        <v>45908</v>
      </c>
      <c r="G2877" s="13" t="s">
        <v>8196</v>
      </c>
      <c r="I2877" s="13" t="s">
        <v>8197</v>
      </c>
      <c r="J2877" s="13" t="s">
        <v>1813</v>
      </c>
      <c r="K2877" s="13" t="s">
        <v>27</v>
      </c>
      <c r="L2877" s="25" t="str">
        <f>VLOOKUP($K2877,TONG_SL!$A:$D,2,0)</f>
        <v>Chân giò heo muối 300g</v>
      </c>
      <c r="N2877" s="25" t="str">
        <f t="shared" si="365"/>
        <v>K-C6</v>
      </c>
      <c r="Q2877" s="25" t="str">
        <f>VLOOKUP(K2877,TONG_SL!$A:$D,3,0)</f>
        <v>Túi</v>
      </c>
      <c r="R2877" s="1">
        <v>6</v>
      </c>
      <c r="T2877" s="1">
        <f>VLOOKUP(VLOOKUP(G2877,Ma_KH!$A:$R,18,0)&amp;K2877,Gia_MB!$A:$F,6,0)</f>
        <v>73431</v>
      </c>
      <c r="U2877" s="14">
        <f t="shared" si="367"/>
        <v>440586</v>
      </c>
      <c r="W2877" s="64">
        <f t="shared" si="366"/>
        <v>0</v>
      </c>
      <c r="X2877" s="3" t="str">
        <f t="shared" si="368"/>
        <v>8</v>
      </c>
      <c r="Z2877" s="14">
        <f t="shared" si="369"/>
        <v>35246.879999999997</v>
      </c>
      <c r="AA2877" s="7">
        <f>VLOOKUP(G2877,Ma_KH!$A:$R,14,0)</f>
        <v>60</v>
      </c>
      <c r="AD2877" s="7" t="str">
        <f>IFERROR(VLOOKUP(J2877,'Chuyển Mã'!$B$3:$C$9,2,0),"")</f>
        <v>Hà Nội</v>
      </c>
      <c r="AE2877" s="7" t="str">
        <f t="shared" si="362"/>
        <v>Chân giò heo muối 300g</v>
      </c>
      <c r="AF2877" s="7">
        <f t="shared" si="363"/>
        <v>6</v>
      </c>
    </row>
    <row r="2878" spans="1:32" x14ac:dyDescent="0.25">
      <c r="A2878" s="11">
        <v>45908</v>
      </c>
      <c r="B2878" s="25" t="s">
        <v>8195</v>
      </c>
      <c r="C2878" s="12" t="s">
        <v>7214</v>
      </c>
      <c r="D2878" s="16">
        <f t="shared" si="364"/>
        <v>45908</v>
      </c>
      <c r="G2878" s="13" t="s">
        <v>8196</v>
      </c>
      <c r="I2878" s="13" t="s">
        <v>8197</v>
      </c>
      <c r="J2878" s="13" t="s">
        <v>1813</v>
      </c>
      <c r="K2878" s="13" t="s">
        <v>35</v>
      </c>
      <c r="L2878" s="25" t="str">
        <f>VLOOKUP($K2878,TONG_SL!$A:$D,2,0)</f>
        <v>Tai heo muối 200g</v>
      </c>
      <c r="N2878" s="25" t="str">
        <f t="shared" si="365"/>
        <v>K-C6</v>
      </c>
      <c r="Q2878" s="25" t="str">
        <f>VLOOKUP(K2878,TONG_SL!$A:$D,3,0)</f>
        <v>Túi</v>
      </c>
      <c r="R2878" s="1">
        <v>3</v>
      </c>
      <c r="T2878" s="1">
        <f>VLOOKUP(VLOOKUP(G2878,Ma_KH!$A:$R,18,0)&amp;K2878,Gia_MB!$A:$F,6,0)</f>
        <v>55595</v>
      </c>
      <c r="U2878" s="14">
        <f t="shared" si="367"/>
        <v>166785</v>
      </c>
      <c r="W2878" s="64">
        <f t="shared" si="366"/>
        <v>0</v>
      </c>
      <c r="X2878" s="3" t="str">
        <f t="shared" si="368"/>
        <v>8</v>
      </c>
      <c r="Z2878" s="14">
        <f t="shared" si="369"/>
        <v>13342.800000000001</v>
      </c>
      <c r="AA2878" s="7">
        <f>VLOOKUP(G2878,Ma_KH!$A:$R,14,0)</f>
        <v>60</v>
      </c>
      <c r="AD2878" s="7" t="str">
        <f>IFERROR(VLOOKUP(J2878,'Chuyển Mã'!$B$3:$C$9,2,0),"")</f>
        <v>Hà Nội</v>
      </c>
      <c r="AE2878" s="7" t="str">
        <f t="shared" si="362"/>
        <v>Tai heo muối 200g</v>
      </c>
      <c r="AF2878" s="7">
        <f t="shared" si="363"/>
        <v>3</v>
      </c>
    </row>
    <row r="2879" spans="1:32" x14ac:dyDescent="0.25">
      <c r="A2879" s="11">
        <v>45908</v>
      </c>
      <c r="B2879" s="25" t="s">
        <v>8195</v>
      </c>
      <c r="C2879" s="12" t="s">
        <v>7214</v>
      </c>
      <c r="D2879" s="16">
        <f t="shared" si="364"/>
        <v>45908</v>
      </c>
      <c r="G2879" s="13" t="s">
        <v>8196</v>
      </c>
      <c r="I2879" s="13" t="s">
        <v>8197</v>
      </c>
      <c r="J2879" s="13" t="s">
        <v>1813</v>
      </c>
      <c r="K2879" s="13" t="s">
        <v>32</v>
      </c>
      <c r="L2879" s="25" t="str">
        <f>VLOOKUP($K2879,TONG_SL!$A:$D,2,0)</f>
        <v>Giò Tai Lưỡi Xào 250</v>
      </c>
      <c r="N2879" s="25" t="str">
        <f t="shared" si="365"/>
        <v>K-C6</v>
      </c>
      <c r="Q2879" s="25" t="str">
        <f>VLOOKUP(K2879,TONG_SL!$A:$D,3,0)</f>
        <v>Túi</v>
      </c>
      <c r="R2879" s="1">
        <v>3</v>
      </c>
      <c r="T2879" s="1">
        <f>VLOOKUP(VLOOKUP(G2879,Ma_KH!$A:$R,18,0)&amp;K2879,Gia_MB!$A:$F,6,0)</f>
        <v>50183</v>
      </c>
      <c r="U2879" s="14">
        <f t="shared" si="367"/>
        <v>150549</v>
      </c>
      <c r="W2879" s="64">
        <f t="shared" si="366"/>
        <v>0</v>
      </c>
      <c r="X2879" s="3" t="str">
        <f t="shared" si="368"/>
        <v>8</v>
      </c>
      <c r="Z2879" s="14">
        <f t="shared" si="369"/>
        <v>12043.92</v>
      </c>
      <c r="AA2879" s="7">
        <f>VLOOKUP(G2879,Ma_KH!$A:$R,14,0)</f>
        <v>60</v>
      </c>
      <c r="AD2879" s="7" t="str">
        <f>IFERROR(VLOOKUP(J2879,'Chuyển Mã'!$B$3:$C$9,2,0),"")</f>
        <v>Hà Nội</v>
      </c>
      <c r="AE2879" s="7" t="str">
        <f t="shared" si="362"/>
        <v>Giò Tai Lưỡi Xào 250</v>
      </c>
      <c r="AF2879" s="7">
        <f t="shared" si="363"/>
        <v>3</v>
      </c>
    </row>
    <row r="2880" spans="1:32" x14ac:dyDescent="0.25">
      <c r="A2880" s="11">
        <v>45908</v>
      </c>
      <c r="B2880" s="25" t="s">
        <v>8195</v>
      </c>
      <c r="C2880" s="12" t="s">
        <v>7214</v>
      </c>
      <c r="D2880" s="16">
        <f t="shared" si="364"/>
        <v>45908</v>
      </c>
      <c r="G2880" s="13" t="s">
        <v>8196</v>
      </c>
      <c r="I2880" s="13" t="s">
        <v>8197</v>
      </c>
      <c r="J2880" s="13" t="s">
        <v>1813</v>
      </c>
      <c r="K2880" s="13" t="s">
        <v>41</v>
      </c>
      <c r="L2880" s="25" t="str">
        <f>VLOOKUP($K2880,TONG_SL!$A:$D,2,0)</f>
        <v>Chả nướng 300g</v>
      </c>
      <c r="N2880" s="25" t="str">
        <f t="shared" si="365"/>
        <v>K-C6</v>
      </c>
      <c r="Q2880" s="25" t="str">
        <f>VLOOKUP(K2880,TONG_SL!$A:$D,3,0)</f>
        <v>Túi</v>
      </c>
      <c r="R2880" s="1">
        <v>3</v>
      </c>
      <c r="T2880" s="1">
        <f>VLOOKUP(VLOOKUP(G2880,Ma_KH!$A:$R,18,0)&amp;K2880,Gia_MB!$A:$F,6,0)</f>
        <v>70950</v>
      </c>
      <c r="U2880" s="14">
        <f t="shared" si="367"/>
        <v>212850</v>
      </c>
      <c r="W2880" s="64">
        <f t="shared" si="366"/>
        <v>0</v>
      </c>
      <c r="X2880" s="3" t="str">
        <f t="shared" si="368"/>
        <v>8</v>
      </c>
      <c r="Z2880" s="14">
        <f t="shared" si="369"/>
        <v>17028</v>
      </c>
      <c r="AA2880" s="7">
        <f>VLOOKUP(G2880,Ma_KH!$A:$R,14,0)</f>
        <v>60</v>
      </c>
      <c r="AD2880" s="7" t="str">
        <f>IFERROR(VLOOKUP(J2880,'Chuyển Mã'!$B$3:$C$9,2,0),"")</f>
        <v>Hà Nội</v>
      </c>
      <c r="AE2880" s="7" t="str">
        <f t="shared" si="362"/>
        <v>Chả nướng 300g</v>
      </c>
      <c r="AF2880" s="7">
        <f t="shared" si="363"/>
        <v>3</v>
      </c>
    </row>
    <row r="2881" spans="1:32" x14ac:dyDescent="0.25">
      <c r="A2881" s="11">
        <v>45908</v>
      </c>
      <c r="B2881" s="25">
        <v>4176758518</v>
      </c>
      <c r="C2881" s="12" t="s">
        <v>7214</v>
      </c>
      <c r="D2881" s="16">
        <f t="shared" si="364"/>
        <v>45908</v>
      </c>
      <c r="G2881" s="13" t="s">
        <v>8198</v>
      </c>
      <c r="I2881" s="13" t="s">
        <v>8199</v>
      </c>
      <c r="J2881" s="13" t="s">
        <v>1813</v>
      </c>
      <c r="K2881" s="13" t="s">
        <v>30</v>
      </c>
      <c r="L2881" s="25" t="str">
        <f>VLOOKUP($K2881,TONG_SL!$A:$D,2,0)</f>
        <v>Gà muối 500g</v>
      </c>
      <c r="N2881" s="25" t="str">
        <f t="shared" si="365"/>
        <v>K-C6</v>
      </c>
      <c r="Q2881" s="25" t="str">
        <f>VLOOKUP(K2881,TONG_SL!$A:$D,3,0)</f>
        <v>Túi</v>
      </c>
      <c r="R2881" s="1">
        <v>5</v>
      </c>
      <c r="T2881" s="1">
        <f>VLOOKUP(VLOOKUP(G2881,Ma_KH!$A:$R,18,0)&amp;K2881,Gia_MB!$A:$F,6,0)</f>
        <v>111058</v>
      </c>
      <c r="U2881" s="14">
        <f t="shared" si="367"/>
        <v>555290</v>
      </c>
      <c r="W2881" s="64">
        <f t="shared" si="366"/>
        <v>0</v>
      </c>
      <c r="X2881" s="3" t="str">
        <f t="shared" si="368"/>
        <v>8</v>
      </c>
      <c r="Z2881" s="14">
        <f t="shared" si="369"/>
        <v>44423.200000000004</v>
      </c>
      <c r="AA2881" s="7">
        <f>VLOOKUP(G2881,Ma_KH!$A:$R,14,0)</f>
        <v>60</v>
      </c>
      <c r="AD2881" s="7" t="str">
        <f>IFERROR(VLOOKUP(J2881,'Chuyển Mã'!$B$3:$C$9,2,0),"")</f>
        <v>Hà Nội</v>
      </c>
      <c r="AE2881" s="7" t="str">
        <f t="shared" si="362"/>
        <v>Gà muối 500g</v>
      </c>
      <c r="AF2881" s="7">
        <f t="shared" si="363"/>
        <v>5</v>
      </c>
    </row>
    <row r="2882" spans="1:32" x14ac:dyDescent="0.25">
      <c r="A2882" s="11">
        <v>45908</v>
      </c>
      <c r="B2882" s="25">
        <v>4176758518</v>
      </c>
      <c r="C2882" s="12" t="s">
        <v>7214</v>
      </c>
      <c r="D2882" s="16">
        <f t="shared" si="364"/>
        <v>45908</v>
      </c>
      <c r="G2882" s="13" t="s">
        <v>8198</v>
      </c>
      <c r="I2882" s="13" t="s">
        <v>8199</v>
      </c>
      <c r="J2882" s="13" t="s">
        <v>1813</v>
      </c>
      <c r="K2882" s="13" t="s">
        <v>32</v>
      </c>
      <c r="L2882" s="25" t="str">
        <f>VLOOKUP($K2882,TONG_SL!$A:$D,2,0)</f>
        <v>Giò Tai Lưỡi Xào 250</v>
      </c>
      <c r="N2882" s="25" t="str">
        <f t="shared" si="365"/>
        <v>K-C6</v>
      </c>
      <c r="Q2882" s="25" t="str">
        <f>VLOOKUP(K2882,TONG_SL!$A:$D,3,0)</f>
        <v>Túi</v>
      </c>
      <c r="R2882" s="1">
        <v>5</v>
      </c>
      <c r="T2882" s="1">
        <f>VLOOKUP(VLOOKUP(G2882,Ma_KH!$A:$R,18,0)&amp;K2882,Gia_MB!$A:$F,6,0)</f>
        <v>50183</v>
      </c>
      <c r="U2882" s="14">
        <f t="shared" si="367"/>
        <v>250915</v>
      </c>
      <c r="W2882" s="64">
        <f t="shared" si="366"/>
        <v>0</v>
      </c>
      <c r="X2882" s="3" t="str">
        <f t="shared" si="368"/>
        <v>8</v>
      </c>
      <c r="Z2882" s="14">
        <f t="shared" si="369"/>
        <v>20073.2</v>
      </c>
      <c r="AA2882" s="7">
        <f>VLOOKUP(G2882,Ma_KH!$A:$R,14,0)</f>
        <v>60</v>
      </c>
      <c r="AD2882" s="7" t="str">
        <f>IFERROR(VLOOKUP(J2882,'Chuyển Mã'!$B$3:$C$9,2,0),"")</f>
        <v>Hà Nội</v>
      </c>
      <c r="AE2882" s="7" t="str">
        <f t="shared" si="362"/>
        <v>Giò Tai Lưỡi Xào 250</v>
      </c>
      <c r="AF2882" s="7">
        <f t="shared" si="363"/>
        <v>5</v>
      </c>
    </row>
    <row r="2883" spans="1:32" x14ac:dyDescent="0.25">
      <c r="A2883" s="11">
        <v>45908</v>
      </c>
      <c r="B2883" s="25" t="s">
        <v>8200</v>
      </c>
      <c r="C2883" s="12" t="s">
        <v>7214</v>
      </c>
      <c r="D2883" s="16">
        <f t="shared" si="364"/>
        <v>45908</v>
      </c>
      <c r="G2883" s="13" t="s">
        <v>8201</v>
      </c>
      <c r="I2883" s="13" t="s">
        <v>8202</v>
      </c>
      <c r="J2883" s="13" t="s">
        <v>1813</v>
      </c>
      <c r="K2883" s="13" t="s">
        <v>27</v>
      </c>
      <c r="L2883" s="25" t="str">
        <f>VLOOKUP($K2883,TONG_SL!$A:$D,2,0)</f>
        <v>Chân giò heo muối 300g</v>
      </c>
      <c r="N2883" s="25" t="str">
        <f t="shared" si="365"/>
        <v>K-C6</v>
      </c>
      <c r="Q2883" s="25" t="str">
        <f>VLOOKUP(K2883,TONG_SL!$A:$D,3,0)</f>
        <v>Túi</v>
      </c>
      <c r="R2883" s="1">
        <v>10</v>
      </c>
      <c r="T2883" s="1">
        <f>VLOOKUP(VLOOKUP(G2883,Ma_KH!$A:$R,18,0)&amp;K2883,Gia_MB!$A:$F,6,0)</f>
        <v>73431</v>
      </c>
      <c r="U2883" s="14">
        <f t="shared" si="367"/>
        <v>734310</v>
      </c>
      <c r="W2883" s="64">
        <f t="shared" si="366"/>
        <v>0</v>
      </c>
      <c r="X2883" s="3" t="str">
        <f t="shared" si="368"/>
        <v>8</v>
      </c>
      <c r="Z2883" s="14">
        <f t="shared" si="369"/>
        <v>58744.800000000003</v>
      </c>
      <c r="AA2883" s="7">
        <f>VLOOKUP(G2883,Ma_KH!$A:$R,14,0)</f>
        <v>60</v>
      </c>
      <c r="AD2883" s="7" t="str">
        <f>IFERROR(VLOOKUP(J2883,'Chuyển Mã'!$B$3:$C$9,2,0),"")</f>
        <v>Hà Nội</v>
      </c>
      <c r="AE2883" s="7" t="str">
        <f t="shared" ref="AE2883:AE2946" si="370">IFERROR(L2883,"")</f>
        <v>Chân giò heo muối 300g</v>
      </c>
      <c r="AF2883" s="7">
        <f t="shared" ref="AF2883:AF2946" si="371">R2883</f>
        <v>10</v>
      </c>
    </row>
    <row r="2884" spans="1:32" x14ac:dyDescent="0.25">
      <c r="A2884" s="11">
        <v>45908</v>
      </c>
      <c r="B2884" s="25" t="s">
        <v>8200</v>
      </c>
      <c r="C2884" s="12" t="s">
        <v>7214</v>
      </c>
      <c r="D2884" s="16">
        <f t="shared" ref="D2884:D2947" si="372">IF(A2884="","",A2884)</f>
        <v>45908</v>
      </c>
      <c r="G2884" s="13" t="s">
        <v>8201</v>
      </c>
      <c r="I2884" s="13" t="s">
        <v>8202</v>
      </c>
      <c r="J2884" s="13" t="s">
        <v>1813</v>
      </c>
      <c r="K2884" s="13" t="s">
        <v>35</v>
      </c>
      <c r="L2884" s="25" t="str">
        <f>VLOOKUP($K2884,TONG_SL!$A:$D,2,0)</f>
        <v>Tai heo muối 200g</v>
      </c>
      <c r="N2884" s="25" t="str">
        <f t="shared" ref="N2884:N2946" si="373">IF($B2884&lt;&gt;"","K-C6","")</f>
        <v>K-C6</v>
      </c>
      <c r="Q2884" s="25" t="str">
        <f>VLOOKUP(K2884,TONG_SL!$A:$D,3,0)</f>
        <v>Túi</v>
      </c>
      <c r="R2884" s="1">
        <v>3</v>
      </c>
      <c r="T2884" s="1">
        <f>VLOOKUP(VLOOKUP(G2884,Ma_KH!$A:$R,18,0)&amp;K2884,Gia_MB!$A:$F,6,0)</f>
        <v>55595</v>
      </c>
      <c r="U2884" s="14">
        <f t="shared" si="367"/>
        <v>166785</v>
      </c>
      <c r="W2884" s="64">
        <f t="shared" si="366"/>
        <v>0</v>
      </c>
      <c r="X2884" s="3" t="str">
        <f t="shared" si="368"/>
        <v>8</v>
      </c>
      <c r="Z2884" s="14">
        <f t="shared" si="369"/>
        <v>13342.800000000001</v>
      </c>
      <c r="AA2884" s="7">
        <f>VLOOKUP(G2884,Ma_KH!$A:$R,14,0)</f>
        <v>60</v>
      </c>
      <c r="AD2884" s="7" t="str">
        <f>IFERROR(VLOOKUP(J2884,'Chuyển Mã'!$B$3:$C$9,2,0),"")</f>
        <v>Hà Nội</v>
      </c>
      <c r="AE2884" s="7" t="str">
        <f t="shared" si="370"/>
        <v>Tai heo muối 200g</v>
      </c>
      <c r="AF2884" s="7">
        <f t="shared" si="371"/>
        <v>3</v>
      </c>
    </row>
    <row r="2885" spans="1:32" x14ac:dyDescent="0.25">
      <c r="A2885" s="11">
        <v>45908</v>
      </c>
      <c r="B2885" s="25" t="s">
        <v>8200</v>
      </c>
      <c r="C2885" s="12" t="s">
        <v>7214</v>
      </c>
      <c r="D2885" s="16">
        <f t="shared" si="372"/>
        <v>45908</v>
      </c>
      <c r="G2885" s="13" t="s">
        <v>8201</v>
      </c>
      <c r="I2885" s="13" t="s">
        <v>8202</v>
      </c>
      <c r="J2885" s="13" t="s">
        <v>1813</v>
      </c>
      <c r="K2885" s="13" t="s">
        <v>32</v>
      </c>
      <c r="L2885" s="25" t="str">
        <f>VLOOKUP($K2885,TONG_SL!$A:$D,2,0)</f>
        <v>Giò Tai Lưỡi Xào 250</v>
      </c>
      <c r="N2885" s="25" t="str">
        <f t="shared" si="373"/>
        <v>K-C6</v>
      </c>
      <c r="Q2885" s="25" t="str">
        <f>VLOOKUP(K2885,TONG_SL!$A:$D,3,0)</f>
        <v>Túi</v>
      </c>
      <c r="R2885" s="1">
        <v>5</v>
      </c>
      <c r="T2885" s="1">
        <f>VLOOKUP(VLOOKUP(G2885,Ma_KH!$A:$R,18,0)&amp;K2885,Gia_MB!$A:$F,6,0)</f>
        <v>50183</v>
      </c>
      <c r="U2885" s="14">
        <f t="shared" si="367"/>
        <v>250915</v>
      </c>
      <c r="W2885" s="64">
        <f t="shared" ref="W2885:W2948" si="374">U2885*V2885</f>
        <v>0</v>
      </c>
      <c r="X2885" s="3" t="str">
        <f t="shared" si="368"/>
        <v>8</v>
      </c>
      <c r="Z2885" s="14">
        <f t="shared" si="369"/>
        <v>20073.2</v>
      </c>
      <c r="AA2885" s="7">
        <f>VLOOKUP(G2885,Ma_KH!$A:$R,14,0)</f>
        <v>60</v>
      </c>
      <c r="AD2885" s="7" t="str">
        <f>IFERROR(VLOOKUP(J2885,'Chuyển Mã'!$B$3:$C$9,2,0),"")</f>
        <v>Hà Nội</v>
      </c>
      <c r="AE2885" s="7" t="str">
        <f t="shared" si="370"/>
        <v>Giò Tai Lưỡi Xào 250</v>
      </c>
      <c r="AF2885" s="7">
        <f t="shared" si="371"/>
        <v>5</v>
      </c>
    </row>
    <row r="2886" spans="1:32" x14ac:dyDescent="0.25">
      <c r="A2886" s="11">
        <v>45908</v>
      </c>
      <c r="B2886" s="25" t="s">
        <v>8200</v>
      </c>
      <c r="C2886" s="12" t="s">
        <v>7214</v>
      </c>
      <c r="D2886" s="16">
        <f t="shared" si="372"/>
        <v>45908</v>
      </c>
      <c r="G2886" s="13" t="s">
        <v>8201</v>
      </c>
      <c r="I2886" s="13" t="s">
        <v>8202</v>
      </c>
      <c r="J2886" s="13" t="s">
        <v>1813</v>
      </c>
      <c r="K2886" s="13" t="s">
        <v>51</v>
      </c>
      <c r="L2886" s="25" t="str">
        <f>VLOOKUP($K2886,TONG_SL!$A:$D,2,0)</f>
        <v>Mọc Nấm Hương 250g</v>
      </c>
      <c r="N2886" s="25" t="str">
        <f t="shared" si="373"/>
        <v>K-C6</v>
      </c>
      <c r="Q2886" s="25" t="str">
        <f>VLOOKUP(K2886,TONG_SL!$A:$D,3,0)</f>
        <v>Túi</v>
      </c>
      <c r="R2886" s="1">
        <v>5</v>
      </c>
      <c r="T2886" s="1">
        <f>VLOOKUP(VLOOKUP(G2886,Ma_KH!$A:$R,18,0)&amp;K2886,Gia_MB!$A:$F,6,0)</f>
        <v>46000</v>
      </c>
      <c r="U2886" s="14">
        <f t="shared" si="367"/>
        <v>230000</v>
      </c>
      <c r="W2886" s="64">
        <f t="shared" si="374"/>
        <v>0</v>
      </c>
      <c r="X2886" s="3" t="str">
        <f t="shared" si="368"/>
        <v>8</v>
      </c>
      <c r="Z2886" s="14">
        <f t="shared" si="369"/>
        <v>18400</v>
      </c>
      <c r="AA2886" s="7">
        <f>VLOOKUP(G2886,Ma_KH!$A:$R,14,0)</f>
        <v>60</v>
      </c>
      <c r="AD2886" s="7" t="str">
        <f>IFERROR(VLOOKUP(J2886,'Chuyển Mã'!$B$3:$C$9,2,0),"")</f>
        <v>Hà Nội</v>
      </c>
      <c r="AE2886" s="7" t="str">
        <f t="shared" si="370"/>
        <v>Mọc Nấm Hương 250g</v>
      </c>
      <c r="AF2886" s="7">
        <f t="shared" si="371"/>
        <v>5</v>
      </c>
    </row>
    <row r="2887" spans="1:32" x14ac:dyDescent="0.25">
      <c r="A2887" s="11">
        <v>45908</v>
      </c>
      <c r="B2887" s="25" t="s">
        <v>8200</v>
      </c>
      <c r="C2887" s="12" t="s">
        <v>7214</v>
      </c>
      <c r="D2887" s="16">
        <f t="shared" si="372"/>
        <v>45908</v>
      </c>
      <c r="G2887" s="13" t="s">
        <v>8201</v>
      </c>
      <c r="I2887" s="13" t="s">
        <v>8202</v>
      </c>
      <c r="J2887" s="13" t="s">
        <v>1813</v>
      </c>
      <c r="K2887" s="13" t="s">
        <v>39</v>
      </c>
      <c r="L2887" s="25" t="str">
        <f>VLOOKUP($K2887,TONG_SL!$A:$D,2,0)</f>
        <v>Chả cốm 300g</v>
      </c>
      <c r="N2887" s="25" t="str">
        <f t="shared" si="373"/>
        <v>K-C6</v>
      </c>
      <c r="Q2887" s="25" t="str">
        <f>VLOOKUP(K2887,TONG_SL!$A:$D,3,0)</f>
        <v>Túi</v>
      </c>
      <c r="R2887" s="1">
        <v>3</v>
      </c>
      <c r="T2887" s="1">
        <f>VLOOKUP(VLOOKUP(G2887,Ma_KH!$A:$R,18,0)&amp;K2887,Gia_MB!$A:$F,6,0)</f>
        <v>74250</v>
      </c>
      <c r="U2887" s="14">
        <f t="shared" si="367"/>
        <v>222750</v>
      </c>
      <c r="W2887" s="64">
        <f t="shared" si="374"/>
        <v>0</v>
      </c>
      <c r="X2887" s="3" t="str">
        <f t="shared" si="368"/>
        <v>8</v>
      </c>
      <c r="Z2887" s="14">
        <f t="shared" si="369"/>
        <v>17820</v>
      </c>
      <c r="AA2887" s="7">
        <f>VLOOKUP(G2887,Ma_KH!$A:$R,14,0)</f>
        <v>60</v>
      </c>
      <c r="AD2887" s="7" t="str">
        <f>IFERROR(VLOOKUP(J2887,'Chuyển Mã'!$B$3:$C$9,2,0),"")</f>
        <v>Hà Nội</v>
      </c>
      <c r="AE2887" s="7" t="str">
        <f t="shared" si="370"/>
        <v>Chả cốm 300g</v>
      </c>
      <c r="AF2887" s="7">
        <f t="shared" si="371"/>
        <v>3</v>
      </c>
    </row>
    <row r="2888" spans="1:32" x14ac:dyDescent="0.25">
      <c r="A2888" s="11">
        <v>45908</v>
      </c>
      <c r="B2888" s="25" t="s">
        <v>8200</v>
      </c>
      <c r="C2888" s="12" t="s">
        <v>7214</v>
      </c>
      <c r="D2888" s="16">
        <f t="shared" si="372"/>
        <v>45908</v>
      </c>
      <c r="G2888" s="13" t="s">
        <v>8201</v>
      </c>
      <c r="I2888" s="13" t="s">
        <v>8202</v>
      </c>
      <c r="J2888" s="13" t="s">
        <v>1813</v>
      </c>
      <c r="K2888" s="13" t="s">
        <v>41</v>
      </c>
      <c r="L2888" s="25" t="str">
        <f>VLOOKUP($K2888,TONG_SL!$A:$D,2,0)</f>
        <v>Chả nướng 300g</v>
      </c>
      <c r="N2888" s="25" t="str">
        <f t="shared" si="373"/>
        <v>K-C6</v>
      </c>
      <c r="Q2888" s="25" t="str">
        <f>VLOOKUP(K2888,TONG_SL!$A:$D,3,0)</f>
        <v>Túi</v>
      </c>
      <c r="R2888" s="1">
        <v>3</v>
      </c>
      <c r="T2888" s="1">
        <f>VLOOKUP(VLOOKUP(G2888,Ma_KH!$A:$R,18,0)&amp;K2888,Gia_MB!$A:$F,6,0)</f>
        <v>70950</v>
      </c>
      <c r="U2888" s="14">
        <f t="shared" si="367"/>
        <v>212850</v>
      </c>
      <c r="W2888" s="64">
        <f t="shared" si="374"/>
        <v>0</v>
      </c>
      <c r="X2888" s="3" t="str">
        <f t="shared" si="368"/>
        <v>8</v>
      </c>
      <c r="Z2888" s="14">
        <f t="shared" si="369"/>
        <v>17028</v>
      </c>
      <c r="AA2888" s="7">
        <f>VLOOKUP(G2888,Ma_KH!$A:$R,14,0)</f>
        <v>60</v>
      </c>
      <c r="AD2888" s="7" t="str">
        <f>IFERROR(VLOOKUP(J2888,'Chuyển Mã'!$B$3:$C$9,2,0),"")</f>
        <v>Hà Nội</v>
      </c>
      <c r="AE2888" s="7" t="str">
        <f t="shared" si="370"/>
        <v>Chả nướng 300g</v>
      </c>
      <c r="AF2888" s="7">
        <f t="shared" si="371"/>
        <v>3</v>
      </c>
    </row>
    <row r="2889" spans="1:32" x14ac:dyDescent="0.25">
      <c r="A2889" s="11">
        <v>45908</v>
      </c>
      <c r="B2889" s="25">
        <v>4176759202</v>
      </c>
      <c r="C2889" s="12" t="s">
        <v>7214</v>
      </c>
      <c r="D2889" s="16">
        <f t="shared" si="372"/>
        <v>45908</v>
      </c>
      <c r="G2889" s="13" t="s">
        <v>8203</v>
      </c>
      <c r="I2889" s="13" t="s">
        <v>8204</v>
      </c>
      <c r="J2889" s="13" t="s">
        <v>1813</v>
      </c>
      <c r="K2889" s="13" t="s">
        <v>30</v>
      </c>
      <c r="L2889" s="25" t="str">
        <f>VLOOKUP($K2889,TONG_SL!$A:$D,2,0)</f>
        <v>Gà muối 500g</v>
      </c>
      <c r="N2889" s="25" t="str">
        <f t="shared" si="373"/>
        <v>K-C6</v>
      </c>
      <c r="Q2889" s="25" t="str">
        <f>VLOOKUP(K2889,TONG_SL!$A:$D,3,0)</f>
        <v>Túi</v>
      </c>
      <c r="R2889" s="1">
        <v>5</v>
      </c>
      <c r="T2889" s="1">
        <f>VLOOKUP(VLOOKUP(G2889,Ma_KH!$A:$R,18,0)&amp;K2889,Gia_MB!$A:$F,6,0)</f>
        <v>111058</v>
      </c>
      <c r="U2889" s="14">
        <f t="shared" si="367"/>
        <v>555290</v>
      </c>
      <c r="W2889" s="64">
        <f t="shared" si="374"/>
        <v>0</v>
      </c>
      <c r="X2889" s="3" t="str">
        <f t="shared" si="368"/>
        <v>8</v>
      </c>
      <c r="Z2889" s="14">
        <f t="shared" si="369"/>
        <v>44423.200000000004</v>
      </c>
      <c r="AA2889" s="7">
        <f>VLOOKUP(G2889,Ma_KH!$A:$R,14,0)</f>
        <v>60</v>
      </c>
      <c r="AD2889" s="7" t="str">
        <f>IFERROR(VLOOKUP(J2889,'Chuyển Mã'!$B$3:$C$9,2,0),"")</f>
        <v>Hà Nội</v>
      </c>
      <c r="AE2889" s="7" t="str">
        <f t="shared" si="370"/>
        <v>Gà muối 500g</v>
      </c>
      <c r="AF2889" s="7">
        <f t="shared" si="371"/>
        <v>5</v>
      </c>
    </row>
    <row r="2890" spans="1:32" x14ac:dyDescent="0.25">
      <c r="A2890" s="11">
        <v>45908</v>
      </c>
      <c r="B2890" s="25">
        <v>4176759202</v>
      </c>
      <c r="C2890" s="12" t="s">
        <v>7214</v>
      </c>
      <c r="D2890" s="16">
        <f t="shared" si="372"/>
        <v>45908</v>
      </c>
      <c r="G2890" s="13" t="s">
        <v>8203</v>
      </c>
      <c r="I2890" s="13" t="s">
        <v>8204</v>
      </c>
      <c r="J2890" s="13" t="s">
        <v>1813</v>
      </c>
      <c r="K2890" s="13" t="s">
        <v>27</v>
      </c>
      <c r="L2890" s="25" t="str">
        <f>VLOOKUP($K2890,TONG_SL!$A:$D,2,0)</f>
        <v>Chân giò heo muối 300g</v>
      </c>
      <c r="N2890" s="25" t="str">
        <f t="shared" si="373"/>
        <v>K-C6</v>
      </c>
      <c r="Q2890" s="25" t="str">
        <f>VLOOKUP(K2890,TONG_SL!$A:$D,3,0)</f>
        <v>Túi</v>
      </c>
      <c r="R2890" s="1">
        <v>10</v>
      </c>
      <c r="T2890" s="1">
        <f>VLOOKUP(VLOOKUP(G2890,Ma_KH!$A:$R,18,0)&amp;K2890,Gia_MB!$A:$F,6,0)</f>
        <v>73431</v>
      </c>
      <c r="U2890" s="14">
        <f t="shared" si="367"/>
        <v>734310</v>
      </c>
      <c r="W2890" s="64">
        <f t="shared" si="374"/>
        <v>0</v>
      </c>
      <c r="X2890" s="3" t="str">
        <f t="shared" si="368"/>
        <v>8</v>
      </c>
      <c r="Z2890" s="14">
        <f t="shared" si="369"/>
        <v>58744.800000000003</v>
      </c>
      <c r="AA2890" s="7">
        <f>VLOOKUP(G2890,Ma_KH!$A:$R,14,0)</f>
        <v>60</v>
      </c>
      <c r="AD2890" s="7" t="str">
        <f>IFERROR(VLOOKUP(J2890,'Chuyển Mã'!$B$3:$C$9,2,0),"")</f>
        <v>Hà Nội</v>
      </c>
      <c r="AE2890" s="7" t="str">
        <f t="shared" si="370"/>
        <v>Chân giò heo muối 300g</v>
      </c>
      <c r="AF2890" s="7">
        <f t="shared" si="371"/>
        <v>10</v>
      </c>
    </row>
    <row r="2891" spans="1:32" x14ac:dyDescent="0.25">
      <c r="A2891" s="11">
        <v>45908</v>
      </c>
      <c r="B2891" s="25">
        <v>4176759202</v>
      </c>
      <c r="C2891" s="12" t="s">
        <v>7214</v>
      </c>
      <c r="D2891" s="16">
        <f t="shared" si="372"/>
        <v>45908</v>
      </c>
      <c r="G2891" s="13" t="s">
        <v>8203</v>
      </c>
      <c r="I2891" s="13" t="s">
        <v>8204</v>
      </c>
      <c r="J2891" s="13" t="s">
        <v>1813</v>
      </c>
      <c r="K2891" s="13" t="s">
        <v>35</v>
      </c>
      <c r="L2891" s="25" t="str">
        <f>VLOOKUP($K2891,TONG_SL!$A:$D,2,0)</f>
        <v>Tai heo muối 200g</v>
      </c>
      <c r="N2891" s="25" t="str">
        <f t="shared" si="373"/>
        <v>K-C6</v>
      </c>
      <c r="Q2891" s="25" t="str">
        <f>VLOOKUP(K2891,TONG_SL!$A:$D,3,0)</f>
        <v>Túi</v>
      </c>
      <c r="R2891" s="1">
        <v>3</v>
      </c>
      <c r="T2891" s="1">
        <f>VLOOKUP(VLOOKUP(G2891,Ma_KH!$A:$R,18,0)&amp;K2891,Gia_MB!$A:$F,6,0)</f>
        <v>55595</v>
      </c>
      <c r="U2891" s="14">
        <f t="shared" si="367"/>
        <v>166785</v>
      </c>
      <c r="W2891" s="64">
        <f t="shared" si="374"/>
        <v>0</v>
      </c>
      <c r="X2891" s="3" t="str">
        <f t="shared" si="368"/>
        <v>8</v>
      </c>
      <c r="Z2891" s="14">
        <f t="shared" si="369"/>
        <v>13342.800000000001</v>
      </c>
      <c r="AA2891" s="7">
        <f>VLOOKUP(G2891,Ma_KH!$A:$R,14,0)</f>
        <v>60</v>
      </c>
      <c r="AD2891" s="7" t="str">
        <f>IFERROR(VLOOKUP(J2891,'Chuyển Mã'!$B$3:$C$9,2,0),"")</f>
        <v>Hà Nội</v>
      </c>
      <c r="AE2891" s="7" t="str">
        <f t="shared" si="370"/>
        <v>Tai heo muối 200g</v>
      </c>
      <c r="AF2891" s="7">
        <f t="shared" si="371"/>
        <v>3</v>
      </c>
    </row>
    <row r="2892" spans="1:32" x14ac:dyDescent="0.25">
      <c r="A2892" s="11">
        <v>45908</v>
      </c>
      <c r="B2892" s="25">
        <v>4176759202</v>
      </c>
      <c r="C2892" s="12" t="s">
        <v>7214</v>
      </c>
      <c r="D2892" s="16">
        <f t="shared" si="372"/>
        <v>45908</v>
      </c>
      <c r="G2892" s="13" t="s">
        <v>8203</v>
      </c>
      <c r="I2892" s="13" t="s">
        <v>8204</v>
      </c>
      <c r="J2892" s="13" t="s">
        <v>1813</v>
      </c>
      <c r="K2892" s="13" t="s">
        <v>32</v>
      </c>
      <c r="L2892" s="25" t="str">
        <f>VLOOKUP($K2892,TONG_SL!$A:$D,2,0)</f>
        <v>Giò Tai Lưỡi Xào 250</v>
      </c>
      <c r="N2892" s="25" t="str">
        <f t="shared" si="373"/>
        <v>K-C6</v>
      </c>
      <c r="Q2892" s="25" t="str">
        <f>VLOOKUP(K2892,TONG_SL!$A:$D,3,0)</f>
        <v>Túi</v>
      </c>
      <c r="R2892" s="1">
        <v>3</v>
      </c>
      <c r="T2892" s="1">
        <f>VLOOKUP(VLOOKUP(G2892,Ma_KH!$A:$R,18,0)&amp;K2892,Gia_MB!$A:$F,6,0)</f>
        <v>50183</v>
      </c>
      <c r="U2892" s="14">
        <f t="shared" si="367"/>
        <v>150549</v>
      </c>
      <c r="W2892" s="64">
        <f t="shared" si="374"/>
        <v>0</v>
      </c>
      <c r="X2892" s="3" t="str">
        <f t="shared" si="368"/>
        <v>8</v>
      </c>
      <c r="Z2892" s="14">
        <f t="shared" si="369"/>
        <v>12043.92</v>
      </c>
      <c r="AA2892" s="7">
        <f>VLOOKUP(G2892,Ma_KH!$A:$R,14,0)</f>
        <v>60</v>
      </c>
      <c r="AD2892" s="7" t="str">
        <f>IFERROR(VLOOKUP(J2892,'Chuyển Mã'!$B$3:$C$9,2,0),"")</f>
        <v>Hà Nội</v>
      </c>
      <c r="AE2892" s="7" t="str">
        <f t="shared" si="370"/>
        <v>Giò Tai Lưỡi Xào 250</v>
      </c>
      <c r="AF2892" s="7">
        <f t="shared" si="371"/>
        <v>3</v>
      </c>
    </row>
    <row r="2893" spans="1:32" x14ac:dyDescent="0.25">
      <c r="A2893" s="11">
        <v>45908</v>
      </c>
      <c r="B2893" s="25">
        <v>4176759202</v>
      </c>
      <c r="C2893" s="12" t="s">
        <v>7214</v>
      </c>
      <c r="D2893" s="16">
        <f t="shared" si="372"/>
        <v>45908</v>
      </c>
      <c r="G2893" s="13" t="s">
        <v>8203</v>
      </c>
      <c r="I2893" s="13" t="s">
        <v>8204</v>
      </c>
      <c r="J2893" s="13" t="s">
        <v>1813</v>
      </c>
      <c r="K2893" s="13" t="s">
        <v>51</v>
      </c>
      <c r="L2893" s="25" t="str">
        <f>VLOOKUP($K2893,TONG_SL!$A:$D,2,0)</f>
        <v>Mọc Nấm Hương 250g</v>
      </c>
      <c r="N2893" s="25" t="str">
        <f t="shared" si="373"/>
        <v>K-C6</v>
      </c>
      <c r="Q2893" s="25" t="str">
        <f>VLOOKUP(K2893,TONG_SL!$A:$D,3,0)</f>
        <v>Túi</v>
      </c>
      <c r="R2893" s="1">
        <v>5</v>
      </c>
      <c r="T2893" s="1">
        <f>VLOOKUP(VLOOKUP(G2893,Ma_KH!$A:$R,18,0)&amp;K2893,Gia_MB!$A:$F,6,0)</f>
        <v>46000</v>
      </c>
      <c r="U2893" s="14">
        <f t="shared" si="367"/>
        <v>230000</v>
      </c>
      <c r="W2893" s="64">
        <f t="shared" si="374"/>
        <v>0</v>
      </c>
      <c r="X2893" s="3" t="str">
        <f t="shared" si="368"/>
        <v>8</v>
      </c>
      <c r="Z2893" s="14">
        <f t="shared" si="369"/>
        <v>18400</v>
      </c>
      <c r="AA2893" s="7">
        <f>VLOOKUP(G2893,Ma_KH!$A:$R,14,0)</f>
        <v>60</v>
      </c>
      <c r="AD2893" s="7" t="str">
        <f>IFERROR(VLOOKUP(J2893,'Chuyển Mã'!$B$3:$C$9,2,0),"")</f>
        <v>Hà Nội</v>
      </c>
      <c r="AE2893" s="7" t="str">
        <f t="shared" si="370"/>
        <v>Mọc Nấm Hương 250g</v>
      </c>
      <c r="AF2893" s="7">
        <f t="shared" si="371"/>
        <v>5</v>
      </c>
    </row>
    <row r="2894" spans="1:32" x14ac:dyDescent="0.25">
      <c r="A2894" s="11">
        <v>45908</v>
      </c>
      <c r="B2894" s="25">
        <v>4176759202</v>
      </c>
      <c r="C2894" s="12" t="s">
        <v>7214</v>
      </c>
      <c r="D2894" s="16">
        <f t="shared" si="372"/>
        <v>45908</v>
      </c>
      <c r="G2894" s="13" t="s">
        <v>8203</v>
      </c>
      <c r="I2894" s="13" t="s">
        <v>8204</v>
      </c>
      <c r="J2894" s="13" t="s">
        <v>1813</v>
      </c>
      <c r="K2894" s="13" t="s">
        <v>39</v>
      </c>
      <c r="L2894" s="25" t="str">
        <f>VLOOKUP($K2894,TONG_SL!$A:$D,2,0)</f>
        <v>Chả cốm 300g</v>
      </c>
      <c r="N2894" s="25" t="str">
        <f t="shared" si="373"/>
        <v>K-C6</v>
      </c>
      <c r="Q2894" s="25" t="str">
        <f>VLOOKUP(K2894,TONG_SL!$A:$D,3,0)</f>
        <v>Túi</v>
      </c>
      <c r="R2894" s="1">
        <v>3</v>
      </c>
      <c r="T2894" s="1">
        <f>VLOOKUP(VLOOKUP(G2894,Ma_KH!$A:$R,18,0)&amp;K2894,Gia_MB!$A:$F,6,0)</f>
        <v>74250</v>
      </c>
      <c r="U2894" s="14">
        <f t="shared" si="367"/>
        <v>222750</v>
      </c>
      <c r="W2894" s="64">
        <f t="shared" si="374"/>
        <v>0</v>
      </c>
      <c r="X2894" s="3" t="str">
        <f t="shared" si="368"/>
        <v>8</v>
      </c>
      <c r="Z2894" s="14">
        <f t="shared" si="369"/>
        <v>17820</v>
      </c>
      <c r="AA2894" s="7">
        <f>VLOOKUP(G2894,Ma_KH!$A:$R,14,0)</f>
        <v>60</v>
      </c>
      <c r="AD2894" s="7" t="str">
        <f>IFERROR(VLOOKUP(J2894,'Chuyển Mã'!$B$3:$C$9,2,0),"")</f>
        <v>Hà Nội</v>
      </c>
      <c r="AE2894" s="7" t="str">
        <f t="shared" si="370"/>
        <v>Chả cốm 300g</v>
      </c>
      <c r="AF2894" s="7">
        <f t="shared" si="371"/>
        <v>3</v>
      </c>
    </row>
    <row r="2895" spans="1:32" x14ac:dyDescent="0.25">
      <c r="A2895" s="11">
        <v>45908</v>
      </c>
      <c r="B2895" s="25">
        <v>4176759202</v>
      </c>
      <c r="C2895" s="12" t="s">
        <v>7214</v>
      </c>
      <c r="D2895" s="16">
        <f t="shared" si="372"/>
        <v>45908</v>
      </c>
      <c r="G2895" s="13" t="s">
        <v>8203</v>
      </c>
      <c r="I2895" s="13" t="s">
        <v>8204</v>
      </c>
      <c r="J2895" s="13" t="s">
        <v>1813</v>
      </c>
      <c r="K2895" s="13" t="s">
        <v>41</v>
      </c>
      <c r="L2895" s="25" t="str">
        <f>VLOOKUP($K2895,TONG_SL!$A:$D,2,0)</f>
        <v>Chả nướng 300g</v>
      </c>
      <c r="N2895" s="25" t="str">
        <f t="shared" si="373"/>
        <v>K-C6</v>
      </c>
      <c r="Q2895" s="25" t="str">
        <f>VLOOKUP(K2895,TONG_SL!$A:$D,3,0)</f>
        <v>Túi</v>
      </c>
      <c r="R2895" s="1">
        <v>3</v>
      </c>
      <c r="T2895" s="1">
        <f>VLOOKUP(VLOOKUP(G2895,Ma_KH!$A:$R,18,0)&amp;K2895,Gia_MB!$A:$F,6,0)</f>
        <v>70950</v>
      </c>
      <c r="U2895" s="14">
        <f t="shared" si="367"/>
        <v>212850</v>
      </c>
      <c r="W2895" s="64">
        <f t="shared" si="374"/>
        <v>0</v>
      </c>
      <c r="X2895" s="3" t="str">
        <f t="shared" si="368"/>
        <v>8</v>
      </c>
      <c r="Z2895" s="14">
        <f t="shared" si="369"/>
        <v>17028</v>
      </c>
      <c r="AA2895" s="7">
        <f>VLOOKUP(G2895,Ma_KH!$A:$R,14,0)</f>
        <v>60</v>
      </c>
      <c r="AD2895" s="7" t="str">
        <f>IFERROR(VLOOKUP(J2895,'Chuyển Mã'!$B$3:$C$9,2,0),"")</f>
        <v>Hà Nội</v>
      </c>
      <c r="AE2895" s="7" t="str">
        <f t="shared" si="370"/>
        <v>Chả nướng 300g</v>
      </c>
      <c r="AF2895" s="7">
        <f t="shared" si="371"/>
        <v>3</v>
      </c>
    </row>
    <row r="2896" spans="1:32" x14ac:dyDescent="0.25">
      <c r="A2896" s="11">
        <v>45908</v>
      </c>
      <c r="B2896" s="25" t="s">
        <v>8205</v>
      </c>
      <c r="C2896" s="12" t="s">
        <v>7214</v>
      </c>
      <c r="D2896" s="16">
        <f t="shared" si="372"/>
        <v>45908</v>
      </c>
      <c r="G2896" s="13" t="s">
        <v>8206</v>
      </c>
      <c r="I2896" s="13" t="s">
        <v>8207</v>
      </c>
      <c r="J2896" s="13" t="s">
        <v>1813</v>
      </c>
      <c r="K2896" s="13" t="s">
        <v>30</v>
      </c>
      <c r="L2896" s="25" t="str">
        <f>VLOOKUP($K2896,TONG_SL!$A:$D,2,0)</f>
        <v>Gà muối 500g</v>
      </c>
      <c r="N2896" s="25" t="str">
        <f t="shared" si="373"/>
        <v>K-C6</v>
      </c>
      <c r="Q2896" s="25" t="str">
        <f>VLOOKUP(K2896,TONG_SL!$A:$D,3,0)</f>
        <v>Túi</v>
      </c>
      <c r="R2896" s="1">
        <v>5</v>
      </c>
      <c r="T2896" s="1">
        <f>VLOOKUP(VLOOKUP(G2896,Ma_KH!$A:$R,18,0)&amp;K2896,Gia_MB!$A:$F,6,0)</f>
        <v>111058</v>
      </c>
      <c r="U2896" s="14">
        <f t="shared" si="367"/>
        <v>555290</v>
      </c>
      <c r="W2896" s="64">
        <f t="shared" si="374"/>
        <v>0</v>
      </c>
      <c r="X2896" s="3" t="str">
        <f t="shared" si="368"/>
        <v>8</v>
      </c>
      <c r="Z2896" s="14">
        <f t="shared" si="369"/>
        <v>44423.200000000004</v>
      </c>
      <c r="AA2896" s="7">
        <f>VLOOKUP(G2896,Ma_KH!$A:$R,14,0)</f>
        <v>60</v>
      </c>
      <c r="AD2896" s="7" t="str">
        <f>IFERROR(VLOOKUP(J2896,'Chuyển Mã'!$B$3:$C$9,2,0),"")</f>
        <v>Hà Nội</v>
      </c>
      <c r="AE2896" s="7" t="str">
        <f t="shared" si="370"/>
        <v>Gà muối 500g</v>
      </c>
      <c r="AF2896" s="7">
        <f t="shared" si="371"/>
        <v>5</v>
      </c>
    </row>
    <row r="2897" spans="1:32" x14ac:dyDescent="0.25">
      <c r="A2897" s="11">
        <v>45908</v>
      </c>
      <c r="B2897" s="25" t="s">
        <v>8205</v>
      </c>
      <c r="C2897" s="12" t="s">
        <v>7214</v>
      </c>
      <c r="D2897" s="16">
        <f t="shared" si="372"/>
        <v>45908</v>
      </c>
      <c r="G2897" s="13" t="s">
        <v>8206</v>
      </c>
      <c r="I2897" s="13" t="s">
        <v>8207</v>
      </c>
      <c r="J2897" s="13" t="s">
        <v>1813</v>
      </c>
      <c r="K2897" s="13" t="s">
        <v>35</v>
      </c>
      <c r="L2897" s="25" t="str">
        <f>VLOOKUP($K2897,TONG_SL!$A:$D,2,0)</f>
        <v>Tai heo muối 200g</v>
      </c>
      <c r="N2897" s="25" t="str">
        <f t="shared" si="373"/>
        <v>K-C6</v>
      </c>
      <c r="Q2897" s="25" t="str">
        <f>VLOOKUP(K2897,TONG_SL!$A:$D,3,0)</f>
        <v>Túi</v>
      </c>
      <c r="R2897" s="1">
        <v>5</v>
      </c>
      <c r="T2897" s="1">
        <f>VLOOKUP(VLOOKUP(G2897,Ma_KH!$A:$R,18,0)&amp;K2897,Gia_MB!$A:$F,6,0)</f>
        <v>55595</v>
      </c>
      <c r="U2897" s="14">
        <f t="shared" si="367"/>
        <v>277975</v>
      </c>
      <c r="W2897" s="64">
        <f t="shared" si="374"/>
        <v>0</v>
      </c>
      <c r="X2897" s="3" t="str">
        <f t="shared" si="368"/>
        <v>8</v>
      </c>
      <c r="Z2897" s="14">
        <f t="shared" si="369"/>
        <v>22238</v>
      </c>
      <c r="AA2897" s="7">
        <f>VLOOKUP(G2897,Ma_KH!$A:$R,14,0)</f>
        <v>60</v>
      </c>
      <c r="AD2897" s="7" t="str">
        <f>IFERROR(VLOOKUP(J2897,'Chuyển Mã'!$B$3:$C$9,2,0),"")</f>
        <v>Hà Nội</v>
      </c>
      <c r="AE2897" s="7" t="str">
        <f t="shared" si="370"/>
        <v>Tai heo muối 200g</v>
      </c>
      <c r="AF2897" s="7">
        <f t="shared" si="371"/>
        <v>5</v>
      </c>
    </row>
    <row r="2898" spans="1:32" x14ac:dyDescent="0.25">
      <c r="A2898" s="11">
        <v>45908</v>
      </c>
      <c r="B2898" s="25" t="s">
        <v>8205</v>
      </c>
      <c r="C2898" s="12" t="s">
        <v>7214</v>
      </c>
      <c r="D2898" s="16">
        <f t="shared" si="372"/>
        <v>45908</v>
      </c>
      <c r="G2898" s="13" t="s">
        <v>8206</v>
      </c>
      <c r="I2898" s="13" t="s">
        <v>8207</v>
      </c>
      <c r="J2898" s="13" t="s">
        <v>1813</v>
      </c>
      <c r="K2898" s="13" t="s">
        <v>51</v>
      </c>
      <c r="L2898" s="25" t="str">
        <f>VLOOKUP($K2898,TONG_SL!$A:$D,2,0)</f>
        <v>Mọc Nấm Hương 250g</v>
      </c>
      <c r="N2898" s="25" t="str">
        <f t="shared" si="373"/>
        <v>K-C6</v>
      </c>
      <c r="Q2898" s="25" t="str">
        <f>VLOOKUP(K2898,TONG_SL!$A:$D,3,0)</f>
        <v>Túi</v>
      </c>
      <c r="R2898" s="1">
        <v>5</v>
      </c>
      <c r="T2898" s="1">
        <f>VLOOKUP(VLOOKUP(G2898,Ma_KH!$A:$R,18,0)&amp;K2898,Gia_MB!$A:$F,6,0)</f>
        <v>46000</v>
      </c>
      <c r="U2898" s="14">
        <f t="shared" si="367"/>
        <v>230000</v>
      </c>
      <c r="W2898" s="64">
        <f t="shared" si="374"/>
        <v>0</v>
      </c>
      <c r="X2898" s="3" t="str">
        <f t="shared" si="368"/>
        <v>8</v>
      </c>
      <c r="Z2898" s="14">
        <f t="shared" si="369"/>
        <v>18400</v>
      </c>
      <c r="AA2898" s="7">
        <f>VLOOKUP(G2898,Ma_KH!$A:$R,14,0)</f>
        <v>60</v>
      </c>
      <c r="AD2898" s="7" t="str">
        <f>IFERROR(VLOOKUP(J2898,'Chuyển Mã'!$B$3:$C$9,2,0),"")</f>
        <v>Hà Nội</v>
      </c>
      <c r="AE2898" s="7" t="str">
        <f t="shared" si="370"/>
        <v>Mọc Nấm Hương 250g</v>
      </c>
      <c r="AF2898" s="7">
        <f t="shared" si="371"/>
        <v>5</v>
      </c>
    </row>
    <row r="2899" spans="1:32" x14ac:dyDescent="0.25">
      <c r="A2899" s="11">
        <v>45908</v>
      </c>
      <c r="B2899" s="25" t="s">
        <v>8205</v>
      </c>
      <c r="C2899" s="12" t="s">
        <v>7214</v>
      </c>
      <c r="D2899" s="16">
        <f t="shared" si="372"/>
        <v>45908</v>
      </c>
      <c r="G2899" s="13" t="s">
        <v>8206</v>
      </c>
      <c r="I2899" s="13" t="s">
        <v>8207</v>
      </c>
      <c r="J2899" s="13" t="s">
        <v>1813</v>
      </c>
      <c r="K2899" s="13" t="s">
        <v>39</v>
      </c>
      <c r="L2899" s="25" t="str">
        <f>VLOOKUP($K2899,TONG_SL!$A:$D,2,0)</f>
        <v>Chả cốm 300g</v>
      </c>
      <c r="N2899" s="25" t="str">
        <f t="shared" si="373"/>
        <v>K-C6</v>
      </c>
      <c r="Q2899" s="25" t="str">
        <f>VLOOKUP(K2899,TONG_SL!$A:$D,3,0)</f>
        <v>Túi</v>
      </c>
      <c r="R2899" s="1">
        <v>5</v>
      </c>
      <c r="T2899" s="1">
        <f>VLOOKUP(VLOOKUP(G2899,Ma_KH!$A:$R,18,0)&amp;K2899,Gia_MB!$A:$F,6,0)</f>
        <v>74250</v>
      </c>
      <c r="U2899" s="14">
        <f t="shared" si="367"/>
        <v>371250</v>
      </c>
      <c r="W2899" s="64">
        <f t="shared" si="374"/>
        <v>0</v>
      </c>
      <c r="X2899" s="3" t="str">
        <f t="shared" si="368"/>
        <v>8</v>
      </c>
      <c r="Z2899" s="14">
        <f t="shared" si="369"/>
        <v>29700</v>
      </c>
      <c r="AA2899" s="7">
        <f>VLOOKUP(G2899,Ma_KH!$A:$R,14,0)</f>
        <v>60</v>
      </c>
      <c r="AD2899" s="7" t="str">
        <f>IFERROR(VLOOKUP(J2899,'Chuyển Mã'!$B$3:$C$9,2,0),"")</f>
        <v>Hà Nội</v>
      </c>
      <c r="AE2899" s="7" t="str">
        <f t="shared" si="370"/>
        <v>Chả cốm 300g</v>
      </c>
      <c r="AF2899" s="7">
        <f t="shared" si="371"/>
        <v>5</v>
      </c>
    </row>
    <row r="2900" spans="1:32" x14ac:dyDescent="0.25">
      <c r="A2900" s="11">
        <v>45908</v>
      </c>
      <c r="B2900" s="25" t="s">
        <v>8205</v>
      </c>
      <c r="C2900" s="12" t="s">
        <v>7214</v>
      </c>
      <c r="D2900" s="16">
        <f t="shared" si="372"/>
        <v>45908</v>
      </c>
      <c r="G2900" s="13" t="s">
        <v>8206</v>
      </c>
      <c r="I2900" s="13" t="s">
        <v>8207</v>
      </c>
      <c r="J2900" s="13" t="s">
        <v>1813</v>
      </c>
      <c r="K2900" s="13" t="s">
        <v>41</v>
      </c>
      <c r="L2900" s="25" t="str">
        <f>VLOOKUP($K2900,TONG_SL!$A:$D,2,0)</f>
        <v>Chả nướng 300g</v>
      </c>
      <c r="N2900" s="25" t="str">
        <f t="shared" si="373"/>
        <v>K-C6</v>
      </c>
      <c r="Q2900" s="25" t="str">
        <f>VLOOKUP(K2900,TONG_SL!$A:$D,3,0)</f>
        <v>Túi</v>
      </c>
      <c r="R2900" s="1">
        <v>5</v>
      </c>
      <c r="T2900" s="1">
        <f>VLOOKUP(VLOOKUP(G2900,Ma_KH!$A:$R,18,0)&amp;K2900,Gia_MB!$A:$F,6,0)</f>
        <v>70950</v>
      </c>
      <c r="U2900" s="14">
        <f t="shared" ref="U2900:U2963" si="375">T2900*R2900</f>
        <v>354750</v>
      </c>
      <c r="W2900" s="64">
        <f t="shared" si="374"/>
        <v>0</v>
      </c>
      <c r="X2900" s="3" t="str">
        <f t="shared" ref="X2900:X2963" si="376">IF(B2900&lt;&gt;"","8","0")</f>
        <v>8</v>
      </c>
      <c r="Z2900" s="14">
        <f t="shared" ref="Z2900:Z2963" si="377">U2900*X2900%</f>
        <v>28380</v>
      </c>
      <c r="AA2900" s="7">
        <f>VLOOKUP(G2900,Ma_KH!$A:$R,14,0)</f>
        <v>60</v>
      </c>
      <c r="AD2900" s="7" t="str">
        <f>IFERROR(VLOOKUP(J2900,'Chuyển Mã'!$B$3:$C$9,2,0),"")</f>
        <v>Hà Nội</v>
      </c>
      <c r="AE2900" s="7" t="str">
        <f t="shared" si="370"/>
        <v>Chả nướng 300g</v>
      </c>
      <c r="AF2900" s="7">
        <f t="shared" si="371"/>
        <v>5</v>
      </c>
    </row>
    <row r="2901" spans="1:32" x14ac:dyDescent="0.25">
      <c r="A2901" s="11">
        <v>45908</v>
      </c>
      <c r="B2901" s="25" t="s">
        <v>8208</v>
      </c>
      <c r="C2901" s="12" t="s">
        <v>7214</v>
      </c>
      <c r="D2901" s="16">
        <f t="shared" si="372"/>
        <v>45908</v>
      </c>
      <c r="G2901" s="13" t="s">
        <v>8209</v>
      </c>
      <c r="I2901" s="13" t="s">
        <v>8210</v>
      </c>
      <c r="J2901" s="13" t="s">
        <v>1813</v>
      </c>
      <c r="K2901" s="13" t="s">
        <v>30</v>
      </c>
      <c r="L2901" s="25" t="str">
        <f>VLOOKUP($K2901,TONG_SL!$A:$D,2,0)</f>
        <v>Gà muối 500g</v>
      </c>
      <c r="N2901" s="25" t="str">
        <f t="shared" si="373"/>
        <v>K-C6</v>
      </c>
      <c r="Q2901" s="25" t="str">
        <f>VLOOKUP(K2901,TONG_SL!$A:$D,3,0)</f>
        <v>Túi</v>
      </c>
      <c r="R2901" s="1">
        <v>5</v>
      </c>
      <c r="T2901" s="1">
        <f>VLOOKUP(VLOOKUP(G2901,Ma_KH!$A:$R,18,0)&amp;K2901,Gia_MB!$A:$F,6,0)</f>
        <v>111058</v>
      </c>
      <c r="U2901" s="14">
        <f t="shared" si="375"/>
        <v>555290</v>
      </c>
      <c r="W2901" s="64">
        <f t="shared" si="374"/>
        <v>0</v>
      </c>
      <c r="X2901" s="3" t="str">
        <f t="shared" si="376"/>
        <v>8</v>
      </c>
      <c r="Z2901" s="14">
        <f t="shared" si="377"/>
        <v>44423.200000000004</v>
      </c>
      <c r="AA2901" s="7">
        <f>VLOOKUP(G2901,Ma_KH!$A:$R,14,0)</f>
        <v>60</v>
      </c>
      <c r="AD2901" s="7" t="str">
        <f>IFERROR(VLOOKUP(J2901,'Chuyển Mã'!$B$3:$C$9,2,0),"")</f>
        <v>Hà Nội</v>
      </c>
      <c r="AE2901" s="7" t="str">
        <f t="shared" si="370"/>
        <v>Gà muối 500g</v>
      </c>
      <c r="AF2901" s="7">
        <f t="shared" si="371"/>
        <v>5</v>
      </c>
    </row>
    <row r="2902" spans="1:32" x14ac:dyDescent="0.25">
      <c r="A2902" s="11">
        <v>45908</v>
      </c>
      <c r="B2902" s="25" t="s">
        <v>8208</v>
      </c>
      <c r="C2902" s="12" t="s">
        <v>7214</v>
      </c>
      <c r="D2902" s="16">
        <f t="shared" si="372"/>
        <v>45908</v>
      </c>
      <c r="G2902" s="13" t="s">
        <v>8209</v>
      </c>
      <c r="I2902" s="13" t="s">
        <v>8210</v>
      </c>
      <c r="J2902" s="13" t="s">
        <v>1813</v>
      </c>
      <c r="K2902" s="13" t="s">
        <v>27</v>
      </c>
      <c r="L2902" s="25" t="str">
        <f>VLOOKUP($K2902,TONG_SL!$A:$D,2,0)</f>
        <v>Chân giò heo muối 300g</v>
      </c>
      <c r="N2902" s="25" t="str">
        <f t="shared" si="373"/>
        <v>K-C6</v>
      </c>
      <c r="Q2902" s="25" t="str">
        <f>VLOOKUP(K2902,TONG_SL!$A:$D,3,0)</f>
        <v>Túi</v>
      </c>
      <c r="R2902" s="1">
        <v>5</v>
      </c>
      <c r="T2902" s="1">
        <f>VLOOKUP(VLOOKUP(G2902,Ma_KH!$A:$R,18,0)&amp;K2902,Gia_MB!$A:$F,6,0)</f>
        <v>73431</v>
      </c>
      <c r="U2902" s="14">
        <f t="shared" si="375"/>
        <v>367155</v>
      </c>
      <c r="W2902" s="64">
        <f t="shared" si="374"/>
        <v>0</v>
      </c>
      <c r="X2902" s="3" t="str">
        <f t="shared" si="376"/>
        <v>8</v>
      </c>
      <c r="Z2902" s="14">
        <f t="shared" si="377"/>
        <v>29372.400000000001</v>
      </c>
      <c r="AA2902" s="7">
        <f>VLOOKUP(G2902,Ma_KH!$A:$R,14,0)</f>
        <v>60</v>
      </c>
      <c r="AD2902" s="7" t="str">
        <f>IFERROR(VLOOKUP(J2902,'Chuyển Mã'!$B$3:$C$9,2,0),"")</f>
        <v>Hà Nội</v>
      </c>
      <c r="AE2902" s="7" t="str">
        <f t="shared" si="370"/>
        <v>Chân giò heo muối 300g</v>
      </c>
      <c r="AF2902" s="7">
        <f t="shared" si="371"/>
        <v>5</v>
      </c>
    </row>
    <row r="2903" spans="1:32" x14ac:dyDescent="0.25">
      <c r="A2903" s="11">
        <v>45908</v>
      </c>
      <c r="B2903" s="25" t="s">
        <v>8208</v>
      </c>
      <c r="C2903" s="12" t="s">
        <v>7214</v>
      </c>
      <c r="D2903" s="16">
        <f t="shared" si="372"/>
        <v>45908</v>
      </c>
      <c r="G2903" s="13" t="s">
        <v>8209</v>
      </c>
      <c r="I2903" s="13" t="s">
        <v>8210</v>
      </c>
      <c r="J2903" s="13" t="s">
        <v>1813</v>
      </c>
      <c r="K2903" s="13" t="s">
        <v>32</v>
      </c>
      <c r="L2903" s="25" t="str">
        <f>VLOOKUP($K2903,TONG_SL!$A:$D,2,0)</f>
        <v>Giò Tai Lưỡi Xào 250</v>
      </c>
      <c r="N2903" s="25" t="str">
        <f t="shared" si="373"/>
        <v>K-C6</v>
      </c>
      <c r="Q2903" s="25" t="str">
        <f>VLOOKUP(K2903,TONG_SL!$A:$D,3,0)</f>
        <v>Túi</v>
      </c>
      <c r="R2903" s="1">
        <v>5</v>
      </c>
      <c r="T2903" s="1">
        <f>VLOOKUP(VLOOKUP(G2903,Ma_KH!$A:$R,18,0)&amp;K2903,Gia_MB!$A:$F,6,0)</f>
        <v>50183</v>
      </c>
      <c r="U2903" s="14">
        <f t="shared" si="375"/>
        <v>250915</v>
      </c>
      <c r="W2903" s="64">
        <f t="shared" si="374"/>
        <v>0</v>
      </c>
      <c r="X2903" s="3" t="str">
        <f t="shared" si="376"/>
        <v>8</v>
      </c>
      <c r="Z2903" s="14">
        <f t="shared" si="377"/>
        <v>20073.2</v>
      </c>
      <c r="AA2903" s="7">
        <f>VLOOKUP(G2903,Ma_KH!$A:$R,14,0)</f>
        <v>60</v>
      </c>
      <c r="AD2903" s="7" t="str">
        <f>IFERROR(VLOOKUP(J2903,'Chuyển Mã'!$B$3:$C$9,2,0),"")</f>
        <v>Hà Nội</v>
      </c>
      <c r="AE2903" s="7" t="str">
        <f t="shared" si="370"/>
        <v>Giò Tai Lưỡi Xào 250</v>
      </c>
      <c r="AF2903" s="7">
        <f t="shared" si="371"/>
        <v>5</v>
      </c>
    </row>
    <row r="2904" spans="1:32" x14ac:dyDescent="0.25">
      <c r="A2904" s="11">
        <v>45908</v>
      </c>
      <c r="B2904" s="25" t="s">
        <v>8208</v>
      </c>
      <c r="C2904" s="12" t="s">
        <v>7214</v>
      </c>
      <c r="D2904" s="16">
        <f t="shared" si="372"/>
        <v>45908</v>
      </c>
      <c r="G2904" s="13" t="s">
        <v>8209</v>
      </c>
      <c r="I2904" s="13" t="s">
        <v>8210</v>
      </c>
      <c r="J2904" s="13" t="s">
        <v>1813</v>
      </c>
      <c r="K2904" s="13" t="s">
        <v>51</v>
      </c>
      <c r="L2904" s="25" t="str">
        <f>VLOOKUP($K2904,TONG_SL!$A:$D,2,0)</f>
        <v>Mọc Nấm Hương 250g</v>
      </c>
      <c r="N2904" s="25" t="str">
        <f t="shared" si="373"/>
        <v>K-C6</v>
      </c>
      <c r="Q2904" s="25" t="str">
        <f>VLOOKUP(K2904,TONG_SL!$A:$D,3,0)</f>
        <v>Túi</v>
      </c>
      <c r="R2904" s="1">
        <v>5</v>
      </c>
      <c r="T2904" s="1">
        <f>VLOOKUP(VLOOKUP(G2904,Ma_KH!$A:$R,18,0)&amp;K2904,Gia_MB!$A:$F,6,0)</f>
        <v>46000</v>
      </c>
      <c r="U2904" s="14">
        <f t="shared" si="375"/>
        <v>230000</v>
      </c>
      <c r="W2904" s="64">
        <f t="shared" si="374"/>
        <v>0</v>
      </c>
      <c r="X2904" s="3" t="str">
        <f t="shared" si="376"/>
        <v>8</v>
      </c>
      <c r="Z2904" s="14">
        <f t="shared" si="377"/>
        <v>18400</v>
      </c>
      <c r="AA2904" s="7">
        <f>VLOOKUP(G2904,Ma_KH!$A:$R,14,0)</f>
        <v>60</v>
      </c>
      <c r="AD2904" s="7" t="str">
        <f>IFERROR(VLOOKUP(J2904,'Chuyển Mã'!$B$3:$C$9,2,0),"")</f>
        <v>Hà Nội</v>
      </c>
      <c r="AE2904" s="7" t="str">
        <f t="shared" si="370"/>
        <v>Mọc Nấm Hương 250g</v>
      </c>
      <c r="AF2904" s="7">
        <f t="shared" si="371"/>
        <v>5</v>
      </c>
    </row>
    <row r="2905" spans="1:32" x14ac:dyDescent="0.25">
      <c r="A2905" s="11">
        <v>45908</v>
      </c>
      <c r="B2905" s="25" t="s">
        <v>8208</v>
      </c>
      <c r="C2905" s="12" t="s">
        <v>7214</v>
      </c>
      <c r="D2905" s="16">
        <f t="shared" si="372"/>
        <v>45908</v>
      </c>
      <c r="G2905" s="13" t="s">
        <v>8209</v>
      </c>
      <c r="I2905" s="13" t="s">
        <v>8210</v>
      </c>
      <c r="J2905" s="13" t="s">
        <v>1813</v>
      </c>
      <c r="K2905" s="13" t="s">
        <v>39</v>
      </c>
      <c r="L2905" s="25" t="str">
        <f>VLOOKUP($K2905,TONG_SL!$A:$D,2,0)</f>
        <v>Chả cốm 300g</v>
      </c>
      <c r="N2905" s="25" t="str">
        <f t="shared" si="373"/>
        <v>K-C6</v>
      </c>
      <c r="Q2905" s="25" t="str">
        <f>VLOOKUP(K2905,TONG_SL!$A:$D,3,0)</f>
        <v>Túi</v>
      </c>
      <c r="R2905" s="1">
        <v>5</v>
      </c>
      <c r="T2905" s="1">
        <f>VLOOKUP(VLOOKUP(G2905,Ma_KH!$A:$R,18,0)&amp;K2905,Gia_MB!$A:$F,6,0)</f>
        <v>74250</v>
      </c>
      <c r="U2905" s="14">
        <f t="shared" si="375"/>
        <v>371250</v>
      </c>
      <c r="W2905" s="64">
        <f t="shared" si="374"/>
        <v>0</v>
      </c>
      <c r="X2905" s="3" t="str">
        <f t="shared" si="376"/>
        <v>8</v>
      </c>
      <c r="Z2905" s="14">
        <f t="shared" si="377"/>
        <v>29700</v>
      </c>
      <c r="AA2905" s="7">
        <f>VLOOKUP(G2905,Ma_KH!$A:$R,14,0)</f>
        <v>60</v>
      </c>
      <c r="AD2905" s="7" t="str">
        <f>IFERROR(VLOOKUP(J2905,'Chuyển Mã'!$B$3:$C$9,2,0),"")</f>
        <v>Hà Nội</v>
      </c>
      <c r="AE2905" s="7" t="str">
        <f t="shared" si="370"/>
        <v>Chả cốm 300g</v>
      </c>
      <c r="AF2905" s="7">
        <f t="shared" si="371"/>
        <v>5</v>
      </c>
    </row>
    <row r="2906" spans="1:32" x14ac:dyDescent="0.25">
      <c r="A2906" s="11">
        <v>45908</v>
      </c>
      <c r="B2906" s="25">
        <v>4176343941</v>
      </c>
      <c r="C2906" s="12" t="s">
        <v>7214</v>
      </c>
      <c r="D2906" s="16">
        <f t="shared" si="372"/>
        <v>45908</v>
      </c>
      <c r="G2906" s="13" t="s">
        <v>8211</v>
      </c>
      <c r="I2906" s="13" t="s">
        <v>8212</v>
      </c>
      <c r="J2906" s="13" t="s">
        <v>1813</v>
      </c>
      <c r="K2906" s="13" t="s">
        <v>30</v>
      </c>
      <c r="L2906" s="25" t="str">
        <f>VLOOKUP($K2906,TONG_SL!$A:$D,2,0)</f>
        <v>Gà muối 500g</v>
      </c>
      <c r="N2906" s="25" t="str">
        <f t="shared" si="373"/>
        <v>K-C6</v>
      </c>
      <c r="Q2906" s="25" t="str">
        <f>VLOOKUP(K2906,TONG_SL!$A:$D,3,0)</f>
        <v>Túi</v>
      </c>
      <c r="R2906" s="1">
        <v>10</v>
      </c>
      <c r="T2906" s="1">
        <f>VLOOKUP(VLOOKUP(G2906,Ma_KH!$A:$R,18,0)&amp;K2906,Gia_MB!$A:$F,6,0)</f>
        <v>111058</v>
      </c>
      <c r="U2906" s="14">
        <f t="shared" si="375"/>
        <v>1110580</v>
      </c>
      <c r="W2906" s="64">
        <f t="shared" si="374"/>
        <v>0</v>
      </c>
      <c r="X2906" s="3" t="str">
        <f t="shared" si="376"/>
        <v>8</v>
      </c>
      <c r="Z2906" s="14">
        <f t="shared" si="377"/>
        <v>88846.400000000009</v>
      </c>
      <c r="AA2906" s="7">
        <f>VLOOKUP(G2906,Ma_KH!$A:$R,14,0)</f>
        <v>60</v>
      </c>
      <c r="AD2906" s="7" t="str">
        <f>IFERROR(VLOOKUP(J2906,'Chuyển Mã'!$B$3:$C$9,2,0),"")</f>
        <v>Hà Nội</v>
      </c>
      <c r="AE2906" s="7" t="str">
        <f t="shared" si="370"/>
        <v>Gà muối 500g</v>
      </c>
      <c r="AF2906" s="7">
        <f t="shared" si="371"/>
        <v>10</v>
      </c>
    </row>
    <row r="2907" spans="1:32" x14ac:dyDescent="0.25">
      <c r="A2907" s="11">
        <v>45908</v>
      </c>
      <c r="B2907" s="25">
        <v>4176343941</v>
      </c>
      <c r="C2907" s="12" t="s">
        <v>7214</v>
      </c>
      <c r="D2907" s="16">
        <f t="shared" si="372"/>
        <v>45908</v>
      </c>
      <c r="G2907" s="13" t="s">
        <v>8211</v>
      </c>
      <c r="I2907" s="13" t="s">
        <v>8212</v>
      </c>
      <c r="J2907" s="13" t="s">
        <v>1813</v>
      </c>
      <c r="K2907" s="13" t="s">
        <v>35</v>
      </c>
      <c r="L2907" s="25" t="str">
        <f>VLOOKUP($K2907,TONG_SL!$A:$D,2,0)</f>
        <v>Tai heo muối 200g</v>
      </c>
      <c r="N2907" s="25" t="str">
        <f t="shared" si="373"/>
        <v>K-C6</v>
      </c>
      <c r="Q2907" s="25" t="str">
        <f>VLOOKUP(K2907,TONG_SL!$A:$D,3,0)</f>
        <v>Túi</v>
      </c>
      <c r="R2907" s="1">
        <v>5</v>
      </c>
      <c r="T2907" s="1">
        <f>VLOOKUP(VLOOKUP(G2907,Ma_KH!$A:$R,18,0)&amp;K2907,Gia_MB!$A:$F,6,0)</f>
        <v>55595</v>
      </c>
      <c r="U2907" s="14">
        <f t="shared" si="375"/>
        <v>277975</v>
      </c>
      <c r="W2907" s="64">
        <f t="shared" si="374"/>
        <v>0</v>
      </c>
      <c r="X2907" s="3" t="str">
        <f t="shared" si="376"/>
        <v>8</v>
      </c>
      <c r="Z2907" s="14">
        <f t="shared" si="377"/>
        <v>22238</v>
      </c>
      <c r="AA2907" s="7">
        <f>VLOOKUP(G2907,Ma_KH!$A:$R,14,0)</f>
        <v>60</v>
      </c>
      <c r="AD2907" s="7" t="str">
        <f>IFERROR(VLOOKUP(J2907,'Chuyển Mã'!$B$3:$C$9,2,0),"")</f>
        <v>Hà Nội</v>
      </c>
      <c r="AE2907" s="7" t="str">
        <f t="shared" si="370"/>
        <v>Tai heo muối 200g</v>
      </c>
      <c r="AF2907" s="7">
        <f t="shared" si="371"/>
        <v>5</v>
      </c>
    </row>
    <row r="2908" spans="1:32" x14ac:dyDescent="0.25">
      <c r="A2908" s="11">
        <v>45908</v>
      </c>
      <c r="B2908" s="25">
        <v>4176343941</v>
      </c>
      <c r="C2908" s="12" t="s">
        <v>7214</v>
      </c>
      <c r="D2908" s="16">
        <f t="shared" si="372"/>
        <v>45908</v>
      </c>
      <c r="G2908" s="13" t="s">
        <v>8211</v>
      </c>
      <c r="I2908" s="13" t="s">
        <v>8212</v>
      </c>
      <c r="J2908" s="13" t="s">
        <v>1813</v>
      </c>
      <c r="K2908" s="13" t="s">
        <v>39</v>
      </c>
      <c r="L2908" s="25" t="str">
        <f>VLOOKUP($K2908,TONG_SL!$A:$D,2,0)</f>
        <v>Chả cốm 300g</v>
      </c>
      <c r="N2908" s="25" t="str">
        <f t="shared" si="373"/>
        <v>K-C6</v>
      </c>
      <c r="Q2908" s="25" t="str">
        <f>VLOOKUP(K2908,TONG_SL!$A:$D,3,0)</f>
        <v>Túi</v>
      </c>
      <c r="R2908" s="1">
        <v>5</v>
      </c>
      <c r="T2908" s="1">
        <f>VLOOKUP(VLOOKUP(G2908,Ma_KH!$A:$R,18,0)&amp;K2908,Gia_MB!$A:$F,6,0)</f>
        <v>74250</v>
      </c>
      <c r="U2908" s="14">
        <f t="shared" si="375"/>
        <v>371250</v>
      </c>
      <c r="W2908" s="64">
        <f t="shared" si="374"/>
        <v>0</v>
      </c>
      <c r="X2908" s="3" t="str">
        <f t="shared" si="376"/>
        <v>8</v>
      </c>
      <c r="Z2908" s="14">
        <f t="shared" si="377"/>
        <v>29700</v>
      </c>
      <c r="AA2908" s="7">
        <f>VLOOKUP(G2908,Ma_KH!$A:$R,14,0)</f>
        <v>60</v>
      </c>
      <c r="AD2908" s="7" t="str">
        <f>IFERROR(VLOOKUP(J2908,'Chuyển Mã'!$B$3:$C$9,2,0),"")</f>
        <v>Hà Nội</v>
      </c>
      <c r="AE2908" s="7" t="str">
        <f t="shared" si="370"/>
        <v>Chả cốm 300g</v>
      </c>
      <c r="AF2908" s="7">
        <f t="shared" si="371"/>
        <v>5</v>
      </c>
    </row>
    <row r="2909" spans="1:32" x14ac:dyDescent="0.25">
      <c r="A2909" s="11">
        <v>45908</v>
      </c>
      <c r="B2909" s="25">
        <v>4176343941</v>
      </c>
      <c r="C2909" s="12" t="s">
        <v>7214</v>
      </c>
      <c r="D2909" s="16">
        <f t="shared" si="372"/>
        <v>45908</v>
      </c>
      <c r="G2909" s="13" t="s">
        <v>8211</v>
      </c>
      <c r="I2909" s="13" t="s">
        <v>8212</v>
      </c>
      <c r="J2909" s="13" t="s">
        <v>1813</v>
      </c>
      <c r="K2909" s="13" t="s">
        <v>32</v>
      </c>
      <c r="L2909" s="25" t="str">
        <f>VLOOKUP($K2909,TONG_SL!$A:$D,2,0)</f>
        <v>Giò Tai Lưỡi Xào 250</v>
      </c>
      <c r="N2909" s="25" t="str">
        <f t="shared" si="373"/>
        <v>K-C6</v>
      </c>
      <c r="Q2909" s="25" t="str">
        <f>VLOOKUP(K2909,TONG_SL!$A:$D,3,0)</f>
        <v>Túi</v>
      </c>
      <c r="R2909" s="1">
        <v>10</v>
      </c>
      <c r="T2909" s="1">
        <f>VLOOKUP(VLOOKUP(G2909,Ma_KH!$A:$R,18,0)&amp;K2909,Gia_MB!$A:$F,6,0)</f>
        <v>50183</v>
      </c>
      <c r="U2909" s="14">
        <f t="shared" si="375"/>
        <v>501830</v>
      </c>
      <c r="W2909" s="64">
        <f t="shared" si="374"/>
        <v>0</v>
      </c>
      <c r="X2909" s="3" t="str">
        <f t="shared" si="376"/>
        <v>8</v>
      </c>
      <c r="Z2909" s="14">
        <f t="shared" si="377"/>
        <v>40146.400000000001</v>
      </c>
      <c r="AA2909" s="7">
        <f>VLOOKUP(G2909,Ma_KH!$A:$R,14,0)</f>
        <v>60</v>
      </c>
      <c r="AD2909" s="7" t="str">
        <f>IFERROR(VLOOKUP(J2909,'Chuyển Mã'!$B$3:$C$9,2,0),"")</f>
        <v>Hà Nội</v>
      </c>
      <c r="AE2909" s="7" t="str">
        <f t="shared" si="370"/>
        <v>Giò Tai Lưỡi Xào 250</v>
      </c>
      <c r="AF2909" s="7">
        <f t="shared" si="371"/>
        <v>10</v>
      </c>
    </row>
    <row r="2910" spans="1:32" x14ac:dyDescent="0.25">
      <c r="A2910" s="11">
        <v>45908</v>
      </c>
      <c r="B2910" s="25">
        <v>4176343941</v>
      </c>
      <c r="C2910" s="12" t="s">
        <v>7214</v>
      </c>
      <c r="D2910" s="16">
        <f t="shared" si="372"/>
        <v>45908</v>
      </c>
      <c r="G2910" s="13" t="s">
        <v>8211</v>
      </c>
      <c r="I2910" s="13" t="s">
        <v>8212</v>
      </c>
      <c r="J2910" s="13" t="s">
        <v>1813</v>
      </c>
      <c r="K2910" s="13" t="s">
        <v>51</v>
      </c>
      <c r="L2910" s="25" t="str">
        <f>VLOOKUP($K2910,TONG_SL!$A:$D,2,0)</f>
        <v>Mọc Nấm Hương 250g</v>
      </c>
      <c r="N2910" s="25" t="str">
        <f t="shared" si="373"/>
        <v>K-C6</v>
      </c>
      <c r="Q2910" s="25" t="str">
        <f>VLOOKUP(K2910,TONG_SL!$A:$D,3,0)</f>
        <v>Túi</v>
      </c>
      <c r="R2910" s="1">
        <v>5</v>
      </c>
      <c r="T2910" s="1">
        <f>VLOOKUP(VLOOKUP(G2910,Ma_KH!$A:$R,18,0)&amp;K2910,Gia_MB!$A:$F,6,0)</f>
        <v>46000</v>
      </c>
      <c r="U2910" s="14">
        <f t="shared" si="375"/>
        <v>230000</v>
      </c>
      <c r="W2910" s="64">
        <f t="shared" si="374"/>
        <v>0</v>
      </c>
      <c r="X2910" s="3" t="str">
        <f t="shared" si="376"/>
        <v>8</v>
      </c>
      <c r="Z2910" s="14">
        <f t="shared" si="377"/>
        <v>18400</v>
      </c>
      <c r="AA2910" s="7">
        <f>VLOOKUP(G2910,Ma_KH!$A:$R,14,0)</f>
        <v>60</v>
      </c>
      <c r="AD2910" s="7" t="str">
        <f>IFERROR(VLOOKUP(J2910,'Chuyển Mã'!$B$3:$C$9,2,0),"")</f>
        <v>Hà Nội</v>
      </c>
      <c r="AE2910" s="7" t="str">
        <f t="shared" si="370"/>
        <v>Mọc Nấm Hương 250g</v>
      </c>
      <c r="AF2910" s="7">
        <f t="shared" si="371"/>
        <v>5</v>
      </c>
    </row>
    <row r="2911" spans="1:32" x14ac:dyDescent="0.25">
      <c r="A2911" s="11">
        <v>45908</v>
      </c>
      <c r="B2911" s="25">
        <v>4176343941</v>
      </c>
      <c r="C2911" s="12" t="s">
        <v>7214</v>
      </c>
      <c r="D2911" s="16">
        <f t="shared" si="372"/>
        <v>45908</v>
      </c>
      <c r="G2911" s="13" t="s">
        <v>8211</v>
      </c>
      <c r="I2911" s="13" t="s">
        <v>8212</v>
      </c>
      <c r="J2911" s="13" t="s">
        <v>1813</v>
      </c>
      <c r="K2911" s="13" t="s">
        <v>27</v>
      </c>
      <c r="L2911" s="25" t="str">
        <f>VLOOKUP($K2911,TONG_SL!$A:$D,2,0)</f>
        <v>Chân giò heo muối 300g</v>
      </c>
      <c r="N2911" s="25" t="str">
        <f t="shared" si="373"/>
        <v>K-C6</v>
      </c>
      <c r="Q2911" s="25" t="str">
        <f>VLOOKUP(K2911,TONG_SL!$A:$D,3,0)</f>
        <v>Túi</v>
      </c>
      <c r="R2911" s="1">
        <v>10</v>
      </c>
      <c r="T2911" s="1">
        <f>VLOOKUP(VLOOKUP(G2911,Ma_KH!$A:$R,18,0)&amp;K2911,Gia_MB!$A:$F,6,0)</f>
        <v>73431</v>
      </c>
      <c r="U2911" s="14">
        <f t="shared" si="375"/>
        <v>734310</v>
      </c>
      <c r="W2911" s="64">
        <f t="shared" si="374"/>
        <v>0</v>
      </c>
      <c r="X2911" s="3" t="str">
        <f t="shared" si="376"/>
        <v>8</v>
      </c>
      <c r="Z2911" s="14">
        <f t="shared" si="377"/>
        <v>58744.800000000003</v>
      </c>
      <c r="AA2911" s="7">
        <f>VLOOKUP(G2911,Ma_KH!$A:$R,14,0)</f>
        <v>60</v>
      </c>
      <c r="AD2911" s="7" t="str">
        <f>IFERROR(VLOOKUP(J2911,'Chuyển Mã'!$B$3:$C$9,2,0),"")</f>
        <v>Hà Nội</v>
      </c>
      <c r="AE2911" s="7" t="str">
        <f t="shared" si="370"/>
        <v>Chân giò heo muối 300g</v>
      </c>
      <c r="AF2911" s="7">
        <f t="shared" si="371"/>
        <v>10</v>
      </c>
    </row>
    <row r="2912" spans="1:32" x14ac:dyDescent="0.25">
      <c r="A2912" s="11">
        <v>45908</v>
      </c>
      <c r="B2912" s="25">
        <v>4176518742</v>
      </c>
      <c r="C2912" s="12" t="s">
        <v>7214</v>
      </c>
      <c r="D2912" s="16">
        <f t="shared" si="372"/>
        <v>45908</v>
      </c>
      <c r="G2912" s="13" t="s">
        <v>8213</v>
      </c>
      <c r="I2912" s="13" t="s">
        <v>8214</v>
      </c>
      <c r="J2912" s="13" t="s">
        <v>1813</v>
      </c>
      <c r="K2912" s="13" t="s">
        <v>51</v>
      </c>
      <c r="L2912" s="25" t="str">
        <f>VLOOKUP($K2912,TONG_SL!$A:$D,2,0)</f>
        <v>Mọc Nấm Hương 250g</v>
      </c>
      <c r="N2912" s="25" t="str">
        <f t="shared" si="373"/>
        <v>K-C6</v>
      </c>
      <c r="Q2912" s="25" t="str">
        <f>VLOOKUP(K2912,TONG_SL!$A:$D,3,0)</f>
        <v>Túi</v>
      </c>
      <c r="R2912" s="1">
        <v>6</v>
      </c>
      <c r="T2912" s="1">
        <f>VLOOKUP(VLOOKUP(G2912,Ma_KH!$A:$R,18,0)&amp;K2912,Gia_MB!$A:$F,6,0)</f>
        <v>46000</v>
      </c>
      <c r="U2912" s="14">
        <f t="shared" si="375"/>
        <v>276000</v>
      </c>
      <c r="W2912" s="64">
        <f t="shared" si="374"/>
        <v>0</v>
      </c>
      <c r="X2912" s="3" t="str">
        <f t="shared" si="376"/>
        <v>8</v>
      </c>
      <c r="Z2912" s="14">
        <f t="shared" si="377"/>
        <v>22080</v>
      </c>
      <c r="AA2912" s="7">
        <f>VLOOKUP(G2912,Ma_KH!$A:$R,14,0)</f>
        <v>60</v>
      </c>
      <c r="AD2912" s="7" t="str">
        <f>IFERROR(VLOOKUP(J2912,'Chuyển Mã'!$B$3:$C$9,2,0),"")</f>
        <v>Hà Nội</v>
      </c>
      <c r="AE2912" s="7" t="str">
        <f t="shared" si="370"/>
        <v>Mọc Nấm Hương 250g</v>
      </c>
      <c r="AF2912" s="7">
        <f t="shared" si="371"/>
        <v>6</v>
      </c>
    </row>
    <row r="2913" spans="1:32" x14ac:dyDescent="0.25">
      <c r="A2913" s="11">
        <v>45908</v>
      </c>
      <c r="B2913" s="25">
        <v>4176518742</v>
      </c>
      <c r="C2913" s="12" t="s">
        <v>7214</v>
      </c>
      <c r="D2913" s="16">
        <f t="shared" si="372"/>
        <v>45908</v>
      </c>
      <c r="G2913" s="13" t="s">
        <v>8213</v>
      </c>
      <c r="I2913" s="13" t="s">
        <v>8214</v>
      </c>
      <c r="J2913" s="13" t="s">
        <v>1813</v>
      </c>
      <c r="K2913" s="13" t="s">
        <v>30</v>
      </c>
      <c r="L2913" s="25" t="str">
        <f>VLOOKUP($K2913,TONG_SL!$A:$D,2,0)</f>
        <v>Gà muối 500g</v>
      </c>
      <c r="N2913" s="25" t="str">
        <f t="shared" si="373"/>
        <v>K-C6</v>
      </c>
      <c r="Q2913" s="25" t="str">
        <f>VLOOKUP(K2913,TONG_SL!$A:$D,3,0)</f>
        <v>Túi</v>
      </c>
      <c r="R2913" s="1">
        <v>6</v>
      </c>
      <c r="T2913" s="1">
        <f>VLOOKUP(VLOOKUP(G2913,Ma_KH!$A:$R,18,0)&amp;K2913,Gia_MB!$A:$F,6,0)</f>
        <v>111058</v>
      </c>
      <c r="U2913" s="14">
        <f t="shared" si="375"/>
        <v>666348</v>
      </c>
      <c r="W2913" s="64">
        <f t="shared" si="374"/>
        <v>0</v>
      </c>
      <c r="X2913" s="3" t="str">
        <f t="shared" si="376"/>
        <v>8</v>
      </c>
      <c r="Z2913" s="14">
        <f t="shared" si="377"/>
        <v>53307.840000000004</v>
      </c>
      <c r="AA2913" s="7">
        <f>VLOOKUP(G2913,Ma_KH!$A:$R,14,0)</f>
        <v>60</v>
      </c>
      <c r="AD2913" s="7" t="str">
        <f>IFERROR(VLOOKUP(J2913,'Chuyển Mã'!$B$3:$C$9,2,0),"")</f>
        <v>Hà Nội</v>
      </c>
      <c r="AE2913" s="7" t="str">
        <f t="shared" si="370"/>
        <v>Gà muối 500g</v>
      </c>
      <c r="AF2913" s="7">
        <f t="shared" si="371"/>
        <v>6</v>
      </c>
    </row>
    <row r="2914" spans="1:32" x14ac:dyDescent="0.25">
      <c r="A2914" s="11">
        <v>45908</v>
      </c>
      <c r="B2914" s="25">
        <v>4176518742</v>
      </c>
      <c r="C2914" s="12" t="s">
        <v>7214</v>
      </c>
      <c r="D2914" s="16">
        <f t="shared" si="372"/>
        <v>45908</v>
      </c>
      <c r="G2914" s="13" t="s">
        <v>8213</v>
      </c>
      <c r="I2914" s="13" t="s">
        <v>8214</v>
      </c>
      <c r="J2914" s="13" t="s">
        <v>1813</v>
      </c>
      <c r="K2914" s="13" t="s">
        <v>41</v>
      </c>
      <c r="L2914" s="25" t="str">
        <f>VLOOKUP($K2914,TONG_SL!$A:$D,2,0)</f>
        <v>Chả nướng 300g</v>
      </c>
      <c r="N2914" s="25" t="str">
        <f t="shared" si="373"/>
        <v>K-C6</v>
      </c>
      <c r="Q2914" s="25" t="str">
        <f>VLOOKUP(K2914,TONG_SL!$A:$D,3,0)</f>
        <v>Túi</v>
      </c>
      <c r="R2914" s="1">
        <v>6</v>
      </c>
      <c r="T2914" s="1">
        <f>VLOOKUP(VLOOKUP(G2914,Ma_KH!$A:$R,18,0)&amp;K2914,Gia_MB!$A:$F,6,0)</f>
        <v>70950</v>
      </c>
      <c r="U2914" s="14">
        <f t="shared" si="375"/>
        <v>425700</v>
      </c>
      <c r="W2914" s="64">
        <f t="shared" si="374"/>
        <v>0</v>
      </c>
      <c r="X2914" s="3" t="str">
        <f t="shared" si="376"/>
        <v>8</v>
      </c>
      <c r="Z2914" s="14">
        <f t="shared" si="377"/>
        <v>34056</v>
      </c>
      <c r="AA2914" s="7">
        <f>VLOOKUP(G2914,Ma_KH!$A:$R,14,0)</f>
        <v>60</v>
      </c>
      <c r="AD2914" s="7" t="str">
        <f>IFERROR(VLOOKUP(J2914,'Chuyển Mã'!$B$3:$C$9,2,0),"")</f>
        <v>Hà Nội</v>
      </c>
      <c r="AE2914" s="7" t="str">
        <f t="shared" si="370"/>
        <v>Chả nướng 300g</v>
      </c>
      <c r="AF2914" s="7">
        <f t="shared" si="371"/>
        <v>6</v>
      </c>
    </row>
    <row r="2915" spans="1:32" x14ac:dyDescent="0.25">
      <c r="A2915" s="11">
        <v>45908</v>
      </c>
      <c r="B2915" s="25">
        <v>4176518742</v>
      </c>
      <c r="C2915" s="12" t="s">
        <v>7214</v>
      </c>
      <c r="D2915" s="16">
        <f t="shared" si="372"/>
        <v>45908</v>
      </c>
      <c r="G2915" s="13" t="s">
        <v>8213</v>
      </c>
      <c r="I2915" s="13" t="s">
        <v>8214</v>
      </c>
      <c r="J2915" s="13" t="s">
        <v>1813</v>
      </c>
      <c r="K2915" s="13" t="s">
        <v>32</v>
      </c>
      <c r="L2915" s="25" t="str">
        <f>VLOOKUP($K2915,TONG_SL!$A:$D,2,0)</f>
        <v>Giò Tai Lưỡi Xào 250</v>
      </c>
      <c r="N2915" s="25" t="str">
        <f t="shared" si="373"/>
        <v>K-C6</v>
      </c>
      <c r="Q2915" s="25" t="str">
        <f>VLOOKUP(K2915,TONG_SL!$A:$D,3,0)</f>
        <v>Túi</v>
      </c>
      <c r="R2915" s="1">
        <v>6</v>
      </c>
      <c r="T2915" s="1">
        <f>VLOOKUP(VLOOKUP(G2915,Ma_KH!$A:$R,18,0)&amp;K2915,Gia_MB!$A:$F,6,0)</f>
        <v>50183</v>
      </c>
      <c r="U2915" s="14">
        <f t="shared" si="375"/>
        <v>301098</v>
      </c>
      <c r="W2915" s="64">
        <f t="shared" si="374"/>
        <v>0</v>
      </c>
      <c r="X2915" s="3" t="str">
        <f t="shared" si="376"/>
        <v>8</v>
      </c>
      <c r="Z2915" s="14">
        <f t="shared" si="377"/>
        <v>24087.84</v>
      </c>
      <c r="AA2915" s="7">
        <f>VLOOKUP(G2915,Ma_KH!$A:$R,14,0)</f>
        <v>60</v>
      </c>
      <c r="AD2915" s="7" t="str">
        <f>IFERROR(VLOOKUP(J2915,'Chuyển Mã'!$B$3:$C$9,2,0),"")</f>
        <v>Hà Nội</v>
      </c>
      <c r="AE2915" s="7" t="str">
        <f t="shared" si="370"/>
        <v>Giò Tai Lưỡi Xào 250</v>
      </c>
      <c r="AF2915" s="7">
        <f t="shared" si="371"/>
        <v>6</v>
      </c>
    </row>
    <row r="2916" spans="1:32" x14ac:dyDescent="0.25">
      <c r="A2916" s="11">
        <v>45908</v>
      </c>
      <c r="B2916" s="25">
        <v>4176518742</v>
      </c>
      <c r="C2916" s="12" t="s">
        <v>7214</v>
      </c>
      <c r="D2916" s="16">
        <f t="shared" si="372"/>
        <v>45908</v>
      </c>
      <c r="G2916" s="13" t="s">
        <v>8213</v>
      </c>
      <c r="I2916" s="13" t="s">
        <v>8214</v>
      </c>
      <c r="J2916" s="13" t="s">
        <v>1813</v>
      </c>
      <c r="K2916" s="13" t="s">
        <v>47</v>
      </c>
      <c r="L2916" s="25" t="str">
        <f>VLOOKUP($K2916,TONG_SL!$A:$D,2,0)</f>
        <v>Giò lụa cây 250g</v>
      </c>
      <c r="N2916" s="25" t="str">
        <f t="shared" si="373"/>
        <v>K-C6</v>
      </c>
      <c r="Q2916" s="25" t="str">
        <f>VLOOKUP(K2916,TONG_SL!$A:$D,3,0)</f>
        <v>Túi</v>
      </c>
      <c r="R2916" s="1">
        <v>8</v>
      </c>
      <c r="T2916" s="1">
        <f>VLOOKUP(VLOOKUP(G2916,Ma_KH!$A:$R,18,0)&amp;K2916,Gia_MB!$A:$F,6,0)</f>
        <v>49500</v>
      </c>
      <c r="U2916" s="14">
        <f t="shared" si="375"/>
        <v>396000</v>
      </c>
      <c r="W2916" s="64">
        <f t="shared" si="374"/>
        <v>0</v>
      </c>
      <c r="X2916" s="3" t="str">
        <f t="shared" si="376"/>
        <v>8</v>
      </c>
      <c r="Z2916" s="14">
        <f t="shared" si="377"/>
        <v>31680</v>
      </c>
      <c r="AA2916" s="7">
        <f>VLOOKUP(G2916,Ma_KH!$A:$R,14,0)</f>
        <v>60</v>
      </c>
      <c r="AD2916" s="7" t="str">
        <f>IFERROR(VLOOKUP(J2916,'Chuyển Mã'!$B$3:$C$9,2,0),"")</f>
        <v>Hà Nội</v>
      </c>
      <c r="AE2916" s="7" t="str">
        <f t="shared" si="370"/>
        <v>Giò lụa cây 250g</v>
      </c>
      <c r="AF2916" s="7">
        <f t="shared" si="371"/>
        <v>8</v>
      </c>
    </row>
    <row r="2917" spans="1:32" x14ac:dyDescent="0.25">
      <c r="A2917" s="11">
        <v>45908</v>
      </c>
      <c r="B2917" s="25">
        <v>4176518742</v>
      </c>
      <c r="C2917" s="12" t="s">
        <v>7214</v>
      </c>
      <c r="D2917" s="16">
        <f t="shared" si="372"/>
        <v>45908</v>
      </c>
      <c r="G2917" s="13" t="s">
        <v>8213</v>
      </c>
      <c r="I2917" s="13" t="s">
        <v>8214</v>
      </c>
      <c r="J2917" s="13" t="s">
        <v>1813</v>
      </c>
      <c r="K2917" s="13" t="s">
        <v>39</v>
      </c>
      <c r="L2917" s="25" t="str">
        <f>VLOOKUP($K2917,TONG_SL!$A:$D,2,0)</f>
        <v>Chả cốm 300g</v>
      </c>
      <c r="N2917" s="25" t="str">
        <f t="shared" si="373"/>
        <v>K-C6</v>
      </c>
      <c r="Q2917" s="25" t="str">
        <f>VLOOKUP(K2917,TONG_SL!$A:$D,3,0)</f>
        <v>Túi</v>
      </c>
      <c r="R2917" s="1">
        <v>10</v>
      </c>
      <c r="T2917" s="1">
        <f>VLOOKUP(VLOOKUP(G2917,Ma_KH!$A:$R,18,0)&amp;K2917,Gia_MB!$A:$F,6,0)</f>
        <v>74250</v>
      </c>
      <c r="U2917" s="14">
        <f t="shared" si="375"/>
        <v>742500</v>
      </c>
      <c r="W2917" s="64">
        <f t="shared" si="374"/>
        <v>0</v>
      </c>
      <c r="X2917" s="3" t="str">
        <f t="shared" si="376"/>
        <v>8</v>
      </c>
      <c r="Z2917" s="14">
        <f t="shared" si="377"/>
        <v>59400</v>
      </c>
      <c r="AA2917" s="7">
        <f>VLOOKUP(G2917,Ma_KH!$A:$R,14,0)</f>
        <v>60</v>
      </c>
      <c r="AD2917" s="7" t="str">
        <f>IFERROR(VLOOKUP(J2917,'Chuyển Mã'!$B$3:$C$9,2,0),"")</f>
        <v>Hà Nội</v>
      </c>
      <c r="AE2917" s="7" t="str">
        <f t="shared" si="370"/>
        <v>Chả cốm 300g</v>
      </c>
      <c r="AF2917" s="7">
        <f t="shared" si="371"/>
        <v>10</v>
      </c>
    </row>
    <row r="2918" spans="1:32" x14ac:dyDescent="0.25">
      <c r="A2918" s="11">
        <v>45908</v>
      </c>
      <c r="B2918" s="25">
        <v>4176518742</v>
      </c>
      <c r="C2918" s="12" t="s">
        <v>7214</v>
      </c>
      <c r="D2918" s="16">
        <f t="shared" si="372"/>
        <v>45908</v>
      </c>
      <c r="G2918" s="13" t="s">
        <v>8213</v>
      </c>
      <c r="I2918" s="13" t="s">
        <v>8214</v>
      </c>
      <c r="J2918" s="13" t="s">
        <v>1813</v>
      </c>
      <c r="K2918" s="13" t="s">
        <v>27</v>
      </c>
      <c r="L2918" s="25" t="str">
        <f>VLOOKUP($K2918,TONG_SL!$A:$D,2,0)</f>
        <v>Chân giò heo muối 300g</v>
      </c>
      <c r="N2918" s="25" t="str">
        <f t="shared" si="373"/>
        <v>K-C6</v>
      </c>
      <c r="Q2918" s="25" t="str">
        <f>VLOOKUP(K2918,TONG_SL!$A:$D,3,0)</f>
        <v>Túi</v>
      </c>
      <c r="R2918" s="1">
        <v>8</v>
      </c>
      <c r="T2918" s="1">
        <f>VLOOKUP(VLOOKUP(G2918,Ma_KH!$A:$R,18,0)&amp;K2918,Gia_MB!$A:$F,6,0)</f>
        <v>73431</v>
      </c>
      <c r="U2918" s="14">
        <f t="shared" si="375"/>
        <v>587448</v>
      </c>
      <c r="W2918" s="64">
        <f t="shared" si="374"/>
        <v>0</v>
      </c>
      <c r="X2918" s="3" t="str">
        <f t="shared" si="376"/>
        <v>8</v>
      </c>
      <c r="Z2918" s="14">
        <f t="shared" si="377"/>
        <v>46995.840000000004</v>
      </c>
      <c r="AA2918" s="7">
        <f>VLOOKUP(G2918,Ma_KH!$A:$R,14,0)</f>
        <v>60</v>
      </c>
      <c r="AD2918" s="7" t="str">
        <f>IFERROR(VLOOKUP(J2918,'Chuyển Mã'!$B$3:$C$9,2,0),"")</f>
        <v>Hà Nội</v>
      </c>
      <c r="AE2918" s="7" t="str">
        <f t="shared" si="370"/>
        <v>Chân giò heo muối 300g</v>
      </c>
      <c r="AF2918" s="7">
        <f t="shared" si="371"/>
        <v>8</v>
      </c>
    </row>
    <row r="2919" spans="1:32" x14ac:dyDescent="0.25">
      <c r="A2919" s="11">
        <v>45908</v>
      </c>
      <c r="B2919" s="25">
        <v>4176518742</v>
      </c>
      <c r="C2919" s="12" t="s">
        <v>7214</v>
      </c>
      <c r="D2919" s="16">
        <f t="shared" si="372"/>
        <v>45908</v>
      </c>
      <c r="G2919" s="13" t="s">
        <v>8213</v>
      </c>
      <c r="I2919" s="13" t="s">
        <v>8214</v>
      </c>
      <c r="J2919" s="13" t="s">
        <v>1813</v>
      </c>
      <c r="K2919" s="13" t="s">
        <v>55</v>
      </c>
      <c r="L2919" s="25" t="str">
        <f>VLOOKUP($K2919,TONG_SL!$A:$D,2,0)</f>
        <v>Gà xì dầu 500g</v>
      </c>
      <c r="N2919" s="25" t="str">
        <f t="shared" si="373"/>
        <v>K-C6</v>
      </c>
      <c r="Q2919" s="25" t="str">
        <f>VLOOKUP(K2919,TONG_SL!$A:$D,3,0)</f>
        <v>Túi</v>
      </c>
      <c r="R2919" s="1">
        <v>5</v>
      </c>
      <c r="T2919" s="1">
        <f>VLOOKUP(VLOOKUP(G2919,Ma_KH!$A:$R,18,0)&amp;K2919,Gia_MB!$A:$F,6,0)</f>
        <v>111606</v>
      </c>
      <c r="U2919" s="14">
        <f t="shared" si="375"/>
        <v>558030</v>
      </c>
      <c r="W2919" s="64">
        <f t="shared" si="374"/>
        <v>0</v>
      </c>
      <c r="X2919" s="3" t="str">
        <f t="shared" si="376"/>
        <v>8</v>
      </c>
      <c r="Z2919" s="14">
        <f t="shared" si="377"/>
        <v>44642.400000000001</v>
      </c>
      <c r="AA2919" s="7">
        <f>VLOOKUP(G2919,Ma_KH!$A:$R,14,0)</f>
        <v>60</v>
      </c>
      <c r="AD2919" s="7" t="str">
        <f>IFERROR(VLOOKUP(J2919,'Chuyển Mã'!$B$3:$C$9,2,0),"")</f>
        <v>Hà Nội</v>
      </c>
      <c r="AE2919" s="7" t="str">
        <f t="shared" si="370"/>
        <v>Gà xì dầu 500g</v>
      </c>
      <c r="AF2919" s="7">
        <f t="shared" si="371"/>
        <v>5</v>
      </c>
    </row>
    <row r="2920" spans="1:32" x14ac:dyDescent="0.25">
      <c r="A2920" s="11">
        <v>45908</v>
      </c>
      <c r="B2920" s="25">
        <v>4176522758</v>
      </c>
      <c r="C2920" s="12" t="s">
        <v>7214</v>
      </c>
      <c r="D2920" s="16">
        <f t="shared" si="372"/>
        <v>45908</v>
      </c>
      <c r="G2920" s="13" t="s">
        <v>8215</v>
      </c>
      <c r="I2920" s="13" t="s">
        <v>8216</v>
      </c>
      <c r="J2920" s="13" t="s">
        <v>1813</v>
      </c>
      <c r="K2920" s="13" t="s">
        <v>41</v>
      </c>
      <c r="L2920" s="25" t="str">
        <f>VLOOKUP($K2920,TONG_SL!$A:$D,2,0)</f>
        <v>Chả nướng 300g</v>
      </c>
      <c r="N2920" s="25" t="str">
        <f t="shared" si="373"/>
        <v>K-C6</v>
      </c>
      <c r="Q2920" s="25" t="str">
        <f>VLOOKUP(K2920,TONG_SL!$A:$D,3,0)</f>
        <v>Túi</v>
      </c>
      <c r="R2920" s="1">
        <v>10</v>
      </c>
      <c r="T2920" s="1">
        <f>VLOOKUP(VLOOKUP(G2920,Ma_KH!$A:$R,18,0)&amp;K2920,Gia_MB!$A:$F,6,0)</f>
        <v>70950</v>
      </c>
      <c r="U2920" s="14">
        <f t="shared" si="375"/>
        <v>709500</v>
      </c>
      <c r="W2920" s="64">
        <f t="shared" si="374"/>
        <v>0</v>
      </c>
      <c r="X2920" s="3" t="str">
        <f t="shared" si="376"/>
        <v>8</v>
      </c>
      <c r="Z2920" s="14">
        <f t="shared" si="377"/>
        <v>56760</v>
      </c>
      <c r="AA2920" s="7">
        <f>VLOOKUP(G2920,Ma_KH!$A:$R,14,0)</f>
        <v>60</v>
      </c>
      <c r="AD2920" s="7" t="str">
        <f>IFERROR(VLOOKUP(J2920,'Chuyển Mã'!$B$3:$C$9,2,0),"")</f>
        <v>Hà Nội</v>
      </c>
      <c r="AE2920" s="7" t="str">
        <f t="shared" si="370"/>
        <v>Chả nướng 300g</v>
      </c>
      <c r="AF2920" s="7">
        <f t="shared" si="371"/>
        <v>10</v>
      </c>
    </row>
    <row r="2921" spans="1:32" x14ac:dyDescent="0.25">
      <c r="A2921" s="11">
        <v>45908</v>
      </c>
      <c r="B2921" s="25">
        <v>4176522758</v>
      </c>
      <c r="C2921" s="12" t="s">
        <v>7214</v>
      </c>
      <c r="D2921" s="16">
        <f t="shared" si="372"/>
        <v>45908</v>
      </c>
      <c r="G2921" s="13" t="s">
        <v>8215</v>
      </c>
      <c r="I2921" s="13" t="s">
        <v>8216</v>
      </c>
      <c r="J2921" s="13" t="s">
        <v>1813</v>
      </c>
      <c r="K2921" s="13" t="s">
        <v>27</v>
      </c>
      <c r="L2921" s="25" t="str">
        <f>VLOOKUP($K2921,TONG_SL!$A:$D,2,0)</f>
        <v>Chân giò heo muối 300g</v>
      </c>
      <c r="N2921" s="25" t="str">
        <f t="shared" si="373"/>
        <v>K-C6</v>
      </c>
      <c r="Q2921" s="25" t="str">
        <f>VLOOKUP(K2921,TONG_SL!$A:$D,3,0)</f>
        <v>Túi</v>
      </c>
      <c r="R2921" s="1">
        <v>20</v>
      </c>
      <c r="T2921" s="1">
        <f>VLOOKUP(VLOOKUP(G2921,Ma_KH!$A:$R,18,0)&amp;K2921,Gia_MB!$A:$F,6,0)</f>
        <v>73431</v>
      </c>
      <c r="U2921" s="14">
        <f t="shared" si="375"/>
        <v>1468620</v>
      </c>
      <c r="W2921" s="64">
        <f t="shared" si="374"/>
        <v>0</v>
      </c>
      <c r="X2921" s="3" t="str">
        <f t="shared" si="376"/>
        <v>8</v>
      </c>
      <c r="Z2921" s="14">
        <f t="shared" si="377"/>
        <v>117489.60000000001</v>
      </c>
      <c r="AA2921" s="7">
        <f>VLOOKUP(G2921,Ma_KH!$A:$R,14,0)</f>
        <v>60</v>
      </c>
      <c r="AD2921" s="7" t="str">
        <f>IFERROR(VLOOKUP(J2921,'Chuyển Mã'!$B$3:$C$9,2,0),"")</f>
        <v>Hà Nội</v>
      </c>
      <c r="AE2921" s="7" t="str">
        <f t="shared" si="370"/>
        <v>Chân giò heo muối 300g</v>
      </c>
      <c r="AF2921" s="7">
        <f t="shared" si="371"/>
        <v>20</v>
      </c>
    </row>
    <row r="2922" spans="1:32" x14ac:dyDescent="0.25">
      <c r="A2922" s="11">
        <v>45908</v>
      </c>
      <c r="B2922" s="25">
        <v>4176522758</v>
      </c>
      <c r="C2922" s="12" t="s">
        <v>7214</v>
      </c>
      <c r="D2922" s="16">
        <f t="shared" si="372"/>
        <v>45908</v>
      </c>
      <c r="G2922" s="13" t="s">
        <v>8215</v>
      </c>
      <c r="I2922" s="13" t="s">
        <v>8216</v>
      </c>
      <c r="J2922" s="13" t="s">
        <v>1813</v>
      </c>
      <c r="K2922" s="13" t="s">
        <v>30</v>
      </c>
      <c r="L2922" s="25" t="str">
        <f>VLOOKUP($K2922,TONG_SL!$A:$D,2,0)</f>
        <v>Gà muối 500g</v>
      </c>
      <c r="N2922" s="25" t="str">
        <f t="shared" si="373"/>
        <v>K-C6</v>
      </c>
      <c r="Q2922" s="25" t="str">
        <f>VLOOKUP(K2922,TONG_SL!$A:$D,3,0)</f>
        <v>Túi</v>
      </c>
      <c r="R2922" s="1">
        <v>30</v>
      </c>
      <c r="T2922" s="1">
        <f>VLOOKUP(VLOOKUP(G2922,Ma_KH!$A:$R,18,0)&amp;K2922,Gia_MB!$A:$F,6,0)</f>
        <v>111058</v>
      </c>
      <c r="U2922" s="14">
        <f t="shared" si="375"/>
        <v>3331740</v>
      </c>
      <c r="W2922" s="64">
        <f t="shared" si="374"/>
        <v>0</v>
      </c>
      <c r="X2922" s="3" t="str">
        <f t="shared" si="376"/>
        <v>8</v>
      </c>
      <c r="Z2922" s="14">
        <f t="shared" si="377"/>
        <v>266539.2</v>
      </c>
      <c r="AA2922" s="7">
        <f>VLOOKUP(G2922,Ma_KH!$A:$R,14,0)</f>
        <v>60</v>
      </c>
      <c r="AD2922" s="7" t="str">
        <f>IFERROR(VLOOKUP(J2922,'Chuyển Mã'!$B$3:$C$9,2,0),"")</f>
        <v>Hà Nội</v>
      </c>
      <c r="AE2922" s="7" t="str">
        <f t="shared" si="370"/>
        <v>Gà muối 500g</v>
      </c>
      <c r="AF2922" s="7">
        <f t="shared" si="371"/>
        <v>30</v>
      </c>
    </row>
    <row r="2923" spans="1:32" x14ac:dyDescent="0.25">
      <c r="A2923" s="11">
        <v>45908</v>
      </c>
      <c r="B2923" s="25">
        <v>4176522758</v>
      </c>
      <c r="C2923" s="12" t="s">
        <v>7214</v>
      </c>
      <c r="D2923" s="16">
        <f t="shared" si="372"/>
        <v>45908</v>
      </c>
      <c r="G2923" s="13" t="s">
        <v>8215</v>
      </c>
      <c r="I2923" s="13" t="s">
        <v>8216</v>
      </c>
      <c r="J2923" s="13" t="s">
        <v>1813</v>
      </c>
      <c r="K2923" s="13" t="s">
        <v>35</v>
      </c>
      <c r="L2923" s="25" t="str">
        <f>VLOOKUP($K2923,TONG_SL!$A:$D,2,0)</f>
        <v>Tai heo muối 200g</v>
      </c>
      <c r="N2923" s="25" t="str">
        <f t="shared" si="373"/>
        <v>K-C6</v>
      </c>
      <c r="Q2923" s="25" t="str">
        <f>VLOOKUP(K2923,TONG_SL!$A:$D,3,0)</f>
        <v>Túi</v>
      </c>
      <c r="R2923" s="1">
        <v>10</v>
      </c>
      <c r="T2923" s="1">
        <f>VLOOKUP(VLOOKUP(G2923,Ma_KH!$A:$R,18,0)&amp;K2923,Gia_MB!$A:$F,6,0)</f>
        <v>55595</v>
      </c>
      <c r="U2923" s="14">
        <f t="shared" si="375"/>
        <v>555950</v>
      </c>
      <c r="W2923" s="64">
        <f t="shared" si="374"/>
        <v>0</v>
      </c>
      <c r="X2923" s="3" t="str">
        <f t="shared" si="376"/>
        <v>8</v>
      </c>
      <c r="Z2923" s="14">
        <f t="shared" si="377"/>
        <v>44476</v>
      </c>
      <c r="AA2923" s="7">
        <f>VLOOKUP(G2923,Ma_KH!$A:$R,14,0)</f>
        <v>60</v>
      </c>
      <c r="AD2923" s="7" t="str">
        <f>IFERROR(VLOOKUP(J2923,'Chuyển Mã'!$B$3:$C$9,2,0),"")</f>
        <v>Hà Nội</v>
      </c>
      <c r="AE2923" s="7" t="str">
        <f t="shared" si="370"/>
        <v>Tai heo muối 200g</v>
      </c>
      <c r="AF2923" s="7">
        <f t="shared" si="371"/>
        <v>10</v>
      </c>
    </row>
    <row r="2924" spans="1:32" x14ac:dyDescent="0.25">
      <c r="A2924" s="11">
        <v>45908</v>
      </c>
      <c r="B2924" s="25" t="s">
        <v>8217</v>
      </c>
      <c r="C2924" s="12" t="s">
        <v>7214</v>
      </c>
      <c r="D2924" s="16">
        <f t="shared" si="372"/>
        <v>45908</v>
      </c>
      <c r="G2924" s="13" t="s">
        <v>8218</v>
      </c>
      <c r="I2924" s="13" t="s">
        <v>8219</v>
      </c>
      <c r="J2924" s="13" t="s">
        <v>1813</v>
      </c>
      <c r="K2924" s="13" t="s">
        <v>30</v>
      </c>
      <c r="L2924" s="25" t="str">
        <f>VLOOKUP($K2924,TONG_SL!$A:$D,2,0)</f>
        <v>Gà muối 500g</v>
      </c>
      <c r="N2924" s="25" t="str">
        <f t="shared" si="373"/>
        <v>K-C6</v>
      </c>
      <c r="Q2924" s="25" t="str">
        <f>VLOOKUP(K2924,TONG_SL!$A:$D,3,0)</f>
        <v>Túi</v>
      </c>
      <c r="R2924" s="1">
        <v>5</v>
      </c>
      <c r="T2924" s="1">
        <f>VLOOKUP(VLOOKUP(G2924,Ma_KH!$A:$R,18,0)&amp;K2924,Gia_MB!$A:$F,6,0)</f>
        <v>111058</v>
      </c>
      <c r="U2924" s="14">
        <f t="shared" si="375"/>
        <v>555290</v>
      </c>
      <c r="W2924" s="64">
        <f t="shared" si="374"/>
        <v>0</v>
      </c>
      <c r="X2924" s="3" t="str">
        <f t="shared" si="376"/>
        <v>8</v>
      </c>
      <c r="Z2924" s="14">
        <f t="shared" si="377"/>
        <v>44423.200000000004</v>
      </c>
      <c r="AA2924" s="7">
        <f>VLOOKUP(G2924,Ma_KH!$A:$R,14,0)</f>
        <v>60</v>
      </c>
      <c r="AD2924" s="7" t="str">
        <f>IFERROR(VLOOKUP(J2924,'Chuyển Mã'!$B$3:$C$9,2,0),"")</f>
        <v>Hà Nội</v>
      </c>
      <c r="AE2924" s="7" t="str">
        <f t="shared" si="370"/>
        <v>Gà muối 500g</v>
      </c>
      <c r="AF2924" s="7">
        <f t="shared" si="371"/>
        <v>5</v>
      </c>
    </row>
    <row r="2925" spans="1:32" x14ac:dyDescent="0.25">
      <c r="A2925" s="11">
        <v>45908</v>
      </c>
      <c r="B2925" s="25" t="s">
        <v>8217</v>
      </c>
      <c r="C2925" s="12" t="s">
        <v>7214</v>
      </c>
      <c r="D2925" s="16">
        <f t="shared" si="372"/>
        <v>45908</v>
      </c>
      <c r="G2925" s="13" t="s">
        <v>8218</v>
      </c>
      <c r="I2925" s="13" t="s">
        <v>8219</v>
      </c>
      <c r="J2925" s="13" t="s">
        <v>1813</v>
      </c>
      <c r="K2925" s="13" t="s">
        <v>27</v>
      </c>
      <c r="L2925" s="25" t="str">
        <f>VLOOKUP($K2925,TONG_SL!$A:$D,2,0)</f>
        <v>Chân giò heo muối 300g</v>
      </c>
      <c r="N2925" s="25" t="str">
        <f t="shared" si="373"/>
        <v>K-C6</v>
      </c>
      <c r="Q2925" s="25" t="str">
        <f>VLOOKUP(K2925,TONG_SL!$A:$D,3,0)</f>
        <v>Túi</v>
      </c>
      <c r="R2925" s="1">
        <v>10</v>
      </c>
      <c r="T2925" s="1">
        <f>VLOOKUP(VLOOKUP(G2925,Ma_KH!$A:$R,18,0)&amp;K2925,Gia_MB!$A:$F,6,0)</f>
        <v>73431</v>
      </c>
      <c r="U2925" s="14">
        <f t="shared" si="375"/>
        <v>734310</v>
      </c>
      <c r="W2925" s="64">
        <f t="shared" si="374"/>
        <v>0</v>
      </c>
      <c r="X2925" s="3" t="str">
        <f t="shared" si="376"/>
        <v>8</v>
      </c>
      <c r="Z2925" s="14">
        <f t="shared" si="377"/>
        <v>58744.800000000003</v>
      </c>
      <c r="AA2925" s="7">
        <f>VLOOKUP(G2925,Ma_KH!$A:$R,14,0)</f>
        <v>60</v>
      </c>
      <c r="AD2925" s="7" t="str">
        <f>IFERROR(VLOOKUP(J2925,'Chuyển Mã'!$B$3:$C$9,2,0),"")</f>
        <v>Hà Nội</v>
      </c>
      <c r="AE2925" s="7" t="str">
        <f t="shared" si="370"/>
        <v>Chân giò heo muối 300g</v>
      </c>
      <c r="AF2925" s="7">
        <f t="shared" si="371"/>
        <v>10</v>
      </c>
    </row>
    <row r="2926" spans="1:32" x14ac:dyDescent="0.25">
      <c r="A2926" s="11">
        <v>45908</v>
      </c>
      <c r="B2926" s="25" t="s">
        <v>8217</v>
      </c>
      <c r="C2926" s="12" t="s">
        <v>7214</v>
      </c>
      <c r="D2926" s="16">
        <f t="shared" si="372"/>
        <v>45908</v>
      </c>
      <c r="G2926" s="13" t="s">
        <v>8218</v>
      </c>
      <c r="I2926" s="13" t="s">
        <v>8219</v>
      </c>
      <c r="J2926" s="13" t="s">
        <v>1813</v>
      </c>
      <c r="K2926" s="13" t="s">
        <v>35</v>
      </c>
      <c r="L2926" s="25" t="str">
        <f>VLOOKUP($K2926,TONG_SL!$A:$D,2,0)</f>
        <v>Tai heo muối 200g</v>
      </c>
      <c r="N2926" s="25" t="str">
        <f t="shared" si="373"/>
        <v>K-C6</v>
      </c>
      <c r="Q2926" s="25" t="str">
        <f>VLOOKUP(K2926,TONG_SL!$A:$D,3,0)</f>
        <v>Túi</v>
      </c>
      <c r="R2926" s="1">
        <v>3</v>
      </c>
      <c r="T2926" s="1">
        <f>VLOOKUP(VLOOKUP(G2926,Ma_KH!$A:$R,18,0)&amp;K2926,Gia_MB!$A:$F,6,0)</f>
        <v>55595</v>
      </c>
      <c r="U2926" s="14">
        <f t="shared" si="375"/>
        <v>166785</v>
      </c>
      <c r="W2926" s="64">
        <f t="shared" si="374"/>
        <v>0</v>
      </c>
      <c r="X2926" s="3" t="str">
        <f t="shared" si="376"/>
        <v>8</v>
      </c>
      <c r="Z2926" s="14">
        <f t="shared" si="377"/>
        <v>13342.800000000001</v>
      </c>
      <c r="AA2926" s="7">
        <f>VLOOKUP(G2926,Ma_KH!$A:$R,14,0)</f>
        <v>60</v>
      </c>
      <c r="AD2926" s="7" t="str">
        <f>IFERROR(VLOOKUP(J2926,'Chuyển Mã'!$B$3:$C$9,2,0),"")</f>
        <v>Hà Nội</v>
      </c>
      <c r="AE2926" s="7" t="str">
        <f t="shared" si="370"/>
        <v>Tai heo muối 200g</v>
      </c>
      <c r="AF2926" s="7">
        <f t="shared" si="371"/>
        <v>3</v>
      </c>
    </row>
    <row r="2927" spans="1:32" x14ac:dyDescent="0.25">
      <c r="A2927" s="11">
        <v>45908</v>
      </c>
      <c r="B2927" s="25" t="s">
        <v>8217</v>
      </c>
      <c r="C2927" s="12" t="s">
        <v>7214</v>
      </c>
      <c r="D2927" s="16">
        <f t="shared" si="372"/>
        <v>45908</v>
      </c>
      <c r="G2927" s="13" t="s">
        <v>8218</v>
      </c>
      <c r="I2927" s="13" t="s">
        <v>8219</v>
      </c>
      <c r="J2927" s="13" t="s">
        <v>1813</v>
      </c>
      <c r="K2927" s="13" t="s">
        <v>32</v>
      </c>
      <c r="L2927" s="25" t="str">
        <f>VLOOKUP($K2927,TONG_SL!$A:$D,2,0)</f>
        <v>Giò Tai Lưỡi Xào 250</v>
      </c>
      <c r="N2927" s="25" t="str">
        <f t="shared" si="373"/>
        <v>K-C6</v>
      </c>
      <c r="Q2927" s="25" t="str">
        <f>VLOOKUP(K2927,TONG_SL!$A:$D,3,0)</f>
        <v>Túi</v>
      </c>
      <c r="R2927" s="1">
        <v>5</v>
      </c>
      <c r="T2927" s="1">
        <f>VLOOKUP(VLOOKUP(G2927,Ma_KH!$A:$R,18,0)&amp;K2927,Gia_MB!$A:$F,6,0)</f>
        <v>50183</v>
      </c>
      <c r="U2927" s="14">
        <f t="shared" si="375"/>
        <v>250915</v>
      </c>
      <c r="W2927" s="64">
        <f t="shared" si="374"/>
        <v>0</v>
      </c>
      <c r="X2927" s="3" t="str">
        <f t="shared" si="376"/>
        <v>8</v>
      </c>
      <c r="Z2927" s="14">
        <f t="shared" si="377"/>
        <v>20073.2</v>
      </c>
      <c r="AA2927" s="7">
        <f>VLOOKUP(G2927,Ma_KH!$A:$R,14,0)</f>
        <v>60</v>
      </c>
      <c r="AD2927" s="7" t="str">
        <f>IFERROR(VLOOKUP(J2927,'Chuyển Mã'!$B$3:$C$9,2,0),"")</f>
        <v>Hà Nội</v>
      </c>
      <c r="AE2927" s="7" t="str">
        <f t="shared" si="370"/>
        <v>Giò Tai Lưỡi Xào 250</v>
      </c>
      <c r="AF2927" s="7">
        <f t="shared" si="371"/>
        <v>5</v>
      </c>
    </row>
    <row r="2928" spans="1:32" x14ac:dyDescent="0.25">
      <c r="A2928" s="11">
        <v>45908</v>
      </c>
      <c r="B2928" s="25" t="s">
        <v>8220</v>
      </c>
      <c r="C2928" s="12" t="s">
        <v>7214</v>
      </c>
      <c r="D2928" s="16">
        <f t="shared" si="372"/>
        <v>45908</v>
      </c>
      <c r="G2928" s="13" t="s">
        <v>8221</v>
      </c>
      <c r="I2928" s="13" t="s">
        <v>8222</v>
      </c>
      <c r="J2928" s="13" t="s">
        <v>1813</v>
      </c>
      <c r="K2928" s="13" t="s">
        <v>35</v>
      </c>
      <c r="L2928" s="25" t="str">
        <f>VLOOKUP($K2928,TONG_SL!$A:$D,2,0)</f>
        <v>Tai heo muối 200g</v>
      </c>
      <c r="N2928" s="25" t="str">
        <f t="shared" si="373"/>
        <v>K-C6</v>
      </c>
      <c r="Q2928" s="25" t="str">
        <f>VLOOKUP(K2928,TONG_SL!$A:$D,3,0)</f>
        <v>Túi</v>
      </c>
      <c r="R2928" s="1">
        <v>3</v>
      </c>
      <c r="T2928" s="1">
        <f>VLOOKUP(VLOOKUP(G2928,Ma_KH!$A:$R,18,0)&amp;K2928,Gia_MB!$A:$F,6,0)</f>
        <v>55595</v>
      </c>
      <c r="U2928" s="14">
        <f t="shared" si="375"/>
        <v>166785</v>
      </c>
      <c r="W2928" s="64">
        <f t="shared" si="374"/>
        <v>0</v>
      </c>
      <c r="X2928" s="3" t="str">
        <f t="shared" si="376"/>
        <v>8</v>
      </c>
      <c r="Z2928" s="14">
        <f t="shared" si="377"/>
        <v>13342.800000000001</v>
      </c>
      <c r="AA2928" s="7">
        <f>VLOOKUP(G2928,Ma_KH!$A:$R,14,0)</f>
        <v>60</v>
      </c>
      <c r="AD2928" s="7" t="str">
        <f>IFERROR(VLOOKUP(J2928,'Chuyển Mã'!$B$3:$C$9,2,0),"")</f>
        <v>Hà Nội</v>
      </c>
      <c r="AE2928" s="7" t="str">
        <f t="shared" si="370"/>
        <v>Tai heo muối 200g</v>
      </c>
      <c r="AF2928" s="7">
        <f t="shared" si="371"/>
        <v>3</v>
      </c>
    </row>
    <row r="2929" spans="1:32" x14ac:dyDescent="0.25">
      <c r="A2929" s="11">
        <v>45908</v>
      </c>
      <c r="B2929" s="25" t="s">
        <v>8220</v>
      </c>
      <c r="C2929" s="12" t="s">
        <v>7214</v>
      </c>
      <c r="D2929" s="16">
        <f t="shared" si="372"/>
        <v>45908</v>
      </c>
      <c r="G2929" s="13" t="s">
        <v>8221</v>
      </c>
      <c r="I2929" s="13" t="s">
        <v>8222</v>
      </c>
      <c r="J2929" s="13" t="s">
        <v>1813</v>
      </c>
      <c r="K2929" s="13" t="s">
        <v>51</v>
      </c>
      <c r="L2929" s="25" t="str">
        <f>VLOOKUP($K2929,TONG_SL!$A:$D,2,0)</f>
        <v>Mọc Nấm Hương 250g</v>
      </c>
      <c r="N2929" s="25" t="str">
        <f t="shared" si="373"/>
        <v>K-C6</v>
      </c>
      <c r="Q2929" s="25" t="str">
        <f>VLOOKUP(K2929,TONG_SL!$A:$D,3,0)</f>
        <v>Túi</v>
      </c>
      <c r="R2929" s="1">
        <v>3</v>
      </c>
      <c r="T2929" s="1">
        <f>VLOOKUP(VLOOKUP(G2929,Ma_KH!$A:$R,18,0)&amp;K2929,Gia_MB!$A:$F,6,0)</f>
        <v>46000</v>
      </c>
      <c r="U2929" s="14">
        <f t="shared" si="375"/>
        <v>138000</v>
      </c>
      <c r="W2929" s="64">
        <f t="shared" si="374"/>
        <v>0</v>
      </c>
      <c r="X2929" s="3" t="str">
        <f t="shared" si="376"/>
        <v>8</v>
      </c>
      <c r="Z2929" s="14">
        <f t="shared" si="377"/>
        <v>11040</v>
      </c>
      <c r="AA2929" s="7">
        <f>VLOOKUP(G2929,Ma_KH!$A:$R,14,0)</f>
        <v>60</v>
      </c>
      <c r="AD2929" s="7" t="str">
        <f>IFERROR(VLOOKUP(J2929,'Chuyển Mã'!$B$3:$C$9,2,0),"")</f>
        <v>Hà Nội</v>
      </c>
      <c r="AE2929" s="7" t="str">
        <f t="shared" si="370"/>
        <v>Mọc Nấm Hương 250g</v>
      </c>
      <c r="AF2929" s="7">
        <f t="shared" si="371"/>
        <v>3</v>
      </c>
    </row>
    <row r="2930" spans="1:32" x14ac:dyDescent="0.25">
      <c r="A2930" s="11">
        <v>45908</v>
      </c>
      <c r="B2930" s="25" t="s">
        <v>8220</v>
      </c>
      <c r="C2930" s="12" t="s">
        <v>7214</v>
      </c>
      <c r="D2930" s="16">
        <f t="shared" si="372"/>
        <v>45908</v>
      </c>
      <c r="G2930" s="13" t="s">
        <v>8221</v>
      </c>
      <c r="I2930" s="13" t="s">
        <v>8222</v>
      </c>
      <c r="J2930" s="13" t="s">
        <v>1813</v>
      </c>
      <c r="K2930" s="13" t="s">
        <v>39</v>
      </c>
      <c r="L2930" s="25" t="str">
        <f>VLOOKUP($K2930,TONG_SL!$A:$D,2,0)</f>
        <v>Chả cốm 300g</v>
      </c>
      <c r="N2930" s="25" t="str">
        <f t="shared" si="373"/>
        <v>K-C6</v>
      </c>
      <c r="Q2930" s="25" t="str">
        <f>VLOOKUP(K2930,TONG_SL!$A:$D,3,0)</f>
        <v>Túi</v>
      </c>
      <c r="R2930" s="1">
        <v>5</v>
      </c>
      <c r="T2930" s="1">
        <f>VLOOKUP(VLOOKUP(G2930,Ma_KH!$A:$R,18,0)&amp;K2930,Gia_MB!$A:$F,6,0)</f>
        <v>74250</v>
      </c>
      <c r="U2930" s="14">
        <f t="shared" si="375"/>
        <v>371250</v>
      </c>
      <c r="W2930" s="64">
        <f t="shared" si="374"/>
        <v>0</v>
      </c>
      <c r="X2930" s="3" t="str">
        <f t="shared" si="376"/>
        <v>8</v>
      </c>
      <c r="Z2930" s="14">
        <f t="shared" si="377"/>
        <v>29700</v>
      </c>
      <c r="AA2930" s="7">
        <f>VLOOKUP(G2930,Ma_KH!$A:$R,14,0)</f>
        <v>60</v>
      </c>
      <c r="AD2930" s="7" t="str">
        <f>IFERROR(VLOOKUP(J2930,'Chuyển Mã'!$B$3:$C$9,2,0),"")</f>
        <v>Hà Nội</v>
      </c>
      <c r="AE2930" s="7" t="str">
        <f t="shared" si="370"/>
        <v>Chả cốm 300g</v>
      </c>
      <c r="AF2930" s="7">
        <f t="shared" si="371"/>
        <v>5</v>
      </c>
    </row>
    <row r="2931" spans="1:32" x14ac:dyDescent="0.25">
      <c r="A2931" s="11">
        <v>45908</v>
      </c>
      <c r="B2931" s="25" t="s">
        <v>8220</v>
      </c>
      <c r="C2931" s="12" t="s">
        <v>7214</v>
      </c>
      <c r="D2931" s="16">
        <f t="shared" si="372"/>
        <v>45908</v>
      </c>
      <c r="G2931" s="13" t="s">
        <v>8221</v>
      </c>
      <c r="I2931" s="13" t="s">
        <v>8222</v>
      </c>
      <c r="J2931" s="13" t="s">
        <v>1813</v>
      </c>
      <c r="K2931" s="13" t="s">
        <v>41</v>
      </c>
      <c r="L2931" s="25" t="str">
        <f>VLOOKUP($K2931,TONG_SL!$A:$D,2,0)</f>
        <v>Chả nướng 300g</v>
      </c>
      <c r="N2931" s="25" t="str">
        <f t="shared" si="373"/>
        <v>K-C6</v>
      </c>
      <c r="Q2931" s="25" t="str">
        <f>VLOOKUP(K2931,TONG_SL!$A:$D,3,0)</f>
        <v>Túi</v>
      </c>
      <c r="R2931" s="1">
        <v>3</v>
      </c>
      <c r="T2931" s="1">
        <f>VLOOKUP(VLOOKUP(G2931,Ma_KH!$A:$R,18,0)&amp;K2931,Gia_MB!$A:$F,6,0)</f>
        <v>70950</v>
      </c>
      <c r="U2931" s="14">
        <f t="shared" si="375"/>
        <v>212850</v>
      </c>
      <c r="W2931" s="64">
        <f t="shared" si="374"/>
        <v>0</v>
      </c>
      <c r="X2931" s="3" t="str">
        <f t="shared" si="376"/>
        <v>8</v>
      </c>
      <c r="Z2931" s="14">
        <f t="shared" si="377"/>
        <v>17028</v>
      </c>
      <c r="AA2931" s="7">
        <f>VLOOKUP(G2931,Ma_KH!$A:$R,14,0)</f>
        <v>60</v>
      </c>
      <c r="AD2931" s="7" t="str">
        <f>IFERROR(VLOOKUP(J2931,'Chuyển Mã'!$B$3:$C$9,2,0),"")</f>
        <v>Hà Nội</v>
      </c>
      <c r="AE2931" s="7" t="str">
        <f t="shared" si="370"/>
        <v>Chả nướng 300g</v>
      </c>
      <c r="AF2931" s="7">
        <f t="shared" si="371"/>
        <v>3</v>
      </c>
    </row>
    <row r="2932" spans="1:32" x14ac:dyDescent="0.25">
      <c r="A2932" s="11">
        <v>45908</v>
      </c>
      <c r="B2932" s="25">
        <v>4176524261</v>
      </c>
      <c r="C2932" s="12" t="s">
        <v>7214</v>
      </c>
      <c r="D2932" s="16">
        <f t="shared" si="372"/>
        <v>45908</v>
      </c>
      <c r="G2932" s="13" t="s">
        <v>8223</v>
      </c>
      <c r="I2932" s="13" t="s">
        <v>8224</v>
      </c>
      <c r="J2932" s="13" t="s">
        <v>1813</v>
      </c>
      <c r="K2932" s="13" t="s">
        <v>30</v>
      </c>
      <c r="L2932" s="25" t="str">
        <f>VLOOKUP($K2932,TONG_SL!$A:$D,2,0)</f>
        <v>Gà muối 500g</v>
      </c>
      <c r="N2932" s="25" t="str">
        <f t="shared" si="373"/>
        <v>K-C6</v>
      </c>
      <c r="Q2932" s="25" t="str">
        <f>VLOOKUP(K2932,TONG_SL!$A:$D,3,0)</f>
        <v>Túi</v>
      </c>
      <c r="R2932" s="1">
        <v>5</v>
      </c>
      <c r="T2932" s="1">
        <f>VLOOKUP(VLOOKUP(G2932,Ma_KH!$A:$R,18,0)&amp;K2932,Gia_MB!$A:$F,6,0)</f>
        <v>111058</v>
      </c>
      <c r="U2932" s="14">
        <f t="shared" si="375"/>
        <v>555290</v>
      </c>
      <c r="W2932" s="64">
        <f t="shared" si="374"/>
        <v>0</v>
      </c>
      <c r="X2932" s="3" t="str">
        <f t="shared" si="376"/>
        <v>8</v>
      </c>
      <c r="Z2932" s="14">
        <f t="shared" si="377"/>
        <v>44423.200000000004</v>
      </c>
      <c r="AA2932" s="7">
        <f>VLOOKUP(G2932,Ma_KH!$A:$R,14,0)</f>
        <v>60</v>
      </c>
      <c r="AD2932" s="7" t="str">
        <f>IFERROR(VLOOKUP(J2932,'Chuyển Mã'!$B$3:$C$9,2,0),"")</f>
        <v>Hà Nội</v>
      </c>
      <c r="AE2932" s="7" t="str">
        <f t="shared" si="370"/>
        <v>Gà muối 500g</v>
      </c>
      <c r="AF2932" s="7">
        <f t="shared" si="371"/>
        <v>5</v>
      </c>
    </row>
    <row r="2933" spans="1:32" x14ac:dyDescent="0.25">
      <c r="A2933" s="11">
        <v>45908</v>
      </c>
      <c r="B2933" s="25">
        <v>4176524261</v>
      </c>
      <c r="C2933" s="12" t="s">
        <v>7214</v>
      </c>
      <c r="D2933" s="16">
        <f t="shared" si="372"/>
        <v>45908</v>
      </c>
      <c r="G2933" s="13" t="s">
        <v>8223</v>
      </c>
      <c r="I2933" s="13" t="s">
        <v>8224</v>
      </c>
      <c r="J2933" s="13" t="s">
        <v>1813</v>
      </c>
      <c r="K2933" s="13" t="s">
        <v>39</v>
      </c>
      <c r="L2933" s="25" t="str">
        <f>VLOOKUP($K2933,TONG_SL!$A:$D,2,0)</f>
        <v>Chả cốm 300g</v>
      </c>
      <c r="N2933" s="25" t="str">
        <f t="shared" si="373"/>
        <v>K-C6</v>
      </c>
      <c r="Q2933" s="25" t="str">
        <f>VLOOKUP(K2933,TONG_SL!$A:$D,3,0)</f>
        <v>Túi</v>
      </c>
      <c r="R2933" s="1">
        <v>5</v>
      </c>
      <c r="T2933" s="1">
        <f>VLOOKUP(VLOOKUP(G2933,Ma_KH!$A:$R,18,0)&amp;K2933,Gia_MB!$A:$F,6,0)</f>
        <v>74250</v>
      </c>
      <c r="U2933" s="14">
        <f t="shared" si="375"/>
        <v>371250</v>
      </c>
      <c r="W2933" s="64">
        <f t="shared" si="374"/>
        <v>0</v>
      </c>
      <c r="X2933" s="3" t="str">
        <f t="shared" si="376"/>
        <v>8</v>
      </c>
      <c r="Z2933" s="14">
        <f t="shared" si="377"/>
        <v>29700</v>
      </c>
      <c r="AA2933" s="7">
        <f>VLOOKUP(G2933,Ma_KH!$A:$R,14,0)</f>
        <v>60</v>
      </c>
      <c r="AD2933" s="7" t="str">
        <f>IFERROR(VLOOKUP(J2933,'Chuyển Mã'!$B$3:$C$9,2,0),"")</f>
        <v>Hà Nội</v>
      </c>
      <c r="AE2933" s="7" t="str">
        <f t="shared" si="370"/>
        <v>Chả cốm 300g</v>
      </c>
      <c r="AF2933" s="7">
        <f t="shared" si="371"/>
        <v>5</v>
      </c>
    </row>
    <row r="2934" spans="1:32" x14ac:dyDescent="0.25">
      <c r="A2934" s="11">
        <v>45908</v>
      </c>
      <c r="B2934" s="25">
        <v>4176524261</v>
      </c>
      <c r="C2934" s="12" t="s">
        <v>7214</v>
      </c>
      <c r="D2934" s="16">
        <f t="shared" si="372"/>
        <v>45908</v>
      </c>
      <c r="G2934" s="13" t="s">
        <v>8223</v>
      </c>
      <c r="I2934" s="13" t="s">
        <v>8224</v>
      </c>
      <c r="J2934" s="13" t="s">
        <v>1813</v>
      </c>
      <c r="K2934" s="13" t="s">
        <v>27</v>
      </c>
      <c r="L2934" s="25" t="str">
        <f>VLOOKUP($K2934,TONG_SL!$A:$D,2,0)</f>
        <v>Chân giò heo muối 300g</v>
      </c>
      <c r="N2934" s="25" t="str">
        <f t="shared" si="373"/>
        <v>K-C6</v>
      </c>
      <c r="Q2934" s="25" t="str">
        <f>VLOOKUP(K2934,TONG_SL!$A:$D,3,0)</f>
        <v>Túi</v>
      </c>
      <c r="R2934" s="1">
        <v>6</v>
      </c>
      <c r="T2934" s="1">
        <f>VLOOKUP(VLOOKUP(G2934,Ma_KH!$A:$R,18,0)&amp;K2934,Gia_MB!$A:$F,6,0)</f>
        <v>73431</v>
      </c>
      <c r="U2934" s="14">
        <f t="shared" si="375"/>
        <v>440586</v>
      </c>
      <c r="W2934" s="64">
        <f t="shared" si="374"/>
        <v>0</v>
      </c>
      <c r="X2934" s="3" t="str">
        <f t="shared" si="376"/>
        <v>8</v>
      </c>
      <c r="Z2934" s="14">
        <f t="shared" si="377"/>
        <v>35246.879999999997</v>
      </c>
      <c r="AA2934" s="7">
        <f>VLOOKUP(G2934,Ma_KH!$A:$R,14,0)</f>
        <v>60</v>
      </c>
      <c r="AD2934" s="7" t="str">
        <f>IFERROR(VLOOKUP(J2934,'Chuyển Mã'!$B$3:$C$9,2,0),"")</f>
        <v>Hà Nội</v>
      </c>
      <c r="AE2934" s="7" t="str">
        <f t="shared" si="370"/>
        <v>Chân giò heo muối 300g</v>
      </c>
      <c r="AF2934" s="7">
        <f t="shared" si="371"/>
        <v>6</v>
      </c>
    </row>
    <row r="2935" spans="1:32" x14ac:dyDescent="0.25">
      <c r="A2935" s="11">
        <v>45908</v>
      </c>
      <c r="B2935" s="25">
        <v>4176546047</v>
      </c>
      <c r="C2935" s="12" t="s">
        <v>7214</v>
      </c>
      <c r="D2935" s="16">
        <f t="shared" si="372"/>
        <v>45908</v>
      </c>
      <c r="G2935" s="13" t="s">
        <v>8225</v>
      </c>
      <c r="I2935" s="13" t="s">
        <v>8226</v>
      </c>
      <c r="J2935" s="13" t="s">
        <v>1813</v>
      </c>
      <c r="K2935" s="13" t="s">
        <v>30</v>
      </c>
      <c r="L2935" s="25" t="str">
        <f>VLOOKUP($K2935,TONG_SL!$A:$D,2,0)</f>
        <v>Gà muối 500g</v>
      </c>
      <c r="N2935" s="25" t="str">
        <f t="shared" si="373"/>
        <v>K-C6</v>
      </c>
      <c r="Q2935" s="25" t="str">
        <f>VLOOKUP(K2935,TONG_SL!$A:$D,3,0)</f>
        <v>Túi</v>
      </c>
      <c r="R2935" s="1">
        <v>10</v>
      </c>
      <c r="T2935" s="1">
        <f>VLOOKUP(VLOOKUP(G2935,Ma_KH!$A:$R,18,0)&amp;K2935,Gia_MB!$A:$F,6,0)</f>
        <v>111058</v>
      </c>
      <c r="U2935" s="14">
        <f t="shared" si="375"/>
        <v>1110580</v>
      </c>
      <c r="W2935" s="64">
        <f t="shared" si="374"/>
        <v>0</v>
      </c>
      <c r="X2935" s="3" t="str">
        <f t="shared" si="376"/>
        <v>8</v>
      </c>
      <c r="Z2935" s="14">
        <f t="shared" si="377"/>
        <v>88846.400000000009</v>
      </c>
      <c r="AA2935" s="7">
        <f>VLOOKUP(G2935,Ma_KH!$A:$R,14,0)</f>
        <v>60</v>
      </c>
      <c r="AD2935" s="7" t="str">
        <f>IFERROR(VLOOKUP(J2935,'Chuyển Mã'!$B$3:$C$9,2,0),"")</f>
        <v>Hà Nội</v>
      </c>
      <c r="AE2935" s="7" t="str">
        <f t="shared" si="370"/>
        <v>Gà muối 500g</v>
      </c>
      <c r="AF2935" s="7">
        <f t="shared" si="371"/>
        <v>10</v>
      </c>
    </row>
    <row r="2936" spans="1:32" x14ac:dyDescent="0.25">
      <c r="A2936" s="11">
        <v>45908</v>
      </c>
      <c r="B2936" s="25">
        <v>4176546047</v>
      </c>
      <c r="C2936" s="12" t="s">
        <v>7214</v>
      </c>
      <c r="D2936" s="16">
        <f t="shared" si="372"/>
        <v>45908</v>
      </c>
      <c r="G2936" s="13" t="s">
        <v>8225</v>
      </c>
      <c r="I2936" s="13" t="s">
        <v>8226</v>
      </c>
      <c r="J2936" s="13" t="s">
        <v>1813</v>
      </c>
      <c r="K2936" s="13" t="s">
        <v>27</v>
      </c>
      <c r="L2936" s="25" t="str">
        <f>VLOOKUP($K2936,TONG_SL!$A:$D,2,0)</f>
        <v>Chân giò heo muối 300g</v>
      </c>
      <c r="N2936" s="25" t="str">
        <f t="shared" si="373"/>
        <v>K-C6</v>
      </c>
      <c r="Q2936" s="25" t="str">
        <f>VLOOKUP(K2936,TONG_SL!$A:$D,3,0)</f>
        <v>Túi</v>
      </c>
      <c r="R2936" s="1">
        <v>6</v>
      </c>
      <c r="T2936" s="1">
        <f>VLOOKUP(VLOOKUP(G2936,Ma_KH!$A:$R,18,0)&amp;K2936,Gia_MB!$A:$F,6,0)</f>
        <v>73431</v>
      </c>
      <c r="U2936" s="14">
        <f t="shared" si="375"/>
        <v>440586</v>
      </c>
      <c r="W2936" s="64">
        <f t="shared" si="374"/>
        <v>0</v>
      </c>
      <c r="X2936" s="3" t="str">
        <f t="shared" si="376"/>
        <v>8</v>
      </c>
      <c r="Z2936" s="14">
        <f t="shared" si="377"/>
        <v>35246.879999999997</v>
      </c>
      <c r="AA2936" s="7">
        <f>VLOOKUP(G2936,Ma_KH!$A:$R,14,0)</f>
        <v>60</v>
      </c>
      <c r="AD2936" s="7" t="str">
        <f>IFERROR(VLOOKUP(J2936,'Chuyển Mã'!$B$3:$C$9,2,0),"")</f>
        <v>Hà Nội</v>
      </c>
      <c r="AE2936" s="7" t="str">
        <f t="shared" si="370"/>
        <v>Chân giò heo muối 300g</v>
      </c>
      <c r="AF2936" s="7">
        <f t="shared" si="371"/>
        <v>6</v>
      </c>
    </row>
    <row r="2937" spans="1:32" x14ac:dyDescent="0.25">
      <c r="A2937" s="11">
        <v>45908</v>
      </c>
      <c r="B2937" s="25">
        <v>4176546047</v>
      </c>
      <c r="C2937" s="12" t="s">
        <v>7214</v>
      </c>
      <c r="D2937" s="16">
        <f t="shared" si="372"/>
        <v>45908</v>
      </c>
      <c r="G2937" s="13" t="s">
        <v>8225</v>
      </c>
      <c r="I2937" s="13" t="s">
        <v>8226</v>
      </c>
      <c r="J2937" s="13" t="s">
        <v>1813</v>
      </c>
      <c r="K2937" s="13" t="s">
        <v>51</v>
      </c>
      <c r="L2937" s="25" t="str">
        <f>VLOOKUP($K2937,TONG_SL!$A:$D,2,0)</f>
        <v>Mọc Nấm Hương 250g</v>
      </c>
      <c r="N2937" s="25" t="str">
        <f t="shared" si="373"/>
        <v>K-C6</v>
      </c>
      <c r="Q2937" s="25" t="str">
        <f>VLOOKUP(K2937,TONG_SL!$A:$D,3,0)</f>
        <v>Túi</v>
      </c>
      <c r="R2937" s="1">
        <v>6</v>
      </c>
      <c r="T2937" s="1">
        <f>VLOOKUP(VLOOKUP(G2937,Ma_KH!$A:$R,18,0)&amp;K2937,Gia_MB!$A:$F,6,0)</f>
        <v>46000</v>
      </c>
      <c r="U2937" s="14">
        <f t="shared" si="375"/>
        <v>276000</v>
      </c>
      <c r="W2937" s="64">
        <f t="shared" si="374"/>
        <v>0</v>
      </c>
      <c r="X2937" s="3" t="str">
        <f t="shared" si="376"/>
        <v>8</v>
      </c>
      <c r="Z2937" s="14">
        <f t="shared" si="377"/>
        <v>22080</v>
      </c>
      <c r="AA2937" s="7">
        <f>VLOOKUP(G2937,Ma_KH!$A:$R,14,0)</f>
        <v>60</v>
      </c>
      <c r="AD2937" s="7" t="str">
        <f>IFERROR(VLOOKUP(J2937,'Chuyển Mã'!$B$3:$C$9,2,0),"")</f>
        <v>Hà Nội</v>
      </c>
      <c r="AE2937" s="7" t="str">
        <f t="shared" si="370"/>
        <v>Mọc Nấm Hương 250g</v>
      </c>
      <c r="AF2937" s="7">
        <f t="shared" si="371"/>
        <v>6</v>
      </c>
    </row>
    <row r="2938" spans="1:32" x14ac:dyDescent="0.25">
      <c r="A2938" s="11">
        <v>45908</v>
      </c>
      <c r="B2938" s="25">
        <v>4176760268</v>
      </c>
      <c r="C2938" s="12" t="s">
        <v>7214</v>
      </c>
      <c r="D2938" s="16">
        <f t="shared" si="372"/>
        <v>45908</v>
      </c>
      <c r="G2938" s="13" t="s">
        <v>8227</v>
      </c>
      <c r="I2938" s="13" t="s">
        <v>8228</v>
      </c>
      <c r="J2938" s="13" t="s">
        <v>1813</v>
      </c>
      <c r="K2938" s="13" t="s">
        <v>30</v>
      </c>
      <c r="L2938" s="25" t="str">
        <f>VLOOKUP($K2938,TONG_SL!$A:$D,2,0)</f>
        <v>Gà muối 500g</v>
      </c>
      <c r="N2938" s="25" t="str">
        <f t="shared" si="373"/>
        <v>K-C6</v>
      </c>
      <c r="Q2938" s="25" t="str">
        <f>VLOOKUP(K2938,TONG_SL!$A:$D,3,0)</f>
        <v>Túi</v>
      </c>
      <c r="R2938" s="1">
        <v>3</v>
      </c>
      <c r="T2938" s="1">
        <f>VLOOKUP(VLOOKUP(G2938,Ma_KH!$A:$R,18,0)&amp;K2938,Gia_MB!$A:$F,6,0)</f>
        <v>111058</v>
      </c>
      <c r="U2938" s="14">
        <f t="shared" si="375"/>
        <v>333174</v>
      </c>
      <c r="W2938" s="64">
        <f t="shared" si="374"/>
        <v>0</v>
      </c>
      <c r="X2938" s="3" t="str">
        <f t="shared" si="376"/>
        <v>8</v>
      </c>
      <c r="Z2938" s="14">
        <f t="shared" si="377"/>
        <v>26653.920000000002</v>
      </c>
      <c r="AA2938" s="7">
        <f>VLOOKUP(G2938,Ma_KH!$A:$R,14,0)</f>
        <v>60</v>
      </c>
      <c r="AD2938" s="7" t="str">
        <f>IFERROR(VLOOKUP(J2938,'Chuyển Mã'!$B$3:$C$9,2,0),"")</f>
        <v>Hà Nội</v>
      </c>
      <c r="AE2938" s="7" t="str">
        <f t="shared" si="370"/>
        <v>Gà muối 500g</v>
      </c>
      <c r="AF2938" s="7">
        <f t="shared" si="371"/>
        <v>3</v>
      </c>
    </row>
    <row r="2939" spans="1:32" x14ac:dyDescent="0.25">
      <c r="A2939" s="11">
        <v>45908</v>
      </c>
      <c r="B2939" s="25">
        <v>4176760268</v>
      </c>
      <c r="C2939" s="12" t="s">
        <v>7214</v>
      </c>
      <c r="D2939" s="16">
        <f t="shared" si="372"/>
        <v>45908</v>
      </c>
      <c r="G2939" s="13" t="s">
        <v>8227</v>
      </c>
      <c r="I2939" s="13" t="s">
        <v>8228</v>
      </c>
      <c r="J2939" s="13" t="s">
        <v>1813</v>
      </c>
      <c r="K2939" s="13" t="s">
        <v>27</v>
      </c>
      <c r="L2939" s="25" t="str">
        <f>VLOOKUP($K2939,TONG_SL!$A:$D,2,0)</f>
        <v>Chân giò heo muối 300g</v>
      </c>
      <c r="N2939" s="25" t="str">
        <f t="shared" si="373"/>
        <v>K-C6</v>
      </c>
      <c r="Q2939" s="25" t="str">
        <f>VLOOKUP(K2939,TONG_SL!$A:$D,3,0)</f>
        <v>Túi</v>
      </c>
      <c r="R2939" s="1">
        <v>5</v>
      </c>
      <c r="T2939" s="1">
        <f>VLOOKUP(VLOOKUP(G2939,Ma_KH!$A:$R,18,0)&amp;K2939,Gia_MB!$A:$F,6,0)</f>
        <v>73431</v>
      </c>
      <c r="U2939" s="14">
        <f t="shared" si="375"/>
        <v>367155</v>
      </c>
      <c r="W2939" s="64">
        <f t="shared" si="374"/>
        <v>0</v>
      </c>
      <c r="X2939" s="3" t="str">
        <f t="shared" si="376"/>
        <v>8</v>
      </c>
      <c r="Z2939" s="14">
        <f t="shared" si="377"/>
        <v>29372.400000000001</v>
      </c>
      <c r="AA2939" s="7">
        <f>VLOOKUP(G2939,Ma_KH!$A:$R,14,0)</f>
        <v>60</v>
      </c>
      <c r="AD2939" s="7" t="str">
        <f>IFERROR(VLOOKUP(J2939,'Chuyển Mã'!$B$3:$C$9,2,0),"")</f>
        <v>Hà Nội</v>
      </c>
      <c r="AE2939" s="7" t="str">
        <f t="shared" si="370"/>
        <v>Chân giò heo muối 300g</v>
      </c>
      <c r="AF2939" s="7">
        <f t="shared" si="371"/>
        <v>5</v>
      </c>
    </row>
    <row r="2940" spans="1:32" x14ac:dyDescent="0.25">
      <c r="A2940" s="11">
        <v>45908</v>
      </c>
      <c r="B2940" s="25">
        <v>4176760268</v>
      </c>
      <c r="C2940" s="12" t="s">
        <v>7214</v>
      </c>
      <c r="D2940" s="16">
        <f t="shared" si="372"/>
        <v>45908</v>
      </c>
      <c r="G2940" s="13" t="s">
        <v>8227</v>
      </c>
      <c r="I2940" s="13" t="s">
        <v>8228</v>
      </c>
      <c r="J2940" s="13" t="s">
        <v>1813</v>
      </c>
      <c r="K2940" s="13" t="s">
        <v>39</v>
      </c>
      <c r="L2940" s="25" t="str">
        <f>VLOOKUP($K2940,TONG_SL!$A:$D,2,0)</f>
        <v>Chả cốm 300g</v>
      </c>
      <c r="N2940" s="25" t="str">
        <f t="shared" si="373"/>
        <v>K-C6</v>
      </c>
      <c r="Q2940" s="25" t="str">
        <f>VLOOKUP(K2940,TONG_SL!$A:$D,3,0)</f>
        <v>Túi</v>
      </c>
      <c r="R2940" s="1">
        <v>3</v>
      </c>
      <c r="T2940" s="1">
        <f>VLOOKUP(VLOOKUP(G2940,Ma_KH!$A:$R,18,0)&amp;K2940,Gia_MB!$A:$F,6,0)</f>
        <v>74250</v>
      </c>
      <c r="U2940" s="14">
        <f t="shared" si="375"/>
        <v>222750</v>
      </c>
      <c r="W2940" s="64">
        <f t="shared" si="374"/>
        <v>0</v>
      </c>
      <c r="X2940" s="3" t="str">
        <f t="shared" si="376"/>
        <v>8</v>
      </c>
      <c r="Z2940" s="14">
        <f t="shared" si="377"/>
        <v>17820</v>
      </c>
      <c r="AA2940" s="7">
        <f>VLOOKUP(G2940,Ma_KH!$A:$R,14,0)</f>
        <v>60</v>
      </c>
      <c r="AD2940" s="7" t="str">
        <f>IFERROR(VLOOKUP(J2940,'Chuyển Mã'!$B$3:$C$9,2,0),"")</f>
        <v>Hà Nội</v>
      </c>
      <c r="AE2940" s="7" t="str">
        <f t="shared" si="370"/>
        <v>Chả cốm 300g</v>
      </c>
      <c r="AF2940" s="7">
        <f t="shared" si="371"/>
        <v>3</v>
      </c>
    </row>
    <row r="2941" spans="1:32" x14ac:dyDescent="0.25">
      <c r="A2941" s="11">
        <v>45908</v>
      </c>
      <c r="B2941" s="25">
        <v>4176760268</v>
      </c>
      <c r="C2941" s="12" t="s">
        <v>7214</v>
      </c>
      <c r="D2941" s="16">
        <f t="shared" si="372"/>
        <v>45908</v>
      </c>
      <c r="G2941" s="13" t="s">
        <v>8227</v>
      </c>
      <c r="I2941" s="13" t="s">
        <v>8228</v>
      </c>
      <c r="J2941" s="13" t="s">
        <v>1813</v>
      </c>
      <c r="K2941" s="13" t="s">
        <v>41</v>
      </c>
      <c r="L2941" s="25" t="str">
        <f>VLOOKUP($K2941,TONG_SL!$A:$D,2,0)</f>
        <v>Chả nướng 300g</v>
      </c>
      <c r="N2941" s="25" t="str">
        <f t="shared" si="373"/>
        <v>K-C6</v>
      </c>
      <c r="Q2941" s="25" t="str">
        <f>VLOOKUP(K2941,TONG_SL!$A:$D,3,0)</f>
        <v>Túi</v>
      </c>
      <c r="R2941" s="1">
        <v>3</v>
      </c>
      <c r="T2941" s="1">
        <f>VLOOKUP(VLOOKUP(G2941,Ma_KH!$A:$R,18,0)&amp;K2941,Gia_MB!$A:$F,6,0)</f>
        <v>70950</v>
      </c>
      <c r="U2941" s="14">
        <f t="shared" si="375"/>
        <v>212850</v>
      </c>
      <c r="W2941" s="64">
        <f t="shared" si="374"/>
        <v>0</v>
      </c>
      <c r="X2941" s="3" t="str">
        <f t="shared" si="376"/>
        <v>8</v>
      </c>
      <c r="Z2941" s="14">
        <f t="shared" si="377"/>
        <v>17028</v>
      </c>
      <c r="AA2941" s="7">
        <f>VLOOKUP(G2941,Ma_KH!$A:$R,14,0)</f>
        <v>60</v>
      </c>
      <c r="AD2941" s="7" t="str">
        <f>IFERROR(VLOOKUP(J2941,'Chuyển Mã'!$B$3:$C$9,2,0),"")</f>
        <v>Hà Nội</v>
      </c>
      <c r="AE2941" s="7" t="str">
        <f t="shared" si="370"/>
        <v>Chả nướng 300g</v>
      </c>
      <c r="AF2941" s="7">
        <f t="shared" si="371"/>
        <v>3</v>
      </c>
    </row>
    <row r="2942" spans="1:32" x14ac:dyDescent="0.25">
      <c r="A2942" s="11">
        <v>45908</v>
      </c>
      <c r="B2942" s="25">
        <v>4176762018</v>
      </c>
      <c r="C2942" s="12" t="s">
        <v>7214</v>
      </c>
      <c r="D2942" s="16">
        <f t="shared" si="372"/>
        <v>45908</v>
      </c>
      <c r="G2942" s="13" t="s">
        <v>8229</v>
      </c>
      <c r="I2942" s="13" t="s">
        <v>8230</v>
      </c>
      <c r="J2942" s="13" t="s">
        <v>1813</v>
      </c>
      <c r="K2942" s="13" t="s">
        <v>27</v>
      </c>
      <c r="L2942" s="25" t="str">
        <f>VLOOKUP($K2942,TONG_SL!$A:$D,2,0)</f>
        <v>Chân giò heo muối 300g</v>
      </c>
      <c r="N2942" s="25" t="str">
        <f t="shared" si="373"/>
        <v>K-C6</v>
      </c>
      <c r="Q2942" s="25" t="str">
        <f>VLOOKUP(K2942,TONG_SL!$A:$D,3,0)</f>
        <v>Túi</v>
      </c>
      <c r="R2942" s="1">
        <v>5</v>
      </c>
      <c r="T2942" s="1">
        <f>VLOOKUP(VLOOKUP(G2942,Ma_KH!$A:$R,18,0)&amp;K2942,Gia_MB!$A:$F,6,0)</f>
        <v>73431</v>
      </c>
      <c r="U2942" s="14">
        <f t="shared" si="375"/>
        <v>367155</v>
      </c>
      <c r="W2942" s="64">
        <f t="shared" si="374"/>
        <v>0</v>
      </c>
      <c r="X2942" s="3" t="str">
        <f t="shared" si="376"/>
        <v>8</v>
      </c>
      <c r="Z2942" s="14">
        <f t="shared" si="377"/>
        <v>29372.400000000001</v>
      </c>
      <c r="AA2942" s="7">
        <f>VLOOKUP(G2942,Ma_KH!$A:$R,14,0)</f>
        <v>60</v>
      </c>
      <c r="AD2942" s="7" t="str">
        <f>IFERROR(VLOOKUP(J2942,'Chuyển Mã'!$B$3:$C$9,2,0),"")</f>
        <v>Hà Nội</v>
      </c>
      <c r="AE2942" s="7" t="str">
        <f t="shared" si="370"/>
        <v>Chân giò heo muối 300g</v>
      </c>
      <c r="AF2942" s="7">
        <f t="shared" si="371"/>
        <v>5</v>
      </c>
    </row>
    <row r="2943" spans="1:32" x14ac:dyDescent="0.25">
      <c r="A2943" s="11">
        <v>45908</v>
      </c>
      <c r="B2943" s="25">
        <v>4176762018</v>
      </c>
      <c r="C2943" s="12" t="s">
        <v>7214</v>
      </c>
      <c r="D2943" s="16">
        <f t="shared" si="372"/>
        <v>45908</v>
      </c>
      <c r="G2943" s="13" t="s">
        <v>8229</v>
      </c>
      <c r="I2943" s="13" t="s">
        <v>8230</v>
      </c>
      <c r="J2943" s="13" t="s">
        <v>1813</v>
      </c>
      <c r="K2943" s="13" t="s">
        <v>51</v>
      </c>
      <c r="L2943" s="25" t="str">
        <f>VLOOKUP($K2943,TONG_SL!$A:$D,2,0)</f>
        <v>Mọc Nấm Hương 250g</v>
      </c>
      <c r="N2943" s="25" t="str">
        <f t="shared" si="373"/>
        <v>K-C6</v>
      </c>
      <c r="Q2943" s="25" t="str">
        <f>VLOOKUP(K2943,TONG_SL!$A:$D,3,0)</f>
        <v>Túi</v>
      </c>
      <c r="R2943" s="1">
        <v>3</v>
      </c>
      <c r="T2943" s="1">
        <f>VLOOKUP(VLOOKUP(G2943,Ma_KH!$A:$R,18,0)&amp;K2943,Gia_MB!$A:$F,6,0)</f>
        <v>46000</v>
      </c>
      <c r="U2943" s="14">
        <f t="shared" si="375"/>
        <v>138000</v>
      </c>
      <c r="W2943" s="64">
        <f t="shared" si="374"/>
        <v>0</v>
      </c>
      <c r="X2943" s="3" t="str">
        <f t="shared" si="376"/>
        <v>8</v>
      </c>
      <c r="Z2943" s="14">
        <f t="shared" si="377"/>
        <v>11040</v>
      </c>
      <c r="AA2943" s="7">
        <f>VLOOKUP(G2943,Ma_KH!$A:$R,14,0)</f>
        <v>60</v>
      </c>
      <c r="AD2943" s="7" t="str">
        <f>IFERROR(VLOOKUP(J2943,'Chuyển Mã'!$B$3:$C$9,2,0),"")</f>
        <v>Hà Nội</v>
      </c>
      <c r="AE2943" s="7" t="str">
        <f t="shared" si="370"/>
        <v>Mọc Nấm Hương 250g</v>
      </c>
      <c r="AF2943" s="7">
        <f t="shared" si="371"/>
        <v>3</v>
      </c>
    </row>
    <row r="2944" spans="1:32" x14ac:dyDescent="0.25">
      <c r="A2944" s="11">
        <v>45908</v>
      </c>
      <c r="B2944" s="25">
        <v>4176762018</v>
      </c>
      <c r="C2944" s="12" t="s">
        <v>7214</v>
      </c>
      <c r="D2944" s="16">
        <f t="shared" si="372"/>
        <v>45908</v>
      </c>
      <c r="G2944" s="13" t="s">
        <v>8229</v>
      </c>
      <c r="I2944" s="13" t="s">
        <v>8230</v>
      </c>
      <c r="J2944" s="13" t="s">
        <v>1813</v>
      </c>
      <c r="K2944" s="13" t="s">
        <v>39</v>
      </c>
      <c r="L2944" s="25" t="str">
        <f>VLOOKUP($K2944,TONG_SL!$A:$D,2,0)</f>
        <v>Chả cốm 300g</v>
      </c>
      <c r="N2944" s="25" t="str">
        <f t="shared" si="373"/>
        <v>K-C6</v>
      </c>
      <c r="Q2944" s="25" t="str">
        <f>VLOOKUP(K2944,TONG_SL!$A:$D,3,0)</f>
        <v>Túi</v>
      </c>
      <c r="R2944" s="1">
        <v>3</v>
      </c>
      <c r="T2944" s="1">
        <f>VLOOKUP(VLOOKUP(G2944,Ma_KH!$A:$R,18,0)&amp;K2944,Gia_MB!$A:$F,6,0)</f>
        <v>74250</v>
      </c>
      <c r="U2944" s="14">
        <f t="shared" si="375"/>
        <v>222750</v>
      </c>
      <c r="W2944" s="64">
        <f t="shared" si="374"/>
        <v>0</v>
      </c>
      <c r="X2944" s="3" t="str">
        <f t="shared" si="376"/>
        <v>8</v>
      </c>
      <c r="Z2944" s="14">
        <f t="shared" si="377"/>
        <v>17820</v>
      </c>
      <c r="AA2944" s="7">
        <f>VLOOKUP(G2944,Ma_KH!$A:$R,14,0)</f>
        <v>60</v>
      </c>
      <c r="AD2944" s="7" t="str">
        <f>IFERROR(VLOOKUP(J2944,'Chuyển Mã'!$B$3:$C$9,2,0),"")</f>
        <v>Hà Nội</v>
      </c>
      <c r="AE2944" s="7" t="str">
        <f t="shared" si="370"/>
        <v>Chả cốm 300g</v>
      </c>
      <c r="AF2944" s="7">
        <f t="shared" si="371"/>
        <v>3</v>
      </c>
    </row>
    <row r="2945" spans="1:32" x14ac:dyDescent="0.25">
      <c r="A2945" s="11">
        <v>45908</v>
      </c>
      <c r="B2945" s="25">
        <v>47174</v>
      </c>
      <c r="C2945" s="12" t="s">
        <v>7214</v>
      </c>
      <c r="D2945" s="16">
        <f t="shared" si="372"/>
        <v>45908</v>
      </c>
      <c r="G2945" s="13" t="s">
        <v>7607</v>
      </c>
      <c r="I2945" s="13" t="s">
        <v>8231</v>
      </c>
      <c r="J2945" s="13" t="s">
        <v>1811</v>
      </c>
      <c r="K2945" s="13" t="s">
        <v>556</v>
      </c>
      <c r="L2945" s="25" t="str">
        <f>VLOOKUP($K2945,TONG_SL!$A:$D,2,0)</f>
        <v>Chân giò heo muối 100g</v>
      </c>
      <c r="N2945" s="25" t="str">
        <f t="shared" si="373"/>
        <v>K-C6</v>
      </c>
      <c r="Q2945" s="25" t="str">
        <f>VLOOKUP(K2945,TONG_SL!$A:$D,3,0)</f>
        <v>Gói</v>
      </c>
      <c r="R2945" s="1">
        <v>8</v>
      </c>
      <c r="T2945" s="1">
        <f>VLOOKUP(VLOOKUP(G2945,Ma_KH!$A:$R,18,0)&amp;K2945,Gia_MB!$A:$F,6,0)</f>
        <v>23076</v>
      </c>
      <c r="U2945" s="14">
        <f t="shared" si="375"/>
        <v>184608</v>
      </c>
      <c r="W2945" s="64">
        <f t="shared" si="374"/>
        <v>0</v>
      </c>
      <c r="X2945" s="3" t="str">
        <f t="shared" si="376"/>
        <v>8</v>
      </c>
      <c r="Z2945" s="14">
        <f t="shared" si="377"/>
        <v>14768.64</v>
      </c>
      <c r="AA2945" s="7">
        <f>VLOOKUP(G2945,Ma_KH!$A:$R,14,0)</f>
        <v>67</v>
      </c>
      <c r="AD2945" s="7" t="str">
        <f>IFERROR(VLOOKUP(J2945,'Chuyển Mã'!$B$3:$C$9,2,0),"")</f>
        <v>Hà Nội</v>
      </c>
      <c r="AE2945" s="7" t="str">
        <f t="shared" si="370"/>
        <v>Chân giò heo muối 100g</v>
      </c>
      <c r="AF2945" s="7">
        <f t="shared" si="371"/>
        <v>8</v>
      </c>
    </row>
    <row r="2946" spans="1:32" x14ac:dyDescent="0.25">
      <c r="A2946" s="11">
        <v>45908</v>
      </c>
      <c r="B2946" s="25">
        <v>47386</v>
      </c>
      <c r="C2946" s="12" t="s">
        <v>7214</v>
      </c>
      <c r="D2946" s="16">
        <f t="shared" si="372"/>
        <v>45908</v>
      </c>
      <c r="G2946" s="13" t="s">
        <v>7607</v>
      </c>
      <c r="I2946" s="13" t="s">
        <v>8232</v>
      </c>
      <c r="J2946" s="13" t="s">
        <v>1811</v>
      </c>
      <c r="K2946" s="13" t="s">
        <v>556</v>
      </c>
      <c r="L2946" s="25" t="str">
        <f>VLOOKUP($K2946,TONG_SL!$A:$D,2,0)</f>
        <v>Chân giò heo muối 100g</v>
      </c>
      <c r="N2946" s="25" t="str">
        <f t="shared" si="373"/>
        <v>K-C6</v>
      </c>
      <c r="Q2946" s="25" t="str">
        <f>VLOOKUP(K2946,TONG_SL!$A:$D,3,0)</f>
        <v>Gói</v>
      </c>
      <c r="R2946" s="1">
        <v>15</v>
      </c>
      <c r="T2946" s="1">
        <f>VLOOKUP(VLOOKUP(G2946,Ma_KH!$A:$R,18,0)&amp;K2946,Gia_MB!$A:$F,6,0)</f>
        <v>23076</v>
      </c>
      <c r="U2946" s="14">
        <f t="shared" si="375"/>
        <v>346140</v>
      </c>
      <c r="W2946" s="64">
        <f t="shared" si="374"/>
        <v>0</v>
      </c>
      <c r="X2946" s="3" t="str">
        <f t="shared" si="376"/>
        <v>8</v>
      </c>
      <c r="Z2946" s="14">
        <f t="shared" si="377"/>
        <v>27691.200000000001</v>
      </c>
      <c r="AA2946" s="7">
        <f>VLOOKUP(G2946,Ma_KH!$A:$R,14,0)</f>
        <v>67</v>
      </c>
      <c r="AD2946" s="7" t="str">
        <f>IFERROR(VLOOKUP(J2946,'Chuyển Mã'!$B$3:$C$9,2,0),"")</f>
        <v>Hà Nội</v>
      </c>
      <c r="AE2946" s="7" t="str">
        <f t="shared" si="370"/>
        <v>Chân giò heo muối 100g</v>
      </c>
      <c r="AF2946" s="7">
        <f t="shared" si="371"/>
        <v>15</v>
      </c>
    </row>
    <row r="2947" spans="1:32" x14ac:dyDescent="0.25">
      <c r="A2947" s="11">
        <v>45908</v>
      </c>
      <c r="B2947" s="25">
        <v>57140</v>
      </c>
      <c r="C2947" s="12" t="s">
        <v>7214</v>
      </c>
      <c r="D2947" s="16">
        <f t="shared" si="372"/>
        <v>45908</v>
      </c>
      <c r="G2947" s="13" t="s">
        <v>7616</v>
      </c>
      <c r="I2947" s="13" t="s">
        <v>8233</v>
      </c>
      <c r="J2947" s="13" t="s">
        <v>1811</v>
      </c>
      <c r="K2947" s="13" t="s">
        <v>41</v>
      </c>
      <c r="L2947" s="25" t="str">
        <f>VLOOKUP($K2947,TONG_SL!$A:$D,2,0)</f>
        <v>Chả nướng 300g</v>
      </c>
      <c r="N2947" s="25" t="str">
        <f t="shared" ref="N2947:N3010" si="378">IF($B2947&lt;&gt;"","K-C6","")</f>
        <v>K-C6</v>
      </c>
      <c r="Q2947" s="25" t="str">
        <f>VLOOKUP(K2947,TONG_SL!$A:$D,3,0)</f>
        <v>Túi</v>
      </c>
      <c r="R2947" s="1">
        <v>3</v>
      </c>
      <c r="T2947" s="1">
        <f>VLOOKUP(VLOOKUP(G2947,Ma_KH!$A:$R,18,0)&amp;K2947,Gia_MB!$A:$F,6,0)</f>
        <v>70950</v>
      </c>
      <c r="U2947" s="14">
        <f t="shared" si="375"/>
        <v>212850</v>
      </c>
      <c r="W2947" s="64">
        <f t="shared" si="374"/>
        <v>0</v>
      </c>
      <c r="X2947" s="3" t="str">
        <f t="shared" si="376"/>
        <v>8</v>
      </c>
      <c r="Z2947" s="14">
        <f t="shared" si="377"/>
        <v>17028</v>
      </c>
      <c r="AA2947" s="7">
        <f>VLOOKUP(G2947,Ma_KH!$A:$R,14,0)</f>
        <v>51</v>
      </c>
      <c r="AD2947" s="7" t="str">
        <f>IFERROR(VLOOKUP(J2947,'Chuyển Mã'!$B$3:$C$9,2,0),"")</f>
        <v>Hà Nội</v>
      </c>
      <c r="AE2947" s="7" t="str">
        <f t="shared" ref="AE2947:AE3010" si="379">IFERROR(L2947,"")</f>
        <v>Chả nướng 300g</v>
      </c>
      <c r="AF2947" s="7">
        <f t="shared" ref="AF2947:AF3010" si="380">R2947</f>
        <v>3</v>
      </c>
    </row>
    <row r="2948" spans="1:32" x14ac:dyDescent="0.25">
      <c r="A2948" s="11">
        <v>45908</v>
      </c>
      <c r="B2948" s="25">
        <v>57140</v>
      </c>
      <c r="C2948" s="12" t="s">
        <v>7214</v>
      </c>
      <c r="D2948" s="16">
        <f t="shared" ref="D2948:D3011" si="381">IF(A2948="","",A2948)</f>
        <v>45908</v>
      </c>
      <c r="G2948" s="13" t="s">
        <v>7616</v>
      </c>
      <c r="I2948" s="13" t="s">
        <v>8233</v>
      </c>
      <c r="J2948" s="13" t="s">
        <v>1811</v>
      </c>
      <c r="K2948" s="13" t="s">
        <v>568</v>
      </c>
      <c r="L2948" s="25" t="str">
        <f>VLOOKUP($K2948,TONG_SL!$A:$D,2,0)</f>
        <v>Chân gà sả tắc 150g</v>
      </c>
      <c r="N2948" s="25" t="str">
        <f t="shared" si="378"/>
        <v>K-C6</v>
      </c>
      <c r="Q2948" s="25" t="str">
        <f>VLOOKUP(K2948,TONG_SL!$A:$D,3,0)</f>
        <v>Túi</v>
      </c>
      <c r="R2948" s="1">
        <v>3</v>
      </c>
      <c r="T2948" s="1">
        <f>VLOOKUP(VLOOKUP(G2948,Ma_KH!$A:$R,18,0)&amp;K2948,Gia_MB!$A:$F,6,0)</f>
        <v>20250</v>
      </c>
      <c r="U2948" s="14">
        <f t="shared" si="375"/>
        <v>60750</v>
      </c>
      <c r="W2948" s="64">
        <f t="shared" si="374"/>
        <v>0</v>
      </c>
      <c r="X2948" s="3" t="str">
        <f t="shared" si="376"/>
        <v>8</v>
      </c>
      <c r="Z2948" s="14">
        <f t="shared" si="377"/>
        <v>4860</v>
      </c>
      <c r="AA2948" s="7">
        <f>VLOOKUP(G2948,Ma_KH!$A:$R,14,0)</f>
        <v>51</v>
      </c>
      <c r="AD2948" s="7" t="str">
        <f>IFERROR(VLOOKUP(J2948,'Chuyển Mã'!$B$3:$C$9,2,0),"")</f>
        <v>Hà Nội</v>
      </c>
      <c r="AE2948" s="7" t="str">
        <f t="shared" si="379"/>
        <v>Chân gà sả tắc 150g</v>
      </c>
      <c r="AF2948" s="7">
        <f t="shared" si="380"/>
        <v>3</v>
      </c>
    </row>
    <row r="2949" spans="1:32" x14ac:dyDescent="0.25">
      <c r="A2949" s="11">
        <v>45908</v>
      </c>
      <c r="B2949" s="25">
        <v>57140</v>
      </c>
      <c r="C2949" s="12" t="s">
        <v>7214</v>
      </c>
      <c r="D2949" s="16">
        <f t="shared" si="381"/>
        <v>45908</v>
      </c>
      <c r="G2949" s="13" t="s">
        <v>7616</v>
      </c>
      <c r="I2949" s="13" t="s">
        <v>8233</v>
      </c>
      <c r="J2949" s="13" t="s">
        <v>1811</v>
      </c>
      <c r="K2949" s="13" t="s">
        <v>556</v>
      </c>
      <c r="L2949" s="25" t="str">
        <f>VLOOKUP($K2949,TONG_SL!$A:$D,2,0)</f>
        <v>Chân giò heo muối 100g</v>
      </c>
      <c r="N2949" s="25" t="str">
        <f t="shared" si="378"/>
        <v>K-C6</v>
      </c>
      <c r="Q2949" s="25" t="str">
        <f>VLOOKUP(K2949,TONG_SL!$A:$D,3,0)</f>
        <v>Gói</v>
      </c>
      <c r="R2949" s="1">
        <v>10</v>
      </c>
      <c r="T2949" s="1">
        <f>VLOOKUP(VLOOKUP(G2949,Ma_KH!$A:$R,18,0)&amp;K2949,Gia_MB!$A:$F,6,0)</f>
        <v>24549</v>
      </c>
      <c r="U2949" s="14">
        <f t="shared" si="375"/>
        <v>245490</v>
      </c>
      <c r="W2949" s="64">
        <f t="shared" ref="W2949:W3012" si="382">U2949*V2949</f>
        <v>0</v>
      </c>
      <c r="X2949" s="3" t="str">
        <f t="shared" si="376"/>
        <v>8</v>
      </c>
      <c r="Z2949" s="14">
        <f t="shared" si="377"/>
        <v>19639.2</v>
      </c>
      <c r="AA2949" s="7">
        <f>VLOOKUP(G2949,Ma_KH!$A:$R,14,0)</f>
        <v>51</v>
      </c>
      <c r="AD2949" s="7" t="str">
        <f>IFERROR(VLOOKUP(J2949,'Chuyển Mã'!$B$3:$C$9,2,0),"")</f>
        <v>Hà Nội</v>
      </c>
      <c r="AE2949" s="7" t="str">
        <f t="shared" si="379"/>
        <v>Chân giò heo muối 100g</v>
      </c>
      <c r="AF2949" s="7">
        <f t="shared" si="380"/>
        <v>10</v>
      </c>
    </row>
    <row r="2950" spans="1:32" x14ac:dyDescent="0.25">
      <c r="A2950" s="11">
        <v>45908</v>
      </c>
      <c r="B2950" s="25">
        <v>57140</v>
      </c>
      <c r="C2950" s="12" t="s">
        <v>7214</v>
      </c>
      <c r="D2950" s="16">
        <f t="shared" si="381"/>
        <v>45908</v>
      </c>
      <c r="G2950" s="13" t="s">
        <v>7616</v>
      </c>
      <c r="I2950" s="13" t="s">
        <v>8233</v>
      </c>
      <c r="J2950" s="13" t="s">
        <v>1811</v>
      </c>
      <c r="K2950" s="13" t="s">
        <v>27</v>
      </c>
      <c r="L2950" s="25" t="str">
        <f>VLOOKUP($K2950,TONG_SL!$A:$D,2,0)</f>
        <v>Chân giò heo muối 300g</v>
      </c>
      <c r="N2950" s="25" t="str">
        <f t="shared" si="378"/>
        <v>K-C6</v>
      </c>
      <c r="Q2950" s="25" t="str">
        <f>VLOOKUP(K2950,TONG_SL!$A:$D,3,0)</f>
        <v>Túi</v>
      </c>
      <c r="R2950" s="1">
        <v>20</v>
      </c>
      <c r="T2950" s="1">
        <f>VLOOKUP(VLOOKUP(G2950,Ma_KH!$A:$R,18,0)&amp;K2950,Gia_MB!$A:$F,6,0)</f>
        <v>73431</v>
      </c>
      <c r="U2950" s="14">
        <f t="shared" si="375"/>
        <v>1468620</v>
      </c>
      <c r="W2950" s="64">
        <f t="shared" si="382"/>
        <v>0</v>
      </c>
      <c r="X2950" s="3" t="str">
        <f t="shared" si="376"/>
        <v>8</v>
      </c>
      <c r="Z2950" s="14">
        <f t="shared" si="377"/>
        <v>117489.60000000001</v>
      </c>
      <c r="AA2950" s="7">
        <f>VLOOKUP(G2950,Ma_KH!$A:$R,14,0)</f>
        <v>51</v>
      </c>
      <c r="AD2950" s="7" t="str">
        <f>IFERROR(VLOOKUP(J2950,'Chuyển Mã'!$B$3:$C$9,2,0),"")</f>
        <v>Hà Nội</v>
      </c>
      <c r="AE2950" s="7" t="str">
        <f t="shared" si="379"/>
        <v>Chân giò heo muối 300g</v>
      </c>
      <c r="AF2950" s="7">
        <f t="shared" si="380"/>
        <v>20</v>
      </c>
    </row>
    <row r="2951" spans="1:32" x14ac:dyDescent="0.25">
      <c r="A2951" s="11">
        <v>45908</v>
      </c>
      <c r="B2951" s="25">
        <v>57140</v>
      </c>
      <c r="C2951" s="12" t="s">
        <v>7214</v>
      </c>
      <c r="D2951" s="16">
        <f t="shared" si="381"/>
        <v>45908</v>
      </c>
      <c r="G2951" s="13" t="s">
        <v>7616</v>
      </c>
      <c r="I2951" s="13" t="s">
        <v>8233</v>
      </c>
      <c r="J2951" s="13" t="s">
        <v>1811</v>
      </c>
      <c r="K2951" s="13" t="s">
        <v>547</v>
      </c>
      <c r="L2951" s="25" t="str">
        <f>VLOOKUP($K2951,TONG_SL!$A:$D,2,0)</f>
        <v>Chân giò heo muối 500g</v>
      </c>
      <c r="N2951" s="25" t="str">
        <f t="shared" si="378"/>
        <v>K-C6</v>
      </c>
      <c r="Q2951" s="25" t="str">
        <f>VLOOKUP(K2951,TONG_SL!$A:$D,3,0)</f>
        <v>Túi</v>
      </c>
      <c r="R2951" s="1">
        <v>3</v>
      </c>
      <c r="T2951" s="1">
        <f>VLOOKUP(VLOOKUP(G2951,Ma_KH!$A:$R,18,0)&amp;K2951,Gia_MB!$A:$F,6,0)</f>
        <v>119066</v>
      </c>
      <c r="U2951" s="14">
        <f t="shared" si="375"/>
        <v>357198</v>
      </c>
      <c r="W2951" s="64">
        <f t="shared" si="382"/>
        <v>0</v>
      </c>
      <c r="X2951" s="3" t="str">
        <f t="shared" si="376"/>
        <v>8</v>
      </c>
      <c r="Z2951" s="14">
        <f t="shared" si="377"/>
        <v>28575.84</v>
      </c>
      <c r="AA2951" s="7">
        <f>VLOOKUP(G2951,Ma_KH!$A:$R,14,0)</f>
        <v>51</v>
      </c>
      <c r="AD2951" s="7" t="str">
        <f>IFERROR(VLOOKUP(J2951,'Chuyển Mã'!$B$3:$C$9,2,0),"")</f>
        <v>Hà Nội</v>
      </c>
      <c r="AE2951" s="7" t="str">
        <f t="shared" si="379"/>
        <v>Chân giò heo muối 500g</v>
      </c>
      <c r="AF2951" s="7">
        <f t="shared" si="380"/>
        <v>3</v>
      </c>
    </row>
    <row r="2952" spans="1:32" x14ac:dyDescent="0.25">
      <c r="A2952" s="11">
        <v>45908</v>
      </c>
      <c r="B2952" s="25">
        <v>57140</v>
      </c>
      <c r="C2952" s="12" t="s">
        <v>7214</v>
      </c>
      <c r="D2952" s="16">
        <f t="shared" si="381"/>
        <v>45908</v>
      </c>
      <c r="G2952" s="13" t="s">
        <v>7616</v>
      </c>
      <c r="I2952" s="13" t="s">
        <v>8233</v>
      </c>
      <c r="J2952" s="13" t="s">
        <v>1811</v>
      </c>
      <c r="K2952" s="13" t="s">
        <v>558</v>
      </c>
      <c r="L2952" s="25" t="str">
        <f>VLOOKUP($K2952,TONG_SL!$A:$D,2,0)</f>
        <v>Gà muối hun khói 300g</v>
      </c>
      <c r="N2952" s="25" t="str">
        <f t="shared" si="378"/>
        <v>K-C6</v>
      </c>
      <c r="Q2952" s="25" t="str">
        <f>VLOOKUP(K2952,TONG_SL!$A:$D,3,0)</f>
        <v>Túi</v>
      </c>
      <c r="R2952" s="1">
        <v>3</v>
      </c>
      <c r="T2952" s="1">
        <f>VLOOKUP(VLOOKUP(G2952,Ma_KH!$A:$R,18,0)&amp;K2952,Gia_MB!$A:$F,6,0)</f>
        <v>70000</v>
      </c>
      <c r="U2952" s="14">
        <f t="shared" si="375"/>
        <v>210000</v>
      </c>
      <c r="W2952" s="64">
        <f t="shared" si="382"/>
        <v>0</v>
      </c>
      <c r="X2952" s="3" t="str">
        <f t="shared" si="376"/>
        <v>8</v>
      </c>
      <c r="Z2952" s="14">
        <f t="shared" si="377"/>
        <v>16800</v>
      </c>
      <c r="AA2952" s="7">
        <f>VLOOKUP(G2952,Ma_KH!$A:$R,14,0)</f>
        <v>51</v>
      </c>
      <c r="AD2952" s="7" t="str">
        <f>IFERROR(VLOOKUP(J2952,'Chuyển Mã'!$B$3:$C$9,2,0),"")</f>
        <v>Hà Nội</v>
      </c>
      <c r="AE2952" s="7" t="str">
        <f t="shared" si="379"/>
        <v>Gà muối hun khói 300g</v>
      </c>
      <c r="AF2952" s="7">
        <f t="shared" si="380"/>
        <v>3</v>
      </c>
    </row>
    <row r="2953" spans="1:32" x14ac:dyDescent="0.25">
      <c r="A2953" s="11">
        <v>45908</v>
      </c>
      <c r="B2953" s="25">
        <v>57140</v>
      </c>
      <c r="C2953" s="12" t="s">
        <v>7214</v>
      </c>
      <c r="D2953" s="16">
        <f t="shared" si="381"/>
        <v>45908</v>
      </c>
      <c r="G2953" s="13" t="s">
        <v>7616</v>
      </c>
      <c r="I2953" s="13" t="s">
        <v>8233</v>
      </c>
      <c r="J2953" s="13" t="s">
        <v>1811</v>
      </c>
      <c r="K2953" s="13" t="s">
        <v>30</v>
      </c>
      <c r="L2953" s="25" t="str">
        <f>VLOOKUP($K2953,TONG_SL!$A:$D,2,0)</f>
        <v>Gà muối 500g</v>
      </c>
      <c r="N2953" s="25" t="str">
        <f t="shared" si="378"/>
        <v>K-C6</v>
      </c>
      <c r="Q2953" s="25" t="str">
        <f>VLOOKUP(K2953,TONG_SL!$A:$D,3,0)</f>
        <v>Túi</v>
      </c>
      <c r="R2953" s="1">
        <v>3</v>
      </c>
      <c r="T2953" s="1">
        <f>VLOOKUP(VLOOKUP(G2953,Ma_KH!$A:$R,18,0)&amp;K2953,Gia_MB!$A:$F,6,0)</f>
        <v>111058</v>
      </c>
      <c r="U2953" s="14">
        <f t="shared" si="375"/>
        <v>333174</v>
      </c>
      <c r="W2953" s="64">
        <f t="shared" si="382"/>
        <v>0</v>
      </c>
      <c r="X2953" s="3" t="str">
        <f t="shared" si="376"/>
        <v>8</v>
      </c>
      <c r="Z2953" s="14">
        <f t="shared" si="377"/>
        <v>26653.920000000002</v>
      </c>
      <c r="AA2953" s="7">
        <f>VLOOKUP(G2953,Ma_KH!$A:$R,14,0)</f>
        <v>51</v>
      </c>
      <c r="AD2953" s="7" t="str">
        <f>IFERROR(VLOOKUP(J2953,'Chuyển Mã'!$B$3:$C$9,2,0),"")</f>
        <v>Hà Nội</v>
      </c>
      <c r="AE2953" s="7" t="str">
        <f t="shared" si="379"/>
        <v>Gà muối 500g</v>
      </c>
      <c r="AF2953" s="7">
        <f t="shared" si="380"/>
        <v>3</v>
      </c>
    </row>
    <row r="2954" spans="1:32" x14ac:dyDescent="0.25">
      <c r="A2954" s="11">
        <v>45908</v>
      </c>
      <c r="B2954" s="25">
        <v>57140</v>
      </c>
      <c r="C2954" s="12" t="s">
        <v>7214</v>
      </c>
      <c r="D2954" s="16">
        <f t="shared" si="381"/>
        <v>45908</v>
      </c>
      <c r="G2954" s="13" t="s">
        <v>7616</v>
      </c>
      <c r="I2954" s="13" t="s">
        <v>8233</v>
      </c>
      <c r="J2954" s="13" t="s">
        <v>1811</v>
      </c>
      <c r="K2954" s="13" t="s">
        <v>32</v>
      </c>
      <c r="L2954" s="25" t="str">
        <f>VLOOKUP($K2954,TONG_SL!$A:$D,2,0)</f>
        <v>Giò Tai Lưỡi Xào 250</v>
      </c>
      <c r="N2954" s="25" t="str">
        <f t="shared" si="378"/>
        <v>K-C6</v>
      </c>
      <c r="Q2954" s="25" t="str">
        <f>VLOOKUP(K2954,TONG_SL!$A:$D,3,0)</f>
        <v>Túi</v>
      </c>
      <c r="R2954" s="1">
        <v>3</v>
      </c>
      <c r="T2954" s="1">
        <f>VLOOKUP(VLOOKUP(G2954,Ma_KH!$A:$R,18,0)&amp;K2954,Gia_MB!$A:$F,6,0)</f>
        <v>50183</v>
      </c>
      <c r="U2954" s="14">
        <f t="shared" si="375"/>
        <v>150549</v>
      </c>
      <c r="W2954" s="64">
        <f t="shared" si="382"/>
        <v>0</v>
      </c>
      <c r="X2954" s="3" t="str">
        <f t="shared" si="376"/>
        <v>8</v>
      </c>
      <c r="Z2954" s="14">
        <f t="shared" si="377"/>
        <v>12043.92</v>
      </c>
      <c r="AA2954" s="7">
        <f>VLOOKUP(G2954,Ma_KH!$A:$R,14,0)</f>
        <v>51</v>
      </c>
      <c r="AD2954" s="7" t="str">
        <f>IFERROR(VLOOKUP(J2954,'Chuyển Mã'!$B$3:$C$9,2,0),"")</f>
        <v>Hà Nội</v>
      </c>
      <c r="AE2954" s="7" t="str">
        <f t="shared" si="379"/>
        <v>Giò Tai Lưỡi Xào 250</v>
      </c>
      <c r="AF2954" s="7">
        <f t="shared" si="380"/>
        <v>3</v>
      </c>
    </row>
    <row r="2955" spans="1:32" x14ac:dyDescent="0.25">
      <c r="A2955" s="11">
        <v>45908</v>
      </c>
      <c r="B2955" s="25">
        <v>57140</v>
      </c>
      <c r="C2955" s="12" t="s">
        <v>7214</v>
      </c>
      <c r="D2955" s="16">
        <f t="shared" si="381"/>
        <v>45908</v>
      </c>
      <c r="G2955" s="13" t="s">
        <v>7616</v>
      </c>
      <c r="I2955" s="13" t="s">
        <v>8233</v>
      </c>
      <c r="J2955" s="13" t="s">
        <v>1811</v>
      </c>
      <c r="K2955" s="13" t="s">
        <v>51</v>
      </c>
      <c r="L2955" s="25" t="str">
        <f>VLOOKUP($K2955,TONG_SL!$A:$D,2,0)</f>
        <v>Mọc Nấm Hương 250g</v>
      </c>
      <c r="N2955" s="25" t="str">
        <f t="shared" si="378"/>
        <v>K-C6</v>
      </c>
      <c r="Q2955" s="25" t="str">
        <f>VLOOKUP(K2955,TONG_SL!$A:$D,3,0)</f>
        <v>Túi</v>
      </c>
      <c r="R2955" s="1">
        <v>3</v>
      </c>
      <c r="T2955" s="1">
        <f>VLOOKUP(VLOOKUP(G2955,Ma_KH!$A:$R,18,0)&amp;K2955,Gia_MB!$A:$F,6,0)</f>
        <v>46000</v>
      </c>
      <c r="U2955" s="14">
        <f t="shared" si="375"/>
        <v>138000</v>
      </c>
      <c r="W2955" s="64">
        <f t="shared" si="382"/>
        <v>0</v>
      </c>
      <c r="X2955" s="3" t="str">
        <f t="shared" si="376"/>
        <v>8</v>
      </c>
      <c r="Z2955" s="14">
        <f t="shared" si="377"/>
        <v>11040</v>
      </c>
      <c r="AA2955" s="7">
        <f>VLOOKUP(G2955,Ma_KH!$A:$R,14,0)</f>
        <v>51</v>
      </c>
      <c r="AD2955" s="7" t="str">
        <f>IFERROR(VLOOKUP(J2955,'Chuyển Mã'!$B$3:$C$9,2,0),"")</f>
        <v>Hà Nội</v>
      </c>
      <c r="AE2955" s="7" t="str">
        <f t="shared" si="379"/>
        <v>Mọc Nấm Hương 250g</v>
      </c>
      <c r="AF2955" s="7">
        <f t="shared" si="380"/>
        <v>3</v>
      </c>
    </row>
    <row r="2956" spans="1:32" x14ac:dyDescent="0.25">
      <c r="A2956" s="11">
        <v>45908</v>
      </c>
      <c r="B2956" s="25">
        <v>57140</v>
      </c>
      <c r="C2956" s="12" t="s">
        <v>7214</v>
      </c>
      <c r="D2956" s="16">
        <f t="shared" si="381"/>
        <v>45908</v>
      </c>
      <c r="G2956" s="13" t="s">
        <v>7616</v>
      </c>
      <c r="I2956" s="13" t="s">
        <v>8233</v>
      </c>
      <c r="J2956" s="13" t="s">
        <v>1811</v>
      </c>
      <c r="K2956" s="13" t="s">
        <v>570</v>
      </c>
      <c r="L2956" s="25" t="str">
        <f>VLOOKUP($K2956,TONG_SL!$A:$D,2,0)</f>
        <v>Tai heo sốt thái 150g</v>
      </c>
      <c r="N2956" s="25" t="str">
        <f t="shared" si="378"/>
        <v>K-C6</v>
      </c>
      <c r="Q2956" s="25" t="str">
        <f>VLOOKUP(K2956,TONG_SL!$A:$D,3,0)</f>
        <v>Túi</v>
      </c>
      <c r="R2956" s="1">
        <v>5</v>
      </c>
      <c r="T2956" s="1">
        <f>VLOOKUP(VLOOKUP(G2956,Ma_KH!$A:$R,18,0)&amp;K2956,Gia_MB!$A:$F,6,0)</f>
        <v>19500</v>
      </c>
      <c r="U2956" s="14">
        <f t="shared" si="375"/>
        <v>97500</v>
      </c>
      <c r="W2956" s="64">
        <f t="shared" si="382"/>
        <v>0</v>
      </c>
      <c r="X2956" s="3" t="str">
        <f t="shared" si="376"/>
        <v>8</v>
      </c>
      <c r="Z2956" s="14">
        <f t="shared" si="377"/>
        <v>7800</v>
      </c>
      <c r="AA2956" s="7">
        <f>VLOOKUP(G2956,Ma_KH!$A:$R,14,0)</f>
        <v>51</v>
      </c>
      <c r="AD2956" s="7" t="str">
        <f>IFERROR(VLOOKUP(J2956,'Chuyển Mã'!$B$3:$C$9,2,0),"")</f>
        <v>Hà Nội</v>
      </c>
      <c r="AE2956" s="7" t="str">
        <f t="shared" si="379"/>
        <v>Tai heo sốt thái 150g</v>
      </c>
      <c r="AF2956" s="7">
        <f t="shared" si="380"/>
        <v>5</v>
      </c>
    </row>
    <row r="2957" spans="1:32" x14ac:dyDescent="0.25">
      <c r="A2957" s="11">
        <v>45908</v>
      </c>
      <c r="B2957" s="25">
        <v>57141</v>
      </c>
      <c r="C2957" s="12" t="s">
        <v>7214</v>
      </c>
      <c r="D2957" s="16">
        <f t="shared" si="381"/>
        <v>45908</v>
      </c>
      <c r="G2957" s="13" t="s">
        <v>7616</v>
      </c>
      <c r="I2957" s="13" t="s">
        <v>8234</v>
      </c>
      <c r="J2957" s="13" t="s">
        <v>1811</v>
      </c>
      <c r="K2957" s="13" t="s">
        <v>568</v>
      </c>
      <c r="L2957" s="25" t="str">
        <f>VLOOKUP($K2957,TONG_SL!$A:$D,2,0)</f>
        <v>Chân gà sả tắc 150g</v>
      </c>
      <c r="N2957" s="25" t="str">
        <f t="shared" si="378"/>
        <v>K-C6</v>
      </c>
      <c r="Q2957" s="25" t="str">
        <f>VLOOKUP(K2957,TONG_SL!$A:$D,3,0)</f>
        <v>Túi</v>
      </c>
      <c r="R2957" s="1">
        <v>3</v>
      </c>
      <c r="T2957" s="1">
        <f>VLOOKUP(VLOOKUP(G2957,Ma_KH!$A:$R,18,0)&amp;K2957,Gia_MB!$A:$F,6,0)</f>
        <v>20250</v>
      </c>
      <c r="U2957" s="14">
        <f t="shared" si="375"/>
        <v>60750</v>
      </c>
      <c r="W2957" s="64">
        <f t="shared" si="382"/>
        <v>0</v>
      </c>
      <c r="X2957" s="3" t="str">
        <f t="shared" si="376"/>
        <v>8</v>
      </c>
      <c r="Z2957" s="14">
        <f t="shared" si="377"/>
        <v>4860</v>
      </c>
      <c r="AA2957" s="7">
        <f>VLOOKUP(G2957,Ma_KH!$A:$R,14,0)</f>
        <v>51</v>
      </c>
      <c r="AD2957" s="7" t="str">
        <f>IFERROR(VLOOKUP(J2957,'Chuyển Mã'!$B$3:$C$9,2,0),"")</f>
        <v>Hà Nội</v>
      </c>
      <c r="AE2957" s="7" t="str">
        <f t="shared" si="379"/>
        <v>Chân gà sả tắc 150g</v>
      </c>
      <c r="AF2957" s="7">
        <f t="shared" si="380"/>
        <v>3</v>
      </c>
    </row>
    <row r="2958" spans="1:32" x14ac:dyDescent="0.25">
      <c r="A2958" s="11">
        <v>45908</v>
      </c>
      <c r="B2958" s="25">
        <v>57141</v>
      </c>
      <c r="C2958" s="12" t="s">
        <v>7214</v>
      </c>
      <c r="D2958" s="16">
        <f t="shared" si="381"/>
        <v>45908</v>
      </c>
      <c r="G2958" s="13" t="s">
        <v>7616</v>
      </c>
      <c r="I2958" s="13" t="s">
        <v>8234</v>
      </c>
      <c r="J2958" s="13" t="s">
        <v>1811</v>
      </c>
      <c r="K2958" s="13" t="s">
        <v>27</v>
      </c>
      <c r="L2958" s="25" t="str">
        <f>VLOOKUP($K2958,TONG_SL!$A:$D,2,0)</f>
        <v>Chân giò heo muối 300g</v>
      </c>
      <c r="N2958" s="25" t="str">
        <f t="shared" si="378"/>
        <v>K-C6</v>
      </c>
      <c r="Q2958" s="25" t="str">
        <f>VLOOKUP(K2958,TONG_SL!$A:$D,3,0)</f>
        <v>Túi</v>
      </c>
      <c r="R2958" s="1">
        <v>7</v>
      </c>
      <c r="T2958" s="1">
        <f>VLOOKUP(VLOOKUP(G2958,Ma_KH!$A:$R,18,0)&amp;K2958,Gia_MB!$A:$F,6,0)</f>
        <v>73431</v>
      </c>
      <c r="U2958" s="14">
        <f t="shared" si="375"/>
        <v>514017</v>
      </c>
      <c r="W2958" s="64">
        <f t="shared" si="382"/>
        <v>0</v>
      </c>
      <c r="X2958" s="3" t="str">
        <f t="shared" si="376"/>
        <v>8</v>
      </c>
      <c r="Z2958" s="14">
        <f t="shared" si="377"/>
        <v>41121.360000000001</v>
      </c>
      <c r="AA2958" s="7">
        <f>VLOOKUP(G2958,Ma_KH!$A:$R,14,0)</f>
        <v>51</v>
      </c>
      <c r="AD2958" s="7" t="str">
        <f>IFERROR(VLOOKUP(J2958,'Chuyển Mã'!$B$3:$C$9,2,0),"")</f>
        <v>Hà Nội</v>
      </c>
      <c r="AE2958" s="7" t="str">
        <f t="shared" si="379"/>
        <v>Chân giò heo muối 300g</v>
      </c>
      <c r="AF2958" s="7">
        <f t="shared" si="380"/>
        <v>7</v>
      </c>
    </row>
    <row r="2959" spans="1:32" x14ac:dyDescent="0.25">
      <c r="A2959" s="11">
        <v>45908</v>
      </c>
      <c r="B2959" s="25">
        <v>57141</v>
      </c>
      <c r="C2959" s="12" t="s">
        <v>7214</v>
      </c>
      <c r="D2959" s="16">
        <f t="shared" si="381"/>
        <v>45908</v>
      </c>
      <c r="G2959" s="13" t="s">
        <v>7616</v>
      </c>
      <c r="I2959" s="13" t="s">
        <v>8234</v>
      </c>
      <c r="J2959" s="13" t="s">
        <v>1811</v>
      </c>
      <c r="K2959" s="13" t="s">
        <v>30</v>
      </c>
      <c r="L2959" s="25" t="str">
        <f>VLOOKUP($K2959,TONG_SL!$A:$D,2,0)</f>
        <v>Gà muối 500g</v>
      </c>
      <c r="N2959" s="25" t="str">
        <f t="shared" si="378"/>
        <v>K-C6</v>
      </c>
      <c r="Q2959" s="25" t="str">
        <f>VLOOKUP(K2959,TONG_SL!$A:$D,3,0)</f>
        <v>Túi</v>
      </c>
      <c r="R2959" s="1">
        <v>3</v>
      </c>
      <c r="T2959" s="1">
        <f>VLOOKUP(VLOOKUP(G2959,Ma_KH!$A:$R,18,0)&amp;K2959,Gia_MB!$A:$F,6,0)</f>
        <v>111058</v>
      </c>
      <c r="U2959" s="14">
        <f t="shared" si="375"/>
        <v>333174</v>
      </c>
      <c r="W2959" s="64">
        <f t="shared" si="382"/>
        <v>0</v>
      </c>
      <c r="X2959" s="3" t="str">
        <f t="shared" si="376"/>
        <v>8</v>
      </c>
      <c r="Z2959" s="14">
        <f t="shared" si="377"/>
        <v>26653.920000000002</v>
      </c>
      <c r="AA2959" s="7">
        <f>VLOOKUP(G2959,Ma_KH!$A:$R,14,0)</f>
        <v>51</v>
      </c>
      <c r="AD2959" s="7" t="str">
        <f>IFERROR(VLOOKUP(J2959,'Chuyển Mã'!$B$3:$C$9,2,0),"")</f>
        <v>Hà Nội</v>
      </c>
      <c r="AE2959" s="7" t="str">
        <f t="shared" si="379"/>
        <v>Gà muối 500g</v>
      </c>
      <c r="AF2959" s="7">
        <f t="shared" si="380"/>
        <v>3</v>
      </c>
    </row>
    <row r="2960" spans="1:32" x14ac:dyDescent="0.25">
      <c r="A2960" s="11">
        <v>45908</v>
      </c>
      <c r="B2960" s="25">
        <v>57141</v>
      </c>
      <c r="C2960" s="12" t="s">
        <v>7214</v>
      </c>
      <c r="D2960" s="16">
        <f t="shared" si="381"/>
        <v>45908</v>
      </c>
      <c r="G2960" s="13" t="s">
        <v>7616</v>
      </c>
      <c r="I2960" s="13" t="s">
        <v>8234</v>
      </c>
      <c r="J2960" s="13" t="s">
        <v>1811</v>
      </c>
      <c r="K2960" s="13" t="s">
        <v>35</v>
      </c>
      <c r="L2960" s="25" t="str">
        <f>VLOOKUP($K2960,TONG_SL!$A:$D,2,0)</f>
        <v>Tai heo muối 200g</v>
      </c>
      <c r="N2960" s="25" t="str">
        <f t="shared" si="378"/>
        <v>K-C6</v>
      </c>
      <c r="Q2960" s="25" t="str">
        <f>VLOOKUP(K2960,TONG_SL!$A:$D,3,0)</f>
        <v>Túi</v>
      </c>
      <c r="R2960" s="1">
        <v>3</v>
      </c>
      <c r="T2960" s="1">
        <f>VLOOKUP(VLOOKUP(G2960,Ma_KH!$A:$R,18,0)&amp;K2960,Gia_MB!$A:$F,6,0)</f>
        <v>55595</v>
      </c>
      <c r="U2960" s="14">
        <f t="shared" si="375"/>
        <v>166785</v>
      </c>
      <c r="W2960" s="64">
        <f t="shared" si="382"/>
        <v>0</v>
      </c>
      <c r="X2960" s="3" t="str">
        <f t="shared" si="376"/>
        <v>8</v>
      </c>
      <c r="Z2960" s="14">
        <f t="shared" si="377"/>
        <v>13342.800000000001</v>
      </c>
      <c r="AA2960" s="7">
        <f>VLOOKUP(G2960,Ma_KH!$A:$R,14,0)</f>
        <v>51</v>
      </c>
      <c r="AD2960" s="7" t="str">
        <f>IFERROR(VLOOKUP(J2960,'Chuyển Mã'!$B$3:$C$9,2,0),"")</f>
        <v>Hà Nội</v>
      </c>
      <c r="AE2960" s="7" t="str">
        <f t="shared" si="379"/>
        <v>Tai heo muối 200g</v>
      </c>
      <c r="AF2960" s="7">
        <f t="shared" si="380"/>
        <v>3</v>
      </c>
    </row>
    <row r="2961" spans="1:32" x14ac:dyDescent="0.25">
      <c r="A2961" s="11">
        <v>45908</v>
      </c>
      <c r="B2961" s="25">
        <v>57141</v>
      </c>
      <c r="C2961" s="12" t="s">
        <v>7214</v>
      </c>
      <c r="D2961" s="16">
        <f t="shared" si="381"/>
        <v>45908</v>
      </c>
      <c r="G2961" s="13" t="s">
        <v>7616</v>
      </c>
      <c r="I2961" s="13" t="s">
        <v>8234</v>
      </c>
      <c r="J2961" s="13" t="s">
        <v>1811</v>
      </c>
      <c r="K2961" s="13" t="s">
        <v>570</v>
      </c>
      <c r="L2961" s="25" t="str">
        <f>VLOOKUP($K2961,TONG_SL!$A:$D,2,0)</f>
        <v>Tai heo sốt thái 150g</v>
      </c>
      <c r="N2961" s="25" t="str">
        <f t="shared" si="378"/>
        <v>K-C6</v>
      </c>
      <c r="Q2961" s="25" t="str">
        <f>VLOOKUP(K2961,TONG_SL!$A:$D,3,0)</f>
        <v>Túi</v>
      </c>
      <c r="R2961" s="1">
        <v>3</v>
      </c>
      <c r="T2961" s="1">
        <f>VLOOKUP(VLOOKUP(G2961,Ma_KH!$A:$R,18,0)&amp;K2961,Gia_MB!$A:$F,6,0)</f>
        <v>19500</v>
      </c>
      <c r="U2961" s="14">
        <f t="shared" si="375"/>
        <v>58500</v>
      </c>
      <c r="W2961" s="64">
        <f t="shared" si="382"/>
        <v>0</v>
      </c>
      <c r="X2961" s="3" t="str">
        <f t="shared" si="376"/>
        <v>8</v>
      </c>
      <c r="Z2961" s="14">
        <f t="shared" si="377"/>
        <v>4680</v>
      </c>
      <c r="AA2961" s="7">
        <f>VLOOKUP(G2961,Ma_KH!$A:$R,14,0)</f>
        <v>51</v>
      </c>
      <c r="AD2961" s="7" t="str">
        <f>IFERROR(VLOOKUP(J2961,'Chuyển Mã'!$B$3:$C$9,2,0),"")</f>
        <v>Hà Nội</v>
      </c>
      <c r="AE2961" s="7" t="str">
        <f t="shared" si="379"/>
        <v>Tai heo sốt thái 150g</v>
      </c>
      <c r="AF2961" s="7">
        <f t="shared" si="380"/>
        <v>3</v>
      </c>
    </row>
    <row r="2962" spans="1:32" x14ac:dyDescent="0.25">
      <c r="A2962" s="11">
        <v>45908</v>
      </c>
      <c r="B2962" s="25">
        <v>57141</v>
      </c>
      <c r="C2962" s="12" t="s">
        <v>7214</v>
      </c>
      <c r="D2962" s="16">
        <f t="shared" si="381"/>
        <v>45908</v>
      </c>
      <c r="G2962" s="13" t="s">
        <v>7616</v>
      </c>
      <c r="I2962" s="13" t="s">
        <v>8234</v>
      </c>
      <c r="J2962" s="13" t="s">
        <v>1811</v>
      </c>
      <c r="K2962" s="13" t="s">
        <v>556</v>
      </c>
      <c r="L2962" s="25" t="str">
        <f>VLOOKUP($K2962,TONG_SL!$A:$D,2,0)</f>
        <v>Chân giò heo muối 100g</v>
      </c>
      <c r="N2962" s="25" t="str">
        <f t="shared" si="378"/>
        <v>K-C6</v>
      </c>
      <c r="Q2962" s="25" t="str">
        <f>VLOOKUP(K2962,TONG_SL!$A:$D,3,0)</f>
        <v>Gói</v>
      </c>
      <c r="R2962" s="1">
        <v>10</v>
      </c>
      <c r="T2962" s="1">
        <f>VLOOKUP(VLOOKUP(G2962,Ma_KH!$A:$R,18,0)&amp;K2962,Gia_MB!$A:$F,6,0)</f>
        <v>24549</v>
      </c>
      <c r="U2962" s="14">
        <f t="shared" si="375"/>
        <v>245490</v>
      </c>
      <c r="W2962" s="64">
        <f t="shared" si="382"/>
        <v>0</v>
      </c>
      <c r="X2962" s="3" t="str">
        <f t="shared" si="376"/>
        <v>8</v>
      </c>
      <c r="Z2962" s="14">
        <f t="shared" si="377"/>
        <v>19639.2</v>
      </c>
      <c r="AA2962" s="7">
        <f>VLOOKUP(G2962,Ma_KH!$A:$R,14,0)</f>
        <v>51</v>
      </c>
      <c r="AD2962" s="7" t="str">
        <f>IFERROR(VLOOKUP(J2962,'Chuyển Mã'!$B$3:$C$9,2,0),"")</f>
        <v>Hà Nội</v>
      </c>
      <c r="AE2962" s="7" t="str">
        <f t="shared" si="379"/>
        <v>Chân giò heo muối 100g</v>
      </c>
      <c r="AF2962" s="7">
        <f t="shared" si="380"/>
        <v>10</v>
      </c>
    </row>
    <row r="2963" spans="1:32" x14ac:dyDescent="0.25">
      <c r="A2963" s="11">
        <v>45908</v>
      </c>
      <c r="B2963" s="25">
        <v>57141</v>
      </c>
      <c r="C2963" s="12" t="s">
        <v>7214</v>
      </c>
      <c r="D2963" s="16">
        <f t="shared" si="381"/>
        <v>45908</v>
      </c>
      <c r="G2963" s="13" t="s">
        <v>7616</v>
      </c>
      <c r="I2963" s="13" t="s">
        <v>8234</v>
      </c>
      <c r="J2963" s="13" t="s">
        <v>1811</v>
      </c>
      <c r="K2963" s="13" t="s">
        <v>558</v>
      </c>
      <c r="L2963" s="25" t="str">
        <f>VLOOKUP($K2963,TONG_SL!$A:$D,2,0)</f>
        <v>Gà muối hun khói 300g</v>
      </c>
      <c r="N2963" s="25" t="str">
        <f t="shared" si="378"/>
        <v>K-C6</v>
      </c>
      <c r="Q2963" s="25" t="str">
        <f>VLOOKUP(K2963,TONG_SL!$A:$D,3,0)</f>
        <v>Túi</v>
      </c>
      <c r="R2963" s="1">
        <v>3</v>
      </c>
      <c r="T2963" s="1">
        <f>VLOOKUP(VLOOKUP(G2963,Ma_KH!$A:$R,18,0)&amp;K2963,Gia_MB!$A:$F,6,0)</f>
        <v>70000</v>
      </c>
      <c r="U2963" s="14">
        <f t="shared" si="375"/>
        <v>210000</v>
      </c>
      <c r="W2963" s="64">
        <f t="shared" si="382"/>
        <v>0</v>
      </c>
      <c r="X2963" s="3" t="str">
        <f t="shared" si="376"/>
        <v>8</v>
      </c>
      <c r="Z2963" s="14">
        <f t="shared" si="377"/>
        <v>16800</v>
      </c>
      <c r="AA2963" s="7">
        <f>VLOOKUP(G2963,Ma_KH!$A:$R,14,0)</f>
        <v>51</v>
      </c>
      <c r="AD2963" s="7" t="str">
        <f>IFERROR(VLOOKUP(J2963,'Chuyển Mã'!$B$3:$C$9,2,0),"")</f>
        <v>Hà Nội</v>
      </c>
      <c r="AE2963" s="7" t="str">
        <f t="shared" si="379"/>
        <v>Gà muối hun khói 300g</v>
      </c>
      <c r="AF2963" s="7">
        <f t="shared" si="380"/>
        <v>3</v>
      </c>
    </row>
    <row r="2964" spans="1:32" x14ac:dyDescent="0.25">
      <c r="A2964" s="11">
        <v>45908</v>
      </c>
      <c r="B2964" s="25">
        <v>56501</v>
      </c>
      <c r="C2964" s="12" t="s">
        <v>7214</v>
      </c>
      <c r="D2964" s="16">
        <f t="shared" si="381"/>
        <v>45908</v>
      </c>
      <c r="G2964" s="13" t="s">
        <v>3211</v>
      </c>
      <c r="I2964" s="13" t="s">
        <v>3211</v>
      </c>
      <c r="J2964" s="13" t="s">
        <v>1811</v>
      </c>
      <c r="K2964" s="13" t="s">
        <v>30</v>
      </c>
      <c r="L2964" s="25" t="str">
        <f>VLOOKUP($K2964,TONG_SL!$A:$D,2,0)</f>
        <v>Gà muối 500g</v>
      </c>
      <c r="N2964" s="25" t="str">
        <f t="shared" si="378"/>
        <v>K-C6</v>
      </c>
      <c r="Q2964" s="25" t="str">
        <f>VLOOKUP(K2964,TONG_SL!$A:$D,3,0)</f>
        <v>Túi</v>
      </c>
      <c r="R2964" s="1">
        <v>3</v>
      </c>
      <c r="T2964" s="1">
        <f>VLOOKUP(VLOOKUP(G2964,Ma_KH!$A:$R,18,0)&amp;K2964,Gia_MB!$A:$F,6,0)</f>
        <v>111058</v>
      </c>
      <c r="U2964" s="14">
        <f t="shared" ref="U2964:U3027" si="383">T2964*R2964</f>
        <v>333174</v>
      </c>
      <c r="W2964" s="64">
        <f t="shared" si="382"/>
        <v>0</v>
      </c>
      <c r="X2964" s="3" t="str">
        <f t="shared" ref="X2964:X3027" si="384">IF(B2964&lt;&gt;"","8","0")</f>
        <v>8</v>
      </c>
      <c r="Z2964" s="14">
        <f t="shared" ref="Z2964:Z3027" si="385">U2964*X2964%</f>
        <v>26653.920000000002</v>
      </c>
      <c r="AA2964" s="7">
        <f>VLOOKUP(G2964,Ma_KH!$A:$R,14,0)</f>
        <v>57</v>
      </c>
      <c r="AD2964" s="7" t="str">
        <f>IFERROR(VLOOKUP(J2964,'Chuyển Mã'!$B$3:$C$9,2,0),"")</f>
        <v>Hà Nội</v>
      </c>
      <c r="AE2964" s="7" t="str">
        <f t="shared" si="379"/>
        <v>Gà muối 500g</v>
      </c>
      <c r="AF2964" s="7">
        <f t="shared" si="380"/>
        <v>3</v>
      </c>
    </row>
    <row r="2965" spans="1:32" x14ac:dyDescent="0.25">
      <c r="A2965" s="11">
        <v>45908</v>
      </c>
      <c r="B2965" s="25">
        <v>56501</v>
      </c>
      <c r="C2965" s="12" t="s">
        <v>7214</v>
      </c>
      <c r="D2965" s="16">
        <f t="shared" si="381"/>
        <v>45908</v>
      </c>
      <c r="G2965" s="13" t="s">
        <v>3211</v>
      </c>
      <c r="I2965" s="13" t="s">
        <v>3211</v>
      </c>
      <c r="J2965" s="13" t="s">
        <v>1811</v>
      </c>
      <c r="K2965" s="13" t="s">
        <v>27</v>
      </c>
      <c r="L2965" s="25" t="str">
        <f>VLOOKUP($K2965,TONG_SL!$A:$D,2,0)</f>
        <v>Chân giò heo muối 300g</v>
      </c>
      <c r="N2965" s="25" t="str">
        <f t="shared" si="378"/>
        <v>K-C6</v>
      </c>
      <c r="Q2965" s="25" t="str">
        <f>VLOOKUP(K2965,TONG_SL!$A:$D,3,0)</f>
        <v>Túi</v>
      </c>
      <c r="R2965" s="1">
        <v>5</v>
      </c>
      <c r="T2965" s="1">
        <f>VLOOKUP(VLOOKUP(G2965,Ma_KH!$A:$R,18,0)&amp;K2965,Gia_MB!$A:$F,6,0)</f>
        <v>73431</v>
      </c>
      <c r="U2965" s="14">
        <f t="shared" si="383"/>
        <v>367155</v>
      </c>
      <c r="W2965" s="64">
        <f t="shared" si="382"/>
        <v>0</v>
      </c>
      <c r="X2965" s="3" t="str">
        <f t="shared" si="384"/>
        <v>8</v>
      </c>
      <c r="Z2965" s="14">
        <f t="shared" si="385"/>
        <v>29372.400000000001</v>
      </c>
      <c r="AA2965" s="7">
        <f>VLOOKUP(G2965,Ma_KH!$A:$R,14,0)</f>
        <v>57</v>
      </c>
      <c r="AD2965" s="7" t="str">
        <f>IFERROR(VLOOKUP(J2965,'Chuyển Mã'!$B$3:$C$9,2,0),"")</f>
        <v>Hà Nội</v>
      </c>
      <c r="AE2965" s="7" t="str">
        <f t="shared" si="379"/>
        <v>Chân giò heo muối 300g</v>
      </c>
      <c r="AF2965" s="7">
        <f t="shared" si="380"/>
        <v>5</v>
      </c>
    </row>
    <row r="2966" spans="1:32" x14ac:dyDescent="0.25">
      <c r="A2966" s="11">
        <v>45908</v>
      </c>
      <c r="B2966" s="25">
        <v>56501</v>
      </c>
      <c r="C2966" s="12" t="s">
        <v>7214</v>
      </c>
      <c r="D2966" s="16">
        <f t="shared" si="381"/>
        <v>45908</v>
      </c>
      <c r="G2966" s="13" t="s">
        <v>3211</v>
      </c>
      <c r="I2966" s="13" t="s">
        <v>3211</v>
      </c>
      <c r="J2966" s="13" t="s">
        <v>1811</v>
      </c>
      <c r="K2966" s="13" t="s">
        <v>547</v>
      </c>
      <c r="L2966" s="25" t="str">
        <f>VLOOKUP($K2966,TONG_SL!$A:$D,2,0)</f>
        <v>Chân giò heo muối 500g</v>
      </c>
      <c r="N2966" s="25" t="str">
        <f t="shared" si="378"/>
        <v>K-C6</v>
      </c>
      <c r="Q2966" s="25" t="str">
        <f>VLOOKUP(K2966,TONG_SL!$A:$D,3,0)</f>
        <v>Túi</v>
      </c>
      <c r="R2966" s="1">
        <v>3</v>
      </c>
      <c r="T2966" s="1">
        <f>VLOOKUP(VLOOKUP(G2966,Ma_KH!$A:$R,18,0)&amp;K2966,Gia_MB!$A:$F,6,0)</f>
        <v>119066</v>
      </c>
      <c r="U2966" s="14">
        <f t="shared" si="383"/>
        <v>357198</v>
      </c>
      <c r="W2966" s="64">
        <f t="shared" si="382"/>
        <v>0</v>
      </c>
      <c r="X2966" s="3" t="str">
        <f t="shared" si="384"/>
        <v>8</v>
      </c>
      <c r="Z2966" s="14">
        <f t="shared" si="385"/>
        <v>28575.84</v>
      </c>
      <c r="AA2966" s="7">
        <f>VLOOKUP(G2966,Ma_KH!$A:$R,14,0)</f>
        <v>57</v>
      </c>
      <c r="AD2966" s="7" t="str">
        <f>IFERROR(VLOOKUP(J2966,'Chuyển Mã'!$B$3:$C$9,2,0),"")</f>
        <v>Hà Nội</v>
      </c>
      <c r="AE2966" s="7" t="str">
        <f t="shared" si="379"/>
        <v>Chân giò heo muối 500g</v>
      </c>
      <c r="AF2966" s="7">
        <f t="shared" si="380"/>
        <v>3</v>
      </c>
    </row>
    <row r="2967" spans="1:32" x14ac:dyDescent="0.25">
      <c r="A2967" s="11">
        <v>45908</v>
      </c>
      <c r="B2967" s="25">
        <v>56501</v>
      </c>
      <c r="C2967" s="12" t="s">
        <v>7214</v>
      </c>
      <c r="D2967" s="16">
        <f t="shared" si="381"/>
        <v>45908</v>
      </c>
      <c r="G2967" s="13" t="s">
        <v>3211</v>
      </c>
      <c r="I2967" s="13" t="s">
        <v>3211</v>
      </c>
      <c r="J2967" s="13" t="s">
        <v>1811</v>
      </c>
      <c r="K2967" s="13" t="s">
        <v>32</v>
      </c>
      <c r="L2967" s="25" t="str">
        <f>VLOOKUP($K2967,TONG_SL!$A:$D,2,0)</f>
        <v>Giò Tai Lưỡi Xào 250</v>
      </c>
      <c r="N2967" s="25" t="str">
        <f t="shared" si="378"/>
        <v>K-C6</v>
      </c>
      <c r="Q2967" s="25" t="str">
        <f>VLOOKUP(K2967,TONG_SL!$A:$D,3,0)</f>
        <v>Túi</v>
      </c>
      <c r="R2967" s="1">
        <v>5</v>
      </c>
      <c r="T2967" s="1">
        <f>VLOOKUP(VLOOKUP(G2967,Ma_KH!$A:$R,18,0)&amp;K2967,Gia_MB!$A:$F,6,0)</f>
        <v>50182</v>
      </c>
      <c r="U2967" s="14">
        <f t="shared" si="383"/>
        <v>250910</v>
      </c>
      <c r="W2967" s="64">
        <f t="shared" si="382"/>
        <v>0</v>
      </c>
      <c r="X2967" s="3" t="str">
        <f t="shared" si="384"/>
        <v>8</v>
      </c>
      <c r="Z2967" s="14">
        <f t="shared" si="385"/>
        <v>20072.8</v>
      </c>
      <c r="AA2967" s="7">
        <f>VLOOKUP(G2967,Ma_KH!$A:$R,14,0)</f>
        <v>57</v>
      </c>
      <c r="AD2967" s="7" t="str">
        <f>IFERROR(VLOOKUP(J2967,'Chuyển Mã'!$B$3:$C$9,2,0),"")</f>
        <v>Hà Nội</v>
      </c>
      <c r="AE2967" s="7" t="str">
        <f t="shared" si="379"/>
        <v>Giò Tai Lưỡi Xào 250</v>
      </c>
      <c r="AF2967" s="7">
        <f t="shared" si="380"/>
        <v>5</v>
      </c>
    </row>
    <row r="2968" spans="1:32" x14ac:dyDescent="0.25">
      <c r="A2968" s="11">
        <v>45908</v>
      </c>
      <c r="B2968" s="25">
        <v>56501</v>
      </c>
      <c r="C2968" s="12" t="s">
        <v>7214</v>
      </c>
      <c r="D2968" s="16">
        <f t="shared" si="381"/>
        <v>45908</v>
      </c>
      <c r="G2968" s="13" t="s">
        <v>3211</v>
      </c>
      <c r="I2968" s="13" t="s">
        <v>3211</v>
      </c>
      <c r="J2968" s="13" t="s">
        <v>1811</v>
      </c>
      <c r="K2968" s="13" t="s">
        <v>41</v>
      </c>
      <c r="L2968" s="25" t="str">
        <f>VLOOKUP($K2968,TONG_SL!$A:$D,2,0)</f>
        <v>Chả nướng 300g</v>
      </c>
      <c r="N2968" s="25" t="str">
        <f t="shared" si="378"/>
        <v>K-C6</v>
      </c>
      <c r="Q2968" s="25" t="str">
        <f>VLOOKUP(K2968,TONG_SL!$A:$D,3,0)</f>
        <v>Túi</v>
      </c>
      <c r="R2968" s="1">
        <v>5</v>
      </c>
      <c r="T2968" s="1">
        <f>VLOOKUP(VLOOKUP(G2968,Ma_KH!$A:$R,18,0)&amp;K2968,Gia_MB!$A:$F,6,0)</f>
        <v>70950</v>
      </c>
      <c r="U2968" s="14">
        <f t="shared" si="383"/>
        <v>354750</v>
      </c>
      <c r="W2968" s="64">
        <f t="shared" si="382"/>
        <v>0</v>
      </c>
      <c r="X2968" s="3" t="str">
        <f t="shared" si="384"/>
        <v>8</v>
      </c>
      <c r="Z2968" s="14">
        <f t="shared" si="385"/>
        <v>28380</v>
      </c>
      <c r="AA2968" s="7">
        <f>VLOOKUP(G2968,Ma_KH!$A:$R,14,0)</f>
        <v>57</v>
      </c>
      <c r="AD2968" s="7" t="str">
        <f>IFERROR(VLOOKUP(J2968,'Chuyển Mã'!$B$3:$C$9,2,0),"")</f>
        <v>Hà Nội</v>
      </c>
      <c r="AE2968" s="7" t="str">
        <f t="shared" si="379"/>
        <v>Chả nướng 300g</v>
      </c>
      <c r="AF2968" s="7">
        <f t="shared" si="380"/>
        <v>5</v>
      </c>
    </row>
    <row r="2969" spans="1:32" x14ac:dyDescent="0.25">
      <c r="A2969" s="11">
        <v>45908</v>
      </c>
      <c r="B2969" s="25">
        <v>47382</v>
      </c>
      <c r="C2969" s="12" t="s">
        <v>7214</v>
      </c>
      <c r="D2969" s="16">
        <f t="shared" si="381"/>
        <v>45908</v>
      </c>
      <c r="G2969" s="13" t="s">
        <v>7607</v>
      </c>
      <c r="I2969" s="13" t="s">
        <v>8235</v>
      </c>
      <c r="J2969" s="13" t="s">
        <v>1811</v>
      </c>
      <c r="K2969" s="13" t="s">
        <v>556</v>
      </c>
      <c r="L2969" s="25" t="str">
        <f>VLOOKUP($K2969,TONG_SL!$A:$D,2,0)</f>
        <v>Chân giò heo muối 100g</v>
      </c>
      <c r="N2969" s="25" t="str">
        <f t="shared" si="378"/>
        <v>K-C6</v>
      </c>
      <c r="Q2969" s="25" t="str">
        <f>VLOOKUP(K2969,TONG_SL!$A:$D,3,0)</f>
        <v>Gói</v>
      </c>
      <c r="R2969" s="1">
        <v>20</v>
      </c>
      <c r="T2969" s="1">
        <f>VLOOKUP(VLOOKUP(G2969,Ma_KH!$A:$R,18,0)&amp;K2969,Gia_MB!$A:$F,6,0)</f>
        <v>23076</v>
      </c>
      <c r="U2969" s="14">
        <f t="shared" si="383"/>
        <v>461520</v>
      </c>
      <c r="W2969" s="64">
        <f t="shared" si="382"/>
        <v>0</v>
      </c>
      <c r="X2969" s="3" t="str">
        <f t="shared" si="384"/>
        <v>8</v>
      </c>
      <c r="Z2969" s="14">
        <f t="shared" si="385"/>
        <v>36921.599999999999</v>
      </c>
      <c r="AA2969" s="7">
        <f>VLOOKUP(G2969,Ma_KH!$A:$R,14,0)</f>
        <v>67</v>
      </c>
      <c r="AD2969" s="7" t="str">
        <f>IFERROR(VLOOKUP(J2969,'Chuyển Mã'!$B$3:$C$9,2,0),"")</f>
        <v>Hà Nội</v>
      </c>
      <c r="AE2969" s="7" t="str">
        <f t="shared" si="379"/>
        <v>Chân giò heo muối 100g</v>
      </c>
      <c r="AF2969" s="7">
        <f t="shared" si="380"/>
        <v>20</v>
      </c>
    </row>
    <row r="2970" spans="1:32" x14ac:dyDescent="0.25">
      <c r="A2970" s="11">
        <v>45908</v>
      </c>
      <c r="B2970" s="25">
        <v>48159</v>
      </c>
      <c r="C2970" s="12" t="s">
        <v>7214</v>
      </c>
      <c r="D2970" s="16">
        <f t="shared" si="381"/>
        <v>45908</v>
      </c>
      <c r="G2970" s="13" t="s">
        <v>7607</v>
      </c>
      <c r="I2970" s="13" t="s">
        <v>8236</v>
      </c>
      <c r="J2970" s="13" t="s">
        <v>1811</v>
      </c>
      <c r="K2970" s="13" t="s">
        <v>556</v>
      </c>
      <c r="L2970" s="25" t="str">
        <f>VLOOKUP($K2970,TONG_SL!$A:$D,2,0)</f>
        <v>Chân giò heo muối 100g</v>
      </c>
      <c r="N2970" s="25" t="str">
        <f t="shared" si="378"/>
        <v>K-C6</v>
      </c>
      <c r="Q2970" s="25" t="str">
        <f>VLOOKUP(K2970,TONG_SL!$A:$D,3,0)</f>
        <v>Gói</v>
      </c>
      <c r="R2970" s="1">
        <v>10</v>
      </c>
      <c r="T2970" s="1">
        <f>VLOOKUP(VLOOKUP(G2970,Ma_KH!$A:$R,18,0)&amp;K2970,Gia_MB!$A:$F,6,0)</f>
        <v>23076</v>
      </c>
      <c r="U2970" s="14">
        <f t="shared" si="383"/>
        <v>230760</v>
      </c>
      <c r="W2970" s="64">
        <f t="shared" si="382"/>
        <v>0</v>
      </c>
      <c r="X2970" s="3" t="str">
        <f t="shared" si="384"/>
        <v>8</v>
      </c>
      <c r="Z2970" s="14">
        <f t="shared" si="385"/>
        <v>18460.8</v>
      </c>
      <c r="AA2970" s="7">
        <f>VLOOKUP(G2970,Ma_KH!$A:$R,14,0)</f>
        <v>67</v>
      </c>
      <c r="AD2970" s="7" t="str">
        <f>IFERROR(VLOOKUP(J2970,'Chuyển Mã'!$B$3:$C$9,2,0),"")</f>
        <v>Hà Nội</v>
      </c>
      <c r="AE2970" s="7" t="str">
        <f t="shared" si="379"/>
        <v>Chân giò heo muối 100g</v>
      </c>
      <c r="AF2970" s="7">
        <f t="shared" si="380"/>
        <v>10</v>
      </c>
    </row>
    <row r="2971" spans="1:32" x14ac:dyDescent="0.25">
      <c r="A2971" s="11">
        <v>45908</v>
      </c>
      <c r="B2971" s="25">
        <v>47392</v>
      </c>
      <c r="C2971" s="12" t="s">
        <v>7214</v>
      </c>
      <c r="D2971" s="16">
        <f t="shared" si="381"/>
        <v>45908</v>
      </c>
      <c r="G2971" s="13" t="s">
        <v>7607</v>
      </c>
      <c r="I2971" s="13" t="s">
        <v>8237</v>
      </c>
      <c r="J2971" s="13" t="s">
        <v>1811</v>
      </c>
      <c r="K2971" s="13" t="s">
        <v>556</v>
      </c>
      <c r="L2971" s="25" t="str">
        <f>VLOOKUP($K2971,TONG_SL!$A:$D,2,0)</f>
        <v>Chân giò heo muối 100g</v>
      </c>
      <c r="N2971" s="25" t="str">
        <f t="shared" si="378"/>
        <v>K-C6</v>
      </c>
      <c r="Q2971" s="25" t="str">
        <f>VLOOKUP(K2971,TONG_SL!$A:$D,3,0)</f>
        <v>Gói</v>
      </c>
      <c r="R2971" s="1">
        <v>8</v>
      </c>
      <c r="T2971" s="1">
        <f>VLOOKUP(VLOOKUP(G2971,Ma_KH!$A:$R,18,0)&amp;K2971,Gia_MB!$A:$F,6,0)</f>
        <v>23076</v>
      </c>
      <c r="U2971" s="14">
        <f t="shared" si="383"/>
        <v>184608</v>
      </c>
      <c r="W2971" s="64">
        <f t="shared" si="382"/>
        <v>0</v>
      </c>
      <c r="X2971" s="3" t="str">
        <f t="shared" si="384"/>
        <v>8</v>
      </c>
      <c r="Z2971" s="14">
        <f t="shared" si="385"/>
        <v>14768.64</v>
      </c>
      <c r="AA2971" s="7">
        <f>VLOOKUP(G2971,Ma_KH!$A:$R,14,0)</f>
        <v>67</v>
      </c>
      <c r="AD2971" s="7" t="str">
        <f>IFERROR(VLOOKUP(J2971,'Chuyển Mã'!$B$3:$C$9,2,0),"")</f>
        <v>Hà Nội</v>
      </c>
      <c r="AE2971" s="7" t="str">
        <f t="shared" si="379"/>
        <v>Chân giò heo muối 100g</v>
      </c>
      <c r="AF2971" s="7">
        <f t="shared" si="380"/>
        <v>8</v>
      </c>
    </row>
    <row r="2972" spans="1:32" x14ac:dyDescent="0.25">
      <c r="A2972" s="11">
        <v>45908</v>
      </c>
      <c r="B2972" s="25">
        <v>30514</v>
      </c>
      <c r="C2972" s="12" t="s">
        <v>7214</v>
      </c>
      <c r="D2972" s="16">
        <f t="shared" si="381"/>
        <v>45908</v>
      </c>
      <c r="G2972" s="13" t="s">
        <v>8238</v>
      </c>
      <c r="I2972" s="13" t="s">
        <v>8239</v>
      </c>
      <c r="J2972" s="13" t="s">
        <v>1811</v>
      </c>
      <c r="K2972" s="13" t="s">
        <v>30</v>
      </c>
      <c r="L2972" s="25" t="str">
        <f>VLOOKUP($K2972,TONG_SL!$A:$D,2,0)</f>
        <v>Gà muối 500g</v>
      </c>
      <c r="N2972" s="25" t="str">
        <f t="shared" si="378"/>
        <v>K-C6</v>
      </c>
      <c r="Q2972" s="25" t="str">
        <f>VLOOKUP(K2972,TONG_SL!$A:$D,3,0)</f>
        <v>Túi</v>
      </c>
      <c r="R2972" s="1">
        <v>3</v>
      </c>
      <c r="T2972" s="1">
        <f>VLOOKUP(VLOOKUP(G2972,Ma_KH!$A:$R,18,0)&amp;K2972,Gia_MB!$A:$F,6,0)</f>
        <v>111058</v>
      </c>
      <c r="U2972" s="14">
        <f t="shared" si="383"/>
        <v>333174</v>
      </c>
      <c r="W2972" s="64">
        <f t="shared" si="382"/>
        <v>0</v>
      </c>
      <c r="X2972" s="3" t="str">
        <f t="shared" si="384"/>
        <v>8</v>
      </c>
      <c r="Z2972" s="14">
        <f t="shared" si="385"/>
        <v>26653.920000000002</v>
      </c>
      <c r="AA2972" s="7">
        <f>VLOOKUP(G2972,Ma_KH!$A:$R,14,0)</f>
        <v>46</v>
      </c>
      <c r="AD2972" s="7" t="str">
        <f>IFERROR(VLOOKUP(J2972,'Chuyển Mã'!$B$3:$C$9,2,0),"")</f>
        <v>Hà Nội</v>
      </c>
      <c r="AE2972" s="7" t="str">
        <f t="shared" si="379"/>
        <v>Gà muối 500g</v>
      </c>
      <c r="AF2972" s="7">
        <f t="shared" si="380"/>
        <v>3</v>
      </c>
    </row>
    <row r="2973" spans="1:32" x14ac:dyDescent="0.25">
      <c r="A2973" s="11">
        <v>45908</v>
      </c>
      <c r="B2973" s="25">
        <v>30514</v>
      </c>
      <c r="C2973" s="12" t="s">
        <v>7214</v>
      </c>
      <c r="D2973" s="16">
        <f t="shared" si="381"/>
        <v>45908</v>
      </c>
      <c r="G2973" s="13" t="s">
        <v>8238</v>
      </c>
      <c r="I2973" s="13" t="s">
        <v>8239</v>
      </c>
      <c r="J2973" s="13" t="s">
        <v>1811</v>
      </c>
      <c r="K2973" s="13" t="s">
        <v>556</v>
      </c>
      <c r="L2973" s="25" t="str">
        <f>VLOOKUP($K2973,TONG_SL!$A:$D,2,0)</f>
        <v>Chân giò heo muối 100g</v>
      </c>
      <c r="N2973" s="25" t="str">
        <f t="shared" si="378"/>
        <v>K-C6</v>
      </c>
      <c r="Q2973" s="25" t="str">
        <f>VLOOKUP(K2973,TONG_SL!$A:$D,3,0)</f>
        <v>Gói</v>
      </c>
      <c r="R2973" s="1">
        <v>4</v>
      </c>
      <c r="T2973" s="1">
        <f>VLOOKUP(VLOOKUP(G2973,Ma_KH!$A:$R,18,0)&amp;K2973,Gia_MB!$A:$F,6,0)</f>
        <v>22830</v>
      </c>
      <c r="U2973" s="14">
        <f t="shared" si="383"/>
        <v>91320</v>
      </c>
      <c r="W2973" s="64">
        <f t="shared" si="382"/>
        <v>0</v>
      </c>
      <c r="X2973" s="3" t="str">
        <f t="shared" si="384"/>
        <v>8</v>
      </c>
      <c r="Z2973" s="14">
        <f t="shared" si="385"/>
        <v>7305.6</v>
      </c>
      <c r="AA2973" s="7">
        <f>VLOOKUP(G2973,Ma_KH!$A:$R,14,0)</f>
        <v>46</v>
      </c>
      <c r="AD2973" s="7" t="str">
        <f>IFERROR(VLOOKUP(J2973,'Chuyển Mã'!$B$3:$C$9,2,0),"")</f>
        <v>Hà Nội</v>
      </c>
      <c r="AE2973" s="7" t="str">
        <f t="shared" si="379"/>
        <v>Chân giò heo muối 100g</v>
      </c>
      <c r="AF2973" s="7">
        <f t="shared" si="380"/>
        <v>4</v>
      </c>
    </row>
    <row r="2974" spans="1:32" x14ac:dyDescent="0.25">
      <c r="A2974" s="11">
        <v>45908</v>
      </c>
      <c r="B2974" s="25">
        <v>30514</v>
      </c>
      <c r="C2974" s="12" t="s">
        <v>7214</v>
      </c>
      <c r="D2974" s="16">
        <f t="shared" si="381"/>
        <v>45908</v>
      </c>
      <c r="G2974" s="13" t="s">
        <v>8238</v>
      </c>
      <c r="I2974" s="13" t="s">
        <v>8239</v>
      </c>
      <c r="J2974" s="13" t="s">
        <v>1811</v>
      </c>
      <c r="K2974" s="13" t="s">
        <v>27</v>
      </c>
      <c r="L2974" s="25" t="str">
        <f>VLOOKUP($K2974,TONG_SL!$A:$D,2,0)</f>
        <v>Chân giò heo muối 300g</v>
      </c>
      <c r="N2974" s="25" t="str">
        <f t="shared" si="378"/>
        <v>K-C6</v>
      </c>
      <c r="Q2974" s="25" t="str">
        <f>VLOOKUP(K2974,TONG_SL!$A:$D,3,0)</f>
        <v>Túi</v>
      </c>
      <c r="R2974" s="1">
        <v>4</v>
      </c>
      <c r="T2974" s="1">
        <f>VLOOKUP(VLOOKUP(G2974,Ma_KH!$A:$R,18,0)&amp;K2974,Gia_MB!$A:$F,6,0)</f>
        <v>73431</v>
      </c>
      <c r="U2974" s="14">
        <f t="shared" si="383"/>
        <v>293724</v>
      </c>
      <c r="W2974" s="64">
        <f t="shared" si="382"/>
        <v>0</v>
      </c>
      <c r="X2974" s="3" t="str">
        <f t="shared" si="384"/>
        <v>8</v>
      </c>
      <c r="Z2974" s="14">
        <f t="shared" si="385"/>
        <v>23497.920000000002</v>
      </c>
      <c r="AA2974" s="7">
        <f>VLOOKUP(G2974,Ma_KH!$A:$R,14,0)</f>
        <v>46</v>
      </c>
      <c r="AD2974" s="7" t="str">
        <f>IFERROR(VLOOKUP(J2974,'Chuyển Mã'!$B$3:$C$9,2,0),"")</f>
        <v>Hà Nội</v>
      </c>
      <c r="AE2974" s="7" t="str">
        <f t="shared" si="379"/>
        <v>Chân giò heo muối 300g</v>
      </c>
      <c r="AF2974" s="7">
        <f t="shared" si="380"/>
        <v>4</v>
      </c>
    </row>
    <row r="2975" spans="1:32" x14ac:dyDescent="0.25">
      <c r="A2975" s="11">
        <v>45908</v>
      </c>
      <c r="B2975" s="25">
        <v>30515</v>
      </c>
      <c r="C2975" s="12" t="s">
        <v>7214</v>
      </c>
      <c r="D2975" s="16">
        <f t="shared" si="381"/>
        <v>45908</v>
      </c>
      <c r="G2975" s="13" t="s">
        <v>8238</v>
      </c>
      <c r="I2975" s="13" t="s">
        <v>8240</v>
      </c>
      <c r="J2975" s="13" t="s">
        <v>1811</v>
      </c>
      <c r="K2975" s="13" t="s">
        <v>27</v>
      </c>
      <c r="L2975" s="25" t="str">
        <f>VLOOKUP($K2975,TONG_SL!$A:$D,2,0)</f>
        <v>Chân giò heo muối 300g</v>
      </c>
      <c r="N2975" s="25" t="str">
        <f t="shared" si="378"/>
        <v>K-C6</v>
      </c>
      <c r="Q2975" s="25" t="str">
        <f>VLOOKUP(K2975,TONG_SL!$A:$D,3,0)</f>
        <v>Túi</v>
      </c>
      <c r="R2975" s="1">
        <v>5</v>
      </c>
      <c r="T2975" s="1">
        <f>VLOOKUP(VLOOKUP(G2975,Ma_KH!$A:$R,18,0)&amp;K2975,Gia_MB!$A:$F,6,0)</f>
        <v>73431</v>
      </c>
      <c r="U2975" s="14">
        <f t="shared" si="383"/>
        <v>367155</v>
      </c>
      <c r="W2975" s="64">
        <f t="shared" si="382"/>
        <v>0</v>
      </c>
      <c r="X2975" s="3" t="str">
        <f t="shared" si="384"/>
        <v>8</v>
      </c>
      <c r="Z2975" s="14">
        <f t="shared" si="385"/>
        <v>29372.400000000001</v>
      </c>
      <c r="AA2975" s="7">
        <f>VLOOKUP(G2975,Ma_KH!$A:$R,14,0)</f>
        <v>46</v>
      </c>
      <c r="AD2975" s="7" t="str">
        <f>IFERROR(VLOOKUP(J2975,'Chuyển Mã'!$B$3:$C$9,2,0),"")</f>
        <v>Hà Nội</v>
      </c>
      <c r="AE2975" s="7" t="str">
        <f t="shared" si="379"/>
        <v>Chân giò heo muối 300g</v>
      </c>
      <c r="AF2975" s="7">
        <f t="shared" si="380"/>
        <v>5</v>
      </c>
    </row>
    <row r="2976" spans="1:32" x14ac:dyDescent="0.25">
      <c r="A2976" s="11">
        <v>45908</v>
      </c>
      <c r="B2976" s="25">
        <v>30515</v>
      </c>
      <c r="C2976" s="12" t="s">
        <v>7214</v>
      </c>
      <c r="D2976" s="16">
        <f t="shared" si="381"/>
        <v>45908</v>
      </c>
      <c r="G2976" s="13" t="s">
        <v>8238</v>
      </c>
      <c r="I2976" s="13" t="s">
        <v>8240</v>
      </c>
      <c r="J2976" s="13" t="s">
        <v>1811</v>
      </c>
      <c r="K2976" s="13" t="s">
        <v>547</v>
      </c>
      <c r="L2976" s="25" t="str">
        <f>VLOOKUP($K2976,TONG_SL!$A:$D,2,0)</f>
        <v>Chân giò heo muối 500g</v>
      </c>
      <c r="N2976" s="25" t="str">
        <f t="shared" si="378"/>
        <v>K-C6</v>
      </c>
      <c r="Q2976" s="25" t="str">
        <f>VLOOKUP(K2976,TONG_SL!$A:$D,3,0)</f>
        <v>Túi</v>
      </c>
      <c r="R2976" s="1">
        <v>2</v>
      </c>
      <c r="T2976" s="1">
        <f>VLOOKUP(VLOOKUP(G2976,Ma_KH!$A:$R,18,0)&amp;K2976,Gia_MB!$A:$F,6,0)</f>
        <v>110732</v>
      </c>
      <c r="U2976" s="14">
        <f t="shared" si="383"/>
        <v>221464</v>
      </c>
      <c r="W2976" s="64">
        <f t="shared" si="382"/>
        <v>0</v>
      </c>
      <c r="X2976" s="3" t="str">
        <f t="shared" si="384"/>
        <v>8</v>
      </c>
      <c r="Z2976" s="14">
        <f t="shared" si="385"/>
        <v>17717.12</v>
      </c>
      <c r="AA2976" s="7">
        <f>VLOOKUP(G2976,Ma_KH!$A:$R,14,0)</f>
        <v>46</v>
      </c>
      <c r="AD2976" s="7" t="str">
        <f>IFERROR(VLOOKUP(J2976,'Chuyển Mã'!$B$3:$C$9,2,0),"")</f>
        <v>Hà Nội</v>
      </c>
      <c r="AE2976" s="7" t="str">
        <f t="shared" si="379"/>
        <v>Chân giò heo muối 500g</v>
      </c>
      <c r="AF2976" s="7">
        <f t="shared" si="380"/>
        <v>2</v>
      </c>
    </row>
    <row r="2977" spans="1:32" x14ac:dyDescent="0.25">
      <c r="A2977" s="11">
        <v>45908</v>
      </c>
      <c r="B2977" s="25">
        <v>30515</v>
      </c>
      <c r="C2977" s="12" t="s">
        <v>7214</v>
      </c>
      <c r="D2977" s="16">
        <f t="shared" si="381"/>
        <v>45908</v>
      </c>
      <c r="G2977" s="13" t="s">
        <v>8238</v>
      </c>
      <c r="I2977" s="13" t="s">
        <v>8240</v>
      </c>
      <c r="J2977" s="13" t="s">
        <v>1811</v>
      </c>
      <c r="K2977" s="13" t="s">
        <v>556</v>
      </c>
      <c r="L2977" s="25" t="str">
        <f>VLOOKUP($K2977,TONG_SL!$A:$D,2,0)</f>
        <v>Chân giò heo muối 100g</v>
      </c>
      <c r="N2977" s="25" t="str">
        <f t="shared" si="378"/>
        <v>K-C6</v>
      </c>
      <c r="Q2977" s="25" t="str">
        <f>VLOOKUP(K2977,TONG_SL!$A:$D,3,0)</f>
        <v>Gói</v>
      </c>
      <c r="R2977" s="1">
        <v>3</v>
      </c>
      <c r="T2977" s="1">
        <f>VLOOKUP(VLOOKUP(G2977,Ma_KH!$A:$R,18,0)&amp;K2977,Gia_MB!$A:$F,6,0)</f>
        <v>22830</v>
      </c>
      <c r="U2977" s="14">
        <f t="shared" si="383"/>
        <v>68490</v>
      </c>
      <c r="W2977" s="64">
        <f t="shared" si="382"/>
        <v>0</v>
      </c>
      <c r="X2977" s="3" t="str">
        <f t="shared" si="384"/>
        <v>8</v>
      </c>
      <c r="Z2977" s="14">
        <f t="shared" si="385"/>
        <v>5479.2</v>
      </c>
      <c r="AA2977" s="7">
        <f>VLOOKUP(G2977,Ma_KH!$A:$R,14,0)</f>
        <v>46</v>
      </c>
      <c r="AD2977" s="7" t="str">
        <f>IFERROR(VLOOKUP(J2977,'Chuyển Mã'!$B$3:$C$9,2,0),"")</f>
        <v>Hà Nội</v>
      </c>
      <c r="AE2977" s="7" t="str">
        <f t="shared" si="379"/>
        <v>Chân giò heo muối 100g</v>
      </c>
      <c r="AF2977" s="7">
        <f t="shared" si="380"/>
        <v>3</v>
      </c>
    </row>
    <row r="2978" spans="1:32" x14ac:dyDescent="0.25">
      <c r="A2978" s="11">
        <v>45908</v>
      </c>
      <c r="B2978" s="25">
        <v>30515</v>
      </c>
      <c r="C2978" s="12" t="s">
        <v>7214</v>
      </c>
      <c r="D2978" s="16">
        <f t="shared" si="381"/>
        <v>45908</v>
      </c>
      <c r="G2978" s="13" t="s">
        <v>8238</v>
      </c>
      <c r="I2978" s="13" t="s">
        <v>8240</v>
      </c>
      <c r="J2978" s="13" t="s">
        <v>1811</v>
      </c>
      <c r="K2978" s="13" t="s">
        <v>30</v>
      </c>
      <c r="L2978" s="25" t="str">
        <f>VLOOKUP($K2978,TONG_SL!$A:$D,2,0)</f>
        <v>Gà muối 500g</v>
      </c>
      <c r="N2978" s="25" t="str">
        <f t="shared" si="378"/>
        <v>K-C6</v>
      </c>
      <c r="Q2978" s="25" t="str">
        <f>VLOOKUP(K2978,TONG_SL!$A:$D,3,0)</f>
        <v>Túi</v>
      </c>
      <c r="R2978" s="1">
        <v>2</v>
      </c>
      <c r="T2978" s="1">
        <f>VLOOKUP(VLOOKUP(G2978,Ma_KH!$A:$R,18,0)&amp;K2978,Gia_MB!$A:$F,6,0)</f>
        <v>111058</v>
      </c>
      <c r="U2978" s="14">
        <f t="shared" si="383"/>
        <v>222116</v>
      </c>
      <c r="W2978" s="64">
        <f t="shared" si="382"/>
        <v>0</v>
      </c>
      <c r="X2978" s="3" t="str">
        <f t="shared" si="384"/>
        <v>8</v>
      </c>
      <c r="Z2978" s="14">
        <f t="shared" si="385"/>
        <v>17769.28</v>
      </c>
      <c r="AA2978" s="7">
        <f>VLOOKUP(G2978,Ma_KH!$A:$R,14,0)</f>
        <v>46</v>
      </c>
      <c r="AD2978" s="7" t="str">
        <f>IFERROR(VLOOKUP(J2978,'Chuyển Mã'!$B$3:$C$9,2,0),"")</f>
        <v>Hà Nội</v>
      </c>
      <c r="AE2978" s="7" t="str">
        <f t="shared" si="379"/>
        <v>Gà muối 500g</v>
      </c>
      <c r="AF2978" s="7">
        <f t="shared" si="380"/>
        <v>2</v>
      </c>
    </row>
    <row r="2979" spans="1:32" x14ac:dyDescent="0.25">
      <c r="A2979" s="11">
        <v>45908</v>
      </c>
      <c r="B2979" s="25">
        <v>30457</v>
      </c>
      <c r="C2979" s="12" t="s">
        <v>7214</v>
      </c>
      <c r="D2979" s="16">
        <f t="shared" si="381"/>
        <v>45908</v>
      </c>
      <c r="G2979" s="13" t="s">
        <v>8241</v>
      </c>
      <c r="I2979" s="13" t="s">
        <v>8241</v>
      </c>
      <c r="J2979" s="13" t="s">
        <v>1811</v>
      </c>
      <c r="K2979" s="13" t="s">
        <v>556</v>
      </c>
      <c r="L2979" s="25" t="str">
        <f>VLOOKUP($K2979,TONG_SL!$A:$D,2,0)</f>
        <v>Chân giò heo muối 100g</v>
      </c>
      <c r="N2979" s="25" t="str">
        <f t="shared" si="378"/>
        <v>K-C6</v>
      </c>
      <c r="Q2979" s="25" t="str">
        <f>VLOOKUP(K2979,TONG_SL!$A:$D,3,0)</f>
        <v>Gói</v>
      </c>
      <c r="R2979" s="1">
        <v>7</v>
      </c>
      <c r="T2979" s="1">
        <f>VLOOKUP(VLOOKUP(G2979,Ma_KH!$A:$R,18,0)&amp;K2979,Gia_MB!$A:$F,6,0)</f>
        <v>24549</v>
      </c>
      <c r="U2979" s="14">
        <f t="shared" si="383"/>
        <v>171843</v>
      </c>
      <c r="W2979" s="64">
        <f t="shared" si="382"/>
        <v>0</v>
      </c>
      <c r="X2979" s="3" t="str">
        <f t="shared" si="384"/>
        <v>8</v>
      </c>
      <c r="Z2979" s="14">
        <f t="shared" si="385"/>
        <v>13747.44</v>
      </c>
      <c r="AA2979" s="7">
        <f>VLOOKUP(G2979,Ma_KH!$A:$R,14,0)</f>
        <v>50</v>
      </c>
      <c r="AD2979" s="7" t="str">
        <f>IFERROR(VLOOKUP(J2979,'Chuyển Mã'!$B$3:$C$9,2,0),"")</f>
        <v>Hà Nội</v>
      </c>
      <c r="AE2979" s="7" t="str">
        <f t="shared" si="379"/>
        <v>Chân giò heo muối 100g</v>
      </c>
      <c r="AF2979" s="7">
        <f t="shared" si="380"/>
        <v>7</v>
      </c>
    </row>
    <row r="2980" spans="1:32" x14ac:dyDescent="0.25">
      <c r="A2980" s="11">
        <v>45908</v>
      </c>
      <c r="B2980" s="25">
        <v>30457</v>
      </c>
      <c r="C2980" s="12" t="s">
        <v>7214</v>
      </c>
      <c r="D2980" s="16">
        <f t="shared" si="381"/>
        <v>45908</v>
      </c>
      <c r="G2980" s="13" t="s">
        <v>8241</v>
      </c>
      <c r="I2980" s="13" t="s">
        <v>8241</v>
      </c>
      <c r="J2980" s="13" t="s">
        <v>1811</v>
      </c>
      <c r="K2980" s="13" t="s">
        <v>570</v>
      </c>
      <c r="L2980" s="25" t="str">
        <f>VLOOKUP($K2980,TONG_SL!$A:$D,2,0)</f>
        <v>Tai heo sốt thái 150g</v>
      </c>
      <c r="N2980" s="25" t="str">
        <f t="shared" si="378"/>
        <v>K-C6</v>
      </c>
      <c r="Q2980" s="25" t="str">
        <f>VLOOKUP(K2980,TONG_SL!$A:$D,3,0)</f>
        <v>Túi</v>
      </c>
      <c r="R2980" s="1">
        <v>8</v>
      </c>
      <c r="T2980" s="1">
        <f>VLOOKUP(VLOOKUP(G2980,Ma_KH!$A:$R,18,0)&amp;K2980,Gia_MB!$A:$F,6,0)</f>
        <v>21667</v>
      </c>
      <c r="U2980" s="14">
        <f t="shared" si="383"/>
        <v>173336</v>
      </c>
      <c r="W2980" s="64">
        <f t="shared" si="382"/>
        <v>0</v>
      </c>
      <c r="X2980" s="3" t="str">
        <f t="shared" si="384"/>
        <v>8</v>
      </c>
      <c r="Z2980" s="14">
        <f t="shared" si="385"/>
        <v>13866.880000000001</v>
      </c>
      <c r="AA2980" s="7">
        <f>VLOOKUP(G2980,Ma_KH!$A:$R,14,0)</f>
        <v>50</v>
      </c>
      <c r="AD2980" s="7" t="str">
        <f>IFERROR(VLOOKUP(J2980,'Chuyển Mã'!$B$3:$C$9,2,0),"")</f>
        <v>Hà Nội</v>
      </c>
      <c r="AE2980" s="7" t="str">
        <f t="shared" si="379"/>
        <v>Tai heo sốt thái 150g</v>
      </c>
      <c r="AF2980" s="7">
        <f t="shared" si="380"/>
        <v>8</v>
      </c>
    </row>
    <row r="2981" spans="1:32" x14ac:dyDescent="0.25">
      <c r="A2981" s="11">
        <v>45908</v>
      </c>
      <c r="B2981" s="25">
        <v>30457</v>
      </c>
      <c r="C2981" s="12" t="s">
        <v>7214</v>
      </c>
      <c r="D2981" s="16">
        <f t="shared" si="381"/>
        <v>45908</v>
      </c>
      <c r="G2981" s="13" t="s">
        <v>8241</v>
      </c>
      <c r="I2981" s="13" t="s">
        <v>8241</v>
      </c>
      <c r="J2981" s="13" t="s">
        <v>1811</v>
      </c>
      <c r="K2981" s="13" t="s">
        <v>27</v>
      </c>
      <c r="L2981" s="25" t="str">
        <f>VLOOKUP($K2981,TONG_SL!$A:$D,2,0)</f>
        <v>Chân giò heo muối 300g</v>
      </c>
      <c r="N2981" s="25" t="str">
        <f t="shared" si="378"/>
        <v>K-C6</v>
      </c>
      <c r="Q2981" s="25" t="str">
        <f>VLOOKUP(K2981,TONG_SL!$A:$D,3,0)</f>
        <v>Túi</v>
      </c>
      <c r="R2981" s="1">
        <v>3</v>
      </c>
      <c r="T2981" s="1">
        <f>VLOOKUP(VLOOKUP(G2981,Ma_KH!$A:$R,18,0)&amp;K2981,Gia_MB!$A:$F,6,0)</f>
        <v>73431</v>
      </c>
      <c r="U2981" s="14">
        <f t="shared" si="383"/>
        <v>220293</v>
      </c>
      <c r="W2981" s="64">
        <f t="shared" si="382"/>
        <v>0</v>
      </c>
      <c r="X2981" s="3" t="str">
        <f t="shared" si="384"/>
        <v>8</v>
      </c>
      <c r="Z2981" s="14">
        <f t="shared" si="385"/>
        <v>17623.439999999999</v>
      </c>
      <c r="AA2981" s="7">
        <f>VLOOKUP(G2981,Ma_KH!$A:$R,14,0)</f>
        <v>50</v>
      </c>
      <c r="AD2981" s="7" t="str">
        <f>IFERROR(VLOOKUP(J2981,'Chuyển Mã'!$B$3:$C$9,2,0),"")</f>
        <v>Hà Nội</v>
      </c>
      <c r="AE2981" s="7" t="str">
        <f t="shared" si="379"/>
        <v>Chân giò heo muối 300g</v>
      </c>
      <c r="AF2981" s="7">
        <f t="shared" si="380"/>
        <v>3</v>
      </c>
    </row>
    <row r="2982" spans="1:32" x14ac:dyDescent="0.25">
      <c r="A2982" s="11">
        <v>45908</v>
      </c>
      <c r="B2982" s="25">
        <v>30457</v>
      </c>
      <c r="C2982" s="12" t="s">
        <v>7214</v>
      </c>
      <c r="D2982" s="16">
        <f t="shared" si="381"/>
        <v>45908</v>
      </c>
      <c r="G2982" s="13" t="s">
        <v>8241</v>
      </c>
      <c r="I2982" s="13" t="s">
        <v>8241</v>
      </c>
      <c r="J2982" s="13" t="s">
        <v>1811</v>
      </c>
      <c r="K2982" s="13" t="s">
        <v>32</v>
      </c>
      <c r="L2982" s="25" t="str">
        <f>VLOOKUP($K2982,TONG_SL!$A:$D,2,0)</f>
        <v>Giò Tai Lưỡi Xào 250</v>
      </c>
      <c r="N2982" s="25" t="str">
        <f t="shared" si="378"/>
        <v>K-C6</v>
      </c>
      <c r="Q2982" s="25" t="str">
        <f>VLOOKUP(K2982,TONG_SL!$A:$D,3,0)</f>
        <v>Túi</v>
      </c>
      <c r="R2982" s="1">
        <v>3</v>
      </c>
      <c r="T2982" s="1">
        <f>VLOOKUP(VLOOKUP(G2982,Ma_KH!$A:$R,18,0)&amp;K2982,Gia_MB!$A:$F,6,0)</f>
        <v>50183</v>
      </c>
      <c r="U2982" s="14">
        <f t="shared" si="383"/>
        <v>150549</v>
      </c>
      <c r="W2982" s="64">
        <f t="shared" si="382"/>
        <v>0</v>
      </c>
      <c r="X2982" s="3" t="str">
        <f t="shared" si="384"/>
        <v>8</v>
      </c>
      <c r="Z2982" s="14">
        <f t="shared" si="385"/>
        <v>12043.92</v>
      </c>
      <c r="AA2982" s="7">
        <f>VLOOKUP(G2982,Ma_KH!$A:$R,14,0)</f>
        <v>50</v>
      </c>
      <c r="AD2982" s="7" t="str">
        <f>IFERROR(VLOOKUP(J2982,'Chuyển Mã'!$B$3:$C$9,2,0),"")</f>
        <v>Hà Nội</v>
      </c>
      <c r="AE2982" s="7" t="str">
        <f t="shared" si="379"/>
        <v>Giò Tai Lưỡi Xào 250</v>
      </c>
      <c r="AF2982" s="7">
        <f t="shared" si="380"/>
        <v>3</v>
      </c>
    </row>
    <row r="2983" spans="1:32" x14ac:dyDescent="0.25">
      <c r="A2983" s="11">
        <v>45908</v>
      </c>
      <c r="B2983" s="25">
        <v>47157</v>
      </c>
      <c r="C2983" s="12" t="s">
        <v>7214</v>
      </c>
      <c r="D2983" s="16">
        <f t="shared" si="381"/>
        <v>45908</v>
      </c>
      <c r="G2983" s="13" t="s">
        <v>7607</v>
      </c>
      <c r="I2983" s="13" t="s">
        <v>8242</v>
      </c>
      <c r="J2983" s="13" t="s">
        <v>1811</v>
      </c>
      <c r="K2983" s="13" t="s">
        <v>556</v>
      </c>
      <c r="L2983" s="25" t="str">
        <f>VLOOKUP($K2983,TONG_SL!$A:$D,2,0)</f>
        <v>Chân giò heo muối 100g</v>
      </c>
      <c r="N2983" s="25" t="str">
        <f t="shared" si="378"/>
        <v>K-C6</v>
      </c>
      <c r="Q2983" s="25" t="str">
        <f>VLOOKUP(K2983,TONG_SL!$A:$D,3,0)</f>
        <v>Gói</v>
      </c>
      <c r="R2983" s="1">
        <v>20</v>
      </c>
      <c r="T2983" s="1">
        <f>VLOOKUP(VLOOKUP(G2983,Ma_KH!$A:$R,18,0)&amp;K2983,Gia_MB!$A:$F,6,0)</f>
        <v>23076</v>
      </c>
      <c r="U2983" s="14">
        <f t="shared" si="383"/>
        <v>461520</v>
      </c>
      <c r="W2983" s="64">
        <f t="shared" si="382"/>
        <v>0</v>
      </c>
      <c r="X2983" s="3" t="str">
        <f t="shared" si="384"/>
        <v>8</v>
      </c>
      <c r="Z2983" s="14">
        <f t="shared" si="385"/>
        <v>36921.599999999999</v>
      </c>
      <c r="AA2983" s="7">
        <f>VLOOKUP(G2983,Ma_KH!$A:$R,14,0)</f>
        <v>67</v>
      </c>
      <c r="AD2983" s="7" t="str">
        <f>IFERROR(VLOOKUP(J2983,'Chuyển Mã'!$B$3:$C$9,2,0),"")</f>
        <v>Hà Nội</v>
      </c>
      <c r="AE2983" s="7" t="str">
        <f t="shared" si="379"/>
        <v>Chân giò heo muối 100g</v>
      </c>
      <c r="AF2983" s="7">
        <f t="shared" si="380"/>
        <v>20</v>
      </c>
    </row>
    <row r="2984" spans="1:32" x14ac:dyDescent="0.25">
      <c r="A2984" s="11">
        <v>45908</v>
      </c>
      <c r="B2984" s="25">
        <v>47175</v>
      </c>
      <c r="C2984" s="12" t="s">
        <v>7214</v>
      </c>
      <c r="D2984" s="16">
        <f t="shared" si="381"/>
        <v>45908</v>
      </c>
      <c r="G2984" s="13" t="s">
        <v>7607</v>
      </c>
      <c r="I2984" s="13" t="s">
        <v>8243</v>
      </c>
      <c r="J2984" s="13" t="s">
        <v>1811</v>
      </c>
      <c r="K2984" s="13" t="s">
        <v>556</v>
      </c>
      <c r="L2984" s="25" t="str">
        <f>VLOOKUP($K2984,TONG_SL!$A:$D,2,0)</f>
        <v>Chân giò heo muối 100g</v>
      </c>
      <c r="N2984" s="25" t="str">
        <f t="shared" si="378"/>
        <v>K-C6</v>
      </c>
      <c r="Q2984" s="25" t="str">
        <f>VLOOKUP(K2984,TONG_SL!$A:$D,3,0)</f>
        <v>Gói</v>
      </c>
      <c r="R2984" s="1">
        <v>10</v>
      </c>
      <c r="T2984" s="1">
        <f>VLOOKUP(VLOOKUP(G2984,Ma_KH!$A:$R,18,0)&amp;K2984,Gia_MB!$A:$F,6,0)</f>
        <v>23076</v>
      </c>
      <c r="U2984" s="14">
        <f t="shared" si="383"/>
        <v>230760</v>
      </c>
      <c r="W2984" s="64">
        <f t="shared" si="382"/>
        <v>0</v>
      </c>
      <c r="X2984" s="3" t="str">
        <f t="shared" si="384"/>
        <v>8</v>
      </c>
      <c r="Z2984" s="14">
        <f t="shared" si="385"/>
        <v>18460.8</v>
      </c>
      <c r="AA2984" s="7">
        <f>VLOOKUP(G2984,Ma_KH!$A:$R,14,0)</f>
        <v>67</v>
      </c>
      <c r="AD2984" s="7" t="str">
        <f>IFERROR(VLOOKUP(J2984,'Chuyển Mã'!$B$3:$C$9,2,0),"")</f>
        <v>Hà Nội</v>
      </c>
      <c r="AE2984" s="7" t="str">
        <f t="shared" si="379"/>
        <v>Chân giò heo muối 100g</v>
      </c>
      <c r="AF2984" s="7">
        <f t="shared" si="380"/>
        <v>10</v>
      </c>
    </row>
    <row r="2985" spans="1:32" x14ac:dyDescent="0.25">
      <c r="A2985" s="11">
        <v>45908</v>
      </c>
      <c r="B2985" s="25">
        <v>47156</v>
      </c>
      <c r="C2985" s="12" t="s">
        <v>7214</v>
      </c>
      <c r="D2985" s="16">
        <f t="shared" si="381"/>
        <v>45908</v>
      </c>
      <c r="G2985" s="13" t="s">
        <v>7607</v>
      </c>
      <c r="I2985" s="13" t="s">
        <v>8244</v>
      </c>
      <c r="J2985" s="13" t="s">
        <v>1811</v>
      </c>
      <c r="K2985" s="13" t="s">
        <v>556</v>
      </c>
      <c r="L2985" s="25" t="str">
        <f>VLOOKUP($K2985,TONG_SL!$A:$D,2,0)</f>
        <v>Chân giò heo muối 100g</v>
      </c>
      <c r="N2985" s="25" t="str">
        <f t="shared" si="378"/>
        <v>K-C6</v>
      </c>
      <c r="Q2985" s="25" t="str">
        <f>VLOOKUP(K2985,TONG_SL!$A:$D,3,0)</f>
        <v>Gói</v>
      </c>
      <c r="R2985" s="1">
        <v>10</v>
      </c>
      <c r="T2985" s="1">
        <f>VLOOKUP(VLOOKUP(G2985,Ma_KH!$A:$R,18,0)&amp;K2985,Gia_MB!$A:$F,6,0)</f>
        <v>23076</v>
      </c>
      <c r="U2985" s="14">
        <f t="shared" si="383"/>
        <v>230760</v>
      </c>
      <c r="W2985" s="64">
        <f t="shared" si="382"/>
        <v>0</v>
      </c>
      <c r="X2985" s="3" t="str">
        <f t="shared" si="384"/>
        <v>8</v>
      </c>
      <c r="Z2985" s="14">
        <f t="shared" si="385"/>
        <v>18460.8</v>
      </c>
      <c r="AA2985" s="7">
        <f>VLOOKUP(G2985,Ma_KH!$A:$R,14,0)</f>
        <v>67</v>
      </c>
      <c r="AD2985" s="7" t="str">
        <f>IFERROR(VLOOKUP(J2985,'Chuyển Mã'!$B$3:$C$9,2,0),"")</f>
        <v>Hà Nội</v>
      </c>
      <c r="AE2985" s="7" t="str">
        <f t="shared" si="379"/>
        <v>Chân giò heo muối 100g</v>
      </c>
      <c r="AF2985" s="7">
        <f t="shared" si="380"/>
        <v>10</v>
      </c>
    </row>
    <row r="2986" spans="1:32" x14ac:dyDescent="0.25">
      <c r="A2986" s="11">
        <v>45908</v>
      </c>
      <c r="B2986" s="25">
        <v>47380</v>
      </c>
      <c r="C2986" s="12" t="s">
        <v>7214</v>
      </c>
      <c r="D2986" s="16">
        <f t="shared" si="381"/>
        <v>45908</v>
      </c>
      <c r="G2986" s="13" t="s">
        <v>7607</v>
      </c>
      <c r="I2986" s="13" t="s">
        <v>8245</v>
      </c>
      <c r="J2986" s="13" t="s">
        <v>1811</v>
      </c>
      <c r="K2986" s="13" t="s">
        <v>556</v>
      </c>
      <c r="L2986" s="25" t="str">
        <f>VLOOKUP($K2986,TONG_SL!$A:$D,2,0)</f>
        <v>Chân giò heo muối 100g</v>
      </c>
      <c r="N2986" s="25" t="str">
        <f t="shared" si="378"/>
        <v>K-C6</v>
      </c>
      <c r="Q2986" s="25" t="str">
        <f>VLOOKUP(K2986,TONG_SL!$A:$D,3,0)</f>
        <v>Gói</v>
      </c>
      <c r="R2986" s="1">
        <v>20</v>
      </c>
      <c r="T2986" s="1">
        <f>VLOOKUP(VLOOKUP(G2986,Ma_KH!$A:$R,18,0)&amp;K2986,Gia_MB!$A:$F,6,0)</f>
        <v>23076</v>
      </c>
      <c r="U2986" s="14">
        <f t="shared" si="383"/>
        <v>461520</v>
      </c>
      <c r="W2986" s="64">
        <f t="shared" si="382"/>
        <v>0</v>
      </c>
      <c r="X2986" s="3" t="str">
        <f t="shared" si="384"/>
        <v>8</v>
      </c>
      <c r="Z2986" s="14">
        <f t="shared" si="385"/>
        <v>36921.599999999999</v>
      </c>
      <c r="AA2986" s="7">
        <f>VLOOKUP(G2986,Ma_KH!$A:$R,14,0)</f>
        <v>67</v>
      </c>
      <c r="AD2986" s="7" t="str">
        <f>IFERROR(VLOOKUP(J2986,'Chuyển Mã'!$B$3:$C$9,2,0),"")</f>
        <v>Hà Nội</v>
      </c>
      <c r="AE2986" s="7" t="str">
        <f t="shared" si="379"/>
        <v>Chân giò heo muối 100g</v>
      </c>
      <c r="AF2986" s="7">
        <f t="shared" si="380"/>
        <v>20</v>
      </c>
    </row>
    <row r="2987" spans="1:32" x14ac:dyDescent="0.25">
      <c r="A2987" s="11">
        <v>45908</v>
      </c>
      <c r="B2987" s="25">
        <v>57123</v>
      </c>
      <c r="C2987" s="12" t="s">
        <v>7214</v>
      </c>
      <c r="D2987" s="16">
        <f t="shared" si="381"/>
        <v>45908</v>
      </c>
      <c r="G2987" s="13" t="s">
        <v>7616</v>
      </c>
      <c r="I2987" s="13" t="s">
        <v>8246</v>
      </c>
      <c r="J2987" s="13" t="s">
        <v>1811</v>
      </c>
      <c r="K2987" s="13" t="s">
        <v>39</v>
      </c>
      <c r="L2987" s="25" t="str">
        <f>VLOOKUP($K2987,TONG_SL!$A:$D,2,0)</f>
        <v>Chả cốm 300g</v>
      </c>
      <c r="N2987" s="25" t="str">
        <f t="shared" si="378"/>
        <v>K-C6</v>
      </c>
      <c r="Q2987" s="25" t="str">
        <f>VLOOKUP(K2987,TONG_SL!$A:$D,3,0)</f>
        <v>Túi</v>
      </c>
      <c r="R2987" s="1">
        <v>3</v>
      </c>
      <c r="T2987" s="1">
        <f>VLOOKUP(VLOOKUP(G2987,Ma_KH!$A:$R,18,0)&amp;K2987,Gia_MB!$A:$F,6,0)</f>
        <v>74250</v>
      </c>
      <c r="U2987" s="14">
        <f t="shared" si="383"/>
        <v>222750</v>
      </c>
      <c r="W2987" s="64">
        <f t="shared" si="382"/>
        <v>0</v>
      </c>
      <c r="X2987" s="3" t="str">
        <f t="shared" si="384"/>
        <v>8</v>
      </c>
      <c r="Z2987" s="14">
        <f t="shared" si="385"/>
        <v>17820</v>
      </c>
      <c r="AA2987" s="7">
        <f>VLOOKUP(G2987,Ma_KH!$A:$R,14,0)</f>
        <v>51</v>
      </c>
      <c r="AD2987" s="7" t="str">
        <f>IFERROR(VLOOKUP(J2987,'Chuyển Mã'!$B$3:$C$9,2,0),"")</f>
        <v>Hà Nội</v>
      </c>
      <c r="AE2987" s="7" t="str">
        <f t="shared" si="379"/>
        <v>Chả cốm 300g</v>
      </c>
      <c r="AF2987" s="7">
        <f t="shared" si="380"/>
        <v>3</v>
      </c>
    </row>
    <row r="2988" spans="1:32" x14ac:dyDescent="0.25">
      <c r="A2988" s="11">
        <v>45908</v>
      </c>
      <c r="B2988" s="25">
        <v>57123</v>
      </c>
      <c r="C2988" s="12" t="s">
        <v>7214</v>
      </c>
      <c r="D2988" s="16">
        <f t="shared" si="381"/>
        <v>45908</v>
      </c>
      <c r="G2988" s="13" t="s">
        <v>7616</v>
      </c>
      <c r="I2988" s="13" t="s">
        <v>8246</v>
      </c>
      <c r="J2988" s="13" t="s">
        <v>1811</v>
      </c>
      <c r="K2988" s="13" t="s">
        <v>27</v>
      </c>
      <c r="L2988" s="25" t="str">
        <f>VLOOKUP($K2988,TONG_SL!$A:$D,2,0)</f>
        <v>Chân giò heo muối 300g</v>
      </c>
      <c r="N2988" s="25" t="str">
        <f t="shared" si="378"/>
        <v>K-C6</v>
      </c>
      <c r="Q2988" s="25" t="str">
        <f>VLOOKUP(K2988,TONG_SL!$A:$D,3,0)</f>
        <v>Túi</v>
      </c>
      <c r="R2988" s="1">
        <v>7</v>
      </c>
      <c r="T2988" s="1">
        <f>VLOOKUP(VLOOKUP(G2988,Ma_KH!$A:$R,18,0)&amp;K2988,Gia_MB!$A:$F,6,0)</f>
        <v>73431</v>
      </c>
      <c r="U2988" s="14">
        <f t="shared" si="383"/>
        <v>514017</v>
      </c>
      <c r="W2988" s="64">
        <f t="shared" si="382"/>
        <v>0</v>
      </c>
      <c r="X2988" s="3" t="str">
        <f t="shared" si="384"/>
        <v>8</v>
      </c>
      <c r="Z2988" s="14">
        <f t="shared" si="385"/>
        <v>41121.360000000001</v>
      </c>
      <c r="AA2988" s="7">
        <f>VLOOKUP(G2988,Ma_KH!$A:$R,14,0)</f>
        <v>51</v>
      </c>
      <c r="AD2988" s="7" t="str">
        <f>IFERROR(VLOOKUP(J2988,'Chuyển Mã'!$B$3:$C$9,2,0),"")</f>
        <v>Hà Nội</v>
      </c>
      <c r="AE2988" s="7" t="str">
        <f t="shared" si="379"/>
        <v>Chân giò heo muối 300g</v>
      </c>
      <c r="AF2988" s="7">
        <f t="shared" si="380"/>
        <v>7</v>
      </c>
    </row>
    <row r="2989" spans="1:32" x14ac:dyDescent="0.25">
      <c r="A2989" s="11">
        <v>45908</v>
      </c>
      <c r="B2989" s="25">
        <v>57123</v>
      </c>
      <c r="C2989" s="12" t="s">
        <v>7214</v>
      </c>
      <c r="D2989" s="16">
        <f t="shared" si="381"/>
        <v>45908</v>
      </c>
      <c r="G2989" s="13" t="s">
        <v>7616</v>
      </c>
      <c r="I2989" s="13" t="s">
        <v>8246</v>
      </c>
      <c r="J2989" s="13" t="s">
        <v>1811</v>
      </c>
      <c r="K2989" s="13" t="s">
        <v>558</v>
      </c>
      <c r="L2989" s="25" t="str">
        <f>VLOOKUP($K2989,TONG_SL!$A:$D,2,0)</f>
        <v>Gà muối hun khói 300g</v>
      </c>
      <c r="N2989" s="25" t="str">
        <f t="shared" si="378"/>
        <v>K-C6</v>
      </c>
      <c r="Q2989" s="25" t="str">
        <f>VLOOKUP(K2989,TONG_SL!$A:$D,3,0)</f>
        <v>Túi</v>
      </c>
      <c r="R2989" s="1">
        <v>3</v>
      </c>
      <c r="T2989" s="1">
        <f>VLOOKUP(VLOOKUP(G2989,Ma_KH!$A:$R,18,0)&amp;K2989,Gia_MB!$A:$F,6,0)</f>
        <v>70000</v>
      </c>
      <c r="U2989" s="14">
        <f t="shared" si="383"/>
        <v>210000</v>
      </c>
      <c r="W2989" s="64">
        <f t="shared" si="382"/>
        <v>0</v>
      </c>
      <c r="X2989" s="3" t="str">
        <f t="shared" si="384"/>
        <v>8</v>
      </c>
      <c r="Z2989" s="14">
        <f t="shared" si="385"/>
        <v>16800</v>
      </c>
      <c r="AA2989" s="7">
        <f>VLOOKUP(G2989,Ma_KH!$A:$R,14,0)</f>
        <v>51</v>
      </c>
      <c r="AD2989" s="7" t="str">
        <f>IFERROR(VLOOKUP(J2989,'Chuyển Mã'!$B$3:$C$9,2,0),"")</f>
        <v>Hà Nội</v>
      </c>
      <c r="AE2989" s="7" t="str">
        <f t="shared" si="379"/>
        <v>Gà muối hun khói 300g</v>
      </c>
      <c r="AF2989" s="7">
        <f t="shared" si="380"/>
        <v>3</v>
      </c>
    </row>
    <row r="2990" spans="1:32" x14ac:dyDescent="0.25">
      <c r="A2990" s="11">
        <v>45908</v>
      </c>
      <c r="B2990" s="25">
        <v>57123</v>
      </c>
      <c r="C2990" s="12" t="s">
        <v>7214</v>
      </c>
      <c r="D2990" s="16">
        <f t="shared" si="381"/>
        <v>45908</v>
      </c>
      <c r="G2990" s="13" t="s">
        <v>7616</v>
      </c>
      <c r="I2990" s="13" t="s">
        <v>8246</v>
      </c>
      <c r="J2990" s="13" t="s">
        <v>1811</v>
      </c>
      <c r="K2990" s="13" t="s">
        <v>30</v>
      </c>
      <c r="L2990" s="25" t="str">
        <f>VLOOKUP($K2990,TONG_SL!$A:$D,2,0)</f>
        <v>Gà muối 500g</v>
      </c>
      <c r="N2990" s="25" t="str">
        <f t="shared" si="378"/>
        <v>K-C6</v>
      </c>
      <c r="Q2990" s="25" t="str">
        <f>VLOOKUP(K2990,TONG_SL!$A:$D,3,0)</f>
        <v>Túi</v>
      </c>
      <c r="R2990" s="1">
        <v>3</v>
      </c>
      <c r="T2990" s="1">
        <f>VLOOKUP(VLOOKUP(G2990,Ma_KH!$A:$R,18,0)&amp;K2990,Gia_MB!$A:$F,6,0)</f>
        <v>111058</v>
      </c>
      <c r="U2990" s="14">
        <f t="shared" si="383"/>
        <v>333174</v>
      </c>
      <c r="W2990" s="64">
        <f t="shared" si="382"/>
        <v>0</v>
      </c>
      <c r="X2990" s="3" t="str">
        <f t="shared" si="384"/>
        <v>8</v>
      </c>
      <c r="Z2990" s="14">
        <f t="shared" si="385"/>
        <v>26653.920000000002</v>
      </c>
      <c r="AA2990" s="7">
        <f>VLOOKUP(G2990,Ma_KH!$A:$R,14,0)</f>
        <v>51</v>
      </c>
      <c r="AD2990" s="7" t="str">
        <f>IFERROR(VLOOKUP(J2990,'Chuyển Mã'!$B$3:$C$9,2,0),"")</f>
        <v>Hà Nội</v>
      </c>
      <c r="AE2990" s="7" t="str">
        <f t="shared" si="379"/>
        <v>Gà muối 500g</v>
      </c>
      <c r="AF2990" s="7">
        <f t="shared" si="380"/>
        <v>3</v>
      </c>
    </row>
    <row r="2991" spans="1:32" x14ac:dyDescent="0.25">
      <c r="A2991" s="11">
        <v>45908</v>
      </c>
      <c r="B2991" s="25">
        <v>57123</v>
      </c>
      <c r="C2991" s="12" t="s">
        <v>7214</v>
      </c>
      <c r="D2991" s="16">
        <f t="shared" si="381"/>
        <v>45908</v>
      </c>
      <c r="G2991" s="13" t="s">
        <v>7616</v>
      </c>
      <c r="I2991" s="13" t="s">
        <v>8246</v>
      </c>
      <c r="J2991" s="13" t="s">
        <v>1811</v>
      </c>
      <c r="K2991" s="13" t="s">
        <v>51</v>
      </c>
      <c r="L2991" s="25" t="str">
        <f>VLOOKUP($K2991,TONG_SL!$A:$D,2,0)</f>
        <v>Mọc Nấm Hương 250g</v>
      </c>
      <c r="N2991" s="25" t="str">
        <f t="shared" si="378"/>
        <v>K-C6</v>
      </c>
      <c r="Q2991" s="25" t="str">
        <f>VLOOKUP(K2991,TONG_SL!$A:$D,3,0)</f>
        <v>Túi</v>
      </c>
      <c r="R2991" s="1">
        <v>3</v>
      </c>
      <c r="T2991" s="1">
        <f>VLOOKUP(VLOOKUP(G2991,Ma_KH!$A:$R,18,0)&amp;K2991,Gia_MB!$A:$F,6,0)</f>
        <v>46000</v>
      </c>
      <c r="U2991" s="14">
        <f t="shared" si="383"/>
        <v>138000</v>
      </c>
      <c r="W2991" s="64">
        <f t="shared" si="382"/>
        <v>0</v>
      </c>
      <c r="X2991" s="3" t="str">
        <f t="shared" si="384"/>
        <v>8</v>
      </c>
      <c r="Z2991" s="14">
        <f t="shared" si="385"/>
        <v>11040</v>
      </c>
      <c r="AA2991" s="7">
        <f>VLOOKUP(G2991,Ma_KH!$A:$R,14,0)</f>
        <v>51</v>
      </c>
      <c r="AD2991" s="7" t="str">
        <f>IFERROR(VLOOKUP(J2991,'Chuyển Mã'!$B$3:$C$9,2,0),"")</f>
        <v>Hà Nội</v>
      </c>
      <c r="AE2991" s="7" t="str">
        <f t="shared" si="379"/>
        <v>Mọc Nấm Hương 250g</v>
      </c>
      <c r="AF2991" s="7">
        <f t="shared" si="380"/>
        <v>3</v>
      </c>
    </row>
    <row r="2992" spans="1:32" x14ac:dyDescent="0.25">
      <c r="A2992" s="11">
        <v>45908</v>
      </c>
      <c r="B2992" s="25">
        <v>57123</v>
      </c>
      <c r="C2992" s="12" t="s">
        <v>7214</v>
      </c>
      <c r="D2992" s="16">
        <f t="shared" si="381"/>
        <v>45908</v>
      </c>
      <c r="G2992" s="13" t="s">
        <v>7616</v>
      </c>
      <c r="I2992" s="13" t="s">
        <v>8246</v>
      </c>
      <c r="J2992" s="13" t="s">
        <v>1811</v>
      </c>
      <c r="K2992" s="13" t="s">
        <v>556</v>
      </c>
      <c r="L2992" s="25" t="str">
        <f>VLOOKUP($K2992,TONG_SL!$A:$D,2,0)</f>
        <v>Chân giò heo muối 100g</v>
      </c>
      <c r="N2992" s="25" t="str">
        <f t="shared" si="378"/>
        <v>K-C6</v>
      </c>
      <c r="Q2992" s="25" t="str">
        <f>VLOOKUP(K2992,TONG_SL!$A:$D,3,0)</f>
        <v>Gói</v>
      </c>
      <c r="R2992" s="1">
        <v>10</v>
      </c>
      <c r="T2992" s="1">
        <f>VLOOKUP(VLOOKUP(G2992,Ma_KH!$A:$R,18,0)&amp;K2992,Gia_MB!$A:$F,6,0)</f>
        <v>24549</v>
      </c>
      <c r="U2992" s="14">
        <f t="shared" si="383"/>
        <v>245490</v>
      </c>
      <c r="W2992" s="64">
        <f t="shared" si="382"/>
        <v>0</v>
      </c>
      <c r="X2992" s="3" t="str">
        <f t="shared" si="384"/>
        <v>8</v>
      </c>
      <c r="Z2992" s="14">
        <f t="shared" si="385"/>
        <v>19639.2</v>
      </c>
      <c r="AA2992" s="7">
        <f>VLOOKUP(G2992,Ma_KH!$A:$R,14,0)</f>
        <v>51</v>
      </c>
      <c r="AD2992" s="7" t="str">
        <f>IFERROR(VLOOKUP(J2992,'Chuyển Mã'!$B$3:$C$9,2,0),"")</f>
        <v>Hà Nội</v>
      </c>
      <c r="AE2992" s="7" t="str">
        <f t="shared" si="379"/>
        <v>Chân giò heo muối 100g</v>
      </c>
      <c r="AF2992" s="7">
        <f t="shared" si="380"/>
        <v>10</v>
      </c>
    </row>
    <row r="2993" spans="1:32" x14ac:dyDescent="0.25">
      <c r="A2993" s="11">
        <v>45908</v>
      </c>
      <c r="B2993" s="25">
        <v>30491</v>
      </c>
      <c r="C2993" s="12" t="s">
        <v>7214</v>
      </c>
      <c r="D2993" s="16">
        <f t="shared" si="381"/>
        <v>45908</v>
      </c>
      <c r="G2993" s="13" t="s">
        <v>7687</v>
      </c>
      <c r="I2993" s="13" t="s">
        <v>8247</v>
      </c>
      <c r="J2993" s="13" t="s">
        <v>1811</v>
      </c>
      <c r="K2993" s="13" t="s">
        <v>556</v>
      </c>
      <c r="L2993" s="25" t="str">
        <f>VLOOKUP($K2993,TONG_SL!$A:$D,2,0)</f>
        <v>Chân giò heo muối 100g</v>
      </c>
      <c r="N2993" s="25" t="str">
        <f t="shared" si="378"/>
        <v>K-C6</v>
      </c>
      <c r="Q2993" s="25" t="str">
        <f>VLOOKUP(K2993,TONG_SL!$A:$D,3,0)</f>
        <v>Gói</v>
      </c>
      <c r="R2993" s="1">
        <v>5</v>
      </c>
      <c r="T2993" s="1">
        <f>VLOOKUP(VLOOKUP(G2993,Ma_KH!$A:$R,18,0)&amp;K2993,Gia_MB!$A:$F,6,0)</f>
        <v>23322</v>
      </c>
      <c r="U2993" s="14">
        <f t="shared" si="383"/>
        <v>116610</v>
      </c>
      <c r="W2993" s="64">
        <f t="shared" si="382"/>
        <v>0</v>
      </c>
      <c r="X2993" s="3" t="str">
        <f t="shared" si="384"/>
        <v>8</v>
      </c>
      <c r="Z2993" s="14">
        <f t="shared" si="385"/>
        <v>9328.8000000000011</v>
      </c>
      <c r="AA2993" s="7">
        <f>VLOOKUP(G2993,Ma_KH!$A:$R,14,0)</f>
        <v>36</v>
      </c>
      <c r="AD2993" s="7" t="str">
        <f>IFERROR(VLOOKUP(J2993,'Chuyển Mã'!$B$3:$C$9,2,0),"")</f>
        <v>Hà Nội</v>
      </c>
      <c r="AE2993" s="7" t="str">
        <f t="shared" si="379"/>
        <v>Chân giò heo muối 100g</v>
      </c>
      <c r="AF2993" s="7">
        <f t="shared" si="380"/>
        <v>5</v>
      </c>
    </row>
    <row r="2994" spans="1:32" x14ac:dyDescent="0.25">
      <c r="A2994" s="11">
        <v>45908</v>
      </c>
      <c r="B2994" s="25">
        <v>30491</v>
      </c>
      <c r="C2994" s="12" t="s">
        <v>7214</v>
      </c>
      <c r="D2994" s="16">
        <f t="shared" si="381"/>
        <v>45908</v>
      </c>
      <c r="G2994" s="13" t="s">
        <v>7687</v>
      </c>
      <c r="I2994" s="13" t="s">
        <v>8247</v>
      </c>
      <c r="J2994" s="13" t="s">
        <v>1811</v>
      </c>
      <c r="K2994" s="13" t="s">
        <v>30</v>
      </c>
      <c r="L2994" s="25" t="str">
        <f>VLOOKUP($K2994,TONG_SL!$A:$D,2,0)</f>
        <v>Gà muối 500g</v>
      </c>
      <c r="N2994" s="25" t="str">
        <f t="shared" si="378"/>
        <v>K-C6</v>
      </c>
      <c r="Q2994" s="25" t="str">
        <f>VLOOKUP(K2994,TONG_SL!$A:$D,3,0)</f>
        <v>Túi</v>
      </c>
      <c r="R2994" s="1">
        <v>2</v>
      </c>
      <c r="T2994" s="1">
        <f>VLOOKUP(VLOOKUP(G2994,Ma_KH!$A:$R,18,0)&amp;K2994,Gia_MB!$A:$F,6,0)</f>
        <v>105505</v>
      </c>
      <c r="U2994" s="14">
        <f t="shared" si="383"/>
        <v>211010</v>
      </c>
      <c r="W2994" s="64">
        <f t="shared" si="382"/>
        <v>0</v>
      </c>
      <c r="X2994" s="3" t="str">
        <f t="shared" si="384"/>
        <v>8</v>
      </c>
      <c r="Z2994" s="14">
        <f t="shared" si="385"/>
        <v>16880.8</v>
      </c>
      <c r="AA2994" s="7">
        <f>VLOOKUP(G2994,Ma_KH!$A:$R,14,0)</f>
        <v>36</v>
      </c>
      <c r="AD2994" s="7" t="str">
        <f>IFERROR(VLOOKUP(J2994,'Chuyển Mã'!$B$3:$C$9,2,0),"")</f>
        <v>Hà Nội</v>
      </c>
      <c r="AE2994" s="7" t="str">
        <f t="shared" si="379"/>
        <v>Gà muối 500g</v>
      </c>
      <c r="AF2994" s="7">
        <f t="shared" si="380"/>
        <v>2</v>
      </c>
    </row>
    <row r="2995" spans="1:32" x14ac:dyDescent="0.25">
      <c r="A2995" s="11">
        <v>45908</v>
      </c>
      <c r="B2995" s="25">
        <v>30491</v>
      </c>
      <c r="C2995" s="12" t="s">
        <v>7214</v>
      </c>
      <c r="D2995" s="16">
        <f t="shared" si="381"/>
        <v>45908</v>
      </c>
      <c r="G2995" s="13" t="s">
        <v>7687</v>
      </c>
      <c r="I2995" s="13" t="s">
        <v>8247</v>
      </c>
      <c r="J2995" s="13" t="s">
        <v>1811</v>
      </c>
      <c r="K2995" s="13" t="s">
        <v>27</v>
      </c>
      <c r="L2995" s="25" t="str">
        <f>VLOOKUP($K2995,TONG_SL!$A:$D,2,0)</f>
        <v>Chân giò heo muối 300g</v>
      </c>
      <c r="N2995" s="25" t="str">
        <f t="shared" si="378"/>
        <v>K-C6</v>
      </c>
      <c r="Q2995" s="25" t="str">
        <f>VLOOKUP(K2995,TONG_SL!$A:$D,3,0)</f>
        <v>Túi</v>
      </c>
      <c r="R2995" s="1">
        <v>5</v>
      </c>
      <c r="T2995" s="1">
        <f>VLOOKUP(VLOOKUP(G2995,Ma_KH!$A:$R,18,0)&amp;K2995,Gia_MB!$A:$F,6,0)</f>
        <v>69759</v>
      </c>
      <c r="U2995" s="14">
        <f t="shared" si="383"/>
        <v>348795</v>
      </c>
      <c r="W2995" s="64">
        <f t="shared" si="382"/>
        <v>0</v>
      </c>
      <c r="X2995" s="3" t="str">
        <f t="shared" si="384"/>
        <v>8</v>
      </c>
      <c r="Z2995" s="14">
        <f t="shared" si="385"/>
        <v>27903.600000000002</v>
      </c>
      <c r="AA2995" s="7">
        <f>VLOOKUP(G2995,Ma_KH!$A:$R,14,0)</f>
        <v>36</v>
      </c>
      <c r="AD2995" s="7" t="str">
        <f>IFERROR(VLOOKUP(J2995,'Chuyển Mã'!$B$3:$C$9,2,0),"")</f>
        <v>Hà Nội</v>
      </c>
      <c r="AE2995" s="7" t="str">
        <f t="shared" si="379"/>
        <v>Chân giò heo muối 300g</v>
      </c>
      <c r="AF2995" s="7">
        <f t="shared" si="380"/>
        <v>5</v>
      </c>
    </row>
    <row r="2996" spans="1:32" x14ac:dyDescent="0.25">
      <c r="A2996" s="11">
        <v>45908</v>
      </c>
      <c r="B2996" s="25">
        <v>47176</v>
      </c>
      <c r="C2996" s="12" t="s">
        <v>7214</v>
      </c>
      <c r="D2996" s="16">
        <f t="shared" si="381"/>
        <v>45908</v>
      </c>
      <c r="G2996" s="13" t="s">
        <v>7607</v>
      </c>
      <c r="I2996" s="13" t="s">
        <v>8248</v>
      </c>
      <c r="J2996" s="13" t="s">
        <v>1811</v>
      </c>
      <c r="K2996" s="13" t="s">
        <v>556</v>
      </c>
      <c r="L2996" s="25" t="str">
        <f>VLOOKUP($K2996,TONG_SL!$A:$D,2,0)</f>
        <v>Chân giò heo muối 100g</v>
      </c>
      <c r="N2996" s="25" t="str">
        <f t="shared" si="378"/>
        <v>K-C6</v>
      </c>
      <c r="Q2996" s="25" t="str">
        <f>VLOOKUP(K2996,TONG_SL!$A:$D,3,0)</f>
        <v>Gói</v>
      </c>
      <c r="R2996" s="1">
        <v>8</v>
      </c>
      <c r="T2996" s="1">
        <f>VLOOKUP(VLOOKUP(G2996,Ma_KH!$A:$R,18,0)&amp;K2996,Gia_MB!$A:$F,6,0)</f>
        <v>23076</v>
      </c>
      <c r="U2996" s="14">
        <f t="shared" si="383"/>
        <v>184608</v>
      </c>
      <c r="W2996" s="64">
        <f t="shared" si="382"/>
        <v>0</v>
      </c>
      <c r="X2996" s="3" t="str">
        <f t="shared" si="384"/>
        <v>8</v>
      </c>
      <c r="Z2996" s="14">
        <f t="shared" si="385"/>
        <v>14768.64</v>
      </c>
      <c r="AA2996" s="7">
        <f>VLOOKUP(G2996,Ma_KH!$A:$R,14,0)</f>
        <v>67</v>
      </c>
      <c r="AD2996" s="7" t="str">
        <f>IFERROR(VLOOKUP(J2996,'Chuyển Mã'!$B$3:$C$9,2,0),"")</f>
        <v>Hà Nội</v>
      </c>
      <c r="AE2996" s="7" t="str">
        <f t="shared" si="379"/>
        <v>Chân giò heo muối 100g</v>
      </c>
      <c r="AF2996" s="7">
        <f t="shared" si="380"/>
        <v>8</v>
      </c>
    </row>
    <row r="2997" spans="1:32" x14ac:dyDescent="0.25">
      <c r="A2997" s="11">
        <v>45908</v>
      </c>
      <c r="B2997" s="25">
        <v>48161</v>
      </c>
      <c r="C2997" s="12" t="s">
        <v>7214</v>
      </c>
      <c r="D2997" s="16">
        <f t="shared" si="381"/>
        <v>45908</v>
      </c>
      <c r="G2997" s="13" t="s">
        <v>7607</v>
      </c>
      <c r="I2997" s="13" t="s">
        <v>8249</v>
      </c>
      <c r="J2997" s="13" t="s">
        <v>1811</v>
      </c>
      <c r="K2997" s="13" t="s">
        <v>556</v>
      </c>
      <c r="L2997" s="25" t="str">
        <f>VLOOKUP($K2997,TONG_SL!$A:$D,2,0)</f>
        <v>Chân giò heo muối 100g</v>
      </c>
      <c r="N2997" s="25" t="str">
        <f t="shared" si="378"/>
        <v>K-C6</v>
      </c>
      <c r="Q2997" s="25" t="str">
        <f>VLOOKUP(K2997,TONG_SL!$A:$D,3,0)</f>
        <v>Gói</v>
      </c>
      <c r="R2997" s="1">
        <v>8</v>
      </c>
      <c r="T2997" s="1">
        <f>VLOOKUP(VLOOKUP(G2997,Ma_KH!$A:$R,18,0)&amp;K2997,Gia_MB!$A:$F,6,0)</f>
        <v>23076</v>
      </c>
      <c r="U2997" s="14">
        <f t="shared" si="383"/>
        <v>184608</v>
      </c>
      <c r="W2997" s="64">
        <f t="shared" si="382"/>
        <v>0</v>
      </c>
      <c r="X2997" s="3" t="str">
        <f t="shared" si="384"/>
        <v>8</v>
      </c>
      <c r="Z2997" s="14">
        <f t="shared" si="385"/>
        <v>14768.64</v>
      </c>
      <c r="AA2997" s="7">
        <f>VLOOKUP(G2997,Ma_KH!$A:$R,14,0)</f>
        <v>67</v>
      </c>
      <c r="AD2997" s="7" t="str">
        <f>IFERROR(VLOOKUP(J2997,'Chuyển Mã'!$B$3:$C$9,2,0),"")</f>
        <v>Hà Nội</v>
      </c>
      <c r="AE2997" s="7" t="str">
        <f t="shared" si="379"/>
        <v>Chân giò heo muối 100g</v>
      </c>
      <c r="AF2997" s="7">
        <f t="shared" si="380"/>
        <v>8</v>
      </c>
    </row>
    <row r="2998" spans="1:32" x14ac:dyDescent="0.25">
      <c r="A2998" s="11">
        <v>45908</v>
      </c>
      <c r="B2998" s="25">
        <v>48163</v>
      </c>
      <c r="C2998" s="12" t="s">
        <v>7214</v>
      </c>
      <c r="D2998" s="16">
        <f t="shared" si="381"/>
        <v>45908</v>
      </c>
      <c r="G2998" s="13" t="s">
        <v>7607</v>
      </c>
      <c r="I2998" s="13" t="s">
        <v>8250</v>
      </c>
      <c r="J2998" s="13" t="s">
        <v>1811</v>
      </c>
      <c r="K2998" s="13" t="s">
        <v>556</v>
      </c>
      <c r="L2998" s="25" t="str">
        <f>VLOOKUP($K2998,TONG_SL!$A:$D,2,0)</f>
        <v>Chân giò heo muối 100g</v>
      </c>
      <c r="N2998" s="25" t="str">
        <f t="shared" si="378"/>
        <v>K-C6</v>
      </c>
      <c r="Q2998" s="25" t="str">
        <f>VLOOKUP(K2998,TONG_SL!$A:$D,3,0)</f>
        <v>Gói</v>
      </c>
      <c r="R2998" s="1">
        <v>10</v>
      </c>
      <c r="T2998" s="1">
        <f>VLOOKUP(VLOOKUP(G2998,Ma_KH!$A:$R,18,0)&amp;K2998,Gia_MB!$A:$F,6,0)</f>
        <v>23076</v>
      </c>
      <c r="U2998" s="14">
        <f t="shared" si="383"/>
        <v>230760</v>
      </c>
      <c r="W2998" s="64">
        <f t="shared" si="382"/>
        <v>0</v>
      </c>
      <c r="X2998" s="3" t="str">
        <f t="shared" si="384"/>
        <v>8</v>
      </c>
      <c r="Z2998" s="14">
        <f t="shared" si="385"/>
        <v>18460.8</v>
      </c>
      <c r="AA2998" s="7">
        <f>VLOOKUP(G2998,Ma_KH!$A:$R,14,0)</f>
        <v>67</v>
      </c>
      <c r="AD2998" s="7" t="str">
        <f>IFERROR(VLOOKUP(J2998,'Chuyển Mã'!$B$3:$C$9,2,0),"")</f>
        <v>Hà Nội</v>
      </c>
      <c r="AE2998" s="7" t="str">
        <f t="shared" si="379"/>
        <v>Chân giò heo muối 100g</v>
      </c>
      <c r="AF2998" s="7">
        <f t="shared" si="380"/>
        <v>10</v>
      </c>
    </row>
    <row r="2999" spans="1:32" x14ac:dyDescent="0.25">
      <c r="A2999" s="11">
        <v>45908</v>
      </c>
      <c r="B2999" s="25">
        <v>30461</v>
      </c>
      <c r="C2999" s="12" t="s">
        <v>7214</v>
      </c>
      <c r="D2999" s="16">
        <f t="shared" si="381"/>
        <v>45908</v>
      </c>
      <c r="G2999" s="13" t="s">
        <v>8241</v>
      </c>
      <c r="I2999" s="13" t="s">
        <v>8251</v>
      </c>
      <c r="J2999" s="13" t="s">
        <v>1811</v>
      </c>
      <c r="K2999" s="13" t="s">
        <v>32</v>
      </c>
      <c r="L2999" s="25" t="str">
        <f>VLOOKUP($K2999,TONG_SL!$A:$D,2,0)</f>
        <v>Giò Tai Lưỡi Xào 250</v>
      </c>
      <c r="N2999" s="25" t="str">
        <f t="shared" si="378"/>
        <v>K-C6</v>
      </c>
      <c r="Q2999" s="25" t="str">
        <f>VLOOKUP(K2999,TONG_SL!$A:$D,3,0)</f>
        <v>Túi</v>
      </c>
      <c r="R2999" s="1">
        <v>14</v>
      </c>
      <c r="T2999" s="1">
        <f>VLOOKUP(VLOOKUP(G2999,Ma_KH!$A:$R,18,0)&amp;K2999,Gia_MB!$A:$F,6,0)</f>
        <v>50183</v>
      </c>
      <c r="U2999" s="14">
        <f t="shared" si="383"/>
        <v>702562</v>
      </c>
      <c r="W2999" s="64">
        <f t="shared" si="382"/>
        <v>0</v>
      </c>
      <c r="X2999" s="3" t="str">
        <f t="shared" si="384"/>
        <v>8</v>
      </c>
      <c r="Z2999" s="14">
        <f t="shared" si="385"/>
        <v>56204.959999999999</v>
      </c>
      <c r="AA2999" s="7">
        <f>VLOOKUP(G2999,Ma_KH!$A:$R,14,0)</f>
        <v>50</v>
      </c>
      <c r="AD2999" s="7" t="str">
        <f>IFERROR(VLOOKUP(J2999,'Chuyển Mã'!$B$3:$C$9,2,0),"")</f>
        <v>Hà Nội</v>
      </c>
      <c r="AE2999" s="7" t="str">
        <f t="shared" si="379"/>
        <v>Giò Tai Lưỡi Xào 250</v>
      </c>
      <c r="AF2999" s="7">
        <f t="shared" si="380"/>
        <v>14</v>
      </c>
    </row>
    <row r="3000" spans="1:32" x14ac:dyDescent="0.25">
      <c r="A3000" s="11">
        <v>45908</v>
      </c>
      <c r="B3000" s="25">
        <v>47177</v>
      </c>
      <c r="C3000" s="12" t="s">
        <v>7214</v>
      </c>
      <c r="D3000" s="16">
        <f t="shared" si="381"/>
        <v>45908</v>
      </c>
      <c r="G3000" s="13" t="s">
        <v>7607</v>
      </c>
      <c r="I3000" s="13" t="s">
        <v>8252</v>
      </c>
      <c r="J3000" s="13" t="s">
        <v>1811</v>
      </c>
      <c r="K3000" s="13" t="s">
        <v>556</v>
      </c>
      <c r="L3000" s="25" t="str">
        <f>VLOOKUP($K3000,TONG_SL!$A:$D,2,0)</f>
        <v>Chân giò heo muối 100g</v>
      </c>
      <c r="N3000" s="25" t="str">
        <f t="shared" si="378"/>
        <v>K-C6</v>
      </c>
      <c r="Q3000" s="25" t="str">
        <f>VLOOKUP(K3000,TONG_SL!$A:$D,3,0)</f>
        <v>Gói</v>
      </c>
      <c r="R3000" s="1">
        <v>10</v>
      </c>
      <c r="T3000" s="1">
        <f>VLOOKUP(VLOOKUP(G3000,Ma_KH!$A:$R,18,0)&amp;K3000,Gia_MB!$A:$F,6,0)</f>
        <v>23076</v>
      </c>
      <c r="U3000" s="14">
        <f t="shared" si="383"/>
        <v>230760</v>
      </c>
      <c r="W3000" s="64">
        <f t="shared" si="382"/>
        <v>0</v>
      </c>
      <c r="X3000" s="3" t="str">
        <f t="shared" si="384"/>
        <v>8</v>
      </c>
      <c r="Z3000" s="14">
        <f t="shared" si="385"/>
        <v>18460.8</v>
      </c>
      <c r="AA3000" s="7">
        <f>VLOOKUP(G3000,Ma_KH!$A:$R,14,0)</f>
        <v>67</v>
      </c>
      <c r="AD3000" s="7" t="str">
        <f>IFERROR(VLOOKUP(J3000,'Chuyển Mã'!$B$3:$C$9,2,0),"")</f>
        <v>Hà Nội</v>
      </c>
      <c r="AE3000" s="7" t="str">
        <f t="shared" si="379"/>
        <v>Chân giò heo muối 100g</v>
      </c>
      <c r="AF3000" s="7">
        <f t="shared" si="380"/>
        <v>10</v>
      </c>
    </row>
    <row r="3001" spans="1:32" x14ac:dyDescent="0.25">
      <c r="A3001" s="11">
        <v>45908</v>
      </c>
      <c r="B3001" s="25">
        <v>3052</v>
      </c>
      <c r="C3001" s="12" t="s">
        <v>7214</v>
      </c>
      <c r="D3001" s="16">
        <f t="shared" si="381"/>
        <v>45908</v>
      </c>
      <c r="G3001" s="13" t="s">
        <v>8238</v>
      </c>
      <c r="I3001" s="13" t="s">
        <v>8239</v>
      </c>
      <c r="J3001" s="13" t="s">
        <v>1811</v>
      </c>
      <c r="K3001" s="13" t="s">
        <v>35</v>
      </c>
      <c r="L3001" s="25" t="str">
        <f>VLOOKUP($K3001,TONG_SL!$A:$D,2,0)</f>
        <v>Tai heo muối 200g</v>
      </c>
      <c r="N3001" s="25" t="str">
        <f t="shared" si="378"/>
        <v>K-C6</v>
      </c>
      <c r="Q3001" s="25" t="str">
        <f>VLOOKUP(K3001,TONG_SL!$A:$D,3,0)</f>
        <v>Túi</v>
      </c>
      <c r="R3001" s="1">
        <v>3</v>
      </c>
      <c r="T3001" s="1">
        <f>VLOOKUP(VLOOKUP(G3001,Ma_KH!$A:$R,18,0)&amp;K3001,Gia_MB!$A:$F,6,0)</f>
        <v>55595</v>
      </c>
      <c r="U3001" s="14">
        <f t="shared" si="383"/>
        <v>166785</v>
      </c>
      <c r="W3001" s="64">
        <f t="shared" si="382"/>
        <v>0</v>
      </c>
      <c r="X3001" s="3" t="str">
        <f t="shared" si="384"/>
        <v>8</v>
      </c>
      <c r="Z3001" s="14">
        <f t="shared" si="385"/>
        <v>13342.800000000001</v>
      </c>
      <c r="AA3001" s="7">
        <f>VLOOKUP(G3001,Ma_KH!$A:$R,14,0)</f>
        <v>46</v>
      </c>
      <c r="AD3001" s="7" t="str">
        <f>IFERROR(VLOOKUP(J3001,'Chuyển Mã'!$B$3:$C$9,2,0),"")</f>
        <v>Hà Nội</v>
      </c>
      <c r="AE3001" s="7" t="str">
        <f t="shared" si="379"/>
        <v>Tai heo muối 200g</v>
      </c>
      <c r="AF3001" s="7">
        <f t="shared" si="380"/>
        <v>3</v>
      </c>
    </row>
    <row r="3002" spans="1:32" x14ac:dyDescent="0.25">
      <c r="A3002" s="11">
        <v>45908</v>
      </c>
      <c r="B3002" s="25">
        <v>3052</v>
      </c>
      <c r="C3002" s="12" t="s">
        <v>7214</v>
      </c>
      <c r="D3002" s="16">
        <f t="shared" si="381"/>
        <v>45908</v>
      </c>
      <c r="G3002" s="13" t="s">
        <v>8238</v>
      </c>
      <c r="I3002" s="13" t="s">
        <v>8239</v>
      </c>
      <c r="J3002" s="13" t="s">
        <v>1811</v>
      </c>
      <c r="K3002" s="13" t="s">
        <v>30</v>
      </c>
      <c r="L3002" s="25" t="str">
        <f>VLOOKUP($K3002,TONG_SL!$A:$D,2,0)</f>
        <v>Gà muối 500g</v>
      </c>
      <c r="N3002" s="25" t="str">
        <f t="shared" si="378"/>
        <v>K-C6</v>
      </c>
      <c r="Q3002" s="25" t="str">
        <f>VLOOKUP(K3002,TONG_SL!$A:$D,3,0)</f>
        <v>Túi</v>
      </c>
      <c r="R3002" s="1">
        <v>2</v>
      </c>
      <c r="T3002" s="1">
        <f>VLOOKUP(VLOOKUP(G3002,Ma_KH!$A:$R,18,0)&amp;K3002,Gia_MB!$A:$F,6,0)</f>
        <v>111058</v>
      </c>
      <c r="U3002" s="14">
        <f t="shared" si="383"/>
        <v>222116</v>
      </c>
      <c r="W3002" s="64">
        <f t="shared" si="382"/>
        <v>0</v>
      </c>
      <c r="X3002" s="3" t="str">
        <f t="shared" si="384"/>
        <v>8</v>
      </c>
      <c r="Z3002" s="14">
        <f t="shared" si="385"/>
        <v>17769.28</v>
      </c>
      <c r="AA3002" s="7">
        <f>VLOOKUP(G3002,Ma_KH!$A:$R,14,0)</f>
        <v>46</v>
      </c>
      <c r="AD3002" s="7" t="str">
        <f>IFERROR(VLOOKUP(J3002,'Chuyển Mã'!$B$3:$C$9,2,0),"")</f>
        <v>Hà Nội</v>
      </c>
      <c r="AE3002" s="7" t="str">
        <f t="shared" si="379"/>
        <v>Gà muối 500g</v>
      </c>
      <c r="AF3002" s="7">
        <f t="shared" si="380"/>
        <v>2</v>
      </c>
    </row>
    <row r="3003" spans="1:32" x14ac:dyDescent="0.25">
      <c r="A3003" s="11">
        <v>45908</v>
      </c>
      <c r="B3003" s="25">
        <v>3052</v>
      </c>
      <c r="C3003" s="12" t="s">
        <v>7214</v>
      </c>
      <c r="D3003" s="16">
        <f t="shared" si="381"/>
        <v>45908</v>
      </c>
      <c r="G3003" s="13" t="s">
        <v>8238</v>
      </c>
      <c r="I3003" s="13" t="s">
        <v>8239</v>
      </c>
      <c r="J3003" s="13" t="s">
        <v>1811</v>
      </c>
      <c r="K3003" s="13" t="s">
        <v>27</v>
      </c>
      <c r="L3003" s="25" t="str">
        <f>VLOOKUP($K3003,TONG_SL!$A:$D,2,0)</f>
        <v>Chân giò heo muối 300g</v>
      </c>
      <c r="N3003" s="25" t="str">
        <f t="shared" si="378"/>
        <v>K-C6</v>
      </c>
      <c r="Q3003" s="25" t="str">
        <f>VLOOKUP(K3003,TONG_SL!$A:$D,3,0)</f>
        <v>Túi</v>
      </c>
      <c r="R3003" s="1">
        <v>4</v>
      </c>
      <c r="T3003" s="1">
        <f>VLOOKUP(VLOOKUP(G3003,Ma_KH!$A:$R,18,0)&amp;K3003,Gia_MB!$A:$F,6,0)</f>
        <v>73431</v>
      </c>
      <c r="U3003" s="14">
        <f t="shared" si="383"/>
        <v>293724</v>
      </c>
      <c r="W3003" s="64">
        <f t="shared" si="382"/>
        <v>0</v>
      </c>
      <c r="X3003" s="3" t="str">
        <f t="shared" si="384"/>
        <v>8</v>
      </c>
      <c r="Z3003" s="14">
        <f t="shared" si="385"/>
        <v>23497.920000000002</v>
      </c>
      <c r="AA3003" s="7">
        <f>VLOOKUP(G3003,Ma_KH!$A:$R,14,0)</f>
        <v>46</v>
      </c>
      <c r="AD3003" s="7" t="str">
        <f>IFERROR(VLOOKUP(J3003,'Chuyển Mã'!$B$3:$C$9,2,0),"")</f>
        <v>Hà Nội</v>
      </c>
      <c r="AE3003" s="7" t="str">
        <f t="shared" si="379"/>
        <v>Chân giò heo muối 300g</v>
      </c>
      <c r="AF3003" s="7">
        <f t="shared" si="380"/>
        <v>4</v>
      </c>
    </row>
    <row r="3004" spans="1:32" x14ac:dyDescent="0.25">
      <c r="A3004" s="11">
        <v>45908</v>
      </c>
      <c r="B3004" s="25">
        <v>30519</v>
      </c>
      <c r="C3004" s="12" t="s">
        <v>7214</v>
      </c>
      <c r="D3004" s="16">
        <f t="shared" si="381"/>
        <v>45908</v>
      </c>
      <c r="G3004" s="13" t="s">
        <v>8238</v>
      </c>
      <c r="I3004" s="13" t="s">
        <v>8253</v>
      </c>
      <c r="J3004" s="13" t="s">
        <v>1811</v>
      </c>
      <c r="K3004" s="13" t="s">
        <v>30</v>
      </c>
      <c r="L3004" s="25" t="str">
        <f>VLOOKUP($K3004,TONG_SL!$A:$D,2,0)</f>
        <v>Gà muối 500g</v>
      </c>
      <c r="N3004" s="25" t="str">
        <f t="shared" si="378"/>
        <v>K-C6</v>
      </c>
      <c r="Q3004" s="25" t="str">
        <f>VLOOKUP(K3004,TONG_SL!$A:$D,3,0)</f>
        <v>Túi</v>
      </c>
      <c r="R3004" s="1">
        <v>2</v>
      </c>
      <c r="T3004" s="1">
        <f>VLOOKUP(VLOOKUP(G3004,Ma_KH!$A:$R,18,0)&amp;K3004,Gia_MB!$A:$F,6,0)</f>
        <v>111058</v>
      </c>
      <c r="U3004" s="14">
        <f t="shared" si="383"/>
        <v>222116</v>
      </c>
      <c r="W3004" s="64">
        <f t="shared" si="382"/>
        <v>0</v>
      </c>
      <c r="X3004" s="3" t="str">
        <f t="shared" si="384"/>
        <v>8</v>
      </c>
      <c r="Z3004" s="14">
        <f t="shared" si="385"/>
        <v>17769.28</v>
      </c>
      <c r="AA3004" s="7">
        <f>VLOOKUP(G3004,Ma_KH!$A:$R,14,0)</f>
        <v>46</v>
      </c>
      <c r="AD3004" s="7" t="str">
        <f>IFERROR(VLOOKUP(J3004,'Chuyển Mã'!$B$3:$C$9,2,0),"")</f>
        <v>Hà Nội</v>
      </c>
      <c r="AE3004" s="7" t="str">
        <f t="shared" si="379"/>
        <v>Gà muối 500g</v>
      </c>
      <c r="AF3004" s="7">
        <f t="shared" si="380"/>
        <v>2</v>
      </c>
    </row>
    <row r="3005" spans="1:32" x14ac:dyDescent="0.25">
      <c r="A3005" s="11">
        <v>45908</v>
      </c>
      <c r="B3005" s="25">
        <v>30519</v>
      </c>
      <c r="C3005" s="12" t="s">
        <v>7214</v>
      </c>
      <c r="D3005" s="16">
        <f t="shared" si="381"/>
        <v>45908</v>
      </c>
      <c r="G3005" s="13" t="s">
        <v>8238</v>
      </c>
      <c r="I3005" s="13" t="s">
        <v>8253</v>
      </c>
      <c r="J3005" s="13" t="s">
        <v>1811</v>
      </c>
      <c r="K3005" s="13" t="s">
        <v>556</v>
      </c>
      <c r="L3005" s="25" t="str">
        <f>VLOOKUP($K3005,TONG_SL!$A:$D,2,0)</f>
        <v>Chân giò heo muối 100g</v>
      </c>
      <c r="N3005" s="25" t="str">
        <f t="shared" si="378"/>
        <v>K-C6</v>
      </c>
      <c r="Q3005" s="25" t="str">
        <f>VLOOKUP(K3005,TONG_SL!$A:$D,3,0)</f>
        <v>Gói</v>
      </c>
      <c r="R3005" s="1">
        <v>5</v>
      </c>
      <c r="T3005" s="1">
        <f>VLOOKUP(VLOOKUP(G3005,Ma_KH!$A:$R,18,0)&amp;K3005,Gia_MB!$A:$F,6,0)</f>
        <v>22830</v>
      </c>
      <c r="U3005" s="14">
        <f t="shared" si="383"/>
        <v>114150</v>
      </c>
      <c r="W3005" s="64">
        <f t="shared" si="382"/>
        <v>0</v>
      </c>
      <c r="X3005" s="3" t="str">
        <f t="shared" si="384"/>
        <v>8</v>
      </c>
      <c r="Z3005" s="14">
        <f t="shared" si="385"/>
        <v>9132</v>
      </c>
      <c r="AA3005" s="7">
        <f>VLOOKUP(G3005,Ma_KH!$A:$R,14,0)</f>
        <v>46</v>
      </c>
      <c r="AD3005" s="7" t="str">
        <f>IFERROR(VLOOKUP(J3005,'Chuyển Mã'!$B$3:$C$9,2,0),"")</f>
        <v>Hà Nội</v>
      </c>
      <c r="AE3005" s="7" t="str">
        <f t="shared" si="379"/>
        <v>Chân giò heo muối 100g</v>
      </c>
      <c r="AF3005" s="7">
        <f t="shared" si="380"/>
        <v>5</v>
      </c>
    </row>
    <row r="3006" spans="1:32" x14ac:dyDescent="0.25">
      <c r="A3006" s="11">
        <v>45908</v>
      </c>
      <c r="B3006" s="25">
        <v>30519</v>
      </c>
      <c r="C3006" s="12" t="s">
        <v>7214</v>
      </c>
      <c r="D3006" s="16">
        <f t="shared" si="381"/>
        <v>45908</v>
      </c>
      <c r="G3006" s="13" t="s">
        <v>8238</v>
      </c>
      <c r="I3006" s="13" t="s">
        <v>8253</v>
      </c>
      <c r="J3006" s="13" t="s">
        <v>1811</v>
      </c>
      <c r="K3006" s="13" t="s">
        <v>27</v>
      </c>
      <c r="L3006" s="25" t="str">
        <f>VLOOKUP($K3006,TONG_SL!$A:$D,2,0)</f>
        <v>Chân giò heo muối 300g</v>
      </c>
      <c r="N3006" s="25" t="str">
        <f t="shared" si="378"/>
        <v>K-C6</v>
      </c>
      <c r="Q3006" s="25" t="str">
        <f>VLOOKUP(K3006,TONG_SL!$A:$D,3,0)</f>
        <v>Túi</v>
      </c>
      <c r="R3006" s="1">
        <v>5</v>
      </c>
      <c r="T3006" s="1">
        <f>VLOOKUP(VLOOKUP(G3006,Ma_KH!$A:$R,18,0)&amp;K3006,Gia_MB!$A:$F,6,0)</f>
        <v>73431</v>
      </c>
      <c r="U3006" s="14">
        <f t="shared" si="383"/>
        <v>367155</v>
      </c>
      <c r="W3006" s="64">
        <f t="shared" si="382"/>
        <v>0</v>
      </c>
      <c r="X3006" s="3" t="str">
        <f t="shared" si="384"/>
        <v>8</v>
      </c>
      <c r="Z3006" s="14">
        <f t="shared" si="385"/>
        <v>29372.400000000001</v>
      </c>
      <c r="AA3006" s="7">
        <f>VLOOKUP(G3006,Ma_KH!$A:$R,14,0)</f>
        <v>46</v>
      </c>
      <c r="AD3006" s="7" t="str">
        <f>IFERROR(VLOOKUP(J3006,'Chuyển Mã'!$B$3:$C$9,2,0),"")</f>
        <v>Hà Nội</v>
      </c>
      <c r="AE3006" s="7" t="str">
        <f t="shared" si="379"/>
        <v>Chân giò heo muối 300g</v>
      </c>
      <c r="AF3006" s="7">
        <f t="shared" si="380"/>
        <v>5</v>
      </c>
    </row>
    <row r="3007" spans="1:32" x14ac:dyDescent="0.25">
      <c r="A3007" s="11">
        <v>45908</v>
      </c>
      <c r="B3007" s="25">
        <v>30517</v>
      </c>
      <c r="C3007" s="12" t="s">
        <v>7214</v>
      </c>
      <c r="D3007" s="16">
        <f t="shared" si="381"/>
        <v>45908</v>
      </c>
      <c r="G3007" s="13" t="s">
        <v>8238</v>
      </c>
      <c r="I3007" s="13" t="s">
        <v>8254</v>
      </c>
      <c r="J3007" s="13" t="s">
        <v>1811</v>
      </c>
      <c r="K3007" s="13" t="s">
        <v>30</v>
      </c>
      <c r="L3007" s="25" t="str">
        <f>VLOOKUP($K3007,TONG_SL!$A:$D,2,0)</f>
        <v>Gà muối 500g</v>
      </c>
      <c r="N3007" s="25" t="str">
        <f t="shared" si="378"/>
        <v>K-C6</v>
      </c>
      <c r="Q3007" s="25" t="str">
        <f>VLOOKUP(K3007,TONG_SL!$A:$D,3,0)</f>
        <v>Túi</v>
      </c>
      <c r="R3007" s="1">
        <v>2</v>
      </c>
      <c r="T3007" s="1">
        <f>VLOOKUP(VLOOKUP(G3007,Ma_KH!$A:$R,18,0)&amp;K3007,Gia_MB!$A:$F,6,0)</f>
        <v>111058</v>
      </c>
      <c r="U3007" s="14">
        <f t="shared" si="383"/>
        <v>222116</v>
      </c>
      <c r="W3007" s="64">
        <f t="shared" si="382"/>
        <v>0</v>
      </c>
      <c r="X3007" s="3" t="str">
        <f t="shared" si="384"/>
        <v>8</v>
      </c>
      <c r="Z3007" s="14">
        <f t="shared" si="385"/>
        <v>17769.28</v>
      </c>
      <c r="AA3007" s="7">
        <f>VLOOKUP(G3007,Ma_KH!$A:$R,14,0)</f>
        <v>46</v>
      </c>
      <c r="AD3007" s="7" t="str">
        <f>IFERROR(VLOOKUP(J3007,'Chuyển Mã'!$B$3:$C$9,2,0),"")</f>
        <v>Hà Nội</v>
      </c>
      <c r="AE3007" s="7" t="str">
        <f t="shared" si="379"/>
        <v>Gà muối 500g</v>
      </c>
      <c r="AF3007" s="7">
        <f t="shared" si="380"/>
        <v>2</v>
      </c>
    </row>
    <row r="3008" spans="1:32" x14ac:dyDescent="0.25">
      <c r="A3008" s="11">
        <v>45908</v>
      </c>
      <c r="B3008" s="25">
        <v>30517</v>
      </c>
      <c r="C3008" s="12" t="s">
        <v>7214</v>
      </c>
      <c r="D3008" s="16">
        <f t="shared" si="381"/>
        <v>45908</v>
      </c>
      <c r="G3008" s="13" t="s">
        <v>8238</v>
      </c>
      <c r="I3008" s="13" t="s">
        <v>8254</v>
      </c>
      <c r="J3008" s="13" t="s">
        <v>1811</v>
      </c>
      <c r="K3008" s="13" t="s">
        <v>547</v>
      </c>
      <c r="L3008" s="25" t="str">
        <f>VLOOKUP($K3008,TONG_SL!$A:$D,2,0)</f>
        <v>Chân giò heo muối 500g</v>
      </c>
      <c r="N3008" s="25" t="str">
        <f t="shared" si="378"/>
        <v>K-C6</v>
      </c>
      <c r="Q3008" s="25" t="str">
        <f>VLOOKUP(K3008,TONG_SL!$A:$D,3,0)</f>
        <v>Túi</v>
      </c>
      <c r="R3008" s="1">
        <v>3</v>
      </c>
      <c r="T3008" s="1">
        <f>VLOOKUP(VLOOKUP(G3008,Ma_KH!$A:$R,18,0)&amp;K3008,Gia_MB!$A:$F,6,0)</f>
        <v>110732</v>
      </c>
      <c r="U3008" s="14">
        <f t="shared" si="383"/>
        <v>332196</v>
      </c>
      <c r="W3008" s="64">
        <f t="shared" si="382"/>
        <v>0</v>
      </c>
      <c r="X3008" s="3" t="str">
        <f t="shared" si="384"/>
        <v>8</v>
      </c>
      <c r="Z3008" s="14">
        <f t="shared" si="385"/>
        <v>26575.68</v>
      </c>
      <c r="AA3008" s="7">
        <f>VLOOKUP(G3008,Ma_KH!$A:$R,14,0)</f>
        <v>46</v>
      </c>
      <c r="AD3008" s="7" t="str">
        <f>IFERROR(VLOOKUP(J3008,'Chuyển Mã'!$B$3:$C$9,2,0),"")</f>
        <v>Hà Nội</v>
      </c>
      <c r="AE3008" s="7" t="str">
        <f t="shared" si="379"/>
        <v>Chân giò heo muối 500g</v>
      </c>
      <c r="AF3008" s="7">
        <f t="shared" si="380"/>
        <v>3</v>
      </c>
    </row>
    <row r="3009" spans="1:32" x14ac:dyDescent="0.25">
      <c r="A3009" s="11">
        <v>45908</v>
      </c>
      <c r="B3009" s="25">
        <v>30517</v>
      </c>
      <c r="C3009" s="12" t="s">
        <v>7214</v>
      </c>
      <c r="D3009" s="16">
        <f t="shared" si="381"/>
        <v>45908</v>
      </c>
      <c r="G3009" s="13" t="s">
        <v>8238</v>
      </c>
      <c r="I3009" s="13" t="s">
        <v>8254</v>
      </c>
      <c r="J3009" s="13" t="s">
        <v>1811</v>
      </c>
      <c r="K3009" s="13" t="s">
        <v>35</v>
      </c>
      <c r="L3009" s="25" t="str">
        <f>VLOOKUP($K3009,TONG_SL!$A:$D,2,0)</f>
        <v>Tai heo muối 200g</v>
      </c>
      <c r="N3009" s="25" t="str">
        <f t="shared" si="378"/>
        <v>K-C6</v>
      </c>
      <c r="Q3009" s="25" t="str">
        <f>VLOOKUP(K3009,TONG_SL!$A:$D,3,0)</f>
        <v>Túi</v>
      </c>
      <c r="R3009" s="1">
        <v>4</v>
      </c>
      <c r="T3009" s="1">
        <f>VLOOKUP(VLOOKUP(G3009,Ma_KH!$A:$R,18,0)&amp;K3009,Gia_MB!$A:$F,6,0)</f>
        <v>55595</v>
      </c>
      <c r="U3009" s="14">
        <f t="shared" si="383"/>
        <v>222380</v>
      </c>
      <c r="W3009" s="64">
        <f t="shared" si="382"/>
        <v>0</v>
      </c>
      <c r="X3009" s="3" t="str">
        <f t="shared" si="384"/>
        <v>8</v>
      </c>
      <c r="Z3009" s="14">
        <f t="shared" si="385"/>
        <v>17790.400000000001</v>
      </c>
      <c r="AA3009" s="7">
        <f>VLOOKUP(G3009,Ma_KH!$A:$R,14,0)</f>
        <v>46</v>
      </c>
      <c r="AD3009" s="7" t="str">
        <f>IFERROR(VLOOKUP(J3009,'Chuyển Mã'!$B$3:$C$9,2,0),"")</f>
        <v>Hà Nội</v>
      </c>
      <c r="AE3009" s="7" t="str">
        <f t="shared" si="379"/>
        <v>Tai heo muối 200g</v>
      </c>
      <c r="AF3009" s="7">
        <f t="shared" si="380"/>
        <v>4</v>
      </c>
    </row>
    <row r="3010" spans="1:32" x14ac:dyDescent="0.25">
      <c r="A3010" s="11">
        <v>45908</v>
      </c>
      <c r="B3010" s="25">
        <v>30517</v>
      </c>
      <c r="C3010" s="12" t="s">
        <v>7214</v>
      </c>
      <c r="D3010" s="16">
        <f t="shared" si="381"/>
        <v>45908</v>
      </c>
      <c r="G3010" s="13" t="s">
        <v>8238</v>
      </c>
      <c r="I3010" s="13" t="s">
        <v>8254</v>
      </c>
      <c r="J3010" s="13" t="s">
        <v>1811</v>
      </c>
      <c r="K3010" s="13" t="s">
        <v>556</v>
      </c>
      <c r="L3010" s="25" t="str">
        <f>VLOOKUP($K3010,TONG_SL!$A:$D,2,0)</f>
        <v>Chân giò heo muối 100g</v>
      </c>
      <c r="N3010" s="25" t="str">
        <f t="shared" si="378"/>
        <v>K-C6</v>
      </c>
      <c r="Q3010" s="25" t="str">
        <f>VLOOKUP(K3010,TONG_SL!$A:$D,3,0)</f>
        <v>Gói</v>
      </c>
      <c r="R3010" s="1">
        <v>5</v>
      </c>
      <c r="T3010" s="1">
        <f>VLOOKUP(VLOOKUP(G3010,Ma_KH!$A:$R,18,0)&amp;K3010,Gia_MB!$A:$F,6,0)</f>
        <v>22830</v>
      </c>
      <c r="U3010" s="14">
        <f t="shared" si="383"/>
        <v>114150</v>
      </c>
      <c r="W3010" s="64">
        <f t="shared" si="382"/>
        <v>0</v>
      </c>
      <c r="X3010" s="3" t="str">
        <f t="shared" si="384"/>
        <v>8</v>
      </c>
      <c r="Z3010" s="14">
        <f t="shared" si="385"/>
        <v>9132</v>
      </c>
      <c r="AA3010" s="7">
        <f>VLOOKUP(G3010,Ma_KH!$A:$R,14,0)</f>
        <v>46</v>
      </c>
      <c r="AD3010" s="7" t="str">
        <f>IFERROR(VLOOKUP(J3010,'Chuyển Mã'!$B$3:$C$9,2,0),"")</f>
        <v>Hà Nội</v>
      </c>
      <c r="AE3010" s="7" t="str">
        <f t="shared" si="379"/>
        <v>Chân giò heo muối 100g</v>
      </c>
      <c r="AF3010" s="7">
        <f t="shared" si="380"/>
        <v>5</v>
      </c>
    </row>
    <row r="3011" spans="1:32" x14ac:dyDescent="0.25">
      <c r="A3011" s="11">
        <v>45908</v>
      </c>
      <c r="B3011" s="25">
        <v>30517</v>
      </c>
      <c r="C3011" s="12" t="s">
        <v>7214</v>
      </c>
      <c r="D3011" s="16">
        <f t="shared" si="381"/>
        <v>45908</v>
      </c>
      <c r="G3011" s="13" t="s">
        <v>8238</v>
      </c>
      <c r="I3011" s="13" t="s">
        <v>8254</v>
      </c>
      <c r="J3011" s="13" t="s">
        <v>1811</v>
      </c>
      <c r="K3011" s="13" t="s">
        <v>27</v>
      </c>
      <c r="L3011" s="25" t="str">
        <f>VLOOKUP($K3011,TONG_SL!$A:$D,2,0)</f>
        <v>Chân giò heo muối 300g</v>
      </c>
      <c r="N3011" s="25" t="str">
        <f t="shared" ref="N3011:N3075" si="386">IF($B3011&lt;&gt;"","K-C6","")</f>
        <v>K-C6</v>
      </c>
      <c r="Q3011" s="25" t="str">
        <f>VLOOKUP(K3011,TONG_SL!$A:$D,3,0)</f>
        <v>Túi</v>
      </c>
      <c r="R3011" s="1">
        <v>5</v>
      </c>
      <c r="T3011" s="1">
        <f>VLOOKUP(VLOOKUP(G3011,Ma_KH!$A:$R,18,0)&amp;K3011,Gia_MB!$A:$F,6,0)</f>
        <v>73431</v>
      </c>
      <c r="U3011" s="14">
        <f t="shared" si="383"/>
        <v>367155</v>
      </c>
      <c r="W3011" s="64">
        <f t="shared" si="382"/>
        <v>0</v>
      </c>
      <c r="X3011" s="3" t="str">
        <f t="shared" si="384"/>
        <v>8</v>
      </c>
      <c r="Z3011" s="14">
        <f t="shared" si="385"/>
        <v>29372.400000000001</v>
      </c>
      <c r="AA3011" s="7">
        <f>VLOOKUP(G3011,Ma_KH!$A:$R,14,0)</f>
        <v>46</v>
      </c>
      <c r="AD3011" s="7" t="str">
        <f>IFERROR(VLOOKUP(J3011,'Chuyển Mã'!$B$3:$C$9,2,0),"")</f>
        <v>Hà Nội</v>
      </c>
      <c r="AE3011" s="7" t="str">
        <f t="shared" ref="AE3011:AE3074" si="387">IFERROR(L3011,"")</f>
        <v>Chân giò heo muối 300g</v>
      </c>
      <c r="AF3011" s="7">
        <f t="shared" ref="AF3011:AF3074" si="388">R3011</f>
        <v>5</v>
      </c>
    </row>
    <row r="3012" spans="1:32" x14ac:dyDescent="0.25">
      <c r="A3012" s="11">
        <v>45908</v>
      </c>
      <c r="B3012" s="25">
        <v>47388</v>
      </c>
      <c r="C3012" s="12" t="s">
        <v>7214</v>
      </c>
      <c r="D3012" s="16">
        <f t="shared" ref="D3012:D3075" si="389">IF(A3012="","",A3012)</f>
        <v>45908</v>
      </c>
      <c r="G3012" s="13" t="s">
        <v>7607</v>
      </c>
      <c r="I3012" s="13" t="s">
        <v>8255</v>
      </c>
      <c r="J3012" s="13" t="s">
        <v>1811</v>
      </c>
      <c r="K3012" s="13" t="s">
        <v>556</v>
      </c>
      <c r="L3012" s="25" t="str">
        <f>VLOOKUP($K3012,TONG_SL!$A:$D,2,0)</f>
        <v>Chân giò heo muối 100g</v>
      </c>
      <c r="N3012" s="25" t="str">
        <f t="shared" si="386"/>
        <v>K-C6</v>
      </c>
      <c r="Q3012" s="25" t="str">
        <f>VLOOKUP(K3012,TONG_SL!$A:$D,3,0)</f>
        <v>Gói</v>
      </c>
      <c r="R3012" s="1">
        <v>8</v>
      </c>
      <c r="T3012" s="1">
        <f>VLOOKUP(VLOOKUP(G3012,Ma_KH!$A:$R,18,0)&amp;K3012,Gia_MB!$A:$F,6,0)</f>
        <v>23076</v>
      </c>
      <c r="U3012" s="14">
        <f t="shared" si="383"/>
        <v>184608</v>
      </c>
      <c r="W3012" s="64">
        <f t="shared" si="382"/>
        <v>0</v>
      </c>
      <c r="X3012" s="3" t="str">
        <f t="shared" si="384"/>
        <v>8</v>
      </c>
      <c r="Z3012" s="14">
        <f t="shared" si="385"/>
        <v>14768.64</v>
      </c>
      <c r="AA3012" s="7">
        <f>VLOOKUP(G3012,Ma_KH!$A:$R,14,0)</f>
        <v>67</v>
      </c>
      <c r="AD3012" s="7" t="str">
        <f>IFERROR(VLOOKUP(J3012,'Chuyển Mã'!$B$3:$C$9,2,0),"")</f>
        <v>Hà Nội</v>
      </c>
      <c r="AE3012" s="7" t="str">
        <f t="shared" si="387"/>
        <v>Chân giò heo muối 100g</v>
      </c>
      <c r="AF3012" s="7">
        <f t="shared" si="388"/>
        <v>8</v>
      </c>
    </row>
    <row r="3013" spans="1:32" x14ac:dyDescent="0.25">
      <c r="A3013" s="11">
        <v>45908</v>
      </c>
      <c r="B3013" s="25">
        <v>48180</v>
      </c>
      <c r="C3013" s="12" t="s">
        <v>7214</v>
      </c>
      <c r="D3013" s="16">
        <f t="shared" si="389"/>
        <v>45908</v>
      </c>
      <c r="G3013" s="13" t="s">
        <v>7607</v>
      </c>
      <c r="I3013" s="13" t="s">
        <v>8256</v>
      </c>
      <c r="J3013" s="13" t="s">
        <v>1811</v>
      </c>
      <c r="K3013" s="13" t="s">
        <v>556</v>
      </c>
      <c r="L3013" s="25" t="str">
        <f>VLOOKUP($K3013,TONG_SL!$A:$D,2,0)</f>
        <v>Chân giò heo muối 100g</v>
      </c>
      <c r="N3013" s="25" t="str">
        <f t="shared" si="386"/>
        <v>K-C6</v>
      </c>
      <c r="Q3013" s="25" t="str">
        <f>VLOOKUP(K3013,TONG_SL!$A:$D,3,0)</f>
        <v>Gói</v>
      </c>
      <c r="R3013" s="1">
        <v>10</v>
      </c>
      <c r="T3013" s="1">
        <f>VLOOKUP(VLOOKUP(G3013,Ma_KH!$A:$R,18,0)&amp;K3013,Gia_MB!$A:$F,6,0)</f>
        <v>23076</v>
      </c>
      <c r="U3013" s="14">
        <f t="shared" si="383"/>
        <v>230760</v>
      </c>
      <c r="W3013" s="64">
        <f t="shared" ref="W3013:W3076" si="390">U3013*V3013</f>
        <v>0</v>
      </c>
      <c r="X3013" s="3" t="str">
        <f t="shared" si="384"/>
        <v>8</v>
      </c>
      <c r="Z3013" s="14">
        <f t="shared" si="385"/>
        <v>18460.8</v>
      </c>
      <c r="AA3013" s="7">
        <f>VLOOKUP(G3013,Ma_KH!$A:$R,14,0)</f>
        <v>67</v>
      </c>
      <c r="AD3013" s="7" t="str">
        <f>IFERROR(VLOOKUP(J3013,'Chuyển Mã'!$B$3:$C$9,2,0),"")</f>
        <v>Hà Nội</v>
      </c>
      <c r="AE3013" s="7" t="str">
        <f t="shared" si="387"/>
        <v>Chân giò heo muối 100g</v>
      </c>
      <c r="AF3013" s="7">
        <f t="shared" si="388"/>
        <v>10</v>
      </c>
    </row>
    <row r="3014" spans="1:32" x14ac:dyDescent="0.25">
      <c r="A3014" s="11">
        <v>45908</v>
      </c>
      <c r="B3014" s="25">
        <v>56586</v>
      </c>
      <c r="C3014" s="12" t="s">
        <v>7214</v>
      </c>
      <c r="D3014" s="16">
        <f t="shared" si="389"/>
        <v>45908</v>
      </c>
      <c r="G3014" s="13" t="s">
        <v>7507</v>
      </c>
      <c r="I3014" s="13" t="s">
        <v>1971</v>
      </c>
      <c r="J3014" s="13" t="s">
        <v>1811</v>
      </c>
      <c r="K3014" s="13" t="s">
        <v>27</v>
      </c>
      <c r="L3014" s="25" t="str">
        <f>VLOOKUP($K3014,TONG_SL!$A:$D,2,0)</f>
        <v>Chân giò heo muối 300g</v>
      </c>
      <c r="N3014" s="25" t="str">
        <f t="shared" si="386"/>
        <v>K-C6</v>
      </c>
      <c r="Q3014" s="25" t="str">
        <f>VLOOKUP(K3014,TONG_SL!$A:$D,3,0)</f>
        <v>Túi</v>
      </c>
      <c r="R3014" s="1">
        <v>5</v>
      </c>
      <c r="T3014" s="1">
        <f>VLOOKUP(VLOOKUP(G3014,Ma_KH!$A:$R,18,0)&amp;K3014,Gia_MB!$A:$F,6,0)</f>
        <v>69759</v>
      </c>
      <c r="U3014" s="14">
        <f t="shared" si="383"/>
        <v>348795</v>
      </c>
      <c r="W3014" s="64">
        <f t="shared" si="390"/>
        <v>0</v>
      </c>
      <c r="X3014" s="3" t="str">
        <f t="shared" si="384"/>
        <v>8</v>
      </c>
      <c r="Z3014" s="14">
        <f t="shared" si="385"/>
        <v>27903.600000000002</v>
      </c>
      <c r="AA3014" s="7">
        <f>VLOOKUP(G3014,Ma_KH!$A:$R,14,0)</f>
        <v>60</v>
      </c>
      <c r="AD3014" s="7" t="str">
        <f>IFERROR(VLOOKUP(J3014,'Chuyển Mã'!$B$3:$C$9,2,0),"")</f>
        <v>Hà Nội</v>
      </c>
      <c r="AE3014" s="7" t="str">
        <f t="shared" si="387"/>
        <v>Chân giò heo muối 300g</v>
      </c>
      <c r="AF3014" s="7">
        <f t="shared" si="388"/>
        <v>5</v>
      </c>
    </row>
    <row r="3015" spans="1:32" x14ac:dyDescent="0.25">
      <c r="A3015" s="11">
        <v>45908</v>
      </c>
      <c r="B3015" s="25">
        <v>56586</v>
      </c>
      <c r="C3015" s="12" t="s">
        <v>7214</v>
      </c>
      <c r="D3015" s="16">
        <f t="shared" si="389"/>
        <v>45908</v>
      </c>
      <c r="G3015" s="13" t="s">
        <v>7507</v>
      </c>
      <c r="I3015" s="13" t="s">
        <v>1971</v>
      </c>
      <c r="J3015" s="13" t="s">
        <v>1811</v>
      </c>
      <c r="K3015" s="13" t="s">
        <v>30</v>
      </c>
      <c r="L3015" s="25" t="str">
        <f>VLOOKUP($K3015,TONG_SL!$A:$D,2,0)</f>
        <v>Gà muối 500g</v>
      </c>
      <c r="N3015" s="25" t="str">
        <f t="shared" si="386"/>
        <v>K-C6</v>
      </c>
      <c r="Q3015" s="25" t="str">
        <f>VLOOKUP(K3015,TONG_SL!$A:$D,3,0)</f>
        <v>Túi</v>
      </c>
      <c r="R3015" s="1">
        <v>2</v>
      </c>
      <c r="T3015" s="1">
        <f>VLOOKUP(VLOOKUP(G3015,Ma_KH!$A:$R,18,0)&amp;K3015,Gia_MB!$A:$F,6,0)</f>
        <v>105505</v>
      </c>
      <c r="U3015" s="14">
        <f t="shared" si="383"/>
        <v>211010</v>
      </c>
      <c r="W3015" s="64">
        <f t="shared" si="390"/>
        <v>0</v>
      </c>
      <c r="X3015" s="3" t="str">
        <f t="shared" si="384"/>
        <v>8</v>
      </c>
      <c r="Z3015" s="14">
        <f t="shared" si="385"/>
        <v>16880.8</v>
      </c>
      <c r="AA3015" s="7">
        <f>VLOOKUP(G3015,Ma_KH!$A:$R,14,0)</f>
        <v>60</v>
      </c>
      <c r="AD3015" s="7" t="str">
        <f>IFERROR(VLOOKUP(J3015,'Chuyển Mã'!$B$3:$C$9,2,0),"")</f>
        <v>Hà Nội</v>
      </c>
      <c r="AE3015" s="7" t="str">
        <f t="shared" si="387"/>
        <v>Gà muối 500g</v>
      </c>
      <c r="AF3015" s="7">
        <f t="shared" si="388"/>
        <v>2</v>
      </c>
    </row>
    <row r="3016" spans="1:32" x14ac:dyDescent="0.25">
      <c r="A3016" s="11">
        <v>45908</v>
      </c>
      <c r="B3016" s="25">
        <v>56505</v>
      </c>
      <c r="C3016" s="12" t="s">
        <v>7214</v>
      </c>
      <c r="D3016" s="16">
        <f t="shared" si="389"/>
        <v>45908</v>
      </c>
      <c r="G3016" s="13" t="s">
        <v>3122</v>
      </c>
      <c r="I3016" s="13" t="s">
        <v>3122</v>
      </c>
      <c r="J3016" s="13" t="s">
        <v>1811</v>
      </c>
      <c r="K3016" s="13" t="s">
        <v>27</v>
      </c>
      <c r="L3016" s="25" t="str">
        <f>VLOOKUP($K3016,TONG_SL!$A:$D,2,0)</f>
        <v>Chân giò heo muối 300g</v>
      </c>
      <c r="N3016" s="25" t="str">
        <f t="shared" si="386"/>
        <v>K-C6</v>
      </c>
      <c r="Q3016" s="25" t="str">
        <f>VLOOKUP(K3016,TONG_SL!$A:$D,3,0)</f>
        <v>Túi</v>
      </c>
      <c r="R3016" s="1">
        <v>5</v>
      </c>
      <c r="T3016" s="1">
        <f>VLOOKUP(VLOOKUP(G3016,Ma_KH!$A:$R,18,0)&amp;K3016,Gia_MB!$A:$F,6,0)</f>
        <v>73431</v>
      </c>
      <c r="U3016" s="14">
        <f t="shared" si="383"/>
        <v>367155</v>
      </c>
      <c r="W3016" s="64">
        <f t="shared" si="390"/>
        <v>0</v>
      </c>
      <c r="X3016" s="3" t="str">
        <f t="shared" si="384"/>
        <v>8</v>
      </c>
      <c r="Z3016" s="14">
        <f t="shared" si="385"/>
        <v>29372.400000000001</v>
      </c>
      <c r="AA3016" s="7">
        <f>VLOOKUP(G3016,Ma_KH!$A:$R,14,0)</f>
        <v>57</v>
      </c>
      <c r="AD3016" s="7" t="str">
        <f>IFERROR(VLOOKUP(J3016,'Chuyển Mã'!$B$3:$C$9,2,0),"")</f>
        <v>Hà Nội</v>
      </c>
      <c r="AE3016" s="7" t="str">
        <f t="shared" si="387"/>
        <v>Chân giò heo muối 300g</v>
      </c>
      <c r="AF3016" s="7">
        <f t="shared" si="388"/>
        <v>5</v>
      </c>
    </row>
    <row r="3017" spans="1:32" x14ac:dyDescent="0.25">
      <c r="A3017" s="11">
        <v>45908</v>
      </c>
      <c r="B3017" s="25">
        <v>56505</v>
      </c>
      <c r="C3017" s="12" t="s">
        <v>7214</v>
      </c>
      <c r="D3017" s="16">
        <f t="shared" si="389"/>
        <v>45908</v>
      </c>
      <c r="G3017" s="13" t="s">
        <v>3122</v>
      </c>
      <c r="I3017" s="13" t="s">
        <v>3122</v>
      </c>
      <c r="J3017" s="13" t="s">
        <v>1811</v>
      </c>
      <c r="K3017" s="13" t="s">
        <v>32</v>
      </c>
      <c r="L3017" s="25" t="str">
        <f>VLOOKUP($K3017,TONG_SL!$A:$D,2,0)</f>
        <v>Giò Tai Lưỡi Xào 250</v>
      </c>
      <c r="N3017" s="25" t="str">
        <f t="shared" si="386"/>
        <v>K-C6</v>
      </c>
      <c r="Q3017" s="25" t="str">
        <f>VLOOKUP(K3017,TONG_SL!$A:$D,3,0)</f>
        <v>Túi</v>
      </c>
      <c r="R3017" s="1">
        <v>5</v>
      </c>
      <c r="T3017" s="1">
        <f>VLOOKUP(VLOOKUP(G3017,Ma_KH!$A:$R,18,0)&amp;K3017,Gia_MB!$A:$F,6,0)</f>
        <v>50182</v>
      </c>
      <c r="U3017" s="14">
        <f t="shared" si="383"/>
        <v>250910</v>
      </c>
      <c r="W3017" s="64">
        <f t="shared" si="390"/>
        <v>0</v>
      </c>
      <c r="X3017" s="3" t="str">
        <f t="shared" si="384"/>
        <v>8</v>
      </c>
      <c r="Z3017" s="14">
        <f t="shared" si="385"/>
        <v>20072.8</v>
      </c>
      <c r="AA3017" s="7">
        <f>VLOOKUP(G3017,Ma_KH!$A:$R,14,0)</f>
        <v>57</v>
      </c>
      <c r="AD3017" s="7" t="str">
        <f>IFERROR(VLOOKUP(J3017,'Chuyển Mã'!$B$3:$C$9,2,0),"")</f>
        <v>Hà Nội</v>
      </c>
      <c r="AE3017" s="7" t="str">
        <f t="shared" si="387"/>
        <v>Giò Tai Lưỡi Xào 250</v>
      </c>
      <c r="AF3017" s="7">
        <f t="shared" si="388"/>
        <v>5</v>
      </c>
    </row>
    <row r="3018" spans="1:32" x14ac:dyDescent="0.25">
      <c r="A3018" s="11">
        <v>45908</v>
      </c>
      <c r="B3018" s="25">
        <v>56505</v>
      </c>
      <c r="C3018" s="12" t="s">
        <v>7214</v>
      </c>
      <c r="D3018" s="16">
        <f t="shared" si="389"/>
        <v>45908</v>
      </c>
      <c r="G3018" s="13" t="s">
        <v>3122</v>
      </c>
      <c r="I3018" s="13" t="s">
        <v>3122</v>
      </c>
      <c r="J3018" s="13" t="s">
        <v>1811</v>
      </c>
      <c r="K3018" s="13" t="s">
        <v>41</v>
      </c>
      <c r="L3018" s="25" t="str">
        <f>VLOOKUP($K3018,TONG_SL!$A:$D,2,0)</f>
        <v>Chả nướng 300g</v>
      </c>
      <c r="N3018" s="25" t="str">
        <f t="shared" si="386"/>
        <v>K-C6</v>
      </c>
      <c r="Q3018" s="25" t="str">
        <f>VLOOKUP(K3018,TONG_SL!$A:$D,3,0)</f>
        <v>Túi</v>
      </c>
      <c r="R3018" s="1">
        <v>5</v>
      </c>
      <c r="T3018" s="1">
        <f>VLOOKUP(VLOOKUP(G3018,Ma_KH!$A:$R,18,0)&amp;K3018,Gia_MB!$A:$F,6,0)</f>
        <v>70950</v>
      </c>
      <c r="U3018" s="14">
        <f t="shared" si="383"/>
        <v>354750</v>
      </c>
      <c r="W3018" s="64">
        <f t="shared" si="390"/>
        <v>0</v>
      </c>
      <c r="X3018" s="3" t="str">
        <f t="shared" si="384"/>
        <v>8</v>
      </c>
      <c r="Z3018" s="14">
        <f t="shared" si="385"/>
        <v>28380</v>
      </c>
      <c r="AA3018" s="7">
        <f>VLOOKUP(G3018,Ma_KH!$A:$R,14,0)</f>
        <v>57</v>
      </c>
      <c r="AD3018" s="7" t="str">
        <f>IFERROR(VLOOKUP(J3018,'Chuyển Mã'!$B$3:$C$9,2,0),"")</f>
        <v>Hà Nội</v>
      </c>
      <c r="AE3018" s="7" t="str">
        <f t="shared" si="387"/>
        <v>Chả nướng 300g</v>
      </c>
      <c r="AF3018" s="7">
        <f t="shared" si="388"/>
        <v>5</v>
      </c>
    </row>
    <row r="3019" spans="1:32" x14ac:dyDescent="0.25">
      <c r="A3019" s="11">
        <v>45908</v>
      </c>
      <c r="B3019" s="25">
        <v>56505</v>
      </c>
      <c r="C3019" s="12" t="s">
        <v>7214</v>
      </c>
      <c r="D3019" s="16">
        <f t="shared" si="389"/>
        <v>45908</v>
      </c>
      <c r="G3019" s="13" t="s">
        <v>3122</v>
      </c>
      <c r="I3019" s="13" t="s">
        <v>3122</v>
      </c>
      <c r="J3019" s="13" t="s">
        <v>1811</v>
      </c>
      <c r="K3019" s="13" t="s">
        <v>39</v>
      </c>
      <c r="L3019" s="25" t="str">
        <f>VLOOKUP($K3019,TONG_SL!$A:$D,2,0)</f>
        <v>Chả cốm 300g</v>
      </c>
      <c r="N3019" s="25" t="str">
        <f t="shared" si="386"/>
        <v>K-C6</v>
      </c>
      <c r="Q3019" s="25" t="str">
        <f>VLOOKUP(K3019,TONG_SL!$A:$D,3,0)</f>
        <v>Túi</v>
      </c>
      <c r="R3019" s="1">
        <v>5</v>
      </c>
      <c r="T3019" s="1">
        <f>VLOOKUP(VLOOKUP(G3019,Ma_KH!$A:$R,18,0)&amp;K3019,Gia_MB!$A:$F,6,0)</f>
        <v>74250</v>
      </c>
      <c r="U3019" s="14">
        <f t="shared" si="383"/>
        <v>371250</v>
      </c>
      <c r="W3019" s="64">
        <f t="shared" si="390"/>
        <v>0</v>
      </c>
      <c r="X3019" s="3" t="str">
        <f t="shared" si="384"/>
        <v>8</v>
      </c>
      <c r="Z3019" s="14">
        <f t="shared" si="385"/>
        <v>29700</v>
      </c>
      <c r="AA3019" s="7">
        <f>VLOOKUP(G3019,Ma_KH!$A:$R,14,0)</f>
        <v>57</v>
      </c>
      <c r="AD3019" s="7" t="str">
        <f>IFERROR(VLOOKUP(J3019,'Chuyển Mã'!$B$3:$C$9,2,0),"")</f>
        <v>Hà Nội</v>
      </c>
      <c r="AE3019" s="7" t="str">
        <f t="shared" si="387"/>
        <v>Chả cốm 300g</v>
      </c>
      <c r="AF3019" s="7">
        <f t="shared" si="388"/>
        <v>5</v>
      </c>
    </row>
    <row r="3020" spans="1:32" x14ac:dyDescent="0.25">
      <c r="A3020" s="11">
        <v>45908</v>
      </c>
      <c r="B3020" s="25">
        <v>56685</v>
      </c>
      <c r="C3020" s="12" t="s">
        <v>7214</v>
      </c>
      <c r="D3020" s="16">
        <f t="shared" si="389"/>
        <v>45908</v>
      </c>
      <c r="G3020" s="13" t="s">
        <v>3122</v>
      </c>
      <c r="I3020" s="13" t="s">
        <v>3207</v>
      </c>
      <c r="J3020" s="13" t="s">
        <v>1811</v>
      </c>
      <c r="K3020" s="13" t="s">
        <v>30</v>
      </c>
      <c r="L3020" s="25" t="str">
        <f>VLOOKUP($K3020,TONG_SL!$A:$D,2,0)</f>
        <v>Gà muối 500g</v>
      </c>
      <c r="N3020" s="25" t="str">
        <f t="shared" si="386"/>
        <v>K-C6</v>
      </c>
      <c r="Q3020" s="25" t="str">
        <f>VLOOKUP(K3020,TONG_SL!$A:$D,3,0)</f>
        <v>Túi</v>
      </c>
      <c r="R3020" s="1">
        <v>3</v>
      </c>
      <c r="T3020" s="1">
        <f>VLOOKUP(VLOOKUP(G3020,Ma_KH!$A:$R,18,0)&amp;K3020,Gia_MB!$A:$F,6,0)</f>
        <v>111058</v>
      </c>
      <c r="U3020" s="14">
        <f t="shared" si="383"/>
        <v>333174</v>
      </c>
      <c r="W3020" s="64">
        <f t="shared" si="390"/>
        <v>0</v>
      </c>
      <c r="X3020" s="3" t="str">
        <f t="shared" si="384"/>
        <v>8</v>
      </c>
      <c r="Z3020" s="14">
        <f t="shared" si="385"/>
        <v>26653.920000000002</v>
      </c>
      <c r="AA3020" s="7">
        <f>VLOOKUP(G3020,Ma_KH!$A:$R,14,0)</f>
        <v>57</v>
      </c>
      <c r="AD3020" s="7" t="str">
        <f>IFERROR(VLOOKUP(J3020,'Chuyển Mã'!$B$3:$C$9,2,0),"")</f>
        <v>Hà Nội</v>
      </c>
      <c r="AE3020" s="7" t="str">
        <f t="shared" si="387"/>
        <v>Gà muối 500g</v>
      </c>
      <c r="AF3020" s="7">
        <f t="shared" si="388"/>
        <v>3</v>
      </c>
    </row>
    <row r="3021" spans="1:32" x14ac:dyDescent="0.25">
      <c r="A3021" s="11">
        <v>45908</v>
      </c>
      <c r="B3021" s="25">
        <v>56685</v>
      </c>
      <c r="C3021" s="12" t="s">
        <v>7214</v>
      </c>
      <c r="D3021" s="16">
        <f t="shared" si="389"/>
        <v>45908</v>
      </c>
      <c r="G3021" s="13" t="s">
        <v>3122</v>
      </c>
      <c r="I3021" s="13" t="s">
        <v>3207</v>
      </c>
      <c r="J3021" s="13" t="s">
        <v>1811</v>
      </c>
      <c r="K3021" s="13" t="s">
        <v>27</v>
      </c>
      <c r="L3021" s="25" t="str">
        <f>VLOOKUP($K3021,TONG_SL!$A:$D,2,0)</f>
        <v>Chân giò heo muối 300g</v>
      </c>
      <c r="N3021" s="25" t="str">
        <f t="shared" si="386"/>
        <v>K-C6</v>
      </c>
      <c r="Q3021" s="25" t="str">
        <f>VLOOKUP(K3021,TONG_SL!$A:$D,3,0)</f>
        <v>Túi</v>
      </c>
      <c r="R3021" s="1">
        <v>15</v>
      </c>
      <c r="T3021" s="1">
        <f>VLOOKUP(VLOOKUP(G3021,Ma_KH!$A:$R,18,0)&amp;K3021,Gia_MB!$A:$F,6,0)</f>
        <v>73431</v>
      </c>
      <c r="U3021" s="14">
        <f t="shared" si="383"/>
        <v>1101465</v>
      </c>
      <c r="W3021" s="64">
        <f t="shared" si="390"/>
        <v>0</v>
      </c>
      <c r="X3021" s="3" t="str">
        <f t="shared" si="384"/>
        <v>8</v>
      </c>
      <c r="Z3021" s="14">
        <f t="shared" si="385"/>
        <v>88117.2</v>
      </c>
      <c r="AA3021" s="7">
        <f>VLOOKUP(G3021,Ma_KH!$A:$R,14,0)</f>
        <v>57</v>
      </c>
      <c r="AD3021" s="7" t="str">
        <f>IFERROR(VLOOKUP(J3021,'Chuyển Mã'!$B$3:$C$9,2,0),"")</f>
        <v>Hà Nội</v>
      </c>
      <c r="AE3021" s="7" t="str">
        <f t="shared" si="387"/>
        <v>Chân giò heo muối 300g</v>
      </c>
      <c r="AF3021" s="7">
        <f t="shared" si="388"/>
        <v>15</v>
      </c>
    </row>
    <row r="3022" spans="1:32" x14ac:dyDescent="0.25">
      <c r="A3022" s="11">
        <v>45908</v>
      </c>
      <c r="B3022" s="25">
        <v>31126</v>
      </c>
      <c r="C3022" s="12" t="s">
        <v>7214</v>
      </c>
      <c r="D3022" s="16">
        <f t="shared" si="389"/>
        <v>45908</v>
      </c>
      <c r="G3022" s="13" t="s">
        <v>4348</v>
      </c>
      <c r="I3022" s="13" t="s">
        <v>8257</v>
      </c>
      <c r="J3022" s="13" t="s">
        <v>1811</v>
      </c>
      <c r="K3022" s="13" t="s">
        <v>41</v>
      </c>
      <c r="L3022" s="25" t="str">
        <f>VLOOKUP($K3022,TONG_SL!$A:$D,2,0)</f>
        <v>Chả nướng 300g</v>
      </c>
      <c r="N3022" s="25" t="str">
        <f t="shared" si="386"/>
        <v>K-C6</v>
      </c>
      <c r="Q3022" s="25" t="str">
        <f>VLOOKUP(K3022,TONG_SL!$A:$D,3,0)</f>
        <v>Túi</v>
      </c>
      <c r="R3022" s="1">
        <v>3</v>
      </c>
      <c r="T3022" s="1">
        <f>VLOOKUP(VLOOKUP(G3022,Ma_KH!$A:$R,18,0)&amp;K3022,Gia_MB!$A:$F,6,0)</f>
        <v>79950</v>
      </c>
      <c r="U3022" s="14">
        <f t="shared" si="383"/>
        <v>239850</v>
      </c>
      <c r="W3022" s="64">
        <f t="shared" si="390"/>
        <v>0</v>
      </c>
      <c r="X3022" s="3" t="str">
        <f t="shared" si="384"/>
        <v>8</v>
      </c>
      <c r="Z3022" s="14">
        <f t="shared" si="385"/>
        <v>19188</v>
      </c>
      <c r="AA3022" s="7">
        <f>VLOOKUP(G3022,Ma_KH!$A:$R,14,0)</f>
        <v>1</v>
      </c>
      <c r="AD3022" s="7" t="str">
        <f>IFERROR(VLOOKUP(J3022,'Chuyển Mã'!$B$3:$C$9,2,0),"")</f>
        <v>Hà Nội</v>
      </c>
      <c r="AE3022" s="7" t="str">
        <f t="shared" si="387"/>
        <v>Chả nướng 300g</v>
      </c>
      <c r="AF3022" s="7">
        <f t="shared" si="388"/>
        <v>3</v>
      </c>
    </row>
    <row r="3023" spans="1:32" x14ac:dyDescent="0.25">
      <c r="A3023" s="11">
        <v>45908</v>
      </c>
      <c r="B3023" s="25">
        <v>31126</v>
      </c>
      <c r="C3023" s="12" t="s">
        <v>7214</v>
      </c>
      <c r="D3023" s="16">
        <f t="shared" si="389"/>
        <v>45908</v>
      </c>
      <c r="G3023" s="13" t="s">
        <v>4348</v>
      </c>
      <c r="I3023" s="13" t="s">
        <v>8257</v>
      </c>
      <c r="J3023" s="13" t="s">
        <v>1811</v>
      </c>
      <c r="K3023" s="13" t="s">
        <v>32</v>
      </c>
      <c r="L3023" s="25" t="str">
        <f>VLOOKUP($K3023,TONG_SL!$A:$D,2,0)</f>
        <v>Giò Tai Lưỡi Xào 250</v>
      </c>
      <c r="N3023" s="25" t="str">
        <f t="shared" si="386"/>
        <v>K-C6</v>
      </c>
      <c r="Q3023" s="25" t="str">
        <f>VLOOKUP(K3023,TONG_SL!$A:$D,3,0)</f>
        <v>Túi</v>
      </c>
      <c r="R3023" s="1">
        <v>3</v>
      </c>
      <c r="T3023" s="1">
        <f>VLOOKUP(VLOOKUP(G3023,Ma_KH!$A:$R,18,0)&amp;K3023,Gia_MB!$A:$F,6,0)</f>
        <v>50182</v>
      </c>
      <c r="U3023" s="14">
        <f t="shared" si="383"/>
        <v>150546</v>
      </c>
      <c r="W3023" s="64">
        <f t="shared" si="390"/>
        <v>0</v>
      </c>
      <c r="X3023" s="3" t="str">
        <f t="shared" si="384"/>
        <v>8</v>
      </c>
      <c r="Z3023" s="14">
        <f t="shared" si="385"/>
        <v>12043.68</v>
      </c>
      <c r="AA3023" s="7">
        <f>VLOOKUP(G3023,Ma_KH!$A:$R,14,0)</f>
        <v>1</v>
      </c>
      <c r="AD3023" s="7" t="str">
        <f>IFERROR(VLOOKUP(J3023,'Chuyển Mã'!$B$3:$C$9,2,0),"")</f>
        <v>Hà Nội</v>
      </c>
      <c r="AE3023" s="7" t="str">
        <f t="shared" si="387"/>
        <v>Giò Tai Lưỡi Xào 250</v>
      </c>
      <c r="AF3023" s="7">
        <f t="shared" si="388"/>
        <v>3</v>
      </c>
    </row>
    <row r="3024" spans="1:32" x14ac:dyDescent="0.25">
      <c r="A3024" s="11">
        <v>45908</v>
      </c>
      <c r="B3024" s="25">
        <v>31126</v>
      </c>
      <c r="C3024" s="12" t="s">
        <v>7214</v>
      </c>
      <c r="D3024" s="16">
        <f t="shared" si="389"/>
        <v>45908</v>
      </c>
      <c r="G3024" s="13" t="s">
        <v>4348</v>
      </c>
      <c r="I3024" s="13" t="s">
        <v>8257</v>
      </c>
      <c r="J3024" s="13" t="s">
        <v>1811</v>
      </c>
      <c r="K3024" s="13" t="s">
        <v>39</v>
      </c>
      <c r="L3024" s="25" t="str">
        <f>VLOOKUP($K3024,TONG_SL!$A:$D,2,0)</f>
        <v>Chả cốm 300g</v>
      </c>
      <c r="N3024" s="25" t="str">
        <f t="shared" si="386"/>
        <v>K-C6</v>
      </c>
      <c r="Q3024" s="25" t="str">
        <f>VLOOKUP(K3024,TONG_SL!$A:$D,3,0)</f>
        <v>Túi</v>
      </c>
      <c r="R3024" s="1">
        <v>2</v>
      </c>
      <c r="T3024" s="1">
        <f>VLOOKUP(VLOOKUP(G3024,Ma_KH!$A:$R,18,0)&amp;K3024,Gia_MB!$A:$F,6,0)</f>
        <v>74250</v>
      </c>
      <c r="U3024" s="14">
        <f t="shared" si="383"/>
        <v>148500</v>
      </c>
      <c r="W3024" s="64">
        <f t="shared" si="390"/>
        <v>0</v>
      </c>
      <c r="X3024" s="3" t="str">
        <f t="shared" si="384"/>
        <v>8</v>
      </c>
      <c r="Z3024" s="14">
        <f t="shared" si="385"/>
        <v>11880</v>
      </c>
      <c r="AA3024" s="7">
        <f>VLOOKUP(G3024,Ma_KH!$A:$R,14,0)</f>
        <v>1</v>
      </c>
      <c r="AD3024" s="7" t="str">
        <f>IFERROR(VLOOKUP(J3024,'Chuyển Mã'!$B$3:$C$9,2,0),"")</f>
        <v>Hà Nội</v>
      </c>
      <c r="AE3024" s="7" t="str">
        <f t="shared" si="387"/>
        <v>Chả cốm 300g</v>
      </c>
      <c r="AF3024" s="7">
        <f t="shared" si="388"/>
        <v>2</v>
      </c>
    </row>
    <row r="3025" spans="1:32" x14ac:dyDescent="0.25">
      <c r="A3025" s="11">
        <v>45908</v>
      </c>
      <c r="B3025" s="25">
        <v>31126</v>
      </c>
      <c r="C3025" s="12" t="s">
        <v>7214</v>
      </c>
      <c r="D3025" s="16">
        <f t="shared" si="389"/>
        <v>45908</v>
      </c>
      <c r="G3025" s="13" t="s">
        <v>4348</v>
      </c>
      <c r="I3025" s="13" t="s">
        <v>8257</v>
      </c>
      <c r="J3025" s="13" t="s">
        <v>1811</v>
      </c>
      <c r="K3025" s="13" t="s">
        <v>27</v>
      </c>
      <c r="L3025" s="25" t="str">
        <f>VLOOKUP($K3025,TONG_SL!$A:$D,2,0)</f>
        <v>Chân giò heo muối 300g</v>
      </c>
      <c r="N3025" s="25" t="str">
        <f t="shared" si="386"/>
        <v>K-C6</v>
      </c>
      <c r="Q3025" s="25" t="str">
        <f>VLOOKUP(K3025,TONG_SL!$A:$D,3,0)</f>
        <v>Túi</v>
      </c>
      <c r="R3025" s="1">
        <v>2</v>
      </c>
      <c r="T3025" s="1">
        <f>VLOOKUP(VLOOKUP(G3025,Ma_KH!$A:$R,18,0)&amp;K3025,Gia_MB!$A:$F,6,0)</f>
        <v>73431</v>
      </c>
      <c r="U3025" s="14">
        <f t="shared" si="383"/>
        <v>146862</v>
      </c>
      <c r="W3025" s="64">
        <f t="shared" si="390"/>
        <v>0</v>
      </c>
      <c r="X3025" s="3" t="str">
        <f t="shared" si="384"/>
        <v>8</v>
      </c>
      <c r="Z3025" s="14">
        <f t="shared" si="385"/>
        <v>11748.960000000001</v>
      </c>
      <c r="AA3025" s="7">
        <f>VLOOKUP(G3025,Ma_KH!$A:$R,14,0)</f>
        <v>1</v>
      </c>
      <c r="AD3025" s="7" t="str">
        <f>IFERROR(VLOOKUP(J3025,'Chuyển Mã'!$B$3:$C$9,2,0),"")</f>
        <v>Hà Nội</v>
      </c>
      <c r="AE3025" s="7" t="str">
        <f t="shared" si="387"/>
        <v>Chân giò heo muối 300g</v>
      </c>
      <c r="AF3025" s="7">
        <f t="shared" si="388"/>
        <v>2</v>
      </c>
    </row>
    <row r="3026" spans="1:32" x14ac:dyDescent="0.25">
      <c r="A3026" s="11">
        <v>45908</v>
      </c>
      <c r="B3026" s="25">
        <v>31126</v>
      </c>
      <c r="C3026" s="12" t="s">
        <v>7214</v>
      </c>
      <c r="D3026" s="16">
        <f t="shared" si="389"/>
        <v>45908</v>
      </c>
      <c r="G3026" s="13" t="s">
        <v>4348</v>
      </c>
      <c r="I3026" s="13" t="s">
        <v>8257</v>
      </c>
      <c r="J3026" s="13" t="s">
        <v>1811</v>
      </c>
      <c r="K3026" s="13" t="s">
        <v>547</v>
      </c>
      <c r="L3026" s="25" t="str">
        <f>VLOOKUP($K3026,TONG_SL!$A:$D,2,0)</f>
        <v>Chân giò heo muối 500g</v>
      </c>
      <c r="N3026" s="25" t="str">
        <f t="shared" si="386"/>
        <v>K-C6</v>
      </c>
      <c r="Q3026" s="25" t="str">
        <f>VLOOKUP(K3026,TONG_SL!$A:$D,3,0)</f>
        <v>Túi</v>
      </c>
      <c r="R3026" s="1">
        <v>2</v>
      </c>
      <c r="T3026" s="1">
        <f>VLOOKUP(VLOOKUP(G3026,Ma_KH!$A:$R,18,0)&amp;K3026,Gia_MB!$A:$F,6,0)</f>
        <v>107159</v>
      </c>
      <c r="U3026" s="14">
        <f t="shared" si="383"/>
        <v>214318</v>
      </c>
      <c r="W3026" s="64">
        <f t="shared" si="390"/>
        <v>0</v>
      </c>
      <c r="X3026" s="3" t="str">
        <f t="shared" si="384"/>
        <v>8</v>
      </c>
      <c r="Z3026" s="14">
        <f t="shared" si="385"/>
        <v>17145.439999999999</v>
      </c>
      <c r="AA3026" s="7">
        <f>VLOOKUP(G3026,Ma_KH!$A:$R,14,0)</f>
        <v>1</v>
      </c>
      <c r="AD3026" s="7" t="str">
        <f>IFERROR(VLOOKUP(J3026,'Chuyển Mã'!$B$3:$C$9,2,0),"")</f>
        <v>Hà Nội</v>
      </c>
      <c r="AE3026" s="7" t="str">
        <f t="shared" si="387"/>
        <v>Chân giò heo muối 500g</v>
      </c>
      <c r="AF3026" s="7">
        <f t="shared" si="388"/>
        <v>2</v>
      </c>
    </row>
    <row r="3027" spans="1:32" x14ac:dyDescent="0.25">
      <c r="A3027" s="11">
        <v>45908</v>
      </c>
      <c r="B3027" s="25">
        <v>31126</v>
      </c>
      <c r="C3027" s="12" t="s">
        <v>7214</v>
      </c>
      <c r="D3027" s="16">
        <f t="shared" si="389"/>
        <v>45908</v>
      </c>
      <c r="G3027" s="13" t="s">
        <v>4348</v>
      </c>
      <c r="I3027" s="13" t="s">
        <v>8257</v>
      </c>
      <c r="J3027" s="13" t="s">
        <v>1811</v>
      </c>
      <c r="K3027" s="13" t="s">
        <v>556</v>
      </c>
      <c r="L3027" s="25" t="str">
        <f>VLOOKUP($K3027,TONG_SL!$A:$D,2,0)</f>
        <v>Chân giò heo muối 100g</v>
      </c>
      <c r="N3027" s="25" t="str">
        <f t="shared" si="386"/>
        <v>K-C6</v>
      </c>
      <c r="Q3027" s="25" t="str">
        <f>VLOOKUP(K3027,TONG_SL!$A:$D,3,0)</f>
        <v>Gói</v>
      </c>
      <c r="R3027" s="1">
        <v>3</v>
      </c>
      <c r="T3027" s="1">
        <f>VLOOKUP(VLOOKUP(G3027,Ma_KH!$A:$R,18,0)&amp;K3027,Gia_MB!$A:$F,6,0)</f>
        <v>24549</v>
      </c>
      <c r="U3027" s="14">
        <f t="shared" si="383"/>
        <v>73647</v>
      </c>
      <c r="W3027" s="64">
        <f t="shared" si="390"/>
        <v>0</v>
      </c>
      <c r="X3027" s="3" t="str">
        <f t="shared" si="384"/>
        <v>8</v>
      </c>
      <c r="Z3027" s="14">
        <f t="shared" si="385"/>
        <v>5891.76</v>
      </c>
      <c r="AA3027" s="7">
        <f>VLOOKUP(G3027,Ma_KH!$A:$R,14,0)</f>
        <v>1</v>
      </c>
      <c r="AD3027" s="7" t="str">
        <f>IFERROR(VLOOKUP(J3027,'Chuyển Mã'!$B$3:$C$9,2,0),"")</f>
        <v>Hà Nội</v>
      </c>
      <c r="AE3027" s="7" t="str">
        <f t="shared" si="387"/>
        <v>Chân giò heo muối 100g</v>
      </c>
      <c r="AF3027" s="7">
        <f t="shared" si="388"/>
        <v>3</v>
      </c>
    </row>
    <row r="3028" spans="1:32" x14ac:dyDescent="0.25">
      <c r="A3028" s="11">
        <v>45908</v>
      </c>
      <c r="B3028" s="25">
        <v>31126</v>
      </c>
      <c r="C3028" s="12" t="s">
        <v>7214</v>
      </c>
      <c r="D3028" s="16">
        <f t="shared" si="389"/>
        <v>45908</v>
      </c>
      <c r="G3028" s="13" t="s">
        <v>4348</v>
      </c>
      <c r="I3028" s="13" t="s">
        <v>8257</v>
      </c>
      <c r="J3028" s="13" t="s">
        <v>1811</v>
      </c>
      <c r="K3028" s="13" t="s">
        <v>51</v>
      </c>
      <c r="L3028" s="25" t="str">
        <f>VLOOKUP($K3028,TONG_SL!$A:$D,2,0)</f>
        <v>Mọc Nấm Hương 250g</v>
      </c>
      <c r="N3028" s="25" t="str">
        <f t="shared" si="386"/>
        <v>K-C6</v>
      </c>
      <c r="Q3028" s="25" t="str">
        <f>VLOOKUP(K3028,TONG_SL!$A:$D,3,0)</f>
        <v>Túi</v>
      </c>
      <c r="R3028" s="1">
        <v>3</v>
      </c>
      <c r="T3028" s="1">
        <f>VLOOKUP(VLOOKUP(G3028,Ma_KH!$A:$R,18,0)&amp;K3028,Gia_MB!$A:$F,6,0)</f>
        <v>46000</v>
      </c>
      <c r="U3028" s="14">
        <f t="shared" ref="U3028:U3091" si="391">T3028*R3028</f>
        <v>138000</v>
      </c>
      <c r="W3028" s="64">
        <f t="shared" si="390"/>
        <v>0</v>
      </c>
      <c r="X3028" s="3" t="str">
        <f t="shared" ref="X3028:X3091" si="392">IF(B3028&lt;&gt;"","8","0")</f>
        <v>8</v>
      </c>
      <c r="Z3028" s="14">
        <f t="shared" ref="Z3028:Z3091" si="393">U3028*X3028%</f>
        <v>11040</v>
      </c>
      <c r="AA3028" s="7">
        <f>VLOOKUP(G3028,Ma_KH!$A:$R,14,0)</f>
        <v>1</v>
      </c>
      <c r="AD3028" s="7" t="str">
        <f>IFERROR(VLOOKUP(J3028,'Chuyển Mã'!$B$3:$C$9,2,0),"")</f>
        <v>Hà Nội</v>
      </c>
      <c r="AE3028" s="7" t="str">
        <f t="shared" si="387"/>
        <v>Mọc Nấm Hương 250g</v>
      </c>
      <c r="AF3028" s="7">
        <f t="shared" si="388"/>
        <v>3</v>
      </c>
    </row>
    <row r="3029" spans="1:32" x14ac:dyDescent="0.25">
      <c r="A3029" s="11">
        <v>45908</v>
      </c>
      <c r="B3029" s="25">
        <v>31126</v>
      </c>
      <c r="C3029" s="12" t="s">
        <v>7214</v>
      </c>
      <c r="D3029" s="16">
        <f t="shared" si="389"/>
        <v>45908</v>
      </c>
      <c r="G3029" s="13" t="s">
        <v>4348</v>
      </c>
      <c r="I3029" s="13" t="s">
        <v>8257</v>
      </c>
      <c r="J3029" s="13" t="s">
        <v>1811</v>
      </c>
      <c r="K3029" s="13" t="s">
        <v>30</v>
      </c>
      <c r="L3029" s="25" t="str">
        <f>VLOOKUP($K3029,TONG_SL!$A:$D,2,0)</f>
        <v>Gà muối 500g</v>
      </c>
      <c r="N3029" s="25" t="str">
        <f t="shared" si="386"/>
        <v>K-C6</v>
      </c>
      <c r="Q3029" s="25" t="str">
        <f>VLOOKUP(K3029,TONG_SL!$A:$D,3,0)</f>
        <v>Túi</v>
      </c>
      <c r="R3029" s="1">
        <v>5</v>
      </c>
      <c r="T3029" s="1">
        <f>VLOOKUP(VLOOKUP(G3029,Ma_KH!$A:$R,18,0)&amp;K3029,Gia_MB!$A:$F,6,0)</f>
        <v>11058</v>
      </c>
      <c r="U3029" s="14">
        <f t="shared" si="391"/>
        <v>55290</v>
      </c>
      <c r="W3029" s="64">
        <f t="shared" si="390"/>
        <v>0</v>
      </c>
      <c r="X3029" s="3" t="str">
        <f t="shared" si="392"/>
        <v>8</v>
      </c>
      <c r="Z3029" s="14">
        <f t="shared" si="393"/>
        <v>4423.2</v>
      </c>
      <c r="AA3029" s="7">
        <f>VLOOKUP(G3029,Ma_KH!$A:$R,14,0)</f>
        <v>1</v>
      </c>
      <c r="AD3029" s="7" t="str">
        <f>IFERROR(VLOOKUP(J3029,'Chuyển Mã'!$B$3:$C$9,2,0),"")</f>
        <v>Hà Nội</v>
      </c>
      <c r="AE3029" s="7" t="str">
        <f t="shared" si="387"/>
        <v>Gà muối 500g</v>
      </c>
      <c r="AF3029" s="7">
        <f t="shared" si="388"/>
        <v>5</v>
      </c>
    </row>
    <row r="3030" spans="1:32" x14ac:dyDescent="0.25">
      <c r="A3030" s="11">
        <v>45908</v>
      </c>
      <c r="B3030" s="25">
        <v>31126</v>
      </c>
      <c r="C3030" s="12" t="s">
        <v>7214</v>
      </c>
      <c r="D3030" s="16">
        <f t="shared" si="389"/>
        <v>45908</v>
      </c>
      <c r="G3030" s="13" t="s">
        <v>4348</v>
      </c>
      <c r="I3030" s="13" t="s">
        <v>8257</v>
      </c>
      <c r="J3030" s="13" t="s">
        <v>1811</v>
      </c>
      <c r="K3030" s="13" t="s">
        <v>558</v>
      </c>
      <c r="L3030" s="25" t="str">
        <f>VLOOKUP($K3030,TONG_SL!$A:$D,2,0)</f>
        <v>Gà muối hun khói 300g</v>
      </c>
      <c r="N3030" s="25" t="str">
        <f t="shared" si="386"/>
        <v>K-C6</v>
      </c>
      <c r="Q3030" s="25" t="str">
        <f>VLOOKUP(K3030,TONG_SL!$A:$D,3,0)</f>
        <v>Túi</v>
      </c>
      <c r="R3030" s="1">
        <v>3</v>
      </c>
      <c r="T3030" s="1">
        <f>VLOOKUP(VLOOKUP(G3030,Ma_KH!$A:$R,18,0)&amp;K3030,Gia_MB!$A:$F,6,0)</f>
        <v>70000</v>
      </c>
      <c r="U3030" s="14">
        <f t="shared" si="391"/>
        <v>210000</v>
      </c>
      <c r="W3030" s="64">
        <f t="shared" si="390"/>
        <v>0</v>
      </c>
      <c r="X3030" s="3" t="str">
        <f t="shared" si="392"/>
        <v>8</v>
      </c>
      <c r="Z3030" s="14">
        <f t="shared" si="393"/>
        <v>16800</v>
      </c>
      <c r="AA3030" s="7">
        <f>VLOOKUP(G3030,Ma_KH!$A:$R,14,0)</f>
        <v>1</v>
      </c>
      <c r="AD3030" s="7" t="str">
        <f>IFERROR(VLOOKUP(J3030,'Chuyển Mã'!$B$3:$C$9,2,0),"")</f>
        <v>Hà Nội</v>
      </c>
      <c r="AE3030" s="7" t="str">
        <f t="shared" si="387"/>
        <v>Gà muối hun khói 300g</v>
      </c>
      <c r="AF3030" s="7">
        <f t="shared" si="388"/>
        <v>3</v>
      </c>
    </row>
    <row r="3031" spans="1:32" x14ac:dyDescent="0.25">
      <c r="A3031" s="11">
        <v>45908</v>
      </c>
      <c r="B3031" s="25">
        <v>48174</v>
      </c>
      <c r="C3031" s="12" t="s">
        <v>7214</v>
      </c>
      <c r="D3031" s="16">
        <f t="shared" si="389"/>
        <v>45908</v>
      </c>
      <c r="G3031" s="13" t="s">
        <v>7607</v>
      </c>
      <c r="I3031" s="13" t="s">
        <v>8258</v>
      </c>
      <c r="J3031" s="13" t="s">
        <v>1815</v>
      </c>
      <c r="K3031" s="13" t="s">
        <v>556</v>
      </c>
      <c r="L3031" s="25" t="str">
        <f>VLOOKUP($K3031,TONG_SL!$A:$D,2,0)</f>
        <v>Chân giò heo muối 100g</v>
      </c>
      <c r="N3031" s="25" t="str">
        <f t="shared" si="386"/>
        <v>K-C6</v>
      </c>
      <c r="Q3031" s="25" t="str">
        <f>VLOOKUP(K3031,TONG_SL!$A:$D,3,0)</f>
        <v>Gói</v>
      </c>
      <c r="R3031" s="1">
        <v>10</v>
      </c>
      <c r="T3031" s="1">
        <f>VLOOKUP(VLOOKUP(G3031,Ma_KH!$A:$R,18,0)&amp;K3031,Gia_MB!$A:$F,6,0)</f>
        <v>23076</v>
      </c>
      <c r="U3031" s="14">
        <f t="shared" si="391"/>
        <v>230760</v>
      </c>
      <c r="W3031" s="64">
        <f t="shared" si="390"/>
        <v>0</v>
      </c>
      <c r="X3031" s="3" t="str">
        <f t="shared" si="392"/>
        <v>8</v>
      </c>
      <c r="Z3031" s="14">
        <f t="shared" si="393"/>
        <v>18460.8</v>
      </c>
      <c r="AA3031" s="7">
        <f>VLOOKUP(G3031,Ma_KH!$A:$R,14,0)</f>
        <v>67</v>
      </c>
      <c r="AD3031" s="7" t="str">
        <f>IFERROR(VLOOKUP(J3031,'Chuyển Mã'!$B$3:$C$9,2,0),"")</f>
        <v>Hà Nội</v>
      </c>
      <c r="AE3031" s="7" t="str">
        <f t="shared" si="387"/>
        <v>Chân giò heo muối 100g</v>
      </c>
      <c r="AF3031" s="7">
        <f t="shared" si="388"/>
        <v>10</v>
      </c>
    </row>
    <row r="3032" spans="1:32" x14ac:dyDescent="0.25">
      <c r="A3032" s="11">
        <v>45908</v>
      </c>
      <c r="B3032" s="25">
        <v>31123</v>
      </c>
      <c r="C3032" s="12" t="s">
        <v>7214</v>
      </c>
      <c r="D3032" s="16">
        <f t="shared" si="389"/>
        <v>45908</v>
      </c>
      <c r="G3032" s="13" t="s">
        <v>8259</v>
      </c>
      <c r="I3032" s="13" t="s">
        <v>8259</v>
      </c>
      <c r="J3032" s="13" t="s">
        <v>1815</v>
      </c>
      <c r="K3032" s="13" t="s">
        <v>41</v>
      </c>
      <c r="L3032" s="25" t="str">
        <f>VLOOKUP($K3032,TONG_SL!$A:$D,2,0)</f>
        <v>Chả nướng 300g</v>
      </c>
      <c r="N3032" s="25" t="str">
        <f t="shared" si="386"/>
        <v>K-C6</v>
      </c>
      <c r="Q3032" s="25" t="str">
        <f>VLOOKUP(K3032,TONG_SL!$A:$D,3,0)</f>
        <v>Túi</v>
      </c>
      <c r="R3032" s="1">
        <v>3</v>
      </c>
      <c r="T3032" s="1">
        <f>VLOOKUP(VLOOKUP(G3032,Ma_KH!$A:$R,18,0)&amp;K3032,Gia_MB!$A:$F,6,0)</f>
        <v>67402.5</v>
      </c>
      <c r="U3032" s="14">
        <f t="shared" si="391"/>
        <v>202207.5</v>
      </c>
      <c r="W3032" s="64">
        <f t="shared" si="390"/>
        <v>0</v>
      </c>
      <c r="X3032" s="3" t="str">
        <f t="shared" si="392"/>
        <v>8</v>
      </c>
      <c r="Z3032" s="14">
        <f t="shared" si="393"/>
        <v>16176.6</v>
      </c>
      <c r="AA3032" s="7">
        <f>VLOOKUP(G3032,Ma_KH!$A:$R,14,0)</f>
        <v>1</v>
      </c>
      <c r="AD3032" s="7" t="str">
        <f>IFERROR(VLOOKUP(J3032,'Chuyển Mã'!$B$3:$C$9,2,0),"")</f>
        <v>Hà Nội</v>
      </c>
      <c r="AE3032" s="7" t="str">
        <f t="shared" si="387"/>
        <v>Chả nướng 300g</v>
      </c>
      <c r="AF3032" s="7">
        <f t="shared" si="388"/>
        <v>3</v>
      </c>
    </row>
    <row r="3033" spans="1:32" x14ac:dyDescent="0.25">
      <c r="A3033" s="11">
        <v>45908</v>
      </c>
      <c r="B3033" s="25">
        <v>31123</v>
      </c>
      <c r="C3033" s="12" t="s">
        <v>7214</v>
      </c>
      <c r="D3033" s="16">
        <f t="shared" si="389"/>
        <v>45908</v>
      </c>
      <c r="G3033" s="13" t="s">
        <v>8259</v>
      </c>
      <c r="I3033" s="13" t="s">
        <v>8259</v>
      </c>
      <c r="J3033" s="13" t="s">
        <v>1815</v>
      </c>
      <c r="K3033" s="13" t="s">
        <v>32</v>
      </c>
      <c r="L3033" s="25" t="str">
        <f>VLOOKUP($K3033,TONG_SL!$A:$D,2,0)</f>
        <v>Giò Tai Lưỡi Xào 250</v>
      </c>
      <c r="N3033" s="25" t="str">
        <f t="shared" si="386"/>
        <v>K-C6</v>
      </c>
      <c r="Q3033" s="25" t="str">
        <f>VLOOKUP(K3033,TONG_SL!$A:$D,3,0)</f>
        <v>Túi</v>
      </c>
      <c r="R3033" s="1">
        <v>3</v>
      </c>
      <c r="T3033" s="1">
        <f>VLOOKUP(VLOOKUP(G3033,Ma_KH!$A:$R,18,0)&amp;K3033,Gia_MB!$A:$F,6,0)</f>
        <v>47673.85</v>
      </c>
      <c r="U3033" s="14">
        <f t="shared" si="391"/>
        <v>143021.54999999999</v>
      </c>
      <c r="W3033" s="64">
        <f t="shared" si="390"/>
        <v>0</v>
      </c>
      <c r="X3033" s="3" t="str">
        <f t="shared" si="392"/>
        <v>8</v>
      </c>
      <c r="Z3033" s="14">
        <f t="shared" si="393"/>
        <v>11441.724</v>
      </c>
      <c r="AA3033" s="7">
        <f>VLOOKUP(G3033,Ma_KH!$A:$R,14,0)</f>
        <v>1</v>
      </c>
      <c r="AD3033" s="7" t="str">
        <f>IFERROR(VLOOKUP(J3033,'Chuyển Mã'!$B$3:$C$9,2,0),"")</f>
        <v>Hà Nội</v>
      </c>
      <c r="AE3033" s="7" t="str">
        <f t="shared" si="387"/>
        <v>Giò Tai Lưỡi Xào 250</v>
      </c>
      <c r="AF3033" s="7">
        <f t="shared" si="388"/>
        <v>3</v>
      </c>
    </row>
    <row r="3034" spans="1:32" x14ac:dyDescent="0.25">
      <c r="A3034" s="11">
        <v>45908</v>
      </c>
      <c r="B3034" s="25">
        <v>31123</v>
      </c>
      <c r="C3034" s="12" t="s">
        <v>7214</v>
      </c>
      <c r="D3034" s="16">
        <f t="shared" si="389"/>
        <v>45908</v>
      </c>
      <c r="G3034" s="13" t="s">
        <v>8259</v>
      </c>
      <c r="I3034" s="13" t="s">
        <v>8259</v>
      </c>
      <c r="J3034" s="13" t="s">
        <v>1815</v>
      </c>
      <c r="K3034" s="13" t="s">
        <v>39</v>
      </c>
      <c r="L3034" s="25" t="str">
        <f>VLOOKUP($K3034,TONG_SL!$A:$D,2,0)</f>
        <v>Chả cốm 300g</v>
      </c>
      <c r="N3034" s="25" t="str">
        <f t="shared" si="386"/>
        <v>K-C6</v>
      </c>
      <c r="Q3034" s="25" t="str">
        <f>VLOOKUP(K3034,TONG_SL!$A:$D,3,0)</f>
        <v>Túi</v>
      </c>
      <c r="R3034" s="1">
        <v>2</v>
      </c>
      <c r="T3034" s="1">
        <f>VLOOKUP(VLOOKUP(G3034,Ma_KH!$A:$R,18,0)&amp;K3034,Gia_MB!$A:$F,6,0)</f>
        <v>70537.5</v>
      </c>
      <c r="U3034" s="14">
        <f t="shared" si="391"/>
        <v>141075</v>
      </c>
      <c r="W3034" s="64">
        <f t="shared" si="390"/>
        <v>0</v>
      </c>
      <c r="X3034" s="3" t="str">
        <f t="shared" si="392"/>
        <v>8</v>
      </c>
      <c r="Z3034" s="14">
        <f t="shared" si="393"/>
        <v>11286</v>
      </c>
      <c r="AA3034" s="7">
        <f>VLOOKUP(G3034,Ma_KH!$A:$R,14,0)</f>
        <v>1</v>
      </c>
      <c r="AD3034" s="7" t="str">
        <f>IFERROR(VLOOKUP(J3034,'Chuyển Mã'!$B$3:$C$9,2,0),"")</f>
        <v>Hà Nội</v>
      </c>
      <c r="AE3034" s="7" t="str">
        <f t="shared" si="387"/>
        <v>Chả cốm 300g</v>
      </c>
      <c r="AF3034" s="7">
        <f t="shared" si="388"/>
        <v>2</v>
      </c>
    </row>
    <row r="3035" spans="1:32" x14ac:dyDescent="0.25">
      <c r="A3035" s="11">
        <v>45908</v>
      </c>
      <c r="B3035" s="25">
        <v>31123</v>
      </c>
      <c r="C3035" s="12" t="s">
        <v>7214</v>
      </c>
      <c r="D3035" s="16">
        <f t="shared" si="389"/>
        <v>45908</v>
      </c>
      <c r="G3035" s="13" t="s">
        <v>8259</v>
      </c>
      <c r="I3035" s="13" t="s">
        <v>8259</v>
      </c>
      <c r="J3035" s="13" t="s">
        <v>1815</v>
      </c>
      <c r="K3035" s="13" t="s">
        <v>27</v>
      </c>
      <c r="L3035" s="25" t="str">
        <f>VLOOKUP($K3035,TONG_SL!$A:$D,2,0)</f>
        <v>Chân giò heo muối 300g</v>
      </c>
      <c r="N3035" s="25" t="str">
        <f t="shared" si="386"/>
        <v>K-C6</v>
      </c>
      <c r="Q3035" s="25" t="str">
        <f>VLOOKUP(K3035,TONG_SL!$A:$D,3,0)</f>
        <v>Túi</v>
      </c>
      <c r="R3035" s="1">
        <v>2</v>
      </c>
      <c r="T3035" s="1">
        <f>VLOOKUP(VLOOKUP(G3035,Ma_KH!$A:$R,18,0)&amp;K3035,Gia_MB!$A:$F,6,0)</f>
        <v>69759.45</v>
      </c>
      <c r="U3035" s="14">
        <f t="shared" si="391"/>
        <v>139518.9</v>
      </c>
      <c r="W3035" s="64">
        <f t="shared" si="390"/>
        <v>0</v>
      </c>
      <c r="X3035" s="3" t="str">
        <f t="shared" si="392"/>
        <v>8</v>
      </c>
      <c r="Z3035" s="14">
        <f t="shared" si="393"/>
        <v>11161.512000000001</v>
      </c>
      <c r="AA3035" s="7">
        <f>VLOOKUP(G3035,Ma_KH!$A:$R,14,0)</f>
        <v>1</v>
      </c>
      <c r="AD3035" s="7" t="str">
        <f>IFERROR(VLOOKUP(J3035,'Chuyển Mã'!$B$3:$C$9,2,0),"")</f>
        <v>Hà Nội</v>
      </c>
      <c r="AE3035" s="7" t="str">
        <f t="shared" si="387"/>
        <v>Chân giò heo muối 300g</v>
      </c>
      <c r="AF3035" s="7">
        <f t="shared" si="388"/>
        <v>2</v>
      </c>
    </row>
    <row r="3036" spans="1:32" x14ac:dyDescent="0.25">
      <c r="A3036" s="11">
        <v>45908</v>
      </c>
      <c r="B3036" s="25">
        <v>31123</v>
      </c>
      <c r="C3036" s="12" t="s">
        <v>7214</v>
      </c>
      <c r="D3036" s="16">
        <f t="shared" si="389"/>
        <v>45908</v>
      </c>
      <c r="G3036" s="13" t="s">
        <v>8259</v>
      </c>
      <c r="I3036" s="13" t="s">
        <v>8259</v>
      </c>
      <c r="J3036" s="13" t="s">
        <v>1815</v>
      </c>
      <c r="K3036" s="13" t="s">
        <v>547</v>
      </c>
      <c r="L3036" s="25" t="str">
        <f>VLOOKUP($K3036,TONG_SL!$A:$D,2,0)</f>
        <v>Chân giò heo muối 500g</v>
      </c>
      <c r="N3036" s="25" t="str">
        <f t="shared" si="386"/>
        <v>K-C6</v>
      </c>
      <c r="Q3036" s="25" t="str">
        <f>VLOOKUP(K3036,TONG_SL!$A:$D,3,0)</f>
        <v>Túi</v>
      </c>
      <c r="R3036" s="1">
        <v>2</v>
      </c>
      <c r="T3036" s="1">
        <f>VLOOKUP(VLOOKUP(G3036,Ma_KH!$A:$R,18,0)&amp;K3036,Gia_MB!$A:$F,6,0)</f>
        <v>113112.7</v>
      </c>
      <c r="U3036" s="14">
        <f t="shared" si="391"/>
        <v>226225.4</v>
      </c>
      <c r="W3036" s="64">
        <f t="shared" si="390"/>
        <v>0</v>
      </c>
      <c r="X3036" s="3" t="str">
        <f t="shared" si="392"/>
        <v>8</v>
      </c>
      <c r="Z3036" s="14">
        <f t="shared" si="393"/>
        <v>18098.031999999999</v>
      </c>
      <c r="AA3036" s="7">
        <f>VLOOKUP(G3036,Ma_KH!$A:$R,14,0)</f>
        <v>1</v>
      </c>
      <c r="AD3036" s="7" t="str">
        <f>IFERROR(VLOOKUP(J3036,'Chuyển Mã'!$B$3:$C$9,2,0),"")</f>
        <v>Hà Nội</v>
      </c>
      <c r="AE3036" s="7" t="str">
        <f t="shared" si="387"/>
        <v>Chân giò heo muối 500g</v>
      </c>
      <c r="AF3036" s="7">
        <f t="shared" si="388"/>
        <v>2</v>
      </c>
    </row>
    <row r="3037" spans="1:32" x14ac:dyDescent="0.25">
      <c r="A3037" s="11">
        <v>45908</v>
      </c>
      <c r="B3037" s="25">
        <v>31123</v>
      </c>
      <c r="C3037" s="12" t="s">
        <v>7214</v>
      </c>
      <c r="D3037" s="16">
        <f t="shared" si="389"/>
        <v>45908</v>
      </c>
      <c r="G3037" s="13" t="s">
        <v>8259</v>
      </c>
      <c r="I3037" s="13" t="s">
        <v>8259</v>
      </c>
      <c r="J3037" s="13" t="s">
        <v>1815</v>
      </c>
      <c r="K3037" s="13" t="s">
        <v>556</v>
      </c>
      <c r="L3037" s="25" t="str">
        <f>VLOOKUP($K3037,TONG_SL!$A:$D,2,0)</f>
        <v>Chân giò heo muối 100g</v>
      </c>
      <c r="N3037" s="25" t="str">
        <f t="shared" si="386"/>
        <v>K-C6</v>
      </c>
      <c r="Q3037" s="25" t="str">
        <f>VLOOKUP(K3037,TONG_SL!$A:$D,3,0)</f>
        <v>Gói</v>
      </c>
      <c r="R3037" s="1">
        <v>5</v>
      </c>
      <c r="T3037" s="1">
        <f>VLOOKUP(VLOOKUP(G3037,Ma_KH!$A:$R,18,0)&amp;K3037,Gia_MB!$A:$F,6,0)</f>
        <v>23321.55</v>
      </c>
      <c r="U3037" s="14">
        <f t="shared" si="391"/>
        <v>116607.75</v>
      </c>
      <c r="W3037" s="64">
        <f t="shared" si="390"/>
        <v>0</v>
      </c>
      <c r="X3037" s="3" t="str">
        <f t="shared" si="392"/>
        <v>8</v>
      </c>
      <c r="Z3037" s="14">
        <f t="shared" si="393"/>
        <v>9328.6200000000008</v>
      </c>
      <c r="AA3037" s="7">
        <f>VLOOKUP(G3037,Ma_KH!$A:$R,14,0)</f>
        <v>1</v>
      </c>
      <c r="AD3037" s="7" t="str">
        <f>IFERROR(VLOOKUP(J3037,'Chuyển Mã'!$B$3:$C$9,2,0),"")</f>
        <v>Hà Nội</v>
      </c>
      <c r="AE3037" s="7" t="str">
        <f t="shared" si="387"/>
        <v>Chân giò heo muối 100g</v>
      </c>
      <c r="AF3037" s="7">
        <f t="shared" si="388"/>
        <v>5</v>
      </c>
    </row>
    <row r="3038" spans="1:32" x14ac:dyDescent="0.25">
      <c r="A3038" s="11">
        <v>45908</v>
      </c>
      <c r="B3038" s="25">
        <v>31123</v>
      </c>
      <c r="C3038" s="12" t="s">
        <v>7214</v>
      </c>
      <c r="D3038" s="16">
        <f t="shared" si="389"/>
        <v>45908</v>
      </c>
      <c r="G3038" s="13" t="s">
        <v>8259</v>
      </c>
      <c r="I3038" s="13" t="s">
        <v>8259</v>
      </c>
      <c r="J3038" s="13" t="s">
        <v>1815</v>
      </c>
      <c r="K3038" s="13" t="s">
        <v>51</v>
      </c>
      <c r="L3038" s="25" t="str">
        <f>VLOOKUP($K3038,TONG_SL!$A:$D,2,0)</f>
        <v>Mọc Nấm Hương 250g</v>
      </c>
      <c r="N3038" s="25" t="str">
        <f t="shared" si="386"/>
        <v>K-C6</v>
      </c>
      <c r="Q3038" s="25" t="str">
        <f>VLOOKUP(K3038,TONG_SL!$A:$D,3,0)</f>
        <v>Túi</v>
      </c>
      <c r="R3038" s="1">
        <v>5</v>
      </c>
      <c r="T3038" s="1">
        <f>VLOOKUP(VLOOKUP(G3038,Ma_KH!$A:$R,18,0)&amp;K3038,Gia_MB!$A:$F,6,0)</f>
        <v>43700</v>
      </c>
      <c r="U3038" s="14">
        <f t="shared" si="391"/>
        <v>218500</v>
      </c>
      <c r="W3038" s="64">
        <f t="shared" si="390"/>
        <v>0</v>
      </c>
      <c r="X3038" s="3" t="str">
        <f t="shared" si="392"/>
        <v>8</v>
      </c>
      <c r="Z3038" s="14">
        <f t="shared" si="393"/>
        <v>17480</v>
      </c>
      <c r="AA3038" s="7">
        <f>VLOOKUP(G3038,Ma_KH!$A:$R,14,0)</f>
        <v>1</v>
      </c>
      <c r="AD3038" s="7" t="str">
        <f>IFERROR(VLOOKUP(J3038,'Chuyển Mã'!$B$3:$C$9,2,0),"")</f>
        <v>Hà Nội</v>
      </c>
      <c r="AE3038" s="7" t="str">
        <f t="shared" si="387"/>
        <v>Mọc Nấm Hương 250g</v>
      </c>
      <c r="AF3038" s="7">
        <f t="shared" si="388"/>
        <v>5</v>
      </c>
    </row>
    <row r="3039" spans="1:32" x14ac:dyDescent="0.25">
      <c r="A3039" s="11">
        <v>45908</v>
      </c>
      <c r="B3039" s="25">
        <v>31123</v>
      </c>
      <c r="C3039" s="12" t="s">
        <v>7214</v>
      </c>
      <c r="D3039" s="16">
        <f t="shared" si="389"/>
        <v>45908</v>
      </c>
      <c r="G3039" s="13" t="s">
        <v>8259</v>
      </c>
      <c r="I3039" s="13" t="s">
        <v>8259</v>
      </c>
      <c r="J3039" s="13" t="s">
        <v>1815</v>
      </c>
      <c r="K3039" s="13" t="s">
        <v>30</v>
      </c>
      <c r="L3039" s="25" t="str">
        <f>VLOOKUP($K3039,TONG_SL!$A:$D,2,0)</f>
        <v>Gà muối 500g</v>
      </c>
      <c r="N3039" s="25" t="str">
        <f t="shared" si="386"/>
        <v>K-C6</v>
      </c>
      <c r="Q3039" s="25" t="str">
        <f>VLOOKUP(K3039,TONG_SL!$A:$D,3,0)</f>
        <v>Túi</v>
      </c>
      <c r="R3039" s="1">
        <v>2</v>
      </c>
      <c r="T3039" s="1">
        <f>VLOOKUP(VLOOKUP(G3039,Ma_KH!$A:$R,18,0)&amp;K3039,Gia_MB!$A:$F,6,0)</f>
        <v>105505.09999999999</v>
      </c>
      <c r="U3039" s="14">
        <f t="shared" si="391"/>
        <v>211010.19999999998</v>
      </c>
      <c r="W3039" s="64">
        <f t="shared" si="390"/>
        <v>0</v>
      </c>
      <c r="X3039" s="3" t="str">
        <f t="shared" si="392"/>
        <v>8</v>
      </c>
      <c r="Z3039" s="14">
        <f t="shared" si="393"/>
        <v>16880.815999999999</v>
      </c>
      <c r="AA3039" s="7">
        <f>VLOOKUP(G3039,Ma_KH!$A:$R,14,0)</f>
        <v>1</v>
      </c>
      <c r="AD3039" s="7" t="str">
        <f>IFERROR(VLOOKUP(J3039,'Chuyển Mã'!$B$3:$C$9,2,0),"")</f>
        <v>Hà Nội</v>
      </c>
      <c r="AE3039" s="7" t="str">
        <f t="shared" si="387"/>
        <v>Gà muối 500g</v>
      </c>
      <c r="AF3039" s="7">
        <f t="shared" si="388"/>
        <v>2</v>
      </c>
    </row>
    <row r="3040" spans="1:32" x14ac:dyDescent="0.25">
      <c r="A3040" s="11">
        <v>45908</v>
      </c>
      <c r="B3040" s="25">
        <v>31123</v>
      </c>
      <c r="C3040" s="12" t="s">
        <v>7214</v>
      </c>
      <c r="D3040" s="16">
        <f t="shared" si="389"/>
        <v>45908</v>
      </c>
      <c r="G3040" s="13" t="s">
        <v>8259</v>
      </c>
      <c r="I3040" s="13" t="s">
        <v>8259</v>
      </c>
      <c r="J3040" s="13" t="s">
        <v>1815</v>
      </c>
      <c r="K3040" s="13" t="s">
        <v>558</v>
      </c>
      <c r="L3040" s="25" t="str">
        <f>VLOOKUP($K3040,TONG_SL!$A:$D,2,0)</f>
        <v>Gà muối hun khói 300g</v>
      </c>
      <c r="N3040" s="25" t="str">
        <f t="shared" si="386"/>
        <v>K-C6</v>
      </c>
      <c r="Q3040" s="25" t="str">
        <f>VLOOKUP(K3040,TONG_SL!$A:$D,3,0)</f>
        <v>Túi</v>
      </c>
      <c r="R3040" s="1">
        <v>1</v>
      </c>
      <c r="T3040" s="1">
        <f>VLOOKUP(VLOOKUP(G3040,Ma_KH!$A:$R,18,0)&amp;K3040,Gia_MB!$A:$F,6,0)</f>
        <v>66500</v>
      </c>
      <c r="U3040" s="14">
        <f t="shared" si="391"/>
        <v>66500</v>
      </c>
      <c r="W3040" s="64">
        <f t="shared" si="390"/>
        <v>0</v>
      </c>
      <c r="X3040" s="3" t="str">
        <f t="shared" si="392"/>
        <v>8</v>
      </c>
      <c r="Z3040" s="14">
        <f t="shared" si="393"/>
        <v>5320</v>
      </c>
      <c r="AA3040" s="7">
        <f>VLOOKUP(G3040,Ma_KH!$A:$R,14,0)</f>
        <v>1</v>
      </c>
      <c r="AD3040" s="7" t="str">
        <f>IFERROR(VLOOKUP(J3040,'Chuyển Mã'!$B$3:$C$9,2,0),"")</f>
        <v>Hà Nội</v>
      </c>
      <c r="AE3040" s="7" t="str">
        <f t="shared" si="387"/>
        <v>Gà muối hun khói 300g</v>
      </c>
      <c r="AF3040" s="7">
        <f t="shared" si="388"/>
        <v>1</v>
      </c>
    </row>
    <row r="3041" spans="1:32" x14ac:dyDescent="0.25">
      <c r="A3041" s="11">
        <v>45908</v>
      </c>
      <c r="B3041" s="25">
        <v>48176</v>
      </c>
      <c r="C3041" s="12" t="s">
        <v>7214</v>
      </c>
      <c r="D3041" s="16">
        <f t="shared" si="389"/>
        <v>45908</v>
      </c>
      <c r="G3041" s="13" t="s">
        <v>7607</v>
      </c>
      <c r="I3041" s="13" t="s">
        <v>8260</v>
      </c>
      <c r="J3041" s="13" t="s">
        <v>1815</v>
      </c>
      <c r="K3041" s="13" t="s">
        <v>556</v>
      </c>
      <c r="L3041" s="25" t="str">
        <f>VLOOKUP($K3041,TONG_SL!$A:$D,2,0)</f>
        <v>Chân giò heo muối 100g</v>
      </c>
      <c r="N3041" s="25" t="str">
        <f t="shared" si="386"/>
        <v>K-C6</v>
      </c>
      <c r="Q3041" s="25" t="str">
        <f>VLOOKUP(K3041,TONG_SL!$A:$D,3,0)</f>
        <v>Gói</v>
      </c>
      <c r="R3041" s="1">
        <v>20</v>
      </c>
      <c r="T3041" s="1">
        <f>VLOOKUP(VLOOKUP(G3041,Ma_KH!$A:$R,18,0)&amp;K3041,Gia_MB!$A:$F,6,0)</f>
        <v>23076</v>
      </c>
      <c r="U3041" s="14">
        <f t="shared" si="391"/>
        <v>461520</v>
      </c>
      <c r="W3041" s="64">
        <f t="shared" si="390"/>
        <v>0</v>
      </c>
      <c r="X3041" s="3" t="str">
        <f t="shared" si="392"/>
        <v>8</v>
      </c>
      <c r="Z3041" s="14">
        <f t="shared" si="393"/>
        <v>36921.599999999999</v>
      </c>
      <c r="AA3041" s="7">
        <f>VLOOKUP(G3041,Ma_KH!$A:$R,14,0)</f>
        <v>67</v>
      </c>
      <c r="AD3041" s="7" t="str">
        <f>IFERROR(VLOOKUP(J3041,'Chuyển Mã'!$B$3:$C$9,2,0),"")</f>
        <v>Hà Nội</v>
      </c>
      <c r="AE3041" s="7" t="str">
        <f t="shared" si="387"/>
        <v>Chân giò heo muối 100g</v>
      </c>
      <c r="AF3041" s="7">
        <f t="shared" si="388"/>
        <v>20</v>
      </c>
    </row>
    <row r="3042" spans="1:32" x14ac:dyDescent="0.25">
      <c r="A3042" s="11">
        <v>45908</v>
      </c>
      <c r="B3042" s="25">
        <v>56671</v>
      </c>
      <c r="C3042" s="12" t="s">
        <v>7214</v>
      </c>
      <c r="D3042" s="16">
        <f t="shared" si="389"/>
        <v>45908</v>
      </c>
      <c r="G3042" s="13" t="s">
        <v>7643</v>
      </c>
      <c r="I3042" s="13" t="s">
        <v>7643</v>
      </c>
      <c r="J3042" s="13" t="s">
        <v>1815</v>
      </c>
      <c r="K3042" s="13" t="s">
        <v>39</v>
      </c>
      <c r="L3042" s="25" t="str">
        <f>VLOOKUP($K3042,TONG_SL!$A:$D,2,0)</f>
        <v>Chả cốm 300g</v>
      </c>
      <c r="N3042" s="25" t="str">
        <f t="shared" si="386"/>
        <v>K-C6</v>
      </c>
      <c r="Q3042" s="25" t="str">
        <f>VLOOKUP(K3042,TONG_SL!$A:$D,3,0)</f>
        <v>Túi</v>
      </c>
      <c r="R3042" s="1">
        <v>3</v>
      </c>
      <c r="T3042" s="1">
        <f>VLOOKUP(VLOOKUP(G3042,Ma_KH!$A:$R,18,0)&amp;K3042,Gia_MB!$A:$F,6,0)</f>
        <v>74250</v>
      </c>
      <c r="U3042" s="14">
        <f t="shared" si="391"/>
        <v>222750</v>
      </c>
      <c r="W3042" s="64">
        <f t="shared" si="390"/>
        <v>0</v>
      </c>
      <c r="X3042" s="3" t="str">
        <f t="shared" si="392"/>
        <v>8</v>
      </c>
      <c r="Z3042" s="14">
        <f t="shared" si="393"/>
        <v>17820</v>
      </c>
      <c r="AA3042" s="7">
        <f>VLOOKUP(G3042,Ma_KH!$A:$R,14,0)</f>
        <v>51</v>
      </c>
      <c r="AD3042" s="7" t="str">
        <f>IFERROR(VLOOKUP(J3042,'Chuyển Mã'!$B$3:$C$9,2,0),"")</f>
        <v>Hà Nội</v>
      </c>
      <c r="AE3042" s="7" t="str">
        <f t="shared" si="387"/>
        <v>Chả cốm 300g</v>
      </c>
      <c r="AF3042" s="7">
        <f t="shared" si="388"/>
        <v>3</v>
      </c>
    </row>
    <row r="3043" spans="1:32" x14ac:dyDescent="0.25">
      <c r="A3043" s="11">
        <v>45908</v>
      </c>
      <c r="B3043" s="25">
        <v>56671</v>
      </c>
      <c r="C3043" s="12" t="s">
        <v>7214</v>
      </c>
      <c r="D3043" s="16">
        <f t="shared" si="389"/>
        <v>45908</v>
      </c>
      <c r="G3043" s="13" t="s">
        <v>7643</v>
      </c>
      <c r="I3043" s="13" t="s">
        <v>7643</v>
      </c>
      <c r="J3043" s="13" t="s">
        <v>1815</v>
      </c>
      <c r="K3043" s="13" t="s">
        <v>41</v>
      </c>
      <c r="L3043" s="25" t="str">
        <f>VLOOKUP($K3043,TONG_SL!$A:$D,2,0)</f>
        <v>Chả nướng 300g</v>
      </c>
      <c r="N3043" s="25" t="str">
        <f t="shared" si="386"/>
        <v>K-C6</v>
      </c>
      <c r="Q3043" s="25" t="str">
        <f>VLOOKUP(K3043,TONG_SL!$A:$D,3,0)</f>
        <v>Túi</v>
      </c>
      <c r="R3043" s="1">
        <v>3</v>
      </c>
      <c r="T3043" s="1">
        <f>VLOOKUP(VLOOKUP(G3043,Ma_KH!$A:$R,18,0)&amp;K3043,Gia_MB!$A:$F,6,0)</f>
        <v>70950</v>
      </c>
      <c r="U3043" s="14">
        <f t="shared" si="391"/>
        <v>212850</v>
      </c>
      <c r="W3043" s="64">
        <f t="shared" si="390"/>
        <v>0</v>
      </c>
      <c r="X3043" s="3" t="str">
        <f t="shared" si="392"/>
        <v>8</v>
      </c>
      <c r="Z3043" s="14">
        <f t="shared" si="393"/>
        <v>17028</v>
      </c>
      <c r="AA3043" s="7">
        <f>VLOOKUP(G3043,Ma_KH!$A:$R,14,0)</f>
        <v>51</v>
      </c>
      <c r="AD3043" s="7" t="str">
        <f>IFERROR(VLOOKUP(J3043,'Chuyển Mã'!$B$3:$C$9,2,0),"")</f>
        <v>Hà Nội</v>
      </c>
      <c r="AE3043" s="7" t="str">
        <f t="shared" si="387"/>
        <v>Chả nướng 300g</v>
      </c>
      <c r="AF3043" s="7">
        <f t="shared" si="388"/>
        <v>3</v>
      </c>
    </row>
    <row r="3044" spans="1:32" x14ac:dyDescent="0.25">
      <c r="A3044" s="11">
        <v>45908</v>
      </c>
      <c r="B3044" s="25">
        <v>56671</v>
      </c>
      <c r="C3044" s="12" t="s">
        <v>7214</v>
      </c>
      <c r="D3044" s="16">
        <f t="shared" si="389"/>
        <v>45908</v>
      </c>
      <c r="G3044" s="13" t="s">
        <v>7643</v>
      </c>
      <c r="I3044" s="13" t="s">
        <v>7643</v>
      </c>
      <c r="J3044" s="13" t="s">
        <v>1815</v>
      </c>
      <c r="K3044" s="13" t="s">
        <v>568</v>
      </c>
      <c r="L3044" s="25" t="str">
        <f>VLOOKUP($K3044,TONG_SL!$A:$D,2,0)</f>
        <v>Chân gà sả tắc 150g</v>
      </c>
      <c r="N3044" s="25" t="str">
        <f t="shared" si="386"/>
        <v>K-C6</v>
      </c>
      <c r="Q3044" s="25" t="str">
        <f>VLOOKUP(K3044,TONG_SL!$A:$D,3,0)</f>
        <v>Túi</v>
      </c>
      <c r="R3044" s="1">
        <v>5</v>
      </c>
      <c r="T3044" s="1">
        <f>VLOOKUP(VLOOKUP(G3044,Ma_KH!$A:$R,18,0)&amp;K3044,Gia_MB!$A:$F,6,0)</f>
        <v>20250</v>
      </c>
      <c r="U3044" s="14">
        <f t="shared" si="391"/>
        <v>101250</v>
      </c>
      <c r="W3044" s="64">
        <f t="shared" si="390"/>
        <v>0</v>
      </c>
      <c r="X3044" s="3" t="str">
        <f t="shared" si="392"/>
        <v>8</v>
      </c>
      <c r="Z3044" s="14">
        <f t="shared" si="393"/>
        <v>8100</v>
      </c>
      <c r="AA3044" s="7">
        <f>VLOOKUP(G3044,Ma_KH!$A:$R,14,0)</f>
        <v>51</v>
      </c>
      <c r="AD3044" s="7" t="str">
        <f>IFERROR(VLOOKUP(J3044,'Chuyển Mã'!$B$3:$C$9,2,0),"")</f>
        <v>Hà Nội</v>
      </c>
      <c r="AE3044" s="7" t="str">
        <f t="shared" si="387"/>
        <v>Chân gà sả tắc 150g</v>
      </c>
      <c r="AF3044" s="7">
        <f t="shared" si="388"/>
        <v>5</v>
      </c>
    </row>
    <row r="3045" spans="1:32" x14ac:dyDescent="0.25">
      <c r="A3045" s="11">
        <v>45908</v>
      </c>
      <c r="B3045" s="25">
        <v>56671</v>
      </c>
      <c r="C3045" s="12" t="s">
        <v>7214</v>
      </c>
      <c r="D3045" s="16">
        <f t="shared" si="389"/>
        <v>45908</v>
      </c>
      <c r="G3045" s="13" t="s">
        <v>7643</v>
      </c>
      <c r="I3045" s="13" t="s">
        <v>7643</v>
      </c>
      <c r="J3045" s="13" t="s">
        <v>1815</v>
      </c>
      <c r="K3045" s="13" t="s">
        <v>556</v>
      </c>
      <c r="L3045" s="25" t="str">
        <f>VLOOKUP($K3045,TONG_SL!$A:$D,2,0)</f>
        <v>Chân giò heo muối 100g</v>
      </c>
      <c r="N3045" s="25" t="str">
        <f t="shared" si="386"/>
        <v>K-C6</v>
      </c>
      <c r="Q3045" s="25" t="str">
        <f>VLOOKUP(K3045,TONG_SL!$A:$D,3,0)</f>
        <v>Gói</v>
      </c>
      <c r="R3045" s="1">
        <v>7</v>
      </c>
      <c r="T3045" s="1">
        <f>VLOOKUP(VLOOKUP(G3045,Ma_KH!$A:$R,18,0)&amp;K3045,Gia_MB!$A:$F,6,0)</f>
        <v>24549</v>
      </c>
      <c r="U3045" s="14">
        <f t="shared" si="391"/>
        <v>171843</v>
      </c>
      <c r="W3045" s="64">
        <f t="shared" si="390"/>
        <v>0</v>
      </c>
      <c r="X3045" s="3" t="str">
        <f t="shared" si="392"/>
        <v>8</v>
      </c>
      <c r="Z3045" s="14">
        <f t="shared" si="393"/>
        <v>13747.44</v>
      </c>
      <c r="AA3045" s="7">
        <f>VLOOKUP(G3045,Ma_KH!$A:$R,14,0)</f>
        <v>51</v>
      </c>
      <c r="AD3045" s="7" t="str">
        <f>IFERROR(VLOOKUP(J3045,'Chuyển Mã'!$B$3:$C$9,2,0),"")</f>
        <v>Hà Nội</v>
      </c>
      <c r="AE3045" s="7" t="str">
        <f t="shared" si="387"/>
        <v>Chân giò heo muối 100g</v>
      </c>
      <c r="AF3045" s="7">
        <f t="shared" si="388"/>
        <v>7</v>
      </c>
    </row>
    <row r="3046" spans="1:32" x14ac:dyDescent="0.25">
      <c r="A3046" s="11">
        <v>45908</v>
      </c>
      <c r="B3046" s="25">
        <v>56671</v>
      </c>
      <c r="C3046" s="12" t="s">
        <v>7214</v>
      </c>
      <c r="D3046" s="16">
        <f t="shared" si="389"/>
        <v>45908</v>
      </c>
      <c r="G3046" s="13" t="s">
        <v>7643</v>
      </c>
      <c r="I3046" s="13" t="s">
        <v>7643</v>
      </c>
      <c r="J3046" s="13" t="s">
        <v>1815</v>
      </c>
      <c r="K3046" s="13" t="s">
        <v>32</v>
      </c>
      <c r="L3046" s="25" t="str">
        <f>VLOOKUP($K3046,TONG_SL!$A:$D,2,0)</f>
        <v>Giò Tai Lưỡi Xào 250</v>
      </c>
      <c r="N3046" s="25" t="str">
        <f t="shared" si="386"/>
        <v>K-C6</v>
      </c>
      <c r="Q3046" s="25" t="str">
        <f>VLOOKUP(K3046,TONG_SL!$A:$D,3,0)</f>
        <v>Túi</v>
      </c>
      <c r="R3046" s="1">
        <v>4</v>
      </c>
      <c r="T3046" s="1">
        <f>VLOOKUP(VLOOKUP(G3046,Ma_KH!$A:$R,18,0)&amp;K3046,Gia_MB!$A:$F,6,0)</f>
        <v>50183</v>
      </c>
      <c r="U3046" s="14">
        <f t="shared" si="391"/>
        <v>200732</v>
      </c>
      <c r="W3046" s="64">
        <f t="shared" si="390"/>
        <v>0</v>
      </c>
      <c r="X3046" s="3" t="str">
        <f t="shared" si="392"/>
        <v>8</v>
      </c>
      <c r="Z3046" s="14">
        <f t="shared" si="393"/>
        <v>16058.56</v>
      </c>
      <c r="AA3046" s="7">
        <f>VLOOKUP(G3046,Ma_KH!$A:$R,14,0)</f>
        <v>51</v>
      </c>
      <c r="AD3046" s="7" t="str">
        <f>IFERROR(VLOOKUP(J3046,'Chuyển Mã'!$B$3:$C$9,2,0),"")</f>
        <v>Hà Nội</v>
      </c>
      <c r="AE3046" s="7" t="str">
        <f t="shared" si="387"/>
        <v>Giò Tai Lưỡi Xào 250</v>
      </c>
      <c r="AF3046" s="7">
        <f t="shared" si="388"/>
        <v>4</v>
      </c>
    </row>
    <row r="3047" spans="1:32" x14ac:dyDescent="0.25">
      <c r="A3047" s="11">
        <v>45908</v>
      </c>
      <c r="B3047" s="25">
        <v>56593</v>
      </c>
      <c r="C3047" s="12" t="s">
        <v>7214</v>
      </c>
      <c r="D3047" s="16">
        <f t="shared" si="389"/>
        <v>45908</v>
      </c>
      <c r="G3047" s="13" t="s">
        <v>8261</v>
      </c>
      <c r="I3047" s="13" t="s">
        <v>8261</v>
      </c>
      <c r="J3047" s="13" t="s">
        <v>1815</v>
      </c>
      <c r="K3047" s="13" t="s">
        <v>27</v>
      </c>
      <c r="L3047" s="25" t="str">
        <f>VLOOKUP($K3047,TONG_SL!$A:$D,2,0)</f>
        <v>Chân giò heo muối 300g</v>
      </c>
      <c r="N3047" s="25" t="str">
        <f t="shared" si="386"/>
        <v>K-C6</v>
      </c>
      <c r="Q3047" s="25" t="str">
        <f>VLOOKUP(K3047,TONG_SL!$A:$D,3,0)</f>
        <v>Túi</v>
      </c>
      <c r="R3047" s="1">
        <v>10</v>
      </c>
      <c r="T3047" s="1">
        <f>VLOOKUP(VLOOKUP(G3047,Ma_KH!$A:$R,18,0)&amp;K3047,Gia_MB!$A:$F,6,0)</f>
        <v>73431</v>
      </c>
      <c r="U3047" s="14">
        <f t="shared" si="391"/>
        <v>734310</v>
      </c>
      <c r="W3047" s="64">
        <f t="shared" si="390"/>
        <v>0</v>
      </c>
      <c r="X3047" s="3" t="str">
        <f t="shared" si="392"/>
        <v>8</v>
      </c>
      <c r="Z3047" s="14">
        <f t="shared" si="393"/>
        <v>58744.800000000003</v>
      </c>
      <c r="AA3047" s="7">
        <f>VLOOKUP(G3047,Ma_KH!$A:$R,14,0)</f>
        <v>51</v>
      </c>
      <c r="AD3047" s="7" t="str">
        <f>IFERROR(VLOOKUP(J3047,'Chuyển Mã'!$B$3:$C$9,2,0),"")</f>
        <v>Hà Nội</v>
      </c>
      <c r="AE3047" s="7" t="str">
        <f t="shared" si="387"/>
        <v>Chân giò heo muối 300g</v>
      </c>
      <c r="AF3047" s="7">
        <f t="shared" si="388"/>
        <v>10</v>
      </c>
    </row>
    <row r="3048" spans="1:32" x14ac:dyDescent="0.25">
      <c r="A3048" s="11">
        <v>45908</v>
      </c>
      <c r="B3048" s="25">
        <v>56593</v>
      </c>
      <c r="C3048" s="12" t="s">
        <v>7214</v>
      </c>
      <c r="D3048" s="16">
        <f t="shared" si="389"/>
        <v>45908</v>
      </c>
      <c r="G3048" s="13" t="s">
        <v>8261</v>
      </c>
      <c r="I3048" s="13" t="s">
        <v>8261</v>
      </c>
      <c r="J3048" s="13" t="s">
        <v>1815</v>
      </c>
      <c r="K3048" s="13" t="s">
        <v>556</v>
      </c>
      <c r="L3048" s="25" t="str">
        <f>VLOOKUP($K3048,TONG_SL!$A:$D,2,0)</f>
        <v>Chân giò heo muối 100g</v>
      </c>
      <c r="N3048" s="25" t="str">
        <f t="shared" si="386"/>
        <v>K-C6</v>
      </c>
      <c r="Q3048" s="25" t="str">
        <f>VLOOKUP(K3048,TONG_SL!$A:$D,3,0)</f>
        <v>Gói</v>
      </c>
      <c r="R3048" s="1">
        <v>10</v>
      </c>
      <c r="T3048" s="1">
        <f>VLOOKUP(VLOOKUP(G3048,Ma_KH!$A:$R,18,0)&amp;K3048,Gia_MB!$A:$F,6,0)</f>
        <v>24549</v>
      </c>
      <c r="U3048" s="14">
        <f t="shared" si="391"/>
        <v>245490</v>
      </c>
      <c r="W3048" s="64">
        <f t="shared" si="390"/>
        <v>0</v>
      </c>
      <c r="X3048" s="3" t="str">
        <f t="shared" si="392"/>
        <v>8</v>
      </c>
      <c r="Z3048" s="14">
        <f t="shared" si="393"/>
        <v>19639.2</v>
      </c>
      <c r="AA3048" s="7">
        <f>VLOOKUP(G3048,Ma_KH!$A:$R,14,0)</f>
        <v>51</v>
      </c>
      <c r="AD3048" s="7" t="str">
        <f>IFERROR(VLOOKUP(J3048,'Chuyển Mã'!$B$3:$C$9,2,0),"")</f>
        <v>Hà Nội</v>
      </c>
      <c r="AE3048" s="7" t="str">
        <f t="shared" si="387"/>
        <v>Chân giò heo muối 100g</v>
      </c>
      <c r="AF3048" s="7">
        <f t="shared" si="388"/>
        <v>10</v>
      </c>
    </row>
    <row r="3049" spans="1:32" x14ac:dyDescent="0.25">
      <c r="A3049" s="11">
        <v>45908</v>
      </c>
      <c r="B3049" s="25">
        <v>56593</v>
      </c>
      <c r="C3049" s="12" t="s">
        <v>7214</v>
      </c>
      <c r="D3049" s="16">
        <f t="shared" si="389"/>
        <v>45908</v>
      </c>
      <c r="G3049" s="13" t="s">
        <v>8261</v>
      </c>
      <c r="I3049" s="13" t="s">
        <v>8261</v>
      </c>
      <c r="J3049" s="13" t="s">
        <v>1815</v>
      </c>
      <c r="K3049" s="13" t="s">
        <v>51</v>
      </c>
      <c r="L3049" s="25" t="str">
        <f>VLOOKUP($K3049,TONG_SL!$A:$D,2,0)</f>
        <v>Mọc Nấm Hương 250g</v>
      </c>
      <c r="N3049" s="25" t="str">
        <f t="shared" si="386"/>
        <v>K-C6</v>
      </c>
      <c r="Q3049" s="25" t="str">
        <f>VLOOKUP(K3049,TONG_SL!$A:$D,3,0)</f>
        <v>Túi</v>
      </c>
      <c r="R3049" s="1">
        <v>10</v>
      </c>
      <c r="T3049" s="1">
        <f>VLOOKUP(VLOOKUP(G3049,Ma_KH!$A:$R,18,0)&amp;K3049,Gia_MB!$A:$F,6,0)</f>
        <v>46000</v>
      </c>
      <c r="U3049" s="14">
        <f t="shared" si="391"/>
        <v>460000</v>
      </c>
      <c r="W3049" s="64">
        <f t="shared" si="390"/>
        <v>0</v>
      </c>
      <c r="X3049" s="3" t="str">
        <f t="shared" si="392"/>
        <v>8</v>
      </c>
      <c r="Z3049" s="14">
        <f t="shared" si="393"/>
        <v>36800</v>
      </c>
      <c r="AA3049" s="7">
        <f>VLOOKUP(G3049,Ma_KH!$A:$R,14,0)</f>
        <v>51</v>
      </c>
      <c r="AD3049" s="7" t="str">
        <f>IFERROR(VLOOKUP(J3049,'Chuyển Mã'!$B$3:$C$9,2,0),"")</f>
        <v>Hà Nội</v>
      </c>
      <c r="AE3049" s="7" t="str">
        <f t="shared" si="387"/>
        <v>Mọc Nấm Hương 250g</v>
      </c>
      <c r="AF3049" s="7">
        <f t="shared" si="388"/>
        <v>10</v>
      </c>
    </row>
    <row r="3050" spans="1:32" x14ac:dyDescent="0.25">
      <c r="A3050" s="11">
        <v>45908</v>
      </c>
      <c r="B3050" s="25">
        <v>56593</v>
      </c>
      <c r="C3050" s="12" t="s">
        <v>7214</v>
      </c>
      <c r="D3050" s="16">
        <f t="shared" si="389"/>
        <v>45908</v>
      </c>
      <c r="G3050" s="13" t="s">
        <v>8261</v>
      </c>
      <c r="I3050" s="13" t="s">
        <v>8261</v>
      </c>
      <c r="J3050" s="13" t="s">
        <v>1815</v>
      </c>
      <c r="K3050" s="13" t="s">
        <v>39</v>
      </c>
      <c r="L3050" s="25" t="str">
        <f>VLOOKUP($K3050,TONG_SL!$A:$D,2,0)</f>
        <v>Chả cốm 300g</v>
      </c>
      <c r="N3050" s="25" t="str">
        <f t="shared" si="386"/>
        <v>K-C6</v>
      </c>
      <c r="Q3050" s="25" t="str">
        <f>VLOOKUP(K3050,TONG_SL!$A:$D,3,0)</f>
        <v>Túi</v>
      </c>
      <c r="R3050" s="1">
        <v>3</v>
      </c>
      <c r="T3050" s="1">
        <f>VLOOKUP(VLOOKUP(G3050,Ma_KH!$A:$R,18,0)&amp;K3050,Gia_MB!$A:$F,6,0)</f>
        <v>74250</v>
      </c>
      <c r="U3050" s="14">
        <f t="shared" si="391"/>
        <v>222750</v>
      </c>
      <c r="W3050" s="64">
        <f t="shared" si="390"/>
        <v>0</v>
      </c>
      <c r="X3050" s="3" t="str">
        <f t="shared" si="392"/>
        <v>8</v>
      </c>
      <c r="Z3050" s="14">
        <f t="shared" si="393"/>
        <v>17820</v>
      </c>
      <c r="AA3050" s="7">
        <f>VLOOKUP(G3050,Ma_KH!$A:$R,14,0)</f>
        <v>51</v>
      </c>
      <c r="AD3050" s="7" t="str">
        <f>IFERROR(VLOOKUP(J3050,'Chuyển Mã'!$B$3:$C$9,2,0),"")</f>
        <v>Hà Nội</v>
      </c>
      <c r="AE3050" s="7" t="str">
        <f t="shared" si="387"/>
        <v>Chả cốm 300g</v>
      </c>
      <c r="AF3050" s="7">
        <f t="shared" si="388"/>
        <v>3</v>
      </c>
    </row>
    <row r="3051" spans="1:32" x14ac:dyDescent="0.25">
      <c r="A3051" s="11">
        <v>45908</v>
      </c>
      <c r="B3051" s="25">
        <v>56498</v>
      </c>
      <c r="C3051" s="12" t="s">
        <v>7214</v>
      </c>
      <c r="D3051" s="16">
        <f t="shared" si="389"/>
        <v>45908</v>
      </c>
      <c r="G3051" s="13" t="s">
        <v>8262</v>
      </c>
      <c r="I3051" s="13" t="s">
        <v>8262</v>
      </c>
      <c r="J3051" s="13" t="s">
        <v>1815</v>
      </c>
      <c r="K3051" s="13" t="s">
        <v>30</v>
      </c>
      <c r="L3051" s="25" t="str">
        <f>VLOOKUP($K3051,TONG_SL!$A:$D,2,0)</f>
        <v>Gà muối 500g</v>
      </c>
      <c r="N3051" s="25" t="str">
        <f t="shared" si="386"/>
        <v>K-C6</v>
      </c>
      <c r="Q3051" s="25" t="str">
        <f>VLOOKUP(K3051,TONG_SL!$A:$D,3,0)</f>
        <v>Túi</v>
      </c>
      <c r="R3051" s="1">
        <v>10</v>
      </c>
      <c r="T3051" s="1">
        <f>VLOOKUP(VLOOKUP(G3051,Ma_KH!$A:$R,18,0)&amp;K3051,Gia_MB!$A:$F,6,0)</f>
        <v>111058</v>
      </c>
      <c r="U3051" s="14">
        <f t="shared" si="391"/>
        <v>1110580</v>
      </c>
      <c r="W3051" s="64">
        <f t="shared" si="390"/>
        <v>0</v>
      </c>
      <c r="X3051" s="3" t="str">
        <f t="shared" si="392"/>
        <v>8</v>
      </c>
      <c r="Z3051" s="14">
        <f t="shared" si="393"/>
        <v>88846.400000000009</v>
      </c>
      <c r="AA3051" s="7">
        <f>VLOOKUP(G3051,Ma_KH!$A:$R,14,0)</f>
        <v>51</v>
      </c>
      <c r="AD3051" s="7" t="str">
        <f>IFERROR(VLOOKUP(J3051,'Chuyển Mã'!$B$3:$C$9,2,0),"")</f>
        <v>Hà Nội</v>
      </c>
      <c r="AE3051" s="7" t="str">
        <f t="shared" si="387"/>
        <v>Gà muối 500g</v>
      </c>
      <c r="AF3051" s="7">
        <f t="shared" si="388"/>
        <v>10</v>
      </c>
    </row>
    <row r="3052" spans="1:32" x14ac:dyDescent="0.25">
      <c r="A3052" s="11">
        <v>45908</v>
      </c>
      <c r="B3052" s="25">
        <v>56498</v>
      </c>
      <c r="C3052" s="12" t="s">
        <v>7214</v>
      </c>
      <c r="D3052" s="16">
        <f t="shared" si="389"/>
        <v>45908</v>
      </c>
      <c r="G3052" s="13" t="s">
        <v>8262</v>
      </c>
      <c r="I3052" s="13" t="s">
        <v>8262</v>
      </c>
      <c r="J3052" s="13" t="s">
        <v>1815</v>
      </c>
      <c r="K3052" s="13" t="s">
        <v>558</v>
      </c>
      <c r="L3052" s="25" t="str">
        <f>VLOOKUP($K3052,TONG_SL!$A:$D,2,0)</f>
        <v>Gà muối hun khói 300g</v>
      </c>
      <c r="N3052" s="25" t="str">
        <f t="shared" si="386"/>
        <v>K-C6</v>
      </c>
      <c r="Q3052" s="25" t="str">
        <f>VLOOKUP(K3052,TONG_SL!$A:$D,3,0)</f>
        <v>Túi</v>
      </c>
      <c r="R3052" s="1">
        <v>10</v>
      </c>
      <c r="T3052" s="1">
        <f>VLOOKUP(VLOOKUP(G3052,Ma_KH!$A:$R,18,0)&amp;K3052,Gia_MB!$A:$F,6,0)</f>
        <v>70000</v>
      </c>
      <c r="U3052" s="14">
        <f t="shared" si="391"/>
        <v>700000</v>
      </c>
      <c r="W3052" s="64">
        <f t="shared" si="390"/>
        <v>0</v>
      </c>
      <c r="X3052" s="3" t="str">
        <f t="shared" si="392"/>
        <v>8</v>
      </c>
      <c r="Z3052" s="14">
        <f t="shared" si="393"/>
        <v>56000</v>
      </c>
      <c r="AA3052" s="7">
        <f>VLOOKUP(G3052,Ma_KH!$A:$R,14,0)</f>
        <v>51</v>
      </c>
      <c r="AD3052" s="7" t="str">
        <f>IFERROR(VLOOKUP(J3052,'Chuyển Mã'!$B$3:$C$9,2,0),"")</f>
        <v>Hà Nội</v>
      </c>
      <c r="AE3052" s="7" t="str">
        <f t="shared" si="387"/>
        <v>Gà muối hun khói 300g</v>
      </c>
      <c r="AF3052" s="7">
        <f t="shared" si="388"/>
        <v>10</v>
      </c>
    </row>
    <row r="3053" spans="1:32" x14ac:dyDescent="0.25">
      <c r="A3053" s="11">
        <v>45908</v>
      </c>
      <c r="B3053" s="25">
        <v>56498</v>
      </c>
      <c r="C3053" s="12" t="s">
        <v>7214</v>
      </c>
      <c r="D3053" s="16">
        <f t="shared" si="389"/>
        <v>45908</v>
      </c>
      <c r="G3053" s="13" t="s">
        <v>8262</v>
      </c>
      <c r="I3053" s="13" t="s">
        <v>8262</v>
      </c>
      <c r="J3053" s="13" t="s">
        <v>1815</v>
      </c>
      <c r="K3053" s="13" t="s">
        <v>55</v>
      </c>
      <c r="L3053" s="25" t="str">
        <f>VLOOKUP($K3053,TONG_SL!$A:$D,2,0)</f>
        <v>Gà xì dầu 500g</v>
      </c>
      <c r="N3053" s="25" t="str">
        <f t="shared" si="386"/>
        <v>K-C6</v>
      </c>
      <c r="Q3053" s="25" t="str">
        <f>VLOOKUP(K3053,TONG_SL!$A:$D,3,0)</f>
        <v>Túi</v>
      </c>
      <c r="R3053" s="1">
        <v>5</v>
      </c>
      <c r="T3053" s="1">
        <f>VLOOKUP(VLOOKUP(G3053,Ma_KH!$A:$R,18,0)&amp;K3053,Gia_MB!$A:$F,6,0)</f>
        <v>111606</v>
      </c>
      <c r="U3053" s="14">
        <f t="shared" si="391"/>
        <v>558030</v>
      </c>
      <c r="W3053" s="64">
        <f t="shared" si="390"/>
        <v>0</v>
      </c>
      <c r="X3053" s="3" t="str">
        <f t="shared" si="392"/>
        <v>8</v>
      </c>
      <c r="Z3053" s="14">
        <f t="shared" si="393"/>
        <v>44642.400000000001</v>
      </c>
      <c r="AA3053" s="7">
        <f>VLOOKUP(G3053,Ma_KH!$A:$R,14,0)</f>
        <v>51</v>
      </c>
      <c r="AD3053" s="7" t="str">
        <f>IFERROR(VLOOKUP(J3053,'Chuyển Mã'!$B$3:$C$9,2,0),"")</f>
        <v>Hà Nội</v>
      </c>
      <c r="AE3053" s="7" t="str">
        <f t="shared" si="387"/>
        <v>Gà xì dầu 500g</v>
      </c>
      <c r="AF3053" s="7">
        <f t="shared" si="388"/>
        <v>5</v>
      </c>
    </row>
    <row r="3054" spans="1:32" x14ac:dyDescent="0.25">
      <c r="A3054" s="11">
        <v>45908</v>
      </c>
      <c r="B3054" s="25">
        <v>56498</v>
      </c>
      <c r="C3054" s="12" t="s">
        <v>7214</v>
      </c>
      <c r="D3054" s="16">
        <f t="shared" si="389"/>
        <v>45908</v>
      </c>
      <c r="G3054" s="13" t="s">
        <v>8262</v>
      </c>
      <c r="I3054" s="13" t="s">
        <v>8262</v>
      </c>
      <c r="J3054" s="13" t="s">
        <v>1815</v>
      </c>
      <c r="K3054" s="13" t="s">
        <v>547</v>
      </c>
      <c r="L3054" s="25" t="str">
        <f>VLOOKUP($K3054,TONG_SL!$A:$D,2,0)</f>
        <v>Chân giò heo muối 500g</v>
      </c>
      <c r="N3054" s="25" t="str">
        <f t="shared" si="386"/>
        <v>K-C6</v>
      </c>
      <c r="Q3054" s="25" t="str">
        <f>VLOOKUP(K3054,TONG_SL!$A:$D,3,0)</f>
        <v>Túi</v>
      </c>
      <c r="R3054" s="1">
        <v>5</v>
      </c>
      <c r="T3054" s="1">
        <f>VLOOKUP(VLOOKUP(G3054,Ma_KH!$A:$R,18,0)&amp;K3054,Gia_MB!$A:$F,6,0)</f>
        <v>119066</v>
      </c>
      <c r="U3054" s="14">
        <f t="shared" si="391"/>
        <v>595330</v>
      </c>
      <c r="W3054" s="64">
        <f t="shared" si="390"/>
        <v>0</v>
      </c>
      <c r="X3054" s="3" t="str">
        <f t="shared" si="392"/>
        <v>8</v>
      </c>
      <c r="Z3054" s="14">
        <f t="shared" si="393"/>
        <v>47626.400000000001</v>
      </c>
      <c r="AA3054" s="7">
        <f>VLOOKUP(G3054,Ma_KH!$A:$R,14,0)</f>
        <v>51</v>
      </c>
      <c r="AD3054" s="7" t="str">
        <f>IFERROR(VLOOKUP(J3054,'Chuyển Mã'!$B$3:$C$9,2,0),"")</f>
        <v>Hà Nội</v>
      </c>
      <c r="AE3054" s="7" t="str">
        <f t="shared" si="387"/>
        <v>Chân giò heo muối 500g</v>
      </c>
      <c r="AF3054" s="7">
        <f t="shared" si="388"/>
        <v>5</v>
      </c>
    </row>
    <row r="3055" spans="1:32" x14ac:dyDescent="0.25">
      <c r="A3055" s="11">
        <v>45908</v>
      </c>
      <c r="B3055" s="25">
        <v>56498</v>
      </c>
      <c r="C3055" s="12" t="s">
        <v>7214</v>
      </c>
      <c r="D3055" s="16">
        <f t="shared" si="389"/>
        <v>45908</v>
      </c>
      <c r="G3055" s="13" t="s">
        <v>8262</v>
      </c>
      <c r="I3055" s="13" t="s">
        <v>8262</v>
      </c>
      <c r="J3055" s="13" t="s">
        <v>1815</v>
      </c>
      <c r="K3055" s="13" t="s">
        <v>35</v>
      </c>
      <c r="L3055" s="25" t="str">
        <f>VLOOKUP($K3055,TONG_SL!$A:$D,2,0)</f>
        <v>Tai heo muối 200g</v>
      </c>
      <c r="N3055" s="25" t="str">
        <f t="shared" si="386"/>
        <v>K-C6</v>
      </c>
      <c r="Q3055" s="25" t="str">
        <f>VLOOKUP(K3055,TONG_SL!$A:$D,3,0)</f>
        <v>Túi</v>
      </c>
      <c r="R3055" s="1">
        <v>5</v>
      </c>
      <c r="T3055" s="1">
        <f>VLOOKUP(VLOOKUP(G3055,Ma_KH!$A:$R,18,0)&amp;K3055,Gia_MB!$A:$F,6,0)</f>
        <v>55595</v>
      </c>
      <c r="U3055" s="14">
        <f t="shared" si="391"/>
        <v>277975</v>
      </c>
      <c r="W3055" s="64">
        <f t="shared" si="390"/>
        <v>0</v>
      </c>
      <c r="X3055" s="3" t="str">
        <f t="shared" si="392"/>
        <v>8</v>
      </c>
      <c r="Z3055" s="14">
        <f t="shared" si="393"/>
        <v>22238</v>
      </c>
      <c r="AA3055" s="7">
        <f>VLOOKUP(G3055,Ma_KH!$A:$R,14,0)</f>
        <v>51</v>
      </c>
      <c r="AD3055" s="7" t="str">
        <f>IFERROR(VLOOKUP(J3055,'Chuyển Mã'!$B$3:$C$9,2,0),"")</f>
        <v>Hà Nội</v>
      </c>
      <c r="AE3055" s="7" t="str">
        <f t="shared" si="387"/>
        <v>Tai heo muối 200g</v>
      </c>
      <c r="AF3055" s="7">
        <f t="shared" si="388"/>
        <v>5</v>
      </c>
    </row>
    <row r="3056" spans="1:32" x14ac:dyDescent="0.25">
      <c r="A3056" s="11">
        <v>45908</v>
      </c>
      <c r="B3056" s="25">
        <v>56498</v>
      </c>
      <c r="C3056" s="12" t="s">
        <v>7214</v>
      </c>
      <c r="D3056" s="16">
        <f t="shared" si="389"/>
        <v>45908</v>
      </c>
      <c r="G3056" s="13" t="s">
        <v>8262</v>
      </c>
      <c r="I3056" s="13" t="s">
        <v>8262</v>
      </c>
      <c r="J3056" s="13" t="s">
        <v>1815</v>
      </c>
      <c r="K3056" s="13" t="s">
        <v>32</v>
      </c>
      <c r="L3056" s="25" t="str">
        <f>VLOOKUP($K3056,TONG_SL!$A:$D,2,0)</f>
        <v>Giò Tai Lưỡi Xào 250</v>
      </c>
      <c r="N3056" s="25" t="str">
        <f t="shared" si="386"/>
        <v>K-C6</v>
      </c>
      <c r="Q3056" s="25" t="str">
        <f>VLOOKUP(K3056,TONG_SL!$A:$D,3,0)</f>
        <v>Túi</v>
      </c>
      <c r="R3056" s="1">
        <v>5</v>
      </c>
      <c r="T3056" s="1">
        <f>VLOOKUP(VLOOKUP(G3056,Ma_KH!$A:$R,18,0)&amp;K3056,Gia_MB!$A:$F,6,0)</f>
        <v>50183</v>
      </c>
      <c r="U3056" s="14">
        <f t="shared" si="391"/>
        <v>250915</v>
      </c>
      <c r="W3056" s="64">
        <f t="shared" si="390"/>
        <v>0</v>
      </c>
      <c r="X3056" s="3" t="str">
        <f t="shared" si="392"/>
        <v>8</v>
      </c>
      <c r="Z3056" s="14">
        <f t="shared" si="393"/>
        <v>20073.2</v>
      </c>
      <c r="AA3056" s="7">
        <f>VLOOKUP(G3056,Ma_KH!$A:$R,14,0)</f>
        <v>51</v>
      </c>
      <c r="AD3056" s="7" t="str">
        <f>IFERROR(VLOOKUP(J3056,'Chuyển Mã'!$B$3:$C$9,2,0),"")</f>
        <v>Hà Nội</v>
      </c>
      <c r="AE3056" s="7" t="str">
        <f t="shared" si="387"/>
        <v>Giò Tai Lưỡi Xào 250</v>
      </c>
      <c r="AF3056" s="7">
        <f t="shared" si="388"/>
        <v>5</v>
      </c>
    </row>
    <row r="3057" spans="1:32" x14ac:dyDescent="0.25">
      <c r="A3057" s="11">
        <v>45908</v>
      </c>
      <c r="B3057" s="25">
        <v>56498</v>
      </c>
      <c r="C3057" s="12" t="s">
        <v>7214</v>
      </c>
      <c r="D3057" s="16">
        <f t="shared" si="389"/>
        <v>45908</v>
      </c>
      <c r="G3057" s="13" t="s">
        <v>8262</v>
      </c>
      <c r="I3057" s="13" t="s">
        <v>8262</v>
      </c>
      <c r="J3057" s="13" t="s">
        <v>1815</v>
      </c>
      <c r="K3057" s="13" t="s">
        <v>39</v>
      </c>
      <c r="L3057" s="25" t="str">
        <f>VLOOKUP($K3057,TONG_SL!$A:$D,2,0)</f>
        <v>Chả cốm 300g</v>
      </c>
      <c r="N3057" s="25" t="str">
        <f t="shared" si="386"/>
        <v>K-C6</v>
      </c>
      <c r="Q3057" s="25" t="str">
        <f>VLOOKUP(K3057,TONG_SL!$A:$D,3,0)</f>
        <v>Túi</v>
      </c>
      <c r="R3057" s="1">
        <v>3</v>
      </c>
      <c r="T3057" s="1">
        <f>VLOOKUP(VLOOKUP(G3057,Ma_KH!$A:$R,18,0)&amp;K3057,Gia_MB!$A:$F,6,0)</f>
        <v>74250</v>
      </c>
      <c r="U3057" s="14">
        <f t="shared" si="391"/>
        <v>222750</v>
      </c>
      <c r="W3057" s="64">
        <f t="shared" si="390"/>
        <v>0</v>
      </c>
      <c r="X3057" s="3" t="str">
        <f t="shared" si="392"/>
        <v>8</v>
      </c>
      <c r="Z3057" s="14">
        <f t="shared" si="393"/>
        <v>17820</v>
      </c>
      <c r="AA3057" s="7">
        <f>VLOOKUP(G3057,Ma_KH!$A:$R,14,0)</f>
        <v>51</v>
      </c>
      <c r="AD3057" s="7" t="str">
        <f>IFERROR(VLOOKUP(J3057,'Chuyển Mã'!$B$3:$C$9,2,0),"")</f>
        <v>Hà Nội</v>
      </c>
      <c r="AE3057" s="7" t="str">
        <f t="shared" si="387"/>
        <v>Chả cốm 300g</v>
      </c>
      <c r="AF3057" s="7">
        <f t="shared" si="388"/>
        <v>3</v>
      </c>
    </row>
    <row r="3058" spans="1:32" x14ac:dyDescent="0.25">
      <c r="A3058" s="11">
        <v>45908</v>
      </c>
      <c r="B3058" s="25">
        <v>56498</v>
      </c>
      <c r="C3058" s="12" t="s">
        <v>7214</v>
      </c>
      <c r="D3058" s="16">
        <f t="shared" si="389"/>
        <v>45908</v>
      </c>
      <c r="G3058" s="13" t="s">
        <v>8262</v>
      </c>
      <c r="I3058" s="13" t="s">
        <v>8262</v>
      </c>
      <c r="J3058" s="13" t="s">
        <v>1815</v>
      </c>
      <c r="K3058" s="13" t="s">
        <v>51</v>
      </c>
      <c r="L3058" s="25" t="str">
        <f>VLOOKUP($K3058,TONG_SL!$A:$D,2,0)</f>
        <v>Mọc Nấm Hương 250g</v>
      </c>
      <c r="N3058" s="25" t="str">
        <f t="shared" si="386"/>
        <v>K-C6</v>
      </c>
      <c r="Q3058" s="25" t="str">
        <f>VLOOKUP(K3058,TONG_SL!$A:$D,3,0)</f>
        <v>Túi</v>
      </c>
      <c r="R3058" s="1">
        <v>3</v>
      </c>
      <c r="T3058" s="1">
        <f>VLOOKUP(VLOOKUP(G3058,Ma_KH!$A:$R,18,0)&amp;K3058,Gia_MB!$A:$F,6,0)</f>
        <v>46000</v>
      </c>
      <c r="U3058" s="14">
        <f t="shared" si="391"/>
        <v>138000</v>
      </c>
      <c r="W3058" s="64">
        <f t="shared" si="390"/>
        <v>0</v>
      </c>
      <c r="X3058" s="3" t="str">
        <f t="shared" si="392"/>
        <v>8</v>
      </c>
      <c r="Z3058" s="14">
        <f t="shared" si="393"/>
        <v>11040</v>
      </c>
      <c r="AA3058" s="7">
        <f>VLOOKUP(G3058,Ma_KH!$A:$R,14,0)</f>
        <v>51</v>
      </c>
      <c r="AD3058" s="7" t="str">
        <f>IFERROR(VLOOKUP(J3058,'Chuyển Mã'!$B$3:$C$9,2,0),"")</f>
        <v>Hà Nội</v>
      </c>
      <c r="AE3058" s="7" t="str">
        <f t="shared" si="387"/>
        <v>Mọc Nấm Hương 250g</v>
      </c>
      <c r="AF3058" s="7">
        <f t="shared" si="388"/>
        <v>3</v>
      </c>
    </row>
    <row r="3059" spans="1:32" x14ac:dyDescent="0.25">
      <c r="A3059" s="11">
        <v>45908</v>
      </c>
      <c r="B3059" s="25">
        <v>56498</v>
      </c>
      <c r="C3059" s="12" t="s">
        <v>7214</v>
      </c>
      <c r="D3059" s="16">
        <f t="shared" si="389"/>
        <v>45908</v>
      </c>
      <c r="G3059" s="13" t="s">
        <v>8262</v>
      </c>
      <c r="I3059" s="13" t="s">
        <v>8262</v>
      </c>
      <c r="J3059" s="13" t="s">
        <v>1815</v>
      </c>
      <c r="K3059" s="13" t="s">
        <v>41</v>
      </c>
      <c r="L3059" s="25" t="str">
        <f>VLOOKUP($K3059,TONG_SL!$A:$D,2,0)</f>
        <v>Chả nướng 300g</v>
      </c>
      <c r="N3059" s="25" t="str">
        <f t="shared" si="386"/>
        <v>K-C6</v>
      </c>
      <c r="Q3059" s="25" t="str">
        <f>VLOOKUP(K3059,TONG_SL!$A:$D,3,0)</f>
        <v>Túi</v>
      </c>
      <c r="R3059" s="1">
        <v>5</v>
      </c>
      <c r="T3059" s="1">
        <f>VLOOKUP(VLOOKUP(G3059,Ma_KH!$A:$R,18,0)&amp;K3059,Gia_MB!$A:$F,6,0)</f>
        <v>70950</v>
      </c>
      <c r="U3059" s="14">
        <f t="shared" si="391"/>
        <v>354750</v>
      </c>
      <c r="W3059" s="64">
        <f t="shared" si="390"/>
        <v>0</v>
      </c>
      <c r="X3059" s="3" t="str">
        <f t="shared" si="392"/>
        <v>8</v>
      </c>
      <c r="Z3059" s="14">
        <f t="shared" si="393"/>
        <v>28380</v>
      </c>
      <c r="AA3059" s="7">
        <f>VLOOKUP(G3059,Ma_KH!$A:$R,14,0)</f>
        <v>51</v>
      </c>
      <c r="AD3059" s="7" t="str">
        <f>IFERROR(VLOOKUP(J3059,'Chuyển Mã'!$B$3:$C$9,2,0),"")</f>
        <v>Hà Nội</v>
      </c>
      <c r="AE3059" s="7" t="str">
        <f t="shared" si="387"/>
        <v>Chả nướng 300g</v>
      </c>
      <c r="AF3059" s="7">
        <f t="shared" si="388"/>
        <v>5</v>
      </c>
    </row>
    <row r="3060" spans="1:32" x14ac:dyDescent="0.25">
      <c r="A3060" s="11">
        <v>45908</v>
      </c>
      <c r="B3060" s="25">
        <v>56498</v>
      </c>
      <c r="C3060" s="12" t="s">
        <v>7214</v>
      </c>
      <c r="D3060" s="16">
        <f t="shared" si="389"/>
        <v>45908</v>
      </c>
      <c r="G3060" s="13" t="s">
        <v>8262</v>
      </c>
      <c r="I3060" s="13" t="s">
        <v>8262</v>
      </c>
      <c r="J3060" s="13" t="s">
        <v>1815</v>
      </c>
      <c r="K3060" s="13" t="s">
        <v>568</v>
      </c>
      <c r="L3060" s="25" t="str">
        <f>VLOOKUP($K3060,TONG_SL!$A:$D,2,0)</f>
        <v>Chân gà sả tắc 150g</v>
      </c>
      <c r="N3060" s="25" t="str">
        <f t="shared" si="386"/>
        <v>K-C6</v>
      </c>
      <c r="Q3060" s="25" t="str">
        <f>VLOOKUP(K3060,TONG_SL!$A:$D,3,0)</f>
        <v>Túi</v>
      </c>
      <c r="R3060" s="1">
        <v>5</v>
      </c>
      <c r="T3060" s="1">
        <f>VLOOKUP(VLOOKUP(G3060,Ma_KH!$A:$R,18,0)&amp;K3060,Gia_MB!$A:$F,6,0)</f>
        <v>20250</v>
      </c>
      <c r="U3060" s="14">
        <f t="shared" si="391"/>
        <v>101250</v>
      </c>
      <c r="W3060" s="64">
        <f t="shared" si="390"/>
        <v>0</v>
      </c>
      <c r="X3060" s="3" t="str">
        <f t="shared" si="392"/>
        <v>8</v>
      </c>
      <c r="Z3060" s="14">
        <f t="shared" si="393"/>
        <v>8100</v>
      </c>
      <c r="AA3060" s="7">
        <f>VLOOKUP(G3060,Ma_KH!$A:$R,14,0)</f>
        <v>51</v>
      </c>
      <c r="AD3060" s="7" t="str">
        <f>IFERROR(VLOOKUP(J3060,'Chuyển Mã'!$B$3:$C$9,2,0),"")</f>
        <v>Hà Nội</v>
      </c>
      <c r="AE3060" s="7" t="str">
        <f t="shared" si="387"/>
        <v>Chân gà sả tắc 150g</v>
      </c>
      <c r="AF3060" s="7">
        <f t="shared" si="388"/>
        <v>5</v>
      </c>
    </row>
    <row r="3061" spans="1:32" x14ac:dyDescent="0.25">
      <c r="A3061" s="11">
        <v>45908</v>
      </c>
      <c r="B3061" s="25">
        <v>30367</v>
      </c>
      <c r="C3061" s="12" t="s">
        <v>7214</v>
      </c>
      <c r="D3061" s="16">
        <f t="shared" si="389"/>
        <v>45908</v>
      </c>
      <c r="G3061" s="13" t="s">
        <v>8263</v>
      </c>
      <c r="I3061" s="13" t="s">
        <v>8263</v>
      </c>
      <c r="J3061" s="13" t="s">
        <v>1815</v>
      </c>
      <c r="K3061" s="13" t="s">
        <v>30</v>
      </c>
      <c r="L3061" s="25" t="str">
        <f>VLOOKUP($K3061,TONG_SL!$A:$D,2,0)</f>
        <v>Gà muối 500g</v>
      </c>
      <c r="N3061" s="25" t="str">
        <f t="shared" si="386"/>
        <v>K-C6</v>
      </c>
      <c r="Q3061" s="25" t="str">
        <f>VLOOKUP(K3061,TONG_SL!$A:$D,3,0)</f>
        <v>Túi</v>
      </c>
      <c r="R3061" s="1">
        <v>5</v>
      </c>
      <c r="T3061" s="1">
        <f>VLOOKUP(VLOOKUP(G3061,Ma_KH!$A:$R,18,0)&amp;K3061,Gia_MB!$A:$F,6,0)</f>
        <v>111058</v>
      </c>
      <c r="U3061" s="14">
        <f t="shared" si="391"/>
        <v>555290</v>
      </c>
      <c r="W3061" s="64">
        <f t="shared" si="390"/>
        <v>0</v>
      </c>
      <c r="X3061" s="3" t="str">
        <f t="shared" si="392"/>
        <v>8</v>
      </c>
      <c r="Z3061" s="14">
        <f t="shared" si="393"/>
        <v>44423.200000000004</v>
      </c>
      <c r="AA3061" s="7">
        <f>VLOOKUP(G3061,Ma_KH!$A:$R,14,0)</f>
        <v>0</v>
      </c>
      <c r="AD3061" s="7" t="str">
        <f>IFERROR(VLOOKUP(J3061,'Chuyển Mã'!$B$3:$C$9,2,0),"")</f>
        <v>Hà Nội</v>
      </c>
      <c r="AE3061" s="7" t="str">
        <f t="shared" si="387"/>
        <v>Gà muối 500g</v>
      </c>
      <c r="AF3061" s="7">
        <f t="shared" si="388"/>
        <v>5</v>
      </c>
    </row>
    <row r="3062" spans="1:32" x14ac:dyDescent="0.25">
      <c r="A3062" s="11">
        <v>45908</v>
      </c>
      <c r="B3062" s="25">
        <v>30367</v>
      </c>
      <c r="C3062" s="12" t="s">
        <v>7214</v>
      </c>
      <c r="D3062" s="16">
        <f t="shared" si="389"/>
        <v>45908</v>
      </c>
      <c r="G3062" s="13" t="s">
        <v>8263</v>
      </c>
      <c r="I3062" s="13" t="s">
        <v>8263</v>
      </c>
      <c r="J3062" s="13" t="s">
        <v>1815</v>
      </c>
      <c r="K3062" s="13" t="s">
        <v>27</v>
      </c>
      <c r="L3062" s="25" t="str">
        <f>VLOOKUP($K3062,TONG_SL!$A:$D,2,0)</f>
        <v>Chân giò heo muối 300g</v>
      </c>
      <c r="N3062" s="25" t="str">
        <f t="shared" si="386"/>
        <v>K-C6</v>
      </c>
      <c r="Q3062" s="25" t="str">
        <f>VLOOKUP(K3062,TONG_SL!$A:$D,3,0)</f>
        <v>Túi</v>
      </c>
      <c r="R3062" s="1">
        <v>5</v>
      </c>
      <c r="T3062" s="1">
        <f>VLOOKUP(VLOOKUP(G3062,Ma_KH!$A:$R,18,0)&amp;K3062,Gia_MB!$A:$F,6,0)</f>
        <v>73431</v>
      </c>
      <c r="U3062" s="14">
        <f t="shared" si="391"/>
        <v>367155</v>
      </c>
      <c r="W3062" s="64">
        <f t="shared" si="390"/>
        <v>0</v>
      </c>
      <c r="X3062" s="3" t="str">
        <f t="shared" si="392"/>
        <v>8</v>
      </c>
      <c r="Z3062" s="14">
        <f t="shared" si="393"/>
        <v>29372.400000000001</v>
      </c>
      <c r="AA3062" s="7">
        <f>VLOOKUP(G3062,Ma_KH!$A:$R,14,0)</f>
        <v>0</v>
      </c>
      <c r="AD3062" s="7" t="str">
        <f>IFERROR(VLOOKUP(J3062,'Chuyển Mã'!$B$3:$C$9,2,0),"")</f>
        <v>Hà Nội</v>
      </c>
      <c r="AE3062" s="7" t="str">
        <f t="shared" si="387"/>
        <v>Chân giò heo muối 300g</v>
      </c>
      <c r="AF3062" s="7">
        <f t="shared" si="388"/>
        <v>5</v>
      </c>
    </row>
    <row r="3063" spans="1:32" x14ac:dyDescent="0.25">
      <c r="A3063" s="11">
        <v>45908</v>
      </c>
      <c r="B3063" s="25">
        <v>30367</v>
      </c>
      <c r="C3063" s="12" t="s">
        <v>7214</v>
      </c>
      <c r="D3063" s="16">
        <f t="shared" si="389"/>
        <v>45908</v>
      </c>
      <c r="G3063" s="13" t="s">
        <v>8263</v>
      </c>
      <c r="I3063" s="13" t="s">
        <v>8263</v>
      </c>
      <c r="J3063" s="13" t="s">
        <v>1815</v>
      </c>
      <c r="K3063" s="13" t="s">
        <v>39</v>
      </c>
      <c r="L3063" s="25" t="str">
        <f>VLOOKUP($K3063,TONG_SL!$A:$D,2,0)</f>
        <v>Chả cốm 300g</v>
      </c>
      <c r="N3063" s="25" t="str">
        <f t="shared" si="386"/>
        <v>K-C6</v>
      </c>
      <c r="Q3063" s="25" t="str">
        <f>VLOOKUP(K3063,TONG_SL!$A:$D,3,0)</f>
        <v>Túi</v>
      </c>
      <c r="R3063" s="1">
        <v>3</v>
      </c>
      <c r="T3063" s="1">
        <f>VLOOKUP(VLOOKUP(G3063,Ma_KH!$A:$R,18,0)&amp;K3063,Gia_MB!$A:$F,6,0)</f>
        <v>74250</v>
      </c>
      <c r="U3063" s="14">
        <f t="shared" si="391"/>
        <v>222750</v>
      </c>
      <c r="W3063" s="64">
        <f t="shared" si="390"/>
        <v>0</v>
      </c>
      <c r="X3063" s="3" t="str">
        <f t="shared" si="392"/>
        <v>8</v>
      </c>
      <c r="Z3063" s="14">
        <f t="shared" si="393"/>
        <v>17820</v>
      </c>
      <c r="AA3063" s="7">
        <f>VLOOKUP(G3063,Ma_KH!$A:$R,14,0)</f>
        <v>0</v>
      </c>
      <c r="AD3063" s="7" t="str">
        <f>IFERROR(VLOOKUP(J3063,'Chuyển Mã'!$B$3:$C$9,2,0),"")</f>
        <v>Hà Nội</v>
      </c>
      <c r="AE3063" s="7" t="str">
        <f t="shared" si="387"/>
        <v>Chả cốm 300g</v>
      </c>
      <c r="AF3063" s="7">
        <f t="shared" si="388"/>
        <v>3</v>
      </c>
    </row>
    <row r="3064" spans="1:32" x14ac:dyDescent="0.25">
      <c r="A3064" s="11">
        <v>45908</v>
      </c>
      <c r="B3064" s="25">
        <v>30367</v>
      </c>
      <c r="C3064" s="12" t="s">
        <v>7214</v>
      </c>
      <c r="D3064" s="16">
        <f t="shared" si="389"/>
        <v>45908</v>
      </c>
      <c r="G3064" s="13" t="s">
        <v>8263</v>
      </c>
      <c r="I3064" s="13" t="s">
        <v>8263</v>
      </c>
      <c r="J3064" s="13" t="s">
        <v>1815</v>
      </c>
      <c r="K3064" s="13" t="s">
        <v>51</v>
      </c>
      <c r="L3064" s="25" t="str">
        <f>VLOOKUP($K3064,TONG_SL!$A:$D,2,0)</f>
        <v>Mọc Nấm Hương 250g</v>
      </c>
      <c r="N3064" s="25" t="str">
        <f t="shared" si="386"/>
        <v>K-C6</v>
      </c>
      <c r="Q3064" s="25" t="str">
        <f>VLOOKUP(K3064,TONG_SL!$A:$D,3,0)</f>
        <v>Túi</v>
      </c>
      <c r="R3064" s="1">
        <v>3</v>
      </c>
      <c r="T3064" s="1">
        <f>VLOOKUP(VLOOKUP(G3064,Ma_KH!$A:$R,18,0)&amp;K3064,Gia_MB!$A:$F,6,0)</f>
        <v>46000</v>
      </c>
      <c r="U3064" s="14">
        <f t="shared" si="391"/>
        <v>138000</v>
      </c>
      <c r="W3064" s="64">
        <f t="shared" si="390"/>
        <v>0</v>
      </c>
      <c r="X3064" s="3" t="str">
        <f t="shared" si="392"/>
        <v>8</v>
      </c>
      <c r="Z3064" s="14">
        <f t="shared" si="393"/>
        <v>11040</v>
      </c>
      <c r="AA3064" s="7">
        <f>VLOOKUP(G3064,Ma_KH!$A:$R,14,0)</f>
        <v>0</v>
      </c>
      <c r="AD3064" s="7" t="str">
        <f>IFERROR(VLOOKUP(J3064,'Chuyển Mã'!$B$3:$C$9,2,0),"")</f>
        <v>Hà Nội</v>
      </c>
      <c r="AE3064" s="7" t="str">
        <f t="shared" si="387"/>
        <v>Mọc Nấm Hương 250g</v>
      </c>
      <c r="AF3064" s="7">
        <f t="shared" si="388"/>
        <v>3</v>
      </c>
    </row>
    <row r="3065" spans="1:32" x14ac:dyDescent="0.25">
      <c r="A3065" s="11">
        <v>45908</v>
      </c>
      <c r="B3065" s="25">
        <v>56494</v>
      </c>
      <c r="C3065" s="12" t="s">
        <v>7214</v>
      </c>
      <c r="D3065" s="16">
        <f t="shared" si="389"/>
        <v>45908</v>
      </c>
      <c r="G3065" s="13" t="s">
        <v>8264</v>
      </c>
      <c r="I3065" s="13" t="s">
        <v>8264</v>
      </c>
      <c r="J3065" s="13" t="s">
        <v>1815</v>
      </c>
      <c r="K3065" s="13" t="s">
        <v>30</v>
      </c>
      <c r="L3065" s="25" t="str">
        <f>VLOOKUP($K3065,TONG_SL!$A:$D,2,0)</f>
        <v>Gà muối 500g</v>
      </c>
      <c r="N3065" s="25" t="str">
        <f t="shared" si="386"/>
        <v>K-C6</v>
      </c>
      <c r="Q3065" s="25" t="str">
        <f>VLOOKUP(K3065,TONG_SL!$A:$D,3,0)</f>
        <v>Túi</v>
      </c>
      <c r="R3065" s="1">
        <v>2</v>
      </c>
      <c r="T3065" s="1">
        <f>VLOOKUP(VLOOKUP(G3065,Ma_KH!$A:$R,18,0)&amp;K3065,Gia_MB!$A:$F,6,0)</f>
        <v>111058</v>
      </c>
      <c r="U3065" s="14">
        <f t="shared" si="391"/>
        <v>222116</v>
      </c>
      <c r="W3065" s="64">
        <f t="shared" si="390"/>
        <v>0</v>
      </c>
      <c r="X3065" s="3" t="str">
        <f t="shared" si="392"/>
        <v>8</v>
      </c>
      <c r="Z3065" s="14">
        <f t="shared" si="393"/>
        <v>17769.28</v>
      </c>
      <c r="AA3065" s="7">
        <f>VLOOKUP(G3065,Ma_KH!$A:$R,14,0)</f>
        <v>51</v>
      </c>
      <c r="AD3065" s="7" t="str">
        <f>IFERROR(VLOOKUP(J3065,'Chuyển Mã'!$B$3:$C$9,2,0),"")</f>
        <v>Hà Nội</v>
      </c>
      <c r="AE3065" s="7" t="str">
        <f t="shared" si="387"/>
        <v>Gà muối 500g</v>
      </c>
      <c r="AF3065" s="7">
        <f t="shared" si="388"/>
        <v>2</v>
      </c>
    </row>
    <row r="3066" spans="1:32" x14ac:dyDescent="0.25">
      <c r="A3066" s="11">
        <v>45908</v>
      </c>
      <c r="B3066" s="25">
        <v>56494</v>
      </c>
      <c r="C3066" s="12" t="s">
        <v>7214</v>
      </c>
      <c r="D3066" s="16">
        <f t="shared" si="389"/>
        <v>45908</v>
      </c>
      <c r="G3066" s="13" t="s">
        <v>8264</v>
      </c>
      <c r="I3066" s="13" t="s">
        <v>8264</v>
      </c>
      <c r="J3066" s="13" t="s">
        <v>1815</v>
      </c>
      <c r="K3066" s="13" t="s">
        <v>558</v>
      </c>
      <c r="L3066" s="25" t="str">
        <f>VLOOKUP($K3066,TONG_SL!$A:$D,2,0)</f>
        <v>Gà muối hun khói 300g</v>
      </c>
      <c r="N3066" s="25" t="str">
        <f t="shared" si="386"/>
        <v>K-C6</v>
      </c>
      <c r="Q3066" s="25" t="str">
        <f>VLOOKUP(K3066,TONG_SL!$A:$D,3,0)</f>
        <v>Túi</v>
      </c>
      <c r="R3066" s="1">
        <v>5</v>
      </c>
      <c r="T3066" s="1">
        <f>VLOOKUP(VLOOKUP(G3066,Ma_KH!$A:$R,18,0)&amp;K3066,Gia_MB!$A:$F,6,0)</f>
        <v>70000</v>
      </c>
      <c r="U3066" s="14">
        <f t="shared" si="391"/>
        <v>350000</v>
      </c>
      <c r="W3066" s="64">
        <f t="shared" si="390"/>
        <v>0</v>
      </c>
      <c r="X3066" s="3" t="str">
        <f t="shared" si="392"/>
        <v>8</v>
      </c>
      <c r="Z3066" s="14">
        <f t="shared" si="393"/>
        <v>28000</v>
      </c>
      <c r="AA3066" s="7">
        <f>VLOOKUP(G3066,Ma_KH!$A:$R,14,0)</f>
        <v>51</v>
      </c>
      <c r="AD3066" s="7" t="str">
        <f>IFERROR(VLOOKUP(J3066,'Chuyển Mã'!$B$3:$C$9,2,0),"")</f>
        <v>Hà Nội</v>
      </c>
      <c r="AE3066" s="7" t="str">
        <f t="shared" si="387"/>
        <v>Gà muối hun khói 300g</v>
      </c>
      <c r="AF3066" s="7">
        <f t="shared" si="388"/>
        <v>5</v>
      </c>
    </row>
    <row r="3067" spans="1:32" x14ac:dyDescent="0.25">
      <c r="A3067" s="11">
        <v>45908</v>
      </c>
      <c r="B3067" s="25">
        <v>56494</v>
      </c>
      <c r="C3067" s="12" t="s">
        <v>7214</v>
      </c>
      <c r="D3067" s="16">
        <f t="shared" si="389"/>
        <v>45908</v>
      </c>
      <c r="G3067" s="13" t="s">
        <v>8264</v>
      </c>
      <c r="I3067" s="13" t="s">
        <v>8264</v>
      </c>
      <c r="J3067" s="13" t="s">
        <v>1815</v>
      </c>
      <c r="K3067" s="13" t="s">
        <v>55</v>
      </c>
      <c r="L3067" s="25" t="str">
        <f>VLOOKUP($K3067,TONG_SL!$A:$D,2,0)</f>
        <v>Gà xì dầu 500g</v>
      </c>
      <c r="N3067" s="25" t="str">
        <f t="shared" si="386"/>
        <v>K-C6</v>
      </c>
      <c r="Q3067" s="25" t="str">
        <f>VLOOKUP(K3067,TONG_SL!$A:$D,3,0)</f>
        <v>Túi</v>
      </c>
      <c r="R3067" s="1">
        <v>2</v>
      </c>
      <c r="T3067" s="1">
        <f>VLOOKUP(VLOOKUP(G3067,Ma_KH!$A:$R,18,0)&amp;K3067,Gia_MB!$A:$F,6,0)</f>
        <v>111606</v>
      </c>
      <c r="U3067" s="14">
        <f t="shared" si="391"/>
        <v>223212</v>
      </c>
      <c r="W3067" s="64">
        <f t="shared" si="390"/>
        <v>0</v>
      </c>
      <c r="X3067" s="3" t="str">
        <f t="shared" si="392"/>
        <v>8</v>
      </c>
      <c r="Z3067" s="14">
        <f t="shared" si="393"/>
        <v>17856.96</v>
      </c>
      <c r="AA3067" s="7">
        <f>VLOOKUP(G3067,Ma_KH!$A:$R,14,0)</f>
        <v>51</v>
      </c>
      <c r="AD3067" s="7" t="str">
        <f>IFERROR(VLOOKUP(J3067,'Chuyển Mã'!$B$3:$C$9,2,0),"")</f>
        <v>Hà Nội</v>
      </c>
      <c r="AE3067" s="7" t="str">
        <f t="shared" si="387"/>
        <v>Gà xì dầu 500g</v>
      </c>
      <c r="AF3067" s="7">
        <f t="shared" si="388"/>
        <v>2</v>
      </c>
    </row>
    <row r="3068" spans="1:32" x14ac:dyDescent="0.25">
      <c r="A3068" s="11">
        <v>45908</v>
      </c>
      <c r="B3068" s="25">
        <v>56494</v>
      </c>
      <c r="C3068" s="12" t="s">
        <v>7214</v>
      </c>
      <c r="D3068" s="16">
        <f t="shared" si="389"/>
        <v>45908</v>
      </c>
      <c r="G3068" s="13" t="s">
        <v>8264</v>
      </c>
      <c r="I3068" s="13" t="s">
        <v>8264</v>
      </c>
      <c r="J3068" s="13" t="s">
        <v>1815</v>
      </c>
      <c r="K3068" s="13" t="s">
        <v>27</v>
      </c>
      <c r="L3068" s="25" t="str">
        <f>VLOOKUP($K3068,TONG_SL!$A:$D,2,0)</f>
        <v>Chân giò heo muối 300g</v>
      </c>
      <c r="N3068" s="25" t="str">
        <f t="shared" si="386"/>
        <v>K-C6</v>
      </c>
      <c r="Q3068" s="25" t="str">
        <f>VLOOKUP(K3068,TONG_SL!$A:$D,3,0)</f>
        <v>Túi</v>
      </c>
      <c r="R3068" s="1">
        <v>5</v>
      </c>
      <c r="T3068" s="1">
        <f>VLOOKUP(VLOOKUP(G3068,Ma_KH!$A:$R,18,0)&amp;K3068,Gia_MB!$A:$F,6,0)</f>
        <v>73431</v>
      </c>
      <c r="U3068" s="14">
        <f t="shared" si="391"/>
        <v>367155</v>
      </c>
      <c r="W3068" s="64">
        <f t="shared" si="390"/>
        <v>0</v>
      </c>
      <c r="X3068" s="3" t="str">
        <f t="shared" si="392"/>
        <v>8</v>
      </c>
      <c r="Z3068" s="14">
        <f t="shared" si="393"/>
        <v>29372.400000000001</v>
      </c>
      <c r="AA3068" s="7">
        <f>VLOOKUP(G3068,Ma_KH!$A:$R,14,0)</f>
        <v>51</v>
      </c>
      <c r="AD3068" s="7" t="str">
        <f>IFERROR(VLOOKUP(J3068,'Chuyển Mã'!$B$3:$C$9,2,0),"")</f>
        <v>Hà Nội</v>
      </c>
      <c r="AE3068" s="7" t="str">
        <f t="shared" si="387"/>
        <v>Chân giò heo muối 300g</v>
      </c>
      <c r="AF3068" s="7">
        <f t="shared" si="388"/>
        <v>5</v>
      </c>
    </row>
    <row r="3069" spans="1:32" x14ac:dyDescent="0.25">
      <c r="A3069" s="11">
        <v>45908</v>
      </c>
      <c r="B3069" s="25">
        <v>56494</v>
      </c>
      <c r="C3069" s="12" t="s">
        <v>7214</v>
      </c>
      <c r="D3069" s="16">
        <f t="shared" si="389"/>
        <v>45908</v>
      </c>
      <c r="G3069" s="13" t="s">
        <v>8264</v>
      </c>
      <c r="I3069" s="13" t="s">
        <v>8264</v>
      </c>
      <c r="J3069" s="13" t="s">
        <v>1815</v>
      </c>
      <c r="K3069" s="13" t="s">
        <v>556</v>
      </c>
      <c r="L3069" s="25" t="str">
        <f>VLOOKUP($K3069,TONG_SL!$A:$D,2,0)</f>
        <v>Chân giò heo muối 100g</v>
      </c>
      <c r="N3069" s="25" t="str">
        <f t="shared" si="386"/>
        <v>K-C6</v>
      </c>
      <c r="Q3069" s="25" t="str">
        <f>VLOOKUP(K3069,TONG_SL!$A:$D,3,0)</f>
        <v>Gói</v>
      </c>
      <c r="R3069" s="1">
        <v>10</v>
      </c>
      <c r="T3069" s="1">
        <f>VLOOKUP(VLOOKUP(G3069,Ma_KH!$A:$R,18,0)&amp;K3069,Gia_MB!$A:$F,6,0)</f>
        <v>24549</v>
      </c>
      <c r="U3069" s="14">
        <f t="shared" si="391"/>
        <v>245490</v>
      </c>
      <c r="W3069" s="64">
        <f t="shared" si="390"/>
        <v>0</v>
      </c>
      <c r="X3069" s="3" t="str">
        <f t="shared" si="392"/>
        <v>8</v>
      </c>
      <c r="Z3069" s="14">
        <f t="shared" si="393"/>
        <v>19639.2</v>
      </c>
      <c r="AA3069" s="7">
        <f>VLOOKUP(G3069,Ma_KH!$A:$R,14,0)</f>
        <v>51</v>
      </c>
      <c r="AD3069" s="7" t="str">
        <f>IFERROR(VLOOKUP(J3069,'Chuyển Mã'!$B$3:$C$9,2,0),"")</f>
        <v>Hà Nội</v>
      </c>
      <c r="AE3069" s="7" t="str">
        <f t="shared" si="387"/>
        <v>Chân giò heo muối 100g</v>
      </c>
      <c r="AF3069" s="7">
        <f t="shared" si="388"/>
        <v>10</v>
      </c>
    </row>
    <row r="3070" spans="1:32" x14ac:dyDescent="0.25">
      <c r="A3070" s="11">
        <v>45908</v>
      </c>
      <c r="B3070" s="25">
        <v>56494</v>
      </c>
      <c r="C3070" s="12" t="s">
        <v>7214</v>
      </c>
      <c r="D3070" s="16">
        <f t="shared" si="389"/>
        <v>45908</v>
      </c>
      <c r="G3070" s="13" t="s">
        <v>8264</v>
      </c>
      <c r="I3070" s="13" t="s">
        <v>8264</v>
      </c>
      <c r="J3070" s="13" t="s">
        <v>1815</v>
      </c>
      <c r="K3070" s="13" t="s">
        <v>35</v>
      </c>
      <c r="L3070" s="25" t="str">
        <f>VLOOKUP($K3070,TONG_SL!$A:$D,2,0)</f>
        <v>Tai heo muối 200g</v>
      </c>
      <c r="N3070" s="25" t="str">
        <f t="shared" si="386"/>
        <v>K-C6</v>
      </c>
      <c r="Q3070" s="25" t="str">
        <f>VLOOKUP(K3070,TONG_SL!$A:$D,3,0)</f>
        <v>Túi</v>
      </c>
      <c r="R3070" s="1">
        <v>3</v>
      </c>
      <c r="T3070" s="1">
        <f>VLOOKUP(VLOOKUP(G3070,Ma_KH!$A:$R,18,0)&amp;K3070,Gia_MB!$A:$F,6,0)</f>
        <v>55595</v>
      </c>
      <c r="U3070" s="14">
        <f t="shared" si="391"/>
        <v>166785</v>
      </c>
      <c r="W3070" s="64">
        <f t="shared" si="390"/>
        <v>0</v>
      </c>
      <c r="X3070" s="3" t="str">
        <f t="shared" si="392"/>
        <v>8</v>
      </c>
      <c r="Z3070" s="14">
        <f t="shared" si="393"/>
        <v>13342.800000000001</v>
      </c>
      <c r="AA3070" s="7">
        <f>VLOOKUP(G3070,Ma_KH!$A:$R,14,0)</f>
        <v>51</v>
      </c>
      <c r="AD3070" s="7" t="str">
        <f>IFERROR(VLOOKUP(J3070,'Chuyển Mã'!$B$3:$C$9,2,0),"")</f>
        <v>Hà Nội</v>
      </c>
      <c r="AE3070" s="7" t="str">
        <f t="shared" si="387"/>
        <v>Tai heo muối 200g</v>
      </c>
      <c r="AF3070" s="7">
        <f t="shared" si="388"/>
        <v>3</v>
      </c>
    </row>
    <row r="3071" spans="1:32" x14ac:dyDescent="0.25">
      <c r="A3071" s="11">
        <v>45908</v>
      </c>
      <c r="B3071" s="25">
        <v>56494</v>
      </c>
      <c r="C3071" s="12" t="s">
        <v>7214</v>
      </c>
      <c r="D3071" s="16">
        <f t="shared" si="389"/>
        <v>45908</v>
      </c>
      <c r="G3071" s="13" t="s">
        <v>8264</v>
      </c>
      <c r="I3071" s="13" t="s">
        <v>8264</v>
      </c>
      <c r="J3071" s="13" t="s">
        <v>1815</v>
      </c>
      <c r="K3071" s="13" t="s">
        <v>32</v>
      </c>
      <c r="L3071" s="25" t="str">
        <f>VLOOKUP($K3071,TONG_SL!$A:$D,2,0)</f>
        <v>Giò Tai Lưỡi Xào 250</v>
      </c>
      <c r="N3071" s="25" t="str">
        <f t="shared" si="386"/>
        <v>K-C6</v>
      </c>
      <c r="Q3071" s="25" t="str">
        <f>VLOOKUP(K3071,TONG_SL!$A:$D,3,0)</f>
        <v>Túi</v>
      </c>
      <c r="R3071" s="1">
        <v>3</v>
      </c>
      <c r="T3071" s="1">
        <f>VLOOKUP(VLOOKUP(G3071,Ma_KH!$A:$R,18,0)&amp;K3071,Gia_MB!$A:$F,6,0)</f>
        <v>50183</v>
      </c>
      <c r="U3071" s="14">
        <f t="shared" si="391"/>
        <v>150549</v>
      </c>
      <c r="W3071" s="64">
        <f t="shared" si="390"/>
        <v>0</v>
      </c>
      <c r="X3071" s="3" t="str">
        <f t="shared" si="392"/>
        <v>8</v>
      </c>
      <c r="Z3071" s="14">
        <f t="shared" si="393"/>
        <v>12043.92</v>
      </c>
      <c r="AA3071" s="7">
        <f>VLOOKUP(G3071,Ma_KH!$A:$R,14,0)</f>
        <v>51</v>
      </c>
      <c r="AD3071" s="7" t="str">
        <f>IFERROR(VLOOKUP(J3071,'Chuyển Mã'!$B$3:$C$9,2,0),"")</f>
        <v>Hà Nội</v>
      </c>
      <c r="AE3071" s="7" t="str">
        <f t="shared" si="387"/>
        <v>Giò Tai Lưỡi Xào 250</v>
      </c>
      <c r="AF3071" s="7">
        <f t="shared" si="388"/>
        <v>3</v>
      </c>
    </row>
    <row r="3072" spans="1:32" x14ac:dyDescent="0.25">
      <c r="A3072" s="11">
        <v>45908</v>
      </c>
      <c r="B3072" s="25">
        <v>56494</v>
      </c>
      <c r="C3072" s="12" t="s">
        <v>7214</v>
      </c>
      <c r="D3072" s="16">
        <f t="shared" si="389"/>
        <v>45908</v>
      </c>
      <c r="G3072" s="13" t="s">
        <v>8264</v>
      </c>
      <c r="I3072" s="13" t="s">
        <v>8264</v>
      </c>
      <c r="J3072" s="13" t="s">
        <v>1815</v>
      </c>
      <c r="K3072" s="13" t="s">
        <v>39</v>
      </c>
      <c r="L3072" s="25" t="str">
        <f>VLOOKUP($K3072,TONG_SL!$A:$D,2,0)</f>
        <v>Chả cốm 300g</v>
      </c>
      <c r="N3072" s="25" t="str">
        <f t="shared" si="386"/>
        <v>K-C6</v>
      </c>
      <c r="Q3072" s="25" t="str">
        <f>VLOOKUP(K3072,TONG_SL!$A:$D,3,0)</f>
        <v>Túi</v>
      </c>
      <c r="R3072" s="1">
        <v>2</v>
      </c>
      <c r="T3072" s="1">
        <f>VLOOKUP(VLOOKUP(G3072,Ma_KH!$A:$R,18,0)&amp;K3072,Gia_MB!$A:$F,6,0)</f>
        <v>74250</v>
      </c>
      <c r="U3072" s="14">
        <f t="shared" si="391"/>
        <v>148500</v>
      </c>
      <c r="W3072" s="64">
        <f t="shared" si="390"/>
        <v>0</v>
      </c>
      <c r="X3072" s="3" t="str">
        <f t="shared" si="392"/>
        <v>8</v>
      </c>
      <c r="Z3072" s="14">
        <f t="shared" si="393"/>
        <v>11880</v>
      </c>
      <c r="AA3072" s="7">
        <f>VLOOKUP(G3072,Ma_KH!$A:$R,14,0)</f>
        <v>51</v>
      </c>
      <c r="AD3072" s="7" t="str">
        <f>IFERROR(VLOOKUP(J3072,'Chuyển Mã'!$B$3:$C$9,2,0),"")</f>
        <v>Hà Nội</v>
      </c>
      <c r="AE3072" s="7" t="str">
        <f t="shared" si="387"/>
        <v>Chả cốm 300g</v>
      </c>
      <c r="AF3072" s="7">
        <f t="shared" si="388"/>
        <v>2</v>
      </c>
    </row>
    <row r="3073" spans="1:32" x14ac:dyDescent="0.25">
      <c r="A3073" s="11">
        <v>45908</v>
      </c>
      <c r="B3073" s="25">
        <v>56494</v>
      </c>
      <c r="C3073" s="12" t="s">
        <v>7214</v>
      </c>
      <c r="D3073" s="16">
        <f t="shared" si="389"/>
        <v>45908</v>
      </c>
      <c r="G3073" s="13" t="s">
        <v>8264</v>
      </c>
      <c r="I3073" s="13" t="s">
        <v>8264</v>
      </c>
      <c r="J3073" s="13" t="s">
        <v>1815</v>
      </c>
      <c r="K3073" s="13" t="s">
        <v>51</v>
      </c>
      <c r="L3073" s="25" t="str">
        <f>VLOOKUP($K3073,TONG_SL!$A:$D,2,0)</f>
        <v>Mọc Nấm Hương 250g</v>
      </c>
      <c r="N3073" s="25" t="str">
        <f t="shared" si="386"/>
        <v>K-C6</v>
      </c>
      <c r="Q3073" s="25" t="str">
        <f>VLOOKUP(K3073,TONG_SL!$A:$D,3,0)</f>
        <v>Túi</v>
      </c>
      <c r="R3073" s="1">
        <v>2</v>
      </c>
      <c r="T3073" s="1">
        <f>VLOOKUP(VLOOKUP(G3073,Ma_KH!$A:$R,18,0)&amp;K3073,Gia_MB!$A:$F,6,0)</f>
        <v>46000</v>
      </c>
      <c r="U3073" s="14">
        <f t="shared" si="391"/>
        <v>92000</v>
      </c>
      <c r="W3073" s="64">
        <f t="shared" si="390"/>
        <v>0</v>
      </c>
      <c r="X3073" s="3" t="str">
        <f t="shared" si="392"/>
        <v>8</v>
      </c>
      <c r="Z3073" s="14">
        <f t="shared" si="393"/>
        <v>7360</v>
      </c>
      <c r="AA3073" s="7">
        <f>VLOOKUP(G3073,Ma_KH!$A:$R,14,0)</f>
        <v>51</v>
      </c>
      <c r="AD3073" s="7" t="str">
        <f>IFERROR(VLOOKUP(J3073,'Chuyển Mã'!$B$3:$C$9,2,0),"")</f>
        <v>Hà Nội</v>
      </c>
      <c r="AE3073" s="7" t="str">
        <f t="shared" si="387"/>
        <v>Mọc Nấm Hương 250g</v>
      </c>
      <c r="AF3073" s="7">
        <f t="shared" si="388"/>
        <v>2</v>
      </c>
    </row>
    <row r="3074" spans="1:32" x14ac:dyDescent="0.25">
      <c r="A3074" s="11">
        <v>45908</v>
      </c>
      <c r="B3074" s="25">
        <v>56494</v>
      </c>
      <c r="C3074" s="12" t="s">
        <v>7214</v>
      </c>
      <c r="D3074" s="16">
        <f t="shared" si="389"/>
        <v>45908</v>
      </c>
      <c r="G3074" s="13" t="s">
        <v>8264</v>
      </c>
      <c r="I3074" s="13" t="s">
        <v>8264</v>
      </c>
      <c r="J3074" s="13" t="s">
        <v>1815</v>
      </c>
      <c r="K3074" s="13" t="s">
        <v>568</v>
      </c>
      <c r="L3074" s="25" t="str">
        <f>VLOOKUP($K3074,TONG_SL!$A:$D,2,0)</f>
        <v>Chân gà sả tắc 150g</v>
      </c>
      <c r="N3074" s="25" t="str">
        <f t="shared" si="386"/>
        <v>K-C6</v>
      </c>
      <c r="Q3074" s="25" t="str">
        <f>VLOOKUP(K3074,TONG_SL!$A:$D,3,0)</f>
        <v>Túi</v>
      </c>
      <c r="R3074" s="1">
        <v>3</v>
      </c>
      <c r="T3074" s="1">
        <f>VLOOKUP(VLOOKUP(G3074,Ma_KH!$A:$R,18,0)&amp;K3074,Gia_MB!$A:$F,6,0)</f>
        <v>20250</v>
      </c>
      <c r="U3074" s="14">
        <f t="shared" si="391"/>
        <v>60750</v>
      </c>
      <c r="W3074" s="64">
        <f t="shared" si="390"/>
        <v>0</v>
      </c>
      <c r="X3074" s="3" t="str">
        <f t="shared" si="392"/>
        <v>8</v>
      </c>
      <c r="Z3074" s="14">
        <f t="shared" si="393"/>
        <v>4860</v>
      </c>
      <c r="AA3074" s="7">
        <f>VLOOKUP(G3074,Ma_KH!$A:$R,14,0)</f>
        <v>51</v>
      </c>
      <c r="AD3074" s="7" t="str">
        <f>IFERROR(VLOOKUP(J3074,'Chuyển Mã'!$B$3:$C$9,2,0),"")</f>
        <v>Hà Nội</v>
      </c>
      <c r="AE3074" s="7" t="str">
        <f t="shared" si="387"/>
        <v>Chân gà sả tắc 150g</v>
      </c>
      <c r="AF3074" s="7">
        <f t="shared" si="388"/>
        <v>3</v>
      </c>
    </row>
    <row r="3075" spans="1:32" x14ac:dyDescent="0.25">
      <c r="A3075" s="11">
        <v>45908</v>
      </c>
      <c r="B3075" s="25">
        <v>56494</v>
      </c>
      <c r="C3075" s="12" t="s">
        <v>7214</v>
      </c>
      <c r="D3075" s="16">
        <f t="shared" si="389"/>
        <v>45908</v>
      </c>
      <c r="G3075" s="13" t="s">
        <v>8264</v>
      </c>
      <c r="I3075" s="13" t="s">
        <v>8264</v>
      </c>
      <c r="J3075" s="13" t="s">
        <v>1815</v>
      </c>
      <c r="K3075" s="13" t="s">
        <v>570</v>
      </c>
      <c r="L3075" s="25" t="str">
        <f>VLOOKUP($K3075,TONG_SL!$A:$D,2,0)</f>
        <v>Tai heo sốt thái 150g</v>
      </c>
      <c r="N3075" s="25" t="str">
        <f t="shared" si="386"/>
        <v>K-C6</v>
      </c>
      <c r="Q3075" s="25" t="str">
        <f>VLOOKUP(K3075,TONG_SL!$A:$D,3,0)</f>
        <v>Túi</v>
      </c>
      <c r="R3075" s="1">
        <v>3</v>
      </c>
      <c r="T3075" s="1">
        <f>VLOOKUP(VLOOKUP(G3075,Ma_KH!$A:$R,18,0)&amp;K3075,Gia_MB!$A:$F,6,0)</f>
        <v>19500</v>
      </c>
      <c r="U3075" s="14">
        <f t="shared" si="391"/>
        <v>58500</v>
      </c>
      <c r="W3075" s="64">
        <f t="shared" si="390"/>
        <v>0</v>
      </c>
      <c r="X3075" s="3" t="str">
        <f t="shared" si="392"/>
        <v>8</v>
      </c>
      <c r="Z3075" s="14">
        <f t="shared" si="393"/>
        <v>4680</v>
      </c>
      <c r="AA3075" s="7">
        <f>VLOOKUP(G3075,Ma_KH!$A:$R,14,0)</f>
        <v>51</v>
      </c>
      <c r="AD3075" s="7" t="str">
        <f>IFERROR(VLOOKUP(J3075,'Chuyển Mã'!$B$3:$C$9,2,0),"")</f>
        <v>Hà Nội</v>
      </c>
      <c r="AE3075" s="7" t="str">
        <f t="shared" ref="AE3075:AE3138" si="394">IFERROR(L3075,"")</f>
        <v>Tai heo sốt thái 150g</v>
      </c>
      <c r="AF3075" s="7">
        <f t="shared" ref="AF3075:AF3138" si="395">R3075</f>
        <v>3</v>
      </c>
    </row>
    <row r="3076" spans="1:32" x14ac:dyDescent="0.25">
      <c r="A3076" s="11">
        <v>45908</v>
      </c>
      <c r="B3076" s="25">
        <v>56508</v>
      </c>
      <c r="C3076" s="12" t="s">
        <v>7214</v>
      </c>
      <c r="D3076" s="16">
        <f t="shared" ref="D3076:D3139" si="396">IF(A3076="","",A3076)</f>
        <v>45908</v>
      </c>
      <c r="G3076" s="13" t="s">
        <v>8265</v>
      </c>
      <c r="I3076" s="13" t="s">
        <v>8265</v>
      </c>
      <c r="J3076" s="13" t="s">
        <v>1815</v>
      </c>
      <c r="K3076" s="13" t="s">
        <v>30</v>
      </c>
      <c r="L3076" s="25" t="str">
        <f>VLOOKUP($K3076,TONG_SL!$A:$D,2,0)</f>
        <v>Gà muối 500g</v>
      </c>
      <c r="N3076" s="25" t="str">
        <f t="shared" ref="N3076:N3139" si="397">IF($B3076&lt;&gt;"","K-C6","")</f>
        <v>K-C6</v>
      </c>
      <c r="Q3076" s="25" t="str">
        <f>VLOOKUP(K3076,TONG_SL!$A:$D,3,0)</f>
        <v>Túi</v>
      </c>
      <c r="R3076" s="1">
        <v>5</v>
      </c>
      <c r="T3076" s="1">
        <f>VLOOKUP(VLOOKUP(G3076,Ma_KH!$A:$R,18,0)&amp;K3076,Gia_MB!$A:$F,6,0)</f>
        <v>111058</v>
      </c>
      <c r="U3076" s="14">
        <f t="shared" si="391"/>
        <v>555290</v>
      </c>
      <c r="W3076" s="64">
        <f t="shared" si="390"/>
        <v>0</v>
      </c>
      <c r="X3076" s="3" t="str">
        <f t="shared" si="392"/>
        <v>8</v>
      </c>
      <c r="Z3076" s="14">
        <f t="shared" si="393"/>
        <v>44423.200000000004</v>
      </c>
      <c r="AA3076" s="7">
        <f>VLOOKUP(G3076,Ma_KH!$A:$R,14,0)</f>
        <v>51</v>
      </c>
      <c r="AD3076" s="7" t="str">
        <f>IFERROR(VLOOKUP(J3076,'Chuyển Mã'!$B$3:$C$9,2,0),"")</f>
        <v>Hà Nội</v>
      </c>
      <c r="AE3076" s="7" t="str">
        <f t="shared" si="394"/>
        <v>Gà muối 500g</v>
      </c>
      <c r="AF3076" s="7">
        <f t="shared" si="395"/>
        <v>5</v>
      </c>
    </row>
    <row r="3077" spans="1:32" x14ac:dyDescent="0.25">
      <c r="A3077" s="11">
        <v>45908</v>
      </c>
      <c r="B3077" s="25">
        <v>56508</v>
      </c>
      <c r="C3077" s="12" t="s">
        <v>7214</v>
      </c>
      <c r="D3077" s="16">
        <f t="shared" si="396"/>
        <v>45908</v>
      </c>
      <c r="G3077" s="13" t="s">
        <v>8265</v>
      </c>
      <c r="I3077" s="13" t="s">
        <v>8265</v>
      </c>
      <c r="J3077" s="13" t="s">
        <v>1815</v>
      </c>
      <c r="K3077" s="13" t="s">
        <v>558</v>
      </c>
      <c r="L3077" s="25" t="str">
        <f>VLOOKUP($K3077,TONG_SL!$A:$D,2,0)</f>
        <v>Gà muối hun khói 300g</v>
      </c>
      <c r="N3077" s="25" t="str">
        <f t="shared" si="397"/>
        <v>K-C6</v>
      </c>
      <c r="Q3077" s="25" t="str">
        <f>VLOOKUP(K3077,TONG_SL!$A:$D,3,0)</f>
        <v>Túi</v>
      </c>
      <c r="R3077" s="1">
        <v>5</v>
      </c>
      <c r="T3077" s="1">
        <f>VLOOKUP(VLOOKUP(G3077,Ma_KH!$A:$R,18,0)&amp;K3077,Gia_MB!$A:$F,6,0)</f>
        <v>70000</v>
      </c>
      <c r="U3077" s="14">
        <f t="shared" si="391"/>
        <v>350000</v>
      </c>
      <c r="W3077" s="64">
        <f t="shared" ref="W3077:W3140" si="398">U3077*V3077</f>
        <v>0</v>
      </c>
      <c r="X3077" s="3" t="str">
        <f t="shared" si="392"/>
        <v>8</v>
      </c>
      <c r="Z3077" s="14">
        <f t="shared" si="393"/>
        <v>28000</v>
      </c>
      <c r="AA3077" s="7">
        <f>VLOOKUP(G3077,Ma_KH!$A:$R,14,0)</f>
        <v>51</v>
      </c>
      <c r="AD3077" s="7" t="str">
        <f>IFERROR(VLOOKUP(J3077,'Chuyển Mã'!$B$3:$C$9,2,0),"")</f>
        <v>Hà Nội</v>
      </c>
      <c r="AE3077" s="7" t="str">
        <f t="shared" si="394"/>
        <v>Gà muối hun khói 300g</v>
      </c>
      <c r="AF3077" s="7">
        <f t="shared" si="395"/>
        <v>5</v>
      </c>
    </row>
    <row r="3078" spans="1:32" x14ac:dyDescent="0.25">
      <c r="A3078" s="11">
        <v>45908</v>
      </c>
      <c r="B3078" s="25">
        <v>56508</v>
      </c>
      <c r="C3078" s="12" t="s">
        <v>7214</v>
      </c>
      <c r="D3078" s="16">
        <f t="shared" si="396"/>
        <v>45908</v>
      </c>
      <c r="G3078" s="13" t="s">
        <v>8265</v>
      </c>
      <c r="I3078" s="13" t="s">
        <v>8265</v>
      </c>
      <c r="J3078" s="13" t="s">
        <v>1815</v>
      </c>
      <c r="K3078" s="13" t="s">
        <v>35</v>
      </c>
      <c r="L3078" s="25" t="str">
        <f>VLOOKUP($K3078,TONG_SL!$A:$D,2,0)</f>
        <v>Tai heo muối 200g</v>
      </c>
      <c r="N3078" s="25" t="str">
        <f t="shared" si="397"/>
        <v>K-C6</v>
      </c>
      <c r="Q3078" s="25" t="str">
        <f>VLOOKUP(K3078,TONG_SL!$A:$D,3,0)</f>
        <v>Túi</v>
      </c>
      <c r="R3078" s="1">
        <v>3</v>
      </c>
      <c r="T3078" s="1">
        <f>VLOOKUP(VLOOKUP(G3078,Ma_KH!$A:$R,18,0)&amp;K3078,Gia_MB!$A:$F,6,0)</f>
        <v>55595</v>
      </c>
      <c r="U3078" s="14">
        <f t="shared" si="391"/>
        <v>166785</v>
      </c>
      <c r="W3078" s="64">
        <f t="shared" si="398"/>
        <v>0</v>
      </c>
      <c r="X3078" s="3" t="str">
        <f t="shared" si="392"/>
        <v>8</v>
      </c>
      <c r="Z3078" s="14">
        <f t="shared" si="393"/>
        <v>13342.800000000001</v>
      </c>
      <c r="AA3078" s="7">
        <f>VLOOKUP(G3078,Ma_KH!$A:$R,14,0)</f>
        <v>51</v>
      </c>
      <c r="AD3078" s="7" t="str">
        <f>IFERROR(VLOOKUP(J3078,'Chuyển Mã'!$B$3:$C$9,2,0),"")</f>
        <v>Hà Nội</v>
      </c>
      <c r="AE3078" s="7" t="str">
        <f t="shared" si="394"/>
        <v>Tai heo muối 200g</v>
      </c>
      <c r="AF3078" s="7">
        <f t="shared" si="395"/>
        <v>3</v>
      </c>
    </row>
    <row r="3079" spans="1:32" x14ac:dyDescent="0.25">
      <c r="A3079" s="11">
        <v>45908</v>
      </c>
      <c r="B3079" s="25">
        <v>56508</v>
      </c>
      <c r="C3079" s="12" t="s">
        <v>7214</v>
      </c>
      <c r="D3079" s="16">
        <f t="shared" si="396"/>
        <v>45908</v>
      </c>
      <c r="G3079" s="13" t="s">
        <v>8265</v>
      </c>
      <c r="I3079" s="13" t="s">
        <v>8265</v>
      </c>
      <c r="J3079" s="13" t="s">
        <v>1815</v>
      </c>
      <c r="K3079" s="13" t="s">
        <v>32</v>
      </c>
      <c r="L3079" s="25" t="str">
        <f>VLOOKUP($K3079,TONG_SL!$A:$D,2,0)</f>
        <v>Giò Tai Lưỡi Xào 250</v>
      </c>
      <c r="N3079" s="25" t="str">
        <f t="shared" si="397"/>
        <v>K-C6</v>
      </c>
      <c r="Q3079" s="25" t="str">
        <f>VLOOKUP(K3079,TONG_SL!$A:$D,3,0)</f>
        <v>Túi</v>
      </c>
      <c r="R3079" s="1">
        <v>3</v>
      </c>
      <c r="T3079" s="1">
        <f>VLOOKUP(VLOOKUP(G3079,Ma_KH!$A:$R,18,0)&amp;K3079,Gia_MB!$A:$F,6,0)</f>
        <v>50183</v>
      </c>
      <c r="U3079" s="14">
        <f t="shared" si="391"/>
        <v>150549</v>
      </c>
      <c r="W3079" s="64">
        <f t="shared" si="398"/>
        <v>0</v>
      </c>
      <c r="X3079" s="3" t="str">
        <f t="shared" si="392"/>
        <v>8</v>
      </c>
      <c r="Z3079" s="14">
        <f t="shared" si="393"/>
        <v>12043.92</v>
      </c>
      <c r="AA3079" s="7">
        <f>VLOOKUP(G3079,Ma_KH!$A:$R,14,0)</f>
        <v>51</v>
      </c>
      <c r="AD3079" s="7" t="str">
        <f>IFERROR(VLOOKUP(J3079,'Chuyển Mã'!$B$3:$C$9,2,0),"")</f>
        <v>Hà Nội</v>
      </c>
      <c r="AE3079" s="7" t="str">
        <f t="shared" si="394"/>
        <v>Giò Tai Lưỡi Xào 250</v>
      </c>
      <c r="AF3079" s="7">
        <f t="shared" si="395"/>
        <v>3</v>
      </c>
    </row>
    <row r="3080" spans="1:32" x14ac:dyDescent="0.25">
      <c r="A3080" s="11">
        <v>45908</v>
      </c>
      <c r="B3080" s="25">
        <v>56508</v>
      </c>
      <c r="C3080" s="12" t="s">
        <v>7214</v>
      </c>
      <c r="D3080" s="16">
        <f t="shared" si="396"/>
        <v>45908</v>
      </c>
      <c r="G3080" s="13" t="s">
        <v>8265</v>
      </c>
      <c r="I3080" s="13" t="s">
        <v>8265</v>
      </c>
      <c r="J3080" s="13" t="s">
        <v>1815</v>
      </c>
      <c r="K3080" s="13" t="s">
        <v>39</v>
      </c>
      <c r="L3080" s="25" t="str">
        <f>VLOOKUP($K3080,TONG_SL!$A:$D,2,0)</f>
        <v>Chả cốm 300g</v>
      </c>
      <c r="N3080" s="25" t="str">
        <f t="shared" si="397"/>
        <v>K-C6</v>
      </c>
      <c r="Q3080" s="25" t="str">
        <f>VLOOKUP(K3080,TONG_SL!$A:$D,3,0)</f>
        <v>Túi</v>
      </c>
      <c r="R3080" s="1">
        <v>3</v>
      </c>
      <c r="T3080" s="1">
        <f>VLOOKUP(VLOOKUP(G3080,Ma_KH!$A:$R,18,0)&amp;K3080,Gia_MB!$A:$F,6,0)</f>
        <v>74250</v>
      </c>
      <c r="U3080" s="14">
        <f t="shared" si="391"/>
        <v>222750</v>
      </c>
      <c r="W3080" s="64">
        <f t="shared" si="398"/>
        <v>0</v>
      </c>
      <c r="X3080" s="3" t="str">
        <f t="shared" si="392"/>
        <v>8</v>
      </c>
      <c r="Z3080" s="14">
        <f t="shared" si="393"/>
        <v>17820</v>
      </c>
      <c r="AA3080" s="7">
        <f>VLOOKUP(G3080,Ma_KH!$A:$R,14,0)</f>
        <v>51</v>
      </c>
      <c r="AD3080" s="7" t="str">
        <f>IFERROR(VLOOKUP(J3080,'Chuyển Mã'!$B$3:$C$9,2,0),"")</f>
        <v>Hà Nội</v>
      </c>
      <c r="AE3080" s="7" t="str">
        <f t="shared" si="394"/>
        <v>Chả cốm 300g</v>
      </c>
      <c r="AF3080" s="7">
        <f t="shared" si="395"/>
        <v>3</v>
      </c>
    </row>
    <row r="3081" spans="1:32" x14ac:dyDescent="0.25">
      <c r="A3081" s="11">
        <v>45908</v>
      </c>
      <c r="B3081" s="25">
        <v>56508</v>
      </c>
      <c r="C3081" s="12" t="s">
        <v>7214</v>
      </c>
      <c r="D3081" s="16">
        <f t="shared" si="396"/>
        <v>45908</v>
      </c>
      <c r="G3081" s="13" t="s">
        <v>8265</v>
      </c>
      <c r="I3081" s="13" t="s">
        <v>8265</v>
      </c>
      <c r="J3081" s="13" t="s">
        <v>1815</v>
      </c>
      <c r="K3081" s="13" t="s">
        <v>51</v>
      </c>
      <c r="L3081" s="25" t="str">
        <f>VLOOKUP($K3081,TONG_SL!$A:$D,2,0)</f>
        <v>Mọc Nấm Hương 250g</v>
      </c>
      <c r="N3081" s="25" t="str">
        <f t="shared" si="397"/>
        <v>K-C6</v>
      </c>
      <c r="Q3081" s="25" t="str">
        <f>VLOOKUP(K3081,TONG_SL!$A:$D,3,0)</f>
        <v>Túi</v>
      </c>
      <c r="R3081" s="1">
        <v>3</v>
      </c>
      <c r="T3081" s="1">
        <f>VLOOKUP(VLOOKUP(G3081,Ma_KH!$A:$R,18,0)&amp;K3081,Gia_MB!$A:$F,6,0)</f>
        <v>46000</v>
      </c>
      <c r="U3081" s="14">
        <f t="shared" si="391"/>
        <v>138000</v>
      </c>
      <c r="W3081" s="64">
        <f t="shared" si="398"/>
        <v>0</v>
      </c>
      <c r="X3081" s="3" t="str">
        <f t="shared" si="392"/>
        <v>8</v>
      </c>
      <c r="Z3081" s="14">
        <f t="shared" si="393"/>
        <v>11040</v>
      </c>
      <c r="AA3081" s="7">
        <f>VLOOKUP(G3081,Ma_KH!$A:$R,14,0)</f>
        <v>51</v>
      </c>
      <c r="AD3081" s="7" t="str">
        <f>IFERROR(VLOOKUP(J3081,'Chuyển Mã'!$B$3:$C$9,2,0),"")</f>
        <v>Hà Nội</v>
      </c>
      <c r="AE3081" s="7" t="str">
        <f t="shared" si="394"/>
        <v>Mọc Nấm Hương 250g</v>
      </c>
      <c r="AF3081" s="7">
        <f t="shared" si="395"/>
        <v>3</v>
      </c>
    </row>
    <row r="3082" spans="1:32" x14ac:dyDescent="0.25">
      <c r="A3082" s="11">
        <v>45908</v>
      </c>
      <c r="B3082" s="25">
        <v>56508</v>
      </c>
      <c r="C3082" s="12" t="s">
        <v>7214</v>
      </c>
      <c r="D3082" s="16">
        <f t="shared" si="396"/>
        <v>45908</v>
      </c>
      <c r="G3082" s="13" t="s">
        <v>8265</v>
      </c>
      <c r="I3082" s="13" t="s">
        <v>8265</v>
      </c>
      <c r="J3082" s="13" t="s">
        <v>1815</v>
      </c>
      <c r="K3082" s="13" t="s">
        <v>568</v>
      </c>
      <c r="L3082" s="25" t="str">
        <f>VLOOKUP($K3082,TONG_SL!$A:$D,2,0)</f>
        <v>Chân gà sả tắc 150g</v>
      </c>
      <c r="N3082" s="25" t="str">
        <f t="shared" si="397"/>
        <v>K-C6</v>
      </c>
      <c r="Q3082" s="25" t="str">
        <f>VLOOKUP(K3082,TONG_SL!$A:$D,3,0)</f>
        <v>Túi</v>
      </c>
      <c r="R3082" s="1">
        <v>3</v>
      </c>
      <c r="T3082" s="1">
        <f>VLOOKUP(VLOOKUP(G3082,Ma_KH!$A:$R,18,0)&amp;K3082,Gia_MB!$A:$F,6,0)</f>
        <v>20250</v>
      </c>
      <c r="U3082" s="14">
        <f t="shared" si="391"/>
        <v>60750</v>
      </c>
      <c r="W3082" s="64">
        <f t="shared" si="398"/>
        <v>0</v>
      </c>
      <c r="X3082" s="3" t="str">
        <f t="shared" si="392"/>
        <v>8</v>
      </c>
      <c r="Z3082" s="14">
        <f t="shared" si="393"/>
        <v>4860</v>
      </c>
      <c r="AA3082" s="7">
        <f>VLOOKUP(G3082,Ma_KH!$A:$R,14,0)</f>
        <v>51</v>
      </c>
      <c r="AD3082" s="7" t="str">
        <f>IFERROR(VLOOKUP(J3082,'Chuyển Mã'!$B$3:$C$9,2,0),"")</f>
        <v>Hà Nội</v>
      </c>
      <c r="AE3082" s="7" t="str">
        <f t="shared" si="394"/>
        <v>Chân gà sả tắc 150g</v>
      </c>
      <c r="AF3082" s="7">
        <f t="shared" si="395"/>
        <v>3</v>
      </c>
    </row>
    <row r="3083" spans="1:32" x14ac:dyDescent="0.25">
      <c r="A3083" s="11">
        <v>45908</v>
      </c>
      <c r="B3083" s="25">
        <v>56508</v>
      </c>
      <c r="C3083" s="12" t="s">
        <v>7214</v>
      </c>
      <c r="D3083" s="16">
        <f t="shared" si="396"/>
        <v>45908</v>
      </c>
      <c r="G3083" s="13" t="s">
        <v>8265</v>
      </c>
      <c r="I3083" s="13" t="s">
        <v>8265</v>
      </c>
      <c r="J3083" s="13" t="s">
        <v>1815</v>
      </c>
      <c r="K3083" s="13" t="s">
        <v>570</v>
      </c>
      <c r="L3083" s="25" t="str">
        <f>VLOOKUP($K3083,TONG_SL!$A:$D,2,0)</f>
        <v>Tai heo sốt thái 150g</v>
      </c>
      <c r="N3083" s="25" t="str">
        <f t="shared" si="397"/>
        <v>K-C6</v>
      </c>
      <c r="Q3083" s="25" t="str">
        <f>VLOOKUP(K3083,TONG_SL!$A:$D,3,0)</f>
        <v>Túi</v>
      </c>
      <c r="R3083" s="1">
        <v>3</v>
      </c>
      <c r="T3083" s="1">
        <f>VLOOKUP(VLOOKUP(G3083,Ma_KH!$A:$R,18,0)&amp;K3083,Gia_MB!$A:$F,6,0)</f>
        <v>19500</v>
      </c>
      <c r="U3083" s="14">
        <f t="shared" si="391"/>
        <v>58500</v>
      </c>
      <c r="W3083" s="64">
        <f t="shared" si="398"/>
        <v>0</v>
      </c>
      <c r="X3083" s="3" t="str">
        <f t="shared" si="392"/>
        <v>8</v>
      </c>
      <c r="Z3083" s="14">
        <f t="shared" si="393"/>
        <v>4680</v>
      </c>
      <c r="AA3083" s="7">
        <f>VLOOKUP(G3083,Ma_KH!$A:$R,14,0)</f>
        <v>51</v>
      </c>
      <c r="AD3083" s="7" t="str">
        <f>IFERROR(VLOOKUP(J3083,'Chuyển Mã'!$B$3:$C$9,2,0),"")</f>
        <v>Hà Nội</v>
      </c>
      <c r="AE3083" s="7" t="str">
        <f t="shared" si="394"/>
        <v>Tai heo sốt thái 150g</v>
      </c>
      <c r="AF3083" s="7">
        <f t="shared" si="395"/>
        <v>3</v>
      </c>
    </row>
    <row r="3084" spans="1:32" x14ac:dyDescent="0.25">
      <c r="A3084" s="11">
        <v>45908</v>
      </c>
      <c r="B3084" s="25" t="s">
        <v>8266</v>
      </c>
      <c r="C3084" s="12" t="s">
        <v>7214</v>
      </c>
      <c r="D3084" s="16">
        <f t="shared" si="396"/>
        <v>45908</v>
      </c>
      <c r="G3084" s="13" t="s">
        <v>8267</v>
      </c>
      <c r="I3084" s="13" t="s">
        <v>8268</v>
      </c>
      <c r="J3084" s="13" t="s">
        <v>1809</v>
      </c>
      <c r="K3084" s="13" t="s">
        <v>27</v>
      </c>
      <c r="L3084" s="25" t="str">
        <f>VLOOKUP($K3084,TONG_SL!$A:$D,2,0)</f>
        <v>Chân giò heo muối 300g</v>
      </c>
      <c r="N3084" s="25" t="str">
        <f t="shared" si="397"/>
        <v>K-C6</v>
      </c>
      <c r="Q3084" s="25" t="str">
        <f>VLOOKUP(K3084,TONG_SL!$A:$D,3,0)</f>
        <v>Túi</v>
      </c>
      <c r="R3084" s="1">
        <v>10</v>
      </c>
      <c r="T3084" s="1">
        <f>VLOOKUP(VLOOKUP(G3084,Ma_KH!$A:$R,18,0)&amp;K3084,Gia_MB!$A:$F,6,0)</f>
        <v>73431</v>
      </c>
      <c r="U3084" s="14">
        <f t="shared" si="391"/>
        <v>734310</v>
      </c>
      <c r="W3084" s="64">
        <f t="shared" si="398"/>
        <v>0</v>
      </c>
      <c r="X3084" s="3" t="str">
        <f t="shared" si="392"/>
        <v>8</v>
      </c>
      <c r="Z3084" s="14">
        <f t="shared" si="393"/>
        <v>58744.800000000003</v>
      </c>
      <c r="AA3084" s="7">
        <f>VLOOKUP(G3084,Ma_KH!$A:$R,14,0)</f>
        <v>60</v>
      </c>
      <c r="AD3084" s="7" t="str">
        <f>IFERROR(VLOOKUP(J3084,'Chuyển Mã'!$B$3:$C$9,2,0),"")</f>
        <v>Hà Nội</v>
      </c>
      <c r="AE3084" s="7" t="str">
        <f t="shared" si="394"/>
        <v>Chân giò heo muối 300g</v>
      </c>
      <c r="AF3084" s="7">
        <f t="shared" si="395"/>
        <v>10</v>
      </c>
    </row>
    <row r="3085" spans="1:32" x14ac:dyDescent="0.25">
      <c r="A3085" s="11">
        <v>45908</v>
      </c>
      <c r="B3085" s="25" t="s">
        <v>8266</v>
      </c>
      <c r="C3085" s="12" t="s">
        <v>7214</v>
      </c>
      <c r="D3085" s="16">
        <f t="shared" si="396"/>
        <v>45908</v>
      </c>
      <c r="G3085" s="13" t="s">
        <v>8267</v>
      </c>
      <c r="I3085" s="13" t="s">
        <v>8268</v>
      </c>
      <c r="J3085" s="13" t="s">
        <v>1809</v>
      </c>
      <c r="K3085" s="13" t="s">
        <v>39</v>
      </c>
      <c r="L3085" s="25" t="str">
        <f>VLOOKUP($K3085,TONG_SL!$A:$D,2,0)</f>
        <v>Chả cốm 300g</v>
      </c>
      <c r="N3085" s="25" t="str">
        <f t="shared" si="397"/>
        <v>K-C6</v>
      </c>
      <c r="Q3085" s="25" t="str">
        <f>VLOOKUP(K3085,TONG_SL!$A:$D,3,0)</f>
        <v>Túi</v>
      </c>
      <c r="R3085" s="1">
        <v>3</v>
      </c>
      <c r="T3085" s="1">
        <f>VLOOKUP(VLOOKUP(G3085,Ma_KH!$A:$R,18,0)&amp;K3085,Gia_MB!$A:$F,6,0)</f>
        <v>74250</v>
      </c>
      <c r="U3085" s="14">
        <f t="shared" si="391"/>
        <v>222750</v>
      </c>
      <c r="W3085" s="64">
        <f t="shared" si="398"/>
        <v>0</v>
      </c>
      <c r="X3085" s="3" t="str">
        <f t="shared" si="392"/>
        <v>8</v>
      </c>
      <c r="Z3085" s="14">
        <f t="shared" si="393"/>
        <v>17820</v>
      </c>
      <c r="AA3085" s="7">
        <f>VLOOKUP(G3085,Ma_KH!$A:$R,14,0)</f>
        <v>60</v>
      </c>
      <c r="AD3085" s="7" t="str">
        <f>IFERROR(VLOOKUP(J3085,'Chuyển Mã'!$B$3:$C$9,2,0),"")</f>
        <v>Hà Nội</v>
      </c>
      <c r="AE3085" s="7" t="str">
        <f t="shared" si="394"/>
        <v>Chả cốm 300g</v>
      </c>
      <c r="AF3085" s="7">
        <f t="shared" si="395"/>
        <v>3</v>
      </c>
    </row>
    <row r="3086" spans="1:32" x14ac:dyDescent="0.25">
      <c r="A3086" s="11">
        <v>45908</v>
      </c>
      <c r="B3086" s="25" t="s">
        <v>8269</v>
      </c>
      <c r="C3086" s="12" t="s">
        <v>7214</v>
      </c>
      <c r="D3086" s="16">
        <f t="shared" si="396"/>
        <v>45908</v>
      </c>
      <c r="G3086" s="13" t="s">
        <v>7462</v>
      </c>
      <c r="I3086" s="13" t="s">
        <v>8270</v>
      </c>
      <c r="J3086" s="13" t="s">
        <v>1809</v>
      </c>
      <c r="K3086" s="13" t="s">
        <v>30</v>
      </c>
      <c r="L3086" s="25" t="str">
        <f>VLOOKUP($K3086,TONG_SL!$A:$D,2,0)</f>
        <v>Gà muối 500g</v>
      </c>
      <c r="N3086" s="25" t="str">
        <f t="shared" si="397"/>
        <v>K-C6</v>
      </c>
      <c r="Q3086" s="25" t="str">
        <f>VLOOKUP(K3086,TONG_SL!$A:$D,3,0)</f>
        <v>Túi</v>
      </c>
      <c r="R3086" s="1">
        <v>5</v>
      </c>
      <c r="T3086" s="1">
        <f>VLOOKUP(VLOOKUP(G3086,Ma_KH!$A:$R,18,0)&amp;K3086,Gia_MB!$A:$F,6,0)</f>
        <v>111058</v>
      </c>
      <c r="U3086" s="14">
        <f t="shared" si="391"/>
        <v>555290</v>
      </c>
      <c r="W3086" s="64">
        <f t="shared" si="398"/>
        <v>0</v>
      </c>
      <c r="X3086" s="3" t="str">
        <f t="shared" si="392"/>
        <v>8</v>
      </c>
      <c r="Z3086" s="14">
        <f t="shared" si="393"/>
        <v>44423.200000000004</v>
      </c>
      <c r="AA3086" s="7">
        <f>VLOOKUP(G3086,Ma_KH!$A:$R,14,0)</f>
        <v>60</v>
      </c>
      <c r="AD3086" s="7" t="str">
        <f>IFERROR(VLOOKUP(J3086,'Chuyển Mã'!$B$3:$C$9,2,0),"")</f>
        <v>Hà Nội</v>
      </c>
      <c r="AE3086" s="7" t="str">
        <f t="shared" si="394"/>
        <v>Gà muối 500g</v>
      </c>
      <c r="AF3086" s="7">
        <f t="shared" si="395"/>
        <v>5</v>
      </c>
    </row>
    <row r="3087" spans="1:32" x14ac:dyDescent="0.25">
      <c r="A3087" s="11">
        <v>45908</v>
      </c>
      <c r="B3087" s="25">
        <v>4176559378</v>
      </c>
      <c r="C3087" s="12" t="s">
        <v>7214</v>
      </c>
      <c r="D3087" s="16">
        <f t="shared" si="396"/>
        <v>45908</v>
      </c>
      <c r="G3087" s="13" t="s">
        <v>8271</v>
      </c>
      <c r="I3087" s="13" t="s">
        <v>8272</v>
      </c>
      <c r="J3087" s="13" t="s">
        <v>1809</v>
      </c>
      <c r="K3087" s="13" t="s">
        <v>51</v>
      </c>
      <c r="L3087" s="25" t="str">
        <f>VLOOKUP($K3087,TONG_SL!$A:$D,2,0)</f>
        <v>Mọc Nấm Hương 250g</v>
      </c>
      <c r="N3087" s="25" t="str">
        <f t="shared" si="397"/>
        <v>K-C6</v>
      </c>
      <c r="Q3087" s="25" t="str">
        <f>VLOOKUP(K3087,TONG_SL!$A:$D,3,0)</f>
        <v>Túi</v>
      </c>
      <c r="R3087" s="1">
        <v>5</v>
      </c>
      <c r="T3087" s="1">
        <f>VLOOKUP(VLOOKUP(G3087,Ma_KH!$A:$R,18,0)&amp;K3087,Gia_MB!$A:$F,6,0)</f>
        <v>46000</v>
      </c>
      <c r="U3087" s="14">
        <f t="shared" si="391"/>
        <v>230000</v>
      </c>
      <c r="W3087" s="64">
        <f t="shared" si="398"/>
        <v>0</v>
      </c>
      <c r="X3087" s="3" t="str">
        <f t="shared" si="392"/>
        <v>8</v>
      </c>
      <c r="Z3087" s="14">
        <f t="shared" si="393"/>
        <v>18400</v>
      </c>
      <c r="AA3087" s="7">
        <f>VLOOKUP(G3087,Ma_KH!$A:$R,14,0)</f>
        <v>60</v>
      </c>
      <c r="AD3087" s="7" t="str">
        <f>IFERROR(VLOOKUP(J3087,'Chuyển Mã'!$B$3:$C$9,2,0),"")</f>
        <v>Hà Nội</v>
      </c>
      <c r="AE3087" s="7" t="str">
        <f t="shared" si="394"/>
        <v>Mọc Nấm Hương 250g</v>
      </c>
      <c r="AF3087" s="7">
        <f t="shared" si="395"/>
        <v>5</v>
      </c>
    </row>
    <row r="3088" spans="1:32" x14ac:dyDescent="0.25">
      <c r="A3088" s="11">
        <v>45908</v>
      </c>
      <c r="B3088" s="25">
        <v>4176559378</v>
      </c>
      <c r="C3088" s="12" t="s">
        <v>7214</v>
      </c>
      <c r="D3088" s="16">
        <f t="shared" si="396"/>
        <v>45908</v>
      </c>
      <c r="G3088" s="13" t="s">
        <v>8271</v>
      </c>
      <c r="I3088" s="13" t="s">
        <v>8272</v>
      </c>
      <c r="J3088" s="13" t="s">
        <v>1809</v>
      </c>
      <c r="K3088" s="13" t="s">
        <v>32</v>
      </c>
      <c r="L3088" s="25" t="str">
        <f>VLOOKUP($K3088,TONG_SL!$A:$D,2,0)</f>
        <v>Giò Tai Lưỡi Xào 250</v>
      </c>
      <c r="N3088" s="25" t="str">
        <f t="shared" si="397"/>
        <v>K-C6</v>
      </c>
      <c r="Q3088" s="25" t="str">
        <f>VLOOKUP(K3088,TONG_SL!$A:$D,3,0)</f>
        <v>Túi</v>
      </c>
      <c r="R3088" s="1">
        <v>5</v>
      </c>
      <c r="T3088" s="1">
        <f>VLOOKUP(VLOOKUP(G3088,Ma_KH!$A:$R,18,0)&amp;K3088,Gia_MB!$A:$F,6,0)</f>
        <v>50183</v>
      </c>
      <c r="U3088" s="14">
        <f t="shared" si="391"/>
        <v>250915</v>
      </c>
      <c r="W3088" s="64">
        <f t="shared" si="398"/>
        <v>0</v>
      </c>
      <c r="X3088" s="3" t="str">
        <f t="shared" si="392"/>
        <v>8</v>
      </c>
      <c r="Z3088" s="14">
        <f t="shared" si="393"/>
        <v>20073.2</v>
      </c>
      <c r="AA3088" s="7">
        <f>VLOOKUP(G3088,Ma_KH!$A:$R,14,0)</f>
        <v>60</v>
      </c>
      <c r="AD3088" s="7" t="str">
        <f>IFERROR(VLOOKUP(J3088,'Chuyển Mã'!$B$3:$C$9,2,0),"")</f>
        <v>Hà Nội</v>
      </c>
      <c r="AE3088" s="7" t="str">
        <f t="shared" si="394"/>
        <v>Giò Tai Lưỡi Xào 250</v>
      </c>
      <c r="AF3088" s="7">
        <f t="shared" si="395"/>
        <v>5</v>
      </c>
    </row>
    <row r="3089" spans="1:32" x14ac:dyDescent="0.25">
      <c r="A3089" s="11">
        <v>45908</v>
      </c>
      <c r="B3089" s="25">
        <v>4176559378</v>
      </c>
      <c r="C3089" s="12" t="s">
        <v>7214</v>
      </c>
      <c r="D3089" s="16">
        <f t="shared" si="396"/>
        <v>45908</v>
      </c>
      <c r="G3089" s="13" t="s">
        <v>8271</v>
      </c>
      <c r="I3089" s="13" t="s">
        <v>8272</v>
      </c>
      <c r="J3089" s="13" t="s">
        <v>1809</v>
      </c>
      <c r="K3089" s="13" t="s">
        <v>27</v>
      </c>
      <c r="L3089" s="25" t="str">
        <f>VLOOKUP($K3089,TONG_SL!$A:$D,2,0)</f>
        <v>Chân giò heo muối 300g</v>
      </c>
      <c r="N3089" s="25" t="str">
        <f t="shared" si="397"/>
        <v>K-C6</v>
      </c>
      <c r="Q3089" s="25" t="str">
        <f>VLOOKUP(K3089,TONG_SL!$A:$D,3,0)</f>
        <v>Túi</v>
      </c>
      <c r="R3089" s="1">
        <v>10</v>
      </c>
      <c r="T3089" s="1">
        <f>VLOOKUP(VLOOKUP(G3089,Ma_KH!$A:$R,18,0)&amp;K3089,Gia_MB!$A:$F,6,0)</f>
        <v>73431</v>
      </c>
      <c r="U3089" s="14">
        <f t="shared" si="391"/>
        <v>734310</v>
      </c>
      <c r="W3089" s="64">
        <f t="shared" si="398"/>
        <v>0</v>
      </c>
      <c r="X3089" s="3" t="str">
        <f t="shared" si="392"/>
        <v>8</v>
      </c>
      <c r="Z3089" s="14">
        <f t="shared" si="393"/>
        <v>58744.800000000003</v>
      </c>
      <c r="AA3089" s="7">
        <f>VLOOKUP(G3089,Ma_KH!$A:$R,14,0)</f>
        <v>60</v>
      </c>
      <c r="AD3089" s="7" t="str">
        <f>IFERROR(VLOOKUP(J3089,'Chuyển Mã'!$B$3:$C$9,2,0),"")</f>
        <v>Hà Nội</v>
      </c>
      <c r="AE3089" s="7" t="str">
        <f t="shared" si="394"/>
        <v>Chân giò heo muối 300g</v>
      </c>
      <c r="AF3089" s="7">
        <f t="shared" si="395"/>
        <v>10</v>
      </c>
    </row>
    <row r="3090" spans="1:32" x14ac:dyDescent="0.25">
      <c r="A3090" s="11">
        <v>45908</v>
      </c>
      <c r="B3090" s="25">
        <v>4176559378</v>
      </c>
      <c r="C3090" s="12" t="s">
        <v>7214</v>
      </c>
      <c r="D3090" s="16">
        <f t="shared" si="396"/>
        <v>45908</v>
      </c>
      <c r="G3090" s="13" t="s">
        <v>8271</v>
      </c>
      <c r="I3090" s="13" t="s">
        <v>8272</v>
      </c>
      <c r="J3090" s="13" t="s">
        <v>1809</v>
      </c>
      <c r="K3090" s="13" t="s">
        <v>41</v>
      </c>
      <c r="L3090" s="25" t="str">
        <f>VLOOKUP($K3090,TONG_SL!$A:$D,2,0)</f>
        <v>Chả nướng 300g</v>
      </c>
      <c r="N3090" s="25" t="str">
        <f t="shared" si="397"/>
        <v>K-C6</v>
      </c>
      <c r="Q3090" s="25" t="str">
        <f>VLOOKUP(K3090,TONG_SL!$A:$D,3,0)</f>
        <v>Túi</v>
      </c>
      <c r="R3090" s="1">
        <v>5</v>
      </c>
      <c r="T3090" s="1">
        <f>VLOOKUP(VLOOKUP(G3090,Ma_KH!$A:$R,18,0)&amp;K3090,Gia_MB!$A:$F,6,0)</f>
        <v>70950</v>
      </c>
      <c r="U3090" s="14">
        <f t="shared" si="391"/>
        <v>354750</v>
      </c>
      <c r="W3090" s="64">
        <f t="shared" si="398"/>
        <v>0</v>
      </c>
      <c r="X3090" s="3" t="str">
        <f t="shared" si="392"/>
        <v>8</v>
      </c>
      <c r="Z3090" s="14">
        <f t="shared" si="393"/>
        <v>28380</v>
      </c>
      <c r="AA3090" s="7">
        <f>VLOOKUP(G3090,Ma_KH!$A:$R,14,0)</f>
        <v>60</v>
      </c>
      <c r="AD3090" s="7" t="str">
        <f>IFERROR(VLOOKUP(J3090,'Chuyển Mã'!$B$3:$C$9,2,0),"")</f>
        <v>Hà Nội</v>
      </c>
      <c r="AE3090" s="7" t="str">
        <f t="shared" si="394"/>
        <v>Chả nướng 300g</v>
      </c>
      <c r="AF3090" s="7">
        <f t="shared" si="395"/>
        <v>5</v>
      </c>
    </row>
    <row r="3091" spans="1:32" x14ac:dyDescent="0.25">
      <c r="A3091" s="11">
        <v>45908</v>
      </c>
      <c r="B3091" s="25">
        <v>4176559378</v>
      </c>
      <c r="C3091" s="12" t="s">
        <v>7214</v>
      </c>
      <c r="D3091" s="16">
        <f t="shared" si="396"/>
        <v>45908</v>
      </c>
      <c r="G3091" s="13" t="s">
        <v>8271</v>
      </c>
      <c r="I3091" s="13" t="s">
        <v>8272</v>
      </c>
      <c r="J3091" s="13" t="s">
        <v>1809</v>
      </c>
      <c r="K3091" s="13" t="s">
        <v>30</v>
      </c>
      <c r="L3091" s="25" t="str">
        <f>VLOOKUP($K3091,TONG_SL!$A:$D,2,0)</f>
        <v>Gà muối 500g</v>
      </c>
      <c r="N3091" s="25" t="str">
        <f t="shared" si="397"/>
        <v>K-C6</v>
      </c>
      <c r="Q3091" s="25" t="str">
        <f>VLOOKUP(K3091,TONG_SL!$A:$D,3,0)</f>
        <v>Túi</v>
      </c>
      <c r="R3091" s="1">
        <v>5</v>
      </c>
      <c r="T3091" s="1">
        <f>VLOOKUP(VLOOKUP(G3091,Ma_KH!$A:$R,18,0)&amp;K3091,Gia_MB!$A:$F,6,0)</f>
        <v>111058</v>
      </c>
      <c r="U3091" s="14">
        <f t="shared" si="391"/>
        <v>555290</v>
      </c>
      <c r="W3091" s="64">
        <f t="shared" si="398"/>
        <v>0</v>
      </c>
      <c r="X3091" s="3" t="str">
        <f t="shared" si="392"/>
        <v>8</v>
      </c>
      <c r="Z3091" s="14">
        <f t="shared" si="393"/>
        <v>44423.200000000004</v>
      </c>
      <c r="AA3091" s="7">
        <f>VLOOKUP(G3091,Ma_KH!$A:$R,14,0)</f>
        <v>60</v>
      </c>
      <c r="AD3091" s="7" t="str">
        <f>IFERROR(VLOOKUP(J3091,'Chuyển Mã'!$B$3:$C$9,2,0),"")</f>
        <v>Hà Nội</v>
      </c>
      <c r="AE3091" s="7" t="str">
        <f t="shared" si="394"/>
        <v>Gà muối 500g</v>
      </c>
      <c r="AF3091" s="7">
        <f t="shared" si="395"/>
        <v>5</v>
      </c>
    </row>
    <row r="3092" spans="1:32" x14ac:dyDescent="0.25">
      <c r="A3092" s="11">
        <v>45908</v>
      </c>
      <c r="B3092" s="25">
        <v>4176576876</v>
      </c>
      <c r="C3092" s="12" t="s">
        <v>7214</v>
      </c>
      <c r="D3092" s="16">
        <f t="shared" si="396"/>
        <v>45908</v>
      </c>
      <c r="G3092" s="13" t="s">
        <v>8273</v>
      </c>
      <c r="I3092" s="13" t="s">
        <v>8274</v>
      </c>
      <c r="J3092" s="13" t="s">
        <v>1809</v>
      </c>
      <c r="K3092" s="13" t="s">
        <v>27</v>
      </c>
      <c r="L3092" s="25" t="str">
        <f>VLOOKUP($K3092,TONG_SL!$A:$D,2,0)</f>
        <v>Chân giò heo muối 300g</v>
      </c>
      <c r="N3092" s="25" t="str">
        <f t="shared" si="397"/>
        <v>K-C6</v>
      </c>
      <c r="Q3092" s="25" t="str">
        <f>VLOOKUP(K3092,TONG_SL!$A:$D,3,0)</f>
        <v>Túi</v>
      </c>
      <c r="R3092" s="1">
        <v>6</v>
      </c>
      <c r="T3092" s="1">
        <f>VLOOKUP(VLOOKUP(G3092,Ma_KH!$A:$R,18,0)&amp;K3092,Gia_MB!$A:$F,6,0)</f>
        <v>73431</v>
      </c>
      <c r="U3092" s="14">
        <f t="shared" ref="U3092:U3155" si="399">T3092*R3092</f>
        <v>440586</v>
      </c>
      <c r="W3092" s="64">
        <f t="shared" si="398"/>
        <v>0</v>
      </c>
      <c r="X3092" s="3" t="str">
        <f t="shared" ref="X3092:X3155" si="400">IF(B3092&lt;&gt;"","8","0")</f>
        <v>8</v>
      </c>
      <c r="Z3092" s="14">
        <f t="shared" ref="Z3092:Z3155" si="401">U3092*X3092%</f>
        <v>35246.879999999997</v>
      </c>
      <c r="AA3092" s="7">
        <f>VLOOKUP(G3092,Ma_KH!$A:$R,14,0)</f>
        <v>60</v>
      </c>
      <c r="AD3092" s="7" t="str">
        <f>IFERROR(VLOOKUP(J3092,'Chuyển Mã'!$B$3:$C$9,2,0),"")</f>
        <v>Hà Nội</v>
      </c>
      <c r="AE3092" s="7" t="str">
        <f t="shared" si="394"/>
        <v>Chân giò heo muối 300g</v>
      </c>
      <c r="AF3092" s="7">
        <f t="shared" si="395"/>
        <v>6</v>
      </c>
    </row>
    <row r="3093" spans="1:32" x14ac:dyDescent="0.25">
      <c r="A3093" s="11">
        <v>45908</v>
      </c>
      <c r="B3093" s="25">
        <v>4176576876</v>
      </c>
      <c r="C3093" s="12" t="s">
        <v>7214</v>
      </c>
      <c r="D3093" s="16">
        <f t="shared" si="396"/>
        <v>45908</v>
      </c>
      <c r="G3093" s="13" t="s">
        <v>8273</v>
      </c>
      <c r="I3093" s="13" t="s">
        <v>8274</v>
      </c>
      <c r="J3093" s="13" t="s">
        <v>1809</v>
      </c>
      <c r="K3093" s="13" t="s">
        <v>30</v>
      </c>
      <c r="L3093" s="25" t="str">
        <f>VLOOKUP($K3093,TONG_SL!$A:$D,2,0)</f>
        <v>Gà muối 500g</v>
      </c>
      <c r="N3093" s="25" t="str">
        <f t="shared" si="397"/>
        <v>K-C6</v>
      </c>
      <c r="Q3093" s="25" t="str">
        <f>VLOOKUP(K3093,TONG_SL!$A:$D,3,0)</f>
        <v>Túi</v>
      </c>
      <c r="R3093" s="1">
        <v>3</v>
      </c>
      <c r="T3093" s="1">
        <f>VLOOKUP(VLOOKUP(G3093,Ma_KH!$A:$R,18,0)&amp;K3093,Gia_MB!$A:$F,6,0)</f>
        <v>111058</v>
      </c>
      <c r="U3093" s="14">
        <f t="shared" si="399"/>
        <v>333174</v>
      </c>
      <c r="W3093" s="64">
        <f t="shared" si="398"/>
        <v>0</v>
      </c>
      <c r="X3093" s="3" t="str">
        <f t="shared" si="400"/>
        <v>8</v>
      </c>
      <c r="Z3093" s="14">
        <f t="shared" si="401"/>
        <v>26653.920000000002</v>
      </c>
      <c r="AA3093" s="7">
        <f>VLOOKUP(G3093,Ma_KH!$A:$R,14,0)</f>
        <v>60</v>
      </c>
      <c r="AD3093" s="7" t="str">
        <f>IFERROR(VLOOKUP(J3093,'Chuyển Mã'!$B$3:$C$9,2,0),"")</f>
        <v>Hà Nội</v>
      </c>
      <c r="AE3093" s="7" t="str">
        <f t="shared" si="394"/>
        <v>Gà muối 500g</v>
      </c>
      <c r="AF3093" s="7">
        <f t="shared" si="395"/>
        <v>3</v>
      </c>
    </row>
    <row r="3094" spans="1:32" x14ac:dyDescent="0.25">
      <c r="A3094" s="11">
        <v>45908</v>
      </c>
      <c r="B3094" s="25">
        <v>4176576876</v>
      </c>
      <c r="C3094" s="12" t="s">
        <v>7214</v>
      </c>
      <c r="D3094" s="16">
        <f t="shared" si="396"/>
        <v>45908</v>
      </c>
      <c r="G3094" s="13" t="s">
        <v>8273</v>
      </c>
      <c r="I3094" s="13" t="s">
        <v>8274</v>
      </c>
      <c r="J3094" s="13" t="s">
        <v>1809</v>
      </c>
      <c r="K3094" s="13" t="s">
        <v>7509</v>
      </c>
      <c r="L3094" s="25" t="str">
        <f>VLOOKUP($K3094,TONG_SL!$A:$D,2,0)</f>
        <v>Tai heo muối 200g</v>
      </c>
      <c r="N3094" s="25" t="str">
        <f t="shared" si="397"/>
        <v>K-C6</v>
      </c>
      <c r="Q3094" s="25" t="str">
        <f>VLOOKUP(K3094,TONG_SL!$A:$D,3,0)</f>
        <v>Túi</v>
      </c>
      <c r="R3094" s="1">
        <v>4</v>
      </c>
      <c r="T3094" s="1">
        <f>VLOOKUP(VLOOKUP(G3094,Ma_KH!$A:$R,18,0)&amp;K3094,Gia_MB!$A:$F,6,0)</f>
        <v>55595</v>
      </c>
      <c r="U3094" s="14">
        <f t="shared" si="399"/>
        <v>222380</v>
      </c>
      <c r="W3094" s="64">
        <f t="shared" si="398"/>
        <v>0</v>
      </c>
      <c r="X3094" s="3" t="str">
        <f t="shared" si="400"/>
        <v>8</v>
      </c>
      <c r="Z3094" s="14">
        <f t="shared" si="401"/>
        <v>17790.400000000001</v>
      </c>
      <c r="AA3094" s="7">
        <f>VLOOKUP(G3094,Ma_KH!$A:$R,14,0)</f>
        <v>60</v>
      </c>
      <c r="AD3094" s="7" t="str">
        <f>IFERROR(VLOOKUP(J3094,'Chuyển Mã'!$B$3:$C$9,2,0),"")</f>
        <v>Hà Nội</v>
      </c>
      <c r="AE3094" s="7" t="str">
        <f t="shared" si="394"/>
        <v>Tai heo muối 200g</v>
      </c>
      <c r="AF3094" s="7">
        <f t="shared" si="395"/>
        <v>4</v>
      </c>
    </row>
    <row r="3095" spans="1:32" x14ac:dyDescent="0.25">
      <c r="A3095" s="11">
        <v>45908</v>
      </c>
      <c r="B3095" s="25">
        <v>4176576876</v>
      </c>
      <c r="C3095" s="12" t="s">
        <v>7214</v>
      </c>
      <c r="D3095" s="16">
        <f t="shared" si="396"/>
        <v>45908</v>
      </c>
      <c r="G3095" s="13" t="s">
        <v>8273</v>
      </c>
      <c r="I3095" s="13" t="s">
        <v>8274</v>
      </c>
      <c r="J3095" s="13" t="s">
        <v>1809</v>
      </c>
      <c r="K3095" s="13" t="s">
        <v>32</v>
      </c>
      <c r="L3095" s="25" t="str">
        <f>VLOOKUP($K3095,TONG_SL!$A:$D,2,0)</f>
        <v>Giò Tai Lưỡi Xào 250</v>
      </c>
      <c r="N3095" s="25" t="str">
        <f t="shared" si="397"/>
        <v>K-C6</v>
      </c>
      <c r="Q3095" s="25" t="str">
        <f>VLOOKUP(K3095,TONG_SL!$A:$D,3,0)</f>
        <v>Túi</v>
      </c>
      <c r="R3095" s="1">
        <v>4</v>
      </c>
      <c r="T3095" s="1">
        <f>VLOOKUP(VLOOKUP(G3095,Ma_KH!$A:$R,18,0)&amp;K3095,Gia_MB!$A:$F,6,0)</f>
        <v>50183</v>
      </c>
      <c r="U3095" s="14">
        <f t="shared" si="399"/>
        <v>200732</v>
      </c>
      <c r="W3095" s="64">
        <f t="shared" si="398"/>
        <v>0</v>
      </c>
      <c r="X3095" s="3" t="str">
        <f t="shared" si="400"/>
        <v>8</v>
      </c>
      <c r="Z3095" s="14">
        <f t="shared" si="401"/>
        <v>16058.56</v>
      </c>
      <c r="AA3095" s="7">
        <f>VLOOKUP(G3095,Ma_KH!$A:$R,14,0)</f>
        <v>60</v>
      </c>
      <c r="AD3095" s="7" t="str">
        <f>IFERROR(VLOOKUP(J3095,'Chuyển Mã'!$B$3:$C$9,2,0),"")</f>
        <v>Hà Nội</v>
      </c>
      <c r="AE3095" s="7" t="str">
        <f t="shared" si="394"/>
        <v>Giò Tai Lưỡi Xào 250</v>
      </c>
      <c r="AF3095" s="7">
        <f t="shared" si="395"/>
        <v>4</v>
      </c>
    </row>
    <row r="3096" spans="1:32" x14ac:dyDescent="0.25">
      <c r="A3096" s="11">
        <v>45908</v>
      </c>
      <c r="B3096" s="25">
        <v>4176576876</v>
      </c>
      <c r="C3096" s="12" t="s">
        <v>7214</v>
      </c>
      <c r="D3096" s="16">
        <f t="shared" si="396"/>
        <v>45908</v>
      </c>
      <c r="G3096" s="13" t="s">
        <v>8273</v>
      </c>
      <c r="I3096" s="13" t="s">
        <v>8274</v>
      </c>
      <c r="J3096" s="13" t="s">
        <v>1809</v>
      </c>
      <c r="K3096" s="13" t="s">
        <v>41</v>
      </c>
      <c r="L3096" s="25" t="str">
        <f>VLOOKUP($K3096,TONG_SL!$A:$D,2,0)</f>
        <v>Chả nướng 300g</v>
      </c>
      <c r="N3096" s="25" t="str">
        <f t="shared" si="397"/>
        <v>K-C6</v>
      </c>
      <c r="Q3096" s="25" t="str">
        <f>VLOOKUP(K3096,TONG_SL!$A:$D,3,0)</f>
        <v>Túi</v>
      </c>
      <c r="R3096" s="1">
        <v>3</v>
      </c>
      <c r="T3096" s="1">
        <f>VLOOKUP(VLOOKUP(G3096,Ma_KH!$A:$R,18,0)&amp;K3096,Gia_MB!$A:$F,6,0)</f>
        <v>70950</v>
      </c>
      <c r="U3096" s="14">
        <f t="shared" si="399"/>
        <v>212850</v>
      </c>
      <c r="W3096" s="64">
        <f t="shared" si="398"/>
        <v>0</v>
      </c>
      <c r="X3096" s="3" t="str">
        <f t="shared" si="400"/>
        <v>8</v>
      </c>
      <c r="Z3096" s="14">
        <f t="shared" si="401"/>
        <v>17028</v>
      </c>
      <c r="AA3096" s="7">
        <f>VLOOKUP(G3096,Ma_KH!$A:$R,14,0)</f>
        <v>60</v>
      </c>
      <c r="AD3096" s="7" t="str">
        <f>IFERROR(VLOOKUP(J3096,'Chuyển Mã'!$B$3:$C$9,2,0),"")</f>
        <v>Hà Nội</v>
      </c>
      <c r="AE3096" s="7" t="str">
        <f t="shared" si="394"/>
        <v>Chả nướng 300g</v>
      </c>
      <c r="AF3096" s="7">
        <f t="shared" si="395"/>
        <v>3</v>
      </c>
    </row>
    <row r="3097" spans="1:32" x14ac:dyDescent="0.25">
      <c r="A3097" s="11">
        <v>45908</v>
      </c>
      <c r="B3097" s="25">
        <v>4176505528</v>
      </c>
      <c r="C3097" s="12" t="s">
        <v>7214</v>
      </c>
      <c r="D3097" s="16">
        <f t="shared" si="396"/>
        <v>45908</v>
      </c>
      <c r="G3097" s="13" t="s">
        <v>8275</v>
      </c>
      <c r="I3097" s="13" t="s">
        <v>8276</v>
      </c>
      <c r="J3097" s="13" t="s">
        <v>1809</v>
      </c>
      <c r="K3097" s="13" t="s">
        <v>35</v>
      </c>
      <c r="L3097" s="25" t="str">
        <f>VLOOKUP($K3097,TONG_SL!$A:$D,2,0)</f>
        <v>Tai heo muối 200g</v>
      </c>
      <c r="N3097" s="25" t="str">
        <f t="shared" si="397"/>
        <v>K-C6</v>
      </c>
      <c r="Q3097" s="25" t="str">
        <f>VLOOKUP(K3097,TONG_SL!$A:$D,3,0)</f>
        <v>Túi</v>
      </c>
      <c r="R3097" s="1">
        <v>5</v>
      </c>
      <c r="T3097" s="1">
        <f>VLOOKUP(VLOOKUP(G3097,Ma_KH!$A:$R,18,0)&amp;K3097,Gia_MB!$A:$F,6,0)</f>
        <v>55595</v>
      </c>
      <c r="U3097" s="14">
        <f t="shared" si="399"/>
        <v>277975</v>
      </c>
      <c r="W3097" s="64">
        <f t="shared" si="398"/>
        <v>0</v>
      </c>
      <c r="X3097" s="3" t="str">
        <f t="shared" si="400"/>
        <v>8</v>
      </c>
      <c r="Z3097" s="14">
        <f t="shared" si="401"/>
        <v>22238</v>
      </c>
      <c r="AA3097" s="7">
        <f>VLOOKUP(G3097,Ma_KH!$A:$R,14,0)</f>
        <v>60</v>
      </c>
      <c r="AD3097" s="7" t="str">
        <f>IFERROR(VLOOKUP(J3097,'Chuyển Mã'!$B$3:$C$9,2,0),"")</f>
        <v>Hà Nội</v>
      </c>
      <c r="AE3097" s="7" t="str">
        <f t="shared" si="394"/>
        <v>Tai heo muối 200g</v>
      </c>
      <c r="AF3097" s="7">
        <f t="shared" si="395"/>
        <v>5</v>
      </c>
    </row>
    <row r="3098" spans="1:32" x14ac:dyDescent="0.25">
      <c r="A3098" s="11">
        <v>45908</v>
      </c>
      <c r="B3098" s="25">
        <v>4176505528</v>
      </c>
      <c r="C3098" s="12" t="s">
        <v>7214</v>
      </c>
      <c r="D3098" s="16">
        <f t="shared" si="396"/>
        <v>45908</v>
      </c>
      <c r="G3098" s="13" t="s">
        <v>8275</v>
      </c>
      <c r="I3098" s="13" t="s">
        <v>8276</v>
      </c>
      <c r="J3098" s="13" t="s">
        <v>1809</v>
      </c>
      <c r="K3098" s="13" t="s">
        <v>51</v>
      </c>
      <c r="L3098" s="25" t="str">
        <f>VLOOKUP($K3098,TONG_SL!$A:$D,2,0)</f>
        <v>Mọc Nấm Hương 250g</v>
      </c>
      <c r="N3098" s="25" t="str">
        <f t="shared" si="397"/>
        <v>K-C6</v>
      </c>
      <c r="Q3098" s="25" t="str">
        <f>VLOOKUP(K3098,TONG_SL!$A:$D,3,0)</f>
        <v>Túi</v>
      </c>
      <c r="R3098" s="1">
        <v>8</v>
      </c>
      <c r="T3098" s="1">
        <f>VLOOKUP(VLOOKUP(G3098,Ma_KH!$A:$R,18,0)&amp;K3098,Gia_MB!$A:$F,6,0)</f>
        <v>46000</v>
      </c>
      <c r="U3098" s="14">
        <f t="shared" si="399"/>
        <v>368000</v>
      </c>
      <c r="W3098" s="64">
        <f t="shared" si="398"/>
        <v>0</v>
      </c>
      <c r="X3098" s="3" t="str">
        <f t="shared" si="400"/>
        <v>8</v>
      </c>
      <c r="Z3098" s="14">
        <f t="shared" si="401"/>
        <v>29440</v>
      </c>
      <c r="AA3098" s="7">
        <f>VLOOKUP(G3098,Ma_KH!$A:$R,14,0)</f>
        <v>60</v>
      </c>
      <c r="AD3098" s="7" t="str">
        <f>IFERROR(VLOOKUP(J3098,'Chuyển Mã'!$B$3:$C$9,2,0),"")</f>
        <v>Hà Nội</v>
      </c>
      <c r="AE3098" s="7" t="str">
        <f t="shared" si="394"/>
        <v>Mọc Nấm Hương 250g</v>
      </c>
      <c r="AF3098" s="7">
        <f t="shared" si="395"/>
        <v>8</v>
      </c>
    </row>
    <row r="3099" spans="1:32" x14ac:dyDescent="0.25">
      <c r="A3099" s="11">
        <v>45908</v>
      </c>
      <c r="B3099" s="25">
        <v>4176505528</v>
      </c>
      <c r="C3099" s="12" t="s">
        <v>7214</v>
      </c>
      <c r="D3099" s="16">
        <f t="shared" si="396"/>
        <v>45908</v>
      </c>
      <c r="G3099" s="13" t="s">
        <v>8275</v>
      </c>
      <c r="I3099" s="13" t="s">
        <v>8276</v>
      </c>
      <c r="J3099" s="13" t="s">
        <v>1809</v>
      </c>
      <c r="K3099" s="13" t="s">
        <v>39</v>
      </c>
      <c r="L3099" s="25" t="str">
        <f>VLOOKUP($K3099,TONG_SL!$A:$D,2,0)</f>
        <v>Chả cốm 300g</v>
      </c>
      <c r="N3099" s="25" t="str">
        <f t="shared" si="397"/>
        <v>K-C6</v>
      </c>
      <c r="Q3099" s="25" t="str">
        <f>VLOOKUP(K3099,TONG_SL!$A:$D,3,0)</f>
        <v>Túi</v>
      </c>
      <c r="R3099" s="1">
        <v>5</v>
      </c>
      <c r="T3099" s="1">
        <f>VLOOKUP(VLOOKUP(G3099,Ma_KH!$A:$R,18,0)&amp;K3099,Gia_MB!$A:$F,6,0)</f>
        <v>74250</v>
      </c>
      <c r="U3099" s="14">
        <f t="shared" si="399"/>
        <v>371250</v>
      </c>
      <c r="W3099" s="64">
        <f t="shared" si="398"/>
        <v>0</v>
      </c>
      <c r="X3099" s="3" t="str">
        <f t="shared" si="400"/>
        <v>8</v>
      </c>
      <c r="Z3099" s="14">
        <f t="shared" si="401"/>
        <v>29700</v>
      </c>
      <c r="AA3099" s="7">
        <f>VLOOKUP(G3099,Ma_KH!$A:$R,14,0)</f>
        <v>60</v>
      </c>
      <c r="AD3099" s="7" t="str">
        <f>IFERROR(VLOOKUP(J3099,'Chuyển Mã'!$B$3:$C$9,2,0),"")</f>
        <v>Hà Nội</v>
      </c>
      <c r="AE3099" s="7" t="str">
        <f t="shared" si="394"/>
        <v>Chả cốm 300g</v>
      </c>
      <c r="AF3099" s="7">
        <f t="shared" si="395"/>
        <v>5</v>
      </c>
    </row>
    <row r="3100" spans="1:32" x14ac:dyDescent="0.25">
      <c r="A3100" s="11">
        <v>45908</v>
      </c>
      <c r="B3100" s="25">
        <v>4176505528</v>
      </c>
      <c r="C3100" s="12" t="s">
        <v>7214</v>
      </c>
      <c r="D3100" s="16">
        <f t="shared" si="396"/>
        <v>45908</v>
      </c>
      <c r="G3100" s="13" t="s">
        <v>8275</v>
      </c>
      <c r="I3100" s="13" t="s">
        <v>8276</v>
      </c>
      <c r="J3100" s="13" t="s">
        <v>1809</v>
      </c>
      <c r="K3100" s="13" t="s">
        <v>32</v>
      </c>
      <c r="L3100" s="25" t="str">
        <f>VLOOKUP($K3100,TONG_SL!$A:$D,2,0)</f>
        <v>Giò Tai Lưỡi Xào 250</v>
      </c>
      <c r="N3100" s="25" t="str">
        <f t="shared" si="397"/>
        <v>K-C6</v>
      </c>
      <c r="Q3100" s="25" t="str">
        <f>VLOOKUP(K3100,TONG_SL!$A:$D,3,0)</f>
        <v>Túi</v>
      </c>
      <c r="R3100" s="1">
        <v>6</v>
      </c>
      <c r="T3100" s="1">
        <f>VLOOKUP(VLOOKUP(G3100,Ma_KH!$A:$R,18,0)&amp;K3100,Gia_MB!$A:$F,6,0)</f>
        <v>50183</v>
      </c>
      <c r="U3100" s="14">
        <f t="shared" si="399"/>
        <v>301098</v>
      </c>
      <c r="W3100" s="64">
        <f t="shared" si="398"/>
        <v>0</v>
      </c>
      <c r="X3100" s="3" t="str">
        <f t="shared" si="400"/>
        <v>8</v>
      </c>
      <c r="Z3100" s="14">
        <f t="shared" si="401"/>
        <v>24087.84</v>
      </c>
      <c r="AA3100" s="7">
        <f>VLOOKUP(G3100,Ma_KH!$A:$R,14,0)</f>
        <v>60</v>
      </c>
      <c r="AD3100" s="7" t="str">
        <f>IFERROR(VLOOKUP(J3100,'Chuyển Mã'!$B$3:$C$9,2,0),"")</f>
        <v>Hà Nội</v>
      </c>
      <c r="AE3100" s="7" t="str">
        <f t="shared" si="394"/>
        <v>Giò Tai Lưỡi Xào 250</v>
      </c>
      <c r="AF3100" s="7">
        <f t="shared" si="395"/>
        <v>6</v>
      </c>
    </row>
    <row r="3101" spans="1:32" x14ac:dyDescent="0.25">
      <c r="A3101" s="11">
        <v>45908</v>
      </c>
      <c r="B3101" s="25">
        <v>4176505528</v>
      </c>
      <c r="C3101" s="12" t="s">
        <v>7214</v>
      </c>
      <c r="D3101" s="16">
        <f t="shared" si="396"/>
        <v>45908</v>
      </c>
      <c r="G3101" s="13" t="s">
        <v>8275</v>
      </c>
      <c r="I3101" s="13" t="s">
        <v>8276</v>
      </c>
      <c r="J3101" s="13" t="s">
        <v>1809</v>
      </c>
      <c r="K3101" s="13" t="s">
        <v>27</v>
      </c>
      <c r="L3101" s="25" t="str">
        <f>VLOOKUP($K3101,TONG_SL!$A:$D,2,0)</f>
        <v>Chân giò heo muối 300g</v>
      </c>
      <c r="N3101" s="25" t="str">
        <f t="shared" si="397"/>
        <v>K-C6</v>
      </c>
      <c r="Q3101" s="25" t="str">
        <f>VLOOKUP(K3101,TONG_SL!$A:$D,3,0)</f>
        <v>Túi</v>
      </c>
      <c r="R3101" s="1">
        <v>10</v>
      </c>
      <c r="T3101" s="1">
        <f>VLOOKUP(VLOOKUP(G3101,Ma_KH!$A:$R,18,0)&amp;K3101,Gia_MB!$A:$F,6,0)</f>
        <v>73431</v>
      </c>
      <c r="U3101" s="14">
        <f t="shared" si="399"/>
        <v>734310</v>
      </c>
      <c r="W3101" s="64">
        <f t="shared" si="398"/>
        <v>0</v>
      </c>
      <c r="X3101" s="3" t="str">
        <f t="shared" si="400"/>
        <v>8</v>
      </c>
      <c r="Z3101" s="14">
        <f t="shared" si="401"/>
        <v>58744.800000000003</v>
      </c>
      <c r="AA3101" s="7">
        <f>VLOOKUP(G3101,Ma_KH!$A:$R,14,0)</f>
        <v>60</v>
      </c>
      <c r="AD3101" s="7" t="str">
        <f>IFERROR(VLOOKUP(J3101,'Chuyển Mã'!$B$3:$C$9,2,0),"")</f>
        <v>Hà Nội</v>
      </c>
      <c r="AE3101" s="7" t="str">
        <f t="shared" si="394"/>
        <v>Chân giò heo muối 300g</v>
      </c>
      <c r="AF3101" s="7">
        <f t="shared" si="395"/>
        <v>10</v>
      </c>
    </row>
    <row r="3102" spans="1:32" x14ac:dyDescent="0.25">
      <c r="A3102" s="11">
        <v>45908</v>
      </c>
      <c r="B3102" s="25">
        <v>4176505528</v>
      </c>
      <c r="C3102" s="12" t="s">
        <v>7214</v>
      </c>
      <c r="D3102" s="16">
        <f t="shared" si="396"/>
        <v>45908</v>
      </c>
      <c r="G3102" s="13" t="s">
        <v>8275</v>
      </c>
      <c r="I3102" s="13" t="s">
        <v>8276</v>
      </c>
      <c r="J3102" s="13" t="s">
        <v>1809</v>
      </c>
      <c r="K3102" s="13" t="s">
        <v>8277</v>
      </c>
      <c r="L3102" s="25" t="str">
        <f>VLOOKUP($K3102,TONG_SL!$A:$D,2,0)</f>
        <v>Chả nướng 300g</v>
      </c>
      <c r="N3102" s="25" t="str">
        <f t="shared" si="397"/>
        <v>K-C6</v>
      </c>
      <c r="Q3102" s="25" t="str">
        <f>VLOOKUP(K3102,TONG_SL!$A:$D,3,0)</f>
        <v>Túi</v>
      </c>
      <c r="R3102" s="1">
        <v>6</v>
      </c>
      <c r="T3102" s="1">
        <f>VLOOKUP(VLOOKUP(G3102,Ma_KH!$A:$R,18,0)&amp;K3102,Gia_MB!$A:$F,6,0)</f>
        <v>70950</v>
      </c>
      <c r="U3102" s="14">
        <f t="shared" si="399"/>
        <v>425700</v>
      </c>
      <c r="W3102" s="64">
        <f t="shared" si="398"/>
        <v>0</v>
      </c>
      <c r="X3102" s="3" t="str">
        <f t="shared" si="400"/>
        <v>8</v>
      </c>
      <c r="Z3102" s="14">
        <f t="shared" si="401"/>
        <v>34056</v>
      </c>
      <c r="AA3102" s="7">
        <f>VLOOKUP(G3102,Ma_KH!$A:$R,14,0)</f>
        <v>60</v>
      </c>
      <c r="AD3102" s="7" t="str">
        <f>IFERROR(VLOOKUP(J3102,'Chuyển Mã'!$B$3:$C$9,2,0),"")</f>
        <v>Hà Nội</v>
      </c>
      <c r="AE3102" s="7" t="str">
        <f t="shared" si="394"/>
        <v>Chả nướng 300g</v>
      </c>
      <c r="AF3102" s="7">
        <f t="shared" si="395"/>
        <v>6</v>
      </c>
    </row>
    <row r="3103" spans="1:32" x14ac:dyDescent="0.25">
      <c r="A3103" s="11">
        <v>45908</v>
      </c>
      <c r="B3103" s="25">
        <v>4176574927</v>
      </c>
      <c r="C3103" s="12" t="s">
        <v>7214</v>
      </c>
      <c r="D3103" s="16">
        <f t="shared" si="396"/>
        <v>45908</v>
      </c>
      <c r="G3103" s="13" t="s">
        <v>8278</v>
      </c>
      <c r="I3103" s="13" t="s">
        <v>8279</v>
      </c>
      <c r="J3103" s="13" t="s">
        <v>1809</v>
      </c>
      <c r="K3103" s="13" t="s">
        <v>27</v>
      </c>
      <c r="L3103" s="25" t="str">
        <f>VLOOKUP($K3103,TONG_SL!$A:$D,2,0)</f>
        <v>Chân giò heo muối 300g</v>
      </c>
      <c r="N3103" s="25" t="str">
        <f t="shared" si="397"/>
        <v>K-C6</v>
      </c>
      <c r="Q3103" s="25" t="str">
        <f>VLOOKUP(K3103,TONG_SL!$A:$D,3,0)</f>
        <v>Túi</v>
      </c>
      <c r="R3103" s="1">
        <v>10</v>
      </c>
      <c r="T3103" s="1">
        <f>VLOOKUP(VLOOKUP(G3103,Ma_KH!$A:$R,18,0)&amp;K3103,Gia_MB!$A:$F,6,0)</f>
        <v>73431</v>
      </c>
      <c r="U3103" s="14">
        <f t="shared" si="399"/>
        <v>734310</v>
      </c>
      <c r="W3103" s="64">
        <f t="shared" si="398"/>
        <v>0</v>
      </c>
      <c r="X3103" s="3" t="str">
        <f t="shared" si="400"/>
        <v>8</v>
      </c>
      <c r="Z3103" s="14">
        <f t="shared" si="401"/>
        <v>58744.800000000003</v>
      </c>
      <c r="AA3103" s="7">
        <f>VLOOKUP(G3103,Ma_KH!$A:$R,14,0)</f>
        <v>60</v>
      </c>
      <c r="AD3103" s="7" t="str">
        <f>IFERROR(VLOOKUP(J3103,'Chuyển Mã'!$B$3:$C$9,2,0),"")</f>
        <v>Hà Nội</v>
      </c>
      <c r="AE3103" s="7" t="str">
        <f t="shared" si="394"/>
        <v>Chân giò heo muối 300g</v>
      </c>
      <c r="AF3103" s="7">
        <f t="shared" si="395"/>
        <v>10</v>
      </c>
    </row>
    <row r="3104" spans="1:32" x14ac:dyDescent="0.25">
      <c r="A3104" s="11">
        <v>45908</v>
      </c>
      <c r="B3104" s="25">
        <v>4176574927</v>
      </c>
      <c r="C3104" s="12" t="s">
        <v>7214</v>
      </c>
      <c r="D3104" s="16">
        <f t="shared" si="396"/>
        <v>45908</v>
      </c>
      <c r="G3104" s="13" t="s">
        <v>8278</v>
      </c>
      <c r="I3104" s="13" t="s">
        <v>8279</v>
      </c>
      <c r="J3104" s="13" t="s">
        <v>1809</v>
      </c>
      <c r="K3104" s="13" t="s">
        <v>30</v>
      </c>
      <c r="L3104" s="25" t="str">
        <f>VLOOKUP($K3104,TONG_SL!$A:$D,2,0)</f>
        <v>Gà muối 500g</v>
      </c>
      <c r="N3104" s="25" t="str">
        <f t="shared" si="397"/>
        <v>K-C6</v>
      </c>
      <c r="Q3104" s="25" t="str">
        <f>VLOOKUP(K3104,TONG_SL!$A:$D,3,0)</f>
        <v>Túi</v>
      </c>
      <c r="R3104" s="1">
        <v>6</v>
      </c>
      <c r="T3104" s="1">
        <f>VLOOKUP(VLOOKUP(G3104,Ma_KH!$A:$R,18,0)&amp;K3104,Gia_MB!$A:$F,6,0)</f>
        <v>111058</v>
      </c>
      <c r="U3104" s="14">
        <f t="shared" si="399"/>
        <v>666348</v>
      </c>
      <c r="W3104" s="64">
        <f t="shared" si="398"/>
        <v>0</v>
      </c>
      <c r="X3104" s="3" t="str">
        <f t="shared" si="400"/>
        <v>8</v>
      </c>
      <c r="Z3104" s="14">
        <f t="shared" si="401"/>
        <v>53307.840000000004</v>
      </c>
      <c r="AA3104" s="7">
        <f>VLOOKUP(G3104,Ma_KH!$A:$R,14,0)</f>
        <v>60</v>
      </c>
      <c r="AD3104" s="7" t="str">
        <f>IFERROR(VLOOKUP(J3104,'Chuyển Mã'!$B$3:$C$9,2,0),"")</f>
        <v>Hà Nội</v>
      </c>
      <c r="AE3104" s="7" t="str">
        <f t="shared" si="394"/>
        <v>Gà muối 500g</v>
      </c>
      <c r="AF3104" s="7">
        <f t="shared" si="395"/>
        <v>6</v>
      </c>
    </row>
    <row r="3105" spans="1:32" x14ac:dyDescent="0.25">
      <c r="A3105" s="11">
        <v>45908</v>
      </c>
      <c r="B3105" s="25">
        <v>4176505176</v>
      </c>
      <c r="C3105" s="12" t="s">
        <v>7214</v>
      </c>
      <c r="D3105" s="16">
        <f t="shared" si="396"/>
        <v>45908</v>
      </c>
      <c r="G3105" s="13" t="s">
        <v>8278</v>
      </c>
      <c r="I3105" s="13" t="s">
        <v>8280</v>
      </c>
      <c r="J3105" s="13" t="s">
        <v>1809</v>
      </c>
      <c r="K3105" s="13" t="s">
        <v>41</v>
      </c>
      <c r="L3105" s="25" t="str">
        <f>VLOOKUP($K3105,TONG_SL!$A:$D,2,0)</f>
        <v>Chả nướng 300g</v>
      </c>
      <c r="N3105" s="25" t="str">
        <f t="shared" si="397"/>
        <v>K-C6</v>
      </c>
      <c r="Q3105" s="25" t="str">
        <f>VLOOKUP(K3105,TONG_SL!$A:$D,3,0)</f>
        <v>Túi</v>
      </c>
      <c r="R3105" s="1">
        <v>6</v>
      </c>
      <c r="T3105" s="1">
        <f>VLOOKUP(VLOOKUP(G3105,Ma_KH!$A:$R,18,0)&amp;K3105,Gia_MB!$A:$F,6,0)</f>
        <v>70950</v>
      </c>
      <c r="U3105" s="14">
        <f t="shared" si="399"/>
        <v>425700</v>
      </c>
      <c r="W3105" s="64">
        <f t="shared" si="398"/>
        <v>0</v>
      </c>
      <c r="X3105" s="3" t="str">
        <f t="shared" si="400"/>
        <v>8</v>
      </c>
      <c r="Z3105" s="14">
        <f t="shared" si="401"/>
        <v>34056</v>
      </c>
      <c r="AA3105" s="7">
        <f>VLOOKUP(G3105,Ma_KH!$A:$R,14,0)</f>
        <v>60</v>
      </c>
      <c r="AD3105" s="7" t="str">
        <f>IFERROR(VLOOKUP(J3105,'Chuyển Mã'!$B$3:$C$9,2,0),"")</f>
        <v>Hà Nội</v>
      </c>
      <c r="AE3105" s="7" t="str">
        <f t="shared" si="394"/>
        <v>Chả nướng 300g</v>
      </c>
      <c r="AF3105" s="7">
        <f t="shared" si="395"/>
        <v>6</v>
      </c>
    </row>
    <row r="3106" spans="1:32" x14ac:dyDescent="0.25">
      <c r="A3106" s="11">
        <v>45908</v>
      </c>
      <c r="B3106" s="25">
        <v>4176505176</v>
      </c>
      <c r="C3106" s="12" t="s">
        <v>7214</v>
      </c>
      <c r="D3106" s="16">
        <f t="shared" si="396"/>
        <v>45908</v>
      </c>
      <c r="G3106" s="13" t="s">
        <v>8278</v>
      </c>
      <c r="I3106" s="13" t="s">
        <v>8280</v>
      </c>
      <c r="J3106" s="13" t="s">
        <v>1809</v>
      </c>
      <c r="K3106" s="13" t="s">
        <v>39</v>
      </c>
      <c r="L3106" s="25" t="str">
        <f>VLOOKUP($K3106,TONG_SL!$A:$D,2,0)</f>
        <v>Chả cốm 300g</v>
      </c>
      <c r="N3106" s="25" t="str">
        <f t="shared" si="397"/>
        <v>K-C6</v>
      </c>
      <c r="Q3106" s="25" t="str">
        <f>VLOOKUP(K3106,TONG_SL!$A:$D,3,0)</f>
        <v>Túi</v>
      </c>
      <c r="R3106" s="1">
        <v>5</v>
      </c>
      <c r="T3106" s="1">
        <f>VLOOKUP(VLOOKUP(G3106,Ma_KH!$A:$R,18,0)&amp;K3106,Gia_MB!$A:$F,6,0)</f>
        <v>74250</v>
      </c>
      <c r="U3106" s="14">
        <f t="shared" si="399"/>
        <v>371250</v>
      </c>
      <c r="W3106" s="64">
        <f t="shared" si="398"/>
        <v>0</v>
      </c>
      <c r="X3106" s="3" t="str">
        <f t="shared" si="400"/>
        <v>8</v>
      </c>
      <c r="Z3106" s="14">
        <f t="shared" si="401"/>
        <v>29700</v>
      </c>
      <c r="AA3106" s="7">
        <f>VLOOKUP(G3106,Ma_KH!$A:$R,14,0)</f>
        <v>60</v>
      </c>
      <c r="AD3106" s="7" t="str">
        <f>IFERROR(VLOOKUP(J3106,'Chuyển Mã'!$B$3:$C$9,2,0),"")</f>
        <v>Hà Nội</v>
      </c>
      <c r="AE3106" s="7" t="str">
        <f t="shared" si="394"/>
        <v>Chả cốm 300g</v>
      </c>
      <c r="AF3106" s="7">
        <f t="shared" si="395"/>
        <v>5</v>
      </c>
    </row>
    <row r="3107" spans="1:32" x14ac:dyDescent="0.25">
      <c r="A3107" s="11">
        <v>45908</v>
      </c>
      <c r="B3107" s="25">
        <v>4176505176</v>
      </c>
      <c r="C3107" s="12" t="s">
        <v>7214</v>
      </c>
      <c r="D3107" s="16">
        <f t="shared" si="396"/>
        <v>45908</v>
      </c>
      <c r="G3107" s="13" t="s">
        <v>8278</v>
      </c>
      <c r="I3107" s="13" t="s">
        <v>8280</v>
      </c>
      <c r="J3107" s="13" t="s">
        <v>1809</v>
      </c>
      <c r="K3107" s="13" t="s">
        <v>35</v>
      </c>
      <c r="L3107" s="25" t="str">
        <f>VLOOKUP($K3107,TONG_SL!$A:$D,2,0)</f>
        <v>Tai heo muối 200g</v>
      </c>
      <c r="N3107" s="25" t="str">
        <f t="shared" si="397"/>
        <v>K-C6</v>
      </c>
      <c r="Q3107" s="25" t="str">
        <f>VLOOKUP(K3107,TONG_SL!$A:$D,3,0)</f>
        <v>Túi</v>
      </c>
      <c r="R3107" s="1">
        <v>5</v>
      </c>
      <c r="T3107" s="1">
        <f>VLOOKUP(VLOOKUP(G3107,Ma_KH!$A:$R,18,0)&amp;K3107,Gia_MB!$A:$F,6,0)</f>
        <v>55595</v>
      </c>
      <c r="U3107" s="14">
        <f t="shared" si="399"/>
        <v>277975</v>
      </c>
      <c r="W3107" s="64">
        <f t="shared" si="398"/>
        <v>0</v>
      </c>
      <c r="X3107" s="3" t="str">
        <f t="shared" si="400"/>
        <v>8</v>
      </c>
      <c r="Z3107" s="14">
        <f t="shared" si="401"/>
        <v>22238</v>
      </c>
      <c r="AA3107" s="7">
        <f>VLOOKUP(G3107,Ma_KH!$A:$R,14,0)</f>
        <v>60</v>
      </c>
      <c r="AD3107" s="7" t="str">
        <f>IFERROR(VLOOKUP(J3107,'Chuyển Mã'!$B$3:$C$9,2,0),"")</f>
        <v>Hà Nội</v>
      </c>
      <c r="AE3107" s="7" t="str">
        <f t="shared" si="394"/>
        <v>Tai heo muối 200g</v>
      </c>
      <c r="AF3107" s="7">
        <f t="shared" si="395"/>
        <v>5</v>
      </c>
    </row>
    <row r="3108" spans="1:32" x14ac:dyDescent="0.25">
      <c r="A3108" s="11">
        <v>45908</v>
      </c>
      <c r="B3108" s="25">
        <v>4176505176</v>
      </c>
      <c r="C3108" s="12" t="s">
        <v>7214</v>
      </c>
      <c r="D3108" s="16">
        <f t="shared" si="396"/>
        <v>45908</v>
      </c>
      <c r="G3108" s="13" t="s">
        <v>8278</v>
      </c>
      <c r="I3108" s="13" t="s">
        <v>8280</v>
      </c>
      <c r="J3108" s="13" t="s">
        <v>1809</v>
      </c>
      <c r="K3108" s="13" t="s">
        <v>32</v>
      </c>
      <c r="L3108" s="25" t="str">
        <f>VLOOKUP($K3108,TONG_SL!$A:$D,2,0)</f>
        <v>Giò Tai Lưỡi Xào 250</v>
      </c>
      <c r="N3108" s="25" t="str">
        <f t="shared" si="397"/>
        <v>K-C6</v>
      </c>
      <c r="Q3108" s="25" t="str">
        <f>VLOOKUP(K3108,TONG_SL!$A:$D,3,0)</f>
        <v>Túi</v>
      </c>
      <c r="R3108" s="1">
        <v>6</v>
      </c>
      <c r="T3108" s="1">
        <f>VLOOKUP(VLOOKUP(G3108,Ma_KH!$A:$R,18,0)&amp;K3108,Gia_MB!$A:$F,6,0)</f>
        <v>50183</v>
      </c>
      <c r="U3108" s="14">
        <f t="shared" si="399"/>
        <v>301098</v>
      </c>
      <c r="W3108" s="64">
        <f t="shared" si="398"/>
        <v>0</v>
      </c>
      <c r="X3108" s="3" t="str">
        <f t="shared" si="400"/>
        <v>8</v>
      </c>
      <c r="Z3108" s="14">
        <f t="shared" si="401"/>
        <v>24087.84</v>
      </c>
      <c r="AA3108" s="7">
        <f>VLOOKUP(G3108,Ma_KH!$A:$R,14,0)</f>
        <v>60</v>
      </c>
      <c r="AD3108" s="7" t="str">
        <f>IFERROR(VLOOKUP(J3108,'Chuyển Mã'!$B$3:$C$9,2,0),"")</f>
        <v>Hà Nội</v>
      </c>
      <c r="AE3108" s="7" t="str">
        <f t="shared" si="394"/>
        <v>Giò Tai Lưỡi Xào 250</v>
      </c>
      <c r="AF3108" s="7">
        <f t="shared" si="395"/>
        <v>6</v>
      </c>
    </row>
    <row r="3109" spans="1:32" x14ac:dyDescent="0.25">
      <c r="A3109" s="11">
        <v>45908</v>
      </c>
      <c r="B3109" s="25">
        <v>4176505176</v>
      </c>
      <c r="C3109" s="12" t="s">
        <v>7214</v>
      </c>
      <c r="D3109" s="16">
        <f t="shared" si="396"/>
        <v>45908</v>
      </c>
      <c r="G3109" s="13" t="s">
        <v>8278</v>
      </c>
      <c r="I3109" s="13" t="s">
        <v>8280</v>
      </c>
      <c r="J3109" s="13" t="s">
        <v>1809</v>
      </c>
      <c r="K3109" s="13" t="s">
        <v>51</v>
      </c>
      <c r="L3109" s="25" t="str">
        <f>VLOOKUP($K3109,TONG_SL!$A:$D,2,0)</f>
        <v>Mọc Nấm Hương 250g</v>
      </c>
      <c r="N3109" s="25" t="str">
        <f t="shared" si="397"/>
        <v>K-C6</v>
      </c>
      <c r="Q3109" s="25" t="str">
        <f>VLOOKUP(K3109,TONG_SL!$A:$D,3,0)</f>
        <v>Túi</v>
      </c>
      <c r="R3109" s="1">
        <v>8</v>
      </c>
      <c r="T3109" s="1">
        <f>VLOOKUP(VLOOKUP(G3109,Ma_KH!$A:$R,18,0)&amp;K3109,Gia_MB!$A:$F,6,0)</f>
        <v>46000</v>
      </c>
      <c r="U3109" s="14">
        <f t="shared" si="399"/>
        <v>368000</v>
      </c>
      <c r="W3109" s="64">
        <f t="shared" si="398"/>
        <v>0</v>
      </c>
      <c r="X3109" s="3" t="str">
        <f t="shared" si="400"/>
        <v>8</v>
      </c>
      <c r="Z3109" s="14">
        <f t="shared" si="401"/>
        <v>29440</v>
      </c>
      <c r="AA3109" s="7">
        <f>VLOOKUP(G3109,Ma_KH!$A:$R,14,0)</f>
        <v>60</v>
      </c>
      <c r="AD3109" s="7" t="str">
        <f>IFERROR(VLOOKUP(J3109,'Chuyển Mã'!$B$3:$C$9,2,0),"")</f>
        <v>Hà Nội</v>
      </c>
      <c r="AE3109" s="7" t="str">
        <f t="shared" si="394"/>
        <v>Mọc Nấm Hương 250g</v>
      </c>
      <c r="AF3109" s="7">
        <f t="shared" si="395"/>
        <v>8</v>
      </c>
    </row>
    <row r="3110" spans="1:32" x14ac:dyDescent="0.25">
      <c r="A3110" s="11">
        <v>45908</v>
      </c>
      <c r="B3110" s="25">
        <v>4176505411</v>
      </c>
      <c r="C3110" s="12" t="s">
        <v>7214</v>
      </c>
      <c r="D3110" s="16">
        <f t="shared" si="396"/>
        <v>45908</v>
      </c>
      <c r="G3110" s="13" t="s">
        <v>8281</v>
      </c>
      <c r="I3110" s="13" t="s">
        <v>8282</v>
      </c>
      <c r="J3110" s="13" t="s">
        <v>1809</v>
      </c>
      <c r="K3110" s="13" t="s">
        <v>39</v>
      </c>
      <c r="L3110" s="25" t="str">
        <f>VLOOKUP($K3110,TONG_SL!$A:$D,2,0)</f>
        <v>Chả cốm 300g</v>
      </c>
      <c r="N3110" s="25" t="str">
        <f t="shared" si="397"/>
        <v>K-C6</v>
      </c>
      <c r="Q3110" s="25" t="str">
        <f>VLOOKUP(K3110,TONG_SL!$A:$D,3,0)</f>
        <v>Túi</v>
      </c>
      <c r="R3110" s="1">
        <v>5</v>
      </c>
      <c r="T3110" s="1">
        <f>VLOOKUP(VLOOKUP(G3110,Ma_KH!$A:$R,18,0)&amp;K3110,Gia_MB!$A:$F,6,0)</f>
        <v>74250</v>
      </c>
      <c r="U3110" s="14">
        <f t="shared" si="399"/>
        <v>371250</v>
      </c>
      <c r="W3110" s="64">
        <f t="shared" si="398"/>
        <v>0</v>
      </c>
      <c r="X3110" s="3" t="str">
        <f t="shared" si="400"/>
        <v>8</v>
      </c>
      <c r="Z3110" s="14">
        <f t="shared" si="401"/>
        <v>29700</v>
      </c>
      <c r="AA3110" s="7">
        <f>VLOOKUP(G3110,Ma_KH!$A:$R,14,0)</f>
        <v>60</v>
      </c>
      <c r="AD3110" s="7" t="str">
        <f>IFERROR(VLOOKUP(J3110,'Chuyển Mã'!$B$3:$C$9,2,0),"")</f>
        <v>Hà Nội</v>
      </c>
      <c r="AE3110" s="7" t="str">
        <f t="shared" si="394"/>
        <v>Chả cốm 300g</v>
      </c>
      <c r="AF3110" s="7">
        <f t="shared" si="395"/>
        <v>5</v>
      </c>
    </row>
    <row r="3111" spans="1:32" x14ac:dyDescent="0.25">
      <c r="A3111" s="11">
        <v>45908</v>
      </c>
      <c r="B3111" s="25">
        <v>4176505411</v>
      </c>
      <c r="C3111" s="12" t="s">
        <v>7214</v>
      </c>
      <c r="D3111" s="16">
        <f t="shared" si="396"/>
        <v>45908</v>
      </c>
      <c r="G3111" s="13" t="s">
        <v>8281</v>
      </c>
      <c r="I3111" s="13" t="s">
        <v>8282</v>
      </c>
      <c r="J3111" s="13" t="s">
        <v>1809</v>
      </c>
      <c r="K3111" s="13" t="s">
        <v>41</v>
      </c>
      <c r="L3111" s="25" t="str">
        <f>VLOOKUP($K3111,TONG_SL!$A:$D,2,0)</f>
        <v>Chả nướng 300g</v>
      </c>
      <c r="N3111" s="25" t="str">
        <f t="shared" si="397"/>
        <v>K-C6</v>
      </c>
      <c r="Q3111" s="25" t="str">
        <f>VLOOKUP(K3111,TONG_SL!$A:$D,3,0)</f>
        <v>Túi</v>
      </c>
      <c r="R3111" s="1">
        <v>3</v>
      </c>
      <c r="T3111" s="1">
        <f>VLOOKUP(VLOOKUP(G3111,Ma_KH!$A:$R,18,0)&amp;K3111,Gia_MB!$A:$F,6,0)</f>
        <v>70950</v>
      </c>
      <c r="U3111" s="14">
        <f t="shared" si="399"/>
        <v>212850</v>
      </c>
      <c r="W3111" s="64">
        <f t="shared" si="398"/>
        <v>0</v>
      </c>
      <c r="X3111" s="3" t="str">
        <f t="shared" si="400"/>
        <v>8</v>
      </c>
      <c r="Z3111" s="14">
        <f t="shared" si="401"/>
        <v>17028</v>
      </c>
      <c r="AA3111" s="7">
        <f>VLOOKUP(G3111,Ma_KH!$A:$R,14,0)</f>
        <v>60</v>
      </c>
      <c r="AD3111" s="7" t="str">
        <f>IFERROR(VLOOKUP(J3111,'Chuyển Mã'!$B$3:$C$9,2,0),"")</f>
        <v>Hà Nội</v>
      </c>
      <c r="AE3111" s="7" t="str">
        <f t="shared" si="394"/>
        <v>Chả nướng 300g</v>
      </c>
      <c r="AF3111" s="7">
        <f t="shared" si="395"/>
        <v>3</v>
      </c>
    </row>
    <row r="3112" spans="1:32" x14ac:dyDescent="0.25">
      <c r="A3112" s="11">
        <v>45908</v>
      </c>
      <c r="B3112" s="25">
        <v>4176505411</v>
      </c>
      <c r="C3112" s="12" t="s">
        <v>7214</v>
      </c>
      <c r="D3112" s="16">
        <f t="shared" si="396"/>
        <v>45908</v>
      </c>
      <c r="G3112" s="13" t="s">
        <v>8281</v>
      </c>
      <c r="I3112" s="13" t="s">
        <v>8282</v>
      </c>
      <c r="J3112" s="13" t="s">
        <v>1809</v>
      </c>
      <c r="K3112" s="13" t="s">
        <v>35</v>
      </c>
      <c r="L3112" s="25" t="str">
        <f>VLOOKUP($K3112,TONG_SL!$A:$D,2,0)</f>
        <v>Tai heo muối 200g</v>
      </c>
      <c r="N3112" s="25" t="str">
        <f t="shared" si="397"/>
        <v>K-C6</v>
      </c>
      <c r="Q3112" s="25" t="str">
        <f>VLOOKUP(K3112,TONG_SL!$A:$D,3,0)</f>
        <v>Túi</v>
      </c>
      <c r="R3112" s="1">
        <v>5</v>
      </c>
      <c r="T3112" s="1">
        <f>VLOOKUP(VLOOKUP(G3112,Ma_KH!$A:$R,18,0)&amp;K3112,Gia_MB!$A:$F,6,0)</f>
        <v>55595</v>
      </c>
      <c r="U3112" s="14">
        <f t="shared" si="399"/>
        <v>277975</v>
      </c>
      <c r="W3112" s="64">
        <f t="shared" si="398"/>
        <v>0</v>
      </c>
      <c r="X3112" s="3" t="str">
        <f t="shared" si="400"/>
        <v>8</v>
      </c>
      <c r="Z3112" s="14">
        <f t="shared" si="401"/>
        <v>22238</v>
      </c>
      <c r="AA3112" s="7">
        <f>VLOOKUP(G3112,Ma_KH!$A:$R,14,0)</f>
        <v>60</v>
      </c>
      <c r="AD3112" s="7" t="str">
        <f>IFERROR(VLOOKUP(J3112,'Chuyển Mã'!$B$3:$C$9,2,0),"")</f>
        <v>Hà Nội</v>
      </c>
      <c r="AE3112" s="7" t="str">
        <f t="shared" si="394"/>
        <v>Tai heo muối 200g</v>
      </c>
      <c r="AF3112" s="7">
        <f t="shared" si="395"/>
        <v>5</v>
      </c>
    </row>
    <row r="3113" spans="1:32" x14ac:dyDescent="0.25">
      <c r="A3113" s="11">
        <v>45908</v>
      </c>
      <c r="B3113" s="25">
        <v>4176505316</v>
      </c>
      <c r="C3113" s="12" t="s">
        <v>7214</v>
      </c>
      <c r="D3113" s="16">
        <f t="shared" si="396"/>
        <v>45908</v>
      </c>
      <c r="G3113" s="13" t="s">
        <v>7625</v>
      </c>
      <c r="I3113" s="13" t="s">
        <v>8283</v>
      </c>
      <c r="J3113" s="13" t="s">
        <v>1809</v>
      </c>
      <c r="K3113" s="13" t="s">
        <v>39</v>
      </c>
      <c r="L3113" s="25" t="str">
        <f>VLOOKUP($K3113,TONG_SL!$A:$D,2,0)</f>
        <v>Chả cốm 300g</v>
      </c>
      <c r="N3113" s="25" t="str">
        <f t="shared" si="397"/>
        <v>K-C6</v>
      </c>
      <c r="Q3113" s="25" t="str">
        <f>VLOOKUP(K3113,TONG_SL!$A:$D,3,0)</f>
        <v>Túi</v>
      </c>
      <c r="R3113" s="1">
        <v>3</v>
      </c>
      <c r="T3113" s="1">
        <f>VLOOKUP(VLOOKUP(G3113,Ma_KH!$A:$R,18,0)&amp;K3113,Gia_MB!$A:$F,6,0)</f>
        <v>74250</v>
      </c>
      <c r="U3113" s="14">
        <f t="shared" si="399"/>
        <v>222750</v>
      </c>
      <c r="W3113" s="64">
        <f t="shared" si="398"/>
        <v>0</v>
      </c>
      <c r="X3113" s="3" t="str">
        <f t="shared" si="400"/>
        <v>8</v>
      </c>
      <c r="Z3113" s="14">
        <f t="shared" si="401"/>
        <v>17820</v>
      </c>
      <c r="AA3113" s="7">
        <f>VLOOKUP(G3113,Ma_KH!$A:$R,14,0)</f>
        <v>60</v>
      </c>
      <c r="AD3113" s="7" t="str">
        <f>IFERROR(VLOOKUP(J3113,'Chuyển Mã'!$B$3:$C$9,2,0),"")</f>
        <v>Hà Nội</v>
      </c>
      <c r="AE3113" s="7" t="str">
        <f t="shared" si="394"/>
        <v>Chả cốm 300g</v>
      </c>
      <c r="AF3113" s="7">
        <f t="shared" si="395"/>
        <v>3</v>
      </c>
    </row>
    <row r="3114" spans="1:32" x14ac:dyDescent="0.25">
      <c r="A3114" s="11">
        <v>45908</v>
      </c>
      <c r="B3114" s="25">
        <v>4176505316</v>
      </c>
      <c r="C3114" s="12" t="s">
        <v>7214</v>
      </c>
      <c r="D3114" s="16">
        <f t="shared" si="396"/>
        <v>45908</v>
      </c>
      <c r="G3114" s="13" t="s">
        <v>7625</v>
      </c>
      <c r="I3114" s="13" t="s">
        <v>8283</v>
      </c>
      <c r="J3114" s="13" t="s">
        <v>1809</v>
      </c>
      <c r="K3114" s="13" t="s">
        <v>41</v>
      </c>
      <c r="L3114" s="25" t="str">
        <f>VLOOKUP($K3114,TONG_SL!$A:$D,2,0)</f>
        <v>Chả nướng 300g</v>
      </c>
      <c r="N3114" s="25" t="str">
        <f t="shared" si="397"/>
        <v>K-C6</v>
      </c>
      <c r="Q3114" s="25" t="str">
        <f>VLOOKUP(K3114,TONG_SL!$A:$D,3,0)</f>
        <v>Túi</v>
      </c>
      <c r="R3114" s="1">
        <v>3</v>
      </c>
      <c r="T3114" s="1">
        <f>VLOOKUP(VLOOKUP(G3114,Ma_KH!$A:$R,18,0)&amp;K3114,Gia_MB!$A:$F,6,0)</f>
        <v>70950</v>
      </c>
      <c r="U3114" s="14">
        <f t="shared" si="399"/>
        <v>212850</v>
      </c>
      <c r="W3114" s="64">
        <f t="shared" si="398"/>
        <v>0</v>
      </c>
      <c r="X3114" s="3" t="str">
        <f t="shared" si="400"/>
        <v>8</v>
      </c>
      <c r="Z3114" s="14">
        <f t="shared" si="401"/>
        <v>17028</v>
      </c>
      <c r="AA3114" s="7">
        <f>VLOOKUP(G3114,Ma_KH!$A:$R,14,0)</f>
        <v>60</v>
      </c>
      <c r="AD3114" s="7" t="str">
        <f>IFERROR(VLOOKUP(J3114,'Chuyển Mã'!$B$3:$C$9,2,0),"")</f>
        <v>Hà Nội</v>
      </c>
      <c r="AE3114" s="7" t="str">
        <f t="shared" si="394"/>
        <v>Chả nướng 300g</v>
      </c>
      <c r="AF3114" s="7">
        <f t="shared" si="395"/>
        <v>3</v>
      </c>
    </row>
    <row r="3115" spans="1:32" x14ac:dyDescent="0.25">
      <c r="A3115" s="11">
        <v>45908</v>
      </c>
      <c r="B3115" s="25">
        <v>4176505316</v>
      </c>
      <c r="C3115" s="12" t="s">
        <v>7214</v>
      </c>
      <c r="D3115" s="16">
        <f t="shared" si="396"/>
        <v>45908</v>
      </c>
      <c r="G3115" s="13" t="s">
        <v>7625</v>
      </c>
      <c r="I3115" s="13" t="s">
        <v>8283</v>
      </c>
      <c r="J3115" s="13" t="s">
        <v>1809</v>
      </c>
      <c r="K3115" s="13" t="s">
        <v>32</v>
      </c>
      <c r="L3115" s="25" t="str">
        <f>VLOOKUP($K3115,TONG_SL!$A:$D,2,0)</f>
        <v>Giò Tai Lưỡi Xào 250</v>
      </c>
      <c r="N3115" s="25" t="str">
        <f t="shared" si="397"/>
        <v>K-C6</v>
      </c>
      <c r="Q3115" s="25" t="str">
        <f>VLOOKUP(K3115,TONG_SL!$A:$D,3,0)</f>
        <v>Túi</v>
      </c>
      <c r="R3115" s="1">
        <v>3</v>
      </c>
      <c r="T3115" s="1">
        <f>VLOOKUP(VLOOKUP(G3115,Ma_KH!$A:$R,18,0)&amp;K3115,Gia_MB!$A:$F,6,0)</f>
        <v>50183</v>
      </c>
      <c r="U3115" s="14">
        <f t="shared" si="399"/>
        <v>150549</v>
      </c>
      <c r="W3115" s="64">
        <f t="shared" si="398"/>
        <v>0</v>
      </c>
      <c r="X3115" s="3" t="str">
        <f t="shared" si="400"/>
        <v>8</v>
      </c>
      <c r="Z3115" s="14">
        <f t="shared" si="401"/>
        <v>12043.92</v>
      </c>
      <c r="AA3115" s="7">
        <f>VLOOKUP(G3115,Ma_KH!$A:$R,14,0)</f>
        <v>60</v>
      </c>
      <c r="AD3115" s="7" t="str">
        <f>IFERROR(VLOOKUP(J3115,'Chuyển Mã'!$B$3:$C$9,2,0),"")</f>
        <v>Hà Nội</v>
      </c>
      <c r="AE3115" s="7" t="str">
        <f t="shared" si="394"/>
        <v>Giò Tai Lưỡi Xào 250</v>
      </c>
      <c r="AF3115" s="7">
        <f t="shared" si="395"/>
        <v>3</v>
      </c>
    </row>
    <row r="3116" spans="1:32" x14ac:dyDescent="0.25">
      <c r="A3116" s="11">
        <v>45908</v>
      </c>
      <c r="B3116" s="25">
        <v>4176505316</v>
      </c>
      <c r="C3116" s="12" t="s">
        <v>7214</v>
      </c>
      <c r="D3116" s="16">
        <f t="shared" si="396"/>
        <v>45908</v>
      </c>
      <c r="G3116" s="13" t="s">
        <v>7625</v>
      </c>
      <c r="I3116" s="13" t="s">
        <v>8283</v>
      </c>
      <c r="J3116" s="13" t="s">
        <v>1809</v>
      </c>
      <c r="K3116" s="13" t="s">
        <v>51</v>
      </c>
      <c r="L3116" s="25" t="str">
        <f>VLOOKUP($K3116,TONG_SL!$A:$D,2,0)</f>
        <v>Mọc Nấm Hương 250g</v>
      </c>
      <c r="N3116" s="25" t="str">
        <f t="shared" si="397"/>
        <v>K-C6</v>
      </c>
      <c r="Q3116" s="25" t="str">
        <f>VLOOKUP(K3116,TONG_SL!$A:$D,3,0)</f>
        <v>Túi</v>
      </c>
      <c r="R3116" s="1">
        <v>3</v>
      </c>
      <c r="T3116" s="1">
        <f>VLOOKUP(VLOOKUP(G3116,Ma_KH!$A:$R,18,0)&amp;K3116,Gia_MB!$A:$F,6,0)</f>
        <v>46000</v>
      </c>
      <c r="U3116" s="14">
        <f t="shared" si="399"/>
        <v>138000</v>
      </c>
      <c r="W3116" s="64">
        <f t="shared" si="398"/>
        <v>0</v>
      </c>
      <c r="X3116" s="3" t="str">
        <f t="shared" si="400"/>
        <v>8</v>
      </c>
      <c r="Z3116" s="14">
        <f t="shared" si="401"/>
        <v>11040</v>
      </c>
      <c r="AA3116" s="7">
        <f>VLOOKUP(G3116,Ma_KH!$A:$R,14,0)</f>
        <v>60</v>
      </c>
      <c r="AD3116" s="7" t="str">
        <f>IFERROR(VLOOKUP(J3116,'Chuyển Mã'!$B$3:$C$9,2,0),"")</f>
        <v>Hà Nội</v>
      </c>
      <c r="AE3116" s="7" t="str">
        <f t="shared" si="394"/>
        <v>Mọc Nấm Hương 250g</v>
      </c>
      <c r="AF3116" s="7">
        <f t="shared" si="395"/>
        <v>3</v>
      </c>
    </row>
    <row r="3117" spans="1:32" x14ac:dyDescent="0.25">
      <c r="A3117" s="11">
        <v>45908</v>
      </c>
      <c r="B3117" s="25">
        <v>4176505316</v>
      </c>
      <c r="C3117" s="12" t="s">
        <v>7214</v>
      </c>
      <c r="D3117" s="16">
        <f t="shared" si="396"/>
        <v>45908</v>
      </c>
      <c r="G3117" s="13" t="s">
        <v>7625</v>
      </c>
      <c r="I3117" s="13" t="s">
        <v>8283</v>
      </c>
      <c r="J3117" s="13" t="s">
        <v>1809</v>
      </c>
      <c r="K3117" s="13" t="s">
        <v>35</v>
      </c>
      <c r="L3117" s="25" t="str">
        <f>VLOOKUP($K3117,TONG_SL!$A:$D,2,0)</f>
        <v>Tai heo muối 200g</v>
      </c>
      <c r="N3117" s="25" t="str">
        <f t="shared" si="397"/>
        <v>K-C6</v>
      </c>
      <c r="Q3117" s="25" t="str">
        <f>VLOOKUP(K3117,TONG_SL!$A:$D,3,0)</f>
        <v>Túi</v>
      </c>
      <c r="R3117" s="1">
        <v>5</v>
      </c>
      <c r="T3117" s="1">
        <f>VLOOKUP(VLOOKUP(G3117,Ma_KH!$A:$R,18,0)&amp;K3117,Gia_MB!$A:$F,6,0)</f>
        <v>55595</v>
      </c>
      <c r="U3117" s="14">
        <f t="shared" si="399"/>
        <v>277975</v>
      </c>
      <c r="W3117" s="64">
        <f t="shared" si="398"/>
        <v>0</v>
      </c>
      <c r="X3117" s="3" t="str">
        <f t="shared" si="400"/>
        <v>8</v>
      </c>
      <c r="Z3117" s="14">
        <f t="shared" si="401"/>
        <v>22238</v>
      </c>
      <c r="AA3117" s="7">
        <f>VLOOKUP(G3117,Ma_KH!$A:$R,14,0)</f>
        <v>60</v>
      </c>
      <c r="AD3117" s="7" t="str">
        <f>IFERROR(VLOOKUP(J3117,'Chuyển Mã'!$B$3:$C$9,2,0),"")</f>
        <v>Hà Nội</v>
      </c>
      <c r="AE3117" s="7" t="str">
        <f t="shared" si="394"/>
        <v>Tai heo muối 200g</v>
      </c>
      <c r="AF3117" s="7">
        <f t="shared" si="395"/>
        <v>5</v>
      </c>
    </row>
    <row r="3118" spans="1:32" x14ac:dyDescent="0.25">
      <c r="A3118" s="11">
        <v>45908</v>
      </c>
      <c r="B3118" s="25">
        <v>4176561009</v>
      </c>
      <c r="C3118" s="12" t="s">
        <v>7214</v>
      </c>
      <c r="D3118" s="16">
        <f t="shared" si="396"/>
        <v>45908</v>
      </c>
      <c r="G3118" s="13" t="s">
        <v>8284</v>
      </c>
      <c r="I3118" s="13" t="s">
        <v>8285</v>
      </c>
      <c r="J3118" s="13" t="s">
        <v>1809</v>
      </c>
      <c r="K3118" s="13" t="s">
        <v>27</v>
      </c>
      <c r="L3118" s="25" t="str">
        <f>VLOOKUP($K3118,TONG_SL!$A:$D,2,0)</f>
        <v>Chân giò heo muối 300g</v>
      </c>
      <c r="N3118" s="25" t="str">
        <f t="shared" si="397"/>
        <v>K-C6</v>
      </c>
      <c r="Q3118" s="25" t="str">
        <f>VLOOKUP(K3118,TONG_SL!$A:$D,3,0)</f>
        <v>Túi</v>
      </c>
      <c r="R3118" s="1">
        <v>6</v>
      </c>
      <c r="T3118" s="1">
        <f>VLOOKUP(VLOOKUP(G3118,Ma_KH!$A:$R,18,0)&amp;K3118,Gia_MB!$A:$F,6,0)</f>
        <v>73431</v>
      </c>
      <c r="U3118" s="14">
        <f t="shared" si="399"/>
        <v>440586</v>
      </c>
      <c r="W3118" s="64">
        <f t="shared" si="398"/>
        <v>0</v>
      </c>
      <c r="X3118" s="3" t="str">
        <f t="shared" si="400"/>
        <v>8</v>
      </c>
      <c r="Z3118" s="14">
        <f t="shared" si="401"/>
        <v>35246.879999999997</v>
      </c>
      <c r="AA3118" s="7">
        <f>VLOOKUP(G3118,Ma_KH!$A:$R,14,0)</f>
        <v>60</v>
      </c>
      <c r="AD3118" s="7" t="str">
        <f>IFERROR(VLOOKUP(J3118,'Chuyển Mã'!$B$3:$C$9,2,0),"")</f>
        <v>Hà Nội</v>
      </c>
      <c r="AE3118" s="7" t="str">
        <f t="shared" si="394"/>
        <v>Chân giò heo muối 300g</v>
      </c>
      <c r="AF3118" s="7">
        <f t="shared" si="395"/>
        <v>6</v>
      </c>
    </row>
    <row r="3119" spans="1:32" x14ac:dyDescent="0.25">
      <c r="A3119" s="11">
        <v>45908</v>
      </c>
      <c r="B3119" s="25">
        <v>4176561009</v>
      </c>
      <c r="C3119" s="12" t="s">
        <v>7214</v>
      </c>
      <c r="D3119" s="16">
        <f t="shared" si="396"/>
        <v>45908</v>
      </c>
      <c r="G3119" s="13" t="s">
        <v>8284</v>
      </c>
      <c r="I3119" s="13" t="s">
        <v>8285</v>
      </c>
      <c r="J3119" s="13" t="s">
        <v>1809</v>
      </c>
      <c r="K3119" s="13" t="s">
        <v>47</v>
      </c>
      <c r="L3119" s="25" t="str">
        <f>VLOOKUP($K3119,TONG_SL!$A:$D,2,0)</f>
        <v>Giò lụa cây 250g</v>
      </c>
      <c r="N3119" s="25" t="str">
        <f t="shared" si="397"/>
        <v>K-C6</v>
      </c>
      <c r="Q3119" s="25" t="str">
        <f>VLOOKUP(K3119,TONG_SL!$A:$D,3,0)</f>
        <v>Túi</v>
      </c>
      <c r="R3119" s="1">
        <v>5</v>
      </c>
      <c r="T3119" s="1">
        <f>VLOOKUP(VLOOKUP(G3119,Ma_KH!$A:$R,18,0)&amp;K3119,Gia_MB!$A:$F,6,0)</f>
        <v>49500</v>
      </c>
      <c r="U3119" s="14">
        <f t="shared" si="399"/>
        <v>247500</v>
      </c>
      <c r="W3119" s="64">
        <f t="shared" si="398"/>
        <v>0</v>
      </c>
      <c r="X3119" s="3" t="str">
        <f t="shared" si="400"/>
        <v>8</v>
      </c>
      <c r="Z3119" s="14">
        <f t="shared" si="401"/>
        <v>19800</v>
      </c>
      <c r="AA3119" s="7">
        <f>VLOOKUP(G3119,Ma_KH!$A:$R,14,0)</f>
        <v>60</v>
      </c>
      <c r="AD3119" s="7" t="str">
        <f>IFERROR(VLOOKUP(J3119,'Chuyển Mã'!$B$3:$C$9,2,0),"")</f>
        <v>Hà Nội</v>
      </c>
      <c r="AE3119" s="7" t="str">
        <f t="shared" si="394"/>
        <v>Giò lụa cây 250g</v>
      </c>
      <c r="AF3119" s="7">
        <f t="shared" si="395"/>
        <v>5</v>
      </c>
    </row>
    <row r="3120" spans="1:32" x14ac:dyDescent="0.25">
      <c r="A3120" s="11">
        <v>45908</v>
      </c>
      <c r="B3120" s="25">
        <v>4176561009</v>
      </c>
      <c r="C3120" s="12" t="s">
        <v>7214</v>
      </c>
      <c r="D3120" s="16">
        <f t="shared" si="396"/>
        <v>45908</v>
      </c>
      <c r="G3120" s="13" t="s">
        <v>8284</v>
      </c>
      <c r="I3120" s="13" t="s">
        <v>8285</v>
      </c>
      <c r="J3120" s="13" t="s">
        <v>1809</v>
      </c>
      <c r="K3120" s="13" t="s">
        <v>8277</v>
      </c>
      <c r="L3120" s="25" t="str">
        <f>VLOOKUP($K3120,TONG_SL!$A:$D,2,0)</f>
        <v>Chả nướng 300g</v>
      </c>
      <c r="N3120" s="25" t="str">
        <f t="shared" si="397"/>
        <v>K-C6</v>
      </c>
      <c r="Q3120" s="25" t="str">
        <f>VLOOKUP(K3120,TONG_SL!$A:$D,3,0)</f>
        <v>Túi</v>
      </c>
      <c r="R3120" s="1">
        <v>5</v>
      </c>
      <c r="T3120" s="1">
        <f>VLOOKUP(VLOOKUP(G3120,Ma_KH!$A:$R,18,0)&amp;K3120,Gia_MB!$A:$F,6,0)</f>
        <v>70950</v>
      </c>
      <c r="U3120" s="14">
        <f t="shared" si="399"/>
        <v>354750</v>
      </c>
      <c r="W3120" s="64">
        <f t="shared" si="398"/>
        <v>0</v>
      </c>
      <c r="X3120" s="3" t="str">
        <f t="shared" si="400"/>
        <v>8</v>
      </c>
      <c r="Z3120" s="14">
        <f t="shared" si="401"/>
        <v>28380</v>
      </c>
      <c r="AA3120" s="7">
        <f>VLOOKUP(G3120,Ma_KH!$A:$R,14,0)</f>
        <v>60</v>
      </c>
      <c r="AD3120" s="7" t="str">
        <f>IFERROR(VLOOKUP(J3120,'Chuyển Mã'!$B$3:$C$9,2,0),"")</f>
        <v>Hà Nội</v>
      </c>
      <c r="AE3120" s="7" t="str">
        <f t="shared" si="394"/>
        <v>Chả nướng 300g</v>
      </c>
      <c r="AF3120" s="7">
        <f t="shared" si="395"/>
        <v>5</v>
      </c>
    </row>
    <row r="3121" spans="1:32" x14ac:dyDescent="0.25">
      <c r="A3121" s="11">
        <v>45908</v>
      </c>
      <c r="B3121" s="25">
        <v>4176574629</v>
      </c>
      <c r="C3121" s="12" t="s">
        <v>7214</v>
      </c>
      <c r="D3121" s="16">
        <f t="shared" si="396"/>
        <v>45908</v>
      </c>
      <c r="G3121" s="13" t="s">
        <v>8284</v>
      </c>
      <c r="I3121" s="13" t="s">
        <v>8286</v>
      </c>
      <c r="J3121" s="13" t="s">
        <v>1809</v>
      </c>
      <c r="K3121" s="13" t="s">
        <v>55</v>
      </c>
      <c r="L3121" s="25" t="str">
        <f>VLOOKUP($K3121,TONG_SL!$A:$D,2,0)</f>
        <v>Gà xì dầu 500g</v>
      </c>
      <c r="N3121" s="25" t="str">
        <f t="shared" si="397"/>
        <v>K-C6</v>
      </c>
      <c r="Q3121" s="25" t="str">
        <f>VLOOKUP(K3121,TONG_SL!$A:$D,3,0)</f>
        <v>Túi</v>
      </c>
      <c r="R3121" s="1">
        <v>10</v>
      </c>
      <c r="T3121" s="1">
        <f>VLOOKUP(VLOOKUP(G3121,Ma_KH!$A:$R,18,0)&amp;K3121,Gia_MB!$A:$F,6,0)</f>
        <v>111606</v>
      </c>
      <c r="U3121" s="14">
        <f t="shared" si="399"/>
        <v>1116060</v>
      </c>
      <c r="W3121" s="64">
        <f t="shared" si="398"/>
        <v>0</v>
      </c>
      <c r="X3121" s="3" t="str">
        <f t="shared" si="400"/>
        <v>8</v>
      </c>
      <c r="Z3121" s="14">
        <f t="shared" si="401"/>
        <v>89284.800000000003</v>
      </c>
      <c r="AA3121" s="7">
        <f>VLOOKUP(G3121,Ma_KH!$A:$R,14,0)</f>
        <v>60</v>
      </c>
      <c r="AD3121" s="7" t="str">
        <f>IFERROR(VLOOKUP(J3121,'Chuyển Mã'!$B$3:$C$9,2,0),"")</f>
        <v>Hà Nội</v>
      </c>
      <c r="AE3121" s="7" t="str">
        <f t="shared" si="394"/>
        <v>Gà xì dầu 500g</v>
      </c>
      <c r="AF3121" s="7">
        <f t="shared" si="395"/>
        <v>10</v>
      </c>
    </row>
    <row r="3122" spans="1:32" x14ac:dyDescent="0.25">
      <c r="A3122" s="11">
        <v>45908</v>
      </c>
      <c r="B3122" s="25">
        <v>4176505868</v>
      </c>
      <c r="C3122" s="12" t="s">
        <v>7214</v>
      </c>
      <c r="D3122" s="16">
        <f t="shared" si="396"/>
        <v>45908</v>
      </c>
      <c r="G3122" s="13" t="s">
        <v>8287</v>
      </c>
      <c r="I3122" s="13" t="s">
        <v>8288</v>
      </c>
      <c r="J3122" s="13" t="s">
        <v>1809</v>
      </c>
      <c r="K3122" s="13" t="s">
        <v>51</v>
      </c>
      <c r="L3122" s="25" t="str">
        <f>VLOOKUP($K3122,TONG_SL!$A:$D,2,0)</f>
        <v>Mọc Nấm Hương 250g</v>
      </c>
      <c r="N3122" s="25" t="str">
        <f t="shared" si="397"/>
        <v>K-C6</v>
      </c>
      <c r="Q3122" s="25" t="str">
        <f>VLOOKUP(K3122,TONG_SL!$A:$D,3,0)</f>
        <v>Túi</v>
      </c>
      <c r="R3122" s="1">
        <v>3</v>
      </c>
      <c r="T3122" s="1">
        <f>VLOOKUP(VLOOKUP(G3122,Ma_KH!$A:$R,18,0)&amp;K3122,Gia_MB!$A:$F,6,0)</f>
        <v>46000</v>
      </c>
      <c r="U3122" s="14">
        <f t="shared" si="399"/>
        <v>138000</v>
      </c>
      <c r="W3122" s="64">
        <f t="shared" si="398"/>
        <v>0</v>
      </c>
      <c r="X3122" s="3" t="str">
        <f t="shared" si="400"/>
        <v>8</v>
      </c>
      <c r="Z3122" s="14">
        <f t="shared" si="401"/>
        <v>11040</v>
      </c>
      <c r="AA3122" s="7">
        <f>VLOOKUP(G3122,Ma_KH!$A:$R,14,0)</f>
        <v>60</v>
      </c>
      <c r="AD3122" s="7" t="str">
        <f>IFERROR(VLOOKUP(J3122,'Chuyển Mã'!$B$3:$C$9,2,0),"")</f>
        <v>Hà Nội</v>
      </c>
      <c r="AE3122" s="7" t="str">
        <f t="shared" si="394"/>
        <v>Mọc Nấm Hương 250g</v>
      </c>
      <c r="AF3122" s="7">
        <f t="shared" si="395"/>
        <v>3</v>
      </c>
    </row>
    <row r="3123" spans="1:32" x14ac:dyDescent="0.25">
      <c r="A3123" s="11">
        <v>45908</v>
      </c>
      <c r="B3123" s="25">
        <v>4176505868</v>
      </c>
      <c r="C3123" s="12" t="s">
        <v>7214</v>
      </c>
      <c r="D3123" s="16">
        <f t="shared" si="396"/>
        <v>45908</v>
      </c>
      <c r="G3123" s="13" t="s">
        <v>8287</v>
      </c>
      <c r="I3123" s="13" t="s">
        <v>8288</v>
      </c>
      <c r="J3123" s="13" t="s">
        <v>1809</v>
      </c>
      <c r="K3123" s="13" t="s">
        <v>39</v>
      </c>
      <c r="L3123" s="25" t="str">
        <f>VLOOKUP($K3123,TONG_SL!$A:$D,2,0)</f>
        <v>Chả cốm 300g</v>
      </c>
      <c r="N3123" s="25" t="str">
        <f t="shared" si="397"/>
        <v>K-C6</v>
      </c>
      <c r="Q3123" s="25" t="str">
        <f>VLOOKUP(K3123,TONG_SL!$A:$D,3,0)</f>
        <v>Túi</v>
      </c>
      <c r="R3123" s="1">
        <v>3</v>
      </c>
      <c r="T3123" s="1">
        <f>VLOOKUP(VLOOKUP(G3123,Ma_KH!$A:$R,18,0)&amp;K3123,Gia_MB!$A:$F,6,0)</f>
        <v>74250</v>
      </c>
      <c r="U3123" s="14">
        <f t="shared" si="399"/>
        <v>222750</v>
      </c>
      <c r="W3123" s="64">
        <f t="shared" si="398"/>
        <v>0</v>
      </c>
      <c r="X3123" s="3" t="str">
        <f t="shared" si="400"/>
        <v>8</v>
      </c>
      <c r="Z3123" s="14">
        <f t="shared" si="401"/>
        <v>17820</v>
      </c>
      <c r="AA3123" s="7">
        <f>VLOOKUP(G3123,Ma_KH!$A:$R,14,0)</f>
        <v>60</v>
      </c>
      <c r="AD3123" s="7" t="str">
        <f>IFERROR(VLOOKUP(J3123,'Chuyển Mã'!$B$3:$C$9,2,0),"")</f>
        <v>Hà Nội</v>
      </c>
      <c r="AE3123" s="7" t="str">
        <f t="shared" si="394"/>
        <v>Chả cốm 300g</v>
      </c>
      <c r="AF3123" s="7">
        <f t="shared" si="395"/>
        <v>3</v>
      </c>
    </row>
    <row r="3124" spans="1:32" x14ac:dyDescent="0.25">
      <c r="A3124" s="11">
        <v>45908</v>
      </c>
      <c r="B3124" s="25">
        <v>4176505868</v>
      </c>
      <c r="C3124" s="12" t="s">
        <v>7214</v>
      </c>
      <c r="D3124" s="16">
        <f t="shared" si="396"/>
        <v>45908</v>
      </c>
      <c r="G3124" s="13" t="s">
        <v>8287</v>
      </c>
      <c r="I3124" s="13" t="s">
        <v>8288</v>
      </c>
      <c r="J3124" s="13" t="s">
        <v>1809</v>
      </c>
      <c r="K3124" s="13" t="s">
        <v>27</v>
      </c>
      <c r="L3124" s="25" t="str">
        <f>VLOOKUP($K3124,TONG_SL!$A:$D,2,0)</f>
        <v>Chân giò heo muối 300g</v>
      </c>
      <c r="N3124" s="25" t="str">
        <f t="shared" si="397"/>
        <v>K-C6</v>
      </c>
      <c r="Q3124" s="25" t="str">
        <f>VLOOKUP(K3124,TONG_SL!$A:$D,3,0)</f>
        <v>Túi</v>
      </c>
      <c r="R3124" s="1">
        <v>3</v>
      </c>
      <c r="T3124" s="1">
        <f>VLOOKUP(VLOOKUP(G3124,Ma_KH!$A:$R,18,0)&amp;K3124,Gia_MB!$A:$F,6,0)</f>
        <v>73431</v>
      </c>
      <c r="U3124" s="14">
        <f t="shared" si="399"/>
        <v>220293</v>
      </c>
      <c r="W3124" s="64">
        <f t="shared" si="398"/>
        <v>0</v>
      </c>
      <c r="X3124" s="3" t="str">
        <f t="shared" si="400"/>
        <v>8</v>
      </c>
      <c r="Z3124" s="14">
        <f t="shared" si="401"/>
        <v>17623.439999999999</v>
      </c>
      <c r="AA3124" s="7">
        <f>VLOOKUP(G3124,Ma_KH!$A:$R,14,0)</f>
        <v>60</v>
      </c>
      <c r="AD3124" s="7" t="str">
        <f>IFERROR(VLOOKUP(J3124,'Chuyển Mã'!$B$3:$C$9,2,0),"")</f>
        <v>Hà Nội</v>
      </c>
      <c r="AE3124" s="7" t="str">
        <f t="shared" si="394"/>
        <v>Chân giò heo muối 300g</v>
      </c>
      <c r="AF3124" s="7">
        <f t="shared" si="395"/>
        <v>3</v>
      </c>
    </row>
    <row r="3125" spans="1:32" x14ac:dyDescent="0.25">
      <c r="A3125" s="11">
        <v>45908</v>
      </c>
      <c r="B3125" s="25">
        <v>4176505868</v>
      </c>
      <c r="C3125" s="12" t="s">
        <v>7214</v>
      </c>
      <c r="D3125" s="16">
        <f t="shared" si="396"/>
        <v>45908</v>
      </c>
      <c r="G3125" s="13" t="s">
        <v>8287</v>
      </c>
      <c r="I3125" s="13" t="s">
        <v>8288</v>
      </c>
      <c r="J3125" s="13" t="s">
        <v>1809</v>
      </c>
      <c r="K3125" s="13" t="s">
        <v>41</v>
      </c>
      <c r="L3125" s="25" t="str">
        <f>VLOOKUP($K3125,TONG_SL!$A:$D,2,0)</f>
        <v>Chả nướng 300g</v>
      </c>
      <c r="N3125" s="25" t="str">
        <f t="shared" si="397"/>
        <v>K-C6</v>
      </c>
      <c r="Q3125" s="25" t="str">
        <f>VLOOKUP(K3125,TONG_SL!$A:$D,3,0)</f>
        <v>Túi</v>
      </c>
      <c r="R3125" s="1">
        <v>3</v>
      </c>
      <c r="T3125" s="1">
        <f>VLOOKUP(VLOOKUP(G3125,Ma_KH!$A:$R,18,0)&amp;K3125,Gia_MB!$A:$F,6,0)</f>
        <v>70950</v>
      </c>
      <c r="U3125" s="14">
        <f t="shared" si="399"/>
        <v>212850</v>
      </c>
      <c r="W3125" s="64">
        <f t="shared" si="398"/>
        <v>0</v>
      </c>
      <c r="X3125" s="3" t="str">
        <f t="shared" si="400"/>
        <v>8</v>
      </c>
      <c r="Z3125" s="14">
        <f t="shared" si="401"/>
        <v>17028</v>
      </c>
      <c r="AA3125" s="7">
        <f>VLOOKUP(G3125,Ma_KH!$A:$R,14,0)</f>
        <v>60</v>
      </c>
      <c r="AD3125" s="7" t="str">
        <f>IFERROR(VLOOKUP(J3125,'Chuyển Mã'!$B$3:$C$9,2,0),"")</f>
        <v>Hà Nội</v>
      </c>
      <c r="AE3125" s="7" t="str">
        <f t="shared" si="394"/>
        <v>Chả nướng 300g</v>
      </c>
      <c r="AF3125" s="7">
        <f t="shared" si="395"/>
        <v>3</v>
      </c>
    </row>
    <row r="3126" spans="1:32" x14ac:dyDescent="0.25">
      <c r="A3126" s="11">
        <v>45908</v>
      </c>
      <c r="B3126" s="25">
        <v>4176505757</v>
      </c>
      <c r="C3126" s="12" t="s">
        <v>7214</v>
      </c>
      <c r="D3126" s="16">
        <f t="shared" si="396"/>
        <v>45908</v>
      </c>
      <c r="G3126" s="13" t="s">
        <v>8289</v>
      </c>
      <c r="I3126" s="13" t="s">
        <v>8290</v>
      </c>
      <c r="J3126" s="13" t="s">
        <v>1809</v>
      </c>
      <c r="K3126" s="13" t="s">
        <v>30</v>
      </c>
      <c r="L3126" s="25" t="str">
        <f>VLOOKUP($K3126,TONG_SL!$A:$D,2,0)</f>
        <v>Gà muối 500g</v>
      </c>
      <c r="N3126" s="25" t="str">
        <f t="shared" si="397"/>
        <v>K-C6</v>
      </c>
      <c r="Q3126" s="25" t="str">
        <f>VLOOKUP(K3126,TONG_SL!$A:$D,3,0)</f>
        <v>Túi</v>
      </c>
      <c r="R3126" s="1">
        <v>5</v>
      </c>
      <c r="T3126" s="1">
        <f>VLOOKUP(VLOOKUP(G3126,Ma_KH!$A:$R,18,0)&amp;K3126,Gia_MB!$A:$F,6,0)</f>
        <v>111058</v>
      </c>
      <c r="U3126" s="14">
        <f t="shared" si="399"/>
        <v>555290</v>
      </c>
      <c r="W3126" s="64">
        <f t="shared" si="398"/>
        <v>0</v>
      </c>
      <c r="X3126" s="3" t="str">
        <f t="shared" si="400"/>
        <v>8</v>
      </c>
      <c r="Z3126" s="14">
        <f t="shared" si="401"/>
        <v>44423.200000000004</v>
      </c>
      <c r="AA3126" s="7">
        <f>VLOOKUP(G3126,Ma_KH!$A:$R,14,0)</f>
        <v>60</v>
      </c>
      <c r="AD3126" s="7" t="str">
        <f>IFERROR(VLOOKUP(J3126,'Chuyển Mã'!$B$3:$C$9,2,0),"")</f>
        <v>Hà Nội</v>
      </c>
      <c r="AE3126" s="7" t="str">
        <f t="shared" si="394"/>
        <v>Gà muối 500g</v>
      </c>
      <c r="AF3126" s="7">
        <f t="shared" si="395"/>
        <v>5</v>
      </c>
    </row>
    <row r="3127" spans="1:32" x14ac:dyDescent="0.25">
      <c r="A3127" s="11">
        <v>45908</v>
      </c>
      <c r="B3127" s="25">
        <v>4176505757</v>
      </c>
      <c r="C3127" s="12" t="s">
        <v>7214</v>
      </c>
      <c r="D3127" s="16">
        <f t="shared" si="396"/>
        <v>45908</v>
      </c>
      <c r="G3127" s="13" t="s">
        <v>8289</v>
      </c>
      <c r="I3127" s="13" t="s">
        <v>8290</v>
      </c>
      <c r="J3127" s="13" t="s">
        <v>1809</v>
      </c>
      <c r="K3127" s="13" t="s">
        <v>32</v>
      </c>
      <c r="L3127" s="25" t="str">
        <f>VLOOKUP($K3127,TONG_SL!$A:$D,2,0)</f>
        <v>Giò Tai Lưỡi Xào 250</v>
      </c>
      <c r="N3127" s="25" t="str">
        <f t="shared" si="397"/>
        <v>K-C6</v>
      </c>
      <c r="Q3127" s="25" t="str">
        <f>VLOOKUP(K3127,TONG_SL!$A:$D,3,0)</f>
        <v>Túi</v>
      </c>
      <c r="R3127" s="1">
        <v>6</v>
      </c>
      <c r="T3127" s="1">
        <f>VLOOKUP(VLOOKUP(G3127,Ma_KH!$A:$R,18,0)&amp;K3127,Gia_MB!$A:$F,6,0)</f>
        <v>50183</v>
      </c>
      <c r="U3127" s="14">
        <f t="shared" si="399"/>
        <v>301098</v>
      </c>
      <c r="W3127" s="64">
        <f t="shared" si="398"/>
        <v>0</v>
      </c>
      <c r="X3127" s="3" t="str">
        <f t="shared" si="400"/>
        <v>8</v>
      </c>
      <c r="Z3127" s="14">
        <f t="shared" si="401"/>
        <v>24087.84</v>
      </c>
      <c r="AA3127" s="7">
        <f>VLOOKUP(G3127,Ma_KH!$A:$R,14,0)</f>
        <v>60</v>
      </c>
      <c r="AD3127" s="7" t="str">
        <f>IFERROR(VLOOKUP(J3127,'Chuyển Mã'!$B$3:$C$9,2,0),"")</f>
        <v>Hà Nội</v>
      </c>
      <c r="AE3127" s="7" t="str">
        <f t="shared" si="394"/>
        <v>Giò Tai Lưỡi Xào 250</v>
      </c>
      <c r="AF3127" s="7">
        <f t="shared" si="395"/>
        <v>6</v>
      </c>
    </row>
    <row r="3128" spans="1:32" x14ac:dyDescent="0.25">
      <c r="A3128" s="11">
        <v>45908</v>
      </c>
      <c r="B3128" s="25">
        <v>4176505757</v>
      </c>
      <c r="C3128" s="12" t="s">
        <v>7214</v>
      </c>
      <c r="D3128" s="16">
        <f t="shared" si="396"/>
        <v>45908</v>
      </c>
      <c r="G3128" s="13" t="s">
        <v>8289</v>
      </c>
      <c r="I3128" s="13" t="s">
        <v>8290</v>
      </c>
      <c r="J3128" s="13" t="s">
        <v>1809</v>
      </c>
      <c r="K3128" s="13" t="s">
        <v>51</v>
      </c>
      <c r="L3128" s="25" t="str">
        <f>VLOOKUP($K3128,TONG_SL!$A:$D,2,0)</f>
        <v>Mọc Nấm Hương 250g</v>
      </c>
      <c r="N3128" s="25" t="str">
        <f t="shared" si="397"/>
        <v>K-C6</v>
      </c>
      <c r="Q3128" s="25" t="str">
        <f>VLOOKUP(K3128,TONG_SL!$A:$D,3,0)</f>
        <v>Túi</v>
      </c>
      <c r="R3128" s="1">
        <v>5</v>
      </c>
      <c r="T3128" s="1">
        <f>VLOOKUP(VLOOKUP(G3128,Ma_KH!$A:$R,18,0)&amp;K3128,Gia_MB!$A:$F,6,0)</f>
        <v>46000</v>
      </c>
      <c r="U3128" s="14">
        <f t="shared" si="399"/>
        <v>230000</v>
      </c>
      <c r="W3128" s="64">
        <f t="shared" si="398"/>
        <v>0</v>
      </c>
      <c r="X3128" s="3" t="str">
        <f t="shared" si="400"/>
        <v>8</v>
      </c>
      <c r="Z3128" s="14">
        <f t="shared" si="401"/>
        <v>18400</v>
      </c>
      <c r="AA3128" s="7">
        <f>VLOOKUP(G3128,Ma_KH!$A:$R,14,0)</f>
        <v>60</v>
      </c>
      <c r="AD3128" s="7" t="str">
        <f>IFERROR(VLOOKUP(J3128,'Chuyển Mã'!$B$3:$C$9,2,0),"")</f>
        <v>Hà Nội</v>
      </c>
      <c r="AE3128" s="7" t="str">
        <f t="shared" si="394"/>
        <v>Mọc Nấm Hương 250g</v>
      </c>
      <c r="AF3128" s="7">
        <f t="shared" si="395"/>
        <v>5</v>
      </c>
    </row>
    <row r="3129" spans="1:32" x14ac:dyDescent="0.25">
      <c r="A3129" s="11">
        <v>45908</v>
      </c>
      <c r="B3129" s="25">
        <v>4176505757</v>
      </c>
      <c r="C3129" s="12" t="s">
        <v>7214</v>
      </c>
      <c r="D3129" s="16">
        <f t="shared" si="396"/>
        <v>45908</v>
      </c>
      <c r="G3129" s="13" t="s">
        <v>8289</v>
      </c>
      <c r="I3129" s="13" t="s">
        <v>8290</v>
      </c>
      <c r="J3129" s="13" t="s">
        <v>1809</v>
      </c>
      <c r="K3129" s="13" t="s">
        <v>35</v>
      </c>
      <c r="L3129" s="25" t="str">
        <f>VLOOKUP($K3129,TONG_SL!$A:$D,2,0)</f>
        <v>Tai heo muối 200g</v>
      </c>
      <c r="N3129" s="25" t="str">
        <f t="shared" si="397"/>
        <v>K-C6</v>
      </c>
      <c r="Q3129" s="25" t="str">
        <f>VLOOKUP(K3129,TONG_SL!$A:$D,3,0)</f>
        <v>Túi</v>
      </c>
      <c r="R3129" s="1">
        <v>5</v>
      </c>
      <c r="T3129" s="1">
        <f>VLOOKUP(VLOOKUP(G3129,Ma_KH!$A:$R,18,0)&amp;K3129,Gia_MB!$A:$F,6,0)</f>
        <v>55595</v>
      </c>
      <c r="U3129" s="14">
        <f t="shared" si="399"/>
        <v>277975</v>
      </c>
      <c r="W3129" s="64">
        <f t="shared" si="398"/>
        <v>0</v>
      </c>
      <c r="X3129" s="3" t="str">
        <f t="shared" si="400"/>
        <v>8</v>
      </c>
      <c r="Z3129" s="14">
        <f t="shared" si="401"/>
        <v>22238</v>
      </c>
      <c r="AA3129" s="7">
        <f>VLOOKUP(G3129,Ma_KH!$A:$R,14,0)</f>
        <v>60</v>
      </c>
      <c r="AD3129" s="7" t="str">
        <f>IFERROR(VLOOKUP(J3129,'Chuyển Mã'!$B$3:$C$9,2,0),"")</f>
        <v>Hà Nội</v>
      </c>
      <c r="AE3129" s="7" t="str">
        <f t="shared" si="394"/>
        <v>Tai heo muối 200g</v>
      </c>
      <c r="AF3129" s="7">
        <f t="shared" si="395"/>
        <v>5</v>
      </c>
    </row>
    <row r="3130" spans="1:32" x14ac:dyDescent="0.25">
      <c r="A3130" s="11">
        <v>45908</v>
      </c>
      <c r="B3130" s="25">
        <v>4176505757</v>
      </c>
      <c r="C3130" s="12" t="s">
        <v>7214</v>
      </c>
      <c r="D3130" s="16">
        <f t="shared" si="396"/>
        <v>45908</v>
      </c>
      <c r="G3130" s="13" t="s">
        <v>8289</v>
      </c>
      <c r="I3130" s="13" t="s">
        <v>8290</v>
      </c>
      <c r="J3130" s="13" t="s">
        <v>1809</v>
      </c>
      <c r="K3130" s="13" t="s">
        <v>39</v>
      </c>
      <c r="L3130" s="25" t="str">
        <f>VLOOKUP($K3130,TONG_SL!$A:$D,2,0)</f>
        <v>Chả cốm 300g</v>
      </c>
      <c r="N3130" s="25" t="str">
        <f t="shared" si="397"/>
        <v>K-C6</v>
      </c>
      <c r="Q3130" s="25" t="str">
        <f>VLOOKUP(K3130,TONG_SL!$A:$D,3,0)</f>
        <v>Túi</v>
      </c>
      <c r="R3130" s="1">
        <v>5</v>
      </c>
      <c r="T3130" s="1">
        <f>VLOOKUP(VLOOKUP(G3130,Ma_KH!$A:$R,18,0)&amp;K3130,Gia_MB!$A:$F,6,0)</f>
        <v>74250</v>
      </c>
      <c r="U3130" s="14">
        <f t="shared" si="399"/>
        <v>371250</v>
      </c>
      <c r="W3130" s="64">
        <f t="shared" si="398"/>
        <v>0</v>
      </c>
      <c r="X3130" s="3" t="str">
        <f t="shared" si="400"/>
        <v>8</v>
      </c>
      <c r="Z3130" s="14">
        <f t="shared" si="401"/>
        <v>29700</v>
      </c>
      <c r="AA3130" s="7">
        <f>VLOOKUP(G3130,Ma_KH!$A:$R,14,0)</f>
        <v>60</v>
      </c>
      <c r="AD3130" s="7" t="str">
        <f>IFERROR(VLOOKUP(J3130,'Chuyển Mã'!$B$3:$C$9,2,0),"")</f>
        <v>Hà Nội</v>
      </c>
      <c r="AE3130" s="7" t="str">
        <f t="shared" si="394"/>
        <v>Chả cốm 300g</v>
      </c>
      <c r="AF3130" s="7">
        <f t="shared" si="395"/>
        <v>5</v>
      </c>
    </row>
    <row r="3131" spans="1:32" x14ac:dyDescent="0.25">
      <c r="A3131" s="11">
        <v>45908</v>
      </c>
      <c r="B3131" s="25">
        <v>4176505757</v>
      </c>
      <c r="C3131" s="12" t="s">
        <v>7214</v>
      </c>
      <c r="D3131" s="16">
        <f t="shared" si="396"/>
        <v>45908</v>
      </c>
      <c r="G3131" s="13" t="s">
        <v>8289</v>
      </c>
      <c r="I3131" s="13" t="s">
        <v>8290</v>
      </c>
      <c r="J3131" s="13" t="s">
        <v>1809</v>
      </c>
      <c r="K3131" s="13" t="s">
        <v>41</v>
      </c>
      <c r="L3131" s="25" t="str">
        <f>VLOOKUP($K3131,TONG_SL!$A:$D,2,0)</f>
        <v>Chả nướng 300g</v>
      </c>
      <c r="N3131" s="25" t="str">
        <f t="shared" si="397"/>
        <v>K-C6</v>
      </c>
      <c r="Q3131" s="25" t="str">
        <f>VLOOKUP(K3131,TONG_SL!$A:$D,3,0)</f>
        <v>Túi</v>
      </c>
      <c r="R3131" s="1">
        <v>5</v>
      </c>
      <c r="T3131" s="1">
        <f>VLOOKUP(VLOOKUP(G3131,Ma_KH!$A:$R,18,0)&amp;K3131,Gia_MB!$A:$F,6,0)</f>
        <v>70950</v>
      </c>
      <c r="U3131" s="14">
        <f t="shared" si="399"/>
        <v>354750</v>
      </c>
      <c r="W3131" s="64">
        <f t="shared" si="398"/>
        <v>0</v>
      </c>
      <c r="X3131" s="3" t="str">
        <f t="shared" si="400"/>
        <v>8</v>
      </c>
      <c r="Z3131" s="14">
        <f t="shared" si="401"/>
        <v>28380</v>
      </c>
      <c r="AA3131" s="7">
        <f>VLOOKUP(G3131,Ma_KH!$A:$R,14,0)</f>
        <v>60</v>
      </c>
      <c r="AD3131" s="7" t="str">
        <f>IFERROR(VLOOKUP(J3131,'Chuyển Mã'!$B$3:$C$9,2,0),"")</f>
        <v>Hà Nội</v>
      </c>
      <c r="AE3131" s="7" t="str">
        <f t="shared" si="394"/>
        <v>Chả nướng 300g</v>
      </c>
      <c r="AF3131" s="7">
        <f t="shared" si="395"/>
        <v>5</v>
      </c>
    </row>
    <row r="3132" spans="1:32" x14ac:dyDescent="0.25">
      <c r="A3132" s="11">
        <v>45908</v>
      </c>
      <c r="B3132" s="25">
        <v>4176508529</v>
      </c>
      <c r="C3132" s="12" t="s">
        <v>7214</v>
      </c>
      <c r="D3132" s="16">
        <f t="shared" si="396"/>
        <v>45908</v>
      </c>
      <c r="G3132" s="13" t="s">
        <v>8291</v>
      </c>
      <c r="I3132" s="13" t="s">
        <v>8292</v>
      </c>
      <c r="J3132" s="13" t="s">
        <v>1809</v>
      </c>
      <c r="K3132" s="13" t="s">
        <v>32</v>
      </c>
      <c r="L3132" s="25" t="str">
        <f>VLOOKUP($K3132,TONG_SL!$A:$D,2,0)</f>
        <v>Giò Tai Lưỡi Xào 250</v>
      </c>
      <c r="N3132" s="25" t="str">
        <f t="shared" si="397"/>
        <v>K-C6</v>
      </c>
      <c r="Q3132" s="25" t="str">
        <f>VLOOKUP(K3132,TONG_SL!$A:$D,3,0)</f>
        <v>Túi</v>
      </c>
      <c r="R3132" s="1">
        <v>5</v>
      </c>
      <c r="T3132" s="1">
        <f>VLOOKUP(VLOOKUP(G3132,Ma_KH!$A:$R,18,0)&amp;K3132,Gia_MB!$A:$F,6,0)</f>
        <v>50183</v>
      </c>
      <c r="U3132" s="14">
        <f t="shared" si="399"/>
        <v>250915</v>
      </c>
      <c r="W3132" s="64">
        <f t="shared" si="398"/>
        <v>0</v>
      </c>
      <c r="X3132" s="3" t="str">
        <f t="shared" si="400"/>
        <v>8</v>
      </c>
      <c r="Z3132" s="14">
        <f t="shared" si="401"/>
        <v>20073.2</v>
      </c>
      <c r="AA3132" s="7">
        <f>VLOOKUP(G3132,Ma_KH!$A:$R,14,0)</f>
        <v>60</v>
      </c>
      <c r="AD3132" s="7" t="str">
        <f>IFERROR(VLOOKUP(J3132,'Chuyển Mã'!$B$3:$C$9,2,0),"")</f>
        <v>Hà Nội</v>
      </c>
      <c r="AE3132" s="7" t="str">
        <f t="shared" si="394"/>
        <v>Giò Tai Lưỡi Xào 250</v>
      </c>
      <c r="AF3132" s="7">
        <f t="shared" si="395"/>
        <v>5</v>
      </c>
    </row>
    <row r="3133" spans="1:32" x14ac:dyDescent="0.25">
      <c r="A3133" s="11">
        <v>45908</v>
      </c>
      <c r="B3133" s="25">
        <v>4176508529</v>
      </c>
      <c r="C3133" s="12" t="s">
        <v>7214</v>
      </c>
      <c r="D3133" s="16">
        <f t="shared" si="396"/>
        <v>45908</v>
      </c>
      <c r="G3133" s="13" t="s">
        <v>8291</v>
      </c>
      <c r="I3133" s="13" t="s">
        <v>8292</v>
      </c>
      <c r="J3133" s="13" t="s">
        <v>1809</v>
      </c>
      <c r="K3133" s="13" t="s">
        <v>27</v>
      </c>
      <c r="L3133" s="25" t="str">
        <f>VLOOKUP($K3133,TONG_SL!$A:$D,2,0)</f>
        <v>Chân giò heo muối 300g</v>
      </c>
      <c r="N3133" s="25" t="str">
        <f t="shared" si="397"/>
        <v>K-C6</v>
      </c>
      <c r="Q3133" s="25" t="str">
        <f>VLOOKUP(K3133,TONG_SL!$A:$D,3,0)</f>
        <v>Túi</v>
      </c>
      <c r="R3133" s="1">
        <v>10</v>
      </c>
      <c r="T3133" s="1">
        <f>VLOOKUP(VLOOKUP(G3133,Ma_KH!$A:$R,18,0)&amp;K3133,Gia_MB!$A:$F,6,0)</f>
        <v>73431</v>
      </c>
      <c r="U3133" s="14">
        <f t="shared" si="399"/>
        <v>734310</v>
      </c>
      <c r="W3133" s="64">
        <f t="shared" si="398"/>
        <v>0</v>
      </c>
      <c r="X3133" s="3" t="str">
        <f t="shared" si="400"/>
        <v>8</v>
      </c>
      <c r="Z3133" s="14">
        <f t="shared" si="401"/>
        <v>58744.800000000003</v>
      </c>
      <c r="AA3133" s="7">
        <f>VLOOKUP(G3133,Ma_KH!$A:$R,14,0)</f>
        <v>60</v>
      </c>
      <c r="AD3133" s="7" t="str">
        <f>IFERROR(VLOOKUP(J3133,'Chuyển Mã'!$B$3:$C$9,2,0),"")</f>
        <v>Hà Nội</v>
      </c>
      <c r="AE3133" s="7" t="str">
        <f t="shared" si="394"/>
        <v>Chân giò heo muối 300g</v>
      </c>
      <c r="AF3133" s="7">
        <f t="shared" si="395"/>
        <v>10</v>
      </c>
    </row>
    <row r="3134" spans="1:32" x14ac:dyDescent="0.25">
      <c r="A3134" s="11">
        <v>45908</v>
      </c>
      <c r="B3134" s="25">
        <v>4176508529</v>
      </c>
      <c r="C3134" s="12" t="s">
        <v>7214</v>
      </c>
      <c r="D3134" s="16">
        <f t="shared" si="396"/>
        <v>45908</v>
      </c>
      <c r="G3134" s="13" t="s">
        <v>8291</v>
      </c>
      <c r="I3134" s="13" t="s">
        <v>8292</v>
      </c>
      <c r="J3134" s="13" t="s">
        <v>1809</v>
      </c>
      <c r="K3134" s="13" t="s">
        <v>30</v>
      </c>
      <c r="L3134" s="25" t="str">
        <f>VLOOKUP($K3134,TONG_SL!$A:$D,2,0)</f>
        <v>Gà muối 500g</v>
      </c>
      <c r="N3134" s="25" t="str">
        <f t="shared" si="397"/>
        <v>K-C6</v>
      </c>
      <c r="Q3134" s="25" t="str">
        <f>VLOOKUP(K3134,TONG_SL!$A:$D,3,0)</f>
        <v>Túi</v>
      </c>
      <c r="R3134" s="1">
        <v>5</v>
      </c>
      <c r="T3134" s="1">
        <f>VLOOKUP(VLOOKUP(G3134,Ma_KH!$A:$R,18,0)&amp;K3134,Gia_MB!$A:$F,6,0)</f>
        <v>111058</v>
      </c>
      <c r="U3134" s="14">
        <f t="shared" si="399"/>
        <v>555290</v>
      </c>
      <c r="W3134" s="64">
        <f t="shared" si="398"/>
        <v>0</v>
      </c>
      <c r="X3134" s="3" t="str">
        <f t="shared" si="400"/>
        <v>8</v>
      </c>
      <c r="Z3134" s="14">
        <f t="shared" si="401"/>
        <v>44423.200000000004</v>
      </c>
      <c r="AA3134" s="7">
        <f>VLOOKUP(G3134,Ma_KH!$A:$R,14,0)</f>
        <v>60</v>
      </c>
      <c r="AD3134" s="7" t="str">
        <f>IFERROR(VLOOKUP(J3134,'Chuyển Mã'!$B$3:$C$9,2,0),"")</f>
        <v>Hà Nội</v>
      </c>
      <c r="AE3134" s="7" t="str">
        <f t="shared" si="394"/>
        <v>Gà muối 500g</v>
      </c>
      <c r="AF3134" s="7">
        <f t="shared" si="395"/>
        <v>5</v>
      </c>
    </row>
    <row r="3135" spans="1:32" x14ac:dyDescent="0.25">
      <c r="A3135" s="11">
        <v>45908</v>
      </c>
      <c r="B3135" s="25">
        <v>4176508529</v>
      </c>
      <c r="C3135" s="12" t="s">
        <v>7214</v>
      </c>
      <c r="D3135" s="16">
        <f t="shared" si="396"/>
        <v>45908</v>
      </c>
      <c r="G3135" s="13" t="s">
        <v>8291</v>
      </c>
      <c r="I3135" s="13" t="s">
        <v>8292</v>
      </c>
      <c r="J3135" s="13" t="s">
        <v>1809</v>
      </c>
      <c r="K3135" s="13" t="s">
        <v>7509</v>
      </c>
      <c r="L3135" s="25" t="str">
        <f>VLOOKUP($K3135,TONG_SL!$A:$D,2,0)</f>
        <v>Tai heo muối 200g</v>
      </c>
      <c r="N3135" s="25" t="str">
        <f t="shared" si="397"/>
        <v>K-C6</v>
      </c>
      <c r="Q3135" s="25" t="str">
        <f>VLOOKUP(K3135,TONG_SL!$A:$D,3,0)</f>
        <v>Túi</v>
      </c>
      <c r="R3135" s="1">
        <v>5</v>
      </c>
      <c r="T3135" s="1">
        <f>VLOOKUP(VLOOKUP(G3135,Ma_KH!$A:$R,18,0)&amp;K3135,Gia_MB!$A:$F,6,0)</f>
        <v>55595</v>
      </c>
      <c r="U3135" s="14">
        <f t="shared" si="399"/>
        <v>277975</v>
      </c>
      <c r="W3135" s="64">
        <f t="shared" si="398"/>
        <v>0</v>
      </c>
      <c r="X3135" s="3" t="str">
        <f t="shared" si="400"/>
        <v>8</v>
      </c>
      <c r="Z3135" s="14">
        <f t="shared" si="401"/>
        <v>22238</v>
      </c>
      <c r="AA3135" s="7">
        <f>VLOOKUP(G3135,Ma_KH!$A:$R,14,0)</f>
        <v>60</v>
      </c>
      <c r="AD3135" s="7" t="str">
        <f>IFERROR(VLOOKUP(J3135,'Chuyển Mã'!$B$3:$C$9,2,0),"")</f>
        <v>Hà Nội</v>
      </c>
      <c r="AE3135" s="7" t="str">
        <f t="shared" si="394"/>
        <v>Tai heo muối 200g</v>
      </c>
      <c r="AF3135" s="7">
        <f t="shared" si="395"/>
        <v>5</v>
      </c>
    </row>
    <row r="3136" spans="1:32" x14ac:dyDescent="0.25">
      <c r="A3136" s="11">
        <v>45908</v>
      </c>
      <c r="B3136" s="25">
        <v>4176508529</v>
      </c>
      <c r="C3136" s="12" t="s">
        <v>7214</v>
      </c>
      <c r="D3136" s="16">
        <f t="shared" si="396"/>
        <v>45908</v>
      </c>
      <c r="G3136" s="13" t="s">
        <v>8291</v>
      </c>
      <c r="I3136" s="13" t="s">
        <v>8292</v>
      </c>
      <c r="J3136" s="13" t="s">
        <v>1809</v>
      </c>
      <c r="K3136" s="13" t="s">
        <v>39</v>
      </c>
      <c r="L3136" s="25" t="str">
        <f>VLOOKUP($K3136,TONG_SL!$A:$D,2,0)</f>
        <v>Chả cốm 300g</v>
      </c>
      <c r="N3136" s="25" t="str">
        <f t="shared" si="397"/>
        <v>K-C6</v>
      </c>
      <c r="Q3136" s="25" t="str">
        <f>VLOOKUP(K3136,TONG_SL!$A:$D,3,0)</f>
        <v>Túi</v>
      </c>
      <c r="R3136" s="1">
        <v>5</v>
      </c>
      <c r="T3136" s="1">
        <f>VLOOKUP(VLOOKUP(G3136,Ma_KH!$A:$R,18,0)&amp;K3136,Gia_MB!$A:$F,6,0)</f>
        <v>74250</v>
      </c>
      <c r="U3136" s="14">
        <f t="shared" si="399"/>
        <v>371250</v>
      </c>
      <c r="W3136" s="64">
        <f t="shared" si="398"/>
        <v>0</v>
      </c>
      <c r="X3136" s="3" t="str">
        <f t="shared" si="400"/>
        <v>8</v>
      </c>
      <c r="Z3136" s="14">
        <f t="shared" si="401"/>
        <v>29700</v>
      </c>
      <c r="AA3136" s="7">
        <f>VLOOKUP(G3136,Ma_KH!$A:$R,14,0)</f>
        <v>60</v>
      </c>
      <c r="AD3136" s="7" t="str">
        <f>IFERROR(VLOOKUP(J3136,'Chuyển Mã'!$B$3:$C$9,2,0),"")</f>
        <v>Hà Nội</v>
      </c>
      <c r="AE3136" s="7" t="str">
        <f t="shared" si="394"/>
        <v>Chả cốm 300g</v>
      </c>
      <c r="AF3136" s="7">
        <f t="shared" si="395"/>
        <v>5</v>
      </c>
    </row>
    <row r="3137" spans="1:32" x14ac:dyDescent="0.25">
      <c r="A3137" s="11">
        <v>45908</v>
      </c>
      <c r="B3137" s="25">
        <v>4176675467</v>
      </c>
      <c r="C3137" s="12" t="s">
        <v>7214</v>
      </c>
      <c r="D3137" s="16">
        <f t="shared" si="396"/>
        <v>45908</v>
      </c>
      <c r="G3137" s="13" t="s">
        <v>8281</v>
      </c>
      <c r="I3137" s="13" t="s">
        <v>8293</v>
      </c>
      <c r="J3137" s="13" t="s">
        <v>1809</v>
      </c>
      <c r="K3137" s="13" t="s">
        <v>30</v>
      </c>
      <c r="L3137" s="25" t="str">
        <f>VLOOKUP($K3137,TONG_SL!$A:$D,2,0)</f>
        <v>Gà muối 500g</v>
      </c>
      <c r="N3137" s="25" t="str">
        <f t="shared" si="397"/>
        <v>K-C6</v>
      </c>
      <c r="Q3137" s="25" t="str">
        <f>VLOOKUP(K3137,TONG_SL!$A:$D,3,0)</f>
        <v>Túi</v>
      </c>
      <c r="R3137" s="1">
        <v>2</v>
      </c>
      <c r="T3137" s="1">
        <f>VLOOKUP(VLOOKUP(G3137,Ma_KH!$A:$R,18,0)&amp;K3137,Gia_MB!$A:$F,6,0)</f>
        <v>111058</v>
      </c>
      <c r="U3137" s="14">
        <f t="shared" si="399"/>
        <v>222116</v>
      </c>
      <c r="W3137" s="64">
        <f t="shared" si="398"/>
        <v>0</v>
      </c>
      <c r="X3137" s="3" t="str">
        <f t="shared" si="400"/>
        <v>8</v>
      </c>
      <c r="Z3137" s="14">
        <f t="shared" si="401"/>
        <v>17769.28</v>
      </c>
      <c r="AA3137" s="7">
        <f>VLOOKUP(G3137,Ma_KH!$A:$R,14,0)</f>
        <v>60</v>
      </c>
      <c r="AD3137" s="7" t="str">
        <f>IFERROR(VLOOKUP(J3137,'Chuyển Mã'!$B$3:$C$9,2,0),"")</f>
        <v>Hà Nội</v>
      </c>
      <c r="AE3137" s="7" t="str">
        <f t="shared" si="394"/>
        <v>Gà muối 500g</v>
      </c>
      <c r="AF3137" s="7">
        <f t="shared" si="395"/>
        <v>2</v>
      </c>
    </row>
    <row r="3138" spans="1:32" x14ac:dyDescent="0.25">
      <c r="A3138" s="11">
        <v>45908</v>
      </c>
      <c r="B3138" s="25">
        <v>4176675467</v>
      </c>
      <c r="C3138" s="12" t="s">
        <v>7214</v>
      </c>
      <c r="D3138" s="16">
        <f t="shared" si="396"/>
        <v>45908</v>
      </c>
      <c r="G3138" s="13" t="s">
        <v>8281</v>
      </c>
      <c r="I3138" s="13" t="s">
        <v>8293</v>
      </c>
      <c r="J3138" s="13" t="s">
        <v>1809</v>
      </c>
      <c r="K3138" s="13" t="s">
        <v>27</v>
      </c>
      <c r="L3138" s="25" t="str">
        <f>VLOOKUP($K3138,TONG_SL!$A:$D,2,0)</f>
        <v>Chân giò heo muối 300g</v>
      </c>
      <c r="N3138" s="25" t="str">
        <f t="shared" si="397"/>
        <v>K-C6</v>
      </c>
      <c r="Q3138" s="25" t="str">
        <f>VLOOKUP(K3138,TONG_SL!$A:$D,3,0)</f>
        <v>Túi</v>
      </c>
      <c r="R3138" s="1">
        <v>2</v>
      </c>
      <c r="T3138" s="1">
        <f>VLOOKUP(VLOOKUP(G3138,Ma_KH!$A:$R,18,0)&amp;K3138,Gia_MB!$A:$F,6,0)</f>
        <v>73431</v>
      </c>
      <c r="U3138" s="14">
        <f t="shared" si="399"/>
        <v>146862</v>
      </c>
      <c r="W3138" s="64">
        <f t="shared" si="398"/>
        <v>0</v>
      </c>
      <c r="X3138" s="3" t="str">
        <f t="shared" si="400"/>
        <v>8</v>
      </c>
      <c r="Z3138" s="14">
        <f t="shared" si="401"/>
        <v>11748.960000000001</v>
      </c>
      <c r="AA3138" s="7">
        <f>VLOOKUP(G3138,Ma_KH!$A:$R,14,0)</f>
        <v>60</v>
      </c>
      <c r="AD3138" s="7" t="str">
        <f>IFERROR(VLOOKUP(J3138,'Chuyển Mã'!$B$3:$C$9,2,0),"")</f>
        <v>Hà Nội</v>
      </c>
      <c r="AE3138" s="7" t="str">
        <f t="shared" si="394"/>
        <v>Chân giò heo muối 300g</v>
      </c>
      <c r="AF3138" s="7">
        <f t="shared" si="395"/>
        <v>2</v>
      </c>
    </row>
    <row r="3139" spans="1:32" x14ac:dyDescent="0.25">
      <c r="A3139" s="11">
        <v>45908</v>
      </c>
      <c r="B3139" s="25">
        <v>4176712385</v>
      </c>
      <c r="C3139" s="12" t="s">
        <v>7214</v>
      </c>
      <c r="D3139" s="16">
        <f t="shared" si="396"/>
        <v>45908</v>
      </c>
      <c r="G3139" s="13" t="s">
        <v>8294</v>
      </c>
      <c r="I3139" s="13" t="s">
        <v>8295</v>
      </c>
      <c r="J3139" s="13" t="s">
        <v>1809</v>
      </c>
      <c r="K3139" s="13" t="s">
        <v>30</v>
      </c>
      <c r="L3139" s="25" t="str">
        <f>VLOOKUP($K3139,TONG_SL!$A:$D,2,0)</f>
        <v>Gà muối 500g</v>
      </c>
      <c r="N3139" s="25" t="str">
        <f t="shared" si="397"/>
        <v>K-C6</v>
      </c>
      <c r="Q3139" s="25" t="str">
        <f>VLOOKUP(K3139,TONG_SL!$A:$D,3,0)</f>
        <v>Túi</v>
      </c>
      <c r="R3139" s="1">
        <v>5</v>
      </c>
      <c r="T3139" s="1">
        <f>VLOOKUP(VLOOKUP(G3139,Ma_KH!$A:$R,18,0)&amp;K3139,Gia_MB!$A:$F,6,0)</f>
        <v>111058</v>
      </c>
      <c r="U3139" s="14">
        <f t="shared" si="399"/>
        <v>555290</v>
      </c>
      <c r="W3139" s="64">
        <f t="shared" si="398"/>
        <v>0</v>
      </c>
      <c r="X3139" s="3" t="str">
        <f t="shared" si="400"/>
        <v>8</v>
      </c>
      <c r="Z3139" s="14">
        <f t="shared" si="401"/>
        <v>44423.200000000004</v>
      </c>
      <c r="AA3139" s="7">
        <f>VLOOKUP(G3139,Ma_KH!$A:$R,14,0)</f>
        <v>60</v>
      </c>
      <c r="AD3139" s="7" t="str">
        <f>IFERROR(VLOOKUP(J3139,'Chuyển Mã'!$B$3:$C$9,2,0),"")</f>
        <v>Hà Nội</v>
      </c>
      <c r="AE3139" s="7" t="str">
        <f t="shared" ref="AE3139:AE3202" si="402">IFERROR(L3139,"")</f>
        <v>Gà muối 500g</v>
      </c>
      <c r="AF3139" s="7">
        <f t="shared" ref="AF3139:AF3202" si="403">R3139</f>
        <v>5</v>
      </c>
    </row>
    <row r="3140" spans="1:32" x14ac:dyDescent="0.25">
      <c r="A3140" s="11">
        <v>45908</v>
      </c>
      <c r="B3140" s="25">
        <v>4176712385</v>
      </c>
      <c r="C3140" s="12" t="s">
        <v>7214</v>
      </c>
      <c r="D3140" s="16">
        <f t="shared" ref="D3140:D3203" si="404">IF(A3140="","",A3140)</f>
        <v>45908</v>
      </c>
      <c r="G3140" s="13" t="s">
        <v>8294</v>
      </c>
      <c r="I3140" s="13" t="s">
        <v>8295</v>
      </c>
      <c r="J3140" s="13" t="s">
        <v>1809</v>
      </c>
      <c r="K3140" s="13" t="s">
        <v>32</v>
      </c>
      <c r="L3140" s="25" t="str">
        <f>VLOOKUP($K3140,TONG_SL!$A:$D,2,0)</f>
        <v>Giò Tai Lưỡi Xào 250</v>
      </c>
      <c r="N3140" s="25" t="str">
        <f t="shared" ref="N3140:N3203" si="405">IF($B3140&lt;&gt;"","K-C6","")</f>
        <v>K-C6</v>
      </c>
      <c r="Q3140" s="25" t="str">
        <f>VLOOKUP(K3140,TONG_SL!$A:$D,3,0)</f>
        <v>Túi</v>
      </c>
      <c r="R3140" s="1">
        <v>5</v>
      </c>
      <c r="T3140" s="1">
        <f>VLOOKUP(VLOOKUP(G3140,Ma_KH!$A:$R,18,0)&amp;K3140,Gia_MB!$A:$F,6,0)</f>
        <v>50183</v>
      </c>
      <c r="U3140" s="14">
        <f t="shared" si="399"/>
        <v>250915</v>
      </c>
      <c r="W3140" s="64">
        <f t="shared" si="398"/>
        <v>0</v>
      </c>
      <c r="X3140" s="3" t="str">
        <f t="shared" si="400"/>
        <v>8</v>
      </c>
      <c r="Z3140" s="14">
        <f t="shared" si="401"/>
        <v>20073.2</v>
      </c>
      <c r="AA3140" s="7">
        <f>VLOOKUP(G3140,Ma_KH!$A:$R,14,0)</f>
        <v>60</v>
      </c>
      <c r="AD3140" s="7" t="str">
        <f>IFERROR(VLOOKUP(J3140,'Chuyển Mã'!$B$3:$C$9,2,0),"")</f>
        <v>Hà Nội</v>
      </c>
      <c r="AE3140" s="7" t="str">
        <f t="shared" si="402"/>
        <v>Giò Tai Lưỡi Xào 250</v>
      </c>
      <c r="AF3140" s="7">
        <f t="shared" si="403"/>
        <v>5</v>
      </c>
    </row>
    <row r="3141" spans="1:32" x14ac:dyDescent="0.25">
      <c r="A3141" s="11">
        <v>45908</v>
      </c>
      <c r="B3141" s="25">
        <v>4176712385</v>
      </c>
      <c r="C3141" s="12" t="s">
        <v>7214</v>
      </c>
      <c r="D3141" s="16">
        <f t="shared" si="404"/>
        <v>45908</v>
      </c>
      <c r="G3141" s="13" t="s">
        <v>8294</v>
      </c>
      <c r="I3141" s="13" t="s">
        <v>8295</v>
      </c>
      <c r="J3141" s="13" t="s">
        <v>1809</v>
      </c>
      <c r="K3141" s="13" t="s">
        <v>51</v>
      </c>
      <c r="L3141" s="25" t="str">
        <f>VLOOKUP($K3141,TONG_SL!$A:$D,2,0)</f>
        <v>Mọc Nấm Hương 250g</v>
      </c>
      <c r="N3141" s="25" t="str">
        <f t="shared" si="405"/>
        <v>K-C6</v>
      </c>
      <c r="Q3141" s="25" t="str">
        <f>VLOOKUP(K3141,TONG_SL!$A:$D,3,0)</f>
        <v>Túi</v>
      </c>
      <c r="R3141" s="1">
        <v>5</v>
      </c>
      <c r="T3141" s="1">
        <f>VLOOKUP(VLOOKUP(G3141,Ma_KH!$A:$R,18,0)&amp;K3141,Gia_MB!$A:$F,6,0)</f>
        <v>46000</v>
      </c>
      <c r="U3141" s="14">
        <f t="shared" si="399"/>
        <v>230000</v>
      </c>
      <c r="W3141" s="64">
        <f t="shared" ref="W3141:W3204" si="406">U3141*V3141</f>
        <v>0</v>
      </c>
      <c r="X3141" s="3" t="str">
        <f t="shared" si="400"/>
        <v>8</v>
      </c>
      <c r="Z3141" s="14">
        <f t="shared" si="401"/>
        <v>18400</v>
      </c>
      <c r="AA3141" s="7">
        <f>VLOOKUP(G3141,Ma_KH!$A:$R,14,0)</f>
        <v>60</v>
      </c>
      <c r="AD3141" s="7" t="str">
        <f>IFERROR(VLOOKUP(J3141,'Chuyển Mã'!$B$3:$C$9,2,0),"")</f>
        <v>Hà Nội</v>
      </c>
      <c r="AE3141" s="7" t="str">
        <f t="shared" si="402"/>
        <v>Mọc Nấm Hương 250g</v>
      </c>
      <c r="AF3141" s="7">
        <f t="shared" si="403"/>
        <v>5</v>
      </c>
    </row>
    <row r="3142" spans="1:32" x14ac:dyDescent="0.25">
      <c r="A3142" s="11">
        <v>45908</v>
      </c>
      <c r="B3142" s="25">
        <v>4176712385</v>
      </c>
      <c r="C3142" s="12" t="s">
        <v>7214</v>
      </c>
      <c r="D3142" s="16">
        <f t="shared" si="404"/>
        <v>45908</v>
      </c>
      <c r="G3142" s="13" t="s">
        <v>8294</v>
      </c>
      <c r="I3142" s="13" t="s">
        <v>8296</v>
      </c>
      <c r="J3142" s="13" t="s">
        <v>1809</v>
      </c>
      <c r="K3142" s="13" t="s">
        <v>30</v>
      </c>
      <c r="L3142" s="25" t="str">
        <f>VLOOKUP($K3142,TONG_SL!$A:$D,2,0)</f>
        <v>Gà muối 500g</v>
      </c>
      <c r="N3142" s="25" t="str">
        <f t="shared" si="405"/>
        <v>K-C6</v>
      </c>
      <c r="Q3142" s="25" t="str">
        <f>VLOOKUP(K3142,TONG_SL!$A:$D,3,0)</f>
        <v>Túi</v>
      </c>
      <c r="R3142" s="1">
        <v>5</v>
      </c>
      <c r="T3142" s="1">
        <f>VLOOKUP(VLOOKUP(G3142,Ma_KH!$A:$R,18,0)&amp;K3142,Gia_MB!$A:$F,6,0)</f>
        <v>111058</v>
      </c>
      <c r="U3142" s="14">
        <f t="shared" si="399"/>
        <v>555290</v>
      </c>
      <c r="W3142" s="64">
        <f t="shared" si="406"/>
        <v>0</v>
      </c>
      <c r="X3142" s="3" t="str">
        <f t="shared" si="400"/>
        <v>8</v>
      </c>
      <c r="Z3142" s="14">
        <f t="shared" si="401"/>
        <v>44423.200000000004</v>
      </c>
      <c r="AA3142" s="7">
        <f>VLOOKUP(G3142,Ma_KH!$A:$R,14,0)</f>
        <v>60</v>
      </c>
      <c r="AD3142" s="7" t="str">
        <f>IFERROR(VLOOKUP(J3142,'Chuyển Mã'!$B$3:$C$9,2,0),"")</f>
        <v>Hà Nội</v>
      </c>
      <c r="AE3142" s="7" t="str">
        <f t="shared" si="402"/>
        <v>Gà muối 500g</v>
      </c>
      <c r="AF3142" s="7">
        <f t="shared" si="403"/>
        <v>5</v>
      </c>
    </row>
    <row r="3143" spans="1:32" x14ac:dyDescent="0.25">
      <c r="A3143" s="11">
        <v>45908</v>
      </c>
      <c r="B3143" s="25">
        <v>4176712385</v>
      </c>
      <c r="C3143" s="12" t="s">
        <v>7214</v>
      </c>
      <c r="D3143" s="16">
        <f t="shared" si="404"/>
        <v>45908</v>
      </c>
      <c r="G3143" s="13" t="s">
        <v>8294</v>
      </c>
      <c r="I3143" s="13" t="s">
        <v>8296</v>
      </c>
      <c r="J3143" s="13" t="s">
        <v>1809</v>
      </c>
      <c r="K3143" s="13" t="s">
        <v>32</v>
      </c>
      <c r="L3143" s="25" t="str">
        <f>VLOOKUP($K3143,TONG_SL!$A:$D,2,0)</f>
        <v>Giò Tai Lưỡi Xào 250</v>
      </c>
      <c r="N3143" s="25" t="str">
        <f t="shared" si="405"/>
        <v>K-C6</v>
      </c>
      <c r="Q3143" s="25" t="str">
        <f>VLOOKUP(K3143,TONG_SL!$A:$D,3,0)</f>
        <v>Túi</v>
      </c>
      <c r="R3143" s="1">
        <v>5</v>
      </c>
      <c r="T3143" s="1">
        <f>VLOOKUP(VLOOKUP(G3143,Ma_KH!$A:$R,18,0)&amp;K3143,Gia_MB!$A:$F,6,0)</f>
        <v>50183</v>
      </c>
      <c r="U3143" s="14">
        <f t="shared" si="399"/>
        <v>250915</v>
      </c>
      <c r="W3143" s="64">
        <f t="shared" si="406"/>
        <v>0</v>
      </c>
      <c r="X3143" s="3" t="str">
        <f t="shared" si="400"/>
        <v>8</v>
      </c>
      <c r="Z3143" s="14">
        <f t="shared" si="401"/>
        <v>20073.2</v>
      </c>
      <c r="AA3143" s="7">
        <f>VLOOKUP(G3143,Ma_KH!$A:$R,14,0)</f>
        <v>60</v>
      </c>
      <c r="AD3143" s="7" t="str">
        <f>IFERROR(VLOOKUP(J3143,'Chuyển Mã'!$B$3:$C$9,2,0),"")</f>
        <v>Hà Nội</v>
      </c>
      <c r="AE3143" s="7" t="str">
        <f t="shared" si="402"/>
        <v>Giò Tai Lưỡi Xào 250</v>
      </c>
      <c r="AF3143" s="7">
        <f t="shared" si="403"/>
        <v>5</v>
      </c>
    </row>
    <row r="3144" spans="1:32" x14ac:dyDescent="0.25">
      <c r="A3144" s="11">
        <v>45908</v>
      </c>
      <c r="B3144" s="25">
        <v>4176712385</v>
      </c>
      <c r="C3144" s="12" t="s">
        <v>7214</v>
      </c>
      <c r="D3144" s="16">
        <f t="shared" si="404"/>
        <v>45908</v>
      </c>
      <c r="G3144" s="13" t="s">
        <v>8294</v>
      </c>
      <c r="I3144" s="13" t="s">
        <v>8296</v>
      </c>
      <c r="J3144" s="13" t="s">
        <v>1809</v>
      </c>
      <c r="K3144" s="13" t="s">
        <v>51</v>
      </c>
      <c r="L3144" s="25" t="str">
        <f>VLOOKUP($K3144,TONG_SL!$A:$D,2,0)</f>
        <v>Mọc Nấm Hương 250g</v>
      </c>
      <c r="N3144" s="25" t="str">
        <f t="shared" si="405"/>
        <v>K-C6</v>
      </c>
      <c r="Q3144" s="25" t="str">
        <f>VLOOKUP(K3144,TONG_SL!$A:$D,3,0)</f>
        <v>Túi</v>
      </c>
      <c r="R3144" s="1">
        <v>5</v>
      </c>
      <c r="T3144" s="1">
        <f>VLOOKUP(VLOOKUP(G3144,Ma_KH!$A:$R,18,0)&amp;K3144,Gia_MB!$A:$F,6,0)</f>
        <v>46000</v>
      </c>
      <c r="U3144" s="14">
        <f t="shared" si="399"/>
        <v>230000</v>
      </c>
      <c r="W3144" s="64">
        <f t="shared" si="406"/>
        <v>0</v>
      </c>
      <c r="X3144" s="3" t="str">
        <f t="shared" si="400"/>
        <v>8</v>
      </c>
      <c r="Z3144" s="14">
        <f t="shared" si="401"/>
        <v>18400</v>
      </c>
      <c r="AA3144" s="7">
        <f>VLOOKUP(G3144,Ma_KH!$A:$R,14,0)</f>
        <v>60</v>
      </c>
      <c r="AD3144" s="7" t="str">
        <f>IFERROR(VLOOKUP(J3144,'Chuyển Mã'!$B$3:$C$9,2,0),"")</f>
        <v>Hà Nội</v>
      </c>
      <c r="AE3144" s="7" t="str">
        <f t="shared" si="402"/>
        <v>Mọc Nấm Hương 250g</v>
      </c>
      <c r="AF3144" s="7">
        <f t="shared" si="403"/>
        <v>5</v>
      </c>
    </row>
    <row r="3145" spans="1:32" x14ac:dyDescent="0.25">
      <c r="A3145" s="11">
        <v>45908</v>
      </c>
      <c r="B3145" s="25" t="s">
        <v>8297</v>
      </c>
      <c r="C3145" s="12" t="s">
        <v>7214</v>
      </c>
      <c r="D3145" s="16">
        <f t="shared" si="404"/>
        <v>45908</v>
      </c>
      <c r="G3145" s="13" t="s">
        <v>8298</v>
      </c>
      <c r="I3145" s="13" t="s">
        <v>8299</v>
      </c>
      <c r="J3145" s="13" t="s">
        <v>1809</v>
      </c>
      <c r="K3145" s="13" t="s">
        <v>30</v>
      </c>
      <c r="L3145" s="25" t="str">
        <f>VLOOKUP($K3145,TONG_SL!$A:$D,2,0)</f>
        <v>Gà muối 500g</v>
      </c>
      <c r="N3145" s="25" t="str">
        <f t="shared" si="405"/>
        <v>K-C6</v>
      </c>
      <c r="Q3145" s="25" t="str">
        <f>VLOOKUP(K3145,TONG_SL!$A:$D,3,0)</f>
        <v>Túi</v>
      </c>
      <c r="R3145" s="1">
        <v>5</v>
      </c>
      <c r="T3145" s="1">
        <f>VLOOKUP(VLOOKUP(G3145,Ma_KH!$A:$R,18,0)&amp;K3145,Gia_MB!$A:$F,6,0)</f>
        <v>111058</v>
      </c>
      <c r="U3145" s="14">
        <f t="shared" si="399"/>
        <v>555290</v>
      </c>
      <c r="W3145" s="64">
        <f t="shared" si="406"/>
        <v>0</v>
      </c>
      <c r="X3145" s="3" t="str">
        <f t="shared" si="400"/>
        <v>8</v>
      </c>
      <c r="Z3145" s="14">
        <f t="shared" si="401"/>
        <v>44423.200000000004</v>
      </c>
      <c r="AA3145" s="7">
        <f>VLOOKUP(G3145,Ma_KH!$A:$R,14,0)</f>
        <v>60</v>
      </c>
      <c r="AD3145" s="7" t="str">
        <f>IFERROR(VLOOKUP(J3145,'Chuyển Mã'!$B$3:$C$9,2,0),"")</f>
        <v>Hà Nội</v>
      </c>
      <c r="AE3145" s="7" t="str">
        <f t="shared" si="402"/>
        <v>Gà muối 500g</v>
      </c>
      <c r="AF3145" s="7">
        <f t="shared" si="403"/>
        <v>5</v>
      </c>
    </row>
    <row r="3146" spans="1:32" x14ac:dyDescent="0.25">
      <c r="A3146" s="11">
        <v>45908</v>
      </c>
      <c r="B3146" s="25" t="s">
        <v>8297</v>
      </c>
      <c r="C3146" s="12" t="s">
        <v>7214</v>
      </c>
      <c r="D3146" s="16">
        <f t="shared" si="404"/>
        <v>45908</v>
      </c>
      <c r="G3146" s="13" t="s">
        <v>8298</v>
      </c>
      <c r="I3146" s="13" t="s">
        <v>8299</v>
      </c>
      <c r="J3146" s="13" t="s">
        <v>1809</v>
      </c>
      <c r="K3146" s="13" t="s">
        <v>27</v>
      </c>
      <c r="L3146" s="25" t="str">
        <f>VLOOKUP($K3146,TONG_SL!$A:$D,2,0)</f>
        <v>Chân giò heo muối 300g</v>
      </c>
      <c r="N3146" s="25" t="str">
        <f t="shared" si="405"/>
        <v>K-C6</v>
      </c>
      <c r="Q3146" s="25" t="str">
        <f>VLOOKUP(K3146,TONG_SL!$A:$D,3,0)</f>
        <v>Túi</v>
      </c>
      <c r="R3146" s="1">
        <v>5</v>
      </c>
      <c r="T3146" s="1">
        <f>VLOOKUP(VLOOKUP(G3146,Ma_KH!$A:$R,18,0)&amp;K3146,Gia_MB!$A:$F,6,0)</f>
        <v>73431</v>
      </c>
      <c r="U3146" s="14">
        <f t="shared" si="399"/>
        <v>367155</v>
      </c>
      <c r="W3146" s="64">
        <f t="shared" si="406"/>
        <v>0</v>
      </c>
      <c r="X3146" s="3" t="str">
        <f t="shared" si="400"/>
        <v>8</v>
      </c>
      <c r="Z3146" s="14">
        <f t="shared" si="401"/>
        <v>29372.400000000001</v>
      </c>
      <c r="AA3146" s="7">
        <f>VLOOKUP(G3146,Ma_KH!$A:$R,14,0)</f>
        <v>60</v>
      </c>
      <c r="AD3146" s="7" t="str">
        <f>IFERROR(VLOOKUP(J3146,'Chuyển Mã'!$B$3:$C$9,2,0),"")</f>
        <v>Hà Nội</v>
      </c>
      <c r="AE3146" s="7" t="str">
        <f t="shared" si="402"/>
        <v>Chân giò heo muối 300g</v>
      </c>
      <c r="AF3146" s="7">
        <f t="shared" si="403"/>
        <v>5</v>
      </c>
    </row>
    <row r="3147" spans="1:32" x14ac:dyDescent="0.25">
      <c r="A3147" s="11">
        <v>45908</v>
      </c>
      <c r="B3147" s="25" t="s">
        <v>8297</v>
      </c>
      <c r="C3147" s="12" t="s">
        <v>7214</v>
      </c>
      <c r="D3147" s="16">
        <f t="shared" si="404"/>
        <v>45908</v>
      </c>
      <c r="G3147" s="13" t="s">
        <v>8298</v>
      </c>
      <c r="I3147" s="13" t="s">
        <v>8299</v>
      </c>
      <c r="J3147" s="13" t="s">
        <v>1809</v>
      </c>
      <c r="K3147" s="13" t="s">
        <v>35</v>
      </c>
      <c r="L3147" s="25" t="str">
        <f>VLOOKUP($K3147,TONG_SL!$A:$D,2,0)</f>
        <v>Tai heo muối 200g</v>
      </c>
      <c r="N3147" s="25" t="str">
        <f t="shared" si="405"/>
        <v>K-C6</v>
      </c>
      <c r="Q3147" s="25" t="str">
        <f>VLOOKUP(K3147,TONG_SL!$A:$D,3,0)</f>
        <v>Túi</v>
      </c>
      <c r="R3147" s="1">
        <v>3</v>
      </c>
      <c r="T3147" s="1">
        <f>VLOOKUP(VLOOKUP(G3147,Ma_KH!$A:$R,18,0)&amp;K3147,Gia_MB!$A:$F,6,0)</f>
        <v>55595</v>
      </c>
      <c r="U3147" s="14">
        <f t="shared" si="399"/>
        <v>166785</v>
      </c>
      <c r="W3147" s="64">
        <f t="shared" si="406"/>
        <v>0</v>
      </c>
      <c r="X3147" s="3" t="str">
        <f t="shared" si="400"/>
        <v>8</v>
      </c>
      <c r="Z3147" s="14">
        <f t="shared" si="401"/>
        <v>13342.800000000001</v>
      </c>
      <c r="AA3147" s="7">
        <f>VLOOKUP(G3147,Ma_KH!$A:$R,14,0)</f>
        <v>60</v>
      </c>
      <c r="AD3147" s="7" t="str">
        <f>IFERROR(VLOOKUP(J3147,'Chuyển Mã'!$B$3:$C$9,2,0),"")</f>
        <v>Hà Nội</v>
      </c>
      <c r="AE3147" s="7" t="str">
        <f t="shared" si="402"/>
        <v>Tai heo muối 200g</v>
      </c>
      <c r="AF3147" s="7">
        <f t="shared" si="403"/>
        <v>3</v>
      </c>
    </row>
    <row r="3148" spans="1:32" x14ac:dyDescent="0.25">
      <c r="A3148" s="11">
        <v>45908</v>
      </c>
      <c r="B3148" s="25" t="s">
        <v>8297</v>
      </c>
      <c r="C3148" s="12" t="s">
        <v>7214</v>
      </c>
      <c r="D3148" s="16">
        <f t="shared" si="404"/>
        <v>45908</v>
      </c>
      <c r="G3148" s="13" t="s">
        <v>8298</v>
      </c>
      <c r="I3148" s="13" t="s">
        <v>8299</v>
      </c>
      <c r="J3148" s="13" t="s">
        <v>1809</v>
      </c>
      <c r="K3148" s="13" t="s">
        <v>32</v>
      </c>
      <c r="L3148" s="25" t="str">
        <f>VLOOKUP($K3148,TONG_SL!$A:$D,2,0)</f>
        <v>Giò Tai Lưỡi Xào 250</v>
      </c>
      <c r="N3148" s="25" t="str">
        <f t="shared" si="405"/>
        <v>K-C6</v>
      </c>
      <c r="Q3148" s="25" t="str">
        <f>VLOOKUP(K3148,TONG_SL!$A:$D,3,0)</f>
        <v>Túi</v>
      </c>
      <c r="R3148" s="1">
        <v>3</v>
      </c>
      <c r="T3148" s="1">
        <f>VLOOKUP(VLOOKUP(G3148,Ma_KH!$A:$R,18,0)&amp;K3148,Gia_MB!$A:$F,6,0)</f>
        <v>50183</v>
      </c>
      <c r="U3148" s="14">
        <f t="shared" si="399"/>
        <v>150549</v>
      </c>
      <c r="W3148" s="64">
        <f t="shared" si="406"/>
        <v>0</v>
      </c>
      <c r="X3148" s="3" t="str">
        <f t="shared" si="400"/>
        <v>8</v>
      </c>
      <c r="Z3148" s="14">
        <f t="shared" si="401"/>
        <v>12043.92</v>
      </c>
      <c r="AA3148" s="7">
        <f>VLOOKUP(G3148,Ma_KH!$A:$R,14,0)</f>
        <v>60</v>
      </c>
      <c r="AD3148" s="7" t="str">
        <f>IFERROR(VLOOKUP(J3148,'Chuyển Mã'!$B$3:$C$9,2,0),"")</f>
        <v>Hà Nội</v>
      </c>
      <c r="AE3148" s="7" t="str">
        <f t="shared" si="402"/>
        <v>Giò Tai Lưỡi Xào 250</v>
      </c>
      <c r="AF3148" s="7">
        <f t="shared" si="403"/>
        <v>3</v>
      </c>
    </row>
    <row r="3149" spans="1:32" x14ac:dyDescent="0.25">
      <c r="A3149" s="11">
        <v>45908</v>
      </c>
      <c r="B3149" s="25">
        <v>14031979</v>
      </c>
      <c r="C3149" s="12" t="s">
        <v>7214</v>
      </c>
      <c r="D3149" s="16">
        <f t="shared" si="404"/>
        <v>45908</v>
      </c>
      <c r="G3149" s="13" t="s">
        <v>4571</v>
      </c>
      <c r="I3149" s="13" t="s">
        <v>4571</v>
      </c>
      <c r="J3149" s="13" t="s">
        <v>1809</v>
      </c>
      <c r="K3149" s="13" t="s">
        <v>1784</v>
      </c>
      <c r="L3149" s="25" t="str">
        <f>VLOOKUP($K3149,TONG_SL!$A:$D,2,0)</f>
        <v>Tai heo sốt thái 500g</v>
      </c>
      <c r="N3149" s="25" t="str">
        <f t="shared" si="405"/>
        <v>K-C6</v>
      </c>
      <c r="Q3149" s="25" t="str">
        <f>VLOOKUP(K3149,TONG_SL!$A:$D,3,0)</f>
        <v>Hộp</v>
      </c>
      <c r="R3149" s="1">
        <v>5</v>
      </c>
      <c r="T3149" s="1">
        <f>VLOOKUP(VLOOKUP(G3149,Ma_KH!$A:$R,18,0)&amp;K3149,Gia_MB!$A:$F,6,0)</f>
        <v>72500</v>
      </c>
      <c r="U3149" s="14">
        <f t="shared" si="399"/>
        <v>362500</v>
      </c>
      <c r="W3149" s="64">
        <f t="shared" si="406"/>
        <v>0</v>
      </c>
      <c r="X3149" s="3" t="str">
        <f t="shared" si="400"/>
        <v>8</v>
      </c>
      <c r="Z3149" s="14">
        <f t="shared" si="401"/>
        <v>29000</v>
      </c>
      <c r="AA3149" s="7">
        <f>VLOOKUP(G3149,Ma_KH!$A:$R,14,0)</f>
        <v>49</v>
      </c>
      <c r="AD3149" s="7" t="str">
        <f>IFERROR(VLOOKUP(J3149,'Chuyển Mã'!$B$3:$C$9,2,0),"")</f>
        <v>Hà Nội</v>
      </c>
      <c r="AE3149" s="7" t="str">
        <f t="shared" si="402"/>
        <v>Tai heo sốt thái 500g</v>
      </c>
      <c r="AF3149" s="7">
        <f t="shared" si="403"/>
        <v>5</v>
      </c>
    </row>
    <row r="3150" spans="1:32" x14ac:dyDescent="0.25">
      <c r="A3150" s="11">
        <v>45908</v>
      </c>
      <c r="B3150" s="25">
        <v>14031979</v>
      </c>
      <c r="C3150" s="12" t="s">
        <v>7214</v>
      </c>
      <c r="D3150" s="16">
        <f t="shared" si="404"/>
        <v>45908</v>
      </c>
      <c r="G3150" s="13" t="s">
        <v>4571</v>
      </c>
      <c r="I3150" s="13" t="s">
        <v>4571</v>
      </c>
      <c r="J3150" s="13" t="s">
        <v>1809</v>
      </c>
      <c r="K3150" s="13" t="s">
        <v>1724</v>
      </c>
      <c r="L3150" s="25" t="str">
        <f>VLOOKUP($K3150,TONG_SL!$A:$D,2,0)</f>
        <v>Chân gà sả tắc 500g</v>
      </c>
      <c r="N3150" s="25" t="str">
        <f t="shared" si="405"/>
        <v>K-C6</v>
      </c>
      <c r="Q3150" s="25" t="str">
        <f>VLOOKUP(K3150,TONG_SL!$A:$D,3,0)</f>
        <v>Hộp</v>
      </c>
      <c r="R3150" s="1">
        <v>5</v>
      </c>
      <c r="T3150" s="1">
        <f>VLOOKUP(VLOOKUP(G3150,Ma_KH!$A:$R,18,0)&amp;K3150,Gia_MB!$A:$F,6,0)</f>
        <v>70000</v>
      </c>
      <c r="U3150" s="14">
        <f t="shared" si="399"/>
        <v>350000</v>
      </c>
      <c r="W3150" s="64">
        <f t="shared" si="406"/>
        <v>0</v>
      </c>
      <c r="X3150" s="3" t="str">
        <f t="shared" si="400"/>
        <v>8</v>
      </c>
      <c r="Z3150" s="14">
        <f t="shared" si="401"/>
        <v>28000</v>
      </c>
      <c r="AA3150" s="7">
        <f>VLOOKUP(G3150,Ma_KH!$A:$R,14,0)</f>
        <v>49</v>
      </c>
      <c r="AD3150" s="7" t="str">
        <f>IFERROR(VLOOKUP(J3150,'Chuyển Mã'!$B$3:$C$9,2,0),"")</f>
        <v>Hà Nội</v>
      </c>
      <c r="AE3150" s="7" t="str">
        <f t="shared" si="402"/>
        <v>Chân gà sả tắc 500g</v>
      </c>
      <c r="AF3150" s="7">
        <f t="shared" si="403"/>
        <v>5</v>
      </c>
    </row>
    <row r="3151" spans="1:32" x14ac:dyDescent="0.25">
      <c r="A3151" s="11">
        <v>45908</v>
      </c>
      <c r="B3151" s="25">
        <v>56474</v>
      </c>
      <c r="C3151" s="12" t="s">
        <v>7214</v>
      </c>
      <c r="D3151" s="16">
        <f t="shared" si="404"/>
        <v>45908</v>
      </c>
      <c r="G3151" s="13" t="s">
        <v>3223</v>
      </c>
      <c r="I3151" s="13" t="s">
        <v>3223</v>
      </c>
      <c r="J3151" s="13" t="s">
        <v>1815</v>
      </c>
      <c r="K3151" s="13" t="s">
        <v>30</v>
      </c>
      <c r="L3151" s="25" t="str">
        <f>VLOOKUP($K3151,TONG_SL!$A:$D,2,0)</f>
        <v>Gà muối 500g</v>
      </c>
      <c r="N3151" s="25" t="str">
        <f t="shared" si="405"/>
        <v>K-C6</v>
      </c>
      <c r="Q3151" s="25" t="str">
        <f>VLOOKUP(K3151,TONG_SL!$A:$D,3,0)</f>
        <v>Túi</v>
      </c>
      <c r="R3151" s="1">
        <v>3</v>
      </c>
      <c r="T3151" s="1">
        <f>VLOOKUP(VLOOKUP(G3151,Ma_KH!$A:$R,18,0)&amp;K3151,Gia_MB!$A:$F,6,0)</f>
        <v>111058</v>
      </c>
      <c r="U3151" s="14">
        <f t="shared" si="399"/>
        <v>333174</v>
      </c>
      <c r="W3151" s="64">
        <f t="shared" si="406"/>
        <v>0</v>
      </c>
      <c r="X3151" s="3" t="str">
        <f t="shared" si="400"/>
        <v>8</v>
      </c>
      <c r="Z3151" s="14">
        <f t="shared" si="401"/>
        <v>26653.920000000002</v>
      </c>
      <c r="AA3151" s="7">
        <f>VLOOKUP(G3151,Ma_KH!$A:$R,14,0)</f>
        <v>57</v>
      </c>
      <c r="AD3151" s="7" t="str">
        <f>IFERROR(VLOOKUP(J3151,'Chuyển Mã'!$B$3:$C$9,2,0),"")</f>
        <v>Hà Nội</v>
      </c>
      <c r="AE3151" s="7" t="str">
        <f t="shared" si="402"/>
        <v>Gà muối 500g</v>
      </c>
      <c r="AF3151" s="7">
        <f t="shared" si="403"/>
        <v>3</v>
      </c>
    </row>
    <row r="3152" spans="1:32" x14ac:dyDescent="0.25">
      <c r="A3152" s="11">
        <v>45908</v>
      </c>
      <c r="B3152" s="25">
        <v>56474</v>
      </c>
      <c r="C3152" s="12" t="s">
        <v>7214</v>
      </c>
      <c r="D3152" s="16">
        <f t="shared" si="404"/>
        <v>45908</v>
      </c>
      <c r="G3152" s="13" t="s">
        <v>3223</v>
      </c>
      <c r="I3152" s="13" t="s">
        <v>3223</v>
      </c>
      <c r="J3152" s="13" t="s">
        <v>1815</v>
      </c>
      <c r="K3152" s="13" t="s">
        <v>27</v>
      </c>
      <c r="L3152" s="25" t="str">
        <f>VLOOKUP($K3152,TONG_SL!$A:$D,2,0)</f>
        <v>Chân giò heo muối 300g</v>
      </c>
      <c r="N3152" s="25" t="str">
        <f t="shared" si="405"/>
        <v>K-C6</v>
      </c>
      <c r="Q3152" s="25" t="str">
        <f>VLOOKUP(K3152,TONG_SL!$A:$D,3,0)</f>
        <v>Túi</v>
      </c>
      <c r="R3152" s="1">
        <v>8</v>
      </c>
      <c r="T3152" s="1">
        <f>VLOOKUP(VLOOKUP(G3152,Ma_KH!$A:$R,18,0)&amp;K3152,Gia_MB!$A:$F,6,0)</f>
        <v>73431</v>
      </c>
      <c r="U3152" s="14">
        <f t="shared" si="399"/>
        <v>587448</v>
      </c>
      <c r="W3152" s="64">
        <f t="shared" si="406"/>
        <v>0</v>
      </c>
      <c r="X3152" s="3" t="str">
        <f t="shared" si="400"/>
        <v>8</v>
      </c>
      <c r="Z3152" s="14">
        <f t="shared" si="401"/>
        <v>46995.840000000004</v>
      </c>
      <c r="AA3152" s="7">
        <f>VLOOKUP(G3152,Ma_KH!$A:$R,14,0)</f>
        <v>57</v>
      </c>
      <c r="AD3152" s="7" t="str">
        <f>IFERROR(VLOOKUP(J3152,'Chuyển Mã'!$B$3:$C$9,2,0),"")</f>
        <v>Hà Nội</v>
      </c>
      <c r="AE3152" s="7" t="str">
        <f t="shared" si="402"/>
        <v>Chân giò heo muối 300g</v>
      </c>
      <c r="AF3152" s="7">
        <f t="shared" si="403"/>
        <v>8</v>
      </c>
    </row>
    <row r="3153" spans="1:32" x14ac:dyDescent="0.25">
      <c r="A3153" s="11">
        <v>45908</v>
      </c>
      <c r="B3153" s="25">
        <v>56474</v>
      </c>
      <c r="C3153" s="12" t="s">
        <v>7214</v>
      </c>
      <c r="D3153" s="16">
        <f t="shared" si="404"/>
        <v>45908</v>
      </c>
      <c r="G3153" s="13" t="s">
        <v>3223</v>
      </c>
      <c r="I3153" s="13" t="s">
        <v>3223</v>
      </c>
      <c r="J3153" s="13" t="s">
        <v>1815</v>
      </c>
      <c r="K3153" s="13" t="s">
        <v>547</v>
      </c>
      <c r="L3153" s="25" t="str">
        <f>VLOOKUP($K3153,TONG_SL!$A:$D,2,0)</f>
        <v>Chân giò heo muối 500g</v>
      </c>
      <c r="N3153" s="25" t="str">
        <f t="shared" si="405"/>
        <v>K-C6</v>
      </c>
      <c r="Q3153" s="25" t="str">
        <f>VLOOKUP(K3153,TONG_SL!$A:$D,3,0)</f>
        <v>Túi</v>
      </c>
      <c r="R3153" s="1">
        <v>5</v>
      </c>
      <c r="T3153" s="1">
        <f>VLOOKUP(VLOOKUP(G3153,Ma_KH!$A:$R,18,0)&amp;K3153,Gia_MB!$A:$F,6,0)</f>
        <v>119066</v>
      </c>
      <c r="U3153" s="14">
        <f t="shared" si="399"/>
        <v>595330</v>
      </c>
      <c r="W3153" s="64">
        <f t="shared" si="406"/>
        <v>0</v>
      </c>
      <c r="X3153" s="3" t="str">
        <f t="shared" si="400"/>
        <v>8</v>
      </c>
      <c r="Z3153" s="14">
        <f t="shared" si="401"/>
        <v>47626.400000000001</v>
      </c>
      <c r="AA3153" s="7">
        <f>VLOOKUP(G3153,Ma_KH!$A:$R,14,0)</f>
        <v>57</v>
      </c>
      <c r="AD3153" s="7" t="str">
        <f>IFERROR(VLOOKUP(J3153,'Chuyển Mã'!$B$3:$C$9,2,0),"")</f>
        <v>Hà Nội</v>
      </c>
      <c r="AE3153" s="7" t="str">
        <f t="shared" si="402"/>
        <v>Chân giò heo muối 500g</v>
      </c>
      <c r="AF3153" s="7">
        <f t="shared" si="403"/>
        <v>5</v>
      </c>
    </row>
    <row r="3154" spans="1:32" x14ac:dyDescent="0.25">
      <c r="A3154" s="11">
        <v>45908</v>
      </c>
      <c r="B3154" s="25">
        <v>56474</v>
      </c>
      <c r="C3154" s="12" t="s">
        <v>7214</v>
      </c>
      <c r="D3154" s="16">
        <f t="shared" si="404"/>
        <v>45908</v>
      </c>
      <c r="G3154" s="13" t="s">
        <v>3223</v>
      </c>
      <c r="I3154" s="13" t="s">
        <v>3223</v>
      </c>
      <c r="J3154" s="13" t="s">
        <v>1815</v>
      </c>
      <c r="K3154" s="13" t="s">
        <v>32</v>
      </c>
      <c r="L3154" s="25" t="str">
        <f>VLOOKUP($K3154,TONG_SL!$A:$D,2,0)</f>
        <v>Giò Tai Lưỡi Xào 250</v>
      </c>
      <c r="N3154" s="25" t="str">
        <f t="shared" si="405"/>
        <v>K-C6</v>
      </c>
      <c r="Q3154" s="25" t="str">
        <f>VLOOKUP(K3154,TONG_SL!$A:$D,3,0)</f>
        <v>Túi</v>
      </c>
      <c r="R3154" s="1">
        <v>2</v>
      </c>
      <c r="T3154" s="1">
        <f>VLOOKUP(VLOOKUP(G3154,Ma_KH!$A:$R,18,0)&amp;K3154,Gia_MB!$A:$F,6,0)</f>
        <v>50182</v>
      </c>
      <c r="U3154" s="14">
        <f t="shared" si="399"/>
        <v>100364</v>
      </c>
      <c r="W3154" s="64">
        <f t="shared" si="406"/>
        <v>0</v>
      </c>
      <c r="X3154" s="3" t="str">
        <f t="shared" si="400"/>
        <v>8</v>
      </c>
      <c r="Z3154" s="14">
        <f t="shared" si="401"/>
        <v>8029.12</v>
      </c>
      <c r="AA3154" s="7">
        <f>VLOOKUP(G3154,Ma_KH!$A:$R,14,0)</f>
        <v>57</v>
      </c>
      <c r="AD3154" s="7" t="str">
        <f>IFERROR(VLOOKUP(J3154,'Chuyển Mã'!$B$3:$C$9,2,0),"")</f>
        <v>Hà Nội</v>
      </c>
      <c r="AE3154" s="7" t="str">
        <f t="shared" si="402"/>
        <v>Giò Tai Lưỡi Xào 250</v>
      </c>
      <c r="AF3154" s="7">
        <f t="shared" si="403"/>
        <v>2</v>
      </c>
    </row>
    <row r="3155" spans="1:32" x14ac:dyDescent="0.25">
      <c r="A3155" s="11">
        <v>45908</v>
      </c>
      <c r="B3155" s="25">
        <v>56474</v>
      </c>
      <c r="C3155" s="12" t="s">
        <v>7214</v>
      </c>
      <c r="D3155" s="16">
        <f t="shared" si="404"/>
        <v>45908</v>
      </c>
      <c r="G3155" s="13" t="s">
        <v>3223</v>
      </c>
      <c r="I3155" s="13" t="s">
        <v>3223</v>
      </c>
      <c r="J3155" s="13" t="s">
        <v>1815</v>
      </c>
      <c r="K3155" s="13" t="s">
        <v>41</v>
      </c>
      <c r="L3155" s="25" t="str">
        <f>VLOOKUP($K3155,TONG_SL!$A:$D,2,0)</f>
        <v>Chả nướng 300g</v>
      </c>
      <c r="N3155" s="25" t="str">
        <f t="shared" si="405"/>
        <v>K-C6</v>
      </c>
      <c r="Q3155" s="25" t="str">
        <f>VLOOKUP(K3155,TONG_SL!$A:$D,3,0)</f>
        <v>Túi</v>
      </c>
      <c r="R3155" s="1">
        <v>2</v>
      </c>
      <c r="T3155" s="1">
        <f>VLOOKUP(VLOOKUP(G3155,Ma_KH!$A:$R,18,0)&amp;K3155,Gia_MB!$A:$F,6,0)</f>
        <v>70950</v>
      </c>
      <c r="U3155" s="14">
        <f t="shared" si="399"/>
        <v>141900</v>
      </c>
      <c r="W3155" s="64">
        <f t="shared" si="406"/>
        <v>0</v>
      </c>
      <c r="X3155" s="3" t="str">
        <f t="shared" si="400"/>
        <v>8</v>
      </c>
      <c r="Z3155" s="14">
        <f t="shared" si="401"/>
        <v>11352</v>
      </c>
      <c r="AA3155" s="7">
        <f>VLOOKUP(G3155,Ma_KH!$A:$R,14,0)</f>
        <v>57</v>
      </c>
      <c r="AD3155" s="7" t="str">
        <f>IFERROR(VLOOKUP(J3155,'Chuyển Mã'!$B$3:$C$9,2,0),"")</f>
        <v>Hà Nội</v>
      </c>
      <c r="AE3155" s="7" t="str">
        <f t="shared" si="402"/>
        <v>Chả nướng 300g</v>
      </c>
      <c r="AF3155" s="7">
        <f t="shared" si="403"/>
        <v>2</v>
      </c>
    </row>
    <row r="3156" spans="1:32" x14ac:dyDescent="0.25">
      <c r="A3156" s="11">
        <v>45908</v>
      </c>
      <c r="B3156" s="25">
        <v>56474</v>
      </c>
      <c r="C3156" s="12" t="s">
        <v>7214</v>
      </c>
      <c r="D3156" s="16">
        <f t="shared" si="404"/>
        <v>45908</v>
      </c>
      <c r="G3156" s="13" t="s">
        <v>3223</v>
      </c>
      <c r="I3156" s="13" t="s">
        <v>3223</v>
      </c>
      <c r="J3156" s="13" t="s">
        <v>1815</v>
      </c>
      <c r="K3156" s="13" t="s">
        <v>39</v>
      </c>
      <c r="L3156" s="25" t="str">
        <f>VLOOKUP($K3156,TONG_SL!$A:$D,2,0)</f>
        <v>Chả cốm 300g</v>
      </c>
      <c r="N3156" s="25" t="str">
        <f t="shared" si="405"/>
        <v>K-C6</v>
      </c>
      <c r="Q3156" s="25" t="str">
        <f>VLOOKUP(K3156,TONG_SL!$A:$D,3,0)</f>
        <v>Túi</v>
      </c>
      <c r="R3156" s="1">
        <v>2</v>
      </c>
      <c r="T3156" s="1">
        <f>VLOOKUP(VLOOKUP(G3156,Ma_KH!$A:$R,18,0)&amp;K3156,Gia_MB!$A:$F,6,0)</f>
        <v>74250</v>
      </c>
      <c r="U3156" s="14">
        <f t="shared" ref="U3156:U3219" si="407">T3156*R3156</f>
        <v>148500</v>
      </c>
      <c r="W3156" s="64">
        <f t="shared" si="406"/>
        <v>0</v>
      </c>
      <c r="X3156" s="3" t="str">
        <f t="shared" ref="X3156:X3219" si="408">IF(B3156&lt;&gt;"","8","0")</f>
        <v>8</v>
      </c>
      <c r="Z3156" s="14">
        <f t="shared" ref="Z3156:Z3219" si="409">U3156*X3156%</f>
        <v>11880</v>
      </c>
      <c r="AA3156" s="7">
        <f>VLOOKUP(G3156,Ma_KH!$A:$R,14,0)</f>
        <v>57</v>
      </c>
      <c r="AD3156" s="7" t="str">
        <f>IFERROR(VLOOKUP(J3156,'Chuyển Mã'!$B$3:$C$9,2,0),"")</f>
        <v>Hà Nội</v>
      </c>
      <c r="AE3156" s="7" t="str">
        <f t="shared" si="402"/>
        <v>Chả cốm 300g</v>
      </c>
      <c r="AF3156" s="7">
        <f t="shared" si="403"/>
        <v>2</v>
      </c>
    </row>
    <row r="3157" spans="1:32" x14ac:dyDescent="0.25">
      <c r="A3157" s="11">
        <v>45908</v>
      </c>
      <c r="B3157" s="25">
        <v>56474</v>
      </c>
      <c r="C3157" s="12" t="s">
        <v>7214</v>
      </c>
      <c r="D3157" s="16">
        <f t="shared" si="404"/>
        <v>45908</v>
      </c>
      <c r="G3157" s="13" t="s">
        <v>3223</v>
      </c>
      <c r="I3157" s="13" t="s">
        <v>3223</v>
      </c>
      <c r="J3157" s="13" t="s">
        <v>1815</v>
      </c>
      <c r="K3157" s="13" t="s">
        <v>8300</v>
      </c>
      <c r="L3157" s="25" t="str">
        <f>VLOOKUP($K3157,TONG_SL!$A:$D,2,0)</f>
        <v>Gà xì dầu 500g</v>
      </c>
      <c r="N3157" s="25" t="str">
        <f t="shared" si="405"/>
        <v>K-C6</v>
      </c>
      <c r="Q3157" s="25" t="str">
        <f>VLOOKUP(K3157,TONG_SL!$A:$D,3,0)</f>
        <v>Túi</v>
      </c>
      <c r="R3157" s="1">
        <v>1</v>
      </c>
      <c r="T3157" s="1">
        <f>VLOOKUP(VLOOKUP(G3157,Ma_KH!$A:$R,18,0)&amp;K3157,Gia_MB!$A:$F,6,0)</f>
        <v>111606</v>
      </c>
      <c r="U3157" s="14">
        <f t="shared" si="407"/>
        <v>111606</v>
      </c>
      <c r="W3157" s="64">
        <f t="shared" si="406"/>
        <v>0</v>
      </c>
      <c r="X3157" s="3" t="str">
        <f t="shared" si="408"/>
        <v>8</v>
      </c>
      <c r="Z3157" s="14">
        <f t="shared" si="409"/>
        <v>8928.48</v>
      </c>
      <c r="AA3157" s="7">
        <f>VLOOKUP(G3157,Ma_KH!$A:$R,14,0)</f>
        <v>57</v>
      </c>
      <c r="AD3157" s="7" t="str">
        <f>IFERROR(VLOOKUP(J3157,'Chuyển Mã'!$B$3:$C$9,2,0),"")</f>
        <v>Hà Nội</v>
      </c>
      <c r="AE3157" s="7" t="str">
        <f t="shared" si="402"/>
        <v>Gà xì dầu 500g</v>
      </c>
      <c r="AF3157" s="7">
        <f t="shared" si="403"/>
        <v>1</v>
      </c>
    </row>
    <row r="3158" spans="1:32" x14ac:dyDescent="0.25">
      <c r="A3158" s="11">
        <v>45908</v>
      </c>
      <c r="B3158" s="25">
        <v>56703</v>
      </c>
      <c r="C3158" s="12" t="s">
        <v>7214</v>
      </c>
      <c r="D3158" s="16">
        <f t="shared" si="404"/>
        <v>45908</v>
      </c>
      <c r="G3158" s="13" t="s">
        <v>7507</v>
      </c>
      <c r="I3158" s="13" t="s">
        <v>2159</v>
      </c>
      <c r="J3158" s="13" t="s">
        <v>1811</v>
      </c>
      <c r="K3158" s="13" t="s">
        <v>27</v>
      </c>
      <c r="L3158" s="25" t="str">
        <f>VLOOKUP($K3158,TONG_SL!$A:$D,2,0)</f>
        <v>Chân giò heo muối 300g</v>
      </c>
      <c r="N3158" s="25" t="str">
        <f t="shared" si="405"/>
        <v>K-C6</v>
      </c>
      <c r="Q3158" s="25" t="str">
        <f>VLOOKUP(K3158,TONG_SL!$A:$D,3,0)</f>
        <v>Túi</v>
      </c>
      <c r="R3158" s="1">
        <v>4</v>
      </c>
      <c r="T3158" s="1">
        <f>VLOOKUP(VLOOKUP(G3158,Ma_KH!$A:$R,18,0)&amp;K3158,Gia_MB!$A:$F,6,0)</f>
        <v>69759</v>
      </c>
      <c r="U3158" s="14">
        <f t="shared" si="407"/>
        <v>279036</v>
      </c>
      <c r="W3158" s="64">
        <f t="shared" si="406"/>
        <v>0</v>
      </c>
      <c r="X3158" s="3" t="str">
        <f t="shared" si="408"/>
        <v>8</v>
      </c>
      <c r="Z3158" s="14">
        <f t="shared" si="409"/>
        <v>22322.880000000001</v>
      </c>
      <c r="AA3158" s="7">
        <f>VLOOKUP(G3158,Ma_KH!$A:$R,14,0)</f>
        <v>60</v>
      </c>
      <c r="AD3158" s="7" t="str">
        <f>IFERROR(VLOOKUP(J3158,'Chuyển Mã'!$B$3:$C$9,2,0),"")</f>
        <v>Hà Nội</v>
      </c>
      <c r="AE3158" s="7" t="str">
        <f t="shared" si="402"/>
        <v>Chân giò heo muối 300g</v>
      </c>
      <c r="AF3158" s="7">
        <f t="shared" si="403"/>
        <v>4</v>
      </c>
    </row>
    <row r="3159" spans="1:32" x14ac:dyDescent="0.25">
      <c r="A3159" s="11">
        <v>45908</v>
      </c>
      <c r="B3159" s="25">
        <v>56703</v>
      </c>
      <c r="C3159" s="12" t="s">
        <v>7214</v>
      </c>
      <c r="D3159" s="16">
        <f t="shared" si="404"/>
        <v>45908</v>
      </c>
      <c r="G3159" s="13" t="s">
        <v>7507</v>
      </c>
      <c r="I3159" s="13" t="s">
        <v>2159</v>
      </c>
      <c r="J3159" s="13" t="s">
        <v>1811</v>
      </c>
      <c r="K3159" s="13" t="s">
        <v>35</v>
      </c>
      <c r="L3159" s="25" t="str">
        <f>VLOOKUP($K3159,TONG_SL!$A:$D,2,0)</f>
        <v>Tai heo muối 200g</v>
      </c>
      <c r="N3159" s="25" t="str">
        <f t="shared" si="405"/>
        <v>K-C6</v>
      </c>
      <c r="Q3159" s="25" t="str">
        <f>VLOOKUP(K3159,TONG_SL!$A:$D,3,0)</f>
        <v>Túi</v>
      </c>
      <c r="R3159" s="1">
        <v>2</v>
      </c>
      <c r="T3159" s="1">
        <f>VLOOKUP(VLOOKUP(G3159,Ma_KH!$A:$R,18,0)&amp;K3159,Gia_MB!$A:$F,6,0)</f>
        <v>52815</v>
      </c>
      <c r="U3159" s="14">
        <f t="shared" si="407"/>
        <v>105630</v>
      </c>
      <c r="W3159" s="64">
        <f t="shared" si="406"/>
        <v>0</v>
      </c>
      <c r="X3159" s="3" t="str">
        <f t="shared" si="408"/>
        <v>8</v>
      </c>
      <c r="Z3159" s="14">
        <f t="shared" si="409"/>
        <v>8450.4</v>
      </c>
      <c r="AA3159" s="7">
        <f>VLOOKUP(G3159,Ma_KH!$A:$R,14,0)</f>
        <v>60</v>
      </c>
      <c r="AD3159" s="7" t="str">
        <f>IFERROR(VLOOKUP(J3159,'Chuyển Mã'!$B$3:$C$9,2,0),"")</f>
        <v>Hà Nội</v>
      </c>
      <c r="AE3159" s="7" t="str">
        <f t="shared" si="402"/>
        <v>Tai heo muối 200g</v>
      </c>
      <c r="AF3159" s="7">
        <f t="shared" si="403"/>
        <v>2</v>
      </c>
    </row>
    <row r="3160" spans="1:32" x14ac:dyDescent="0.25">
      <c r="A3160" s="11">
        <v>45908</v>
      </c>
      <c r="B3160" s="25">
        <v>56703</v>
      </c>
      <c r="C3160" s="12" t="s">
        <v>7214</v>
      </c>
      <c r="D3160" s="16">
        <f t="shared" si="404"/>
        <v>45908</v>
      </c>
      <c r="G3160" s="13" t="s">
        <v>7507</v>
      </c>
      <c r="I3160" s="13" t="s">
        <v>2159</v>
      </c>
      <c r="J3160" s="13" t="s">
        <v>1811</v>
      </c>
      <c r="K3160" s="13" t="s">
        <v>32</v>
      </c>
      <c r="L3160" s="25" t="str">
        <f>VLOOKUP($K3160,TONG_SL!$A:$D,2,0)</f>
        <v>Giò Tai Lưỡi Xào 250</v>
      </c>
      <c r="N3160" s="25" t="str">
        <f t="shared" si="405"/>
        <v>K-C6</v>
      </c>
      <c r="Q3160" s="25" t="str">
        <f>VLOOKUP(K3160,TONG_SL!$A:$D,3,0)</f>
        <v>Túi</v>
      </c>
      <c r="R3160" s="1">
        <v>3</v>
      </c>
      <c r="T3160" s="1">
        <f>VLOOKUP(VLOOKUP(G3160,Ma_KH!$A:$R,18,0)&amp;K3160,Gia_MB!$A:$F,6,0)</f>
        <v>47673</v>
      </c>
      <c r="U3160" s="14">
        <f t="shared" si="407"/>
        <v>143019</v>
      </c>
      <c r="W3160" s="64">
        <f t="shared" si="406"/>
        <v>0</v>
      </c>
      <c r="X3160" s="3" t="str">
        <f t="shared" si="408"/>
        <v>8</v>
      </c>
      <c r="Z3160" s="14">
        <f t="shared" si="409"/>
        <v>11441.52</v>
      </c>
      <c r="AA3160" s="7">
        <f>VLOOKUP(G3160,Ma_KH!$A:$R,14,0)</f>
        <v>60</v>
      </c>
      <c r="AD3160" s="7" t="str">
        <f>IFERROR(VLOOKUP(J3160,'Chuyển Mã'!$B$3:$C$9,2,0),"")</f>
        <v>Hà Nội</v>
      </c>
      <c r="AE3160" s="7" t="str">
        <f t="shared" si="402"/>
        <v>Giò Tai Lưỡi Xào 250</v>
      </c>
      <c r="AF3160" s="7">
        <f t="shared" si="403"/>
        <v>3</v>
      </c>
    </row>
    <row r="3161" spans="1:32" x14ac:dyDescent="0.25">
      <c r="A3161" s="11">
        <v>45908</v>
      </c>
      <c r="B3161" s="25">
        <v>56703</v>
      </c>
      <c r="C3161" s="12" t="s">
        <v>7214</v>
      </c>
      <c r="D3161" s="16">
        <f t="shared" si="404"/>
        <v>45908</v>
      </c>
      <c r="G3161" s="13" t="s">
        <v>7507</v>
      </c>
      <c r="I3161" s="13" t="s">
        <v>2159</v>
      </c>
      <c r="J3161" s="13" t="s">
        <v>1811</v>
      </c>
      <c r="K3161" s="13" t="s">
        <v>51</v>
      </c>
      <c r="L3161" s="25" t="str">
        <f>VLOOKUP($K3161,TONG_SL!$A:$D,2,0)</f>
        <v>Mọc Nấm Hương 250g</v>
      </c>
      <c r="N3161" s="25" t="str">
        <f t="shared" si="405"/>
        <v>K-C6</v>
      </c>
      <c r="Q3161" s="25" t="str">
        <f>VLOOKUP(K3161,TONG_SL!$A:$D,3,0)</f>
        <v>Túi</v>
      </c>
      <c r="R3161" s="1">
        <v>5</v>
      </c>
      <c r="T3161" s="1">
        <f>VLOOKUP(VLOOKUP(G3161,Ma_KH!$A:$R,18,0)&amp;K3161,Gia_MB!$A:$F,6,0)</f>
        <v>43700</v>
      </c>
      <c r="U3161" s="14">
        <f t="shared" si="407"/>
        <v>218500</v>
      </c>
      <c r="W3161" s="64">
        <f t="shared" si="406"/>
        <v>0</v>
      </c>
      <c r="X3161" s="3" t="str">
        <f t="shared" si="408"/>
        <v>8</v>
      </c>
      <c r="Z3161" s="14">
        <f t="shared" si="409"/>
        <v>17480</v>
      </c>
      <c r="AA3161" s="7">
        <f>VLOOKUP(G3161,Ma_KH!$A:$R,14,0)</f>
        <v>60</v>
      </c>
      <c r="AD3161" s="7" t="str">
        <f>IFERROR(VLOOKUP(J3161,'Chuyển Mã'!$B$3:$C$9,2,0),"")</f>
        <v>Hà Nội</v>
      </c>
      <c r="AE3161" s="7" t="str">
        <f t="shared" si="402"/>
        <v>Mọc Nấm Hương 250g</v>
      </c>
      <c r="AF3161" s="7">
        <f t="shared" si="403"/>
        <v>5</v>
      </c>
    </row>
    <row r="3162" spans="1:32" x14ac:dyDescent="0.25">
      <c r="A3162" s="11">
        <v>45908</v>
      </c>
      <c r="B3162" s="25">
        <v>47408</v>
      </c>
      <c r="C3162" s="12" t="s">
        <v>7214</v>
      </c>
      <c r="D3162" s="16">
        <f t="shared" si="404"/>
        <v>45908</v>
      </c>
      <c r="G3162" s="13" t="s">
        <v>7607</v>
      </c>
      <c r="I3162" s="13" t="s">
        <v>8301</v>
      </c>
      <c r="J3162" s="13" t="s">
        <v>1811</v>
      </c>
      <c r="K3162" s="13" t="s">
        <v>556</v>
      </c>
      <c r="L3162" s="25" t="str">
        <f>VLOOKUP($K3162,TONG_SL!$A:$D,2,0)</f>
        <v>Chân giò heo muối 100g</v>
      </c>
      <c r="N3162" s="25" t="str">
        <f t="shared" si="405"/>
        <v>K-C6</v>
      </c>
      <c r="Q3162" s="25" t="str">
        <f>VLOOKUP(K3162,TONG_SL!$A:$D,3,0)</f>
        <v>Gói</v>
      </c>
      <c r="R3162" s="1">
        <v>15</v>
      </c>
      <c r="T3162" s="1">
        <f>VLOOKUP(VLOOKUP(G3162,Ma_KH!$A:$R,18,0)&amp;K3162,Gia_MB!$A:$F,6,0)</f>
        <v>23076</v>
      </c>
      <c r="U3162" s="14">
        <f t="shared" si="407"/>
        <v>346140</v>
      </c>
      <c r="W3162" s="64">
        <f t="shared" si="406"/>
        <v>0</v>
      </c>
      <c r="X3162" s="3" t="str">
        <f t="shared" si="408"/>
        <v>8</v>
      </c>
      <c r="Z3162" s="14">
        <f t="shared" si="409"/>
        <v>27691.200000000001</v>
      </c>
      <c r="AA3162" s="7">
        <f>VLOOKUP(G3162,Ma_KH!$A:$R,14,0)</f>
        <v>67</v>
      </c>
      <c r="AD3162" s="7" t="str">
        <f>IFERROR(VLOOKUP(J3162,'Chuyển Mã'!$B$3:$C$9,2,0),"")</f>
        <v>Hà Nội</v>
      </c>
      <c r="AE3162" s="7" t="str">
        <f t="shared" si="402"/>
        <v>Chân giò heo muối 100g</v>
      </c>
      <c r="AF3162" s="7">
        <f t="shared" si="403"/>
        <v>15</v>
      </c>
    </row>
    <row r="3163" spans="1:32" x14ac:dyDescent="0.25">
      <c r="A3163" s="11">
        <v>45908</v>
      </c>
      <c r="B3163" s="25">
        <v>56587</v>
      </c>
      <c r="C3163" s="12" t="s">
        <v>7214</v>
      </c>
      <c r="D3163" s="16">
        <f t="shared" si="404"/>
        <v>45908</v>
      </c>
      <c r="G3163" s="13" t="s">
        <v>7507</v>
      </c>
      <c r="I3163" s="13" t="s">
        <v>1988</v>
      </c>
      <c r="J3163" s="13" t="s">
        <v>1811</v>
      </c>
      <c r="K3163" s="13" t="s">
        <v>27</v>
      </c>
      <c r="L3163" s="25" t="str">
        <f>VLOOKUP($K3163,TONG_SL!$A:$D,2,0)</f>
        <v>Chân giò heo muối 300g</v>
      </c>
      <c r="N3163" s="25" t="str">
        <f t="shared" si="405"/>
        <v>K-C6</v>
      </c>
      <c r="Q3163" s="25" t="str">
        <f>VLOOKUP(K3163,TONG_SL!$A:$D,3,0)</f>
        <v>Túi</v>
      </c>
      <c r="R3163" s="1">
        <v>4</v>
      </c>
      <c r="T3163" s="1">
        <f>VLOOKUP(VLOOKUP(G3163,Ma_KH!$A:$R,18,0)&amp;K3163,Gia_MB!$A:$F,6,0)</f>
        <v>69759</v>
      </c>
      <c r="U3163" s="14">
        <f t="shared" si="407"/>
        <v>279036</v>
      </c>
      <c r="W3163" s="64">
        <f t="shared" si="406"/>
        <v>0</v>
      </c>
      <c r="X3163" s="3" t="str">
        <f t="shared" si="408"/>
        <v>8</v>
      </c>
      <c r="Z3163" s="14">
        <f t="shared" si="409"/>
        <v>22322.880000000001</v>
      </c>
      <c r="AA3163" s="7">
        <f>VLOOKUP(G3163,Ma_KH!$A:$R,14,0)</f>
        <v>60</v>
      </c>
      <c r="AD3163" s="7" t="str">
        <f>IFERROR(VLOOKUP(J3163,'Chuyển Mã'!$B$3:$C$9,2,0),"")</f>
        <v>Hà Nội</v>
      </c>
      <c r="AE3163" s="7" t="str">
        <f t="shared" si="402"/>
        <v>Chân giò heo muối 300g</v>
      </c>
      <c r="AF3163" s="7">
        <f t="shared" si="403"/>
        <v>4</v>
      </c>
    </row>
    <row r="3164" spans="1:32" x14ac:dyDescent="0.25">
      <c r="A3164" s="11">
        <v>45908</v>
      </c>
      <c r="B3164" s="25">
        <v>56587</v>
      </c>
      <c r="C3164" s="12" t="s">
        <v>7214</v>
      </c>
      <c r="D3164" s="16">
        <f t="shared" si="404"/>
        <v>45908</v>
      </c>
      <c r="G3164" s="13" t="s">
        <v>7507</v>
      </c>
      <c r="I3164" s="13" t="s">
        <v>1988</v>
      </c>
      <c r="J3164" s="13" t="s">
        <v>1811</v>
      </c>
      <c r="K3164" s="13" t="s">
        <v>547</v>
      </c>
      <c r="L3164" s="25" t="str">
        <f>VLOOKUP($K3164,TONG_SL!$A:$D,2,0)</f>
        <v>Chân giò heo muối 500g</v>
      </c>
      <c r="N3164" s="25" t="str">
        <f t="shared" si="405"/>
        <v>K-C6</v>
      </c>
      <c r="Q3164" s="25" t="str">
        <f>VLOOKUP(K3164,TONG_SL!$A:$D,3,0)</f>
        <v>Túi</v>
      </c>
      <c r="R3164" s="1">
        <v>2</v>
      </c>
      <c r="T3164" s="1">
        <f>VLOOKUP(VLOOKUP(G3164,Ma_KH!$A:$R,18,0)&amp;K3164,Gia_MB!$A:$F,6,0)</f>
        <v>113113</v>
      </c>
      <c r="U3164" s="14">
        <f t="shared" si="407"/>
        <v>226226</v>
      </c>
      <c r="W3164" s="64">
        <f t="shared" si="406"/>
        <v>0</v>
      </c>
      <c r="X3164" s="3" t="str">
        <f t="shared" si="408"/>
        <v>8</v>
      </c>
      <c r="Z3164" s="14">
        <f t="shared" si="409"/>
        <v>18098.080000000002</v>
      </c>
      <c r="AA3164" s="7">
        <f>VLOOKUP(G3164,Ma_KH!$A:$R,14,0)</f>
        <v>60</v>
      </c>
      <c r="AD3164" s="7" t="str">
        <f>IFERROR(VLOOKUP(J3164,'Chuyển Mã'!$B$3:$C$9,2,0),"")</f>
        <v>Hà Nội</v>
      </c>
      <c r="AE3164" s="7" t="str">
        <f t="shared" si="402"/>
        <v>Chân giò heo muối 500g</v>
      </c>
      <c r="AF3164" s="7">
        <f t="shared" si="403"/>
        <v>2</v>
      </c>
    </row>
    <row r="3165" spans="1:32" x14ac:dyDescent="0.25">
      <c r="A3165" s="11">
        <v>45908</v>
      </c>
      <c r="B3165" s="25">
        <v>56587</v>
      </c>
      <c r="C3165" s="12" t="s">
        <v>7214</v>
      </c>
      <c r="D3165" s="16">
        <f t="shared" si="404"/>
        <v>45908</v>
      </c>
      <c r="G3165" s="13" t="s">
        <v>7507</v>
      </c>
      <c r="I3165" s="13" t="s">
        <v>1988</v>
      </c>
      <c r="J3165" s="13" t="s">
        <v>1811</v>
      </c>
      <c r="K3165" s="13" t="s">
        <v>30</v>
      </c>
      <c r="L3165" s="25" t="str">
        <f>VLOOKUP($K3165,TONG_SL!$A:$D,2,0)</f>
        <v>Gà muối 500g</v>
      </c>
      <c r="N3165" s="25" t="str">
        <f t="shared" si="405"/>
        <v>K-C6</v>
      </c>
      <c r="Q3165" s="25" t="str">
        <f>VLOOKUP(K3165,TONG_SL!$A:$D,3,0)</f>
        <v>Túi</v>
      </c>
      <c r="R3165" s="1">
        <v>4</v>
      </c>
      <c r="T3165" s="1">
        <f>VLOOKUP(VLOOKUP(G3165,Ma_KH!$A:$R,18,0)&amp;K3165,Gia_MB!$A:$F,6,0)</f>
        <v>105505</v>
      </c>
      <c r="U3165" s="14">
        <f t="shared" si="407"/>
        <v>422020</v>
      </c>
      <c r="W3165" s="64">
        <f t="shared" si="406"/>
        <v>0</v>
      </c>
      <c r="X3165" s="3" t="str">
        <f t="shared" si="408"/>
        <v>8</v>
      </c>
      <c r="Z3165" s="14">
        <f t="shared" si="409"/>
        <v>33761.599999999999</v>
      </c>
      <c r="AA3165" s="7">
        <f>VLOOKUP(G3165,Ma_KH!$A:$R,14,0)</f>
        <v>60</v>
      </c>
      <c r="AD3165" s="7" t="str">
        <f>IFERROR(VLOOKUP(J3165,'Chuyển Mã'!$B$3:$C$9,2,0),"")</f>
        <v>Hà Nội</v>
      </c>
      <c r="AE3165" s="7" t="str">
        <f t="shared" si="402"/>
        <v>Gà muối 500g</v>
      </c>
      <c r="AF3165" s="7">
        <f t="shared" si="403"/>
        <v>4</v>
      </c>
    </row>
    <row r="3166" spans="1:32" x14ac:dyDescent="0.25">
      <c r="A3166" s="11">
        <v>45908</v>
      </c>
      <c r="B3166" s="25">
        <v>56587</v>
      </c>
      <c r="C3166" s="12" t="s">
        <v>7214</v>
      </c>
      <c r="D3166" s="16">
        <f t="shared" si="404"/>
        <v>45908</v>
      </c>
      <c r="G3166" s="13" t="s">
        <v>7507</v>
      </c>
      <c r="I3166" s="13" t="s">
        <v>1988</v>
      </c>
      <c r="J3166" s="13" t="s">
        <v>1811</v>
      </c>
      <c r="K3166" s="13" t="s">
        <v>55</v>
      </c>
      <c r="L3166" s="25" t="str">
        <f>VLOOKUP($K3166,TONG_SL!$A:$D,2,0)</f>
        <v>Gà xì dầu 500g</v>
      </c>
      <c r="N3166" s="25" t="str">
        <f t="shared" si="405"/>
        <v>K-C6</v>
      </c>
      <c r="Q3166" s="25" t="str">
        <f>VLOOKUP(K3166,TONG_SL!$A:$D,3,0)</f>
        <v>Túi</v>
      </c>
      <c r="R3166" s="1">
        <v>4</v>
      </c>
      <c r="T3166" s="1">
        <f>VLOOKUP(VLOOKUP(G3166,Ma_KH!$A:$R,18,0)&amp;K3166,Gia_MB!$A:$F,6,0)</f>
        <v>106026</v>
      </c>
      <c r="U3166" s="14">
        <f t="shared" si="407"/>
        <v>424104</v>
      </c>
      <c r="W3166" s="64">
        <f t="shared" si="406"/>
        <v>0</v>
      </c>
      <c r="X3166" s="3" t="str">
        <f t="shared" si="408"/>
        <v>8</v>
      </c>
      <c r="Z3166" s="14">
        <f t="shared" si="409"/>
        <v>33928.32</v>
      </c>
      <c r="AA3166" s="7">
        <f>VLOOKUP(G3166,Ma_KH!$A:$R,14,0)</f>
        <v>60</v>
      </c>
      <c r="AD3166" s="7" t="str">
        <f>IFERROR(VLOOKUP(J3166,'Chuyển Mã'!$B$3:$C$9,2,0),"")</f>
        <v>Hà Nội</v>
      </c>
      <c r="AE3166" s="7" t="str">
        <f t="shared" si="402"/>
        <v>Gà xì dầu 500g</v>
      </c>
      <c r="AF3166" s="7">
        <f t="shared" si="403"/>
        <v>4</v>
      </c>
    </row>
    <row r="3167" spans="1:32" x14ac:dyDescent="0.25">
      <c r="A3167" s="11">
        <v>45908</v>
      </c>
      <c r="B3167" s="25">
        <v>56591</v>
      </c>
      <c r="C3167" s="12" t="s">
        <v>7214</v>
      </c>
      <c r="D3167" s="16">
        <f t="shared" si="404"/>
        <v>45908</v>
      </c>
      <c r="G3167" s="13" t="s">
        <v>7507</v>
      </c>
      <c r="I3167" s="13" t="s">
        <v>2009</v>
      </c>
      <c r="J3167" s="13" t="s">
        <v>1811</v>
      </c>
      <c r="K3167" s="13" t="s">
        <v>27</v>
      </c>
      <c r="L3167" s="25" t="str">
        <f>VLOOKUP($K3167,TONG_SL!$A:$D,2,0)</f>
        <v>Chân giò heo muối 300g</v>
      </c>
      <c r="N3167" s="25" t="str">
        <f t="shared" si="405"/>
        <v>K-C6</v>
      </c>
      <c r="Q3167" s="25" t="str">
        <f>VLOOKUP(K3167,TONG_SL!$A:$D,3,0)</f>
        <v>Túi</v>
      </c>
      <c r="R3167" s="1">
        <v>5</v>
      </c>
      <c r="T3167" s="1">
        <f>VLOOKUP(VLOOKUP(G3167,Ma_KH!$A:$R,18,0)&amp;K3167,Gia_MB!$A:$F,6,0)</f>
        <v>69759</v>
      </c>
      <c r="U3167" s="14">
        <f t="shared" si="407"/>
        <v>348795</v>
      </c>
      <c r="W3167" s="64">
        <f t="shared" si="406"/>
        <v>0</v>
      </c>
      <c r="X3167" s="3" t="str">
        <f t="shared" si="408"/>
        <v>8</v>
      </c>
      <c r="Z3167" s="14">
        <f t="shared" si="409"/>
        <v>27903.600000000002</v>
      </c>
      <c r="AA3167" s="7">
        <f>VLOOKUP(G3167,Ma_KH!$A:$R,14,0)</f>
        <v>60</v>
      </c>
      <c r="AD3167" s="7" t="str">
        <f>IFERROR(VLOOKUP(J3167,'Chuyển Mã'!$B$3:$C$9,2,0),"")</f>
        <v>Hà Nội</v>
      </c>
      <c r="AE3167" s="7" t="str">
        <f t="shared" si="402"/>
        <v>Chân giò heo muối 300g</v>
      </c>
      <c r="AF3167" s="7">
        <f t="shared" si="403"/>
        <v>5</v>
      </c>
    </row>
    <row r="3168" spans="1:32" x14ac:dyDescent="0.25">
      <c r="A3168" s="11">
        <v>45908</v>
      </c>
      <c r="B3168" s="25">
        <v>56591</v>
      </c>
      <c r="C3168" s="12" t="s">
        <v>7214</v>
      </c>
      <c r="D3168" s="16">
        <f t="shared" si="404"/>
        <v>45908</v>
      </c>
      <c r="G3168" s="13" t="s">
        <v>7507</v>
      </c>
      <c r="I3168" s="13" t="s">
        <v>2009</v>
      </c>
      <c r="J3168" s="13" t="s">
        <v>1811</v>
      </c>
      <c r="K3168" s="13" t="s">
        <v>35</v>
      </c>
      <c r="L3168" s="25" t="str">
        <f>VLOOKUP($K3168,TONG_SL!$A:$D,2,0)</f>
        <v>Tai heo muối 200g</v>
      </c>
      <c r="N3168" s="25" t="str">
        <f t="shared" si="405"/>
        <v>K-C6</v>
      </c>
      <c r="Q3168" s="25" t="str">
        <f>VLOOKUP(K3168,TONG_SL!$A:$D,3,0)</f>
        <v>Túi</v>
      </c>
      <c r="R3168" s="1">
        <v>5</v>
      </c>
      <c r="T3168" s="1">
        <f>VLOOKUP(VLOOKUP(G3168,Ma_KH!$A:$R,18,0)&amp;K3168,Gia_MB!$A:$F,6,0)</f>
        <v>52815</v>
      </c>
      <c r="U3168" s="14">
        <f t="shared" si="407"/>
        <v>264075</v>
      </c>
      <c r="W3168" s="64">
        <f t="shared" si="406"/>
        <v>0</v>
      </c>
      <c r="X3168" s="3" t="str">
        <f t="shared" si="408"/>
        <v>8</v>
      </c>
      <c r="Z3168" s="14">
        <f t="shared" si="409"/>
        <v>21126</v>
      </c>
      <c r="AA3168" s="7">
        <f>VLOOKUP(G3168,Ma_KH!$A:$R,14,0)</f>
        <v>60</v>
      </c>
      <c r="AD3168" s="7" t="str">
        <f>IFERROR(VLOOKUP(J3168,'Chuyển Mã'!$B$3:$C$9,2,0),"")</f>
        <v>Hà Nội</v>
      </c>
      <c r="AE3168" s="7" t="str">
        <f t="shared" si="402"/>
        <v>Tai heo muối 200g</v>
      </c>
      <c r="AF3168" s="7">
        <f t="shared" si="403"/>
        <v>5</v>
      </c>
    </row>
    <row r="3169" spans="1:32" x14ac:dyDescent="0.25">
      <c r="A3169" s="11">
        <v>45908</v>
      </c>
      <c r="B3169" s="25">
        <v>56591</v>
      </c>
      <c r="C3169" s="12" t="s">
        <v>7214</v>
      </c>
      <c r="D3169" s="16">
        <f t="shared" si="404"/>
        <v>45908</v>
      </c>
      <c r="G3169" s="13" t="s">
        <v>7507</v>
      </c>
      <c r="I3169" s="13" t="s">
        <v>2009</v>
      </c>
      <c r="J3169" s="13" t="s">
        <v>1811</v>
      </c>
      <c r="K3169" s="13" t="s">
        <v>30</v>
      </c>
      <c r="L3169" s="25" t="str">
        <f>VLOOKUP($K3169,TONG_SL!$A:$D,2,0)</f>
        <v>Gà muối 500g</v>
      </c>
      <c r="N3169" s="25" t="str">
        <f t="shared" si="405"/>
        <v>K-C6</v>
      </c>
      <c r="Q3169" s="25" t="str">
        <f>VLOOKUP(K3169,TONG_SL!$A:$D,3,0)</f>
        <v>Túi</v>
      </c>
      <c r="R3169" s="1">
        <v>5</v>
      </c>
      <c r="T3169" s="1">
        <f>VLOOKUP(VLOOKUP(G3169,Ma_KH!$A:$R,18,0)&amp;K3169,Gia_MB!$A:$F,6,0)</f>
        <v>105505</v>
      </c>
      <c r="U3169" s="14">
        <f t="shared" si="407"/>
        <v>527525</v>
      </c>
      <c r="W3169" s="64">
        <f t="shared" si="406"/>
        <v>0</v>
      </c>
      <c r="X3169" s="3" t="str">
        <f t="shared" si="408"/>
        <v>8</v>
      </c>
      <c r="Z3169" s="14">
        <f t="shared" si="409"/>
        <v>42202</v>
      </c>
      <c r="AA3169" s="7">
        <f>VLOOKUP(G3169,Ma_KH!$A:$R,14,0)</f>
        <v>60</v>
      </c>
      <c r="AD3169" s="7" t="str">
        <f>IFERROR(VLOOKUP(J3169,'Chuyển Mã'!$B$3:$C$9,2,0),"")</f>
        <v>Hà Nội</v>
      </c>
      <c r="AE3169" s="7" t="str">
        <f t="shared" si="402"/>
        <v>Gà muối 500g</v>
      </c>
      <c r="AF3169" s="7">
        <f t="shared" si="403"/>
        <v>5</v>
      </c>
    </row>
    <row r="3170" spans="1:32" x14ac:dyDescent="0.25">
      <c r="A3170" s="11">
        <v>45908</v>
      </c>
      <c r="B3170" s="25">
        <v>30499</v>
      </c>
      <c r="C3170" s="12" t="s">
        <v>7214</v>
      </c>
      <c r="D3170" s="16">
        <f t="shared" si="404"/>
        <v>45908</v>
      </c>
      <c r="G3170" s="13" t="s">
        <v>8302</v>
      </c>
      <c r="I3170" s="13" t="s">
        <v>8303</v>
      </c>
      <c r="J3170" s="13" t="s">
        <v>1811</v>
      </c>
      <c r="K3170" s="13" t="s">
        <v>30</v>
      </c>
      <c r="L3170" s="25" t="str">
        <f>VLOOKUP($K3170,TONG_SL!$A:$D,2,0)</f>
        <v>Gà muối 500g</v>
      </c>
      <c r="N3170" s="25" t="str">
        <f t="shared" si="405"/>
        <v>K-C6</v>
      </c>
      <c r="Q3170" s="25" t="str">
        <f>VLOOKUP(K3170,TONG_SL!$A:$D,3,0)</f>
        <v>Túi</v>
      </c>
      <c r="R3170" s="1">
        <v>2</v>
      </c>
      <c r="T3170" s="1">
        <f>VLOOKUP(VLOOKUP(G3170,Ma_KH!$A:$R,18,0)&amp;K3170,Gia_MB!$A:$F,6,0)</f>
        <v>111058</v>
      </c>
      <c r="U3170" s="14">
        <f t="shared" si="407"/>
        <v>222116</v>
      </c>
      <c r="W3170" s="64">
        <f t="shared" si="406"/>
        <v>0</v>
      </c>
      <c r="X3170" s="3" t="str">
        <f t="shared" si="408"/>
        <v>8</v>
      </c>
      <c r="Z3170" s="14">
        <f t="shared" si="409"/>
        <v>17769.28</v>
      </c>
      <c r="AA3170" s="7">
        <f>VLOOKUP(G3170,Ma_KH!$A:$R,14,0)</f>
        <v>56</v>
      </c>
      <c r="AD3170" s="7" t="str">
        <f>IFERROR(VLOOKUP(J3170,'Chuyển Mã'!$B$3:$C$9,2,0),"")</f>
        <v>Hà Nội</v>
      </c>
      <c r="AE3170" s="7" t="str">
        <f t="shared" si="402"/>
        <v>Gà muối 500g</v>
      </c>
      <c r="AF3170" s="7">
        <f t="shared" si="403"/>
        <v>2</v>
      </c>
    </row>
    <row r="3171" spans="1:32" x14ac:dyDescent="0.25">
      <c r="A3171" s="11">
        <v>45908</v>
      </c>
      <c r="B3171" s="25">
        <v>30499</v>
      </c>
      <c r="C3171" s="12" t="s">
        <v>7214</v>
      </c>
      <c r="D3171" s="16">
        <f t="shared" si="404"/>
        <v>45908</v>
      </c>
      <c r="G3171" s="13" t="s">
        <v>8302</v>
      </c>
      <c r="I3171" s="13" t="s">
        <v>8303</v>
      </c>
      <c r="J3171" s="13" t="s">
        <v>1811</v>
      </c>
      <c r="K3171" s="13" t="s">
        <v>32</v>
      </c>
      <c r="L3171" s="25" t="str">
        <f>VLOOKUP($K3171,TONG_SL!$A:$D,2,0)</f>
        <v>Giò Tai Lưỡi Xào 250</v>
      </c>
      <c r="N3171" s="25" t="str">
        <f t="shared" si="405"/>
        <v>K-C6</v>
      </c>
      <c r="Q3171" s="25" t="str">
        <f>VLOOKUP(K3171,TONG_SL!$A:$D,3,0)</f>
        <v>Túi</v>
      </c>
      <c r="R3171" s="1">
        <v>2</v>
      </c>
      <c r="T3171" s="1">
        <f>VLOOKUP(VLOOKUP(G3171,Ma_KH!$A:$R,18,0)&amp;K3171,Gia_MB!$A:$F,6,0)</f>
        <v>50183</v>
      </c>
      <c r="U3171" s="14">
        <f t="shared" si="407"/>
        <v>100366</v>
      </c>
      <c r="W3171" s="64">
        <f t="shared" si="406"/>
        <v>0</v>
      </c>
      <c r="X3171" s="3" t="str">
        <f t="shared" si="408"/>
        <v>8</v>
      </c>
      <c r="Z3171" s="14">
        <f t="shared" si="409"/>
        <v>8029.28</v>
      </c>
      <c r="AA3171" s="7">
        <f>VLOOKUP(G3171,Ma_KH!$A:$R,14,0)</f>
        <v>56</v>
      </c>
      <c r="AD3171" s="7" t="str">
        <f>IFERROR(VLOOKUP(J3171,'Chuyển Mã'!$B$3:$C$9,2,0),"")</f>
        <v>Hà Nội</v>
      </c>
      <c r="AE3171" s="7" t="str">
        <f t="shared" si="402"/>
        <v>Giò Tai Lưỡi Xào 250</v>
      </c>
      <c r="AF3171" s="7">
        <f t="shared" si="403"/>
        <v>2</v>
      </c>
    </row>
    <row r="3172" spans="1:32" x14ac:dyDescent="0.25">
      <c r="A3172" s="11">
        <v>45908</v>
      </c>
      <c r="B3172" s="25">
        <v>57125</v>
      </c>
      <c r="C3172" s="12" t="s">
        <v>7214</v>
      </c>
      <c r="D3172" s="16">
        <f t="shared" si="404"/>
        <v>45908</v>
      </c>
      <c r="G3172" s="13" t="s">
        <v>7616</v>
      </c>
      <c r="I3172" s="13" t="s">
        <v>8304</v>
      </c>
      <c r="J3172" s="13" t="s">
        <v>1811</v>
      </c>
      <c r="K3172" s="13" t="s">
        <v>27</v>
      </c>
      <c r="L3172" s="25" t="str">
        <f>VLOOKUP($K3172,TONG_SL!$A:$D,2,0)</f>
        <v>Chân giò heo muối 300g</v>
      </c>
      <c r="N3172" s="25" t="str">
        <f t="shared" si="405"/>
        <v>K-C6</v>
      </c>
      <c r="Q3172" s="25" t="str">
        <f>VLOOKUP(K3172,TONG_SL!$A:$D,3,0)</f>
        <v>Túi</v>
      </c>
      <c r="R3172" s="1">
        <v>5</v>
      </c>
      <c r="T3172" s="1">
        <f>VLOOKUP(VLOOKUP(G3172,Ma_KH!$A:$R,18,0)&amp;K3172,Gia_MB!$A:$F,6,0)</f>
        <v>73431</v>
      </c>
      <c r="U3172" s="14">
        <f t="shared" si="407"/>
        <v>367155</v>
      </c>
      <c r="W3172" s="64">
        <f t="shared" si="406"/>
        <v>0</v>
      </c>
      <c r="X3172" s="3" t="str">
        <f t="shared" si="408"/>
        <v>8</v>
      </c>
      <c r="Z3172" s="14">
        <f t="shared" si="409"/>
        <v>29372.400000000001</v>
      </c>
      <c r="AA3172" s="7">
        <f>VLOOKUP(G3172,Ma_KH!$A:$R,14,0)</f>
        <v>51</v>
      </c>
      <c r="AD3172" s="7" t="str">
        <f>IFERROR(VLOOKUP(J3172,'Chuyển Mã'!$B$3:$C$9,2,0),"")</f>
        <v>Hà Nội</v>
      </c>
      <c r="AE3172" s="7" t="str">
        <f t="shared" si="402"/>
        <v>Chân giò heo muối 300g</v>
      </c>
      <c r="AF3172" s="7">
        <f t="shared" si="403"/>
        <v>5</v>
      </c>
    </row>
    <row r="3173" spans="1:32" x14ac:dyDescent="0.25">
      <c r="A3173" s="11">
        <v>45908</v>
      </c>
      <c r="B3173" s="25">
        <v>57125</v>
      </c>
      <c r="C3173" s="12" t="s">
        <v>7214</v>
      </c>
      <c r="D3173" s="16">
        <f t="shared" si="404"/>
        <v>45908</v>
      </c>
      <c r="G3173" s="13" t="s">
        <v>7616</v>
      </c>
      <c r="I3173" s="13" t="s">
        <v>8304</v>
      </c>
      <c r="J3173" s="13" t="s">
        <v>1811</v>
      </c>
      <c r="K3173" s="13" t="s">
        <v>558</v>
      </c>
      <c r="L3173" s="25" t="str">
        <f>VLOOKUP($K3173,TONG_SL!$A:$D,2,0)</f>
        <v>Gà muối hun khói 300g</v>
      </c>
      <c r="N3173" s="25" t="str">
        <f t="shared" si="405"/>
        <v>K-C6</v>
      </c>
      <c r="Q3173" s="25" t="str">
        <f>VLOOKUP(K3173,TONG_SL!$A:$D,3,0)</f>
        <v>Túi</v>
      </c>
      <c r="R3173" s="1">
        <v>3</v>
      </c>
      <c r="T3173" s="1">
        <f>VLOOKUP(VLOOKUP(G3173,Ma_KH!$A:$R,18,0)&amp;K3173,Gia_MB!$A:$F,6,0)</f>
        <v>70000</v>
      </c>
      <c r="U3173" s="14">
        <f t="shared" si="407"/>
        <v>210000</v>
      </c>
      <c r="W3173" s="64">
        <f t="shared" si="406"/>
        <v>0</v>
      </c>
      <c r="X3173" s="3" t="str">
        <f t="shared" si="408"/>
        <v>8</v>
      </c>
      <c r="Z3173" s="14">
        <f t="shared" si="409"/>
        <v>16800</v>
      </c>
      <c r="AA3173" s="7">
        <f>VLOOKUP(G3173,Ma_KH!$A:$R,14,0)</f>
        <v>51</v>
      </c>
      <c r="AD3173" s="7" t="str">
        <f>IFERROR(VLOOKUP(J3173,'Chuyển Mã'!$B$3:$C$9,2,0),"")</f>
        <v>Hà Nội</v>
      </c>
      <c r="AE3173" s="7" t="str">
        <f t="shared" si="402"/>
        <v>Gà muối hun khói 300g</v>
      </c>
      <c r="AF3173" s="7">
        <f t="shared" si="403"/>
        <v>3</v>
      </c>
    </row>
    <row r="3174" spans="1:32" x14ac:dyDescent="0.25">
      <c r="A3174" s="11">
        <v>45908</v>
      </c>
      <c r="B3174" s="25">
        <v>57125</v>
      </c>
      <c r="C3174" s="12" t="s">
        <v>7214</v>
      </c>
      <c r="D3174" s="16">
        <f t="shared" si="404"/>
        <v>45908</v>
      </c>
      <c r="G3174" s="13" t="s">
        <v>7616</v>
      </c>
      <c r="I3174" s="13" t="s">
        <v>8304</v>
      </c>
      <c r="J3174" s="13" t="s">
        <v>1811</v>
      </c>
      <c r="K3174" s="13" t="s">
        <v>30</v>
      </c>
      <c r="L3174" s="25" t="str">
        <f>VLOOKUP($K3174,TONG_SL!$A:$D,2,0)</f>
        <v>Gà muối 500g</v>
      </c>
      <c r="N3174" s="25" t="str">
        <f t="shared" si="405"/>
        <v>K-C6</v>
      </c>
      <c r="Q3174" s="25" t="str">
        <f>VLOOKUP(K3174,TONG_SL!$A:$D,3,0)</f>
        <v>Túi</v>
      </c>
      <c r="R3174" s="1">
        <v>3</v>
      </c>
      <c r="T3174" s="1">
        <f>VLOOKUP(VLOOKUP(G3174,Ma_KH!$A:$R,18,0)&amp;K3174,Gia_MB!$A:$F,6,0)</f>
        <v>111058</v>
      </c>
      <c r="U3174" s="14">
        <f t="shared" si="407"/>
        <v>333174</v>
      </c>
      <c r="W3174" s="64">
        <f t="shared" si="406"/>
        <v>0</v>
      </c>
      <c r="X3174" s="3" t="str">
        <f t="shared" si="408"/>
        <v>8</v>
      </c>
      <c r="Z3174" s="14">
        <f t="shared" si="409"/>
        <v>26653.920000000002</v>
      </c>
      <c r="AA3174" s="7">
        <f>VLOOKUP(G3174,Ma_KH!$A:$R,14,0)</f>
        <v>51</v>
      </c>
      <c r="AD3174" s="7" t="str">
        <f>IFERROR(VLOOKUP(J3174,'Chuyển Mã'!$B$3:$C$9,2,0),"")</f>
        <v>Hà Nội</v>
      </c>
      <c r="AE3174" s="7" t="str">
        <f t="shared" si="402"/>
        <v>Gà muối 500g</v>
      </c>
      <c r="AF3174" s="7">
        <f t="shared" si="403"/>
        <v>3</v>
      </c>
    </row>
    <row r="3175" spans="1:32" x14ac:dyDescent="0.25">
      <c r="A3175" s="11">
        <v>45908</v>
      </c>
      <c r="B3175" s="25">
        <v>57125</v>
      </c>
      <c r="C3175" s="12" t="s">
        <v>7214</v>
      </c>
      <c r="D3175" s="16">
        <f t="shared" si="404"/>
        <v>45908</v>
      </c>
      <c r="G3175" s="13" t="s">
        <v>7616</v>
      </c>
      <c r="I3175" s="13" t="s">
        <v>8304</v>
      </c>
      <c r="J3175" s="13" t="s">
        <v>1811</v>
      </c>
      <c r="K3175" s="13" t="s">
        <v>32</v>
      </c>
      <c r="L3175" s="25" t="str">
        <f>VLOOKUP($K3175,TONG_SL!$A:$D,2,0)</f>
        <v>Giò Tai Lưỡi Xào 250</v>
      </c>
      <c r="N3175" s="25" t="str">
        <f t="shared" si="405"/>
        <v>K-C6</v>
      </c>
      <c r="Q3175" s="25" t="str">
        <f>VLOOKUP(K3175,TONG_SL!$A:$D,3,0)</f>
        <v>Túi</v>
      </c>
      <c r="R3175" s="1">
        <v>3</v>
      </c>
      <c r="T3175" s="1">
        <f>VLOOKUP(VLOOKUP(G3175,Ma_KH!$A:$R,18,0)&amp;K3175,Gia_MB!$A:$F,6,0)</f>
        <v>50183</v>
      </c>
      <c r="U3175" s="14">
        <f t="shared" si="407"/>
        <v>150549</v>
      </c>
      <c r="W3175" s="64">
        <f t="shared" si="406"/>
        <v>0</v>
      </c>
      <c r="X3175" s="3" t="str">
        <f t="shared" si="408"/>
        <v>8</v>
      </c>
      <c r="Z3175" s="14">
        <f t="shared" si="409"/>
        <v>12043.92</v>
      </c>
      <c r="AA3175" s="7">
        <f>VLOOKUP(G3175,Ma_KH!$A:$R,14,0)</f>
        <v>51</v>
      </c>
      <c r="AD3175" s="7" t="str">
        <f>IFERROR(VLOOKUP(J3175,'Chuyển Mã'!$B$3:$C$9,2,0),"")</f>
        <v>Hà Nội</v>
      </c>
      <c r="AE3175" s="7" t="str">
        <f t="shared" si="402"/>
        <v>Giò Tai Lưỡi Xào 250</v>
      </c>
      <c r="AF3175" s="7">
        <f t="shared" si="403"/>
        <v>3</v>
      </c>
    </row>
    <row r="3176" spans="1:32" x14ac:dyDescent="0.25">
      <c r="A3176" s="11">
        <v>45908</v>
      </c>
      <c r="B3176" s="25">
        <v>57125</v>
      </c>
      <c r="C3176" s="12" t="s">
        <v>7214</v>
      </c>
      <c r="D3176" s="16">
        <f t="shared" si="404"/>
        <v>45908</v>
      </c>
      <c r="G3176" s="13" t="s">
        <v>7616</v>
      </c>
      <c r="I3176" s="13" t="s">
        <v>8304</v>
      </c>
      <c r="J3176" s="13" t="s">
        <v>1811</v>
      </c>
      <c r="K3176" s="13" t="s">
        <v>556</v>
      </c>
      <c r="L3176" s="25" t="str">
        <f>VLOOKUP($K3176,TONG_SL!$A:$D,2,0)</f>
        <v>Chân giò heo muối 100g</v>
      </c>
      <c r="N3176" s="25" t="str">
        <f t="shared" si="405"/>
        <v>K-C6</v>
      </c>
      <c r="Q3176" s="25" t="str">
        <f>VLOOKUP(K3176,TONG_SL!$A:$D,3,0)</f>
        <v>Gói</v>
      </c>
      <c r="R3176" s="1">
        <v>10</v>
      </c>
      <c r="T3176" s="1">
        <f>VLOOKUP(VLOOKUP(G3176,Ma_KH!$A:$R,18,0)&amp;K3176,Gia_MB!$A:$F,6,0)</f>
        <v>24549</v>
      </c>
      <c r="U3176" s="14">
        <f t="shared" si="407"/>
        <v>245490</v>
      </c>
      <c r="W3176" s="64">
        <f t="shared" si="406"/>
        <v>0</v>
      </c>
      <c r="X3176" s="3" t="str">
        <f t="shared" si="408"/>
        <v>8</v>
      </c>
      <c r="Z3176" s="14">
        <f t="shared" si="409"/>
        <v>19639.2</v>
      </c>
      <c r="AA3176" s="7">
        <f>VLOOKUP(G3176,Ma_KH!$A:$R,14,0)</f>
        <v>51</v>
      </c>
      <c r="AD3176" s="7" t="str">
        <f>IFERROR(VLOOKUP(J3176,'Chuyển Mã'!$B$3:$C$9,2,0),"")</f>
        <v>Hà Nội</v>
      </c>
      <c r="AE3176" s="7" t="str">
        <f t="shared" si="402"/>
        <v>Chân giò heo muối 100g</v>
      </c>
      <c r="AF3176" s="7">
        <f t="shared" si="403"/>
        <v>10</v>
      </c>
    </row>
    <row r="3177" spans="1:32" x14ac:dyDescent="0.25">
      <c r="A3177" s="11">
        <v>45908</v>
      </c>
      <c r="B3177" s="25">
        <v>48168</v>
      </c>
      <c r="C3177" s="12" t="s">
        <v>7214</v>
      </c>
      <c r="D3177" s="16">
        <f t="shared" si="404"/>
        <v>45908</v>
      </c>
      <c r="G3177" s="13" t="s">
        <v>7607</v>
      </c>
      <c r="I3177" s="13" t="s">
        <v>8305</v>
      </c>
      <c r="J3177" s="13" t="s">
        <v>1811</v>
      </c>
      <c r="K3177" s="13" t="s">
        <v>556</v>
      </c>
      <c r="L3177" s="25" t="str">
        <f>VLOOKUP($K3177,TONG_SL!$A:$D,2,0)</f>
        <v>Chân giò heo muối 100g</v>
      </c>
      <c r="N3177" s="25" t="str">
        <f t="shared" si="405"/>
        <v>K-C6</v>
      </c>
      <c r="Q3177" s="25" t="str">
        <f>VLOOKUP(K3177,TONG_SL!$A:$D,3,0)</f>
        <v>Gói</v>
      </c>
      <c r="R3177" s="1">
        <v>10</v>
      </c>
      <c r="T3177" s="1">
        <f>VLOOKUP(VLOOKUP(G3177,Ma_KH!$A:$R,18,0)&amp;K3177,Gia_MB!$A:$F,6,0)</f>
        <v>23076</v>
      </c>
      <c r="U3177" s="14">
        <f t="shared" si="407"/>
        <v>230760</v>
      </c>
      <c r="W3177" s="64">
        <f t="shared" si="406"/>
        <v>0</v>
      </c>
      <c r="X3177" s="3" t="str">
        <f t="shared" si="408"/>
        <v>8</v>
      </c>
      <c r="Z3177" s="14">
        <f t="shared" si="409"/>
        <v>18460.8</v>
      </c>
      <c r="AA3177" s="7">
        <f>VLOOKUP(G3177,Ma_KH!$A:$R,14,0)</f>
        <v>67</v>
      </c>
      <c r="AD3177" s="7" t="str">
        <f>IFERROR(VLOOKUP(J3177,'Chuyển Mã'!$B$3:$C$9,2,0),"")</f>
        <v>Hà Nội</v>
      </c>
      <c r="AE3177" s="7" t="str">
        <f t="shared" si="402"/>
        <v>Chân giò heo muối 100g</v>
      </c>
      <c r="AF3177" s="7">
        <f t="shared" si="403"/>
        <v>10</v>
      </c>
    </row>
    <row r="3178" spans="1:32" x14ac:dyDescent="0.25">
      <c r="A3178" s="11">
        <v>45908</v>
      </c>
      <c r="B3178" s="25">
        <v>47394</v>
      </c>
      <c r="C3178" s="12" t="s">
        <v>7214</v>
      </c>
      <c r="D3178" s="16">
        <f t="shared" si="404"/>
        <v>45908</v>
      </c>
      <c r="G3178" s="13" t="s">
        <v>7607</v>
      </c>
      <c r="I3178" s="13" t="s">
        <v>8306</v>
      </c>
      <c r="J3178" s="13" t="s">
        <v>1811</v>
      </c>
      <c r="K3178" s="13" t="s">
        <v>556</v>
      </c>
      <c r="L3178" s="25" t="str">
        <f>VLOOKUP($K3178,TONG_SL!$A:$D,2,0)</f>
        <v>Chân giò heo muối 100g</v>
      </c>
      <c r="N3178" s="25" t="str">
        <f t="shared" si="405"/>
        <v>K-C6</v>
      </c>
      <c r="Q3178" s="25" t="str">
        <f>VLOOKUP(K3178,TONG_SL!$A:$D,3,0)</f>
        <v>Gói</v>
      </c>
      <c r="R3178" s="1">
        <v>10</v>
      </c>
      <c r="T3178" s="1">
        <f>VLOOKUP(VLOOKUP(G3178,Ma_KH!$A:$R,18,0)&amp;K3178,Gia_MB!$A:$F,6,0)</f>
        <v>23076</v>
      </c>
      <c r="U3178" s="14">
        <f t="shared" si="407"/>
        <v>230760</v>
      </c>
      <c r="W3178" s="64">
        <f t="shared" si="406"/>
        <v>0</v>
      </c>
      <c r="X3178" s="3" t="str">
        <f t="shared" si="408"/>
        <v>8</v>
      </c>
      <c r="Z3178" s="14">
        <f t="shared" si="409"/>
        <v>18460.8</v>
      </c>
      <c r="AA3178" s="7">
        <f>VLOOKUP(G3178,Ma_KH!$A:$R,14,0)</f>
        <v>67</v>
      </c>
      <c r="AD3178" s="7" t="str">
        <f>IFERROR(VLOOKUP(J3178,'Chuyển Mã'!$B$3:$C$9,2,0),"")</f>
        <v>Hà Nội</v>
      </c>
      <c r="AE3178" s="7" t="str">
        <f t="shared" si="402"/>
        <v>Chân giò heo muối 100g</v>
      </c>
      <c r="AF3178" s="7">
        <f t="shared" si="403"/>
        <v>10</v>
      </c>
    </row>
    <row r="3179" spans="1:32" x14ac:dyDescent="0.25">
      <c r="A3179" s="11">
        <v>45908</v>
      </c>
      <c r="B3179" s="25">
        <v>57126</v>
      </c>
      <c r="C3179" s="12" t="s">
        <v>7214</v>
      </c>
      <c r="D3179" s="16">
        <f t="shared" si="404"/>
        <v>45908</v>
      </c>
      <c r="G3179" s="13" t="s">
        <v>7616</v>
      </c>
      <c r="I3179" s="13" t="s">
        <v>8307</v>
      </c>
      <c r="J3179" s="13" t="s">
        <v>1811</v>
      </c>
      <c r="K3179" s="13" t="s">
        <v>568</v>
      </c>
      <c r="L3179" s="25" t="str">
        <f>VLOOKUP($K3179,TONG_SL!$A:$D,2,0)</f>
        <v>Chân gà sả tắc 150g</v>
      </c>
      <c r="N3179" s="25" t="str">
        <f t="shared" si="405"/>
        <v>K-C6</v>
      </c>
      <c r="Q3179" s="25" t="str">
        <f>VLOOKUP(K3179,TONG_SL!$A:$D,3,0)</f>
        <v>Túi</v>
      </c>
      <c r="R3179" s="1">
        <v>3</v>
      </c>
      <c r="T3179" s="1">
        <f>VLOOKUP(VLOOKUP(G3179,Ma_KH!$A:$R,18,0)&amp;K3179,Gia_MB!$A:$F,6,0)</f>
        <v>20250</v>
      </c>
      <c r="U3179" s="14">
        <f t="shared" si="407"/>
        <v>60750</v>
      </c>
      <c r="W3179" s="64">
        <f t="shared" si="406"/>
        <v>0</v>
      </c>
      <c r="X3179" s="3" t="str">
        <f t="shared" si="408"/>
        <v>8</v>
      </c>
      <c r="Z3179" s="14">
        <f t="shared" si="409"/>
        <v>4860</v>
      </c>
      <c r="AA3179" s="7">
        <f>VLOOKUP(G3179,Ma_KH!$A:$R,14,0)</f>
        <v>51</v>
      </c>
      <c r="AD3179" s="7" t="str">
        <f>IFERROR(VLOOKUP(J3179,'Chuyển Mã'!$B$3:$C$9,2,0),"")</f>
        <v>Hà Nội</v>
      </c>
      <c r="AE3179" s="7" t="str">
        <f t="shared" si="402"/>
        <v>Chân gà sả tắc 150g</v>
      </c>
      <c r="AF3179" s="7">
        <f t="shared" si="403"/>
        <v>3</v>
      </c>
    </row>
    <row r="3180" spans="1:32" x14ac:dyDescent="0.25">
      <c r="A3180" s="11">
        <v>45908</v>
      </c>
      <c r="B3180" s="25">
        <v>57126</v>
      </c>
      <c r="C3180" s="12" t="s">
        <v>7214</v>
      </c>
      <c r="D3180" s="16">
        <f t="shared" si="404"/>
        <v>45908</v>
      </c>
      <c r="G3180" s="13" t="s">
        <v>7616</v>
      </c>
      <c r="I3180" s="13" t="s">
        <v>8307</v>
      </c>
      <c r="J3180" s="13" t="s">
        <v>1811</v>
      </c>
      <c r="K3180" s="13" t="s">
        <v>27</v>
      </c>
      <c r="L3180" s="25" t="str">
        <f>VLOOKUP($K3180,TONG_SL!$A:$D,2,0)</f>
        <v>Chân giò heo muối 300g</v>
      </c>
      <c r="N3180" s="25" t="str">
        <f t="shared" si="405"/>
        <v>K-C6</v>
      </c>
      <c r="Q3180" s="25" t="str">
        <f>VLOOKUP(K3180,TONG_SL!$A:$D,3,0)</f>
        <v>Túi</v>
      </c>
      <c r="R3180" s="1">
        <v>5</v>
      </c>
      <c r="T3180" s="1">
        <f>VLOOKUP(VLOOKUP(G3180,Ma_KH!$A:$R,18,0)&amp;K3180,Gia_MB!$A:$F,6,0)</f>
        <v>73431</v>
      </c>
      <c r="U3180" s="14">
        <f t="shared" si="407"/>
        <v>367155</v>
      </c>
      <c r="W3180" s="64">
        <f t="shared" si="406"/>
        <v>0</v>
      </c>
      <c r="X3180" s="3" t="str">
        <f t="shared" si="408"/>
        <v>8</v>
      </c>
      <c r="Z3180" s="14">
        <f t="shared" si="409"/>
        <v>29372.400000000001</v>
      </c>
      <c r="AA3180" s="7">
        <f>VLOOKUP(G3180,Ma_KH!$A:$R,14,0)</f>
        <v>51</v>
      </c>
      <c r="AD3180" s="7" t="str">
        <f>IFERROR(VLOOKUP(J3180,'Chuyển Mã'!$B$3:$C$9,2,0),"")</f>
        <v>Hà Nội</v>
      </c>
      <c r="AE3180" s="7" t="str">
        <f t="shared" si="402"/>
        <v>Chân giò heo muối 300g</v>
      </c>
      <c r="AF3180" s="7">
        <f t="shared" si="403"/>
        <v>5</v>
      </c>
    </row>
    <row r="3181" spans="1:32" x14ac:dyDescent="0.25">
      <c r="A3181" s="11">
        <v>45908</v>
      </c>
      <c r="B3181" s="25">
        <v>57126</v>
      </c>
      <c r="C3181" s="12" t="s">
        <v>7214</v>
      </c>
      <c r="D3181" s="16">
        <f t="shared" si="404"/>
        <v>45908</v>
      </c>
      <c r="G3181" s="13" t="s">
        <v>7616</v>
      </c>
      <c r="I3181" s="13" t="s">
        <v>8307</v>
      </c>
      <c r="J3181" s="13" t="s">
        <v>1811</v>
      </c>
      <c r="K3181" s="13" t="s">
        <v>558</v>
      </c>
      <c r="L3181" s="25" t="str">
        <f>VLOOKUP($K3181,TONG_SL!$A:$D,2,0)</f>
        <v>Gà muối hun khói 300g</v>
      </c>
      <c r="N3181" s="25" t="str">
        <f t="shared" si="405"/>
        <v>K-C6</v>
      </c>
      <c r="Q3181" s="25" t="str">
        <f>VLOOKUP(K3181,TONG_SL!$A:$D,3,0)</f>
        <v>Túi</v>
      </c>
      <c r="R3181" s="1">
        <v>3</v>
      </c>
      <c r="T3181" s="1">
        <f>VLOOKUP(VLOOKUP(G3181,Ma_KH!$A:$R,18,0)&amp;K3181,Gia_MB!$A:$F,6,0)</f>
        <v>70000</v>
      </c>
      <c r="U3181" s="14">
        <f t="shared" si="407"/>
        <v>210000</v>
      </c>
      <c r="W3181" s="64">
        <f t="shared" si="406"/>
        <v>0</v>
      </c>
      <c r="X3181" s="3" t="str">
        <f t="shared" si="408"/>
        <v>8</v>
      </c>
      <c r="Z3181" s="14">
        <f t="shared" si="409"/>
        <v>16800</v>
      </c>
      <c r="AA3181" s="7">
        <f>VLOOKUP(G3181,Ma_KH!$A:$R,14,0)</f>
        <v>51</v>
      </c>
      <c r="AD3181" s="7" t="str">
        <f>IFERROR(VLOOKUP(J3181,'Chuyển Mã'!$B$3:$C$9,2,0),"")</f>
        <v>Hà Nội</v>
      </c>
      <c r="AE3181" s="7" t="str">
        <f t="shared" si="402"/>
        <v>Gà muối hun khói 300g</v>
      </c>
      <c r="AF3181" s="7">
        <f t="shared" si="403"/>
        <v>3</v>
      </c>
    </row>
    <row r="3182" spans="1:32" x14ac:dyDescent="0.25">
      <c r="A3182" s="11">
        <v>45908</v>
      </c>
      <c r="B3182" s="25">
        <v>57126</v>
      </c>
      <c r="C3182" s="12" t="s">
        <v>7214</v>
      </c>
      <c r="D3182" s="16">
        <f t="shared" si="404"/>
        <v>45908</v>
      </c>
      <c r="G3182" s="13" t="s">
        <v>7616</v>
      </c>
      <c r="I3182" s="13" t="s">
        <v>8307</v>
      </c>
      <c r="J3182" s="13" t="s">
        <v>1811</v>
      </c>
      <c r="K3182" s="13" t="s">
        <v>30</v>
      </c>
      <c r="L3182" s="25" t="str">
        <f>VLOOKUP($K3182,TONG_SL!$A:$D,2,0)</f>
        <v>Gà muối 500g</v>
      </c>
      <c r="N3182" s="25" t="str">
        <f t="shared" si="405"/>
        <v>K-C6</v>
      </c>
      <c r="Q3182" s="25" t="str">
        <f>VLOOKUP(K3182,TONG_SL!$A:$D,3,0)</f>
        <v>Túi</v>
      </c>
      <c r="R3182" s="1">
        <v>3</v>
      </c>
      <c r="T3182" s="1">
        <f>VLOOKUP(VLOOKUP(G3182,Ma_KH!$A:$R,18,0)&amp;K3182,Gia_MB!$A:$F,6,0)</f>
        <v>111058</v>
      </c>
      <c r="U3182" s="14">
        <f t="shared" si="407"/>
        <v>333174</v>
      </c>
      <c r="W3182" s="64">
        <f t="shared" si="406"/>
        <v>0</v>
      </c>
      <c r="X3182" s="3" t="str">
        <f t="shared" si="408"/>
        <v>8</v>
      </c>
      <c r="Z3182" s="14">
        <f t="shared" si="409"/>
        <v>26653.920000000002</v>
      </c>
      <c r="AA3182" s="7">
        <f>VLOOKUP(G3182,Ma_KH!$A:$R,14,0)</f>
        <v>51</v>
      </c>
      <c r="AD3182" s="7" t="str">
        <f>IFERROR(VLOOKUP(J3182,'Chuyển Mã'!$B$3:$C$9,2,0),"")</f>
        <v>Hà Nội</v>
      </c>
      <c r="AE3182" s="7" t="str">
        <f t="shared" si="402"/>
        <v>Gà muối 500g</v>
      </c>
      <c r="AF3182" s="7">
        <f t="shared" si="403"/>
        <v>3</v>
      </c>
    </row>
    <row r="3183" spans="1:32" x14ac:dyDescent="0.25">
      <c r="A3183" s="11">
        <v>45908</v>
      </c>
      <c r="B3183" s="25">
        <v>57126</v>
      </c>
      <c r="C3183" s="12" t="s">
        <v>7214</v>
      </c>
      <c r="D3183" s="16">
        <f t="shared" si="404"/>
        <v>45908</v>
      </c>
      <c r="G3183" s="13" t="s">
        <v>7616</v>
      </c>
      <c r="I3183" s="13" t="s">
        <v>8307</v>
      </c>
      <c r="J3183" s="13" t="s">
        <v>1811</v>
      </c>
      <c r="K3183" s="13" t="s">
        <v>570</v>
      </c>
      <c r="L3183" s="25" t="str">
        <f>VLOOKUP($K3183,TONG_SL!$A:$D,2,0)</f>
        <v>Tai heo sốt thái 150g</v>
      </c>
      <c r="N3183" s="25" t="str">
        <f t="shared" si="405"/>
        <v>K-C6</v>
      </c>
      <c r="Q3183" s="25" t="str">
        <f>VLOOKUP(K3183,TONG_SL!$A:$D,3,0)</f>
        <v>Túi</v>
      </c>
      <c r="R3183" s="1">
        <v>3</v>
      </c>
      <c r="T3183" s="1">
        <f>VLOOKUP(VLOOKUP(G3183,Ma_KH!$A:$R,18,0)&amp;K3183,Gia_MB!$A:$F,6,0)</f>
        <v>19500</v>
      </c>
      <c r="U3183" s="14">
        <f t="shared" si="407"/>
        <v>58500</v>
      </c>
      <c r="W3183" s="64">
        <f t="shared" si="406"/>
        <v>0</v>
      </c>
      <c r="X3183" s="3" t="str">
        <f t="shared" si="408"/>
        <v>8</v>
      </c>
      <c r="Z3183" s="14">
        <f t="shared" si="409"/>
        <v>4680</v>
      </c>
      <c r="AA3183" s="7">
        <f>VLOOKUP(G3183,Ma_KH!$A:$R,14,0)</f>
        <v>51</v>
      </c>
      <c r="AD3183" s="7" t="str">
        <f>IFERROR(VLOOKUP(J3183,'Chuyển Mã'!$B$3:$C$9,2,0),"")</f>
        <v>Hà Nội</v>
      </c>
      <c r="AE3183" s="7" t="str">
        <f t="shared" si="402"/>
        <v>Tai heo sốt thái 150g</v>
      </c>
      <c r="AF3183" s="7">
        <f t="shared" si="403"/>
        <v>3</v>
      </c>
    </row>
    <row r="3184" spans="1:32" x14ac:dyDescent="0.25">
      <c r="A3184" s="11">
        <v>45908</v>
      </c>
      <c r="B3184" s="25">
        <v>57126</v>
      </c>
      <c r="C3184" s="12" t="s">
        <v>7214</v>
      </c>
      <c r="D3184" s="16">
        <f t="shared" si="404"/>
        <v>45908</v>
      </c>
      <c r="G3184" s="13" t="s">
        <v>7616</v>
      </c>
      <c r="I3184" s="13" t="s">
        <v>8307</v>
      </c>
      <c r="J3184" s="13" t="s">
        <v>1811</v>
      </c>
      <c r="K3184" s="13" t="s">
        <v>556</v>
      </c>
      <c r="L3184" s="25" t="str">
        <f>VLOOKUP($K3184,TONG_SL!$A:$D,2,0)</f>
        <v>Chân giò heo muối 100g</v>
      </c>
      <c r="N3184" s="25" t="str">
        <f t="shared" si="405"/>
        <v>K-C6</v>
      </c>
      <c r="Q3184" s="25" t="str">
        <f>VLOOKUP(K3184,TONG_SL!$A:$D,3,0)</f>
        <v>Gói</v>
      </c>
      <c r="R3184" s="1">
        <v>5</v>
      </c>
      <c r="T3184" s="1">
        <f>VLOOKUP(VLOOKUP(G3184,Ma_KH!$A:$R,18,0)&amp;K3184,Gia_MB!$A:$F,6,0)</f>
        <v>24549</v>
      </c>
      <c r="U3184" s="14">
        <f t="shared" si="407"/>
        <v>122745</v>
      </c>
      <c r="W3184" s="64">
        <f t="shared" si="406"/>
        <v>0</v>
      </c>
      <c r="X3184" s="3" t="str">
        <f t="shared" si="408"/>
        <v>8</v>
      </c>
      <c r="Z3184" s="14">
        <f t="shared" si="409"/>
        <v>9819.6</v>
      </c>
      <c r="AA3184" s="7">
        <f>VLOOKUP(G3184,Ma_KH!$A:$R,14,0)</f>
        <v>51</v>
      </c>
      <c r="AD3184" s="7" t="str">
        <f>IFERROR(VLOOKUP(J3184,'Chuyển Mã'!$B$3:$C$9,2,0),"")</f>
        <v>Hà Nội</v>
      </c>
      <c r="AE3184" s="7" t="str">
        <f t="shared" si="402"/>
        <v>Chân giò heo muối 100g</v>
      </c>
      <c r="AF3184" s="7">
        <f t="shared" si="403"/>
        <v>5</v>
      </c>
    </row>
    <row r="3185" spans="1:32" x14ac:dyDescent="0.25">
      <c r="A3185" s="11">
        <v>45908</v>
      </c>
      <c r="B3185" s="25">
        <v>56612</v>
      </c>
      <c r="C3185" s="12" t="s">
        <v>7214</v>
      </c>
      <c r="D3185" s="16">
        <f t="shared" si="404"/>
        <v>45908</v>
      </c>
      <c r="G3185" s="13" t="s">
        <v>7616</v>
      </c>
      <c r="I3185" s="13" t="s">
        <v>8307</v>
      </c>
      <c r="J3185" s="13" t="s">
        <v>1811</v>
      </c>
      <c r="K3185" s="13" t="s">
        <v>39</v>
      </c>
      <c r="L3185" s="25" t="str">
        <f>VLOOKUP($K3185,TONG_SL!$A:$D,2,0)</f>
        <v>Chả cốm 300g</v>
      </c>
      <c r="N3185" s="25" t="str">
        <f t="shared" si="405"/>
        <v>K-C6</v>
      </c>
      <c r="Q3185" s="25" t="str">
        <f>VLOOKUP(K3185,TONG_SL!$A:$D,3,0)</f>
        <v>Túi</v>
      </c>
      <c r="R3185" s="1">
        <v>3</v>
      </c>
      <c r="T3185" s="1">
        <f>VLOOKUP(VLOOKUP(G3185,Ma_KH!$A:$R,18,0)&amp;K3185,Gia_MB!$A:$F,6,0)</f>
        <v>74250</v>
      </c>
      <c r="U3185" s="14">
        <f t="shared" si="407"/>
        <v>222750</v>
      </c>
      <c r="W3185" s="64">
        <f t="shared" si="406"/>
        <v>0</v>
      </c>
      <c r="X3185" s="3" t="str">
        <f t="shared" si="408"/>
        <v>8</v>
      </c>
      <c r="Z3185" s="14">
        <f t="shared" si="409"/>
        <v>17820</v>
      </c>
      <c r="AA3185" s="7">
        <f>VLOOKUP(G3185,Ma_KH!$A:$R,14,0)</f>
        <v>51</v>
      </c>
      <c r="AD3185" s="7" t="str">
        <f>IFERROR(VLOOKUP(J3185,'Chuyển Mã'!$B$3:$C$9,2,0),"")</f>
        <v>Hà Nội</v>
      </c>
      <c r="AE3185" s="7" t="str">
        <f t="shared" si="402"/>
        <v>Chả cốm 300g</v>
      </c>
      <c r="AF3185" s="7">
        <f t="shared" si="403"/>
        <v>3</v>
      </c>
    </row>
    <row r="3186" spans="1:32" x14ac:dyDescent="0.25">
      <c r="A3186" s="11">
        <v>45908</v>
      </c>
      <c r="B3186" s="25">
        <v>56612</v>
      </c>
      <c r="C3186" s="12" t="s">
        <v>7214</v>
      </c>
      <c r="D3186" s="16">
        <f t="shared" si="404"/>
        <v>45908</v>
      </c>
      <c r="G3186" s="13" t="s">
        <v>7616</v>
      </c>
      <c r="I3186" s="13" t="s">
        <v>8307</v>
      </c>
      <c r="J3186" s="13" t="s">
        <v>1811</v>
      </c>
      <c r="K3186" s="13" t="s">
        <v>568</v>
      </c>
      <c r="L3186" s="25" t="str">
        <f>VLOOKUP($K3186,TONG_SL!$A:$D,2,0)</f>
        <v>Chân gà sả tắc 150g</v>
      </c>
      <c r="N3186" s="25" t="str">
        <f t="shared" si="405"/>
        <v>K-C6</v>
      </c>
      <c r="Q3186" s="25" t="str">
        <f>VLOOKUP(K3186,TONG_SL!$A:$D,3,0)</f>
        <v>Túi</v>
      </c>
      <c r="R3186" s="1">
        <v>3</v>
      </c>
      <c r="T3186" s="1">
        <f>VLOOKUP(VLOOKUP(G3186,Ma_KH!$A:$R,18,0)&amp;K3186,Gia_MB!$A:$F,6,0)</f>
        <v>20250</v>
      </c>
      <c r="U3186" s="14">
        <f t="shared" si="407"/>
        <v>60750</v>
      </c>
      <c r="W3186" s="64">
        <f t="shared" si="406"/>
        <v>0</v>
      </c>
      <c r="X3186" s="3" t="str">
        <f t="shared" si="408"/>
        <v>8</v>
      </c>
      <c r="Z3186" s="14">
        <f t="shared" si="409"/>
        <v>4860</v>
      </c>
      <c r="AA3186" s="7">
        <f>VLOOKUP(G3186,Ma_KH!$A:$R,14,0)</f>
        <v>51</v>
      </c>
      <c r="AD3186" s="7" t="str">
        <f>IFERROR(VLOOKUP(J3186,'Chuyển Mã'!$B$3:$C$9,2,0),"")</f>
        <v>Hà Nội</v>
      </c>
      <c r="AE3186" s="7" t="str">
        <f t="shared" si="402"/>
        <v>Chân gà sả tắc 150g</v>
      </c>
      <c r="AF3186" s="7">
        <f t="shared" si="403"/>
        <v>3</v>
      </c>
    </row>
    <row r="3187" spans="1:32" x14ac:dyDescent="0.25">
      <c r="A3187" s="11">
        <v>45908</v>
      </c>
      <c r="B3187" s="25">
        <v>56612</v>
      </c>
      <c r="C3187" s="12" t="s">
        <v>7214</v>
      </c>
      <c r="D3187" s="16">
        <f t="shared" si="404"/>
        <v>45908</v>
      </c>
      <c r="G3187" s="13" t="s">
        <v>7616</v>
      </c>
      <c r="I3187" s="13" t="s">
        <v>8307</v>
      </c>
      <c r="J3187" s="13" t="s">
        <v>1811</v>
      </c>
      <c r="K3187" s="13" t="s">
        <v>27</v>
      </c>
      <c r="L3187" s="25" t="str">
        <f>VLOOKUP($K3187,TONG_SL!$A:$D,2,0)</f>
        <v>Chân giò heo muối 300g</v>
      </c>
      <c r="N3187" s="25" t="str">
        <f t="shared" si="405"/>
        <v>K-C6</v>
      </c>
      <c r="Q3187" s="25" t="str">
        <f>VLOOKUP(K3187,TONG_SL!$A:$D,3,0)</f>
        <v>Túi</v>
      </c>
      <c r="R3187" s="1">
        <v>5</v>
      </c>
      <c r="T3187" s="1">
        <f>VLOOKUP(VLOOKUP(G3187,Ma_KH!$A:$R,18,0)&amp;K3187,Gia_MB!$A:$F,6,0)</f>
        <v>73431</v>
      </c>
      <c r="U3187" s="14">
        <f t="shared" si="407"/>
        <v>367155</v>
      </c>
      <c r="W3187" s="64">
        <f t="shared" si="406"/>
        <v>0</v>
      </c>
      <c r="X3187" s="3" t="str">
        <f t="shared" si="408"/>
        <v>8</v>
      </c>
      <c r="Z3187" s="14">
        <f t="shared" si="409"/>
        <v>29372.400000000001</v>
      </c>
      <c r="AA3187" s="7">
        <f>VLOOKUP(G3187,Ma_KH!$A:$R,14,0)</f>
        <v>51</v>
      </c>
      <c r="AD3187" s="7" t="str">
        <f>IFERROR(VLOOKUP(J3187,'Chuyển Mã'!$B$3:$C$9,2,0),"")</f>
        <v>Hà Nội</v>
      </c>
      <c r="AE3187" s="7" t="str">
        <f t="shared" si="402"/>
        <v>Chân giò heo muối 300g</v>
      </c>
      <c r="AF3187" s="7">
        <f t="shared" si="403"/>
        <v>5</v>
      </c>
    </row>
    <row r="3188" spans="1:32" x14ac:dyDescent="0.25">
      <c r="A3188" s="11">
        <v>45908</v>
      </c>
      <c r="B3188" s="25">
        <v>56612</v>
      </c>
      <c r="C3188" s="12" t="s">
        <v>7214</v>
      </c>
      <c r="D3188" s="16">
        <f t="shared" si="404"/>
        <v>45908</v>
      </c>
      <c r="G3188" s="13" t="s">
        <v>7616</v>
      </c>
      <c r="I3188" s="13" t="s">
        <v>8307</v>
      </c>
      <c r="J3188" s="13" t="s">
        <v>1811</v>
      </c>
      <c r="K3188" s="13" t="s">
        <v>558</v>
      </c>
      <c r="L3188" s="25" t="str">
        <f>VLOOKUP($K3188,TONG_SL!$A:$D,2,0)</f>
        <v>Gà muối hun khói 300g</v>
      </c>
      <c r="N3188" s="25" t="str">
        <f t="shared" si="405"/>
        <v>K-C6</v>
      </c>
      <c r="Q3188" s="25" t="str">
        <f>VLOOKUP(K3188,TONG_SL!$A:$D,3,0)</f>
        <v>Túi</v>
      </c>
      <c r="R3188" s="1">
        <v>3</v>
      </c>
      <c r="T3188" s="1">
        <f>VLOOKUP(VLOOKUP(G3188,Ma_KH!$A:$R,18,0)&amp;K3188,Gia_MB!$A:$F,6,0)</f>
        <v>70000</v>
      </c>
      <c r="U3188" s="14">
        <f t="shared" si="407"/>
        <v>210000</v>
      </c>
      <c r="W3188" s="64">
        <f t="shared" si="406"/>
        <v>0</v>
      </c>
      <c r="X3188" s="3" t="str">
        <f t="shared" si="408"/>
        <v>8</v>
      </c>
      <c r="Z3188" s="14">
        <f t="shared" si="409"/>
        <v>16800</v>
      </c>
      <c r="AA3188" s="7">
        <f>VLOOKUP(G3188,Ma_KH!$A:$R,14,0)</f>
        <v>51</v>
      </c>
      <c r="AD3188" s="7" t="str">
        <f>IFERROR(VLOOKUP(J3188,'Chuyển Mã'!$B$3:$C$9,2,0),"")</f>
        <v>Hà Nội</v>
      </c>
      <c r="AE3188" s="7" t="str">
        <f t="shared" si="402"/>
        <v>Gà muối hun khói 300g</v>
      </c>
      <c r="AF3188" s="7">
        <f t="shared" si="403"/>
        <v>3</v>
      </c>
    </row>
    <row r="3189" spans="1:32" x14ac:dyDescent="0.25">
      <c r="A3189" s="11">
        <v>45908</v>
      </c>
      <c r="B3189" s="25">
        <v>56681</v>
      </c>
      <c r="C3189" s="12" t="s">
        <v>7214</v>
      </c>
      <c r="D3189" s="16">
        <f t="shared" si="404"/>
        <v>45908</v>
      </c>
      <c r="G3189" s="13" t="s">
        <v>3284</v>
      </c>
      <c r="I3189" s="13" t="s">
        <v>3284</v>
      </c>
      <c r="J3189" s="13" t="s">
        <v>1811</v>
      </c>
      <c r="K3189" s="13" t="s">
        <v>30</v>
      </c>
      <c r="L3189" s="25" t="str">
        <f>VLOOKUP($K3189,TONG_SL!$A:$D,2,0)</f>
        <v>Gà muối 500g</v>
      </c>
      <c r="N3189" s="25" t="str">
        <f t="shared" si="405"/>
        <v>K-C6</v>
      </c>
      <c r="Q3189" s="25" t="str">
        <f>VLOOKUP(K3189,TONG_SL!$A:$D,3,0)</f>
        <v>Túi</v>
      </c>
      <c r="R3189" s="1">
        <v>5</v>
      </c>
      <c r="T3189" s="1">
        <f>VLOOKUP(VLOOKUP(G3189,Ma_KH!$A:$R,18,0)&amp;K3189,Gia_MB!$A:$F,6,0)</f>
        <v>111058</v>
      </c>
      <c r="U3189" s="14">
        <f t="shared" si="407"/>
        <v>555290</v>
      </c>
      <c r="W3189" s="64">
        <f t="shared" si="406"/>
        <v>0</v>
      </c>
      <c r="X3189" s="3" t="str">
        <f t="shared" si="408"/>
        <v>8</v>
      </c>
      <c r="Z3189" s="14">
        <f t="shared" si="409"/>
        <v>44423.200000000004</v>
      </c>
      <c r="AA3189" s="7">
        <f>VLOOKUP(G3189,Ma_KH!$A:$R,14,0)</f>
        <v>57</v>
      </c>
      <c r="AD3189" s="7" t="str">
        <f>IFERROR(VLOOKUP(J3189,'Chuyển Mã'!$B$3:$C$9,2,0),"")</f>
        <v>Hà Nội</v>
      </c>
      <c r="AE3189" s="7" t="str">
        <f t="shared" si="402"/>
        <v>Gà muối 500g</v>
      </c>
      <c r="AF3189" s="7">
        <f t="shared" si="403"/>
        <v>5</v>
      </c>
    </row>
    <row r="3190" spans="1:32" x14ac:dyDescent="0.25">
      <c r="A3190" s="11">
        <v>45908</v>
      </c>
      <c r="B3190" s="25">
        <v>56681</v>
      </c>
      <c r="C3190" s="12" t="s">
        <v>7214</v>
      </c>
      <c r="D3190" s="16">
        <f t="shared" si="404"/>
        <v>45908</v>
      </c>
      <c r="G3190" s="13" t="s">
        <v>3284</v>
      </c>
      <c r="I3190" s="13" t="s">
        <v>3284</v>
      </c>
      <c r="J3190" s="13" t="s">
        <v>1811</v>
      </c>
      <c r="K3190" s="13" t="s">
        <v>27</v>
      </c>
      <c r="L3190" s="25" t="str">
        <f>VLOOKUP($K3190,TONG_SL!$A:$D,2,0)</f>
        <v>Chân giò heo muối 300g</v>
      </c>
      <c r="N3190" s="25" t="str">
        <f t="shared" si="405"/>
        <v>K-C6</v>
      </c>
      <c r="Q3190" s="25" t="str">
        <f>VLOOKUP(K3190,TONG_SL!$A:$D,3,0)</f>
        <v>Túi</v>
      </c>
      <c r="R3190" s="1">
        <v>5</v>
      </c>
      <c r="T3190" s="1">
        <f>VLOOKUP(VLOOKUP(G3190,Ma_KH!$A:$R,18,0)&amp;K3190,Gia_MB!$A:$F,6,0)</f>
        <v>73431</v>
      </c>
      <c r="U3190" s="14">
        <f t="shared" si="407"/>
        <v>367155</v>
      </c>
      <c r="W3190" s="64">
        <f t="shared" si="406"/>
        <v>0</v>
      </c>
      <c r="X3190" s="3" t="str">
        <f t="shared" si="408"/>
        <v>8</v>
      </c>
      <c r="Z3190" s="14">
        <f t="shared" si="409"/>
        <v>29372.400000000001</v>
      </c>
      <c r="AA3190" s="7">
        <f>VLOOKUP(G3190,Ma_KH!$A:$R,14,0)</f>
        <v>57</v>
      </c>
      <c r="AD3190" s="7" t="str">
        <f>IFERROR(VLOOKUP(J3190,'Chuyển Mã'!$B$3:$C$9,2,0),"")</f>
        <v>Hà Nội</v>
      </c>
      <c r="AE3190" s="7" t="str">
        <f t="shared" si="402"/>
        <v>Chân giò heo muối 300g</v>
      </c>
      <c r="AF3190" s="7">
        <f t="shared" si="403"/>
        <v>5</v>
      </c>
    </row>
    <row r="3191" spans="1:32" x14ac:dyDescent="0.25">
      <c r="A3191" s="11">
        <v>45908</v>
      </c>
      <c r="B3191" s="25">
        <v>56681</v>
      </c>
      <c r="C3191" s="12" t="s">
        <v>7214</v>
      </c>
      <c r="D3191" s="16">
        <f t="shared" si="404"/>
        <v>45908</v>
      </c>
      <c r="G3191" s="13" t="s">
        <v>3284</v>
      </c>
      <c r="I3191" s="13" t="s">
        <v>3284</v>
      </c>
      <c r="J3191" s="13" t="s">
        <v>1811</v>
      </c>
      <c r="K3191" s="13" t="s">
        <v>32</v>
      </c>
      <c r="L3191" s="25" t="str">
        <f>VLOOKUP($K3191,TONG_SL!$A:$D,2,0)</f>
        <v>Giò Tai Lưỡi Xào 250</v>
      </c>
      <c r="N3191" s="25" t="str">
        <f t="shared" si="405"/>
        <v>K-C6</v>
      </c>
      <c r="Q3191" s="25" t="str">
        <f>VLOOKUP(K3191,TONG_SL!$A:$D,3,0)</f>
        <v>Túi</v>
      </c>
      <c r="R3191" s="1">
        <v>5</v>
      </c>
      <c r="T3191" s="1">
        <f>VLOOKUP(VLOOKUP(G3191,Ma_KH!$A:$R,18,0)&amp;K3191,Gia_MB!$A:$F,6,0)</f>
        <v>50182</v>
      </c>
      <c r="U3191" s="14">
        <f t="shared" si="407"/>
        <v>250910</v>
      </c>
      <c r="W3191" s="64">
        <f t="shared" si="406"/>
        <v>0</v>
      </c>
      <c r="X3191" s="3" t="str">
        <f t="shared" si="408"/>
        <v>8</v>
      </c>
      <c r="Z3191" s="14">
        <f t="shared" si="409"/>
        <v>20072.8</v>
      </c>
      <c r="AA3191" s="7">
        <f>VLOOKUP(G3191,Ma_KH!$A:$R,14,0)</f>
        <v>57</v>
      </c>
      <c r="AD3191" s="7" t="str">
        <f>IFERROR(VLOOKUP(J3191,'Chuyển Mã'!$B$3:$C$9,2,0),"")</f>
        <v>Hà Nội</v>
      </c>
      <c r="AE3191" s="7" t="str">
        <f t="shared" si="402"/>
        <v>Giò Tai Lưỡi Xào 250</v>
      </c>
      <c r="AF3191" s="7">
        <f t="shared" si="403"/>
        <v>5</v>
      </c>
    </row>
    <row r="3192" spans="1:32" x14ac:dyDescent="0.25">
      <c r="A3192" s="11">
        <v>45908</v>
      </c>
      <c r="B3192" s="25">
        <v>56681</v>
      </c>
      <c r="C3192" s="12" t="s">
        <v>7214</v>
      </c>
      <c r="D3192" s="16">
        <f t="shared" si="404"/>
        <v>45908</v>
      </c>
      <c r="G3192" s="13" t="s">
        <v>3284</v>
      </c>
      <c r="I3192" s="13" t="s">
        <v>3284</v>
      </c>
      <c r="J3192" s="13" t="s">
        <v>1811</v>
      </c>
      <c r="K3192" s="13" t="s">
        <v>41</v>
      </c>
      <c r="L3192" s="25" t="str">
        <f>VLOOKUP($K3192,TONG_SL!$A:$D,2,0)</f>
        <v>Chả nướng 300g</v>
      </c>
      <c r="N3192" s="25" t="str">
        <f t="shared" si="405"/>
        <v>K-C6</v>
      </c>
      <c r="Q3192" s="25" t="str">
        <f>VLOOKUP(K3192,TONG_SL!$A:$D,3,0)</f>
        <v>Túi</v>
      </c>
      <c r="R3192" s="1">
        <v>5</v>
      </c>
      <c r="T3192" s="1">
        <f>VLOOKUP(VLOOKUP(G3192,Ma_KH!$A:$R,18,0)&amp;K3192,Gia_MB!$A:$F,6,0)</f>
        <v>70950</v>
      </c>
      <c r="U3192" s="14">
        <f t="shared" si="407"/>
        <v>354750</v>
      </c>
      <c r="W3192" s="64">
        <f t="shared" si="406"/>
        <v>0</v>
      </c>
      <c r="X3192" s="3" t="str">
        <f t="shared" si="408"/>
        <v>8</v>
      </c>
      <c r="Z3192" s="14">
        <f t="shared" si="409"/>
        <v>28380</v>
      </c>
      <c r="AA3192" s="7">
        <f>VLOOKUP(G3192,Ma_KH!$A:$R,14,0)</f>
        <v>57</v>
      </c>
      <c r="AD3192" s="7" t="str">
        <f>IFERROR(VLOOKUP(J3192,'Chuyển Mã'!$B$3:$C$9,2,0),"")</f>
        <v>Hà Nội</v>
      </c>
      <c r="AE3192" s="7" t="str">
        <f t="shared" si="402"/>
        <v>Chả nướng 300g</v>
      </c>
      <c r="AF3192" s="7">
        <f t="shared" si="403"/>
        <v>5</v>
      </c>
    </row>
    <row r="3193" spans="1:32" x14ac:dyDescent="0.25">
      <c r="A3193" s="11">
        <v>45908</v>
      </c>
      <c r="B3193" s="25">
        <v>56681</v>
      </c>
      <c r="C3193" s="12" t="s">
        <v>7214</v>
      </c>
      <c r="D3193" s="16">
        <f t="shared" si="404"/>
        <v>45908</v>
      </c>
      <c r="G3193" s="13" t="s">
        <v>3284</v>
      </c>
      <c r="I3193" s="13" t="s">
        <v>3284</v>
      </c>
      <c r="J3193" s="13" t="s">
        <v>1811</v>
      </c>
      <c r="K3193" s="13" t="s">
        <v>39</v>
      </c>
      <c r="L3193" s="25" t="str">
        <f>VLOOKUP($K3193,TONG_SL!$A:$D,2,0)</f>
        <v>Chả cốm 300g</v>
      </c>
      <c r="N3193" s="25" t="str">
        <f t="shared" si="405"/>
        <v>K-C6</v>
      </c>
      <c r="Q3193" s="25" t="str">
        <f>VLOOKUP(K3193,TONG_SL!$A:$D,3,0)</f>
        <v>Túi</v>
      </c>
      <c r="R3193" s="1">
        <v>5</v>
      </c>
      <c r="T3193" s="1">
        <f>VLOOKUP(VLOOKUP(G3193,Ma_KH!$A:$R,18,0)&amp;K3193,Gia_MB!$A:$F,6,0)</f>
        <v>74250</v>
      </c>
      <c r="U3193" s="14">
        <f t="shared" si="407"/>
        <v>371250</v>
      </c>
      <c r="W3193" s="64">
        <f t="shared" si="406"/>
        <v>0</v>
      </c>
      <c r="X3193" s="3" t="str">
        <f t="shared" si="408"/>
        <v>8</v>
      </c>
      <c r="Z3193" s="14">
        <f t="shared" si="409"/>
        <v>29700</v>
      </c>
      <c r="AA3193" s="7">
        <f>VLOOKUP(G3193,Ma_KH!$A:$R,14,0)</f>
        <v>57</v>
      </c>
      <c r="AD3193" s="7" t="str">
        <f>IFERROR(VLOOKUP(J3193,'Chuyển Mã'!$B$3:$C$9,2,0),"")</f>
        <v>Hà Nội</v>
      </c>
      <c r="AE3193" s="7" t="str">
        <f t="shared" si="402"/>
        <v>Chả cốm 300g</v>
      </c>
      <c r="AF3193" s="7">
        <f t="shared" si="403"/>
        <v>5</v>
      </c>
    </row>
    <row r="3194" spans="1:32" x14ac:dyDescent="0.25">
      <c r="A3194" s="11">
        <v>45908</v>
      </c>
      <c r="B3194" s="25">
        <v>56681</v>
      </c>
      <c r="C3194" s="12" t="s">
        <v>7214</v>
      </c>
      <c r="D3194" s="16">
        <f t="shared" si="404"/>
        <v>45908</v>
      </c>
      <c r="G3194" s="13" t="s">
        <v>3284</v>
      </c>
      <c r="I3194" s="13" t="s">
        <v>3284</v>
      </c>
      <c r="J3194" s="13" t="s">
        <v>1811</v>
      </c>
      <c r="K3194" s="13" t="s">
        <v>8300</v>
      </c>
      <c r="L3194" s="25" t="str">
        <f>VLOOKUP($K3194,TONG_SL!$A:$D,2,0)</f>
        <v>Gà xì dầu 500g</v>
      </c>
      <c r="N3194" s="25" t="str">
        <f t="shared" si="405"/>
        <v>K-C6</v>
      </c>
      <c r="Q3194" s="25" t="str">
        <f>VLOOKUP(K3194,TONG_SL!$A:$D,3,0)</f>
        <v>Túi</v>
      </c>
      <c r="R3194" s="1">
        <v>5</v>
      </c>
      <c r="T3194" s="1">
        <f>VLOOKUP(VLOOKUP(G3194,Ma_KH!$A:$R,18,0)&amp;K3194,Gia_MB!$A:$F,6,0)</f>
        <v>111606</v>
      </c>
      <c r="U3194" s="14">
        <f t="shared" si="407"/>
        <v>558030</v>
      </c>
      <c r="W3194" s="64">
        <f t="shared" si="406"/>
        <v>0</v>
      </c>
      <c r="X3194" s="3" t="str">
        <f t="shared" si="408"/>
        <v>8</v>
      </c>
      <c r="Z3194" s="14">
        <f t="shared" si="409"/>
        <v>44642.400000000001</v>
      </c>
      <c r="AA3194" s="7">
        <f>VLOOKUP(G3194,Ma_KH!$A:$R,14,0)</f>
        <v>57</v>
      </c>
      <c r="AD3194" s="7" t="str">
        <f>IFERROR(VLOOKUP(J3194,'Chuyển Mã'!$B$3:$C$9,2,0),"")</f>
        <v>Hà Nội</v>
      </c>
      <c r="AE3194" s="7" t="str">
        <f t="shared" si="402"/>
        <v>Gà xì dầu 500g</v>
      </c>
      <c r="AF3194" s="7">
        <f t="shared" si="403"/>
        <v>5</v>
      </c>
    </row>
    <row r="3195" spans="1:32" x14ac:dyDescent="0.25">
      <c r="A3195" s="11">
        <v>45908</v>
      </c>
      <c r="B3195" s="25">
        <v>57124</v>
      </c>
      <c r="C3195" s="12" t="s">
        <v>7214</v>
      </c>
      <c r="D3195" s="16">
        <f t="shared" si="404"/>
        <v>45908</v>
      </c>
      <c r="G3195" s="13" t="s">
        <v>7616</v>
      </c>
      <c r="I3195" s="13" t="s">
        <v>8308</v>
      </c>
      <c r="J3195" s="13" t="s">
        <v>1811</v>
      </c>
      <c r="K3195" s="13" t="s">
        <v>41</v>
      </c>
      <c r="L3195" s="25" t="str">
        <f>VLOOKUP($K3195,TONG_SL!$A:$D,2,0)</f>
        <v>Chả nướng 300g</v>
      </c>
      <c r="N3195" s="25" t="str">
        <f t="shared" si="405"/>
        <v>K-C6</v>
      </c>
      <c r="Q3195" s="25" t="str">
        <f>VLOOKUP(K3195,TONG_SL!$A:$D,3,0)</f>
        <v>Túi</v>
      </c>
      <c r="R3195" s="1">
        <v>3</v>
      </c>
      <c r="T3195" s="1">
        <f>VLOOKUP(VLOOKUP(G3195,Ma_KH!$A:$R,18,0)&amp;K3195,Gia_MB!$A:$F,6,0)</f>
        <v>70950</v>
      </c>
      <c r="U3195" s="14">
        <f t="shared" si="407"/>
        <v>212850</v>
      </c>
      <c r="W3195" s="64">
        <f t="shared" si="406"/>
        <v>0</v>
      </c>
      <c r="X3195" s="3" t="str">
        <f t="shared" si="408"/>
        <v>8</v>
      </c>
      <c r="Z3195" s="14">
        <f t="shared" si="409"/>
        <v>17028</v>
      </c>
      <c r="AA3195" s="7">
        <f>VLOOKUP(G3195,Ma_KH!$A:$R,14,0)</f>
        <v>51</v>
      </c>
      <c r="AD3195" s="7" t="str">
        <f>IFERROR(VLOOKUP(J3195,'Chuyển Mã'!$B$3:$C$9,2,0),"")</f>
        <v>Hà Nội</v>
      </c>
      <c r="AE3195" s="7" t="str">
        <f t="shared" si="402"/>
        <v>Chả nướng 300g</v>
      </c>
      <c r="AF3195" s="7">
        <f t="shared" si="403"/>
        <v>3</v>
      </c>
    </row>
    <row r="3196" spans="1:32" x14ac:dyDescent="0.25">
      <c r="A3196" s="11">
        <v>45908</v>
      </c>
      <c r="B3196" s="25">
        <v>57124</v>
      </c>
      <c r="C3196" s="12" t="s">
        <v>7214</v>
      </c>
      <c r="D3196" s="16">
        <f t="shared" si="404"/>
        <v>45908</v>
      </c>
      <c r="G3196" s="13" t="s">
        <v>7616</v>
      </c>
      <c r="I3196" s="13" t="s">
        <v>8308</v>
      </c>
      <c r="J3196" s="13" t="s">
        <v>1811</v>
      </c>
      <c r="K3196" s="13" t="s">
        <v>556</v>
      </c>
      <c r="L3196" s="25" t="str">
        <f>VLOOKUP($K3196,TONG_SL!$A:$D,2,0)</f>
        <v>Chân giò heo muối 100g</v>
      </c>
      <c r="N3196" s="25" t="str">
        <f t="shared" si="405"/>
        <v>K-C6</v>
      </c>
      <c r="Q3196" s="25" t="str">
        <f>VLOOKUP(K3196,TONG_SL!$A:$D,3,0)</f>
        <v>Gói</v>
      </c>
      <c r="R3196" s="1">
        <v>10</v>
      </c>
      <c r="T3196" s="1">
        <f>VLOOKUP(VLOOKUP(G3196,Ma_KH!$A:$R,18,0)&amp;K3196,Gia_MB!$A:$F,6,0)</f>
        <v>24549</v>
      </c>
      <c r="U3196" s="14">
        <f t="shared" si="407"/>
        <v>245490</v>
      </c>
      <c r="W3196" s="64">
        <f t="shared" si="406"/>
        <v>0</v>
      </c>
      <c r="X3196" s="3" t="str">
        <f t="shared" si="408"/>
        <v>8</v>
      </c>
      <c r="Z3196" s="14">
        <f t="shared" si="409"/>
        <v>19639.2</v>
      </c>
      <c r="AA3196" s="7">
        <f>VLOOKUP(G3196,Ma_KH!$A:$R,14,0)</f>
        <v>51</v>
      </c>
      <c r="AD3196" s="7" t="str">
        <f>IFERROR(VLOOKUP(J3196,'Chuyển Mã'!$B$3:$C$9,2,0),"")</f>
        <v>Hà Nội</v>
      </c>
      <c r="AE3196" s="7" t="str">
        <f t="shared" si="402"/>
        <v>Chân giò heo muối 100g</v>
      </c>
      <c r="AF3196" s="7">
        <f t="shared" si="403"/>
        <v>10</v>
      </c>
    </row>
    <row r="3197" spans="1:32" x14ac:dyDescent="0.25">
      <c r="A3197" s="11">
        <v>45908</v>
      </c>
      <c r="B3197" s="25">
        <v>57124</v>
      </c>
      <c r="C3197" s="12" t="s">
        <v>7214</v>
      </c>
      <c r="D3197" s="16">
        <f t="shared" si="404"/>
        <v>45908</v>
      </c>
      <c r="G3197" s="13" t="s">
        <v>7616</v>
      </c>
      <c r="I3197" s="13" t="s">
        <v>8308</v>
      </c>
      <c r="J3197" s="13" t="s">
        <v>1811</v>
      </c>
      <c r="K3197" s="13" t="s">
        <v>27</v>
      </c>
      <c r="L3197" s="25" t="str">
        <f>VLOOKUP($K3197,TONG_SL!$A:$D,2,0)</f>
        <v>Chân giò heo muối 300g</v>
      </c>
      <c r="N3197" s="25" t="str">
        <f t="shared" si="405"/>
        <v>K-C6</v>
      </c>
      <c r="Q3197" s="25" t="str">
        <f>VLOOKUP(K3197,TONG_SL!$A:$D,3,0)</f>
        <v>Túi</v>
      </c>
      <c r="R3197" s="1">
        <v>15</v>
      </c>
      <c r="T3197" s="1">
        <f>VLOOKUP(VLOOKUP(G3197,Ma_KH!$A:$R,18,0)&amp;K3197,Gia_MB!$A:$F,6,0)</f>
        <v>73431</v>
      </c>
      <c r="U3197" s="14">
        <f t="shared" si="407"/>
        <v>1101465</v>
      </c>
      <c r="W3197" s="64">
        <f t="shared" si="406"/>
        <v>0</v>
      </c>
      <c r="X3197" s="3" t="str">
        <f t="shared" si="408"/>
        <v>8</v>
      </c>
      <c r="Z3197" s="14">
        <f t="shared" si="409"/>
        <v>88117.2</v>
      </c>
      <c r="AA3197" s="7">
        <f>VLOOKUP(G3197,Ma_KH!$A:$R,14,0)</f>
        <v>51</v>
      </c>
      <c r="AD3197" s="7" t="str">
        <f>IFERROR(VLOOKUP(J3197,'Chuyển Mã'!$B$3:$C$9,2,0),"")</f>
        <v>Hà Nội</v>
      </c>
      <c r="AE3197" s="7" t="str">
        <f t="shared" si="402"/>
        <v>Chân giò heo muối 300g</v>
      </c>
      <c r="AF3197" s="7">
        <f t="shared" si="403"/>
        <v>15</v>
      </c>
    </row>
    <row r="3198" spans="1:32" x14ac:dyDescent="0.25">
      <c r="A3198" s="11">
        <v>45908</v>
      </c>
      <c r="B3198" s="25">
        <v>57124</v>
      </c>
      <c r="C3198" s="12" t="s">
        <v>7214</v>
      </c>
      <c r="D3198" s="16">
        <f t="shared" si="404"/>
        <v>45908</v>
      </c>
      <c r="G3198" s="13" t="s">
        <v>7616</v>
      </c>
      <c r="I3198" s="13" t="s">
        <v>8308</v>
      </c>
      <c r="J3198" s="13" t="s">
        <v>1811</v>
      </c>
      <c r="K3198" s="13" t="s">
        <v>547</v>
      </c>
      <c r="L3198" s="25" t="str">
        <f>VLOOKUP($K3198,TONG_SL!$A:$D,2,0)</f>
        <v>Chân giò heo muối 500g</v>
      </c>
      <c r="N3198" s="25" t="str">
        <f t="shared" si="405"/>
        <v>K-C6</v>
      </c>
      <c r="Q3198" s="25" t="str">
        <f>VLOOKUP(K3198,TONG_SL!$A:$D,3,0)</f>
        <v>Túi</v>
      </c>
      <c r="R3198" s="1">
        <v>3</v>
      </c>
      <c r="T3198" s="1">
        <f>VLOOKUP(VLOOKUP(G3198,Ma_KH!$A:$R,18,0)&amp;K3198,Gia_MB!$A:$F,6,0)</f>
        <v>119066</v>
      </c>
      <c r="U3198" s="14">
        <f t="shared" si="407"/>
        <v>357198</v>
      </c>
      <c r="W3198" s="64">
        <f t="shared" si="406"/>
        <v>0</v>
      </c>
      <c r="X3198" s="3" t="str">
        <f t="shared" si="408"/>
        <v>8</v>
      </c>
      <c r="Z3198" s="14">
        <f t="shared" si="409"/>
        <v>28575.84</v>
      </c>
      <c r="AA3198" s="7">
        <f>VLOOKUP(G3198,Ma_KH!$A:$R,14,0)</f>
        <v>51</v>
      </c>
      <c r="AD3198" s="7" t="str">
        <f>IFERROR(VLOOKUP(J3198,'Chuyển Mã'!$B$3:$C$9,2,0),"")</f>
        <v>Hà Nội</v>
      </c>
      <c r="AE3198" s="7" t="str">
        <f t="shared" si="402"/>
        <v>Chân giò heo muối 500g</v>
      </c>
      <c r="AF3198" s="7">
        <f t="shared" si="403"/>
        <v>3</v>
      </c>
    </row>
    <row r="3199" spans="1:32" x14ac:dyDescent="0.25">
      <c r="A3199" s="11">
        <v>45908</v>
      </c>
      <c r="B3199" s="25">
        <v>57124</v>
      </c>
      <c r="C3199" s="12" t="s">
        <v>7214</v>
      </c>
      <c r="D3199" s="16">
        <f t="shared" si="404"/>
        <v>45908</v>
      </c>
      <c r="G3199" s="13" t="s">
        <v>7616</v>
      </c>
      <c r="I3199" s="13" t="s">
        <v>8308</v>
      </c>
      <c r="J3199" s="13" t="s">
        <v>1811</v>
      </c>
      <c r="K3199" s="13" t="s">
        <v>558</v>
      </c>
      <c r="L3199" s="25" t="str">
        <f>VLOOKUP($K3199,TONG_SL!$A:$D,2,0)</f>
        <v>Gà muối hun khói 300g</v>
      </c>
      <c r="N3199" s="25" t="str">
        <f t="shared" si="405"/>
        <v>K-C6</v>
      </c>
      <c r="Q3199" s="25" t="str">
        <f>VLOOKUP(K3199,TONG_SL!$A:$D,3,0)</f>
        <v>Túi</v>
      </c>
      <c r="R3199" s="1">
        <v>3</v>
      </c>
      <c r="T3199" s="1">
        <f>VLOOKUP(VLOOKUP(G3199,Ma_KH!$A:$R,18,0)&amp;K3199,Gia_MB!$A:$F,6,0)</f>
        <v>70000</v>
      </c>
      <c r="U3199" s="14">
        <f t="shared" si="407"/>
        <v>210000</v>
      </c>
      <c r="W3199" s="64">
        <f t="shared" si="406"/>
        <v>0</v>
      </c>
      <c r="X3199" s="3" t="str">
        <f t="shared" si="408"/>
        <v>8</v>
      </c>
      <c r="Z3199" s="14">
        <f t="shared" si="409"/>
        <v>16800</v>
      </c>
      <c r="AA3199" s="7">
        <f>VLOOKUP(G3199,Ma_KH!$A:$R,14,0)</f>
        <v>51</v>
      </c>
      <c r="AD3199" s="7" t="str">
        <f>IFERROR(VLOOKUP(J3199,'Chuyển Mã'!$B$3:$C$9,2,0),"")</f>
        <v>Hà Nội</v>
      </c>
      <c r="AE3199" s="7" t="str">
        <f t="shared" si="402"/>
        <v>Gà muối hun khói 300g</v>
      </c>
      <c r="AF3199" s="7">
        <f t="shared" si="403"/>
        <v>3</v>
      </c>
    </row>
    <row r="3200" spans="1:32" x14ac:dyDescent="0.25">
      <c r="A3200" s="11">
        <v>45908</v>
      </c>
      <c r="B3200" s="25">
        <v>57124</v>
      </c>
      <c r="C3200" s="12" t="s">
        <v>7214</v>
      </c>
      <c r="D3200" s="16">
        <f t="shared" si="404"/>
        <v>45908</v>
      </c>
      <c r="G3200" s="13" t="s">
        <v>7616</v>
      </c>
      <c r="I3200" s="13" t="s">
        <v>8308</v>
      </c>
      <c r="J3200" s="13" t="s">
        <v>1811</v>
      </c>
      <c r="K3200" s="13" t="s">
        <v>30</v>
      </c>
      <c r="L3200" s="25" t="str">
        <f>VLOOKUP($K3200,TONG_SL!$A:$D,2,0)</f>
        <v>Gà muối 500g</v>
      </c>
      <c r="N3200" s="25" t="str">
        <f t="shared" si="405"/>
        <v>K-C6</v>
      </c>
      <c r="Q3200" s="25" t="str">
        <f>VLOOKUP(K3200,TONG_SL!$A:$D,3,0)</f>
        <v>Túi</v>
      </c>
      <c r="R3200" s="1">
        <v>3</v>
      </c>
      <c r="T3200" s="1">
        <f>VLOOKUP(VLOOKUP(G3200,Ma_KH!$A:$R,18,0)&amp;K3200,Gia_MB!$A:$F,6,0)</f>
        <v>111058</v>
      </c>
      <c r="U3200" s="14">
        <f t="shared" si="407"/>
        <v>333174</v>
      </c>
      <c r="W3200" s="64">
        <f t="shared" si="406"/>
        <v>0</v>
      </c>
      <c r="X3200" s="3" t="str">
        <f t="shared" si="408"/>
        <v>8</v>
      </c>
      <c r="Z3200" s="14">
        <f t="shared" si="409"/>
        <v>26653.920000000002</v>
      </c>
      <c r="AA3200" s="7">
        <f>VLOOKUP(G3200,Ma_KH!$A:$R,14,0)</f>
        <v>51</v>
      </c>
      <c r="AD3200" s="7" t="str">
        <f>IFERROR(VLOOKUP(J3200,'Chuyển Mã'!$B$3:$C$9,2,0),"")</f>
        <v>Hà Nội</v>
      </c>
      <c r="AE3200" s="7" t="str">
        <f t="shared" si="402"/>
        <v>Gà muối 500g</v>
      </c>
      <c r="AF3200" s="7">
        <f t="shared" si="403"/>
        <v>3</v>
      </c>
    </row>
    <row r="3201" spans="1:32" x14ac:dyDescent="0.25">
      <c r="A3201" s="11">
        <v>45908</v>
      </c>
      <c r="B3201" s="25">
        <v>57124</v>
      </c>
      <c r="C3201" s="12" t="s">
        <v>7214</v>
      </c>
      <c r="D3201" s="16">
        <f t="shared" si="404"/>
        <v>45908</v>
      </c>
      <c r="G3201" s="13" t="s">
        <v>7616</v>
      </c>
      <c r="I3201" s="13" t="s">
        <v>8308</v>
      </c>
      <c r="J3201" s="13" t="s">
        <v>1811</v>
      </c>
      <c r="K3201" s="13" t="s">
        <v>32</v>
      </c>
      <c r="L3201" s="25" t="str">
        <f>VLOOKUP($K3201,TONG_SL!$A:$D,2,0)</f>
        <v>Giò Tai Lưỡi Xào 250</v>
      </c>
      <c r="N3201" s="25" t="str">
        <f t="shared" si="405"/>
        <v>K-C6</v>
      </c>
      <c r="Q3201" s="25" t="str">
        <f>VLOOKUP(K3201,TONG_SL!$A:$D,3,0)</f>
        <v>Túi</v>
      </c>
      <c r="R3201" s="1">
        <v>3</v>
      </c>
      <c r="T3201" s="1">
        <f>VLOOKUP(VLOOKUP(G3201,Ma_KH!$A:$R,18,0)&amp;K3201,Gia_MB!$A:$F,6,0)</f>
        <v>50183</v>
      </c>
      <c r="U3201" s="14">
        <f t="shared" si="407"/>
        <v>150549</v>
      </c>
      <c r="W3201" s="64">
        <f t="shared" si="406"/>
        <v>0</v>
      </c>
      <c r="X3201" s="3" t="str">
        <f t="shared" si="408"/>
        <v>8</v>
      </c>
      <c r="Z3201" s="14">
        <f t="shared" si="409"/>
        <v>12043.92</v>
      </c>
      <c r="AA3201" s="7">
        <f>VLOOKUP(G3201,Ma_KH!$A:$R,14,0)</f>
        <v>51</v>
      </c>
      <c r="AD3201" s="7" t="str">
        <f>IFERROR(VLOOKUP(J3201,'Chuyển Mã'!$B$3:$C$9,2,0),"")</f>
        <v>Hà Nội</v>
      </c>
      <c r="AE3201" s="7" t="str">
        <f t="shared" si="402"/>
        <v>Giò Tai Lưỡi Xào 250</v>
      </c>
      <c r="AF3201" s="7">
        <f t="shared" si="403"/>
        <v>3</v>
      </c>
    </row>
    <row r="3202" spans="1:32" x14ac:dyDescent="0.25">
      <c r="A3202" s="11">
        <v>45908</v>
      </c>
      <c r="B3202" s="25">
        <v>57124</v>
      </c>
      <c r="C3202" s="12" t="s">
        <v>7214</v>
      </c>
      <c r="D3202" s="16">
        <f t="shared" si="404"/>
        <v>45908</v>
      </c>
      <c r="G3202" s="13" t="s">
        <v>7616</v>
      </c>
      <c r="I3202" s="13" t="s">
        <v>8308</v>
      </c>
      <c r="J3202" s="13" t="s">
        <v>1811</v>
      </c>
      <c r="K3202" s="13" t="s">
        <v>35</v>
      </c>
      <c r="L3202" s="25" t="str">
        <f>VLOOKUP($K3202,TONG_SL!$A:$D,2,0)</f>
        <v>Tai heo muối 200g</v>
      </c>
      <c r="N3202" s="25" t="str">
        <f t="shared" si="405"/>
        <v>K-C6</v>
      </c>
      <c r="Q3202" s="25" t="str">
        <f>VLOOKUP(K3202,TONG_SL!$A:$D,3,0)</f>
        <v>Túi</v>
      </c>
      <c r="R3202" s="1">
        <v>3</v>
      </c>
      <c r="T3202" s="1">
        <f>VLOOKUP(VLOOKUP(G3202,Ma_KH!$A:$R,18,0)&amp;K3202,Gia_MB!$A:$F,6,0)</f>
        <v>55595</v>
      </c>
      <c r="U3202" s="14">
        <f t="shared" si="407"/>
        <v>166785</v>
      </c>
      <c r="W3202" s="64">
        <f t="shared" si="406"/>
        <v>0</v>
      </c>
      <c r="X3202" s="3" t="str">
        <f t="shared" si="408"/>
        <v>8</v>
      </c>
      <c r="Z3202" s="14">
        <f t="shared" si="409"/>
        <v>13342.800000000001</v>
      </c>
      <c r="AA3202" s="7">
        <f>VLOOKUP(G3202,Ma_KH!$A:$R,14,0)</f>
        <v>51</v>
      </c>
      <c r="AD3202" s="7" t="str">
        <f>IFERROR(VLOOKUP(J3202,'Chuyển Mã'!$B$3:$C$9,2,0),"")</f>
        <v>Hà Nội</v>
      </c>
      <c r="AE3202" s="7" t="str">
        <f t="shared" si="402"/>
        <v>Tai heo muối 200g</v>
      </c>
      <c r="AF3202" s="7">
        <f t="shared" si="403"/>
        <v>3</v>
      </c>
    </row>
    <row r="3203" spans="1:32" x14ac:dyDescent="0.25">
      <c r="A3203" s="11">
        <v>45908</v>
      </c>
      <c r="B3203" s="25">
        <v>56503</v>
      </c>
      <c r="C3203" s="12" t="s">
        <v>7214</v>
      </c>
      <c r="D3203" s="16">
        <f t="shared" si="404"/>
        <v>45908</v>
      </c>
      <c r="G3203" s="13" t="s">
        <v>3138</v>
      </c>
      <c r="I3203" s="13" t="s">
        <v>3138</v>
      </c>
      <c r="J3203" s="13" t="s">
        <v>1811</v>
      </c>
      <c r="K3203" s="13" t="s">
        <v>27</v>
      </c>
      <c r="L3203" s="25" t="str">
        <f>VLOOKUP($K3203,TONG_SL!$A:$D,2,0)</f>
        <v>Chân giò heo muối 300g</v>
      </c>
      <c r="N3203" s="25" t="str">
        <f t="shared" si="405"/>
        <v>K-C6</v>
      </c>
      <c r="Q3203" s="25" t="str">
        <f>VLOOKUP(K3203,TONG_SL!$A:$D,3,0)</f>
        <v>Túi</v>
      </c>
      <c r="R3203" s="1">
        <v>3</v>
      </c>
      <c r="T3203" s="1">
        <f>VLOOKUP(VLOOKUP(G3203,Ma_KH!$A:$R,18,0)&amp;K3203,Gia_MB!$A:$F,6,0)</f>
        <v>73431</v>
      </c>
      <c r="U3203" s="14">
        <f t="shared" si="407"/>
        <v>220293</v>
      </c>
      <c r="W3203" s="64">
        <f t="shared" si="406"/>
        <v>0</v>
      </c>
      <c r="X3203" s="3" t="str">
        <f t="shared" si="408"/>
        <v>8</v>
      </c>
      <c r="Z3203" s="14">
        <f t="shared" si="409"/>
        <v>17623.439999999999</v>
      </c>
      <c r="AA3203" s="7">
        <f>VLOOKUP(G3203,Ma_KH!$A:$R,14,0)</f>
        <v>57</v>
      </c>
      <c r="AD3203" s="7" t="str">
        <f>IFERROR(VLOOKUP(J3203,'Chuyển Mã'!$B$3:$C$9,2,0),"")</f>
        <v>Hà Nội</v>
      </c>
      <c r="AE3203" s="7" t="str">
        <f t="shared" ref="AE3203:AE3266" si="410">IFERROR(L3203,"")</f>
        <v>Chân giò heo muối 300g</v>
      </c>
      <c r="AF3203" s="7">
        <f t="shared" ref="AF3203:AF3266" si="411">R3203</f>
        <v>3</v>
      </c>
    </row>
    <row r="3204" spans="1:32" x14ac:dyDescent="0.25">
      <c r="A3204" s="11">
        <v>45908</v>
      </c>
      <c r="B3204" s="25">
        <v>56503</v>
      </c>
      <c r="C3204" s="12" t="s">
        <v>7214</v>
      </c>
      <c r="D3204" s="16">
        <f t="shared" ref="D3204:D3267" si="412">IF(A3204="","",A3204)</f>
        <v>45908</v>
      </c>
      <c r="G3204" s="13" t="s">
        <v>3138</v>
      </c>
      <c r="I3204" s="13" t="s">
        <v>3138</v>
      </c>
      <c r="J3204" s="13" t="s">
        <v>1811</v>
      </c>
      <c r="K3204" s="13" t="s">
        <v>547</v>
      </c>
      <c r="L3204" s="25" t="str">
        <f>VLOOKUP($K3204,TONG_SL!$A:$D,2,0)</f>
        <v>Chân giò heo muối 500g</v>
      </c>
      <c r="N3204" s="25" t="str">
        <f t="shared" ref="N3204:N3267" si="413">IF($B3204&lt;&gt;"","K-C6","")</f>
        <v>K-C6</v>
      </c>
      <c r="Q3204" s="25" t="str">
        <f>VLOOKUP(K3204,TONG_SL!$A:$D,3,0)</f>
        <v>Túi</v>
      </c>
      <c r="R3204" s="1">
        <v>3</v>
      </c>
      <c r="T3204" s="1">
        <f>VLOOKUP(VLOOKUP(G3204,Ma_KH!$A:$R,18,0)&amp;K3204,Gia_MB!$A:$F,6,0)</f>
        <v>119066</v>
      </c>
      <c r="U3204" s="14">
        <f t="shared" si="407"/>
        <v>357198</v>
      </c>
      <c r="W3204" s="64">
        <f t="shared" si="406"/>
        <v>0</v>
      </c>
      <c r="X3204" s="3" t="str">
        <f t="shared" si="408"/>
        <v>8</v>
      </c>
      <c r="Z3204" s="14">
        <f t="shared" si="409"/>
        <v>28575.84</v>
      </c>
      <c r="AA3204" s="7">
        <f>VLOOKUP(G3204,Ma_KH!$A:$R,14,0)</f>
        <v>57</v>
      </c>
      <c r="AD3204" s="7" t="str">
        <f>IFERROR(VLOOKUP(J3204,'Chuyển Mã'!$B$3:$C$9,2,0),"")</f>
        <v>Hà Nội</v>
      </c>
      <c r="AE3204" s="7" t="str">
        <f t="shared" si="410"/>
        <v>Chân giò heo muối 500g</v>
      </c>
      <c r="AF3204" s="7">
        <f t="shared" si="411"/>
        <v>3</v>
      </c>
    </row>
    <row r="3205" spans="1:32" x14ac:dyDescent="0.25">
      <c r="A3205" s="11">
        <v>45908</v>
      </c>
      <c r="B3205" s="25">
        <v>56503</v>
      </c>
      <c r="C3205" s="12" t="s">
        <v>7214</v>
      </c>
      <c r="D3205" s="16">
        <f t="shared" si="412"/>
        <v>45908</v>
      </c>
      <c r="G3205" s="13" t="s">
        <v>3138</v>
      </c>
      <c r="I3205" s="13" t="s">
        <v>3138</v>
      </c>
      <c r="J3205" s="13" t="s">
        <v>1811</v>
      </c>
      <c r="K3205" s="13" t="s">
        <v>32</v>
      </c>
      <c r="L3205" s="25" t="str">
        <f>VLOOKUP($K3205,TONG_SL!$A:$D,2,0)</f>
        <v>Giò Tai Lưỡi Xào 250</v>
      </c>
      <c r="N3205" s="25" t="str">
        <f t="shared" si="413"/>
        <v>K-C6</v>
      </c>
      <c r="Q3205" s="25" t="str">
        <f>VLOOKUP(K3205,TONG_SL!$A:$D,3,0)</f>
        <v>Túi</v>
      </c>
      <c r="R3205" s="1">
        <v>3</v>
      </c>
      <c r="T3205" s="1">
        <f>VLOOKUP(VLOOKUP(G3205,Ma_KH!$A:$R,18,0)&amp;K3205,Gia_MB!$A:$F,6,0)</f>
        <v>50182</v>
      </c>
      <c r="U3205" s="14">
        <f t="shared" si="407"/>
        <v>150546</v>
      </c>
      <c r="W3205" s="64">
        <f t="shared" ref="W3205:W3268" si="414">U3205*V3205</f>
        <v>0</v>
      </c>
      <c r="X3205" s="3" t="str">
        <f t="shared" si="408"/>
        <v>8</v>
      </c>
      <c r="Z3205" s="14">
        <f t="shared" si="409"/>
        <v>12043.68</v>
      </c>
      <c r="AA3205" s="7">
        <f>VLOOKUP(G3205,Ma_KH!$A:$R,14,0)</f>
        <v>57</v>
      </c>
      <c r="AD3205" s="7" t="str">
        <f>IFERROR(VLOOKUP(J3205,'Chuyển Mã'!$B$3:$C$9,2,0),"")</f>
        <v>Hà Nội</v>
      </c>
      <c r="AE3205" s="7" t="str">
        <f t="shared" si="410"/>
        <v>Giò Tai Lưỡi Xào 250</v>
      </c>
      <c r="AF3205" s="7">
        <f t="shared" si="411"/>
        <v>3</v>
      </c>
    </row>
    <row r="3206" spans="1:32" x14ac:dyDescent="0.25">
      <c r="A3206" s="11">
        <v>45908</v>
      </c>
      <c r="B3206" s="25">
        <v>56503</v>
      </c>
      <c r="C3206" s="12" t="s">
        <v>7214</v>
      </c>
      <c r="D3206" s="16">
        <f t="shared" si="412"/>
        <v>45908</v>
      </c>
      <c r="G3206" s="13" t="s">
        <v>3138</v>
      </c>
      <c r="I3206" s="13" t="s">
        <v>3138</v>
      </c>
      <c r="J3206" s="13" t="s">
        <v>1811</v>
      </c>
      <c r="K3206" s="13" t="s">
        <v>39</v>
      </c>
      <c r="L3206" s="25" t="str">
        <f>VLOOKUP($K3206,TONG_SL!$A:$D,2,0)</f>
        <v>Chả cốm 300g</v>
      </c>
      <c r="N3206" s="25" t="str">
        <f t="shared" si="413"/>
        <v>K-C6</v>
      </c>
      <c r="Q3206" s="25" t="str">
        <f>VLOOKUP(K3206,TONG_SL!$A:$D,3,0)</f>
        <v>Túi</v>
      </c>
      <c r="R3206" s="1">
        <v>3</v>
      </c>
      <c r="T3206" s="1">
        <f>VLOOKUP(VLOOKUP(G3206,Ma_KH!$A:$R,18,0)&amp;K3206,Gia_MB!$A:$F,6,0)</f>
        <v>74250</v>
      </c>
      <c r="U3206" s="14">
        <f t="shared" si="407"/>
        <v>222750</v>
      </c>
      <c r="W3206" s="64">
        <f t="shared" si="414"/>
        <v>0</v>
      </c>
      <c r="X3206" s="3" t="str">
        <f t="shared" si="408"/>
        <v>8</v>
      </c>
      <c r="Z3206" s="14">
        <f t="shared" si="409"/>
        <v>17820</v>
      </c>
      <c r="AA3206" s="7">
        <f>VLOOKUP(G3206,Ma_KH!$A:$R,14,0)</f>
        <v>57</v>
      </c>
      <c r="AD3206" s="7" t="str">
        <f>IFERROR(VLOOKUP(J3206,'Chuyển Mã'!$B$3:$C$9,2,0),"")</f>
        <v>Hà Nội</v>
      </c>
      <c r="AE3206" s="7" t="str">
        <f t="shared" si="410"/>
        <v>Chả cốm 300g</v>
      </c>
      <c r="AF3206" s="7">
        <f t="shared" si="411"/>
        <v>3</v>
      </c>
    </row>
    <row r="3207" spans="1:32" x14ac:dyDescent="0.25">
      <c r="A3207" s="11">
        <v>45908</v>
      </c>
      <c r="B3207" s="25">
        <v>56684</v>
      </c>
      <c r="C3207" s="12" t="s">
        <v>7214</v>
      </c>
      <c r="D3207" s="16">
        <f t="shared" si="412"/>
        <v>45908</v>
      </c>
      <c r="G3207" s="13" t="s">
        <v>3138</v>
      </c>
      <c r="I3207" s="13" t="s">
        <v>3126</v>
      </c>
      <c r="J3207" s="13" t="s">
        <v>1811</v>
      </c>
      <c r="K3207" s="13" t="s">
        <v>27</v>
      </c>
      <c r="L3207" s="25" t="str">
        <f>VLOOKUP($K3207,TONG_SL!$A:$D,2,0)</f>
        <v>Chân giò heo muối 300g</v>
      </c>
      <c r="N3207" s="25" t="str">
        <f t="shared" si="413"/>
        <v>K-C6</v>
      </c>
      <c r="Q3207" s="25" t="str">
        <f>VLOOKUP(K3207,TONG_SL!$A:$D,3,0)</f>
        <v>Túi</v>
      </c>
      <c r="R3207" s="1">
        <v>6</v>
      </c>
      <c r="T3207" s="1">
        <f>VLOOKUP(VLOOKUP(G3207,Ma_KH!$A:$R,18,0)&amp;K3207,Gia_MB!$A:$F,6,0)</f>
        <v>73431</v>
      </c>
      <c r="U3207" s="14">
        <f t="shared" si="407"/>
        <v>440586</v>
      </c>
      <c r="W3207" s="64">
        <f t="shared" si="414"/>
        <v>0</v>
      </c>
      <c r="X3207" s="3" t="str">
        <f t="shared" si="408"/>
        <v>8</v>
      </c>
      <c r="Z3207" s="14">
        <f t="shared" si="409"/>
        <v>35246.879999999997</v>
      </c>
      <c r="AA3207" s="7">
        <f>VLOOKUP(G3207,Ma_KH!$A:$R,14,0)</f>
        <v>57</v>
      </c>
      <c r="AD3207" s="7" t="str">
        <f>IFERROR(VLOOKUP(J3207,'Chuyển Mã'!$B$3:$C$9,2,0),"")</f>
        <v>Hà Nội</v>
      </c>
      <c r="AE3207" s="7" t="str">
        <f t="shared" si="410"/>
        <v>Chân giò heo muối 300g</v>
      </c>
      <c r="AF3207" s="7">
        <f t="shared" si="411"/>
        <v>6</v>
      </c>
    </row>
    <row r="3208" spans="1:32" x14ac:dyDescent="0.25">
      <c r="A3208" s="11">
        <v>45908</v>
      </c>
      <c r="B3208" s="25">
        <v>56684</v>
      </c>
      <c r="C3208" s="12" t="s">
        <v>7214</v>
      </c>
      <c r="D3208" s="16">
        <f t="shared" si="412"/>
        <v>45908</v>
      </c>
      <c r="G3208" s="13" t="s">
        <v>3138</v>
      </c>
      <c r="I3208" s="13" t="s">
        <v>3126</v>
      </c>
      <c r="J3208" s="13" t="s">
        <v>1811</v>
      </c>
      <c r="K3208" s="13" t="s">
        <v>547</v>
      </c>
      <c r="L3208" s="25" t="str">
        <f>VLOOKUP($K3208,TONG_SL!$A:$D,2,0)</f>
        <v>Chân giò heo muối 500g</v>
      </c>
      <c r="N3208" s="25" t="str">
        <f t="shared" si="413"/>
        <v>K-C6</v>
      </c>
      <c r="Q3208" s="25" t="str">
        <f>VLOOKUP(K3208,TONG_SL!$A:$D,3,0)</f>
        <v>Túi</v>
      </c>
      <c r="R3208" s="1">
        <v>3</v>
      </c>
      <c r="T3208" s="1">
        <f>VLOOKUP(VLOOKUP(G3208,Ma_KH!$A:$R,18,0)&amp;K3208,Gia_MB!$A:$F,6,0)</f>
        <v>119066</v>
      </c>
      <c r="U3208" s="14">
        <f t="shared" si="407"/>
        <v>357198</v>
      </c>
      <c r="W3208" s="64">
        <f t="shared" si="414"/>
        <v>0</v>
      </c>
      <c r="X3208" s="3" t="str">
        <f t="shared" si="408"/>
        <v>8</v>
      </c>
      <c r="Z3208" s="14">
        <f t="shared" si="409"/>
        <v>28575.84</v>
      </c>
      <c r="AA3208" s="7">
        <f>VLOOKUP(G3208,Ma_KH!$A:$R,14,0)</f>
        <v>57</v>
      </c>
      <c r="AD3208" s="7" t="str">
        <f>IFERROR(VLOOKUP(J3208,'Chuyển Mã'!$B$3:$C$9,2,0),"")</f>
        <v>Hà Nội</v>
      </c>
      <c r="AE3208" s="7" t="str">
        <f t="shared" si="410"/>
        <v>Chân giò heo muối 500g</v>
      </c>
      <c r="AF3208" s="7">
        <f t="shared" si="411"/>
        <v>3</v>
      </c>
    </row>
    <row r="3209" spans="1:32" x14ac:dyDescent="0.25">
      <c r="A3209" s="11">
        <v>45908</v>
      </c>
      <c r="B3209" s="25">
        <v>56684</v>
      </c>
      <c r="C3209" s="12" t="s">
        <v>7214</v>
      </c>
      <c r="D3209" s="16">
        <f t="shared" si="412"/>
        <v>45908</v>
      </c>
      <c r="G3209" s="13" t="s">
        <v>3138</v>
      </c>
      <c r="I3209" s="13" t="s">
        <v>3126</v>
      </c>
      <c r="J3209" s="13" t="s">
        <v>1811</v>
      </c>
      <c r="K3209" s="13" t="s">
        <v>41</v>
      </c>
      <c r="L3209" s="25" t="str">
        <f>VLOOKUP($K3209,TONG_SL!$A:$D,2,0)</f>
        <v>Chả nướng 300g</v>
      </c>
      <c r="N3209" s="25" t="str">
        <f t="shared" si="413"/>
        <v>K-C6</v>
      </c>
      <c r="Q3209" s="25" t="str">
        <f>VLOOKUP(K3209,TONG_SL!$A:$D,3,0)</f>
        <v>Túi</v>
      </c>
      <c r="R3209" s="1">
        <v>2</v>
      </c>
      <c r="T3209" s="1">
        <f>VLOOKUP(VLOOKUP(G3209,Ma_KH!$A:$R,18,0)&amp;K3209,Gia_MB!$A:$F,6,0)</f>
        <v>70950</v>
      </c>
      <c r="U3209" s="14">
        <f t="shared" si="407"/>
        <v>141900</v>
      </c>
      <c r="W3209" s="64">
        <f t="shared" si="414"/>
        <v>0</v>
      </c>
      <c r="X3209" s="3" t="str">
        <f t="shared" si="408"/>
        <v>8</v>
      </c>
      <c r="Z3209" s="14">
        <f t="shared" si="409"/>
        <v>11352</v>
      </c>
      <c r="AA3209" s="7">
        <f>VLOOKUP(G3209,Ma_KH!$A:$R,14,0)</f>
        <v>57</v>
      </c>
      <c r="AD3209" s="7" t="str">
        <f>IFERROR(VLOOKUP(J3209,'Chuyển Mã'!$B$3:$C$9,2,0),"")</f>
        <v>Hà Nội</v>
      </c>
      <c r="AE3209" s="7" t="str">
        <f t="shared" si="410"/>
        <v>Chả nướng 300g</v>
      </c>
      <c r="AF3209" s="7">
        <f t="shared" si="411"/>
        <v>2</v>
      </c>
    </row>
    <row r="3210" spans="1:32" x14ac:dyDescent="0.25">
      <c r="A3210" s="11">
        <v>45908</v>
      </c>
      <c r="B3210" s="25">
        <v>30516</v>
      </c>
      <c r="C3210" s="12" t="s">
        <v>7214</v>
      </c>
      <c r="D3210" s="16">
        <f t="shared" si="412"/>
        <v>45908</v>
      </c>
      <c r="G3210" s="13" t="s">
        <v>8238</v>
      </c>
      <c r="I3210" s="13" t="s">
        <v>8309</v>
      </c>
      <c r="J3210" s="13" t="s">
        <v>1811</v>
      </c>
      <c r="K3210" s="13" t="s">
        <v>27</v>
      </c>
      <c r="L3210" s="25" t="str">
        <f>VLOOKUP($K3210,TONG_SL!$A:$D,2,0)</f>
        <v>Chân giò heo muối 300g</v>
      </c>
      <c r="N3210" s="25" t="str">
        <f t="shared" si="413"/>
        <v>K-C6</v>
      </c>
      <c r="Q3210" s="25" t="str">
        <f>VLOOKUP(K3210,TONG_SL!$A:$D,3,0)</f>
        <v>Túi</v>
      </c>
      <c r="R3210" s="1">
        <v>4</v>
      </c>
      <c r="T3210" s="1">
        <f>VLOOKUP(VLOOKUP(G3210,Ma_KH!$A:$R,18,0)&amp;K3210,Gia_MB!$A:$F,6,0)</f>
        <v>73431</v>
      </c>
      <c r="U3210" s="14">
        <f t="shared" si="407"/>
        <v>293724</v>
      </c>
      <c r="W3210" s="64">
        <f t="shared" si="414"/>
        <v>0</v>
      </c>
      <c r="X3210" s="3" t="str">
        <f t="shared" si="408"/>
        <v>8</v>
      </c>
      <c r="Z3210" s="14">
        <f t="shared" si="409"/>
        <v>23497.920000000002</v>
      </c>
      <c r="AA3210" s="7">
        <f>VLOOKUP(G3210,Ma_KH!$A:$R,14,0)</f>
        <v>46</v>
      </c>
      <c r="AD3210" s="7" t="str">
        <f>IFERROR(VLOOKUP(J3210,'Chuyển Mã'!$B$3:$C$9,2,0),"")</f>
        <v>Hà Nội</v>
      </c>
      <c r="AE3210" s="7" t="str">
        <f t="shared" si="410"/>
        <v>Chân giò heo muối 300g</v>
      </c>
      <c r="AF3210" s="7">
        <f t="shared" si="411"/>
        <v>4</v>
      </c>
    </row>
    <row r="3211" spans="1:32" x14ac:dyDescent="0.25">
      <c r="A3211" s="11">
        <v>45908</v>
      </c>
      <c r="B3211" s="25">
        <v>30516</v>
      </c>
      <c r="C3211" s="12" t="s">
        <v>7214</v>
      </c>
      <c r="D3211" s="16">
        <f t="shared" si="412"/>
        <v>45908</v>
      </c>
      <c r="G3211" s="13" t="s">
        <v>8238</v>
      </c>
      <c r="I3211" s="13" t="s">
        <v>8309</v>
      </c>
      <c r="J3211" s="13" t="s">
        <v>1811</v>
      </c>
      <c r="K3211" s="13" t="s">
        <v>30</v>
      </c>
      <c r="L3211" s="25" t="str">
        <f>VLOOKUP($K3211,TONG_SL!$A:$D,2,0)</f>
        <v>Gà muối 500g</v>
      </c>
      <c r="N3211" s="25" t="str">
        <f t="shared" si="413"/>
        <v>K-C6</v>
      </c>
      <c r="Q3211" s="25" t="str">
        <f>VLOOKUP(K3211,TONG_SL!$A:$D,3,0)</f>
        <v>Túi</v>
      </c>
      <c r="R3211" s="1">
        <v>2</v>
      </c>
      <c r="T3211" s="1">
        <f>VLOOKUP(VLOOKUP(G3211,Ma_KH!$A:$R,18,0)&amp;K3211,Gia_MB!$A:$F,6,0)</f>
        <v>111058</v>
      </c>
      <c r="U3211" s="14">
        <f t="shared" si="407"/>
        <v>222116</v>
      </c>
      <c r="W3211" s="64">
        <f t="shared" si="414"/>
        <v>0</v>
      </c>
      <c r="X3211" s="3" t="str">
        <f t="shared" si="408"/>
        <v>8</v>
      </c>
      <c r="Z3211" s="14">
        <f t="shared" si="409"/>
        <v>17769.28</v>
      </c>
      <c r="AA3211" s="7">
        <f>VLOOKUP(G3211,Ma_KH!$A:$R,14,0)</f>
        <v>46</v>
      </c>
      <c r="AD3211" s="7" t="str">
        <f>IFERROR(VLOOKUP(J3211,'Chuyển Mã'!$B$3:$C$9,2,0),"")</f>
        <v>Hà Nội</v>
      </c>
      <c r="AE3211" s="7" t="str">
        <f t="shared" si="410"/>
        <v>Gà muối 500g</v>
      </c>
      <c r="AF3211" s="7">
        <f t="shared" si="411"/>
        <v>2</v>
      </c>
    </row>
    <row r="3212" spans="1:32" x14ac:dyDescent="0.25">
      <c r="A3212" s="11">
        <v>45908</v>
      </c>
      <c r="B3212" s="25">
        <v>48168</v>
      </c>
      <c r="C3212" s="12" t="s">
        <v>7214</v>
      </c>
      <c r="D3212" s="16">
        <f t="shared" si="412"/>
        <v>45908</v>
      </c>
      <c r="G3212" s="13" t="s">
        <v>7607</v>
      </c>
      <c r="I3212" s="13" t="s">
        <v>8310</v>
      </c>
      <c r="J3212" s="13" t="s">
        <v>1811</v>
      </c>
      <c r="K3212" s="13" t="s">
        <v>556</v>
      </c>
      <c r="L3212" s="25" t="str">
        <f>VLOOKUP($K3212,TONG_SL!$A:$D,2,0)</f>
        <v>Chân giò heo muối 100g</v>
      </c>
      <c r="N3212" s="25" t="str">
        <f t="shared" si="413"/>
        <v>K-C6</v>
      </c>
      <c r="Q3212" s="25" t="str">
        <f>VLOOKUP(K3212,TONG_SL!$A:$D,3,0)</f>
        <v>Gói</v>
      </c>
      <c r="R3212" s="1">
        <v>10</v>
      </c>
      <c r="T3212" s="1">
        <f>VLOOKUP(VLOOKUP(G3212,Ma_KH!$A:$R,18,0)&amp;K3212,Gia_MB!$A:$F,6,0)</f>
        <v>23076</v>
      </c>
      <c r="U3212" s="14">
        <f t="shared" si="407"/>
        <v>230760</v>
      </c>
      <c r="W3212" s="64">
        <f t="shared" si="414"/>
        <v>0</v>
      </c>
      <c r="X3212" s="3" t="str">
        <f t="shared" si="408"/>
        <v>8</v>
      </c>
      <c r="Z3212" s="14">
        <f t="shared" si="409"/>
        <v>18460.8</v>
      </c>
      <c r="AA3212" s="7">
        <f>VLOOKUP(G3212,Ma_KH!$A:$R,14,0)</f>
        <v>67</v>
      </c>
      <c r="AD3212" s="7" t="str">
        <f>IFERROR(VLOOKUP(J3212,'Chuyển Mã'!$B$3:$C$9,2,0),"")</f>
        <v>Hà Nội</v>
      </c>
      <c r="AE3212" s="7" t="str">
        <f t="shared" si="410"/>
        <v>Chân giò heo muối 100g</v>
      </c>
      <c r="AF3212" s="7">
        <f t="shared" si="411"/>
        <v>10</v>
      </c>
    </row>
    <row r="3213" spans="1:32" x14ac:dyDescent="0.25">
      <c r="A3213" s="11">
        <v>45908</v>
      </c>
      <c r="B3213" s="25">
        <v>30538</v>
      </c>
      <c r="C3213" s="12" t="s">
        <v>7214</v>
      </c>
      <c r="D3213" s="16">
        <f t="shared" si="412"/>
        <v>45908</v>
      </c>
      <c r="G3213" s="13" t="s">
        <v>8302</v>
      </c>
      <c r="I3213" s="13" t="s">
        <v>8311</v>
      </c>
      <c r="J3213" s="13" t="s">
        <v>1811</v>
      </c>
      <c r="K3213" s="13" t="s">
        <v>27</v>
      </c>
      <c r="L3213" s="25" t="str">
        <f>VLOOKUP($K3213,TONG_SL!$A:$D,2,0)</f>
        <v>Chân giò heo muối 300g</v>
      </c>
      <c r="N3213" s="25" t="str">
        <f t="shared" si="413"/>
        <v>K-C6</v>
      </c>
      <c r="Q3213" s="25" t="str">
        <f>VLOOKUP(K3213,TONG_SL!$A:$D,3,0)</f>
        <v>Túi</v>
      </c>
      <c r="R3213" s="1">
        <v>5</v>
      </c>
      <c r="T3213" s="1">
        <f>VLOOKUP(VLOOKUP(G3213,Ma_KH!$A:$R,18,0)&amp;K3213,Gia_MB!$A:$F,6,0)</f>
        <v>73431</v>
      </c>
      <c r="U3213" s="14">
        <f t="shared" si="407"/>
        <v>367155</v>
      </c>
      <c r="W3213" s="64">
        <f t="shared" si="414"/>
        <v>0</v>
      </c>
      <c r="X3213" s="3" t="str">
        <f t="shared" si="408"/>
        <v>8</v>
      </c>
      <c r="Z3213" s="14">
        <f t="shared" si="409"/>
        <v>29372.400000000001</v>
      </c>
      <c r="AA3213" s="7">
        <f>VLOOKUP(G3213,Ma_KH!$A:$R,14,0)</f>
        <v>56</v>
      </c>
      <c r="AD3213" s="7" t="str">
        <f>IFERROR(VLOOKUP(J3213,'Chuyển Mã'!$B$3:$C$9,2,0),"")</f>
        <v>Hà Nội</v>
      </c>
      <c r="AE3213" s="7" t="str">
        <f t="shared" si="410"/>
        <v>Chân giò heo muối 300g</v>
      </c>
      <c r="AF3213" s="7">
        <f t="shared" si="411"/>
        <v>5</v>
      </c>
    </row>
    <row r="3214" spans="1:32" x14ac:dyDescent="0.25">
      <c r="A3214" s="11">
        <v>45908</v>
      </c>
      <c r="B3214" s="25">
        <v>30538</v>
      </c>
      <c r="C3214" s="12" t="s">
        <v>7214</v>
      </c>
      <c r="D3214" s="16">
        <f t="shared" si="412"/>
        <v>45908</v>
      </c>
      <c r="G3214" s="13" t="s">
        <v>8302</v>
      </c>
      <c r="I3214" s="13" t="s">
        <v>8311</v>
      </c>
      <c r="J3214" s="13" t="s">
        <v>1811</v>
      </c>
      <c r="K3214" s="13" t="s">
        <v>35</v>
      </c>
      <c r="L3214" s="25" t="str">
        <f>VLOOKUP($K3214,TONG_SL!$A:$D,2,0)</f>
        <v>Tai heo muối 200g</v>
      </c>
      <c r="N3214" s="25" t="str">
        <f t="shared" si="413"/>
        <v>K-C6</v>
      </c>
      <c r="Q3214" s="25" t="str">
        <f>VLOOKUP(K3214,TONG_SL!$A:$D,3,0)</f>
        <v>Túi</v>
      </c>
      <c r="R3214" s="1">
        <v>2</v>
      </c>
      <c r="T3214" s="1">
        <f>VLOOKUP(VLOOKUP(G3214,Ma_KH!$A:$R,18,0)&amp;K3214,Gia_MB!$A:$F,6,0)</f>
        <v>55595</v>
      </c>
      <c r="U3214" s="14">
        <f t="shared" si="407"/>
        <v>111190</v>
      </c>
      <c r="W3214" s="64">
        <f t="shared" si="414"/>
        <v>0</v>
      </c>
      <c r="X3214" s="3" t="str">
        <f t="shared" si="408"/>
        <v>8</v>
      </c>
      <c r="Z3214" s="14">
        <f t="shared" si="409"/>
        <v>8895.2000000000007</v>
      </c>
      <c r="AA3214" s="7">
        <f>VLOOKUP(G3214,Ma_KH!$A:$R,14,0)</f>
        <v>56</v>
      </c>
      <c r="AD3214" s="7" t="str">
        <f>IFERROR(VLOOKUP(J3214,'Chuyển Mã'!$B$3:$C$9,2,0),"")</f>
        <v>Hà Nội</v>
      </c>
      <c r="AE3214" s="7" t="str">
        <f t="shared" si="410"/>
        <v>Tai heo muối 200g</v>
      </c>
      <c r="AF3214" s="7">
        <f t="shared" si="411"/>
        <v>2</v>
      </c>
    </row>
    <row r="3215" spans="1:32" x14ac:dyDescent="0.25">
      <c r="A3215" s="11">
        <v>45908</v>
      </c>
      <c r="B3215" s="25">
        <v>30538</v>
      </c>
      <c r="C3215" s="12" t="s">
        <v>7214</v>
      </c>
      <c r="D3215" s="16">
        <f t="shared" si="412"/>
        <v>45908</v>
      </c>
      <c r="G3215" s="13" t="s">
        <v>8302</v>
      </c>
      <c r="I3215" s="13" t="s">
        <v>8311</v>
      </c>
      <c r="J3215" s="13" t="s">
        <v>1811</v>
      </c>
      <c r="K3215" s="13" t="s">
        <v>30</v>
      </c>
      <c r="L3215" s="25" t="str">
        <f>VLOOKUP($K3215,TONG_SL!$A:$D,2,0)</f>
        <v>Gà muối 500g</v>
      </c>
      <c r="N3215" s="25" t="str">
        <f t="shared" si="413"/>
        <v>K-C6</v>
      </c>
      <c r="Q3215" s="25" t="str">
        <f>VLOOKUP(K3215,TONG_SL!$A:$D,3,0)</f>
        <v>Túi</v>
      </c>
      <c r="R3215" s="1">
        <v>1</v>
      </c>
      <c r="T3215" s="1">
        <f>VLOOKUP(VLOOKUP(G3215,Ma_KH!$A:$R,18,0)&amp;K3215,Gia_MB!$A:$F,6,0)</f>
        <v>111058</v>
      </c>
      <c r="U3215" s="14">
        <f t="shared" si="407"/>
        <v>111058</v>
      </c>
      <c r="W3215" s="64">
        <f t="shared" si="414"/>
        <v>0</v>
      </c>
      <c r="X3215" s="3" t="str">
        <f t="shared" si="408"/>
        <v>8</v>
      </c>
      <c r="Z3215" s="14">
        <f t="shared" si="409"/>
        <v>8884.64</v>
      </c>
      <c r="AA3215" s="7">
        <f>VLOOKUP(G3215,Ma_KH!$A:$R,14,0)</f>
        <v>56</v>
      </c>
      <c r="AD3215" s="7" t="str">
        <f>IFERROR(VLOOKUP(J3215,'Chuyển Mã'!$B$3:$C$9,2,0),"")</f>
        <v>Hà Nội</v>
      </c>
      <c r="AE3215" s="7" t="str">
        <f t="shared" si="410"/>
        <v>Gà muối 500g</v>
      </c>
      <c r="AF3215" s="7">
        <f t="shared" si="411"/>
        <v>1</v>
      </c>
    </row>
    <row r="3216" spans="1:32" x14ac:dyDescent="0.25">
      <c r="A3216" s="11">
        <v>45908</v>
      </c>
      <c r="B3216" s="25">
        <v>30538</v>
      </c>
      <c r="C3216" s="12" t="s">
        <v>7214</v>
      </c>
      <c r="D3216" s="16">
        <f t="shared" si="412"/>
        <v>45908</v>
      </c>
      <c r="G3216" s="13" t="s">
        <v>8302</v>
      </c>
      <c r="I3216" s="13" t="s">
        <v>8311</v>
      </c>
      <c r="J3216" s="13" t="s">
        <v>1811</v>
      </c>
      <c r="K3216" s="13" t="s">
        <v>32</v>
      </c>
      <c r="L3216" s="25" t="str">
        <f>VLOOKUP($K3216,TONG_SL!$A:$D,2,0)</f>
        <v>Giò Tai Lưỡi Xào 250</v>
      </c>
      <c r="N3216" s="25" t="str">
        <f t="shared" si="413"/>
        <v>K-C6</v>
      </c>
      <c r="Q3216" s="25" t="str">
        <f>VLOOKUP(K3216,TONG_SL!$A:$D,3,0)</f>
        <v>Túi</v>
      </c>
      <c r="R3216" s="1">
        <v>2</v>
      </c>
      <c r="T3216" s="1">
        <f>VLOOKUP(VLOOKUP(G3216,Ma_KH!$A:$R,18,0)&amp;K3216,Gia_MB!$A:$F,6,0)</f>
        <v>50183</v>
      </c>
      <c r="U3216" s="14">
        <f t="shared" si="407"/>
        <v>100366</v>
      </c>
      <c r="W3216" s="64">
        <f t="shared" si="414"/>
        <v>0</v>
      </c>
      <c r="X3216" s="3" t="str">
        <f t="shared" si="408"/>
        <v>8</v>
      </c>
      <c r="Z3216" s="14">
        <f t="shared" si="409"/>
        <v>8029.28</v>
      </c>
      <c r="AA3216" s="7">
        <f>VLOOKUP(G3216,Ma_KH!$A:$R,14,0)</f>
        <v>56</v>
      </c>
      <c r="AD3216" s="7" t="str">
        <f>IFERROR(VLOOKUP(J3216,'Chuyển Mã'!$B$3:$C$9,2,0),"")</f>
        <v>Hà Nội</v>
      </c>
      <c r="AE3216" s="7" t="str">
        <f t="shared" si="410"/>
        <v>Giò Tai Lưỡi Xào 250</v>
      </c>
      <c r="AF3216" s="7">
        <f t="shared" si="411"/>
        <v>2</v>
      </c>
    </row>
    <row r="3217" spans="1:32" x14ac:dyDescent="0.25">
      <c r="A3217" s="11">
        <v>45908</v>
      </c>
      <c r="B3217" s="25">
        <v>56683</v>
      </c>
      <c r="C3217" s="12" t="s">
        <v>7214</v>
      </c>
      <c r="D3217" s="16">
        <f t="shared" si="412"/>
        <v>45908</v>
      </c>
      <c r="G3217" s="13" t="s">
        <v>3138</v>
      </c>
      <c r="I3217" s="13" t="s">
        <v>3110</v>
      </c>
      <c r="J3217" s="13" t="s">
        <v>1811</v>
      </c>
      <c r="K3217" s="13" t="s">
        <v>30</v>
      </c>
      <c r="L3217" s="25" t="str">
        <f>VLOOKUP($K3217,TONG_SL!$A:$D,2,0)</f>
        <v>Gà muối 500g</v>
      </c>
      <c r="N3217" s="25" t="str">
        <f t="shared" si="413"/>
        <v>K-C6</v>
      </c>
      <c r="Q3217" s="25" t="str">
        <f>VLOOKUP(K3217,TONG_SL!$A:$D,3,0)</f>
        <v>Túi</v>
      </c>
      <c r="R3217" s="1">
        <v>3</v>
      </c>
      <c r="T3217" s="1">
        <f>VLOOKUP(VLOOKUP(G3217,Ma_KH!$A:$R,18,0)&amp;K3217,Gia_MB!$A:$F,6,0)</f>
        <v>111058</v>
      </c>
      <c r="U3217" s="14">
        <f t="shared" si="407"/>
        <v>333174</v>
      </c>
      <c r="W3217" s="64">
        <f t="shared" si="414"/>
        <v>0</v>
      </c>
      <c r="X3217" s="3" t="str">
        <f t="shared" si="408"/>
        <v>8</v>
      </c>
      <c r="Z3217" s="14">
        <f t="shared" si="409"/>
        <v>26653.920000000002</v>
      </c>
      <c r="AA3217" s="7">
        <f>VLOOKUP(G3217,Ma_KH!$A:$R,14,0)</f>
        <v>57</v>
      </c>
      <c r="AD3217" s="7" t="str">
        <f>IFERROR(VLOOKUP(J3217,'Chuyển Mã'!$B$3:$C$9,2,0),"")</f>
        <v>Hà Nội</v>
      </c>
      <c r="AE3217" s="7" t="str">
        <f t="shared" si="410"/>
        <v>Gà muối 500g</v>
      </c>
      <c r="AF3217" s="7">
        <f t="shared" si="411"/>
        <v>3</v>
      </c>
    </row>
    <row r="3218" spans="1:32" x14ac:dyDescent="0.25">
      <c r="A3218" s="11">
        <v>45908</v>
      </c>
      <c r="B3218" s="25">
        <v>56683</v>
      </c>
      <c r="C3218" s="12" t="s">
        <v>7214</v>
      </c>
      <c r="D3218" s="16">
        <f t="shared" si="412"/>
        <v>45908</v>
      </c>
      <c r="G3218" s="13" t="s">
        <v>3138</v>
      </c>
      <c r="I3218" s="13" t="s">
        <v>3110</v>
      </c>
      <c r="J3218" s="13" t="s">
        <v>1811</v>
      </c>
      <c r="K3218" s="13" t="s">
        <v>27</v>
      </c>
      <c r="L3218" s="25" t="str">
        <f>VLOOKUP($K3218,TONG_SL!$A:$D,2,0)</f>
        <v>Chân giò heo muối 300g</v>
      </c>
      <c r="N3218" s="25" t="str">
        <f t="shared" si="413"/>
        <v>K-C6</v>
      </c>
      <c r="Q3218" s="25" t="str">
        <f>VLOOKUP(K3218,TONG_SL!$A:$D,3,0)</f>
        <v>Túi</v>
      </c>
      <c r="R3218" s="1">
        <v>5</v>
      </c>
      <c r="T3218" s="1">
        <f>VLOOKUP(VLOOKUP(G3218,Ma_KH!$A:$R,18,0)&amp;K3218,Gia_MB!$A:$F,6,0)</f>
        <v>73431</v>
      </c>
      <c r="U3218" s="14">
        <f t="shared" si="407"/>
        <v>367155</v>
      </c>
      <c r="W3218" s="64">
        <f t="shared" si="414"/>
        <v>0</v>
      </c>
      <c r="X3218" s="3" t="str">
        <f t="shared" si="408"/>
        <v>8</v>
      </c>
      <c r="Z3218" s="14">
        <f t="shared" si="409"/>
        <v>29372.400000000001</v>
      </c>
      <c r="AA3218" s="7">
        <f>VLOOKUP(G3218,Ma_KH!$A:$R,14,0)</f>
        <v>57</v>
      </c>
      <c r="AD3218" s="7" t="str">
        <f>IFERROR(VLOOKUP(J3218,'Chuyển Mã'!$B$3:$C$9,2,0),"")</f>
        <v>Hà Nội</v>
      </c>
      <c r="AE3218" s="7" t="str">
        <f t="shared" si="410"/>
        <v>Chân giò heo muối 300g</v>
      </c>
      <c r="AF3218" s="7">
        <f t="shared" si="411"/>
        <v>5</v>
      </c>
    </row>
    <row r="3219" spans="1:32" x14ac:dyDescent="0.25">
      <c r="A3219" s="11">
        <v>45908</v>
      </c>
      <c r="B3219" s="25">
        <v>56683</v>
      </c>
      <c r="C3219" s="12" t="s">
        <v>7214</v>
      </c>
      <c r="D3219" s="16">
        <f t="shared" si="412"/>
        <v>45908</v>
      </c>
      <c r="G3219" s="13" t="s">
        <v>3138</v>
      </c>
      <c r="I3219" s="13" t="s">
        <v>3110</v>
      </c>
      <c r="J3219" s="13" t="s">
        <v>1811</v>
      </c>
      <c r="K3219" s="13" t="s">
        <v>41</v>
      </c>
      <c r="L3219" s="25" t="str">
        <f>VLOOKUP($K3219,TONG_SL!$A:$D,2,0)</f>
        <v>Chả nướng 300g</v>
      </c>
      <c r="N3219" s="25" t="str">
        <f t="shared" si="413"/>
        <v>K-C6</v>
      </c>
      <c r="Q3219" s="25" t="str">
        <f>VLOOKUP(K3219,TONG_SL!$A:$D,3,0)</f>
        <v>Túi</v>
      </c>
      <c r="R3219" s="1">
        <v>2</v>
      </c>
      <c r="T3219" s="1">
        <f>VLOOKUP(VLOOKUP(G3219,Ma_KH!$A:$R,18,0)&amp;K3219,Gia_MB!$A:$F,6,0)</f>
        <v>70950</v>
      </c>
      <c r="U3219" s="14">
        <f t="shared" si="407"/>
        <v>141900</v>
      </c>
      <c r="W3219" s="64">
        <f t="shared" si="414"/>
        <v>0</v>
      </c>
      <c r="X3219" s="3" t="str">
        <f t="shared" si="408"/>
        <v>8</v>
      </c>
      <c r="Z3219" s="14">
        <f t="shared" si="409"/>
        <v>11352</v>
      </c>
      <c r="AA3219" s="7">
        <f>VLOOKUP(G3219,Ma_KH!$A:$R,14,0)</f>
        <v>57</v>
      </c>
      <c r="AD3219" s="7" t="str">
        <f>IFERROR(VLOOKUP(J3219,'Chuyển Mã'!$B$3:$C$9,2,0),"")</f>
        <v>Hà Nội</v>
      </c>
      <c r="AE3219" s="7" t="str">
        <f t="shared" si="410"/>
        <v>Chả nướng 300g</v>
      </c>
      <c r="AF3219" s="7">
        <f t="shared" si="411"/>
        <v>2</v>
      </c>
    </row>
    <row r="3220" spans="1:32" x14ac:dyDescent="0.25">
      <c r="A3220" s="11">
        <v>45908</v>
      </c>
      <c r="B3220" s="25">
        <v>56683</v>
      </c>
      <c r="C3220" s="12" t="s">
        <v>7214</v>
      </c>
      <c r="D3220" s="16">
        <f t="shared" si="412"/>
        <v>45908</v>
      </c>
      <c r="G3220" s="13" t="s">
        <v>3138</v>
      </c>
      <c r="I3220" s="13" t="s">
        <v>3110</v>
      </c>
      <c r="J3220" s="13" t="s">
        <v>1811</v>
      </c>
      <c r="K3220" s="13" t="s">
        <v>39</v>
      </c>
      <c r="L3220" s="25" t="str">
        <f>VLOOKUP($K3220,TONG_SL!$A:$D,2,0)</f>
        <v>Chả cốm 300g</v>
      </c>
      <c r="N3220" s="25" t="str">
        <f t="shared" si="413"/>
        <v>K-C6</v>
      </c>
      <c r="Q3220" s="25" t="str">
        <f>VLOOKUP(K3220,TONG_SL!$A:$D,3,0)</f>
        <v>Túi</v>
      </c>
      <c r="R3220" s="1">
        <v>3</v>
      </c>
      <c r="T3220" s="1">
        <f>VLOOKUP(VLOOKUP(G3220,Ma_KH!$A:$R,18,0)&amp;K3220,Gia_MB!$A:$F,6,0)</f>
        <v>74250</v>
      </c>
      <c r="U3220" s="14">
        <f t="shared" ref="U3220:U3283" si="415">T3220*R3220</f>
        <v>222750</v>
      </c>
      <c r="W3220" s="64">
        <f t="shared" si="414"/>
        <v>0</v>
      </c>
      <c r="X3220" s="3" t="str">
        <f t="shared" ref="X3220:X3283" si="416">IF(B3220&lt;&gt;"","8","0")</f>
        <v>8</v>
      </c>
      <c r="Z3220" s="14">
        <f t="shared" ref="Z3220:Z3283" si="417">U3220*X3220%</f>
        <v>17820</v>
      </c>
      <c r="AA3220" s="7">
        <f>VLOOKUP(G3220,Ma_KH!$A:$R,14,0)</f>
        <v>57</v>
      </c>
      <c r="AD3220" s="7" t="str">
        <f>IFERROR(VLOOKUP(J3220,'Chuyển Mã'!$B$3:$C$9,2,0),"")</f>
        <v>Hà Nội</v>
      </c>
      <c r="AE3220" s="7" t="str">
        <f t="shared" si="410"/>
        <v>Chả cốm 300g</v>
      </c>
      <c r="AF3220" s="7">
        <f t="shared" si="411"/>
        <v>3</v>
      </c>
    </row>
    <row r="3221" spans="1:32" x14ac:dyDescent="0.25">
      <c r="A3221" s="11">
        <v>45908</v>
      </c>
      <c r="B3221" s="25">
        <v>47410</v>
      </c>
      <c r="C3221" s="12" t="s">
        <v>7214</v>
      </c>
      <c r="D3221" s="16">
        <f t="shared" si="412"/>
        <v>45908</v>
      </c>
      <c r="G3221" s="13" t="s">
        <v>7607</v>
      </c>
      <c r="I3221" s="13" t="s">
        <v>8312</v>
      </c>
      <c r="J3221" s="13" t="s">
        <v>1811</v>
      </c>
      <c r="K3221" s="13" t="s">
        <v>556</v>
      </c>
      <c r="L3221" s="25" t="str">
        <f>VLOOKUP($K3221,TONG_SL!$A:$D,2,0)</f>
        <v>Chân giò heo muối 100g</v>
      </c>
      <c r="N3221" s="25" t="str">
        <f t="shared" si="413"/>
        <v>K-C6</v>
      </c>
      <c r="Q3221" s="25" t="str">
        <f>VLOOKUP(K3221,TONG_SL!$A:$D,3,0)</f>
        <v>Gói</v>
      </c>
      <c r="R3221" s="1">
        <v>10</v>
      </c>
      <c r="T3221" s="1">
        <f>VLOOKUP(VLOOKUP(G3221,Ma_KH!$A:$R,18,0)&amp;K3221,Gia_MB!$A:$F,6,0)</f>
        <v>23076</v>
      </c>
      <c r="U3221" s="14">
        <f t="shared" si="415"/>
        <v>230760</v>
      </c>
      <c r="W3221" s="64">
        <f t="shared" si="414"/>
        <v>0</v>
      </c>
      <c r="X3221" s="3" t="str">
        <f t="shared" si="416"/>
        <v>8</v>
      </c>
      <c r="Z3221" s="14">
        <f t="shared" si="417"/>
        <v>18460.8</v>
      </c>
      <c r="AA3221" s="7">
        <f>VLOOKUP(G3221,Ma_KH!$A:$R,14,0)</f>
        <v>67</v>
      </c>
      <c r="AD3221" s="7" t="str">
        <f>IFERROR(VLOOKUP(J3221,'Chuyển Mã'!$B$3:$C$9,2,0),"")</f>
        <v>Hà Nội</v>
      </c>
      <c r="AE3221" s="7" t="str">
        <f t="shared" si="410"/>
        <v>Chân giò heo muối 100g</v>
      </c>
      <c r="AF3221" s="7">
        <f t="shared" si="411"/>
        <v>10</v>
      </c>
    </row>
    <row r="3222" spans="1:32" x14ac:dyDescent="0.25">
      <c r="A3222" s="11">
        <v>45908</v>
      </c>
      <c r="B3222" s="25">
        <v>56583</v>
      </c>
      <c r="C3222" s="12" t="s">
        <v>7214</v>
      </c>
      <c r="D3222" s="16">
        <f t="shared" si="412"/>
        <v>45908</v>
      </c>
      <c r="G3222" s="13" t="s">
        <v>7687</v>
      </c>
      <c r="I3222" s="13" t="s">
        <v>8313</v>
      </c>
      <c r="J3222" s="13" t="s">
        <v>1811</v>
      </c>
      <c r="K3222" s="13" t="s">
        <v>30</v>
      </c>
      <c r="L3222" s="25" t="str">
        <f>VLOOKUP($K3222,TONG_SL!$A:$D,2,0)</f>
        <v>Gà muối 500g</v>
      </c>
      <c r="N3222" s="25" t="str">
        <f t="shared" si="413"/>
        <v>K-C6</v>
      </c>
      <c r="Q3222" s="25" t="str">
        <f>VLOOKUP(K3222,TONG_SL!$A:$D,3,0)</f>
        <v>Túi</v>
      </c>
      <c r="R3222" s="1">
        <v>4</v>
      </c>
      <c r="T3222" s="1">
        <f>VLOOKUP(VLOOKUP(G3222,Ma_KH!$A:$R,18,0)&amp;K3222,Gia_MB!$A:$F,6,0)</f>
        <v>105505</v>
      </c>
      <c r="U3222" s="14">
        <f t="shared" si="415"/>
        <v>422020</v>
      </c>
      <c r="W3222" s="64">
        <f t="shared" si="414"/>
        <v>0</v>
      </c>
      <c r="X3222" s="3" t="str">
        <f t="shared" si="416"/>
        <v>8</v>
      </c>
      <c r="Z3222" s="14">
        <f t="shared" si="417"/>
        <v>33761.599999999999</v>
      </c>
      <c r="AA3222" s="7">
        <f>VLOOKUP(G3222,Ma_KH!$A:$R,14,0)</f>
        <v>36</v>
      </c>
      <c r="AD3222" s="7" t="str">
        <f>IFERROR(VLOOKUP(J3222,'Chuyển Mã'!$B$3:$C$9,2,0),"")</f>
        <v>Hà Nội</v>
      </c>
      <c r="AE3222" s="7" t="str">
        <f t="shared" si="410"/>
        <v>Gà muối 500g</v>
      </c>
      <c r="AF3222" s="7">
        <f t="shared" si="411"/>
        <v>4</v>
      </c>
    </row>
    <row r="3223" spans="1:32" x14ac:dyDescent="0.25">
      <c r="A3223" s="11">
        <v>45908</v>
      </c>
      <c r="B3223" s="25">
        <v>56583</v>
      </c>
      <c r="C3223" s="12" t="s">
        <v>7214</v>
      </c>
      <c r="D3223" s="16">
        <f t="shared" si="412"/>
        <v>45908</v>
      </c>
      <c r="G3223" s="13" t="s">
        <v>7687</v>
      </c>
      <c r="I3223" s="13" t="s">
        <v>8313</v>
      </c>
      <c r="J3223" s="13" t="s">
        <v>1811</v>
      </c>
      <c r="K3223" s="13" t="s">
        <v>32</v>
      </c>
      <c r="L3223" s="25" t="str">
        <f>VLOOKUP($K3223,TONG_SL!$A:$D,2,0)</f>
        <v>Giò Tai Lưỡi Xào 250</v>
      </c>
      <c r="N3223" s="25" t="str">
        <f t="shared" si="413"/>
        <v>K-C6</v>
      </c>
      <c r="Q3223" s="25" t="str">
        <f>VLOOKUP(K3223,TONG_SL!$A:$D,3,0)</f>
        <v>Túi</v>
      </c>
      <c r="R3223" s="1">
        <v>1</v>
      </c>
      <c r="T3223" s="1">
        <f>VLOOKUP(VLOOKUP(G3223,Ma_KH!$A:$R,18,0)&amp;K3223,Gia_MB!$A:$F,6,0)</f>
        <v>47674</v>
      </c>
      <c r="U3223" s="14">
        <f t="shared" si="415"/>
        <v>47674</v>
      </c>
      <c r="W3223" s="64">
        <f t="shared" si="414"/>
        <v>0</v>
      </c>
      <c r="X3223" s="3" t="str">
        <f t="shared" si="416"/>
        <v>8</v>
      </c>
      <c r="Z3223" s="14">
        <f t="shared" si="417"/>
        <v>3813.92</v>
      </c>
      <c r="AA3223" s="7">
        <f>VLOOKUP(G3223,Ma_KH!$A:$R,14,0)</f>
        <v>36</v>
      </c>
      <c r="AD3223" s="7" t="str">
        <f>IFERROR(VLOOKUP(J3223,'Chuyển Mã'!$B$3:$C$9,2,0),"")</f>
        <v>Hà Nội</v>
      </c>
      <c r="AE3223" s="7" t="str">
        <f t="shared" si="410"/>
        <v>Giò Tai Lưỡi Xào 250</v>
      </c>
      <c r="AF3223" s="7">
        <f t="shared" si="411"/>
        <v>1</v>
      </c>
    </row>
    <row r="3224" spans="1:32" x14ac:dyDescent="0.25">
      <c r="A3224" s="11">
        <v>45908</v>
      </c>
      <c r="B3224" s="25">
        <v>56583</v>
      </c>
      <c r="C3224" s="12" t="s">
        <v>7214</v>
      </c>
      <c r="D3224" s="16">
        <f t="shared" si="412"/>
        <v>45908</v>
      </c>
      <c r="G3224" s="13" t="s">
        <v>7687</v>
      </c>
      <c r="I3224" s="13" t="s">
        <v>8313</v>
      </c>
      <c r="J3224" s="13" t="s">
        <v>1811</v>
      </c>
      <c r="K3224" s="13" t="s">
        <v>27</v>
      </c>
      <c r="L3224" s="25" t="str">
        <f>VLOOKUP($K3224,TONG_SL!$A:$D,2,0)</f>
        <v>Chân giò heo muối 300g</v>
      </c>
      <c r="N3224" s="25" t="str">
        <f t="shared" si="413"/>
        <v>K-C6</v>
      </c>
      <c r="Q3224" s="25" t="str">
        <f>VLOOKUP(K3224,TONG_SL!$A:$D,3,0)</f>
        <v>Túi</v>
      </c>
      <c r="R3224" s="1">
        <v>2</v>
      </c>
      <c r="T3224" s="1">
        <f>VLOOKUP(VLOOKUP(G3224,Ma_KH!$A:$R,18,0)&amp;K3224,Gia_MB!$A:$F,6,0)</f>
        <v>69759</v>
      </c>
      <c r="U3224" s="14">
        <f t="shared" si="415"/>
        <v>139518</v>
      </c>
      <c r="W3224" s="64">
        <f t="shared" si="414"/>
        <v>0</v>
      </c>
      <c r="X3224" s="3" t="str">
        <f t="shared" si="416"/>
        <v>8</v>
      </c>
      <c r="Z3224" s="14">
        <f t="shared" si="417"/>
        <v>11161.44</v>
      </c>
      <c r="AA3224" s="7">
        <f>VLOOKUP(G3224,Ma_KH!$A:$R,14,0)</f>
        <v>36</v>
      </c>
      <c r="AD3224" s="7" t="str">
        <f>IFERROR(VLOOKUP(J3224,'Chuyển Mã'!$B$3:$C$9,2,0),"")</f>
        <v>Hà Nội</v>
      </c>
      <c r="AE3224" s="7" t="str">
        <f t="shared" si="410"/>
        <v>Chân giò heo muối 300g</v>
      </c>
      <c r="AF3224" s="7">
        <f t="shared" si="411"/>
        <v>2</v>
      </c>
    </row>
    <row r="3225" spans="1:32" x14ac:dyDescent="0.25">
      <c r="A3225" s="11">
        <v>45908</v>
      </c>
      <c r="B3225" s="25">
        <v>56583</v>
      </c>
      <c r="C3225" s="12" t="s">
        <v>7214</v>
      </c>
      <c r="D3225" s="16">
        <f t="shared" si="412"/>
        <v>45908</v>
      </c>
      <c r="G3225" s="13" t="s">
        <v>7687</v>
      </c>
      <c r="I3225" s="13" t="s">
        <v>8313</v>
      </c>
      <c r="J3225" s="13" t="s">
        <v>1811</v>
      </c>
      <c r="K3225" s="13" t="s">
        <v>556</v>
      </c>
      <c r="L3225" s="25" t="str">
        <f>VLOOKUP($K3225,TONG_SL!$A:$D,2,0)</f>
        <v>Chân giò heo muối 100g</v>
      </c>
      <c r="N3225" s="25" t="str">
        <f t="shared" si="413"/>
        <v>K-C6</v>
      </c>
      <c r="Q3225" s="25" t="str">
        <f>VLOOKUP(K3225,TONG_SL!$A:$D,3,0)</f>
        <v>Gói</v>
      </c>
      <c r="R3225" s="1">
        <v>3</v>
      </c>
      <c r="T3225" s="1">
        <f>VLOOKUP(VLOOKUP(G3225,Ma_KH!$A:$R,18,0)&amp;K3225,Gia_MB!$A:$F,6,0)</f>
        <v>23322</v>
      </c>
      <c r="U3225" s="14">
        <f t="shared" si="415"/>
        <v>69966</v>
      </c>
      <c r="W3225" s="64">
        <f t="shared" si="414"/>
        <v>0</v>
      </c>
      <c r="X3225" s="3" t="str">
        <f t="shared" si="416"/>
        <v>8</v>
      </c>
      <c r="Z3225" s="14">
        <f t="shared" si="417"/>
        <v>5597.28</v>
      </c>
      <c r="AA3225" s="7">
        <f>VLOOKUP(G3225,Ma_KH!$A:$R,14,0)</f>
        <v>36</v>
      </c>
      <c r="AD3225" s="7" t="str">
        <f>IFERROR(VLOOKUP(J3225,'Chuyển Mã'!$B$3:$C$9,2,0),"")</f>
        <v>Hà Nội</v>
      </c>
      <c r="AE3225" s="7" t="str">
        <f t="shared" si="410"/>
        <v>Chân giò heo muối 100g</v>
      </c>
      <c r="AF3225" s="7">
        <f t="shared" si="411"/>
        <v>3</v>
      </c>
    </row>
    <row r="3226" spans="1:32" x14ac:dyDescent="0.25">
      <c r="A3226" s="11">
        <v>45908</v>
      </c>
      <c r="B3226" s="25">
        <v>48182</v>
      </c>
      <c r="C3226" s="12" t="s">
        <v>7214</v>
      </c>
      <c r="D3226" s="16">
        <f t="shared" si="412"/>
        <v>45908</v>
      </c>
      <c r="G3226" s="13" t="s">
        <v>7607</v>
      </c>
      <c r="I3226" s="13" t="s">
        <v>8314</v>
      </c>
      <c r="J3226" s="13" t="s">
        <v>1811</v>
      </c>
      <c r="K3226" s="13" t="s">
        <v>556</v>
      </c>
      <c r="L3226" s="25" t="str">
        <f>VLOOKUP($K3226,TONG_SL!$A:$D,2,0)</f>
        <v>Chân giò heo muối 100g</v>
      </c>
      <c r="N3226" s="25" t="str">
        <f t="shared" si="413"/>
        <v>K-C6</v>
      </c>
      <c r="Q3226" s="25" t="str">
        <f>VLOOKUP(K3226,TONG_SL!$A:$D,3,0)</f>
        <v>Gói</v>
      </c>
      <c r="R3226" s="1">
        <v>10</v>
      </c>
      <c r="T3226" s="1">
        <f>VLOOKUP(VLOOKUP(G3226,Ma_KH!$A:$R,18,0)&amp;K3226,Gia_MB!$A:$F,6,0)</f>
        <v>23076</v>
      </c>
      <c r="U3226" s="14">
        <f t="shared" si="415"/>
        <v>230760</v>
      </c>
      <c r="W3226" s="64">
        <f t="shared" si="414"/>
        <v>0</v>
      </c>
      <c r="X3226" s="3" t="str">
        <f t="shared" si="416"/>
        <v>8</v>
      </c>
      <c r="Z3226" s="14">
        <f t="shared" si="417"/>
        <v>18460.8</v>
      </c>
      <c r="AA3226" s="7">
        <f>VLOOKUP(G3226,Ma_KH!$A:$R,14,0)</f>
        <v>67</v>
      </c>
      <c r="AD3226" s="7" t="str">
        <f>IFERROR(VLOOKUP(J3226,'Chuyển Mã'!$B$3:$C$9,2,0),"")</f>
        <v>Hà Nội</v>
      </c>
      <c r="AE3226" s="7" t="str">
        <f t="shared" si="410"/>
        <v>Chân giò heo muối 100g</v>
      </c>
      <c r="AF3226" s="7">
        <f t="shared" si="411"/>
        <v>10</v>
      </c>
    </row>
    <row r="3227" spans="1:32" x14ac:dyDescent="0.25">
      <c r="A3227" s="11">
        <v>45908</v>
      </c>
      <c r="B3227" s="25">
        <v>4176384215</v>
      </c>
      <c r="C3227" s="12" t="s">
        <v>7214</v>
      </c>
      <c r="D3227" s="16">
        <f t="shared" si="412"/>
        <v>45908</v>
      </c>
      <c r="G3227" s="13" t="s">
        <v>962</v>
      </c>
      <c r="I3227" s="13" t="s">
        <v>8315</v>
      </c>
      <c r="J3227" s="13" t="s">
        <v>75</v>
      </c>
      <c r="K3227" s="13" t="s">
        <v>35</v>
      </c>
      <c r="L3227" s="25" t="str">
        <f>VLOOKUP($K3227,TONG_SL!$A:$D,2,0)</f>
        <v>Tai heo muối 200g</v>
      </c>
      <c r="N3227" s="25" t="str">
        <f t="shared" si="413"/>
        <v>K-C6</v>
      </c>
      <c r="Q3227" s="25" t="str">
        <f>VLOOKUP(K3227,TONG_SL!$A:$D,3,0)</f>
        <v>Túi</v>
      </c>
      <c r="R3227" s="1">
        <v>5</v>
      </c>
      <c r="T3227" s="1">
        <f>VLOOKUP(VLOOKUP(G3227,Ma_KH!$A:$R,18,0)&amp;K3227,Gia_MB!$A:$F,6,0)</f>
        <v>55595</v>
      </c>
      <c r="U3227" s="14">
        <f t="shared" si="415"/>
        <v>277975</v>
      </c>
      <c r="W3227" s="64">
        <f t="shared" si="414"/>
        <v>0</v>
      </c>
      <c r="X3227" s="3" t="str">
        <f t="shared" si="416"/>
        <v>8</v>
      </c>
      <c r="Z3227" s="14">
        <f t="shared" si="417"/>
        <v>22238</v>
      </c>
      <c r="AA3227" s="7">
        <f>VLOOKUP(G3227,Ma_KH!$A:$R,14,0)</f>
        <v>60</v>
      </c>
      <c r="AD3227" s="7" t="str">
        <f>IFERROR(VLOOKUP(J3227,'Chuyển Mã'!$B$3:$C$9,2,0),"")</f>
        <v>Hà Nội</v>
      </c>
      <c r="AE3227" s="7" t="str">
        <f t="shared" si="410"/>
        <v>Tai heo muối 200g</v>
      </c>
      <c r="AF3227" s="7">
        <f t="shared" si="411"/>
        <v>5</v>
      </c>
    </row>
    <row r="3228" spans="1:32" x14ac:dyDescent="0.25">
      <c r="A3228" s="11">
        <v>45908</v>
      </c>
      <c r="B3228" s="25">
        <v>4176384215</v>
      </c>
      <c r="C3228" s="12" t="s">
        <v>7214</v>
      </c>
      <c r="D3228" s="16">
        <f t="shared" si="412"/>
        <v>45908</v>
      </c>
      <c r="G3228" s="13" t="s">
        <v>962</v>
      </c>
      <c r="I3228" s="13" t="s">
        <v>8315</v>
      </c>
      <c r="J3228" s="13" t="s">
        <v>75</v>
      </c>
      <c r="K3228" s="13" t="s">
        <v>27</v>
      </c>
      <c r="L3228" s="25" t="str">
        <f>VLOOKUP($K3228,TONG_SL!$A:$D,2,0)</f>
        <v>Chân giò heo muối 300g</v>
      </c>
      <c r="N3228" s="25" t="str">
        <f t="shared" si="413"/>
        <v>K-C6</v>
      </c>
      <c r="Q3228" s="25" t="str">
        <f>VLOOKUP(K3228,TONG_SL!$A:$D,3,0)</f>
        <v>Túi</v>
      </c>
      <c r="R3228" s="1">
        <v>5</v>
      </c>
      <c r="T3228" s="1">
        <f>VLOOKUP(VLOOKUP(G3228,Ma_KH!$A:$R,18,0)&amp;K3228,Gia_MB!$A:$F,6,0)</f>
        <v>73431</v>
      </c>
      <c r="U3228" s="14">
        <f t="shared" si="415"/>
        <v>367155</v>
      </c>
      <c r="W3228" s="64">
        <f t="shared" si="414"/>
        <v>0</v>
      </c>
      <c r="X3228" s="3" t="str">
        <f t="shared" si="416"/>
        <v>8</v>
      </c>
      <c r="Z3228" s="14">
        <f t="shared" si="417"/>
        <v>29372.400000000001</v>
      </c>
      <c r="AA3228" s="7">
        <f>VLOOKUP(G3228,Ma_KH!$A:$R,14,0)</f>
        <v>60</v>
      </c>
      <c r="AD3228" s="7" t="str">
        <f>IFERROR(VLOOKUP(J3228,'Chuyển Mã'!$B$3:$C$9,2,0),"")</f>
        <v>Hà Nội</v>
      </c>
      <c r="AE3228" s="7" t="str">
        <f t="shared" si="410"/>
        <v>Chân giò heo muối 300g</v>
      </c>
      <c r="AF3228" s="7">
        <f t="shared" si="411"/>
        <v>5</v>
      </c>
    </row>
    <row r="3229" spans="1:32" x14ac:dyDescent="0.25">
      <c r="A3229" s="11">
        <v>45908</v>
      </c>
      <c r="B3229" s="25">
        <v>4176384215</v>
      </c>
      <c r="C3229" s="12" t="s">
        <v>7214</v>
      </c>
      <c r="D3229" s="16">
        <f t="shared" si="412"/>
        <v>45908</v>
      </c>
      <c r="G3229" s="13" t="s">
        <v>962</v>
      </c>
      <c r="I3229" s="13" t="s">
        <v>8315</v>
      </c>
      <c r="J3229" s="13" t="s">
        <v>75</v>
      </c>
      <c r="K3229" s="13" t="s">
        <v>32</v>
      </c>
      <c r="L3229" s="25" t="str">
        <f>VLOOKUP($K3229,TONG_SL!$A:$D,2,0)</f>
        <v>Giò Tai Lưỡi Xào 250</v>
      </c>
      <c r="N3229" s="25" t="str">
        <f t="shared" si="413"/>
        <v>K-C6</v>
      </c>
      <c r="Q3229" s="25" t="str">
        <f>VLOOKUP(K3229,TONG_SL!$A:$D,3,0)</f>
        <v>Túi</v>
      </c>
      <c r="R3229" s="1">
        <v>5</v>
      </c>
      <c r="T3229" s="1">
        <f>VLOOKUP(VLOOKUP(G3229,Ma_KH!$A:$R,18,0)&amp;K3229,Gia_MB!$A:$F,6,0)</f>
        <v>50183</v>
      </c>
      <c r="U3229" s="14">
        <f t="shared" si="415"/>
        <v>250915</v>
      </c>
      <c r="W3229" s="64">
        <f t="shared" si="414"/>
        <v>0</v>
      </c>
      <c r="X3229" s="3" t="str">
        <f t="shared" si="416"/>
        <v>8</v>
      </c>
      <c r="Z3229" s="14">
        <f t="shared" si="417"/>
        <v>20073.2</v>
      </c>
      <c r="AA3229" s="7">
        <f>VLOOKUP(G3229,Ma_KH!$A:$R,14,0)</f>
        <v>60</v>
      </c>
      <c r="AD3229" s="7" t="str">
        <f>IFERROR(VLOOKUP(J3229,'Chuyển Mã'!$B$3:$C$9,2,0),"")</f>
        <v>Hà Nội</v>
      </c>
      <c r="AE3229" s="7" t="str">
        <f t="shared" si="410"/>
        <v>Giò Tai Lưỡi Xào 250</v>
      </c>
      <c r="AF3229" s="7">
        <f t="shared" si="411"/>
        <v>5</v>
      </c>
    </row>
    <row r="3230" spans="1:32" x14ac:dyDescent="0.25">
      <c r="A3230" s="11">
        <v>45908</v>
      </c>
      <c r="B3230" s="25">
        <v>4176384215</v>
      </c>
      <c r="C3230" s="12" t="s">
        <v>7214</v>
      </c>
      <c r="D3230" s="16">
        <f t="shared" si="412"/>
        <v>45908</v>
      </c>
      <c r="G3230" s="13" t="s">
        <v>962</v>
      </c>
      <c r="I3230" s="13" t="s">
        <v>8315</v>
      </c>
      <c r="J3230" s="13" t="s">
        <v>75</v>
      </c>
      <c r="K3230" s="13" t="s">
        <v>51</v>
      </c>
      <c r="L3230" s="25" t="str">
        <f>VLOOKUP($K3230,TONG_SL!$A:$D,2,0)</f>
        <v>Mọc Nấm Hương 250g</v>
      </c>
      <c r="N3230" s="25" t="str">
        <f t="shared" si="413"/>
        <v>K-C6</v>
      </c>
      <c r="Q3230" s="25" t="str">
        <f>VLOOKUP(K3230,TONG_SL!$A:$D,3,0)</f>
        <v>Túi</v>
      </c>
      <c r="R3230" s="1">
        <v>5</v>
      </c>
      <c r="T3230" s="1">
        <f>VLOOKUP(VLOOKUP(G3230,Ma_KH!$A:$R,18,0)&amp;K3230,Gia_MB!$A:$F,6,0)</f>
        <v>46000</v>
      </c>
      <c r="U3230" s="14">
        <f t="shared" si="415"/>
        <v>230000</v>
      </c>
      <c r="W3230" s="64">
        <f t="shared" si="414"/>
        <v>0</v>
      </c>
      <c r="X3230" s="3" t="str">
        <f t="shared" si="416"/>
        <v>8</v>
      </c>
      <c r="Z3230" s="14">
        <f t="shared" si="417"/>
        <v>18400</v>
      </c>
      <c r="AA3230" s="7">
        <f>VLOOKUP(G3230,Ma_KH!$A:$R,14,0)</f>
        <v>60</v>
      </c>
      <c r="AD3230" s="7" t="str">
        <f>IFERROR(VLOOKUP(J3230,'Chuyển Mã'!$B$3:$C$9,2,0),"")</f>
        <v>Hà Nội</v>
      </c>
      <c r="AE3230" s="7" t="str">
        <f t="shared" si="410"/>
        <v>Mọc Nấm Hương 250g</v>
      </c>
      <c r="AF3230" s="7">
        <f t="shared" si="411"/>
        <v>5</v>
      </c>
    </row>
    <row r="3231" spans="1:32" x14ac:dyDescent="0.25">
      <c r="A3231" s="11">
        <v>45908</v>
      </c>
      <c r="B3231" s="25">
        <v>4176384215</v>
      </c>
      <c r="C3231" s="12" t="s">
        <v>7214</v>
      </c>
      <c r="D3231" s="16">
        <f t="shared" si="412"/>
        <v>45908</v>
      </c>
      <c r="G3231" s="13" t="s">
        <v>962</v>
      </c>
      <c r="I3231" s="13" t="s">
        <v>8315</v>
      </c>
      <c r="J3231" s="13" t="s">
        <v>75</v>
      </c>
      <c r="K3231" s="13" t="s">
        <v>39</v>
      </c>
      <c r="L3231" s="25" t="str">
        <f>VLOOKUP($K3231,TONG_SL!$A:$D,2,0)</f>
        <v>Chả cốm 300g</v>
      </c>
      <c r="N3231" s="25" t="str">
        <f t="shared" si="413"/>
        <v>K-C6</v>
      </c>
      <c r="Q3231" s="25" t="str">
        <f>VLOOKUP(K3231,TONG_SL!$A:$D,3,0)</f>
        <v>Túi</v>
      </c>
      <c r="R3231" s="1">
        <v>5</v>
      </c>
      <c r="T3231" s="1">
        <f>VLOOKUP(VLOOKUP(G3231,Ma_KH!$A:$R,18,0)&amp;K3231,Gia_MB!$A:$F,6,0)</f>
        <v>74250</v>
      </c>
      <c r="U3231" s="14">
        <f t="shared" si="415"/>
        <v>371250</v>
      </c>
      <c r="W3231" s="64">
        <f t="shared" si="414"/>
        <v>0</v>
      </c>
      <c r="X3231" s="3" t="str">
        <f t="shared" si="416"/>
        <v>8</v>
      </c>
      <c r="Z3231" s="14">
        <f t="shared" si="417"/>
        <v>29700</v>
      </c>
      <c r="AA3231" s="7">
        <f>VLOOKUP(G3231,Ma_KH!$A:$R,14,0)</f>
        <v>60</v>
      </c>
      <c r="AD3231" s="7" t="str">
        <f>IFERROR(VLOOKUP(J3231,'Chuyển Mã'!$B$3:$C$9,2,0),"")</f>
        <v>Hà Nội</v>
      </c>
      <c r="AE3231" s="7" t="str">
        <f t="shared" si="410"/>
        <v>Chả cốm 300g</v>
      </c>
      <c r="AF3231" s="7">
        <f t="shared" si="411"/>
        <v>5</v>
      </c>
    </row>
    <row r="3232" spans="1:32" x14ac:dyDescent="0.25">
      <c r="A3232" s="11">
        <v>45908</v>
      </c>
      <c r="B3232" s="25">
        <v>4176510841</v>
      </c>
      <c r="C3232" s="12" t="s">
        <v>7214</v>
      </c>
      <c r="D3232" s="16">
        <f t="shared" si="412"/>
        <v>45908</v>
      </c>
      <c r="G3232" s="13" t="s">
        <v>983</v>
      </c>
      <c r="I3232" s="13" t="s">
        <v>8316</v>
      </c>
      <c r="J3232" s="13" t="s">
        <v>75</v>
      </c>
      <c r="K3232" s="13" t="s">
        <v>30</v>
      </c>
      <c r="L3232" s="25" t="str">
        <f>VLOOKUP($K3232,TONG_SL!$A:$D,2,0)</f>
        <v>Gà muối 500g</v>
      </c>
      <c r="N3232" s="25" t="str">
        <f t="shared" si="413"/>
        <v>K-C6</v>
      </c>
      <c r="Q3232" s="25" t="str">
        <f>VLOOKUP(K3232,TONG_SL!$A:$D,3,0)</f>
        <v>Túi</v>
      </c>
      <c r="R3232" s="1">
        <v>10</v>
      </c>
      <c r="T3232" s="1">
        <f>VLOOKUP(VLOOKUP(G3232,Ma_KH!$A:$R,18,0)&amp;K3232,Gia_MB!$A:$F,6,0)</f>
        <v>111058</v>
      </c>
      <c r="U3232" s="14">
        <f t="shared" si="415"/>
        <v>1110580</v>
      </c>
      <c r="W3232" s="64">
        <f t="shared" si="414"/>
        <v>0</v>
      </c>
      <c r="X3232" s="3" t="str">
        <f t="shared" si="416"/>
        <v>8</v>
      </c>
      <c r="Z3232" s="14">
        <f t="shared" si="417"/>
        <v>88846.400000000009</v>
      </c>
      <c r="AA3232" s="7">
        <f>VLOOKUP(G3232,Ma_KH!$A:$R,14,0)</f>
        <v>60</v>
      </c>
      <c r="AD3232" s="7" t="str">
        <f>IFERROR(VLOOKUP(J3232,'Chuyển Mã'!$B$3:$C$9,2,0),"")</f>
        <v>Hà Nội</v>
      </c>
      <c r="AE3232" s="7" t="str">
        <f t="shared" si="410"/>
        <v>Gà muối 500g</v>
      </c>
      <c r="AF3232" s="7">
        <f t="shared" si="411"/>
        <v>10</v>
      </c>
    </row>
    <row r="3233" spans="1:32" x14ac:dyDescent="0.25">
      <c r="A3233" s="11">
        <v>45908</v>
      </c>
      <c r="B3233" s="25">
        <v>4176518803</v>
      </c>
      <c r="C3233" s="12" t="s">
        <v>7214</v>
      </c>
      <c r="D3233" s="16">
        <f t="shared" si="412"/>
        <v>45908</v>
      </c>
      <c r="G3233" s="13" t="s">
        <v>1366</v>
      </c>
      <c r="I3233" s="13" t="s">
        <v>8317</v>
      </c>
      <c r="J3233" s="13" t="s">
        <v>75</v>
      </c>
      <c r="K3233" s="13" t="s">
        <v>30</v>
      </c>
      <c r="L3233" s="25" t="str">
        <f>VLOOKUP($K3233,TONG_SL!$A:$D,2,0)</f>
        <v>Gà muối 500g</v>
      </c>
      <c r="N3233" s="25" t="str">
        <f t="shared" si="413"/>
        <v>K-C6</v>
      </c>
      <c r="Q3233" s="25" t="str">
        <f>VLOOKUP(K3233,TONG_SL!$A:$D,3,0)</f>
        <v>Túi</v>
      </c>
      <c r="R3233" s="1">
        <v>7</v>
      </c>
      <c r="T3233" s="1">
        <f>VLOOKUP(VLOOKUP(G3233,Ma_KH!$A:$R,18,0)&amp;K3233,Gia_MB!$A:$F,6,0)</f>
        <v>111058</v>
      </c>
      <c r="U3233" s="14">
        <f t="shared" si="415"/>
        <v>777406</v>
      </c>
      <c r="W3233" s="64">
        <f t="shared" si="414"/>
        <v>0</v>
      </c>
      <c r="X3233" s="3" t="str">
        <f t="shared" si="416"/>
        <v>8</v>
      </c>
      <c r="Z3233" s="14">
        <f t="shared" si="417"/>
        <v>62192.480000000003</v>
      </c>
      <c r="AA3233" s="7">
        <f>VLOOKUP(G3233,Ma_KH!$A:$R,14,0)</f>
        <v>60</v>
      </c>
      <c r="AD3233" s="7" t="str">
        <f>IFERROR(VLOOKUP(J3233,'Chuyển Mã'!$B$3:$C$9,2,0),"")</f>
        <v>Hà Nội</v>
      </c>
      <c r="AE3233" s="7" t="str">
        <f t="shared" si="410"/>
        <v>Gà muối 500g</v>
      </c>
      <c r="AF3233" s="7">
        <f t="shared" si="411"/>
        <v>7</v>
      </c>
    </row>
    <row r="3234" spans="1:32" x14ac:dyDescent="0.25">
      <c r="A3234" s="11">
        <v>45908</v>
      </c>
      <c r="B3234" s="25">
        <v>4176518803</v>
      </c>
      <c r="C3234" s="12" t="s">
        <v>7214</v>
      </c>
      <c r="D3234" s="16">
        <f t="shared" si="412"/>
        <v>45908</v>
      </c>
      <c r="G3234" s="13" t="s">
        <v>1366</v>
      </c>
      <c r="I3234" s="13" t="s">
        <v>8317</v>
      </c>
      <c r="J3234" s="13" t="s">
        <v>75</v>
      </c>
      <c r="K3234" s="13" t="s">
        <v>35</v>
      </c>
      <c r="L3234" s="25" t="str">
        <f>VLOOKUP($K3234,TONG_SL!$A:$D,2,0)</f>
        <v>Tai heo muối 200g</v>
      </c>
      <c r="N3234" s="25" t="str">
        <f t="shared" si="413"/>
        <v>K-C6</v>
      </c>
      <c r="Q3234" s="25" t="str">
        <f>VLOOKUP(K3234,TONG_SL!$A:$D,3,0)</f>
        <v>Túi</v>
      </c>
      <c r="R3234" s="1">
        <v>3</v>
      </c>
      <c r="T3234" s="1">
        <f>VLOOKUP(VLOOKUP(G3234,Ma_KH!$A:$R,18,0)&amp;K3234,Gia_MB!$A:$F,6,0)</f>
        <v>55595</v>
      </c>
      <c r="U3234" s="14">
        <f t="shared" si="415"/>
        <v>166785</v>
      </c>
      <c r="W3234" s="64">
        <f t="shared" si="414"/>
        <v>0</v>
      </c>
      <c r="X3234" s="3" t="str">
        <f t="shared" si="416"/>
        <v>8</v>
      </c>
      <c r="Z3234" s="14">
        <f t="shared" si="417"/>
        <v>13342.800000000001</v>
      </c>
      <c r="AA3234" s="7">
        <f>VLOOKUP(G3234,Ma_KH!$A:$R,14,0)</f>
        <v>60</v>
      </c>
      <c r="AD3234" s="7" t="str">
        <f>IFERROR(VLOOKUP(J3234,'Chuyển Mã'!$B$3:$C$9,2,0),"")</f>
        <v>Hà Nội</v>
      </c>
      <c r="AE3234" s="7" t="str">
        <f t="shared" si="410"/>
        <v>Tai heo muối 200g</v>
      </c>
      <c r="AF3234" s="7">
        <f t="shared" si="411"/>
        <v>3</v>
      </c>
    </row>
    <row r="3235" spans="1:32" x14ac:dyDescent="0.25">
      <c r="A3235" s="11">
        <v>45908</v>
      </c>
      <c r="B3235" s="25">
        <v>4176518803</v>
      </c>
      <c r="C3235" s="12" t="s">
        <v>7214</v>
      </c>
      <c r="D3235" s="16">
        <f t="shared" si="412"/>
        <v>45908</v>
      </c>
      <c r="G3235" s="13" t="s">
        <v>1366</v>
      </c>
      <c r="I3235" s="13" t="s">
        <v>8317</v>
      </c>
      <c r="J3235" s="13" t="s">
        <v>75</v>
      </c>
      <c r="K3235" s="13" t="s">
        <v>27</v>
      </c>
      <c r="L3235" s="25" t="str">
        <f>VLOOKUP($K3235,TONG_SL!$A:$D,2,0)</f>
        <v>Chân giò heo muối 300g</v>
      </c>
      <c r="N3235" s="25" t="str">
        <f t="shared" si="413"/>
        <v>K-C6</v>
      </c>
      <c r="Q3235" s="25" t="str">
        <f>VLOOKUP(K3235,TONG_SL!$A:$D,3,0)</f>
        <v>Túi</v>
      </c>
      <c r="R3235" s="1">
        <v>7</v>
      </c>
      <c r="T3235" s="1">
        <f>VLOOKUP(VLOOKUP(G3235,Ma_KH!$A:$R,18,0)&amp;K3235,Gia_MB!$A:$F,6,0)</f>
        <v>73431</v>
      </c>
      <c r="U3235" s="14">
        <f t="shared" si="415"/>
        <v>514017</v>
      </c>
      <c r="W3235" s="64">
        <f t="shared" si="414"/>
        <v>0</v>
      </c>
      <c r="X3235" s="3" t="str">
        <f t="shared" si="416"/>
        <v>8</v>
      </c>
      <c r="Z3235" s="14">
        <f t="shared" si="417"/>
        <v>41121.360000000001</v>
      </c>
      <c r="AA3235" s="7">
        <f>VLOOKUP(G3235,Ma_KH!$A:$R,14,0)</f>
        <v>60</v>
      </c>
      <c r="AD3235" s="7" t="str">
        <f>IFERROR(VLOOKUP(J3235,'Chuyển Mã'!$B$3:$C$9,2,0),"")</f>
        <v>Hà Nội</v>
      </c>
      <c r="AE3235" s="7" t="str">
        <f t="shared" si="410"/>
        <v>Chân giò heo muối 300g</v>
      </c>
      <c r="AF3235" s="7">
        <f t="shared" si="411"/>
        <v>7</v>
      </c>
    </row>
    <row r="3236" spans="1:32" x14ac:dyDescent="0.25">
      <c r="A3236" s="11">
        <v>45908</v>
      </c>
      <c r="B3236" s="25">
        <v>4176518803</v>
      </c>
      <c r="C3236" s="12" t="s">
        <v>7214</v>
      </c>
      <c r="D3236" s="16">
        <f t="shared" si="412"/>
        <v>45908</v>
      </c>
      <c r="G3236" s="13" t="s">
        <v>1366</v>
      </c>
      <c r="I3236" s="13" t="s">
        <v>8317</v>
      </c>
      <c r="J3236" s="13" t="s">
        <v>75</v>
      </c>
      <c r="K3236" s="13" t="s">
        <v>39</v>
      </c>
      <c r="L3236" s="25" t="str">
        <f>VLOOKUP($K3236,TONG_SL!$A:$D,2,0)</f>
        <v>Chả cốm 300g</v>
      </c>
      <c r="N3236" s="25" t="str">
        <f t="shared" si="413"/>
        <v>K-C6</v>
      </c>
      <c r="Q3236" s="25" t="str">
        <f>VLOOKUP(K3236,TONG_SL!$A:$D,3,0)</f>
        <v>Túi</v>
      </c>
      <c r="R3236" s="1">
        <v>5</v>
      </c>
      <c r="T3236" s="1">
        <f>VLOOKUP(VLOOKUP(G3236,Ma_KH!$A:$R,18,0)&amp;K3236,Gia_MB!$A:$F,6,0)</f>
        <v>74250</v>
      </c>
      <c r="U3236" s="14">
        <f t="shared" si="415"/>
        <v>371250</v>
      </c>
      <c r="W3236" s="64">
        <f t="shared" si="414"/>
        <v>0</v>
      </c>
      <c r="X3236" s="3" t="str">
        <f t="shared" si="416"/>
        <v>8</v>
      </c>
      <c r="Z3236" s="14">
        <f t="shared" si="417"/>
        <v>29700</v>
      </c>
      <c r="AA3236" s="7">
        <f>VLOOKUP(G3236,Ma_KH!$A:$R,14,0)</f>
        <v>60</v>
      </c>
      <c r="AD3236" s="7" t="str">
        <f>IFERROR(VLOOKUP(J3236,'Chuyển Mã'!$B$3:$C$9,2,0),"")</f>
        <v>Hà Nội</v>
      </c>
      <c r="AE3236" s="7" t="str">
        <f t="shared" si="410"/>
        <v>Chả cốm 300g</v>
      </c>
      <c r="AF3236" s="7">
        <f t="shared" si="411"/>
        <v>5</v>
      </c>
    </row>
    <row r="3237" spans="1:32" x14ac:dyDescent="0.25">
      <c r="A3237" s="11">
        <v>45908</v>
      </c>
      <c r="B3237" s="25">
        <v>4176518803</v>
      </c>
      <c r="C3237" s="12" t="s">
        <v>7214</v>
      </c>
      <c r="D3237" s="16">
        <f t="shared" si="412"/>
        <v>45908</v>
      </c>
      <c r="G3237" s="13" t="s">
        <v>1366</v>
      </c>
      <c r="I3237" s="13" t="s">
        <v>8317</v>
      </c>
      <c r="J3237" s="13" t="s">
        <v>75</v>
      </c>
      <c r="K3237" s="13" t="s">
        <v>51</v>
      </c>
      <c r="L3237" s="25" t="str">
        <f>VLOOKUP($K3237,TONG_SL!$A:$D,2,0)</f>
        <v>Mọc Nấm Hương 250g</v>
      </c>
      <c r="N3237" s="25" t="str">
        <f t="shared" si="413"/>
        <v>K-C6</v>
      </c>
      <c r="Q3237" s="25" t="str">
        <f>VLOOKUP(K3237,TONG_SL!$A:$D,3,0)</f>
        <v>Túi</v>
      </c>
      <c r="R3237" s="1">
        <v>5</v>
      </c>
      <c r="T3237" s="1">
        <f>VLOOKUP(VLOOKUP(G3237,Ma_KH!$A:$R,18,0)&amp;K3237,Gia_MB!$A:$F,6,0)</f>
        <v>46000</v>
      </c>
      <c r="U3237" s="14">
        <f t="shared" si="415"/>
        <v>230000</v>
      </c>
      <c r="W3237" s="64">
        <f t="shared" si="414"/>
        <v>0</v>
      </c>
      <c r="X3237" s="3" t="str">
        <f t="shared" si="416"/>
        <v>8</v>
      </c>
      <c r="Z3237" s="14">
        <f t="shared" si="417"/>
        <v>18400</v>
      </c>
      <c r="AA3237" s="7">
        <f>VLOOKUP(G3237,Ma_KH!$A:$R,14,0)</f>
        <v>60</v>
      </c>
      <c r="AD3237" s="7" t="str">
        <f>IFERROR(VLOOKUP(J3237,'Chuyển Mã'!$B$3:$C$9,2,0),"")</f>
        <v>Hà Nội</v>
      </c>
      <c r="AE3237" s="7" t="str">
        <f t="shared" si="410"/>
        <v>Mọc Nấm Hương 250g</v>
      </c>
      <c r="AF3237" s="7">
        <f t="shared" si="411"/>
        <v>5</v>
      </c>
    </row>
    <row r="3238" spans="1:32" x14ac:dyDescent="0.25">
      <c r="A3238" s="11">
        <v>45908</v>
      </c>
      <c r="B3238" s="25">
        <v>4176510039</v>
      </c>
      <c r="C3238" s="12" t="s">
        <v>7214</v>
      </c>
      <c r="D3238" s="16">
        <f t="shared" si="412"/>
        <v>45908</v>
      </c>
      <c r="G3238" s="13" t="s">
        <v>8318</v>
      </c>
      <c r="I3238" s="13" t="s">
        <v>8319</v>
      </c>
      <c r="J3238" s="13" t="s">
        <v>75</v>
      </c>
      <c r="K3238" s="13" t="s">
        <v>27</v>
      </c>
      <c r="L3238" s="25" t="str">
        <f>VLOOKUP($K3238,TONG_SL!$A:$D,2,0)</f>
        <v>Chân giò heo muối 300g</v>
      </c>
      <c r="N3238" s="25" t="str">
        <f t="shared" si="413"/>
        <v>K-C6</v>
      </c>
      <c r="Q3238" s="25" t="str">
        <f>VLOOKUP(K3238,TONG_SL!$A:$D,3,0)</f>
        <v>Túi</v>
      </c>
      <c r="R3238" s="1">
        <v>5</v>
      </c>
      <c r="T3238" s="1">
        <f>VLOOKUP(VLOOKUP(G3238,Ma_KH!$A:$R,18,0)&amp;K3238,Gia_MB!$A:$F,6,0)</f>
        <v>73431</v>
      </c>
      <c r="U3238" s="14">
        <f t="shared" si="415"/>
        <v>367155</v>
      </c>
      <c r="W3238" s="64">
        <f t="shared" si="414"/>
        <v>0</v>
      </c>
      <c r="X3238" s="3" t="str">
        <f t="shared" si="416"/>
        <v>8</v>
      </c>
      <c r="Z3238" s="14">
        <f t="shared" si="417"/>
        <v>29372.400000000001</v>
      </c>
      <c r="AA3238" s="7">
        <f>VLOOKUP(G3238,Ma_KH!$A:$R,14,0)</f>
        <v>60</v>
      </c>
      <c r="AD3238" s="7" t="str">
        <f>IFERROR(VLOOKUP(J3238,'Chuyển Mã'!$B$3:$C$9,2,0),"")</f>
        <v>Hà Nội</v>
      </c>
      <c r="AE3238" s="7" t="str">
        <f t="shared" si="410"/>
        <v>Chân giò heo muối 300g</v>
      </c>
      <c r="AF3238" s="7">
        <f t="shared" si="411"/>
        <v>5</v>
      </c>
    </row>
    <row r="3239" spans="1:32" x14ac:dyDescent="0.25">
      <c r="A3239" s="11">
        <v>45908</v>
      </c>
      <c r="B3239" s="25">
        <v>4176510039</v>
      </c>
      <c r="C3239" s="12" t="s">
        <v>7214</v>
      </c>
      <c r="D3239" s="16">
        <f t="shared" si="412"/>
        <v>45908</v>
      </c>
      <c r="G3239" s="13" t="s">
        <v>8318</v>
      </c>
      <c r="I3239" s="13" t="s">
        <v>8319</v>
      </c>
      <c r="J3239" s="13" t="s">
        <v>75</v>
      </c>
      <c r="K3239" s="13" t="s">
        <v>30</v>
      </c>
      <c r="L3239" s="25" t="str">
        <f>VLOOKUP($K3239,TONG_SL!$A:$D,2,0)</f>
        <v>Gà muối 500g</v>
      </c>
      <c r="N3239" s="25" t="str">
        <f t="shared" si="413"/>
        <v>K-C6</v>
      </c>
      <c r="Q3239" s="25" t="str">
        <f>VLOOKUP(K3239,TONG_SL!$A:$D,3,0)</f>
        <v>Túi</v>
      </c>
      <c r="R3239" s="1">
        <v>3</v>
      </c>
      <c r="T3239" s="1">
        <f>VLOOKUP(VLOOKUP(G3239,Ma_KH!$A:$R,18,0)&amp;K3239,Gia_MB!$A:$F,6,0)</f>
        <v>111058</v>
      </c>
      <c r="U3239" s="14">
        <f t="shared" si="415"/>
        <v>333174</v>
      </c>
      <c r="W3239" s="64">
        <f t="shared" si="414"/>
        <v>0</v>
      </c>
      <c r="X3239" s="3" t="str">
        <f t="shared" si="416"/>
        <v>8</v>
      </c>
      <c r="Z3239" s="14">
        <f t="shared" si="417"/>
        <v>26653.920000000002</v>
      </c>
      <c r="AA3239" s="7">
        <f>VLOOKUP(G3239,Ma_KH!$A:$R,14,0)</f>
        <v>60</v>
      </c>
      <c r="AD3239" s="7" t="str">
        <f>IFERROR(VLOOKUP(J3239,'Chuyển Mã'!$B$3:$C$9,2,0),"")</f>
        <v>Hà Nội</v>
      </c>
      <c r="AE3239" s="7" t="str">
        <f t="shared" si="410"/>
        <v>Gà muối 500g</v>
      </c>
      <c r="AF3239" s="7">
        <f t="shared" si="411"/>
        <v>3</v>
      </c>
    </row>
    <row r="3240" spans="1:32" x14ac:dyDescent="0.25">
      <c r="A3240" s="11">
        <v>45908</v>
      </c>
      <c r="B3240" s="25">
        <v>4176510039</v>
      </c>
      <c r="C3240" s="12" t="s">
        <v>7214</v>
      </c>
      <c r="D3240" s="16">
        <f t="shared" si="412"/>
        <v>45908</v>
      </c>
      <c r="G3240" s="13" t="s">
        <v>8318</v>
      </c>
      <c r="I3240" s="13" t="s">
        <v>8319</v>
      </c>
      <c r="J3240" s="13" t="s">
        <v>75</v>
      </c>
      <c r="K3240" s="13" t="s">
        <v>35</v>
      </c>
      <c r="L3240" s="25" t="str">
        <f>VLOOKUP($K3240,TONG_SL!$A:$D,2,0)</f>
        <v>Tai heo muối 200g</v>
      </c>
      <c r="N3240" s="25" t="str">
        <f t="shared" si="413"/>
        <v>K-C6</v>
      </c>
      <c r="Q3240" s="25" t="str">
        <f>VLOOKUP(K3240,TONG_SL!$A:$D,3,0)</f>
        <v>Túi</v>
      </c>
      <c r="R3240" s="1">
        <v>2</v>
      </c>
      <c r="T3240" s="1">
        <f>VLOOKUP(VLOOKUP(G3240,Ma_KH!$A:$R,18,0)&amp;K3240,Gia_MB!$A:$F,6,0)</f>
        <v>55595</v>
      </c>
      <c r="U3240" s="14">
        <f t="shared" si="415"/>
        <v>111190</v>
      </c>
      <c r="W3240" s="64">
        <f t="shared" si="414"/>
        <v>0</v>
      </c>
      <c r="X3240" s="3" t="str">
        <f t="shared" si="416"/>
        <v>8</v>
      </c>
      <c r="Z3240" s="14">
        <f t="shared" si="417"/>
        <v>8895.2000000000007</v>
      </c>
      <c r="AA3240" s="7">
        <f>VLOOKUP(G3240,Ma_KH!$A:$R,14,0)</f>
        <v>60</v>
      </c>
      <c r="AD3240" s="7" t="str">
        <f>IFERROR(VLOOKUP(J3240,'Chuyển Mã'!$B$3:$C$9,2,0),"")</f>
        <v>Hà Nội</v>
      </c>
      <c r="AE3240" s="7" t="str">
        <f t="shared" si="410"/>
        <v>Tai heo muối 200g</v>
      </c>
      <c r="AF3240" s="7">
        <f t="shared" si="411"/>
        <v>2</v>
      </c>
    </row>
    <row r="3241" spans="1:32" x14ac:dyDescent="0.25">
      <c r="A3241" s="11">
        <v>45908</v>
      </c>
      <c r="B3241" s="25">
        <v>4176510039</v>
      </c>
      <c r="C3241" s="12" t="s">
        <v>7214</v>
      </c>
      <c r="D3241" s="16">
        <f t="shared" si="412"/>
        <v>45908</v>
      </c>
      <c r="G3241" s="13" t="s">
        <v>8318</v>
      </c>
      <c r="I3241" s="13" t="s">
        <v>8319</v>
      </c>
      <c r="J3241" s="13" t="s">
        <v>75</v>
      </c>
      <c r="K3241" s="13" t="s">
        <v>41</v>
      </c>
      <c r="L3241" s="25" t="str">
        <f>VLOOKUP($K3241,TONG_SL!$A:$D,2,0)</f>
        <v>Chả nướng 300g</v>
      </c>
      <c r="N3241" s="25" t="str">
        <f t="shared" si="413"/>
        <v>K-C6</v>
      </c>
      <c r="Q3241" s="25" t="str">
        <f>VLOOKUP(K3241,TONG_SL!$A:$D,3,0)</f>
        <v>Túi</v>
      </c>
      <c r="R3241" s="1">
        <v>2</v>
      </c>
      <c r="T3241" s="1">
        <f>VLOOKUP(VLOOKUP(G3241,Ma_KH!$A:$R,18,0)&amp;K3241,Gia_MB!$A:$F,6,0)</f>
        <v>70950</v>
      </c>
      <c r="U3241" s="14">
        <f t="shared" si="415"/>
        <v>141900</v>
      </c>
      <c r="W3241" s="64">
        <f t="shared" si="414"/>
        <v>0</v>
      </c>
      <c r="X3241" s="3" t="str">
        <f t="shared" si="416"/>
        <v>8</v>
      </c>
      <c r="Z3241" s="14">
        <f t="shared" si="417"/>
        <v>11352</v>
      </c>
      <c r="AA3241" s="7">
        <f>VLOOKUP(G3241,Ma_KH!$A:$R,14,0)</f>
        <v>60</v>
      </c>
      <c r="AD3241" s="7" t="str">
        <f>IFERROR(VLOOKUP(J3241,'Chuyển Mã'!$B$3:$C$9,2,0),"")</f>
        <v>Hà Nội</v>
      </c>
      <c r="AE3241" s="7" t="str">
        <f t="shared" si="410"/>
        <v>Chả nướng 300g</v>
      </c>
      <c r="AF3241" s="7">
        <f t="shared" si="411"/>
        <v>2</v>
      </c>
    </row>
    <row r="3242" spans="1:32" x14ac:dyDescent="0.25">
      <c r="A3242" s="11">
        <v>45908</v>
      </c>
      <c r="B3242" s="25">
        <v>4176510039</v>
      </c>
      <c r="C3242" s="12" t="s">
        <v>7214</v>
      </c>
      <c r="D3242" s="16">
        <f t="shared" si="412"/>
        <v>45908</v>
      </c>
      <c r="G3242" s="13" t="s">
        <v>8318</v>
      </c>
      <c r="I3242" s="13" t="s">
        <v>8319</v>
      </c>
      <c r="J3242" s="13" t="s">
        <v>75</v>
      </c>
      <c r="K3242" s="13" t="s">
        <v>39</v>
      </c>
      <c r="L3242" s="25" t="str">
        <f>VLOOKUP($K3242,TONG_SL!$A:$D,2,0)</f>
        <v>Chả cốm 300g</v>
      </c>
      <c r="N3242" s="25" t="str">
        <f t="shared" si="413"/>
        <v>K-C6</v>
      </c>
      <c r="Q3242" s="25" t="str">
        <f>VLOOKUP(K3242,TONG_SL!$A:$D,3,0)</f>
        <v>Túi</v>
      </c>
      <c r="R3242" s="1">
        <v>1</v>
      </c>
      <c r="T3242" s="1">
        <f>VLOOKUP(VLOOKUP(G3242,Ma_KH!$A:$R,18,0)&amp;K3242,Gia_MB!$A:$F,6,0)</f>
        <v>74250</v>
      </c>
      <c r="U3242" s="14">
        <f t="shared" si="415"/>
        <v>74250</v>
      </c>
      <c r="W3242" s="64">
        <f t="shared" si="414"/>
        <v>0</v>
      </c>
      <c r="X3242" s="3" t="str">
        <f t="shared" si="416"/>
        <v>8</v>
      </c>
      <c r="Z3242" s="14">
        <f t="shared" si="417"/>
        <v>5940</v>
      </c>
      <c r="AA3242" s="7">
        <f>VLOOKUP(G3242,Ma_KH!$A:$R,14,0)</f>
        <v>60</v>
      </c>
      <c r="AD3242" s="7" t="str">
        <f>IFERROR(VLOOKUP(J3242,'Chuyển Mã'!$B$3:$C$9,2,0),"")</f>
        <v>Hà Nội</v>
      </c>
      <c r="AE3242" s="7" t="str">
        <f t="shared" si="410"/>
        <v>Chả cốm 300g</v>
      </c>
      <c r="AF3242" s="7">
        <f t="shared" si="411"/>
        <v>1</v>
      </c>
    </row>
    <row r="3243" spans="1:32" x14ac:dyDescent="0.25">
      <c r="A3243" s="11">
        <v>45908</v>
      </c>
      <c r="B3243" s="25">
        <v>4176510039</v>
      </c>
      <c r="C3243" s="12" t="s">
        <v>7214</v>
      </c>
      <c r="D3243" s="16">
        <f t="shared" si="412"/>
        <v>45908</v>
      </c>
      <c r="G3243" s="13" t="s">
        <v>8318</v>
      </c>
      <c r="I3243" s="13" t="s">
        <v>8319</v>
      </c>
      <c r="J3243" s="13" t="s">
        <v>75</v>
      </c>
      <c r="K3243" s="13" t="s">
        <v>32</v>
      </c>
      <c r="L3243" s="25" t="str">
        <f>VLOOKUP($K3243,TONG_SL!$A:$D,2,0)</f>
        <v>Giò Tai Lưỡi Xào 250</v>
      </c>
      <c r="N3243" s="25" t="str">
        <f t="shared" si="413"/>
        <v>K-C6</v>
      </c>
      <c r="Q3243" s="25" t="str">
        <f>VLOOKUP(K3243,TONG_SL!$A:$D,3,0)</f>
        <v>Túi</v>
      </c>
      <c r="R3243" s="1">
        <v>3</v>
      </c>
      <c r="T3243" s="1">
        <f>VLOOKUP(VLOOKUP(G3243,Ma_KH!$A:$R,18,0)&amp;K3243,Gia_MB!$A:$F,6,0)</f>
        <v>50183</v>
      </c>
      <c r="U3243" s="14">
        <f t="shared" si="415"/>
        <v>150549</v>
      </c>
      <c r="W3243" s="64">
        <f t="shared" si="414"/>
        <v>0</v>
      </c>
      <c r="X3243" s="3" t="str">
        <f t="shared" si="416"/>
        <v>8</v>
      </c>
      <c r="Z3243" s="14">
        <f t="shared" si="417"/>
        <v>12043.92</v>
      </c>
      <c r="AA3243" s="7">
        <f>VLOOKUP(G3243,Ma_KH!$A:$R,14,0)</f>
        <v>60</v>
      </c>
      <c r="AD3243" s="7" t="str">
        <f>IFERROR(VLOOKUP(J3243,'Chuyển Mã'!$B$3:$C$9,2,0),"")</f>
        <v>Hà Nội</v>
      </c>
      <c r="AE3243" s="7" t="str">
        <f t="shared" si="410"/>
        <v>Giò Tai Lưỡi Xào 250</v>
      </c>
      <c r="AF3243" s="7">
        <f t="shared" si="411"/>
        <v>3</v>
      </c>
    </row>
    <row r="3244" spans="1:32" x14ac:dyDescent="0.25">
      <c r="A3244" s="11">
        <v>45908</v>
      </c>
      <c r="B3244" s="25">
        <v>4176510039</v>
      </c>
      <c r="C3244" s="12" t="s">
        <v>7214</v>
      </c>
      <c r="D3244" s="16">
        <f t="shared" si="412"/>
        <v>45908</v>
      </c>
      <c r="G3244" s="13" t="s">
        <v>8318</v>
      </c>
      <c r="I3244" s="13" t="s">
        <v>8319</v>
      </c>
      <c r="J3244" s="13" t="s">
        <v>75</v>
      </c>
      <c r="K3244" s="13" t="s">
        <v>51</v>
      </c>
      <c r="L3244" s="25" t="str">
        <f>VLOOKUP($K3244,TONG_SL!$A:$D,2,0)</f>
        <v>Mọc Nấm Hương 250g</v>
      </c>
      <c r="N3244" s="25" t="str">
        <f t="shared" si="413"/>
        <v>K-C6</v>
      </c>
      <c r="Q3244" s="25" t="str">
        <f>VLOOKUP(K3244,TONG_SL!$A:$D,3,0)</f>
        <v>Túi</v>
      </c>
      <c r="R3244" s="1">
        <v>2</v>
      </c>
      <c r="T3244" s="1">
        <f>VLOOKUP(VLOOKUP(G3244,Ma_KH!$A:$R,18,0)&amp;K3244,Gia_MB!$A:$F,6,0)</f>
        <v>46000</v>
      </c>
      <c r="U3244" s="14">
        <f t="shared" si="415"/>
        <v>92000</v>
      </c>
      <c r="W3244" s="64">
        <f t="shared" si="414"/>
        <v>0</v>
      </c>
      <c r="X3244" s="3" t="str">
        <f t="shared" si="416"/>
        <v>8</v>
      </c>
      <c r="Z3244" s="14">
        <f t="shared" si="417"/>
        <v>7360</v>
      </c>
      <c r="AA3244" s="7">
        <f>VLOOKUP(G3244,Ma_KH!$A:$R,14,0)</f>
        <v>60</v>
      </c>
      <c r="AD3244" s="7" t="str">
        <f>IFERROR(VLOOKUP(J3244,'Chuyển Mã'!$B$3:$C$9,2,0),"")</f>
        <v>Hà Nội</v>
      </c>
      <c r="AE3244" s="7" t="str">
        <f t="shared" si="410"/>
        <v>Mọc Nấm Hương 250g</v>
      </c>
      <c r="AF3244" s="7">
        <f t="shared" si="411"/>
        <v>2</v>
      </c>
    </row>
    <row r="3245" spans="1:32" x14ac:dyDescent="0.25">
      <c r="A3245" s="11">
        <v>45908</v>
      </c>
      <c r="B3245" s="25">
        <v>4176480170</v>
      </c>
      <c r="C3245" s="12" t="s">
        <v>7214</v>
      </c>
      <c r="D3245" s="16">
        <f t="shared" si="412"/>
        <v>45908</v>
      </c>
      <c r="G3245" s="13" t="s">
        <v>1359</v>
      </c>
      <c r="I3245" s="13" t="s">
        <v>8320</v>
      </c>
      <c r="J3245" s="13" t="s">
        <v>75</v>
      </c>
      <c r="K3245" s="13" t="s">
        <v>32</v>
      </c>
      <c r="L3245" s="25" t="str">
        <f>VLOOKUP($K3245,TONG_SL!$A:$D,2,0)</f>
        <v>Giò Tai Lưỡi Xào 250</v>
      </c>
      <c r="N3245" s="25" t="str">
        <f t="shared" si="413"/>
        <v>K-C6</v>
      </c>
      <c r="Q3245" s="25" t="str">
        <f>VLOOKUP(K3245,TONG_SL!$A:$D,3,0)</f>
        <v>Túi</v>
      </c>
      <c r="R3245" s="1">
        <v>5</v>
      </c>
      <c r="T3245" s="1">
        <f>VLOOKUP(VLOOKUP(G3245,Ma_KH!$A:$R,18,0)&amp;K3245,Gia_MB!$A:$F,6,0)</f>
        <v>50183</v>
      </c>
      <c r="U3245" s="14">
        <f t="shared" si="415"/>
        <v>250915</v>
      </c>
      <c r="W3245" s="64">
        <f t="shared" si="414"/>
        <v>0</v>
      </c>
      <c r="X3245" s="3" t="str">
        <f t="shared" si="416"/>
        <v>8</v>
      </c>
      <c r="Z3245" s="14">
        <f t="shared" si="417"/>
        <v>20073.2</v>
      </c>
      <c r="AA3245" s="7">
        <f>VLOOKUP(G3245,Ma_KH!$A:$R,14,0)</f>
        <v>60</v>
      </c>
      <c r="AD3245" s="7" t="str">
        <f>IFERROR(VLOOKUP(J3245,'Chuyển Mã'!$B$3:$C$9,2,0),"")</f>
        <v>Hà Nội</v>
      </c>
      <c r="AE3245" s="7" t="str">
        <f t="shared" si="410"/>
        <v>Giò Tai Lưỡi Xào 250</v>
      </c>
      <c r="AF3245" s="7">
        <f t="shared" si="411"/>
        <v>5</v>
      </c>
    </row>
    <row r="3246" spans="1:32" x14ac:dyDescent="0.25">
      <c r="A3246" s="11">
        <v>45908</v>
      </c>
      <c r="B3246" s="25">
        <v>4176480170</v>
      </c>
      <c r="C3246" s="12" t="s">
        <v>7214</v>
      </c>
      <c r="D3246" s="16">
        <f t="shared" si="412"/>
        <v>45908</v>
      </c>
      <c r="G3246" s="13" t="s">
        <v>1359</v>
      </c>
      <c r="I3246" s="13" t="s">
        <v>8320</v>
      </c>
      <c r="J3246" s="13" t="s">
        <v>75</v>
      </c>
      <c r="K3246" s="13" t="s">
        <v>27</v>
      </c>
      <c r="L3246" s="25" t="str">
        <f>VLOOKUP($K3246,TONG_SL!$A:$D,2,0)</f>
        <v>Chân giò heo muối 300g</v>
      </c>
      <c r="N3246" s="25" t="str">
        <f t="shared" si="413"/>
        <v>K-C6</v>
      </c>
      <c r="Q3246" s="25" t="str">
        <f>VLOOKUP(K3246,TONG_SL!$A:$D,3,0)</f>
        <v>Túi</v>
      </c>
      <c r="R3246" s="1">
        <v>5</v>
      </c>
      <c r="T3246" s="1">
        <f>VLOOKUP(VLOOKUP(G3246,Ma_KH!$A:$R,18,0)&amp;K3246,Gia_MB!$A:$F,6,0)</f>
        <v>73431</v>
      </c>
      <c r="U3246" s="14">
        <f t="shared" si="415"/>
        <v>367155</v>
      </c>
      <c r="W3246" s="64">
        <f t="shared" si="414"/>
        <v>0</v>
      </c>
      <c r="X3246" s="3" t="str">
        <f t="shared" si="416"/>
        <v>8</v>
      </c>
      <c r="Z3246" s="14">
        <f t="shared" si="417"/>
        <v>29372.400000000001</v>
      </c>
      <c r="AA3246" s="7">
        <f>VLOOKUP(G3246,Ma_KH!$A:$R,14,0)</f>
        <v>60</v>
      </c>
      <c r="AD3246" s="7" t="str">
        <f>IFERROR(VLOOKUP(J3246,'Chuyển Mã'!$B$3:$C$9,2,0),"")</f>
        <v>Hà Nội</v>
      </c>
      <c r="AE3246" s="7" t="str">
        <f t="shared" si="410"/>
        <v>Chân giò heo muối 300g</v>
      </c>
      <c r="AF3246" s="7">
        <f t="shared" si="411"/>
        <v>5</v>
      </c>
    </row>
    <row r="3247" spans="1:32" x14ac:dyDescent="0.25">
      <c r="A3247" s="11">
        <v>45908</v>
      </c>
      <c r="B3247" s="25">
        <v>4176480170</v>
      </c>
      <c r="C3247" s="12" t="s">
        <v>7214</v>
      </c>
      <c r="D3247" s="16">
        <f t="shared" si="412"/>
        <v>45908</v>
      </c>
      <c r="G3247" s="13" t="s">
        <v>1359</v>
      </c>
      <c r="I3247" s="13" t="s">
        <v>8320</v>
      </c>
      <c r="J3247" s="13" t="s">
        <v>75</v>
      </c>
      <c r="K3247" s="13" t="s">
        <v>51</v>
      </c>
      <c r="L3247" s="25" t="str">
        <f>VLOOKUP($K3247,TONG_SL!$A:$D,2,0)</f>
        <v>Mọc Nấm Hương 250g</v>
      </c>
      <c r="N3247" s="25" t="str">
        <f t="shared" si="413"/>
        <v>K-C6</v>
      </c>
      <c r="Q3247" s="25" t="str">
        <f>VLOOKUP(K3247,TONG_SL!$A:$D,3,0)</f>
        <v>Túi</v>
      </c>
      <c r="R3247" s="1">
        <v>5</v>
      </c>
      <c r="T3247" s="1">
        <f>VLOOKUP(VLOOKUP(G3247,Ma_KH!$A:$R,18,0)&amp;K3247,Gia_MB!$A:$F,6,0)</f>
        <v>46000</v>
      </c>
      <c r="U3247" s="14">
        <f t="shared" si="415"/>
        <v>230000</v>
      </c>
      <c r="W3247" s="64">
        <f t="shared" si="414"/>
        <v>0</v>
      </c>
      <c r="X3247" s="3" t="str">
        <f t="shared" si="416"/>
        <v>8</v>
      </c>
      <c r="Z3247" s="14">
        <f t="shared" si="417"/>
        <v>18400</v>
      </c>
      <c r="AA3247" s="7">
        <f>VLOOKUP(G3247,Ma_KH!$A:$R,14,0)</f>
        <v>60</v>
      </c>
      <c r="AD3247" s="7" t="str">
        <f>IFERROR(VLOOKUP(J3247,'Chuyển Mã'!$B$3:$C$9,2,0),"")</f>
        <v>Hà Nội</v>
      </c>
      <c r="AE3247" s="7" t="str">
        <f t="shared" si="410"/>
        <v>Mọc Nấm Hương 250g</v>
      </c>
      <c r="AF3247" s="7">
        <f t="shared" si="411"/>
        <v>5</v>
      </c>
    </row>
    <row r="3248" spans="1:32" x14ac:dyDescent="0.25">
      <c r="A3248" s="11">
        <v>45908</v>
      </c>
      <c r="B3248" s="25">
        <v>4176480170</v>
      </c>
      <c r="C3248" s="12" t="s">
        <v>7214</v>
      </c>
      <c r="D3248" s="16">
        <f t="shared" si="412"/>
        <v>45908</v>
      </c>
      <c r="G3248" s="13" t="s">
        <v>1359</v>
      </c>
      <c r="I3248" s="13" t="s">
        <v>8320</v>
      </c>
      <c r="J3248" s="13" t="s">
        <v>75</v>
      </c>
      <c r="K3248" s="13" t="s">
        <v>35</v>
      </c>
      <c r="L3248" s="25" t="str">
        <f>VLOOKUP($K3248,TONG_SL!$A:$D,2,0)</f>
        <v>Tai heo muối 200g</v>
      </c>
      <c r="N3248" s="25" t="str">
        <f t="shared" si="413"/>
        <v>K-C6</v>
      </c>
      <c r="Q3248" s="25" t="str">
        <f>VLOOKUP(K3248,TONG_SL!$A:$D,3,0)</f>
        <v>Túi</v>
      </c>
      <c r="R3248" s="1">
        <v>5</v>
      </c>
      <c r="T3248" s="1">
        <f>VLOOKUP(VLOOKUP(G3248,Ma_KH!$A:$R,18,0)&amp;K3248,Gia_MB!$A:$F,6,0)</f>
        <v>55595</v>
      </c>
      <c r="U3248" s="14">
        <f t="shared" si="415"/>
        <v>277975</v>
      </c>
      <c r="W3248" s="64">
        <f t="shared" si="414"/>
        <v>0</v>
      </c>
      <c r="X3248" s="3" t="str">
        <f t="shared" si="416"/>
        <v>8</v>
      </c>
      <c r="Z3248" s="14">
        <f t="shared" si="417"/>
        <v>22238</v>
      </c>
      <c r="AA3248" s="7">
        <f>VLOOKUP(G3248,Ma_KH!$A:$R,14,0)</f>
        <v>60</v>
      </c>
      <c r="AD3248" s="7" t="str">
        <f>IFERROR(VLOOKUP(J3248,'Chuyển Mã'!$B$3:$C$9,2,0),"")</f>
        <v>Hà Nội</v>
      </c>
      <c r="AE3248" s="7" t="str">
        <f t="shared" si="410"/>
        <v>Tai heo muối 200g</v>
      </c>
      <c r="AF3248" s="7">
        <f t="shared" si="411"/>
        <v>5</v>
      </c>
    </row>
    <row r="3249" spans="1:32" x14ac:dyDescent="0.25">
      <c r="A3249" s="11">
        <v>45908</v>
      </c>
      <c r="B3249" s="25">
        <v>4176480170</v>
      </c>
      <c r="C3249" s="12" t="s">
        <v>7214</v>
      </c>
      <c r="D3249" s="16">
        <f t="shared" si="412"/>
        <v>45908</v>
      </c>
      <c r="G3249" s="13" t="s">
        <v>1359</v>
      </c>
      <c r="I3249" s="13" t="s">
        <v>8320</v>
      </c>
      <c r="J3249" s="13" t="s">
        <v>75</v>
      </c>
      <c r="K3249" s="13" t="s">
        <v>39</v>
      </c>
      <c r="L3249" s="25" t="str">
        <f>VLOOKUP($K3249,TONG_SL!$A:$D,2,0)</f>
        <v>Chả cốm 300g</v>
      </c>
      <c r="N3249" s="25" t="str">
        <f t="shared" si="413"/>
        <v>K-C6</v>
      </c>
      <c r="Q3249" s="25" t="str">
        <f>VLOOKUP(K3249,TONG_SL!$A:$D,3,0)</f>
        <v>Túi</v>
      </c>
      <c r="R3249" s="1">
        <v>5</v>
      </c>
      <c r="T3249" s="1">
        <f>VLOOKUP(VLOOKUP(G3249,Ma_KH!$A:$R,18,0)&amp;K3249,Gia_MB!$A:$F,6,0)</f>
        <v>74250</v>
      </c>
      <c r="U3249" s="14">
        <f t="shared" si="415"/>
        <v>371250</v>
      </c>
      <c r="W3249" s="64">
        <f t="shared" si="414"/>
        <v>0</v>
      </c>
      <c r="X3249" s="3" t="str">
        <f t="shared" si="416"/>
        <v>8</v>
      </c>
      <c r="Z3249" s="14">
        <f t="shared" si="417"/>
        <v>29700</v>
      </c>
      <c r="AA3249" s="7">
        <f>VLOOKUP(G3249,Ma_KH!$A:$R,14,0)</f>
        <v>60</v>
      </c>
      <c r="AD3249" s="7" t="str">
        <f>IFERROR(VLOOKUP(J3249,'Chuyển Mã'!$B$3:$C$9,2,0),"")</f>
        <v>Hà Nội</v>
      </c>
      <c r="AE3249" s="7" t="str">
        <f t="shared" si="410"/>
        <v>Chả cốm 300g</v>
      </c>
      <c r="AF3249" s="7">
        <f t="shared" si="411"/>
        <v>5</v>
      </c>
    </row>
    <row r="3250" spans="1:32" x14ac:dyDescent="0.25">
      <c r="A3250" s="11">
        <v>45908</v>
      </c>
      <c r="B3250" s="25">
        <v>4176480170</v>
      </c>
      <c r="C3250" s="12" t="s">
        <v>7214</v>
      </c>
      <c r="D3250" s="16">
        <f t="shared" si="412"/>
        <v>45908</v>
      </c>
      <c r="G3250" s="13" t="s">
        <v>1359</v>
      </c>
      <c r="I3250" s="13" t="s">
        <v>8320</v>
      </c>
      <c r="J3250" s="13" t="s">
        <v>75</v>
      </c>
      <c r="K3250" s="13" t="s">
        <v>30</v>
      </c>
      <c r="L3250" s="25" t="str">
        <f>VLOOKUP($K3250,TONG_SL!$A:$D,2,0)</f>
        <v>Gà muối 500g</v>
      </c>
      <c r="N3250" s="25" t="str">
        <f t="shared" si="413"/>
        <v>K-C6</v>
      </c>
      <c r="Q3250" s="25" t="str">
        <f>VLOOKUP(K3250,TONG_SL!$A:$D,3,0)</f>
        <v>Túi</v>
      </c>
      <c r="R3250" s="1">
        <v>10</v>
      </c>
      <c r="T3250" s="1">
        <f>VLOOKUP(VLOOKUP(G3250,Ma_KH!$A:$R,18,0)&amp;K3250,Gia_MB!$A:$F,6,0)</f>
        <v>111058</v>
      </c>
      <c r="U3250" s="14">
        <f t="shared" si="415"/>
        <v>1110580</v>
      </c>
      <c r="W3250" s="64">
        <f t="shared" si="414"/>
        <v>0</v>
      </c>
      <c r="X3250" s="3" t="str">
        <f t="shared" si="416"/>
        <v>8</v>
      </c>
      <c r="Z3250" s="14">
        <f t="shared" si="417"/>
        <v>88846.400000000009</v>
      </c>
      <c r="AA3250" s="7">
        <f>VLOOKUP(G3250,Ma_KH!$A:$R,14,0)</f>
        <v>60</v>
      </c>
      <c r="AD3250" s="7" t="str">
        <f>IFERROR(VLOOKUP(J3250,'Chuyển Mã'!$B$3:$C$9,2,0),"")</f>
        <v>Hà Nội</v>
      </c>
      <c r="AE3250" s="7" t="str">
        <f t="shared" si="410"/>
        <v>Gà muối 500g</v>
      </c>
      <c r="AF3250" s="7">
        <f t="shared" si="411"/>
        <v>10</v>
      </c>
    </row>
    <row r="3251" spans="1:32" x14ac:dyDescent="0.25">
      <c r="A3251" s="11">
        <v>45908</v>
      </c>
      <c r="B3251" s="25">
        <v>4176524095</v>
      </c>
      <c r="C3251" s="12" t="s">
        <v>7214</v>
      </c>
      <c r="D3251" s="16">
        <f t="shared" si="412"/>
        <v>45908</v>
      </c>
      <c r="G3251" s="13" t="s">
        <v>1305</v>
      </c>
      <c r="I3251" s="13" t="s">
        <v>8321</v>
      </c>
      <c r="J3251" s="13" t="s">
        <v>75</v>
      </c>
      <c r="K3251" s="13" t="s">
        <v>27</v>
      </c>
      <c r="L3251" s="25" t="str">
        <f>VLOOKUP($K3251,TONG_SL!$A:$D,2,0)</f>
        <v>Chân giò heo muối 300g</v>
      </c>
      <c r="N3251" s="25" t="str">
        <f t="shared" si="413"/>
        <v>K-C6</v>
      </c>
      <c r="Q3251" s="25" t="str">
        <f>VLOOKUP(K3251,TONG_SL!$A:$D,3,0)</f>
        <v>Túi</v>
      </c>
      <c r="R3251" s="1">
        <v>10</v>
      </c>
      <c r="T3251" s="1">
        <f>VLOOKUP(VLOOKUP(G3251,Ma_KH!$A:$R,18,0)&amp;K3251,Gia_MB!$A:$F,6,0)</f>
        <v>73431</v>
      </c>
      <c r="U3251" s="14">
        <f t="shared" si="415"/>
        <v>734310</v>
      </c>
      <c r="W3251" s="64">
        <f t="shared" si="414"/>
        <v>0</v>
      </c>
      <c r="X3251" s="3" t="str">
        <f t="shared" si="416"/>
        <v>8</v>
      </c>
      <c r="Z3251" s="14">
        <f t="shared" si="417"/>
        <v>58744.800000000003</v>
      </c>
      <c r="AA3251" s="7">
        <f>VLOOKUP(G3251,Ma_KH!$A:$R,14,0)</f>
        <v>60</v>
      </c>
      <c r="AD3251" s="7" t="str">
        <f>IFERROR(VLOOKUP(J3251,'Chuyển Mã'!$B$3:$C$9,2,0),"")</f>
        <v>Hà Nội</v>
      </c>
      <c r="AE3251" s="7" t="str">
        <f t="shared" si="410"/>
        <v>Chân giò heo muối 300g</v>
      </c>
      <c r="AF3251" s="7">
        <f t="shared" si="411"/>
        <v>10</v>
      </c>
    </row>
    <row r="3252" spans="1:32" x14ac:dyDescent="0.25">
      <c r="A3252" s="11">
        <v>45908</v>
      </c>
      <c r="B3252" s="25">
        <v>4176524095</v>
      </c>
      <c r="C3252" s="12" t="s">
        <v>7214</v>
      </c>
      <c r="D3252" s="16">
        <f t="shared" si="412"/>
        <v>45908</v>
      </c>
      <c r="G3252" s="13" t="s">
        <v>1305</v>
      </c>
      <c r="I3252" s="13" t="s">
        <v>8321</v>
      </c>
      <c r="J3252" s="13" t="s">
        <v>75</v>
      </c>
      <c r="K3252" s="13" t="s">
        <v>35</v>
      </c>
      <c r="L3252" s="25" t="str">
        <f>VLOOKUP($K3252,TONG_SL!$A:$D,2,0)</f>
        <v>Tai heo muối 200g</v>
      </c>
      <c r="N3252" s="25" t="str">
        <f t="shared" si="413"/>
        <v>K-C6</v>
      </c>
      <c r="Q3252" s="25" t="str">
        <f>VLOOKUP(K3252,TONG_SL!$A:$D,3,0)</f>
        <v>Túi</v>
      </c>
      <c r="R3252" s="1">
        <v>6</v>
      </c>
      <c r="T3252" s="1">
        <f>VLOOKUP(VLOOKUP(G3252,Ma_KH!$A:$R,18,0)&amp;K3252,Gia_MB!$A:$F,6,0)</f>
        <v>55595</v>
      </c>
      <c r="U3252" s="14">
        <f t="shared" si="415"/>
        <v>333570</v>
      </c>
      <c r="W3252" s="64">
        <f t="shared" si="414"/>
        <v>0</v>
      </c>
      <c r="X3252" s="3" t="str">
        <f t="shared" si="416"/>
        <v>8</v>
      </c>
      <c r="Z3252" s="14">
        <f t="shared" si="417"/>
        <v>26685.600000000002</v>
      </c>
      <c r="AA3252" s="7">
        <f>VLOOKUP(G3252,Ma_KH!$A:$R,14,0)</f>
        <v>60</v>
      </c>
      <c r="AD3252" s="7" t="str">
        <f>IFERROR(VLOOKUP(J3252,'Chuyển Mã'!$B$3:$C$9,2,0),"")</f>
        <v>Hà Nội</v>
      </c>
      <c r="AE3252" s="7" t="str">
        <f t="shared" si="410"/>
        <v>Tai heo muối 200g</v>
      </c>
      <c r="AF3252" s="7">
        <f t="shared" si="411"/>
        <v>6</v>
      </c>
    </row>
    <row r="3253" spans="1:32" x14ac:dyDescent="0.25">
      <c r="A3253" s="11">
        <v>45908</v>
      </c>
      <c r="B3253" s="25">
        <v>4176524095</v>
      </c>
      <c r="C3253" s="12" t="s">
        <v>7214</v>
      </c>
      <c r="D3253" s="16">
        <f t="shared" si="412"/>
        <v>45908</v>
      </c>
      <c r="G3253" s="13" t="s">
        <v>1305</v>
      </c>
      <c r="I3253" s="13" t="s">
        <v>8321</v>
      </c>
      <c r="J3253" s="13" t="s">
        <v>75</v>
      </c>
      <c r="K3253" s="13" t="s">
        <v>39</v>
      </c>
      <c r="L3253" s="25" t="str">
        <f>VLOOKUP($K3253,TONG_SL!$A:$D,2,0)</f>
        <v>Chả cốm 300g</v>
      </c>
      <c r="N3253" s="25" t="str">
        <f t="shared" si="413"/>
        <v>K-C6</v>
      </c>
      <c r="Q3253" s="25" t="str">
        <f>VLOOKUP(K3253,TONG_SL!$A:$D,3,0)</f>
        <v>Túi</v>
      </c>
      <c r="R3253" s="1">
        <v>10</v>
      </c>
      <c r="T3253" s="1">
        <f>VLOOKUP(VLOOKUP(G3253,Ma_KH!$A:$R,18,0)&amp;K3253,Gia_MB!$A:$F,6,0)</f>
        <v>74250</v>
      </c>
      <c r="U3253" s="14">
        <f t="shared" si="415"/>
        <v>742500</v>
      </c>
      <c r="W3253" s="64">
        <f t="shared" si="414"/>
        <v>0</v>
      </c>
      <c r="X3253" s="3" t="str">
        <f t="shared" si="416"/>
        <v>8</v>
      </c>
      <c r="Z3253" s="14">
        <f t="shared" si="417"/>
        <v>59400</v>
      </c>
      <c r="AA3253" s="7">
        <f>VLOOKUP(G3253,Ma_KH!$A:$R,14,0)</f>
        <v>60</v>
      </c>
      <c r="AD3253" s="7" t="str">
        <f>IFERROR(VLOOKUP(J3253,'Chuyển Mã'!$B$3:$C$9,2,0),"")</f>
        <v>Hà Nội</v>
      </c>
      <c r="AE3253" s="7" t="str">
        <f t="shared" si="410"/>
        <v>Chả cốm 300g</v>
      </c>
      <c r="AF3253" s="7">
        <f t="shared" si="411"/>
        <v>10</v>
      </c>
    </row>
    <row r="3254" spans="1:32" x14ac:dyDescent="0.25">
      <c r="A3254" s="11">
        <v>45908</v>
      </c>
      <c r="B3254" s="25">
        <v>4176524095</v>
      </c>
      <c r="C3254" s="12" t="s">
        <v>7214</v>
      </c>
      <c r="D3254" s="16">
        <f t="shared" si="412"/>
        <v>45908</v>
      </c>
      <c r="G3254" s="13" t="s">
        <v>1305</v>
      </c>
      <c r="I3254" s="13" t="s">
        <v>8321</v>
      </c>
      <c r="J3254" s="13" t="s">
        <v>75</v>
      </c>
      <c r="K3254" s="13" t="s">
        <v>32</v>
      </c>
      <c r="L3254" s="25" t="str">
        <f>VLOOKUP($K3254,TONG_SL!$A:$D,2,0)</f>
        <v>Giò Tai Lưỡi Xào 250</v>
      </c>
      <c r="N3254" s="25" t="str">
        <f t="shared" si="413"/>
        <v>K-C6</v>
      </c>
      <c r="Q3254" s="25" t="str">
        <f>VLOOKUP(K3254,TONG_SL!$A:$D,3,0)</f>
        <v>Túi</v>
      </c>
      <c r="R3254" s="1">
        <v>6</v>
      </c>
      <c r="T3254" s="1">
        <f>VLOOKUP(VLOOKUP(G3254,Ma_KH!$A:$R,18,0)&amp;K3254,Gia_MB!$A:$F,6,0)</f>
        <v>50183</v>
      </c>
      <c r="U3254" s="14">
        <f t="shared" si="415"/>
        <v>301098</v>
      </c>
      <c r="W3254" s="64">
        <f t="shared" si="414"/>
        <v>0</v>
      </c>
      <c r="X3254" s="3" t="str">
        <f t="shared" si="416"/>
        <v>8</v>
      </c>
      <c r="Z3254" s="14">
        <f t="shared" si="417"/>
        <v>24087.84</v>
      </c>
      <c r="AA3254" s="7">
        <f>VLOOKUP(G3254,Ma_KH!$A:$R,14,0)</f>
        <v>60</v>
      </c>
      <c r="AD3254" s="7" t="str">
        <f>IFERROR(VLOOKUP(J3254,'Chuyển Mã'!$B$3:$C$9,2,0),"")</f>
        <v>Hà Nội</v>
      </c>
      <c r="AE3254" s="7" t="str">
        <f t="shared" si="410"/>
        <v>Giò Tai Lưỡi Xào 250</v>
      </c>
      <c r="AF3254" s="7">
        <f t="shared" si="411"/>
        <v>6</v>
      </c>
    </row>
    <row r="3255" spans="1:32" x14ac:dyDescent="0.25">
      <c r="A3255" s="11">
        <v>45908</v>
      </c>
      <c r="B3255" s="25">
        <v>4176524095</v>
      </c>
      <c r="C3255" s="12" t="s">
        <v>7214</v>
      </c>
      <c r="D3255" s="16">
        <f t="shared" si="412"/>
        <v>45908</v>
      </c>
      <c r="G3255" s="13" t="s">
        <v>1305</v>
      </c>
      <c r="I3255" s="13" t="s">
        <v>8321</v>
      </c>
      <c r="J3255" s="13" t="s">
        <v>75</v>
      </c>
      <c r="K3255" s="13" t="s">
        <v>30</v>
      </c>
      <c r="L3255" s="25" t="str">
        <f>VLOOKUP($K3255,TONG_SL!$A:$D,2,0)</f>
        <v>Gà muối 500g</v>
      </c>
      <c r="N3255" s="25" t="str">
        <f t="shared" si="413"/>
        <v>K-C6</v>
      </c>
      <c r="Q3255" s="25" t="str">
        <f>VLOOKUP(K3255,TONG_SL!$A:$D,3,0)</f>
        <v>Túi</v>
      </c>
      <c r="R3255" s="1">
        <v>6</v>
      </c>
      <c r="T3255" s="1">
        <f>VLOOKUP(VLOOKUP(G3255,Ma_KH!$A:$R,18,0)&amp;K3255,Gia_MB!$A:$F,6,0)</f>
        <v>111058</v>
      </c>
      <c r="U3255" s="14">
        <f t="shared" si="415"/>
        <v>666348</v>
      </c>
      <c r="W3255" s="64">
        <f t="shared" si="414"/>
        <v>0</v>
      </c>
      <c r="X3255" s="3" t="str">
        <f t="shared" si="416"/>
        <v>8</v>
      </c>
      <c r="Z3255" s="14">
        <f t="shared" si="417"/>
        <v>53307.840000000004</v>
      </c>
      <c r="AA3255" s="7">
        <f>VLOOKUP(G3255,Ma_KH!$A:$R,14,0)</f>
        <v>60</v>
      </c>
      <c r="AD3255" s="7" t="str">
        <f>IFERROR(VLOOKUP(J3255,'Chuyển Mã'!$B$3:$C$9,2,0),"")</f>
        <v>Hà Nội</v>
      </c>
      <c r="AE3255" s="7" t="str">
        <f t="shared" si="410"/>
        <v>Gà muối 500g</v>
      </c>
      <c r="AF3255" s="7">
        <f t="shared" si="411"/>
        <v>6</v>
      </c>
    </row>
    <row r="3256" spans="1:32" x14ac:dyDescent="0.25">
      <c r="A3256" s="11">
        <v>45908</v>
      </c>
      <c r="B3256" s="25">
        <v>4176364063</v>
      </c>
      <c r="C3256" s="12" t="s">
        <v>7214</v>
      </c>
      <c r="D3256" s="16">
        <f t="shared" si="412"/>
        <v>45908</v>
      </c>
      <c r="G3256" s="13" t="s">
        <v>8322</v>
      </c>
      <c r="I3256" s="13" t="s">
        <v>8323</v>
      </c>
      <c r="J3256" s="13" t="s">
        <v>75</v>
      </c>
      <c r="K3256" s="13" t="s">
        <v>51</v>
      </c>
      <c r="L3256" s="25" t="str">
        <f>VLOOKUP($K3256,TONG_SL!$A:$D,2,0)</f>
        <v>Mọc Nấm Hương 250g</v>
      </c>
      <c r="N3256" s="25" t="str">
        <f t="shared" si="413"/>
        <v>K-C6</v>
      </c>
      <c r="Q3256" s="25" t="str">
        <f>VLOOKUP(K3256,TONG_SL!$A:$D,3,0)</f>
        <v>Túi</v>
      </c>
      <c r="R3256" s="1">
        <v>10</v>
      </c>
      <c r="T3256" s="1">
        <f>VLOOKUP(VLOOKUP(G3256,Ma_KH!$A:$R,18,0)&amp;K3256,Gia_MB!$A:$F,6,0)</f>
        <v>46000</v>
      </c>
      <c r="U3256" s="14">
        <f t="shared" si="415"/>
        <v>460000</v>
      </c>
      <c r="W3256" s="64">
        <f t="shared" si="414"/>
        <v>0</v>
      </c>
      <c r="X3256" s="3" t="str">
        <f t="shared" si="416"/>
        <v>8</v>
      </c>
      <c r="Z3256" s="14">
        <f t="shared" si="417"/>
        <v>36800</v>
      </c>
      <c r="AA3256" s="7">
        <f>VLOOKUP(G3256,Ma_KH!$A:$R,14,0)</f>
        <v>60</v>
      </c>
      <c r="AD3256" s="7" t="str">
        <f>IFERROR(VLOOKUP(J3256,'Chuyển Mã'!$B$3:$C$9,2,0),"")</f>
        <v>Hà Nội</v>
      </c>
      <c r="AE3256" s="7" t="str">
        <f t="shared" si="410"/>
        <v>Mọc Nấm Hương 250g</v>
      </c>
      <c r="AF3256" s="7">
        <f t="shared" si="411"/>
        <v>10</v>
      </c>
    </row>
    <row r="3257" spans="1:32" x14ac:dyDescent="0.25">
      <c r="A3257" s="11">
        <v>45908</v>
      </c>
      <c r="B3257" s="25">
        <v>4176364063</v>
      </c>
      <c r="C3257" s="12" t="s">
        <v>7214</v>
      </c>
      <c r="D3257" s="16">
        <f t="shared" si="412"/>
        <v>45908</v>
      </c>
      <c r="G3257" s="13" t="s">
        <v>8322</v>
      </c>
      <c r="I3257" s="13" t="s">
        <v>8323</v>
      </c>
      <c r="J3257" s="13" t="s">
        <v>75</v>
      </c>
      <c r="K3257" s="13" t="s">
        <v>30</v>
      </c>
      <c r="L3257" s="25" t="str">
        <f>VLOOKUP($K3257,TONG_SL!$A:$D,2,0)</f>
        <v>Gà muối 500g</v>
      </c>
      <c r="N3257" s="25" t="str">
        <f t="shared" si="413"/>
        <v>K-C6</v>
      </c>
      <c r="Q3257" s="25" t="str">
        <f>VLOOKUP(K3257,TONG_SL!$A:$D,3,0)</f>
        <v>Túi</v>
      </c>
      <c r="R3257" s="1">
        <v>10</v>
      </c>
      <c r="T3257" s="1">
        <f>VLOOKUP(VLOOKUP(G3257,Ma_KH!$A:$R,18,0)&amp;K3257,Gia_MB!$A:$F,6,0)</f>
        <v>111058</v>
      </c>
      <c r="U3257" s="14">
        <f t="shared" si="415"/>
        <v>1110580</v>
      </c>
      <c r="W3257" s="64">
        <f t="shared" si="414"/>
        <v>0</v>
      </c>
      <c r="X3257" s="3" t="str">
        <f t="shared" si="416"/>
        <v>8</v>
      </c>
      <c r="Z3257" s="14">
        <f t="shared" si="417"/>
        <v>88846.400000000009</v>
      </c>
      <c r="AA3257" s="7">
        <f>VLOOKUP(G3257,Ma_KH!$A:$R,14,0)</f>
        <v>60</v>
      </c>
      <c r="AD3257" s="7" t="str">
        <f>IFERROR(VLOOKUP(J3257,'Chuyển Mã'!$B$3:$C$9,2,0),"")</f>
        <v>Hà Nội</v>
      </c>
      <c r="AE3257" s="7" t="str">
        <f t="shared" si="410"/>
        <v>Gà muối 500g</v>
      </c>
      <c r="AF3257" s="7">
        <f t="shared" si="411"/>
        <v>10</v>
      </c>
    </row>
    <row r="3258" spans="1:32" x14ac:dyDescent="0.25">
      <c r="A3258" s="11">
        <v>45908</v>
      </c>
      <c r="B3258" s="25">
        <v>4176364063</v>
      </c>
      <c r="C3258" s="12" t="s">
        <v>7214</v>
      </c>
      <c r="D3258" s="16">
        <f t="shared" si="412"/>
        <v>45908</v>
      </c>
      <c r="G3258" s="13" t="s">
        <v>8322</v>
      </c>
      <c r="I3258" s="13" t="s">
        <v>8323</v>
      </c>
      <c r="J3258" s="13" t="s">
        <v>75</v>
      </c>
      <c r="K3258" s="13" t="s">
        <v>39</v>
      </c>
      <c r="L3258" s="25" t="str">
        <f>VLOOKUP($K3258,TONG_SL!$A:$D,2,0)</f>
        <v>Chả cốm 300g</v>
      </c>
      <c r="N3258" s="25" t="str">
        <f t="shared" si="413"/>
        <v>K-C6</v>
      </c>
      <c r="Q3258" s="25" t="str">
        <f>VLOOKUP(K3258,TONG_SL!$A:$D,3,0)</f>
        <v>Túi</v>
      </c>
      <c r="R3258" s="1">
        <v>5</v>
      </c>
      <c r="T3258" s="1">
        <f>VLOOKUP(VLOOKUP(G3258,Ma_KH!$A:$R,18,0)&amp;K3258,Gia_MB!$A:$F,6,0)</f>
        <v>74250</v>
      </c>
      <c r="U3258" s="14">
        <f t="shared" si="415"/>
        <v>371250</v>
      </c>
      <c r="W3258" s="64">
        <f t="shared" si="414"/>
        <v>0</v>
      </c>
      <c r="X3258" s="3" t="str">
        <f t="shared" si="416"/>
        <v>8</v>
      </c>
      <c r="Z3258" s="14">
        <f t="shared" si="417"/>
        <v>29700</v>
      </c>
      <c r="AA3258" s="7">
        <f>VLOOKUP(G3258,Ma_KH!$A:$R,14,0)</f>
        <v>60</v>
      </c>
      <c r="AD3258" s="7" t="str">
        <f>IFERROR(VLOOKUP(J3258,'Chuyển Mã'!$B$3:$C$9,2,0),"")</f>
        <v>Hà Nội</v>
      </c>
      <c r="AE3258" s="7" t="str">
        <f t="shared" si="410"/>
        <v>Chả cốm 300g</v>
      </c>
      <c r="AF3258" s="7">
        <f t="shared" si="411"/>
        <v>5</v>
      </c>
    </row>
    <row r="3259" spans="1:32" x14ac:dyDescent="0.25">
      <c r="A3259" s="11">
        <v>45908</v>
      </c>
      <c r="B3259" s="25">
        <v>4176529947</v>
      </c>
      <c r="C3259" s="12" t="s">
        <v>7214</v>
      </c>
      <c r="D3259" s="16">
        <f t="shared" si="412"/>
        <v>45908</v>
      </c>
      <c r="G3259" s="13" t="s">
        <v>1391</v>
      </c>
      <c r="I3259" s="13" t="s">
        <v>8324</v>
      </c>
      <c r="J3259" s="13" t="s">
        <v>75</v>
      </c>
      <c r="K3259" s="13" t="s">
        <v>51</v>
      </c>
      <c r="L3259" s="25" t="str">
        <f>VLOOKUP($K3259,TONG_SL!$A:$D,2,0)</f>
        <v>Mọc Nấm Hương 250g</v>
      </c>
      <c r="N3259" s="25" t="str">
        <f t="shared" si="413"/>
        <v>K-C6</v>
      </c>
      <c r="Q3259" s="25" t="str">
        <f>VLOOKUP(K3259,TONG_SL!$A:$D,3,0)</f>
        <v>Túi</v>
      </c>
      <c r="R3259" s="1">
        <v>5</v>
      </c>
      <c r="T3259" s="1">
        <f>VLOOKUP(VLOOKUP(G3259,Ma_KH!$A:$R,18,0)&amp;K3259,Gia_MB!$A:$F,6,0)</f>
        <v>46000</v>
      </c>
      <c r="U3259" s="14">
        <f t="shared" si="415"/>
        <v>230000</v>
      </c>
      <c r="W3259" s="64">
        <f t="shared" si="414"/>
        <v>0</v>
      </c>
      <c r="X3259" s="3" t="str">
        <f t="shared" si="416"/>
        <v>8</v>
      </c>
      <c r="Z3259" s="14">
        <f t="shared" si="417"/>
        <v>18400</v>
      </c>
      <c r="AA3259" s="7">
        <f>VLOOKUP(G3259,Ma_KH!$A:$R,14,0)</f>
        <v>60</v>
      </c>
      <c r="AD3259" s="7" t="str">
        <f>IFERROR(VLOOKUP(J3259,'Chuyển Mã'!$B$3:$C$9,2,0),"")</f>
        <v>Hà Nội</v>
      </c>
      <c r="AE3259" s="7" t="str">
        <f t="shared" si="410"/>
        <v>Mọc Nấm Hương 250g</v>
      </c>
      <c r="AF3259" s="7">
        <f t="shared" si="411"/>
        <v>5</v>
      </c>
    </row>
    <row r="3260" spans="1:32" x14ac:dyDescent="0.25">
      <c r="A3260" s="11">
        <v>45908</v>
      </c>
      <c r="B3260" s="25">
        <v>4176529947</v>
      </c>
      <c r="C3260" s="12" t="s">
        <v>7214</v>
      </c>
      <c r="D3260" s="16">
        <f t="shared" si="412"/>
        <v>45908</v>
      </c>
      <c r="G3260" s="13" t="s">
        <v>1391</v>
      </c>
      <c r="I3260" s="13" t="s">
        <v>8324</v>
      </c>
      <c r="J3260" s="13" t="s">
        <v>75</v>
      </c>
      <c r="K3260" s="13" t="s">
        <v>30</v>
      </c>
      <c r="L3260" s="25" t="str">
        <f>VLOOKUP($K3260,TONG_SL!$A:$D,2,0)</f>
        <v>Gà muối 500g</v>
      </c>
      <c r="N3260" s="25" t="str">
        <f t="shared" si="413"/>
        <v>K-C6</v>
      </c>
      <c r="Q3260" s="25" t="str">
        <f>VLOOKUP(K3260,TONG_SL!$A:$D,3,0)</f>
        <v>Túi</v>
      </c>
      <c r="R3260" s="1">
        <v>5</v>
      </c>
      <c r="T3260" s="1">
        <f>VLOOKUP(VLOOKUP(G3260,Ma_KH!$A:$R,18,0)&amp;K3260,Gia_MB!$A:$F,6,0)</f>
        <v>111058</v>
      </c>
      <c r="U3260" s="14">
        <f t="shared" si="415"/>
        <v>555290</v>
      </c>
      <c r="W3260" s="64">
        <f t="shared" si="414"/>
        <v>0</v>
      </c>
      <c r="X3260" s="3" t="str">
        <f t="shared" si="416"/>
        <v>8</v>
      </c>
      <c r="Z3260" s="14">
        <f t="shared" si="417"/>
        <v>44423.200000000004</v>
      </c>
      <c r="AA3260" s="7">
        <f>VLOOKUP(G3260,Ma_KH!$A:$R,14,0)</f>
        <v>60</v>
      </c>
      <c r="AD3260" s="7" t="str">
        <f>IFERROR(VLOOKUP(J3260,'Chuyển Mã'!$B$3:$C$9,2,0),"")</f>
        <v>Hà Nội</v>
      </c>
      <c r="AE3260" s="7" t="str">
        <f t="shared" si="410"/>
        <v>Gà muối 500g</v>
      </c>
      <c r="AF3260" s="7">
        <f t="shared" si="411"/>
        <v>5</v>
      </c>
    </row>
    <row r="3261" spans="1:32" x14ac:dyDescent="0.25">
      <c r="A3261" s="11">
        <v>45908</v>
      </c>
      <c r="B3261" s="25">
        <v>4176561794</v>
      </c>
      <c r="C3261" s="12" t="s">
        <v>7214</v>
      </c>
      <c r="D3261" s="16">
        <f t="shared" si="412"/>
        <v>45908</v>
      </c>
      <c r="G3261" s="13" t="s">
        <v>1355</v>
      </c>
      <c r="I3261" s="13" t="s">
        <v>8325</v>
      </c>
      <c r="J3261" s="13" t="s">
        <v>75</v>
      </c>
      <c r="K3261" s="13" t="s">
        <v>7509</v>
      </c>
      <c r="L3261" s="25" t="str">
        <f>VLOOKUP($K3261,TONG_SL!$A:$D,2,0)</f>
        <v>Tai heo muối 200g</v>
      </c>
      <c r="N3261" s="25" t="str">
        <f t="shared" si="413"/>
        <v>K-C6</v>
      </c>
      <c r="Q3261" s="25" t="str">
        <f>VLOOKUP(K3261,TONG_SL!$A:$D,3,0)</f>
        <v>Túi</v>
      </c>
      <c r="R3261" s="1">
        <v>5</v>
      </c>
      <c r="T3261" s="1">
        <f>VLOOKUP(VLOOKUP(G3261,Ma_KH!$A:$R,18,0)&amp;K3261,Gia_MB!$A:$F,6,0)</f>
        <v>55595</v>
      </c>
      <c r="U3261" s="14">
        <f t="shared" si="415"/>
        <v>277975</v>
      </c>
      <c r="W3261" s="64">
        <f t="shared" si="414"/>
        <v>0</v>
      </c>
      <c r="X3261" s="3" t="str">
        <f t="shared" si="416"/>
        <v>8</v>
      </c>
      <c r="Z3261" s="14">
        <f t="shared" si="417"/>
        <v>22238</v>
      </c>
      <c r="AA3261" s="7">
        <f>VLOOKUP(G3261,Ma_KH!$A:$R,14,0)</f>
        <v>60</v>
      </c>
      <c r="AD3261" s="7" t="str">
        <f>IFERROR(VLOOKUP(J3261,'Chuyển Mã'!$B$3:$C$9,2,0),"")</f>
        <v>Hà Nội</v>
      </c>
      <c r="AE3261" s="7" t="str">
        <f t="shared" si="410"/>
        <v>Tai heo muối 200g</v>
      </c>
      <c r="AF3261" s="7">
        <f t="shared" si="411"/>
        <v>5</v>
      </c>
    </row>
    <row r="3262" spans="1:32" x14ac:dyDescent="0.25">
      <c r="A3262" s="11">
        <v>45908</v>
      </c>
      <c r="B3262" s="25">
        <v>4176561794</v>
      </c>
      <c r="C3262" s="12" t="s">
        <v>7214</v>
      </c>
      <c r="D3262" s="16">
        <f t="shared" si="412"/>
        <v>45908</v>
      </c>
      <c r="G3262" s="13" t="s">
        <v>1355</v>
      </c>
      <c r="I3262" s="13" t="s">
        <v>8325</v>
      </c>
      <c r="J3262" s="13" t="s">
        <v>75</v>
      </c>
      <c r="K3262" s="13" t="s">
        <v>32</v>
      </c>
      <c r="L3262" s="25" t="str">
        <f>VLOOKUP($K3262,TONG_SL!$A:$D,2,0)</f>
        <v>Giò Tai Lưỡi Xào 250</v>
      </c>
      <c r="N3262" s="25" t="str">
        <f t="shared" si="413"/>
        <v>K-C6</v>
      </c>
      <c r="Q3262" s="25" t="str">
        <f>VLOOKUP(K3262,TONG_SL!$A:$D,3,0)</f>
        <v>Túi</v>
      </c>
      <c r="R3262" s="1">
        <v>3</v>
      </c>
      <c r="T3262" s="1">
        <f>VLOOKUP(VLOOKUP(G3262,Ma_KH!$A:$R,18,0)&amp;K3262,Gia_MB!$A:$F,6,0)</f>
        <v>50183</v>
      </c>
      <c r="U3262" s="14">
        <f t="shared" si="415"/>
        <v>150549</v>
      </c>
      <c r="W3262" s="64">
        <f t="shared" si="414"/>
        <v>0</v>
      </c>
      <c r="X3262" s="3" t="str">
        <f t="shared" si="416"/>
        <v>8</v>
      </c>
      <c r="Z3262" s="14">
        <f t="shared" si="417"/>
        <v>12043.92</v>
      </c>
      <c r="AA3262" s="7">
        <f>VLOOKUP(G3262,Ma_KH!$A:$R,14,0)</f>
        <v>60</v>
      </c>
      <c r="AD3262" s="7" t="str">
        <f>IFERROR(VLOOKUP(J3262,'Chuyển Mã'!$B$3:$C$9,2,0),"")</f>
        <v>Hà Nội</v>
      </c>
      <c r="AE3262" s="7" t="str">
        <f t="shared" si="410"/>
        <v>Giò Tai Lưỡi Xào 250</v>
      </c>
      <c r="AF3262" s="7">
        <f t="shared" si="411"/>
        <v>3</v>
      </c>
    </row>
    <row r="3263" spans="1:32" x14ac:dyDescent="0.25">
      <c r="A3263" s="11">
        <v>45908</v>
      </c>
      <c r="B3263" s="25">
        <v>4176561794</v>
      </c>
      <c r="C3263" s="12" t="s">
        <v>7214</v>
      </c>
      <c r="D3263" s="16">
        <f t="shared" si="412"/>
        <v>45908</v>
      </c>
      <c r="G3263" s="13" t="s">
        <v>1355</v>
      </c>
      <c r="I3263" s="13" t="s">
        <v>8325</v>
      </c>
      <c r="J3263" s="13" t="s">
        <v>75</v>
      </c>
      <c r="K3263" s="13" t="s">
        <v>27</v>
      </c>
      <c r="L3263" s="25" t="str">
        <f>VLOOKUP($K3263,TONG_SL!$A:$D,2,0)</f>
        <v>Chân giò heo muối 300g</v>
      </c>
      <c r="N3263" s="25" t="str">
        <f t="shared" si="413"/>
        <v>K-C6</v>
      </c>
      <c r="Q3263" s="25" t="str">
        <f>VLOOKUP(K3263,TONG_SL!$A:$D,3,0)</f>
        <v>Túi</v>
      </c>
      <c r="R3263" s="1">
        <v>7</v>
      </c>
      <c r="T3263" s="1">
        <f>VLOOKUP(VLOOKUP(G3263,Ma_KH!$A:$R,18,0)&amp;K3263,Gia_MB!$A:$F,6,0)</f>
        <v>73431</v>
      </c>
      <c r="U3263" s="14">
        <f t="shared" si="415"/>
        <v>514017</v>
      </c>
      <c r="W3263" s="64">
        <f t="shared" si="414"/>
        <v>0</v>
      </c>
      <c r="X3263" s="3" t="str">
        <f t="shared" si="416"/>
        <v>8</v>
      </c>
      <c r="Z3263" s="14">
        <f t="shared" si="417"/>
        <v>41121.360000000001</v>
      </c>
      <c r="AA3263" s="7">
        <f>VLOOKUP(G3263,Ma_KH!$A:$R,14,0)</f>
        <v>60</v>
      </c>
      <c r="AD3263" s="7" t="str">
        <f>IFERROR(VLOOKUP(J3263,'Chuyển Mã'!$B$3:$C$9,2,0),"")</f>
        <v>Hà Nội</v>
      </c>
      <c r="AE3263" s="7" t="str">
        <f t="shared" si="410"/>
        <v>Chân giò heo muối 300g</v>
      </c>
      <c r="AF3263" s="7">
        <f t="shared" si="411"/>
        <v>7</v>
      </c>
    </row>
    <row r="3264" spans="1:32" x14ac:dyDescent="0.25">
      <c r="A3264" s="11">
        <v>45908</v>
      </c>
      <c r="B3264" s="25">
        <v>4176561794</v>
      </c>
      <c r="C3264" s="12" t="s">
        <v>7214</v>
      </c>
      <c r="D3264" s="16">
        <f t="shared" si="412"/>
        <v>45908</v>
      </c>
      <c r="G3264" s="13" t="s">
        <v>1355</v>
      </c>
      <c r="I3264" s="13" t="s">
        <v>8325</v>
      </c>
      <c r="J3264" s="13" t="s">
        <v>75</v>
      </c>
      <c r="K3264" s="13" t="s">
        <v>51</v>
      </c>
      <c r="L3264" s="25" t="str">
        <f>VLOOKUP($K3264,TONG_SL!$A:$D,2,0)</f>
        <v>Mọc Nấm Hương 250g</v>
      </c>
      <c r="N3264" s="25" t="str">
        <f t="shared" si="413"/>
        <v>K-C6</v>
      </c>
      <c r="Q3264" s="25" t="str">
        <f>VLOOKUP(K3264,TONG_SL!$A:$D,3,0)</f>
        <v>Túi</v>
      </c>
      <c r="R3264" s="1">
        <v>5</v>
      </c>
      <c r="T3264" s="1">
        <f>VLOOKUP(VLOOKUP(G3264,Ma_KH!$A:$R,18,0)&amp;K3264,Gia_MB!$A:$F,6,0)</f>
        <v>46000</v>
      </c>
      <c r="U3264" s="14">
        <f t="shared" si="415"/>
        <v>230000</v>
      </c>
      <c r="W3264" s="64">
        <f t="shared" si="414"/>
        <v>0</v>
      </c>
      <c r="X3264" s="3" t="str">
        <f t="shared" si="416"/>
        <v>8</v>
      </c>
      <c r="Z3264" s="14">
        <f t="shared" si="417"/>
        <v>18400</v>
      </c>
      <c r="AA3264" s="7">
        <f>VLOOKUP(G3264,Ma_KH!$A:$R,14,0)</f>
        <v>60</v>
      </c>
      <c r="AD3264" s="7" t="str">
        <f>IFERROR(VLOOKUP(J3264,'Chuyển Mã'!$B$3:$C$9,2,0),"")</f>
        <v>Hà Nội</v>
      </c>
      <c r="AE3264" s="7" t="str">
        <f t="shared" si="410"/>
        <v>Mọc Nấm Hương 250g</v>
      </c>
      <c r="AF3264" s="7">
        <f t="shared" si="411"/>
        <v>5</v>
      </c>
    </row>
    <row r="3265" spans="1:32" x14ac:dyDescent="0.25">
      <c r="A3265" s="11">
        <v>45908</v>
      </c>
      <c r="B3265" s="25">
        <v>4176521879</v>
      </c>
      <c r="C3265" s="12" t="s">
        <v>7214</v>
      </c>
      <c r="D3265" s="16">
        <f t="shared" si="412"/>
        <v>45908</v>
      </c>
      <c r="G3265" s="13" t="s">
        <v>909</v>
      </c>
      <c r="I3265" s="13" t="s">
        <v>8326</v>
      </c>
      <c r="J3265" s="13" t="s">
        <v>75</v>
      </c>
      <c r="K3265" s="13" t="s">
        <v>32</v>
      </c>
      <c r="L3265" s="25" t="str">
        <f>VLOOKUP($K3265,TONG_SL!$A:$D,2,0)</f>
        <v>Giò Tai Lưỡi Xào 250</v>
      </c>
      <c r="N3265" s="25" t="str">
        <f t="shared" si="413"/>
        <v>K-C6</v>
      </c>
      <c r="Q3265" s="25" t="str">
        <f>VLOOKUP(K3265,TONG_SL!$A:$D,3,0)</f>
        <v>Túi</v>
      </c>
      <c r="R3265" s="1">
        <v>10</v>
      </c>
      <c r="T3265" s="1">
        <f>VLOOKUP(VLOOKUP(G3265,Ma_KH!$A:$R,18,0)&amp;K3265,Gia_MB!$A:$F,6,0)</f>
        <v>50183</v>
      </c>
      <c r="U3265" s="14">
        <f t="shared" si="415"/>
        <v>501830</v>
      </c>
      <c r="W3265" s="64">
        <f t="shared" si="414"/>
        <v>0</v>
      </c>
      <c r="X3265" s="3" t="str">
        <f t="shared" si="416"/>
        <v>8</v>
      </c>
      <c r="Z3265" s="14">
        <f t="shared" si="417"/>
        <v>40146.400000000001</v>
      </c>
      <c r="AA3265" s="7">
        <f>VLOOKUP(G3265,Ma_KH!$A:$R,14,0)</f>
        <v>60</v>
      </c>
      <c r="AD3265" s="7" t="str">
        <f>IFERROR(VLOOKUP(J3265,'Chuyển Mã'!$B$3:$C$9,2,0),"")</f>
        <v>Hà Nội</v>
      </c>
      <c r="AE3265" s="7" t="str">
        <f t="shared" si="410"/>
        <v>Giò Tai Lưỡi Xào 250</v>
      </c>
      <c r="AF3265" s="7">
        <f t="shared" si="411"/>
        <v>10</v>
      </c>
    </row>
    <row r="3266" spans="1:32" x14ac:dyDescent="0.25">
      <c r="A3266" s="11">
        <v>45908</v>
      </c>
      <c r="B3266" s="25">
        <v>4176521879</v>
      </c>
      <c r="C3266" s="12" t="s">
        <v>7214</v>
      </c>
      <c r="D3266" s="16">
        <f t="shared" si="412"/>
        <v>45908</v>
      </c>
      <c r="G3266" s="13" t="s">
        <v>909</v>
      </c>
      <c r="I3266" s="13" t="s">
        <v>8326</v>
      </c>
      <c r="J3266" s="13" t="s">
        <v>75</v>
      </c>
      <c r="K3266" s="13" t="s">
        <v>30</v>
      </c>
      <c r="L3266" s="25" t="str">
        <f>VLOOKUP($K3266,TONG_SL!$A:$D,2,0)</f>
        <v>Gà muối 500g</v>
      </c>
      <c r="N3266" s="25" t="str">
        <f t="shared" si="413"/>
        <v>K-C6</v>
      </c>
      <c r="Q3266" s="25" t="str">
        <f>VLOOKUP(K3266,TONG_SL!$A:$D,3,0)</f>
        <v>Túi</v>
      </c>
      <c r="R3266" s="1">
        <v>12</v>
      </c>
      <c r="T3266" s="1">
        <f>VLOOKUP(VLOOKUP(G3266,Ma_KH!$A:$R,18,0)&amp;K3266,Gia_MB!$A:$F,6,0)</f>
        <v>111058</v>
      </c>
      <c r="U3266" s="14">
        <f t="shared" si="415"/>
        <v>1332696</v>
      </c>
      <c r="W3266" s="64">
        <f t="shared" si="414"/>
        <v>0</v>
      </c>
      <c r="X3266" s="3" t="str">
        <f t="shared" si="416"/>
        <v>8</v>
      </c>
      <c r="Z3266" s="14">
        <f t="shared" si="417"/>
        <v>106615.68000000001</v>
      </c>
      <c r="AA3266" s="7">
        <f>VLOOKUP(G3266,Ma_KH!$A:$R,14,0)</f>
        <v>60</v>
      </c>
      <c r="AD3266" s="7" t="str">
        <f>IFERROR(VLOOKUP(J3266,'Chuyển Mã'!$B$3:$C$9,2,0),"")</f>
        <v>Hà Nội</v>
      </c>
      <c r="AE3266" s="7" t="str">
        <f t="shared" si="410"/>
        <v>Gà muối 500g</v>
      </c>
      <c r="AF3266" s="7">
        <f t="shared" si="411"/>
        <v>12</v>
      </c>
    </row>
    <row r="3267" spans="1:32" x14ac:dyDescent="0.25">
      <c r="A3267" s="11">
        <v>45908</v>
      </c>
      <c r="B3267" s="25">
        <v>4176576968</v>
      </c>
      <c r="C3267" s="12" t="s">
        <v>7214</v>
      </c>
      <c r="D3267" s="16">
        <f t="shared" si="412"/>
        <v>45908</v>
      </c>
      <c r="G3267" s="13" t="s">
        <v>928</v>
      </c>
      <c r="I3267" s="13" t="s">
        <v>8327</v>
      </c>
      <c r="J3267" s="13" t="s">
        <v>75</v>
      </c>
      <c r="K3267" s="13" t="s">
        <v>7704</v>
      </c>
      <c r="L3267" s="25" t="str">
        <f>VLOOKUP($K3267,TONG_SL!$A:$D,2,0)</f>
        <v>Giò Tai Lưỡi Xào 250</v>
      </c>
      <c r="N3267" s="25" t="str">
        <f t="shared" si="413"/>
        <v>K-C6</v>
      </c>
      <c r="Q3267" s="25" t="str">
        <f>VLOOKUP(K3267,TONG_SL!$A:$D,3,0)</f>
        <v>Túi</v>
      </c>
      <c r="R3267" s="1">
        <v>3</v>
      </c>
      <c r="T3267" s="1">
        <f>VLOOKUP(VLOOKUP(G3267,Ma_KH!$A:$R,18,0)&amp;K3267,Gia_MB!$A:$F,6,0)</f>
        <v>50183</v>
      </c>
      <c r="U3267" s="14">
        <f t="shared" si="415"/>
        <v>150549</v>
      </c>
      <c r="W3267" s="64">
        <f t="shared" si="414"/>
        <v>0</v>
      </c>
      <c r="X3267" s="3" t="str">
        <f t="shared" si="416"/>
        <v>8</v>
      </c>
      <c r="Z3267" s="14">
        <f t="shared" si="417"/>
        <v>12043.92</v>
      </c>
      <c r="AA3267" s="7">
        <f>VLOOKUP(G3267,Ma_KH!$A:$R,14,0)</f>
        <v>60</v>
      </c>
      <c r="AD3267" s="7" t="str">
        <f>IFERROR(VLOOKUP(J3267,'Chuyển Mã'!$B$3:$C$9,2,0),"")</f>
        <v>Hà Nội</v>
      </c>
      <c r="AE3267" s="7" t="str">
        <f t="shared" ref="AE3267:AE3330" si="418">IFERROR(L3267,"")</f>
        <v>Giò Tai Lưỡi Xào 250</v>
      </c>
      <c r="AF3267" s="7">
        <f t="shared" ref="AF3267:AF3330" si="419">R3267</f>
        <v>3</v>
      </c>
    </row>
    <row r="3268" spans="1:32" x14ac:dyDescent="0.25">
      <c r="A3268" s="11">
        <v>45908</v>
      </c>
      <c r="B3268" s="25">
        <v>4176576968</v>
      </c>
      <c r="C3268" s="12" t="s">
        <v>7214</v>
      </c>
      <c r="D3268" s="16">
        <f t="shared" ref="D3268:D3331" si="420">IF(A3268="","",A3268)</f>
        <v>45908</v>
      </c>
      <c r="G3268" s="13" t="s">
        <v>928</v>
      </c>
      <c r="I3268" s="13" t="s">
        <v>8327</v>
      </c>
      <c r="J3268" s="13" t="s">
        <v>75</v>
      </c>
      <c r="K3268" s="13" t="s">
        <v>51</v>
      </c>
      <c r="L3268" s="25" t="str">
        <f>VLOOKUP($K3268,TONG_SL!$A:$D,2,0)</f>
        <v>Mọc Nấm Hương 250g</v>
      </c>
      <c r="N3268" s="25" t="str">
        <f t="shared" ref="N3268:N3331" si="421">IF($B3268&lt;&gt;"","K-C6","")</f>
        <v>K-C6</v>
      </c>
      <c r="Q3268" s="25" t="str">
        <f>VLOOKUP(K3268,TONG_SL!$A:$D,3,0)</f>
        <v>Túi</v>
      </c>
      <c r="R3268" s="1">
        <v>3</v>
      </c>
      <c r="T3268" s="1">
        <f>VLOOKUP(VLOOKUP(G3268,Ma_KH!$A:$R,18,0)&amp;K3268,Gia_MB!$A:$F,6,0)</f>
        <v>46000</v>
      </c>
      <c r="U3268" s="14">
        <f t="shared" si="415"/>
        <v>138000</v>
      </c>
      <c r="W3268" s="64">
        <f t="shared" si="414"/>
        <v>0</v>
      </c>
      <c r="X3268" s="3" t="str">
        <f t="shared" si="416"/>
        <v>8</v>
      </c>
      <c r="Z3268" s="14">
        <f t="shared" si="417"/>
        <v>11040</v>
      </c>
      <c r="AA3268" s="7">
        <f>VLOOKUP(G3268,Ma_KH!$A:$R,14,0)</f>
        <v>60</v>
      </c>
      <c r="AD3268" s="7" t="str">
        <f>IFERROR(VLOOKUP(J3268,'Chuyển Mã'!$B$3:$C$9,2,0),"")</f>
        <v>Hà Nội</v>
      </c>
      <c r="AE3268" s="7" t="str">
        <f t="shared" si="418"/>
        <v>Mọc Nấm Hương 250g</v>
      </c>
      <c r="AF3268" s="7">
        <f t="shared" si="419"/>
        <v>3</v>
      </c>
    </row>
    <row r="3269" spans="1:32" x14ac:dyDescent="0.25">
      <c r="A3269" s="11">
        <v>45908</v>
      </c>
      <c r="B3269" s="25">
        <v>4176576968</v>
      </c>
      <c r="C3269" s="12" t="s">
        <v>7214</v>
      </c>
      <c r="D3269" s="16">
        <f t="shared" si="420"/>
        <v>45908</v>
      </c>
      <c r="G3269" s="13" t="s">
        <v>928</v>
      </c>
      <c r="I3269" s="13" t="s">
        <v>8327</v>
      </c>
      <c r="J3269" s="13" t="s">
        <v>75</v>
      </c>
      <c r="K3269" s="13" t="s">
        <v>27</v>
      </c>
      <c r="L3269" s="25" t="str">
        <f>VLOOKUP($K3269,TONG_SL!$A:$D,2,0)</f>
        <v>Chân giò heo muối 300g</v>
      </c>
      <c r="N3269" s="25" t="str">
        <f t="shared" si="421"/>
        <v>K-C6</v>
      </c>
      <c r="Q3269" s="25" t="str">
        <f>VLOOKUP(K3269,TONG_SL!$A:$D,3,0)</f>
        <v>Túi</v>
      </c>
      <c r="R3269" s="1">
        <v>3</v>
      </c>
      <c r="T3269" s="1">
        <f>VLOOKUP(VLOOKUP(G3269,Ma_KH!$A:$R,18,0)&amp;K3269,Gia_MB!$A:$F,6,0)</f>
        <v>73431</v>
      </c>
      <c r="U3269" s="14">
        <f t="shared" si="415"/>
        <v>220293</v>
      </c>
      <c r="W3269" s="64">
        <f t="shared" ref="W3269:W3332" si="422">U3269*V3269</f>
        <v>0</v>
      </c>
      <c r="X3269" s="3" t="str">
        <f t="shared" si="416"/>
        <v>8</v>
      </c>
      <c r="Z3269" s="14">
        <f t="shared" si="417"/>
        <v>17623.439999999999</v>
      </c>
      <c r="AA3269" s="7">
        <f>VLOOKUP(G3269,Ma_KH!$A:$R,14,0)</f>
        <v>60</v>
      </c>
      <c r="AD3269" s="7" t="str">
        <f>IFERROR(VLOOKUP(J3269,'Chuyển Mã'!$B$3:$C$9,2,0),"")</f>
        <v>Hà Nội</v>
      </c>
      <c r="AE3269" s="7" t="str">
        <f t="shared" si="418"/>
        <v>Chân giò heo muối 300g</v>
      </c>
      <c r="AF3269" s="7">
        <f t="shared" si="419"/>
        <v>3</v>
      </c>
    </row>
    <row r="3270" spans="1:32" x14ac:dyDescent="0.25">
      <c r="A3270" s="11">
        <v>45908</v>
      </c>
      <c r="B3270" s="25">
        <v>4176576968</v>
      </c>
      <c r="C3270" s="12" t="s">
        <v>7214</v>
      </c>
      <c r="D3270" s="16">
        <f t="shared" si="420"/>
        <v>45908</v>
      </c>
      <c r="G3270" s="13" t="s">
        <v>928</v>
      </c>
      <c r="I3270" s="13" t="s">
        <v>8327</v>
      </c>
      <c r="J3270" s="13" t="s">
        <v>75</v>
      </c>
      <c r="K3270" s="13" t="s">
        <v>30</v>
      </c>
      <c r="L3270" s="25" t="str">
        <f>VLOOKUP($K3270,TONG_SL!$A:$D,2,0)</f>
        <v>Gà muối 500g</v>
      </c>
      <c r="N3270" s="25" t="str">
        <f t="shared" si="421"/>
        <v>K-C6</v>
      </c>
      <c r="Q3270" s="25" t="str">
        <f>VLOOKUP(K3270,TONG_SL!$A:$D,3,0)</f>
        <v>Túi</v>
      </c>
      <c r="R3270" s="1">
        <v>5</v>
      </c>
      <c r="T3270" s="1">
        <f>VLOOKUP(VLOOKUP(G3270,Ma_KH!$A:$R,18,0)&amp;K3270,Gia_MB!$A:$F,6,0)</f>
        <v>111058</v>
      </c>
      <c r="U3270" s="14">
        <f t="shared" si="415"/>
        <v>555290</v>
      </c>
      <c r="W3270" s="64">
        <f t="shared" si="422"/>
        <v>0</v>
      </c>
      <c r="X3270" s="3" t="str">
        <f t="shared" si="416"/>
        <v>8</v>
      </c>
      <c r="Z3270" s="14">
        <f t="shared" si="417"/>
        <v>44423.200000000004</v>
      </c>
      <c r="AA3270" s="7">
        <f>VLOOKUP(G3270,Ma_KH!$A:$R,14,0)</f>
        <v>60</v>
      </c>
      <c r="AD3270" s="7" t="str">
        <f>IFERROR(VLOOKUP(J3270,'Chuyển Mã'!$B$3:$C$9,2,0),"")</f>
        <v>Hà Nội</v>
      </c>
      <c r="AE3270" s="7" t="str">
        <f t="shared" si="418"/>
        <v>Gà muối 500g</v>
      </c>
      <c r="AF3270" s="7">
        <f t="shared" si="419"/>
        <v>5</v>
      </c>
    </row>
    <row r="3271" spans="1:32" x14ac:dyDescent="0.25">
      <c r="A3271" s="11">
        <v>45908</v>
      </c>
      <c r="B3271" s="25">
        <v>4176571458</v>
      </c>
      <c r="C3271" s="12" t="s">
        <v>7214</v>
      </c>
      <c r="D3271" s="16">
        <f t="shared" si="420"/>
        <v>45908</v>
      </c>
      <c r="G3271" s="13" t="s">
        <v>8328</v>
      </c>
      <c r="I3271" s="13" t="s">
        <v>8329</v>
      </c>
      <c r="J3271" s="13" t="s">
        <v>75</v>
      </c>
      <c r="K3271" s="13" t="s">
        <v>30</v>
      </c>
      <c r="L3271" s="25" t="str">
        <f>VLOOKUP($K3271,TONG_SL!$A:$D,2,0)</f>
        <v>Gà muối 500g</v>
      </c>
      <c r="N3271" s="25" t="str">
        <f t="shared" si="421"/>
        <v>K-C6</v>
      </c>
      <c r="Q3271" s="25" t="str">
        <f>VLOOKUP(K3271,TONG_SL!$A:$D,3,0)</f>
        <v>Túi</v>
      </c>
      <c r="R3271" s="1">
        <v>10</v>
      </c>
      <c r="T3271" s="1">
        <f>VLOOKUP(VLOOKUP(G3271,Ma_KH!$A:$R,18,0)&amp;K3271,Gia_MB!$A:$F,6,0)</f>
        <v>111058</v>
      </c>
      <c r="U3271" s="14">
        <f t="shared" si="415"/>
        <v>1110580</v>
      </c>
      <c r="W3271" s="64">
        <f t="shared" si="422"/>
        <v>0</v>
      </c>
      <c r="X3271" s="3" t="str">
        <f t="shared" si="416"/>
        <v>8</v>
      </c>
      <c r="Z3271" s="14">
        <f t="shared" si="417"/>
        <v>88846.400000000009</v>
      </c>
      <c r="AA3271" s="7">
        <f>VLOOKUP(G3271,Ma_KH!$A:$R,14,0)</f>
        <v>60</v>
      </c>
      <c r="AD3271" s="7" t="str">
        <f>IFERROR(VLOOKUP(J3271,'Chuyển Mã'!$B$3:$C$9,2,0),"")</f>
        <v>Hà Nội</v>
      </c>
      <c r="AE3271" s="7" t="str">
        <f t="shared" si="418"/>
        <v>Gà muối 500g</v>
      </c>
      <c r="AF3271" s="7">
        <f t="shared" si="419"/>
        <v>10</v>
      </c>
    </row>
    <row r="3272" spans="1:32" x14ac:dyDescent="0.25">
      <c r="A3272" s="11">
        <v>45908</v>
      </c>
      <c r="B3272" s="25">
        <v>4176571458</v>
      </c>
      <c r="C3272" s="12" t="s">
        <v>7214</v>
      </c>
      <c r="D3272" s="16">
        <f t="shared" si="420"/>
        <v>45908</v>
      </c>
      <c r="G3272" s="13" t="s">
        <v>8328</v>
      </c>
      <c r="I3272" s="13" t="s">
        <v>8329</v>
      </c>
      <c r="J3272" s="13" t="s">
        <v>75</v>
      </c>
      <c r="K3272" s="13" t="s">
        <v>27</v>
      </c>
      <c r="L3272" s="25" t="str">
        <f>VLOOKUP($K3272,TONG_SL!$A:$D,2,0)</f>
        <v>Chân giò heo muối 300g</v>
      </c>
      <c r="N3272" s="25" t="str">
        <f t="shared" si="421"/>
        <v>K-C6</v>
      </c>
      <c r="Q3272" s="25" t="str">
        <f>VLOOKUP(K3272,TONG_SL!$A:$D,3,0)</f>
        <v>Túi</v>
      </c>
      <c r="R3272" s="1">
        <v>10</v>
      </c>
      <c r="T3272" s="1">
        <f>VLOOKUP(VLOOKUP(G3272,Ma_KH!$A:$R,18,0)&amp;K3272,Gia_MB!$A:$F,6,0)</f>
        <v>73431</v>
      </c>
      <c r="U3272" s="14">
        <f t="shared" si="415"/>
        <v>734310</v>
      </c>
      <c r="W3272" s="64">
        <f t="shared" si="422"/>
        <v>0</v>
      </c>
      <c r="X3272" s="3" t="str">
        <f t="shared" si="416"/>
        <v>8</v>
      </c>
      <c r="Z3272" s="14">
        <f t="shared" si="417"/>
        <v>58744.800000000003</v>
      </c>
      <c r="AA3272" s="7">
        <f>VLOOKUP(G3272,Ma_KH!$A:$R,14,0)</f>
        <v>60</v>
      </c>
      <c r="AD3272" s="7" t="str">
        <f>IFERROR(VLOOKUP(J3272,'Chuyển Mã'!$B$3:$C$9,2,0),"")</f>
        <v>Hà Nội</v>
      </c>
      <c r="AE3272" s="7" t="str">
        <f t="shared" si="418"/>
        <v>Chân giò heo muối 300g</v>
      </c>
      <c r="AF3272" s="7">
        <f t="shared" si="419"/>
        <v>10</v>
      </c>
    </row>
    <row r="3273" spans="1:32" x14ac:dyDescent="0.25">
      <c r="A3273" s="11">
        <v>45908</v>
      </c>
      <c r="B3273" s="25">
        <v>4176755036</v>
      </c>
      <c r="C3273" s="12" t="s">
        <v>7214</v>
      </c>
      <c r="D3273" s="16">
        <f t="shared" si="420"/>
        <v>45908</v>
      </c>
      <c r="G3273" s="13" t="s">
        <v>7716</v>
      </c>
      <c r="I3273" s="13" t="s">
        <v>8330</v>
      </c>
      <c r="J3273" s="13" t="s">
        <v>75</v>
      </c>
      <c r="K3273" s="13" t="s">
        <v>30</v>
      </c>
      <c r="L3273" s="25" t="str">
        <f>VLOOKUP($K3273,TONG_SL!$A:$D,2,0)</f>
        <v>Gà muối 500g</v>
      </c>
      <c r="N3273" s="25" t="str">
        <f t="shared" si="421"/>
        <v>K-C6</v>
      </c>
      <c r="Q3273" s="25" t="str">
        <f>VLOOKUP(K3273,TONG_SL!$A:$D,3,0)</f>
        <v>Túi</v>
      </c>
      <c r="R3273" s="1">
        <v>5</v>
      </c>
      <c r="T3273" s="1">
        <f>VLOOKUP(VLOOKUP(G3273,Ma_KH!$A:$R,18,0)&amp;K3273,Gia_MB!$A:$F,6,0)</f>
        <v>111058</v>
      </c>
      <c r="U3273" s="14">
        <f t="shared" si="415"/>
        <v>555290</v>
      </c>
      <c r="W3273" s="64">
        <f t="shared" si="422"/>
        <v>0</v>
      </c>
      <c r="X3273" s="3" t="str">
        <f t="shared" si="416"/>
        <v>8</v>
      </c>
      <c r="Z3273" s="14">
        <f t="shared" si="417"/>
        <v>44423.200000000004</v>
      </c>
      <c r="AA3273" s="7">
        <f>VLOOKUP(G3273,Ma_KH!$A:$R,14,0)</f>
        <v>60</v>
      </c>
      <c r="AD3273" s="7" t="str">
        <f>IFERROR(VLOOKUP(J3273,'Chuyển Mã'!$B$3:$C$9,2,0),"")</f>
        <v>Hà Nội</v>
      </c>
      <c r="AE3273" s="7" t="str">
        <f t="shared" si="418"/>
        <v>Gà muối 500g</v>
      </c>
      <c r="AF3273" s="7">
        <f t="shared" si="419"/>
        <v>5</v>
      </c>
    </row>
    <row r="3274" spans="1:32" x14ac:dyDescent="0.25">
      <c r="A3274" s="11">
        <v>45908</v>
      </c>
      <c r="B3274" s="25">
        <v>4176755036</v>
      </c>
      <c r="C3274" s="12" t="s">
        <v>7214</v>
      </c>
      <c r="D3274" s="16">
        <f t="shared" si="420"/>
        <v>45908</v>
      </c>
      <c r="G3274" s="13" t="s">
        <v>7716</v>
      </c>
      <c r="I3274" s="13" t="s">
        <v>8330</v>
      </c>
      <c r="J3274" s="13" t="s">
        <v>75</v>
      </c>
      <c r="K3274" s="13" t="s">
        <v>27</v>
      </c>
      <c r="L3274" s="25" t="str">
        <f>VLOOKUP($K3274,TONG_SL!$A:$D,2,0)</f>
        <v>Chân giò heo muối 300g</v>
      </c>
      <c r="N3274" s="25" t="str">
        <f t="shared" si="421"/>
        <v>K-C6</v>
      </c>
      <c r="Q3274" s="25" t="str">
        <f>VLOOKUP(K3274,TONG_SL!$A:$D,3,0)</f>
        <v>Túi</v>
      </c>
      <c r="R3274" s="1">
        <v>3</v>
      </c>
      <c r="T3274" s="1">
        <f>VLOOKUP(VLOOKUP(G3274,Ma_KH!$A:$R,18,0)&amp;K3274,Gia_MB!$A:$F,6,0)</f>
        <v>73431</v>
      </c>
      <c r="U3274" s="14">
        <f t="shared" si="415"/>
        <v>220293</v>
      </c>
      <c r="W3274" s="64">
        <f t="shared" si="422"/>
        <v>0</v>
      </c>
      <c r="X3274" s="3" t="str">
        <f t="shared" si="416"/>
        <v>8</v>
      </c>
      <c r="Z3274" s="14">
        <f t="shared" si="417"/>
        <v>17623.439999999999</v>
      </c>
      <c r="AA3274" s="7">
        <f>VLOOKUP(G3274,Ma_KH!$A:$R,14,0)</f>
        <v>60</v>
      </c>
      <c r="AD3274" s="7" t="str">
        <f>IFERROR(VLOOKUP(J3274,'Chuyển Mã'!$B$3:$C$9,2,0),"")</f>
        <v>Hà Nội</v>
      </c>
      <c r="AE3274" s="7" t="str">
        <f t="shared" si="418"/>
        <v>Chân giò heo muối 300g</v>
      </c>
      <c r="AF3274" s="7">
        <f t="shared" si="419"/>
        <v>3</v>
      </c>
    </row>
    <row r="3275" spans="1:32" x14ac:dyDescent="0.25">
      <c r="A3275" s="11">
        <v>45908</v>
      </c>
      <c r="B3275" s="25">
        <v>4176755036</v>
      </c>
      <c r="C3275" s="12" t="s">
        <v>7214</v>
      </c>
      <c r="D3275" s="16">
        <f t="shared" si="420"/>
        <v>45908</v>
      </c>
      <c r="G3275" s="13" t="s">
        <v>7716</v>
      </c>
      <c r="I3275" s="13" t="s">
        <v>8330</v>
      </c>
      <c r="J3275" s="13" t="s">
        <v>75</v>
      </c>
      <c r="K3275" s="13" t="s">
        <v>7704</v>
      </c>
      <c r="L3275" s="25" t="str">
        <f>VLOOKUP($K3275,TONG_SL!$A:$D,2,0)</f>
        <v>Giò Tai Lưỡi Xào 250</v>
      </c>
      <c r="N3275" s="25" t="str">
        <f t="shared" si="421"/>
        <v>K-C6</v>
      </c>
      <c r="Q3275" s="25" t="str">
        <f>VLOOKUP(K3275,TONG_SL!$A:$D,3,0)</f>
        <v>Túi</v>
      </c>
      <c r="R3275" s="1">
        <v>5</v>
      </c>
      <c r="T3275" s="1">
        <f>VLOOKUP(VLOOKUP(G3275,Ma_KH!$A:$R,18,0)&amp;K3275,Gia_MB!$A:$F,6,0)</f>
        <v>50183</v>
      </c>
      <c r="U3275" s="14">
        <f t="shared" si="415"/>
        <v>250915</v>
      </c>
      <c r="W3275" s="64">
        <f t="shared" si="422"/>
        <v>0</v>
      </c>
      <c r="X3275" s="3" t="str">
        <f t="shared" si="416"/>
        <v>8</v>
      </c>
      <c r="Z3275" s="14">
        <f t="shared" si="417"/>
        <v>20073.2</v>
      </c>
      <c r="AA3275" s="7">
        <f>VLOOKUP(G3275,Ma_KH!$A:$R,14,0)</f>
        <v>60</v>
      </c>
      <c r="AD3275" s="7" t="str">
        <f>IFERROR(VLOOKUP(J3275,'Chuyển Mã'!$B$3:$C$9,2,0),"")</f>
        <v>Hà Nội</v>
      </c>
      <c r="AE3275" s="7" t="str">
        <f t="shared" si="418"/>
        <v>Giò Tai Lưỡi Xào 250</v>
      </c>
      <c r="AF3275" s="7">
        <f t="shared" si="419"/>
        <v>5</v>
      </c>
    </row>
    <row r="3276" spans="1:32" x14ac:dyDescent="0.25">
      <c r="A3276" s="11">
        <v>45908</v>
      </c>
      <c r="B3276" s="25">
        <v>4176755036</v>
      </c>
      <c r="C3276" s="12" t="s">
        <v>7214</v>
      </c>
      <c r="D3276" s="16">
        <f t="shared" si="420"/>
        <v>45908</v>
      </c>
      <c r="G3276" s="13" t="s">
        <v>7716</v>
      </c>
      <c r="I3276" s="13" t="s">
        <v>8330</v>
      </c>
      <c r="J3276" s="13" t="s">
        <v>75</v>
      </c>
      <c r="K3276" s="13" t="s">
        <v>39</v>
      </c>
      <c r="L3276" s="25" t="str">
        <f>VLOOKUP($K3276,TONG_SL!$A:$D,2,0)</f>
        <v>Chả cốm 300g</v>
      </c>
      <c r="N3276" s="25" t="str">
        <f t="shared" si="421"/>
        <v>K-C6</v>
      </c>
      <c r="Q3276" s="25" t="str">
        <f>VLOOKUP(K3276,TONG_SL!$A:$D,3,0)</f>
        <v>Túi</v>
      </c>
      <c r="R3276" s="1">
        <v>5</v>
      </c>
      <c r="T3276" s="1">
        <f>VLOOKUP(VLOOKUP(G3276,Ma_KH!$A:$R,18,0)&amp;K3276,Gia_MB!$A:$F,6,0)</f>
        <v>74250</v>
      </c>
      <c r="U3276" s="14">
        <f t="shared" si="415"/>
        <v>371250</v>
      </c>
      <c r="W3276" s="64">
        <f t="shared" si="422"/>
        <v>0</v>
      </c>
      <c r="X3276" s="3" t="str">
        <f t="shared" si="416"/>
        <v>8</v>
      </c>
      <c r="Z3276" s="14">
        <f t="shared" si="417"/>
        <v>29700</v>
      </c>
      <c r="AA3276" s="7">
        <f>VLOOKUP(G3276,Ma_KH!$A:$R,14,0)</f>
        <v>60</v>
      </c>
      <c r="AD3276" s="7" t="str">
        <f>IFERROR(VLOOKUP(J3276,'Chuyển Mã'!$B$3:$C$9,2,0),"")</f>
        <v>Hà Nội</v>
      </c>
      <c r="AE3276" s="7" t="str">
        <f t="shared" si="418"/>
        <v>Chả cốm 300g</v>
      </c>
      <c r="AF3276" s="7">
        <f t="shared" si="419"/>
        <v>5</v>
      </c>
    </row>
    <row r="3277" spans="1:32" x14ac:dyDescent="0.25">
      <c r="A3277" s="11">
        <v>45908</v>
      </c>
      <c r="B3277" s="25">
        <v>4176757787</v>
      </c>
      <c r="C3277" s="12" t="s">
        <v>7214</v>
      </c>
      <c r="D3277" s="16">
        <f t="shared" si="420"/>
        <v>45908</v>
      </c>
      <c r="G3277" s="13" t="s">
        <v>8331</v>
      </c>
      <c r="I3277" s="13" t="s">
        <v>8332</v>
      </c>
      <c r="J3277" s="13" t="s">
        <v>75</v>
      </c>
      <c r="K3277" s="13" t="s">
        <v>30</v>
      </c>
      <c r="L3277" s="25" t="str">
        <f>VLOOKUP($K3277,TONG_SL!$A:$D,2,0)</f>
        <v>Gà muối 500g</v>
      </c>
      <c r="N3277" s="25" t="str">
        <f t="shared" si="421"/>
        <v>K-C6</v>
      </c>
      <c r="Q3277" s="25" t="str">
        <f>VLOOKUP(K3277,TONG_SL!$A:$D,3,0)</f>
        <v>Túi</v>
      </c>
      <c r="R3277" s="1">
        <v>5</v>
      </c>
      <c r="T3277" s="1">
        <f>VLOOKUP(VLOOKUP(G3277,Ma_KH!$A:$R,18,0)&amp;K3277,Gia_MB!$A:$F,6,0)</f>
        <v>111058</v>
      </c>
      <c r="U3277" s="14">
        <f t="shared" si="415"/>
        <v>555290</v>
      </c>
      <c r="W3277" s="64">
        <f t="shared" si="422"/>
        <v>0</v>
      </c>
      <c r="X3277" s="3" t="str">
        <f t="shared" si="416"/>
        <v>8</v>
      </c>
      <c r="Z3277" s="14">
        <f t="shared" si="417"/>
        <v>44423.200000000004</v>
      </c>
      <c r="AA3277" s="7">
        <f>VLOOKUP(G3277,Ma_KH!$A:$R,14,0)</f>
        <v>60</v>
      </c>
      <c r="AD3277" s="7" t="str">
        <f>IFERROR(VLOOKUP(J3277,'Chuyển Mã'!$B$3:$C$9,2,0),"")</f>
        <v>Hà Nội</v>
      </c>
      <c r="AE3277" s="7" t="str">
        <f t="shared" si="418"/>
        <v>Gà muối 500g</v>
      </c>
      <c r="AF3277" s="7">
        <f t="shared" si="419"/>
        <v>5</v>
      </c>
    </row>
    <row r="3278" spans="1:32" x14ac:dyDescent="0.25">
      <c r="A3278" s="11">
        <v>45908</v>
      </c>
      <c r="B3278" s="25">
        <v>4176757787</v>
      </c>
      <c r="C3278" s="12" t="s">
        <v>7214</v>
      </c>
      <c r="D3278" s="16">
        <f t="shared" si="420"/>
        <v>45908</v>
      </c>
      <c r="G3278" s="13" t="s">
        <v>8331</v>
      </c>
      <c r="I3278" s="13" t="s">
        <v>8332</v>
      </c>
      <c r="J3278" s="13" t="s">
        <v>75</v>
      </c>
      <c r="K3278" s="13" t="s">
        <v>27</v>
      </c>
      <c r="L3278" s="25" t="str">
        <f>VLOOKUP($K3278,TONG_SL!$A:$D,2,0)</f>
        <v>Chân giò heo muối 300g</v>
      </c>
      <c r="N3278" s="25" t="str">
        <f t="shared" si="421"/>
        <v>K-C6</v>
      </c>
      <c r="Q3278" s="25" t="str">
        <f>VLOOKUP(K3278,TONG_SL!$A:$D,3,0)</f>
        <v>Túi</v>
      </c>
      <c r="R3278" s="1">
        <v>5</v>
      </c>
      <c r="T3278" s="1">
        <f>VLOOKUP(VLOOKUP(G3278,Ma_KH!$A:$R,18,0)&amp;K3278,Gia_MB!$A:$F,6,0)</f>
        <v>73431</v>
      </c>
      <c r="U3278" s="14">
        <f t="shared" si="415"/>
        <v>367155</v>
      </c>
      <c r="W3278" s="64">
        <f t="shared" si="422"/>
        <v>0</v>
      </c>
      <c r="X3278" s="3" t="str">
        <f t="shared" si="416"/>
        <v>8</v>
      </c>
      <c r="Z3278" s="14">
        <f t="shared" si="417"/>
        <v>29372.400000000001</v>
      </c>
      <c r="AA3278" s="7">
        <f>VLOOKUP(G3278,Ma_KH!$A:$R,14,0)</f>
        <v>60</v>
      </c>
      <c r="AD3278" s="7" t="str">
        <f>IFERROR(VLOOKUP(J3278,'Chuyển Mã'!$B$3:$C$9,2,0),"")</f>
        <v>Hà Nội</v>
      </c>
      <c r="AE3278" s="7" t="str">
        <f t="shared" si="418"/>
        <v>Chân giò heo muối 300g</v>
      </c>
      <c r="AF3278" s="7">
        <f t="shared" si="419"/>
        <v>5</v>
      </c>
    </row>
    <row r="3279" spans="1:32" x14ac:dyDescent="0.25">
      <c r="A3279" s="11">
        <v>45908</v>
      </c>
      <c r="B3279" s="25">
        <v>4176757787</v>
      </c>
      <c r="C3279" s="12" t="s">
        <v>7214</v>
      </c>
      <c r="D3279" s="16">
        <f t="shared" si="420"/>
        <v>45908</v>
      </c>
      <c r="G3279" s="13" t="s">
        <v>8331</v>
      </c>
      <c r="I3279" s="13" t="s">
        <v>8332</v>
      </c>
      <c r="J3279" s="13" t="s">
        <v>75</v>
      </c>
      <c r="K3279" s="13" t="s">
        <v>51</v>
      </c>
      <c r="L3279" s="25" t="str">
        <f>VLOOKUP($K3279,TONG_SL!$A:$D,2,0)</f>
        <v>Mọc Nấm Hương 250g</v>
      </c>
      <c r="N3279" s="25" t="str">
        <f t="shared" si="421"/>
        <v>K-C6</v>
      </c>
      <c r="Q3279" s="25" t="str">
        <f>VLOOKUP(K3279,TONG_SL!$A:$D,3,0)</f>
        <v>Túi</v>
      </c>
      <c r="R3279" s="1">
        <v>3</v>
      </c>
      <c r="T3279" s="1">
        <f>VLOOKUP(VLOOKUP(G3279,Ma_KH!$A:$R,18,0)&amp;K3279,Gia_MB!$A:$F,6,0)</f>
        <v>46000</v>
      </c>
      <c r="U3279" s="14">
        <f t="shared" si="415"/>
        <v>138000</v>
      </c>
      <c r="W3279" s="64">
        <f t="shared" si="422"/>
        <v>0</v>
      </c>
      <c r="X3279" s="3" t="str">
        <f t="shared" si="416"/>
        <v>8</v>
      </c>
      <c r="Z3279" s="14">
        <f t="shared" si="417"/>
        <v>11040</v>
      </c>
      <c r="AA3279" s="7">
        <f>VLOOKUP(G3279,Ma_KH!$A:$R,14,0)</f>
        <v>60</v>
      </c>
      <c r="AD3279" s="7" t="str">
        <f>IFERROR(VLOOKUP(J3279,'Chuyển Mã'!$B$3:$C$9,2,0),"")</f>
        <v>Hà Nội</v>
      </c>
      <c r="AE3279" s="7" t="str">
        <f t="shared" si="418"/>
        <v>Mọc Nấm Hương 250g</v>
      </c>
      <c r="AF3279" s="7">
        <f t="shared" si="419"/>
        <v>3</v>
      </c>
    </row>
    <row r="3280" spans="1:32" x14ac:dyDescent="0.25">
      <c r="A3280" s="11">
        <v>45908</v>
      </c>
      <c r="B3280" s="25">
        <v>4176741626</v>
      </c>
      <c r="C3280" s="12" t="s">
        <v>7214</v>
      </c>
      <c r="D3280" s="16">
        <f t="shared" si="420"/>
        <v>45908</v>
      </c>
      <c r="G3280" s="13" t="s">
        <v>8333</v>
      </c>
      <c r="I3280" s="13" t="s">
        <v>8334</v>
      </c>
      <c r="J3280" s="13" t="s">
        <v>75</v>
      </c>
      <c r="K3280" s="13" t="s">
        <v>30</v>
      </c>
      <c r="L3280" s="25" t="str">
        <f>VLOOKUP($K3280,TONG_SL!$A:$D,2,0)</f>
        <v>Gà muối 500g</v>
      </c>
      <c r="N3280" s="25" t="str">
        <f t="shared" si="421"/>
        <v>K-C6</v>
      </c>
      <c r="Q3280" s="25" t="str">
        <f>VLOOKUP(K3280,TONG_SL!$A:$D,3,0)</f>
        <v>Túi</v>
      </c>
      <c r="R3280" s="1">
        <v>6</v>
      </c>
      <c r="T3280" s="1">
        <f>VLOOKUP(VLOOKUP(G3280,Ma_KH!$A:$R,18,0)&amp;K3280,Gia_MB!$A:$F,6,0)</f>
        <v>111058</v>
      </c>
      <c r="U3280" s="14">
        <f t="shared" si="415"/>
        <v>666348</v>
      </c>
      <c r="W3280" s="64">
        <f t="shared" si="422"/>
        <v>0</v>
      </c>
      <c r="X3280" s="3" t="str">
        <f t="shared" si="416"/>
        <v>8</v>
      </c>
      <c r="Z3280" s="14">
        <f t="shared" si="417"/>
        <v>53307.840000000004</v>
      </c>
      <c r="AA3280" s="7">
        <f>VLOOKUP(G3280,Ma_KH!$A:$R,14,0)</f>
        <v>60</v>
      </c>
      <c r="AD3280" s="7" t="str">
        <f>IFERROR(VLOOKUP(J3280,'Chuyển Mã'!$B$3:$C$9,2,0),"")</f>
        <v>Hà Nội</v>
      </c>
      <c r="AE3280" s="7" t="str">
        <f t="shared" si="418"/>
        <v>Gà muối 500g</v>
      </c>
      <c r="AF3280" s="7">
        <f t="shared" si="419"/>
        <v>6</v>
      </c>
    </row>
    <row r="3281" spans="1:32" x14ac:dyDescent="0.25">
      <c r="A3281" s="11">
        <v>45908</v>
      </c>
      <c r="B3281" s="25">
        <v>4176741626</v>
      </c>
      <c r="C3281" s="12" t="s">
        <v>7214</v>
      </c>
      <c r="D3281" s="16">
        <f t="shared" si="420"/>
        <v>45908</v>
      </c>
      <c r="G3281" s="13" t="s">
        <v>8333</v>
      </c>
      <c r="I3281" s="13" t="s">
        <v>8334</v>
      </c>
      <c r="J3281" s="13" t="s">
        <v>75</v>
      </c>
      <c r="K3281" s="13" t="s">
        <v>27</v>
      </c>
      <c r="L3281" s="25" t="str">
        <f>VLOOKUP($K3281,TONG_SL!$A:$D,2,0)</f>
        <v>Chân giò heo muối 300g</v>
      </c>
      <c r="N3281" s="25" t="str">
        <f t="shared" si="421"/>
        <v>K-C6</v>
      </c>
      <c r="Q3281" s="25" t="str">
        <f>VLOOKUP(K3281,TONG_SL!$A:$D,3,0)</f>
        <v>Túi</v>
      </c>
      <c r="R3281" s="1">
        <v>10</v>
      </c>
      <c r="T3281" s="1">
        <f>VLOOKUP(VLOOKUP(G3281,Ma_KH!$A:$R,18,0)&amp;K3281,Gia_MB!$A:$F,6,0)</f>
        <v>73431</v>
      </c>
      <c r="U3281" s="14">
        <f t="shared" si="415"/>
        <v>734310</v>
      </c>
      <c r="W3281" s="64">
        <f t="shared" si="422"/>
        <v>0</v>
      </c>
      <c r="X3281" s="3" t="str">
        <f t="shared" si="416"/>
        <v>8</v>
      </c>
      <c r="Z3281" s="14">
        <f t="shared" si="417"/>
        <v>58744.800000000003</v>
      </c>
      <c r="AA3281" s="7">
        <f>VLOOKUP(G3281,Ma_KH!$A:$R,14,0)</f>
        <v>60</v>
      </c>
      <c r="AD3281" s="7" t="str">
        <f>IFERROR(VLOOKUP(J3281,'Chuyển Mã'!$B$3:$C$9,2,0),"")</f>
        <v>Hà Nội</v>
      </c>
      <c r="AE3281" s="7" t="str">
        <f t="shared" si="418"/>
        <v>Chân giò heo muối 300g</v>
      </c>
      <c r="AF3281" s="7">
        <f t="shared" si="419"/>
        <v>10</v>
      </c>
    </row>
    <row r="3282" spans="1:32" x14ac:dyDescent="0.25">
      <c r="A3282" s="11">
        <v>45908</v>
      </c>
      <c r="B3282" s="25">
        <v>4176741626</v>
      </c>
      <c r="C3282" s="12" t="s">
        <v>7214</v>
      </c>
      <c r="D3282" s="16">
        <f t="shared" si="420"/>
        <v>45908</v>
      </c>
      <c r="G3282" s="13" t="s">
        <v>8333</v>
      </c>
      <c r="I3282" s="13" t="s">
        <v>8334</v>
      </c>
      <c r="J3282" s="13" t="s">
        <v>75</v>
      </c>
      <c r="K3282" s="13" t="s">
        <v>35</v>
      </c>
      <c r="L3282" s="25" t="str">
        <f>VLOOKUP($K3282,TONG_SL!$A:$D,2,0)</f>
        <v>Tai heo muối 200g</v>
      </c>
      <c r="N3282" s="25" t="str">
        <f t="shared" si="421"/>
        <v>K-C6</v>
      </c>
      <c r="Q3282" s="25" t="str">
        <f>VLOOKUP(K3282,TONG_SL!$A:$D,3,0)</f>
        <v>Túi</v>
      </c>
      <c r="R3282" s="1">
        <v>3</v>
      </c>
      <c r="T3282" s="1">
        <f>VLOOKUP(VLOOKUP(G3282,Ma_KH!$A:$R,18,0)&amp;K3282,Gia_MB!$A:$F,6,0)</f>
        <v>55595</v>
      </c>
      <c r="U3282" s="14">
        <f t="shared" si="415"/>
        <v>166785</v>
      </c>
      <c r="W3282" s="64">
        <f t="shared" si="422"/>
        <v>0</v>
      </c>
      <c r="X3282" s="3" t="str">
        <f t="shared" si="416"/>
        <v>8</v>
      </c>
      <c r="Z3282" s="14">
        <f t="shared" si="417"/>
        <v>13342.800000000001</v>
      </c>
      <c r="AA3282" s="7">
        <f>VLOOKUP(G3282,Ma_KH!$A:$R,14,0)</f>
        <v>60</v>
      </c>
      <c r="AD3282" s="7" t="str">
        <f>IFERROR(VLOOKUP(J3282,'Chuyển Mã'!$B$3:$C$9,2,0),"")</f>
        <v>Hà Nội</v>
      </c>
      <c r="AE3282" s="7" t="str">
        <f t="shared" si="418"/>
        <v>Tai heo muối 200g</v>
      </c>
      <c r="AF3282" s="7">
        <f t="shared" si="419"/>
        <v>3</v>
      </c>
    </row>
    <row r="3283" spans="1:32" x14ac:dyDescent="0.25">
      <c r="A3283" s="11">
        <v>45908</v>
      </c>
      <c r="B3283" s="25">
        <v>4176741626</v>
      </c>
      <c r="C3283" s="12" t="s">
        <v>7214</v>
      </c>
      <c r="D3283" s="16">
        <f t="shared" si="420"/>
        <v>45908</v>
      </c>
      <c r="G3283" s="13" t="s">
        <v>8333</v>
      </c>
      <c r="I3283" s="13" t="s">
        <v>8334</v>
      </c>
      <c r="J3283" s="13" t="s">
        <v>75</v>
      </c>
      <c r="K3283" s="13" t="s">
        <v>32</v>
      </c>
      <c r="L3283" s="25" t="str">
        <f>VLOOKUP($K3283,TONG_SL!$A:$D,2,0)</f>
        <v>Giò Tai Lưỡi Xào 250</v>
      </c>
      <c r="N3283" s="25" t="str">
        <f t="shared" si="421"/>
        <v>K-C6</v>
      </c>
      <c r="Q3283" s="25" t="str">
        <f>VLOOKUP(K3283,TONG_SL!$A:$D,3,0)</f>
        <v>Túi</v>
      </c>
      <c r="R3283" s="1">
        <v>3</v>
      </c>
      <c r="T3283" s="1">
        <f>VLOOKUP(VLOOKUP(G3283,Ma_KH!$A:$R,18,0)&amp;K3283,Gia_MB!$A:$F,6,0)</f>
        <v>50183</v>
      </c>
      <c r="U3283" s="14">
        <f t="shared" si="415"/>
        <v>150549</v>
      </c>
      <c r="W3283" s="64">
        <f t="shared" si="422"/>
        <v>0</v>
      </c>
      <c r="X3283" s="3" t="str">
        <f t="shared" si="416"/>
        <v>8</v>
      </c>
      <c r="Z3283" s="14">
        <f t="shared" si="417"/>
        <v>12043.92</v>
      </c>
      <c r="AA3283" s="7">
        <f>VLOOKUP(G3283,Ma_KH!$A:$R,14,0)</f>
        <v>60</v>
      </c>
      <c r="AD3283" s="7" t="str">
        <f>IFERROR(VLOOKUP(J3283,'Chuyển Mã'!$B$3:$C$9,2,0),"")</f>
        <v>Hà Nội</v>
      </c>
      <c r="AE3283" s="7" t="str">
        <f t="shared" si="418"/>
        <v>Giò Tai Lưỡi Xào 250</v>
      </c>
      <c r="AF3283" s="7">
        <f t="shared" si="419"/>
        <v>3</v>
      </c>
    </row>
    <row r="3284" spans="1:32" x14ac:dyDescent="0.25">
      <c r="A3284" s="11">
        <v>45908</v>
      </c>
      <c r="B3284" s="25">
        <v>4176741626</v>
      </c>
      <c r="C3284" s="12" t="s">
        <v>7214</v>
      </c>
      <c r="D3284" s="16">
        <f t="shared" si="420"/>
        <v>45908</v>
      </c>
      <c r="G3284" s="13" t="s">
        <v>8333</v>
      </c>
      <c r="I3284" s="13" t="s">
        <v>8334</v>
      </c>
      <c r="J3284" s="13" t="s">
        <v>75</v>
      </c>
      <c r="K3284" s="13" t="s">
        <v>51</v>
      </c>
      <c r="L3284" s="25" t="str">
        <f>VLOOKUP($K3284,TONG_SL!$A:$D,2,0)</f>
        <v>Mọc Nấm Hương 250g</v>
      </c>
      <c r="N3284" s="25" t="str">
        <f t="shared" si="421"/>
        <v>K-C6</v>
      </c>
      <c r="Q3284" s="25" t="str">
        <f>VLOOKUP(K3284,TONG_SL!$A:$D,3,0)</f>
        <v>Túi</v>
      </c>
      <c r="R3284" s="1">
        <v>6</v>
      </c>
      <c r="T3284" s="1">
        <f>VLOOKUP(VLOOKUP(G3284,Ma_KH!$A:$R,18,0)&amp;K3284,Gia_MB!$A:$F,6,0)</f>
        <v>46000</v>
      </c>
      <c r="U3284" s="14">
        <f t="shared" ref="U3284:U3347" si="423">T3284*R3284</f>
        <v>276000</v>
      </c>
      <c r="W3284" s="64">
        <f t="shared" si="422"/>
        <v>0</v>
      </c>
      <c r="X3284" s="3" t="str">
        <f t="shared" ref="X3284:X3347" si="424">IF(B3284&lt;&gt;"","8","0")</f>
        <v>8</v>
      </c>
      <c r="Z3284" s="14">
        <f t="shared" ref="Z3284:Z3347" si="425">U3284*X3284%</f>
        <v>22080</v>
      </c>
      <c r="AA3284" s="7">
        <f>VLOOKUP(G3284,Ma_KH!$A:$R,14,0)</f>
        <v>60</v>
      </c>
      <c r="AD3284" s="7" t="str">
        <f>IFERROR(VLOOKUP(J3284,'Chuyển Mã'!$B$3:$C$9,2,0),"")</f>
        <v>Hà Nội</v>
      </c>
      <c r="AE3284" s="7" t="str">
        <f t="shared" si="418"/>
        <v>Mọc Nấm Hương 250g</v>
      </c>
      <c r="AF3284" s="7">
        <f t="shared" si="419"/>
        <v>6</v>
      </c>
    </row>
    <row r="3285" spans="1:32" x14ac:dyDescent="0.25">
      <c r="A3285" s="11">
        <v>45908</v>
      </c>
      <c r="B3285" s="25">
        <v>4176741626</v>
      </c>
      <c r="C3285" s="12" t="s">
        <v>7214</v>
      </c>
      <c r="D3285" s="16">
        <f t="shared" si="420"/>
        <v>45908</v>
      </c>
      <c r="G3285" s="13" t="s">
        <v>8333</v>
      </c>
      <c r="I3285" s="13" t="s">
        <v>8334</v>
      </c>
      <c r="J3285" s="13" t="s">
        <v>75</v>
      </c>
      <c r="K3285" s="13" t="s">
        <v>39</v>
      </c>
      <c r="L3285" s="25" t="str">
        <f>VLOOKUP($K3285,TONG_SL!$A:$D,2,0)</f>
        <v>Chả cốm 300g</v>
      </c>
      <c r="N3285" s="25" t="str">
        <f t="shared" si="421"/>
        <v>K-C6</v>
      </c>
      <c r="Q3285" s="25" t="str">
        <f>VLOOKUP(K3285,TONG_SL!$A:$D,3,0)</f>
        <v>Túi</v>
      </c>
      <c r="R3285" s="1">
        <v>6</v>
      </c>
      <c r="T3285" s="1">
        <f>VLOOKUP(VLOOKUP(G3285,Ma_KH!$A:$R,18,0)&amp;K3285,Gia_MB!$A:$F,6,0)</f>
        <v>74250</v>
      </c>
      <c r="U3285" s="14">
        <f t="shared" si="423"/>
        <v>445500</v>
      </c>
      <c r="W3285" s="64">
        <f t="shared" si="422"/>
        <v>0</v>
      </c>
      <c r="X3285" s="3" t="str">
        <f t="shared" si="424"/>
        <v>8</v>
      </c>
      <c r="Z3285" s="14">
        <f t="shared" si="425"/>
        <v>35640</v>
      </c>
      <c r="AA3285" s="7">
        <f>VLOOKUP(G3285,Ma_KH!$A:$R,14,0)</f>
        <v>60</v>
      </c>
      <c r="AD3285" s="7" t="str">
        <f>IFERROR(VLOOKUP(J3285,'Chuyển Mã'!$B$3:$C$9,2,0),"")</f>
        <v>Hà Nội</v>
      </c>
      <c r="AE3285" s="7" t="str">
        <f t="shared" si="418"/>
        <v>Chả cốm 300g</v>
      </c>
      <c r="AF3285" s="7">
        <f t="shared" si="419"/>
        <v>6</v>
      </c>
    </row>
    <row r="3286" spans="1:32" x14ac:dyDescent="0.25">
      <c r="A3286" s="11">
        <v>45908</v>
      </c>
      <c r="B3286" s="25">
        <v>4176757841</v>
      </c>
      <c r="C3286" s="12" t="s">
        <v>7214</v>
      </c>
      <c r="D3286" s="16">
        <f t="shared" si="420"/>
        <v>45908</v>
      </c>
      <c r="G3286" s="13" t="s">
        <v>8335</v>
      </c>
      <c r="I3286" s="13" t="s">
        <v>8336</v>
      </c>
      <c r="J3286" s="13" t="s">
        <v>75</v>
      </c>
      <c r="K3286" s="13" t="s">
        <v>27</v>
      </c>
      <c r="L3286" s="25" t="str">
        <f>VLOOKUP($K3286,TONG_SL!$A:$D,2,0)</f>
        <v>Chân giò heo muối 300g</v>
      </c>
      <c r="N3286" s="25" t="str">
        <f t="shared" si="421"/>
        <v>K-C6</v>
      </c>
      <c r="Q3286" s="25" t="str">
        <f>VLOOKUP(K3286,TONG_SL!$A:$D,3,0)</f>
        <v>Túi</v>
      </c>
      <c r="R3286" s="1">
        <v>10</v>
      </c>
      <c r="T3286" s="1">
        <f>VLOOKUP(VLOOKUP(G3286,Ma_KH!$A:$R,18,0)&amp;K3286,Gia_MB!$A:$F,6,0)</f>
        <v>73431</v>
      </c>
      <c r="U3286" s="14">
        <f t="shared" si="423"/>
        <v>734310</v>
      </c>
      <c r="W3286" s="64">
        <f t="shared" si="422"/>
        <v>0</v>
      </c>
      <c r="X3286" s="3" t="str">
        <f t="shared" si="424"/>
        <v>8</v>
      </c>
      <c r="Z3286" s="14">
        <f t="shared" si="425"/>
        <v>58744.800000000003</v>
      </c>
      <c r="AA3286" s="7">
        <f>VLOOKUP(G3286,Ma_KH!$A:$R,14,0)</f>
        <v>60</v>
      </c>
      <c r="AD3286" s="7" t="str">
        <f>IFERROR(VLOOKUP(J3286,'Chuyển Mã'!$B$3:$C$9,2,0),"")</f>
        <v>Hà Nội</v>
      </c>
      <c r="AE3286" s="7" t="str">
        <f t="shared" si="418"/>
        <v>Chân giò heo muối 300g</v>
      </c>
      <c r="AF3286" s="7">
        <f t="shared" si="419"/>
        <v>10</v>
      </c>
    </row>
    <row r="3287" spans="1:32" x14ac:dyDescent="0.25">
      <c r="A3287" s="11">
        <v>45908</v>
      </c>
      <c r="B3287" s="25">
        <v>4176757841</v>
      </c>
      <c r="C3287" s="12" t="s">
        <v>7214</v>
      </c>
      <c r="D3287" s="16">
        <f t="shared" si="420"/>
        <v>45908</v>
      </c>
      <c r="G3287" s="13" t="s">
        <v>8335</v>
      </c>
      <c r="I3287" s="13" t="s">
        <v>8336</v>
      </c>
      <c r="J3287" s="13" t="s">
        <v>75</v>
      </c>
      <c r="K3287" s="13" t="s">
        <v>7704</v>
      </c>
      <c r="L3287" s="25" t="str">
        <f>VLOOKUP($K3287,TONG_SL!$A:$D,2,0)</f>
        <v>Giò Tai Lưỡi Xào 250</v>
      </c>
      <c r="N3287" s="25" t="str">
        <f t="shared" si="421"/>
        <v>K-C6</v>
      </c>
      <c r="Q3287" s="25" t="str">
        <f>VLOOKUP(K3287,TONG_SL!$A:$D,3,0)</f>
        <v>Túi</v>
      </c>
      <c r="R3287" s="1">
        <v>5</v>
      </c>
      <c r="T3287" s="1">
        <f>VLOOKUP(VLOOKUP(G3287,Ma_KH!$A:$R,18,0)&amp;K3287,Gia_MB!$A:$F,6,0)</f>
        <v>50183</v>
      </c>
      <c r="U3287" s="14">
        <f t="shared" si="423"/>
        <v>250915</v>
      </c>
      <c r="W3287" s="64">
        <f t="shared" si="422"/>
        <v>0</v>
      </c>
      <c r="X3287" s="3" t="str">
        <f t="shared" si="424"/>
        <v>8</v>
      </c>
      <c r="Z3287" s="14">
        <f t="shared" si="425"/>
        <v>20073.2</v>
      </c>
      <c r="AA3287" s="7">
        <f>VLOOKUP(G3287,Ma_KH!$A:$R,14,0)</f>
        <v>60</v>
      </c>
      <c r="AD3287" s="7" t="str">
        <f>IFERROR(VLOOKUP(J3287,'Chuyển Mã'!$B$3:$C$9,2,0),"")</f>
        <v>Hà Nội</v>
      </c>
      <c r="AE3287" s="7" t="str">
        <f t="shared" si="418"/>
        <v>Giò Tai Lưỡi Xào 250</v>
      </c>
      <c r="AF3287" s="7">
        <f t="shared" si="419"/>
        <v>5</v>
      </c>
    </row>
    <row r="3288" spans="1:32" x14ac:dyDescent="0.25">
      <c r="A3288" s="11">
        <v>45908</v>
      </c>
      <c r="B3288" s="25">
        <v>4176757841</v>
      </c>
      <c r="C3288" s="12" t="s">
        <v>7214</v>
      </c>
      <c r="D3288" s="16">
        <f t="shared" si="420"/>
        <v>45908</v>
      </c>
      <c r="G3288" s="13" t="s">
        <v>8335</v>
      </c>
      <c r="I3288" s="13" t="s">
        <v>8336</v>
      </c>
      <c r="J3288" s="13" t="s">
        <v>75</v>
      </c>
      <c r="K3288" s="13" t="s">
        <v>39</v>
      </c>
      <c r="L3288" s="25" t="str">
        <f>VLOOKUP($K3288,TONG_SL!$A:$D,2,0)</f>
        <v>Chả cốm 300g</v>
      </c>
      <c r="N3288" s="25" t="str">
        <f t="shared" si="421"/>
        <v>K-C6</v>
      </c>
      <c r="Q3288" s="25" t="str">
        <f>VLOOKUP(K3288,TONG_SL!$A:$D,3,0)</f>
        <v>Túi</v>
      </c>
      <c r="R3288" s="1">
        <v>3</v>
      </c>
      <c r="T3288" s="1">
        <f>VLOOKUP(VLOOKUP(G3288,Ma_KH!$A:$R,18,0)&amp;K3288,Gia_MB!$A:$F,6,0)</f>
        <v>74250</v>
      </c>
      <c r="U3288" s="14">
        <f t="shared" si="423"/>
        <v>222750</v>
      </c>
      <c r="W3288" s="64">
        <f t="shared" si="422"/>
        <v>0</v>
      </c>
      <c r="X3288" s="3" t="str">
        <f t="shared" si="424"/>
        <v>8</v>
      </c>
      <c r="Z3288" s="14">
        <f t="shared" si="425"/>
        <v>17820</v>
      </c>
      <c r="AA3288" s="7">
        <f>VLOOKUP(G3288,Ma_KH!$A:$R,14,0)</f>
        <v>60</v>
      </c>
      <c r="AD3288" s="7" t="str">
        <f>IFERROR(VLOOKUP(J3288,'Chuyển Mã'!$B$3:$C$9,2,0),"")</f>
        <v>Hà Nội</v>
      </c>
      <c r="AE3288" s="7" t="str">
        <f t="shared" si="418"/>
        <v>Chả cốm 300g</v>
      </c>
      <c r="AF3288" s="7">
        <f t="shared" si="419"/>
        <v>3</v>
      </c>
    </row>
    <row r="3289" spans="1:32" x14ac:dyDescent="0.25">
      <c r="A3289" s="11">
        <v>45908</v>
      </c>
      <c r="B3289" s="25">
        <v>4176757841</v>
      </c>
      <c r="C3289" s="12" t="s">
        <v>7214</v>
      </c>
      <c r="D3289" s="16">
        <f t="shared" si="420"/>
        <v>45908</v>
      </c>
      <c r="G3289" s="13" t="s">
        <v>8335</v>
      </c>
      <c r="I3289" s="13" t="s">
        <v>8336</v>
      </c>
      <c r="J3289" s="13" t="s">
        <v>75</v>
      </c>
      <c r="K3289" s="13" t="s">
        <v>8277</v>
      </c>
      <c r="L3289" s="25" t="str">
        <f>VLOOKUP($K3289,TONG_SL!$A:$D,2,0)</f>
        <v>Chả nướng 300g</v>
      </c>
      <c r="N3289" s="25" t="str">
        <f t="shared" si="421"/>
        <v>K-C6</v>
      </c>
      <c r="Q3289" s="25" t="str">
        <f>VLOOKUP(K3289,TONG_SL!$A:$D,3,0)</f>
        <v>Túi</v>
      </c>
      <c r="R3289" s="1">
        <v>3</v>
      </c>
      <c r="T3289" s="1">
        <f>VLOOKUP(VLOOKUP(G3289,Ma_KH!$A:$R,18,0)&amp;K3289,Gia_MB!$A:$F,6,0)</f>
        <v>70950</v>
      </c>
      <c r="U3289" s="14">
        <f t="shared" si="423"/>
        <v>212850</v>
      </c>
      <c r="W3289" s="64">
        <f t="shared" si="422"/>
        <v>0</v>
      </c>
      <c r="X3289" s="3" t="str">
        <f t="shared" si="424"/>
        <v>8</v>
      </c>
      <c r="Z3289" s="14">
        <f t="shared" si="425"/>
        <v>17028</v>
      </c>
      <c r="AA3289" s="7">
        <f>VLOOKUP(G3289,Ma_KH!$A:$R,14,0)</f>
        <v>60</v>
      </c>
      <c r="AD3289" s="7" t="str">
        <f>IFERROR(VLOOKUP(J3289,'Chuyển Mã'!$B$3:$C$9,2,0),"")</f>
        <v>Hà Nội</v>
      </c>
      <c r="AE3289" s="7" t="str">
        <f t="shared" si="418"/>
        <v>Chả nướng 300g</v>
      </c>
      <c r="AF3289" s="7">
        <f t="shared" si="419"/>
        <v>3</v>
      </c>
    </row>
    <row r="3290" spans="1:32" x14ac:dyDescent="0.25">
      <c r="A3290" s="11">
        <v>45908</v>
      </c>
      <c r="B3290" s="25">
        <v>4176755914</v>
      </c>
      <c r="C3290" s="12" t="s">
        <v>7214</v>
      </c>
      <c r="D3290" s="16">
        <f t="shared" si="420"/>
        <v>45908</v>
      </c>
      <c r="G3290" s="13" t="s">
        <v>8328</v>
      </c>
      <c r="I3290" s="13" t="s">
        <v>8337</v>
      </c>
      <c r="J3290" s="13" t="s">
        <v>75</v>
      </c>
      <c r="K3290" s="13" t="s">
        <v>51</v>
      </c>
      <c r="L3290" s="25" t="str">
        <f>VLOOKUP($K3290,TONG_SL!$A:$D,2,0)</f>
        <v>Mọc Nấm Hương 250g</v>
      </c>
      <c r="N3290" s="25" t="str">
        <f t="shared" si="421"/>
        <v>K-C6</v>
      </c>
      <c r="Q3290" s="25" t="str">
        <f>VLOOKUP(K3290,TONG_SL!$A:$D,3,0)</f>
        <v>Túi</v>
      </c>
      <c r="R3290" s="1">
        <v>5</v>
      </c>
      <c r="T3290" s="1">
        <f>VLOOKUP(VLOOKUP(G3290,Ma_KH!$A:$R,18,0)&amp;K3290,Gia_MB!$A:$F,6,0)</f>
        <v>46000</v>
      </c>
      <c r="U3290" s="14">
        <f t="shared" si="423"/>
        <v>230000</v>
      </c>
      <c r="W3290" s="64">
        <f t="shared" si="422"/>
        <v>0</v>
      </c>
      <c r="X3290" s="3" t="str">
        <f t="shared" si="424"/>
        <v>8</v>
      </c>
      <c r="Z3290" s="14">
        <f t="shared" si="425"/>
        <v>18400</v>
      </c>
      <c r="AA3290" s="7">
        <f>VLOOKUP(G3290,Ma_KH!$A:$R,14,0)</f>
        <v>60</v>
      </c>
      <c r="AD3290" s="7" t="str">
        <f>IFERROR(VLOOKUP(J3290,'Chuyển Mã'!$B$3:$C$9,2,0),"")</f>
        <v>Hà Nội</v>
      </c>
      <c r="AE3290" s="7" t="str">
        <f t="shared" si="418"/>
        <v>Mọc Nấm Hương 250g</v>
      </c>
      <c r="AF3290" s="7">
        <f t="shared" si="419"/>
        <v>5</v>
      </c>
    </row>
    <row r="3291" spans="1:32" x14ac:dyDescent="0.25">
      <c r="A3291" s="11">
        <v>45908</v>
      </c>
      <c r="B3291" s="25">
        <v>4176755914</v>
      </c>
      <c r="C3291" s="12" t="s">
        <v>7214</v>
      </c>
      <c r="D3291" s="16">
        <f t="shared" si="420"/>
        <v>45908</v>
      </c>
      <c r="G3291" s="13" t="s">
        <v>8328</v>
      </c>
      <c r="I3291" s="13" t="s">
        <v>8337</v>
      </c>
      <c r="J3291" s="13" t="s">
        <v>75</v>
      </c>
      <c r="K3291" s="13" t="s">
        <v>39</v>
      </c>
      <c r="L3291" s="25" t="str">
        <f>VLOOKUP($K3291,TONG_SL!$A:$D,2,0)</f>
        <v>Chả cốm 300g</v>
      </c>
      <c r="N3291" s="25" t="str">
        <f t="shared" si="421"/>
        <v>K-C6</v>
      </c>
      <c r="Q3291" s="25" t="str">
        <f>VLOOKUP(K3291,TONG_SL!$A:$D,3,0)</f>
        <v>Túi</v>
      </c>
      <c r="R3291" s="1">
        <v>5</v>
      </c>
      <c r="T3291" s="1">
        <f>VLOOKUP(VLOOKUP(G3291,Ma_KH!$A:$R,18,0)&amp;K3291,Gia_MB!$A:$F,6,0)</f>
        <v>74250</v>
      </c>
      <c r="U3291" s="14">
        <f t="shared" si="423"/>
        <v>371250</v>
      </c>
      <c r="W3291" s="64">
        <f t="shared" si="422"/>
        <v>0</v>
      </c>
      <c r="X3291" s="3" t="str">
        <f t="shared" si="424"/>
        <v>8</v>
      </c>
      <c r="Z3291" s="14">
        <f t="shared" si="425"/>
        <v>29700</v>
      </c>
      <c r="AA3291" s="7">
        <f>VLOOKUP(G3291,Ma_KH!$A:$R,14,0)</f>
        <v>60</v>
      </c>
      <c r="AD3291" s="7" t="str">
        <f>IFERROR(VLOOKUP(J3291,'Chuyển Mã'!$B$3:$C$9,2,0),"")</f>
        <v>Hà Nội</v>
      </c>
      <c r="AE3291" s="7" t="str">
        <f t="shared" si="418"/>
        <v>Chả cốm 300g</v>
      </c>
      <c r="AF3291" s="7">
        <f t="shared" si="419"/>
        <v>5</v>
      </c>
    </row>
    <row r="3292" spans="1:32" x14ac:dyDescent="0.25">
      <c r="A3292" s="11">
        <v>45908</v>
      </c>
      <c r="B3292" s="25" t="s">
        <v>8338</v>
      </c>
      <c r="C3292" s="12" t="s">
        <v>7214</v>
      </c>
      <c r="D3292" s="16">
        <f t="shared" si="420"/>
        <v>45908</v>
      </c>
      <c r="G3292" s="13" t="s">
        <v>8339</v>
      </c>
      <c r="I3292" s="13" t="s">
        <v>8340</v>
      </c>
      <c r="J3292" s="13" t="s">
        <v>75</v>
      </c>
      <c r="K3292" s="13" t="s">
        <v>30</v>
      </c>
      <c r="L3292" s="25" t="str">
        <f>VLOOKUP($K3292,TONG_SL!$A:$D,2,0)</f>
        <v>Gà muối 500g</v>
      </c>
      <c r="N3292" s="25" t="str">
        <f t="shared" si="421"/>
        <v>K-C6</v>
      </c>
      <c r="Q3292" s="25" t="str">
        <f>VLOOKUP(K3292,TONG_SL!$A:$D,3,0)</f>
        <v>Túi</v>
      </c>
      <c r="R3292" s="1">
        <v>8</v>
      </c>
      <c r="T3292" s="1">
        <f>VLOOKUP(VLOOKUP(G3292,Ma_KH!$A:$R,18,0)&amp;K3292,Gia_MB!$A:$F,6,0)</f>
        <v>111058</v>
      </c>
      <c r="U3292" s="14">
        <f t="shared" si="423"/>
        <v>888464</v>
      </c>
      <c r="W3292" s="64">
        <f t="shared" si="422"/>
        <v>0</v>
      </c>
      <c r="X3292" s="3" t="str">
        <f t="shared" si="424"/>
        <v>8</v>
      </c>
      <c r="Z3292" s="14">
        <f t="shared" si="425"/>
        <v>71077.119999999995</v>
      </c>
      <c r="AA3292" s="7">
        <f>VLOOKUP(G3292,Ma_KH!$A:$R,14,0)</f>
        <v>60</v>
      </c>
      <c r="AD3292" s="7" t="str">
        <f>IFERROR(VLOOKUP(J3292,'Chuyển Mã'!$B$3:$C$9,2,0),"")</f>
        <v>Hà Nội</v>
      </c>
      <c r="AE3292" s="7" t="str">
        <f t="shared" si="418"/>
        <v>Gà muối 500g</v>
      </c>
      <c r="AF3292" s="7">
        <f t="shared" si="419"/>
        <v>8</v>
      </c>
    </row>
    <row r="3293" spans="1:32" x14ac:dyDescent="0.25">
      <c r="A3293" s="11">
        <v>45908</v>
      </c>
      <c r="B3293" s="25" t="s">
        <v>8338</v>
      </c>
      <c r="C3293" s="12" t="s">
        <v>7214</v>
      </c>
      <c r="D3293" s="16">
        <f t="shared" si="420"/>
        <v>45908</v>
      </c>
      <c r="G3293" s="13" t="s">
        <v>8339</v>
      </c>
      <c r="I3293" s="13" t="s">
        <v>8340</v>
      </c>
      <c r="J3293" s="13" t="s">
        <v>75</v>
      </c>
      <c r="K3293" s="13" t="s">
        <v>27</v>
      </c>
      <c r="L3293" s="25" t="str">
        <f>VLOOKUP($K3293,TONG_SL!$A:$D,2,0)</f>
        <v>Chân giò heo muối 300g</v>
      </c>
      <c r="N3293" s="25" t="str">
        <f t="shared" si="421"/>
        <v>K-C6</v>
      </c>
      <c r="Q3293" s="25" t="str">
        <f>VLOOKUP(K3293,TONG_SL!$A:$D,3,0)</f>
        <v>Túi</v>
      </c>
      <c r="R3293" s="1">
        <v>8</v>
      </c>
      <c r="T3293" s="1">
        <f>VLOOKUP(VLOOKUP(G3293,Ma_KH!$A:$R,18,0)&amp;K3293,Gia_MB!$A:$F,6,0)</f>
        <v>73431</v>
      </c>
      <c r="U3293" s="14">
        <f t="shared" si="423"/>
        <v>587448</v>
      </c>
      <c r="W3293" s="64">
        <f t="shared" si="422"/>
        <v>0</v>
      </c>
      <c r="X3293" s="3" t="str">
        <f t="shared" si="424"/>
        <v>8</v>
      </c>
      <c r="Z3293" s="14">
        <f t="shared" si="425"/>
        <v>46995.840000000004</v>
      </c>
      <c r="AA3293" s="7">
        <f>VLOOKUP(G3293,Ma_KH!$A:$R,14,0)</f>
        <v>60</v>
      </c>
      <c r="AD3293" s="7" t="str">
        <f>IFERROR(VLOOKUP(J3293,'Chuyển Mã'!$B$3:$C$9,2,0),"")</f>
        <v>Hà Nội</v>
      </c>
      <c r="AE3293" s="7" t="str">
        <f t="shared" si="418"/>
        <v>Chân giò heo muối 300g</v>
      </c>
      <c r="AF3293" s="7">
        <f t="shared" si="419"/>
        <v>8</v>
      </c>
    </row>
    <row r="3294" spans="1:32" x14ac:dyDescent="0.25">
      <c r="A3294" s="11">
        <v>45908</v>
      </c>
      <c r="B3294" s="25" t="s">
        <v>8338</v>
      </c>
      <c r="C3294" s="12" t="s">
        <v>7214</v>
      </c>
      <c r="D3294" s="16">
        <f t="shared" si="420"/>
        <v>45908</v>
      </c>
      <c r="G3294" s="13" t="s">
        <v>8339</v>
      </c>
      <c r="I3294" s="13" t="s">
        <v>8340</v>
      </c>
      <c r="J3294" s="13" t="s">
        <v>75</v>
      </c>
      <c r="K3294" s="13" t="s">
        <v>35</v>
      </c>
      <c r="L3294" s="25" t="str">
        <f>VLOOKUP($K3294,TONG_SL!$A:$D,2,0)</f>
        <v>Tai heo muối 200g</v>
      </c>
      <c r="N3294" s="25" t="str">
        <f t="shared" si="421"/>
        <v>K-C6</v>
      </c>
      <c r="Q3294" s="25" t="str">
        <f>VLOOKUP(K3294,TONG_SL!$A:$D,3,0)</f>
        <v>Túi</v>
      </c>
      <c r="R3294" s="1">
        <v>3</v>
      </c>
      <c r="T3294" s="1">
        <f>VLOOKUP(VLOOKUP(G3294,Ma_KH!$A:$R,18,0)&amp;K3294,Gia_MB!$A:$F,6,0)</f>
        <v>55595</v>
      </c>
      <c r="U3294" s="14">
        <f t="shared" si="423"/>
        <v>166785</v>
      </c>
      <c r="W3294" s="64">
        <f t="shared" si="422"/>
        <v>0</v>
      </c>
      <c r="X3294" s="3" t="str">
        <f t="shared" si="424"/>
        <v>8</v>
      </c>
      <c r="Z3294" s="14">
        <f t="shared" si="425"/>
        <v>13342.800000000001</v>
      </c>
      <c r="AA3294" s="7">
        <f>VLOOKUP(G3294,Ma_KH!$A:$R,14,0)</f>
        <v>60</v>
      </c>
      <c r="AD3294" s="7" t="str">
        <f>IFERROR(VLOOKUP(J3294,'Chuyển Mã'!$B$3:$C$9,2,0),"")</f>
        <v>Hà Nội</v>
      </c>
      <c r="AE3294" s="7" t="str">
        <f t="shared" si="418"/>
        <v>Tai heo muối 200g</v>
      </c>
      <c r="AF3294" s="7">
        <f t="shared" si="419"/>
        <v>3</v>
      </c>
    </row>
    <row r="3295" spans="1:32" x14ac:dyDescent="0.25">
      <c r="A3295" s="11">
        <v>45908</v>
      </c>
      <c r="B3295" s="25" t="s">
        <v>8338</v>
      </c>
      <c r="C3295" s="12" t="s">
        <v>7214</v>
      </c>
      <c r="D3295" s="16">
        <f t="shared" si="420"/>
        <v>45908</v>
      </c>
      <c r="G3295" s="13" t="s">
        <v>8339</v>
      </c>
      <c r="I3295" s="13" t="s">
        <v>8340</v>
      </c>
      <c r="J3295" s="13" t="s">
        <v>75</v>
      </c>
      <c r="K3295" s="13" t="s">
        <v>32</v>
      </c>
      <c r="L3295" s="25" t="str">
        <f>VLOOKUP($K3295,TONG_SL!$A:$D,2,0)</f>
        <v>Giò Tai Lưỡi Xào 250</v>
      </c>
      <c r="N3295" s="25" t="str">
        <f t="shared" si="421"/>
        <v>K-C6</v>
      </c>
      <c r="Q3295" s="25" t="str">
        <f>VLOOKUP(K3295,TONG_SL!$A:$D,3,0)</f>
        <v>Túi</v>
      </c>
      <c r="R3295" s="1">
        <v>3</v>
      </c>
      <c r="T3295" s="1">
        <f>VLOOKUP(VLOOKUP(G3295,Ma_KH!$A:$R,18,0)&amp;K3295,Gia_MB!$A:$F,6,0)</f>
        <v>50183</v>
      </c>
      <c r="U3295" s="14">
        <f t="shared" si="423"/>
        <v>150549</v>
      </c>
      <c r="W3295" s="64">
        <f t="shared" si="422"/>
        <v>0</v>
      </c>
      <c r="X3295" s="3" t="str">
        <f t="shared" si="424"/>
        <v>8</v>
      </c>
      <c r="Z3295" s="14">
        <f t="shared" si="425"/>
        <v>12043.92</v>
      </c>
      <c r="AA3295" s="7">
        <f>VLOOKUP(G3295,Ma_KH!$A:$R,14,0)</f>
        <v>60</v>
      </c>
      <c r="AD3295" s="7" t="str">
        <f>IFERROR(VLOOKUP(J3295,'Chuyển Mã'!$B$3:$C$9,2,0),"")</f>
        <v>Hà Nội</v>
      </c>
      <c r="AE3295" s="7" t="str">
        <f t="shared" si="418"/>
        <v>Giò Tai Lưỡi Xào 250</v>
      </c>
      <c r="AF3295" s="7">
        <f t="shared" si="419"/>
        <v>3</v>
      </c>
    </row>
    <row r="3296" spans="1:32" x14ac:dyDescent="0.25">
      <c r="A3296" s="11">
        <v>45908</v>
      </c>
      <c r="B3296" s="25" t="s">
        <v>8338</v>
      </c>
      <c r="C3296" s="12" t="s">
        <v>7214</v>
      </c>
      <c r="D3296" s="16">
        <f t="shared" si="420"/>
        <v>45908</v>
      </c>
      <c r="G3296" s="13" t="s">
        <v>8339</v>
      </c>
      <c r="I3296" s="13" t="s">
        <v>8340</v>
      </c>
      <c r="J3296" s="13" t="s">
        <v>75</v>
      </c>
      <c r="K3296" s="13" t="s">
        <v>51</v>
      </c>
      <c r="L3296" s="25" t="str">
        <f>VLOOKUP($K3296,TONG_SL!$A:$D,2,0)</f>
        <v>Mọc Nấm Hương 250g</v>
      </c>
      <c r="N3296" s="25" t="str">
        <f t="shared" si="421"/>
        <v>K-C6</v>
      </c>
      <c r="Q3296" s="25" t="str">
        <f>VLOOKUP(K3296,TONG_SL!$A:$D,3,0)</f>
        <v>Túi</v>
      </c>
      <c r="R3296" s="1">
        <v>4</v>
      </c>
      <c r="T3296" s="1">
        <f>VLOOKUP(VLOOKUP(G3296,Ma_KH!$A:$R,18,0)&amp;K3296,Gia_MB!$A:$F,6,0)</f>
        <v>46000</v>
      </c>
      <c r="U3296" s="14">
        <f t="shared" si="423"/>
        <v>184000</v>
      </c>
      <c r="W3296" s="64">
        <f t="shared" si="422"/>
        <v>0</v>
      </c>
      <c r="X3296" s="3" t="str">
        <f t="shared" si="424"/>
        <v>8</v>
      </c>
      <c r="Z3296" s="14">
        <f t="shared" si="425"/>
        <v>14720</v>
      </c>
      <c r="AA3296" s="7">
        <f>VLOOKUP(G3296,Ma_KH!$A:$R,14,0)</f>
        <v>60</v>
      </c>
      <c r="AD3296" s="7" t="str">
        <f>IFERROR(VLOOKUP(J3296,'Chuyển Mã'!$B$3:$C$9,2,0),"")</f>
        <v>Hà Nội</v>
      </c>
      <c r="AE3296" s="7" t="str">
        <f t="shared" si="418"/>
        <v>Mọc Nấm Hương 250g</v>
      </c>
      <c r="AF3296" s="7">
        <f t="shared" si="419"/>
        <v>4</v>
      </c>
    </row>
    <row r="3297" spans="1:32" x14ac:dyDescent="0.25">
      <c r="A3297" s="11">
        <v>45908</v>
      </c>
      <c r="B3297" s="25" t="s">
        <v>8338</v>
      </c>
      <c r="C3297" s="12" t="s">
        <v>7214</v>
      </c>
      <c r="D3297" s="16">
        <f t="shared" si="420"/>
        <v>45908</v>
      </c>
      <c r="G3297" s="13" t="s">
        <v>8339</v>
      </c>
      <c r="I3297" s="13" t="s">
        <v>8340</v>
      </c>
      <c r="J3297" s="13" t="s">
        <v>75</v>
      </c>
      <c r="K3297" s="13" t="s">
        <v>39</v>
      </c>
      <c r="L3297" s="25" t="str">
        <f>VLOOKUP($K3297,TONG_SL!$A:$D,2,0)</f>
        <v>Chả cốm 300g</v>
      </c>
      <c r="N3297" s="25" t="str">
        <f t="shared" si="421"/>
        <v>K-C6</v>
      </c>
      <c r="Q3297" s="25" t="str">
        <f>VLOOKUP(K3297,TONG_SL!$A:$D,3,0)</f>
        <v>Túi</v>
      </c>
      <c r="R3297" s="1">
        <v>5</v>
      </c>
      <c r="T3297" s="1">
        <f>VLOOKUP(VLOOKUP(G3297,Ma_KH!$A:$R,18,0)&amp;K3297,Gia_MB!$A:$F,6,0)</f>
        <v>74250</v>
      </c>
      <c r="U3297" s="14">
        <f t="shared" si="423"/>
        <v>371250</v>
      </c>
      <c r="W3297" s="64">
        <f t="shared" si="422"/>
        <v>0</v>
      </c>
      <c r="X3297" s="3" t="str">
        <f t="shared" si="424"/>
        <v>8</v>
      </c>
      <c r="Z3297" s="14">
        <f t="shared" si="425"/>
        <v>29700</v>
      </c>
      <c r="AA3297" s="7">
        <f>VLOOKUP(G3297,Ma_KH!$A:$R,14,0)</f>
        <v>60</v>
      </c>
      <c r="AD3297" s="7" t="str">
        <f>IFERROR(VLOOKUP(J3297,'Chuyển Mã'!$B$3:$C$9,2,0),"")</f>
        <v>Hà Nội</v>
      </c>
      <c r="AE3297" s="7" t="str">
        <f t="shared" si="418"/>
        <v>Chả cốm 300g</v>
      </c>
      <c r="AF3297" s="7">
        <f t="shared" si="419"/>
        <v>5</v>
      </c>
    </row>
    <row r="3298" spans="1:32" x14ac:dyDescent="0.25">
      <c r="A3298" s="11">
        <v>45908</v>
      </c>
      <c r="B3298" s="25" t="s">
        <v>8341</v>
      </c>
      <c r="C3298" s="12" t="s">
        <v>7214</v>
      </c>
      <c r="D3298" s="16">
        <f t="shared" si="420"/>
        <v>45908</v>
      </c>
      <c r="G3298" s="13" t="s">
        <v>8342</v>
      </c>
      <c r="I3298" s="13" t="s">
        <v>8343</v>
      </c>
      <c r="J3298" s="13" t="s">
        <v>75</v>
      </c>
      <c r="K3298" s="13" t="s">
        <v>27</v>
      </c>
      <c r="L3298" s="25" t="str">
        <f>VLOOKUP($K3298,TONG_SL!$A:$D,2,0)</f>
        <v>Chân giò heo muối 300g</v>
      </c>
      <c r="N3298" s="25" t="str">
        <f t="shared" si="421"/>
        <v>K-C6</v>
      </c>
      <c r="Q3298" s="25" t="str">
        <f>VLOOKUP(K3298,TONG_SL!$A:$D,3,0)</f>
        <v>Túi</v>
      </c>
      <c r="R3298" s="1">
        <v>5</v>
      </c>
      <c r="T3298" s="1">
        <f>VLOOKUP(VLOOKUP(G3298,Ma_KH!$A:$R,18,0)&amp;K3298,Gia_MB!$A:$F,6,0)</f>
        <v>73431</v>
      </c>
      <c r="U3298" s="14">
        <f t="shared" si="423"/>
        <v>367155</v>
      </c>
      <c r="W3298" s="64">
        <f t="shared" si="422"/>
        <v>0</v>
      </c>
      <c r="X3298" s="3" t="str">
        <f t="shared" si="424"/>
        <v>8</v>
      </c>
      <c r="Z3298" s="14">
        <f t="shared" si="425"/>
        <v>29372.400000000001</v>
      </c>
      <c r="AA3298" s="7">
        <f>VLOOKUP(G3298,Ma_KH!$A:$R,14,0)</f>
        <v>60</v>
      </c>
      <c r="AD3298" s="7" t="str">
        <f>IFERROR(VLOOKUP(J3298,'Chuyển Mã'!$B$3:$C$9,2,0),"")</f>
        <v>Hà Nội</v>
      </c>
      <c r="AE3298" s="7" t="str">
        <f t="shared" si="418"/>
        <v>Chân giò heo muối 300g</v>
      </c>
      <c r="AF3298" s="7">
        <f t="shared" si="419"/>
        <v>5</v>
      </c>
    </row>
    <row r="3299" spans="1:32" x14ac:dyDescent="0.25">
      <c r="A3299" s="11">
        <v>45908</v>
      </c>
      <c r="B3299" s="25" t="s">
        <v>8341</v>
      </c>
      <c r="C3299" s="12" t="s">
        <v>7214</v>
      </c>
      <c r="D3299" s="16">
        <f t="shared" si="420"/>
        <v>45908</v>
      </c>
      <c r="G3299" s="13" t="s">
        <v>8342</v>
      </c>
      <c r="I3299" s="13" t="s">
        <v>8343</v>
      </c>
      <c r="J3299" s="13" t="s">
        <v>75</v>
      </c>
      <c r="K3299" s="13" t="s">
        <v>32</v>
      </c>
      <c r="L3299" s="25" t="str">
        <f>VLOOKUP($K3299,TONG_SL!$A:$D,2,0)</f>
        <v>Giò Tai Lưỡi Xào 250</v>
      </c>
      <c r="N3299" s="25" t="str">
        <f t="shared" si="421"/>
        <v>K-C6</v>
      </c>
      <c r="Q3299" s="25" t="str">
        <f>VLOOKUP(K3299,TONG_SL!$A:$D,3,0)</f>
        <v>Túi</v>
      </c>
      <c r="R3299" s="1">
        <v>3</v>
      </c>
      <c r="T3299" s="1">
        <f>VLOOKUP(VLOOKUP(G3299,Ma_KH!$A:$R,18,0)&amp;K3299,Gia_MB!$A:$F,6,0)</f>
        <v>50183</v>
      </c>
      <c r="U3299" s="14">
        <f t="shared" si="423"/>
        <v>150549</v>
      </c>
      <c r="W3299" s="64">
        <f t="shared" si="422"/>
        <v>0</v>
      </c>
      <c r="X3299" s="3" t="str">
        <f t="shared" si="424"/>
        <v>8</v>
      </c>
      <c r="Z3299" s="14">
        <f t="shared" si="425"/>
        <v>12043.92</v>
      </c>
      <c r="AA3299" s="7">
        <f>VLOOKUP(G3299,Ma_KH!$A:$R,14,0)</f>
        <v>60</v>
      </c>
      <c r="AD3299" s="7" t="str">
        <f>IFERROR(VLOOKUP(J3299,'Chuyển Mã'!$B$3:$C$9,2,0),"")</f>
        <v>Hà Nội</v>
      </c>
      <c r="AE3299" s="7" t="str">
        <f t="shared" si="418"/>
        <v>Giò Tai Lưỡi Xào 250</v>
      </c>
      <c r="AF3299" s="7">
        <f t="shared" si="419"/>
        <v>3</v>
      </c>
    </row>
    <row r="3300" spans="1:32" x14ac:dyDescent="0.25">
      <c r="A3300" s="11">
        <v>45908</v>
      </c>
      <c r="B3300" s="25" t="s">
        <v>8341</v>
      </c>
      <c r="C3300" s="12" t="s">
        <v>7214</v>
      </c>
      <c r="D3300" s="16">
        <f t="shared" si="420"/>
        <v>45908</v>
      </c>
      <c r="G3300" s="13" t="s">
        <v>8342</v>
      </c>
      <c r="I3300" s="13" t="s">
        <v>8343</v>
      </c>
      <c r="J3300" s="13" t="s">
        <v>75</v>
      </c>
      <c r="K3300" s="13" t="s">
        <v>51</v>
      </c>
      <c r="L3300" s="25" t="str">
        <f>VLOOKUP($K3300,TONG_SL!$A:$D,2,0)</f>
        <v>Mọc Nấm Hương 250g</v>
      </c>
      <c r="N3300" s="25" t="str">
        <f t="shared" si="421"/>
        <v>K-C6</v>
      </c>
      <c r="Q3300" s="25" t="str">
        <f>VLOOKUP(K3300,TONG_SL!$A:$D,3,0)</f>
        <v>Túi</v>
      </c>
      <c r="R3300" s="1">
        <v>3</v>
      </c>
      <c r="T3300" s="1">
        <f>VLOOKUP(VLOOKUP(G3300,Ma_KH!$A:$R,18,0)&amp;K3300,Gia_MB!$A:$F,6,0)</f>
        <v>46000</v>
      </c>
      <c r="U3300" s="14">
        <f t="shared" si="423"/>
        <v>138000</v>
      </c>
      <c r="W3300" s="64">
        <f t="shared" si="422"/>
        <v>0</v>
      </c>
      <c r="X3300" s="3" t="str">
        <f t="shared" si="424"/>
        <v>8</v>
      </c>
      <c r="Z3300" s="14">
        <f t="shared" si="425"/>
        <v>11040</v>
      </c>
      <c r="AA3300" s="7">
        <f>VLOOKUP(G3300,Ma_KH!$A:$R,14,0)</f>
        <v>60</v>
      </c>
      <c r="AD3300" s="7" t="str">
        <f>IFERROR(VLOOKUP(J3300,'Chuyển Mã'!$B$3:$C$9,2,0),"")</f>
        <v>Hà Nội</v>
      </c>
      <c r="AE3300" s="7" t="str">
        <f t="shared" si="418"/>
        <v>Mọc Nấm Hương 250g</v>
      </c>
      <c r="AF3300" s="7">
        <f t="shared" si="419"/>
        <v>3</v>
      </c>
    </row>
    <row r="3301" spans="1:32" x14ac:dyDescent="0.25">
      <c r="A3301" s="11">
        <v>45908</v>
      </c>
      <c r="B3301" s="25" t="s">
        <v>8341</v>
      </c>
      <c r="C3301" s="12" t="s">
        <v>7214</v>
      </c>
      <c r="D3301" s="16">
        <f t="shared" si="420"/>
        <v>45908</v>
      </c>
      <c r="G3301" s="13" t="s">
        <v>8342</v>
      </c>
      <c r="I3301" s="13" t="s">
        <v>8343</v>
      </c>
      <c r="J3301" s="13" t="s">
        <v>75</v>
      </c>
      <c r="K3301" s="13" t="s">
        <v>39</v>
      </c>
      <c r="L3301" s="25" t="str">
        <f>VLOOKUP($K3301,TONG_SL!$A:$D,2,0)</f>
        <v>Chả cốm 300g</v>
      </c>
      <c r="N3301" s="25" t="str">
        <f t="shared" si="421"/>
        <v>K-C6</v>
      </c>
      <c r="Q3301" s="25" t="str">
        <f>VLOOKUP(K3301,TONG_SL!$A:$D,3,0)</f>
        <v>Túi</v>
      </c>
      <c r="R3301" s="1">
        <v>3</v>
      </c>
      <c r="T3301" s="1">
        <f>VLOOKUP(VLOOKUP(G3301,Ma_KH!$A:$R,18,0)&amp;K3301,Gia_MB!$A:$F,6,0)</f>
        <v>74250</v>
      </c>
      <c r="U3301" s="14">
        <f t="shared" si="423"/>
        <v>222750</v>
      </c>
      <c r="W3301" s="64">
        <f t="shared" si="422"/>
        <v>0</v>
      </c>
      <c r="X3301" s="3" t="str">
        <f t="shared" si="424"/>
        <v>8</v>
      </c>
      <c r="Z3301" s="14">
        <f t="shared" si="425"/>
        <v>17820</v>
      </c>
      <c r="AA3301" s="7">
        <f>VLOOKUP(G3301,Ma_KH!$A:$R,14,0)</f>
        <v>60</v>
      </c>
      <c r="AD3301" s="7" t="str">
        <f>IFERROR(VLOOKUP(J3301,'Chuyển Mã'!$B$3:$C$9,2,0),"")</f>
        <v>Hà Nội</v>
      </c>
      <c r="AE3301" s="7" t="str">
        <f t="shared" si="418"/>
        <v>Chả cốm 300g</v>
      </c>
      <c r="AF3301" s="7">
        <f t="shared" si="419"/>
        <v>3</v>
      </c>
    </row>
    <row r="3302" spans="1:32" x14ac:dyDescent="0.25">
      <c r="A3302" s="11">
        <v>45908</v>
      </c>
      <c r="B3302" s="25" t="s">
        <v>8344</v>
      </c>
      <c r="C3302" s="12" t="s">
        <v>7214</v>
      </c>
      <c r="D3302" s="16">
        <f t="shared" si="420"/>
        <v>45908</v>
      </c>
      <c r="G3302" s="13" t="s">
        <v>8345</v>
      </c>
      <c r="I3302" s="13" t="s">
        <v>8346</v>
      </c>
      <c r="J3302" s="13" t="s">
        <v>75</v>
      </c>
      <c r="K3302" s="13" t="s">
        <v>30</v>
      </c>
      <c r="L3302" s="25" t="str">
        <f>VLOOKUP($K3302,TONG_SL!$A:$D,2,0)</f>
        <v>Gà muối 500g</v>
      </c>
      <c r="N3302" s="25" t="str">
        <f t="shared" si="421"/>
        <v>K-C6</v>
      </c>
      <c r="Q3302" s="25" t="str">
        <f>VLOOKUP(K3302,TONG_SL!$A:$D,3,0)</f>
        <v>Túi</v>
      </c>
      <c r="R3302" s="1">
        <v>5</v>
      </c>
      <c r="T3302" s="1">
        <f>VLOOKUP(VLOOKUP(G3302,Ma_KH!$A:$R,18,0)&amp;K3302,Gia_MB!$A:$F,6,0)</f>
        <v>111058</v>
      </c>
      <c r="U3302" s="14">
        <f t="shared" si="423"/>
        <v>555290</v>
      </c>
      <c r="W3302" s="64">
        <f t="shared" si="422"/>
        <v>0</v>
      </c>
      <c r="X3302" s="3" t="str">
        <f t="shared" si="424"/>
        <v>8</v>
      </c>
      <c r="Z3302" s="14">
        <f t="shared" si="425"/>
        <v>44423.200000000004</v>
      </c>
      <c r="AA3302" s="7">
        <f>VLOOKUP(G3302,Ma_KH!$A:$R,14,0)</f>
        <v>60</v>
      </c>
      <c r="AD3302" s="7" t="str">
        <f>IFERROR(VLOOKUP(J3302,'Chuyển Mã'!$B$3:$C$9,2,0),"")</f>
        <v>Hà Nội</v>
      </c>
      <c r="AE3302" s="7" t="str">
        <f t="shared" si="418"/>
        <v>Gà muối 500g</v>
      </c>
      <c r="AF3302" s="7">
        <f t="shared" si="419"/>
        <v>5</v>
      </c>
    </row>
    <row r="3303" spans="1:32" x14ac:dyDescent="0.25">
      <c r="A3303" s="11">
        <v>45908</v>
      </c>
      <c r="B3303" s="25" t="s">
        <v>8344</v>
      </c>
      <c r="C3303" s="12" t="s">
        <v>7214</v>
      </c>
      <c r="D3303" s="16">
        <f t="shared" si="420"/>
        <v>45908</v>
      </c>
      <c r="G3303" s="13" t="s">
        <v>8345</v>
      </c>
      <c r="I3303" s="13" t="s">
        <v>8346</v>
      </c>
      <c r="J3303" s="13" t="s">
        <v>75</v>
      </c>
      <c r="K3303" s="13" t="s">
        <v>27</v>
      </c>
      <c r="L3303" s="25" t="str">
        <f>VLOOKUP($K3303,TONG_SL!$A:$D,2,0)</f>
        <v>Chân giò heo muối 300g</v>
      </c>
      <c r="N3303" s="25" t="str">
        <f t="shared" si="421"/>
        <v>K-C6</v>
      </c>
      <c r="Q3303" s="25" t="str">
        <f>VLOOKUP(K3303,TONG_SL!$A:$D,3,0)</f>
        <v>Túi</v>
      </c>
      <c r="R3303" s="1">
        <v>3</v>
      </c>
      <c r="T3303" s="1">
        <f>VLOOKUP(VLOOKUP(G3303,Ma_KH!$A:$R,18,0)&amp;K3303,Gia_MB!$A:$F,6,0)</f>
        <v>73431</v>
      </c>
      <c r="U3303" s="14">
        <f t="shared" si="423"/>
        <v>220293</v>
      </c>
      <c r="W3303" s="64">
        <f t="shared" si="422"/>
        <v>0</v>
      </c>
      <c r="X3303" s="3" t="str">
        <f t="shared" si="424"/>
        <v>8</v>
      </c>
      <c r="Z3303" s="14">
        <f t="shared" si="425"/>
        <v>17623.439999999999</v>
      </c>
      <c r="AA3303" s="7">
        <f>VLOOKUP(G3303,Ma_KH!$A:$R,14,0)</f>
        <v>60</v>
      </c>
      <c r="AD3303" s="7" t="str">
        <f>IFERROR(VLOOKUP(J3303,'Chuyển Mã'!$B$3:$C$9,2,0),"")</f>
        <v>Hà Nội</v>
      </c>
      <c r="AE3303" s="7" t="str">
        <f t="shared" si="418"/>
        <v>Chân giò heo muối 300g</v>
      </c>
      <c r="AF3303" s="7">
        <f t="shared" si="419"/>
        <v>3</v>
      </c>
    </row>
    <row r="3304" spans="1:32" x14ac:dyDescent="0.25">
      <c r="A3304" s="11">
        <v>45908</v>
      </c>
      <c r="B3304" s="25" t="s">
        <v>8344</v>
      </c>
      <c r="C3304" s="12" t="s">
        <v>7214</v>
      </c>
      <c r="D3304" s="16">
        <f t="shared" si="420"/>
        <v>45908</v>
      </c>
      <c r="G3304" s="13" t="s">
        <v>8345</v>
      </c>
      <c r="I3304" s="13" t="s">
        <v>8346</v>
      </c>
      <c r="J3304" s="13" t="s">
        <v>75</v>
      </c>
      <c r="K3304" s="13" t="s">
        <v>35</v>
      </c>
      <c r="L3304" s="25" t="str">
        <f>VLOOKUP($K3304,TONG_SL!$A:$D,2,0)</f>
        <v>Tai heo muối 200g</v>
      </c>
      <c r="N3304" s="25" t="str">
        <f t="shared" si="421"/>
        <v>K-C6</v>
      </c>
      <c r="Q3304" s="25" t="str">
        <f>VLOOKUP(K3304,TONG_SL!$A:$D,3,0)</f>
        <v>Túi</v>
      </c>
      <c r="R3304" s="1">
        <v>3</v>
      </c>
      <c r="T3304" s="1">
        <f>VLOOKUP(VLOOKUP(G3304,Ma_KH!$A:$R,18,0)&amp;K3304,Gia_MB!$A:$F,6,0)</f>
        <v>55595</v>
      </c>
      <c r="U3304" s="14">
        <f t="shared" si="423"/>
        <v>166785</v>
      </c>
      <c r="W3304" s="64">
        <f t="shared" si="422"/>
        <v>0</v>
      </c>
      <c r="X3304" s="3" t="str">
        <f t="shared" si="424"/>
        <v>8</v>
      </c>
      <c r="Z3304" s="14">
        <f t="shared" si="425"/>
        <v>13342.800000000001</v>
      </c>
      <c r="AA3304" s="7">
        <f>VLOOKUP(G3304,Ma_KH!$A:$R,14,0)</f>
        <v>60</v>
      </c>
      <c r="AD3304" s="7" t="str">
        <f>IFERROR(VLOOKUP(J3304,'Chuyển Mã'!$B$3:$C$9,2,0),"")</f>
        <v>Hà Nội</v>
      </c>
      <c r="AE3304" s="7" t="str">
        <f t="shared" si="418"/>
        <v>Tai heo muối 200g</v>
      </c>
      <c r="AF3304" s="7">
        <f t="shared" si="419"/>
        <v>3</v>
      </c>
    </row>
    <row r="3305" spans="1:32" x14ac:dyDescent="0.25">
      <c r="A3305" s="11">
        <v>45908</v>
      </c>
      <c r="B3305" s="25" t="s">
        <v>8344</v>
      </c>
      <c r="C3305" s="12" t="s">
        <v>7214</v>
      </c>
      <c r="D3305" s="16">
        <f t="shared" si="420"/>
        <v>45908</v>
      </c>
      <c r="G3305" s="13" t="s">
        <v>8345</v>
      </c>
      <c r="I3305" s="13" t="s">
        <v>8346</v>
      </c>
      <c r="J3305" s="13" t="s">
        <v>75</v>
      </c>
      <c r="K3305" s="13" t="s">
        <v>32</v>
      </c>
      <c r="L3305" s="25" t="str">
        <f>VLOOKUP($K3305,TONG_SL!$A:$D,2,0)</f>
        <v>Giò Tai Lưỡi Xào 250</v>
      </c>
      <c r="N3305" s="25" t="str">
        <f t="shared" si="421"/>
        <v>K-C6</v>
      </c>
      <c r="Q3305" s="25" t="str">
        <f>VLOOKUP(K3305,TONG_SL!$A:$D,3,0)</f>
        <v>Túi</v>
      </c>
      <c r="R3305" s="1">
        <v>3</v>
      </c>
      <c r="T3305" s="1">
        <f>VLOOKUP(VLOOKUP(G3305,Ma_KH!$A:$R,18,0)&amp;K3305,Gia_MB!$A:$F,6,0)</f>
        <v>50183</v>
      </c>
      <c r="U3305" s="14">
        <f t="shared" si="423"/>
        <v>150549</v>
      </c>
      <c r="W3305" s="64">
        <f t="shared" si="422"/>
        <v>0</v>
      </c>
      <c r="X3305" s="3" t="str">
        <f t="shared" si="424"/>
        <v>8</v>
      </c>
      <c r="Z3305" s="14">
        <f t="shared" si="425"/>
        <v>12043.92</v>
      </c>
      <c r="AA3305" s="7">
        <f>VLOOKUP(G3305,Ma_KH!$A:$R,14,0)</f>
        <v>60</v>
      </c>
      <c r="AD3305" s="7" t="str">
        <f>IFERROR(VLOOKUP(J3305,'Chuyển Mã'!$B$3:$C$9,2,0),"")</f>
        <v>Hà Nội</v>
      </c>
      <c r="AE3305" s="7" t="str">
        <f t="shared" si="418"/>
        <v>Giò Tai Lưỡi Xào 250</v>
      </c>
      <c r="AF3305" s="7">
        <f t="shared" si="419"/>
        <v>3</v>
      </c>
    </row>
    <row r="3306" spans="1:32" x14ac:dyDescent="0.25">
      <c r="A3306" s="11">
        <v>45908</v>
      </c>
      <c r="B3306" s="25" t="s">
        <v>8347</v>
      </c>
      <c r="C3306" s="12" t="s">
        <v>7214</v>
      </c>
      <c r="D3306" s="16">
        <f t="shared" si="420"/>
        <v>45908</v>
      </c>
      <c r="G3306" s="13" t="s">
        <v>8348</v>
      </c>
      <c r="I3306" s="13" t="s">
        <v>8349</v>
      </c>
      <c r="J3306" s="13" t="s">
        <v>75</v>
      </c>
      <c r="K3306" s="13" t="s">
        <v>30</v>
      </c>
      <c r="L3306" s="25" t="str">
        <f>VLOOKUP($K3306,TONG_SL!$A:$D,2,0)</f>
        <v>Gà muối 500g</v>
      </c>
      <c r="N3306" s="25" t="str">
        <f t="shared" si="421"/>
        <v>K-C6</v>
      </c>
      <c r="Q3306" s="25" t="str">
        <f>VLOOKUP(K3306,TONG_SL!$A:$D,3,0)</f>
        <v>Túi</v>
      </c>
      <c r="R3306" s="1">
        <v>8</v>
      </c>
      <c r="T3306" s="1">
        <f>VLOOKUP(VLOOKUP(G3306,Ma_KH!$A:$R,18,0)&amp;K3306,Gia_MB!$A:$F,6,0)</f>
        <v>111058</v>
      </c>
      <c r="U3306" s="14">
        <f t="shared" si="423"/>
        <v>888464</v>
      </c>
      <c r="W3306" s="64">
        <f t="shared" si="422"/>
        <v>0</v>
      </c>
      <c r="X3306" s="3" t="str">
        <f t="shared" si="424"/>
        <v>8</v>
      </c>
      <c r="Z3306" s="14">
        <f t="shared" si="425"/>
        <v>71077.119999999995</v>
      </c>
      <c r="AA3306" s="7">
        <f>VLOOKUP(G3306,Ma_KH!$A:$R,14,0)</f>
        <v>60</v>
      </c>
      <c r="AD3306" s="7" t="str">
        <f>IFERROR(VLOOKUP(J3306,'Chuyển Mã'!$B$3:$C$9,2,0),"")</f>
        <v>Hà Nội</v>
      </c>
      <c r="AE3306" s="7" t="str">
        <f t="shared" si="418"/>
        <v>Gà muối 500g</v>
      </c>
      <c r="AF3306" s="7">
        <f t="shared" si="419"/>
        <v>8</v>
      </c>
    </row>
    <row r="3307" spans="1:32" x14ac:dyDescent="0.25">
      <c r="A3307" s="11">
        <v>45908</v>
      </c>
      <c r="B3307" s="25" t="s">
        <v>8347</v>
      </c>
      <c r="C3307" s="12" t="s">
        <v>7214</v>
      </c>
      <c r="D3307" s="16">
        <f t="shared" si="420"/>
        <v>45908</v>
      </c>
      <c r="G3307" s="13" t="s">
        <v>8348</v>
      </c>
      <c r="I3307" s="13" t="s">
        <v>8349</v>
      </c>
      <c r="J3307" s="13" t="s">
        <v>75</v>
      </c>
      <c r="K3307" s="13" t="s">
        <v>27</v>
      </c>
      <c r="L3307" s="25" t="str">
        <f>VLOOKUP($K3307,TONG_SL!$A:$D,2,0)</f>
        <v>Chân giò heo muối 300g</v>
      </c>
      <c r="N3307" s="25" t="str">
        <f t="shared" si="421"/>
        <v>K-C6</v>
      </c>
      <c r="Q3307" s="25" t="str">
        <f>VLOOKUP(K3307,TONG_SL!$A:$D,3,0)</f>
        <v>Túi</v>
      </c>
      <c r="R3307" s="1">
        <v>10</v>
      </c>
      <c r="T3307" s="1">
        <f>VLOOKUP(VLOOKUP(G3307,Ma_KH!$A:$R,18,0)&amp;K3307,Gia_MB!$A:$F,6,0)</f>
        <v>73431</v>
      </c>
      <c r="U3307" s="14">
        <f t="shared" si="423"/>
        <v>734310</v>
      </c>
      <c r="W3307" s="64">
        <f t="shared" si="422"/>
        <v>0</v>
      </c>
      <c r="X3307" s="3" t="str">
        <f t="shared" si="424"/>
        <v>8</v>
      </c>
      <c r="Z3307" s="14">
        <f t="shared" si="425"/>
        <v>58744.800000000003</v>
      </c>
      <c r="AA3307" s="7">
        <f>VLOOKUP(G3307,Ma_KH!$A:$R,14,0)</f>
        <v>60</v>
      </c>
      <c r="AD3307" s="7" t="str">
        <f>IFERROR(VLOOKUP(J3307,'Chuyển Mã'!$B$3:$C$9,2,0),"")</f>
        <v>Hà Nội</v>
      </c>
      <c r="AE3307" s="7" t="str">
        <f t="shared" si="418"/>
        <v>Chân giò heo muối 300g</v>
      </c>
      <c r="AF3307" s="7">
        <f t="shared" si="419"/>
        <v>10</v>
      </c>
    </row>
    <row r="3308" spans="1:32" x14ac:dyDescent="0.25">
      <c r="A3308" s="11">
        <v>45908</v>
      </c>
      <c r="B3308" s="25" t="s">
        <v>8347</v>
      </c>
      <c r="C3308" s="12" t="s">
        <v>7214</v>
      </c>
      <c r="D3308" s="16">
        <f t="shared" si="420"/>
        <v>45908</v>
      </c>
      <c r="G3308" s="13" t="s">
        <v>8348</v>
      </c>
      <c r="I3308" s="13" t="s">
        <v>8349</v>
      </c>
      <c r="J3308" s="13" t="s">
        <v>75</v>
      </c>
      <c r="K3308" s="13" t="s">
        <v>35</v>
      </c>
      <c r="L3308" s="25" t="str">
        <f>VLOOKUP($K3308,TONG_SL!$A:$D,2,0)</f>
        <v>Tai heo muối 200g</v>
      </c>
      <c r="N3308" s="25" t="str">
        <f t="shared" si="421"/>
        <v>K-C6</v>
      </c>
      <c r="Q3308" s="25" t="str">
        <f>VLOOKUP(K3308,TONG_SL!$A:$D,3,0)</f>
        <v>Túi</v>
      </c>
      <c r="R3308" s="1">
        <v>5</v>
      </c>
      <c r="T3308" s="1">
        <f>VLOOKUP(VLOOKUP(G3308,Ma_KH!$A:$R,18,0)&amp;K3308,Gia_MB!$A:$F,6,0)</f>
        <v>55595</v>
      </c>
      <c r="U3308" s="14">
        <f t="shared" si="423"/>
        <v>277975</v>
      </c>
      <c r="W3308" s="64">
        <f t="shared" si="422"/>
        <v>0</v>
      </c>
      <c r="X3308" s="3" t="str">
        <f t="shared" si="424"/>
        <v>8</v>
      </c>
      <c r="Z3308" s="14">
        <f t="shared" si="425"/>
        <v>22238</v>
      </c>
      <c r="AA3308" s="7">
        <f>VLOOKUP(G3308,Ma_KH!$A:$R,14,0)</f>
        <v>60</v>
      </c>
      <c r="AD3308" s="7" t="str">
        <f>IFERROR(VLOOKUP(J3308,'Chuyển Mã'!$B$3:$C$9,2,0),"")</f>
        <v>Hà Nội</v>
      </c>
      <c r="AE3308" s="7" t="str">
        <f t="shared" si="418"/>
        <v>Tai heo muối 200g</v>
      </c>
      <c r="AF3308" s="7">
        <f t="shared" si="419"/>
        <v>5</v>
      </c>
    </row>
    <row r="3309" spans="1:32" x14ac:dyDescent="0.25">
      <c r="A3309" s="11">
        <v>45908</v>
      </c>
      <c r="B3309" s="25" t="s">
        <v>8347</v>
      </c>
      <c r="C3309" s="12" t="s">
        <v>7214</v>
      </c>
      <c r="D3309" s="16">
        <f t="shared" si="420"/>
        <v>45908</v>
      </c>
      <c r="G3309" s="13" t="s">
        <v>8348</v>
      </c>
      <c r="I3309" s="13" t="s">
        <v>8349</v>
      </c>
      <c r="J3309" s="13" t="s">
        <v>75</v>
      </c>
      <c r="K3309" s="13" t="s">
        <v>32</v>
      </c>
      <c r="L3309" s="25" t="str">
        <f>VLOOKUP($K3309,TONG_SL!$A:$D,2,0)</f>
        <v>Giò Tai Lưỡi Xào 250</v>
      </c>
      <c r="N3309" s="25" t="str">
        <f t="shared" si="421"/>
        <v>K-C6</v>
      </c>
      <c r="Q3309" s="25" t="str">
        <f>VLOOKUP(K3309,TONG_SL!$A:$D,3,0)</f>
        <v>Túi</v>
      </c>
      <c r="R3309" s="1">
        <v>5</v>
      </c>
      <c r="T3309" s="1">
        <f>VLOOKUP(VLOOKUP(G3309,Ma_KH!$A:$R,18,0)&amp;K3309,Gia_MB!$A:$F,6,0)</f>
        <v>50183</v>
      </c>
      <c r="U3309" s="14">
        <f t="shared" si="423"/>
        <v>250915</v>
      </c>
      <c r="W3309" s="64">
        <f t="shared" si="422"/>
        <v>0</v>
      </c>
      <c r="X3309" s="3" t="str">
        <f t="shared" si="424"/>
        <v>8</v>
      </c>
      <c r="Z3309" s="14">
        <f t="shared" si="425"/>
        <v>20073.2</v>
      </c>
      <c r="AA3309" s="7">
        <f>VLOOKUP(G3309,Ma_KH!$A:$R,14,0)</f>
        <v>60</v>
      </c>
      <c r="AD3309" s="7" t="str">
        <f>IFERROR(VLOOKUP(J3309,'Chuyển Mã'!$B$3:$C$9,2,0),"")</f>
        <v>Hà Nội</v>
      </c>
      <c r="AE3309" s="7" t="str">
        <f t="shared" si="418"/>
        <v>Giò Tai Lưỡi Xào 250</v>
      </c>
      <c r="AF3309" s="7">
        <f t="shared" si="419"/>
        <v>5</v>
      </c>
    </row>
    <row r="3310" spans="1:32" x14ac:dyDescent="0.25">
      <c r="A3310" s="11">
        <v>45908</v>
      </c>
      <c r="B3310" s="25" t="s">
        <v>8347</v>
      </c>
      <c r="C3310" s="12" t="s">
        <v>7214</v>
      </c>
      <c r="D3310" s="16">
        <f t="shared" si="420"/>
        <v>45908</v>
      </c>
      <c r="G3310" s="13" t="s">
        <v>8348</v>
      </c>
      <c r="I3310" s="13" t="s">
        <v>8349</v>
      </c>
      <c r="J3310" s="13" t="s">
        <v>75</v>
      </c>
      <c r="K3310" s="13" t="s">
        <v>39</v>
      </c>
      <c r="L3310" s="25" t="str">
        <f>VLOOKUP($K3310,TONG_SL!$A:$D,2,0)</f>
        <v>Chả cốm 300g</v>
      </c>
      <c r="N3310" s="25" t="str">
        <f t="shared" si="421"/>
        <v>K-C6</v>
      </c>
      <c r="Q3310" s="25" t="str">
        <f>VLOOKUP(K3310,TONG_SL!$A:$D,3,0)</f>
        <v>Túi</v>
      </c>
      <c r="R3310" s="1">
        <v>3</v>
      </c>
      <c r="T3310" s="1">
        <f>VLOOKUP(VLOOKUP(G3310,Ma_KH!$A:$R,18,0)&amp;K3310,Gia_MB!$A:$F,6,0)</f>
        <v>74250</v>
      </c>
      <c r="U3310" s="14">
        <f t="shared" si="423"/>
        <v>222750</v>
      </c>
      <c r="W3310" s="64">
        <f t="shared" si="422"/>
        <v>0</v>
      </c>
      <c r="X3310" s="3" t="str">
        <f t="shared" si="424"/>
        <v>8</v>
      </c>
      <c r="Z3310" s="14">
        <f t="shared" si="425"/>
        <v>17820</v>
      </c>
      <c r="AA3310" s="7">
        <f>VLOOKUP(G3310,Ma_KH!$A:$R,14,0)</f>
        <v>60</v>
      </c>
      <c r="AD3310" s="7" t="str">
        <f>IFERROR(VLOOKUP(J3310,'Chuyển Mã'!$B$3:$C$9,2,0),"")</f>
        <v>Hà Nội</v>
      </c>
      <c r="AE3310" s="7" t="str">
        <f t="shared" si="418"/>
        <v>Chả cốm 300g</v>
      </c>
      <c r="AF3310" s="7">
        <f t="shared" si="419"/>
        <v>3</v>
      </c>
    </row>
    <row r="3311" spans="1:32" x14ac:dyDescent="0.25">
      <c r="A3311" s="11">
        <v>45908</v>
      </c>
      <c r="B3311" s="25" t="s">
        <v>8347</v>
      </c>
      <c r="C3311" s="12" t="s">
        <v>7214</v>
      </c>
      <c r="D3311" s="16">
        <f t="shared" si="420"/>
        <v>45908</v>
      </c>
      <c r="G3311" s="13" t="s">
        <v>8348</v>
      </c>
      <c r="I3311" s="13" t="s">
        <v>8349</v>
      </c>
      <c r="J3311" s="13" t="s">
        <v>75</v>
      </c>
      <c r="K3311" s="13" t="s">
        <v>41</v>
      </c>
      <c r="L3311" s="25" t="str">
        <f>VLOOKUP($K3311,TONG_SL!$A:$D,2,0)</f>
        <v>Chả nướng 300g</v>
      </c>
      <c r="N3311" s="25" t="str">
        <f t="shared" si="421"/>
        <v>K-C6</v>
      </c>
      <c r="Q3311" s="25" t="str">
        <f>VLOOKUP(K3311,TONG_SL!$A:$D,3,0)</f>
        <v>Túi</v>
      </c>
      <c r="R3311" s="1">
        <v>2</v>
      </c>
      <c r="T3311" s="1">
        <f>VLOOKUP(VLOOKUP(G3311,Ma_KH!$A:$R,18,0)&amp;K3311,Gia_MB!$A:$F,6,0)</f>
        <v>70950</v>
      </c>
      <c r="U3311" s="14">
        <f t="shared" si="423"/>
        <v>141900</v>
      </c>
      <c r="W3311" s="64">
        <f t="shared" si="422"/>
        <v>0</v>
      </c>
      <c r="X3311" s="3" t="str">
        <f t="shared" si="424"/>
        <v>8</v>
      </c>
      <c r="Z3311" s="14">
        <f t="shared" si="425"/>
        <v>11352</v>
      </c>
      <c r="AA3311" s="7">
        <f>VLOOKUP(G3311,Ma_KH!$A:$R,14,0)</f>
        <v>60</v>
      </c>
      <c r="AD3311" s="7" t="str">
        <f>IFERROR(VLOOKUP(J3311,'Chuyển Mã'!$B$3:$C$9,2,0),"")</f>
        <v>Hà Nội</v>
      </c>
      <c r="AE3311" s="7" t="str">
        <f t="shared" si="418"/>
        <v>Chả nướng 300g</v>
      </c>
      <c r="AF3311" s="7">
        <f t="shared" si="419"/>
        <v>2</v>
      </c>
    </row>
    <row r="3312" spans="1:32" x14ac:dyDescent="0.25">
      <c r="A3312" s="11">
        <v>45908</v>
      </c>
      <c r="B3312" s="25">
        <v>31131</v>
      </c>
      <c r="C3312" s="12" t="s">
        <v>7214</v>
      </c>
      <c r="D3312" s="16">
        <f t="shared" si="420"/>
        <v>45908</v>
      </c>
      <c r="G3312" s="13" t="s">
        <v>8350</v>
      </c>
      <c r="I3312" s="13" t="s">
        <v>8350</v>
      </c>
      <c r="J3312" s="13" t="s">
        <v>75</v>
      </c>
      <c r="K3312" s="13" t="s">
        <v>30</v>
      </c>
      <c r="L3312" s="25" t="str">
        <f>VLOOKUP($K3312,TONG_SL!$A:$D,2,0)</f>
        <v>Gà muối 500g</v>
      </c>
      <c r="N3312" s="25" t="str">
        <f t="shared" si="421"/>
        <v>K-C6</v>
      </c>
      <c r="Q3312" s="25" t="str">
        <f>VLOOKUP(K3312,TONG_SL!$A:$D,3,0)</f>
        <v>Túi</v>
      </c>
      <c r="R3312" s="1">
        <v>2</v>
      </c>
      <c r="T3312" s="1">
        <f>VLOOKUP(VLOOKUP(G3312,Ma_KH!$A:$R,18,0)&amp;K3312,Gia_MB!$A:$F,6,0)</f>
        <v>105505.09999999999</v>
      </c>
      <c r="U3312" s="14">
        <f t="shared" si="423"/>
        <v>211010.19999999998</v>
      </c>
      <c r="W3312" s="64">
        <f t="shared" si="422"/>
        <v>0</v>
      </c>
      <c r="X3312" s="3" t="str">
        <f t="shared" si="424"/>
        <v>8</v>
      </c>
      <c r="Z3312" s="14">
        <f t="shared" si="425"/>
        <v>16880.815999999999</v>
      </c>
      <c r="AA3312" s="7">
        <f>VLOOKUP(G3312,Ma_KH!$A:$R,14,0)</f>
        <v>1</v>
      </c>
      <c r="AD3312" s="7" t="str">
        <f>IFERROR(VLOOKUP(J3312,'Chuyển Mã'!$B$3:$C$9,2,0),"")</f>
        <v>Hà Nội</v>
      </c>
      <c r="AE3312" s="7" t="str">
        <f t="shared" si="418"/>
        <v>Gà muối 500g</v>
      </c>
      <c r="AF3312" s="7">
        <f t="shared" si="419"/>
        <v>2</v>
      </c>
    </row>
    <row r="3313" spans="1:32" x14ac:dyDescent="0.25">
      <c r="A3313" s="11">
        <v>45908</v>
      </c>
      <c r="B3313" s="25">
        <v>31131</v>
      </c>
      <c r="C3313" s="12" t="s">
        <v>7214</v>
      </c>
      <c r="D3313" s="16">
        <f t="shared" si="420"/>
        <v>45908</v>
      </c>
      <c r="G3313" s="13" t="s">
        <v>8350</v>
      </c>
      <c r="I3313" s="13" t="s">
        <v>8350</v>
      </c>
      <c r="J3313" s="13" t="s">
        <v>1811</v>
      </c>
      <c r="K3313" s="13" t="s">
        <v>27</v>
      </c>
      <c r="L3313" s="25" t="str">
        <f>VLOOKUP($K3313,TONG_SL!$A:$D,2,0)</f>
        <v>Chân giò heo muối 300g</v>
      </c>
      <c r="N3313" s="25" t="str">
        <f t="shared" si="421"/>
        <v>K-C6</v>
      </c>
      <c r="Q3313" s="25" t="str">
        <f>VLOOKUP(K3313,TONG_SL!$A:$D,3,0)</f>
        <v>Túi</v>
      </c>
      <c r="R3313" s="1">
        <v>3</v>
      </c>
      <c r="T3313" s="1">
        <f>VLOOKUP(VLOOKUP(G3313,Ma_KH!$A:$R,18,0)&amp;K3313,Gia_MB!$A:$F,6,0)</f>
        <v>69759.45</v>
      </c>
      <c r="U3313" s="14">
        <f t="shared" si="423"/>
        <v>209278.34999999998</v>
      </c>
      <c r="W3313" s="64">
        <f t="shared" si="422"/>
        <v>0</v>
      </c>
      <c r="X3313" s="3" t="str">
        <f t="shared" si="424"/>
        <v>8</v>
      </c>
      <c r="Z3313" s="14">
        <f t="shared" si="425"/>
        <v>16742.268</v>
      </c>
      <c r="AA3313" s="7">
        <f>VLOOKUP(G3313,Ma_KH!$A:$R,14,0)</f>
        <v>1</v>
      </c>
      <c r="AD3313" s="7" t="str">
        <f>IFERROR(VLOOKUP(J3313,'Chuyển Mã'!$B$3:$C$9,2,0),"")</f>
        <v>Hà Nội</v>
      </c>
      <c r="AE3313" s="7" t="str">
        <f t="shared" si="418"/>
        <v>Chân giò heo muối 300g</v>
      </c>
      <c r="AF3313" s="7">
        <f t="shared" si="419"/>
        <v>3</v>
      </c>
    </row>
    <row r="3314" spans="1:32" x14ac:dyDescent="0.25">
      <c r="A3314" s="11">
        <v>45908</v>
      </c>
      <c r="B3314" s="25">
        <v>31131</v>
      </c>
      <c r="C3314" s="12" t="s">
        <v>7214</v>
      </c>
      <c r="D3314" s="16">
        <f t="shared" si="420"/>
        <v>45908</v>
      </c>
      <c r="G3314" s="13" t="s">
        <v>8350</v>
      </c>
      <c r="I3314" s="13" t="s">
        <v>8350</v>
      </c>
      <c r="J3314" s="13" t="s">
        <v>1811</v>
      </c>
      <c r="K3314" s="13" t="s">
        <v>39</v>
      </c>
      <c r="L3314" s="25" t="str">
        <f>VLOOKUP($K3314,TONG_SL!$A:$D,2,0)</f>
        <v>Chả cốm 300g</v>
      </c>
      <c r="N3314" s="25" t="str">
        <f t="shared" si="421"/>
        <v>K-C6</v>
      </c>
      <c r="Q3314" s="25" t="str">
        <f>VLOOKUP(K3314,TONG_SL!$A:$D,3,0)</f>
        <v>Túi</v>
      </c>
      <c r="R3314" s="1">
        <v>2</v>
      </c>
      <c r="T3314" s="1">
        <f>VLOOKUP(VLOOKUP(G3314,Ma_KH!$A:$R,18,0)&amp;K3314,Gia_MB!$A:$F,6,0)</f>
        <v>70537.5</v>
      </c>
      <c r="U3314" s="14">
        <f t="shared" si="423"/>
        <v>141075</v>
      </c>
      <c r="W3314" s="64">
        <f t="shared" si="422"/>
        <v>0</v>
      </c>
      <c r="X3314" s="3" t="str">
        <f t="shared" si="424"/>
        <v>8</v>
      </c>
      <c r="Z3314" s="14">
        <f t="shared" si="425"/>
        <v>11286</v>
      </c>
      <c r="AA3314" s="7">
        <f>VLOOKUP(G3314,Ma_KH!$A:$R,14,0)</f>
        <v>1</v>
      </c>
      <c r="AD3314" s="7" t="str">
        <f>IFERROR(VLOOKUP(J3314,'Chuyển Mã'!$B$3:$C$9,2,0),"")</f>
        <v>Hà Nội</v>
      </c>
      <c r="AE3314" s="7" t="str">
        <f t="shared" si="418"/>
        <v>Chả cốm 300g</v>
      </c>
      <c r="AF3314" s="7">
        <f t="shared" si="419"/>
        <v>2</v>
      </c>
    </row>
    <row r="3315" spans="1:32" x14ac:dyDescent="0.25">
      <c r="A3315" s="11">
        <v>45908</v>
      </c>
      <c r="B3315" s="25">
        <v>31129</v>
      </c>
      <c r="C3315" s="12" t="s">
        <v>7214</v>
      </c>
      <c r="D3315" s="16">
        <f t="shared" si="420"/>
        <v>45908</v>
      </c>
      <c r="G3315" s="13" t="s">
        <v>815</v>
      </c>
      <c r="I3315" s="13" t="s">
        <v>815</v>
      </c>
      <c r="J3315" s="13" t="s">
        <v>1811</v>
      </c>
      <c r="K3315" s="13" t="s">
        <v>30</v>
      </c>
      <c r="L3315" s="25" t="str">
        <f>VLOOKUP($K3315,TONG_SL!$A:$D,2,0)</f>
        <v>Gà muối 500g</v>
      </c>
      <c r="N3315" s="25" t="str">
        <f t="shared" si="421"/>
        <v>K-C6</v>
      </c>
      <c r="Q3315" s="25" t="str">
        <f>VLOOKUP(K3315,TONG_SL!$A:$D,3,0)</f>
        <v>Túi</v>
      </c>
      <c r="R3315" s="1">
        <v>1</v>
      </c>
      <c r="T3315" s="1">
        <f>VLOOKUP(VLOOKUP(G3315,Ma_KH!$A:$R,18,0)&amp;K3315,Gia_MB!$A:$F,6,0)</f>
        <v>105505.09999999999</v>
      </c>
      <c r="U3315" s="14">
        <f t="shared" si="423"/>
        <v>105505.09999999999</v>
      </c>
      <c r="W3315" s="64">
        <f t="shared" si="422"/>
        <v>0</v>
      </c>
      <c r="X3315" s="3" t="str">
        <f t="shared" si="424"/>
        <v>8</v>
      </c>
      <c r="Z3315" s="14">
        <f t="shared" si="425"/>
        <v>8440.4079999999994</v>
      </c>
      <c r="AA3315" s="7">
        <f>VLOOKUP(G3315,Ma_KH!$A:$R,14,0)</f>
        <v>1</v>
      </c>
      <c r="AD3315" s="7" t="str">
        <f>IFERROR(VLOOKUP(J3315,'Chuyển Mã'!$B$3:$C$9,2,0),"")</f>
        <v>Hà Nội</v>
      </c>
      <c r="AE3315" s="7" t="str">
        <f t="shared" si="418"/>
        <v>Gà muối 500g</v>
      </c>
      <c r="AF3315" s="7">
        <f t="shared" si="419"/>
        <v>1</v>
      </c>
    </row>
    <row r="3316" spans="1:32" x14ac:dyDescent="0.25">
      <c r="A3316" s="11">
        <v>45908</v>
      </c>
      <c r="B3316" s="25">
        <v>31129</v>
      </c>
      <c r="C3316" s="12" t="s">
        <v>7214</v>
      </c>
      <c r="D3316" s="16">
        <f t="shared" si="420"/>
        <v>45908</v>
      </c>
      <c r="G3316" s="13" t="s">
        <v>815</v>
      </c>
      <c r="I3316" s="13" t="s">
        <v>815</v>
      </c>
      <c r="J3316" s="13" t="s">
        <v>1811</v>
      </c>
      <c r="K3316" s="13" t="s">
        <v>27</v>
      </c>
      <c r="L3316" s="25" t="str">
        <f>VLOOKUP($K3316,TONG_SL!$A:$D,2,0)</f>
        <v>Chân giò heo muối 300g</v>
      </c>
      <c r="N3316" s="25" t="str">
        <f t="shared" si="421"/>
        <v>K-C6</v>
      </c>
      <c r="Q3316" s="25" t="str">
        <f>VLOOKUP(K3316,TONG_SL!$A:$D,3,0)</f>
        <v>Túi</v>
      </c>
      <c r="R3316" s="1">
        <v>5</v>
      </c>
      <c r="T3316" s="1">
        <f>VLOOKUP(VLOOKUP(G3316,Ma_KH!$A:$R,18,0)&amp;K3316,Gia_MB!$A:$F,6,0)</f>
        <v>69759.45</v>
      </c>
      <c r="U3316" s="14">
        <f t="shared" si="423"/>
        <v>348797.25</v>
      </c>
      <c r="W3316" s="64">
        <f t="shared" si="422"/>
        <v>0</v>
      </c>
      <c r="X3316" s="3" t="str">
        <f t="shared" si="424"/>
        <v>8</v>
      </c>
      <c r="Z3316" s="14">
        <f t="shared" si="425"/>
        <v>27903.78</v>
      </c>
      <c r="AA3316" s="7">
        <f>VLOOKUP(G3316,Ma_KH!$A:$R,14,0)</f>
        <v>1</v>
      </c>
      <c r="AD3316" s="7" t="str">
        <f>IFERROR(VLOOKUP(J3316,'Chuyển Mã'!$B$3:$C$9,2,0),"")</f>
        <v>Hà Nội</v>
      </c>
      <c r="AE3316" s="7" t="str">
        <f t="shared" si="418"/>
        <v>Chân giò heo muối 300g</v>
      </c>
      <c r="AF3316" s="7">
        <f t="shared" si="419"/>
        <v>5</v>
      </c>
    </row>
    <row r="3317" spans="1:32" x14ac:dyDescent="0.25">
      <c r="A3317" s="11">
        <v>45908</v>
      </c>
      <c r="B3317" s="25">
        <v>31129</v>
      </c>
      <c r="C3317" s="12" t="s">
        <v>7214</v>
      </c>
      <c r="D3317" s="16">
        <f t="shared" si="420"/>
        <v>45908</v>
      </c>
      <c r="G3317" s="13" t="s">
        <v>815</v>
      </c>
      <c r="I3317" s="13" t="s">
        <v>815</v>
      </c>
      <c r="J3317" s="13" t="s">
        <v>1811</v>
      </c>
      <c r="K3317" s="13" t="s">
        <v>51</v>
      </c>
      <c r="L3317" s="25" t="str">
        <f>VLOOKUP($K3317,TONG_SL!$A:$D,2,0)</f>
        <v>Mọc Nấm Hương 250g</v>
      </c>
      <c r="N3317" s="25" t="str">
        <f t="shared" si="421"/>
        <v>K-C6</v>
      </c>
      <c r="Q3317" s="25" t="str">
        <f>VLOOKUP(K3317,TONG_SL!$A:$D,3,0)</f>
        <v>Túi</v>
      </c>
      <c r="R3317" s="1">
        <v>3</v>
      </c>
      <c r="T3317" s="1">
        <f>VLOOKUP(VLOOKUP(G3317,Ma_KH!$A:$R,18,0)&amp;K3317,Gia_MB!$A:$F,6,0)</f>
        <v>43700</v>
      </c>
      <c r="U3317" s="14">
        <f t="shared" si="423"/>
        <v>131100</v>
      </c>
      <c r="W3317" s="64">
        <f t="shared" si="422"/>
        <v>0</v>
      </c>
      <c r="X3317" s="3" t="str">
        <f t="shared" si="424"/>
        <v>8</v>
      </c>
      <c r="Z3317" s="14">
        <f t="shared" si="425"/>
        <v>10488</v>
      </c>
      <c r="AA3317" s="7">
        <f>VLOOKUP(G3317,Ma_KH!$A:$R,14,0)</f>
        <v>1</v>
      </c>
      <c r="AD3317" s="7" t="str">
        <f>IFERROR(VLOOKUP(J3317,'Chuyển Mã'!$B$3:$C$9,2,0),"")</f>
        <v>Hà Nội</v>
      </c>
      <c r="AE3317" s="7" t="str">
        <f t="shared" si="418"/>
        <v>Mọc Nấm Hương 250g</v>
      </c>
      <c r="AF3317" s="7">
        <f t="shared" si="419"/>
        <v>3</v>
      </c>
    </row>
    <row r="3318" spans="1:32" x14ac:dyDescent="0.25">
      <c r="A3318" s="11">
        <v>45908</v>
      </c>
      <c r="B3318" s="25">
        <v>31129</v>
      </c>
      <c r="C3318" s="12" t="s">
        <v>7214</v>
      </c>
      <c r="D3318" s="16">
        <f t="shared" si="420"/>
        <v>45908</v>
      </c>
      <c r="G3318" s="13" t="s">
        <v>815</v>
      </c>
      <c r="I3318" s="13" t="s">
        <v>815</v>
      </c>
      <c r="J3318" s="13" t="s">
        <v>1811</v>
      </c>
      <c r="K3318" s="13" t="s">
        <v>39</v>
      </c>
      <c r="L3318" s="25" t="str">
        <f>VLOOKUP($K3318,TONG_SL!$A:$D,2,0)</f>
        <v>Chả cốm 300g</v>
      </c>
      <c r="N3318" s="25" t="str">
        <f t="shared" si="421"/>
        <v>K-C6</v>
      </c>
      <c r="Q3318" s="25" t="str">
        <f>VLOOKUP(K3318,TONG_SL!$A:$D,3,0)</f>
        <v>Túi</v>
      </c>
      <c r="R3318" s="1">
        <v>3</v>
      </c>
      <c r="T3318" s="1">
        <f>VLOOKUP(VLOOKUP(G3318,Ma_KH!$A:$R,18,0)&amp;K3318,Gia_MB!$A:$F,6,0)</f>
        <v>70537.5</v>
      </c>
      <c r="U3318" s="14">
        <f t="shared" si="423"/>
        <v>211612.5</v>
      </c>
      <c r="W3318" s="64">
        <f t="shared" si="422"/>
        <v>0</v>
      </c>
      <c r="X3318" s="3" t="str">
        <f t="shared" si="424"/>
        <v>8</v>
      </c>
      <c r="Z3318" s="14">
        <f t="shared" si="425"/>
        <v>16929</v>
      </c>
      <c r="AA3318" s="7">
        <f>VLOOKUP(G3318,Ma_KH!$A:$R,14,0)</f>
        <v>1</v>
      </c>
      <c r="AD3318" s="7" t="str">
        <f>IFERROR(VLOOKUP(J3318,'Chuyển Mã'!$B$3:$C$9,2,0),"")</f>
        <v>Hà Nội</v>
      </c>
      <c r="AE3318" s="7" t="str">
        <f t="shared" si="418"/>
        <v>Chả cốm 300g</v>
      </c>
      <c r="AF3318" s="7">
        <f t="shared" si="419"/>
        <v>3</v>
      </c>
    </row>
    <row r="3319" spans="1:32" x14ac:dyDescent="0.25">
      <c r="A3319" s="11">
        <v>45908</v>
      </c>
      <c r="B3319" s="25">
        <v>56496</v>
      </c>
      <c r="C3319" s="12" t="s">
        <v>7214</v>
      </c>
      <c r="D3319" s="16">
        <f t="shared" si="420"/>
        <v>45908</v>
      </c>
      <c r="G3319" s="13" t="s">
        <v>7616</v>
      </c>
      <c r="I3319" s="13" t="s">
        <v>8351</v>
      </c>
      <c r="J3319" s="13" t="s">
        <v>1811</v>
      </c>
      <c r="K3319" s="13" t="s">
        <v>558</v>
      </c>
      <c r="L3319" s="25" t="str">
        <f>VLOOKUP($K3319,TONG_SL!$A:$D,2,0)</f>
        <v>Gà muối hun khói 300g</v>
      </c>
      <c r="N3319" s="25" t="str">
        <f t="shared" si="421"/>
        <v>K-C6</v>
      </c>
      <c r="Q3319" s="25" t="str">
        <f>VLOOKUP(K3319,TONG_SL!$A:$D,3,0)</f>
        <v>Túi</v>
      </c>
      <c r="R3319" s="1">
        <v>5</v>
      </c>
      <c r="T3319" s="1">
        <f>VLOOKUP(VLOOKUP(G3319,Ma_KH!$A:$R,18,0)&amp;K3319,Gia_MB!$A:$F,6,0)</f>
        <v>70000</v>
      </c>
      <c r="U3319" s="14">
        <f t="shared" si="423"/>
        <v>350000</v>
      </c>
      <c r="W3319" s="64">
        <f t="shared" si="422"/>
        <v>0</v>
      </c>
      <c r="X3319" s="3" t="str">
        <f t="shared" si="424"/>
        <v>8</v>
      </c>
      <c r="Z3319" s="14">
        <f t="shared" si="425"/>
        <v>28000</v>
      </c>
      <c r="AA3319" s="7">
        <f>VLOOKUP(G3319,Ma_KH!$A:$R,14,0)</f>
        <v>51</v>
      </c>
      <c r="AD3319" s="7" t="str">
        <f>IFERROR(VLOOKUP(J3319,'Chuyển Mã'!$B$3:$C$9,2,0),"")</f>
        <v>Hà Nội</v>
      </c>
      <c r="AE3319" s="7" t="str">
        <f t="shared" si="418"/>
        <v>Gà muối hun khói 300g</v>
      </c>
      <c r="AF3319" s="7">
        <f t="shared" si="419"/>
        <v>5</v>
      </c>
    </row>
    <row r="3320" spans="1:32" x14ac:dyDescent="0.25">
      <c r="A3320" s="11">
        <v>45908</v>
      </c>
      <c r="B3320" s="25">
        <v>56496</v>
      </c>
      <c r="C3320" s="12" t="s">
        <v>7214</v>
      </c>
      <c r="D3320" s="16">
        <f t="shared" si="420"/>
        <v>45908</v>
      </c>
      <c r="G3320" s="13" t="s">
        <v>7616</v>
      </c>
      <c r="I3320" s="13" t="s">
        <v>8351</v>
      </c>
      <c r="J3320" s="13" t="s">
        <v>1811</v>
      </c>
      <c r="K3320" s="13" t="s">
        <v>27</v>
      </c>
      <c r="L3320" s="25" t="str">
        <f>VLOOKUP($K3320,TONG_SL!$A:$D,2,0)</f>
        <v>Chân giò heo muối 300g</v>
      </c>
      <c r="N3320" s="25" t="str">
        <f t="shared" si="421"/>
        <v>K-C6</v>
      </c>
      <c r="Q3320" s="25" t="str">
        <f>VLOOKUP(K3320,TONG_SL!$A:$D,3,0)</f>
        <v>Túi</v>
      </c>
      <c r="R3320" s="1">
        <v>10</v>
      </c>
      <c r="T3320" s="1">
        <f>VLOOKUP(VLOOKUP(G3320,Ma_KH!$A:$R,18,0)&amp;K3320,Gia_MB!$A:$F,6,0)</f>
        <v>73431</v>
      </c>
      <c r="U3320" s="14">
        <f t="shared" si="423"/>
        <v>734310</v>
      </c>
      <c r="W3320" s="64">
        <f t="shared" si="422"/>
        <v>0</v>
      </c>
      <c r="X3320" s="3" t="str">
        <f t="shared" si="424"/>
        <v>8</v>
      </c>
      <c r="Z3320" s="14">
        <f t="shared" si="425"/>
        <v>58744.800000000003</v>
      </c>
      <c r="AA3320" s="7">
        <f>VLOOKUP(G3320,Ma_KH!$A:$R,14,0)</f>
        <v>51</v>
      </c>
      <c r="AD3320" s="7" t="str">
        <f>IFERROR(VLOOKUP(J3320,'Chuyển Mã'!$B$3:$C$9,2,0),"")</f>
        <v>Hà Nội</v>
      </c>
      <c r="AE3320" s="7" t="str">
        <f t="shared" si="418"/>
        <v>Chân giò heo muối 300g</v>
      </c>
      <c r="AF3320" s="7">
        <f t="shared" si="419"/>
        <v>10</v>
      </c>
    </row>
    <row r="3321" spans="1:32" x14ac:dyDescent="0.25">
      <c r="A3321" s="11">
        <v>45908</v>
      </c>
      <c r="B3321" s="25">
        <v>56496</v>
      </c>
      <c r="C3321" s="12" t="s">
        <v>7214</v>
      </c>
      <c r="D3321" s="16">
        <f t="shared" si="420"/>
        <v>45908</v>
      </c>
      <c r="G3321" s="13" t="s">
        <v>7616</v>
      </c>
      <c r="I3321" s="13" t="s">
        <v>8351</v>
      </c>
      <c r="J3321" s="13" t="s">
        <v>1811</v>
      </c>
      <c r="K3321" s="13" t="s">
        <v>568</v>
      </c>
      <c r="L3321" s="25" t="str">
        <f>VLOOKUP($K3321,TONG_SL!$A:$D,2,0)</f>
        <v>Chân gà sả tắc 150g</v>
      </c>
      <c r="N3321" s="25" t="str">
        <f t="shared" si="421"/>
        <v>K-C6</v>
      </c>
      <c r="Q3321" s="25" t="str">
        <f>VLOOKUP(K3321,TONG_SL!$A:$D,3,0)</f>
        <v>Túi</v>
      </c>
      <c r="R3321" s="1">
        <v>5</v>
      </c>
      <c r="T3321" s="1">
        <f>VLOOKUP(VLOOKUP(G3321,Ma_KH!$A:$R,18,0)&amp;K3321,Gia_MB!$A:$F,6,0)</f>
        <v>20250</v>
      </c>
      <c r="U3321" s="14">
        <f t="shared" si="423"/>
        <v>101250</v>
      </c>
      <c r="W3321" s="64">
        <f t="shared" si="422"/>
        <v>0</v>
      </c>
      <c r="X3321" s="3" t="str">
        <f t="shared" si="424"/>
        <v>8</v>
      </c>
      <c r="Z3321" s="14">
        <f t="shared" si="425"/>
        <v>8100</v>
      </c>
      <c r="AA3321" s="7">
        <f>VLOOKUP(G3321,Ma_KH!$A:$R,14,0)</f>
        <v>51</v>
      </c>
      <c r="AD3321" s="7" t="str">
        <f>IFERROR(VLOOKUP(J3321,'Chuyển Mã'!$B$3:$C$9,2,0),"")</f>
        <v>Hà Nội</v>
      </c>
      <c r="AE3321" s="7" t="str">
        <f t="shared" si="418"/>
        <v>Chân gà sả tắc 150g</v>
      </c>
      <c r="AF3321" s="7">
        <f t="shared" si="419"/>
        <v>5</v>
      </c>
    </row>
    <row r="3322" spans="1:32" x14ac:dyDescent="0.25">
      <c r="A3322" s="11">
        <v>45908</v>
      </c>
      <c r="B3322" s="25">
        <v>56496</v>
      </c>
      <c r="C3322" s="12" t="s">
        <v>7214</v>
      </c>
      <c r="D3322" s="16">
        <f t="shared" si="420"/>
        <v>45908</v>
      </c>
      <c r="G3322" s="13" t="s">
        <v>7616</v>
      </c>
      <c r="I3322" s="13" t="s">
        <v>8351</v>
      </c>
      <c r="J3322" s="13" t="s">
        <v>1811</v>
      </c>
      <c r="K3322" s="13" t="s">
        <v>570</v>
      </c>
      <c r="L3322" s="25" t="str">
        <f>VLOOKUP($K3322,TONG_SL!$A:$D,2,0)</f>
        <v>Tai heo sốt thái 150g</v>
      </c>
      <c r="N3322" s="25" t="str">
        <f t="shared" si="421"/>
        <v>K-C6</v>
      </c>
      <c r="Q3322" s="25" t="str">
        <f>VLOOKUP(K3322,TONG_SL!$A:$D,3,0)</f>
        <v>Túi</v>
      </c>
      <c r="R3322" s="1">
        <v>5</v>
      </c>
      <c r="T3322" s="1">
        <f>VLOOKUP(VLOOKUP(G3322,Ma_KH!$A:$R,18,0)&amp;K3322,Gia_MB!$A:$F,6,0)</f>
        <v>19500</v>
      </c>
      <c r="U3322" s="14">
        <f t="shared" si="423"/>
        <v>97500</v>
      </c>
      <c r="W3322" s="64">
        <f t="shared" si="422"/>
        <v>0</v>
      </c>
      <c r="X3322" s="3" t="str">
        <f t="shared" si="424"/>
        <v>8</v>
      </c>
      <c r="Z3322" s="14">
        <f t="shared" si="425"/>
        <v>7800</v>
      </c>
      <c r="AA3322" s="7">
        <f>VLOOKUP(G3322,Ma_KH!$A:$R,14,0)</f>
        <v>51</v>
      </c>
      <c r="AD3322" s="7" t="str">
        <f>IFERROR(VLOOKUP(J3322,'Chuyển Mã'!$B$3:$C$9,2,0),"")</f>
        <v>Hà Nội</v>
      </c>
      <c r="AE3322" s="7" t="str">
        <f t="shared" si="418"/>
        <v>Tai heo sốt thái 150g</v>
      </c>
      <c r="AF3322" s="7">
        <f t="shared" si="419"/>
        <v>5</v>
      </c>
    </row>
    <row r="3323" spans="1:32" x14ac:dyDescent="0.25">
      <c r="A3323" s="11">
        <v>45908</v>
      </c>
      <c r="B3323" s="25">
        <v>56496</v>
      </c>
      <c r="C3323" s="12" t="s">
        <v>7214</v>
      </c>
      <c r="D3323" s="16">
        <f t="shared" si="420"/>
        <v>45908</v>
      </c>
      <c r="G3323" s="13" t="s">
        <v>7616</v>
      </c>
      <c r="I3323" s="13" t="s">
        <v>8351</v>
      </c>
      <c r="J3323" s="13" t="s">
        <v>1811</v>
      </c>
      <c r="K3323" s="13" t="s">
        <v>39</v>
      </c>
      <c r="L3323" s="25" t="str">
        <f>VLOOKUP($K3323,TONG_SL!$A:$D,2,0)</f>
        <v>Chả cốm 300g</v>
      </c>
      <c r="N3323" s="25" t="str">
        <f t="shared" si="421"/>
        <v>K-C6</v>
      </c>
      <c r="Q3323" s="25" t="str">
        <f>VLOOKUP(K3323,TONG_SL!$A:$D,3,0)</f>
        <v>Túi</v>
      </c>
      <c r="R3323" s="1">
        <v>3</v>
      </c>
      <c r="T3323" s="1">
        <f>VLOOKUP(VLOOKUP(G3323,Ma_KH!$A:$R,18,0)&amp;K3323,Gia_MB!$A:$F,6,0)</f>
        <v>74250</v>
      </c>
      <c r="U3323" s="14">
        <f t="shared" si="423"/>
        <v>222750</v>
      </c>
      <c r="W3323" s="64">
        <f t="shared" si="422"/>
        <v>0</v>
      </c>
      <c r="X3323" s="3" t="str">
        <f t="shared" si="424"/>
        <v>8</v>
      </c>
      <c r="Z3323" s="14">
        <f t="shared" si="425"/>
        <v>17820</v>
      </c>
      <c r="AA3323" s="7">
        <f>VLOOKUP(G3323,Ma_KH!$A:$R,14,0)</f>
        <v>51</v>
      </c>
      <c r="AD3323" s="7" t="str">
        <f>IFERROR(VLOOKUP(J3323,'Chuyển Mã'!$B$3:$C$9,2,0),"")</f>
        <v>Hà Nội</v>
      </c>
      <c r="AE3323" s="7" t="str">
        <f t="shared" si="418"/>
        <v>Chả cốm 300g</v>
      </c>
      <c r="AF3323" s="7">
        <f t="shared" si="419"/>
        <v>3</v>
      </c>
    </row>
    <row r="3324" spans="1:32" x14ac:dyDescent="0.25">
      <c r="A3324" s="11">
        <v>45908</v>
      </c>
      <c r="B3324" s="25">
        <v>56496</v>
      </c>
      <c r="C3324" s="12" t="s">
        <v>7214</v>
      </c>
      <c r="D3324" s="16">
        <f t="shared" si="420"/>
        <v>45908</v>
      </c>
      <c r="G3324" s="13" t="s">
        <v>7616</v>
      </c>
      <c r="I3324" s="13" t="s">
        <v>8351</v>
      </c>
      <c r="J3324" s="13" t="s">
        <v>1811</v>
      </c>
      <c r="K3324" s="13" t="s">
        <v>41</v>
      </c>
      <c r="L3324" s="25" t="str">
        <f>VLOOKUP($K3324,TONG_SL!$A:$D,2,0)</f>
        <v>Chả nướng 300g</v>
      </c>
      <c r="N3324" s="25" t="str">
        <f t="shared" si="421"/>
        <v>K-C6</v>
      </c>
      <c r="Q3324" s="25" t="str">
        <f>VLOOKUP(K3324,TONG_SL!$A:$D,3,0)</f>
        <v>Túi</v>
      </c>
      <c r="R3324" s="1">
        <v>3</v>
      </c>
      <c r="T3324" s="1">
        <f>VLOOKUP(VLOOKUP(G3324,Ma_KH!$A:$R,18,0)&amp;K3324,Gia_MB!$A:$F,6,0)</f>
        <v>70950</v>
      </c>
      <c r="U3324" s="14">
        <f t="shared" si="423"/>
        <v>212850</v>
      </c>
      <c r="W3324" s="64">
        <f t="shared" si="422"/>
        <v>0</v>
      </c>
      <c r="X3324" s="3" t="str">
        <f t="shared" si="424"/>
        <v>8</v>
      </c>
      <c r="Z3324" s="14">
        <f t="shared" si="425"/>
        <v>17028</v>
      </c>
      <c r="AA3324" s="7">
        <f>VLOOKUP(G3324,Ma_KH!$A:$R,14,0)</f>
        <v>51</v>
      </c>
      <c r="AD3324" s="7" t="str">
        <f>IFERROR(VLOOKUP(J3324,'Chuyển Mã'!$B$3:$C$9,2,0),"")</f>
        <v>Hà Nội</v>
      </c>
      <c r="AE3324" s="7" t="str">
        <f t="shared" si="418"/>
        <v>Chả nướng 300g</v>
      </c>
      <c r="AF3324" s="7">
        <f t="shared" si="419"/>
        <v>3</v>
      </c>
    </row>
    <row r="3325" spans="1:32" x14ac:dyDescent="0.25">
      <c r="A3325" s="11">
        <v>45908</v>
      </c>
      <c r="B3325" s="25">
        <v>56496</v>
      </c>
      <c r="C3325" s="12" t="s">
        <v>7214</v>
      </c>
      <c r="D3325" s="16">
        <f t="shared" si="420"/>
        <v>45908</v>
      </c>
      <c r="G3325" s="13" t="s">
        <v>7616</v>
      </c>
      <c r="I3325" s="13" t="s">
        <v>8351</v>
      </c>
      <c r="J3325" s="13" t="s">
        <v>1811</v>
      </c>
      <c r="K3325" s="13" t="s">
        <v>51</v>
      </c>
      <c r="L3325" s="25" t="str">
        <f>VLOOKUP($K3325,TONG_SL!$A:$D,2,0)</f>
        <v>Mọc Nấm Hương 250g</v>
      </c>
      <c r="N3325" s="25" t="str">
        <f t="shared" si="421"/>
        <v>K-C6</v>
      </c>
      <c r="Q3325" s="25" t="str">
        <f>VLOOKUP(K3325,TONG_SL!$A:$D,3,0)</f>
        <v>Túi</v>
      </c>
      <c r="R3325" s="1">
        <v>3</v>
      </c>
      <c r="T3325" s="1">
        <f>VLOOKUP(VLOOKUP(G3325,Ma_KH!$A:$R,18,0)&amp;K3325,Gia_MB!$A:$F,6,0)</f>
        <v>46000</v>
      </c>
      <c r="U3325" s="14">
        <f t="shared" si="423"/>
        <v>138000</v>
      </c>
      <c r="W3325" s="64">
        <f t="shared" si="422"/>
        <v>0</v>
      </c>
      <c r="X3325" s="3" t="str">
        <f t="shared" si="424"/>
        <v>8</v>
      </c>
      <c r="Z3325" s="14">
        <f t="shared" si="425"/>
        <v>11040</v>
      </c>
      <c r="AA3325" s="7">
        <f>VLOOKUP(G3325,Ma_KH!$A:$R,14,0)</f>
        <v>51</v>
      </c>
      <c r="AD3325" s="7" t="str">
        <f>IFERROR(VLOOKUP(J3325,'Chuyển Mã'!$B$3:$C$9,2,0),"")</f>
        <v>Hà Nội</v>
      </c>
      <c r="AE3325" s="7" t="str">
        <f t="shared" si="418"/>
        <v>Mọc Nấm Hương 250g</v>
      </c>
      <c r="AF3325" s="7">
        <f t="shared" si="419"/>
        <v>3</v>
      </c>
    </row>
    <row r="3326" spans="1:32" x14ac:dyDescent="0.25">
      <c r="A3326" s="11">
        <v>45908</v>
      </c>
      <c r="B3326" s="25">
        <v>56496</v>
      </c>
      <c r="C3326" s="12" t="s">
        <v>7214</v>
      </c>
      <c r="D3326" s="16">
        <f t="shared" si="420"/>
        <v>45908</v>
      </c>
      <c r="G3326" s="13" t="s">
        <v>7616</v>
      </c>
      <c r="I3326" s="13" t="s">
        <v>8351</v>
      </c>
      <c r="J3326" s="13" t="s">
        <v>1811</v>
      </c>
      <c r="K3326" s="13" t="s">
        <v>556</v>
      </c>
      <c r="L3326" s="25" t="str">
        <f>VLOOKUP($K3326,TONG_SL!$A:$D,2,0)</f>
        <v>Chân giò heo muối 100g</v>
      </c>
      <c r="N3326" s="25" t="str">
        <f t="shared" si="421"/>
        <v>K-C6</v>
      </c>
      <c r="Q3326" s="25" t="str">
        <f>VLOOKUP(K3326,TONG_SL!$A:$D,3,0)</f>
        <v>Gói</v>
      </c>
      <c r="R3326" s="1">
        <v>10</v>
      </c>
      <c r="T3326" s="1">
        <f>VLOOKUP(VLOOKUP(G3326,Ma_KH!$A:$R,18,0)&amp;K3326,Gia_MB!$A:$F,6,0)</f>
        <v>24549</v>
      </c>
      <c r="U3326" s="14">
        <f t="shared" si="423"/>
        <v>245490</v>
      </c>
      <c r="W3326" s="64">
        <f t="shared" si="422"/>
        <v>0</v>
      </c>
      <c r="X3326" s="3" t="str">
        <f t="shared" si="424"/>
        <v>8</v>
      </c>
      <c r="Z3326" s="14">
        <f t="shared" si="425"/>
        <v>19639.2</v>
      </c>
      <c r="AA3326" s="7">
        <f>VLOOKUP(G3326,Ma_KH!$A:$R,14,0)</f>
        <v>51</v>
      </c>
      <c r="AD3326" s="7" t="str">
        <f>IFERROR(VLOOKUP(J3326,'Chuyển Mã'!$B$3:$C$9,2,0),"")</f>
        <v>Hà Nội</v>
      </c>
      <c r="AE3326" s="7" t="str">
        <f t="shared" si="418"/>
        <v>Chân giò heo muối 100g</v>
      </c>
      <c r="AF3326" s="7">
        <f t="shared" si="419"/>
        <v>10</v>
      </c>
    </row>
    <row r="3327" spans="1:32" x14ac:dyDescent="0.25">
      <c r="A3327" s="11">
        <v>45908</v>
      </c>
      <c r="B3327" s="25">
        <v>56496</v>
      </c>
      <c r="C3327" s="12" t="s">
        <v>7214</v>
      </c>
      <c r="D3327" s="16">
        <f t="shared" si="420"/>
        <v>45908</v>
      </c>
      <c r="G3327" s="13" t="s">
        <v>7616</v>
      </c>
      <c r="I3327" s="13" t="s">
        <v>8351</v>
      </c>
      <c r="J3327" s="13" t="s">
        <v>1811</v>
      </c>
      <c r="K3327" s="13" t="s">
        <v>27</v>
      </c>
      <c r="L3327" s="25" t="str">
        <f>VLOOKUP($K3327,TONG_SL!$A:$D,2,0)</f>
        <v>Chân giò heo muối 300g</v>
      </c>
      <c r="N3327" s="25" t="str">
        <f t="shared" si="421"/>
        <v>K-C6</v>
      </c>
      <c r="Q3327" s="25" t="str">
        <f>VLOOKUP(K3327,TONG_SL!$A:$D,3,0)</f>
        <v>Túi</v>
      </c>
      <c r="R3327" s="1">
        <v>2</v>
      </c>
      <c r="T3327" s="1">
        <f>VLOOKUP(VLOOKUP(G3327,Ma_KH!$A:$R,18,0)&amp;K3327,Gia_MB!$A:$F,6,0)</f>
        <v>73431</v>
      </c>
      <c r="U3327" s="14">
        <f t="shared" si="423"/>
        <v>146862</v>
      </c>
      <c r="W3327" s="64">
        <f t="shared" si="422"/>
        <v>0</v>
      </c>
      <c r="X3327" s="3" t="str">
        <f t="shared" si="424"/>
        <v>8</v>
      </c>
      <c r="Z3327" s="14">
        <f t="shared" si="425"/>
        <v>11748.960000000001</v>
      </c>
      <c r="AA3327" s="7">
        <f>VLOOKUP(G3327,Ma_KH!$A:$R,14,0)</f>
        <v>51</v>
      </c>
      <c r="AD3327" s="7" t="str">
        <f>IFERROR(VLOOKUP(J3327,'Chuyển Mã'!$B$3:$C$9,2,0),"")</f>
        <v>Hà Nội</v>
      </c>
      <c r="AE3327" s="7" t="str">
        <f t="shared" si="418"/>
        <v>Chân giò heo muối 300g</v>
      </c>
      <c r="AF3327" s="7">
        <f t="shared" si="419"/>
        <v>2</v>
      </c>
    </row>
    <row r="3328" spans="1:32" x14ac:dyDescent="0.25">
      <c r="A3328" s="11">
        <v>45909</v>
      </c>
      <c r="B3328" s="25" t="s">
        <v>8352</v>
      </c>
      <c r="C3328" s="12" t="s">
        <v>7214</v>
      </c>
      <c r="D3328" s="16">
        <f t="shared" si="420"/>
        <v>45909</v>
      </c>
      <c r="G3328" s="13" t="s">
        <v>8353</v>
      </c>
      <c r="I3328" s="13" t="s">
        <v>8696</v>
      </c>
      <c r="J3328" s="13" t="s">
        <v>1813</v>
      </c>
      <c r="K3328" s="13" t="s">
        <v>30</v>
      </c>
      <c r="L3328" s="25" t="str">
        <f>VLOOKUP($K3328,TONG_SL!$A:$D,2,0)</f>
        <v>Gà muối 500g</v>
      </c>
      <c r="N3328" s="25" t="str">
        <f t="shared" si="421"/>
        <v>K-C6</v>
      </c>
      <c r="Q3328" s="25" t="str">
        <f>VLOOKUP(K3328,TONG_SL!$A:$D,3,0)</f>
        <v>Túi</v>
      </c>
      <c r="R3328" s="1">
        <v>5</v>
      </c>
      <c r="T3328" s="1">
        <f>VLOOKUP(VLOOKUP(G3328,Ma_KH!$A:$R,18,0)&amp;K3328,Gia_MB!$A:$F,6,0)</f>
        <v>111058</v>
      </c>
      <c r="U3328" s="14">
        <f t="shared" si="423"/>
        <v>555290</v>
      </c>
      <c r="W3328" s="64">
        <f t="shared" si="422"/>
        <v>0</v>
      </c>
      <c r="X3328" s="3" t="str">
        <f t="shared" si="424"/>
        <v>8</v>
      </c>
      <c r="Z3328" s="14">
        <f t="shared" si="425"/>
        <v>44423.200000000004</v>
      </c>
      <c r="AA3328" s="7">
        <f>VLOOKUP(G3328,Ma_KH!$A:$R,14,0)</f>
        <v>60</v>
      </c>
      <c r="AD3328" s="7" t="str">
        <f>IFERROR(VLOOKUP(J3328,'Chuyển Mã'!$B$3:$C$9,2,0),"")</f>
        <v>Hà Nội</v>
      </c>
      <c r="AE3328" s="7" t="str">
        <f t="shared" si="418"/>
        <v>Gà muối 500g</v>
      </c>
      <c r="AF3328" s="7">
        <f t="shared" si="419"/>
        <v>5</v>
      </c>
    </row>
    <row r="3329" spans="1:32" x14ac:dyDescent="0.25">
      <c r="A3329" s="11">
        <v>45909</v>
      </c>
      <c r="B3329" s="25" t="s">
        <v>8352</v>
      </c>
      <c r="C3329" s="12" t="s">
        <v>7214</v>
      </c>
      <c r="D3329" s="16">
        <f t="shared" si="420"/>
        <v>45909</v>
      </c>
      <c r="G3329" s="13" t="s">
        <v>8353</v>
      </c>
      <c r="I3329" s="13" t="s">
        <v>8696</v>
      </c>
      <c r="J3329" s="13" t="s">
        <v>1813</v>
      </c>
      <c r="K3329" s="13" t="s">
        <v>27</v>
      </c>
      <c r="L3329" s="25" t="str">
        <f>VLOOKUP($K3329,TONG_SL!$A:$D,2,0)</f>
        <v>Chân giò heo muối 300g</v>
      </c>
      <c r="N3329" s="25" t="str">
        <f t="shared" si="421"/>
        <v>K-C6</v>
      </c>
      <c r="Q3329" s="25" t="str">
        <f>VLOOKUP(K3329,TONG_SL!$A:$D,3,0)</f>
        <v>Túi</v>
      </c>
      <c r="R3329" s="1">
        <v>5</v>
      </c>
      <c r="T3329" s="1">
        <f>VLOOKUP(VLOOKUP(G3329,Ma_KH!$A:$R,18,0)&amp;K3329,Gia_MB!$A:$F,6,0)</f>
        <v>73431</v>
      </c>
      <c r="U3329" s="14">
        <f t="shared" si="423"/>
        <v>367155</v>
      </c>
      <c r="W3329" s="64">
        <f t="shared" si="422"/>
        <v>0</v>
      </c>
      <c r="X3329" s="3" t="str">
        <f t="shared" si="424"/>
        <v>8</v>
      </c>
      <c r="Z3329" s="14">
        <f t="shared" si="425"/>
        <v>29372.400000000001</v>
      </c>
      <c r="AA3329" s="7">
        <f>VLOOKUP(G3329,Ma_KH!$A:$R,14,0)</f>
        <v>60</v>
      </c>
      <c r="AD3329" s="7" t="str">
        <f>IFERROR(VLOOKUP(J3329,'Chuyển Mã'!$B$3:$C$9,2,0),"")</f>
        <v>Hà Nội</v>
      </c>
      <c r="AE3329" s="7" t="str">
        <f t="shared" si="418"/>
        <v>Chân giò heo muối 300g</v>
      </c>
      <c r="AF3329" s="7">
        <f t="shared" si="419"/>
        <v>5</v>
      </c>
    </row>
    <row r="3330" spans="1:32" x14ac:dyDescent="0.25">
      <c r="A3330" s="11">
        <v>45909</v>
      </c>
      <c r="B3330" s="25" t="s">
        <v>8352</v>
      </c>
      <c r="C3330" s="12" t="s">
        <v>7214</v>
      </c>
      <c r="D3330" s="16">
        <f t="shared" si="420"/>
        <v>45909</v>
      </c>
      <c r="G3330" s="13" t="s">
        <v>8353</v>
      </c>
      <c r="I3330" s="13" t="s">
        <v>8696</v>
      </c>
      <c r="J3330" s="13" t="s">
        <v>1813</v>
      </c>
      <c r="K3330" s="13" t="s">
        <v>35</v>
      </c>
      <c r="L3330" s="25" t="str">
        <f>VLOOKUP($K3330,TONG_SL!$A:$D,2,0)</f>
        <v>Tai heo muối 200g</v>
      </c>
      <c r="N3330" s="25" t="str">
        <f t="shared" si="421"/>
        <v>K-C6</v>
      </c>
      <c r="Q3330" s="25" t="str">
        <f>VLOOKUP(K3330,TONG_SL!$A:$D,3,0)</f>
        <v>Túi</v>
      </c>
      <c r="R3330" s="1">
        <v>3</v>
      </c>
      <c r="T3330" s="1">
        <f>VLOOKUP(VLOOKUP(G3330,Ma_KH!$A:$R,18,0)&amp;K3330,Gia_MB!$A:$F,6,0)</f>
        <v>55595</v>
      </c>
      <c r="U3330" s="14">
        <f t="shared" si="423"/>
        <v>166785</v>
      </c>
      <c r="W3330" s="64">
        <f t="shared" si="422"/>
        <v>0</v>
      </c>
      <c r="X3330" s="3" t="str">
        <f t="shared" si="424"/>
        <v>8</v>
      </c>
      <c r="Z3330" s="14">
        <f t="shared" si="425"/>
        <v>13342.800000000001</v>
      </c>
      <c r="AA3330" s="7">
        <f>VLOOKUP(G3330,Ma_KH!$A:$R,14,0)</f>
        <v>60</v>
      </c>
      <c r="AD3330" s="7" t="str">
        <f>IFERROR(VLOOKUP(J3330,'Chuyển Mã'!$B$3:$C$9,2,0),"")</f>
        <v>Hà Nội</v>
      </c>
      <c r="AE3330" s="7" t="str">
        <f t="shared" si="418"/>
        <v>Tai heo muối 200g</v>
      </c>
      <c r="AF3330" s="7">
        <f t="shared" si="419"/>
        <v>3</v>
      </c>
    </row>
    <row r="3331" spans="1:32" x14ac:dyDescent="0.25">
      <c r="A3331" s="11">
        <v>45909</v>
      </c>
      <c r="B3331" s="25" t="s">
        <v>8352</v>
      </c>
      <c r="C3331" s="12" t="s">
        <v>7214</v>
      </c>
      <c r="D3331" s="16">
        <f t="shared" si="420"/>
        <v>45909</v>
      </c>
      <c r="G3331" s="13" t="s">
        <v>8353</v>
      </c>
      <c r="I3331" s="13" t="s">
        <v>8696</v>
      </c>
      <c r="J3331" s="13" t="s">
        <v>1813</v>
      </c>
      <c r="K3331" s="13" t="s">
        <v>32</v>
      </c>
      <c r="L3331" s="25" t="str">
        <f>VLOOKUP($K3331,TONG_SL!$A:$D,2,0)</f>
        <v>Giò Tai Lưỡi Xào 250</v>
      </c>
      <c r="N3331" s="25" t="str">
        <f t="shared" si="421"/>
        <v>K-C6</v>
      </c>
      <c r="Q3331" s="25" t="str">
        <f>VLOOKUP(K3331,TONG_SL!$A:$D,3,0)</f>
        <v>Túi</v>
      </c>
      <c r="R3331" s="1">
        <v>3</v>
      </c>
      <c r="T3331" s="1">
        <f>VLOOKUP(VLOOKUP(G3331,Ma_KH!$A:$R,18,0)&amp;K3331,Gia_MB!$A:$F,6,0)</f>
        <v>50183</v>
      </c>
      <c r="U3331" s="14">
        <f t="shared" si="423"/>
        <v>150549</v>
      </c>
      <c r="W3331" s="64">
        <f t="shared" si="422"/>
        <v>0</v>
      </c>
      <c r="X3331" s="3" t="str">
        <f t="shared" si="424"/>
        <v>8</v>
      </c>
      <c r="Z3331" s="14">
        <f t="shared" si="425"/>
        <v>12043.92</v>
      </c>
      <c r="AA3331" s="7">
        <f>VLOOKUP(G3331,Ma_KH!$A:$R,14,0)</f>
        <v>60</v>
      </c>
      <c r="AD3331" s="7" t="str">
        <f>IFERROR(VLOOKUP(J3331,'Chuyển Mã'!$B$3:$C$9,2,0),"")</f>
        <v>Hà Nội</v>
      </c>
      <c r="AE3331" s="7" t="str">
        <f t="shared" ref="AE3331:AE3394" si="426">IFERROR(L3331,"")</f>
        <v>Giò Tai Lưỡi Xào 250</v>
      </c>
      <c r="AF3331" s="7">
        <f t="shared" ref="AF3331:AF3394" si="427">R3331</f>
        <v>3</v>
      </c>
    </row>
    <row r="3332" spans="1:32" x14ac:dyDescent="0.25">
      <c r="A3332" s="11">
        <v>45909</v>
      </c>
      <c r="B3332" s="25" t="s">
        <v>8352</v>
      </c>
      <c r="C3332" s="12" t="s">
        <v>7214</v>
      </c>
      <c r="D3332" s="16">
        <f t="shared" ref="D3332:D3395" si="428">IF(A3332="","",A3332)</f>
        <v>45909</v>
      </c>
      <c r="G3332" s="13" t="s">
        <v>8353</v>
      </c>
      <c r="I3332" s="13" t="s">
        <v>8696</v>
      </c>
      <c r="J3332" s="13" t="s">
        <v>1813</v>
      </c>
      <c r="K3332" s="13" t="s">
        <v>51</v>
      </c>
      <c r="L3332" s="25" t="str">
        <f>VLOOKUP($K3332,TONG_SL!$A:$D,2,0)</f>
        <v>Mọc Nấm Hương 250g</v>
      </c>
      <c r="N3332" s="25" t="str">
        <f t="shared" ref="N3332:N3395" si="429">IF($B3332&lt;&gt;"","K-C6","")</f>
        <v>K-C6</v>
      </c>
      <c r="Q3332" s="25" t="str">
        <f>VLOOKUP(K3332,TONG_SL!$A:$D,3,0)</f>
        <v>Túi</v>
      </c>
      <c r="R3332" s="1">
        <v>3</v>
      </c>
      <c r="T3332" s="1">
        <f>VLOOKUP(VLOOKUP(G3332,Ma_KH!$A:$R,18,0)&amp;K3332,Gia_MB!$A:$F,6,0)</f>
        <v>46000</v>
      </c>
      <c r="U3332" s="14">
        <f t="shared" si="423"/>
        <v>138000</v>
      </c>
      <c r="W3332" s="64">
        <f t="shared" si="422"/>
        <v>0</v>
      </c>
      <c r="X3332" s="3" t="str">
        <f t="shared" si="424"/>
        <v>8</v>
      </c>
      <c r="Z3332" s="14">
        <f t="shared" si="425"/>
        <v>11040</v>
      </c>
      <c r="AA3332" s="7">
        <f>VLOOKUP(G3332,Ma_KH!$A:$R,14,0)</f>
        <v>60</v>
      </c>
      <c r="AD3332" s="7" t="str">
        <f>IFERROR(VLOOKUP(J3332,'Chuyển Mã'!$B$3:$C$9,2,0),"")</f>
        <v>Hà Nội</v>
      </c>
      <c r="AE3332" s="7" t="str">
        <f t="shared" si="426"/>
        <v>Mọc Nấm Hương 250g</v>
      </c>
      <c r="AF3332" s="7">
        <f t="shared" si="427"/>
        <v>3</v>
      </c>
    </row>
    <row r="3333" spans="1:32" x14ac:dyDescent="0.25">
      <c r="A3333" s="11">
        <v>45909</v>
      </c>
      <c r="B3333" s="25" t="s">
        <v>8352</v>
      </c>
      <c r="C3333" s="12" t="s">
        <v>7214</v>
      </c>
      <c r="D3333" s="16">
        <f t="shared" si="428"/>
        <v>45909</v>
      </c>
      <c r="G3333" s="13" t="s">
        <v>8353</v>
      </c>
      <c r="I3333" s="13" t="s">
        <v>8696</v>
      </c>
      <c r="J3333" s="13" t="s">
        <v>1813</v>
      </c>
      <c r="K3333" s="13" t="s">
        <v>39</v>
      </c>
      <c r="L3333" s="25" t="str">
        <f>VLOOKUP($K3333,TONG_SL!$A:$D,2,0)</f>
        <v>Chả cốm 300g</v>
      </c>
      <c r="N3333" s="25" t="str">
        <f t="shared" si="429"/>
        <v>K-C6</v>
      </c>
      <c r="Q3333" s="25" t="str">
        <f>VLOOKUP(K3333,TONG_SL!$A:$D,3,0)</f>
        <v>Túi</v>
      </c>
      <c r="R3333" s="1">
        <v>3</v>
      </c>
      <c r="T3333" s="1">
        <f>VLOOKUP(VLOOKUP(G3333,Ma_KH!$A:$R,18,0)&amp;K3333,Gia_MB!$A:$F,6,0)</f>
        <v>74250</v>
      </c>
      <c r="U3333" s="14">
        <f t="shared" si="423"/>
        <v>222750</v>
      </c>
      <c r="W3333" s="64">
        <f t="shared" ref="W3333:W3396" si="430">U3333*V3333</f>
        <v>0</v>
      </c>
      <c r="X3333" s="3" t="str">
        <f t="shared" si="424"/>
        <v>8</v>
      </c>
      <c r="Z3333" s="14">
        <f t="shared" si="425"/>
        <v>17820</v>
      </c>
      <c r="AA3333" s="7">
        <f>VLOOKUP(G3333,Ma_KH!$A:$R,14,0)</f>
        <v>60</v>
      </c>
      <c r="AD3333" s="7" t="str">
        <f>IFERROR(VLOOKUP(J3333,'Chuyển Mã'!$B$3:$C$9,2,0),"")</f>
        <v>Hà Nội</v>
      </c>
      <c r="AE3333" s="7" t="str">
        <f t="shared" si="426"/>
        <v>Chả cốm 300g</v>
      </c>
      <c r="AF3333" s="7">
        <f t="shared" si="427"/>
        <v>3</v>
      </c>
    </row>
    <row r="3334" spans="1:32" x14ac:dyDescent="0.25">
      <c r="A3334" s="11">
        <v>45909</v>
      </c>
      <c r="B3334" s="25" t="s">
        <v>8352</v>
      </c>
      <c r="C3334" s="12" t="s">
        <v>7214</v>
      </c>
      <c r="D3334" s="16">
        <f t="shared" si="428"/>
        <v>45909</v>
      </c>
      <c r="G3334" s="13" t="s">
        <v>8353</v>
      </c>
      <c r="I3334" s="13" t="s">
        <v>8696</v>
      </c>
      <c r="J3334" s="13" t="s">
        <v>1813</v>
      </c>
      <c r="K3334" s="13" t="s">
        <v>41</v>
      </c>
      <c r="L3334" s="25" t="str">
        <f>VLOOKUP($K3334,TONG_SL!$A:$D,2,0)</f>
        <v>Chả nướng 300g</v>
      </c>
      <c r="N3334" s="25" t="str">
        <f t="shared" si="429"/>
        <v>K-C6</v>
      </c>
      <c r="Q3334" s="25" t="str">
        <f>VLOOKUP(K3334,TONG_SL!$A:$D,3,0)</f>
        <v>Túi</v>
      </c>
      <c r="R3334" s="1">
        <v>3</v>
      </c>
      <c r="T3334" s="1">
        <f>VLOOKUP(VLOOKUP(G3334,Ma_KH!$A:$R,18,0)&amp;K3334,Gia_MB!$A:$F,6,0)</f>
        <v>70950</v>
      </c>
      <c r="U3334" s="14">
        <f t="shared" si="423"/>
        <v>212850</v>
      </c>
      <c r="W3334" s="64">
        <f t="shared" si="430"/>
        <v>0</v>
      </c>
      <c r="X3334" s="3" t="str">
        <f t="shared" si="424"/>
        <v>8</v>
      </c>
      <c r="Z3334" s="14">
        <f t="shared" si="425"/>
        <v>17028</v>
      </c>
      <c r="AA3334" s="7">
        <f>VLOOKUP(G3334,Ma_KH!$A:$R,14,0)</f>
        <v>60</v>
      </c>
      <c r="AD3334" s="7" t="str">
        <f>IFERROR(VLOOKUP(J3334,'Chuyển Mã'!$B$3:$C$9,2,0),"")</f>
        <v>Hà Nội</v>
      </c>
      <c r="AE3334" s="7" t="str">
        <f t="shared" si="426"/>
        <v>Chả nướng 300g</v>
      </c>
      <c r="AF3334" s="7">
        <f t="shared" si="427"/>
        <v>3</v>
      </c>
    </row>
    <row r="3335" spans="1:32" x14ac:dyDescent="0.25">
      <c r="A3335" s="11">
        <v>45909</v>
      </c>
      <c r="B3335" s="25">
        <v>57195</v>
      </c>
      <c r="C3335" s="12" t="s">
        <v>7214</v>
      </c>
      <c r="D3335" s="16">
        <f t="shared" si="428"/>
        <v>45909</v>
      </c>
      <c r="G3335" s="13" t="s">
        <v>7616</v>
      </c>
      <c r="I3335" s="13" t="s">
        <v>8380</v>
      </c>
      <c r="J3335" s="13" t="s">
        <v>1811</v>
      </c>
      <c r="K3335" s="13" t="s">
        <v>27</v>
      </c>
      <c r="L3335" s="25" t="str">
        <f>VLOOKUP($K3335,TONG_SL!$A:$D,2,0)</f>
        <v>Chân giò heo muối 300g</v>
      </c>
      <c r="N3335" s="25" t="str">
        <f t="shared" si="429"/>
        <v>K-C6</v>
      </c>
      <c r="Q3335" s="25" t="str">
        <f>VLOOKUP(K3335,TONG_SL!$A:$D,3,0)</f>
        <v>Túi</v>
      </c>
      <c r="R3335" s="1">
        <v>10</v>
      </c>
      <c r="T3335" s="1">
        <f>VLOOKUP(VLOOKUP(G3335,Ma_KH!$A:$R,18,0)&amp;K3335,Gia_MB!$A:$F,6,0)</f>
        <v>73431</v>
      </c>
      <c r="U3335" s="14">
        <f t="shared" si="423"/>
        <v>734310</v>
      </c>
      <c r="W3335" s="64">
        <f t="shared" si="430"/>
        <v>0</v>
      </c>
      <c r="X3335" s="3" t="str">
        <f t="shared" si="424"/>
        <v>8</v>
      </c>
      <c r="Z3335" s="14">
        <f t="shared" si="425"/>
        <v>58744.800000000003</v>
      </c>
      <c r="AA3335" s="7">
        <f>VLOOKUP(G3335,Ma_KH!$A:$R,14,0)</f>
        <v>51</v>
      </c>
      <c r="AD3335" s="7" t="str">
        <f>IFERROR(VLOOKUP(J3335,'Chuyển Mã'!$B$3:$C$9,2,0),"")</f>
        <v>Hà Nội</v>
      </c>
      <c r="AE3335" s="7" t="str">
        <f t="shared" si="426"/>
        <v>Chân giò heo muối 300g</v>
      </c>
      <c r="AF3335" s="7">
        <f t="shared" si="427"/>
        <v>10</v>
      </c>
    </row>
    <row r="3336" spans="1:32" x14ac:dyDescent="0.25">
      <c r="A3336" s="11">
        <v>45909</v>
      </c>
      <c r="B3336" s="25">
        <v>57195</v>
      </c>
      <c r="C3336" s="12" t="s">
        <v>7214</v>
      </c>
      <c r="D3336" s="16">
        <f t="shared" si="428"/>
        <v>45909</v>
      </c>
      <c r="G3336" s="13" t="s">
        <v>7616</v>
      </c>
      <c r="I3336" s="13" t="s">
        <v>8380</v>
      </c>
      <c r="J3336" s="13" t="s">
        <v>1811</v>
      </c>
      <c r="K3336" s="13" t="s">
        <v>558</v>
      </c>
      <c r="L3336" s="25" t="str">
        <f>VLOOKUP($K3336,TONG_SL!$A:$D,2,0)</f>
        <v>Gà muối hun khói 300g</v>
      </c>
      <c r="N3336" s="25" t="str">
        <f t="shared" si="429"/>
        <v>K-C6</v>
      </c>
      <c r="Q3336" s="25" t="str">
        <f>VLOOKUP(K3336,TONG_SL!$A:$D,3,0)</f>
        <v>Túi</v>
      </c>
      <c r="R3336" s="1">
        <v>5</v>
      </c>
      <c r="T3336" s="1">
        <f>VLOOKUP(VLOOKUP(G3336,Ma_KH!$A:$R,18,0)&amp;K3336,Gia_MB!$A:$F,6,0)</f>
        <v>70000</v>
      </c>
      <c r="U3336" s="14">
        <f t="shared" si="423"/>
        <v>350000</v>
      </c>
      <c r="W3336" s="64">
        <f t="shared" si="430"/>
        <v>0</v>
      </c>
      <c r="X3336" s="3" t="str">
        <f t="shared" si="424"/>
        <v>8</v>
      </c>
      <c r="Z3336" s="14">
        <f t="shared" si="425"/>
        <v>28000</v>
      </c>
      <c r="AA3336" s="7">
        <f>VLOOKUP(G3336,Ma_KH!$A:$R,14,0)</f>
        <v>51</v>
      </c>
      <c r="AD3336" s="7" t="str">
        <f>IFERROR(VLOOKUP(J3336,'Chuyển Mã'!$B$3:$C$9,2,0),"")</f>
        <v>Hà Nội</v>
      </c>
      <c r="AE3336" s="7" t="str">
        <f t="shared" si="426"/>
        <v>Gà muối hun khói 300g</v>
      </c>
      <c r="AF3336" s="7">
        <f t="shared" si="427"/>
        <v>5</v>
      </c>
    </row>
    <row r="3337" spans="1:32" x14ac:dyDescent="0.25">
      <c r="A3337" s="11">
        <v>45909</v>
      </c>
      <c r="B3337" s="25">
        <v>57195</v>
      </c>
      <c r="C3337" s="12" t="s">
        <v>7214</v>
      </c>
      <c r="D3337" s="16">
        <f t="shared" si="428"/>
        <v>45909</v>
      </c>
      <c r="G3337" s="13" t="s">
        <v>7616</v>
      </c>
      <c r="I3337" s="13" t="s">
        <v>8380</v>
      </c>
      <c r="J3337" s="13" t="s">
        <v>1811</v>
      </c>
      <c r="K3337" s="13" t="s">
        <v>556</v>
      </c>
      <c r="L3337" s="25" t="str">
        <f>VLOOKUP($K3337,TONG_SL!$A:$D,2,0)</f>
        <v>Chân giò heo muối 100g</v>
      </c>
      <c r="N3337" s="25" t="str">
        <f t="shared" si="429"/>
        <v>K-C6</v>
      </c>
      <c r="Q3337" s="25" t="str">
        <f>VLOOKUP(K3337,TONG_SL!$A:$D,3,0)</f>
        <v>Gói</v>
      </c>
      <c r="R3337" s="1">
        <v>5</v>
      </c>
      <c r="T3337" s="1">
        <f>VLOOKUP(VLOOKUP(G3337,Ma_KH!$A:$R,18,0)&amp;K3337,Gia_MB!$A:$F,6,0)</f>
        <v>24549</v>
      </c>
      <c r="U3337" s="14">
        <f t="shared" si="423"/>
        <v>122745</v>
      </c>
      <c r="W3337" s="64">
        <f t="shared" si="430"/>
        <v>0</v>
      </c>
      <c r="X3337" s="3" t="str">
        <f t="shared" si="424"/>
        <v>8</v>
      </c>
      <c r="Z3337" s="14">
        <f t="shared" si="425"/>
        <v>9819.6</v>
      </c>
      <c r="AA3337" s="7">
        <f>VLOOKUP(G3337,Ma_KH!$A:$R,14,0)</f>
        <v>51</v>
      </c>
      <c r="AD3337" s="7" t="str">
        <f>IFERROR(VLOOKUP(J3337,'Chuyển Mã'!$B$3:$C$9,2,0),"")</f>
        <v>Hà Nội</v>
      </c>
      <c r="AE3337" s="7" t="str">
        <f t="shared" si="426"/>
        <v>Chân giò heo muối 100g</v>
      </c>
      <c r="AF3337" s="7">
        <f t="shared" si="427"/>
        <v>5</v>
      </c>
    </row>
    <row r="3338" spans="1:32" x14ac:dyDescent="0.25">
      <c r="A3338" s="11">
        <v>45909</v>
      </c>
      <c r="B3338" s="25">
        <v>57157</v>
      </c>
      <c r="C3338" s="12" t="s">
        <v>7214</v>
      </c>
      <c r="D3338" s="16">
        <f t="shared" si="428"/>
        <v>45909</v>
      </c>
      <c r="G3338" s="13" t="s">
        <v>7616</v>
      </c>
      <c r="I3338" s="13" t="s">
        <v>8381</v>
      </c>
      <c r="J3338" s="13" t="s">
        <v>1811</v>
      </c>
      <c r="K3338" s="13" t="s">
        <v>27</v>
      </c>
      <c r="L3338" s="25" t="str">
        <f>VLOOKUP($K3338,TONG_SL!$A:$D,2,0)</f>
        <v>Chân giò heo muối 300g</v>
      </c>
      <c r="N3338" s="25" t="str">
        <f t="shared" si="429"/>
        <v>K-C6</v>
      </c>
      <c r="Q3338" s="25" t="str">
        <f>VLOOKUP(K3338,TONG_SL!$A:$D,3,0)</f>
        <v>Túi</v>
      </c>
      <c r="R3338" s="1">
        <v>5</v>
      </c>
      <c r="T3338" s="1">
        <f>VLOOKUP(VLOOKUP(G3338,Ma_KH!$A:$R,18,0)&amp;K3338,Gia_MB!$A:$F,6,0)</f>
        <v>73431</v>
      </c>
      <c r="U3338" s="14">
        <f t="shared" si="423"/>
        <v>367155</v>
      </c>
      <c r="W3338" s="64">
        <f t="shared" si="430"/>
        <v>0</v>
      </c>
      <c r="X3338" s="3" t="str">
        <f t="shared" si="424"/>
        <v>8</v>
      </c>
      <c r="Z3338" s="14">
        <f t="shared" si="425"/>
        <v>29372.400000000001</v>
      </c>
      <c r="AA3338" s="7">
        <f>VLOOKUP(G3338,Ma_KH!$A:$R,14,0)</f>
        <v>51</v>
      </c>
      <c r="AD3338" s="7" t="str">
        <f>IFERROR(VLOOKUP(J3338,'Chuyển Mã'!$B$3:$C$9,2,0),"")</f>
        <v>Hà Nội</v>
      </c>
      <c r="AE3338" s="7" t="str">
        <f t="shared" si="426"/>
        <v>Chân giò heo muối 300g</v>
      </c>
      <c r="AF3338" s="7">
        <f t="shared" si="427"/>
        <v>5</v>
      </c>
    </row>
    <row r="3339" spans="1:32" x14ac:dyDescent="0.25">
      <c r="A3339" s="11">
        <v>45909</v>
      </c>
      <c r="B3339" s="25">
        <v>57157</v>
      </c>
      <c r="C3339" s="12" t="s">
        <v>7214</v>
      </c>
      <c r="D3339" s="16">
        <f t="shared" si="428"/>
        <v>45909</v>
      </c>
      <c r="G3339" s="13" t="s">
        <v>7616</v>
      </c>
      <c r="I3339" s="13" t="s">
        <v>8381</v>
      </c>
      <c r="J3339" s="13" t="s">
        <v>1811</v>
      </c>
      <c r="K3339" s="13" t="s">
        <v>558</v>
      </c>
      <c r="L3339" s="25" t="str">
        <f>VLOOKUP($K3339,TONG_SL!$A:$D,2,0)</f>
        <v>Gà muối hun khói 300g</v>
      </c>
      <c r="N3339" s="25" t="str">
        <f t="shared" si="429"/>
        <v>K-C6</v>
      </c>
      <c r="Q3339" s="25" t="str">
        <f>VLOOKUP(K3339,TONG_SL!$A:$D,3,0)</f>
        <v>Túi</v>
      </c>
      <c r="R3339" s="1">
        <v>3</v>
      </c>
      <c r="T3339" s="1">
        <f>VLOOKUP(VLOOKUP(G3339,Ma_KH!$A:$R,18,0)&amp;K3339,Gia_MB!$A:$F,6,0)</f>
        <v>70000</v>
      </c>
      <c r="U3339" s="14">
        <f t="shared" si="423"/>
        <v>210000</v>
      </c>
      <c r="W3339" s="64">
        <f t="shared" si="430"/>
        <v>0</v>
      </c>
      <c r="X3339" s="3" t="str">
        <f t="shared" si="424"/>
        <v>8</v>
      </c>
      <c r="Z3339" s="14">
        <f t="shared" si="425"/>
        <v>16800</v>
      </c>
      <c r="AA3339" s="7">
        <f>VLOOKUP(G3339,Ma_KH!$A:$R,14,0)</f>
        <v>51</v>
      </c>
      <c r="AD3339" s="7" t="str">
        <f>IFERROR(VLOOKUP(J3339,'Chuyển Mã'!$B$3:$C$9,2,0),"")</f>
        <v>Hà Nội</v>
      </c>
      <c r="AE3339" s="7" t="str">
        <f t="shared" si="426"/>
        <v>Gà muối hun khói 300g</v>
      </c>
      <c r="AF3339" s="7">
        <f t="shared" si="427"/>
        <v>3</v>
      </c>
    </row>
    <row r="3340" spans="1:32" x14ac:dyDescent="0.25">
      <c r="A3340" s="11">
        <v>45909</v>
      </c>
      <c r="B3340" s="25">
        <v>57157</v>
      </c>
      <c r="C3340" s="12" t="s">
        <v>7214</v>
      </c>
      <c r="D3340" s="16">
        <f t="shared" si="428"/>
        <v>45909</v>
      </c>
      <c r="G3340" s="13" t="s">
        <v>7616</v>
      </c>
      <c r="I3340" s="13" t="s">
        <v>8381</v>
      </c>
      <c r="J3340" s="13" t="s">
        <v>1811</v>
      </c>
      <c r="K3340" s="13" t="s">
        <v>30</v>
      </c>
      <c r="L3340" s="25" t="str">
        <f>VLOOKUP($K3340,TONG_SL!$A:$D,2,0)</f>
        <v>Gà muối 500g</v>
      </c>
      <c r="N3340" s="25" t="str">
        <f t="shared" si="429"/>
        <v>K-C6</v>
      </c>
      <c r="Q3340" s="25" t="str">
        <f>VLOOKUP(K3340,TONG_SL!$A:$D,3,0)</f>
        <v>Túi</v>
      </c>
      <c r="R3340" s="1">
        <v>5</v>
      </c>
      <c r="T3340" s="1">
        <f>VLOOKUP(VLOOKUP(G3340,Ma_KH!$A:$R,18,0)&amp;K3340,Gia_MB!$A:$F,6,0)</f>
        <v>111058</v>
      </c>
      <c r="U3340" s="14">
        <f t="shared" si="423"/>
        <v>555290</v>
      </c>
      <c r="W3340" s="64">
        <f t="shared" si="430"/>
        <v>0</v>
      </c>
      <c r="X3340" s="3" t="str">
        <f t="shared" si="424"/>
        <v>8</v>
      </c>
      <c r="Z3340" s="14">
        <f t="shared" si="425"/>
        <v>44423.200000000004</v>
      </c>
      <c r="AA3340" s="7">
        <f>VLOOKUP(G3340,Ma_KH!$A:$R,14,0)</f>
        <v>51</v>
      </c>
      <c r="AD3340" s="7" t="str">
        <f>IFERROR(VLOOKUP(J3340,'Chuyển Mã'!$B$3:$C$9,2,0),"")</f>
        <v>Hà Nội</v>
      </c>
      <c r="AE3340" s="7" t="str">
        <f t="shared" si="426"/>
        <v>Gà muối 500g</v>
      </c>
      <c r="AF3340" s="7">
        <f t="shared" si="427"/>
        <v>5</v>
      </c>
    </row>
    <row r="3341" spans="1:32" x14ac:dyDescent="0.25">
      <c r="A3341" s="11">
        <v>45909</v>
      </c>
      <c r="B3341" s="25">
        <v>57157</v>
      </c>
      <c r="C3341" s="12" t="s">
        <v>7214</v>
      </c>
      <c r="D3341" s="16">
        <f t="shared" si="428"/>
        <v>45909</v>
      </c>
      <c r="G3341" s="13" t="s">
        <v>7616</v>
      </c>
      <c r="I3341" s="13" t="s">
        <v>8381</v>
      </c>
      <c r="J3341" s="13" t="s">
        <v>1811</v>
      </c>
      <c r="K3341" s="13" t="s">
        <v>51</v>
      </c>
      <c r="L3341" s="25" t="str">
        <f>VLOOKUP($K3341,TONG_SL!$A:$D,2,0)</f>
        <v>Mọc Nấm Hương 250g</v>
      </c>
      <c r="N3341" s="25" t="str">
        <f t="shared" si="429"/>
        <v>K-C6</v>
      </c>
      <c r="Q3341" s="25" t="str">
        <f>VLOOKUP(K3341,TONG_SL!$A:$D,3,0)</f>
        <v>Túi</v>
      </c>
      <c r="R3341" s="1">
        <v>3</v>
      </c>
      <c r="T3341" s="1">
        <f>VLOOKUP(VLOOKUP(G3341,Ma_KH!$A:$R,18,0)&amp;K3341,Gia_MB!$A:$F,6,0)</f>
        <v>46000</v>
      </c>
      <c r="U3341" s="14">
        <f t="shared" si="423"/>
        <v>138000</v>
      </c>
      <c r="W3341" s="64">
        <f t="shared" si="430"/>
        <v>0</v>
      </c>
      <c r="X3341" s="3" t="str">
        <f t="shared" si="424"/>
        <v>8</v>
      </c>
      <c r="Z3341" s="14">
        <f t="shared" si="425"/>
        <v>11040</v>
      </c>
      <c r="AA3341" s="7">
        <f>VLOOKUP(G3341,Ma_KH!$A:$R,14,0)</f>
        <v>51</v>
      </c>
      <c r="AD3341" s="7" t="str">
        <f>IFERROR(VLOOKUP(J3341,'Chuyển Mã'!$B$3:$C$9,2,0),"")</f>
        <v>Hà Nội</v>
      </c>
      <c r="AE3341" s="7" t="str">
        <f t="shared" si="426"/>
        <v>Mọc Nấm Hương 250g</v>
      </c>
      <c r="AF3341" s="7">
        <f t="shared" si="427"/>
        <v>3</v>
      </c>
    </row>
    <row r="3342" spans="1:32" x14ac:dyDescent="0.25">
      <c r="A3342" s="11">
        <v>45909</v>
      </c>
      <c r="B3342" s="25">
        <v>57157</v>
      </c>
      <c r="C3342" s="12" t="s">
        <v>7214</v>
      </c>
      <c r="D3342" s="16">
        <f t="shared" si="428"/>
        <v>45909</v>
      </c>
      <c r="G3342" s="13" t="s">
        <v>7616</v>
      </c>
      <c r="I3342" s="13" t="s">
        <v>8381</v>
      </c>
      <c r="J3342" s="13" t="s">
        <v>1811</v>
      </c>
      <c r="K3342" s="13" t="s">
        <v>556</v>
      </c>
      <c r="L3342" s="25" t="str">
        <f>VLOOKUP($K3342,TONG_SL!$A:$D,2,0)</f>
        <v>Chân giò heo muối 100g</v>
      </c>
      <c r="N3342" s="25" t="str">
        <f t="shared" si="429"/>
        <v>K-C6</v>
      </c>
      <c r="Q3342" s="25" t="str">
        <f>VLOOKUP(K3342,TONG_SL!$A:$D,3,0)</f>
        <v>Gói</v>
      </c>
      <c r="R3342" s="1">
        <v>10</v>
      </c>
      <c r="T3342" s="1">
        <f>VLOOKUP(VLOOKUP(G3342,Ma_KH!$A:$R,18,0)&amp;K3342,Gia_MB!$A:$F,6,0)</f>
        <v>24549</v>
      </c>
      <c r="U3342" s="14">
        <f t="shared" si="423"/>
        <v>245490</v>
      </c>
      <c r="W3342" s="64">
        <f t="shared" si="430"/>
        <v>0</v>
      </c>
      <c r="X3342" s="3" t="str">
        <f t="shared" si="424"/>
        <v>8</v>
      </c>
      <c r="Z3342" s="14">
        <f t="shared" si="425"/>
        <v>19639.2</v>
      </c>
      <c r="AA3342" s="7">
        <f>VLOOKUP(G3342,Ma_KH!$A:$R,14,0)</f>
        <v>51</v>
      </c>
      <c r="AD3342" s="7" t="str">
        <f>IFERROR(VLOOKUP(J3342,'Chuyển Mã'!$B$3:$C$9,2,0),"")</f>
        <v>Hà Nội</v>
      </c>
      <c r="AE3342" s="7" t="str">
        <f t="shared" si="426"/>
        <v>Chân giò heo muối 100g</v>
      </c>
      <c r="AF3342" s="7">
        <f t="shared" si="427"/>
        <v>10</v>
      </c>
    </row>
    <row r="3343" spans="1:32" x14ac:dyDescent="0.25">
      <c r="A3343" s="11">
        <v>45909</v>
      </c>
      <c r="B3343" s="25">
        <v>31418</v>
      </c>
      <c r="C3343" s="12" t="s">
        <v>7214</v>
      </c>
      <c r="D3343" s="16">
        <f t="shared" si="428"/>
        <v>45909</v>
      </c>
      <c r="G3343" s="13" t="s">
        <v>8382</v>
      </c>
      <c r="I3343" s="13" t="s">
        <v>8382</v>
      </c>
      <c r="J3343" s="13" t="s">
        <v>1811</v>
      </c>
      <c r="K3343" s="13" t="s">
        <v>570</v>
      </c>
      <c r="L3343" s="25" t="str">
        <f>VLOOKUP($K3343,TONG_SL!$A:$D,2,0)</f>
        <v>Tai heo sốt thái 150g</v>
      </c>
      <c r="N3343" s="25" t="str">
        <f t="shared" si="429"/>
        <v>K-C6</v>
      </c>
      <c r="Q3343" s="25" t="str">
        <f>VLOOKUP(K3343,TONG_SL!$A:$D,3,0)</f>
        <v>Túi</v>
      </c>
      <c r="R3343" s="1">
        <v>10</v>
      </c>
      <c r="T3343" s="1">
        <f>VLOOKUP(VLOOKUP(G3343,Ma_KH!$A:$R,18,0)&amp;K3343,Gia_MB!$A:$F,6,0)</f>
        <v>21667</v>
      </c>
      <c r="U3343" s="14">
        <f t="shared" si="423"/>
        <v>216670</v>
      </c>
      <c r="W3343" s="64">
        <f t="shared" si="430"/>
        <v>0</v>
      </c>
      <c r="X3343" s="3" t="str">
        <f t="shared" si="424"/>
        <v>8</v>
      </c>
      <c r="Z3343" s="14">
        <f t="shared" si="425"/>
        <v>17333.599999999999</v>
      </c>
      <c r="AA3343" s="7">
        <f>VLOOKUP(G3343,Ma_KH!$A:$R,14,0)</f>
        <v>50</v>
      </c>
      <c r="AD3343" s="7" t="str">
        <f>IFERROR(VLOOKUP(J3343,'Chuyển Mã'!$B$3:$C$9,2,0),"")</f>
        <v>Hà Nội</v>
      </c>
      <c r="AE3343" s="7" t="str">
        <f t="shared" si="426"/>
        <v>Tai heo sốt thái 150g</v>
      </c>
      <c r="AF3343" s="7">
        <f t="shared" si="427"/>
        <v>10</v>
      </c>
    </row>
    <row r="3344" spans="1:32" x14ac:dyDescent="0.25">
      <c r="A3344" s="11">
        <v>45909</v>
      </c>
      <c r="B3344" s="25">
        <v>31418</v>
      </c>
      <c r="C3344" s="12" t="s">
        <v>7214</v>
      </c>
      <c r="D3344" s="16">
        <f t="shared" si="428"/>
        <v>45909</v>
      </c>
      <c r="G3344" s="13" t="s">
        <v>8382</v>
      </c>
      <c r="I3344" s="13" t="s">
        <v>8382</v>
      </c>
      <c r="J3344" s="13" t="s">
        <v>1811</v>
      </c>
      <c r="K3344" s="13" t="s">
        <v>32</v>
      </c>
      <c r="L3344" s="25" t="str">
        <f>VLOOKUP($K3344,TONG_SL!$A:$D,2,0)</f>
        <v>Giò Tai Lưỡi Xào 250</v>
      </c>
      <c r="N3344" s="25" t="str">
        <f t="shared" si="429"/>
        <v>K-C6</v>
      </c>
      <c r="Q3344" s="25" t="str">
        <f>VLOOKUP(K3344,TONG_SL!$A:$D,3,0)</f>
        <v>Túi</v>
      </c>
      <c r="R3344" s="1">
        <v>10</v>
      </c>
      <c r="T3344" s="1">
        <f>VLOOKUP(VLOOKUP(G3344,Ma_KH!$A:$R,18,0)&amp;K3344,Gia_MB!$A:$F,6,0)</f>
        <v>50183</v>
      </c>
      <c r="U3344" s="14">
        <f t="shared" si="423"/>
        <v>501830</v>
      </c>
      <c r="W3344" s="64">
        <f t="shared" si="430"/>
        <v>0</v>
      </c>
      <c r="X3344" s="3" t="str">
        <f t="shared" si="424"/>
        <v>8</v>
      </c>
      <c r="Z3344" s="14">
        <f t="shared" si="425"/>
        <v>40146.400000000001</v>
      </c>
      <c r="AA3344" s="7">
        <f>VLOOKUP(G3344,Ma_KH!$A:$R,14,0)</f>
        <v>50</v>
      </c>
      <c r="AD3344" s="7" t="str">
        <f>IFERROR(VLOOKUP(J3344,'Chuyển Mã'!$B$3:$C$9,2,0),"")</f>
        <v>Hà Nội</v>
      </c>
      <c r="AE3344" s="7" t="str">
        <f t="shared" si="426"/>
        <v>Giò Tai Lưỡi Xào 250</v>
      </c>
      <c r="AF3344" s="7">
        <f t="shared" si="427"/>
        <v>10</v>
      </c>
    </row>
    <row r="3345" spans="1:32" x14ac:dyDescent="0.25">
      <c r="A3345" s="11">
        <v>45909</v>
      </c>
      <c r="B3345" s="25">
        <v>57170</v>
      </c>
      <c r="C3345" s="12" t="s">
        <v>7214</v>
      </c>
      <c r="D3345" s="16">
        <f t="shared" si="428"/>
        <v>45909</v>
      </c>
      <c r="G3345" s="13" t="s">
        <v>7616</v>
      </c>
      <c r="I3345" s="13" t="s">
        <v>8383</v>
      </c>
      <c r="J3345" s="13" t="s">
        <v>1811</v>
      </c>
      <c r="K3345" s="13" t="s">
        <v>556</v>
      </c>
      <c r="L3345" s="25" t="str">
        <f>VLOOKUP($K3345,TONG_SL!$A:$D,2,0)</f>
        <v>Chân giò heo muối 100g</v>
      </c>
      <c r="N3345" s="25" t="str">
        <f t="shared" si="429"/>
        <v>K-C6</v>
      </c>
      <c r="Q3345" s="25" t="str">
        <f>VLOOKUP(K3345,TONG_SL!$A:$D,3,0)</f>
        <v>Gói</v>
      </c>
      <c r="R3345" s="1">
        <v>5</v>
      </c>
      <c r="T3345" s="1">
        <f>VLOOKUP(VLOOKUP(G3345,Ma_KH!$A:$R,18,0)&amp;K3345,Gia_MB!$A:$F,6,0)</f>
        <v>24549</v>
      </c>
      <c r="U3345" s="14">
        <f t="shared" si="423"/>
        <v>122745</v>
      </c>
      <c r="W3345" s="64">
        <f t="shared" si="430"/>
        <v>0</v>
      </c>
      <c r="X3345" s="3" t="str">
        <f t="shared" si="424"/>
        <v>8</v>
      </c>
      <c r="Z3345" s="14">
        <f t="shared" si="425"/>
        <v>9819.6</v>
      </c>
      <c r="AA3345" s="7">
        <f>VLOOKUP(G3345,Ma_KH!$A:$R,14,0)</f>
        <v>51</v>
      </c>
      <c r="AD3345" s="7" t="str">
        <f>IFERROR(VLOOKUP(J3345,'Chuyển Mã'!$B$3:$C$9,2,0),"")</f>
        <v>Hà Nội</v>
      </c>
      <c r="AE3345" s="7" t="str">
        <f t="shared" si="426"/>
        <v>Chân giò heo muối 100g</v>
      </c>
      <c r="AF3345" s="7">
        <f t="shared" si="427"/>
        <v>5</v>
      </c>
    </row>
    <row r="3346" spans="1:32" x14ac:dyDescent="0.25">
      <c r="A3346" s="11">
        <v>45909</v>
      </c>
      <c r="B3346" s="25">
        <v>57170</v>
      </c>
      <c r="C3346" s="12" t="s">
        <v>7214</v>
      </c>
      <c r="D3346" s="16">
        <f t="shared" si="428"/>
        <v>45909</v>
      </c>
      <c r="G3346" s="13" t="s">
        <v>7616</v>
      </c>
      <c r="I3346" s="13" t="s">
        <v>8383</v>
      </c>
      <c r="J3346" s="13" t="s">
        <v>1811</v>
      </c>
      <c r="K3346" s="13" t="s">
        <v>27</v>
      </c>
      <c r="L3346" s="25" t="str">
        <f>VLOOKUP($K3346,TONG_SL!$A:$D,2,0)</f>
        <v>Chân giò heo muối 300g</v>
      </c>
      <c r="N3346" s="25" t="str">
        <f t="shared" si="429"/>
        <v>K-C6</v>
      </c>
      <c r="Q3346" s="25" t="str">
        <f>VLOOKUP(K3346,TONG_SL!$A:$D,3,0)</f>
        <v>Túi</v>
      </c>
      <c r="R3346" s="1">
        <v>15</v>
      </c>
      <c r="T3346" s="1">
        <f>VLOOKUP(VLOOKUP(G3346,Ma_KH!$A:$R,18,0)&amp;K3346,Gia_MB!$A:$F,6,0)</f>
        <v>73431</v>
      </c>
      <c r="U3346" s="14">
        <f t="shared" si="423"/>
        <v>1101465</v>
      </c>
      <c r="W3346" s="64">
        <f t="shared" si="430"/>
        <v>0</v>
      </c>
      <c r="X3346" s="3" t="str">
        <f t="shared" si="424"/>
        <v>8</v>
      </c>
      <c r="Z3346" s="14">
        <f t="shared" si="425"/>
        <v>88117.2</v>
      </c>
      <c r="AA3346" s="7">
        <f>VLOOKUP(G3346,Ma_KH!$A:$R,14,0)</f>
        <v>51</v>
      </c>
      <c r="AD3346" s="7" t="str">
        <f>IFERROR(VLOOKUP(J3346,'Chuyển Mã'!$B$3:$C$9,2,0),"")</f>
        <v>Hà Nội</v>
      </c>
      <c r="AE3346" s="7" t="str">
        <f t="shared" si="426"/>
        <v>Chân giò heo muối 300g</v>
      </c>
      <c r="AF3346" s="7">
        <f t="shared" si="427"/>
        <v>15</v>
      </c>
    </row>
    <row r="3347" spans="1:32" x14ac:dyDescent="0.25">
      <c r="A3347" s="11">
        <v>45909</v>
      </c>
      <c r="B3347" s="25">
        <v>57170</v>
      </c>
      <c r="C3347" s="12" t="s">
        <v>7214</v>
      </c>
      <c r="D3347" s="16">
        <f t="shared" si="428"/>
        <v>45909</v>
      </c>
      <c r="G3347" s="13" t="s">
        <v>7616</v>
      </c>
      <c r="I3347" s="13" t="s">
        <v>8383</v>
      </c>
      <c r="J3347" s="13" t="s">
        <v>1811</v>
      </c>
      <c r="K3347" s="13" t="s">
        <v>558</v>
      </c>
      <c r="L3347" s="25" t="str">
        <f>VLOOKUP($K3347,TONG_SL!$A:$D,2,0)</f>
        <v>Gà muối hun khói 300g</v>
      </c>
      <c r="N3347" s="25" t="str">
        <f t="shared" si="429"/>
        <v>K-C6</v>
      </c>
      <c r="Q3347" s="25" t="str">
        <f>VLOOKUP(K3347,TONG_SL!$A:$D,3,0)</f>
        <v>Túi</v>
      </c>
      <c r="R3347" s="1">
        <v>5</v>
      </c>
      <c r="T3347" s="1">
        <f>VLOOKUP(VLOOKUP(G3347,Ma_KH!$A:$R,18,0)&amp;K3347,Gia_MB!$A:$F,6,0)</f>
        <v>70000</v>
      </c>
      <c r="U3347" s="14">
        <f t="shared" si="423"/>
        <v>350000</v>
      </c>
      <c r="W3347" s="64">
        <f t="shared" si="430"/>
        <v>0</v>
      </c>
      <c r="X3347" s="3" t="str">
        <f t="shared" si="424"/>
        <v>8</v>
      </c>
      <c r="Z3347" s="14">
        <f t="shared" si="425"/>
        <v>28000</v>
      </c>
      <c r="AA3347" s="7">
        <f>VLOOKUP(G3347,Ma_KH!$A:$R,14,0)</f>
        <v>51</v>
      </c>
      <c r="AD3347" s="7" t="str">
        <f>IFERROR(VLOOKUP(J3347,'Chuyển Mã'!$B$3:$C$9,2,0),"")</f>
        <v>Hà Nội</v>
      </c>
      <c r="AE3347" s="7" t="str">
        <f t="shared" si="426"/>
        <v>Gà muối hun khói 300g</v>
      </c>
      <c r="AF3347" s="7">
        <f t="shared" si="427"/>
        <v>5</v>
      </c>
    </row>
    <row r="3348" spans="1:32" x14ac:dyDescent="0.25">
      <c r="A3348" s="11">
        <v>45909</v>
      </c>
      <c r="B3348" s="25">
        <v>57170</v>
      </c>
      <c r="C3348" s="12" t="s">
        <v>7214</v>
      </c>
      <c r="D3348" s="16">
        <f t="shared" si="428"/>
        <v>45909</v>
      </c>
      <c r="G3348" s="13" t="s">
        <v>7616</v>
      </c>
      <c r="I3348" s="13" t="s">
        <v>8383</v>
      </c>
      <c r="J3348" s="13" t="s">
        <v>1811</v>
      </c>
      <c r="K3348" s="13" t="s">
        <v>30</v>
      </c>
      <c r="L3348" s="25" t="str">
        <f>VLOOKUP($K3348,TONG_SL!$A:$D,2,0)</f>
        <v>Gà muối 500g</v>
      </c>
      <c r="N3348" s="25" t="str">
        <f t="shared" si="429"/>
        <v>K-C6</v>
      </c>
      <c r="Q3348" s="25" t="str">
        <f>VLOOKUP(K3348,TONG_SL!$A:$D,3,0)</f>
        <v>Túi</v>
      </c>
      <c r="R3348" s="1">
        <v>3</v>
      </c>
      <c r="T3348" s="1">
        <f>VLOOKUP(VLOOKUP(G3348,Ma_KH!$A:$R,18,0)&amp;K3348,Gia_MB!$A:$F,6,0)</f>
        <v>111058</v>
      </c>
      <c r="U3348" s="14">
        <f t="shared" ref="U3348:U3411" si="431">T3348*R3348</f>
        <v>333174</v>
      </c>
      <c r="W3348" s="64">
        <f t="shared" si="430"/>
        <v>0</v>
      </c>
      <c r="X3348" s="3" t="str">
        <f t="shared" ref="X3348:X3411" si="432">IF(B3348&lt;&gt;"","8","0")</f>
        <v>8</v>
      </c>
      <c r="Z3348" s="14">
        <f t="shared" ref="Z3348:Z3411" si="433">U3348*X3348%</f>
        <v>26653.920000000002</v>
      </c>
      <c r="AA3348" s="7">
        <f>VLOOKUP(G3348,Ma_KH!$A:$R,14,0)</f>
        <v>51</v>
      </c>
      <c r="AD3348" s="7" t="str">
        <f>IFERROR(VLOOKUP(J3348,'Chuyển Mã'!$B$3:$C$9,2,0),"")</f>
        <v>Hà Nội</v>
      </c>
      <c r="AE3348" s="7" t="str">
        <f t="shared" si="426"/>
        <v>Gà muối 500g</v>
      </c>
      <c r="AF3348" s="7">
        <f t="shared" si="427"/>
        <v>3</v>
      </c>
    </row>
    <row r="3349" spans="1:32" x14ac:dyDescent="0.25">
      <c r="A3349" s="11">
        <v>45909</v>
      </c>
      <c r="B3349" s="25">
        <v>57170</v>
      </c>
      <c r="C3349" s="12" t="s">
        <v>7214</v>
      </c>
      <c r="D3349" s="16">
        <f t="shared" si="428"/>
        <v>45909</v>
      </c>
      <c r="G3349" s="13" t="s">
        <v>7616</v>
      </c>
      <c r="I3349" s="13" t="s">
        <v>8383</v>
      </c>
      <c r="J3349" s="13" t="s">
        <v>1811</v>
      </c>
      <c r="K3349" s="13" t="s">
        <v>32</v>
      </c>
      <c r="L3349" s="25" t="str">
        <f>VLOOKUP($K3349,TONG_SL!$A:$D,2,0)</f>
        <v>Giò Tai Lưỡi Xào 250</v>
      </c>
      <c r="N3349" s="25" t="str">
        <f t="shared" si="429"/>
        <v>K-C6</v>
      </c>
      <c r="Q3349" s="25" t="str">
        <f>VLOOKUP(K3349,TONG_SL!$A:$D,3,0)</f>
        <v>Túi</v>
      </c>
      <c r="R3349" s="1">
        <v>5</v>
      </c>
      <c r="T3349" s="1">
        <f>VLOOKUP(VLOOKUP(G3349,Ma_KH!$A:$R,18,0)&amp;K3349,Gia_MB!$A:$F,6,0)</f>
        <v>50183</v>
      </c>
      <c r="U3349" s="14">
        <f t="shared" si="431"/>
        <v>250915</v>
      </c>
      <c r="W3349" s="64">
        <f t="shared" si="430"/>
        <v>0</v>
      </c>
      <c r="X3349" s="3" t="str">
        <f t="shared" si="432"/>
        <v>8</v>
      </c>
      <c r="Z3349" s="14">
        <f t="shared" si="433"/>
        <v>20073.2</v>
      </c>
      <c r="AA3349" s="7">
        <f>VLOOKUP(G3349,Ma_KH!$A:$R,14,0)</f>
        <v>51</v>
      </c>
      <c r="AD3349" s="7" t="str">
        <f>IFERROR(VLOOKUP(J3349,'Chuyển Mã'!$B$3:$C$9,2,0),"")</f>
        <v>Hà Nội</v>
      </c>
      <c r="AE3349" s="7" t="str">
        <f t="shared" si="426"/>
        <v>Giò Tai Lưỡi Xào 250</v>
      </c>
      <c r="AF3349" s="7">
        <f t="shared" si="427"/>
        <v>5</v>
      </c>
    </row>
    <row r="3350" spans="1:32" x14ac:dyDescent="0.25">
      <c r="A3350" s="11">
        <v>45909</v>
      </c>
      <c r="B3350" s="25">
        <v>57170</v>
      </c>
      <c r="C3350" s="12" t="s">
        <v>7214</v>
      </c>
      <c r="D3350" s="16">
        <f t="shared" si="428"/>
        <v>45909</v>
      </c>
      <c r="G3350" s="13" t="s">
        <v>7616</v>
      </c>
      <c r="I3350" s="13" t="s">
        <v>8383</v>
      </c>
      <c r="J3350" s="13" t="s">
        <v>1811</v>
      </c>
      <c r="K3350" s="13" t="s">
        <v>51</v>
      </c>
      <c r="L3350" s="25" t="str">
        <f>VLOOKUP($K3350,TONG_SL!$A:$D,2,0)</f>
        <v>Mọc Nấm Hương 250g</v>
      </c>
      <c r="N3350" s="25" t="str">
        <f t="shared" si="429"/>
        <v>K-C6</v>
      </c>
      <c r="Q3350" s="25" t="str">
        <f>VLOOKUP(K3350,TONG_SL!$A:$D,3,0)</f>
        <v>Túi</v>
      </c>
      <c r="R3350" s="1">
        <v>5</v>
      </c>
      <c r="T3350" s="1">
        <f>VLOOKUP(VLOOKUP(G3350,Ma_KH!$A:$R,18,0)&amp;K3350,Gia_MB!$A:$F,6,0)</f>
        <v>46000</v>
      </c>
      <c r="U3350" s="14">
        <f t="shared" si="431"/>
        <v>230000</v>
      </c>
      <c r="W3350" s="64">
        <f t="shared" si="430"/>
        <v>0</v>
      </c>
      <c r="X3350" s="3" t="str">
        <f t="shared" si="432"/>
        <v>8</v>
      </c>
      <c r="Z3350" s="14">
        <f t="shared" si="433"/>
        <v>18400</v>
      </c>
      <c r="AA3350" s="7">
        <f>VLOOKUP(G3350,Ma_KH!$A:$R,14,0)</f>
        <v>51</v>
      </c>
      <c r="AD3350" s="7" t="str">
        <f>IFERROR(VLOOKUP(J3350,'Chuyển Mã'!$B$3:$C$9,2,0),"")</f>
        <v>Hà Nội</v>
      </c>
      <c r="AE3350" s="7" t="str">
        <f t="shared" si="426"/>
        <v>Mọc Nấm Hương 250g</v>
      </c>
      <c r="AF3350" s="7">
        <f t="shared" si="427"/>
        <v>5</v>
      </c>
    </row>
    <row r="3351" spans="1:32" x14ac:dyDescent="0.25">
      <c r="A3351" s="11">
        <v>45909</v>
      </c>
      <c r="B3351" s="25">
        <v>57170</v>
      </c>
      <c r="C3351" s="12" t="s">
        <v>7214</v>
      </c>
      <c r="D3351" s="16">
        <f t="shared" si="428"/>
        <v>45909</v>
      </c>
      <c r="G3351" s="13" t="s">
        <v>7616</v>
      </c>
      <c r="I3351" s="13" t="s">
        <v>8383</v>
      </c>
      <c r="J3351" s="13" t="s">
        <v>1811</v>
      </c>
      <c r="K3351" s="13" t="s">
        <v>35</v>
      </c>
      <c r="L3351" s="25" t="str">
        <f>VLOOKUP($K3351,TONG_SL!$A:$D,2,0)</f>
        <v>Tai heo muối 200g</v>
      </c>
      <c r="N3351" s="25" t="str">
        <f t="shared" si="429"/>
        <v>K-C6</v>
      </c>
      <c r="Q3351" s="25" t="str">
        <f>VLOOKUP(K3351,TONG_SL!$A:$D,3,0)</f>
        <v>Túi</v>
      </c>
      <c r="R3351" s="1">
        <v>5</v>
      </c>
      <c r="T3351" s="1">
        <f>VLOOKUP(VLOOKUP(G3351,Ma_KH!$A:$R,18,0)&amp;K3351,Gia_MB!$A:$F,6,0)</f>
        <v>55595</v>
      </c>
      <c r="U3351" s="14">
        <f t="shared" si="431"/>
        <v>277975</v>
      </c>
      <c r="W3351" s="64">
        <f t="shared" si="430"/>
        <v>0</v>
      </c>
      <c r="X3351" s="3" t="str">
        <f t="shared" si="432"/>
        <v>8</v>
      </c>
      <c r="Z3351" s="14">
        <f t="shared" si="433"/>
        <v>22238</v>
      </c>
      <c r="AA3351" s="7">
        <f>VLOOKUP(G3351,Ma_KH!$A:$R,14,0)</f>
        <v>51</v>
      </c>
      <c r="AD3351" s="7" t="str">
        <f>IFERROR(VLOOKUP(J3351,'Chuyển Mã'!$B$3:$C$9,2,0),"")</f>
        <v>Hà Nội</v>
      </c>
      <c r="AE3351" s="7" t="str">
        <f t="shared" si="426"/>
        <v>Tai heo muối 200g</v>
      </c>
      <c r="AF3351" s="7">
        <f t="shared" si="427"/>
        <v>5</v>
      </c>
    </row>
    <row r="3352" spans="1:32" x14ac:dyDescent="0.25">
      <c r="A3352" s="11">
        <v>45909</v>
      </c>
      <c r="B3352" s="25">
        <v>57146</v>
      </c>
      <c r="C3352" s="12" t="s">
        <v>7214</v>
      </c>
      <c r="D3352" s="16">
        <f t="shared" si="428"/>
        <v>45909</v>
      </c>
      <c r="G3352" s="13" t="s">
        <v>7616</v>
      </c>
      <c r="I3352" s="13" t="s">
        <v>8384</v>
      </c>
      <c r="J3352" s="13" t="s">
        <v>1811</v>
      </c>
      <c r="K3352" s="13" t="s">
        <v>568</v>
      </c>
      <c r="L3352" s="25" t="str">
        <f>VLOOKUP($K3352,TONG_SL!$A:$D,2,0)</f>
        <v>Chân gà sả tắc 150g</v>
      </c>
      <c r="N3352" s="25" t="str">
        <f t="shared" si="429"/>
        <v>K-C6</v>
      </c>
      <c r="Q3352" s="25" t="str">
        <f>VLOOKUP(K3352,TONG_SL!$A:$D,3,0)</f>
        <v>Túi</v>
      </c>
      <c r="R3352" s="1">
        <v>3</v>
      </c>
      <c r="T3352" s="1">
        <f>VLOOKUP(VLOOKUP(G3352,Ma_KH!$A:$R,18,0)&amp;K3352,Gia_MB!$A:$F,6,0)</f>
        <v>20250</v>
      </c>
      <c r="U3352" s="14">
        <f t="shared" si="431"/>
        <v>60750</v>
      </c>
      <c r="W3352" s="64">
        <f t="shared" si="430"/>
        <v>0</v>
      </c>
      <c r="X3352" s="3" t="str">
        <f t="shared" si="432"/>
        <v>8</v>
      </c>
      <c r="Z3352" s="14">
        <f t="shared" si="433"/>
        <v>4860</v>
      </c>
      <c r="AA3352" s="7">
        <f>VLOOKUP(G3352,Ma_KH!$A:$R,14,0)</f>
        <v>51</v>
      </c>
      <c r="AD3352" s="7" t="str">
        <f>IFERROR(VLOOKUP(J3352,'Chuyển Mã'!$B$3:$C$9,2,0),"")</f>
        <v>Hà Nội</v>
      </c>
      <c r="AE3352" s="7" t="str">
        <f t="shared" si="426"/>
        <v>Chân gà sả tắc 150g</v>
      </c>
      <c r="AF3352" s="7">
        <f t="shared" si="427"/>
        <v>3</v>
      </c>
    </row>
    <row r="3353" spans="1:32" x14ac:dyDescent="0.25">
      <c r="A3353" s="11">
        <v>45909</v>
      </c>
      <c r="B3353" s="25">
        <v>57146</v>
      </c>
      <c r="C3353" s="12" t="s">
        <v>7214</v>
      </c>
      <c r="D3353" s="16">
        <f t="shared" si="428"/>
        <v>45909</v>
      </c>
      <c r="G3353" s="13" t="s">
        <v>7616</v>
      </c>
      <c r="I3353" s="13" t="s">
        <v>8384</v>
      </c>
      <c r="J3353" s="13" t="s">
        <v>1811</v>
      </c>
      <c r="K3353" s="13" t="s">
        <v>27</v>
      </c>
      <c r="L3353" s="25" t="str">
        <f>VLOOKUP($K3353,TONG_SL!$A:$D,2,0)</f>
        <v>Chân giò heo muối 300g</v>
      </c>
      <c r="N3353" s="25" t="str">
        <f t="shared" si="429"/>
        <v>K-C6</v>
      </c>
      <c r="Q3353" s="25" t="str">
        <f>VLOOKUP(K3353,TONG_SL!$A:$D,3,0)</f>
        <v>Túi</v>
      </c>
      <c r="R3353" s="1">
        <v>7</v>
      </c>
      <c r="T3353" s="1">
        <f>VLOOKUP(VLOOKUP(G3353,Ma_KH!$A:$R,18,0)&amp;K3353,Gia_MB!$A:$F,6,0)</f>
        <v>73431</v>
      </c>
      <c r="U3353" s="14">
        <f t="shared" si="431"/>
        <v>514017</v>
      </c>
      <c r="W3353" s="64">
        <f t="shared" si="430"/>
        <v>0</v>
      </c>
      <c r="X3353" s="3" t="str">
        <f t="shared" si="432"/>
        <v>8</v>
      </c>
      <c r="Z3353" s="14">
        <f t="shared" si="433"/>
        <v>41121.360000000001</v>
      </c>
      <c r="AA3353" s="7">
        <f>VLOOKUP(G3353,Ma_KH!$A:$R,14,0)</f>
        <v>51</v>
      </c>
      <c r="AD3353" s="7" t="str">
        <f>IFERROR(VLOOKUP(J3353,'Chuyển Mã'!$B$3:$C$9,2,0),"")</f>
        <v>Hà Nội</v>
      </c>
      <c r="AE3353" s="7" t="str">
        <f t="shared" si="426"/>
        <v>Chân giò heo muối 300g</v>
      </c>
      <c r="AF3353" s="7">
        <f t="shared" si="427"/>
        <v>7</v>
      </c>
    </row>
    <row r="3354" spans="1:32" x14ac:dyDescent="0.25">
      <c r="A3354" s="11">
        <v>45909</v>
      </c>
      <c r="B3354" s="25">
        <v>57146</v>
      </c>
      <c r="C3354" s="12" t="s">
        <v>7214</v>
      </c>
      <c r="D3354" s="16">
        <f t="shared" si="428"/>
        <v>45909</v>
      </c>
      <c r="G3354" s="13" t="s">
        <v>7616</v>
      </c>
      <c r="I3354" s="13" t="s">
        <v>8384</v>
      </c>
      <c r="J3354" s="13" t="s">
        <v>1811</v>
      </c>
      <c r="K3354" s="13" t="s">
        <v>558</v>
      </c>
      <c r="L3354" s="25" t="str">
        <f>VLOOKUP($K3354,TONG_SL!$A:$D,2,0)</f>
        <v>Gà muối hun khói 300g</v>
      </c>
      <c r="N3354" s="25" t="str">
        <f t="shared" si="429"/>
        <v>K-C6</v>
      </c>
      <c r="Q3354" s="25" t="str">
        <f>VLOOKUP(K3354,TONG_SL!$A:$D,3,0)</f>
        <v>Túi</v>
      </c>
      <c r="R3354" s="1">
        <v>3</v>
      </c>
      <c r="T3354" s="1">
        <f>VLOOKUP(VLOOKUP(G3354,Ma_KH!$A:$R,18,0)&amp;K3354,Gia_MB!$A:$F,6,0)</f>
        <v>70000</v>
      </c>
      <c r="U3354" s="14">
        <f t="shared" si="431"/>
        <v>210000</v>
      </c>
      <c r="W3354" s="64">
        <f t="shared" si="430"/>
        <v>0</v>
      </c>
      <c r="X3354" s="3" t="str">
        <f t="shared" si="432"/>
        <v>8</v>
      </c>
      <c r="Z3354" s="14">
        <f t="shared" si="433"/>
        <v>16800</v>
      </c>
      <c r="AA3354" s="7">
        <f>VLOOKUP(G3354,Ma_KH!$A:$R,14,0)</f>
        <v>51</v>
      </c>
      <c r="AD3354" s="7" t="str">
        <f>IFERROR(VLOOKUP(J3354,'Chuyển Mã'!$B$3:$C$9,2,0),"")</f>
        <v>Hà Nội</v>
      </c>
      <c r="AE3354" s="7" t="str">
        <f t="shared" si="426"/>
        <v>Gà muối hun khói 300g</v>
      </c>
      <c r="AF3354" s="7">
        <f t="shared" si="427"/>
        <v>3</v>
      </c>
    </row>
    <row r="3355" spans="1:32" x14ac:dyDescent="0.25">
      <c r="A3355" s="11">
        <v>45909</v>
      </c>
      <c r="B3355" s="25">
        <v>57146</v>
      </c>
      <c r="C3355" s="12" t="s">
        <v>7214</v>
      </c>
      <c r="D3355" s="16">
        <f t="shared" si="428"/>
        <v>45909</v>
      </c>
      <c r="G3355" s="13" t="s">
        <v>7616</v>
      </c>
      <c r="I3355" s="13" t="s">
        <v>8384</v>
      </c>
      <c r="J3355" s="13" t="s">
        <v>1811</v>
      </c>
      <c r="K3355" s="13" t="s">
        <v>51</v>
      </c>
      <c r="L3355" s="25" t="str">
        <f>VLOOKUP($K3355,TONG_SL!$A:$D,2,0)</f>
        <v>Mọc Nấm Hương 250g</v>
      </c>
      <c r="N3355" s="25" t="str">
        <f t="shared" si="429"/>
        <v>K-C6</v>
      </c>
      <c r="Q3355" s="25" t="str">
        <f>VLOOKUP(K3355,TONG_SL!$A:$D,3,0)</f>
        <v>Túi</v>
      </c>
      <c r="R3355" s="1">
        <v>3</v>
      </c>
      <c r="T3355" s="1">
        <f>VLOOKUP(VLOOKUP(G3355,Ma_KH!$A:$R,18,0)&amp;K3355,Gia_MB!$A:$F,6,0)</f>
        <v>46000</v>
      </c>
      <c r="U3355" s="14">
        <f t="shared" si="431"/>
        <v>138000</v>
      </c>
      <c r="W3355" s="64">
        <f t="shared" si="430"/>
        <v>0</v>
      </c>
      <c r="X3355" s="3" t="str">
        <f t="shared" si="432"/>
        <v>8</v>
      </c>
      <c r="Z3355" s="14">
        <f t="shared" si="433"/>
        <v>11040</v>
      </c>
      <c r="AA3355" s="7">
        <f>VLOOKUP(G3355,Ma_KH!$A:$R,14,0)</f>
        <v>51</v>
      </c>
      <c r="AD3355" s="7" t="str">
        <f>IFERROR(VLOOKUP(J3355,'Chuyển Mã'!$B$3:$C$9,2,0),"")</f>
        <v>Hà Nội</v>
      </c>
      <c r="AE3355" s="7" t="str">
        <f t="shared" si="426"/>
        <v>Mọc Nấm Hương 250g</v>
      </c>
      <c r="AF3355" s="7">
        <f t="shared" si="427"/>
        <v>3</v>
      </c>
    </row>
    <row r="3356" spans="1:32" x14ac:dyDescent="0.25">
      <c r="A3356" s="11">
        <v>45909</v>
      </c>
      <c r="B3356" s="25">
        <v>57146</v>
      </c>
      <c r="C3356" s="12" t="s">
        <v>7214</v>
      </c>
      <c r="D3356" s="16">
        <f t="shared" si="428"/>
        <v>45909</v>
      </c>
      <c r="G3356" s="13" t="s">
        <v>7616</v>
      </c>
      <c r="I3356" s="13" t="s">
        <v>8384</v>
      </c>
      <c r="J3356" s="13" t="s">
        <v>1811</v>
      </c>
      <c r="K3356" s="13" t="s">
        <v>556</v>
      </c>
      <c r="L3356" s="25" t="str">
        <f>VLOOKUP($K3356,TONG_SL!$A:$D,2,0)</f>
        <v>Chân giò heo muối 100g</v>
      </c>
      <c r="N3356" s="25" t="str">
        <f t="shared" si="429"/>
        <v>K-C6</v>
      </c>
      <c r="Q3356" s="25" t="str">
        <f>VLOOKUP(K3356,TONG_SL!$A:$D,3,0)</f>
        <v>Gói</v>
      </c>
      <c r="R3356" s="1">
        <v>10</v>
      </c>
      <c r="T3356" s="1">
        <f>VLOOKUP(VLOOKUP(G3356,Ma_KH!$A:$R,18,0)&amp;K3356,Gia_MB!$A:$F,6,0)</f>
        <v>24549</v>
      </c>
      <c r="U3356" s="14">
        <f t="shared" si="431"/>
        <v>245490</v>
      </c>
      <c r="W3356" s="64">
        <f t="shared" si="430"/>
        <v>0</v>
      </c>
      <c r="X3356" s="3" t="str">
        <f t="shared" si="432"/>
        <v>8</v>
      </c>
      <c r="Z3356" s="14">
        <f t="shared" si="433"/>
        <v>19639.2</v>
      </c>
      <c r="AA3356" s="7">
        <f>VLOOKUP(G3356,Ma_KH!$A:$R,14,0)</f>
        <v>51</v>
      </c>
      <c r="AD3356" s="7" t="str">
        <f>IFERROR(VLOOKUP(J3356,'Chuyển Mã'!$B$3:$C$9,2,0),"")</f>
        <v>Hà Nội</v>
      </c>
      <c r="AE3356" s="7" t="str">
        <f t="shared" si="426"/>
        <v>Chân giò heo muối 100g</v>
      </c>
      <c r="AF3356" s="7">
        <f t="shared" si="427"/>
        <v>10</v>
      </c>
    </row>
    <row r="3357" spans="1:32" x14ac:dyDescent="0.25">
      <c r="A3357" s="11">
        <v>45909</v>
      </c>
      <c r="B3357" s="25">
        <v>57196</v>
      </c>
      <c r="C3357" s="12" t="s">
        <v>7214</v>
      </c>
      <c r="D3357" s="16">
        <f t="shared" si="428"/>
        <v>45909</v>
      </c>
      <c r="G3357" s="13" t="s">
        <v>7616</v>
      </c>
      <c r="I3357" s="13" t="s">
        <v>8385</v>
      </c>
      <c r="J3357" s="13" t="s">
        <v>1811</v>
      </c>
      <c r="K3357" s="13" t="s">
        <v>568</v>
      </c>
      <c r="L3357" s="25" t="str">
        <f>VLOOKUP($K3357,TONG_SL!$A:$D,2,0)</f>
        <v>Chân gà sả tắc 150g</v>
      </c>
      <c r="N3357" s="25" t="str">
        <f t="shared" si="429"/>
        <v>K-C6</v>
      </c>
      <c r="Q3357" s="25" t="str">
        <f>VLOOKUP(K3357,TONG_SL!$A:$D,3,0)</f>
        <v>Túi</v>
      </c>
      <c r="R3357" s="1">
        <v>3</v>
      </c>
      <c r="T3357" s="1">
        <f>VLOOKUP(VLOOKUP(G3357,Ma_KH!$A:$R,18,0)&amp;K3357,Gia_MB!$A:$F,6,0)</f>
        <v>20250</v>
      </c>
      <c r="U3357" s="14">
        <f t="shared" si="431"/>
        <v>60750</v>
      </c>
      <c r="W3357" s="64">
        <f t="shared" si="430"/>
        <v>0</v>
      </c>
      <c r="X3357" s="3" t="str">
        <f t="shared" si="432"/>
        <v>8</v>
      </c>
      <c r="Z3357" s="14">
        <f t="shared" si="433"/>
        <v>4860</v>
      </c>
      <c r="AA3357" s="7">
        <f>VLOOKUP(G3357,Ma_KH!$A:$R,14,0)</f>
        <v>51</v>
      </c>
      <c r="AD3357" s="7" t="str">
        <f>IFERROR(VLOOKUP(J3357,'Chuyển Mã'!$B$3:$C$9,2,0),"")</f>
        <v>Hà Nội</v>
      </c>
      <c r="AE3357" s="7" t="str">
        <f t="shared" si="426"/>
        <v>Chân gà sả tắc 150g</v>
      </c>
      <c r="AF3357" s="7">
        <f t="shared" si="427"/>
        <v>3</v>
      </c>
    </row>
    <row r="3358" spans="1:32" x14ac:dyDescent="0.25">
      <c r="A3358" s="11">
        <v>45909</v>
      </c>
      <c r="B3358" s="25">
        <v>57196</v>
      </c>
      <c r="C3358" s="12" t="s">
        <v>7214</v>
      </c>
      <c r="D3358" s="16">
        <f t="shared" si="428"/>
        <v>45909</v>
      </c>
      <c r="G3358" s="13" t="s">
        <v>7616</v>
      </c>
      <c r="I3358" s="13" t="s">
        <v>8385</v>
      </c>
      <c r="J3358" s="13" t="s">
        <v>1811</v>
      </c>
      <c r="K3358" s="13" t="s">
        <v>558</v>
      </c>
      <c r="L3358" s="25" t="str">
        <f>VLOOKUP($K3358,TONG_SL!$A:$D,2,0)</f>
        <v>Gà muối hun khói 300g</v>
      </c>
      <c r="N3358" s="25" t="str">
        <f t="shared" si="429"/>
        <v>K-C6</v>
      </c>
      <c r="Q3358" s="25" t="str">
        <f>VLOOKUP(K3358,TONG_SL!$A:$D,3,0)</f>
        <v>Túi</v>
      </c>
      <c r="R3358" s="1">
        <v>5</v>
      </c>
      <c r="T3358" s="1">
        <f>VLOOKUP(VLOOKUP(G3358,Ma_KH!$A:$R,18,0)&amp;K3358,Gia_MB!$A:$F,6,0)</f>
        <v>70000</v>
      </c>
      <c r="U3358" s="14">
        <f t="shared" si="431"/>
        <v>350000</v>
      </c>
      <c r="W3358" s="64">
        <f t="shared" si="430"/>
        <v>0</v>
      </c>
      <c r="X3358" s="3" t="str">
        <f t="shared" si="432"/>
        <v>8</v>
      </c>
      <c r="Z3358" s="14">
        <f t="shared" si="433"/>
        <v>28000</v>
      </c>
      <c r="AA3358" s="7">
        <f>VLOOKUP(G3358,Ma_KH!$A:$R,14,0)</f>
        <v>51</v>
      </c>
      <c r="AD3358" s="7" t="str">
        <f>IFERROR(VLOOKUP(J3358,'Chuyển Mã'!$B$3:$C$9,2,0),"")</f>
        <v>Hà Nội</v>
      </c>
      <c r="AE3358" s="7" t="str">
        <f t="shared" si="426"/>
        <v>Gà muối hun khói 300g</v>
      </c>
      <c r="AF3358" s="7">
        <f t="shared" si="427"/>
        <v>5</v>
      </c>
    </row>
    <row r="3359" spans="1:32" x14ac:dyDescent="0.25">
      <c r="A3359" s="11">
        <v>45909</v>
      </c>
      <c r="B3359" s="25">
        <v>57196</v>
      </c>
      <c r="C3359" s="12" t="s">
        <v>7214</v>
      </c>
      <c r="D3359" s="16">
        <f t="shared" si="428"/>
        <v>45909</v>
      </c>
      <c r="G3359" s="13" t="s">
        <v>7616</v>
      </c>
      <c r="I3359" s="13" t="s">
        <v>8385</v>
      </c>
      <c r="J3359" s="13" t="s">
        <v>1811</v>
      </c>
      <c r="K3359" s="13" t="s">
        <v>32</v>
      </c>
      <c r="L3359" s="25" t="str">
        <f>VLOOKUP($K3359,TONG_SL!$A:$D,2,0)</f>
        <v>Giò Tai Lưỡi Xào 250</v>
      </c>
      <c r="N3359" s="25" t="str">
        <f t="shared" si="429"/>
        <v>K-C6</v>
      </c>
      <c r="Q3359" s="25" t="str">
        <f>VLOOKUP(K3359,TONG_SL!$A:$D,3,0)</f>
        <v>Túi</v>
      </c>
      <c r="R3359" s="1">
        <v>3</v>
      </c>
      <c r="T3359" s="1">
        <f>VLOOKUP(VLOOKUP(G3359,Ma_KH!$A:$R,18,0)&amp;K3359,Gia_MB!$A:$F,6,0)</f>
        <v>50183</v>
      </c>
      <c r="U3359" s="14">
        <f t="shared" si="431"/>
        <v>150549</v>
      </c>
      <c r="W3359" s="64">
        <f t="shared" si="430"/>
        <v>0</v>
      </c>
      <c r="X3359" s="3" t="str">
        <f t="shared" si="432"/>
        <v>8</v>
      </c>
      <c r="Z3359" s="14">
        <f t="shared" si="433"/>
        <v>12043.92</v>
      </c>
      <c r="AA3359" s="7">
        <f>VLOOKUP(G3359,Ma_KH!$A:$R,14,0)</f>
        <v>51</v>
      </c>
      <c r="AD3359" s="7" t="str">
        <f>IFERROR(VLOOKUP(J3359,'Chuyển Mã'!$B$3:$C$9,2,0),"")</f>
        <v>Hà Nội</v>
      </c>
      <c r="AE3359" s="7" t="str">
        <f t="shared" si="426"/>
        <v>Giò Tai Lưỡi Xào 250</v>
      </c>
      <c r="AF3359" s="7">
        <f t="shared" si="427"/>
        <v>3</v>
      </c>
    </row>
    <row r="3360" spans="1:32" x14ac:dyDescent="0.25">
      <c r="A3360" s="11">
        <v>45909</v>
      </c>
      <c r="B3360" s="25">
        <v>57196</v>
      </c>
      <c r="C3360" s="12" t="s">
        <v>7214</v>
      </c>
      <c r="D3360" s="16">
        <f t="shared" si="428"/>
        <v>45909</v>
      </c>
      <c r="G3360" s="13" t="s">
        <v>7616</v>
      </c>
      <c r="I3360" s="13" t="s">
        <v>8385</v>
      </c>
      <c r="J3360" s="13" t="s">
        <v>1811</v>
      </c>
      <c r="K3360" s="13" t="s">
        <v>51</v>
      </c>
      <c r="L3360" s="25" t="str">
        <f>VLOOKUP($K3360,TONG_SL!$A:$D,2,0)</f>
        <v>Mọc Nấm Hương 250g</v>
      </c>
      <c r="N3360" s="25" t="str">
        <f t="shared" si="429"/>
        <v>K-C6</v>
      </c>
      <c r="Q3360" s="25" t="str">
        <f>VLOOKUP(K3360,TONG_SL!$A:$D,3,0)</f>
        <v>Túi</v>
      </c>
      <c r="R3360" s="1">
        <v>3</v>
      </c>
      <c r="T3360" s="1">
        <f>VLOOKUP(VLOOKUP(G3360,Ma_KH!$A:$R,18,0)&amp;K3360,Gia_MB!$A:$F,6,0)</f>
        <v>46000</v>
      </c>
      <c r="U3360" s="14">
        <f t="shared" si="431"/>
        <v>138000</v>
      </c>
      <c r="W3360" s="64">
        <f t="shared" si="430"/>
        <v>0</v>
      </c>
      <c r="X3360" s="3" t="str">
        <f t="shared" si="432"/>
        <v>8</v>
      </c>
      <c r="Z3360" s="14">
        <f t="shared" si="433"/>
        <v>11040</v>
      </c>
      <c r="AA3360" s="7">
        <f>VLOOKUP(G3360,Ma_KH!$A:$R,14,0)</f>
        <v>51</v>
      </c>
      <c r="AD3360" s="7" t="str">
        <f>IFERROR(VLOOKUP(J3360,'Chuyển Mã'!$B$3:$C$9,2,0),"")</f>
        <v>Hà Nội</v>
      </c>
      <c r="AE3360" s="7" t="str">
        <f t="shared" si="426"/>
        <v>Mọc Nấm Hương 250g</v>
      </c>
      <c r="AF3360" s="7">
        <f t="shared" si="427"/>
        <v>3</v>
      </c>
    </row>
    <row r="3361" spans="1:32" x14ac:dyDescent="0.25">
      <c r="A3361" s="11">
        <v>45909</v>
      </c>
      <c r="B3361" s="25">
        <v>57196</v>
      </c>
      <c r="C3361" s="12" t="s">
        <v>7214</v>
      </c>
      <c r="D3361" s="16">
        <f t="shared" si="428"/>
        <v>45909</v>
      </c>
      <c r="G3361" s="13" t="s">
        <v>7616</v>
      </c>
      <c r="I3361" s="13" t="s">
        <v>8385</v>
      </c>
      <c r="J3361" s="13" t="s">
        <v>1811</v>
      </c>
      <c r="K3361" s="13" t="s">
        <v>35</v>
      </c>
      <c r="L3361" s="25" t="str">
        <f>VLOOKUP($K3361,TONG_SL!$A:$D,2,0)</f>
        <v>Tai heo muối 200g</v>
      </c>
      <c r="N3361" s="25" t="str">
        <f t="shared" si="429"/>
        <v>K-C6</v>
      </c>
      <c r="Q3361" s="25" t="str">
        <f>VLOOKUP(K3361,TONG_SL!$A:$D,3,0)</f>
        <v>Túi</v>
      </c>
      <c r="R3361" s="1">
        <v>3</v>
      </c>
      <c r="T3361" s="1">
        <f>VLOOKUP(VLOOKUP(G3361,Ma_KH!$A:$R,18,0)&amp;K3361,Gia_MB!$A:$F,6,0)</f>
        <v>55595</v>
      </c>
      <c r="U3361" s="14">
        <f t="shared" si="431"/>
        <v>166785</v>
      </c>
      <c r="W3361" s="64">
        <f t="shared" si="430"/>
        <v>0</v>
      </c>
      <c r="X3361" s="3" t="str">
        <f t="shared" si="432"/>
        <v>8</v>
      </c>
      <c r="Z3361" s="14">
        <f t="shared" si="433"/>
        <v>13342.800000000001</v>
      </c>
      <c r="AA3361" s="7">
        <f>VLOOKUP(G3361,Ma_KH!$A:$R,14,0)</f>
        <v>51</v>
      </c>
      <c r="AD3361" s="7" t="str">
        <f>IFERROR(VLOOKUP(J3361,'Chuyển Mã'!$B$3:$C$9,2,0),"")</f>
        <v>Hà Nội</v>
      </c>
      <c r="AE3361" s="7" t="str">
        <f t="shared" si="426"/>
        <v>Tai heo muối 200g</v>
      </c>
      <c r="AF3361" s="7">
        <f t="shared" si="427"/>
        <v>3</v>
      </c>
    </row>
    <row r="3362" spans="1:32" x14ac:dyDescent="0.25">
      <c r="A3362" s="11">
        <v>45909</v>
      </c>
      <c r="B3362" s="25">
        <v>57196</v>
      </c>
      <c r="C3362" s="12" t="s">
        <v>7214</v>
      </c>
      <c r="D3362" s="16">
        <f t="shared" si="428"/>
        <v>45909</v>
      </c>
      <c r="G3362" s="13" t="s">
        <v>7616</v>
      </c>
      <c r="I3362" s="13" t="s">
        <v>8385</v>
      </c>
      <c r="J3362" s="13" t="s">
        <v>1811</v>
      </c>
      <c r="K3362" s="13" t="s">
        <v>556</v>
      </c>
      <c r="L3362" s="25" t="str">
        <f>VLOOKUP($K3362,TONG_SL!$A:$D,2,0)</f>
        <v>Chân giò heo muối 100g</v>
      </c>
      <c r="N3362" s="25" t="str">
        <f t="shared" si="429"/>
        <v>K-C6</v>
      </c>
      <c r="Q3362" s="25" t="str">
        <f>VLOOKUP(K3362,TONG_SL!$A:$D,3,0)</f>
        <v>Gói</v>
      </c>
      <c r="R3362" s="1">
        <v>10</v>
      </c>
      <c r="T3362" s="1">
        <f>VLOOKUP(VLOOKUP(G3362,Ma_KH!$A:$R,18,0)&amp;K3362,Gia_MB!$A:$F,6,0)</f>
        <v>24549</v>
      </c>
      <c r="U3362" s="14">
        <f t="shared" si="431"/>
        <v>245490</v>
      </c>
      <c r="W3362" s="64">
        <f t="shared" si="430"/>
        <v>0</v>
      </c>
      <c r="X3362" s="3" t="str">
        <f t="shared" si="432"/>
        <v>8</v>
      </c>
      <c r="Z3362" s="14">
        <f t="shared" si="433"/>
        <v>19639.2</v>
      </c>
      <c r="AA3362" s="7">
        <f>VLOOKUP(G3362,Ma_KH!$A:$R,14,0)</f>
        <v>51</v>
      </c>
      <c r="AD3362" s="7" t="str">
        <f>IFERROR(VLOOKUP(J3362,'Chuyển Mã'!$B$3:$C$9,2,0),"")</f>
        <v>Hà Nội</v>
      </c>
      <c r="AE3362" s="7" t="str">
        <f t="shared" si="426"/>
        <v>Chân giò heo muối 100g</v>
      </c>
      <c r="AF3362" s="7">
        <f t="shared" si="427"/>
        <v>10</v>
      </c>
    </row>
    <row r="3363" spans="1:32" x14ac:dyDescent="0.25">
      <c r="A3363" s="11">
        <v>45909</v>
      </c>
      <c r="B3363" s="25">
        <v>57219</v>
      </c>
      <c r="C3363" s="12" t="s">
        <v>7214</v>
      </c>
      <c r="D3363" s="16">
        <f t="shared" si="428"/>
        <v>45909</v>
      </c>
      <c r="G3363" s="13" t="s">
        <v>7616</v>
      </c>
      <c r="I3363" s="13" t="s">
        <v>8386</v>
      </c>
      <c r="J3363" s="13" t="s">
        <v>1811</v>
      </c>
      <c r="K3363" s="13" t="s">
        <v>27</v>
      </c>
      <c r="L3363" s="25" t="str">
        <f>VLOOKUP($K3363,TONG_SL!$A:$D,2,0)</f>
        <v>Chân giò heo muối 300g</v>
      </c>
      <c r="N3363" s="25" t="str">
        <f t="shared" si="429"/>
        <v>K-C6</v>
      </c>
      <c r="Q3363" s="25" t="str">
        <f>VLOOKUP(K3363,TONG_SL!$A:$D,3,0)</f>
        <v>Túi</v>
      </c>
      <c r="R3363" s="1">
        <v>10</v>
      </c>
      <c r="T3363" s="1">
        <f>VLOOKUP(VLOOKUP(G3363,Ma_KH!$A:$R,18,0)&amp;K3363,Gia_MB!$A:$F,6,0)</f>
        <v>73431</v>
      </c>
      <c r="U3363" s="14">
        <f t="shared" si="431"/>
        <v>734310</v>
      </c>
      <c r="W3363" s="64">
        <f t="shared" si="430"/>
        <v>0</v>
      </c>
      <c r="X3363" s="3" t="str">
        <f t="shared" si="432"/>
        <v>8</v>
      </c>
      <c r="Z3363" s="14">
        <f t="shared" si="433"/>
        <v>58744.800000000003</v>
      </c>
      <c r="AA3363" s="7">
        <f>VLOOKUP(G3363,Ma_KH!$A:$R,14,0)</f>
        <v>51</v>
      </c>
      <c r="AD3363" s="7" t="str">
        <f>IFERROR(VLOOKUP(J3363,'Chuyển Mã'!$B$3:$C$9,2,0),"")</f>
        <v>Hà Nội</v>
      </c>
      <c r="AE3363" s="7" t="str">
        <f t="shared" si="426"/>
        <v>Chân giò heo muối 300g</v>
      </c>
      <c r="AF3363" s="7">
        <f t="shared" si="427"/>
        <v>10</v>
      </c>
    </row>
    <row r="3364" spans="1:32" x14ac:dyDescent="0.25">
      <c r="A3364" s="11">
        <v>45909</v>
      </c>
      <c r="B3364" s="25">
        <v>57219</v>
      </c>
      <c r="C3364" s="12" t="s">
        <v>7214</v>
      </c>
      <c r="D3364" s="16">
        <f t="shared" si="428"/>
        <v>45909</v>
      </c>
      <c r="G3364" s="13" t="s">
        <v>7616</v>
      </c>
      <c r="I3364" s="13" t="s">
        <v>8386</v>
      </c>
      <c r="J3364" s="13" t="s">
        <v>1811</v>
      </c>
      <c r="K3364" s="13" t="s">
        <v>30</v>
      </c>
      <c r="L3364" s="25" t="str">
        <f>VLOOKUP($K3364,TONG_SL!$A:$D,2,0)</f>
        <v>Gà muối 500g</v>
      </c>
      <c r="N3364" s="25" t="str">
        <f t="shared" si="429"/>
        <v>K-C6</v>
      </c>
      <c r="Q3364" s="25" t="str">
        <f>VLOOKUP(K3364,TONG_SL!$A:$D,3,0)</f>
        <v>Túi</v>
      </c>
      <c r="R3364" s="1">
        <v>3</v>
      </c>
      <c r="T3364" s="1">
        <f>VLOOKUP(VLOOKUP(G3364,Ma_KH!$A:$R,18,0)&amp;K3364,Gia_MB!$A:$F,6,0)</f>
        <v>111058</v>
      </c>
      <c r="U3364" s="14">
        <f t="shared" si="431"/>
        <v>333174</v>
      </c>
      <c r="W3364" s="64">
        <f t="shared" si="430"/>
        <v>0</v>
      </c>
      <c r="X3364" s="3" t="str">
        <f t="shared" si="432"/>
        <v>8</v>
      </c>
      <c r="Z3364" s="14">
        <f t="shared" si="433"/>
        <v>26653.920000000002</v>
      </c>
      <c r="AA3364" s="7">
        <f>VLOOKUP(G3364,Ma_KH!$A:$R,14,0)</f>
        <v>51</v>
      </c>
      <c r="AD3364" s="7" t="str">
        <f>IFERROR(VLOOKUP(J3364,'Chuyển Mã'!$B$3:$C$9,2,0),"")</f>
        <v>Hà Nội</v>
      </c>
      <c r="AE3364" s="7" t="str">
        <f t="shared" si="426"/>
        <v>Gà muối 500g</v>
      </c>
      <c r="AF3364" s="7">
        <f t="shared" si="427"/>
        <v>3</v>
      </c>
    </row>
    <row r="3365" spans="1:32" x14ac:dyDescent="0.25">
      <c r="A3365" s="11">
        <v>45909</v>
      </c>
      <c r="B3365" s="25">
        <v>57219</v>
      </c>
      <c r="C3365" s="12" t="s">
        <v>7214</v>
      </c>
      <c r="D3365" s="16">
        <f t="shared" si="428"/>
        <v>45909</v>
      </c>
      <c r="G3365" s="13" t="s">
        <v>7616</v>
      </c>
      <c r="I3365" s="13" t="s">
        <v>8386</v>
      </c>
      <c r="J3365" s="13" t="s">
        <v>1811</v>
      </c>
      <c r="K3365" s="13" t="s">
        <v>32</v>
      </c>
      <c r="L3365" s="25" t="str">
        <f>VLOOKUP($K3365,TONG_SL!$A:$D,2,0)</f>
        <v>Giò Tai Lưỡi Xào 250</v>
      </c>
      <c r="N3365" s="25" t="str">
        <f t="shared" si="429"/>
        <v>K-C6</v>
      </c>
      <c r="Q3365" s="25" t="str">
        <f>VLOOKUP(K3365,TONG_SL!$A:$D,3,0)</f>
        <v>Túi</v>
      </c>
      <c r="R3365" s="1">
        <v>3</v>
      </c>
      <c r="T3365" s="1">
        <f>VLOOKUP(VLOOKUP(G3365,Ma_KH!$A:$R,18,0)&amp;K3365,Gia_MB!$A:$F,6,0)</f>
        <v>50183</v>
      </c>
      <c r="U3365" s="14">
        <f t="shared" si="431"/>
        <v>150549</v>
      </c>
      <c r="W3365" s="64">
        <f t="shared" si="430"/>
        <v>0</v>
      </c>
      <c r="X3365" s="3" t="str">
        <f t="shared" si="432"/>
        <v>8</v>
      </c>
      <c r="Z3365" s="14">
        <f t="shared" si="433"/>
        <v>12043.92</v>
      </c>
      <c r="AA3365" s="7">
        <f>VLOOKUP(G3365,Ma_KH!$A:$R,14,0)</f>
        <v>51</v>
      </c>
      <c r="AD3365" s="7" t="str">
        <f>IFERROR(VLOOKUP(J3365,'Chuyển Mã'!$B$3:$C$9,2,0),"")</f>
        <v>Hà Nội</v>
      </c>
      <c r="AE3365" s="7" t="str">
        <f t="shared" si="426"/>
        <v>Giò Tai Lưỡi Xào 250</v>
      </c>
      <c r="AF3365" s="7">
        <f t="shared" si="427"/>
        <v>3</v>
      </c>
    </row>
    <row r="3366" spans="1:32" x14ac:dyDescent="0.25">
      <c r="A3366" s="11">
        <v>45909</v>
      </c>
      <c r="B3366" s="25">
        <v>57219</v>
      </c>
      <c r="C3366" s="12" t="s">
        <v>7214</v>
      </c>
      <c r="D3366" s="16">
        <f t="shared" si="428"/>
        <v>45909</v>
      </c>
      <c r="G3366" s="13" t="s">
        <v>7616</v>
      </c>
      <c r="I3366" s="13" t="s">
        <v>8386</v>
      </c>
      <c r="J3366" s="13" t="s">
        <v>1811</v>
      </c>
      <c r="K3366" s="13" t="s">
        <v>558</v>
      </c>
      <c r="L3366" s="25" t="str">
        <f>VLOOKUP($K3366,TONG_SL!$A:$D,2,0)</f>
        <v>Gà muối hun khói 300g</v>
      </c>
      <c r="N3366" s="25" t="str">
        <f t="shared" si="429"/>
        <v>K-C6</v>
      </c>
      <c r="Q3366" s="25" t="str">
        <f>VLOOKUP(K3366,TONG_SL!$A:$D,3,0)</f>
        <v>Túi</v>
      </c>
      <c r="R3366" s="1">
        <v>3</v>
      </c>
      <c r="T3366" s="1">
        <f>VLOOKUP(VLOOKUP(G3366,Ma_KH!$A:$R,18,0)&amp;K3366,Gia_MB!$A:$F,6,0)</f>
        <v>70000</v>
      </c>
      <c r="U3366" s="14">
        <f t="shared" si="431"/>
        <v>210000</v>
      </c>
      <c r="W3366" s="64">
        <f t="shared" si="430"/>
        <v>0</v>
      </c>
      <c r="X3366" s="3" t="str">
        <f t="shared" si="432"/>
        <v>8</v>
      </c>
      <c r="Z3366" s="14">
        <f t="shared" si="433"/>
        <v>16800</v>
      </c>
      <c r="AA3366" s="7">
        <f>VLOOKUP(G3366,Ma_KH!$A:$R,14,0)</f>
        <v>51</v>
      </c>
      <c r="AD3366" s="7" t="str">
        <f>IFERROR(VLOOKUP(J3366,'Chuyển Mã'!$B$3:$C$9,2,0),"")</f>
        <v>Hà Nội</v>
      </c>
      <c r="AE3366" s="7" t="str">
        <f t="shared" si="426"/>
        <v>Gà muối hun khói 300g</v>
      </c>
      <c r="AF3366" s="7">
        <f t="shared" si="427"/>
        <v>3</v>
      </c>
    </row>
    <row r="3367" spans="1:32" x14ac:dyDescent="0.25">
      <c r="A3367" s="11">
        <v>45909</v>
      </c>
      <c r="B3367" s="25">
        <v>57219</v>
      </c>
      <c r="C3367" s="12" t="s">
        <v>7214</v>
      </c>
      <c r="D3367" s="16">
        <f t="shared" si="428"/>
        <v>45909</v>
      </c>
      <c r="G3367" s="13" t="s">
        <v>7616</v>
      </c>
      <c r="I3367" s="13" t="s">
        <v>8386</v>
      </c>
      <c r="J3367" s="13" t="s">
        <v>1811</v>
      </c>
      <c r="K3367" s="13" t="s">
        <v>556</v>
      </c>
      <c r="L3367" s="25" t="str">
        <f>VLOOKUP($K3367,TONG_SL!$A:$D,2,0)</f>
        <v>Chân giò heo muối 100g</v>
      </c>
      <c r="N3367" s="25" t="str">
        <f t="shared" si="429"/>
        <v>K-C6</v>
      </c>
      <c r="Q3367" s="25" t="str">
        <f>VLOOKUP(K3367,TONG_SL!$A:$D,3,0)</f>
        <v>Gói</v>
      </c>
      <c r="R3367" s="1">
        <v>10</v>
      </c>
      <c r="T3367" s="1">
        <f>VLOOKUP(VLOOKUP(G3367,Ma_KH!$A:$R,18,0)&amp;K3367,Gia_MB!$A:$F,6,0)</f>
        <v>24549</v>
      </c>
      <c r="U3367" s="14">
        <f t="shared" si="431"/>
        <v>245490</v>
      </c>
      <c r="W3367" s="64">
        <f t="shared" si="430"/>
        <v>0</v>
      </c>
      <c r="X3367" s="3" t="str">
        <f t="shared" si="432"/>
        <v>8</v>
      </c>
      <c r="Z3367" s="14">
        <f t="shared" si="433"/>
        <v>19639.2</v>
      </c>
      <c r="AA3367" s="7">
        <f>VLOOKUP(G3367,Ma_KH!$A:$R,14,0)</f>
        <v>51</v>
      </c>
      <c r="AD3367" s="7" t="str">
        <f>IFERROR(VLOOKUP(J3367,'Chuyển Mã'!$B$3:$C$9,2,0),"")</f>
        <v>Hà Nội</v>
      </c>
      <c r="AE3367" s="7" t="str">
        <f t="shared" si="426"/>
        <v>Chân giò heo muối 100g</v>
      </c>
      <c r="AF3367" s="7">
        <f t="shared" si="427"/>
        <v>10</v>
      </c>
    </row>
    <row r="3368" spans="1:32" x14ac:dyDescent="0.25">
      <c r="A3368" s="11">
        <v>45909</v>
      </c>
      <c r="B3368" s="25">
        <v>57142</v>
      </c>
      <c r="C3368" s="12" t="s">
        <v>7214</v>
      </c>
      <c r="D3368" s="16">
        <f t="shared" si="428"/>
        <v>45909</v>
      </c>
      <c r="G3368" s="13" t="s">
        <v>7616</v>
      </c>
      <c r="I3368" s="13" t="s">
        <v>8387</v>
      </c>
      <c r="J3368" s="13" t="s">
        <v>1811</v>
      </c>
      <c r="K3368" s="13" t="s">
        <v>568</v>
      </c>
      <c r="L3368" s="25" t="str">
        <f>VLOOKUP($K3368,TONG_SL!$A:$D,2,0)</f>
        <v>Chân gà sả tắc 150g</v>
      </c>
      <c r="N3368" s="25" t="str">
        <f t="shared" si="429"/>
        <v>K-C6</v>
      </c>
      <c r="Q3368" s="25" t="str">
        <f>VLOOKUP(K3368,TONG_SL!$A:$D,3,0)</f>
        <v>Túi</v>
      </c>
      <c r="R3368" s="1">
        <v>3</v>
      </c>
      <c r="T3368" s="1">
        <f>VLOOKUP(VLOOKUP(G3368,Ma_KH!$A:$R,18,0)&amp;K3368,Gia_MB!$A:$F,6,0)</f>
        <v>20250</v>
      </c>
      <c r="U3368" s="14">
        <f t="shared" si="431"/>
        <v>60750</v>
      </c>
      <c r="W3368" s="64">
        <f t="shared" si="430"/>
        <v>0</v>
      </c>
      <c r="X3368" s="3" t="str">
        <f t="shared" si="432"/>
        <v>8</v>
      </c>
      <c r="Z3368" s="14">
        <f t="shared" si="433"/>
        <v>4860</v>
      </c>
      <c r="AA3368" s="7">
        <f>VLOOKUP(G3368,Ma_KH!$A:$R,14,0)</f>
        <v>51</v>
      </c>
      <c r="AD3368" s="7" t="str">
        <f>IFERROR(VLOOKUP(J3368,'Chuyển Mã'!$B$3:$C$9,2,0),"")</f>
        <v>Hà Nội</v>
      </c>
      <c r="AE3368" s="7" t="str">
        <f t="shared" si="426"/>
        <v>Chân gà sả tắc 150g</v>
      </c>
      <c r="AF3368" s="7">
        <f t="shared" si="427"/>
        <v>3</v>
      </c>
    </row>
    <row r="3369" spans="1:32" x14ac:dyDescent="0.25">
      <c r="A3369" s="11">
        <v>45909</v>
      </c>
      <c r="B3369" s="25">
        <v>57142</v>
      </c>
      <c r="C3369" s="12" t="s">
        <v>7214</v>
      </c>
      <c r="D3369" s="16">
        <f t="shared" si="428"/>
        <v>45909</v>
      </c>
      <c r="G3369" s="13" t="s">
        <v>7616</v>
      </c>
      <c r="I3369" s="13" t="s">
        <v>8387</v>
      </c>
      <c r="J3369" s="13" t="s">
        <v>1811</v>
      </c>
      <c r="K3369" s="13" t="s">
        <v>556</v>
      </c>
      <c r="L3369" s="25" t="str">
        <f>VLOOKUP($K3369,TONG_SL!$A:$D,2,0)</f>
        <v>Chân giò heo muối 100g</v>
      </c>
      <c r="N3369" s="25" t="str">
        <f t="shared" si="429"/>
        <v>K-C6</v>
      </c>
      <c r="Q3369" s="25" t="str">
        <f>VLOOKUP(K3369,TONG_SL!$A:$D,3,0)</f>
        <v>Gói</v>
      </c>
      <c r="R3369" s="1">
        <v>10</v>
      </c>
      <c r="T3369" s="1">
        <f>VLOOKUP(VLOOKUP(G3369,Ma_KH!$A:$R,18,0)&amp;K3369,Gia_MB!$A:$F,6,0)</f>
        <v>24549</v>
      </c>
      <c r="U3369" s="14">
        <f t="shared" si="431"/>
        <v>245490</v>
      </c>
      <c r="W3369" s="64">
        <f t="shared" si="430"/>
        <v>0</v>
      </c>
      <c r="X3369" s="3" t="str">
        <f t="shared" si="432"/>
        <v>8</v>
      </c>
      <c r="Z3369" s="14">
        <f t="shared" si="433"/>
        <v>19639.2</v>
      </c>
      <c r="AA3369" s="7">
        <f>VLOOKUP(G3369,Ma_KH!$A:$R,14,0)</f>
        <v>51</v>
      </c>
      <c r="AD3369" s="7" t="str">
        <f>IFERROR(VLOOKUP(J3369,'Chuyển Mã'!$B$3:$C$9,2,0),"")</f>
        <v>Hà Nội</v>
      </c>
      <c r="AE3369" s="7" t="str">
        <f t="shared" si="426"/>
        <v>Chân giò heo muối 100g</v>
      </c>
      <c r="AF3369" s="7">
        <f t="shared" si="427"/>
        <v>10</v>
      </c>
    </row>
    <row r="3370" spans="1:32" x14ac:dyDescent="0.25">
      <c r="A3370" s="11">
        <v>45909</v>
      </c>
      <c r="B3370" s="25">
        <v>57142</v>
      </c>
      <c r="C3370" s="12" t="s">
        <v>7214</v>
      </c>
      <c r="D3370" s="16">
        <f t="shared" si="428"/>
        <v>45909</v>
      </c>
      <c r="G3370" s="13" t="s">
        <v>7616</v>
      </c>
      <c r="I3370" s="13" t="s">
        <v>8387</v>
      </c>
      <c r="J3370" s="13" t="s">
        <v>1811</v>
      </c>
      <c r="K3370" s="13" t="s">
        <v>27</v>
      </c>
      <c r="L3370" s="25" t="str">
        <f>VLOOKUP($K3370,TONG_SL!$A:$D,2,0)</f>
        <v>Chân giò heo muối 300g</v>
      </c>
      <c r="N3370" s="25" t="str">
        <f t="shared" si="429"/>
        <v>K-C6</v>
      </c>
      <c r="Q3370" s="25" t="str">
        <f>VLOOKUP(K3370,TONG_SL!$A:$D,3,0)</f>
        <v>Túi</v>
      </c>
      <c r="R3370" s="1">
        <v>7</v>
      </c>
      <c r="T3370" s="1">
        <f>VLOOKUP(VLOOKUP(G3370,Ma_KH!$A:$R,18,0)&amp;K3370,Gia_MB!$A:$F,6,0)</f>
        <v>73431</v>
      </c>
      <c r="U3370" s="14">
        <f t="shared" si="431"/>
        <v>514017</v>
      </c>
      <c r="W3370" s="64">
        <f t="shared" si="430"/>
        <v>0</v>
      </c>
      <c r="X3370" s="3" t="str">
        <f t="shared" si="432"/>
        <v>8</v>
      </c>
      <c r="Z3370" s="14">
        <f t="shared" si="433"/>
        <v>41121.360000000001</v>
      </c>
      <c r="AA3370" s="7">
        <f>VLOOKUP(G3370,Ma_KH!$A:$R,14,0)</f>
        <v>51</v>
      </c>
      <c r="AD3370" s="7" t="str">
        <f>IFERROR(VLOOKUP(J3370,'Chuyển Mã'!$B$3:$C$9,2,0),"")</f>
        <v>Hà Nội</v>
      </c>
      <c r="AE3370" s="7" t="str">
        <f t="shared" si="426"/>
        <v>Chân giò heo muối 300g</v>
      </c>
      <c r="AF3370" s="7">
        <f t="shared" si="427"/>
        <v>7</v>
      </c>
    </row>
    <row r="3371" spans="1:32" x14ac:dyDescent="0.25">
      <c r="A3371" s="11">
        <v>45909</v>
      </c>
      <c r="B3371" s="25">
        <v>57142</v>
      </c>
      <c r="C3371" s="12" t="s">
        <v>7214</v>
      </c>
      <c r="D3371" s="16">
        <f t="shared" si="428"/>
        <v>45909</v>
      </c>
      <c r="G3371" s="13" t="s">
        <v>7616</v>
      </c>
      <c r="I3371" s="13" t="s">
        <v>8387</v>
      </c>
      <c r="J3371" s="13" t="s">
        <v>1811</v>
      </c>
      <c r="K3371" s="13" t="s">
        <v>558</v>
      </c>
      <c r="L3371" s="25" t="str">
        <f>VLOOKUP($K3371,TONG_SL!$A:$D,2,0)</f>
        <v>Gà muối hun khói 300g</v>
      </c>
      <c r="N3371" s="25" t="str">
        <f t="shared" si="429"/>
        <v>K-C6</v>
      </c>
      <c r="Q3371" s="25" t="str">
        <f>VLOOKUP(K3371,TONG_SL!$A:$D,3,0)</f>
        <v>Túi</v>
      </c>
      <c r="R3371" s="1">
        <v>3</v>
      </c>
      <c r="T3371" s="1">
        <f>VLOOKUP(VLOOKUP(G3371,Ma_KH!$A:$R,18,0)&amp;K3371,Gia_MB!$A:$F,6,0)</f>
        <v>70000</v>
      </c>
      <c r="U3371" s="14">
        <f t="shared" si="431"/>
        <v>210000</v>
      </c>
      <c r="W3371" s="64">
        <f t="shared" si="430"/>
        <v>0</v>
      </c>
      <c r="X3371" s="3" t="str">
        <f t="shared" si="432"/>
        <v>8</v>
      </c>
      <c r="Z3371" s="14">
        <f t="shared" si="433"/>
        <v>16800</v>
      </c>
      <c r="AA3371" s="7">
        <f>VLOOKUP(G3371,Ma_KH!$A:$R,14,0)</f>
        <v>51</v>
      </c>
      <c r="AD3371" s="7" t="str">
        <f>IFERROR(VLOOKUP(J3371,'Chuyển Mã'!$B$3:$C$9,2,0),"")</f>
        <v>Hà Nội</v>
      </c>
      <c r="AE3371" s="7" t="str">
        <f t="shared" si="426"/>
        <v>Gà muối hun khói 300g</v>
      </c>
      <c r="AF3371" s="7">
        <f t="shared" si="427"/>
        <v>3</v>
      </c>
    </row>
    <row r="3372" spans="1:32" x14ac:dyDescent="0.25">
      <c r="A3372" s="11">
        <v>45909</v>
      </c>
      <c r="B3372" s="25">
        <v>57142</v>
      </c>
      <c r="C3372" s="12" t="s">
        <v>7214</v>
      </c>
      <c r="D3372" s="16">
        <f t="shared" si="428"/>
        <v>45909</v>
      </c>
      <c r="G3372" s="13" t="s">
        <v>7616</v>
      </c>
      <c r="I3372" s="13" t="s">
        <v>8387</v>
      </c>
      <c r="J3372" s="13" t="s">
        <v>1811</v>
      </c>
      <c r="K3372" s="13" t="s">
        <v>30</v>
      </c>
      <c r="L3372" s="25" t="str">
        <f>VLOOKUP($K3372,TONG_SL!$A:$D,2,0)</f>
        <v>Gà muối 500g</v>
      </c>
      <c r="N3372" s="25" t="str">
        <f t="shared" si="429"/>
        <v>K-C6</v>
      </c>
      <c r="Q3372" s="25" t="str">
        <f>VLOOKUP(K3372,TONG_SL!$A:$D,3,0)</f>
        <v>Túi</v>
      </c>
      <c r="R3372" s="1">
        <v>3</v>
      </c>
      <c r="T3372" s="1">
        <f>VLOOKUP(VLOOKUP(G3372,Ma_KH!$A:$R,18,0)&amp;K3372,Gia_MB!$A:$F,6,0)</f>
        <v>111058</v>
      </c>
      <c r="U3372" s="14">
        <f t="shared" si="431"/>
        <v>333174</v>
      </c>
      <c r="W3372" s="64">
        <f t="shared" si="430"/>
        <v>0</v>
      </c>
      <c r="X3372" s="3" t="str">
        <f t="shared" si="432"/>
        <v>8</v>
      </c>
      <c r="Z3372" s="14">
        <f t="shared" si="433"/>
        <v>26653.920000000002</v>
      </c>
      <c r="AA3372" s="7">
        <f>VLOOKUP(G3372,Ma_KH!$A:$R,14,0)</f>
        <v>51</v>
      </c>
      <c r="AD3372" s="7" t="str">
        <f>IFERROR(VLOOKUP(J3372,'Chuyển Mã'!$B$3:$C$9,2,0),"")</f>
        <v>Hà Nội</v>
      </c>
      <c r="AE3372" s="7" t="str">
        <f t="shared" si="426"/>
        <v>Gà muối 500g</v>
      </c>
      <c r="AF3372" s="7">
        <f t="shared" si="427"/>
        <v>3</v>
      </c>
    </row>
    <row r="3373" spans="1:32" x14ac:dyDescent="0.25">
      <c r="A3373" s="11">
        <v>45909</v>
      </c>
      <c r="B3373" s="25">
        <v>57142</v>
      </c>
      <c r="C3373" s="12" t="s">
        <v>7214</v>
      </c>
      <c r="D3373" s="16">
        <f t="shared" si="428"/>
        <v>45909</v>
      </c>
      <c r="G3373" s="13" t="s">
        <v>7616</v>
      </c>
      <c r="I3373" s="13" t="s">
        <v>8387</v>
      </c>
      <c r="J3373" s="13" t="s">
        <v>1811</v>
      </c>
      <c r="K3373" s="13" t="s">
        <v>51</v>
      </c>
      <c r="L3373" s="25" t="str">
        <f>VLOOKUP($K3373,TONG_SL!$A:$D,2,0)</f>
        <v>Mọc Nấm Hương 250g</v>
      </c>
      <c r="N3373" s="25" t="str">
        <f t="shared" si="429"/>
        <v>K-C6</v>
      </c>
      <c r="Q3373" s="25" t="str">
        <f>VLOOKUP(K3373,TONG_SL!$A:$D,3,0)</f>
        <v>Túi</v>
      </c>
      <c r="R3373" s="1">
        <v>3</v>
      </c>
      <c r="T3373" s="1">
        <f>VLOOKUP(VLOOKUP(G3373,Ma_KH!$A:$R,18,0)&amp;K3373,Gia_MB!$A:$F,6,0)</f>
        <v>46000</v>
      </c>
      <c r="U3373" s="14">
        <f t="shared" si="431"/>
        <v>138000</v>
      </c>
      <c r="W3373" s="64">
        <f t="shared" si="430"/>
        <v>0</v>
      </c>
      <c r="X3373" s="3" t="str">
        <f t="shared" si="432"/>
        <v>8</v>
      </c>
      <c r="Z3373" s="14">
        <f t="shared" si="433"/>
        <v>11040</v>
      </c>
      <c r="AA3373" s="7">
        <f>VLOOKUP(G3373,Ma_KH!$A:$R,14,0)</f>
        <v>51</v>
      </c>
      <c r="AD3373" s="7" t="str">
        <f>IFERROR(VLOOKUP(J3373,'Chuyển Mã'!$B$3:$C$9,2,0),"")</f>
        <v>Hà Nội</v>
      </c>
      <c r="AE3373" s="7" t="str">
        <f t="shared" si="426"/>
        <v>Mọc Nấm Hương 250g</v>
      </c>
      <c r="AF3373" s="7">
        <f t="shared" si="427"/>
        <v>3</v>
      </c>
    </row>
    <row r="3374" spans="1:32" x14ac:dyDescent="0.25">
      <c r="A3374" s="11">
        <v>45909</v>
      </c>
      <c r="B3374" s="25">
        <v>57101</v>
      </c>
      <c r="C3374" s="12" t="s">
        <v>7214</v>
      </c>
      <c r="D3374" s="16">
        <f t="shared" si="428"/>
        <v>45909</v>
      </c>
      <c r="G3374" s="13" t="s">
        <v>7616</v>
      </c>
      <c r="I3374" s="13" t="s">
        <v>8388</v>
      </c>
      <c r="J3374" s="13" t="s">
        <v>1811</v>
      </c>
      <c r="K3374" s="13" t="s">
        <v>39</v>
      </c>
      <c r="L3374" s="25" t="str">
        <f>VLOOKUP($K3374,TONG_SL!$A:$D,2,0)</f>
        <v>Chả cốm 300g</v>
      </c>
      <c r="N3374" s="25" t="str">
        <f t="shared" si="429"/>
        <v>K-C6</v>
      </c>
      <c r="Q3374" s="25" t="str">
        <f>VLOOKUP(K3374,TONG_SL!$A:$D,3,0)</f>
        <v>Túi</v>
      </c>
      <c r="R3374" s="1">
        <v>3</v>
      </c>
      <c r="T3374" s="1">
        <f>VLOOKUP(VLOOKUP(G3374,Ma_KH!$A:$R,18,0)&amp;K3374,Gia_MB!$A:$F,6,0)</f>
        <v>74250</v>
      </c>
      <c r="U3374" s="14">
        <f t="shared" si="431"/>
        <v>222750</v>
      </c>
      <c r="W3374" s="64">
        <f t="shared" si="430"/>
        <v>0</v>
      </c>
      <c r="X3374" s="3" t="str">
        <f t="shared" si="432"/>
        <v>8</v>
      </c>
      <c r="Z3374" s="14">
        <f t="shared" si="433"/>
        <v>17820</v>
      </c>
      <c r="AA3374" s="7">
        <f>VLOOKUP(G3374,Ma_KH!$A:$R,14,0)</f>
        <v>51</v>
      </c>
      <c r="AD3374" s="7" t="str">
        <f>IFERROR(VLOOKUP(J3374,'Chuyển Mã'!$B$3:$C$9,2,0),"")</f>
        <v>Hà Nội</v>
      </c>
      <c r="AE3374" s="7" t="str">
        <f t="shared" si="426"/>
        <v>Chả cốm 300g</v>
      </c>
      <c r="AF3374" s="7">
        <f t="shared" si="427"/>
        <v>3</v>
      </c>
    </row>
    <row r="3375" spans="1:32" x14ac:dyDescent="0.25">
      <c r="A3375" s="11">
        <v>45909</v>
      </c>
      <c r="B3375" s="25">
        <v>57101</v>
      </c>
      <c r="C3375" s="12" t="s">
        <v>7214</v>
      </c>
      <c r="D3375" s="16">
        <f t="shared" si="428"/>
        <v>45909</v>
      </c>
      <c r="G3375" s="13" t="s">
        <v>7616</v>
      </c>
      <c r="I3375" s="13" t="s">
        <v>8388</v>
      </c>
      <c r="J3375" s="13" t="s">
        <v>1811</v>
      </c>
      <c r="K3375" s="13" t="s">
        <v>556</v>
      </c>
      <c r="L3375" s="25" t="str">
        <f>VLOOKUP($K3375,TONG_SL!$A:$D,2,0)</f>
        <v>Chân giò heo muối 100g</v>
      </c>
      <c r="N3375" s="25" t="str">
        <f t="shared" si="429"/>
        <v>K-C6</v>
      </c>
      <c r="Q3375" s="25" t="str">
        <f>VLOOKUP(K3375,TONG_SL!$A:$D,3,0)</f>
        <v>Gói</v>
      </c>
      <c r="R3375" s="1">
        <v>10</v>
      </c>
      <c r="T3375" s="1">
        <f>VLOOKUP(VLOOKUP(G3375,Ma_KH!$A:$R,18,0)&amp;K3375,Gia_MB!$A:$F,6,0)</f>
        <v>24549</v>
      </c>
      <c r="U3375" s="14">
        <f t="shared" si="431"/>
        <v>245490</v>
      </c>
      <c r="W3375" s="64">
        <f t="shared" si="430"/>
        <v>0</v>
      </c>
      <c r="X3375" s="3" t="str">
        <f t="shared" si="432"/>
        <v>8</v>
      </c>
      <c r="Z3375" s="14">
        <f t="shared" si="433"/>
        <v>19639.2</v>
      </c>
      <c r="AA3375" s="7">
        <f>VLOOKUP(G3375,Ma_KH!$A:$R,14,0)</f>
        <v>51</v>
      </c>
      <c r="AD3375" s="7" t="str">
        <f>IFERROR(VLOOKUP(J3375,'Chuyển Mã'!$B$3:$C$9,2,0),"")</f>
        <v>Hà Nội</v>
      </c>
      <c r="AE3375" s="7" t="str">
        <f t="shared" si="426"/>
        <v>Chân giò heo muối 100g</v>
      </c>
      <c r="AF3375" s="7">
        <f t="shared" si="427"/>
        <v>10</v>
      </c>
    </row>
    <row r="3376" spans="1:32" x14ac:dyDescent="0.25">
      <c r="A3376" s="11">
        <v>45909</v>
      </c>
      <c r="B3376" s="25">
        <v>57101</v>
      </c>
      <c r="C3376" s="12" t="s">
        <v>7214</v>
      </c>
      <c r="D3376" s="16">
        <f t="shared" si="428"/>
        <v>45909</v>
      </c>
      <c r="G3376" s="13" t="s">
        <v>7616</v>
      </c>
      <c r="I3376" s="13" t="s">
        <v>8388</v>
      </c>
      <c r="J3376" s="13" t="s">
        <v>1811</v>
      </c>
      <c r="K3376" s="13" t="s">
        <v>27</v>
      </c>
      <c r="L3376" s="25" t="str">
        <f>VLOOKUP($K3376,TONG_SL!$A:$D,2,0)</f>
        <v>Chân giò heo muối 300g</v>
      </c>
      <c r="N3376" s="25" t="str">
        <f t="shared" si="429"/>
        <v>K-C6</v>
      </c>
      <c r="Q3376" s="25" t="str">
        <f>VLOOKUP(K3376,TONG_SL!$A:$D,3,0)</f>
        <v>Túi</v>
      </c>
      <c r="R3376" s="1">
        <v>7</v>
      </c>
      <c r="T3376" s="1">
        <f>VLOOKUP(VLOOKUP(G3376,Ma_KH!$A:$R,18,0)&amp;K3376,Gia_MB!$A:$F,6,0)</f>
        <v>73431</v>
      </c>
      <c r="U3376" s="14">
        <f t="shared" si="431"/>
        <v>514017</v>
      </c>
      <c r="W3376" s="64">
        <f t="shared" si="430"/>
        <v>0</v>
      </c>
      <c r="X3376" s="3" t="str">
        <f t="shared" si="432"/>
        <v>8</v>
      </c>
      <c r="Z3376" s="14">
        <f t="shared" si="433"/>
        <v>41121.360000000001</v>
      </c>
      <c r="AA3376" s="7">
        <f>VLOOKUP(G3376,Ma_KH!$A:$R,14,0)</f>
        <v>51</v>
      </c>
      <c r="AD3376" s="7" t="str">
        <f>IFERROR(VLOOKUP(J3376,'Chuyển Mã'!$B$3:$C$9,2,0),"")</f>
        <v>Hà Nội</v>
      </c>
      <c r="AE3376" s="7" t="str">
        <f t="shared" si="426"/>
        <v>Chân giò heo muối 300g</v>
      </c>
      <c r="AF3376" s="7">
        <f t="shared" si="427"/>
        <v>7</v>
      </c>
    </row>
    <row r="3377" spans="1:32" x14ac:dyDescent="0.25">
      <c r="A3377" s="11">
        <v>45909</v>
      </c>
      <c r="B3377" s="25">
        <v>57101</v>
      </c>
      <c r="C3377" s="12" t="s">
        <v>7214</v>
      </c>
      <c r="D3377" s="16">
        <f t="shared" si="428"/>
        <v>45909</v>
      </c>
      <c r="G3377" s="13" t="s">
        <v>7616</v>
      </c>
      <c r="I3377" s="13" t="s">
        <v>8388</v>
      </c>
      <c r="J3377" s="13" t="s">
        <v>1811</v>
      </c>
      <c r="K3377" s="13" t="s">
        <v>30</v>
      </c>
      <c r="L3377" s="25" t="str">
        <f>VLOOKUP($K3377,TONG_SL!$A:$D,2,0)</f>
        <v>Gà muối 500g</v>
      </c>
      <c r="N3377" s="25" t="str">
        <f t="shared" si="429"/>
        <v>K-C6</v>
      </c>
      <c r="Q3377" s="25" t="str">
        <f>VLOOKUP(K3377,TONG_SL!$A:$D,3,0)</f>
        <v>Túi</v>
      </c>
      <c r="R3377" s="1">
        <v>3</v>
      </c>
      <c r="T3377" s="1">
        <f>VLOOKUP(VLOOKUP(G3377,Ma_KH!$A:$R,18,0)&amp;K3377,Gia_MB!$A:$F,6,0)</f>
        <v>111058</v>
      </c>
      <c r="U3377" s="14">
        <f t="shared" si="431"/>
        <v>333174</v>
      </c>
      <c r="W3377" s="64">
        <f t="shared" si="430"/>
        <v>0</v>
      </c>
      <c r="X3377" s="3" t="str">
        <f t="shared" si="432"/>
        <v>8</v>
      </c>
      <c r="Z3377" s="14">
        <f t="shared" si="433"/>
        <v>26653.920000000002</v>
      </c>
      <c r="AA3377" s="7">
        <f>VLOOKUP(G3377,Ma_KH!$A:$R,14,0)</f>
        <v>51</v>
      </c>
      <c r="AD3377" s="7" t="str">
        <f>IFERROR(VLOOKUP(J3377,'Chuyển Mã'!$B$3:$C$9,2,0),"")</f>
        <v>Hà Nội</v>
      </c>
      <c r="AE3377" s="7" t="str">
        <f t="shared" si="426"/>
        <v>Gà muối 500g</v>
      </c>
      <c r="AF3377" s="7">
        <f t="shared" si="427"/>
        <v>3</v>
      </c>
    </row>
    <row r="3378" spans="1:32" x14ac:dyDescent="0.25">
      <c r="A3378" s="11">
        <v>45909</v>
      </c>
      <c r="B3378" s="25">
        <v>57101</v>
      </c>
      <c r="C3378" s="12" t="s">
        <v>7214</v>
      </c>
      <c r="D3378" s="16">
        <f t="shared" si="428"/>
        <v>45909</v>
      </c>
      <c r="G3378" s="13" t="s">
        <v>7616</v>
      </c>
      <c r="I3378" s="13" t="s">
        <v>8388</v>
      </c>
      <c r="J3378" s="13" t="s">
        <v>1811</v>
      </c>
      <c r="K3378" s="13" t="s">
        <v>32</v>
      </c>
      <c r="L3378" s="25" t="str">
        <f>VLOOKUP($K3378,TONG_SL!$A:$D,2,0)</f>
        <v>Giò Tai Lưỡi Xào 250</v>
      </c>
      <c r="N3378" s="25" t="str">
        <f t="shared" si="429"/>
        <v>K-C6</v>
      </c>
      <c r="Q3378" s="25" t="str">
        <f>VLOOKUP(K3378,TONG_SL!$A:$D,3,0)</f>
        <v>Túi</v>
      </c>
      <c r="R3378" s="1">
        <v>3</v>
      </c>
      <c r="T3378" s="1">
        <f>VLOOKUP(VLOOKUP(G3378,Ma_KH!$A:$R,18,0)&amp;K3378,Gia_MB!$A:$F,6,0)</f>
        <v>50183</v>
      </c>
      <c r="U3378" s="14">
        <f t="shared" si="431"/>
        <v>150549</v>
      </c>
      <c r="W3378" s="64">
        <f t="shared" si="430"/>
        <v>0</v>
      </c>
      <c r="X3378" s="3" t="str">
        <f t="shared" si="432"/>
        <v>8</v>
      </c>
      <c r="Z3378" s="14">
        <f t="shared" si="433"/>
        <v>12043.92</v>
      </c>
      <c r="AA3378" s="7">
        <f>VLOOKUP(G3378,Ma_KH!$A:$R,14,0)</f>
        <v>51</v>
      </c>
      <c r="AD3378" s="7" t="str">
        <f>IFERROR(VLOOKUP(J3378,'Chuyển Mã'!$B$3:$C$9,2,0),"")</f>
        <v>Hà Nội</v>
      </c>
      <c r="AE3378" s="7" t="str">
        <f t="shared" si="426"/>
        <v>Giò Tai Lưỡi Xào 250</v>
      </c>
      <c r="AF3378" s="7">
        <f t="shared" si="427"/>
        <v>3</v>
      </c>
    </row>
    <row r="3379" spans="1:32" x14ac:dyDescent="0.25">
      <c r="A3379" s="11">
        <v>45909</v>
      </c>
      <c r="B3379" s="25">
        <v>57101</v>
      </c>
      <c r="C3379" s="12" t="s">
        <v>7214</v>
      </c>
      <c r="D3379" s="16">
        <f t="shared" si="428"/>
        <v>45909</v>
      </c>
      <c r="G3379" s="13" t="s">
        <v>7616</v>
      </c>
      <c r="I3379" s="13" t="s">
        <v>8388</v>
      </c>
      <c r="J3379" s="13" t="s">
        <v>1811</v>
      </c>
      <c r="K3379" s="13" t="s">
        <v>51</v>
      </c>
      <c r="L3379" s="25" t="str">
        <f>VLOOKUP($K3379,TONG_SL!$A:$D,2,0)</f>
        <v>Mọc Nấm Hương 250g</v>
      </c>
      <c r="N3379" s="25" t="str">
        <f t="shared" si="429"/>
        <v>K-C6</v>
      </c>
      <c r="Q3379" s="25" t="str">
        <f>VLOOKUP(K3379,TONG_SL!$A:$D,3,0)</f>
        <v>Túi</v>
      </c>
      <c r="R3379" s="1">
        <v>3</v>
      </c>
      <c r="T3379" s="1">
        <f>VLOOKUP(VLOOKUP(G3379,Ma_KH!$A:$R,18,0)&amp;K3379,Gia_MB!$A:$F,6,0)</f>
        <v>46000</v>
      </c>
      <c r="U3379" s="14">
        <f t="shared" si="431"/>
        <v>138000</v>
      </c>
      <c r="W3379" s="64">
        <f t="shared" si="430"/>
        <v>0</v>
      </c>
      <c r="X3379" s="3" t="str">
        <f t="shared" si="432"/>
        <v>8</v>
      </c>
      <c r="Z3379" s="14">
        <f t="shared" si="433"/>
        <v>11040</v>
      </c>
      <c r="AA3379" s="7">
        <f>VLOOKUP(G3379,Ma_KH!$A:$R,14,0)</f>
        <v>51</v>
      </c>
      <c r="AD3379" s="7" t="str">
        <f>IFERROR(VLOOKUP(J3379,'Chuyển Mã'!$B$3:$C$9,2,0),"")</f>
        <v>Hà Nội</v>
      </c>
      <c r="AE3379" s="7" t="str">
        <f t="shared" si="426"/>
        <v>Mọc Nấm Hương 250g</v>
      </c>
      <c r="AF3379" s="7">
        <f t="shared" si="427"/>
        <v>3</v>
      </c>
    </row>
    <row r="3380" spans="1:32" x14ac:dyDescent="0.25">
      <c r="A3380" s="11">
        <v>45909</v>
      </c>
      <c r="B3380" s="25">
        <v>57198</v>
      </c>
      <c r="C3380" s="12" t="s">
        <v>7214</v>
      </c>
      <c r="D3380" s="16">
        <f t="shared" si="428"/>
        <v>45909</v>
      </c>
      <c r="G3380" s="13" t="s">
        <v>7616</v>
      </c>
      <c r="I3380" s="13" t="s">
        <v>8389</v>
      </c>
      <c r="J3380" s="13" t="s">
        <v>1811</v>
      </c>
      <c r="K3380" s="13" t="s">
        <v>27</v>
      </c>
      <c r="L3380" s="25" t="str">
        <f>VLOOKUP($K3380,TONG_SL!$A:$D,2,0)</f>
        <v>Chân giò heo muối 300g</v>
      </c>
      <c r="N3380" s="25" t="str">
        <f t="shared" si="429"/>
        <v>K-C6</v>
      </c>
      <c r="Q3380" s="25" t="str">
        <f>VLOOKUP(K3380,TONG_SL!$A:$D,3,0)</f>
        <v>Túi</v>
      </c>
      <c r="R3380" s="1">
        <v>15</v>
      </c>
      <c r="T3380" s="1">
        <f>VLOOKUP(VLOOKUP(G3380,Ma_KH!$A:$R,18,0)&amp;K3380,Gia_MB!$A:$F,6,0)</f>
        <v>73431</v>
      </c>
      <c r="U3380" s="14">
        <f t="shared" si="431"/>
        <v>1101465</v>
      </c>
      <c r="W3380" s="64">
        <f t="shared" si="430"/>
        <v>0</v>
      </c>
      <c r="X3380" s="3" t="str">
        <f t="shared" si="432"/>
        <v>8</v>
      </c>
      <c r="Z3380" s="14">
        <f t="shared" si="433"/>
        <v>88117.2</v>
      </c>
      <c r="AA3380" s="7">
        <f>VLOOKUP(G3380,Ma_KH!$A:$R,14,0)</f>
        <v>51</v>
      </c>
      <c r="AD3380" s="7" t="str">
        <f>IFERROR(VLOOKUP(J3380,'Chuyển Mã'!$B$3:$C$9,2,0),"")</f>
        <v>Hà Nội</v>
      </c>
      <c r="AE3380" s="7" t="str">
        <f t="shared" si="426"/>
        <v>Chân giò heo muối 300g</v>
      </c>
      <c r="AF3380" s="7">
        <f t="shared" si="427"/>
        <v>15</v>
      </c>
    </row>
    <row r="3381" spans="1:32" x14ac:dyDescent="0.25">
      <c r="A3381" s="11">
        <v>45909</v>
      </c>
      <c r="B3381" s="25">
        <v>57198</v>
      </c>
      <c r="C3381" s="12" t="s">
        <v>7214</v>
      </c>
      <c r="D3381" s="16">
        <f t="shared" si="428"/>
        <v>45909</v>
      </c>
      <c r="G3381" s="13" t="s">
        <v>7616</v>
      </c>
      <c r="I3381" s="13" t="s">
        <v>8389</v>
      </c>
      <c r="J3381" s="13" t="s">
        <v>1811</v>
      </c>
      <c r="K3381" s="13" t="s">
        <v>558</v>
      </c>
      <c r="L3381" s="25" t="str">
        <f>VLOOKUP($K3381,TONG_SL!$A:$D,2,0)</f>
        <v>Gà muối hun khói 300g</v>
      </c>
      <c r="N3381" s="25" t="str">
        <f t="shared" si="429"/>
        <v>K-C6</v>
      </c>
      <c r="Q3381" s="25" t="str">
        <f>VLOOKUP(K3381,TONG_SL!$A:$D,3,0)</f>
        <v>Túi</v>
      </c>
      <c r="R3381" s="1">
        <v>5</v>
      </c>
      <c r="T3381" s="1">
        <f>VLOOKUP(VLOOKUP(G3381,Ma_KH!$A:$R,18,0)&amp;K3381,Gia_MB!$A:$F,6,0)</f>
        <v>70000</v>
      </c>
      <c r="U3381" s="14">
        <f t="shared" si="431"/>
        <v>350000</v>
      </c>
      <c r="W3381" s="64">
        <f t="shared" si="430"/>
        <v>0</v>
      </c>
      <c r="X3381" s="3" t="str">
        <f t="shared" si="432"/>
        <v>8</v>
      </c>
      <c r="Z3381" s="14">
        <f t="shared" si="433"/>
        <v>28000</v>
      </c>
      <c r="AA3381" s="7">
        <f>VLOOKUP(G3381,Ma_KH!$A:$R,14,0)</f>
        <v>51</v>
      </c>
      <c r="AD3381" s="7" t="str">
        <f>IFERROR(VLOOKUP(J3381,'Chuyển Mã'!$B$3:$C$9,2,0),"")</f>
        <v>Hà Nội</v>
      </c>
      <c r="AE3381" s="7" t="str">
        <f t="shared" si="426"/>
        <v>Gà muối hun khói 300g</v>
      </c>
      <c r="AF3381" s="7">
        <f t="shared" si="427"/>
        <v>5</v>
      </c>
    </row>
    <row r="3382" spans="1:32" x14ac:dyDescent="0.25">
      <c r="A3382" s="11">
        <v>45909</v>
      </c>
      <c r="B3382" s="25">
        <v>57198</v>
      </c>
      <c r="C3382" s="12" t="s">
        <v>7214</v>
      </c>
      <c r="D3382" s="16">
        <f t="shared" si="428"/>
        <v>45909</v>
      </c>
      <c r="G3382" s="13" t="s">
        <v>7616</v>
      </c>
      <c r="I3382" s="13" t="s">
        <v>8389</v>
      </c>
      <c r="J3382" s="13" t="s">
        <v>1811</v>
      </c>
      <c r="K3382" s="13" t="s">
        <v>51</v>
      </c>
      <c r="L3382" s="25" t="str">
        <f>VLOOKUP($K3382,TONG_SL!$A:$D,2,0)</f>
        <v>Mọc Nấm Hương 250g</v>
      </c>
      <c r="N3382" s="25" t="str">
        <f t="shared" si="429"/>
        <v>K-C6</v>
      </c>
      <c r="Q3382" s="25" t="str">
        <f>VLOOKUP(K3382,TONG_SL!$A:$D,3,0)</f>
        <v>Túi</v>
      </c>
      <c r="R3382" s="1">
        <v>3</v>
      </c>
      <c r="T3382" s="1">
        <f>VLOOKUP(VLOOKUP(G3382,Ma_KH!$A:$R,18,0)&amp;K3382,Gia_MB!$A:$F,6,0)</f>
        <v>46000</v>
      </c>
      <c r="U3382" s="14">
        <f t="shared" si="431"/>
        <v>138000</v>
      </c>
      <c r="W3382" s="64">
        <f t="shared" si="430"/>
        <v>0</v>
      </c>
      <c r="X3382" s="3" t="str">
        <f t="shared" si="432"/>
        <v>8</v>
      </c>
      <c r="Z3382" s="14">
        <f t="shared" si="433"/>
        <v>11040</v>
      </c>
      <c r="AA3382" s="7">
        <f>VLOOKUP(G3382,Ma_KH!$A:$R,14,0)</f>
        <v>51</v>
      </c>
      <c r="AD3382" s="7" t="str">
        <f>IFERROR(VLOOKUP(J3382,'Chuyển Mã'!$B$3:$C$9,2,0),"")</f>
        <v>Hà Nội</v>
      </c>
      <c r="AE3382" s="7" t="str">
        <f t="shared" si="426"/>
        <v>Mọc Nấm Hương 250g</v>
      </c>
      <c r="AF3382" s="7">
        <f t="shared" si="427"/>
        <v>3</v>
      </c>
    </row>
    <row r="3383" spans="1:32" x14ac:dyDescent="0.25">
      <c r="A3383" s="11">
        <v>45909</v>
      </c>
      <c r="B3383" s="25">
        <v>57198</v>
      </c>
      <c r="C3383" s="12" t="s">
        <v>7214</v>
      </c>
      <c r="D3383" s="16">
        <f t="shared" si="428"/>
        <v>45909</v>
      </c>
      <c r="G3383" s="13" t="s">
        <v>7616</v>
      </c>
      <c r="I3383" s="13" t="s">
        <v>8389</v>
      </c>
      <c r="J3383" s="13" t="s">
        <v>1811</v>
      </c>
      <c r="K3383" s="13" t="s">
        <v>556</v>
      </c>
      <c r="L3383" s="25" t="str">
        <f>VLOOKUP($K3383,TONG_SL!$A:$D,2,0)</f>
        <v>Chân giò heo muối 100g</v>
      </c>
      <c r="N3383" s="25" t="str">
        <f t="shared" si="429"/>
        <v>K-C6</v>
      </c>
      <c r="Q3383" s="25" t="str">
        <f>VLOOKUP(K3383,TONG_SL!$A:$D,3,0)</f>
        <v>Gói</v>
      </c>
      <c r="R3383" s="1">
        <v>10</v>
      </c>
      <c r="T3383" s="1">
        <f>VLOOKUP(VLOOKUP(G3383,Ma_KH!$A:$R,18,0)&amp;K3383,Gia_MB!$A:$F,6,0)</f>
        <v>24549</v>
      </c>
      <c r="U3383" s="14">
        <f t="shared" si="431"/>
        <v>245490</v>
      </c>
      <c r="W3383" s="64">
        <f t="shared" si="430"/>
        <v>0</v>
      </c>
      <c r="X3383" s="3" t="str">
        <f t="shared" si="432"/>
        <v>8</v>
      </c>
      <c r="Z3383" s="14">
        <f t="shared" si="433"/>
        <v>19639.2</v>
      </c>
      <c r="AA3383" s="7">
        <f>VLOOKUP(G3383,Ma_KH!$A:$R,14,0)</f>
        <v>51</v>
      </c>
      <c r="AD3383" s="7" t="str">
        <f>IFERROR(VLOOKUP(J3383,'Chuyển Mã'!$B$3:$C$9,2,0),"")</f>
        <v>Hà Nội</v>
      </c>
      <c r="AE3383" s="7" t="str">
        <f t="shared" si="426"/>
        <v>Chân giò heo muối 100g</v>
      </c>
      <c r="AF3383" s="7">
        <f t="shared" si="427"/>
        <v>10</v>
      </c>
    </row>
    <row r="3384" spans="1:32" x14ac:dyDescent="0.25">
      <c r="A3384" s="11">
        <v>45909</v>
      </c>
      <c r="B3384" s="25">
        <v>47401</v>
      </c>
      <c r="C3384" s="12" t="s">
        <v>7214</v>
      </c>
      <c r="D3384" s="16">
        <f t="shared" si="428"/>
        <v>45909</v>
      </c>
      <c r="G3384" s="13" t="s">
        <v>7607</v>
      </c>
      <c r="I3384" s="13" t="s">
        <v>8390</v>
      </c>
      <c r="J3384" s="13" t="s">
        <v>1815</v>
      </c>
      <c r="K3384" s="13" t="s">
        <v>556</v>
      </c>
      <c r="L3384" s="25" t="str">
        <f>VLOOKUP($K3384,TONG_SL!$A:$D,2,0)</f>
        <v>Chân giò heo muối 100g</v>
      </c>
      <c r="N3384" s="25" t="str">
        <f t="shared" si="429"/>
        <v>K-C6</v>
      </c>
      <c r="Q3384" s="25" t="str">
        <f>VLOOKUP(K3384,TONG_SL!$A:$D,3,0)</f>
        <v>Gói</v>
      </c>
      <c r="R3384" s="1">
        <v>10</v>
      </c>
      <c r="T3384" s="1">
        <f>VLOOKUP(VLOOKUP(G3384,Ma_KH!$A:$R,18,0)&amp;K3384,Gia_MB!$A:$F,6,0)</f>
        <v>23076</v>
      </c>
      <c r="U3384" s="14">
        <f t="shared" si="431"/>
        <v>230760</v>
      </c>
      <c r="W3384" s="64">
        <f t="shared" si="430"/>
        <v>0</v>
      </c>
      <c r="X3384" s="3" t="str">
        <f t="shared" si="432"/>
        <v>8</v>
      </c>
      <c r="Z3384" s="14">
        <f t="shared" si="433"/>
        <v>18460.8</v>
      </c>
      <c r="AA3384" s="7">
        <f>VLOOKUP(G3384,Ma_KH!$A:$R,14,0)</f>
        <v>67</v>
      </c>
      <c r="AD3384" s="7" t="str">
        <f>IFERROR(VLOOKUP(J3384,'Chuyển Mã'!$B$3:$C$9,2,0),"")</f>
        <v>Hà Nội</v>
      </c>
      <c r="AE3384" s="7" t="str">
        <f t="shared" si="426"/>
        <v>Chân giò heo muối 100g</v>
      </c>
      <c r="AF3384" s="7">
        <f t="shared" si="427"/>
        <v>10</v>
      </c>
    </row>
    <row r="3385" spans="1:32" x14ac:dyDescent="0.25">
      <c r="A3385" s="11">
        <v>45909</v>
      </c>
      <c r="B3385" s="25">
        <v>56677</v>
      </c>
      <c r="C3385" s="12" t="s">
        <v>7214</v>
      </c>
      <c r="D3385" s="16">
        <f t="shared" si="428"/>
        <v>45909</v>
      </c>
      <c r="G3385" s="13" t="s">
        <v>7507</v>
      </c>
      <c r="I3385" s="13" t="s">
        <v>1939</v>
      </c>
      <c r="J3385" s="13" t="s">
        <v>1815</v>
      </c>
      <c r="K3385" s="13" t="s">
        <v>27</v>
      </c>
      <c r="L3385" s="25" t="str">
        <f>VLOOKUP($K3385,TONG_SL!$A:$D,2,0)</f>
        <v>Chân giò heo muối 300g</v>
      </c>
      <c r="N3385" s="25" t="str">
        <f t="shared" si="429"/>
        <v>K-C6</v>
      </c>
      <c r="Q3385" s="25" t="str">
        <f>VLOOKUP(K3385,TONG_SL!$A:$D,3,0)</f>
        <v>Túi</v>
      </c>
      <c r="R3385" s="1">
        <v>10</v>
      </c>
      <c r="T3385" s="1">
        <f>VLOOKUP(VLOOKUP(G3385,Ma_KH!$A:$R,18,0)&amp;K3385,Gia_MB!$A:$F,6,0)</f>
        <v>69759</v>
      </c>
      <c r="U3385" s="14">
        <f t="shared" si="431"/>
        <v>697590</v>
      </c>
      <c r="W3385" s="64">
        <f t="shared" si="430"/>
        <v>0</v>
      </c>
      <c r="X3385" s="3" t="str">
        <f t="shared" si="432"/>
        <v>8</v>
      </c>
      <c r="Z3385" s="14">
        <f t="shared" si="433"/>
        <v>55807.200000000004</v>
      </c>
      <c r="AA3385" s="7">
        <f>VLOOKUP(G3385,Ma_KH!$A:$R,14,0)</f>
        <v>60</v>
      </c>
      <c r="AD3385" s="7" t="str">
        <f>IFERROR(VLOOKUP(J3385,'Chuyển Mã'!$B$3:$C$9,2,0),"")</f>
        <v>Hà Nội</v>
      </c>
      <c r="AE3385" s="7" t="str">
        <f t="shared" si="426"/>
        <v>Chân giò heo muối 300g</v>
      </c>
      <c r="AF3385" s="7">
        <f t="shared" si="427"/>
        <v>10</v>
      </c>
    </row>
    <row r="3386" spans="1:32" x14ac:dyDescent="0.25">
      <c r="A3386" s="11">
        <v>45909</v>
      </c>
      <c r="B3386" s="25">
        <v>56677</v>
      </c>
      <c r="C3386" s="12" t="s">
        <v>7214</v>
      </c>
      <c r="D3386" s="16">
        <f t="shared" si="428"/>
        <v>45909</v>
      </c>
      <c r="G3386" s="13" t="s">
        <v>7507</v>
      </c>
      <c r="I3386" s="13" t="s">
        <v>1939</v>
      </c>
      <c r="J3386" s="13" t="s">
        <v>1815</v>
      </c>
      <c r="K3386" s="13" t="s">
        <v>547</v>
      </c>
      <c r="L3386" s="25" t="str">
        <f>VLOOKUP($K3386,TONG_SL!$A:$D,2,0)</f>
        <v>Chân giò heo muối 500g</v>
      </c>
      <c r="N3386" s="25" t="str">
        <f t="shared" si="429"/>
        <v>K-C6</v>
      </c>
      <c r="Q3386" s="25" t="str">
        <f>VLOOKUP(K3386,TONG_SL!$A:$D,3,0)</f>
        <v>Túi</v>
      </c>
      <c r="R3386" s="1">
        <v>3</v>
      </c>
      <c r="T3386" s="1">
        <f>VLOOKUP(VLOOKUP(G3386,Ma_KH!$A:$R,18,0)&amp;K3386,Gia_MB!$A:$F,6,0)</f>
        <v>113113</v>
      </c>
      <c r="U3386" s="14">
        <f t="shared" si="431"/>
        <v>339339</v>
      </c>
      <c r="W3386" s="64">
        <f t="shared" si="430"/>
        <v>0</v>
      </c>
      <c r="X3386" s="3" t="str">
        <f t="shared" si="432"/>
        <v>8</v>
      </c>
      <c r="Z3386" s="14">
        <f t="shared" si="433"/>
        <v>27147.119999999999</v>
      </c>
      <c r="AA3386" s="7">
        <f>VLOOKUP(G3386,Ma_KH!$A:$R,14,0)</f>
        <v>60</v>
      </c>
      <c r="AD3386" s="7" t="str">
        <f>IFERROR(VLOOKUP(J3386,'Chuyển Mã'!$B$3:$C$9,2,0),"")</f>
        <v>Hà Nội</v>
      </c>
      <c r="AE3386" s="7" t="str">
        <f t="shared" si="426"/>
        <v>Chân giò heo muối 500g</v>
      </c>
      <c r="AF3386" s="7">
        <f t="shared" si="427"/>
        <v>3</v>
      </c>
    </row>
    <row r="3387" spans="1:32" x14ac:dyDescent="0.25">
      <c r="A3387" s="11">
        <v>45909</v>
      </c>
      <c r="B3387" s="25">
        <v>56677</v>
      </c>
      <c r="C3387" s="12" t="s">
        <v>7214</v>
      </c>
      <c r="D3387" s="16">
        <f t="shared" si="428"/>
        <v>45909</v>
      </c>
      <c r="G3387" s="13" t="s">
        <v>7507</v>
      </c>
      <c r="I3387" s="13" t="s">
        <v>1939</v>
      </c>
      <c r="J3387" s="13" t="s">
        <v>1815</v>
      </c>
      <c r="K3387" s="13" t="s">
        <v>30</v>
      </c>
      <c r="L3387" s="25" t="str">
        <f>VLOOKUP($K3387,TONG_SL!$A:$D,2,0)</f>
        <v>Gà muối 500g</v>
      </c>
      <c r="N3387" s="25" t="str">
        <f t="shared" si="429"/>
        <v>K-C6</v>
      </c>
      <c r="Q3387" s="25" t="str">
        <f>VLOOKUP(K3387,TONG_SL!$A:$D,3,0)</f>
        <v>Túi</v>
      </c>
      <c r="R3387" s="1">
        <v>7</v>
      </c>
      <c r="T3387" s="1">
        <f>VLOOKUP(VLOOKUP(G3387,Ma_KH!$A:$R,18,0)&amp;K3387,Gia_MB!$A:$F,6,0)</f>
        <v>105505</v>
      </c>
      <c r="U3387" s="14">
        <f t="shared" si="431"/>
        <v>738535</v>
      </c>
      <c r="W3387" s="64">
        <f t="shared" si="430"/>
        <v>0</v>
      </c>
      <c r="X3387" s="3" t="str">
        <f t="shared" si="432"/>
        <v>8</v>
      </c>
      <c r="Z3387" s="14">
        <f t="shared" si="433"/>
        <v>59082.8</v>
      </c>
      <c r="AA3387" s="7">
        <f>VLOOKUP(G3387,Ma_KH!$A:$R,14,0)</f>
        <v>60</v>
      </c>
      <c r="AD3387" s="7" t="str">
        <f>IFERROR(VLOOKUP(J3387,'Chuyển Mã'!$B$3:$C$9,2,0),"")</f>
        <v>Hà Nội</v>
      </c>
      <c r="AE3387" s="7" t="str">
        <f t="shared" si="426"/>
        <v>Gà muối 500g</v>
      </c>
      <c r="AF3387" s="7">
        <f t="shared" si="427"/>
        <v>7</v>
      </c>
    </row>
    <row r="3388" spans="1:32" x14ac:dyDescent="0.25">
      <c r="A3388" s="11">
        <v>45909</v>
      </c>
      <c r="B3388" s="25">
        <v>56677</v>
      </c>
      <c r="C3388" s="12" t="s">
        <v>7214</v>
      </c>
      <c r="D3388" s="16">
        <f t="shared" si="428"/>
        <v>45909</v>
      </c>
      <c r="G3388" s="13" t="s">
        <v>7507</v>
      </c>
      <c r="I3388" s="13" t="s">
        <v>1939</v>
      </c>
      <c r="J3388" s="13" t="s">
        <v>1815</v>
      </c>
      <c r="K3388" s="13" t="s">
        <v>32</v>
      </c>
      <c r="L3388" s="25" t="str">
        <f>VLOOKUP($K3388,TONG_SL!$A:$D,2,0)</f>
        <v>Giò Tai Lưỡi Xào 250</v>
      </c>
      <c r="N3388" s="25" t="str">
        <f t="shared" si="429"/>
        <v>K-C6</v>
      </c>
      <c r="Q3388" s="25" t="str">
        <f>VLOOKUP(K3388,TONG_SL!$A:$D,3,0)</f>
        <v>Túi</v>
      </c>
      <c r="R3388" s="1">
        <v>5</v>
      </c>
      <c r="T3388" s="1">
        <f>VLOOKUP(VLOOKUP(G3388,Ma_KH!$A:$R,18,0)&amp;K3388,Gia_MB!$A:$F,6,0)</f>
        <v>47673</v>
      </c>
      <c r="U3388" s="14">
        <f t="shared" si="431"/>
        <v>238365</v>
      </c>
      <c r="W3388" s="64">
        <f t="shared" si="430"/>
        <v>0</v>
      </c>
      <c r="X3388" s="3" t="str">
        <f t="shared" si="432"/>
        <v>8</v>
      </c>
      <c r="Z3388" s="14">
        <f t="shared" si="433"/>
        <v>19069.2</v>
      </c>
      <c r="AA3388" s="7">
        <f>VLOOKUP(G3388,Ma_KH!$A:$R,14,0)</f>
        <v>60</v>
      </c>
      <c r="AD3388" s="7" t="str">
        <f>IFERROR(VLOOKUP(J3388,'Chuyển Mã'!$B$3:$C$9,2,0),"")</f>
        <v>Hà Nội</v>
      </c>
      <c r="AE3388" s="7" t="str">
        <f t="shared" si="426"/>
        <v>Giò Tai Lưỡi Xào 250</v>
      </c>
      <c r="AF3388" s="7">
        <f t="shared" si="427"/>
        <v>5</v>
      </c>
    </row>
    <row r="3389" spans="1:32" x14ac:dyDescent="0.25">
      <c r="A3389" s="11">
        <v>45909</v>
      </c>
      <c r="B3389" s="25">
        <v>56677</v>
      </c>
      <c r="C3389" s="12" t="s">
        <v>7214</v>
      </c>
      <c r="D3389" s="16">
        <f t="shared" si="428"/>
        <v>45909</v>
      </c>
      <c r="G3389" s="13" t="s">
        <v>7507</v>
      </c>
      <c r="I3389" s="13" t="s">
        <v>1939</v>
      </c>
      <c r="J3389" s="13" t="s">
        <v>1815</v>
      </c>
      <c r="K3389" s="13" t="s">
        <v>55</v>
      </c>
      <c r="L3389" s="25" t="str">
        <f>VLOOKUP($K3389,TONG_SL!$A:$D,2,0)</f>
        <v>Gà xì dầu 500g</v>
      </c>
      <c r="N3389" s="25" t="str">
        <f t="shared" si="429"/>
        <v>K-C6</v>
      </c>
      <c r="Q3389" s="25" t="str">
        <f>VLOOKUP(K3389,TONG_SL!$A:$D,3,0)</f>
        <v>Túi</v>
      </c>
      <c r="R3389" s="1">
        <v>7</v>
      </c>
      <c r="T3389" s="1">
        <f>VLOOKUP(VLOOKUP(G3389,Ma_KH!$A:$R,18,0)&amp;K3389,Gia_MB!$A:$F,6,0)</f>
        <v>106026</v>
      </c>
      <c r="U3389" s="14">
        <f t="shared" si="431"/>
        <v>742182</v>
      </c>
      <c r="W3389" s="64">
        <f t="shared" si="430"/>
        <v>0</v>
      </c>
      <c r="X3389" s="3" t="str">
        <f t="shared" si="432"/>
        <v>8</v>
      </c>
      <c r="Z3389" s="14">
        <f t="shared" si="433"/>
        <v>59374.559999999998</v>
      </c>
      <c r="AA3389" s="7">
        <f>VLOOKUP(G3389,Ma_KH!$A:$R,14,0)</f>
        <v>60</v>
      </c>
      <c r="AD3389" s="7" t="str">
        <f>IFERROR(VLOOKUP(J3389,'Chuyển Mã'!$B$3:$C$9,2,0),"")</f>
        <v>Hà Nội</v>
      </c>
      <c r="AE3389" s="7" t="str">
        <f t="shared" si="426"/>
        <v>Gà xì dầu 500g</v>
      </c>
      <c r="AF3389" s="7">
        <f t="shared" si="427"/>
        <v>7</v>
      </c>
    </row>
    <row r="3390" spans="1:32" x14ac:dyDescent="0.25">
      <c r="A3390" s="11">
        <v>45909</v>
      </c>
      <c r="B3390" s="25">
        <v>48178</v>
      </c>
      <c r="C3390" s="12" t="s">
        <v>7214</v>
      </c>
      <c r="D3390" s="16">
        <f t="shared" si="428"/>
        <v>45909</v>
      </c>
      <c r="G3390" s="13" t="s">
        <v>7607</v>
      </c>
      <c r="I3390" s="13" t="s">
        <v>8391</v>
      </c>
      <c r="J3390" s="13" t="s">
        <v>1815</v>
      </c>
      <c r="K3390" s="13" t="s">
        <v>556</v>
      </c>
      <c r="L3390" s="25" t="str">
        <f>VLOOKUP($K3390,TONG_SL!$A:$D,2,0)</f>
        <v>Chân giò heo muối 100g</v>
      </c>
      <c r="N3390" s="25" t="str">
        <f t="shared" si="429"/>
        <v>K-C6</v>
      </c>
      <c r="Q3390" s="25" t="str">
        <f>VLOOKUP(K3390,TONG_SL!$A:$D,3,0)</f>
        <v>Gói</v>
      </c>
      <c r="R3390" s="1">
        <v>10</v>
      </c>
      <c r="T3390" s="1">
        <f>VLOOKUP(VLOOKUP(G3390,Ma_KH!$A:$R,18,0)&amp;K3390,Gia_MB!$A:$F,6,0)</f>
        <v>23076</v>
      </c>
      <c r="U3390" s="14">
        <f t="shared" si="431"/>
        <v>230760</v>
      </c>
      <c r="W3390" s="64">
        <f t="shared" si="430"/>
        <v>0</v>
      </c>
      <c r="X3390" s="3" t="str">
        <f t="shared" si="432"/>
        <v>8</v>
      </c>
      <c r="Z3390" s="14">
        <f t="shared" si="433"/>
        <v>18460.8</v>
      </c>
      <c r="AA3390" s="7">
        <f>VLOOKUP(G3390,Ma_KH!$A:$R,14,0)</f>
        <v>67</v>
      </c>
      <c r="AD3390" s="7" t="str">
        <f>IFERROR(VLOOKUP(J3390,'Chuyển Mã'!$B$3:$C$9,2,0),"")</f>
        <v>Hà Nội</v>
      </c>
      <c r="AE3390" s="7" t="str">
        <f t="shared" si="426"/>
        <v>Chân giò heo muối 100g</v>
      </c>
      <c r="AF3390" s="7">
        <f t="shared" si="427"/>
        <v>10</v>
      </c>
    </row>
    <row r="3391" spans="1:32" x14ac:dyDescent="0.25">
      <c r="A3391" s="11">
        <v>45909</v>
      </c>
      <c r="B3391" s="25">
        <v>48170</v>
      </c>
      <c r="C3391" s="12" t="s">
        <v>7214</v>
      </c>
      <c r="D3391" s="16">
        <f t="shared" si="428"/>
        <v>45909</v>
      </c>
      <c r="G3391" s="13" t="s">
        <v>7607</v>
      </c>
      <c r="I3391" s="13" t="s">
        <v>8392</v>
      </c>
      <c r="J3391" s="13" t="s">
        <v>1815</v>
      </c>
      <c r="K3391" s="13" t="s">
        <v>556</v>
      </c>
      <c r="L3391" s="25" t="str">
        <f>VLOOKUP($K3391,TONG_SL!$A:$D,2,0)</f>
        <v>Chân giò heo muối 100g</v>
      </c>
      <c r="N3391" s="25" t="str">
        <f t="shared" si="429"/>
        <v>K-C6</v>
      </c>
      <c r="Q3391" s="25" t="str">
        <f>VLOOKUP(K3391,TONG_SL!$A:$D,3,0)</f>
        <v>Gói</v>
      </c>
      <c r="R3391" s="1">
        <v>20</v>
      </c>
      <c r="T3391" s="1">
        <f>VLOOKUP(VLOOKUP(G3391,Ma_KH!$A:$R,18,0)&amp;K3391,Gia_MB!$A:$F,6,0)</f>
        <v>23076</v>
      </c>
      <c r="U3391" s="14">
        <f t="shared" si="431"/>
        <v>461520</v>
      </c>
      <c r="W3391" s="64">
        <f t="shared" si="430"/>
        <v>0</v>
      </c>
      <c r="X3391" s="3" t="str">
        <f t="shared" si="432"/>
        <v>8</v>
      </c>
      <c r="Z3391" s="14">
        <f t="shared" si="433"/>
        <v>36921.599999999999</v>
      </c>
      <c r="AA3391" s="7">
        <f>VLOOKUP(G3391,Ma_KH!$A:$R,14,0)</f>
        <v>67</v>
      </c>
      <c r="AD3391" s="7" t="str">
        <f>IFERROR(VLOOKUP(J3391,'Chuyển Mã'!$B$3:$C$9,2,0),"")</f>
        <v>Hà Nội</v>
      </c>
      <c r="AE3391" s="7" t="str">
        <f t="shared" si="426"/>
        <v>Chân giò heo muối 100g</v>
      </c>
      <c r="AF3391" s="7">
        <f t="shared" si="427"/>
        <v>20</v>
      </c>
    </row>
    <row r="3392" spans="1:32" x14ac:dyDescent="0.25">
      <c r="A3392" s="11">
        <v>45909</v>
      </c>
      <c r="B3392" s="25">
        <v>57773</v>
      </c>
      <c r="C3392" s="12" t="s">
        <v>7214</v>
      </c>
      <c r="D3392" s="16">
        <f t="shared" si="428"/>
        <v>45909</v>
      </c>
      <c r="G3392" s="13" t="s">
        <v>4830</v>
      </c>
      <c r="I3392" s="13" t="s">
        <v>4830</v>
      </c>
      <c r="J3392" s="13" t="s">
        <v>1815</v>
      </c>
      <c r="K3392" s="13" t="s">
        <v>27</v>
      </c>
      <c r="L3392" s="25" t="str">
        <f>VLOOKUP($K3392,TONG_SL!$A:$D,2,0)</f>
        <v>Chân giò heo muối 300g</v>
      </c>
      <c r="N3392" s="25" t="str">
        <f t="shared" si="429"/>
        <v>K-C6</v>
      </c>
      <c r="Q3392" s="25" t="str">
        <f>VLOOKUP(K3392,TONG_SL!$A:$D,3,0)</f>
        <v>Túi</v>
      </c>
      <c r="R3392" s="1">
        <v>5</v>
      </c>
      <c r="T3392" s="1">
        <f>VLOOKUP(VLOOKUP(G3392,Ma_KH!$A:$R,18,0)&amp;K3392,Gia_MB!$A:$F,6,0)</f>
        <v>73431</v>
      </c>
      <c r="U3392" s="14">
        <f t="shared" si="431"/>
        <v>367155</v>
      </c>
      <c r="W3392" s="64">
        <f t="shared" si="430"/>
        <v>0</v>
      </c>
      <c r="X3392" s="3" t="str">
        <f t="shared" si="432"/>
        <v>8</v>
      </c>
      <c r="Z3392" s="14">
        <f t="shared" si="433"/>
        <v>29372.400000000001</v>
      </c>
      <c r="AA3392" s="7">
        <f>VLOOKUP(G3392,Ma_KH!$A:$R,14,0)</f>
        <v>45</v>
      </c>
      <c r="AD3392" s="7" t="str">
        <f>IFERROR(VLOOKUP(J3392,'Chuyển Mã'!$B$3:$C$9,2,0),"")</f>
        <v>Hà Nội</v>
      </c>
      <c r="AE3392" s="7" t="str">
        <f t="shared" si="426"/>
        <v>Chân giò heo muối 300g</v>
      </c>
      <c r="AF3392" s="7">
        <f t="shared" si="427"/>
        <v>5</v>
      </c>
    </row>
    <row r="3393" spans="1:32" x14ac:dyDescent="0.25">
      <c r="A3393" s="11">
        <v>45909</v>
      </c>
      <c r="B3393" s="25">
        <v>57773</v>
      </c>
      <c r="C3393" s="12" t="s">
        <v>7214</v>
      </c>
      <c r="D3393" s="16">
        <f t="shared" si="428"/>
        <v>45909</v>
      </c>
      <c r="G3393" s="13" t="s">
        <v>4830</v>
      </c>
      <c r="I3393" s="13" t="s">
        <v>4830</v>
      </c>
      <c r="J3393" s="13" t="s">
        <v>1815</v>
      </c>
      <c r="K3393" s="13" t="s">
        <v>30</v>
      </c>
      <c r="L3393" s="25" t="str">
        <f>VLOOKUP($K3393,TONG_SL!$A:$D,2,0)</f>
        <v>Gà muối 500g</v>
      </c>
      <c r="N3393" s="25" t="str">
        <f t="shared" si="429"/>
        <v>K-C6</v>
      </c>
      <c r="Q3393" s="25" t="str">
        <f>VLOOKUP(K3393,TONG_SL!$A:$D,3,0)</f>
        <v>Túi</v>
      </c>
      <c r="R3393" s="1">
        <v>3</v>
      </c>
      <c r="T3393" s="1">
        <f>VLOOKUP(VLOOKUP(G3393,Ma_KH!$A:$R,18,0)&amp;K3393,Gia_MB!$A:$F,6,0)</f>
        <v>111058</v>
      </c>
      <c r="U3393" s="14">
        <f t="shared" si="431"/>
        <v>333174</v>
      </c>
      <c r="W3393" s="64">
        <f t="shared" si="430"/>
        <v>0</v>
      </c>
      <c r="X3393" s="3" t="str">
        <f t="shared" si="432"/>
        <v>8</v>
      </c>
      <c r="Z3393" s="14">
        <f t="shared" si="433"/>
        <v>26653.920000000002</v>
      </c>
      <c r="AA3393" s="7">
        <f>VLOOKUP(G3393,Ma_KH!$A:$R,14,0)</f>
        <v>45</v>
      </c>
      <c r="AD3393" s="7" t="str">
        <f>IFERROR(VLOOKUP(J3393,'Chuyển Mã'!$B$3:$C$9,2,0),"")</f>
        <v>Hà Nội</v>
      </c>
      <c r="AE3393" s="7" t="str">
        <f t="shared" si="426"/>
        <v>Gà muối 500g</v>
      </c>
      <c r="AF3393" s="7">
        <f t="shared" si="427"/>
        <v>3</v>
      </c>
    </row>
    <row r="3394" spans="1:32" x14ac:dyDescent="0.25">
      <c r="A3394" s="11">
        <v>45909</v>
      </c>
      <c r="B3394" s="25">
        <v>57773</v>
      </c>
      <c r="C3394" s="12" t="s">
        <v>7214</v>
      </c>
      <c r="D3394" s="16">
        <f t="shared" si="428"/>
        <v>45909</v>
      </c>
      <c r="G3394" s="13" t="s">
        <v>4830</v>
      </c>
      <c r="I3394" s="13" t="s">
        <v>4830</v>
      </c>
      <c r="J3394" s="13" t="s">
        <v>1815</v>
      </c>
      <c r="K3394" s="13" t="s">
        <v>32</v>
      </c>
      <c r="L3394" s="25" t="str">
        <f>VLOOKUP($K3394,TONG_SL!$A:$D,2,0)</f>
        <v>Giò Tai Lưỡi Xào 250</v>
      </c>
      <c r="N3394" s="25" t="str">
        <f t="shared" si="429"/>
        <v>K-C6</v>
      </c>
      <c r="Q3394" s="25" t="str">
        <f>VLOOKUP(K3394,TONG_SL!$A:$D,3,0)</f>
        <v>Túi</v>
      </c>
      <c r="R3394" s="1">
        <v>5</v>
      </c>
      <c r="T3394" s="1">
        <f>VLOOKUP(VLOOKUP(G3394,Ma_KH!$A:$R,18,0)&amp;K3394,Gia_MB!$A:$F,6,0)</f>
        <v>50183</v>
      </c>
      <c r="U3394" s="14">
        <f t="shared" si="431"/>
        <v>250915</v>
      </c>
      <c r="W3394" s="64">
        <f t="shared" si="430"/>
        <v>0</v>
      </c>
      <c r="X3394" s="3" t="str">
        <f t="shared" si="432"/>
        <v>8</v>
      </c>
      <c r="Z3394" s="14">
        <f t="shared" si="433"/>
        <v>20073.2</v>
      </c>
      <c r="AA3394" s="7">
        <f>VLOOKUP(G3394,Ma_KH!$A:$R,14,0)</f>
        <v>45</v>
      </c>
      <c r="AD3394" s="7" t="str">
        <f>IFERROR(VLOOKUP(J3394,'Chuyển Mã'!$B$3:$C$9,2,0),"")</f>
        <v>Hà Nội</v>
      </c>
      <c r="AE3394" s="7" t="str">
        <f t="shared" si="426"/>
        <v>Giò Tai Lưỡi Xào 250</v>
      </c>
      <c r="AF3394" s="7">
        <f t="shared" si="427"/>
        <v>5</v>
      </c>
    </row>
    <row r="3395" spans="1:32" x14ac:dyDescent="0.25">
      <c r="A3395" s="11">
        <v>45909</v>
      </c>
      <c r="B3395" s="25">
        <v>4176765885</v>
      </c>
      <c r="C3395" s="12" t="s">
        <v>7214</v>
      </c>
      <c r="D3395" s="16">
        <f t="shared" si="428"/>
        <v>45909</v>
      </c>
      <c r="G3395" s="13" t="s">
        <v>8267</v>
      </c>
      <c r="I3395" s="13" t="s">
        <v>8393</v>
      </c>
      <c r="J3395" s="13" t="s">
        <v>1813</v>
      </c>
      <c r="K3395" s="13" t="s">
        <v>27</v>
      </c>
      <c r="L3395" s="25" t="str">
        <f>VLOOKUP($K3395,TONG_SL!$A:$D,2,0)</f>
        <v>Chân giò heo muối 300g</v>
      </c>
      <c r="N3395" s="25" t="str">
        <f t="shared" si="429"/>
        <v>K-C6</v>
      </c>
      <c r="Q3395" s="25" t="str">
        <f>VLOOKUP(K3395,TONG_SL!$A:$D,3,0)</f>
        <v>Túi</v>
      </c>
      <c r="R3395" s="1">
        <v>10</v>
      </c>
      <c r="T3395" s="1">
        <f>VLOOKUP(VLOOKUP(G3395,Ma_KH!$A:$R,18,0)&amp;K3395,Gia_MB!$A:$F,6,0)</f>
        <v>73431</v>
      </c>
      <c r="U3395" s="14">
        <f t="shared" si="431"/>
        <v>734310</v>
      </c>
      <c r="W3395" s="64">
        <f t="shared" si="430"/>
        <v>0</v>
      </c>
      <c r="X3395" s="3" t="str">
        <f t="shared" si="432"/>
        <v>8</v>
      </c>
      <c r="Z3395" s="14">
        <f t="shared" si="433"/>
        <v>58744.800000000003</v>
      </c>
      <c r="AA3395" s="7">
        <f>VLOOKUP(G3395,Ma_KH!$A:$R,14,0)</f>
        <v>60</v>
      </c>
      <c r="AD3395" s="7" t="str">
        <f>IFERROR(VLOOKUP(J3395,'Chuyển Mã'!$B$3:$C$9,2,0),"")</f>
        <v>Hà Nội</v>
      </c>
      <c r="AE3395" s="7" t="str">
        <f t="shared" ref="AE3395:AE3458" si="434">IFERROR(L3395,"")</f>
        <v>Chân giò heo muối 300g</v>
      </c>
      <c r="AF3395" s="7">
        <f t="shared" ref="AF3395:AF3458" si="435">R3395</f>
        <v>10</v>
      </c>
    </row>
    <row r="3396" spans="1:32" x14ac:dyDescent="0.25">
      <c r="A3396" s="11">
        <v>45909</v>
      </c>
      <c r="B3396" s="25">
        <v>4176765885</v>
      </c>
      <c r="C3396" s="12" t="s">
        <v>7214</v>
      </c>
      <c r="D3396" s="16">
        <f t="shared" ref="D3396:D3459" si="436">IF(A3396="","",A3396)</f>
        <v>45909</v>
      </c>
      <c r="G3396" s="13" t="s">
        <v>8267</v>
      </c>
      <c r="I3396" s="13" t="s">
        <v>8393</v>
      </c>
      <c r="J3396" s="13" t="s">
        <v>1813</v>
      </c>
      <c r="K3396" s="13" t="s">
        <v>39</v>
      </c>
      <c r="L3396" s="25" t="str">
        <f>VLOOKUP($K3396,TONG_SL!$A:$D,2,0)</f>
        <v>Chả cốm 300g</v>
      </c>
      <c r="N3396" s="25" t="str">
        <f t="shared" ref="N3396:N3460" si="437">IF($B3396&lt;&gt;"","K-C6","")</f>
        <v>K-C6</v>
      </c>
      <c r="Q3396" s="25" t="str">
        <f>VLOOKUP(K3396,TONG_SL!$A:$D,3,0)</f>
        <v>Túi</v>
      </c>
      <c r="R3396" s="1">
        <v>3</v>
      </c>
      <c r="T3396" s="1">
        <f>VLOOKUP(VLOOKUP(G3396,Ma_KH!$A:$R,18,0)&amp;K3396,Gia_MB!$A:$F,6,0)</f>
        <v>74250</v>
      </c>
      <c r="U3396" s="14">
        <f t="shared" si="431"/>
        <v>222750</v>
      </c>
      <c r="W3396" s="64">
        <f t="shared" si="430"/>
        <v>0</v>
      </c>
      <c r="X3396" s="3" t="str">
        <f t="shared" si="432"/>
        <v>8</v>
      </c>
      <c r="Z3396" s="14">
        <f t="shared" si="433"/>
        <v>17820</v>
      </c>
      <c r="AA3396" s="7">
        <f>VLOOKUP(G3396,Ma_KH!$A:$R,14,0)</f>
        <v>60</v>
      </c>
      <c r="AD3396" s="7" t="str">
        <f>IFERROR(VLOOKUP(J3396,'Chuyển Mã'!$B$3:$C$9,2,0),"")</f>
        <v>Hà Nội</v>
      </c>
      <c r="AE3396" s="7" t="str">
        <f t="shared" si="434"/>
        <v>Chả cốm 300g</v>
      </c>
      <c r="AF3396" s="7">
        <f t="shared" si="435"/>
        <v>3</v>
      </c>
    </row>
    <row r="3397" spans="1:32" x14ac:dyDescent="0.25">
      <c r="A3397" s="11">
        <v>45909</v>
      </c>
      <c r="B3397" s="25">
        <v>48164</v>
      </c>
      <c r="C3397" s="12" t="s">
        <v>7214</v>
      </c>
      <c r="D3397" s="16">
        <f t="shared" si="436"/>
        <v>45909</v>
      </c>
      <c r="G3397" s="13" t="s">
        <v>7607</v>
      </c>
      <c r="I3397" s="13" t="s">
        <v>8394</v>
      </c>
      <c r="J3397" s="13" t="s">
        <v>1815</v>
      </c>
      <c r="K3397" s="13" t="s">
        <v>556</v>
      </c>
      <c r="L3397" s="25" t="str">
        <f>VLOOKUP($K3397,TONG_SL!$A:$D,2,0)</f>
        <v>Chân giò heo muối 100g</v>
      </c>
      <c r="N3397" s="25" t="str">
        <f t="shared" si="437"/>
        <v>K-C6</v>
      </c>
      <c r="Q3397" s="25" t="str">
        <f>VLOOKUP(K3397,TONG_SL!$A:$D,3,0)</f>
        <v>Gói</v>
      </c>
      <c r="R3397" s="1">
        <v>10</v>
      </c>
      <c r="T3397" s="1">
        <f>VLOOKUP(VLOOKUP(G3397,Ma_KH!$A:$R,18,0)&amp;K3397,Gia_MB!$A:$F,6,0)</f>
        <v>23076</v>
      </c>
      <c r="U3397" s="14">
        <f t="shared" si="431"/>
        <v>230760</v>
      </c>
      <c r="W3397" s="64">
        <f t="shared" ref="W3397:W3460" si="438">U3397*V3397</f>
        <v>0</v>
      </c>
      <c r="X3397" s="3" t="str">
        <f t="shared" si="432"/>
        <v>8</v>
      </c>
      <c r="Z3397" s="14">
        <f t="shared" si="433"/>
        <v>18460.8</v>
      </c>
      <c r="AA3397" s="7">
        <f>VLOOKUP(G3397,Ma_KH!$A:$R,14,0)</f>
        <v>67</v>
      </c>
      <c r="AD3397" s="7" t="str">
        <f>IFERROR(VLOOKUP(J3397,'Chuyển Mã'!$B$3:$C$9,2,0),"")</f>
        <v>Hà Nội</v>
      </c>
      <c r="AE3397" s="7" t="str">
        <f t="shared" si="434"/>
        <v>Chân giò heo muối 100g</v>
      </c>
      <c r="AF3397" s="7">
        <f t="shared" si="435"/>
        <v>10</v>
      </c>
    </row>
    <row r="3398" spans="1:32" x14ac:dyDescent="0.25">
      <c r="A3398" s="11">
        <v>45909</v>
      </c>
      <c r="B3398" s="25">
        <v>48157</v>
      </c>
      <c r="C3398" s="12" t="s">
        <v>7214</v>
      </c>
      <c r="D3398" s="16">
        <f t="shared" si="436"/>
        <v>45909</v>
      </c>
      <c r="G3398" s="13" t="s">
        <v>7607</v>
      </c>
      <c r="I3398" s="13" t="s">
        <v>8395</v>
      </c>
      <c r="J3398" s="13" t="s">
        <v>1815</v>
      </c>
      <c r="K3398" s="13" t="s">
        <v>556</v>
      </c>
      <c r="L3398" s="25" t="str">
        <f>VLOOKUP($K3398,TONG_SL!$A:$D,2,0)</f>
        <v>Chân giò heo muối 100g</v>
      </c>
      <c r="N3398" s="25" t="str">
        <f t="shared" si="437"/>
        <v>K-C6</v>
      </c>
      <c r="Q3398" s="25" t="str">
        <f>VLOOKUP(K3398,TONG_SL!$A:$D,3,0)</f>
        <v>Gói</v>
      </c>
      <c r="R3398" s="1">
        <v>10</v>
      </c>
      <c r="T3398" s="1">
        <f>VLOOKUP(VLOOKUP(G3398,Ma_KH!$A:$R,18,0)&amp;K3398,Gia_MB!$A:$F,6,0)</f>
        <v>23076</v>
      </c>
      <c r="U3398" s="14">
        <f t="shared" si="431"/>
        <v>230760</v>
      </c>
      <c r="W3398" s="64">
        <f t="shared" si="438"/>
        <v>0</v>
      </c>
      <c r="X3398" s="3" t="str">
        <f t="shared" si="432"/>
        <v>8</v>
      </c>
      <c r="Z3398" s="14">
        <f t="shared" si="433"/>
        <v>18460.8</v>
      </c>
      <c r="AA3398" s="7">
        <f>VLOOKUP(G3398,Ma_KH!$A:$R,14,0)</f>
        <v>67</v>
      </c>
      <c r="AD3398" s="7" t="str">
        <f>IFERROR(VLOOKUP(J3398,'Chuyển Mã'!$B$3:$C$9,2,0),"")</f>
        <v>Hà Nội</v>
      </c>
      <c r="AE3398" s="7" t="str">
        <f t="shared" si="434"/>
        <v>Chân giò heo muối 100g</v>
      </c>
      <c r="AF3398" s="7">
        <f t="shared" si="435"/>
        <v>10</v>
      </c>
    </row>
    <row r="3399" spans="1:32" x14ac:dyDescent="0.25">
      <c r="A3399" s="11">
        <v>45909</v>
      </c>
      <c r="B3399" s="25">
        <v>31419</v>
      </c>
      <c r="C3399" s="12" t="s">
        <v>7214</v>
      </c>
      <c r="D3399" s="16">
        <f t="shared" si="436"/>
        <v>45909</v>
      </c>
      <c r="G3399" s="13" t="s">
        <v>8396</v>
      </c>
      <c r="I3399" s="13" t="s">
        <v>8396</v>
      </c>
      <c r="J3399" s="13" t="s">
        <v>1811</v>
      </c>
      <c r="K3399" s="13" t="s">
        <v>558</v>
      </c>
      <c r="L3399" s="25" t="str">
        <f>VLOOKUP($K3399,TONG_SL!$A:$D,2,0)</f>
        <v>Gà muối hun khói 300g</v>
      </c>
      <c r="N3399" s="25" t="str">
        <f t="shared" si="437"/>
        <v>K-C6</v>
      </c>
      <c r="Q3399" s="25" t="str">
        <f>VLOOKUP(K3399,TONG_SL!$A:$D,3,0)</f>
        <v>Túi</v>
      </c>
      <c r="R3399" s="1">
        <v>5</v>
      </c>
      <c r="T3399" s="1">
        <f>VLOOKUP(VLOOKUP(G3399,Ma_KH!$A:$R,18,0)&amp;K3399,Gia_MB!$A:$F,6,0)</f>
        <v>66500</v>
      </c>
      <c r="U3399" s="14">
        <f t="shared" si="431"/>
        <v>332500</v>
      </c>
      <c r="W3399" s="64">
        <f t="shared" si="438"/>
        <v>0</v>
      </c>
      <c r="X3399" s="3" t="str">
        <f t="shared" si="432"/>
        <v>8</v>
      </c>
      <c r="Z3399" s="14">
        <f t="shared" si="433"/>
        <v>26600</v>
      </c>
      <c r="AA3399" s="7">
        <f>VLOOKUP(G3399,Ma_KH!$A:$R,14,0)</f>
        <v>50</v>
      </c>
      <c r="AD3399" s="7" t="str">
        <f>IFERROR(VLOOKUP(J3399,'Chuyển Mã'!$B$3:$C$9,2,0),"")</f>
        <v>Hà Nội</v>
      </c>
      <c r="AE3399" s="7" t="str">
        <f t="shared" si="434"/>
        <v>Gà muối hun khói 300g</v>
      </c>
      <c r="AF3399" s="7">
        <f t="shared" si="435"/>
        <v>5</v>
      </c>
    </row>
    <row r="3400" spans="1:32" x14ac:dyDescent="0.25">
      <c r="A3400" s="11">
        <v>45909</v>
      </c>
      <c r="B3400" s="25">
        <v>31419</v>
      </c>
      <c r="C3400" s="12" t="s">
        <v>7214</v>
      </c>
      <c r="D3400" s="16">
        <f t="shared" si="436"/>
        <v>45909</v>
      </c>
      <c r="G3400" s="13" t="s">
        <v>8396</v>
      </c>
      <c r="I3400" s="13" t="s">
        <v>8396</v>
      </c>
      <c r="J3400" s="13" t="s">
        <v>1811</v>
      </c>
      <c r="K3400" s="13" t="s">
        <v>556</v>
      </c>
      <c r="L3400" s="25" t="str">
        <f>VLOOKUP($K3400,TONG_SL!$A:$D,2,0)</f>
        <v>Chân giò heo muối 100g</v>
      </c>
      <c r="N3400" s="25" t="str">
        <f t="shared" si="437"/>
        <v>K-C6</v>
      </c>
      <c r="Q3400" s="25" t="str">
        <f>VLOOKUP(K3400,TONG_SL!$A:$D,3,0)</f>
        <v>Gói</v>
      </c>
      <c r="R3400" s="1">
        <v>5</v>
      </c>
      <c r="T3400" s="1">
        <f>VLOOKUP(VLOOKUP(G3400,Ma_KH!$A:$R,18,0)&amp;K3400,Gia_MB!$A:$F,6,0)</f>
        <v>24549</v>
      </c>
      <c r="U3400" s="14">
        <f t="shared" si="431"/>
        <v>122745</v>
      </c>
      <c r="W3400" s="64">
        <f t="shared" si="438"/>
        <v>0</v>
      </c>
      <c r="X3400" s="3" t="str">
        <f t="shared" si="432"/>
        <v>8</v>
      </c>
      <c r="Z3400" s="14">
        <f t="shared" si="433"/>
        <v>9819.6</v>
      </c>
      <c r="AA3400" s="7">
        <f>VLOOKUP(G3400,Ma_KH!$A:$R,14,0)</f>
        <v>50</v>
      </c>
      <c r="AD3400" s="7" t="str">
        <f>IFERROR(VLOOKUP(J3400,'Chuyển Mã'!$B$3:$C$9,2,0),"")</f>
        <v>Hà Nội</v>
      </c>
      <c r="AE3400" s="7" t="str">
        <f t="shared" si="434"/>
        <v>Chân giò heo muối 100g</v>
      </c>
      <c r="AF3400" s="7">
        <f t="shared" si="435"/>
        <v>5</v>
      </c>
    </row>
    <row r="3401" spans="1:32" x14ac:dyDescent="0.25">
      <c r="A3401" s="11">
        <v>45909</v>
      </c>
      <c r="B3401" s="25">
        <v>31419</v>
      </c>
      <c r="C3401" s="12" t="s">
        <v>7214</v>
      </c>
      <c r="D3401" s="16">
        <f t="shared" si="436"/>
        <v>45909</v>
      </c>
      <c r="G3401" s="13" t="s">
        <v>8396</v>
      </c>
      <c r="I3401" s="13" t="s">
        <v>8396</v>
      </c>
      <c r="J3401" s="13" t="s">
        <v>1811</v>
      </c>
      <c r="K3401" s="13" t="s">
        <v>570</v>
      </c>
      <c r="L3401" s="25" t="str">
        <f>VLOOKUP($K3401,TONG_SL!$A:$D,2,0)</f>
        <v>Tai heo sốt thái 150g</v>
      </c>
      <c r="N3401" s="25" t="str">
        <f t="shared" si="437"/>
        <v>K-C6</v>
      </c>
      <c r="Q3401" s="25" t="str">
        <f>VLOOKUP(K3401,TONG_SL!$A:$D,3,0)</f>
        <v>Túi</v>
      </c>
      <c r="R3401" s="1">
        <v>5</v>
      </c>
      <c r="T3401" s="1">
        <f>VLOOKUP(VLOOKUP(G3401,Ma_KH!$A:$R,18,0)&amp;K3401,Gia_MB!$A:$F,6,0)</f>
        <v>21667</v>
      </c>
      <c r="U3401" s="14">
        <f t="shared" si="431"/>
        <v>108335</v>
      </c>
      <c r="W3401" s="64">
        <f t="shared" si="438"/>
        <v>0</v>
      </c>
      <c r="X3401" s="3" t="str">
        <f t="shared" si="432"/>
        <v>8</v>
      </c>
      <c r="Z3401" s="14">
        <f t="shared" si="433"/>
        <v>8666.7999999999993</v>
      </c>
      <c r="AA3401" s="7">
        <f>VLOOKUP(G3401,Ma_KH!$A:$R,14,0)</f>
        <v>50</v>
      </c>
      <c r="AD3401" s="7" t="str">
        <f>IFERROR(VLOOKUP(J3401,'Chuyển Mã'!$B$3:$C$9,2,0),"")</f>
        <v>Hà Nội</v>
      </c>
      <c r="AE3401" s="7" t="str">
        <f t="shared" si="434"/>
        <v>Tai heo sốt thái 150g</v>
      </c>
      <c r="AF3401" s="7">
        <f t="shared" si="435"/>
        <v>5</v>
      </c>
    </row>
    <row r="3402" spans="1:32" x14ac:dyDescent="0.25">
      <c r="A3402" s="11">
        <v>45909</v>
      </c>
      <c r="B3402" s="25">
        <v>31419</v>
      </c>
      <c r="C3402" s="12" t="s">
        <v>7214</v>
      </c>
      <c r="D3402" s="16">
        <f t="shared" si="436"/>
        <v>45909</v>
      </c>
      <c r="G3402" s="13" t="s">
        <v>8396</v>
      </c>
      <c r="I3402" s="13" t="s">
        <v>8396</v>
      </c>
      <c r="J3402" s="13" t="s">
        <v>1811</v>
      </c>
      <c r="K3402" s="13" t="s">
        <v>32</v>
      </c>
      <c r="L3402" s="25" t="str">
        <f>VLOOKUP($K3402,TONG_SL!$A:$D,2,0)</f>
        <v>Giò Tai Lưỡi Xào 250</v>
      </c>
      <c r="N3402" s="25" t="str">
        <f t="shared" si="437"/>
        <v>K-C6</v>
      </c>
      <c r="Q3402" s="25" t="str">
        <f>VLOOKUP(K3402,TONG_SL!$A:$D,3,0)</f>
        <v>Túi</v>
      </c>
      <c r="R3402" s="1">
        <v>5</v>
      </c>
      <c r="T3402" s="1">
        <f>VLOOKUP(VLOOKUP(G3402,Ma_KH!$A:$R,18,0)&amp;K3402,Gia_MB!$A:$F,6,0)</f>
        <v>50183</v>
      </c>
      <c r="U3402" s="14">
        <f t="shared" si="431"/>
        <v>250915</v>
      </c>
      <c r="W3402" s="64">
        <f t="shared" si="438"/>
        <v>0</v>
      </c>
      <c r="X3402" s="3" t="str">
        <f t="shared" si="432"/>
        <v>8</v>
      </c>
      <c r="Z3402" s="14">
        <f t="shared" si="433"/>
        <v>20073.2</v>
      </c>
      <c r="AA3402" s="7">
        <f>VLOOKUP(G3402,Ma_KH!$A:$R,14,0)</f>
        <v>50</v>
      </c>
      <c r="AD3402" s="7" t="str">
        <f>IFERROR(VLOOKUP(J3402,'Chuyển Mã'!$B$3:$C$9,2,0),"")</f>
        <v>Hà Nội</v>
      </c>
      <c r="AE3402" s="7" t="str">
        <f t="shared" si="434"/>
        <v>Giò Tai Lưỡi Xào 250</v>
      </c>
      <c r="AF3402" s="7">
        <f t="shared" si="435"/>
        <v>5</v>
      </c>
    </row>
    <row r="3403" spans="1:32" x14ac:dyDescent="0.25">
      <c r="A3403" s="11">
        <v>45909</v>
      </c>
      <c r="B3403" s="25">
        <v>4176780709</v>
      </c>
      <c r="C3403" s="12" t="s">
        <v>7214</v>
      </c>
      <c r="D3403" s="16">
        <f t="shared" si="436"/>
        <v>45909</v>
      </c>
      <c r="G3403" s="13" t="s">
        <v>8397</v>
      </c>
      <c r="I3403" s="13" t="s">
        <v>8398</v>
      </c>
      <c r="J3403" s="13" t="s">
        <v>1809</v>
      </c>
      <c r="K3403" s="13" t="s">
        <v>30</v>
      </c>
      <c r="L3403" s="25" t="str">
        <f>VLOOKUP($K3403,TONG_SL!$A:$D,2,0)</f>
        <v>Gà muối 500g</v>
      </c>
      <c r="N3403" s="25" t="str">
        <f t="shared" si="437"/>
        <v>K-C6</v>
      </c>
      <c r="Q3403" s="25" t="str">
        <f>VLOOKUP(K3403,TONG_SL!$A:$D,3,0)</f>
        <v>Túi</v>
      </c>
      <c r="R3403" s="1">
        <v>5</v>
      </c>
      <c r="T3403" s="1">
        <f>VLOOKUP(VLOOKUP(G3403,Ma_KH!$A:$R,18,0)&amp;K3403,Gia_MB!$A:$F,6,0)</f>
        <v>111058</v>
      </c>
      <c r="U3403" s="14">
        <f t="shared" si="431"/>
        <v>555290</v>
      </c>
      <c r="W3403" s="64">
        <f t="shared" si="438"/>
        <v>0</v>
      </c>
      <c r="X3403" s="3" t="str">
        <f t="shared" si="432"/>
        <v>8</v>
      </c>
      <c r="Z3403" s="14">
        <f t="shared" si="433"/>
        <v>44423.200000000004</v>
      </c>
      <c r="AA3403" s="7">
        <f>VLOOKUP(G3403,Ma_KH!$A:$R,14,0)</f>
        <v>60</v>
      </c>
      <c r="AD3403" s="7" t="str">
        <f>IFERROR(VLOOKUP(J3403,'Chuyển Mã'!$B$3:$C$9,2,0),"")</f>
        <v>Hà Nội</v>
      </c>
      <c r="AE3403" s="7" t="str">
        <f t="shared" si="434"/>
        <v>Gà muối 500g</v>
      </c>
      <c r="AF3403" s="7">
        <f t="shared" si="435"/>
        <v>5</v>
      </c>
    </row>
    <row r="3404" spans="1:32" x14ac:dyDescent="0.25">
      <c r="A3404" s="11">
        <v>45909</v>
      </c>
      <c r="B3404" s="25">
        <v>4176780709</v>
      </c>
      <c r="C3404" s="12" t="s">
        <v>7214</v>
      </c>
      <c r="D3404" s="16">
        <f t="shared" si="436"/>
        <v>45909</v>
      </c>
      <c r="G3404" s="13" t="s">
        <v>8397</v>
      </c>
      <c r="I3404" s="13" t="s">
        <v>8398</v>
      </c>
      <c r="J3404" s="13" t="s">
        <v>1809</v>
      </c>
      <c r="K3404" s="13" t="s">
        <v>27</v>
      </c>
      <c r="L3404" s="25" t="str">
        <f>VLOOKUP($K3404,TONG_SL!$A:$D,2,0)</f>
        <v>Chân giò heo muối 300g</v>
      </c>
      <c r="N3404" s="25" t="str">
        <f t="shared" si="437"/>
        <v>K-C6</v>
      </c>
      <c r="Q3404" s="25" t="str">
        <f>VLOOKUP(K3404,TONG_SL!$A:$D,3,0)</f>
        <v>Túi</v>
      </c>
      <c r="R3404" s="1">
        <v>5</v>
      </c>
      <c r="T3404" s="1">
        <f>VLOOKUP(VLOOKUP(G3404,Ma_KH!$A:$R,18,0)&amp;K3404,Gia_MB!$A:$F,6,0)</f>
        <v>73431</v>
      </c>
      <c r="U3404" s="14">
        <f t="shared" si="431"/>
        <v>367155</v>
      </c>
      <c r="W3404" s="64">
        <f t="shared" si="438"/>
        <v>0</v>
      </c>
      <c r="X3404" s="3" t="str">
        <f t="shared" si="432"/>
        <v>8</v>
      </c>
      <c r="Z3404" s="14">
        <f t="shared" si="433"/>
        <v>29372.400000000001</v>
      </c>
      <c r="AA3404" s="7">
        <f>VLOOKUP(G3404,Ma_KH!$A:$R,14,0)</f>
        <v>60</v>
      </c>
      <c r="AD3404" s="7" t="str">
        <f>IFERROR(VLOOKUP(J3404,'Chuyển Mã'!$B$3:$C$9,2,0),"")</f>
        <v>Hà Nội</v>
      </c>
      <c r="AE3404" s="7" t="str">
        <f t="shared" si="434"/>
        <v>Chân giò heo muối 300g</v>
      </c>
      <c r="AF3404" s="7">
        <f t="shared" si="435"/>
        <v>5</v>
      </c>
    </row>
    <row r="3405" spans="1:32" x14ac:dyDescent="0.25">
      <c r="A3405" s="11">
        <v>45909</v>
      </c>
      <c r="B3405" s="25">
        <v>4176780709</v>
      </c>
      <c r="C3405" s="12" t="s">
        <v>7214</v>
      </c>
      <c r="D3405" s="16">
        <f t="shared" si="436"/>
        <v>45909</v>
      </c>
      <c r="G3405" s="13" t="s">
        <v>8397</v>
      </c>
      <c r="I3405" s="13" t="s">
        <v>8398</v>
      </c>
      <c r="J3405" s="13" t="s">
        <v>1809</v>
      </c>
      <c r="K3405" s="13" t="s">
        <v>35</v>
      </c>
      <c r="L3405" s="25" t="str">
        <f>VLOOKUP($K3405,TONG_SL!$A:$D,2,0)</f>
        <v>Tai heo muối 200g</v>
      </c>
      <c r="N3405" s="25" t="str">
        <f t="shared" si="437"/>
        <v>K-C6</v>
      </c>
      <c r="Q3405" s="25" t="str">
        <f>VLOOKUP(K3405,TONG_SL!$A:$D,3,0)</f>
        <v>Túi</v>
      </c>
      <c r="R3405" s="1">
        <v>5</v>
      </c>
      <c r="T3405" s="1">
        <f>VLOOKUP(VLOOKUP(G3405,Ma_KH!$A:$R,18,0)&amp;K3405,Gia_MB!$A:$F,6,0)</f>
        <v>55595</v>
      </c>
      <c r="U3405" s="14">
        <f t="shared" si="431"/>
        <v>277975</v>
      </c>
      <c r="W3405" s="64">
        <f t="shared" si="438"/>
        <v>0</v>
      </c>
      <c r="X3405" s="3" t="str">
        <f t="shared" si="432"/>
        <v>8</v>
      </c>
      <c r="Z3405" s="14">
        <f t="shared" si="433"/>
        <v>22238</v>
      </c>
      <c r="AA3405" s="7">
        <f>VLOOKUP(G3405,Ma_KH!$A:$R,14,0)</f>
        <v>60</v>
      </c>
      <c r="AD3405" s="7" t="str">
        <f>IFERROR(VLOOKUP(J3405,'Chuyển Mã'!$B$3:$C$9,2,0),"")</f>
        <v>Hà Nội</v>
      </c>
      <c r="AE3405" s="7" t="str">
        <f t="shared" si="434"/>
        <v>Tai heo muối 200g</v>
      </c>
      <c r="AF3405" s="7">
        <f t="shared" si="435"/>
        <v>5</v>
      </c>
    </row>
    <row r="3406" spans="1:32" x14ac:dyDescent="0.25">
      <c r="A3406" s="11">
        <v>45909</v>
      </c>
      <c r="B3406" s="25">
        <v>4176780709</v>
      </c>
      <c r="C3406" s="12" t="s">
        <v>7214</v>
      </c>
      <c r="D3406" s="16">
        <f t="shared" si="436"/>
        <v>45909</v>
      </c>
      <c r="G3406" s="13" t="s">
        <v>8397</v>
      </c>
      <c r="I3406" s="13" t="s">
        <v>8398</v>
      </c>
      <c r="J3406" s="13" t="s">
        <v>1809</v>
      </c>
      <c r="K3406" s="13" t="s">
        <v>32</v>
      </c>
      <c r="L3406" s="25" t="str">
        <f>VLOOKUP($K3406,TONG_SL!$A:$D,2,0)</f>
        <v>Giò Tai Lưỡi Xào 250</v>
      </c>
      <c r="N3406" s="25" t="str">
        <f t="shared" si="437"/>
        <v>K-C6</v>
      </c>
      <c r="Q3406" s="25" t="str">
        <f>VLOOKUP(K3406,TONG_SL!$A:$D,3,0)</f>
        <v>Túi</v>
      </c>
      <c r="R3406" s="1">
        <v>5</v>
      </c>
      <c r="T3406" s="1">
        <f>VLOOKUP(VLOOKUP(G3406,Ma_KH!$A:$R,18,0)&amp;K3406,Gia_MB!$A:$F,6,0)</f>
        <v>50183</v>
      </c>
      <c r="U3406" s="14">
        <f t="shared" si="431"/>
        <v>250915</v>
      </c>
      <c r="W3406" s="64">
        <f t="shared" si="438"/>
        <v>0</v>
      </c>
      <c r="X3406" s="3" t="str">
        <f t="shared" si="432"/>
        <v>8</v>
      </c>
      <c r="Z3406" s="14">
        <f t="shared" si="433"/>
        <v>20073.2</v>
      </c>
      <c r="AA3406" s="7">
        <f>VLOOKUP(G3406,Ma_KH!$A:$R,14,0)</f>
        <v>60</v>
      </c>
      <c r="AD3406" s="7" t="str">
        <f>IFERROR(VLOOKUP(J3406,'Chuyển Mã'!$B$3:$C$9,2,0),"")</f>
        <v>Hà Nội</v>
      </c>
      <c r="AE3406" s="7" t="str">
        <f t="shared" si="434"/>
        <v>Giò Tai Lưỡi Xào 250</v>
      </c>
      <c r="AF3406" s="7">
        <f t="shared" si="435"/>
        <v>5</v>
      </c>
    </row>
    <row r="3407" spans="1:32" x14ac:dyDescent="0.25">
      <c r="A3407" s="11">
        <v>45909</v>
      </c>
      <c r="B3407" s="25">
        <v>4176780709</v>
      </c>
      <c r="C3407" s="12" t="s">
        <v>7214</v>
      </c>
      <c r="D3407" s="16">
        <f t="shared" si="436"/>
        <v>45909</v>
      </c>
      <c r="G3407" s="13" t="s">
        <v>8397</v>
      </c>
      <c r="I3407" s="13" t="s">
        <v>8398</v>
      </c>
      <c r="J3407" s="13" t="s">
        <v>1809</v>
      </c>
      <c r="K3407" s="13" t="s">
        <v>51</v>
      </c>
      <c r="L3407" s="25" t="str">
        <f>VLOOKUP($K3407,TONG_SL!$A:$D,2,0)</f>
        <v>Mọc Nấm Hương 250g</v>
      </c>
      <c r="N3407" s="25" t="str">
        <f t="shared" si="437"/>
        <v>K-C6</v>
      </c>
      <c r="Q3407" s="25" t="str">
        <f>VLOOKUP(K3407,TONG_SL!$A:$D,3,0)</f>
        <v>Túi</v>
      </c>
      <c r="R3407" s="1">
        <v>5</v>
      </c>
      <c r="T3407" s="1">
        <f>VLOOKUP(VLOOKUP(G3407,Ma_KH!$A:$R,18,0)&amp;K3407,Gia_MB!$A:$F,6,0)</f>
        <v>46000</v>
      </c>
      <c r="U3407" s="14">
        <f t="shared" si="431"/>
        <v>230000</v>
      </c>
      <c r="W3407" s="64">
        <f t="shared" si="438"/>
        <v>0</v>
      </c>
      <c r="X3407" s="3" t="str">
        <f t="shared" si="432"/>
        <v>8</v>
      </c>
      <c r="Z3407" s="14">
        <f t="shared" si="433"/>
        <v>18400</v>
      </c>
      <c r="AA3407" s="7">
        <f>VLOOKUP(G3407,Ma_KH!$A:$R,14,0)</f>
        <v>60</v>
      </c>
      <c r="AD3407" s="7" t="str">
        <f>IFERROR(VLOOKUP(J3407,'Chuyển Mã'!$B$3:$C$9,2,0),"")</f>
        <v>Hà Nội</v>
      </c>
      <c r="AE3407" s="7" t="str">
        <f t="shared" si="434"/>
        <v>Mọc Nấm Hương 250g</v>
      </c>
      <c r="AF3407" s="7">
        <f t="shared" si="435"/>
        <v>5</v>
      </c>
    </row>
    <row r="3408" spans="1:32" x14ac:dyDescent="0.25">
      <c r="A3408" s="11">
        <v>45909</v>
      </c>
      <c r="B3408" s="25">
        <v>4176780709</v>
      </c>
      <c r="C3408" s="12" t="s">
        <v>7214</v>
      </c>
      <c r="D3408" s="16">
        <f t="shared" si="436"/>
        <v>45909</v>
      </c>
      <c r="G3408" s="13" t="s">
        <v>8397</v>
      </c>
      <c r="I3408" s="13" t="s">
        <v>8398</v>
      </c>
      <c r="J3408" s="13" t="s">
        <v>1809</v>
      </c>
      <c r="K3408" s="13" t="s">
        <v>39</v>
      </c>
      <c r="L3408" s="25" t="str">
        <f>VLOOKUP($K3408,TONG_SL!$A:$D,2,0)</f>
        <v>Chả cốm 300g</v>
      </c>
      <c r="N3408" s="25" t="str">
        <f t="shared" si="437"/>
        <v>K-C6</v>
      </c>
      <c r="Q3408" s="25" t="str">
        <f>VLOOKUP(K3408,TONG_SL!$A:$D,3,0)</f>
        <v>Túi</v>
      </c>
      <c r="R3408" s="1">
        <v>5</v>
      </c>
      <c r="T3408" s="1">
        <f>VLOOKUP(VLOOKUP(G3408,Ma_KH!$A:$R,18,0)&amp;K3408,Gia_MB!$A:$F,6,0)</f>
        <v>74250</v>
      </c>
      <c r="U3408" s="14">
        <f t="shared" si="431"/>
        <v>371250</v>
      </c>
      <c r="W3408" s="64">
        <f t="shared" si="438"/>
        <v>0</v>
      </c>
      <c r="X3408" s="3" t="str">
        <f t="shared" si="432"/>
        <v>8</v>
      </c>
      <c r="Z3408" s="14">
        <f t="shared" si="433"/>
        <v>29700</v>
      </c>
      <c r="AA3408" s="7">
        <f>VLOOKUP(G3408,Ma_KH!$A:$R,14,0)</f>
        <v>60</v>
      </c>
      <c r="AD3408" s="7" t="str">
        <f>IFERROR(VLOOKUP(J3408,'Chuyển Mã'!$B$3:$C$9,2,0),"")</f>
        <v>Hà Nội</v>
      </c>
      <c r="AE3408" s="7" t="str">
        <f t="shared" si="434"/>
        <v>Chả cốm 300g</v>
      </c>
      <c r="AF3408" s="7">
        <f t="shared" si="435"/>
        <v>5</v>
      </c>
    </row>
    <row r="3409" spans="1:32" x14ac:dyDescent="0.25">
      <c r="A3409" s="11">
        <v>45909</v>
      </c>
      <c r="B3409" s="25">
        <v>4176780709</v>
      </c>
      <c r="C3409" s="12" t="s">
        <v>7214</v>
      </c>
      <c r="D3409" s="16">
        <f t="shared" si="436"/>
        <v>45909</v>
      </c>
      <c r="G3409" s="13" t="s">
        <v>8397</v>
      </c>
      <c r="I3409" s="13" t="s">
        <v>8398</v>
      </c>
      <c r="J3409" s="13" t="s">
        <v>1809</v>
      </c>
      <c r="K3409" s="13" t="s">
        <v>41</v>
      </c>
      <c r="L3409" s="25" t="str">
        <f>VLOOKUP($K3409,TONG_SL!$A:$D,2,0)</f>
        <v>Chả nướng 300g</v>
      </c>
      <c r="N3409" s="25" t="str">
        <f t="shared" si="437"/>
        <v>K-C6</v>
      </c>
      <c r="Q3409" s="25" t="str">
        <f>VLOOKUP(K3409,TONG_SL!$A:$D,3,0)</f>
        <v>Túi</v>
      </c>
      <c r="R3409" s="1">
        <v>5</v>
      </c>
      <c r="T3409" s="1">
        <f>VLOOKUP(VLOOKUP(G3409,Ma_KH!$A:$R,18,0)&amp;K3409,Gia_MB!$A:$F,6,0)</f>
        <v>70950</v>
      </c>
      <c r="U3409" s="14">
        <f t="shared" si="431"/>
        <v>354750</v>
      </c>
      <c r="W3409" s="64">
        <f t="shared" si="438"/>
        <v>0</v>
      </c>
      <c r="X3409" s="3" t="str">
        <f t="shared" si="432"/>
        <v>8</v>
      </c>
      <c r="Z3409" s="14">
        <f t="shared" si="433"/>
        <v>28380</v>
      </c>
      <c r="AA3409" s="7">
        <f>VLOOKUP(G3409,Ma_KH!$A:$R,14,0)</f>
        <v>60</v>
      </c>
      <c r="AD3409" s="7" t="str">
        <f>IFERROR(VLOOKUP(J3409,'Chuyển Mã'!$B$3:$C$9,2,0),"")</f>
        <v>Hà Nội</v>
      </c>
      <c r="AE3409" s="7" t="str">
        <f t="shared" si="434"/>
        <v>Chả nướng 300g</v>
      </c>
      <c r="AF3409" s="7">
        <f t="shared" si="435"/>
        <v>5</v>
      </c>
    </row>
    <row r="3410" spans="1:32" x14ac:dyDescent="0.25">
      <c r="A3410" s="11">
        <v>45909</v>
      </c>
      <c r="B3410" s="25">
        <v>4176624221</v>
      </c>
      <c r="C3410" s="12" t="s">
        <v>7214</v>
      </c>
      <c r="D3410" s="16">
        <f t="shared" si="436"/>
        <v>45909</v>
      </c>
      <c r="G3410" s="13" t="s">
        <v>8399</v>
      </c>
      <c r="I3410" s="13" t="s">
        <v>8400</v>
      </c>
      <c r="J3410" s="13" t="s">
        <v>1809</v>
      </c>
      <c r="K3410" s="13" t="s">
        <v>32</v>
      </c>
      <c r="L3410" s="25" t="str">
        <f>VLOOKUP($K3410,TONG_SL!$A:$D,2,0)</f>
        <v>Giò Tai Lưỡi Xào 250</v>
      </c>
      <c r="N3410" s="25" t="str">
        <f t="shared" si="437"/>
        <v>K-C6</v>
      </c>
      <c r="Q3410" s="25" t="str">
        <f>VLOOKUP(K3410,TONG_SL!$A:$D,3,0)</f>
        <v>Túi</v>
      </c>
      <c r="R3410" s="1">
        <v>5</v>
      </c>
      <c r="T3410" s="1">
        <f>VLOOKUP(VLOOKUP(G3410,Ma_KH!$A:$R,18,0)&amp;K3410,Gia_MB!$A:$F,6,0)</f>
        <v>50183</v>
      </c>
      <c r="U3410" s="14">
        <f t="shared" si="431"/>
        <v>250915</v>
      </c>
      <c r="W3410" s="64">
        <f t="shared" si="438"/>
        <v>0</v>
      </c>
      <c r="X3410" s="3" t="str">
        <f t="shared" si="432"/>
        <v>8</v>
      </c>
      <c r="Z3410" s="14">
        <f t="shared" si="433"/>
        <v>20073.2</v>
      </c>
      <c r="AA3410" s="7">
        <f>VLOOKUP(G3410,Ma_KH!$A:$R,14,0)</f>
        <v>60</v>
      </c>
      <c r="AD3410" s="7" t="str">
        <f>IFERROR(VLOOKUP(J3410,'Chuyển Mã'!$B$3:$C$9,2,0),"")</f>
        <v>Hà Nội</v>
      </c>
      <c r="AE3410" s="7" t="str">
        <f t="shared" si="434"/>
        <v>Giò Tai Lưỡi Xào 250</v>
      </c>
      <c r="AF3410" s="7">
        <f t="shared" si="435"/>
        <v>5</v>
      </c>
    </row>
    <row r="3411" spans="1:32" x14ac:dyDescent="0.25">
      <c r="A3411" s="11">
        <v>45909</v>
      </c>
      <c r="B3411" s="25">
        <v>4176624221</v>
      </c>
      <c r="C3411" s="12" t="s">
        <v>7214</v>
      </c>
      <c r="D3411" s="16">
        <f t="shared" si="436"/>
        <v>45909</v>
      </c>
      <c r="G3411" s="13" t="s">
        <v>8399</v>
      </c>
      <c r="I3411" s="13" t="s">
        <v>8400</v>
      </c>
      <c r="J3411" s="13" t="s">
        <v>1809</v>
      </c>
      <c r="K3411" s="13" t="s">
        <v>30</v>
      </c>
      <c r="L3411" s="25" t="str">
        <f>VLOOKUP($K3411,TONG_SL!$A:$D,2,0)</f>
        <v>Gà muối 500g</v>
      </c>
      <c r="N3411" s="25" t="str">
        <f t="shared" si="437"/>
        <v>K-C6</v>
      </c>
      <c r="Q3411" s="25" t="str">
        <f>VLOOKUP(K3411,TONG_SL!$A:$D,3,0)</f>
        <v>Túi</v>
      </c>
      <c r="R3411" s="1">
        <v>5</v>
      </c>
      <c r="T3411" s="1">
        <f>VLOOKUP(VLOOKUP(G3411,Ma_KH!$A:$R,18,0)&amp;K3411,Gia_MB!$A:$F,6,0)</f>
        <v>111058</v>
      </c>
      <c r="U3411" s="14">
        <f t="shared" si="431"/>
        <v>555290</v>
      </c>
      <c r="W3411" s="64">
        <f t="shared" si="438"/>
        <v>0</v>
      </c>
      <c r="X3411" s="3" t="str">
        <f t="shared" si="432"/>
        <v>8</v>
      </c>
      <c r="Z3411" s="14">
        <f t="shared" si="433"/>
        <v>44423.200000000004</v>
      </c>
      <c r="AA3411" s="7">
        <f>VLOOKUP(G3411,Ma_KH!$A:$R,14,0)</f>
        <v>60</v>
      </c>
      <c r="AD3411" s="7" t="str">
        <f>IFERROR(VLOOKUP(J3411,'Chuyển Mã'!$B$3:$C$9,2,0),"")</f>
        <v>Hà Nội</v>
      </c>
      <c r="AE3411" s="7" t="str">
        <f t="shared" si="434"/>
        <v>Gà muối 500g</v>
      </c>
      <c r="AF3411" s="7">
        <f t="shared" si="435"/>
        <v>5</v>
      </c>
    </row>
    <row r="3412" spans="1:32" x14ac:dyDescent="0.25">
      <c r="A3412" s="11">
        <v>45909</v>
      </c>
      <c r="B3412" s="25">
        <v>4176624221</v>
      </c>
      <c r="C3412" s="12" t="s">
        <v>7214</v>
      </c>
      <c r="D3412" s="16">
        <f t="shared" si="436"/>
        <v>45909</v>
      </c>
      <c r="G3412" s="13" t="s">
        <v>8399</v>
      </c>
      <c r="I3412" s="13" t="s">
        <v>8400</v>
      </c>
      <c r="J3412" s="13" t="s">
        <v>1809</v>
      </c>
      <c r="K3412" s="13" t="s">
        <v>39</v>
      </c>
      <c r="L3412" s="25" t="str">
        <f>VLOOKUP($K3412,TONG_SL!$A:$D,2,0)</f>
        <v>Chả cốm 300g</v>
      </c>
      <c r="N3412" s="25" t="str">
        <f t="shared" si="437"/>
        <v>K-C6</v>
      </c>
      <c r="Q3412" s="25" t="str">
        <f>VLOOKUP(K3412,TONG_SL!$A:$D,3,0)</f>
        <v>Túi</v>
      </c>
      <c r="R3412" s="1">
        <v>5</v>
      </c>
      <c r="T3412" s="1">
        <f>VLOOKUP(VLOOKUP(G3412,Ma_KH!$A:$R,18,0)&amp;K3412,Gia_MB!$A:$F,6,0)</f>
        <v>74250</v>
      </c>
      <c r="U3412" s="14">
        <f t="shared" ref="U3412:U3470" si="439">T3412*R3412</f>
        <v>371250</v>
      </c>
      <c r="W3412" s="64">
        <f t="shared" si="438"/>
        <v>0</v>
      </c>
      <c r="X3412" s="3" t="str">
        <f t="shared" ref="X3412:X3470" si="440">IF(B3412&lt;&gt;"","8","0")</f>
        <v>8</v>
      </c>
      <c r="Z3412" s="14">
        <f t="shared" ref="Z3412:Z3470" si="441">U3412*X3412%</f>
        <v>29700</v>
      </c>
      <c r="AA3412" s="7">
        <f>VLOOKUP(G3412,Ma_KH!$A:$R,14,0)</f>
        <v>60</v>
      </c>
      <c r="AD3412" s="7" t="str">
        <f>IFERROR(VLOOKUP(J3412,'Chuyển Mã'!$B$3:$C$9,2,0),"")</f>
        <v>Hà Nội</v>
      </c>
      <c r="AE3412" s="7" t="str">
        <f t="shared" si="434"/>
        <v>Chả cốm 300g</v>
      </c>
      <c r="AF3412" s="7">
        <f t="shared" si="435"/>
        <v>5</v>
      </c>
    </row>
    <row r="3413" spans="1:32" x14ac:dyDescent="0.25">
      <c r="A3413" s="11">
        <v>45909</v>
      </c>
      <c r="B3413" s="25">
        <v>4176634089</v>
      </c>
      <c r="C3413" s="12" t="s">
        <v>7214</v>
      </c>
      <c r="D3413" s="16">
        <f t="shared" si="436"/>
        <v>45909</v>
      </c>
      <c r="G3413" s="13" t="s">
        <v>8401</v>
      </c>
      <c r="I3413" s="13" t="s">
        <v>8402</v>
      </c>
      <c r="J3413" s="13" t="s">
        <v>1809</v>
      </c>
      <c r="K3413" s="13" t="s">
        <v>30</v>
      </c>
      <c r="L3413" s="25" t="str">
        <f>VLOOKUP($K3413,TONG_SL!$A:$D,2,0)</f>
        <v>Gà muối 500g</v>
      </c>
      <c r="N3413" s="25" t="str">
        <f t="shared" si="437"/>
        <v>K-C6</v>
      </c>
      <c r="Q3413" s="25" t="str">
        <f>VLOOKUP(K3413,TONG_SL!$A:$D,3,0)</f>
        <v>Túi</v>
      </c>
      <c r="R3413" s="1">
        <v>5</v>
      </c>
      <c r="T3413" s="1">
        <f>VLOOKUP(VLOOKUP(G3413,Ma_KH!$A:$R,18,0)&amp;K3413,Gia_MB!$A:$F,6,0)</f>
        <v>111058</v>
      </c>
      <c r="U3413" s="14">
        <f t="shared" si="439"/>
        <v>555290</v>
      </c>
      <c r="W3413" s="64">
        <f t="shared" si="438"/>
        <v>0</v>
      </c>
      <c r="X3413" s="3" t="str">
        <f t="shared" si="440"/>
        <v>8</v>
      </c>
      <c r="Z3413" s="14">
        <f t="shared" si="441"/>
        <v>44423.200000000004</v>
      </c>
      <c r="AA3413" s="7">
        <f>VLOOKUP(G3413,Ma_KH!$A:$R,14,0)</f>
        <v>60</v>
      </c>
      <c r="AD3413" s="7" t="str">
        <f>IFERROR(VLOOKUP(J3413,'Chuyển Mã'!$B$3:$C$9,2,0),"")</f>
        <v>Hà Nội</v>
      </c>
      <c r="AE3413" s="7" t="str">
        <f t="shared" si="434"/>
        <v>Gà muối 500g</v>
      </c>
      <c r="AF3413" s="7">
        <f t="shared" si="435"/>
        <v>5</v>
      </c>
    </row>
    <row r="3414" spans="1:32" x14ac:dyDescent="0.25">
      <c r="A3414" s="11">
        <v>45909</v>
      </c>
      <c r="B3414" s="25">
        <v>4176634089</v>
      </c>
      <c r="C3414" s="12" t="s">
        <v>7214</v>
      </c>
      <c r="D3414" s="16">
        <f t="shared" si="436"/>
        <v>45909</v>
      </c>
      <c r="G3414" s="13" t="s">
        <v>8401</v>
      </c>
      <c r="I3414" s="13" t="s">
        <v>8402</v>
      </c>
      <c r="J3414" s="13" t="s">
        <v>1809</v>
      </c>
      <c r="K3414" s="13" t="s">
        <v>32</v>
      </c>
      <c r="L3414" s="25" t="str">
        <f>VLOOKUP($K3414,TONG_SL!$A:$D,2,0)</f>
        <v>Giò Tai Lưỡi Xào 250</v>
      </c>
      <c r="N3414" s="25" t="str">
        <f t="shared" si="437"/>
        <v>K-C6</v>
      </c>
      <c r="Q3414" s="25" t="str">
        <f>VLOOKUP(K3414,TONG_SL!$A:$D,3,0)</f>
        <v>Túi</v>
      </c>
      <c r="R3414" s="1">
        <v>3</v>
      </c>
      <c r="T3414" s="1">
        <f>VLOOKUP(VLOOKUP(G3414,Ma_KH!$A:$R,18,0)&amp;K3414,Gia_MB!$A:$F,6,0)</f>
        <v>50183</v>
      </c>
      <c r="U3414" s="14">
        <f t="shared" si="439"/>
        <v>150549</v>
      </c>
      <c r="W3414" s="64">
        <f t="shared" si="438"/>
        <v>0</v>
      </c>
      <c r="X3414" s="3" t="str">
        <f t="shared" si="440"/>
        <v>8</v>
      </c>
      <c r="Z3414" s="14">
        <f t="shared" si="441"/>
        <v>12043.92</v>
      </c>
      <c r="AA3414" s="7">
        <f>VLOOKUP(G3414,Ma_KH!$A:$R,14,0)</f>
        <v>60</v>
      </c>
      <c r="AD3414" s="7" t="str">
        <f>IFERROR(VLOOKUP(J3414,'Chuyển Mã'!$B$3:$C$9,2,0),"")</f>
        <v>Hà Nội</v>
      </c>
      <c r="AE3414" s="7" t="str">
        <f t="shared" si="434"/>
        <v>Giò Tai Lưỡi Xào 250</v>
      </c>
      <c r="AF3414" s="7">
        <f t="shared" si="435"/>
        <v>3</v>
      </c>
    </row>
    <row r="3415" spans="1:32" x14ac:dyDescent="0.25">
      <c r="A3415" s="11">
        <v>45909</v>
      </c>
      <c r="B3415" s="25">
        <v>4176634089</v>
      </c>
      <c r="C3415" s="12" t="s">
        <v>7214</v>
      </c>
      <c r="D3415" s="16">
        <f t="shared" si="436"/>
        <v>45909</v>
      </c>
      <c r="G3415" s="13" t="s">
        <v>8401</v>
      </c>
      <c r="I3415" s="13" t="s">
        <v>8402</v>
      </c>
      <c r="J3415" s="13" t="s">
        <v>1809</v>
      </c>
      <c r="K3415" s="13" t="s">
        <v>35</v>
      </c>
      <c r="L3415" s="25" t="str">
        <f>VLOOKUP($K3415,TONG_SL!$A:$D,2,0)</f>
        <v>Tai heo muối 200g</v>
      </c>
      <c r="N3415" s="25" t="str">
        <f t="shared" si="437"/>
        <v>K-C6</v>
      </c>
      <c r="Q3415" s="25" t="str">
        <f>VLOOKUP(K3415,TONG_SL!$A:$D,3,0)</f>
        <v>Túi</v>
      </c>
      <c r="R3415" s="1">
        <v>3</v>
      </c>
      <c r="T3415" s="1">
        <f>VLOOKUP(VLOOKUP(G3415,Ma_KH!$A:$R,18,0)&amp;K3415,Gia_MB!$A:$F,6,0)</f>
        <v>55595</v>
      </c>
      <c r="U3415" s="14">
        <f t="shared" si="439"/>
        <v>166785</v>
      </c>
      <c r="W3415" s="64">
        <f t="shared" si="438"/>
        <v>0</v>
      </c>
      <c r="X3415" s="3" t="str">
        <f t="shared" si="440"/>
        <v>8</v>
      </c>
      <c r="Z3415" s="14">
        <f t="shared" si="441"/>
        <v>13342.800000000001</v>
      </c>
      <c r="AA3415" s="7">
        <f>VLOOKUP(G3415,Ma_KH!$A:$R,14,0)</f>
        <v>60</v>
      </c>
      <c r="AD3415" s="7" t="str">
        <f>IFERROR(VLOOKUP(J3415,'Chuyển Mã'!$B$3:$C$9,2,0),"")</f>
        <v>Hà Nội</v>
      </c>
      <c r="AE3415" s="7" t="str">
        <f t="shared" si="434"/>
        <v>Tai heo muối 200g</v>
      </c>
      <c r="AF3415" s="7">
        <f t="shared" si="435"/>
        <v>3</v>
      </c>
    </row>
    <row r="3416" spans="1:32" x14ac:dyDescent="0.25">
      <c r="A3416" s="11">
        <v>45909</v>
      </c>
      <c r="B3416" s="25">
        <v>4176634089</v>
      </c>
      <c r="C3416" s="12" t="s">
        <v>7214</v>
      </c>
      <c r="D3416" s="16">
        <f t="shared" si="436"/>
        <v>45909</v>
      </c>
      <c r="G3416" s="13" t="s">
        <v>8401</v>
      </c>
      <c r="I3416" s="13" t="s">
        <v>8402</v>
      </c>
      <c r="J3416" s="13" t="s">
        <v>1809</v>
      </c>
      <c r="K3416" s="13" t="s">
        <v>27</v>
      </c>
      <c r="L3416" s="25" t="str">
        <f>VLOOKUP($K3416,TONG_SL!$A:$D,2,0)</f>
        <v>Chân giò heo muối 300g</v>
      </c>
      <c r="N3416" s="25" t="str">
        <f t="shared" si="437"/>
        <v>K-C6</v>
      </c>
      <c r="Q3416" s="25" t="str">
        <f>VLOOKUP(K3416,TONG_SL!$A:$D,3,0)</f>
        <v>Túi</v>
      </c>
      <c r="R3416" s="1">
        <v>5</v>
      </c>
      <c r="T3416" s="1">
        <f>VLOOKUP(VLOOKUP(G3416,Ma_KH!$A:$R,18,0)&amp;K3416,Gia_MB!$A:$F,6,0)</f>
        <v>73431</v>
      </c>
      <c r="U3416" s="14">
        <f t="shared" si="439"/>
        <v>367155</v>
      </c>
      <c r="W3416" s="64">
        <f t="shared" si="438"/>
        <v>0</v>
      </c>
      <c r="X3416" s="3" t="str">
        <f t="shared" si="440"/>
        <v>8</v>
      </c>
      <c r="Z3416" s="14">
        <f t="shared" si="441"/>
        <v>29372.400000000001</v>
      </c>
      <c r="AA3416" s="7">
        <f>VLOOKUP(G3416,Ma_KH!$A:$R,14,0)</f>
        <v>60</v>
      </c>
      <c r="AD3416" s="7" t="str">
        <f>IFERROR(VLOOKUP(J3416,'Chuyển Mã'!$B$3:$C$9,2,0),"")</f>
        <v>Hà Nội</v>
      </c>
      <c r="AE3416" s="7" t="str">
        <f t="shared" si="434"/>
        <v>Chân giò heo muối 300g</v>
      </c>
      <c r="AF3416" s="7">
        <f t="shared" si="435"/>
        <v>5</v>
      </c>
    </row>
    <row r="3417" spans="1:32" x14ac:dyDescent="0.25">
      <c r="A3417" s="11">
        <v>45909</v>
      </c>
      <c r="B3417" s="25">
        <v>4176627962</v>
      </c>
      <c r="C3417" s="12" t="s">
        <v>7214</v>
      </c>
      <c r="D3417" s="16">
        <f t="shared" si="436"/>
        <v>45909</v>
      </c>
      <c r="G3417" s="13" t="s">
        <v>8403</v>
      </c>
      <c r="I3417" s="13" t="s">
        <v>8404</v>
      </c>
      <c r="J3417" s="13" t="s">
        <v>1813</v>
      </c>
      <c r="K3417" s="13" t="s">
        <v>27</v>
      </c>
      <c r="L3417" s="25" t="str">
        <f>VLOOKUP($K3417,TONG_SL!$A:$D,2,0)</f>
        <v>Chân giò heo muối 300g</v>
      </c>
      <c r="N3417" s="25" t="str">
        <f t="shared" si="437"/>
        <v>K-C6</v>
      </c>
      <c r="Q3417" s="25" t="str">
        <f>VLOOKUP(K3417,TONG_SL!$A:$D,3,0)</f>
        <v>Túi</v>
      </c>
      <c r="R3417" s="1">
        <v>5</v>
      </c>
      <c r="T3417" s="1">
        <f>VLOOKUP(VLOOKUP(G3417,Ma_KH!$A:$R,18,0)&amp;K3417,Gia_MB!$A:$F,6,0)</f>
        <v>73431</v>
      </c>
      <c r="U3417" s="14">
        <f t="shared" si="439"/>
        <v>367155</v>
      </c>
      <c r="W3417" s="64">
        <f t="shared" si="438"/>
        <v>0</v>
      </c>
      <c r="X3417" s="3" t="str">
        <f t="shared" si="440"/>
        <v>8</v>
      </c>
      <c r="Z3417" s="14">
        <f t="shared" si="441"/>
        <v>29372.400000000001</v>
      </c>
      <c r="AA3417" s="7">
        <f>VLOOKUP(G3417,Ma_KH!$A:$R,14,0)</f>
        <v>60</v>
      </c>
      <c r="AD3417" s="7" t="str">
        <f>IFERROR(VLOOKUP(J3417,'Chuyển Mã'!$B$3:$C$9,2,0),"")</f>
        <v>Hà Nội</v>
      </c>
      <c r="AE3417" s="7" t="str">
        <f t="shared" si="434"/>
        <v>Chân giò heo muối 300g</v>
      </c>
      <c r="AF3417" s="7">
        <f t="shared" si="435"/>
        <v>5</v>
      </c>
    </row>
    <row r="3418" spans="1:32" x14ac:dyDescent="0.25">
      <c r="A3418" s="11">
        <v>45909</v>
      </c>
      <c r="B3418" s="25">
        <v>4176627962</v>
      </c>
      <c r="C3418" s="12" t="s">
        <v>7214</v>
      </c>
      <c r="D3418" s="16">
        <f t="shared" si="436"/>
        <v>45909</v>
      </c>
      <c r="G3418" s="13" t="s">
        <v>8403</v>
      </c>
      <c r="I3418" s="13" t="s">
        <v>8404</v>
      </c>
      <c r="J3418" s="13" t="s">
        <v>1813</v>
      </c>
      <c r="K3418" s="13" t="s">
        <v>35</v>
      </c>
      <c r="L3418" s="25" t="str">
        <f>VLOOKUP($K3418,TONG_SL!$A:$D,2,0)</f>
        <v>Tai heo muối 200g</v>
      </c>
      <c r="N3418" s="25" t="str">
        <f t="shared" si="437"/>
        <v>K-C6</v>
      </c>
      <c r="Q3418" s="25" t="str">
        <f>VLOOKUP(K3418,TONG_SL!$A:$D,3,0)</f>
        <v>Túi</v>
      </c>
      <c r="R3418" s="1">
        <v>5</v>
      </c>
      <c r="T3418" s="1">
        <f>VLOOKUP(VLOOKUP(G3418,Ma_KH!$A:$R,18,0)&amp;K3418,Gia_MB!$A:$F,6,0)</f>
        <v>55595</v>
      </c>
      <c r="U3418" s="14">
        <f t="shared" si="439"/>
        <v>277975</v>
      </c>
      <c r="W3418" s="64">
        <f t="shared" si="438"/>
        <v>0</v>
      </c>
      <c r="X3418" s="3" t="str">
        <f t="shared" si="440"/>
        <v>8</v>
      </c>
      <c r="Z3418" s="14">
        <f t="shared" si="441"/>
        <v>22238</v>
      </c>
      <c r="AA3418" s="7">
        <f>VLOOKUP(G3418,Ma_KH!$A:$R,14,0)</f>
        <v>60</v>
      </c>
      <c r="AD3418" s="7" t="str">
        <f>IFERROR(VLOOKUP(J3418,'Chuyển Mã'!$B$3:$C$9,2,0),"")</f>
        <v>Hà Nội</v>
      </c>
      <c r="AE3418" s="7" t="str">
        <f t="shared" si="434"/>
        <v>Tai heo muối 200g</v>
      </c>
      <c r="AF3418" s="7">
        <f t="shared" si="435"/>
        <v>5</v>
      </c>
    </row>
    <row r="3419" spans="1:32" x14ac:dyDescent="0.25">
      <c r="A3419" s="11">
        <v>45909</v>
      </c>
      <c r="B3419" s="25">
        <v>4176627962</v>
      </c>
      <c r="C3419" s="12" t="s">
        <v>7214</v>
      </c>
      <c r="D3419" s="16">
        <f t="shared" si="436"/>
        <v>45909</v>
      </c>
      <c r="G3419" s="13" t="s">
        <v>8403</v>
      </c>
      <c r="I3419" s="13" t="s">
        <v>8404</v>
      </c>
      <c r="J3419" s="13" t="s">
        <v>1813</v>
      </c>
      <c r="K3419" s="13" t="s">
        <v>32</v>
      </c>
      <c r="L3419" s="25" t="str">
        <f>VLOOKUP($K3419,TONG_SL!$A:$D,2,0)</f>
        <v>Giò Tai Lưỡi Xào 250</v>
      </c>
      <c r="N3419" s="25" t="str">
        <f t="shared" si="437"/>
        <v>K-C6</v>
      </c>
      <c r="Q3419" s="25" t="str">
        <f>VLOOKUP(K3419,TONG_SL!$A:$D,3,0)</f>
        <v>Túi</v>
      </c>
      <c r="R3419" s="1">
        <v>5</v>
      </c>
      <c r="T3419" s="1">
        <f>VLOOKUP(VLOOKUP(G3419,Ma_KH!$A:$R,18,0)&amp;K3419,Gia_MB!$A:$F,6,0)</f>
        <v>50183</v>
      </c>
      <c r="U3419" s="14">
        <f t="shared" si="439"/>
        <v>250915</v>
      </c>
      <c r="W3419" s="64">
        <f t="shared" si="438"/>
        <v>0</v>
      </c>
      <c r="X3419" s="3" t="str">
        <f t="shared" si="440"/>
        <v>8</v>
      </c>
      <c r="Z3419" s="14">
        <f t="shared" si="441"/>
        <v>20073.2</v>
      </c>
      <c r="AA3419" s="7">
        <f>VLOOKUP(G3419,Ma_KH!$A:$R,14,0)</f>
        <v>60</v>
      </c>
      <c r="AD3419" s="7" t="str">
        <f>IFERROR(VLOOKUP(J3419,'Chuyển Mã'!$B$3:$C$9,2,0),"")</f>
        <v>Hà Nội</v>
      </c>
      <c r="AE3419" s="7" t="str">
        <f t="shared" si="434"/>
        <v>Giò Tai Lưỡi Xào 250</v>
      </c>
      <c r="AF3419" s="7">
        <f t="shared" si="435"/>
        <v>5</v>
      </c>
    </row>
    <row r="3420" spans="1:32" x14ac:dyDescent="0.25">
      <c r="A3420" s="11">
        <v>45909</v>
      </c>
      <c r="B3420" s="25">
        <v>4176614555</v>
      </c>
      <c r="C3420" s="12" t="s">
        <v>7214</v>
      </c>
      <c r="D3420" s="16">
        <f t="shared" si="436"/>
        <v>45909</v>
      </c>
      <c r="G3420" s="13" t="s">
        <v>8405</v>
      </c>
      <c r="I3420" s="13" t="s">
        <v>8406</v>
      </c>
      <c r="J3420" s="13" t="s">
        <v>1813</v>
      </c>
      <c r="K3420" s="13" t="s">
        <v>27</v>
      </c>
      <c r="L3420" s="25" t="str">
        <f>VLOOKUP($K3420,TONG_SL!$A:$D,2,0)</f>
        <v>Chân giò heo muối 300g</v>
      </c>
      <c r="N3420" s="25" t="str">
        <f t="shared" si="437"/>
        <v>K-C6</v>
      </c>
      <c r="Q3420" s="25" t="str">
        <f>VLOOKUP(K3420,TONG_SL!$A:$D,3,0)</f>
        <v>Túi</v>
      </c>
      <c r="R3420" s="1">
        <v>10</v>
      </c>
      <c r="T3420" s="1">
        <f>VLOOKUP(VLOOKUP(G3420,Ma_KH!$A:$R,18,0)&amp;K3420,Gia_MB!$A:$F,6,0)</f>
        <v>73431</v>
      </c>
      <c r="U3420" s="14">
        <f t="shared" si="439"/>
        <v>734310</v>
      </c>
      <c r="W3420" s="64">
        <f t="shared" si="438"/>
        <v>0</v>
      </c>
      <c r="X3420" s="3" t="str">
        <f t="shared" si="440"/>
        <v>8</v>
      </c>
      <c r="Z3420" s="14">
        <f t="shared" si="441"/>
        <v>58744.800000000003</v>
      </c>
      <c r="AA3420" s="7">
        <f>VLOOKUP(G3420,Ma_KH!$A:$R,14,0)</f>
        <v>60</v>
      </c>
      <c r="AD3420" s="7" t="str">
        <f>IFERROR(VLOOKUP(J3420,'Chuyển Mã'!$B$3:$C$9,2,0),"")</f>
        <v>Hà Nội</v>
      </c>
      <c r="AE3420" s="7" t="str">
        <f t="shared" si="434"/>
        <v>Chân giò heo muối 300g</v>
      </c>
      <c r="AF3420" s="7">
        <f t="shared" si="435"/>
        <v>10</v>
      </c>
    </row>
    <row r="3421" spans="1:32" x14ac:dyDescent="0.25">
      <c r="A3421" s="11">
        <v>45909</v>
      </c>
      <c r="B3421" s="25">
        <v>4176614555</v>
      </c>
      <c r="C3421" s="12" t="s">
        <v>7214</v>
      </c>
      <c r="D3421" s="16">
        <f t="shared" si="436"/>
        <v>45909</v>
      </c>
      <c r="G3421" s="13" t="s">
        <v>8405</v>
      </c>
      <c r="I3421" s="13" t="s">
        <v>8406</v>
      </c>
      <c r="J3421" s="13" t="s">
        <v>1813</v>
      </c>
      <c r="K3421" s="13" t="s">
        <v>41</v>
      </c>
      <c r="L3421" s="25" t="str">
        <f>VLOOKUP($K3421,TONG_SL!$A:$D,2,0)</f>
        <v>Chả nướng 300g</v>
      </c>
      <c r="N3421" s="25" t="str">
        <f t="shared" si="437"/>
        <v>K-C6</v>
      </c>
      <c r="Q3421" s="25" t="str">
        <f>VLOOKUP(K3421,TONG_SL!$A:$D,3,0)</f>
        <v>Túi</v>
      </c>
      <c r="R3421" s="1">
        <v>5</v>
      </c>
      <c r="T3421" s="1">
        <f>VLOOKUP(VLOOKUP(G3421,Ma_KH!$A:$R,18,0)&amp;K3421,Gia_MB!$A:$F,6,0)</f>
        <v>70950</v>
      </c>
      <c r="U3421" s="14">
        <f t="shared" si="439"/>
        <v>354750</v>
      </c>
      <c r="W3421" s="64">
        <f t="shared" si="438"/>
        <v>0</v>
      </c>
      <c r="X3421" s="3" t="str">
        <f t="shared" si="440"/>
        <v>8</v>
      </c>
      <c r="Z3421" s="14">
        <f t="shared" si="441"/>
        <v>28380</v>
      </c>
      <c r="AA3421" s="7">
        <f>VLOOKUP(G3421,Ma_KH!$A:$R,14,0)</f>
        <v>60</v>
      </c>
      <c r="AD3421" s="7" t="str">
        <f>IFERROR(VLOOKUP(J3421,'Chuyển Mã'!$B$3:$C$9,2,0),"")</f>
        <v>Hà Nội</v>
      </c>
      <c r="AE3421" s="7" t="str">
        <f t="shared" si="434"/>
        <v>Chả nướng 300g</v>
      </c>
      <c r="AF3421" s="7">
        <f t="shared" si="435"/>
        <v>5</v>
      </c>
    </row>
    <row r="3422" spans="1:32" x14ac:dyDescent="0.25">
      <c r="A3422" s="11">
        <v>45909</v>
      </c>
      <c r="B3422" s="25">
        <v>4176614555</v>
      </c>
      <c r="C3422" s="12" t="s">
        <v>7214</v>
      </c>
      <c r="D3422" s="16">
        <f t="shared" si="436"/>
        <v>45909</v>
      </c>
      <c r="G3422" s="13" t="s">
        <v>8405</v>
      </c>
      <c r="I3422" s="13" t="s">
        <v>8406</v>
      </c>
      <c r="J3422" s="13" t="s">
        <v>1813</v>
      </c>
      <c r="K3422" s="13" t="s">
        <v>30</v>
      </c>
      <c r="L3422" s="25" t="str">
        <f>VLOOKUP($K3422,TONG_SL!$A:$D,2,0)</f>
        <v>Gà muối 500g</v>
      </c>
      <c r="N3422" s="25" t="str">
        <f t="shared" si="437"/>
        <v>K-C6</v>
      </c>
      <c r="Q3422" s="25" t="str">
        <f>VLOOKUP(K3422,TONG_SL!$A:$D,3,0)</f>
        <v>Túi</v>
      </c>
      <c r="R3422" s="1">
        <v>5</v>
      </c>
      <c r="T3422" s="1">
        <f>VLOOKUP(VLOOKUP(G3422,Ma_KH!$A:$R,18,0)&amp;K3422,Gia_MB!$A:$F,6,0)</f>
        <v>111058</v>
      </c>
      <c r="U3422" s="14">
        <f t="shared" si="439"/>
        <v>555290</v>
      </c>
      <c r="W3422" s="64">
        <f t="shared" si="438"/>
        <v>0</v>
      </c>
      <c r="X3422" s="3" t="str">
        <f t="shared" si="440"/>
        <v>8</v>
      </c>
      <c r="Z3422" s="14">
        <f t="shared" si="441"/>
        <v>44423.200000000004</v>
      </c>
      <c r="AA3422" s="7">
        <f>VLOOKUP(G3422,Ma_KH!$A:$R,14,0)</f>
        <v>60</v>
      </c>
      <c r="AD3422" s="7" t="str">
        <f>IFERROR(VLOOKUP(J3422,'Chuyển Mã'!$B$3:$C$9,2,0),"")</f>
        <v>Hà Nội</v>
      </c>
      <c r="AE3422" s="7" t="str">
        <f t="shared" si="434"/>
        <v>Gà muối 500g</v>
      </c>
      <c r="AF3422" s="7">
        <f t="shared" si="435"/>
        <v>5</v>
      </c>
    </row>
    <row r="3423" spans="1:32" x14ac:dyDescent="0.25">
      <c r="A3423" s="11">
        <v>45909</v>
      </c>
      <c r="B3423" s="25">
        <v>4176614555</v>
      </c>
      <c r="C3423" s="12" t="s">
        <v>7214</v>
      </c>
      <c r="D3423" s="16">
        <f t="shared" si="436"/>
        <v>45909</v>
      </c>
      <c r="G3423" s="13" t="s">
        <v>8405</v>
      </c>
      <c r="I3423" s="13" t="s">
        <v>8406</v>
      </c>
      <c r="J3423" s="13" t="s">
        <v>1813</v>
      </c>
      <c r="K3423" s="13" t="s">
        <v>32</v>
      </c>
      <c r="L3423" s="25" t="str">
        <f>VLOOKUP($K3423,TONG_SL!$A:$D,2,0)</f>
        <v>Giò Tai Lưỡi Xào 250</v>
      </c>
      <c r="N3423" s="25" t="str">
        <f t="shared" si="437"/>
        <v>K-C6</v>
      </c>
      <c r="Q3423" s="25" t="str">
        <f>VLOOKUP(K3423,TONG_SL!$A:$D,3,0)</f>
        <v>Túi</v>
      </c>
      <c r="R3423" s="1">
        <v>5</v>
      </c>
      <c r="T3423" s="1">
        <f>VLOOKUP(VLOOKUP(G3423,Ma_KH!$A:$R,18,0)&amp;K3423,Gia_MB!$A:$F,6,0)</f>
        <v>50183</v>
      </c>
      <c r="U3423" s="14">
        <f t="shared" si="439"/>
        <v>250915</v>
      </c>
      <c r="W3423" s="64">
        <f t="shared" si="438"/>
        <v>0</v>
      </c>
      <c r="X3423" s="3" t="str">
        <f t="shared" si="440"/>
        <v>8</v>
      </c>
      <c r="Z3423" s="14">
        <f t="shared" si="441"/>
        <v>20073.2</v>
      </c>
      <c r="AA3423" s="7">
        <f>VLOOKUP(G3423,Ma_KH!$A:$R,14,0)</f>
        <v>60</v>
      </c>
      <c r="AD3423" s="7" t="str">
        <f>IFERROR(VLOOKUP(J3423,'Chuyển Mã'!$B$3:$C$9,2,0),"")</f>
        <v>Hà Nội</v>
      </c>
      <c r="AE3423" s="7" t="str">
        <f t="shared" si="434"/>
        <v>Giò Tai Lưỡi Xào 250</v>
      </c>
      <c r="AF3423" s="7">
        <f t="shared" si="435"/>
        <v>5</v>
      </c>
    </row>
    <row r="3424" spans="1:32" x14ac:dyDescent="0.25">
      <c r="A3424" s="11">
        <v>45909</v>
      </c>
      <c r="B3424" s="25">
        <v>4176618833</v>
      </c>
      <c r="C3424" s="12" t="s">
        <v>7214</v>
      </c>
      <c r="D3424" s="16">
        <f t="shared" si="436"/>
        <v>45909</v>
      </c>
      <c r="G3424" s="13" t="s">
        <v>8407</v>
      </c>
      <c r="I3424" s="13" t="s">
        <v>8408</v>
      </c>
      <c r="J3424" s="13" t="s">
        <v>1813</v>
      </c>
      <c r="K3424" s="13" t="s">
        <v>27</v>
      </c>
      <c r="L3424" s="25" t="str">
        <f>VLOOKUP($K3424,TONG_SL!$A:$D,2,0)</f>
        <v>Chân giò heo muối 300g</v>
      </c>
      <c r="N3424" s="25" t="str">
        <f t="shared" si="437"/>
        <v>K-C6</v>
      </c>
      <c r="Q3424" s="25" t="str">
        <f>VLOOKUP(K3424,TONG_SL!$A:$D,3,0)</f>
        <v>Túi</v>
      </c>
      <c r="R3424" s="1">
        <v>4</v>
      </c>
      <c r="T3424" s="1">
        <f>VLOOKUP(VLOOKUP(G3424,Ma_KH!$A:$R,18,0)&amp;K3424,Gia_MB!$A:$F,6,0)</f>
        <v>73431</v>
      </c>
      <c r="U3424" s="14">
        <f t="shared" si="439"/>
        <v>293724</v>
      </c>
      <c r="W3424" s="64">
        <f t="shared" si="438"/>
        <v>0</v>
      </c>
      <c r="X3424" s="3" t="str">
        <f t="shared" si="440"/>
        <v>8</v>
      </c>
      <c r="Z3424" s="14">
        <f t="shared" si="441"/>
        <v>23497.920000000002</v>
      </c>
      <c r="AA3424" s="7">
        <f>VLOOKUP(G3424,Ma_KH!$A:$R,14,0)</f>
        <v>60</v>
      </c>
      <c r="AD3424" s="7" t="str">
        <f>IFERROR(VLOOKUP(J3424,'Chuyển Mã'!$B$3:$C$9,2,0),"")</f>
        <v>Hà Nội</v>
      </c>
      <c r="AE3424" s="7" t="str">
        <f t="shared" si="434"/>
        <v>Chân giò heo muối 300g</v>
      </c>
      <c r="AF3424" s="7">
        <f t="shared" si="435"/>
        <v>4</v>
      </c>
    </row>
    <row r="3425" spans="1:32" x14ac:dyDescent="0.25">
      <c r="A3425" s="11">
        <v>45909</v>
      </c>
      <c r="B3425" s="25">
        <v>4176618833</v>
      </c>
      <c r="C3425" s="12" t="s">
        <v>7214</v>
      </c>
      <c r="D3425" s="16">
        <f t="shared" si="436"/>
        <v>45909</v>
      </c>
      <c r="G3425" s="13" t="s">
        <v>8407</v>
      </c>
      <c r="I3425" s="13" t="s">
        <v>8408</v>
      </c>
      <c r="J3425" s="13" t="s">
        <v>1813</v>
      </c>
      <c r="K3425" s="13" t="s">
        <v>30</v>
      </c>
      <c r="L3425" s="25" t="str">
        <f>VLOOKUP($K3425,TONG_SL!$A:$D,2,0)</f>
        <v>Gà muối 500g</v>
      </c>
      <c r="N3425" s="25" t="str">
        <f t="shared" si="437"/>
        <v>K-C6</v>
      </c>
      <c r="Q3425" s="25" t="str">
        <f>VLOOKUP(K3425,TONG_SL!$A:$D,3,0)</f>
        <v>Túi</v>
      </c>
      <c r="R3425" s="1">
        <v>4</v>
      </c>
      <c r="T3425" s="1">
        <f>VLOOKUP(VLOOKUP(G3425,Ma_KH!$A:$R,18,0)&amp;K3425,Gia_MB!$A:$F,6,0)</f>
        <v>111058</v>
      </c>
      <c r="U3425" s="14">
        <f t="shared" si="439"/>
        <v>444232</v>
      </c>
      <c r="W3425" s="64">
        <f t="shared" si="438"/>
        <v>0</v>
      </c>
      <c r="X3425" s="3" t="str">
        <f t="shared" si="440"/>
        <v>8</v>
      </c>
      <c r="Z3425" s="14">
        <f t="shared" si="441"/>
        <v>35538.559999999998</v>
      </c>
      <c r="AA3425" s="7">
        <f>VLOOKUP(G3425,Ma_KH!$A:$R,14,0)</f>
        <v>60</v>
      </c>
      <c r="AD3425" s="7" t="str">
        <f>IFERROR(VLOOKUP(J3425,'Chuyển Mã'!$B$3:$C$9,2,0),"")</f>
        <v>Hà Nội</v>
      </c>
      <c r="AE3425" s="7" t="str">
        <f t="shared" si="434"/>
        <v>Gà muối 500g</v>
      </c>
      <c r="AF3425" s="7">
        <f t="shared" si="435"/>
        <v>4</v>
      </c>
    </row>
    <row r="3426" spans="1:32" x14ac:dyDescent="0.25">
      <c r="A3426" s="11">
        <v>45909</v>
      </c>
      <c r="B3426" s="25">
        <v>4176618833</v>
      </c>
      <c r="C3426" s="12" t="s">
        <v>7214</v>
      </c>
      <c r="D3426" s="16">
        <f t="shared" si="436"/>
        <v>45909</v>
      </c>
      <c r="G3426" s="13" t="s">
        <v>8407</v>
      </c>
      <c r="I3426" s="13" t="s">
        <v>8408</v>
      </c>
      <c r="J3426" s="13" t="s">
        <v>1813</v>
      </c>
      <c r="K3426" s="13" t="s">
        <v>32</v>
      </c>
      <c r="L3426" s="25" t="str">
        <f>VLOOKUP($K3426,TONG_SL!$A:$D,2,0)</f>
        <v>Giò Tai Lưỡi Xào 250</v>
      </c>
      <c r="N3426" s="25" t="str">
        <f t="shared" si="437"/>
        <v>K-C6</v>
      </c>
      <c r="Q3426" s="25" t="str">
        <f>VLOOKUP(K3426,TONG_SL!$A:$D,3,0)</f>
        <v>Túi</v>
      </c>
      <c r="R3426" s="1">
        <v>4</v>
      </c>
      <c r="T3426" s="1">
        <f>VLOOKUP(VLOOKUP(G3426,Ma_KH!$A:$R,18,0)&amp;K3426,Gia_MB!$A:$F,6,0)</f>
        <v>50183</v>
      </c>
      <c r="U3426" s="14">
        <f t="shared" si="439"/>
        <v>200732</v>
      </c>
      <c r="W3426" s="64">
        <f t="shared" si="438"/>
        <v>0</v>
      </c>
      <c r="X3426" s="3" t="str">
        <f t="shared" si="440"/>
        <v>8</v>
      </c>
      <c r="Z3426" s="14">
        <f t="shared" si="441"/>
        <v>16058.56</v>
      </c>
      <c r="AA3426" s="7">
        <f>VLOOKUP(G3426,Ma_KH!$A:$R,14,0)</f>
        <v>60</v>
      </c>
      <c r="AD3426" s="7" t="str">
        <f>IFERROR(VLOOKUP(J3426,'Chuyển Mã'!$B$3:$C$9,2,0),"")</f>
        <v>Hà Nội</v>
      </c>
      <c r="AE3426" s="7" t="str">
        <f t="shared" si="434"/>
        <v>Giò Tai Lưỡi Xào 250</v>
      </c>
      <c r="AF3426" s="7">
        <f t="shared" si="435"/>
        <v>4</v>
      </c>
    </row>
    <row r="3427" spans="1:32" x14ac:dyDescent="0.25">
      <c r="A3427" s="11">
        <v>45909</v>
      </c>
      <c r="B3427" s="25">
        <v>4176618833</v>
      </c>
      <c r="C3427" s="12" t="s">
        <v>7214</v>
      </c>
      <c r="D3427" s="16">
        <f t="shared" si="436"/>
        <v>45909</v>
      </c>
      <c r="G3427" s="13" t="s">
        <v>8407</v>
      </c>
      <c r="I3427" s="13" t="s">
        <v>8408</v>
      </c>
      <c r="J3427" s="13" t="s">
        <v>1813</v>
      </c>
      <c r="K3427" s="13" t="s">
        <v>41</v>
      </c>
      <c r="L3427" s="25" t="str">
        <f>VLOOKUP($K3427,TONG_SL!$A:$D,2,0)</f>
        <v>Chả nướng 300g</v>
      </c>
      <c r="N3427" s="25" t="str">
        <f t="shared" si="437"/>
        <v>K-C6</v>
      </c>
      <c r="Q3427" s="25" t="str">
        <f>VLOOKUP(K3427,TONG_SL!$A:$D,3,0)</f>
        <v>Túi</v>
      </c>
      <c r="R3427" s="1">
        <v>5</v>
      </c>
      <c r="T3427" s="1">
        <f>VLOOKUP(VLOOKUP(G3427,Ma_KH!$A:$R,18,0)&amp;K3427,Gia_MB!$A:$F,6,0)</f>
        <v>70950</v>
      </c>
      <c r="U3427" s="14">
        <f t="shared" si="439"/>
        <v>354750</v>
      </c>
      <c r="W3427" s="64">
        <f t="shared" si="438"/>
        <v>0</v>
      </c>
      <c r="X3427" s="3" t="str">
        <f t="shared" si="440"/>
        <v>8</v>
      </c>
      <c r="Z3427" s="14">
        <f t="shared" si="441"/>
        <v>28380</v>
      </c>
      <c r="AA3427" s="7">
        <f>VLOOKUP(G3427,Ma_KH!$A:$R,14,0)</f>
        <v>60</v>
      </c>
      <c r="AD3427" s="7" t="str">
        <f>IFERROR(VLOOKUP(J3427,'Chuyển Mã'!$B$3:$C$9,2,0),"")</f>
        <v>Hà Nội</v>
      </c>
      <c r="AE3427" s="7" t="str">
        <f t="shared" si="434"/>
        <v>Chả nướng 300g</v>
      </c>
      <c r="AF3427" s="7">
        <f t="shared" si="435"/>
        <v>5</v>
      </c>
    </row>
    <row r="3428" spans="1:32" x14ac:dyDescent="0.25">
      <c r="A3428" s="11">
        <v>45909</v>
      </c>
      <c r="B3428" s="25">
        <v>4176618833</v>
      </c>
      <c r="C3428" s="12" t="s">
        <v>7214</v>
      </c>
      <c r="D3428" s="16">
        <f t="shared" si="436"/>
        <v>45909</v>
      </c>
      <c r="G3428" s="13" t="s">
        <v>8407</v>
      </c>
      <c r="I3428" s="13" t="s">
        <v>8408</v>
      </c>
      <c r="J3428" s="13" t="s">
        <v>1813</v>
      </c>
      <c r="K3428" s="13" t="s">
        <v>39</v>
      </c>
      <c r="L3428" s="25" t="str">
        <f>VLOOKUP($K3428,TONG_SL!$A:$D,2,0)</f>
        <v>Chả cốm 300g</v>
      </c>
      <c r="N3428" s="25" t="str">
        <f t="shared" si="437"/>
        <v>K-C6</v>
      </c>
      <c r="Q3428" s="25" t="str">
        <f>VLOOKUP(K3428,TONG_SL!$A:$D,3,0)</f>
        <v>Túi</v>
      </c>
      <c r="R3428" s="1">
        <v>5</v>
      </c>
      <c r="T3428" s="1">
        <f>VLOOKUP(VLOOKUP(G3428,Ma_KH!$A:$R,18,0)&amp;K3428,Gia_MB!$A:$F,6,0)</f>
        <v>74250</v>
      </c>
      <c r="U3428" s="14">
        <f t="shared" si="439"/>
        <v>371250</v>
      </c>
      <c r="W3428" s="64">
        <f t="shared" si="438"/>
        <v>0</v>
      </c>
      <c r="X3428" s="3" t="str">
        <f t="shared" si="440"/>
        <v>8</v>
      </c>
      <c r="Z3428" s="14">
        <f t="shared" si="441"/>
        <v>29700</v>
      </c>
      <c r="AA3428" s="7">
        <f>VLOOKUP(G3428,Ma_KH!$A:$R,14,0)</f>
        <v>60</v>
      </c>
      <c r="AD3428" s="7" t="str">
        <f>IFERROR(VLOOKUP(J3428,'Chuyển Mã'!$B$3:$C$9,2,0),"")</f>
        <v>Hà Nội</v>
      </c>
      <c r="AE3428" s="7" t="str">
        <f t="shared" si="434"/>
        <v>Chả cốm 300g</v>
      </c>
      <c r="AF3428" s="7">
        <f t="shared" si="435"/>
        <v>5</v>
      </c>
    </row>
    <row r="3429" spans="1:32" x14ac:dyDescent="0.25">
      <c r="A3429" s="11">
        <v>45909</v>
      </c>
      <c r="B3429" s="25">
        <v>4176772908</v>
      </c>
      <c r="C3429" s="12" t="s">
        <v>7214</v>
      </c>
      <c r="D3429" s="16">
        <f t="shared" si="436"/>
        <v>45909</v>
      </c>
      <c r="G3429" s="13" t="s">
        <v>7415</v>
      </c>
      <c r="I3429" s="13" t="s">
        <v>8409</v>
      </c>
      <c r="J3429" s="13" t="s">
        <v>1813</v>
      </c>
      <c r="K3429" s="13" t="s">
        <v>30</v>
      </c>
      <c r="L3429" s="25" t="str">
        <f>VLOOKUP($K3429,TONG_SL!$A:$D,2,0)</f>
        <v>Gà muối 500g</v>
      </c>
      <c r="N3429" s="25" t="str">
        <f t="shared" si="437"/>
        <v>K-C6</v>
      </c>
      <c r="Q3429" s="25" t="str">
        <f>VLOOKUP(K3429,TONG_SL!$A:$D,3,0)</f>
        <v>Túi</v>
      </c>
      <c r="R3429" s="1">
        <v>10</v>
      </c>
      <c r="T3429" s="1">
        <f>VLOOKUP(VLOOKUP(G3429,Ma_KH!$A:$R,18,0)&amp;K3429,Gia_MB!$A:$F,6,0)</f>
        <v>111058</v>
      </c>
      <c r="U3429" s="14">
        <f t="shared" si="439"/>
        <v>1110580</v>
      </c>
      <c r="W3429" s="64">
        <f t="shared" si="438"/>
        <v>0</v>
      </c>
      <c r="X3429" s="3" t="str">
        <f t="shared" si="440"/>
        <v>8</v>
      </c>
      <c r="Z3429" s="14">
        <f t="shared" si="441"/>
        <v>88846.400000000009</v>
      </c>
      <c r="AA3429" s="7">
        <f>VLOOKUP(G3429,Ma_KH!$A:$R,14,0)</f>
        <v>60</v>
      </c>
      <c r="AD3429" s="7" t="str">
        <f>IFERROR(VLOOKUP(J3429,'Chuyển Mã'!$B$3:$C$9,2,0),"")</f>
        <v>Hà Nội</v>
      </c>
      <c r="AE3429" s="7" t="str">
        <f t="shared" si="434"/>
        <v>Gà muối 500g</v>
      </c>
      <c r="AF3429" s="7">
        <f t="shared" si="435"/>
        <v>10</v>
      </c>
    </row>
    <row r="3430" spans="1:32" x14ac:dyDescent="0.25">
      <c r="A3430" s="11">
        <v>45909</v>
      </c>
      <c r="B3430" s="25">
        <v>4176772083</v>
      </c>
      <c r="C3430" s="12" t="s">
        <v>7214</v>
      </c>
      <c r="D3430" s="16">
        <f t="shared" si="436"/>
        <v>45909</v>
      </c>
      <c r="G3430" s="13" t="s">
        <v>8410</v>
      </c>
      <c r="I3430" s="13" t="s">
        <v>8411</v>
      </c>
      <c r="J3430" s="13" t="s">
        <v>1813</v>
      </c>
      <c r="K3430" s="13" t="s">
        <v>30</v>
      </c>
      <c r="L3430" s="25" t="str">
        <f>VLOOKUP($K3430,TONG_SL!$A:$D,2,0)</f>
        <v>Gà muối 500g</v>
      </c>
      <c r="N3430" s="25" t="str">
        <f t="shared" si="437"/>
        <v>K-C6</v>
      </c>
      <c r="Q3430" s="25" t="str">
        <f>VLOOKUP(K3430,TONG_SL!$A:$D,3,0)</f>
        <v>Túi</v>
      </c>
      <c r="R3430" s="1">
        <v>5</v>
      </c>
      <c r="T3430" s="1">
        <f>VLOOKUP(VLOOKUP(G3430,Ma_KH!$A:$R,18,0)&amp;K3430,Gia_MB!$A:$F,6,0)</f>
        <v>111058</v>
      </c>
      <c r="U3430" s="14">
        <f t="shared" si="439"/>
        <v>555290</v>
      </c>
      <c r="W3430" s="64">
        <f t="shared" si="438"/>
        <v>0</v>
      </c>
      <c r="X3430" s="3" t="str">
        <f t="shared" si="440"/>
        <v>8</v>
      </c>
      <c r="Z3430" s="14">
        <f t="shared" si="441"/>
        <v>44423.200000000004</v>
      </c>
      <c r="AA3430" s="7">
        <f>VLOOKUP(G3430,Ma_KH!$A:$R,14,0)</f>
        <v>60</v>
      </c>
      <c r="AD3430" s="7" t="str">
        <f>IFERROR(VLOOKUP(J3430,'Chuyển Mã'!$B$3:$C$9,2,0),"")</f>
        <v>Hà Nội</v>
      </c>
      <c r="AE3430" s="7" t="str">
        <f t="shared" si="434"/>
        <v>Gà muối 500g</v>
      </c>
      <c r="AF3430" s="7">
        <f t="shared" si="435"/>
        <v>5</v>
      </c>
    </row>
    <row r="3431" spans="1:32" x14ac:dyDescent="0.25">
      <c r="A3431" s="11">
        <v>45909</v>
      </c>
      <c r="B3431" s="25">
        <v>4176772083</v>
      </c>
      <c r="C3431" s="12" t="s">
        <v>7214</v>
      </c>
      <c r="D3431" s="16">
        <f t="shared" si="436"/>
        <v>45909</v>
      </c>
      <c r="G3431" s="13" t="s">
        <v>8410</v>
      </c>
      <c r="I3431" s="13" t="s">
        <v>8411</v>
      </c>
      <c r="J3431" s="13" t="s">
        <v>1813</v>
      </c>
      <c r="K3431" s="13" t="s">
        <v>35</v>
      </c>
      <c r="L3431" s="25" t="str">
        <f>VLOOKUP($K3431,TONG_SL!$A:$D,2,0)</f>
        <v>Tai heo muối 200g</v>
      </c>
      <c r="N3431" s="25" t="str">
        <f t="shared" si="437"/>
        <v>K-C6</v>
      </c>
      <c r="Q3431" s="25" t="str">
        <f>VLOOKUP(K3431,TONG_SL!$A:$D,3,0)</f>
        <v>Túi</v>
      </c>
      <c r="R3431" s="1">
        <v>10</v>
      </c>
      <c r="T3431" s="1">
        <f>VLOOKUP(VLOOKUP(G3431,Ma_KH!$A:$R,18,0)&amp;K3431,Gia_MB!$A:$F,6,0)</f>
        <v>55595</v>
      </c>
      <c r="U3431" s="14">
        <f t="shared" si="439"/>
        <v>555950</v>
      </c>
      <c r="W3431" s="64">
        <f t="shared" si="438"/>
        <v>0</v>
      </c>
      <c r="X3431" s="3" t="str">
        <f t="shared" si="440"/>
        <v>8</v>
      </c>
      <c r="Z3431" s="14">
        <f t="shared" si="441"/>
        <v>44476</v>
      </c>
      <c r="AA3431" s="7">
        <f>VLOOKUP(G3431,Ma_KH!$A:$R,14,0)</f>
        <v>60</v>
      </c>
      <c r="AD3431" s="7" t="str">
        <f>IFERROR(VLOOKUP(J3431,'Chuyển Mã'!$B$3:$C$9,2,0),"")</f>
        <v>Hà Nội</v>
      </c>
      <c r="AE3431" s="7" t="str">
        <f t="shared" si="434"/>
        <v>Tai heo muối 200g</v>
      </c>
      <c r="AF3431" s="7">
        <f t="shared" si="435"/>
        <v>10</v>
      </c>
    </row>
    <row r="3432" spans="1:32" x14ac:dyDescent="0.25">
      <c r="A3432" s="11">
        <v>45909</v>
      </c>
      <c r="B3432" s="25">
        <v>4176772083</v>
      </c>
      <c r="C3432" s="12" t="s">
        <v>7214</v>
      </c>
      <c r="D3432" s="16">
        <f t="shared" si="436"/>
        <v>45909</v>
      </c>
      <c r="G3432" s="13" t="s">
        <v>8410</v>
      </c>
      <c r="I3432" s="13" t="s">
        <v>8411</v>
      </c>
      <c r="J3432" s="13" t="s">
        <v>1813</v>
      </c>
      <c r="K3432" s="13" t="s">
        <v>32</v>
      </c>
      <c r="L3432" s="25" t="str">
        <f>VLOOKUP($K3432,TONG_SL!$A:$D,2,0)</f>
        <v>Giò Tai Lưỡi Xào 250</v>
      </c>
      <c r="N3432" s="25" t="str">
        <f t="shared" si="437"/>
        <v>K-C6</v>
      </c>
      <c r="Q3432" s="25" t="str">
        <f>VLOOKUP(K3432,TONG_SL!$A:$D,3,0)</f>
        <v>Túi</v>
      </c>
      <c r="R3432" s="1">
        <v>5</v>
      </c>
      <c r="T3432" s="1">
        <f>VLOOKUP(VLOOKUP(G3432,Ma_KH!$A:$R,18,0)&amp;K3432,Gia_MB!$A:$F,6,0)</f>
        <v>50183</v>
      </c>
      <c r="U3432" s="14">
        <f t="shared" si="439"/>
        <v>250915</v>
      </c>
      <c r="W3432" s="64">
        <f t="shared" si="438"/>
        <v>0</v>
      </c>
      <c r="X3432" s="3" t="str">
        <f t="shared" si="440"/>
        <v>8</v>
      </c>
      <c r="Z3432" s="14">
        <f t="shared" si="441"/>
        <v>20073.2</v>
      </c>
      <c r="AA3432" s="7">
        <f>VLOOKUP(G3432,Ma_KH!$A:$R,14,0)</f>
        <v>60</v>
      </c>
      <c r="AD3432" s="7" t="str">
        <f>IFERROR(VLOOKUP(J3432,'Chuyển Mã'!$B$3:$C$9,2,0),"")</f>
        <v>Hà Nội</v>
      </c>
      <c r="AE3432" s="7" t="str">
        <f t="shared" si="434"/>
        <v>Giò Tai Lưỡi Xào 250</v>
      </c>
      <c r="AF3432" s="7">
        <f t="shared" si="435"/>
        <v>5</v>
      </c>
    </row>
    <row r="3433" spans="1:32" x14ac:dyDescent="0.25">
      <c r="A3433" s="11">
        <v>45909</v>
      </c>
      <c r="B3433" s="25">
        <v>4176216152</v>
      </c>
      <c r="C3433" s="12" t="s">
        <v>7214</v>
      </c>
      <c r="D3433" s="16">
        <f t="shared" si="436"/>
        <v>45909</v>
      </c>
      <c r="G3433" s="13" t="s">
        <v>8412</v>
      </c>
      <c r="I3433" s="13" t="s">
        <v>8413</v>
      </c>
      <c r="J3433" s="13" t="s">
        <v>1813</v>
      </c>
      <c r="K3433" s="13" t="s">
        <v>27</v>
      </c>
      <c r="L3433" s="25" t="str">
        <f>VLOOKUP($K3433,TONG_SL!$A:$D,2,0)</f>
        <v>Chân giò heo muối 300g</v>
      </c>
      <c r="N3433" s="25" t="str">
        <f t="shared" si="437"/>
        <v>K-C6</v>
      </c>
      <c r="Q3433" s="25" t="str">
        <f>VLOOKUP(K3433,TONG_SL!$A:$D,3,0)</f>
        <v>Túi</v>
      </c>
      <c r="R3433" s="1">
        <v>6</v>
      </c>
      <c r="T3433" s="1">
        <f>VLOOKUP(VLOOKUP(G3433,Ma_KH!$A:$R,18,0)&amp;K3433,Gia_MB!$A:$F,6,0)</f>
        <v>73431</v>
      </c>
      <c r="U3433" s="14">
        <f t="shared" si="439"/>
        <v>440586</v>
      </c>
      <c r="W3433" s="64">
        <f t="shared" si="438"/>
        <v>0</v>
      </c>
      <c r="X3433" s="3" t="str">
        <f t="shared" si="440"/>
        <v>8</v>
      </c>
      <c r="Z3433" s="14">
        <f t="shared" si="441"/>
        <v>35246.879999999997</v>
      </c>
      <c r="AA3433" s="7">
        <f>VLOOKUP(G3433,Ma_KH!$A:$R,14,0)</f>
        <v>60</v>
      </c>
      <c r="AD3433" s="7" t="str">
        <f>IFERROR(VLOOKUP(J3433,'Chuyển Mã'!$B$3:$C$9,2,0),"")</f>
        <v>Hà Nội</v>
      </c>
      <c r="AE3433" s="7" t="str">
        <f t="shared" si="434"/>
        <v>Chân giò heo muối 300g</v>
      </c>
      <c r="AF3433" s="7">
        <f t="shared" si="435"/>
        <v>6</v>
      </c>
    </row>
    <row r="3434" spans="1:32" x14ac:dyDescent="0.25">
      <c r="A3434" s="11">
        <v>45909</v>
      </c>
      <c r="B3434" s="25">
        <v>4176216152</v>
      </c>
      <c r="C3434" s="12" t="s">
        <v>7214</v>
      </c>
      <c r="D3434" s="16">
        <f t="shared" si="436"/>
        <v>45909</v>
      </c>
      <c r="G3434" s="13" t="s">
        <v>8412</v>
      </c>
      <c r="I3434" s="13" t="s">
        <v>8413</v>
      </c>
      <c r="J3434" s="13" t="s">
        <v>1813</v>
      </c>
      <c r="K3434" s="13" t="s">
        <v>30</v>
      </c>
      <c r="L3434" s="25" t="str">
        <f>VLOOKUP($K3434,TONG_SL!$A:$D,2,0)</f>
        <v>Gà muối 500g</v>
      </c>
      <c r="N3434" s="25" t="str">
        <f t="shared" si="437"/>
        <v>K-C6</v>
      </c>
      <c r="Q3434" s="25" t="str">
        <f>VLOOKUP(K3434,TONG_SL!$A:$D,3,0)</f>
        <v>Túi</v>
      </c>
      <c r="R3434" s="1">
        <v>5</v>
      </c>
      <c r="T3434" s="1">
        <f>VLOOKUP(VLOOKUP(G3434,Ma_KH!$A:$R,18,0)&amp;K3434,Gia_MB!$A:$F,6,0)</f>
        <v>111058</v>
      </c>
      <c r="U3434" s="14">
        <f t="shared" si="439"/>
        <v>555290</v>
      </c>
      <c r="W3434" s="64">
        <f t="shared" si="438"/>
        <v>0</v>
      </c>
      <c r="X3434" s="3" t="str">
        <f t="shared" si="440"/>
        <v>8</v>
      </c>
      <c r="Z3434" s="14">
        <f t="shared" si="441"/>
        <v>44423.200000000004</v>
      </c>
      <c r="AA3434" s="7">
        <f>VLOOKUP(G3434,Ma_KH!$A:$R,14,0)</f>
        <v>60</v>
      </c>
      <c r="AD3434" s="7" t="str">
        <f>IFERROR(VLOOKUP(J3434,'Chuyển Mã'!$B$3:$C$9,2,0),"")</f>
        <v>Hà Nội</v>
      </c>
      <c r="AE3434" s="7" t="str">
        <f t="shared" si="434"/>
        <v>Gà muối 500g</v>
      </c>
      <c r="AF3434" s="7">
        <f t="shared" si="435"/>
        <v>5</v>
      </c>
    </row>
    <row r="3435" spans="1:32" x14ac:dyDescent="0.25">
      <c r="A3435" s="11">
        <v>45909</v>
      </c>
      <c r="B3435" s="25">
        <v>4176216152</v>
      </c>
      <c r="C3435" s="12" t="s">
        <v>7214</v>
      </c>
      <c r="D3435" s="16">
        <f t="shared" si="436"/>
        <v>45909</v>
      </c>
      <c r="G3435" s="13" t="s">
        <v>8412</v>
      </c>
      <c r="I3435" s="13" t="s">
        <v>8413</v>
      </c>
      <c r="J3435" s="13" t="s">
        <v>1813</v>
      </c>
      <c r="K3435" s="13" t="s">
        <v>41</v>
      </c>
      <c r="L3435" s="25" t="str">
        <f>VLOOKUP($K3435,TONG_SL!$A:$D,2,0)</f>
        <v>Chả nướng 300g</v>
      </c>
      <c r="N3435" s="25" t="str">
        <f t="shared" si="437"/>
        <v>K-C6</v>
      </c>
      <c r="Q3435" s="25" t="str">
        <f>VLOOKUP(K3435,TONG_SL!$A:$D,3,0)</f>
        <v>Túi</v>
      </c>
      <c r="R3435" s="1">
        <v>5</v>
      </c>
      <c r="T3435" s="1">
        <f>VLOOKUP(VLOOKUP(G3435,Ma_KH!$A:$R,18,0)&amp;K3435,Gia_MB!$A:$F,6,0)</f>
        <v>70950</v>
      </c>
      <c r="U3435" s="14">
        <f t="shared" si="439"/>
        <v>354750</v>
      </c>
      <c r="W3435" s="64">
        <f t="shared" si="438"/>
        <v>0</v>
      </c>
      <c r="X3435" s="3" t="str">
        <f t="shared" si="440"/>
        <v>8</v>
      </c>
      <c r="Z3435" s="14">
        <f t="shared" si="441"/>
        <v>28380</v>
      </c>
      <c r="AA3435" s="7">
        <f>VLOOKUP(G3435,Ma_KH!$A:$R,14,0)</f>
        <v>60</v>
      </c>
      <c r="AD3435" s="7" t="str">
        <f>IFERROR(VLOOKUP(J3435,'Chuyển Mã'!$B$3:$C$9,2,0),"")</f>
        <v>Hà Nội</v>
      </c>
      <c r="AE3435" s="7" t="str">
        <f t="shared" si="434"/>
        <v>Chả nướng 300g</v>
      </c>
      <c r="AF3435" s="7">
        <f t="shared" si="435"/>
        <v>5</v>
      </c>
    </row>
    <row r="3436" spans="1:32" x14ac:dyDescent="0.25">
      <c r="A3436" s="11">
        <v>45909</v>
      </c>
      <c r="B3436" s="25">
        <v>4176216152</v>
      </c>
      <c r="C3436" s="12" t="s">
        <v>7214</v>
      </c>
      <c r="D3436" s="16">
        <f t="shared" si="436"/>
        <v>45909</v>
      </c>
      <c r="G3436" s="13" t="s">
        <v>8412</v>
      </c>
      <c r="I3436" s="13" t="s">
        <v>8413</v>
      </c>
      <c r="J3436" s="13" t="s">
        <v>1813</v>
      </c>
      <c r="K3436" s="13" t="s">
        <v>39</v>
      </c>
      <c r="L3436" s="25" t="str">
        <f>VLOOKUP($K3436,TONG_SL!$A:$D,2,0)</f>
        <v>Chả cốm 300g</v>
      </c>
      <c r="N3436" s="25" t="str">
        <f t="shared" si="437"/>
        <v>K-C6</v>
      </c>
      <c r="Q3436" s="25" t="str">
        <f>VLOOKUP(K3436,TONG_SL!$A:$D,3,0)</f>
        <v>Túi</v>
      </c>
      <c r="R3436" s="1">
        <v>5</v>
      </c>
      <c r="T3436" s="1">
        <f>VLOOKUP(VLOOKUP(G3436,Ma_KH!$A:$R,18,0)&amp;K3436,Gia_MB!$A:$F,6,0)</f>
        <v>74250</v>
      </c>
      <c r="U3436" s="14">
        <f t="shared" si="439"/>
        <v>371250</v>
      </c>
      <c r="W3436" s="64">
        <f t="shared" si="438"/>
        <v>0</v>
      </c>
      <c r="X3436" s="3" t="str">
        <f t="shared" si="440"/>
        <v>8</v>
      </c>
      <c r="Z3436" s="14">
        <f t="shared" si="441"/>
        <v>29700</v>
      </c>
      <c r="AA3436" s="7">
        <f>VLOOKUP(G3436,Ma_KH!$A:$R,14,0)</f>
        <v>60</v>
      </c>
      <c r="AD3436" s="7" t="str">
        <f>IFERROR(VLOOKUP(J3436,'Chuyển Mã'!$B$3:$C$9,2,0),"")</f>
        <v>Hà Nội</v>
      </c>
      <c r="AE3436" s="7" t="str">
        <f t="shared" si="434"/>
        <v>Chả cốm 300g</v>
      </c>
      <c r="AF3436" s="7">
        <f t="shared" si="435"/>
        <v>5</v>
      </c>
    </row>
    <row r="3437" spans="1:32" x14ac:dyDescent="0.25">
      <c r="A3437" s="11">
        <v>45909</v>
      </c>
      <c r="B3437" s="25">
        <v>4176216152</v>
      </c>
      <c r="C3437" s="12" t="s">
        <v>7214</v>
      </c>
      <c r="D3437" s="16">
        <f t="shared" si="436"/>
        <v>45909</v>
      </c>
      <c r="G3437" s="13" t="s">
        <v>8412</v>
      </c>
      <c r="I3437" s="13" t="s">
        <v>8413</v>
      </c>
      <c r="J3437" s="13" t="s">
        <v>1813</v>
      </c>
      <c r="K3437" s="13" t="s">
        <v>51</v>
      </c>
      <c r="L3437" s="25" t="str">
        <f>VLOOKUP($K3437,TONG_SL!$A:$D,2,0)</f>
        <v>Mọc Nấm Hương 250g</v>
      </c>
      <c r="N3437" s="25" t="str">
        <f t="shared" si="437"/>
        <v>K-C6</v>
      </c>
      <c r="Q3437" s="25" t="str">
        <f>VLOOKUP(K3437,TONG_SL!$A:$D,3,0)</f>
        <v>Túi</v>
      </c>
      <c r="R3437" s="1">
        <v>5</v>
      </c>
      <c r="T3437" s="1">
        <f>VLOOKUP(VLOOKUP(G3437,Ma_KH!$A:$R,18,0)&amp;K3437,Gia_MB!$A:$F,6,0)</f>
        <v>46000</v>
      </c>
      <c r="U3437" s="14">
        <f t="shared" si="439"/>
        <v>230000</v>
      </c>
      <c r="W3437" s="64">
        <f t="shared" si="438"/>
        <v>0</v>
      </c>
      <c r="X3437" s="3" t="str">
        <f t="shared" si="440"/>
        <v>8</v>
      </c>
      <c r="Z3437" s="14">
        <f t="shared" si="441"/>
        <v>18400</v>
      </c>
      <c r="AA3437" s="7">
        <f>VLOOKUP(G3437,Ma_KH!$A:$R,14,0)</f>
        <v>60</v>
      </c>
      <c r="AD3437" s="7" t="str">
        <f>IFERROR(VLOOKUP(J3437,'Chuyển Mã'!$B$3:$C$9,2,0),"")</f>
        <v>Hà Nội</v>
      </c>
      <c r="AE3437" s="7" t="str">
        <f t="shared" si="434"/>
        <v>Mọc Nấm Hương 250g</v>
      </c>
      <c r="AF3437" s="7">
        <f t="shared" si="435"/>
        <v>5</v>
      </c>
    </row>
    <row r="3438" spans="1:32" x14ac:dyDescent="0.25">
      <c r="A3438" s="11">
        <v>45909</v>
      </c>
      <c r="B3438" s="25">
        <v>4176216152</v>
      </c>
      <c r="C3438" s="12" t="s">
        <v>7214</v>
      </c>
      <c r="D3438" s="16">
        <f t="shared" si="436"/>
        <v>45909</v>
      </c>
      <c r="G3438" s="13" t="s">
        <v>8412</v>
      </c>
      <c r="I3438" s="13" t="s">
        <v>8413</v>
      </c>
      <c r="J3438" s="13" t="s">
        <v>1813</v>
      </c>
      <c r="K3438" s="13" t="s">
        <v>35</v>
      </c>
      <c r="L3438" s="25" t="str">
        <f>VLOOKUP($K3438,TONG_SL!$A:$D,2,0)</f>
        <v>Tai heo muối 200g</v>
      </c>
      <c r="N3438" s="25" t="str">
        <f t="shared" si="437"/>
        <v>K-C6</v>
      </c>
      <c r="Q3438" s="25" t="str">
        <f>VLOOKUP(K3438,TONG_SL!$A:$D,3,0)</f>
        <v>Túi</v>
      </c>
      <c r="R3438" s="1">
        <v>6</v>
      </c>
      <c r="T3438" s="1">
        <f>VLOOKUP(VLOOKUP(G3438,Ma_KH!$A:$R,18,0)&amp;K3438,Gia_MB!$A:$F,6,0)</f>
        <v>55595</v>
      </c>
      <c r="U3438" s="14">
        <f t="shared" si="439"/>
        <v>333570</v>
      </c>
      <c r="W3438" s="64">
        <f t="shared" si="438"/>
        <v>0</v>
      </c>
      <c r="X3438" s="3" t="str">
        <f t="shared" si="440"/>
        <v>8</v>
      </c>
      <c r="Z3438" s="14">
        <f t="shared" si="441"/>
        <v>26685.600000000002</v>
      </c>
      <c r="AA3438" s="7">
        <f>VLOOKUP(G3438,Ma_KH!$A:$R,14,0)</f>
        <v>60</v>
      </c>
      <c r="AD3438" s="7" t="str">
        <f>IFERROR(VLOOKUP(J3438,'Chuyển Mã'!$B$3:$C$9,2,0),"")</f>
        <v>Hà Nội</v>
      </c>
      <c r="AE3438" s="7" t="str">
        <f t="shared" si="434"/>
        <v>Tai heo muối 200g</v>
      </c>
      <c r="AF3438" s="7">
        <f t="shared" si="435"/>
        <v>6</v>
      </c>
    </row>
    <row r="3439" spans="1:32" x14ac:dyDescent="0.25">
      <c r="A3439" s="11">
        <v>45909</v>
      </c>
      <c r="B3439" s="25">
        <v>4176576911</v>
      </c>
      <c r="C3439" s="12" t="s">
        <v>7214</v>
      </c>
      <c r="D3439" s="16">
        <f t="shared" si="436"/>
        <v>45909</v>
      </c>
      <c r="G3439" s="13" t="s">
        <v>7411</v>
      </c>
      <c r="I3439" s="13" t="s">
        <v>8414</v>
      </c>
      <c r="J3439" s="13" t="s">
        <v>1813</v>
      </c>
      <c r="K3439" s="13" t="s">
        <v>27</v>
      </c>
      <c r="L3439" s="25" t="str">
        <f>VLOOKUP($K3439,TONG_SL!$A:$D,2,0)</f>
        <v>Chân giò heo muối 300g</v>
      </c>
      <c r="N3439" s="25" t="str">
        <f t="shared" si="437"/>
        <v>K-C6</v>
      </c>
      <c r="Q3439" s="25" t="str">
        <f>VLOOKUP(K3439,TONG_SL!$A:$D,3,0)</f>
        <v>Túi</v>
      </c>
      <c r="R3439" s="1">
        <v>10</v>
      </c>
      <c r="T3439" s="1">
        <f>VLOOKUP(VLOOKUP(G3439,Ma_KH!$A:$R,18,0)&amp;K3439,Gia_MB!$A:$F,6,0)</f>
        <v>73431</v>
      </c>
      <c r="U3439" s="14">
        <f t="shared" si="439"/>
        <v>734310</v>
      </c>
      <c r="W3439" s="64">
        <f t="shared" si="438"/>
        <v>0</v>
      </c>
      <c r="X3439" s="3" t="str">
        <f t="shared" si="440"/>
        <v>8</v>
      </c>
      <c r="Z3439" s="14">
        <f t="shared" si="441"/>
        <v>58744.800000000003</v>
      </c>
      <c r="AA3439" s="7">
        <f>VLOOKUP(G3439,Ma_KH!$A:$R,14,0)</f>
        <v>60</v>
      </c>
      <c r="AD3439" s="7" t="str">
        <f>IFERROR(VLOOKUP(J3439,'Chuyển Mã'!$B$3:$C$9,2,0),"")</f>
        <v>Hà Nội</v>
      </c>
      <c r="AE3439" s="7" t="str">
        <f t="shared" si="434"/>
        <v>Chân giò heo muối 300g</v>
      </c>
      <c r="AF3439" s="7">
        <f t="shared" si="435"/>
        <v>10</v>
      </c>
    </row>
    <row r="3440" spans="1:32" x14ac:dyDescent="0.25">
      <c r="A3440" s="11">
        <v>45909</v>
      </c>
      <c r="B3440" s="25">
        <v>4176576911</v>
      </c>
      <c r="C3440" s="12" t="s">
        <v>7214</v>
      </c>
      <c r="D3440" s="16">
        <f t="shared" si="436"/>
        <v>45909</v>
      </c>
      <c r="G3440" s="13" t="s">
        <v>7411</v>
      </c>
      <c r="I3440" s="13" t="s">
        <v>8414</v>
      </c>
      <c r="J3440" s="13" t="s">
        <v>1813</v>
      </c>
      <c r="K3440" s="13" t="s">
        <v>30</v>
      </c>
      <c r="L3440" s="25" t="str">
        <f>VLOOKUP($K3440,TONG_SL!$A:$D,2,0)</f>
        <v>Gà muối 500g</v>
      </c>
      <c r="N3440" s="25" t="str">
        <f t="shared" si="437"/>
        <v>K-C6</v>
      </c>
      <c r="Q3440" s="25" t="str">
        <f>VLOOKUP(K3440,TONG_SL!$A:$D,3,0)</f>
        <v>Túi</v>
      </c>
      <c r="R3440" s="1">
        <v>10</v>
      </c>
      <c r="T3440" s="1">
        <f>VLOOKUP(VLOOKUP(G3440,Ma_KH!$A:$R,18,0)&amp;K3440,Gia_MB!$A:$F,6,0)</f>
        <v>111058</v>
      </c>
      <c r="U3440" s="14">
        <f t="shared" si="439"/>
        <v>1110580</v>
      </c>
      <c r="W3440" s="64">
        <f t="shared" si="438"/>
        <v>0</v>
      </c>
      <c r="X3440" s="3" t="str">
        <f t="shared" si="440"/>
        <v>8</v>
      </c>
      <c r="Z3440" s="14">
        <f t="shared" si="441"/>
        <v>88846.400000000009</v>
      </c>
      <c r="AA3440" s="7">
        <f>VLOOKUP(G3440,Ma_KH!$A:$R,14,0)</f>
        <v>60</v>
      </c>
      <c r="AD3440" s="7" t="str">
        <f>IFERROR(VLOOKUP(J3440,'Chuyển Mã'!$B$3:$C$9,2,0),"")</f>
        <v>Hà Nội</v>
      </c>
      <c r="AE3440" s="7" t="str">
        <f t="shared" si="434"/>
        <v>Gà muối 500g</v>
      </c>
      <c r="AF3440" s="7">
        <f t="shared" si="435"/>
        <v>10</v>
      </c>
    </row>
    <row r="3441" spans="1:32" x14ac:dyDescent="0.25">
      <c r="A3441" s="11">
        <v>45909</v>
      </c>
      <c r="B3441" s="25">
        <v>4176576911</v>
      </c>
      <c r="C3441" s="12" t="s">
        <v>7214</v>
      </c>
      <c r="D3441" s="16">
        <f t="shared" si="436"/>
        <v>45909</v>
      </c>
      <c r="G3441" s="13" t="s">
        <v>7411</v>
      </c>
      <c r="I3441" s="13" t="s">
        <v>8414</v>
      </c>
      <c r="J3441" s="13" t="s">
        <v>1813</v>
      </c>
      <c r="K3441" s="13" t="s">
        <v>32</v>
      </c>
      <c r="L3441" s="25" t="str">
        <f>VLOOKUP($K3441,TONG_SL!$A:$D,2,0)</f>
        <v>Giò Tai Lưỡi Xào 250</v>
      </c>
      <c r="N3441" s="25" t="str">
        <f t="shared" si="437"/>
        <v>K-C6</v>
      </c>
      <c r="Q3441" s="25" t="str">
        <f>VLOOKUP(K3441,TONG_SL!$A:$D,3,0)</f>
        <v>Túi</v>
      </c>
      <c r="R3441" s="1">
        <v>5</v>
      </c>
      <c r="T3441" s="1">
        <f>VLOOKUP(VLOOKUP(G3441,Ma_KH!$A:$R,18,0)&amp;K3441,Gia_MB!$A:$F,6,0)</f>
        <v>50183</v>
      </c>
      <c r="U3441" s="14">
        <f t="shared" si="439"/>
        <v>250915</v>
      </c>
      <c r="W3441" s="64">
        <f t="shared" si="438"/>
        <v>0</v>
      </c>
      <c r="X3441" s="3" t="str">
        <f t="shared" si="440"/>
        <v>8</v>
      </c>
      <c r="Z3441" s="14">
        <f t="shared" si="441"/>
        <v>20073.2</v>
      </c>
      <c r="AA3441" s="7">
        <f>VLOOKUP(G3441,Ma_KH!$A:$R,14,0)</f>
        <v>60</v>
      </c>
      <c r="AD3441" s="7" t="str">
        <f>IFERROR(VLOOKUP(J3441,'Chuyển Mã'!$B$3:$C$9,2,0),"")</f>
        <v>Hà Nội</v>
      </c>
      <c r="AE3441" s="7" t="str">
        <f t="shared" si="434"/>
        <v>Giò Tai Lưỡi Xào 250</v>
      </c>
      <c r="AF3441" s="7">
        <f t="shared" si="435"/>
        <v>5</v>
      </c>
    </row>
    <row r="3442" spans="1:32" x14ac:dyDescent="0.25">
      <c r="A3442" s="11">
        <v>45909</v>
      </c>
      <c r="B3442" s="25">
        <v>4176576911</v>
      </c>
      <c r="C3442" s="12" t="s">
        <v>7214</v>
      </c>
      <c r="D3442" s="16">
        <f t="shared" si="436"/>
        <v>45909</v>
      </c>
      <c r="G3442" s="13" t="s">
        <v>7411</v>
      </c>
      <c r="I3442" s="13" t="s">
        <v>8414</v>
      </c>
      <c r="J3442" s="13" t="s">
        <v>1813</v>
      </c>
      <c r="K3442" s="13" t="s">
        <v>35</v>
      </c>
      <c r="L3442" s="25" t="str">
        <f>VLOOKUP($K3442,TONG_SL!$A:$D,2,0)</f>
        <v>Tai heo muối 200g</v>
      </c>
      <c r="N3442" s="25" t="str">
        <f t="shared" si="437"/>
        <v>K-C6</v>
      </c>
      <c r="Q3442" s="25" t="str">
        <f>VLOOKUP(K3442,TONG_SL!$A:$D,3,0)</f>
        <v>Túi</v>
      </c>
      <c r="R3442" s="1">
        <v>5</v>
      </c>
      <c r="T3442" s="1">
        <f>VLOOKUP(VLOOKUP(G3442,Ma_KH!$A:$R,18,0)&amp;K3442,Gia_MB!$A:$F,6,0)</f>
        <v>55595</v>
      </c>
      <c r="U3442" s="14">
        <f t="shared" si="439"/>
        <v>277975</v>
      </c>
      <c r="W3442" s="64">
        <f t="shared" si="438"/>
        <v>0</v>
      </c>
      <c r="X3442" s="3" t="str">
        <f t="shared" si="440"/>
        <v>8</v>
      </c>
      <c r="Z3442" s="14">
        <f t="shared" si="441"/>
        <v>22238</v>
      </c>
      <c r="AA3442" s="7">
        <f>VLOOKUP(G3442,Ma_KH!$A:$R,14,0)</f>
        <v>60</v>
      </c>
      <c r="AD3442" s="7" t="str">
        <f>IFERROR(VLOOKUP(J3442,'Chuyển Mã'!$B$3:$C$9,2,0),"")</f>
        <v>Hà Nội</v>
      </c>
      <c r="AE3442" s="7" t="str">
        <f t="shared" si="434"/>
        <v>Tai heo muối 200g</v>
      </c>
      <c r="AF3442" s="7">
        <f t="shared" si="435"/>
        <v>5</v>
      </c>
    </row>
    <row r="3443" spans="1:32" x14ac:dyDescent="0.25">
      <c r="A3443" s="11">
        <v>45909</v>
      </c>
      <c r="B3443" s="25">
        <v>4176576911</v>
      </c>
      <c r="C3443" s="12" t="s">
        <v>7214</v>
      </c>
      <c r="D3443" s="16">
        <f t="shared" si="436"/>
        <v>45909</v>
      </c>
      <c r="G3443" s="13" t="s">
        <v>7411</v>
      </c>
      <c r="I3443" s="13" t="s">
        <v>8414</v>
      </c>
      <c r="J3443" s="13" t="s">
        <v>1813</v>
      </c>
      <c r="K3443" s="13" t="s">
        <v>47</v>
      </c>
      <c r="L3443" s="25" t="str">
        <f>VLOOKUP($K3443,TONG_SL!$A:$D,2,0)</f>
        <v>Giò lụa cây 250g</v>
      </c>
      <c r="N3443" s="25" t="str">
        <f t="shared" si="437"/>
        <v>K-C6</v>
      </c>
      <c r="Q3443" s="25" t="str">
        <f>VLOOKUP(K3443,TONG_SL!$A:$D,3,0)</f>
        <v>Túi</v>
      </c>
      <c r="R3443" s="1">
        <v>5</v>
      </c>
      <c r="T3443" s="1">
        <f>VLOOKUP(VLOOKUP(G3443,Ma_KH!$A:$R,18,0)&amp;K3443,Gia_MB!$A:$F,6,0)</f>
        <v>49500</v>
      </c>
      <c r="U3443" s="14">
        <f t="shared" si="439"/>
        <v>247500</v>
      </c>
      <c r="W3443" s="64">
        <f t="shared" si="438"/>
        <v>0</v>
      </c>
      <c r="X3443" s="3" t="str">
        <f t="shared" si="440"/>
        <v>8</v>
      </c>
      <c r="Z3443" s="14">
        <f t="shared" si="441"/>
        <v>19800</v>
      </c>
      <c r="AA3443" s="7">
        <f>VLOOKUP(G3443,Ma_KH!$A:$R,14,0)</f>
        <v>60</v>
      </c>
      <c r="AD3443" s="7" t="str">
        <f>IFERROR(VLOOKUP(J3443,'Chuyển Mã'!$B$3:$C$9,2,0),"")</f>
        <v>Hà Nội</v>
      </c>
      <c r="AE3443" s="7" t="str">
        <f t="shared" si="434"/>
        <v>Giò lụa cây 250g</v>
      </c>
      <c r="AF3443" s="7">
        <f t="shared" si="435"/>
        <v>5</v>
      </c>
    </row>
    <row r="3444" spans="1:32" x14ac:dyDescent="0.25">
      <c r="A3444" s="11">
        <v>45909</v>
      </c>
      <c r="B3444" s="25">
        <v>4176576911</v>
      </c>
      <c r="C3444" s="12" t="s">
        <v>7214</v>
      </c>
      <c r="D3444" s="16">
        <f t="shared" si="436"/>
        <v>45909</v>
      </c>
      <c r="G3444" s="13" t="s">
        <v>7411</v>
      </c>
      <c r="I3444" s="13" t="s">
        <v>8414</v>
      </c>
      <c r="J3444" s="13" t="s">
        <v>1813</v>
      </c>
      <c r="K3444" s="13" t="s">
        <v>39</v>
      </c>
      <c r="L3444" s="25" t="str">
        <f>VLOOKUP($K3444,TONG_SL!$A:$D,2,0)</f>
        <v>Chả cốm 300g</v>
      </c>
      <c r="N3444" s="25" t="str">
        <f t="shared" si="437"/>
        <v>K-C6</v>
      </c>
      <c r="Q3444" s="25" t="str">
        <f>VLOOKUP(K3444,TONG_SL!$A:$D,3,0)</f>
        <v>Túi</v>
      </c>
      <c r="R3444" s="1">
        <v>3</v>
      </c>
      <c r="T3444" s="1">
        <f>VLOOKUP(VLOOKUP(G3444,Ma_KH!$A:$R,18,0)&amp;K3444,Gia_MB!$A:$F,6,0)</f>
        <v>74250</v>
      </c>
      <c r="U3444" s="14">
        <f t="shared" si="439"/>
        <v>222750</v>
      </c>
      <c r="W3444" s="64">
        <f t="shared" si="438"/>
        <v>0</v>
      </c>
      <c r="X3444" s="3" t="str">
        <f t="shared" si="440"/>
        <v>8</v>
      </c>
      <c r="Z3444" s="14">
        <f t="shared" si="441"/>
        <v>17820</v>
      </c>
      <c r="AA3444" s="7">
        <f>VLOOKUP(G3444,Ma_KH!$A:$R,14,0)</f>
        <v>60</v>
      </c>
      <c r="AD3444" s="7" t="str">
        <f>IFERROR(VLOOKUP(J3444,'Chuyển Mã'!$B$3:$C$9,2,0),"")</f>
        <v>Hà Nội</v>
      </c>
      <c r="AE3444" s="7" t="str">
        <f t="shared" si="434"/>
        <v>Chả cốm 300g</v>
      </c>
      <c r="AF3444" s="7">
        <f t="shared" si="435"/>
        <v>3</v>
      </c>
    </row>
    <row r="3445" spans="1:32" x14ac:dyDescent="0.25">
      <c r="A3445" s="11">
        <v>45909</v>
      </c>
      <c r="B3445" s="25">
        <v>31125</v>
      </c>
      <c r="C3445" s="12" t="s">
        <v>7214</v>
      </c>
      <c r="D3445" s="16">
        <f t="shared" si="436"/>
        <v>45909</v>
      </c>
      <c r="G3445" s="13" t="s">
        <v>8415</v>
      </c>
      <c r="I3445" s="13" t="s">
        <v>8415</v>
      </c>
      <c r="J3445" s="13" t="s">
        <v>1815</v>
      </c>
      <c r="K3445" s="13" t="s">
        <v>30</v>
      </c>
      <c r="L3445" s="25" t="str">
        <f>VLOOKUP($K3445,TONG_SL!$A:$D,2,0)</f>
        <v>Gà muối 500g</v>
      </c>
      <c r="N3445" s="25" t="str">
        <f t="shared" si="437"/>
        <v>K-C6</v>
      </c>
      <c r="Q3445" s="25" t="str">
        <f>VLOOKUP(K3445,TONG_SL!$A:$D,3,0)</f>
        <v>Túi</v>
      </c>
      <c r="R3445" s="1">
        <v>10</v>
      </c>
      <c r="T3445" s="1">
        <f>VLOOKUP(VLOOKUP(G3445,Ma_KH!$A:$R,18,0)&amp;K3445,Gia_MB!$A:$F,6,0)</f>
        <v>105505.09999999999</v>
      </c>
      <c r="U3445" s="14">
        <f t="shared" si="439"/>
        <v>1055051</v>
      </c>
      <c r="W3445" s="64">
        <f t="shared" si="438"/>
        <v>0</v>
      </c>
      <c r="X3445" s="3" t="str">
        <f t="shared" si="440"/>
        <v>8</v>
      </c>
      <c r="Z3445" s="14">
        <f t="shared" si="441"/>
        <v>84404.08</v>
      </c>
      <c r="AA3445" s="7">
        <f>VLOOKUP(G3445,Ma_KH!$A:$R,14,0)</f>
        <v>1</v>
      </c>
      <c r="AD3445" s="7" t="str">
        <f>IFERROR(VLOOKUP(J3445,'Chuyển Mã'!$B$3:$C$9,2,0),"")</f>
        <v>Hà Nội</v>
      </c>
      <c r="AE3445" s="7" t="str">
        <f t="shared" si="434"/>
        <v>Gà muối 500g</v>
      </c>
      <c r="AF3445" s="7">
        <f t="shared" si="435"/>
        <v>10</v>
      </c>
    </row>
    <row r="3446" spans="1:32" x14ac:dyDescent="0.25">
      <c r="A3446" s="11">
        <v>45909</v>
      </c>
      <c r="B3446" s="25">
        <v>56672</v>
      </c>
      <c r="C3446" s="12" t="s">
        <v>7214</v>
      </c>
      <c r="D3446" s="16">
        <f t="shared" si="436"/>
        <v>45909</v>
      </c>
      <c r="G3446" s="13" t="s">
        <v>7616</v>
      </c>
      <c r="I3446" s="13" t="s">
        <v>8416</v>
      </c>
      <c r="J3446" s="13" t="s">
        <v>1815</v>
      </c>
      <c r="K3446" s="13" t="s">
        <v>556</v>
      </c>
      <c r="L3446" s="25" t="str">
        <f>VLOOKUP($K3446,TONG_SL!$A:$D,2,0)</f>
        <v>Chân giò heo muối 100g</v>
      </c>
      <c r="N3446" s="25" t="str">
        <f t="shared" si="437"/>
        <v>K-C6</v>
      </c>
      <c r="Q3446" s="25" t="str">
        <f>VLOOKUP(K3446,TONG_SL!$A:$D,3,0)</f>
        <v>Gói</v>
      </c>
      <c r="R3446" s="1">
        <v>3</v>
      </c>
      <c r="T3446" s="1">
        <f>VLOOKUP(VLOOKUP(G3446,Ma_KH!$A:$R,18,0)&amp;K3446,Gia_MB!$A:$F,6,0)</f>
        <v>24549</v>
      </c>
      <c r="U3446" s="14">
        <f t="shared" si="439"/>
        <v>73647</v>
      </c>
      <c r="W3446" s="64">
        <f t="shared" si="438"/>
        <v>0</v>
      </c>
      <c r="X3446" s="3" t="str">
        <f t="shared" si="440"/>
        <v>8</v>
      </c>
      <c r="Z3446" s="14">
        <f t="shared" si="441"/>
        <v>5891.76</v>
      </c>
      <c r="AA3446" s="7">
        <f>VLOOKUP(G3446,Ma_KH!$A:$R,14,0)</f>
        <v>51</v>
      </c>
      <c r="AD3446" s="7" t="str">
        <f>IFERROR(VLOOKUP(J3446,'Chuyển Mã'!$B$3:$C$9,2,0),"")</f>
        <v>Hà Nội</v>
      </c>
      <c r="AE3446" s="7" t="str">
        <f t="shared" si="434"/>
        <v>Chân giò heo muối 100g</v>
      </c>
      <c r="AF3446" s="7">
        <f t="shared" si="435"/>
        <v>3</v>
      </c>
    </row>
    <row r="3447" spans="1:32" x14ac:dyDescent="0.25">
      <c r="A3447" s="11">
        <v>45909</v>
      </c>
      <c r="B3447" s="25">
        <v>56672</v>
      </c>
      <c r="C3447" s="12" t="s">
        <v>7214</v>
      </c>
      <c r="D3447" s="16">
        <f t="shared" si="436"/>
        <v>45909</v>
      </c>
      <c r="G3447" s="13" t="s">
        <v>7616</v>
      </c>
      <c r="I3447" s="13" t="s">
        <v>8416</v>
      </c>
      <c r="J3447" s="13" t="s">
        <v>1815</v>
      </c>
      <c r="K3447" s="13" t="s">
        <v>27</v>
      </c>
      <c r="L3447" s="25" t="str">
        <f>VLOOKUP($K3447,TONG_SL!$A:$D,2,0)</f>
        <v>Chân giò heo muối 300g</v>
      </c>
      <c r="N3447" s="25" t="str">
        <f t="shared" si="437"/>
        <v>K-C6</v>
      </c>
      <c r="Q3447" s="25" t="str">
        <f>VLOOKUP(K3447,TONG_SL!$A:$D,3,0)</f>
        <v>Túi</v>
      </c>
      <c r="R3447" s="1">
        <v>5</v>
      </c>
      <c r="T3447" s="1">
        <f>VLOOKUP(VLOOKUP(G3447,Ma_KH!$A:$R,18,0)&amp;K3447,Gia_MB!$A:$F,6,0)</f>
        <v>73431</v>
      </c>
      <c r="U3447" s="14">
        <f t="shared" si="439"/>
        <v>367155</v>
      </c>
      <c r="W3447" s="64">
        <f t="shared" si="438"/>
        <v>0</v>
      </c>
      <c r="X3447" s="3" t="str">
        <f t="shared" si="440"/>
        <v>8</v>
      </c>
      <c r="Z3447" s="14">
        <f t="shared" si="441"/>
        <v>29372.400000000001</v>
      </c>
      <c r="AA3447" s="7">
        <f>VLOOKUP(G3447,Ma_KH!$A:$R,14,0)</f>
        <v>51</v>
      </c>
      <c r="AD3447" s="7" t="str">
        <f>IFERROR(VLOOKUP(J3447,'Chuyển Mã'!$B$3:$C$9,2,0),"")</f>
        <v>Hà Nội</v>
      </c>
      <c r="AE3447" s="7" t="str">
        <f t="shared" si="434"/>
        <v>Chân giò heo muối 300g</v>
      </c>
      <c r="AF3447" s="7">
        <f t="shared" si="435"/>
        <v>5</v>
      </c>
    </row>
    <row r="3448" spans="1:32" x14ac:dyDescent="0.25">
      <c r="A3448" s="11">
        <v>45909</v>
      </c>
      <c r="B3448" s="25">
        <v>56672</v>
      </c>
      <c r="C3448" s="12" t="s">
        <v>7214</v>
      </c>
      <c r="D3448" s="16">
        <f t="shared" si="436"/>
        <v>45909</v>
      </c>
      <c r="G3448" s="13" t="s">
        <v>7616</v>
      </c>
      <c r="I3448" s="13" t="s">
        <v>8416</v>
      </c>
      <c r="J3448" s="13" t="s">
        <v>1815</v>
      </c>
      <c r="K3448" s="13" t="s">
        <v>30</v>
      </c>
      <c r="L3448" s="25" t="str">
        <f>VLOOKUP($K3448,TONG_SL!$A:$D,2,0)</f>
        <v>Gà muối 500g</v>
      </c>
      <c r="N3448" s="25" t="str">
        <f t="shared" si="437"/>
        <v>K-C6</v>
      </c>
      <c r="Q3448" s="25" t="str">
        <f>VLOOKUP(K3448,TONG_SL!$A:$D,3,0)</f>
        <v>Túi</v>
      </c>
      <c r="R3448" s="1">
        <v>3</v>
      </c>
      <c r="T3448" s="1">
        <f>VLOOKUP(VLOOKUP(G3448,Ma_KH!$A:$R,18,0)&amp;K3448,Gia_MB!$A:$F,6,0)</f>
        <v>111058</v>
      </c>
      <c r="U3448" s="14">
        <f t="shared" si="439"/>
        <v>333174</v>
      </c>
      <c r="W3448" s="64">
        <f t="shared" si="438"/>
        <v>0</v>
      </c>
      <c r="X3448" s="3" t="str">
        <f t="shared" si="440"/>
        <v>8</v>
      </c>
      <c r="Z3448" s="14">
        <f t="shared" si="441"/>
        <v>26653.920000000002</v>
      </c>
      <c r="AA3448" s="7">
        <f>VLOOKUP(G3448,Ma_KH!$A:$R,14,0)</f>
        <v>51</v>
      </c>
      <c r="AD3448" s="7" t="str">
        <f>IFERROR(VLOOKUP(J3448,'Chuyển Mã'!$B$3:$C$9,2,0),"")</f>
        <v>Hà Nội</v>
      </c>
      <c r="AE3448" s="7" t="str">
        <f t="shared" si="434"/>
        <v>Gà muối 500g</v>
      </c>
      <c r="AF3448" s="7">
        <f t="shared" si="435"/>
        <v>3</v>
      </c>
    </row>
    <row r="3449" spans="1:32" x14ac:dyDescent="0.25">
      <c r="A3449" s="11">
        <v>45909</v>
      </c>
      <c r="B3449" s="25">
        <v>31436</v>
      </c>
      <c r="C3449" s="12" t="s">
        <v>7214</v>
      </c>
      <c r="D3449" s="16">
        <f t="shared" si="436"/>
        <v>45909</v>
      </c>
      <c r="G3449" s="13" t="s">
        <v>8417</v>
      </c>
      <c r="I3449" s="13" t="s">
        <v>8417</v>
      </c>
      <c r="J3449" s="13" t="s">
        <v>1815</v>
      </c>
      <c r="K3449" s="13" t="s">
        <v>30</v>
      </c>
      <c r="L3449" s="25" t="str">
        <f>VLOOKUP($K3449,TONG_SL!$A:$D,2,0)</f>
        <v>Gà muối 500g</v>
      </c>
      <c r="N3449" s="25" t="str">
        <f t="shared" si="437"/>
        <v>K-C6</v>
      </c>
      <c r="Q3449" s="25" t="str">
        <f>VLOOKUP(K3449,TONG_SL!$A:$D,3,0)</f>
        <v>Túi</v>
      </c>
      <c r="R3449" s="1">
        <v>5</v>
      </c>
      <c r="T3449" s="1">
        <f>VLOOKUP(VLOOKUP(G3449,Ma_KH!$A:$R,18,0)&amp;K3449,Gia_MB!$A:$F,6,0)</f>
        <v>111058</v>
      </c>
      <c r="U3449" s="14">
        <f t="shared" si="439"/>
        <v>555290</v>
      </c>
      <c r="W3449" s="64">
        <f t="shared" si="438"/>
        <v>0</v>
      </c>
      <c r="X3449" s="3" t="str">
        <f t="shared" si="440"/>
        <v>8</v>
      </c>
      <c r="Z3449" s="14">
        <f t="shared" si="441"/>
        <v>44423.200000000004</v>
      </c>
      <c r="AA3449" s="7">
        <f>VLOOKUP(G3449,Ma_KH!$A:$R,14,0)</f>
        <v>1</v>
      </c>
      <c r="AD3449" s="7" t="str">
        <f>IFERROR(VLOOKUP(J3449,'Chuyển Mã'!$B$3:$C$9,2,0),"")</f>
        <v>Hà Nội</v>
      </c>
      <c r="AE3449" s="7" t="str">
        <f t="shared" si="434"/>
        <v>Gà muối 500g</v>
      </c>
      <c r="AF3449" s="7">
        <f t="shared" si="435"/>
        <v>5</v>
      </c>
    </row>
    <row r="3450" spans="1:32" x14ac:dyDescent="0.25">
      <c r="A3450" s="11">
        <v>45909</v>
      </c>
      <c r="B3450" s="25">
        <v>31436</v>
      </c>
      <c r="C3450" s="12" t="s">
        <v>7214</v>
      </c>
      <c r="D3450" s="16">
        <f t="shared" si="436"/>
        <v>45909</v>
      </c>
      <c r="G3450" s="13" t="s">
        <v>8417</v>
      </c>
      <c r="I3450" s="13" t="s">
        <v>8417</v>
      </c>
      <c r="J3450" s="13" t="s">
        <v>1815</v>
      </c>
      <c r="K3450" s="13" t="s">
        <v>27</v>
      </c>
      <c r="L3450" s="25" t="str">
        <f>VLOOKUP($K3450,TONG_SL!$A:$D,2,0)</f>
        <v>Chân giò heo muối 300g</v>
      </c>
      <c r="N3450" s="25" t="str">
        <f t="shared" si="437"/>
        <v>K-C6</v>
      </c>
      <c r="Q3450" s="25" t="str">
        <f>VLOOKUP(K3450,TONG_SL!$A:$D,3,0)</f>
        <v>Túi</v>
      </c>
      <c r="R3450" s="1">
        <v>5</v>
      </c>
      <c r="T3450" s="1">
        <f>VLOOKUP(VLOOKUP(G3450,Ma_KH!$A:$R,18,0)&amp;K3450,Gia_MB!$A:$F,6,0)</f>
        <v>73431</v>
      </c>
      <c r="U3450" s="14">
        <f t="shared" si="439"/>
        <v>367155</v>
      </c>
      <c r="W3450" s="64">
        <f t="shared" si="438"/>
        <v>0</v>
      </c>
      <c r="X3450" s="3" t="str">
        <f t="shared" si="440"/>
        <v>8</v>
      </c>
      <c r="Z3450" s="14">
        <f t="shared" si="441"/>
        <v>29372.400000000001</v>
      </c>
      <c r="AA3450" s="7">
        <f>VLOOKUP(G3450,Ma_KH!$A:$R,14,0)</f>
        <v>1</v>
      </c>
      <c r="AD3450" s="7" t="str">
        <f>IFERROR(VLOOKUP(J3450,'Chuyển Mã'!$B$3:$C$9,2,0),"")</f>
        <v>Hà Nội</v>
      </c>
      <c r="AE3450" s="7" t="str">
        <f t="shared" si="434"/>
        <v>Chân giò heo muối 300g</v>
      </c>
      <c r="AF3450" s="7">
        <f t="shared" si="435"/>
        <v>5</v>
      </c>
    </row>
    <row r="3451" spans="1:32" x14ac:dyDescent="0.25">
      <c r="A3451" s="11">
        <v>45909</v>
      </c>
      <c r="B3451" s="25">
        <v>31436</v>
      </c>
      <c r="C3451" s="12" t="s">
        <v>7214</v>
      </c>
      <c r="D3451" s="16">
        <f t="shared" si="436"/>
        <v>45909</v>
      </c>
      <c r="G3451" s="13" t="s">
        <v>8417</v>
      </c>
      <c r="I3451" s="13" t="s">
        <v>8417</v>
      </c>
      <c r="J3451" s="13" t="s">
        <v>1815</v>
      </c>
      <c r="K3451" s="13" t="s">
        <v>556</v>
      </c>
      <c r="L3451" s="25" t="str">
        <f>VLOOKUP($K3451,TONG_SL!$A:$D,2,0)</f>
        <v>Chân giò heo muối 100g</v>
      </c>
      <c r="N3451" s="25" t="str">
        <f t="shared" si="437"/>
        <v>K-C6</v>
      </c>
      <c r="Q3451" s="25" t="str">
        <f>VLOOKUP(K3451,TONG_SL!$A:$D,3,0)</f>
        <v>Gói</v>
      </c>
      <c r="R3451" s="1">
        <v>5</v>
      </c>
      <c r="T3451" s="1">
        <f>VLOOKUP(VLOOKUP(G3451,Ma_KH!$A:$R,18,0)&amp;K3451,Gia_MB!$A:$F,6,0)</f>
        <v>24549</v>
      </c>
      <c r="U3451" s="14">
        <f t="shared" si="439"/>
        <v>122745</v>
      </c>
      <c r="W3451" s="64">
        <f t="shared" si="438"/>
        <v>0</v>
      </c>
      <c r="X3451" s="3" t="str">
        <f t="shared" si="440"/>
        <v>8</v>
      </c>
      <c r="Z3451" s="14">
        <f t="shared" si="441"/>
        <v>9819.6</v>
      </c>
      <c r="AA3451" s="7">
        <f>VLOOKUP(G3451,Ma_KH!$A:$R,14,0)</f>
        <v>1</v>
      </c>
      <c r="AD3451" s="7" t="str">
        <f>IFERROR(VLOOKUP(J3451,'Chuyển Mã'!$B$3:$C$9,2,0),"")</f>
        <v>Hà Nội</v>
      </c>
      <c r="AE3451" s="7" t="str">
        <f t="shared" si="434"/>
        <v>Chân giò heo muối 100g</v>
      </c>
      <c r="AF3451" s="7">
        <f t="shared" si="435"/>
        <v>5</v>
      </c>
    </row>
    <row r="3452" spans="1:32" x14ac:dyDescent="0.25">
      <c r="A3452" s="11">
        <v>45909</v>
      </c>
      <c r="B3452" s="25">
        <v>31436</v>
      </c>
      <c r="C3452" s="12" t="s">
        <v>7214</v>
      </c>
      <c r="D3452" s="16">
        <f t="shared" si="436"/>
        <v>45909</v>
      </c>
      <c r="G3452" s="13" t="s">
        <v>8417</v>
      </c>
      <c r="I3452" s="13" t="s">
        <v>8417</v>
      </c>
      <c r="J3452" s="13" t="s">
        <v>1815</v>
      </c>
      <c r="K3452" s="13" t="s">
        <v>39</v>
      </c>
      <c r="L3452" s="25" t="str">
        <f>VLOOKUP($K3452,TONG_SL!$A:$D,2,0)</f>
        <v>Chả cốm 300g</v>
      </c>
      <c r="N3452" s="25" t="str">
        <f t="shared" si="437"/>
        <v>K-C6</v>
      </c>
      <c r="Q3452" s="25" t="str">
        <f>VLOOKUP(K3452,TONG_SL!$A:$D,3,0)</f>
        <v>Túi</v>
      </c>
      <c r="R3452" s="1">
        <v>3</v>
      </c>
      <c r="T3452" s="1">
        <f>VLOOKUP(VLOOKUP(G3452,Ma_KH!$A:$R,18,0)&amp;K3452,Gia_MB!$A:$F,6,0)</f>
        <v>70537.5</v>
      </c>
      <c r="U3452" s="14">
        <f t="shared" si="439"/>
        <v>211612.5</v>
      </c>
      <c r="W3452" s="64">
        <f t="shared" si="438"/>
        <v>0</v>
      </c>
      <c r="X3452" s="3" t="str">
        <f t="shared" si="440"/>
        <v>8</v>
      </c>
      <c r="Z3452" s="14">
        <f t="shared" si="441"/>
        <v>16929</v>
      </c>
      <c r="AA3452" s="7">
        <f>VLOOKUP(G3452,Ma_KH!$A:$R,14,0)</f>
        <v>1</v>
      </c>
      <c r="AD3452" s="7" t="str">
        <f>IFERROR(VLOOKUP(J3452,'Chuyển Mã'!$B$3:$C$9,2,0),"")</f>
        <v>Hà Nội</v>
      </c>
      <c r="AE3452" s="7" t="str">
        <f t="shared" si="434"/>
        <v>Chả cốm 300g</v>
      </c>
      <c r="AF3452" s="7">
        <f t="shared" si="435"/>
        <v>3</v>
      </c>
    </row>
    <row r="3453" spans="1:32" x14ac:dyDescent="0.25">
      <c r="A3453" s="11">
        <v>45909</v>
      </c>
      <c r="B3453" s="25">
        <v>31436</v>
      </c>
      <c r="C3453" s="12" t="s">
        <v>7214</v>
      </c>
      <c r="D3453" s="16">
        <f t="shared" si="436"/>
        <v>45909</v>
      </c>
      <c r="G3453" s="13" t="s">
        <v>8417</v>
      </c>
      <c r="I3453" s="13" t="s">
        <v>8417</v>
      </c>
      <c r="J3453" s="13" t="s">
        <v>1815</v>
      </c>
      <c r="K3453" s="13" t="s">
        <v>568</v>
      </c>
      <c r="L3453" s="25" t="str">
        <f>VLOOKUP($K3453,TONG_SL!$A:$D,2,0)</f>
        <v>Chân gà sả tắc 150g</v>
      </c>
      <c r="N3453" s="25" t="str">
        <f t="shared" si="437"/>
        <v>K-C6</v>
      </c>
      <c r="Q3453" s="25" t="str">
        <f>VLOOKUP(K3453,TONG_SL!$A:$D,3,0)</f>
        <v>Túi</v>
      </c>
      <c r="R3453" s="1">
        <v>3</v>
      </c>
      <c r="T3453" s="1">
        <f>VLOOKUP(VLOOKUP(G3453,Ma_KH!$A:$R,18,0)&amp;K3453,Gia_MB!$A:$F,6,0)</f>
        <v>21375</v>
      </c>
      <c r="U3453" s="14">
        <f t="shared" si="439"/>
        <v>64125</v>
      </c>
      <c r="W3453" s="64">
        <f t="shared" si="438"/>
        <v>0</v>
      </c>
      <c r="X3453" s="3" t="str">
        <f t="shared" si="440"/>
        <v>8</v>
      </c>
      <c r="Z3453" s="14">
        <f t="shared" si="441"/>
        <v>5130</v>
      </c>
      <c r="AA3453" s="7">
        <f>VLOOKUP(G3453,Ma_KH!$A:$R,14,0)</f>
        <v>1</v>
      </c>
      <c r="AD3453" s="7" t="str">
        <f>IFERROR(VLOOKUP(J3453,'Chuyển Mã'!$B$3:$C$9,2,0),"")</f>
        <v>Hà Nội</v>
      </c>
      <c r="AE3453" s="7" t="str">
        <f t="shared" si="434"/>
        <v>Chân gà sả tắc 150g</v>
      </c>
      <c r="AF3453" s="7">
        <f t="shared" si="435"/>
        <v>3</v>
      </c>
    </row>
    <row r="3454" spans="1:32" x14ac:dyDescent="0.25">
      <c r="A3454" s="11">
        <v>45909</v>
      </c>
      <c r="B3454" s="25">
        <v>57771</v>
      </c>
      <c r="C3454" s="12" t="s">
        <v>7214</v>
      </c>
      <c r="D3454" s="16">
        <f t="shared" si="436"/>
        <v>45909</v>
      </c>
      <c r="G3454" s="13" t="s">
        <v>7507</v>
      </c>
      <c r="I3454" s="13" t="s">
        <v>2119</v>
      </c>
      <c r="J3454" s="13" t="s">
        <v>1815</v>
      </c>
      <c r="K3454" s="13" t="s">
        <v>27</v>
      </c>
      <c r="L3454" s="25" t="str">
        <f>VLOOKUP($K3454,TONG_SL!$A:$D,2,0)</f>
        <v>Chân giò heo muối 300g</v>
      </c>
      <c r="N3454" s="25" t="str">
        <f t="shared" si="437"/>
        <v>K-C6</v>
      </c>
      <c r="Q3454" s="25" t="str">
        <f>VLOOKUP(K3454,TONG_SL!$A:$D,3,0)</f>
        <v>Túi</v>
      </c>
      <c r="R3454" s="1">
        <v>10</v>
      </c>
      <c r="T3454" s="1">
        <f>VLOOKUP(VLOOKUP(G3454,Ma_KH!$A:$R,18,0)&amp;K3454,Gia_MB!$A:$F,6,0)</f>
        <v>69759</v>
      </c>
      <c r="U3454" s="14">
        <f t="shared" si="439"/>
        <v>697590</v>
      </c>
      <c r="W3454" s="64">
        <f t="shared" si="438"/>
        <v>0</v>
      </c>
      <c r="X3454" s="3" t="str">
        <f t="shared" si="440"/>
        <v>8</v>
      </c>
      <c r="Z3454" s="14">
        <f t="shared" si="441"/>
        <v>55807.200000000004</v>
      </c>
      <c r="AA3454" s="7">
        <f>VLOOKUP(G3454,Ma_KH!$A:$R,14,0)</f>
        <v>60</v>
      </c>
      <c r="AD3454" s="7" t="str">
        <f>IFERROR(VLOOKUP(J3454,'Chuyển Mã'!$B$3:$C$9,2,0),"")</f>
        <v>Hà Nội</v>
      </c>
      <c r="AE3454" s="7" t="str">
        <f t="shared" si="434"/>
        <v>Chân giò heo muối 300g</v>
      </c>
      <c r="AF3454" s="7">
        <f t="shared" si="435"/>
        <v>10</v>
      </c>
    </row>
    <row r="3455" spans="1:32" x14ac:dyDescent="0.25">
      <c r="A3455" s="11">
        <v>45909</v>
      </c>
      <c r="B3455" s="25">
        <v>57771</v>
      </c>
      <c r="C3455" s="12" t="s">
        <v>7214</v>
      </c>
      <c r="D3455" s="16">
        <f t="shared" si="436"/>
        <v>45909</v>
      </c>
      <c r="G3455" s="13" t="s">
        <v>7507</v>
      </c>
      <c r="I3455" s="13" t="s">
        <v>2119</v>
      </c>
      <c r="J3455" s="13" t="s">
        <v>1815</v>
      </c>
      <c r="K3455" s="13" t="s">
        <v>30</v>
      </c>
      <c r="L3455" s="25" t="str">
        <f>VLOOKUP($K3455,TONG_SL!$A:$D,2,0)</f>
        <v>Gà muối 500g</v>
      </c>
      <c r="N3455" s="25" t="str">
        <f t="shared" si="437"/>
        <v>K-C6</v>
      </c>
      <c r="Q3455" s="25" t="str">
        <f>VLOOKUP(K3455,TONG_SL!$A:$D,3,0)</f>
        <v>Túi</v>
      </c>
      <c r="R3455" s="1">
        <v>5</v>
      </c>
      <c r="T3455" s="1">
        <f>VLOOKUP(VLOOKUP(G3455,Ma_KH!$A:$R,18,0)&amp;K3455,Gia_MB!$A:$F,6,0)</f>
        <v>105505</v>
      </c>
      <c r="U3455" s="14">
        <f t="shared" si="439"/>
        <v>527525</v>
      </c>
      <c r="W3455" s="64">
        <f t="shared" si="438"/>
        <v>0</v>
      </c>
      <c r="X3455" s="3" t="str">
        <f t="shared" si="440"/>
        <v>8</v>
      </c>
      <c r="Z3455" s="14">
        <f t="shared" si="441"/>
        <v>42202</v>
      </c>
      <c r="AA3455" s="7">
        <f>VLOOKUP(G3455,Ma_KH!$A:$R,14,0)</f>
        <v>60</v>
      </c>
      <c r="AD3455" s="7" t="str">
        <f>IFERROR(VLOOKUP(J3455,'Chuyển Mã'!$B$3:$C$9,2,0),"")</f>
        <v>Hà Nội</v>
      </c>
      <c r="AE3455" s="7" t="str">
        <f t="shared" si="434"/>
        <v>Gà muối 500g</v>
      </c>
      <c r="AF3455" s="7">
        <f t="shared" si="435"/>
        <v>5</v>
      </c>
    </row>
    <row r="3456" spans="1:32" x14ac:dyDescent="0.25">
      <c r="A3456" s="11">
        <v>45909</v>
      </c>
      <c r="B3456" s="25">
        <v>57771</v>
      </c>
      <c r="C3456" s="12" t="s">
        <v>7214</v>
      </c>
      <c r="D3456" s="16">
        <f t="shared" si="436"/>
        <v>45909</v>
      </c>
      <c r="G3456" s="13" t="s">
        <v>7507</v>
      </c>
      <c r="I3456" s="13" t="s">
        <v>2119</v>
      </c>
      <c r="J3456" s="13" t="s">
        <v>1815</v>
      </c>
      <c r="K3456" s="13" t="s">
        <v>51</v>
      </c>
      <c r="L3456" s="25" t="str">
        <f>VLOOKUP($K3456,TONG_SL!$A:$D,2,0)</f>
        <v>Mọc Nấm Hương 250g</v>
      </c>
      <c r="N3456" s="25" t="str">
        <f t="shared" si="437"/>
        <v>K-C6</v>
      </c>
      <c r="Q3456" s="25" t="str">
        <f>VLOOKUP(K3456,TONG_SL!$A:$D,3,0)</f>
        <v>Túi</v>
      </c>
      <c r="R3456" s="1">
        <v>5</v>
      </c>
      <c r="T3456" s="1">
        <f>VLOOKUP(VLOOKUP(G3456,Ma_KH!$A:$R,18,0)&amp;K3456,Gia_MB!$A:$F,6,0)</f>
        <v>43700</v>
      </c>
      <c r="U3456" s="14">
        <f t="shared" si="439"/>
        <v>218500</v>
      </c>
      <c r="W3456" s="64">
        <f t="shared" si="438"/>
        <v>0</v>
      </c>
      <c r="X3456" s="3" t="str">
        <f t="shared" si="440"/>
        <v>8</v>
      </c>
      <c r="Z3456" s="14">
        <f t="shared" si="441"/>
        <v>17480</v>
      </c>
      <c r="AA3456" s="7">
        <f>VLOOKUP(G3456,Ma_KH!$A:$R,14,0)</f>
        <v>60</v>
      </c>
      <c r="AD3456" s="7" t="str">
        <f>IFERROR(VLOOKUP(J3456,'Chuyển Mã'!$B$3:$C$9,2,0),"")</f>
        <v>Hà Nội</v>
      </c>
      <c r="AE3456" s="7" t="str">
        <f t="shared" si="434"/>
        <v>Mọc Nấm Hương 250g</v>
      </c>
      <c r="AF3456" s="7">
        <f t="shared" si="435"/>
        <v>5</v>
      </c>
    </row>
    <row r="3457" spans="1:32" x14ac:dyDescent="0.25">
      <c r="A3457" s="11">
        <v>45909</v>
      </c>
      <c r="B3457" s="25">
        <v>57771</v>
      </c>
      <c r="C3457" s="12" t="s">
        <v>7214</v>
      </c>
      <c r="D3457" s="16">
        <f t="shared" si="436"/>
        <v>45909</v>
      </c>
      <c r="G3457" s="13" t="s">
        <v>7507</v>
      </c>
      <c r="I3457" s="13" t="s">
        <v>2119</v>
      </c>
      <c r="J3457" s="13" t="s">
        <v>1815</v>
      </c>
      <c r="K3457" s="13" t="s">
        <v>55</v>
      </c>
      <c r="L3457" s="25" t="str">
        <f>VLOOKUP($K3457,TONG_SL!$A:$D,2,0)</f>
        <v>Gà xì dầu 500g</v>
      </c>
      <c r="N3457" s="25" t="str">
        <f t="shared" si="437"/>
        <v>K-C6</v>
      </c>
      <c r="Q3457" s="25" t="str">
        <f>VLOOKUP(K3457,TONG_SL!$A:$D,3,0)</f>
        <v>Túi</v>
      </c>
      <c r="R3457" s="1">
        <v>2</v>
      </c>
      <c r="T3457" s="1">
        <f>VLOOKUP(VLOOKUP(G3457,Ma_KH!$A:$R,18,0)&amp;K3457,Gia_MB!$A:$F,6,0)</f>
        <v>106026</v>
      </c>
      <c r="U3457" s="14">
        <f t="shared" si="439"/>
        <v>212052</v>
      </c>
      <c r="W3457" s="64">
        <f t="shared" si="438"/>
        <v>0</v>
      </c>
      <c r="X3457" s="3" t="str">
        <f t="shared" si="440"/>
        <v>8</v>
      </c>
      <c r="Z3457" s="14">
        <f t="shared" si="441"/>
        <v>16964.16</v>
      </c>
      <c r="AA3457" s="7">
        <f>VLOOKUP(G3457,Ma_KH!$A:$R,14,0)</f>
        <v>60</v>
      </c>
      <c r="AD3457" s="7" t="str">
        <f>IFERROR(VLOOKUP(J3457,'Chuyển Mã'!$B$3:$C$9,2,0),"")</f>
        <v>Hà Nội</v>
      </c>
      <c r="AE3457" s="7" t="str">
        <f t="shared" si="434"/>
        <v>Gà xì dầu 500g</v>
      </c>
      <c r="AF3457" s="7">
        <f t="shared" si="435"/>
        <v>2</v>
      </c>
    </row>
    <row r="3458" spans="1:32" x14ac:dyDescent="0.25">
      <c r="A3458" s="11">
        <v>45909</v>
      </c>
      <c r="B3458" s="25">
        <v>56597</v>
      </c>
      <c r="C3458" s="12" t="s">
        <v>7214</v>
      </c>
      <c r="D3458" s="16">
        <f t="shared" si="436"/>
        <v>45909</v>
      </c>
      <c r="G3458" s="13" t="s">
        <v>3268</v>
      </c>
      <c r="I3458" s="13" t="s">
        <v>3268</v>
      </c>
      <c r="J3458" s="13" t="s">
        <v>1815</v>
      </c>
      <c r="K3458" s="13" t="s">
        <v>27</v>
      </c>
      <c r="L3458" s="25" t="str">
        <f>VLOOKUP($K3458,TONG_SL!$A:$D,2,0)</f>
        <v>Chân giò heo muối 300g</v>
      </c>
      <c r="N3458" s="25" t="str">
        <f t="shared" si="437"/>
        <v>K-C6</v>
      </c>
      <c r="Q3458" s="25" t="str">
        <f>VLOOKUP(K3458,TONG_SL!$A:$D,3,0)</f>
        <v>Túi</v>
      </c>
      <c r="R3458" s="1">
        <v>10</v>
      </c>
      <c r="T3458" s="1">
        <f>VLOOKUP(VLOOKUP(G3458,Ma_KH!$A:$R,18,0)&amp;K3458,Gia_MB!$A:$F,6,0)</f>
        <v>73431</v>
      </c>
      <c r="U3458" s="14">
        <f t="shared" si="439"/>
        <v>734310</v>
      </c>
      <c r="W3458" s="64">
        <f t="shared" si="438"/>
        <v>0</v>
      </c>
      <c r="X3458" s="3" t="str">
        <f t="shared" si="440"/>
        <v>8</v>
      </c>
      <c r="Z3458" s="14">
        <f t="shared" si="441"/>
        <v>58744.800000000003</v>
      </c>
      <c r="AA3458" s="7">
        <f>VLOOKUP(G3458,Ma_KH!$A:$R,14,0)</f>
        <v>57</v>
      </c>
      <c r="AD3458" s="7" t="str">
        <f>IFERROR(VLOOKUP(J3458,'Chuyển Mã'!$B$3:$C$9,2,0),"")</f>
        <v>Hà Nội</v>
      </c>
      <c r="AE3458" s="7" t="str">
        <f t="shared" si="434"/>
        <v>Chân giò heo muối 300g</v>
      </c>
      <c r="AF3458" s="7">
        <f t="shared" si="435"/>
        <v>10</v>
      </c>
    </row>
    <row r="3459" spans="1:32" x14ac:dyDescent="0.25">
      <c r="A3459" s="11">
        <v>45909</v>
      </c>
      <c r="B3459" s="25">
        <v>56597</v>
      </c>
      <c r="C3459" s="12" t="s">
        <v>7214</v>
      </c>
      <c r="D3459" s="16">
        <f t="shared" si="436"/>
        <v>45909</v>
      </c>
      <c r="G3459" s="13" t="s">
        <v>3268</v>
      </c>
      <c r="I3459" s="13" t="s">
        <v>3268</v>
      </c>
      <c r="J3459" s="13" t="s">
        <v>1815</v>
      </c>
      <c r="K3459" s="13" t="s">
        <v>32</v>
      </c>
      <c r="L3459" s="25" t="str">
        <f>VLOOKUP($K3459,TONG_SL!$A:$D,2,0)</f>
        <v>Giò Tai Lưỡi Xào 250</v>
      </c>
      <c r="N3459" s="25" t="str">
        <f t="shared" si="437"/>
        <v>K-C6</v>
      </c>
      <c r="Q3459" s="25" t="str">
        <f>VLOOKUP(K3459,TONG_SL!$A:$D,3,0)</f>
        <v>Túi</v>
      </c>
      <c r="R3459" s="1">
        <v>6</v>
      </c>
      <c r="T3459" s="1">
        <f>VLOOKUP(VLOOKUP(G3459,Ma_KH!$A:$R,18,0)&amp;K3459,Gia_MB!$A:$F,6,0)</f>
        <v>50182</v>
      </c>
      <c r="U3459" s="14">
        <f t="shared" si="439"/>
        <v>301092</v>
      </c>
      <c r="W3459" s="64">
        <f t="shared" si="438"/>
        <v>0</v>
      </c>
      <c r="X3459" s="3" t="str">
        <f t="shared" si="440"/>
        <v>8</v>
      </c>
      <c r="Z3459" s="14">
        <f t="shared" si="441"/>
        <v>24087.360000000001</v>
      </c>
      <c r="AA3459" s="7">
        <f>VLOOKUP(G3459,Ma_KH!$A:$R,14,0)</f>
        <v>57</v>
      </c>
      <c r="AD3459" s="7" t="str">
        <f>IFERROR(VLOOKUP(J3459,'Chuyển Mã'!$B$3:$C$9,2,0),"")</f>
        <v>Hà Nội</v>
      </c>
      <c r="AE3459" s="7" t="str">
        <f t="shared" ref="AE3459:AE3522" si="442">IFERROR(L3459,"")</f>
        <v>Giò Tai Lưỡi Xào 250</v>
      </c>
      <c r="AF3459" s="7">
        <f t="shared" ref="AF3459:AF3522" si="443">R3459</f>
        <v>6</v>
      </c>
    </row>
    <row r="3460" spans="1:32" x14ac:dyDescent="0.25">
      <c r="A3460" s="11">
        <v>45909</v>
      </c>
      <c r="B3460" s="25">
        <v>56597</v>
      </c>
      <c r="C3460" s="12" t="s">
        <v>7214</v>
      </c>
      <c r="D3460" s="16">
        <f t="shared" ref="D3460:D3523" si="444">IF(A3460="","",A3460)</f>
        <v>45909</v>
      </c>
      <c r="G3460" s="13" t="s">
        <v>3268</v>
      </c>
      <c r="I3460" s="13" t="s">
        <v>3268</v>
      </c>
      <c r="J3460" s="13" t="s">
        <v>1815</v>
      </c>
      <c r="K3460" s="13" t="s">
        <v>41</v>
      </c>
      <c r="L3460" s="25" t="str">
        <f>VLOOKUP($K3460,TONG_SL!$A:$D,2,0)</f>
        <v>Chả nướng 300g</v>
      </c>
      <c r="N3460" s="25" t="str">
        <f t="shared" si="437"/>
        <v>K-C6</v>
      </c>
      <c r="Q3460" s="25" t="str">
        <f>VLOOKUP(K3460,TONG_SL!$A:$D,3,0)</f>
        <v>Túi</v>
      </c>
      <c r="R3460" s="1">
        <v>6</v>
      </c>
      <c r="T3460" s="1">
        <f>VLOOKUP(VLOOKUP(G3460,Ma_KH!$A:$R,18,0)&amp;K3460,Gia_MB!$A:$F,6,0)</f>
        <v>70950</v>
      </c>
      <c r="U3460" s="14">
        <f t="shared" si="439"/>
        <v>425700</v>
      </c>
      <c r="W3460" s="64">
        <f t="shared" si="438"/>
        <v>0</v>
      </c>
      <c r="X3460" s="3" t="str">
        <f t="shared" si="440"/>
        <v>8</v>
      </c>
      <c r="Z3460" s="14">
        <f t="shared" si="441"/>
        <v>34056</v>
      </c>
      <c r="AA3460" s="7">
        <f>VLOOKUP(G3460,Ma_KH!$A:$R,14,0)</f>
        <v>57</v>
      </c>
      <c r="AD3460" s="7" t="str">
        <f>IFERROR(VLOOKUP(J3460,'Chuyển Mã'!$B$3:$C$9,2,0),"")</f>
        <v>Hà Nội</v>
      </c>
      <c r="AE3460" s="7" t="str">
        <f t="shared" si="442"/>
        <v>Chả nướng 300g</v>
      </c>
      <c r="AF3460" s="7">
        <f t="shared" si="443"/>
        <v>6</v>
      </c>
    </row>
    <row r="3461" spans="1:32" x14ac:dyDescent="0.25">
      <c r="A3461" s="11">
        <v>45909</v>
      </c>
      <c r="B3461" s="25">
        <v>56597</v>
      </c>
      <c r="C3461" s="12" t="s">
        <v>7214</v>
      </c>
      <c r="D3461" s="16">
        <f t="shared" si="444"/>
        <v>45909</v>
      </c>
      <c r="G3461" s="13" t="s">
        <v>3268</v>
      </c>
      <c r="I3461" s="13" t="s">
        <v>3268</v>
      </c>
      <c r="J3461" s="13" t="s">
        <v>1815</v>
      </c>
      <c r="K3461" s="13" t="s">
        <v>39</v>
      </c>
      <c r="L3461" s="25" t="str">
        <f>VLOOKUP($K3461,TONG_SL!$A:$D,2,0)</f>
        <v>Chả cốm 300g</v>
      </c>
      <c r="N3461" s="25" t="str">
        <f t="shared" ref="N3461:N3524" si="445">IF($B3461&lt;&gt;"","K-C6","")</f>
        <v>K-C6</v>
      </c>
      <c r="Q3461" s="25" t="str">
        <f>VLOOKUP(K3461,TONG_SL!$A:$D,3,0)</f>
        <v>Túi</v>
      </c>
      <c r="R3461" s="1">
        <v>6</v>
      </c>
      <c r="T3461" s="1">
        <f>VLOOKUP(VLOOKUP(G3461,Ma_KH!$A:$R,18,0)&amp;K3461,Gia_MB!$A:$F,6,0)</f>
        <v>74250</v>
      </c>
      <c r="U3461" s="14">
        <f t="shared" si="439"/>
        <v>445500</v>
      </c>
      <c r="W3461" s="64">
        <f t="shared" ref="W3461:W3470" si="446">U3461*V3461</f>
        <v>0</v>
      </c>
      <c r="X3461" s="3" t="str">
        <f t="shared" si="440"/>
        <v>8</v>
      </c>
      <c r="Z3461" s="14">
        <f t="shared" si="441"/>
        <v>35640</v>
      </c>
      <c r="AA3461" s="7">
        <f>VLOOKUP(G3461,Ma_KH!$A:$R,14,0)</f>
        <v>57</v>
      </c>
      <c r="AD3461" s="7" t="str">
        <f>IFERROR(VLOOKUP(J3461,'Chuyển Mã'!$B$3:$C$9,2,0),"")</f>
        <v>Hà Nội</v>
      </c>
      <c r="AE3461" s="7" t="str">
        <f t="shared" si="442"/>
        <v>Chả cốm 300g</v>
      </c>
      <c r="AF3461" s="7">
        <f t="shared" si="443"/>
        <v>6</v>
      </c>
    </row>
    <row r="3462" spans="1:32" x14ac:dyDescent="0.25">
      <c r="A3462" s="11">
        <v>45909</v>
      </c>
      <c r="B3462" s="25">
        <v>48459</v>
      </c>
      <c r="C3462" s="12" t="s">
        <v>7214</v>
      </c>
      <c r="D3462" s="16">
        <f t="shared" si="444"/>
        <v>45909</v>
      </c>
      <c r="G3462" s="13" t="s">
        <v>7607</v>
      </c>
      <c r="I3462" s="13" t="s">
        <v>8418</v>
      </c>
      <c r="J3462" s="13" t="s">
        <v>1815</v>
      </c>
      <c r="K3462" s="13" t="s">
        <v>556</v>
      </c>
      <c r="L3462" s="25" t="str">
        <f>VLOOKUP($K3462,TONG_SL!$A:$D,2,0)</f>
        <v>Chân giò heo muối 100g</v>
      </c>
      <c r="N3462" s="25" t="str">
        <f t="shared" si="445"/>
        <v>K-C6</v>
      </c>
      <c r="Q3462" s="25" t="str">
        <f>VLOOKUP(K3462,TONG_SL!$A:$D,3,0)</f>
        <v>Gói</v>
      </c>
      <c r="R3462" s="1">
        <v>15</v>
      </c>
      <c r="T3462" s="1">
        <f>VLOOKUP(VLOOKUP(G3462,Ma_KH!$A:$R,18,0)&amp;K3462,Gia_MB!$A:$F,6,0)</f>
        <v>23076</v>
      </c>
      <c r="U3462" s="14">
        <f t="shared" si="439"/>
        <v>346140</v>
      </c>
      <c r="W3462" s="64">
        <f t="shared" si="446"/>
        <v>0</v>
      </c>
      <c r="X3462" s="3" t="str">
        <f t="shared" si="440"/>
        <v>8</v>
      </c>
      <c r="Z3462" s="14">
        <f t="shared" si="441"/>
        <v>27691.200000000001</v>
      </c>
      <c r="AA3462" s="7">
        <f>VLOOKUP(G3462,Ma_KH!$A:$R,14,0)</f>
        <v>67</v>
      </c>
      <c r="AD3462" s="7" t="str">
        <f>IFERROR(VLOOKUP(J3462,'Chuyển Mã'!$B$3:$C$9,2,0),"")</f>
        <v>Hà Nội</v>
      </c>
      <c r="AE3462" s="7" t="str">
        <f t="shared" si="442"/>
        <v>Chân giò heo muối 100g</v>
      </c>
      <c r="AF3462" s="7">
        <f t="shared" si="443"/>
        <v>15</v>
      </c>
    </row>
    <row r="3463" spans="1:32" x14ac:dyDescent="0.25">
      <c r="A3463" s="11">
        <v>45909</v>
      </c>
      <c r="B3463" s="25">
        <v>47172</v>
      </c>
      <c r="C3463" s="12" t="s">
        <v>7214</v>
      </c>
      <c r="D3463" s="16">
        <f t="shared" si="444"/>
        <v>45909</v>
      </c>
      <c r="G3463" s="13" t="s">
        <v>7607</v>
      </c>
      <c r="I3463" s="13" t="s">
        <v>8419</v>
      </c>
      <c r="J3463" s="13" t="s">
        <v>1815</v>
      </c>
      <c r="K3463" s="13" t="s">
        <v>556</v>
      </c>
      <c r="L3463" s="25" t="str">
        <f>VLOOKUP($K3463,TONG_SL!$A:$D,2,0)</f>
        <v>Chân giò heo muối 100g</v>
      </c>
      <c r="N3463" s="25" t="str">
        <f t="shared" si="445"/>
        <v>K-C6</v>
      </c>
      <c r="Q3463" s="25" t="str">
        <f>VLOOKUP(K3463,TONG_SL!$A:$D,3,0)</f>
        <v>Gói</v>
      </c>
      <c r="R3463" s="1">
        <v>10</v>
      </c>
      <c r="T3463" s="1">
        <f>VLOOKUP(VLOOKUP(G3463,Ma_KH!$A:$R,18,0)&amp;K3463,Gia_MB!$A:$F,6,0)</f>
        <v>23076</v>
      </c>
      <c r="U3463" s="14">
        <f t="shared" si="439"/>
        <v>230760</v>
      </c>
      <c r="W3463" s="64">
        <f t="shared" si="446"/>
        <v>0</v>
      </c>
      <c r="X3463" s="3" t="str">
        <f t="shared" si="440"/>
        <v>8</v>
      </c>
      <c r="Z3463" s="14">
        <f t="shared" si="441"/>
        <v>18460.8</v>
      </c>
      <c r="AA3463" s="7">
        <f>VLOOKUP(G3463,Ma_KH!$A:$R,14,0)</f>
        <v>67</v>
      </c>
      <c r="AD3463" s="7" t="str">
        <f>IFERROR(VLOOKUP(J3463,'Chuyển Mã'!$B$3:$C$9,2,0),"")</f>
        <v>Hà Nội</v>
      </c>
      <c r="AE3463" s="7" t="str">
        <f t="shared" si="442"/>
        <v>Chân giò heo muối 100g</v>
      </c>
      <c r="AF3463" s="7">
        <f t="shared" si="443"/>
        <v>10</v>
      </c>
    </row>
    <row r="3464" spans="1:32" x14ac:dyDescent="0.25">
      <c r="A3464" s="11">
        <v>45909</v>
      </c>
      <c r="B3464" s="25">
        <v>57775</v>
      </c>
      <c r="C3464" s="12" t="s">
        <v>7214</v>
      </c>
      <c r="D3464" s="16">
        <f t="shared" si="444"/>
        <v>45909</v>
      </c>
      <c r="G3464" s="13" t="s">
        <v>7507</v>
      </c>
      <c r="I3464" s="13" t="s">
        <v>2111</v>
      </c>
      <c r="J3464" s="13" t="s">
        <v>1815</v>
      </c>
      <c r="K3464" s="13" t="s">
        <v>27</v>
      </c>
      <c r="L3464" s="25" t="str">
        <f>VLOOKUP($K3464,TONG_SL!$A:$D,2,0)</f>
        <v>Chân giò heo muối 300g</v>
      </c>
      <c r="N3464" s="25" t="str">
        <f t="shared" si="445"/>
        <v>K-C6</v>
      </c>
      <c r="Q3464" s="25" t="str">
        <f>VLOOKUP(K3464,TONG_SL!$A:$D,3,0)</f>
        <v>Túi</v>
      </c>
      <c r="R3464" s="1">
        <v>5</v>
      </c>
      <c r="T3464" s="1">
        <f>VLOOKUP(VLOOKUP(G3464,Ma_KH!$A:$R,18,0)&amp;K3464,Gia_MB!$A:$F,6,0)</f>
        <v>69759</v>
      </c>
      <c r="U3464" s="14">
        <f t="shared" si="439"/>
        <v>348795</v>
      </c>
      <c r="W3464" s="64">
        <f t="shared" si="446"/>
        <v>0</v>
      </c>
      <c r="X3464" s="3" t="str">
        <f t="shared" si="440"/>
        <v>8</v>
      </c>
      <c r="Z3464" s="14">
        <f t="shared" si="441"/>
        <v>27903.600000000002</v>
      </c>
      <c r="AA3464" s="7">
        <f>VLOOKUP(G3464,Ma_KH!$A:$R,14,0)</f>
        <v>60</v>
      </c>
      <c r="AD3464" s="7" t="str">
        <f>IFERROR(VLOOKUP(J3464,'Chuyển Mã'!$B$3:$C$9,2,0),"")</f>
        <v>Hà Nội</v>
      </c>
      <c r="AE3464" s="7" t="str">
        <f t="shared" si="442"/>
        <v>Chân giò heo muối 300g</v>
      </c>
      <c r="AF3464" s="7">
        <f t="shared" si="443"/>
        <v>5</v>
      </c>
    </row>
    <row r="3465" spans="1:32" x14ac:dyDescent="0.25">
      <c r="A3465" s="11">
        <v>45909</v>
      </c>
      <c r="B3465" s="25">
        <v>57775</v>
      </c>
      <c r="C3465" s="12" t="s">
        <v>7214</v>
      </c>
      <c r="D3465" s="16">
        <f t="shared" si="444"/>
        <v>45909</v>
      </c>
      <c r="G3465" s="13" t="s">
        <v>7507</v>
      </c>
      <c r="I3465" s="13" t="s">
        <v>2111</v>
      </c>
      <c r="J3465" s="13" t="s">
        <v>1815</v>
      </c>
      <c r="K3465" s="13" t="s">
        <v>30</v>
      </c>
      <c r="L3465" s="25" t="str">
        <f>VLOOKUP($K3465,TONG_SL!$A:$D,2,0)</f>
        <v>Gà muối 500g</v>
      </c>
      <c r="N3465" s="25" t="str">
        <f t="shared" si="445"/>
        <v>K-C6</v>
      </c>
      <c r="Q3465" s="25" t="str">
        <f>VLOOKUP(K3465,TONG_SL!$A:$D,3,0)</f>
        <v>Túi</v>
      </c>
      <c r="R3465" s="1">
        <v>3</v>
      </c>
      <c r="T3465" s="1">
        <f>VLOOKUP(VLOOKUP(G3465,Ma_KH!$A:$R,18,0)&amp;K3465,Gia_MB!$A:$F,6,0)</f>
        <v>105505</v>
      </c>
      <c r="U3465" s="14">
        <f t="shared" si="439"/>
        <v>316515</v>
      </c>
      <c r="W3465" s="64">
        <f t="shared" si="446"/>
        <v>0</v>
      </c>
      <c r="X3465" s="3" t="str">
        <f t="shared" si="440"/>
        <v>8</v>
      </c>
      <c r="Z3465" s="14">
        <f t="shared" si="441"/>
        <v>25321.200000000001</v>
      </c>
      <c r="AA3465" s="7">
        <f>VLOOKUP(G3465,Ma_KH!$A:$R,14,0)</f>
        <v>60</v>
      </c>
      <c r="AD3465" s="7" t="str">
        <f>IFERROR(VLOOKUP(J3465,'Chuyển Mã'!$B$3:$C$9,2,0),"")</f>
        <v>Hà Nội</v>
      </c>
      <c r="AE3465" s="7" t="str">
        <f t="shared" si="442"/>
        <v>Gà muối 500g</v>
      </c>
      <c r="AF3465" s="7">
        <f t="shared" si="443"/>
        <v>3</v>
      </c>
    </row>
    <row r="3466" spans="1:32" x14ac:dyDescent="0.25">
      <c r="A3466" s="11">
        <v>45909</v>
      </c>
      <c r="B3466" s="25">
        <v>47173</v>
      </c>
      <c r="C3466" s="12" t="s">
        <v>7214</v>
      </c>
      <c r="D3466" s="16">
        <f t="shared" si="444"/>
        <v>45909</v>
      </c>
      <c r="G3466" s="13" t="s">
        <v>7607</v>
      </c>
      <c r="I3466" s="13" t="s">
        <v>8420</v>
      </c>
      <c r="J3466" s="13" t="s">
        <v>1815</v>
      </c>
      <c r="K3466" s="13" t="s">
        <v>556</v>
      </c>
      <c r="L3466" s="25" t="str">
        <f>VLOOKUP($K3466,TONG_SL!$A:$D,2,0)</f>
        <v>Chân giò heo muối 100g</v>
      </c>
      <c r="N3466" s="25" t="str">
        <f t="shared" si="445"/>
        <v>K-C6</v>
      </c>
      <c r="Q3466" s="25" t="str">
        <f>VLOOKUP(K3466,TONG_SL!$A:$D,3,0)</f>
        <v>Gói</v>
      </c>
      <c r="R3466" s="1">
        <v>10</v>
      </c>
      <c r="T3466" s="1">
        <f>VLOOKUP(VLOOKUP(G3466,Ma_KH!$A:$R,18,0)&amp;K3466,Gia_MB!$A:$F,6,0)</f>
        <v>23076</v>
      </c>
      <c r="U3466" s="14">
        <f t="shared" si="439"/>
        <v>230760</v>
      </c>
      <c r="W3466" s="64">
        <f t="shared" si="446"/>
        <v>0</v>
      </c>
      <c r="X3466" s="3" t="str">
        <f t="shared" si="440"/>
        <v>8</v>
      </c>
      <c r="Z3466" s="14">
        <f t="shared" si="441"/>
        <v>18460.8</v>
      </c>
      <c r="AA3466" s="7">
        <f>VLOOKUP(G3466,Ma_KH!$A:$R,14,0)</f>
        <v>67</v>
      </c>
      <c r="AD3466" s="7" t="str">
        <f>IFERROR(VLOOKUP(J3466,'Chuyển Mã'!$B$3:$C$9,2,0),"")</f>
        <v>Hà Nội</v>
      </c>
      <c r="AE3466" s="7" t="str">
        <f t="shared" si="442"/>
        <v>Chân giò heo muối 100g</v>
      </c>
      <c r="AF3466" s="7">
        <f t="shared" si="443"/>
        <v>10</v>
      </c>
    </row>
    <row r="3467" spans="1:32" x14ac:dyDescent="0.25">
      <c r="A3467" s="11">
        <v>45909</v>
      </c>
      <c r="B3467" s="25">
        <v>56460</v>
      </c>
      <c r="C3467" s="12" t="s">
        <v>7214</v>
      </c>
      <c r="D3467" s="16">
        <f t="shared" si="444"/>
        <v>45909</v>
      </c>
      <c r="G3467" s="13" t="s">
        <v>3587</v>
      </c>
      <c r="I3467" s="13" t="s">
        <v>3587</v>
      </c>
      <c r="J3467" s="13" t="s">
        <v>1809</v>
      </c>
      <c r="K3467" s="13" t="s">
        <v>32</v>
      </c>
      <c r="L3467" s="25" t="str">
        <f>VLOOKUP($K3467,TONG_SL!$A:$D,2,0)</f>
        <v>Giò Tai Lưỡi Xào 250</v>
      </c>
      <c r="N3467" s="25" t="str">
        <f t="shared" si="445"/>
        <v>K-C6</v>
      </c>
      <c r="Q3467" s="25" t="str">
        <f>VLOOKUP(K3467,TONG_SL!$A:$D,3,0)</f>
        <v>Túi</v>
      </c>
      <c r="R3467" s="1">
        <v>12</v>
      </c>
      <c r="T3467" s="1">
        <f>VLOOKUP(VLOOKUP(G3467,Ma_KH!$A:$R,18,0)&amp;K3467,Gia_MB!$A:$F,6,0)</f>
        <v>50183</v>
      </c>
      <c r="U3467" s="14">
        <f t="shared" si="439"/>
        <v>602196</v>
      </c>
      <c r="W3467" s="64">
        <f t="shared" si="446"/>
        <v>0</v>
      </c>
      <c r="X3467" s="3" t="str">
        <f t="shared" si="440"/>
        <v>8</v>
      </c>
      <c r="Z3467" s="14">
        <f t="shared" si="441"/>
        <v>48175.68</v>
      </c>
      <c r="AA3467" s="7">
        <f>VLOOKUP(G3467,Ma_KH!$A:$R,14,0)</f>
        <v>58</v>
      </c>
      <c r="AD3467" s="7" t="str">
        <f>IFERROR(VLOOKUP(J3467,'Chuyển Mã'!$B$3:$C$9,2,0),"")</f>
        <v>Hà Nội</v>
      </c>
      <c r="AE3467" s="7" t="str">
        <f t="shared" si="442"/>
        <v>Giò Tai Lưỡi Xào 250</v>
      </c>
      <c r="AF3467" s="7">
        <f t="shared" si="443"/>
        <v>12</v>
      </c>
    </row>
    <row r="3468" spans="1:32" x14ac:dyDescent="0.25">
      <c r="A3468" s="11">
        <v>45909</v>
      </c>
      <c r="B3468" s="25">
        <v>56460</v>
      </c>
      <c r="C3468" s="12" t="s">
        <v>7214</v>
      </c>
      <c r="D3468" s="16">
        <f t="shared" si="444"/>
        <v>45909</v>
      </c>
      <c r="G3468" s="13" t="s">
        <v>3587</v>
      </c>
      <c r="I3468" s="13" t="s">
        <v>3587</v>
      </c>
      <c r="J3468" s="13" t="s">
        <v>1809</v>
      </c>
      <c r="K3468" s="13" t="s">
        <v>51</v>
      </c>
      <c r="L3468" s="25" t="str">
        <f>VLOOKUP($K3468,TONG_SL!$A:$D,2,0)</f>
        <v>Mọc Nấm Hương 250g</v>
      </c>
      <c r="N3468" s="25" t="str">
        <f t="shared" si="445"/>
        <v>K-C6</v>
      </c>
      <c r="Q3468" s="25" t="str">
        <f>VLOOKUP(K3468,TONG_SL!$A:$D,3,0)</f>
        <v>Túi</v>
      </c>
      <c r="R3468" s="1">
        <v>4</v>
      </c>
      <c r="T3468" s="1">
        <f>VLOOKUP(VLOOKUP(G3468,Ma_KH!$A:$R,18,0)&amp;K3468,Gia_MB!$A:$F,6,0)</f>
        <v>46000</v>
      </c>
      <c r="U3468" s="14">
        <f t="shared" si="439"/>
        <v>184000</v>
      </c>
      <c r="W3468" s="64">
        <f t="shared" si="446"/>
        <v>0</v>
      </c>
      <c r="X3468" s="3" t="str">
        <f t="shared" si="440"/>
        <v>8</v>
      </c>
      <c r="Z3468" s="14">
        <f t="shared" si="441"/>
        <v>14720</v>
      </c>
      <c r="AA3468" s="7">
        <f>VLOOKUP(G3468,Ma_KH!$A:$R,14,0)</f>
        <v>58</v>
      </c>
      <c r="AD3468" s="7" t="str">
        <f>IFERROR(VLOOKUP(J3468,'Chuyển Mã'!$B$3:$C$9,2,0),"")</f>
        <v>Hà Nội</v>
      </c>
      <c r="AE3468" s="7" t="str">
        <f t="shared" si="442"/>
        <v>Mọc Nấm Hương 250g</v>
      </c>
      <c r="AF3468" s="7">
        <f t="shared" si="443"/>
        <v>4</v>
      </c>
    </row>
    <row r="3469" spans="1:32" x14ac:dyDescent="0.25">
      <c r="A3469" s="11">
        <v>45909</v>
      </c>
      <c r="B3469" s="25">
        <v>56460</v>
      </c>
      <c r="C3469" s="12" t="s">
        <v>7214</v>
      </c>
      <c r="D3469" s="16">
        <f t="shared" si="444"/>
        <v>45909</v>
      </c>
      <c r="G3469" s="13" t="s">
        <v>3587</v>
      </c>
      <c r="I3469" s="13" t="s">
        <v>3587</v>
      </c>
      <c r="J3469" s="13" t="s">
        <v>1809</v>
      </c>
      <c r="K3469" s="13" t="s">
        <v>35</v>
      </c>
      <c r="L3469" s="25" t="str">
        <f>VLOOKUP($K3469,TONG_SL!$A:$D,2,0)</f>
        <v>Tai heo muối 200g</v>
      </c>
      <c r="N3469" s="25" t="str">
        <f t="shared" si="445"/>
        <v>K-C6</v>
      </c>
      <c r="Q3469" s="25" t="str">
        <f>VLOOKUP(K3469,TONG_SL!$A:$D,3,0)</f>
        <v>Túi</v>
      </c>
      <c r="R3469" s="1">
        <v>20</v>
      </c>
      <c r="T3469" s="1">
        <f>VLOOKUP(VLOOKUP(G3469,Ma_KH!$A:$R,18,0)&amp;K3469,Gia_MB!$A:$F,6,0)</f>
        <v>55595</v>
      </c>
      <c r="U3469" s="14">
        <f t="shared" si="439"/>
        <v>1111900</v>
      </c>
      <c r="W3469" s="64">
        <f t="shared" si="446"/>
        <v>0</v>
      </c>
      <c r="X3469" s="3" t="str">
        <f t="shared" si="440"/>
        <v>8</v>
      </c>
      <c r="Z3469" s="14">
        <f t="shared" si="441"/>
        <v>88952</v>
      </c>
      <c r="AA3469" s="7">
        <f>VLOOKUP(G3469,Ma_KH!$A:$R,14,0)</f>
        <v>58</v>
      </c>
      <c r="AD3469" s="7" t="str">
        <f>IFERROR(VLOOKUP(J3469,'Chuyển Mã'!$B$3:$C$9,2,0),"")</f>
        <v>Hà Nội</v>
      </c>
      <c r="AE3469" s="7" t="str">
        <f t="shared" si="442"/>
        <v>Tai heo muối 200g</v>
      </c>
      <c r="AF3469" s="7">
        <f t="shared" si="443"/>
        <v>20</v>
      </c>
    </row>
    <row r="3470" spans="1:32" x14ac:dyDescent="0.25">
      <c r="A3470" s="11">
        <v>45909</v>
      </c>
      <c r="B3470" s="25">
        <v>56460</v>
      </c>
      <c r="C3470" s="12" t="s">
        <v>7214</v>
      </c>
      <c r="D3470" s="16">
        <f t="shared" si="444"/>
        <v>45909</v>
      </c>
      <c r="G3470" s="13" t="s">
        <v>3587</v>
      </c>
      <c r="I3470" s="13" t="s">
        <v>3587</v>
      </c>
      <c r="J3470" s="13" t="s">
        <v>1809</v>
      </c>
      <c r="K3470" s="13" t="s">
        <v>30</v>
      </c>
      <c r="L3470" s="25" t="str">
        <f>VLOOKUP($K3470,TONG_SL!$A:$D,2,0)</f>
        <v>Gà muối 500g</v>
      </c>
      <c r="N3470" s="25" t="str">
        <f t="shared" si="445"/>
        <v>K-C6</v>
      </c>
      <c r="Q3470" s="25" t="str">
        <f>VLOOKUP(K3470,TONG_SL!$A:$D,3,0)</f>
        <v>Túi</v>
      </c>
      <c r="R3470" s="1">
        <v>10</v>
      </c>
      <c r="T3470" s="1">
        <f>VLOOKUP(VLOOKUP(G3470,Ma_KH!$A:$R,18,0)&amp;K3470,Gia_MB!$A:$F,6,0)</f>
        <v>111058</v>
      </c>
      <c r="U3470" s="14">
        <f t="shared" si="439"/>
        <v>1110580</v>
      </c>
      <c r="W3470" s="64">
        <f t="shared" si="446"/>
        <v>0</v>
      </c>
      <c r="X3470" s="3" t="str">
        <f t="shared" si="440"/>
        <v>8</v>
      </c>
      <c r="Z3470" s="14">
        <f t="shared" si="441"/>
        <v>88846.400000000009</v>
      </c>
      <c r="AA3470" s="7">
        <f>VLOOKUP(G3470,Ma_KH!$A:$R,14,0)</f>
        <v>58</v>
      </c>
      <c r="AD3470" s="7" t="str">
        <f>IFERROR(VLOOKUP(J3470,'Chuyển Mã'!$B$3:$C$9,2,0),"")</f>
        <v>Hà Nội</v>
      </c>
      <c r="AE3470" s="7" t="str">
        <f t="shared" si="442"/>
        <v>Gà muối 500g</v>
      </c>
      <c r="AF3470" s="7">
        <f t="shared" si="443"/>
        <v>10</v>
      </c>
    </row>
    <row r="3471" spans="1:32" x14ac:dyDescent="0.25">
      <c r="A3471" s="11">
        <v>45909</v>
      </c>
      <c r="B3471" s="25">
        <v>56459</v>
      </c>
      <c r="C3471" s="12" t="s">
        <v>7214</v>
      </c>
      <c r="D3471" s="16">
        <f t="shared" si="444"/>
        <v>45909</v>
      </c>
      <c r="G3471" s="13" t="s">
        <v>3587</v>
      </c>
      <c r="I3471" s="13" t="s">
        <v>3587</v>
      </c>
      <c r="J3471" s="13" t="s">
        <v>1809</v>
      </c>
      <c r="K3471" s="13" t="s">
        <v>27</v>
      </c>
      <c r="L3471" s="25" t="str">
        <f>VLOOKUP($K3471,TONG_SL!$A:$D,2,0)</f>
        <v>Chân giò heo muối 300g</v>
      </c>
      <c r="N3471" s="25" t="str">
        <f t="shared" si="445"/>
        <v>K-C6</v>
      </c>
      <c r="Q3471" s="25" t="str">
        <f>VLOOKUP(K3471,TONG_SL!$A:$D,3,0)</f>
        <v>Túi</v>
      </c>
      <c r="R3471" s="1">
        <v>20</v>
      </c>
      <c r="T3471" s="1">
        <f>VLOOKUP(VLOOKUP(G3471,Ma_KH!$A:$R,18,0)&amp;K3471,Gia_MB!$A:$F,6,0)</f>
        <v>73431</v>
      </c>
      <c r="U3471" s="14">
        <f t="shared" ref="U3471:U3501" si="447">T3471*R3471</f>
        <v>1468620</v>
      </c>
      <c r="W3471" s="64">
        <f t="shared" ref="W3471:W3501" si="448">U3471*V3471</f>
        <v>0</v>
      </c>
      <c r="X3471" s="3" t="str">
        <f t="shared" ref="X3471:X3501" si="449">IF(B3471&lt;&gt;"","8","0")</f>
        <v>8</v>
      </c>
      <c r="Z3471" s="14">
        <f t="shared" ref="Z3471:Z3501" si="450">U3471*X3471%</f>
        <v>117489.60000000001</v>
      </c>
      <c r="AA3471" s="7">
        <f>VLOOKUP(G3471,Ma_KH!$A:$R,14,0)</f>
        <v>58</v>
      </c>
      <c r="AD3471" s="7" t="str">
        <f>IFERROR(VLOOKUP(J3471,'Chuyển Mã'!$B$3:$C$9,2,0),"")</f>
        <v>Hà Nội</v>
      </c>
      <c r="AE3471" s="7" t="str">
        <f t="shared" si="442"/>
        <v>Chân giò heo muối 300g</v>
      </c>
      <c r="AF3471" s="7">
        <f t="shared" si="443"/>
        <v>20</v>
      </c>
    </row>
    <row r="3472" spans="1:32" x14ac:dyDescent="0.25">
      <c r="A3472" s="11">
        <v>45909</v>
      </c>
      <c r="B3472" s="25">
        <v>4176758796</v>
      </c>
      <c r="C3472" s="12" t="s">
        <v>7214</v>
      </c>
      <c r="D3472" s="16">
        <f t="shared" si="444"/>
        <v>45909</v>
      </c>
      <c r="G3472" s="13" t="s">
        <v>8421</v>
      </c>
      <c r="I3472" s="13" t="s">
        <v>8422</v>
      </c>
      <c r="J3472" s="13" t="s">
        <v>1809</v>
      </c>
      <c r="K3472" s="13" t="s">
        <v>27</v>
      </c>
      <c r="L3472" s="25" t="str">
        <f>VLOOKUP($K3472,TONG_SL!$A:$D,2,0)</f>
        <v>Chân giò heo muối 300g</v>
      </c>
      <c r="N3472" s="25" t="str">
        <f t="shared" si="445"/>
        <v>K-C6</v>
      </c>
      <c r="Q3472" s="25" t="str">
        <f>VLOOKUP(K3472,TONG_SL!$A:$D,3,0)</f>
        <v>Túi</v>
      </c>
      <c r="R3472" s="1">
        <v>10</v>
      </c>
      <c r="T3472" s="1">
        <f>VLOOKUP(VLOOKUP(G3472,Ma_KH!$A:$R,18,0)&amp;K3472,Gia_MB!$A:$F,6,0)</f>
        <v>73431</v>
      </c>
      <c r="U3472" s="14">
        <f t="shared" si="447"/>
        <v>734310</v>
      </c>
      <c r="W3472" s="64">
        <f t="shared" si="448"/>
        <v>0</v>
      </c>
      <c r="X3472" s="3" t="str">
        <f t="shared" si="449"/>
        <v>8</v>
      </c>
      <c r="Z3472" s="14">
        <f t="shared" si="450"/>
        <v>58744.800000000003</v>
      </c>
      <c r="AA3472" s="7">
        <f>VLOOKUP(G3472,Ma_KH!$A:$R,14,0)</f>
        <v>60</v>
      </c>
      <c r="AD3472" s="7" t="str">
        <f>IFERROR(VLOOKUP(J3472,'Chuyển Mã'!$B$3:$C$9,2,0),"")</f>
        <v>Hà Nội</v>
      </c>
      <c r="AE3472" s="7" t="str">
        <f t="shared" si="442"/>
        <v>Chân giò heo muối 300g</v>
      </c>
      <c r="AF3472" s="7">
        <f t="shared" si="443"/>
        <v>10</v>
      </c>
    </row>
    <row r="3473" spans="1:32" x14ac:dyDescent="0.25">
      <c r="A3473" s="11">
        <v>45909</v>
      </c>
      <c r="B3473" s="25">
        <v>4176758796</v>
      </c>
      <c r="C3473" s="12" t="s">
        <v>7214</v>
      </c>
      <c r="D3473" s="16">
        <f t="shared" si="444"/>
        <v>45909</v>
      </c>
      <c r="G3473" s="13" t="s">
        <v>8421</v>
      </c>
      <c r="I3473" s="13" t="s">
        <v>8422</v>
      </c>
      <c r="J3473" s="13" t="s">
        <v>1809</v>
      </c>
      <c r="K3473" s="13" t="s">
        <v>35</v>
      </c>
      <c r="L3473" s="25" t="str">
        <f>VLOOKUP($K3473,TONG_SL!$A:$D,2,0)</f>
        <v>Tai heo muối 200g</v>
      </c>
      <c r="N3473" s="25" t="str">
        <f t="shared" si="445"/>
        <v>K-C6</v>
      </c>
      <c r="Q3473" s="25" t="str">
        <f>VLOOKUP(K3473,TONG_SL!$A:$D,3,0)</f>
        <v>Túi</v>
      </c>
      <c r="R3473" s="1">
        <v>10</v>
      </c>
      <c r="T3473" s="1">
        <f>VLOOKUP(VLOOKUP(G3473,Ma_KH!$A:$R,18,0)&amp;K3473,Gia_MB!$A:$F,6,0)</f>
        <v>55595</v>
      </c>
      <c r="U3473" s="14">
        <f t="shared" si="447"/>
        <v>555950</v>
      </c>
      <c r="W3473" s="64">
        <f t="shared" si="448"/>
        <v>0</v>
      </c>
      <c r="X3473" s="3" t="str">
        <f t="shared" si="449"/>
        <v>8</v>
      </c>
      <c r="Z3473" s="14">
        <f t="shared" si="450"/>
        <v>44476</v>
      </c>
      <c r="AA3473" s="7">
        <f>VLOOKUP(G3473,Ma_KH!$A:$R,14,0)</f>
        <v>60</v>
      </c>
      <c r="AD3473" s="7" t="str">
        <f>IFERROR(VLOOKUP(J3473,'Chuyển Mã'!$B$3:$C$9,2,0),"")</f>
        <v>Hà Nội</v>
      </c>
      <c r="AE3473" s="7" t="str">
        <f t="shared" si="442"/>
        <v>Tai heo muối 200g</v>
      </c>
      <c r="AF3473" s="7">
        <f t="shared" si="443"/>
        <v>10</v>
      </c>
    </row>
    <row r="3474" spans="1:32" x14ac:dyDescent="0.25">
      <c r="A3474" s="11">
        <v>45909</v>
      </c>
      <c r="B3474" s="25">
        <v>4176794330</v>
      </c>
      <c r="C3474" s="12" t="s">
        <v>7214</v>
      </c>
      <c r="D3474" s="16">
        <f t="shared" si="444"/>
        <v>45909</v>
      </c>
      <c r="G3474" s="13" t="s">
        <v>8423</v>
      </c>
      <c r="I3474" s="13" t="s">
        <v>8424</v>
      </c>
      <c r="J3474" s="13" t="s">
        <v>1809</v>
      </c>
      <c r="K3474" s="13" t="s">
        <v>30</v>
      </c>
      <c r="L3474" s="25" t="str">
        <f>VLOOKUP($K3474,TONG_SL!$A:$D,2,0)</f>
        <v>Gà muối 500g</v>
      </c>
      <c r="N3474" s="25" t="str">
        <f t="shared" si="445"/>
        <v>K-C6</v>
      </c>
      <c r="Q3474" s="25" t="str">
        <f>VLOOKUP(K3474,TONG_SL!$A:$D,3,0)</f>
        <v>Túi</v>
      </c>
      <c r="R3474" s="1">
        <v>5</v>
      </c>
      <c r="T3474" s="1">
        <f>VLOOKUP(VLOOKUP(G3474,Ma_KH!$A:$R,18,0)&amp;K3474,Gia_MB!$A:$F,6,0)</f>
        <v>111058</v>
      </c>
      <c r="U3474" s="14">
        <f t="shared" si="447"/>
        <v>555290</v>
      </c>
      <c r="W3474" s="64">
        <f t="shared" si="448"/>
        <v>0</v>
      </c>
      <c r="X3474" s="3" t="str">
        <f t="shared" si="449"/>
        <v>8</v>
      </c>
      <c r="Z3474" s="14">
        <f t="shared" si="450"/>
        <v>44423.200000000004</v>
      </c>
      <c r="AA3474" s="7">
        <f>VLOOKUP(G3474,Ma_KH!$A:$R,14,0)</f>
        <v>60</v>
      </c>
      <c r="AD3474" s="7" t="str">
        <f>IFERROR(VLOOKUP(J3474,'Chuyển Mã'!$B$3:$C$9,2,0),"")</f>
        <v>Hà Nội</v>
      </c>
      <c r="AE3474" s="7" t="str">
        <f t="shared" si="442"/>
        <v>Gà muối 500g</v>
      </c>
      <c r="AF3474" s="7">
        <f t="shared" si="443"/>
        <v>5</v>
      </c>
    </row>
    <row r="3475" spans="1:32" x14ac:dyDescent="0.25">
      <c r="A3475" s="11">
        <v>45909</v>
      </c>
      <c r="B3475" s="25">
        <v>4176794330</v>
      </c>
      <c r="C3475" s="12" t="s">
        <v>7214</v>
      </c>
      <c r="D3475" s="16">
        <f t="shared" si="444"/>
        <v>45909</v>
      </c>
      <c r="G3475" s="13" t="s">
        <v>8423</v>
      </c>
      <c r="I3475" s="13" t="s">
        <v>8424</v>
      </c>
      <c r="J3475" s="13" t="s">
        <v>1809</v>
      </c>
      <c r="K3475" s="13" t="s">
        <v>27</v>
      </c>
      <c r="L3475" s="25" t="str">
        <f>VLOOKUP($K3475,TONG_SL!$A:$D,2,0)</f>
        <v>Chân giò heo muối 300g</v>
      </c>
      <c r="N3475" s="25" t="str">
        <f t="shared" si="445"/>
        <v>K-C6</v>
      </c>
      <c r="Q3475" s="25" t="str">
        <f>VLOOKUP(K3475,TONG_SL!$A:$D,3,0)</f>
        <v>Túi</v>
      </c>
      <c r="R3475" s="1">
        <v>10</v>
      </c>
      <c r="T3475" s="1">
        <f>VLOOKUP(VLOOKUP(G3475,Ma_KH!$A:$R,18,0)&amp;K3475,Gia_MB!$A:$F,6,0)</f>
        <v>73431</v>
      </c>
      <c r="U3475" s="14">
        <f t="shared" si="447"/>
        <v>734310</v>
      </c>
      <c r="W3475" s="64">
        <f t="shared" si="448"/>
        <v>0</v>
      </c>
      <c r="X3475" s="3" t="str">
        <f t="shared" si="449"/>
        <v>8</v>
      </c>
      <c r="Z3475" s="14">
        <f t="shared" si="450"/>
        <v>58744.800000000003</v>
      </c>
      <c r="AA3475" s="7">
        <f>VLOOKUP(G3475,Ma_KH!$A:$R,14,0)</f>
        <v>60</v>
      </c>
      <c r="AD3475" s="7" t="str">
        <f>IFERROR(VLOOKUP(J3475,'Chuyển Mã'!$B$3:$C$9,2,0),"")</f>
        <v>Hà Nội</v>
      </c>
      <c r="AE3475" s="7" t="str">
        <f t="shared" si="442"/>
        <v>Chân giò heo muối 300g</v>
      </c>
      <c r="AF3475" s="7">
        <f t="shared" si="443"/>
        <v>10</v>
      </c>
    </row>
    <row r="3476" spans="1:32" x14ac:dyDescent="0.25">
      <c r="A3476" s="11">
        <v>45909</v>
      </c>
      <c r="B3476" s="25">
        <v>4176503351</v>
      </c>
      <c r="C3476" s="12" t="s">
        <v>7214</v>
      </c>
      <c r="D3476" s="16">
        <f t="shared" si="444"/>
        <v>45909</v>
      </c>
      <c r="G3476" s="13" t="s">
        <v>929</v>
      </c>
      <c r="I3476" s="13" t="s">
        <v>8425</v>
      </c>
      <c r="J3476" s="13" t="s">
        <v>1809</v>
      </c>
      <c r="K3476" s="13" t="s">
        <v>55</v>
      </c>
      <c r="L3476" s="25" t="str">
        <f>VLOOKUP($K3476,TONG_SL!$A:$D,2,0)</f>
        <v>Gà xì dầu 500g</v>
      </c>
      <c r="N3476" s="25" t="str">
        <f t="shared" si="445"/>
        <v>K-C6</v>
      </c>
      <c r="Q3476" s="25" t="str">
        <f>VLOOKUP(K3476,TONG_SL!$A:$D,3,0)</f>
        <v>Túi</v>
      </c>
      <c r="R3476" s="1">
        <v>6</v>
      </c>
      <c r="T3476" s="1">
        <f>VLOOKUP(VLOOKUP(G3476,Ma_KH!$A:$R,18,0)&amp;K3476,Gia_MB!$A:$F,6,0)</f>
        <v>111606</v>
      </c>
      <c r="U3476" s="14">
        <f t="shared" si="447"/>
        <v>669636</v>
      </c>
      <c r="W3476" s="64">
        <f t="shared" si="448"/>
        <v>0</v>
      </c>
      <c r="X3476" s="3" t="str">
        <f t="shared" si="449"/>
        <v>8</v>
      </c>
      <c r="Z3476" s="14">
        <f t="shared" si="450"/>
        <v>53570.880000000005</v>
      </c>
      <c r="AA3476" s="7">
        <f>VLOOKUP(G3476,Ma_KH!$A:$R,14,0)</f>
        <v>60</v>
      </c>
      <c r="AD3476" s="7" t="str">
        <f>IFERROR(VLOOKUP(J3476,'Chuyển Mã'!$B$3:$C$9,2,0),"")</f>
        <v>Hà Nội</v>
      </c>
      <c r="AE3476" s="7" t="str">
        <f t="shared" si="442"/>
        <v>Gà xì dầu 500g</v>
      </c>
      <c r="AF3476" s="7">
        <f t="shared" si="443"/>
        <v>6</v>
      </c>
    </row>
    <row r="3477" spans="1:32" x14ac:dyDescent="0.25">
      <c r="A3477" s="11">
        <v>45909</v>
      </c>
      <c r="B3477" s="25">
        <v>4176503351</v>
      </c>
      <c r="C3477" s="12" t="s">
        <v>7214</v>
      </c>
      <c r="D3477" s="16">
        <f t="shared" si="444"/>
        <v>45909</v>
      </c>
      <c r="G3477" s="13" t="s">
        <v>929</v>
      </c>
      <c r="I3477" s="13" t="s">
        <v>8425</v>
      </c>
      <c r="J3477" s="13" t="s">
        <v>1809</v>
      </c>
      <c r="K3477" s="13" t="s">
        <v>32</v>
      </c>
      <c r="L3477" s="25" t="str">
        <f>VLOOKUP($K3477,TONG_SL!$A:$D,2,0)</f>
        <v>Giò Tai Lưỡi Xào 250</v>
      </c>
      <c r="N3477" s="25" t="str">
        <f t="shared" si="445"/>
        <v>K-C6</v>
      </c>
      <c r="Q3477" s="25" t="str">
        <f>VLOOKUP(K3477,TONG_SL!$A:$D,3,0)</f>
        <v>Túi</v>
      </c>
      <c r="R3477" s="1">
        <v>10</v>
      </c>
      <c r="T3477" s="1">
        <f>VLOOKUP(VLOOKUP(G3477,Ma_KH!$A:$R,18,0)&amp;K3477,Gia_MB!$A:$F,6,0)</f>
        <v>50183</v>
      </c>
      <c r="U3477" s="14">
        <f t="shared" si="447"/>
        <v>501830</v>
      </c>
      <c r="W3477" s="64">
        <f t="shared" si="448"/>
        <v>0</v>
      </c>
      <c r="X3477" s="3" t="str">
        <f t="shared" si="449"/>
        <v>8</v>
      </c>
      <c r="Z3477" s="14">
        <f t="shared" si="450"/>
        <v>40146.400000000001</v>
      </c>
      <c r="AA3477" s="7">
        <f>VLOOKUP(G3477,Ma_KH!$A:$R,14,0)</f>
        <v>60</v>
      </c>
      <c r="AD3477" s="7" t="str">
        <f>IFERROR(VLOOKUP(J3477,'Chuyển Mã'!$B$3:$C$9,2,0),"")</f>
        <v>Hà Nội</v>
      </c>
      <c r="AE3477" s="7" t="str">
        <f t="shared" si="442"/>
        <v>Giò Tai Lưỡi Xào 250</v>
      </c>
      <c r="AF3477" s="7">
        <f t="shared" si="443"/>
        <v>10</v>
      </c>
    </row>
    <row r="3478" spans="1:32" x14ac:dyDescent="0.25">
      <c r="A3478" s="11">
        <v>45909</v>
      </c>
      <c r="B3478" s="25">
        <v>4176503351</v>
      </c>
      <c r="C3478" s="12" t="s">
        <v>7214</v>
      </c>
      <c r="D3478" s="16">
        <f t="shared" si="444"/>
        <v>45909</v>
      </c>
      <c r="G3478" s="13" t="s">
        <v>929</v>
      </c>
      <c r="I3478" s="13" t="s">
        <v>8425</v>
      </c>
      <c r="J3478" s="13" t="s">
        <v>1809</v>
      </c>
      <c r="K3478" s="13" t="s">
        <v>51</v>
      </c>
      <c r="L3478" s="25" t="str">
        <f>VLOOKUP($K3478,TONG_SL!$A:$D,2,0)</f>
        <v>Mọc Nấm Hương 250g</v>
      </c>
      <c r="N3478" s="25" t="str">
        <f t="shared" si="445"/>
        <v>K-C6</v>
      </c>
      <c r="Q3478" s="25" t="str">
        <f>VLOOKUP(K3478,TONG_SL!$A:$D,3,0)</f>
        <v>Túi</v>
      </c>
      <c r="R3478" s="1">
        <v>6</v>
      </c>
      <c r="T3478" s="1">
        <f>VLOOKUP(VLOOKUP(G3478,Ma_KH!$A:$R,18,0)&amp;K3478,Gia_MB!$A:$F,6,0)</f>
        <v>46000</v>
      </c>
      <c r="U3478" s="14">
        <f t="shared" si="447"/>
        <v>276000</v>
      </c>
      <c r="W3478" s="64">
        <f t="shared" si="448"/>
        <v>0</v>
      </c>
      <c r="X3478" s="3" t="str">
        <f t="shared" si="449"/>
        <v>8</v>
      </c>
      <c r="Z3478" s="14">
        <f t="shared" si="450"/>
        <v>22080</v>
      </c>
      <c r="AA3478" s="7">
        <f>VLOOKUP(G3478,Ma_KH!$A:$R,14,0)</f>
        <v>60</v>
      </c>
      <c r="AD3478" s="7" t="str">
        <f>IFERROR(VLOOKUP(J3478,'Chuyển Mã'!$B$3:$C$9,2,0),"")</f>
        <v>Hà Nội</v>
      </c>
      <c r="AE3478" s="7" t="str">
        <f t="shared" si="442"/>
        <v>Mọc Nấm Hương 250g</v>
      </c>
      <c r="AF3478" s="7">
        <f t="shared" si="443"/>
        <v>6</v>
      </c>
    </row>
    <row r="3479" spans="1:32" x14ac:dyDescent="0.25">
      <c r="A3479" s="11">
        <v>45909</v>
      </c>
      <c r="B3479" s="25">
        <v>4176503351</v>
      </c>
      <c r="C3479" s="12" t="s">
        <v>7214</v>
      </c>
      <c r="D3479" s="16">
        <f t="shared" si="444"/>
        <v>45909</v>
      </c>
      <c r="G3479" s="13" t="s">
        <v>929</v>
      </c>
      <c r="I3479" s="13" t="s">
        <v>8425</v>
      </c>
      <c r="J3479" s="13" t="s">
        <v>1809</v>
      </c>
      <c r="K3479" s="13" t="s">
        <v>27</v>
      </c>
      <c r="L3479" s="25" t="str">
        <f>VLOOKUP($K3479,TONG_SL!$A:$D,2,0)</f>
        <v>Chân giò heo muối 300g</v>
      </c>
      <c r="N3479" s="25" t="str">
        <f t="shared" si="445"/>
        <v>K-C6</v>
      </c>
      <c r="Q3479" s="25" t="str">
        <f>VLOOKUP(K3479,TONG_SL!$A:$D,3,0)</f>
        <v>Túi</v>
      </c>
      <c r="R3479" s="1">
        <v>15</v>
      </c>
      <c r="T3479" s="1">
        <f>VLOOKUP(VLOOKUP(G3479,Ma_KH!$A:$R,18,0)&amp;K3479,Gia_MB!$A:$F,6,0)</f>
        <v>73431</v>
      </c>
      <c r="U3479" s="14">
        <f t="shared" si="447"/>
        <v>1101465</v>
      </c>
      <c r="W3479" s="64">
        <f t="shared" si="448"/>
        <v>0</v>
      </c>
      <c r="X3479" s="3" t="str">
        <f t="shared" si="449"/>
        <v>8</v>
      </c>
      <c r="Z3479" s="14">
        <f t="shared" si="450"/>
        <v>88117.2</v>
      </c>
      <c r="AA3479" s="7">
        <f>VLOOKUP(G3479,Ma_KH!$A:$R,14,0)</f>
        <v>60</v>
      </c>
      <c r="AD3479" s="7" t="str">
        <f>IFERROR(VLOOKUP(J3479,'Chuyển Mã'!$B$3:$C$9,2,0),"")</f>
        <v>Hà Nội</v>
      </c>
      <c r="AE3479" s="7" t="str">
        <f t="shared" si="442"/>
        <v>Chân giò heo muối 300g</v>
      </c>
      <c r="AF3479" s="7">
        <f t="shared" si="443"/>
        <v>15</v>
      </c>
    </row>
    <row r="3480" spans="1:32" x14ac:dyDescent="0.25">
      <c r="A3480" s="11">
        <v>45909</v>
      </c>
      <c r="B3480" s="25">
        <v>4176503351</v>
      </c>
      <c r="C3480" s="12" t="s">
        <v>7214</v>
      </c>
      <c r="D3480" s="16">
        <f t="shared" si="444"/>
        <v>45909</v>
      </c>
      <c r="G3480" s="13" t="s">
        <v>929</v>
      </c>
      <c r="I3480" s="13" t="s">
        <v>8425</v>
      </c>
      <c r="J3480" s="13" t="s">
        <v>1809</v>
      </c>
      <c r="K3480" s="13" t="s">
        <v>30</v>
      </c>
      <c r="L3480" s="25" t="str">
        <f>VLOOKUP($K3480,TONG_SL!$A:$D,2,0)</f>
        <v>Gà muối 500g</v>
      </c>
      <c r="N3480" s="25" t="str">
        <f t="shared" si="445"/>
        <v>K-C6</v>
      </c>
      <c r="Q3480" s="25" t="str">
        <f>VLOOKUP(K3480,TONG_SL!$A:$D,3,0)</f>
        <v>Túi</v>
      </c>
      <c r="R3480" s="1">
        <v>20</v>
      </c>
      <c r="T3480" s="1">
        <f>VLOOKUP(VLOOKUP(G3480,Ma_KH!$A:$R,18,0)&amp;K3480,Gia_MB!$A:$F,6,0)</f>
        <v>111058</v>
      </c>
      <c r="U3480" s="14">
        <f t="shared" si="447"/>
        <v>2221160</v>
      </c>
      <c r="W3480" s="64">
        <f t="shared" si="448"/>
        <v>0</v>
      </c>
      <c r="X3480" s="3" t="str">
        <f t="shared" si="449"/>
        <v>8</v>
      </c>
      <c r="Z3480" s="14">
        <f t="shared" si="450"/>
        <v>177692.80000000002</v>
      </c>
      <c r="AA3480" s="7">
        <f>VLOOKUP(G3480,Ma_KH!$A:$R,14,0)</f>
        <v>60</v>
      </c>
      <c r="AD3480" s="7" t="str">
        <f>IFERROR(VLOOKUP(J3480,'Chuyển Mã'!$B$3:$C$9,2,0),"")</f>
        <v>Hà Nội</v>
      </c>
      <c r="AE3480" s="7" t="str">
        <f t="shared" si="442"/>
        <v>Gà muối 500g</v>
      </c>
      <c r="AF3480" s="7">
        <f t="shared" si="443"/>
        <v>20</v>
      </c>
    </row>
    <row r="3481" spans="1:32" x14ac:dyDescent="0.25">
      <c r="A3481" s="11">
        <v>45909</v>
      </c>
      <c r="B3481" s="25">
        <v>4176337745</v>
      </c>
      <c r="C3481" s="12" t="s">
        <v>7214</v>
      </c>
      <c r="D3481" s="16">
        <f t="shared" si="444"/>
        <v>45909</v>
      </c>
      <c r="G3481" s="13" t="s">
        <v>8426</v>
      </c>
      <c r="I3481" s="13" t="s">
        <v>8427</v>
      </c>
      <c r="J3481" s="13" t="s">
        <v>1809</v>
      </c>
      <c r="K3481" s="13" t="s">
        <v>32</v>
      </c>
      <c r="L3481" s="25" t="str">
        <f>VLOOKUP($K3481,TONG_SL!$A:$D,2,0)</f>
        <v>Giò Tai Lưỡi Xào 250</v>
      </c>
      <c r="N3481" s="25" t="str">
        <f t="shared" si="445"/>
        <v>K-C6</v>
      </c>
      <c r="Q3481" s="25" t="str">
        <f>VLOOKUP(K3481,TONG_SL!$A:$D,3,0)</f>
        <v>Túi</v>
      </c>
      <c r="R3481" s="1">
        <v>3</v>
      </c>
      <c r="T3481" s="1">
        <f>VLOOKUP(VLOOKUP(G3481,Ma_KH!$A:$R,18,0)&amp;K3481,Gia_MB!$A:$F,6,0)</f>
        <v>50183</v>
      </c>
      <c r="U3481" s="14">
        <f t="shared" si="447"/>
        <v>150549</v>
      </c>
      <c r="W3481" s="64">
        <f t="shared" si="448"/>
        <v>0</v>
      </c>
      <c r="X3481" s="3" t="str">
        <f t="shared" si="449"/>
        <v>8</v>
      </c>
      <c r="Z3481" s="14">
        <f t="shared" si="450"/>
        <v>12043.92</v>
      </c>
      <c r="AA3481" s="7">
        <f>VLOOKUP(G3481,Ma_KH!$A:$R,14,0)</f>
        <v>60</v>
      </c>
      <c r="AD3481" s="7" t="str">
        <f>IFERROR(VLOOKUP(J3481,'Chuyển Mã'!$B$3:$C$9,2,0),"")</f>
        <v>Hà Nội</v>
      </c>
      <c r="AE3481" s="7" t="str">
        <f t="shared" si="442"/>
        <v>Giò Tai Lưỡi Xào 250</v>
      </c>
      <c r="AF3481" s="7">
        <f t="shared" si="443"/>
        <v>3</v>
      </c>
    </row>
    <row r="3482" spans="1:32" x14ac:dyDescent="0.25">
      <c r="A3482" s="11">
        <v>45909</v>
      </c>
      <c r="B3482" s="25">
        <v>4176337745</v>
      </c>
      <c r="C3482" s="12" t="s">
        <v>7214</v>
      </c>
      <c r="D3482" s="16">
        <f t="shared" si="444"/>
        <v>45909</v>
      </c>
      <c r="G3482" s="13" t="s">
        <v>8426</v>
      </c>
      <c r="I3482" s="13" t="s">
        <v>8427</v>
      </c>
      <c r="J3482" s="13" t="s">
        <v>1809</v>
      </c>
      <c r="K3482" s="13" t="s">
        <v>27</v>
      </c>
      <c r="L3482" s="25" t="str">
        <f>VLOOKUP($K3482,TONG_SL!$A:$D,2,0)</f>
        <v>Chân giò heo muối 300g</v>
      </c>
      <c r="N3482" s="25" t="str">
        <f t="shared" si="445"/>
        <v>K-C6</v>
      </c>
      <c r="Q3482" s="25" t="str">
        <f>VLOOKUP(K3482,TONG_SL!$A:$D,3,0)</f>
        <v>Túi</v>
      </c>
      <c r="R3482" s="1">
        <v>10</v>
      </c>
      <c r="T3482" s="1">
        <f>VLOOKUP(VLOOKUP(G3482,Ma_KH!$A:$R,18,0)&amp;K3482,Gia_MB!$A:$F,6,0)</f>
        <v>73431</v>
      </c>
      <c r="U3482" s="14">
        <f t="shared" si="447"/>
        <v>734310</v>
      </c>
      <c r="W3482" s="64">
        <f t="shared" si="448"/>
        <v>0</v>
      </c>
      <c r="X3482" s="3" t="str">
        <f t="shared" si="449"/>
        <v>8</v>
      </c>
      <c r="Z3482" s="14">
        <f t="shared" si="450"/>
        <v>58744.800000000003</v>
      </c>
      <c r="AA3482" s="7">
        <f>VLOOKUP(G3482,Ma_KH!$A:$R,14,0)</f>
        <v>60</v>
      </c>
      <c r="AD3482" s="7" t="str">
        <f>IFERROR(VLOOKUP(J3482,'Chuyển Mã'!$B$3:$C$9,2,0),"")</f>
        <v>Hà Nội</v>
      </c>
      <c r="AE3482" s="7" t="str">
        <f t="shared" si="442"/>
        <v>Chân giò heo muối 300g</v>
      </c>
      <c r="AF3482" s="7">
        <f t="shared" si="443"/>
        <v>10</v>
      </c>
    </row>
    <row r="3483" spans="1:32" x14ac:dyDescent="0.25">
      <c r="A3483" s="11">
        <v>45909</v>
      </c>
      <c r="B3483" s="25">
        <v>4176337745</v>
      </c>
      <c r="C3483" s="12" t="s">
        <v>7214</v>
      </c>
      <c r="D3483" s="16">
        <f t="shared" si="444"/>
        <v>45909</v>
      </c>
      <c r="G3483" s="13" t="s">
        <v>8426</v>
      </c>
      <c r="I3483" s="13" t="s">
        <v>8427</v>
      </c>
      <c r="J3483" s="13" t="s">
        <v>1809</v>
      </c>
      <c r="K3483" s="13" t="s">
        <v>30</v>
      </c>
      <c r="L3483" s="25" t="str">
        <f>VLOOKUP($K3483,TONG_SL!$A:$D,2,0)</f>
        <v>Gà muối 500g</v>
      </c>
      <c r="N3483" s="25" t="str">
        <f t="shared" si="445"/>
        <v>K-C6</v>
      </c>
      <c r="Q3483" s="25" t="str">
        <f>VLOOKUP(K3483,TONG_SL!$A:$D,3,0)</f>
        <v>Túi</v>
      </c>
      <c r="R3483" s="1">
        <v>3</v>
      </c>
      <c r="T3483" s="1">
        <f>VLOOKUP(VLOOKUP(G3483,Ma_KH!$A:$R,18,0)&amp;K3483,Gia_MB!$A:$F,6,0)</f>
        <v>111058</v>
      </c>
      <c r="U3483" s="14">
        <f t="shared" si="447"/>
        <v>333174</v>
      </c>
      <c r="W3483" s="64">
        <f t="shared" si="448"/>
        <v>0</v>
      </c>
      <c r="X3483" s="3" t="str">
        <f t="shared" si="449"/>
        <v>8</v>
      </c>
      <c r="Z3483" s="14">
        <f t="shared" si="450"/>
        <v>26653.920000000002</v>
      </c>
      <c r="AA3483" s="7">
        <f>VLOOKUP(G3483,Ma_KH!$A:$R,14,0)</f>
        <v>60</v>
      </c>
      <c r="AD3483" s="7" t="str">
        <f>IFERROR(VLOOKUP(J3483,'Chuyển Mã'!$B$3:$C$9,2,0),"")</f>
        <v>Hà Nội</v>
      </c>
      <c r="AE3483" s="7" t="str">
        <f t="shared" si="442"/>
        <v>Gà muối 500g</v>
      </c>
      <c r="AF3483" s="7">
        <f t="shared" si="443"/>
        <v>3</v>
      </c>
    </row>
    <row r="3484" spans="1:32" x14ac:dyDescent="0.25">
      <c r="A3484" s="11">
        <v>45909</v>
      </c>
      <c r="B3484" s="25">
        <v>4176337745</v>
      </c>
      <c r="C3484" s="12" t="s">
        <v>7214</v>
      </c>
      <c r="D3484" s="16">
        <f t="shared" si="444"/>
        <v>45909</v>
      </c>
      <c r="G3484" s="13" t="s">
        <v>8426</v>
      </c>
      <c r="I3484" s="13" t="s">
        <v>8427</v>
      </c>
      <c r="J3484" s="13" t="s">
        <v>1809</v>
      </c>
      <c r="K3484" s="13" t="s">
        <v>51</v>
      </c>
      <c r="L3484" s="25" t="str">
        <f>VLOOKUP($K3484,TONG_SL!$A:$D,2,0)</f>
        <v>Mọc Nấm Hương 250g</v>
      </c>
      <c r="N3484" s="25" t="str">
        <f t="shared" si="445"/>
        <v>K-C6</v>
      </c>
      <c r="Q3484" s="25" t="str">
        <f>VLOOKUP(K3484,TONG_SL!$A:$D,3,0)</f>
        <v>Túi</v>
      </c>
      <c r="R3484" s="1">
        <v>4</v>
      </c>
      <c r="T3484" s="1">
        <f>VLOOKUP(VLOOKUP(G3484,Ma_KH!$A:$R,18,0)&amp;K3484,Gia_MB!$A:$F,6,0)</f>
        <v>46000</v>
      </c>
      <c r="U3484" s="14">
        <f t="shared" si="447"/>
        <v>184000</v>
      </c>
      <c r="W3484" s="64">
        <f t="shared" si="448"/>
        <v>0</v>
      </c>
      <c r="X3484" s="3" t="str">
        <f t="shared" si="449"/>
        <v>8</v>
      </c>
      <c r="Z3484" s="14">
        <f t="shared" si="450"/>
        <v>14720</v>
      </c>
      <c r="AA3484" s="7">
        <f>VLOOKUP(G3484,Ma_KH!$A:$R,14,0)</f>
        <v>60</v>
      </c>
      <c r="AD3484" s="7" t="str">
        <f>IFERROR(VLOOKUP(J3484,'Chuyển Mã'!$B$3:$C$9,2,0),"")</f>
        <v>Hà Nội</v>
      </c>
      <c r="AE3484" s="7" t="str">
        <f t="shared" si="442"/>
        <v>Mọc Nấm Hương 250g</v>
      </c>
      <c r="AF3484" s="7">
        <f t="shared" si="443"/>
        <v>4</v>
      </c>
    </row>
    <row r="3485" spans="1:32" x14ac:dyDescent="0.25">
      <c r="A3485" s="11">
        <v>45909</v>
      </c>
      <c r="B3485" s="25">
        <v>4176378077</v>
      </c>
      <c r="C3485" s="12" t="s">
        <v>7214</v>
      </c>
      <c r="D3485" s="16">
        <f t="shared" si="444"/>
        <v>45909</v>
      </c>
      <c r="G3485" s="13" t="s">
        <v>8428</v>
      </c>
      <c r="I3485" s="13" t="s">
        <v>8429</v>
      </c>
      <c r="J3485" s="13" t="s">
        <v>1809</v>
      </c>
      <c r="K3485" s="13" t="s">
        <v>27</v>
      </c>
      <c r="L3485" s="25" t="str">
        <f>VLOOKUP($K3485,TONG_SL!$A:$D,2,0)</f>
        <v>Chân giò heo muối 300g</v>
      </c>
      <c r="N3485" s="25" t="str">
        <f t="shared" si="445"/>
        <v>K-C6</v>
      </c>
      <c r="Q3485" s="25" t="str">
        <f>VLOOKUP(K3485,TONG_SL!$A:$D,3,0)</f>
        <v>Túi</v>
      </c>
      <c r="R3485" s="1">
        <v>10</v>
      </c>
      <c r="T3485" s="1">
        <f>VLOOKUP(VLOOKUP(G3485,Ma_KH!$A:$R,18,0)&amp;K3485,Gia_MB!$A:$F,6,0)</f>
        <v>73431</v>
      </c>
      <c r="U3485" s="14">
        <f t="shared" si="447"/>
        <v>734310</v>
      </c>
      <c r="W3485" s="64">
        <f t="shared" si="448"/>
        <v>0</v>
      </c>
      <c r="X3485" s="3" t="str">
        <f t="shared" si="449"/>
        <v>8</v>
      </c>
      <c r="Z3485" s="14">
        <f t="shared" si="450"/>
        <v>58744.800000000003</v>
      </c>
      <c r="AA3485" s="7">
        <f>VLOOKUP(G3485,Ma_KH!$A:$R,14,0)</f>
        <v>60</v>
      </c>
      <c r="AD3485" s="7" t="str">
        <f>IFERROR(VLOOKUP(J3485,'Chuyển Mã'!$B$3:$C$9,2,0),"")</f>
        <v>Hà Nội</v>
      </c>
      <c r="AE3485" s="7" t="str">
        <f t="shared" si="442"/>
        <v>Chân giò heo muối 300g</v>
      </c>
      <c r="AF3485" s="7">
        <f t="shared" si="443"/>
        <v>10</v>
      </c>
    </row>
    <row r="3486" spans="1:32" x14ac:dyDescent="0.25">
      <c r="A3486" s="11">
        <v>45909</v>
      </c>
      <c r="B3486" s="25">
        <v>4176378077</v>
      </c>
      <c r="C3486" s="12" t="s">
        <v>7214</v>
      </c>
      <c r="D3486" s="16">
        <f t="shared" si="444"/>
        <v>45909</v>
      </c>
      <c r="G3486" s="13" t="s">
        <v>8428</v>
      </c>
      <c r="I3486" s="13" t="s">
        <v>8429</v>
      </c>
      <c r="J3486" s="13" t="s">
        <v>1809</v>
      </c>
      <c r="K3486" s="13" t="s">
        <v>30</v>
      </c>
      <c r="L3486" s="25" t="str">
        <f>VLOOKUP($K3486,TONG_SL!$A:$D,2,0)</f>
        <v>Gà muối 500g</v>
      </c>
      <c r="N3486" s="25" t="str">
        <f t="shared" si="445"/>
        <v>K-C6</v>
      </c>
      <c r="Q3486" s="25" t="str">
        <f>VLOOKUP(K3486,TONG_SL!$A:$D,3,0)</f>
        <v>Túi</v>
      </c>
      <c r="R3486" s="1">
        <v>5</v>
      </c>
      <c r="T3486" s="1">
        <f>VLOOKUP(VLOOKUP(G3486,Ma_KH!$A:$R,18,0)&amp;K3486,Gia_MB!$A:$F,6,0)</f>
        <v>111058</v>
      </c>
      <c r="U3486" s="14">
        <f t="shared" si="447"/>
        <v>555290</v>
      </c>
      <c r="W3486" s="64">
        <f t="shared" si="448"/>
        <v>0</v>
      </c>
      <c r="X3486" s="3" t="str">
        <f t="shared" si="449"/>
        <v>8</v>
      </c>
      <c r="Z3486" s="14">
        <f t="shared" si="450"/>
        <v>44423.200000000004</v>
      </c>
      <c r="AA3486" s="7">
        <f>VLOOKUP(G3486,Ma_KH!$A:$R,14,0)</f>
        <v>60</v>
      </c>
      <c r="AD3486" s="7" t="str">
        <f>IFERROR(VLOOKUP(J3486,'Chuyển Mã'!$B$3:$C$9,2,0),"")</f>
        <v>Hà Nội</v>
      </c>
      <c r="AE3486" s="7" t="str">
        <f t="shared" si="442"/>
        <v>Gà muối 500g</v>
      </c>
      <c r="AF3486" s="7">
        <f t="shared" si="443"/>
        <v>5</v>
      </c>
    </row>
    <row r="3487" spans="1:32" x14ac:dyDescent="0.25">
      <c r="A3487" s="11">
        <v>45909</v>
      </c>
      <c r="B3487" s="25">
        <v>4176378077</v>
      </c>
      <c r="C3487" s="12" t="s">
        <v>7214</v>
      </c>
      <c r="D3487" s="16">
        <f t="shared" si="444"/>
        <v>45909</v>
      </c>
      <c r="G3487" s="13" t="s">
        <v>8428</v>
      </c>
      <c r="I3487" s="13" t="s">
        <v>8429</v>
      </c>
      <c r="J3487" s="13" t="s">
        <v>1809</v>
      </c>
      <c r="K3487" s="13" t="s">
        <v>51</v>
      </c>
      <c r="L3487" s="25" t="str">
        <f>VLOOKUP($K3487,TONG_SL!$A:$D,2,0)</f>
        <v>Mọc Nấm Hương 250g</v>
      </c>
      <c r="N3487" s="25" t="str">
        <f t="shared" si="445"/>
        <v>K-C6</v>
      </c>
      <c r="Q3487" s="25" t="str">
        <f>VLOOKUP(K3487,TONG_SL!$A:$D,3,0)</f>
        <v>Túi</v>
      </c>
      <c r="R3487" s="1">
        <v>3</v>
      </c>
      <c r="T3487" s="1">
        <f>VLOOKUP(VLOOKUP(G3487,Ma_KH!$A:$R,18,0)&amp;K3487,Gia_MB!$A:$F,6,0)</f>
        <v>46000</v>
      </c>
      <c r="U3487" s="14">
        <f t="shared" si="447"/>
        <v>138000</v>
      </c>
      <c r="W3487" s="64">
        <f t="shared" si="448"/>
        <v>0</v>
      </c>
      <c r="X3487" s="3" t="str">
        <f t="shared" si="449"/>
        <v>8</v>
      </c>
      <c r="Z3487" s="14">
        <f t="shared" si="450"/>
        <v>11040</v>
      </c>
      <c r="AA3487" s="7">
        <f>VLOOKUP(G3487,Ma_KH!$A:$R,14,0)</f>
        <v>60</v>
      </c>
      <c r="AD3487" s="7" t="str">
        <f>IFERROR(VLOOKUP(J3487,'Chuyển Mã'!$B$3:$C$9,2,0),"")</f>
        <v>Hà Nội</v>
      </c>
      <c r="AE3487" s="7" t="str">
        <f t="shared" si="442"/>
        <v>Mọc Nấm Hương 250g</v>
      </c>
      <c r="AF3487" s="7">
        <f t="shared" si="443"/>
        <v>3</v>
      </c>
    </row>
    <row r="3488" spans="1:32" x14ac:dyDescent="0.25">
      <c r="A3488" s="11">
        <v>45909</v>
      </c>
      <c r="B3488" s="25">
        <v>4176378077</v>
      </c>
      <c r="C3488" s="12" t="s">
        <v>7214</v>
      </c>
      <c r="D3488" s="16">
        <f t="shared" si="444"/>
        <v>45909</v>
      </c>
      <c r="G3488" s="13" t="s">
        <v>8428</v>
      </c>
      <c r="I3488" s="13" t="s">
        <v>8429</v>
      </c>
      <c r="J3488" s="13" t="s">
        <v>1809</v>
      </c>
      <c r="K3488" s="13" t="s">
        <v>39</v>
      </c>
      <c r="L3488" s="25" t="str">
        <f>VLOOKUP($K3488,TONG_SL!$A:$D,2,0)</f>
        <v>Chả cốm 300g</v>
      </c>
      <c r="N3488" s="25" t="str">
        <f t="shared" si="445"/>
        <v>K-C6</v>
      </c>
      <c r="Q3488" s="25" t="str">
        <f>VLOOKUP(K3488,TONG_SL!$A:$D,3,0)</f>
        <v>Túi</v>
      </c>
      <c r="R3488" s="1">
        <v>3</v>
      </c>
      <c r="T3488" s="1">
        <f>VLOOKUP(VLOOKUP(G3488,Ma_KH!$A:$R,18,0)&amp;K3488,Gia_MB!$A:$F,6,0)</f>
        <v>74250</v>
      </c>
      <c r="U3488" s="14">
        <f t="shared" si="447"/>
        <v>222750</v>
      </c>
      <c r="W3488" s="64">
        <f t="shared" si="448"/>
        <v>0</v>
      </c>
      <c r="X3488" s="3" t="str">
        <f t="shared" si="449"/>
        <v>8</v>
      </c>
      <c r="Z3488" s="14">
        <f t="shared" si="450"/>
        <v>17820</v>
      </c>
      <c r="AA3488" s="7">
        <f>VLOOKUP(G3488,Ma_KH!$A:$R,14,0)</f>
        <v>60</v>
      </c>
      <c r="AD3488" s="7" t="str">
        <f>IFERROR(VLOOKUP(J3488,'Chuyển Mã'!$B$3:$C$9,2,0),"")</f>
        <v>Hà Nội</v>
      </c>
      <c r="AE3488" s="7" t="str">
        <f t="shared" si="442"/>
        <v>Chả cốm 300g</v>
      </c>
      <c r="AF3488" s="7">
        <f t="shared" si="443"/>
        <v>3</v>
      </c>
    </row>
    <row r="3489" spans="1:32" x14ac:dyDescent="0.25">
      <c r="A3489" s="11">
        <v>45909</v>
      </c>
      <c r="B3489" s="25">
        <v>4176476085</v>
      </c>
      <c r="C3489" s="12" t="s">
        <v>7214</v>
      </c>
      <c r="D3489" s="16">
        <f t="shared" si="444"/>
        <v>45909</v>
      </c>
      <c r="G3489" s="13" t="s">
        <v>8430</v>
      </c>
      <c r="I3489" s="13" t="s">
        <v>8431</v>
      </c>
      <c r="J3489" s="13" t="s">
        <v>1809</v>
      </c>
      <c r="K3489" s="13" t="s">
        <v>27</v>
      </c>
      <c r="L3489" s="25" t="str">
        <f>VLOOKUP($K3489,TONG_SL!$A:$D,2,0)</f>
        <v>Chân giò heo muối 300g</v>
      </c>
      <c r="N3489" s="25" t="str">
        <f t="shared" si="445"/>
        <v>K-C6</v>
      </c>
      <c r="Q3489" s="25" t="str">
        <f>VLOOKUP(K3489,TONG_SL!$A:$D,3,0)</f>
        <v>Túi</v>
      </c>
      <c r="R3489" s="1">
        <v>5</v>
      </c>
      <c r="T3489" s="1">
        <f>VLOOKUP(VLOOKUP(G3489,Ma_KH!$A:$R,18,0)&amp;K3489,Gia_MB!$A:$F,6,0)</f>
        <v>73431</v>
      </c>
      <c r="U3489" s="14">
        <f t="shared" si="447"/>
        <v>367155</v>
      </c>
      <c r="W3489" s="64">
        <f t="shared" si="448"/>
        <v>0</v>
      </c>
      <c r="X3489" s="3" t="str">
        <f t="shared" si="449"/>
        <v>8</v>
      </c>
      <c r="Z3489" s="14">
        <f t="shared" si="450"/>
        <v>29372.400000000001</v>
      </c>
      <c r="AA3489" s="7">
        <f>VLOOKUP(G3489,Ma_KH!$A:$R,14,0)</f>
        <v>60</v>
      </c>
      <c r="AD3489" s="7" t="str">
        <f>IFERROR(VLOOKUP(J3489,'Chuyển Mã'!$B$3:$C$9,2,0),"")</f>
        <v>Hà Nội</v>
      </c>
      <c r="AE3489" s="7" t="str">
        <f t="shared" si="442"/>
        <v>Chân giò heo muối 300g</v>
      </c>
      <c r="AF3489" s="7">
        <f t="shared" si="443"/>
        <v>5</v>
      </c>
    </row>
    <row r="3490" spans="1:32" x14ac:dyDescent="0.25">
      <c r="A3490" s="11">
        <v>45909</v>
      </c>
      <c r="B3490" s="25">
        <v>4176476085</v>
      </c>
      <c r="C3490" s="12" t="s">
        <v>7214</v>
      </c>
      <c r="D3490" s="16">
        <f t="shared" si="444"/>
        <v>45909</v>
      </c>
      <c r="G3490" s="13" t="s">
        <v>8430</v>
      </c>
      <c r="I3490" s="13" t="s">
        <v>8431</v>
      </c>
      <c r="J3490" s="13" t="s">
        <v>1809</v>
      </c>
      <c r="K3490" s="13" t="s">
        <v>30</v>
      </c>
      <c r="L3490" s="25" t="str">
        <f>VLOOKUP($K3490,TONG_SL!$A:$D,2,0)</f>
        <v>Gà muối 500g</v>
      </c>
      <c r="N3490" s="25" t="str">
        <f t="shared" si="445"/>
        <v>K-C6</v>
      </c>
      <c r="Q3490" s="25" t="str">
        <f>VLOOKUP(K3490,TONG_SL!$A:$D,3,0)</f>
        <v>Túi</v>
      </c>
      <c r="R3490" s="1">
        <v>6</v>
      </c>
      <c r="T3490" s="1">
        <f>VLOOKUP(VLOOKUP(G3490,Ma_KH!$A:$R,18,0)&amp;K3490,Gia_MB!$A:$F,6,0)</f>
        <v>111058</v>
      </c>
      <c r="U3490" s="14">
        <f t="shared" si="447"/>
        <v>666348</v>
      </c>
      <c r="W3490" s="64">
        <f t="shared" si="448"/>
        <v>0</v>
      </c>
      <c r="X3490" s="3" t="str">
        <f t="shared" si="449"/>
        <v>8</v>
      </c>
      <c r="Z3490" s="14">
        <f t="shared" si="450"/>
        <v>53307.840000000004</v>
      </c>
      <c r="AA3490" s="7">
        <f>VLOOKUP(G3490,Ma_KH!$A:$R,14,0)</f>
        <v>60</v>
      </c>
      <c r="AD3490" s="7" t="str">
        <f>IFERROR(VLOOKUP(J3490,'Chuyển Mã'!$B$3:$C$9,2,0),"")</f>
        <v>Hà Nội</v>
      </c>
      <c r="AE3490" s="7" t="str">
        <f t="shared" si="442"/>
        <v>Gà muối 500g</v>
      </c>
      <c r="AF3490" s="7">
        <f t="shared" si="443"/>
        <v>6</v>
      </c>
    </row>
    <row r="3491" spans="1:32" x14ac:dyDescent="0.25">
      <c r="A3491" s="11">
        <v>45909</v>
      </c>
      <c r="B3491" s="25">
        <v>4176476085</v>
      </c>
      <c r="C3491" s="12" t="s">
        <v>7214</v>
      </c>
      <c r="D3491" s="16">
        <f t="shared" si="444"/>
        <v>45909</v>
      </c>
      <c r="G3491" s="13" t="s">
        <v>8430</v>
      </c>
      <c r="I3491" s="13" t="s">
        <v>8431</v>
      </c>
      <c r="J3491" s="13" t="s">
        <v>1809</v>
      </c>
      <c r="K3491" s="13" t="s">
        <v>32</v>
      </c>
      <c r="L3491" s="25" t="str">
        <f>VLOOKUP($K3491,TONG_SL!$A:$D,2,0)</f>
        <v>Giò Tai Lưỡi Xào 250</v>
      </c>
      <c r="N3491" s="25" t="str">
        <f t="shared" si="445"/>
        <v>K-C6</v>
      </c>
      <c r="Q3491" s="25" t="str">
        <f>VLOOKUP(K3491,TONG_SL!$A:$D,3,0)</f>
        <v>Túi</v>
      </c>
      <c r="R3491" s="1">
        <v>6</v>
      </c>
      <c r="T3491" s="1">
        <f>VLOOKUP(VLOOKUP(G3491,Ma_KH!$A:$R,18,0)&amp;K3491,Gia_MB!$A:$F,6,0)</f>
        <v>50183</v>
      </c>
      <c r="U3491" s="14">
        <f t="shared" si="447"/>
        <v>301098</v>
      </c>
      <c r="W3491" s="64">
        <f t="shared" si="448"/>
        <v>0</v>
      </c>
      <c r="X3491" s="3" t="str">
        <f t="shared" si="449"/>
        <v>8</v>
      </c>
      <c r="Z3491" s="14">
        <f t="shared" si="450"/>
        <v>24087.84</v>
      </c>
      <c r="AA3491" s="7">
        <f>VLOOKUP(G3491,Ma_KH!$A:$R,14,0)</f>
        <v>60</v>
      </c>
      <c r="AD3491" s="7" t="str">
        <f>IFERROR(VLOOKUP(J3491,'Chuyển Mã'!$B$3:$C$9,2,0),"")</f>
        <v>Hà Nội</v>
      </c>
      <c r="AE3491" s="7" t="str">
        <f t="shared" si="442"/>
        <v>Giò Tai Lưỡi Xào 250</v>
      </c>
      <c r="AF3491" s="7">
        <f t="shared" si="443"/>
        <v>6</v>
      </c>
    </row>
    <row r="3492" spans="1:32" x14ac:dyDescent="0.25">
      <c r="A3492" s="11">
        <v>45909</v>
      </c>
      <c r="B3492" s="25">
        <v>4176476085</v>
      </c>
      <c r="C3492" s="12" t="s">
        <v>7214</v>
      </c>
      <c r="D3492" s="16">
        <f t="shared" si="444"/>
        <v>45909</v>
      </c>
      <c r="G3492" s="13" t="s">
        <v>8430</v>
      </c>
      <c r="I3492" s="13" t="s">
        <v>8431</v>
      </c>
      <c r="J3492" s="13" t="s">
        <v>1809</v>
      </c>
      <c r="K3492" s="13" t="s">
        <v>51</v>
      </c>
      <c r="L3492" s="25" t="str">
        <f>VLOOKUP($K3492,TONG_SL!$A:$D,2,0)</f>
        <v>Mọc Nấm Hương 250g</v>
      </c>
      <c r="N3492" s="25" t="str">
        <f t="shared" si="445"/>
        <v>K-C6</v>
      </c>
      <c r="Q3492" s="25" t="str">
        <f>VLOOKUP(K3492,TONG_SL!$A:$D,3,0)</f>
        <v>Túi</v>
      </c>
      <c r="R3492" s="1">
        <v>6</v>
      </c>
      <c r="T3492" s="1">
        <f>VLOOKUP(VLOOKUP(G3492,Ma_KH!$A:$R,18,0)&amp;K3492,Gia_MB!$A:$F,6,0)</f>
        <v>46000</v>
      </c>
      <c r="U3492" s="14">
        <f t="shared" si="447"/>
        <v>276000</v>
      </c>
      <c r="W3492" s="64">
        <f t="shared" si="448"/>
        <v>0</v>
      </c>
      <c r="X3492" s="3" t="str">
        <f t="shared" si="449"/>
        <v>8</v>
      </c>
      <c r="Z3492" s="14">
        <f t="shared" si="450"/>
        <v>22080</v>
      </c>
      <c r="AA3492" s="7">
        <f>VLOOKUP(G3492,Ma_KH!$A:$R,14,0)</f>
        <v>60</v>
      </c>
      <c r="AD3492" s="7" t="str">
        <f>IFERROR(VLOOKUP(J3492,'Chuyển Mã'!$B$3:$C$9,2,0),"")</f>
        <v>Hà Nội</v>
      </c>
      <c r="AE3492" s="7" t="str">
        <f t="shared" si="442"/>
        <v>Mọc Nấm Hương 250g</v>
      </c>
      <c r="AF3492" s="7">
        <f t="shared" si="443"/>
        <v>6</v>
      </c>
    </row>
    <row r="3493" spans="1:32" x14ac:dyDescent="0.25">
      <c r="A3493" s="11">
        <v>45909</v>
      </c>
      <c r="B3493" s="25">
        <v>4176476085</v>
      </c>
      <c r="C3493" s="12" t="s">
        <v>7214</v>
      </c>
      <c r="D3493" s="16">
        <f t="shared" si="444"/>
        <v>45909</v>
      </c>
      <c r="G3493" s="13" t="s">
        <v>8430</v>
      </c>
      <c r="I3493" s="13" t="s">
        <v>8431</v>
      </c>
      <c r="J3493" s="13" t="s">
        <v>1809</v>
      </c>
      <c r="K3493" s="13" t="s">
        <v>39</v>
      </c>
      <c r="L3493" s="25" t="str">
        <f>VLOOKUP($K3493,TONG_SL!$A:$D,2,0)</f>
        <v>Chả cốm 300g</v>
      </c>
      <c r="N3493" s="25" t="str">
        <f t="shared" si="445"/>
        <v>K-C6</v>
      </c>
      <c r="Q3493" s="25" t="str">
        <f>VLOOKUP(K3493,TONG_SL!$A:$D,3,0)</f>
        <v>Túi</v>
      </c>
      <c r="R3493" s="1">
        <v>6</v>
      </c>
      <c r="T3493" s="1">
        <f>VLOOKUP(VLOOKUP(G3493,Ma_KH!$A:$R,18,0)&amp;K3493,Gia_MB!$A:$F,6,0)</f>
        <v>74250</v>
      </c>
      <c r="U3493" s="14">
        <f t="shared" si="447"/>
        <v>445500</v>
      </c>
      <c r="W3493" s="64">
        <f t="shared" si="448"/>
        <v>0</v>
      </c>
      <c r="X3493" s="3" t="str">
        <f t="shared" si="449"/>
        <v>8</v>
      </c>
      <c r="Z3493" s="14">
        <f t="shared" si="450"/>
        <v>35640</v>
      </c>
      <c r="AA3493" s="7">
        <f>VLOOKUP(G3493,Ma_KH!$A:$R,14,0)</f>
        <v>60</v>
      </c>
      <c r="AD3493" s="7" t="str">
        <f>IFERROR(VLOOKUP(J3493,'Chuyển Mã'!$B$3:$C$9,2,0),"")</f>
        <v>Hà Nội</v>
      </c>
      <c r="AE3493" s="7" t="str">
        <f t="shared" si="442"/>
        <v>Chả cốm 300g</v>
      </c>
      <c r="AF3493" s="7">
        <f t="shared" si="443"/>
        <v>6</v>
      </c>
    </row>
    <row r="3494" spans="1:32" x14ac:dyDescent="0.25">
      <c r="A3494" s="11">
        <v>45909</v>
      </c>
      <c r="B3494" s="25">
        <v>4175659687</v>
      </c>
      <c r="C3494" s="12" t="s">
        <v>7214</v>
      </c>
      <c r="D3494" s="16">
        <f t="shared" si="444"/>
        <v>45909</v>
      </c>
      <c r="G3494" s="13" t="s">
        <v>8432</v>
      </c>
      <c r="I3494" s="13" t="s">
        <v>8433</v>
      </c>
      <c r="J3494" s="13" t="s">
        <v>1809</v>
      </c>
      <c r="K3494" s="13" t="s">
        <v>27</v>
      </c>
      <c r="L3494" s="25" t="str">
        <f>VLOOKUP($K3494,TONG_SL!$A:$D,2,0)</f>
        <v>Chân giò heo muối 300g</v>
      </c>
      <c r="N3494" s="25" t="str">
        <f t="shared" si="445"/>
        <v>K-C6</v>
      </c>
      <c r="Q3494" s="25" t="str">
        <f>VLOOKUP(K3494,TONG_SL!$A:$D,3,0)</f>
        <v>Túi</v>
      </c>
      <c r="R3494" s="1">
        <v>10</v>
      </c>
      <c r="T3494" s="1">
        <f>VLOOKUP(VLOOKUP(G3494,Ma_KH!$A:$R,18,0)&amp;K3494,Gia_MB!$A:$F,6,0)</f>
        <v>73431</v>
      </c>
      <c r="U3494" s="14">
        <f t="shared" si="447"/>
        <v>734310</v>
      </c>
      <c r="W3494" s="64">
        <f t="shared" si="448"/>
        <v>0</v>
      </c>
      <c r="X3494" s="3" t="str">
        <f t="shared" si="449"/>
        <v>8</v>
      </c>
      <c r="Z3494" s="14">
        <f t="shared" si="450"/>
        <v>58744.800000000003</v>
      </c>
      <c r="AA3494" s="7">
        <f>VLOOKUP(G3494,Ma_KH!$A:$R,14,0)</f>
        <v>60</v>
      </c>
      <c r="AD3494" s="7" t="str">
        <f>IFERROR(VLOOKUP(J3494,'Chuyển Mã'!$B$3:$C$9,2,0),"")</f>
        <v>Hà Nội</v>
      </c>
      <c r="AE3494" s="7" t="str">
        <f t="shared" si="442"/>
        <v>Chân giò heo muối 300g</v>
      </c>
      <c r="AF3494" s="7">
        <f t="shared" si="443"/>
        <v>10</v>
      </c>
    </row>
    <row r="3495" spans="1:32" x14ac:dyDescent="0.25">
      <c r="A3495" s="11">
        <v>45909</v>
      </c>
      <c r="B3495" s="25">
        <v>4175659687</v>
      </c>
      <c r="C3495" s="12" t="s">
        <v>7214</v>
      </c>
      <c r="D3495" s="16">
        <f t="shared" si="444"/>
        <v>45909</v>
      </c>
      <c r="G3495" s="13" t="s">
        <v>8432</v>
      </c>
      <c r="I3495" s="13" t="s">
        <v>8433</v>
      </c>
      <c r="J3495" s="13" t="s">
        <v>1809</v>
      </c>
      <c r="K3495" s="13" t="s">
        <v>30</v>
      </c>
      <c r="L3495" s="25" t="str">
        <f>VLOOKUP($K3495,TONG_SL!$A:$D,2,0)</f>
        <v>Gà muối 500g</v>
      </c>
      <c r="N3495" s="25" t="str">
        <f t="shared" si="445"/>
        <v>K-C6</v>
      </c>
      <c r="Q3495" s="25" t="str">
        <f>VLOOKUP(K3495,TONG_SL!$A:$D,3,0)</f>
        <v>Túi</v>
      </c>
      <c r="R3495" s="1">
        <v>5</v>
      </c>
      <c r="T3495" s="1">
        <f>VLOOKUP(VLOOKUP(G3495,Ma_KH!$A:$R,18,0)&amp;K3495,Gia_MB!$A:$F,6,0)</f>
        <v>111058</v>
      </c>
      <c r="U3495" s="14">
        <f t="shared" si="447"/>
        <v>555290</v>
      </c>
      <c r="W3495" s="64">
        <f t="shared" si="448"/>
        <v>0</v>
      </c>
      <c r="X3495" s="3" t="str">
        <f t="shared" si="449"/>
        <v>8</v>
      </c>
      <c r="Z3495" s="14">
        <f t="shared" si="450"/>
        <v>44423.200000000004</v>
      </c>
      <c r="AA3495" s="7">
        <f>VLOOKUP(G3495,Ma_KH!$A:$R,14,0)</f>
        <v>60</v>
      </c>
      <c r="AD3495" s="7" t="str">
        <f>IFERROR(VLOOKUP(J3495,'Chuyển Mã'!$B$3:$C$9,2,0),"")</f>
        <v>Hà Nội</v>
      </c>
      <c r="AE3495" s="7" t="str">
        <f t="shared" si="442"/>
        <v>Gà muối 500g</v>
      </c>
      <c r="AF3495" s="7">
        <f t="shared" si="443"/>
        <v>5</v>
      </c>
    </row>
    <row r="3496" spans="1:32" x14ac:dyDescent="0.25">
      <c r="A3496" s="11">
        <v>45909</v>
      </c>
      <c r="B3496" s="25" t="s">
        <v>8434</v>
      </c>
      <c r="C3496" s="12" t="s">
        <v>7214</v>
      </c>
      <c r="D3496" s="16">
        <f t="shared" si="444"/>
        <v>45909</v>
      </c>
      <c r="G3496" s="13" t="s">
        <v>8436</v>
      </c>
      <c r="I3496" s="13" t="s">
        <v>8435</v>
      </c>
      <c r="J3496" s="13" t="s">
        <v>1809</v>
      </c>
      <c r="K3496" s="13" t="s">
        <v>30</v>
      </c>
      <c r="L3496" s="25" t="str">
        <f>VLOOKUP($K3496,TONG_SL!$A:$D,2,0)</f>
        <v>Gà muối 500g</v>
      </c>
      <c r="N3496" s="25" t="str">
        <f t="shared" si="445"/>
        <v>K-C6</v>
      </c>
      <c r="Q3496" s="25" t="str">
        <f>VLOOKUP(K3496,TONG_SL!$A:$D,3,0)</f>
        <v>Túi</v>
      </c>
      <c r="R3496" s="1">
        <v>5</v>
      </c>
      <c r="T3496" s="1">
        <f>VLOOKUP(VLOOKUP(G3496,Ma_KH!$A:$R,18,0)&amp;K3496,Gia_MB!$A:$F,6,0)</f>
        <v>111058</v>
      </c>
      <c r="U3496" s="14">
        <f t="shared" si="447"/>
        <v>555290</v>
      </c>
      <c r="W3496" s="64">
        <f t="shared" si="448"/>
        <v>0</v>
      </c>
      <c r="X3496" s="3" t="str">
        <f t="shared" si="449"/>
        <v>8</v>
      </c>
      <c r="Z3496" s="14">
        <f t="shared" si="450"/>
        <v>44423.200000000004</v>
      </c>
      <c r="AA3496" s="7">
        <f>VLOOKUP(G3496,Ma_KH!$A:$R,14,0)</f>
        <v>60</v>
      </c>
      <c r="AD3496" s="7" t="str">
        <f>IFERROR(VLOOKUP(J3496,'Chuyển Mã'!$B$3:$C$9,2,0),"")</f>
        <v>Hà Nội</v>
      </c>
      <c r="AE3496" s="7" t="str">
        <f t="shared" si="442"/>
        <v>Gà muối 500g</v>
      </c>
      <c r="AF3496" s="7">
        <f t="shared" si="443"/>
        <v>5</v>
      </c>
    </row>
    <row r="3497" spans="1:32" x14ac:dyDescent="0.25">
      <c r="A3497" s="11">
        <v>45909</v>
      </c>
      <c r="B3497" s="25" t="s">
        <v>8434</v>
      </c>
      <c r="C3497" s="12" t="s">
        <v>7214</v>
      </c>
      <c r="D3497" s="16">
        <f t="shared" si="444"/>
        <v>45909</v>
      </c>
      <c r="G3497" s="13" t="s">
        <v>8436</v>
      </c>
      <c r="I3497" s="13" t="s">
        <v>8435</v>
      </c>
      <c r="J3497" s="13" t="s">
        <v>1809</v>
      </c>
      <c r="K3497" s="13" t="s">
        <v>27</v>
      </c>
      <c r="L3497" s="25" t="str">
        <f>VLOOKUP($K3497,TONG_SL!$A:$D,2,0)</f>
        <v>Chân giò heo muối 300g</v>
      </c>
      <c r="N3497" s="25" t="str">
        <f t="shared" si="445"/>
        <v>K-C6</v>
      </c>
      <c r="Q3497" s="25" t="str">
        <f>VLOOKUP(K3497,TONG_SL!$A:$D,3,0)</f>
        <v>Túi</v>
      </c>
      <c r="R3497" s="1">
        <v>15</v>
      </c>
      <c r="T3497" s="1">
        <f>VLOOKUP(VLOOKUP(G3497,Ma_KH!$A:$R,18,0)&amp;K3497,Gia_MB!$A:$F,6,0)</f>
        <v>73431</v>
      </c>
      <c r="U3497" s="14">
        <f t="shared" si="447"/>
        <v>1101465</v>
      </c>
      <c r="W3497" s="64">
        <f t="shared" si="448"/>
        <v>0</v>
      </c>
      <c r="X3497" s="3" t="str">
        <f t="shared" si="449"/>
        <v>8</v>
      </c>
      <c r="Z3497" s="14">
        <f t="shared" si="450"/>
        <v>88117.2</v>
      </c>
      <c r="AA3497" s="7">
        <f>VLOOKUP(G3497,Ma_KH!$A:$R,14,0)</f>
        <v>60</v>
      </c>
      <c r="AD3497" s="7" t="str">
        <f>IFERROR(VLOOKUP(J3497,'Chuyển Mã'!$B$3:$C$9,2,0),"")</f>
        <v>Hà Nội</v>
      </c>
      <c r="AE3497" s="7" t="str">
        <f t="shared" si="442"/>
        <v>Chân giò heo muối 300g</v>
      </c>
      <c r="AF3497" s="7">
        <f t="shared" si="443"/>
        <v>15</v>
      </c>
    </row>
    <row r="3498" spans="1:32" x14ac:dyDescent="0.25">
      <c r="A3498" s="11">
        <v>45909</v>
      </c>
      <c r="B3498" s="25" t="s">
        <v>8434</v>
      </c>
      <c r="C3498" s="12" t="s">
        <v>7214</v>
      </c>
      <c r="D3498" s="16">
        <f t="shared" si="444"/>
        <v>45909</v>
      </c>
      <c r="G3498" s="13" t="s">
        <v>8436</v>
      </c>
      <c r="I3498" s="13" t="s">
        <v>8435</v>
      </c>
      <c r="J3498" s="13" t="s">
        <v>1809</v>
      </c>
      <c r="K3498" s="13" t="s">
        <v>35</v>
      </c>
      <c r="L3498" s="25" t="str">
        <f>VLOOKUP($K3498,TONG_SL!$A:$D,2,0)</f>
        <v>Tai heo muối 200g</v>
      </c>
      <c r="N3498" s="25" t="str">
        <f t="shared" si="445"/>
        <v>K-C6</v>
      </c>
      <c r="Q3498" s="25" t="str">
        <f>VLOOKUP(K3498,TONG_SL!$A:$D,3,0)</f>
        <v>Túi</v>
      </c>
      <c r="R3498" s="1">
        <v>5</v>
      </c>
      <c r="T3498" s="1">
        <f>VLOOKUP(VLOOKUP(G3498,Ma_KH!$A:$R,18,0)&amp;K3498,Gia_MB!$A:$F,6,0)</f>
        <v>55595</v>
      </c>
      <c r="U3498" s="14">
        <f t="shared" si="447"/>
        <v>277975</v>
      </c>
      <c r="W3498" s="64">
        <f t="shared" si="448"/>
        <v>0</v>
      </c>
      <c r="X3498" s="3" t="str">
        <f t="shared" si="449"/>
        <v>8</v>
      </c>
      <c r="Z3498" s="14">
        <f t="shared" si="450"/>
        <v>22238</v>
      </c>
      <c r="AA3498" s="7">
        <f>VLOOKUP(G3498,Ma_KH!$A:$R,14,0)</f>
        <v>60</v>
      </c>
      <c r="AD3498" s="7" t="str">
        <f>IFERROR(VLOOKUP(J3498,'Chuyển Mã'!$B$3:$C$9,2,0),"")</f>
        <v>Hà Nội</v>
      </c>
      <c r="AE3498" s="7" t="str">
        <f t="shared" si="442"/>
        <v>Tai heo muối 200g</v>
      </c>
      <c r="AF3498" s="7">
        <f t="shared" si="443"/>
        <v>5</v>
      </c>
    </row>
    <row r="3499" spans="1:32" x14ac:dyDescent="0.25">
      <c r="A3499" s="11">
        <v>45909</v>
      </c>
      <c r="B3499" s="25" t="s">
        <v>8434</v>
      </c>
      <c r="C3499" s="12" t="s">
        <v>7214</v>
      </c>
      <c r="D3499" s="16">
        <f t="shared" si="444"/>
        <v>45909</v>
      </c>
      <c r="G3499" s="13" t="s">
        <v>8436</v>
      </c>
      <c r="I3499" s="13" t="s">
        <v>8435</v>
      </c>
      <c r="J3499" s="13" t="s">
        <v>1809</v>
      </c>
      <c r="K3499" s="13" t="s">
        <v>32</v>
      </c>
      <c r="L3499" s="25" t="str">
        <f>VLOOKUP($K3499,TONG_SL!$A:$D,2,0)</f>
        <v>Giò Tai Lưỡi Xào 250</v>
      </c>
      <c r="N3499" s="25" t="str">
        <f t="shared" si="445"/>
        <v>K-C6</v>
      </c>
      <c r="Q3499" s="25" t="str">
        <f>VLOOKUP(K3499,TONG_SL!$A:$D,3,0)</f>
        <v>Túi</v>
      </c>
      <c r="R3499" s="1">
        <v>5</v>
      </c>
      <c r="T3499" s="1">
        <f>VLOOKUP(VLOOKUP(G3499,Ma_KH!$A:$R,18,0)&amp;K3499,Gia_MB!$A:$F,6,0)</f>
        <v>50183</v>
      </c>
      <c r="U3499" s="14">
        <f t="shared" si="447"/>
        <v>250915</v>
      </c>
      <c r="W3499" s="64">
        <f t="shared" si="448"/>
        <v>0</v>
      </c>
      <c r="X3499" s="3" t="str">
        <f t="shared" si="449"/>
        <v>8</v>
      </c>
      <c r="Z3499" s="14">
        <f t="shared" si="450"/>
        <v>20073.2</v>
      </c>
      <c r="AA3499" s="7">
        <f>VLOOKUP(G3499,Ma_KH!$A:$R,14,0)</f>
        <v>60</v>
      </c>
      <c r="AD3499" s="7" t="str">
        <f>IFERROR(VLOOKUP(J3499,'Chuyển Mã'!$B$3:$C$9,2,0),"")</f>
        <v>Hà Nội</v>
      </c>
      <c r="AE3499" s="7" t="str">
        <f t="shared" si="442"/>
        <v>Giò Tai Lưỡi Xào 250</v>
      </c>
      <c r="AF3499" s="7">
        <f t="shared" si="443"/>
        <v>5</v>
      </c>
    </row>
    <row r="3500" spans="1:32" x14ac:dyDescent="0.25">
      <c r="A3500" s="11">
        <v>45909</v>
      </c>
      <c r="B3500" s="25" t="s">
        <v>8434</v>
      </c>
      <c r="C3500" s="12" t="s">
        <v>7214</v>
      </c>
      <c r="D3500" s="16">
        <f t="shared" si="444"/>
        <v>45909</v>
      </c>
      <c r="G3500" s="13" t="s">
        <v>8436</v>
      </c>
      <c r="I3500" s="13" t="s">
        <v>8435</v>
      </c>
      <c r="J3500" s="13" t="s">
        <v>1809</v>
      </c>
      <c r="K3500" s="13" t="s">
        <v>51</v>
      </c>
      <c r="L3500" s="25" t="str">
        <f>VLOOKUP($K3500,TONG_SL!$A:$D,2,0)</f>
        <v>Mọc Nấm Hương 250g</v>
      </c>
      <c r="N3500" s="25" t="str">
        <f t="shared" si="445"/>
        <v>K-C6</v>
      </c>
      <c r="Q3500" s="25" t="str">
        <f>VLOOKUP(K3500,TONG_SL!$A:$D,3,0)</f>
        <v>Túi</v>
      </c>
      <c r="R3500" s="1">
        <v>5</v>
      </c>
      <c r="T3500" s="1">
        <f>VLOOKUP(VLOOKUP(G3500,Ma_KH!$A:$R,18,0)&amp;K3500,Gia_MB!$A:$F,6,0)</f>
        <v>46000</v>
      </c>
      <c r="U3500" s="14">
        <f t="shared" si="447"/>
        <v>230000</v>
      </c>
      <c r="W3500" s="64">
        <f t="shared" si="448"/>
        <v>0</v>
      </c>
      <c r="X3500" s="3" t="str">
        <f t="shared" si="449"/>
        <v>8</v>
      </c>
      <c r="Z3500" s="14">
        <f t="shared" si="450"/>
        <v>18400</v>
      </c>
      <c r="AA3500" s="7">
        <f>VLOOKUP(G3500,Ma_KH!$A:$R,14,0)</f>
        <v>60</v>
      </c>
      <c r="AD3500" s="7" t="str">
        <f>IFERROR(VLOOKUP(J3500,'Chuyển Mã'!$B$3:$C$9,2,0),"")</f>
        <v>Hà Nội</v>
      </c>
      <c r="AE3500" s="7" t="str">
        <f t="shared" si="442"/>
        <v>Mọc Nấm Hương 250g</v>
      </c>
      <c r="AF3500" s="7">
        <f t="shared" si="443"/>
        <v>5</v>
      </c>
    </row>
    <row r="3501" spans="1:32" x14ac:dyDescent="0.25">
      <c r="A3501" s="11">
        <v>45909</v>
      </c>
      <c r="B3501" s="25" t="s">
        <v>8434</v>
      </c>
      <c r="C3501" s="12" t="s">
        <v>7214</v>
      </c>
      <c r="D3501" s="16">
        <f t="shared" si="444"/>
        <v>45909</v>
      </c>
      <c r="G3501" s="13" t="s">
        <v>8436</v>
      </c>
      <c r="I3501" s="13" t="s">
        <v>8435</v>
      </c>
      <c r="J3501" s="13" t="s">
        <v>1809</v>
      </c>
      <c r="K3501" s="13" t="s">
        <v>41</v>
      </c>
      <c r="L3501" s="25" t="str">
        <f>VLOOKUP($K3501,TONG_SL!$A:$D,2,0)</f>
        <v>Chả nướng 300g</v>
      </c>
      <c r="N3501" s="25" t="str">
        <f t="shared" si="445"/>
        <v>K-C6</v>
      </c>
      <c r="Q3501" s="25" t="str">
        <f>VLOOKUP(K3501,TONG_SL!$A:$D,3,0)</f>
        <v>Túi</v>
      </c>
      <c r="R3501" s="1">
        <v>5</v>
      </c>
      <c r="T3501" s="1">
        <f>VLOOKUP(VLOOKUP(G3501,Ma_KH!$A:$R,18,0)&amp;K3501,Gia_MB!$A:$F,6,0)</f>
        <v>70950</v>
      </c>
      <c r="U3501" s="14">
        <f t="shared" si="447"/>
        <v>354750</v>
      </c>
      <c r="W3501" s="64">
        <f t="shared" si="448"/>
        <v>0</v>
      </c>
      <c r="X3501" s="3" t="str">
        <f t="shared" si="449"/>
        <v>8</v>
      </c>
      <c r="Z3501" s="14">
        <f t="shared" si="450"/>
        <v>28380</v>
      </c>
      <c r="AA3501" s="7">
        <f>VLOOKUP(G3501,Ma_KH!$A:$R,14,0)</f>
        <v>60</v>
      </c>
      <c r="AD3501" s="7" t="str">
        <f>IFERROR(VLOOKUP(J3501,'Chuyển Mã'!$B$3:$C$9,2,0),"")</f>
        <v>Hà Nội</v>
      </c>
      <c r="AE3501" s="7" t="str">
        <f t="shared" si="442"/>
        <v>Chả nướng 300g</v>
      </c>
      <c r="AF3501" s="7">
        <f t="shared" si="443"/>
        <v>5</v>
      </c>
    </row>
    <row r="3502" spans="1:32" x14ac:dyDescent="0.25">
      <c r="A3502" s="11">
        <v>45909</v>
      </c>
      <c r="B3502" s="25">
        <v>4176337839</v>
      </c>
      <c r="C3502" s="12" t="s">
        <v>7214</v>
      </c>
      <c r="D3502" s="16">
        <f t="shared" si="444"/>
        <v>45909</v>
      </c>
      <c r="G3502" s="13" t="s">
        <v>8437</v>
      </c>
      <c r="I3502" s="13" t="s">
        <v>8438</v>
      </c>
      <c r="J3502" s="13" t="s">
        <v>1809</v>
      </c>
      <c r="K3502" s="13" t="s">
        <v>32</v>
      </c>
      <c r="L3502" s="25" t="str">
        <f>VLOOKUP($K3502,TONG_SL!$A:$D,2,0)</f>
        <v>Giò Tai Lưỡi Xào 250</v>
      </c>
      <c r="N3502" s="25" t="str">
        <f t="shared" si="445"/>
        <v>K-C6</v>
      </c>
      <c r="Q3502" s="25" t="str">
        <f>VLOOKUP(K3502,TONG_SL!$A:$D,3,0)</f>
        <v>Túi</v>
      </c>
      <c r="R3502" s="1">
        <v>6</v>
      </c>
      <c r="T3502" s="1">
        <f>VLOOKUP(VLOOKUP(G3502,Ma_KH!$A:$R,18,0)&amp;K3502,Gia_MB!$A:$F,6,0)</f>
        <v>50183</v>
      </c>
      <c r="U3502" s="14">
        <f t="shared" ref="U3502:U3565" si="451">T3502*R3502</f>
        <v>301098</v>
      </c>
      <c r="W3502" s="64">
        <f t="shared" ref="W3502:W3565" si="452">U3502*V3502</f>
        <v>0</v>
      </c>
      <c r="X3502" s="3" t="str">
        <f t="shared" ref="X3502:X3565" si="453">IF(B3502&lt;&gt;"","8","0")</f>
        <v>8</v>
      </c>
      <c r="Z3502" s="14">
        <f t="shared" ref="Z3502:Z3565" si="454">U3502*X3502%</f>
        <v>24087.84</v>
      </c>
      <c r="AA3502" s="7">
        <f>VLOOKUP(G3502,Ma_KH!$A:$R,14,0)</f>
        <v>60</v>
      </c>
      <c r="AD3502" s="7" t="str">
        <f>IFERROR(VLOOKUP(J3502,'Chuyển Mã'!$B$3:$C$9,2,0),"")</f>
        <v>Hà Nội</v>
      </c>
      <c r="AE3502" s="7" t="str">
        <f t="shared" si="442"/>
        <v>Giò Tai Lưỡi Xào 250</v>
      </c>
      <c r="AF3502" s="7">
        <f t="shared" si="443"/>
        <v>6</v>
      </c>
    </row>
    <row r="3503" spans="1:32" x14ac:dyDescent="0.25">
      <c r="A3503" s="11">
        <v>45909</v>
      </c>
      <c r="B3503" s="25">
        <v>4176337839</v>
      </c>
      <c r="C3503" s="12" t="s">
        <v>7214</v>
      </c>
      <c r="D3503" s="16">
        <f t="shared" si="444"/>
        <v>45909</v>
      </c>
      <c r="G3503" s="13" t="s">
        <v>8437</v>
      </c>
      <c r="I3503" s="13" t="s">
        <v>8438</v>
      </c>
      <c r="J3503" s="13" t="s">
        <v>1809</v>
      </c>
      <c r="K3503" s="13" t="s">
        <v>30</v>
      </c>
      <c r="L3503" s="25" t="str">
        <f>VLOOKUP($K3503,TONG_SL!$A:$D,2,0)</f>
        <v>Gà muối 500g</v>
      </c>
      <c r="N3503" s="25" t="str">
        <f t="shared" si="445"/>
        <v>K-C6</v>
      </c>
      <c r="Q3503" s="25" t="str">
        <f>VLOOKUP(K3503,TONG_SL!$A:$D,3,0)</f>
        <v>Túi</v>
      </c>
      <c r="R3503" s="1">
        <v>7</v>
      </c>
      <c r="T3503" s="1">
        <f>VLOOKUP(VLOOKUP(G3503,Ma_KH!$A:$R,18,0)&amp;K3503,Gia_MB!$A:$F,6,0)</f>
        <v>111058</v>
      </c>
      <c r="U3503" s="14">
        <f t="shared" si="451"/>
        <v>777406</v>
      </c>
      <c r="W3503" s="64">
        <f t="shared" si="452"/>
        <v>0</v>
      </c>
      <c r="X3503" s="3" t="str">
        <f t="shared" si="453"/>
        <v>8</v>
      </c>
      <c r="Z3503" s="14">
        <f t="shared" si="454"/>
        <v>62192.480000000003</v>
      </c>
      <c r="AA3503" s="7">
        <f>VLOOKUP(G3503,Ma_KH!$A:$R,14,0)</f>
        <v>60</v>
      </c>
      <c r="AD3503" s="7" t="str">
        <f>IFERROR(VLOOKUP(J3503,'Chuyển Mã'!$B$3:$C$9,2,0),"")</f>
        <v>Hà Nội</v>
      </c>
      <c r="AE3503" s="7" t="str">
        <f t="shared" si="442"/>
        <v>Gà muối 500g</v>
      </c>
      <c r="AF3503" s="7">
        <f t="shared" si="443"/>
        <v>7</v>
      </c>
    </row>
    <row r="3504" spans="1:32" x14ac:dyDescent="0.25">
      <c r="A3504" s="11">
        <v>45909</v>
      </c>
      <c r="B3504" s="25">
        <v>4176337839</v>
      </c>
      <c r="C3504" s="12" t="s">
        <v>7214</v>
      </c>
      <c r="D3504" s="16">
        <f t="shared" si="444"/>
        <v>45909</v>
      </c>
      <c r="G3504" s="13" t="s">
        <v>8437</v>
      </c>
      <c r="I3504" s="13" t="s">
        <v>8438</v>
      </c>
      <c r="J3504" s="13" t="s">
        <v>1809</v>
      </c>
      <c r="K3504" s="13" t="s">
        <v>27</v>
      </c>
      <c r="L3504" s="25" t="str">
        <f>VLOOKUP($K3504,TONG_SL!$A:$D,2,0)</f>
        <v>Chân giò heo muối 300g</v>
      </c>
      <c r="N3504" s="25" t="str">
        <f t="shared" si="445"/>
        <v>K-C6</v>
      </c>
      <c r="Q3504" s="25" t="str">
        <f>VLOOKUP(K3504,TONG_SL!$A:$D,3,0)</f>
        <v>Túi</v>
      </c>
      <c r="R3504" s="1">
        <v>8</v>
      </c>
      <c r="T3504" s="1">
        <f>VLOOKUP(VLOOKUP(G3504,Ma_KH!$A:$R,18,0)&amp;K3504,Gia_MB!$A:$F,6,0)</f>
        <v>73431</v>
      </c>
      <c r="U3504" s="14">
        <f t="shared" si="451"/>
        <v>587448</v>
      </c>
      <c r="W3504" s="64">
        <f t="shared" si="452"/>
        <v>0</v>
      </c>
      <c r="X3504" s="3" t="str">
        <f t="shared" si="453"/>
        <v>8</v>
      </c>
      <c r="Z3504" s="14">
        <f t="shared" si="454"/>
        <v>46995.840000000004</v>
      </c>
      <c r="AA3504" s="7">
        <f>VLOOKUP(G3504,Ma_KH!$A:$R,14,0)</f>
        <v>60</v>
      </c>
      <c r="AD3504" s="7" t="str">
        <f>IFERROR(VLOOKUP(J3504,'Chuyển Mã'!$B$3:$C$9,2,0),"")</f>
        <v>Hà Nội</v>
      </c>
      <c r="AE3504" s="7" t="str">
        <f t="shared" si="442"/>
        <v>Chân giò heo muối 300g</v>
      </c>
      <c r="AF3504" s="7">
        <f t="shared" si="443"/>
        <v>8</v>
      </c>
    </row>
    <row r="3505" spans="1:32" x14ac:dyDescent="0.25">
      <c r="A3505" s="11">
        <v>45909</v>
      </c>
      <c r="B3505" s="25">
        <v>4176337787</v>
      </c>
      <c r="C3505" s="12" t="s">
        <v>7214</v>
      </c>
      <c r="D3505" s="16">
        <f t="shared" si="444"/>
        <v>45909</v>
      </c>
      <c r="G3505" s="13" t="s">
        <v>8439</v>
      </c>
      <c r="I3505" s="13" t="s">
        <v>8440</v>
      </c>
      <c r="J3505" s="13" t="s">
        <v>1809</v>
      </c>
      <c r="K3505" s="13" t="s">
        <v>32</v>
      </c>
      <c r="L3505" s="25" t="str">
        <f>VLOOKUP($K3505,TONG_SL!$A:$D,2,0)</f>
        <v>Giò Tai Lưỡi Xào 250</v>
      </c>
      <c r="N3505" s="25" t="str">
        <f t="shared" si="445"/>
        <v>K-C6</v>
      </c>
      <c r="Q3505" s="25" t="str">
        <f>VLOOKUP(K3505,TONG_SL!$A:$D,3,0)</f>
        <v>Túi</v>
      </c>
      <c r="R3505" s="1">
        <v>3</v>
      </c>
      <c r="T3505" s="1">
        <f>VLOOKUP(VLOOKUP(G3505,Ma_KH!$A:$R,18,0)&amp;K3505,Gia_MB!$A:$F,6,0)</f>
        <v>50183</v>
      </c>
      <c r="U3505" s="14">
        <f t="shared" si="451"/>
        <v>150549</v>
      </c>
      <c r="W3505" s="64">
        <f t="shared" si="452"/>
        <v>0</v>
      </c>
      <c r="X3505" s="3" t="str">
        <f t="shared" si="453"/>
        <v>8</v>
      </c>
      <c r="Z3505" s="14">
        <f t="shared" si="454"/>
        <v>12043.92</v>
      </c>
      <c r="AA3505" s="7">
        <f>VLOOKUP(G3505,Ma_KH!$A:$R,14,0)</f>
        <v>60</v>
      </c>
      <c r="AD3505" s="7" t="str">
        <f>IFERROR(VLOOKUP(J3505,'Chuyển Mã'!$B$3:$C$9,2,0),"")</f>
        <v>Hà Nội</v>
      </c>
      <c r="AE3505" s="7" t="str">
        <f t="shared" si="442"/>
        <v>Giò Tai Lưỡi Xào 250</v>
      </c>
      <c r="AF3505" s="7">
        <f t="shared" si="443"/>
        <v>3</v>
      </c>
    </row>
    <row r="3506" spans="1:32" x14ac:dyDescent="0.25">
      <c r="A3506" s="11">
        <v>45909</v>
      </c>
      <c r="B3506" s="25">
        <v>4176337787</v>
      </c>
      <c r="C3506" s="12" t="s">
        <v>7214</v>
      </c>
      <c r="D3506" s="16">
        <f t="shared" si="444"/>
        <v>45909</v>
      </c>
      <c r="G3506" s="13" t="s">
        <v>8439</v>
      </c>
      <c r="I3506" s="13" t="s">
        <v>8440</v>
      </c>
      <c r="J3506" s="13" t="s">
        <v>1809</v>
      </c>
      <c r="K3506" s="13" t="s">
        <v>30</v>
      </c>
      <c r="L3506" s="25" t="str">
        <f>VLOOKUP($K3506,TONG_SL!$A:$D,2,0)</f>
        <v>Gà muối 500g</v>
      </c>
      <c r="N3506" s="25" t="str">
        <f t="shared" si="445"/>
        <v>K-C6</v>
      </c>
      <c r="Q3506" s="25" t="str">
        <f>VLOOKUP(K3506,TONG_SL!$A:$D,3,0)</f>
        <v>Túi</v>
      </c>
      <c r="R3506" s="1">
        <v>3</v>
      </c>
      <c r="T3506" s="1">
        <f>VLOOKUP(VLOOKUP(G3506,Ma_KH!$A:$R,18,0)&amp;K3506,Gia_MB!$A:$F,6,0)</f>
        <v>111058</v>
      </c>
      <c r="U3506" s="14">
        <f t="shared" si="451"/>
        <v>333174</v>
      </c>
      <c r="W3506" s="64">
        <f t="shared" si="452"/>
        <v>0</v>
      </c>
      <c r="X3506" s="3" t="str">
        <f t="shared" si="453"/>
        <v>8</v>
      </c>
      <c r="Z3506" s="14">
        <f t="shared" si="454"/>
        <v>26653.920000000002</v>
      </c>
      <c r="AA3506" s="7">
        <f>VLOOKUP(G3506,Ma_KH!$A:$R,14,0)</f>
        <v>60</v>
      </c>
      <c r="AD3506" s="7" t="str">
        <f>IFERROR(VLOOKUP(J3506,'Chuyển Mã'!$B$3:$C$9,2,0),"")</f>
        <v>Hà Nội</v>
      </c>
      <c r="AE3506" s="7" t="str">
        <f t="shared" si="442"/>
        <v>Gà muối 500g</v>
      </c>
      <c r="AF3506" s="7">
        <f t="shared" si="443"/>
        <v>3</v>
      </c>
    </row>
    <row r="3507" spans="1:32" x14ac:dyDescent="0.25">
      <c r="A3507" s="11">
        <v>45909</v>
      </c>
      <c r="B3507" s="25">
        <v>4176337787</v>
      </c>
      <c r="C3507" s="12" t="s">
        <v>7214</v>
      </c>
      <c r="D3507" s="16">
        <f t="shared" si="444"/>
        <v>45909</v>
      </c>
      <c r="G3507" s="13" t="s">
        <v>8439</v>
      </c>
      <c r="I3507" s="13" t="s">
        <v>8440</v>
      </c>
      <c r="J3507" s="13" t="s">
        <v>1809</v>
      </c>
      <c r="K3507" s="13" t="s">
        <v>27</v>
      </c>
      <c r="L3507" s="25" t="str">
        <f>VLOOKUP($K3507,TONG_SL!$A:$D,2,0)</f>
        <v>Chân giò heo muối 300g</v>
      </c>
      <c r="N3507" s="25" t="str">
        <f t="shared" si="445"/>
        <v>K-C6</v>
      </c>
      <c r="Q3507" s="25" t="str">
        <f>VLOOKUP(K3507,TONG_SL!$A:$D,3,0)</f>
        <v>Túi</v>
      </c>
      <c r="R3507" s="1">
        <v>5</v>
      </c>
      <c r="T3507" s="1">
        <f>VLOOKUP(VLOOKUP(G3507,Ma_KH!$A:$R,18,0)&amp;K3507,Gia_MB!$A:$F,6,0)</f>
        <v>73431</v>
      </c>
      <c r="U3507" s="14">
        <f t="shared" si="451"/>
        <v>367155</v>
      </c>
      <c r="W3507" s="64">
        <f t="shared" si="452"/>
        <v>0</v>
      </c>
      <c r="X3507" s="3" t="str">
        <f t="shared" si="453"/>
        <v>8</v>
      </c>
      <c r="Z3507" s="14">
        <f t="shared" si="454"/>
        <v>29372.400000000001</v>
      </c>
      <c r="AA3507" s="7">
        <f>VLOOKUP(G3507,Ma_KH!$A:$R,14,0)</f>
        <v>60</v>
      </c>
      <c r="AD3507" s="7" t="str">
        <f>IFERROR(VLOOKUP(J3507,'Chuyển Mã'!$B$3:$C$9,2,0),"")</f>
        <v>Hà Nội</v>
      </c>
      <c r="AE3507" s="7" t="str">
        <f t="shared" si="442"/>
        <v>Chân giò heo muối 300g</v>
      </c>
      <c r="AF3507" s="7">
        <f t="shared" si="443"/>
        <v>5</v>
      </c>
    </row>
    <row r="3508" spans="1:32" x14ac:dyDescent="0.25">
      <c r="A3508" s="11">
        <v>45909</v>
      </c>
      <c r="B3508" s="25">
        <v>4176476466</v>
      </c>
      <c r="C3508" s="12" t="s">
        <v>7214</v>
      </c>
      <c r="D3508" s="16">
        <f t="shared" si="444"/>
        <v>45909</v>
      </c>
      <c r="G3508" s="13" t="s">
        <v>8441</v>
      </c>
      <c r="I3508" s="13" t="s">
        <v>8442</v>
      </c>
      <c r="J3508" s="13" t="s">
        <v>1809</v>
      </c>
      <c r="K3508" s="13" t="s">
        <v>32</v>
      </c>
      <c r="L3508" s="25" t="str">
        <f>VLOOKUP($K3508,TONG_SL!$A:$D,2,0)</f>
        <v>Giò Tai Lưỡi Xào 250</v>
      </c>
      <c r="N3508" s="25" t="str">
        <f t="shared" si="445"/>
        <v>K-C6</v>
      </c>
      <c r="Q3508" s="25" t="str">
        <f>VLOOKUP(K3508,TONG_SL!$A:$D,3,0)</f>
        <v>Túi</v>
      </c>
      <c r="R3508" s="1">
        <v>8</v>
      </c>
      <c r="T3508" s="1">
        <f>VLOOKUP(VLOOKUP(G3508,Ma_KH!$A:$R,18,0)&amp;K3508,Gia_MB!$A:$F,6,0)</f>
        <v>50183</v>
      </c>
      <c r="U3508" s="14">
        <f t="shared" si="451"/>
        <v>401464</v>
      </c>
      <c r="W3508" s="64">
        <f t="shared" si="452"/>
        <v>0</v>
      </c>
      <c r="X3508" s="3" t="str">
        <f t="shared" si="453"/>
        <v>8</v>
      </c>
      <c r="Z3508" s="14">
        <f t="shared" si="454"/>
        <v>32117.119999999999</v>
      </c>
      <c r="AA3508" s="7">
        <f>VLOOKUP(G3508,Ma_KH!$A:$R,14,0)</f>
        <v>60</v>
      </c>
      <c r="AD3508" s="7" t="str">
        <f>IFERROR(VLOOKUP(J3508,'Chuyển Mã'!$B$3:$C$9,2,0),"")</f>
        <v>Hà Nội</v>
      </c>
      <c r="AE3508" s="7" t="str">
        <f t="shared" si="442"/>
        <v>Giò Tai Lưỡi Xào 250</v>
      </c>
      <c r="AF3508" s="7">
        <f t="shared" si="443"/>
        <v>8</v>
      </c>
    </row>
    <row r="3509" spans="1:32" x14ac:dyDescent="0.25">
      <c r="A3509" s="11">
        <v>45909</v>
      </c>
      <c r="B3509" s="25">
        <v>4176476466</v>
      </c>
      <c r="C3509" s="12" t="s">
        <v>7214</v>
      </c>
      <c r="D3509" s="16">
        <f t="shared" si="444"/>
        <v>45909</v>
      </c>
      <c r="G3509" s="13" t="s">
        <v>8441</v>
      </c>
      <c r="I3509" s="13" t="s">
        <v>8442</v>
      </c>
      <c r="J3509" s="13" t="s">
        <v>1809</v>
      </c>
      <c r="K3509" s="13" t="s">
        <v>41</v>
      </c>
      <c r="L3509" s="25" t="str">
        <f>VLOOKUP($K3509,TONG_SL!$A:$D,2,0)</f>
        <v>Chả nướng 300g</v>
      </c>
      <c r="N3509" s="25" t="str">
        <f t="shared" si="445"/>
        <v>K-C6</v>
      </c>
      <c r="Q3509" s="25" t="str">
        <f>VLOOKUP(K3509,TONG_SL!$A:$D,3,0)</f>
        <v>Túi</v>
      </c>
      <c r="R3509" s="1">
        <v>5</v>
      </c>
      <c r="T3509" s="1">
        <f>VLOOKUP(VLOOKUP(G3509,Ma_KH!$A:$R,18,0)&amp;K3509,Gia_MB!$A:$F,6,0)</f>
        <v>70950</v>
      </c>
      <c r="U3509" s="14">
        <f t="shared" si="451"/>
        <v>354750</v>
      </c>
      <c r="W3509" s="64">
        <f t="shared" si="452"/>
        <v>0</v>
      </c>
      <c r="X3509" s="3" t="str">
        <f t="shared" si="453"/>
        <v>8</v>
      </c>
      <c r="Z3509" s="14">
        <f t="shared" si="454"/>
        <v>28380</v>
      </c>
      <c r="AA3509" s="7">
        <f>VLOOKUP(G3509,Ma_KH!$A:$R,14,0)</f>
        <v>60</v>
      </c>
      <c r="AD3509" s="7" t="str">
        <f>IFERROR(VLOOKUP(J3509,'Chuyển Mã'!$B$3:$C$9,2,0),"")</f>
        <v>Hà Nội</v>
      </c>
      <c r="AE3509" s="7" t="str">
        <f t="shared" si="442"/>
        <v>Chả nướng 300g</v>
      </c>
      <c r="AF3509" s="7">
        <f t="shared" si="443"/>
        <v>5</v>
      </c>
    </row>
    <row r="3510" spans="1:32" x14ac:dyDescent="0.25">
      <c r="A3510" s="11">
        <v>45909</v>
      </c>
      <c r="B3510" s="25">
        <v>4176476466</v>
      </c>
      <c r="C3510" s="12" t="s">
        <v>7214</v>
      </c>
      <c r="D3510" s="16">
        <f t="shared" si="444"/>
        <v>45909</v>
      </c>
      <c r="G3510" s="13" t="s">
        <v>8441</v>
      </c>
      <c r="I3510" s="13" t="s">
        <v>8442</v>
      </c>
      <c r="J3510" s="13" t="s">
        <v>1809</v>
      </c>
      <c r="K3510" s="13" t="s">
        <v>51</v>
      </c>
      <c r="L3510" s="25" t="str">
        <f>VLOOKUP($K3510,TONG_SL!$A:$D,2,0)</f>
        <v>Mọc Nấm Hương 250g</v>
      </c>
      <c r="N3510" s="25" t="str">
        <f t="shared" si="445"/>
        <v>K-C6</v>
      </c>
      <c r="Q3510" s="25" t="str">
        <f>VLOOKUP(K3510,TONG_SL!$A:$D,3,0)</f>
        <v>Túi</v>
      </c>
      <c r="R3510" s="1">
        <v>3</v>
      </c>
      <c r="T3510" s="1">
        <f>VLOOKUP(VLOOKUP(G3510,Ma_KH!$A:$R,18,0)&amp;K3510,Gia_MB!$A:$F,6,0)</f>
        <v>46000</v>
      </c>
      <c r="U3510" s="14">
        <f t="shared" si="451"/>
        <v>138000</v>
      </c>
      <c r="W3510" s="64">
        <f t="shared" si="452"/>
        <v>0</v>
      </c>
      <c r="X3510" s="3" t="str">
        <f t="shared" si="453"/>
        <v>8</v>
      </c>
      <c r="Z3510" s="14">
        <f t="shared" si="454"/>
        <v>11040</v>
      </c>
      <c r="AA3510" s="7">
        <f>VLOOKUP(G3510,Ma_KH!$A:$R,14,0)</f>
        <v>60</v>
      </c>
      <c r="AD3510" s="7" t="str">
        <f>IFERROR(VLOOKUP(J3510,'Chuyển Mã'!$B$3:$C$9,2,0),"")</f>
        <v>Hà Nội</v>
      </c>
      <c r="AE3510" s="7" t="str">
        <f t="shared" si="442"/>
        <v>Mọc Nấm Hương 250g</v>
      </c>
      <c r="AF3510" s="7">
        <f t="shared" si="443"/>
        <v>3</v>
      </c>
    </row>
    <row r="3511" spans="1:32" x14ac:dyDescent="0.25">
      <c r="A3511" s="11">
        <v>45909</v>
      </c>
      <c r="B3511" s="25">
        <v>4176337539</v>
      </c>
      <c r="C3511" s="12" t="s">
        <v>7214</v>
      </c>
      <c r="D3511" s="16">
        <f t="shared" si="444"/>
        <v>45909</v>
      </c>
      <c r="G3511" s="13" t="s">
        <v>8443</v>
      </c>
      <c r="I3511" s="13" t="s">
        <v>8444</v>
      </c>
      <c r="J3511" s="13" t="s">
        <v>1809</v>
      </c>
      <c r="K3511" s="13" t="s">
        <v>30</v>
      </c>
      <c r="L3511" s="25" t="str">
        <f>VLOOKUP($K3511,TONG_SL!$A:$D,2,0)</f>
        <v>Gà muối 500g</v>
      </c>
      <c r="N3511" s="25" t="str">
        <f t="shared" si="445"/>
        <v>K-C6</v>
      </c>
      <c r="Q3511" s="25" t="str">
        <f>VLOOKUP(K3511,TONG_SL!$A:$D,3,0)</f>
        <v>Túi</v>
      </c>
      <c r="R3511" s="1">
        <v>2</v>
      </c>
      <c r="T3511" s="1">
        <f>VLOOKUP(VLOOKUP(G3511,Ma_KH!$A:$R,18,0)&amp;K3511,Gia_MB!$A:$F,6,0)</f>
        <v>111058</v>
      </c>
      <c r="U3511" s="14">
        <f t="shared" si="451"/>
        <v>222116</v>
      </c>
      <c r="W3511" s="64">
        <f t="shared" si="452"/>
        <v>0</v>
      </c>
      <c r="X3511" s="3" t="str">
        <f t="shared" si="453"/>
        <v>8</v>
      </c>
      <c r="Z3511" s="14">
        <f t="shared" si="454"/>
        <v>17769.28</v>
      </c>
      <c r="AA3511" s="7">
        <f>VLOOKUP(G3511,Ma_KH!$A:$R,14,0)</f>
        <v>60</v>
      </c>
      <c r="AD3511" s="7" t="str">
        <f>IFERROR(VLOOKUP(J3511,'Chuyển Mã'!$B$3:$C$9,2,0),"")</f>
        <v>Hà Nội</v>
      </c>
      <c r="AE3511" s="7" t="str">
        <f t="shared" si="442"/>
        <v>Gà muối 500g</v>
      </c>
      <c r="AF3511" s="7">
        <f t="shared" si="443"/>
        <v>2</v>
      </c>
    </row>
    <row r="3512" spans="1:32" x14ac:dyDescent="0.25">
      <c r="A3512" s="11">
        <v>45909</v>
      </c>
      <c r="B3512" s="25">
        <v>4176337539</v>
      </c>
      <c r="C3512" s="12" t="s">
        <v>7214</v>
      </c>
      <c r="D3512" s="16">
        <f t="shared" si="444"/>
        <v>45909</v>
      </c>
      <c r="G3512" s="13" t="s">
        <v>8443</v>
      </c>
      <c r="I3512" s="13" t="s">
        <v>8444</v>
      </c>
      <c r="J3512" s="13" t="s">
        <v>1809</v>
      </c>
      <c r="K3512" s="13" t="s">
        <v>51</v>
      </c>
      <c r="L3512" s="25" t="str">
        <f>VLOOKUP($K3512,TONG_SL!$A:$D,2,0)</f>
        <v>Mọc Nấm Hương 250g</v>
      </c>
      <c r="N3512" s="25" t="str">
        <f t="shared" si="445"/>
        <v>K-C6</v>
      </c>
      <c r="Q3512" s="25" t="str">
        <f>VLOOKUP(K3512,TONG_SL!$A:$D,3,0)</f>
        <v>Túi</v>
      </c>
      <c r="R3512" s="1">
        <v>2</v>
      </c>
      <c r="T3512" s="1">
        <f>VLOOKUP(VLOOKUP(G3512,Ma_KH!$A:$R,18,0)&amp;K3512,Gia_MB!$A:$F,6,0)</f>
        <v>46000</v>
      </c>
      <c r="U3512" s="14">
        <f t="shared" si="451"/>
        <v>92000</v>
      </c>
      <c r="W3512" s="64">
        <f t="shared" si="452"/>
        <v>0</v>
      </c>
      <c r="X3512" s="3" t="str">
        <f t="shared" si="453"/>
        <v>8</v>
      </c>
      <c r="Z3512" s="14">
        <f t="shared" si="454"/>
        <v>7360</v>
      </c>
      <c r="AA3512" s="7">
        <f>VLOOKUP(G3512,Ma_KH!$A:$R,14,0)</f>
        <v>60</v>
      </c>
      <c r="AD3512" s="7" t="str">
        <f>IFERROR(VLOOKUP(J3512,'Chuyển Mã'!$B$3:$C$9,2,0),"")</f>
        <v>Hà Nội</v>
      </c>
      <c r="AE3512" s="7" t="str">
        <f t="shared" si="442"/>
        <v>Mọc Nấm Hương 250g</v>
      </c>
      <c r="AF3512" s="7">
        <f t="shared" si="443"/>
        <v>2</v>
      </c>
    </row>
    <row r="3513" spans="1:32" x14ac:dyDescent="0.25">
      <c r="A3513" s="11">
        <v>45909</v>
      </c>
      <c r="B3513" s="25">
        <v>4176337539</v>
      </c>
      <c r="C3513" s="12" t="s">
        <v>7214</v>
      </c>
      <c r="D3513" s="16">
        <f t="shared" si="444"/>
        <v>45909</v>
      </c>
      <c r="G3513" s="13" t="s">
        <v>8443</v>
      </c>
      <c r="I3513" s="13" t="s">
        <v>8444</v>
      </c>
      <c r="J3513" s="13" t="s">
        <v>1809</v>
      </c>
      <c r="K3513" s="13" t="s">
        <v>32</v>
      </c>
      <c r="L3513" s="25" t="str">
        <f>VLOOKUP($K3513,TONG_SL!$A:$D,2,0)</f>
        <v>Giò Tai Lưỡi Xào 250</v>
      </c>
      <c r="N3513" s="25" t="str">
        <f t="shared" si="445"/>
        <v>K-C6</v>
      </c>
      <c r="Q3513" s="25" t="str">
        <f>VLOOKUP(K3513,TONG_SL!$A:$D,3,0)</f>
        <v>Túi</v>
      </c>
      <c r="R3513" s="1">
        <v>4</v>
      </c>
      <c r="T3513" s="1">
        <f>VLOOKUP(VLOOKUP(G3513,Ma_KH!$A:$R,18,0)&amp;K3513,Gia_MB!$A:$F,6,0)</f>
        <v>50183</v>
      </c>
      <c r="U3513" s="14">
        <f t="shared" si="451"/>
        <v>200732</v>
      </c>
      <c r="W3513" s="64">
        <f t="shared" si="452"/>
        <v>0</v>
      </c>
      <c r="X3513" s="3" t="str">
        <f t="shared" si="453"/>
        <v>8</v>
      </c>
      <c r="Z3513" s="14">
        <f t="shared" si="454"/>
        <v>16058.56</v>
      </c>
      <c r="AA3513" s="7">
        <f>VLOOKUP(G3513,Ma_KH!$A:$R,14,0)</f>
        <v>60</v>
      </c>
      <c r="AD3513" s="7" t="str">
        <f>IFERROR(VLOOKUP(J3513,'Chuyển Mã'!$B$3:$C$9,2,0),"")</f>
        <v>Hà Nội</v>
      </c>
      <c r="AE3513" s="7" t="str">
        <f t="shared" si="442"/>
        <v>Giò Tai Lưỡi Xào 250</v>
      </c>
      <c r="AF3513" s="7">
        <f t="shared" si="443"/>
        <v>4</v>
      </c>
    </row>
    <row r="3514" spans="1:32" x14ac:dyDescent="0.25">
      <c r="A3514" s="11">
        <v>45909</v>
      </c>
      <c r="B3514" s="25">
        <v>4176337539</v>
      </c>
      <c r="C3514" s="12" t="s">
        <v>7214</v>
      </c>
      <c r="D3514" s="16">
        <f t="shared" si="444"/>
        <v>45909</v>
      </c>
      <c r="G3514" s="13" t="s">
        <v>8443</v>
      </c>
      <c r="I3514" s="13" t="s">
        <v>8444</v>
      </c>
      <c r="J3514" s="13" t="s">
        <v>1809</v>
      </c>
      <c r="K3514" s="13" t="s">
        <v>27</v>
      </c>
      <c r="L3514" s="25" t="str">
        <f>VLOOKUP($K3514,TONG_SL!$A:$D,2,0)</f>
        <v>Chân giò heo muối 300g</v>
      </c>
      <c r="N3514" s="25" t="str">
        <f t="shared" si="445"/>
        <v>K-C6</v>
      </c>
      <c r="Q3514" s="25" t="str">
        <f>VLOOKUP(K3514,TONG_SL!$A:$D,3,0)</f>
        <v>Túi</v>
      </c>
      <c r="R3514" s="1">
        <v>6</v>
      </c>
      <c r="T3514" s="1">
        <f>VLOOKUP(VLOOKUP(G3514,Ma_KH!$A:$R,18,0)&amp;K3514,Gia_MB!$A:$F,6,0)</f>
        <v>73431</v>
      </c>
      <c r="U3514" s="14">
        <f t="shared" si="451"/>
        <v>440586</v>
      </c>
      <c r="W3514" s="64">
        <f t="shared" si="452"/>
        <v>0</v>
      </c>
      <c r="X3514" s="3" t="str">
        <f t="shared" si="453"/>
        <v>8</v>
      </c>
      <c r="Z3514" s="14">
        <f t="shared" si="454"/>
        <v>35246.879999999997</v>
      </c>
      <c r="AA3514" s="7">
        <f>VLOOKUP(G3514,Ma_KH!$A:$R,14,0)</f>
        <v>60</v>
      </c>
      <c r="AD3514" s="7" t="str">
        <f>IFERROR(VLOOKUP(J3514,'Chuyển Mã'!$B$3:$C$9,2,0),"")</f>
        <v>Hà Nội</v>
      </c>
      <c r="AE3514" s="7" t="str">
        <f t="shared" si="442"/>
        <v>Chân giò heo muối 300g</v>
      </c>
      <c r="AF3514" s="7">
        <f t="shared" si="443"/>
        <v>6</v>
      </c>
    </row>
    <row r="3515" spans="1:32" x14ac:dyDescent="0.25">
      <c r="A3515" s="11">
        <v>45909</v>
      </c>
      <c r="B3515" s="25">
        <v>4176337644</v>
      </c>
      <c r="C3515" s="12" t="s">
        <v>7214</v>
      </c>
      <c r="D3515" s="16">
        <f t="shared" si="444"/>
        <v>45909</v>
      </c>
      <c r="G3515" s="13" t="s">
        <v>8445</v>
      </c>
      <c r="I3515" s="13" t="s">
        <v>8446</v>
      </c>
      <c r="J3515" s="13" t="s">
        <v>1809</v>
      </c>
      <c r="K3515" s="13" t="s">
        <v>51</v>
      </c>
      <c r="L3515" s="25" t="str">
        <f>VLOOKUP($K3515,TONG_SL!$A:$D,2,0)</f>
        <v>Mọc Nấm Hương 250g</v>
      </c>
      <c r="N3515" s="25" t="str">
        <f t="shared" si="445"/>
        <v>K-C6</v>
      </c>
      <c r="Q3515" s="25" t="str">
        <f>VLOOKUP(K3515,TONG_SL!$A:$D,3,0)</f>
        <v>Túi</v>
      </c>
      <c r="R3515" s="1">
        <v>5</v>
      </c>
      <c r="T3515" s="1">
        <f>VLOOKUP(VLOOKUP(G3515,Ma_KH!$A:$R,18,0)&amp;K3515,Gia_MB!$A:$F,6,0)</f>
        <v>46000</v>
      </c>
      <c r="U3515" s="14">
        <f t="shared" si="451"/>
        <v>230000</v>
      </c>
      <c r="W3515" s="64">
        <f t="shared" si="452"/>
        <v>0</v>
      </c>
      <c r="X3515" s="3" t="str">
        <f t="shared" si="453"/>
        <v>8</v>
      </c>
      <c r="Z3515" s="14">
        <f t="shared" si="454"/>
        <v>18400</v>
      </c>
      <c r="AA3515" s="7">
        <f>VLOOKUP(G3515,Ma_KH!$A:$R,14,0)</f>
        <v>60</v>
      </c>
      <c r="AD3515" s="7" t="str">
        <f>IFERROR(VLOOKUP(J3515,'Chuyển Mã'!$B$3:$C$9,2,0),"")</f>
        <v>Hà Nội</v>
      </c>
      <c r="AE3515" s="7" t="str">
        <f t="shared" si="442"/>
        <v>Mọc Nấm Hương 250g</v>
      </c>
      <c r="AF3515" s="7">
        <f t="shared" si="443"/>
        <v>5</v>
      </c>
    </row>
    <row r="3516" spans="1:32" x14ac:dyDescent="0.25">
      <c r="A3516" s="11">
        <v>45909</v>
      </c>
      <c r="B3516" s="25">
        <v>4176337644</v>
      </c>
      <c r="C3516" s="12" t="s">
        <v>7214</v>
      </c>
      <c r="D3516" s="16">
        <f t="shared" si="444"/>
        <v>45909</v>
      </c>
      <c r="G3516" s="13" t="s">
        <v>8445</v>
      </c>
      <c r="I3516" s="13" t="s">
        <v>8446</v>
      </c>
      <c r="J3516" s="13" t="s">
        <v>1809</v>
      </c>
      <c r="K3516" s="13" t="s">
        <v>32</v>
      </c>
      <c r="L3516" s="25" t="str">
        <f>VLOOKUP($K3516,TONG_SL!$A:$D,2,0)</f>
        <v>Giò Tai Lưỡi Xào 250</v>
      </c>
      <c r="N3516" s="25" t="str">
        <f t="shared" si="445"/>
        <v>K-C6</v>
      </c>
      <c r="Q3516" s="25" t="str">
        <f>VLOOKUP(K3516,TONG_SL!$A:$D,3,0)</f>
        <v>Túi</v>
      </c>
      <c r="R3516" s="1">
        <v>4</v>
      </c>
      <c r="T3516" s="1">
        <f>VLOOKUP(VLOOKUP(G3516,Ma_KH!$A:$R,18,0)&amp;K3516,Gia_MB!$A:$F,6,0)</f>
        <v>50183</v>
      </c>
      <c r="U3516" s="14">
        <f t="shared" si="451"/>
        <v>200732</v>
      </c>
      <c r="W3516" s="64">
        <f t="shared" si="452"/>
        <v>0</v>
      </c>
      <c r="X3516" s="3" t="str">
        <f t="shared" si="453"/>
        <v>8</v>
      </c>
      <c r="Z3516" s="14">
        <f t="shared" si="454"/>
        <v>16058.56</v>
      </c>
      <c r="AA3516" s="7">
        <f>VLOOKUP(G3516,Ma_KH!$A:$R,14,0)</f>
        <v>60</v>
      </c>
      <c r="AD3516" s="7" t="str">
        <f>IFERROR(VLOOKUP(J3516,'Chuyển Mã'!$B$3:$C$9,2,0),"")</f>
        <v>Hà Nội</v>
      </c>
      <c r="AE3516" s="7" t="str">
        <f t="shared" si="442"/>
        <v>Giò Tai Lưỡi Xào 250</v>
      </c>
      <c r="AF3516" s="7">
        <f t="shared" si="443"/>
        <v>4</v>
      </c>
    </row>
    <row r="3517" spans="1:32" x14ac:dyDescent="0.25">
      <c r="A3517" s="11">
        <v>45909</v>
      </c>
      <c r="B3517" s="25">
        <v>4176520958</v>
      </c>
      <c r="C3517" s="12" t="s">
        <v>7214</v>
      </c>
      <c r="D3517" s="16">
        <f t="shared" si="444"/>
        <v>45909</v>
      </c>
      <c r="G3517" s="13" t="s">
        <v>8447</v>
      </c>
      <c r="I3517" s="13" t="s">
        <v>8448</v>
      </c>
      <c r="J3517" s="13" t="s">
        <v>1809</v>
      </c>
      <c r="K3517" s="13" t="s">
        <v>27</v>
      </c>
      <c r="L3517" s="25" t="str">
        <f>VLOOKUP($K3517,TONG_SL!$A:$D,2,0)</f>
        <v>Chân giò heo muối 300g</v>
      </c>
      <c r="N3517" s="25" t="str">
        <f t="shared" si="445"/>
        <v>K-C6</v>
      </c>
      <c r="Q3517" s="25" t="str">
        <f>VLOOKUP(K3517,TONG_SL!$A:$D,3,0)</f>
        <v>Túi</v>
      </c>
      <c r="R3517" s="1">
        <v>10</v>
      </c>
      <c r="T3517" s="1">
        <f>VLOOKUP(VLOOKUP(G3517,Ma_KH!$A:$R,18,0)&amp;K3517,Gia_MB!$A:$F,6,0)</f>
        <v>73431</v>
      </c>
      <c r="U3517" s="14">
        <f t="shared" si="451"/>
        <v>734310</v>
      </c>
      <c r="W3517" s="64">
        <f t="shared" si="452"/>
        <v>0</v>
      </c>
      <c r="X3517" s="3" t="str">
        <f t="shared" si="453"/>
        <v>8</v>
      </c>
      <c r="Z3517" s="14">
        <f t="shared" si="454"/>
        <v>58744.800000000003</v>
      </c>
      <c r="AA3517" s="7">
        <f>VLOOKUP(G3517,Ma_KH!$A:$R,14,0)</f>
        <v>60</v>
      </c>
      <c r="AD3517" s="7" t="str">
        <f>IFERROR(VLOOKUP(J3517,'Chuyển Mã'!$B$3:$C$9,2,0),"")</f>
        <v>Hà Nội</v>
      </c>
      <c r="AE3517" s="7" t="str">
        <f t="shared" si="442"/>
        <v>Chân giò heo muối 300g</v>
      </c>
      <c r="AF3517" s="7">
        <f t="shared" si="443"/>
        <v>10</v>
      </c>
    </row>
    <row r="3518" spans="1:32" x14ac:dyDescent="0.25">
      <c r="A3518" s="11">
        <v>45909</v>
      </c>
      <c r="B3518" s="25">
        <v>4176520958</v>
      </c>
      <c r="C3518" s="12" t="s">
        <v>7214</v>
      </c>
      <c r="D3518" s="16">
        <f t="shared" si="444"/>
        <v>45909</v>
      </c>
      <c r="G3518" s="13" t="s">
        <v>8447</v>
      </c>
      <c r="I3518" s="13" t="s">
        <v>8448</v>
      </c>
      <c r="J3518" s="13" t="s">
        <v>1809</v>
      </c>
      <c r="K3518" s="13" t="s">
        <v>51</v>
      </c>
      <c r="L3518" s="25" t="str">
        <f>VLOOKUP($K3518,TONG_SL!$A:$D,2,0)</f>
        <v>Mọc Nấm Hương 250g</v>
      </c>
      <c r="N3518" s="25" t="str">
        <f t="shared" si="445"/>
        <v>K-C6</v>
      </c>
      <c r="Q3518" s="25" t="str">
        <f>VLOOKUP(K3518,TONG_SL!$A:$D,3,0)</f>
        <v>Túi</v>
      </c>
      <c r="R3518" s="1">
        <v>10</v>
      </c>
      <c r="T3518" s="1">
        <f>VLOOKUP(VLOOKUP(G3518,Ma_KH!$A:$R,18,0)&amp;K3518,Gia_MB!$A:$F,6,0)</f>
        <v>46000</v>
      </c>
      <c r="U3518" s="14">
        <f t="shared" si="451"/>
        <v>460000</v>
      </c>
      <c r="W3518" s="64">
        <f t="shared" si="452"/>
        <v>0</v>
      </c>
      <c r="X3518" s="3" t="str">
        <f t="shared" si="453"/>
        <v>8</v>
      </c>
      <c r="Z3518" s="14">
        <f t="shared" si="454"/>
        <v>36800</v>
      </c>
      <c r="AA3518" s="7">
        <f>VLOOKUP(G3518,Ma_KH!$A:$R,14,0)</f>
        <v>60</v>
      </c>
      <c r="AD3518" s="7" t="str">
        <f>IFERROR(VLOOKUP(J3518,'Chuyển Mã'!$B$3:$C$9,2,0),"")</f>
        <v>Hà Nội</v>
      </c>
      <c r="AE3518" s="7" t="str">
        <f t="shared" si="442"/>
        <v>Mọc Nấm Hương 250g</v>
      </c>
      <c r="AF3518" s="7">
        <f t="shared" si="443"/>
        <v>10</v>
      </c>
    </row>
    <row r="3519" spans="1:32" x14ac:dyDescent="0.25">
      <c r="A3519" s="11">
        <v>45909</v>
      </c>
      <c r="B3519" s="25">
        <v>4176520958</v>
      </c>
      <c r="C3519" s="12" t="s">
        <v>7214</v>
      </c>
      <c r="D3519" s="16">
        <f t="shared" si="444"/>
        <v>45909</v>
      </c>
      <c r="G3519" s="13" t="s">
        <v>8447</v>
      </c>
      <c r="I3519" s="13" t="s">
        <v>8448</v>
      </c>
      <c r="J3519" s="13" t="s">
        <v>1809</v>
      </c>
      <c r="K3519" s="13" t="s">
        <v>39</v>
      </c>
      <c r="L3519" s="25" t="str">
        <f>VLOOKUP($K3519,TONG_SL!$A:$D,2,0)</f>
        <v>Chả cốm 300g</v>
      </c>
      <c r="N3519" s="25" t="str">
        <f t="shared" si="445"/>
        <v>K-C6</v>
      </c>
      <c r="Q3519" s="25" t="str">
        <f>VLOOKUP(K3519,TONG_SL!$A:$D,3,0)</f>
        <v>Túi</v>
      </c>
      <c r="R3519" s="1">
        <v>10</v>
      </c>
      <c r="T3519" s="1">
        <f>VLOOKUP(VLOOKUP(G3519,Ma_KH!$A:$R,18,0)&amp;K3519,Gia_MB!$A:$F,6,0)</f>
        <v>74250</v>
      </c>
      <c r="U3519" s="14">
        <f t="shared" si="451"/>
        <v>742500</v>
      </c>
      <c r="W3519" s="64">
        <f t="shared" si="452"/>
        <v>0</v>
      </c>
      <c r="X3519" s="3" t="str">
        <f t="shared" si="453"/>
        <v>8</v>
      </c>
      <c r="Z3519" s="14">
        <f t="shared" si="454"/>
        <v>59400</v>
      </c>
      <c r="AA3519" s="7">
        <f>VLOOKUP(G3519,Ma_KH!$A:$R,14,0)</f>
        <v>60</v>
      </c>
      <c r="AD3519" s="7" t="str">
        <f>IFERROR(VLOOKUP(J3519,'Chuyển Mã'!$B$3:$C$9,2,0),"")</f>
        <v>Hà Nội</v>
      </c>
      <c r="AE3519" s="7" t="str">
        <f t="shared" si="442"/>
        <v>Chả cốm 300g</v>
      </c>
      <c r="AF3519" s="7">
        <f t="shared" si="443"/>
        <v>10</v>
      </c>
    </row>
    <row r="3520" spans="1:32" x14ac:dyDescent="0.25">
      <c r="A3520" s="11">
        <v>45909</v>
      </c>
      <c r="B3520" s="25">
        <v>4176363992</v>
      </c>
      <c r="C3520" s="12" t="s">
        <v>7214</v>
      </c>
      <c r="D3520" s="16">
        <f t="shared" si="444"/>
        <v>45909</v>
      </c>
      <c r="G3520" s="13" t="s">
        <v>8449</v>
      </c>
      <c r="I3520" s="13" t="s">
        <v>8450</v>
      </c>
      <c r="J3520" s="13" t="s">
        <v>1809</v>
      </c>
      <c r="K3520" s="13" t="s">
        <v>27</v>
      </c>
      <c r="L3520" s="25" t="str">
        <f>VLOOKUP($K3520,TONG_SL!$A:$D,2,0)</f>
        <v>Chân giò heo muối 300g</v>
      </c>
      <c r="N3520" s="25" t="str">
        <f t="shared" si="445"/>
        <v>K-C6</v>
      </c>
      <c r="Q3520" s="25" t="str">
        <f>VLOOKUP(K3520,TONG_SL!$A:$D,3,0)</f>
        <v>Túi</v>
      </c>
      <c r="R3520" s="1">
        <v>5</v>
      </c>
      <c r="T3520" s="1">
        <f>VLOOKUP(VLOOKUP(G3520,Ma_KH!$A:$R,18,0)&amp;K3520,Gia_MB!$A:$F,6,0)</f>
        <v>73431</v>
      </c>
      <c r="U3520" s="14">
        <f t="shared" si="451"/>
        <v>367155</v>
      </c>
      <c r="W3520" s="64">
        <f t="shared" si="452"/>
        <v>0</v>
      </c>
      <c r="X3520" s="3" t="str">
        <f t="shared" si="453"/>
        <v>8</v>
      </c>
      <c r="Z3520" s="14">
        <f t="shared" si="454"/>
        <v>29372.400000000001</v>
      </c>
      <c r="AA3520" s="7">
        <f>VLOOKUP(G3520,Ma_KH!$A:$R,14,0)</f>
        <v>60</v>
      </c>
      <c r="AD3520" s="7" t="str">
        <f>IFERROR(VLOOKUP(J3520,'Chuyển Mã'!$B$3:$C$9,2,0),"")</f>
        <v>Hà Nội</v>
      </c>
      <c r="AE3520" s="7" t="str">
        <f t="shared" si="442"/>
        <v>Chân giò heo muối 300g</v>
      </c>
      <c r="AF3520" s="7">
        <f t="shared" si="443"/>
        <v>5</v>
      </c>
    </row>
    <row r="3521" spans="1:32" x14ac:dyDescent="0.25">
      <c r="A3521" s="11">
        <v>45909</v>
      </c>
      <c r="B3521" s="25">
        <v>4176363992</v>
      </c>
      <c r="C3521" s="12" t="s">
        <v>7214</v>
      </c>
      <c r="D3521" s="16">
        <f t="shared" si="444"/>
        <v>45909</v>
      </c>
      <c r="G3521" s="13" t="s">
        <v>8449</v>
      </c>
      <c r="I3521" s="13" t="s">
        <v>8450</v>
      </c>
      <c r="J3521" s="13" t="s">
        <v>1809</v>
      </c>
      <c r="K3521" s="13" t="s">
        <v>30</v>
      </c>
      <c r="L3521" s="25" t="str">
        <f>VLOOKUP($K3521,TONG_SL!$A:$D,2,0)</f>
        <v>Gà muối 500g</v>
      </c>
      <c r="N3521" s="25" t="str">
        <f t="shared" si="445"/>
        <v>K-C6</v>
      </c>
      <c r="Q3521" s="25" t="str">
        <f>VLOOKUP(K3521,TONG_SL!$A:$D,3,0)</f>
        <v>Túi</v>
      </c>
      <c r="R3521" s="1">
        <v>5</v>
      </c>
      <c r="T3521" s="1">
        <f>VLOOKUP(VLOOKUP(G3521,Ma_KH!$A:$R,18,0)&amp;K3521,Gia_MB!$A:$F,6,0)</f>
        <v>111058</v>
      </c>
      <c r="U3521" s="14">
        <f t="shared" si="451"/>
        <v>555290</v>
      </c>
      <c r="W3521" s="64">
        <f t="shared" si="452"/>
        <v>0</v>
      </c>
      <c r="X3521" s="3" t="str">
        <f t="shared" si="453"/>
        <v>8</v>
      </c>
      <c r="Z3521" s="14">
        <f t="shared" si="454"/>
        <v>44423.200000000004</v>
      </c>
      <c r="AA3521" s="7">
        <f>VLOOKUP(G3521,Ma_KH!$A:$R,14,0)</f>
        <v>60</v>
      </c>
      <c r="AD3521" s="7" t="str">
        <f>IFERROR(VLOOKUP(J3521,'Chuyển Mã'!$B$3:$C$9,2,0),"")</f>
        <v>Hà Nội</v>
      </c>
      <c r="AE3521" s="7" t="str">
        <f t="shared" si="442"/>
        <v>Gà muối 500g</v>
      </c>
      <c r="AF3521" s="7">
        <f t="shared" si="443"/>
        <v>5</v>
      </c>
    </row>
    <row r="3522" spans="1:32" x14ac:dyDescent="0.25">
      <c r="A3522" s="11">
        <v>45909</v>
      </c>
      <c r="B3522" s="25">
        <v>4176363992</v>
      </c>
      <c r="C3522" s="12" t="s">
        <v>7214</v>
      </c>
      <c r="D3522" s="16">
        <f t="shared" si="444"/>
        <v>45909</v>
      </c>
      <c r="G3522" s="13" t="s">
        <v>8449</v>
      </c>
      <c r="I3522" s="13" t="s">
        <v>8450</v>
      </c>
      <c r="J3522" s="13" t="s">
        <v>1809</v>
      </c>
      <c r="K3522" s="13" t="s">
        <v>32</v>
      </c>
      <c r="L3522" s="25" t="str">
        <f>VLOOKUP($K3522,TONG_SL!$A:$D,2,0)</f>
        <v>Giò Tai Lưỡi Xào 250</v>
      </c>
      <c r="N3522" s="25" t="str">
        <f t="shared" si="445"/>
        <v>K-C6</v>
      </c>
      <c r="Q3522" s="25" t="str">
        <f>VLOOKUP(K3522,TONG_SL!$A:$D,3,0)</f>
        <v>Túi</v>
      </c>
      <c r="R3522" s="1">
        <v>5</v>
      </c>
      <c r="T3522" s="1">
        <f>VLOOKUP(VLOOKUP(G3522,Ma_KH!$A:$R,18,0)&amp;K3522,Gia_MB!$A:$F,6,0)</f>
        <v>50183</v>
      </c>
      <c r="U3522" s="14">
        <f t="shared" si="451"/>
        <v>250915</v>
      </c>
      <c r="W3522" s="64">
        <f t="shared" si="452"/>
        <v>0</v>
      </c>
      <c r="X3522" s="3" t="str">
        <f t="shared" si="453"/>
        <v>8</v>
      </c>
      <c r="Z3522" s="14">
        <f t="shared" si="454"/>
        <v>20073.2</v>
      </c>
      <c r="AA3522" s="7">
        <f>VLOOKUP(G3522,Ma_KH!$A:$R,14,0)</f>
        <v>60</v>
      </c>
      <c r="AD3522" s="7" t="str">
        <f>IFERROR(VLOOKUP(J3522,'Chuyển Mã'!$B$3:$C$9,2,0),"")</f>
        <v>Hà Nội</v>
      </c>
      <c r="AE3522" s="7" t="str">
        <f t="shared" si="442"/>
        <v>Giò Tai Lưỡi Xào 250</v>
      </c>
      <c r="AF3522" s="7">
        <f t="shared" si="443"/>
        <v>5</v>
      </c>
    </row>
    <row r="3523" spans="1:32" x14ac:dyDescent="0.25">
      <c r="A3523" s="11">
        <v>45909</v>
      </c>
      <c r="B3523" s="25">
        <v>4176363992</v>
      </c>
      <c r="C3523" s="12" t="s">
        <v>7214</v>
      </c>
      <c r="D3523" s="16">
        <f t="shared" si="444"/>
        <v>45909</v>
      </c>
      <c r="G3523" s="13" t="s">
        <v>8449</v>
      </c>
      <c r="I3523" s="13" t="s">
        <v>8450</v>
      </c>
      <c r="J3523" s="13" t="s">
        <v>1809</v>
      </c>
      <c r="K3523" s="13" t="s">
        <v>51</v>
      </c>
      <c r="L3523" s="25" t="str">
        <f>VLOOKUP($K3523,TONG_SL!$A:$D,2,0)</f>
        <v>Mọc Nấm Hương 250g</v>
      </c>
      <c r="N3523" s="25" t="str">
        <f t="shared" si="445"/>
        <v>K-C6</v>
      </c>
      <c r="Q3523" s="25" t="str">
        <f>VLOOKUP(K3523,TONG_SL!$A:$D,3,0)</f>
        <v>Túi</v>
      </c>
      <c r="R3523" s="1">
        <v>5</v>
      </c>
      <c r="T3523" s="1">
        <f>VLOOKUP(VLOOKUP(G3523,Ma_KH!$A:$R,18,0)&amp;K3523,Gia_MB!$A:$F,6,0)</f>
        <v>46000</v>
      </c>
      <c r="U3523" s="14">
        <f t="shared" si="451"/>
        <v>230000</v>
      </c>
      <c r="W3523" s="64">
        <f t="shared" si="452"/>
        <v>0</v>
      </c>
      <c r="X3523" s="3" t="str">
        <f t="shared" si="453"/>
        <v>8</v>
      </c>
      <c r="Z3523" s="14">
        <f t="shared" si="454"/>
        <v>18400</v>
      </c>
      <c r="AA3523" s="7">
        <f>VLOOKUP(G3523,Ma_KH!$A:$R,14,0)</f>
        <v>60</v>
      </c>
      <c r="AD3523" s="7" t="str">
        <f>IFERROR(VLOOKUP(J3523,'Chuyển Mã'!$B$3:$C$9,2,0),"")</f>
        <v>Hà Nội</v>
      </c>
      <c r="AE3523" s="7" t="str">
        <f t="shared" ref="AE3523:AE3586" si="455">IFERROR(L3523,"")</f>
        <v>Mọc Nấm Hương 250g</v>
      </c>
      <c r="AF3523" s="7">
        <f t="shared" ref="AF3523:AF3586" si="456">R3523</f>
        <v>5</v>
      </c>
    </row>
    <row r="3524" spans="1:32" x14ac:dyDescent="0.25">
      <c r="A3524" s="11">
        <v>45909</v>
      </c>
      <c r="B3524" s="25">
        <v>4176363992</v>
      </c>
      <c r="C3524" s="12" t="s">
        <v>7214</v>
      </c>
      <c r="D3524" s="16">
        <f t="shared" ref="D3524:D3587" si="457">IF(A3524="","",A3524)</f>
        <v>45909</v>
      </c>
      <c r="G3524" s="13" t="s">
        <v>8449</v>
      </c>
      <c r="I3524" s="13" t="s">
        <v>8450</v>
      </c>
      <c r="J3524" s="13" t="s">
        <v>1809</v>
      </c>
      <c r="K3524" s="13" t="s">
        <v>35</v>
      </c>
      <c r="L3524" s="25" t="str">
        <f>VLOOKUP($K3524,TONG_SL!$A:$D,2,0)</f>
        <v>Tai heo muối 200g</v>
      </c>
      <c r="N3524" s="25" t="str">
        <f t="shared" si="445"/>
        <v>K-C6</v>
      </c>
      <c r="Q3524" s="25" t="str">
        <f>VLOOKUP(K3524,TONG_SL!$A:$D,3,0)</f>
        <v>Túi</v>
      </c>
      <c r="R3524" s="1">
        <v>5</v>
      </c>
      <c r="T3524" s="1">
        <f>VLOOKUP(VLOOKUP(G3524,Ma_KH!$A:$R,18,0)&amp;K3524,Gia_MB!$A:$F,6,0)</f>
        <v>55595</v>
      </c>
      <c r="U3524" s="14">
        <f t="shared" si="451"/>
        <v>277975</v>
      </c>
      <c r="W3524" s="64">
        <f t="shared" si="452"/>
        <v>0</v>
      </c>
      <c r="X3524" s="3" t="str">
        <f t="shared" si="453"/>
        <v>8</v>
      </c>
      <c r="Z3524" s="14">
        <f t="shared" si="454"/>
        <v>22238</v>
      </c>
      <c r="AA3524" s="7">
        <f>VLOOKUP(G3524,Ma_KH!$A:$R,14,0)</f>
        <v>60</v>
      </c>
      <c r="AD3524" s="7" t="str">
        <f>IFERROR(VLOOKUP(J3524,'Chuyển Mã'!$B$3:$C$9,2,0),"")</f>
        <v>Hà Nội</v>
      </c>
      <c r="AE3524" s="7" t="str">
        <f t="shared" si="455"/>
        <v>Tai heo muối 200g</v>
      </c>
      <c r="AF3524" s="7">
        <f t="shared" si="456"/>
        <v>5</v>
      </c>
    </row>
    <row r="3525" spans="1:32" x14ac:dyDescent="0.25">
      <c r="A3525" s="11">
        <v>45909</v>
      </c>
      <c r="B3525" s="25">
        <v>4176363992</v>
      </c>
      <c r="C3525" s="12" t="s">
        <v>7214</v>
      </c>
      <c r="D3525" s="16">
        <f t="shared" si="457"/>
        <v>45909</v>
      </c>
      <c r="G3525" s="13" t="s">
        <v>8449</v>
      </c>
      <c r="I3525" s="13" t="s">
        <v>8450</v>
      </c>
      <c r="J3525" s="13" t="s">
        <v>1809</v>
      </c>
      <c r="K3525" s="13" t="s">
        <v>39</v>
      </c>
      <c r="L3525" s="25" t="str">
        <f>VLOOKUP($K3525,TONG_SL!$A:$D,2,0)</f>
        <v>Chả cốm 300g</v>
      </c>
      <c r="N3525" s="25" t="str">
        <f t="shared" ref="N3525:N3588" si="458">IF($B3525&lt;&gt;"","K-C6","")</f>
        <v>K-C6</v>
      </c>
      <c r="Q3525" s="25" t="str">
        <f>VLOOKUP(K3525,TONG_SL!$A:$D,3,0)</f>
        <v>Túi</v>
      </c>
      <c r="R3525" s="1">
        <v>5</v>
      </c>
      <c r="T3525" s="1">
        <f>VLOOKUP(VLOOKUP(G3525,Ma_KH!$A:$R,18,0)&amp;K3525,Gia_MB!$A:$F,6,0)</f>
        <v>74250</v>
      </c>
      <c r="U3525" s="14">
        <f t="shared" si="451"/>
        <v>371250</v>
      </c>
      <c r="W3525" s="64">
        <f t="shared" si="452"/>
        <v>0</v>
      </c>
      <c r="X3525" s="3" t="str">
        <f t="shared" si="453"/>
        <v>8</v>
      </c>
      <c r="Z3525" s="14">
        <f t="shared" si="454"/>
        <v>29700</v>
      </c>
      <c r="AA3525" s="7">
        <f>VLOOKUP(G3525,Ma_KH!$A:$R,14,0)</f>
        <v>60</v>
      </c>
      <c r="AD3525" s="7" t="str">
        <f>IFERROR(VLOOKUP(J3525,'Chuyển Mã'!$B$3:$C$9,2,0),"")</f>
        <v>Hà Nội</v>
      </c>
      <c r="AE3525" s="7" t="str">
        <f t="shared" si="455"/>
        <v>Chả cốm 300g</v>
      </c>
      <c r="AF3525" s="7">
        <f t="shared" si="456"/>
        <v>5</v>
      </c>
    </row>
    <row r="3526" spans="1:32" x14ac:dyDescent="0.25">
      <c r="A3526" s="11">
        <v>45909</v>
      </c>
      <c r="B3526" s="25">
        <v>4176576467</v>
      </c>
      <c r="C3526" s="12" t="s">
        <v>7214</v>
      </c>
      <c r="D3526" s="16">
        <f t="shared" si="457"/>
        <v>45909</v>
      </c>
      <c r="G3526" s="13" t="s">
        <v>8451</v>
      </c>
      <c r="I3526" s="13" t="s">
        <v>8452</v>
      </c>
      <c r="J3526" s="13" t="s">
        <v>1809</v>
      </c>
      <c r="K3526" s="13" t="s">
        <v>30</v>
      </c>
      <c r="L3526" s="25" t="str">
        <f>VLOOKUP($K3526,TONG_SL!$A:$D,2,0)</f>
        <v>Gà muối 500g</v>
      </c>
      <c r="N3526" s="25" t="str">
        <f t="shared" si="458"/>
        <v>K-C6</v>
      </c>
      <c r="Q3526" s="25" t="str">
        <f>VLOOKUP(K3526,TONG_SL!$A:$D,3,0)</f>
        <v>Túi</v>
      </c>
      <c r="R3526" s="1">
        <v>10</v>
      </c>
      <c r="T3526" s="1">
        <f>VLOOKUP(VLOOKUP(G3526,Ma_KH!$A:$R,18,0)&amp;K3526,Gia_MB!$A:$F,6,0)</f>
        <v>111058</v>
      </c>
      <c r="U3526" s="14">
        <f t="shared" si="451"/>
        <v>1110580</v>
      </c>
      <c r="W3526" s="64">
        <f t="shared" si="452"/>
        <v>0</v>
      </c>
      <c r="X3526" s="3" t="str">
        <f t="shared" si="453"/>
        <v>8</v>
      </c>
      <c r="Z3526" s="14">
        <f t="shared" si="454"/>
        <v>88846.400000000009</v>
      </c>
      <c r="AA3526" s="7">
        <f>VLOOKUP(G3526,Ma_KH!$A:$R,14,0)</f>
        <v>60</v>
      </c>
      <c r="AD3526" s="7" t="str">
        <f>IFERROR(VLOOKUP(J3526,'Chuyển Mã'!$B$3:$C$9,2,0),"")</f>
        <v>Hà Nội</v>
      </c>
      <c r="AE3526" s="7" t="str">
        <f t="shared" si="455"/>
        <v>Gà muối 500g</v>
      </c>
      <c r="AF3526" s="7">
        <f t="shared" si="456"/>
        <v>10</v>
      </c>
    </row>
    <row r="3527" spans="1:32" x14ac:dyDescent="0.25">
      <c r="A3527" s="11">
        <v>45909</v>
      </c>
      <c r="B3527" s="25">
        <v>4176576467</v>
      </c>
      <c r="C3527" s="12" t="s">
        <v>7214</v>
      </c>
      <c r="D3527" s="16">
        <f t="shared" si="457"/>
        <v>45909</v>
      </c>
      <c r="G3527" s="13" t="s">
        <v>8451</v>
      </c>
      <c r="I3527" s="13" t="s">
        <v>8452</v>
      </c>
      <c r="J3527" s="13" t="s">
        <v>1809</v>
      </c>
      <c r="K3527" s="13" t="s">
        <v>51</v>
      </c>
      <c r="L3527" s="25" t="str">
        <f>VLOOKUP($K3527,TONG_SL!$A:$D,2,0)</f>
        <v>Mọc Nấm Hương 250g</v>
      </c>
      <c r="N3527" s="25" t="str">
        <f t="shared" si="458"/>
        <v>K-C6</v>
      </c>
      <c r="Q3527" s="25" t="str">
        <f>VLOOKUP(K3527,TONG_SL!$A:$D,3,0)</f>
        <v>Túi</v>
      </c>
      <c r="R3527" s="1">
        <v>5</v>
      </c>
      <c r="T3527" s="1">
        <f>VLOOKUP(VLOOKUP(G3527,Ma_KH!$A:$R,18,0)&amp;K3527,Gia_MB!$A:$F,6,0)</f>
        <v>46000</v>
      </c>
      <c r="U3527" s="14">
        <f t="shared" si="451"/>
        <v>230000</v>
      </c>
      <c r="W3527" s="64">
        <f t="shared" si="452"/>
        <v>0</v>
      </c>
      <c r="X3527" s="3" t="str">
        <f t="shared" si="453"/>
        <v>8</v>
      </c>
      <c r="Z3527" s="14">
        <f t="shared" si="454"/>
        <v>18400</v>
      </c>
      <c r="AA3527" s="7">
        <f>VLOOKUP(G3527,Ma_KH!$A:$R,14,0)</f>
        <v>60</v>
      </c>
      <c r="AD3527" s="7" t="str">
        <f>IFERROR(VLOOKUP(J3527,'Chuyển Mã'!$B$3:$C$9,2,0),"")</f>
        <v>Hà Nội</v>
      </c>
      <c r="AE3527" s="7" t="str">
        <f t="shared" si="455"/>
        <v>Mọc Nấm Hương 250g</v>
      </c>
      <c r="AF3527" s="7">
        <f t="shared" si="456"/>
        <v>5</v>
      </c>
    </row>
    <row r="3528" spans="1:32" x14ac:dyDescent="0.25">
      <c r="A3528" s="11">
        <v>45909</v>
      </c>
      <c r="B3528" s="25">
        <v>4176576467</v>
      </c>
      <c r="C3528" s="12" t="s">
        <v>7214</v>
      </c>
      <c r="D3528" s="16">
        <f t="shared" si="457"/>
        <v>45909</v>
      </c>
      <c r="G3528" s="13" t="s">
        <v>8451</v>
      </c>
      <c r="I3528" s="13" t="s">
        <v>8452</v>
      </c>
      <c r="J3528" s="13" t="s">
        <v>1809</v>
      </c>
      <c r="K3528" s="13" t="s">
        <v>39</v>
      </c>
      <c r="L3528" s="25" t="str">
        <f>VLOOKUP($K3528,TONG_SL!$A:$D,2,0)</f>
        <v>Chả cốm 300g</v>
      </c>
      <c r="N3528" s="25" t="str">
        <f t="shared" si="458"/>
        <v>K-C6</v>
      </c>
      <c r="Q3528" s="25" t="str">
        <f>VLOOKUP(K3528,TONG_SL!$A:$D,3,0)</f>
        <v>Túi</v>
      </c>
      <c r="R3528" s="1">
        <v>5</v>
      </c>
      <c r="T3528" s="1">
        <f>VLOOKUP(VLOOKUP(G3528,Ma_KH!$A:$R,18,0)&amp;K3528,Gia_MB!$A:$F,6,0)</f>
        <v>74250</v>
      </c>
      <c r="U3528" s="14">
        <f t="shared" si="451"/>
        <v>371250</v>
      </c>
      <c r="W3528" s="64">
        <f t="shared" si="452"/>
        <v>0</v>
      </c>
      <c r="X3528" s="3" t="str">
        <f t="shared" si="453"/>
        <v>8</v>
      </c>
      <c r="Z3528" s="14">
        <f t="shared" si="454"/>
        <v>29700</v>
      </c>
      <c r="AA3528" s="7">
        <f>VLOOKUP(G3528,Ma_KH!$A:$R,14,0)</f>
        <v>60</v>
      </c>
      <c r="AD3528" s="7" t="str">
        <f>IFERROR(VLOOKUP(J3528,'Chuyển Mã'!$B$3:$C$9,2,0),"")</f>
        <v>Hà Nội</v>
      </c>
      <c r="AE3528" s="7" t="str">
        <f t="shared" si="455"/>
        <v>Chả cốm 300g</v>
      </c>
      <c r="AF3528" s="7">
        <f t="shared" si="456"/>
        <v>5</v>
      </c>
    </row>
    <row r="3529" spans="1:32" x14ac:dyDescent="0.25">
      <c r="A3529" s="11">
        <v>45909</v>
      </c>
      <c r="B3529" s="25">
        <v>4176576467</v>
      </c>
      <c r="C3529" s="12" t="s">
        <v>7214</v>
      </c>
      <c r="D3529" s="16">
        <f t="shared" si="457"/>
        <v>45909</v>
      </c>
      <c r="G3529" s="13" t="s">
        <v>8451</v>
      </c>
      <c r="I3529" s="13" t="s">
        <v>8452</v>
      </c>
      <c r="J3529" s="13" t="s">
        <v>1809</v>
      </c>
      <c r="K3529" s="13" t="s">
        <v>32</v>
      </c>
      <c r="L3529" s="25" t="str">
        <f>VLOOKUP($K3529,TONG_SL!$A:$D,2,0)</f>
        <v>Giò Tai Lưỡi Xào 250</v>
      </c>
      <c r="N3529" s="25" t="str">
        <f t="shared" si="458"/>
        <v>K-C6</v>
      </c>
      <c r="Q3529" s="25" t="str">
        <f>VLOOKUP(K3529,TONG_SL!$A:$D,3,0)</f>
        <v>Túi</v>
      </c>
      <c r="R3529" s="1">
        <v>5</v>
      </c>
      <c r="T3529" s="1">
        <f>VLOOKUP(VLOOKUP(G3529,Ma_KH!$A:$R,18,0)&amp;K3529,Gia_MB!$A:$F,6,0)</f>
        <v>50183</v>
      </c>
      <c r="U3529" s="14">
        <f t="shared" si="451"/>
        <v>250915</v>
      </c>
      <c r="W3529" s="64">
        <f t="shared" si="452"/>
        <v>0</v>
      </c>
      <c r="X3529" s="3" t="str">
        <f t="shared" si="453"/>
        <v>8</v>
      </c>
      <c r="Z3529" s="14">
        <f t="shared" si="454"/>
        <v>20073.2</v>
      </c>
      <c r="AA3529" s="7">
        <f>VLOOKUP(G3529,Ma_KH!$A:$R,14,0)</f>
        <v>60</v>
      </c>
      <c r="AD3529" s="7" t="str">
        <f>IFERROR(VLOOKUP(J3529,'Chuyển Mã'!$B$3:$C$9,2,0),"")</f>
        <v>Hà Nội</v>
      </c>
      <c r="AE3529" s="7" t="str">
        <f t="shared" si="455"/>
        <v>Giò Tai Lưỡi Xào 250</v>
      </c>
      <c r="AF3529" s="7">
        <f t="shared" si="456"/>
        <v>5</v>
      </c>
    </row>
    <row r="3530" spans="1:32" x14ac:dyDescent="0.25">
      <c r="A3530" s="11">
        <v>45909</v>
      </c>
      <c r="B3530" s="25">
        <v>4176576467</v>
      </c>
      <c r="C3530" s="12" t="s">
        <v>7214</v>
      </c>
      <c r="D3530" s="16">
        <f t="shared" si="457"/>
        <v>45909</v>
      </c>
      <c r="G3530" s="13" t="s">
        <v>8451</v>
      </c>
      <c r="I3530" s="13" t="s">
        <v>8452</v>
      </c>
      <c r="J3530" s="13" t="s">
        <v>1809</v>
      </c>
      <c r="K3530" s="13" t="s">
        <v>27</v>
      </c>
      <c r="L3530" s="25" t="str">
        <f>VLOOKUP($K3530,TONG_SL!$A:$D,2,0)</f>
        <v>Chân giò heo muối 300g</v>
      </c>
      <c r="N3530" s="25" t="str">
        <f t="shared" si="458"/>
        <v>K-C6</v>
      </c>
      <c r="Q3530" s="25" t="str">
        <f>VLOOKUP(K3530,TONG_SL!$A:$D,3,0)</f>
        <v>Túi</v>
      </c>
      <c r="R3530" s="1">
        <v>10</v>
      </c>
      <c r="T3530" s="1">
        <f>VLOOKUP(VLOOKUP(G3530,Ma_KH!$A:$R,18,0)&amp;K3530,Gia_MB!$A:$F,6,0)</f>
        <v>73431</v>
      </c>
      <c r="U3530" s="14">
        <f t="shared" si="451"/>
        <v>734310</v>
      </c>
      <c r="W3530" s="64">
        <f t="shared" si="452"/>
        <v>0</v>
      </c>
      <c r="X3530" s="3" t="str">
        <f t="shared" si="453"/>
        <v>8</v>
      </c>
      <c r="Z3530" s="14">
        <f t="shared" si="454"/>
        <v>58744.800000000003</v>
      </c>
      <c r="AA3530" s="7">
        <f>VLOOKUP(G3530,Ma_KH!$A:$R,14,0)</f>
        <v>60</v>
      </c>
      <c r="AD3530" s="7" t="str">
        <f>IFERROR(VLOOKUP(J3530,'Chuyển Mã'!$B$3:$C$9,2,0),"")</f>
        <v>Hà Nội</v>
      </c>
      <c r="AE3530" s="7" t="str">
        <f t="shared" si="455"/>
        <v>Chân giò heo muối 300g</v>
      </c>
      <c r="AF3530" s="7">
        <f t="shared" si="456"/>
        <v>10</v>
      </c>
    </row>
    <row r="3531" spans="1:32" x14ac:dyDescent="0.25">
      <c r="A3531" s="11">
        <v>45909</v>
      </c>
      <c r="B3531" s="25">
        <v>4176524076</v>
      </c>
      <c r="C3531" s="12" t="s">
        <v>7214</v>
      </c>
      <c r="D3531" s="16">
        <f t="shared" si="457"/>
        <v>45909</v>
      </c>
      <c r="G3531" s="13" t="s">
        <v>8453</v>
      </c>
      <c r="I3531" s="13" t="s">
        <v>8454</v>
      </c>
      <c r="J3531" s="13" t="s">
        <v>1809</v>
      </c>
      <c r="K3531" s="13" t="s">
        <v>32</v>
      </c>
      <c r="L3531" s="25" t="str">
        <f>VLOOKUP($K3531,TONG_SL!$A:$D,2,0)</f>
        <v>Giò Tai Lưỡi Xào 250</v>
      </c>
      <c r="N3531" s="25" t="str">
        <f t="shared" si="458"/>
        <v>K-C6</v>
      </c>
      <c r="Q3531" s="25" t="str">
        <f>VLOOKUP(K3531,TONG_SL!$A:$D,3,0)</f>
        <v>Túi</v>
      </c>
      <c r="R3531" s="1">
        <v>6</v>
      </c>
      <c r="T3531" s="1">
        <f>VLOOKUP(VLOOKUP(G3531,Ma_KH!$A:$R,18,0)&amp;K3531,Gia_MB!$A:$F,6,0)</f>
        <v>50183</v>
      </c>
      <c r="U3531" s="14">
        <f t="shared" si="451"/>
        <v>301098</v>
      </c>
      <c r="W3531" s="64">
        <f t="shared" si="452"/>
        <v>0</v>
      </c>
      <c r="X3531" s="3" t="str">
        <f t="shared" si="453"/>
        <v>8</v>
      </c>
      <c r="Z3531" s="14">
        <f t="shared" si="454"/>
        <v>24087.84</v>
      </c>
      <c r="AA3531" s="7">
        <f>VLOOKUP(G3531,Ma_KH!$A:$R,14,0)</f>
        <v>60</v>
      </c>
      <c r="AD3531" s="7" t="str">
        <f>IFERROR(VLOOKUP(J3531,'Chuyển Mã'!$B$3:$C$9,2,0),"")</f>
        <v>Hà Nội</v>
      </c>
      <c r="AE3531" s="7" t="str">
        <f t="shared" si="455"/>
        <v>Giò Tai Lưỡi Xào 250</v>
      </c>
      <c r="AF3531" s="7">
        <f t="shared" si="456"/>
        <v>6</v>
      </c>
    </row>
    <row r="3532" spans="1:32" x14ac:dyDescent="0.25">
      <c r="A3532" s="11">
        <v>45909</v>
      </c>
      <c r="B3532" s="25">
        <v>4176524076</v>
      </c>
      <c r="C3532" s="12" t="s">
        <v>7214</v>
      </c>
      <c r="D3532" s="16">
        <f t="shared" si="457"/>
        <v>45909</v>
      </c>
      <c r="G3532" s="13" t="s">
        <v>8453</v>
      </c>
      <c r="I3532" s="13" t="s">
        <v>8454</v>
      </c>
      <c r="J3532" s="13" t="s">
        <v>1809</v>
      </c>
      <c r="K3532" s="13" t="s">
        <v>27</v>
      </c>
      <c r="L3532" s="25" t="str">
        <f>VLOOKUP($K3532,TONG_SL!$A:$D,2,0)</f>
        <v>Chân giò heo muối 300g</v>
      </c>
      <c r="N3532" s="25" t="str">
        <f t="shared" si="458"/>
        <v>K-C6</v>
      </c>
      <c r="Q3532" s="25" t="str">
        <f>VLOOKUP(K3532,TONG_SL!$A:$D,3,0)</f>
        <v>Túi</v>
      </c>
      <c r="R3532" s="1">
        <v>4</v>
      </c>
      <c r="T3532" s="1">
        <f>VLOOKUP(VLOOKUP(G3532,Ma_KH!$A:$R,18,0)&amp;K3532,Gia_MB!$A:$F,6,0)</f>
        <v>73431</v>
      </c>
      <c r="U3532" s="14">
        <f t="shared" si="451"/>
        <v>293724</v>
      </c>
      <c r="W3532" s="64">
        <f t="shared" si="452"/>
        <v>0</v>
      </c>
      <c r="X3532" s="3" t="str">
        <f t="shared" si="453"/>
        <v>8</v>
      </c>
      <c r="Z3532" s="14">
        <f t="shared" si="454"/>
        <v>23497.920000000002</v>
      </c>
      <c r="AA3532" s="7">
        <f>VLOOKUP(G3532,Ma_KH!$A:$R,14,0)</f>
        <v>60</v>
      </c>
      <c r="AD3532" s="7" t="str">
        <f>IFERROR(VLOOKUP(J3532,'Chuyển Mã'!$B$3:$C$9,2,0),"")</f>
        <v>Hà Nội</v>
      </c>
      <c r="AE3532" s="7" t="str">
        <f t="shared" si="455"/>
        <v>Chân giò heo muối 300g</v>
      </c>
      <c r="AF3532" s="7">
        <f t="shared" si="456"/>
        <v>4</v>
      </c>
    </row>
    <row r="3533" spans="1:32" x14ac:dyDescent="0.25">
      <c r="A3533" s="11">
        <v>45909</v>
      </c>
      <c r="B3533" s="25">
        <v>4176524076</v>
      </c>
      <c r="C3533" s="12" t="s">
        <v>7214</v>
      </c>
      <c r="D3533" s="16">
        <f t="shared" si="457"/>
        <v>45909</v>
      </c>
      <c r="G3533" s="13" t="s">
        <v>8453</v>
      </c>
      <c r="I3533" s="13" t="s">
        <v>8454</v>
      </c>
      <c r="J3533" s="13" t="s">
        <v>1809</v>
      </c>
      <c r="K3533" s="13" t="s">
        <v>35</v>
      </c>
      <c r="L3533" s="25" t="str">
        <f>VLOOKUP($K3533,TONG_SL!$A:$D,2,0)</f>
        <v>Tai heo muối 200g</v>
      </c>
      <c r="N3533" s="25" t="str">
        <f t="shared" si="458"/>
        <v>K-C6</v>
      </c>
      <c r="Q3533" s="25" t="str">
        <f>VLOOKUP(K3533,TONG_SL!$A:$D,3,0)</f>
        <v>Túi</v>
      </c>
      <c r="R3533" s="1">
        <v>6</v>
      </c>
      <c r="T3533" s="1">
        <f>VLOOKUP(VLOOKUP(G3533,Ma_KH!$A:$R,18,0)&amp;K3533,Gia_MB!$A:$F,6,0)</f>
        <v>55595</v>
      </c>
      <c r="U3533" s="14">
        <f t="shared" si="451"/>
        <v>333570</v>
      </c>
      <c r="W3533" s="64">
        <f t="shared" si="452"/>
        <v>0</v>
      </c>
      <c r="X3533" s="3" t="str">
        <f t="shared" si="453"/>
        <v>8</v>
      </c>
      <c r="Z3533" s="14">
        <f t="shared" si="454"/>
        <v>26685.600000000002</v>
      </c>
      <c r="AA3533" s="7">
        <f>VLOOKUP(G3533,Ma_KH!$A:$R,14,0)</f>
        <v>60</v>
      </c>
      <c r="AD3533" s="7" t="str">
        <f>IFERROR(VLOOKUP(J3533,'Chuyển Mã'!$B$3:$C$9,2,0),"")</f>
        <v>Hà Nội</v>
      </c>
      <c r="AE3533" s="7" t="str">
        <f t="shared" si="455"/>
        <v>Tai heo muối 200g</v>
      </c>
      <c r="AF3533" s="7">
        <f t="shared" si="456"/>
        <v>6</v>
      </c>
    </row>
    <row r="3534" spans="1:32" x14ac:dyDescent="0.25">
      <c r="A3534" s="11">
        <v>45909</v>
      </c>
      <c r="B3534" s="25">
        <v>4176637666</v>
      </c>
      <c r="C3534" s="12" t="s">
        <v>7214</v>
      </c>
      <c r="D3534" s="16">
        <f t="shared" si="457"/>
        <v>45909</v>
      </c>
      <c r="G3534" s="13" t="s">
        <v>8455</v>
      </c>
      <c r="I3534" s="13" t="s">
        <v>8456</v>
      </c>
      <c r="J3534" s="13" t="s">
        <v>1809</v>
      </c>
      <c r="K3534" s="13" t="s">
        <v>35</v>
      </c>
      <c r="L3534" s="25" t="str">
        <f>VLOOKUP($K3534,TONG_SL!$A:$D,2,0)</f>
        <v>Tai heo muối 200g</v>
      </c>
      <c r="N3534" s="25" t="str">
        <f t="shared" si="458"/>
        <v>K-C6</v>
      </c>
      <c r="Q3534" s="25" t="str">
        <f>VLOOKUP(K3534,TONG_SL!$A:$D,3,0)</f>
        <v>Túi</v>
      </c>
      <c r="R3534" s="1">
        <v>10</v>
      </c>
      <c r="T3534" s="1">
        <f>VLOOKUP(VLOOKUP(G3534,Ma_KH!$A:$R,18,0)&amp;K3534,Gia_MB!$A:$F,6,0)</f>
        <v>55595</v>
      </c>
      <c r="U3534" s="14">
        <f t="shared" si="451"/>
        <v>555950</v>
      </c>
      <c r="W3534" s="64">
        <f t="shared" si="452"/>
        <v>0</v>
      </c>
      <c r="X3534" s="3" t="str">
        <f t="shared" si="453"/>
        <v>8</v>
      </c>
      <c r="Z3534" s="14">
        <f t="shared" si="454"/>
        <v>44476</v>
      </c>
      <c r="AA3534" s="7">
        <f>VLOOKUP(G3534,Ma_KH!$A:$R,14,0)</f>
        <v>60</v>
      </c>
      <c r="AD3534" s="7" t="str">
        <f>IFERROR(VLOOKUP(J3534,'Chuyển Mã'!$B$3:$C$9,2,0),"")</f>
        <v>Hà Nội</v>
      </c>
      <c r="AE3534" s="7" t="str">
        <f t="shared" si="455"/>
        <v>Tai heo muối 200g</v>
      </c>
      <c r="AF3534" s="7">
        <f t="shared" si="456"/>
        <v>10</v>
      </c>
    </row>
    <row r="3535" spans="1:32" x14ac:dyDescent="0.25">
      <c r="A3535" s="11">
        <v>45909</v>
      </c>
      <c r="B3535" s="25">
        <v>4176637666</v>
      </c>
      <c r="C3535" s="12" t="s">
        <v>7214</v>
      </c>
      <c r="D3535" s="16">
        <f t="shared" si="457"/>
        <v>45909</v>
      </c>
      <c r="G3535" s="13" t="s">
        <v>8455</v>
      </c>
      <c r="I3535" s="13" t="s">
        <v>8456</v>
      </c>
      <c r="J3535" s="13" t="s">
        <v>1809</v>
      </c>
      <c r="K3535" s="13" t="s">
        <v>39</v>
      </c>
      <c r="L3535" s="25" t="str">
        <f>VLOOKUP($K3535,TONG_SL!$A:$D,2,0)</f>
        <v>Chả cốm 300g</v>
      </c>
      <c r="N3535" s="25" t="str">
        <f t="shared" si="458"/>
        <v>K-C6</v>
      </c>
      <c r="Q3535" s="25" t="str">
        <f>VLOOKUP(K3535,TONG_SL!$A:$D,3,0)</f>
        <v>Túi</v>
      </c>
      <c r="R3535" s="1">
        <v>10</v>
      </c>
      <c r="T3535" s="1">
        <f>VLOOKUP(VLOOKUP(G3535,Ma_KH!$A:$R,18,0)&amp;K3535,Gia_MB!$A:$F,6,0)</f>
        <v>74250</v>
      </c>
      <c r="U3535" s="14">
        <f t="shared" si="451"/>
        <v>742500</v>
      </c>
      <c r="W3535" s="64">
        <f t="shared" si="452"/>
        <v>0</v>
      </c>
      <c r="X3535" s="3" t="str">
        <f t="shared" si="453"/>
        <v>8</v>
      </c>
      <c r="Z3535" s="14">
        <f t="shared" si="454"/>
        <v>59400</v>
      </c>
      <c r="AA3535" s="7">
        <f>VLOOKUP(G3535,Ma_KH!$A:$R,14,0)</f>
        <v>60</v>
      </c>
      <c r="AD3535" s="7" t="str">
        <f>IFERROR(VLOOKUP(J3535,'Chuyển Mã'!$B$3:$C$9,2,0),"")</f>
        <v>Hà Nội</v>
      </c>
      <c r="AE3535" s="7" t="str">
        <f t="shared" si="455"/>
        <v>Chả cốm 300g</v>
      </c>
      <c r="AF3535" s="7">
        <f t="shared" si="456"/>
        <v>10</v>
      </c>
    </row>
    <row r="3536" spans="1:32" x14ac:dyDescent="0.25">
      <c r="A3536" s="11">
        <v>45909</v>
      </c>
      <c r="B3536" s="25">
        <v>4176637666</v>
      </c>
      <c r="C3536" s="12" t="s">
        <v>7214</v>
      </c>
      <c r="D3536" s="16">
        <f t="shared" si="457"/>
        <v>45909</v>
      </c>
      <c r="G3536" s="13" t="s">
        <v>8455</v>
      </c>
      <c r="I3536" s="13" t="s">
        <v>8456</v>
      </c>
      <c r="J3536" s="13" t="s">
        <v>1809</v>
      </c>
      <c r="K3536" s="13" t="s">
        <v>32</v>
      </c>
      <c r="L3536" s="25" t="str">
        <f>VLOOKUP($K3536,TONG_SL!$A:$D,2,0)</f>
        <v>Giò Tai Lưỡi Xào 250</v>
      </c>
      <c r="N3536" s="25" t="str">
        <f t="shared" si="458"/>
        <v>K-C6</v>
      </c>
      <c r="Q3536" s="25" t="str">
        <f>VLOOKUP(K3536,TONG_SL!$A:$D,3,0)</f>
        <v>Túi</v>
      </c>
      <c r="R3536" s="1">
        <v>5</v>
      </c>
      <c r="T3536" s="1">
        <f>VLOOKUP(VLOOKUP(G3536,Ma_KH!$A:$R,18,0)&amp;K3536,Gia_MB!$A:$F,6,0)</f>
        <v>50183</v>
      </c>
      <c r="U3536" s="14">
        <f t="shared" si="451"/>
        <v>250915</v>
      </c>
      <c r="W3536" s="64">
        <f t="shared" si="452"/>
        <v>0</v>
      </c>
      <c r="X3536" s="3" t="str">
        <f t="shared" si="453"/>
        <v>8</v>
      </c>
      <c r="Z3536" s="14">
        <f t="shared" si="454"/>
        <v>20073.2</v>
      </c>
      <c r="AA3536" s="7">
        <f>VLOOKUP(G3536,Ma_KH!$A:$R,14,0)</f>
        <v>60</v>
      </c>
      <c r="AD3536" s="7" t="str">
        <f>IFERROR(VLOOKUP(J3536,'Chuyển Mã'!$B$3:$C$9,2,0),"")</f>
        <v>Hà Nội</v>
      </c>
      <c r="AE3536" s="7" t="str">
        <f t="shared" si="455"/>
        <v>Giò Tai Lưỡi Xào 250</v>
      </c>
      <c r="AF3536" s="7">
        <f t="shared" si="456"/>
        <v>5</v>
      </c>
    </row>
    <row r="3537" spans="1:32" x14ac:dyDescent="0.25">
      <c r="A3537" s="11">
        <v>45909</v>
      </c>
      <c r="B3537" s="25">
        <v>4176347067</v>
      </c>
      <c r="C3537" s="12" t="s">
        <v>7214</v>
      </c>
      <c r="D3537" s="16">
        <f t="shared" si="457"/>
        <v>45909</v>
      </c>
      <c r="G3537" s="13" t="s">
        <v>8457</v>
      </c>
      <c r="I3537" s="13" t="s">
        <v>8458</v>
      </c>
      <c r="J3537" s="13" t="s">
        <v>1809</v>
      </c>
      <c r="K3537" s="13" t="s">
        <v>51</v>
      </c>
      <c r="L3537" s="25" t="str">
        <f>VLOOKUP($K3537,TONG_SL!$A:$D,2,0)</f>
        <v>Mọc Nấm Hương 250g</v>
      </c>
      <c r="N3537" s="25" t="str">
        <f t="shared" si="458"/>
        <v>K-C6</v>
      </c>
      <c r="Q3537" s="25" t="str">
        <f>VLOOKUP(K3537,TONG_SL!$A:$D,3,0)</f>
        <v>Túi</v>
      </c>
      <c r="R3537" s="1">
        <v>7</v>
      </c>
      <c r="T3537" s="1">
        <f>VLOOKUP(VLOOKUP(G3537,Ma_KH!$A:$R,18,0)&amp;K3537,Gia_MB!$A:$F,6,0)</f>
        <v>46000</v>
      </c>
      <c r="U3537" s="14">
        <f t="shared" si="451"/>
        <v>322000</v>
      </c>
      <c r="W3537" s="64">
        <f t="shared" si="452"/>
        <v>0</v>
      </c>
      <c r="X3537" s="3" t="str">
        <f t="shared" si="453"/>
        <v>8</v>
      </c>
      <c r="Z3537" s="14">
        <f t="shared" si="454"/>
        <v>25760</v>
      </c>
      <c r="AA3537" s="7">
        <f>VLOOKUP(G3537,Ma_KH!$A:$R,14,0)</f>
        <v>60</v>
      </c>
      <c r="AD3537" s="7" t="str">
        <f>IFERROR(VLOOKUP(J3537,'Chuyển Mã'!$B$3:$C$9,2,0),"")</f>
        <v>Hà Nội</v>
      </c>
      <c r="AE3537" s="7" t="str">
        <f t="shared" si="455"/>
        <v>Mọc Nấm Hương 250g</v>
      </c>
      <c r="AF3537" s="7">
        <f t="shared" si="456"/>
        <v>7</v>
      </c>
    </row>
    <row r="3538" spans="1:32" x14ac:dyDescent="0.25">
      <c r="A3538" s="11">
        <v>45909</v>
      </c>
      <c r="B3538" s="25">
        <v>4176347067</v>
      </c>
      <c r="C3538" s="12" t="s">
        <v>7214</v>
      </c>
      <c r="D3538" s="16">
        <f t="shared" si="457"/>
        <v>45909</v>
      </c>
      <c r="G3538" s="13" t="s">
        <v>8457</v>
      </c>
      <c r="I3538" s="13" t="s">
        <v>8458</v>
      </c>
      <c r="J3538" s="13" t="s">
        <v>1809</v>
      </c>
      <c r="K3538" s="13" t="s">
        <v>30</v>
      </c>
      <c r="L3538" s="25" t="str">
        <f>VLOOKUP($K3538,TONG_SL!$A:$D,2,0)</f>
        <v>Gà muối 500g</v>
      </c>
      <c r="N3538" s="25" t="str">
        <f t="shared" si="458"/>
        <v>K-C6</v>
      </c>
      <c r="Q3538" s="25" t="str">
        <f>VLOOKUP(K3538,TONG_SL!$A:$D,3,0)</f>
        <v>Túi</v>
      </c>
      <c r="R3538" s="1">
        <v>10</v>
      </c>
      <c r="T3538" s="1">
        <f>VLOOKUP(VLOOKUP(G3538,Ma_KH!$A:$R,18,0)&amp;K3538,Gia_MB!$A:$F,6,0)</f>
        <v>111058</v>
      </c>
      <c r="U3538" s="14">
        <f t="shared" si="451"/>
        <v>1110580</v>
      </c>
      <c r="W3538" s="64">
        <f t="shared" si="452"/>
        <v>0</v>
      </c>
      <c r="X3538" s="3" t="str">
        <f t="shared" si="453"/>
        <v>8</v>
      </c>
      <c r="Z3538" s="14">
        <f t="shared" si="454"/>
        <v>88846.400000000009</v>
      </c>
      <c r="AA3538" s="7">
        <f>VLOOKUP(G3538,Ma_KH!$A:$R,14,0)</f>
        <v>60</v>
      </c>
      <c r="AD3538" s="7" t="str">
        <f>IFERROR(VLOOKUP(J3538,'Chuyển Mã'!$B$3:$C$9,2,0),"")</f>
        <v>Hà Nội</v>
      </c>
      <c r="AE3538" s="7" t="str">
        <f t="shared" si="455"/>
        <v>Gà muối 500g</v>
      </c>
      <c r="AF3538" s="7">
        <f t="shared" si="456"/>
        <v>10</v>
      </c>
    </row>
    <row r="3539" spans="1:32" x14ac:dyDescent="0.25">
      <c r="A3539" s="11">
        <v>45909</v>
      </c>
      <c r="B3539" s="25">
        <v>4176347067</v>
      </c>
      <c r="C3539" s="12" t="s">
        <v>7214</v>
      </c>
      <c r="D3539" s="16">
        <f t="shared" si="457"/>
        <v>45909</v>
      </c>
      <c r="G3539" s="13" t="s">
        <v>8457</v>
      </c>
      <c r="I3539" s="13" t="s">
        <v>8458</v>
      </c>
      <c r="J3539" s="13" t="s">
        <v>1809</v>
      </c>
      <c r="K3539" s="13" t="s">
        <v>39</v>
      </c>
      <c r="L3539" s="25" t="str">
        <f>VLOOKUP($K3539,TONG_SL!$A:$D,2,0)</f>
        <v>Chả cốm 300g</v>
      </c>
      <c r="N3539" s="25" t="str">
        <f t="shared" si="458"/>
        <v>K-C6</v>
      </c>
      <c r="Q3539" s="25" t="str">
        <f>VLOOKUP(K3539,TONG_SL!$A:$D,3,0)</f>
        <v>Túi</v>
      </c>
      <c r="R3539" s="1">
        <v>5</v>
      </c>
      <c r="T3539" s="1">
        <f>VLOOKUP(VLOOKUP(G3539,Ma_KH!$A:$R,18,0)&amp;K3539,Gia_MB!$A:$F,6,0)</f>
        <v>74250</v>
      </c>
      <c r="U3539" s="14">
        <f t="shared" si="451"/>
        <v>371250</v>
      </c>
      <c r="W3539" s="64">
        <f t="shared" si="452"/>
        <v>0</v>
      </c>
      <c r="X3539" s="3" t="str">
        <f t="shared" si="453"/>
        <v>8</v>
      </c>
      <c r="Z3539" s="14">
        <f t="shared" si="454"/>
        <v>29700</v>
      </c>
      <c r="AA3539" s="7">
        <f>VLOOKUP(G3539,Ma_KH!$A:$R,14,0)</f>
        <v>60</v>
      </c>
      <c r="AD3539" s="7" t="str">
        <f>IFERROR(VLOOKUP(J3539,'Chuyển Mã'!$B$3:$C$9,2,0),"")</f>
        <v>Hà Nội</v>
      </c>
      <c r="AE3539" s="7" t="str">
        <f t="shared" si="455"/>
        <v>Chả cốm 300g</v>
      </c>
      <c r="AF3539" s="7">
        <f t="shared" si="456"/>
        <v>5</v>
      </c>
    </row>
    <row r="3540" spans="1:32" x14ac:dyDescent="0.25">
      <c r="A3540" s="11">
        <v>45909</v>
      </c>
      <c r="B3540" s="25">
        <v>4176378001</v>
      </c>
      <c r="C3540" s="12" t="s">
        <v>7214</v>
      </c>
      <c r="D3540" s="16">
        <f t="shared" si="457"/>
        <v>45909</v>
      </c>
      <c r="G3540" s="13" t="s">
        <v>8459</v>
      </c>
      <c r="I3540" s="13" t="s">
        <v>8460</v>
      </c>
      <c r="J3540" s="13" t="s">
        <v>1809</v>
      </c>
      <c r="K3540" s="13" t="s">
        <v>51</v>
      </c>
      <c r="L3540" s="25" t="str">
        <f>VLOOKUP($K3540,TONG_SL!$A:$D,2,0)</f>
        <v>Mọc Nấm Hương 250g</v>
      </c>
      <c r="N3540" s="25" t="str">
        <f t="shared" si="458"/>
        <v>K-C6</v>
      </c>
      <c r="Q3540" s="25" t="str">
        <f>VLOOKUP(K3540,TONG_SL!$A:$D,3,0)</f>
        <v>Túi</v>
      </c>
      <c r="R3540" s="1">
        <v>5</v>
      </c>
      <c r="T3540" s="1">
        <f>VLOOKUP(VLOOKUP(G3540,Ma_KH!$A:$R,18,0)&amp;K3540,Gia_MB!$A:$F,6,0)</f>
        <v>46000</v>
      </c>
      <c r="U3540" s="14">
        <f t="shared" si="451"/>
        <v>230000</v>
      </c>
      <c r="W3540" s="64">
        <f t="shared" si="452"/>
        <v>0</v>
      </c>
      <c r="X3540" s="3" t="str">
        <f t="shared" si="453"/>
        <v>8</v>
      </c>
      <c r="Z3540" s="14">
        <f t="shared" si="454"/>
        <v>18400</v>
      </c>
      <c r="AA3540" s="7">
        <f>VLOOKUP(G3540,Ma_KH!$A:$R,14,0)</f>
        <v>60</v>
      </c>
      <c r="AD3540" s="7" t="str">
        <f>IFERROR(VLOOKUP(J3540,'Chuyển Mã'!$B$3:$C$9,2,0),"")</f>
        <v>Hà Nội</v>
      </c>
      <c r="AE3540" s="7" t="str">
        <f t="shared" si="455"/>
        <v>Mọc Nấm Hương 250g</v>
      </c>
      <c r="AF3540" s="7">
        <f t="shared" si="456"/>
        <v>5</v>
      </c>
    </row>
    <row r="3541" spans="1:32" x14ac:dyDescent="0.25">
      <c r="A3541" s="11">
        <v>45909</v>
      </c>
      <c r="B3541" s="25">
        <v>4176378001</v>
      </c>
      <c r="C3541" s="12" t="s">
        <v>7214</v>
      </c>
      <c r="D3541" s="16">
        <f t="shared" si="457"/>
        <v>45909</v>
      </c>
      <c r="G3541" s="13" t="s">
        <v>8459</v>
      </c>
      <c r="I3541" s="13" t="s">
        <v>8460</v>
      </c>
      <c r="J3541" s="13" t="s">
        <v>1809</v>
      </c>
      <c r="K3541" s="13" t="s">
        <v>8461</v>
      </c>
      <c r="L3541" s="25" t="str">
        <f>VLOOKUP($K3541,TONG_SL!$A:$D,2,0)</f>
        <v>Chân giò heo muối 300g</v>
      </c>
      <c r="N3541" s="25" t="str">
        <f t="shared" si="458"/>
        <v>K-C6</v>
      </c>
      <c r="Q3541" s="25" t="str">
        <f>VLOOKUP(K3541,TONG_SL!$A:$D,3,0)</f>
        <v>Túi</v>
      </c>
      <c r="R3541" s="1">
        <v>5</v>
      </c>
      <c r="T3541" s="1">
        <f>VLOOKUP(VLOOKUP(G3541,Ma_KH!$A:$R,18,0)&amp;K3541,Gia_MB!$A:$F,6,0)</f>
        <v>73431</v>
      </c>
      <c r="U3541" s="14">
        <f t="shared" si="451"/>
        <v>367155</v>
      </c>
      <c r="W3541" s="64">
        <f t="shared" si="452"/>
        <v>0</v>
      </c>
      <c r="X3541" s="3" t="str">
        <f t="shared" si="453"/>
        <v>8</v>
      </c>
      <c r="Z3541" s="14">
        <f t="shared" si="454"/>
        <v>29372.400000000001</v>
      </c>
      <c r="AA3541" s="7">
        <f>VLOOKUP(G3541,Ma_KH!$A:$R,14,0)</f>
        <v>60</v>
      </c>
      <c r="AD3541" s="7" t="str">
        <f>IFERROR(VLOOKUP(J3541,'Chuyển Mã'!$B$3:$C$9,2,0),"")</f>
        <v>Hà Nội</v>
      </c>
      <c r="AE3541" s="7" t="str">
        <f t="shared" si="455"/>
        <v>Chân giò heo muối 300g</v>
      </c>
      <c r="AF3541" s="7">
        <f t="shared" si="456"/>
        <v>5</v>
      </c>
    </row>
    <row r="3542" spans="1:32" x14ac:dyDescent="0.25">
      <c r="A3542" s="11">
        <v>45909</v>
      </c>
      <c r="B3542" s="25">
        <v>4176378001</v>
      </c>
      <c r="C3542" s="12" t="s">
        <v>7214</v>
      </c>
      <c r="D3542" s="16">
        <f t="shared" si="457"/>
        <v>45909</v>
      </c>
      <c r="G3542" s="13" t="s">
        <v>8459</v>
      </c>
      <c r="I3542" s="13" t="s">
        <v>8460</v>
      </c>
      <c r="J3542" s="13" t="s">
        <v>1809</v>
      </c>
      <c r="K3542" s="13" t="s">
        <v>32</v>
      </c>
      <c r="L3542" s="25" t="str">
        <f>VLOOKUP($K3542,TONG_SL!$A:$D,2,0)</f>
        <v>Giò Tai Lưỡi Xào 250</v>
      </c>
      <c r="N3542" s="25" t="str">
        <f t="shared" si="458"/>
        <v>K-C6</v>
      </c>
      <c r="Q3542" s="25" t="str">
        <f>VLOOKUP(K3542,TONG_SL!$A:$D,3,0)</f>
        <v>Túi</v>
      </c>
      <c r="R3542" s="1">
        <v>5</v>
      </c>
      <c r="T3542" s="1">
        <f>VLOOKUP(VLOOKUP(G3542,Ma_KH!$A:$R,18,0)&amp;K3542,Gia_MB!$A:$F,6,0)</f>
        <v>50183</v>
      </c>
      <c r="U3542" s="14">
        <f t="shared" si="451"/>
        <v>250915</v>
      </c>
      <c r="W3542" s="64">
        <f t="shared" si="452"/>
        <v>0</v>
      </c>
      <c r="X3542" s="3" t="str">
        <f t="shared" si="453"/>
        <v>8</v>
      </c>
      <c r="Z3542" s="14">
        <f t="shared" si="454"/>
        <v>20073.2</v>
      </c>
      <c r="AA3542" s="7">
        <f>VLOOKUP(G3542,Ma_KH!$A:$R,14,0)</f>
        <v>60</v>
      </c>
      <c r="AD3542" s="7" t="str">
        <f>IFERROR(VLOOKUP(J3542,'Chuyển Mã'!$B$3:$C$9,2,0),"")</f>
        <v>Hà Nội</v>
      </c>
      <c r="AE3542" s="7" t="str">
        <f t="shared" si="455"/>
        <v>Giò Tai Lưỡi Xào 250</v>
      </c>
      <c r="AF3542" s="7">
        <f t="shared" si="456"/>
        <v>5</v>
      </c>
    </row>
    <row r="3543" spans="1:32" x14ac:dyDescent="0.25">
      <c r="A3543" s="11">
        <v>45909</v>
      </c>
      <c r="B3543" s="25">
        <v>4176378001</v>
      </c>
      <c r="C3543" s="12" t="s">
        <v>7214</v>
      </c>
      <c r="D3543" s="16">
        <f t="shared" si="457"/>
        <v>45909</v>
      </c>
      <c r="G3543" s="13" t="s">
        <v>8459</v>
      </c>
      <c r="I3543" s="13" t="s">
        <v>8460</v>
      </c>
      <c r="J3543" s="13" t="s">
        <v>1809</v>
      </c>
      <c r="K3543" s="13" t="s">
        <v>35</v>
      </c>
      <c r="L3543" s="25" t="str">
        <f>VLOOKUP($K3543,TONG_SL!$A:$D,2,0)</f>
        <v>Tai heo muối 200g</v>
      </c>
      <c r="N3543" s="25" t="str">
        <f t="shared" si="458"/>
        <v>K-C6</v>
      </c>
      <c r="Q3543" s="25" t="str">
        <f>VLOOKUP(K3543,TONG_SL!$A:$D,3,0)</f>
        <v>Túi</v>
      </c>
      <c r="R3543" s="1">
        <v>5</v>
      </c>
      <c r="T3543" s="1">
        <f>VLOOKUP(VLOOKUP(G3543,Ma_KH!$A:$R,18,0)&amp;K3543,Gia_MB!$A:$F,6,0)</f>
        <v>55595</v>
      </c>
      <c r="U3543" s="14">
        <f t="shared" si="451"/>
        <v>277975</v>
      </c>
      <c r="W3543" s="64">
        <f t="shared" si="452"/>
        <v>0</v>
      </c>
      <c r="X3543" s="3" t="str">
        <f t="shared" si="453"/>
        <v>8</v>
      </c>
      <c r="Z3543" s="14">
        <f t="shared" si="454"/>
        <v>22238</v>
      </c>
      <c r="AA3543" s="7">
        <f>VLOOKUP(G3543,Ma_KH!$A:$R,14,0)</f>
        <v>60</v>
      </c>
      <c r="AD3543" s="7" t="str">
        <f>IFERROR(VLOOKUP(J3543,'Chuyển Mã'!$B$3:$C$9,2,0),"")</f>
        <v>Hà Nội</v>
      </c>
      <c r="AE3543" s="7" t="str">
        <f t="shared" si="455"/>
        <v>Tai heo muối 200g</v>
      </c>
      <c r="AF3543" s="7">
        <f t="shared" si="456"/>
        <v>5</v>
      </c>
    </row>
    <row r="3544" spans="1:32" x14ac:dyDescent="0.25">
      <c r="A3544" s="11">
        <v>45909</v>
      </c>
      <c r="B3544" s="25">
        <v>4176497028</v>
      </c>
      <c r="C3544" s="12" t="s">
        <v>7214</v>
      </c>
      <c r="D3544" s="16">
        <f t="shared" si="457"/>
        <v>45909</v>
      </c>
      <c r="G3544" s="13" t="s">
        <v>8462</v>
      </c>
      <c r="I3544" s="13" t="s">
        <v>8463</v>
      </c>
      <c r="J3544" s="13" t="s">
        <v>1809</v>
      </c>
      <c r="K3544" s="13" t="s">
        <v>30</v>
      </c>
      <c r="L3544" s="25" t="str">
        <f>VLOOKUP($K3544,TONG_SL!$A:$D,2,0)</f>
        <v>Gà muối 500g</v>
      </c>
      <c r="N3544" s="25" t="str">
        <f t="shared" si="458"/>
        <v>K-C6</v>
      </c>
      <c r="Q3544" s="25" t="str">
        <f>VLOOKUP(K3544,TONG_SL!$A:$D,3,0)</f>
        <v>Túi</v>
      </c>
      <c r="R3544" s="1">
        <v>4</v>
      </c>
      <c r="T3544" s="1">
        <f>VLOOKUP(VLOOKUP(G3544,Ma_KH!$A:$R,18,0)&amp;K3544,Gia_MB!$A:$F,6,0)</f>
        <v>111058</v>
      </c>
      <c r="U3544" s="14">
        <f t="shared" si="451"/>
        <v>444232</v>
      </c>
      <c r="W3544" s="64">
        <f t="shared" si="452"/>
        <v>0</v>
      </c>
      <c r="X3544" s="3" t="str">
        <f t="shared" si="453"/>
        <v>8</v>
      </c>
      <c r="Z3544" s="14">
        <f t="shared" si="454"/>
        <v>35538.559999999998</v>
      </c>
      <c r="AA3544" s="7">
        <f>VLOOKUP(G3544,Ma_KH!$A:$R,14,0)</f>
        <v>60</v>
      </c>
      <c r="AD3544" s="7" t="str">
        <f>IFERROR(VLOOKUP(J3544,'Chuyển Mã'!$B$3:$C$9,2,0),"")</f>
        <v>Hà Nội</v>
      </c>
      <c r="AE3544" s="7" t="str">
        <f t="shared" si="455"/>
        <v>Gà muối 500g</v>
      </c>
      <c r="AF3544" s="7">
        <f t="shared" si="456"/>
        <v>4</v>
      </c>
    </row>
    <row r="3545" spans="1:32" x14ac:dyDescent="0.25">
      <c r="A3545" s="11">
        <v>45909</v>
      </c>
      <c r="B3545" s="25">
        <v>4176497028</v>
      </c>
      <c r="C3545" s="12" t="s">
        <v>7214</v>
      </c>
      <c r="D3545" s="16">
        <f t="shared" si="457"/>
        <v>45909</v>
      </c>
      <c r="G3545" s="13" t="s">
        <v>8462</v>
      </c>
      <c r="I3545" s="13" t="s">
        <v>8463</v>
      </c>
      <c r="J3545" s="13" t="s">
        <v>1809</v>
      </c>
      <c r="K3545" s="13" t="s">
        <v>27</v>
      </c>
      <c r="L3545" s="25" t="str">
        <f>VLOOKUP($K3545,TONG_SL!$A:$D,2,0)</f>
        <v>Chân giò heo muối 300g</v>
      </c>
      <c r="N3545" s="25" t="str">
        <f t="shared" si="458"/>
        <v>K-C6</v>
      </c>
      <c r="Q3545" s="25" t="str">
        <f>VLOOKUP(K3545,TONG_SL!$A:$D,3,0)</f>
        <v>Túi</v>
      </c>
      <c r="R3545" s="1">
        <v>4</v>
      </c>
      <c r="T3545" s="1">
        <f>VLOOKUP(VLOOKUP(G3545,Ma_KH!$A:$R,18,0)&amp;K3545,Gia_MB!$A:$F,6,0)</f>
        <v>73431</v>
      </c>
      <c r="U3545" s="14">
        <f t="shared" si="451"/>
        <v>293724</v>
      </c>
      <c r="W3545" s="64">
        <f t="shared" si="452"/>
        <v>0</v>
      </c>
      <c r="X3545" s="3" t="str">
        <f t="shared" si="453"/>
        <v>8</v>
      </c>
      <c r="Z3545" s="14">
        <f t="shared" si="454"/>
        <v>23497.920000000002</v>
      </c>
      <c r="AA3545" s="7">
        <f>VLOOKUP(G3545,Ma_KH!$A:$R,14,0)</f>
        <v>60</v>
      </c>
      <c r="AD3545" s="7" t="str">
        <f>IFERROR(VLOOKUP(J3545,'Chuyển Mã'!$B$3:$C$9,2,0),"")</f>
        <v>Hà Nội</v>
      </c>
      <c r="AE3545" s="7" t="str">
        <f t="shared" si="455"/>
        <v>Chân giò heo muối 300g</v>
      </c>
      <c r="AF3545" s="7">
        <f t="shared" si="456"/>
        <v>4</v>
      </c>
    </row>
    <row r="3546" spans="1:32" x14ac:dyDescent="0.25">
      <c r="A3546" s="11">
        <v>45909</v>
      </c>
      <c r="B3546" s="25">
        <v>4176507667</v>
      </c>
      <c r="C3546" s="12" t="s">
        <v>7214</v>
      </c>
      <c r="D3546" s="16">
        <f t="shared" si="457"/>
        <v>45909</v>
      </c>
      <c r="G3546" s="13" t="s">
        <v>8464</v>
      </c>
      <c r="I3546" s="13" t="s">
        <v>8465</v>
      </c>
      <c r="J3546" s="13" t="s">
        <v>1809</v>
      </c>
      <c r="K3546" s="13" t="s">
        <v>32</v>
      </c>
      <c r="L3546" s="25" t="str">
        <f>VLOOKUP($K3546,TONG_SL!$A:$D,2,0)</f>
        <v>Giò Tai Lưỡi Xào 250</v>
      </c>
      <c r="N3546" s="25" t="str">
        <f t="shared" si="458"/>
        <v>K-C6</v>
      </c>
      <c r="Q3546" s="25" t="str">
        <f>VLOOKUP(K3546,TONG_SL!$A:$D,3,0)</f>
        <v>Túi</v>
      </c>
      <c r="R3546" s="1">
        <v>6</v>
      </c>
      <c r="T3546" s="1">
        <f>VLOOKUP(VLOOKUP(G3546,Ma_KH!$A:$R,18,0)&amp;K3546,Gia_MB!$A:$F,6,0)</f>
        <v>50183</v>
      </c>
      <c r="U3546" s="14">
        <f t="shared" si="451"/>
        <v>301098</v>
      </c>
      <c r="W3546" s="64">
        <f t="shared" si="452"/>
        <v>0</v>
      </c>
      <c r="X3546" s="3" t="str">
        <f t="shared" si="453"/>
        <v>8</v>
      </c>
      <c r="Z3546" s="14">
        <f t="shared" si="454"/>
        <v>24087.84</v>
      </c>
      <c r="AA3546" s="7">
        <f>VLOOKUP(G3546,Ma_KH!$A:$R,14,0)</f>
        <v>60</v>
      </c>
      <c r="AD3546" s="7" t="str">
        <f>IFERROR(VLOOKUP(J3546,'Chuyển Mã'!$B$3:$C$9,2,0),"")</f>
        <v>Hà Nội</v>
      </c>
      <c r="AE3546" s="7" t="str">
        <f t="shared" si="455"/>
        <v>Giò Tai Lưỡi Xào 250</v>
      </c>
      <c r="AF3546" s="7">
        <f t="shared" si="456"/>
        <v>6</v>
      </c>
    </row>
    <row r="3547" spans="1:32" x14ac:dyDescent="0.25">
      <c r="A3547" s="11">
        <v>45909</v>
      </c>
      <c r="B3547" s="25">
        <v>4176507667</v>
      </c>
      <c r="C3547" s="12" t="s">
        <v>7214</v>
      </c>
      <c r="D3547" s="16">
        <f t="shared" si="457"/>
        <v>45909</v>
      </c>
      <c r="G3547" s="13" t="s">
        <v>8464</v>
      </c>
      <c r="I3547" s="13" t="s">
        <v>8465</v>
      </c>
      <c r="J3547" s="13" t="s">
        <v>1809</v>
      </c>
      <c r="K3547" s="13" t="s">
        <v>39</v>
      </c>
      <c r="L3547" s="25" t="str">
        <f>VLOOKUP($K3547,TONG_SL!$A:$D,2,0)</f>
        <v>Chả cốm 300g</v>
      </c>
      <c r="N3547" s="25" t="str">
        <f t="shared" si="458"/>
        <v>K-C6</v>
      </c>
      <c r="Q3547" s="25" t="str">
        <f>VLOOKUP(K3547,TONG_SL!$A:$D,3,0)</f>
        <v>Túi</v>
      </c>
      <c r="R3547" s="1">
        <v>5</v>
      </c>
      <c r="T3547" s="1">
        <f>VLOOKUP(VLOOKUP(G3547,Ma_KH!$A:$R,18,0)&amp;K3547,Gia_MB!$A:$F,6,0)</f>
        <v>74250</v>
      </c>
      <c r="U3547" s="14">
        <f t="shared" si="451"/>
        <v>371250</v>
      </c>
      <c r="W3547" s="64">
        <f t="shared" si="452"/>
        <v>0</v>
      </c>
      <c r="X3547" s="3" t="str">
        <f t="shared" si="453"/>
        <v>8</v>
      </c>
      <c r="Z3547" s="14">
        <f t="shared" si="454"/>
        <v>29700</v>
      </c>
      <c r="AA3547" s="7">
        <f>VLOOKUP(G3547,Ma_KH!$A:$R,14,0)</f>
        <v>60</v>
      </c>
      <c r="AD3547" s="7" t="str">
        <f>IFERROR(VLOOKUP(J3547,'Chuyển Mã'!$B$3:$C$9,2,0),"")</f>
        <v>Hà Nội</v>
      </c>
      <c r="AE3547" s="7" t="str">
        <f t="shared" si="455"/>
        <v>Chả cốm 300g</v>
      </c>
      <c r="AF3547" s="7">
        <f t="shared" si="456"/>
        <v>5</v>
      </c>
    </row>
    <row r="3548" spans="1:32" x14ac:dyDescent="0.25">
      <c r="A3548" s="11">
        <v>45909</v>
      </c>
      <c r="B3548" s="25">
        <v>4176507667</v>
      </c>
      <c r="C3548" s="12" t="s">
        <v>7214</v>
      </c>
      <c r="D3548" s="16">
        <f t="shared" si="457"/>
        <v>45909</v>
      </c>
      <c r="G3548" s="13" t="s">
        <v>8464</v>
      </c>
      <c r="I3548" s="13" t="s">
        <v>8465</v>
      </c>
      <c r="J3548" s="13" t="s">
        <v>1809</v>
      </c>
      <c r="K3548" s="13" t="s">
        <v>41</v>
      </c>
      <c r="L3548" s="25" t="str">
        <f>VLOOKUP($K3548,TONG_SL!$A:$D,2,0)</f>
        <v>Chả nướng 300g</v>
      </c>
      <c r="N3548" s="25" t="str">
        <f t="shared" si="458"/>
        <v>K-C6</v>
      </c>
      <c r="Q3548" s="25" t="str">
        <f>VLOOKUP(K3548,TONG_SL!$A:$D,3,0)</f>
        <v>Túi</v>
      </c>
      <c r="R3548" s="1">
        <v>5</v>
      </c>
      <c r="T3548" s="1">
        <f>VLOOKUP(VLOOKUP(G3548,Ma_KH!$A:$R,18,0)&amp;K3548,Gia_MB!$A:$F,6,0)</f>
        <v>70950</v>
      </c>
      <c r="U3548" s="14">
        <f t="shared" si="451"/>
        <v>354750</v>
      </c>
      <c r="W3548" s="64">
        <f t="shared" si="452"/>
        <v>0</v>
      </c>
      <c r="X3548" s="3" t="str">
        <f t="shared" si="453"/>
        <v>8</v>
      </c>
      <c r="Z3548" s="14">
        <f t="shared" si="454"/>
        <v>28380</v>
      </c>
      <c r="AA3548" s="7">
        <f>VLOOKUP(G3548,Ma_KH!$A:$R,14,0)</f>
        <v>60</v>
      </c>
      <c r="AD3548" s="7" t="str">
        <f>IFERROR(VLOOKUP(J3548,'Chuyển Mã'!$B$3:$C$9,2,0),"")</f>
        <v>Hà Nội</v>
      </c>
      <c r="AE3548" s="7" t="str">
        <f t="shared" si="455"/>
        <v>Chả nướng 300g</v>
      </c>
      <c r="AF3548" s="7">
        <f t="shared" si="456"/>
        <v>5</v>
      </c>
    </row>
    <row r="3549" spans="1:32" x14ac:dyDescent="0.25">
      <c r="A3549" s="11">
        <v>45909</v>
      </c>
      <c r="B3549" s="25">
        <v>4176340187</v>
      </c>
      <c r="C3549" s="12" t="s">
        <v>7214</v>
      </c>
      <c r="D3549" s="16">
        <f t="shared" si="457"/>
        <v>45909</v>
      </c>
      <c r="G3549" s="13" t="s">
        <v>8466</v>
      </c>
      <c r="I3549" s="13" t="s">
        <v>8467</v>
      </c>
      <c r="J3549" s="13" t="s">
        <v>1809</v>
      </c>
      <c r="K3549" s="13" t="s">
        <v>27</v>
      </c>
      <c r="L3549" s="25" t="str">
        <f>VLOOKUP($K3549,TONG_SL!$A:$D,2,0)</f>
        <v>Chân giò heo muối 300g</v>
      </c>
      <c r="N3549" s="25" t="str">
        <f t="shared" si="458"/>
        <v>K-C6</v>
      </c>
      <c r="Q3549" s="25" t="str">
        <f>VLOOKUP(K3549,TONG_SL!$A:$D,3,0)</f>
        <v>Túi</v>
      </c>
      <c r="R3549" s="1">
        <v>10</v>
      </c>
      <c r="T3549" s="1">
        <f>VLOOKUP(VLOOKUP(G3549,Ma_KH!$A:$R,18,0)&amp;K3549,Gia_MB!$A:$F,6,0)</f>
        <v>73431</v>
      </c>
      <c r="U3549" s="14">
        <f t="shared" si="451"/>
        <v>734310</v>
      </c>
      <c r="W3549" s="64">
        <f t="shared" si="452"/>
        <v>0</v>
      </c>
      <c r="X3549" s="3" t="str">
        <f t="shared" si="453"/>
        <v>8</v>
      </c>
      <c r="Z3549" s="14">
        <f t="shared" si="454"/>
        <v>58744.800000000003</v>
      </c>
      <c r="AA3549" s="7">
        <f>VLOOKUP(G3549,Ma_KH!$A:$R,14,0)</f>
        <v>60</v>
      </c>
      <c r="AD3549" s="7" t="str">
        <f>IFERROR(VLOOKUP(J3549,'Chuyển Mã'!$B$3:$C$9,2,0),"")</f>
        <v>Hà Nội</v>
      </c>
      <c r="AE3549" s="7" t="str">
        <f t="shared" si="455"/>
        <v>Chân giò heo muối 300g</v>
      </c>
      <c r="AF3549" s="7">
        <f t="shared" si="456"/>
        <v>10</v>
      </c>
    </row>
    <row r="3550" spans="1:32" x14ac:dyDescent="0.25">
      <c r="A3550" s="11">
        <v>45909</v>
      </c>
      <c r="B3550" s="25">
        <v>4176340187</v>
      </c>
      <c r="C3550" s="12" t="s">
        <v>7214</v>
      </c>
      <c r="D3550" s="16">
        <f t="shared" si="457"/>
        <v>45909</v>
      </c>
      <c r="G3550" s="13" t="s">
        <v>8466</v>
      </c>
      <c r="I3550" s="13" t="s">
        <v>8467</v>
      </c>
      <c r="J3550" s="13" t="s">
        <v>1809</v>
      </c>
      <c r="K3550" s="13" t="s">
        <v>30</v>
      </c>
      <c r="L3550" s="25" t="str">
        <f>VLOOKUP($K3550,TONG_SL!$A:$D,2,0)</f>
        <v>Gà muối 500g</v>
      </c>
      <c r="N3550" s="25" t="str">
        <f t="shared" si="458"/>
        <v>K-C6</v>
      </c>
      <c r="Q3550" s="25" t="str">
        <f>VLOOKUP(K3550,TONG_SL!$A:$D,3,0)</f>
        <v>Túi</v>
      </c>
      <c r="R3550" s="1">
        <v>10</v>
      </c>
      <c r="T3550" s="1">
        <f>VLOOKUP(VLOOKUP(G3550,Ma_KH!$A:$R,18,0)&amp;K3550,Gia_MB!$A:$F,6,0)</f>
        <v>111058</v>
      </c>
      <c r="U3550" s="14">
        <f t="shared" si="451"/>
        <v>1110580</v>
      </c>
      <c r="W3550" s="64">
        <f t="shared" si="452"/>
        <v>0</v>
      </c>
      <c r="X3550" s="3" t="str">
        <f t="shared" si="453"/>
        <v>8</v>
      </c>
      <c r="Z3550" s="14">
        <f t="shared" si="454"/>
        <v>88846.400000000009</v>
      </c>
      <c r="AA3550" s="7">
        <f>VLOOKUP(G3550,Ma_KH!$A:$R,14,0)</f>
        <v>60</v>
      </c>
      <c r="AD3550" s="7" t="str">
        <f>IFERROR(VLOOKUP(J3550,'Chuyển Mã'!$B$3:$C$9,2,0),"")</f>
        <v>Hà Nội</v>
      </c>
      <c r="AE3550" s="7" t="str">
        <f t="shared" si="455"/>
        <v>Gà muối 500g</v>
      </c>
      <c r="AF3550" s="7">
        <f t="shared" si="456"/>
        <v>10</v>
      </c>
    </row>
    <row r="3551" spans="1:32" x14ac:dyDescent="0.25">
      <c r="A3551" s="11">
        <v>45909</v>
      </c>
      <c r="B3551" s="25">
        <v>4176340187</v>
      </c>
      <c r="C3551" s="12" t="s">
        <v>7214</v>
      </c>
      <c r="D3551" s="16">
        <f t="shared" si="457"/>
        <v>45909</v>
      </c>
      <c r="G3551" s="13" t="s">
        <v>8466</v>
      </c>
      <c r="I3551" s="13" t="s">
        <v>8467</v>
      </c>
      <c r="J3551" s="13" t="s">
        <v>1809</v>
      </c>
      <c r="K3551" s="13" t="s">
        <v>39</v>
      </c>
      <c r="L3551" s="25" t="str">
        <f>VLOOKUP($K3551,TONG_SL!$A:$D,2,0)</f>
        <v>Chả cốm 300g</v>
      </c>
      <c r="N3551" s="25" t="str">
        <f t="shared" si="458"/>
        <v>K-C6</v>
      </c>
      <c r="Q3551" s="25" t="str">
        <f>VLOOKUP(K3551,TONG_SL!$A:$D,3,0)</f>
        <v>Túi</v>
      </c>
      <c r="R3551" s="1">
        <v>5</v>
      </c>
      <c r="T3551" s="1">
        <f>VLOOKUP(VLOOKUP(G3551,Ma_KH!$A:$R,18,0)&amp;K3551,Gia_MB!$A:$F,6,0)</f>
        <v>74250</v>
      </c>
      <c r="U3551" s="14">
        <f t="shared" si="451"/>
        <v>371250</v>
      </c>
      <c r="W3551" s="64">
        <f t="shared" si="452"/>
        <v>0</v>
      </c>
      <c r="X3551" s="3" t="str">
        <f t="shared" si="453"/>
        <v>8</v>
      </c>
      <c r="Z3551" s="14">
        <f t="shared" si="454"/>
        <v>29700</v>
      </c>
      <c r="AA3551" s="7">
        <f>VLOOKUP(G3551,Ma_KH!$A:$R,14,0)</f>
        <v>60</v>
      </c>
      <c r="AD3551" s="7" t="str">
        <f>IFERROR(VLOOKUP(J3551,'Chuyển Mã'!$B$3:$C$9,2,0),"")</f>
        <v>Hà Nội</v>
      </c>
      <c r="AE3551" s="7" t="str">
        <f t="shared" si="455"/>
        <v>Chả cốm 300g</v>
      </c>
      <c r="AF3551" s="7">
        <f t="shared" si="456"/>
        <v>5</v>
      </c>
    </row>
    <row r="3552" spans="1:32" x14ac:dyDescent="0.25">
      <c r="A3552" s="11">
        <v>45909</v>
      </c>
      <c r="B3552" s="25">
        <v>4176340187</v>
      </c>
      <c r="C3552" s="12" t="s">
        <v>7214</v>
      </c>
      <c r="D3552" s="16">
        <f t="shared" si="457"/>
        <v>45909</v>
      </c>
      <c r="G3552" s="13" t="s">
        <v>8466</v>
      </c>
      <c r="I3552" s="13" t="s">
        <v>8467</v>
      </c>
      <c r="J3552" s="13" t="s">
        <v>1809</v>
      </c>
      <c r="K3552" s="13" t="s">
        <v>41</v>
      </c>
      <c r="L3552" s="25" t="str">
        <f>VLOOKUP($K3552,TONG_SL!$A:$D,2,0)</f>
        <v>Chả nướng 300g</v>
      </c>
      <c r="N3552" s="25" t="str">
        <f t="shared" si="458"/>
        <v>K-C6</v>
      </c>
      <c r="Q3552" s="25" t="str">
        <f>VLOOKUP(K3552,TONG_SL!$A:$D,3,0)</f>
        <v>Túi</v>
      </c>
      <c r="R3552" s="1">
        <v>5</v>
      </c>
      <c r="T3552" s="1">
        <f>VLOOKUP(VLOOKUP(G3552,Ma_KH!$A:$R,18,0)&amp;K3552,Gia_MB!$A:$F,6,0)</f>
        <v>70950</v>
      </c>
      <c r="U3552" s="14">
        <f t="shared" si="451"/>
        <v>354750</v>
      </c>
      <c r="W3552" s="64">
        <f t="shared" si="452"/>
        <v>0</v>
      </c>
      <c r="X3552" s="3" t="str">
        <f t="shared" si="453"/>
        <v>8</v>
      </c>
      <c r="Z3552" s="14">
        <f t="shared" si="454"/>
        <v>28380</v>
      </c>
      <c r="AA3552" s="7">
        <f>VLOOKUP(G3552,Ma_KH!$A:$R,14,0)</f>
        <v>60</v>
      </c>
      <c r="AD3552" s="7" t="str">
        <f>IFERROR(VLOOKUP(J3552,'Chuyển Mã'!$B$3:$C$9,2,0),"")</f>
        <v>Hà Nội</v>
      </c>
      <c r="AE3552" s="7" t="str">
        <f t="shared" si="455"/>
        <v>Chả nướng 300g</v>
      </c>
      <c r="AF3552" s="7">
        <f t="shared" si="456"/>
        <v>5</v>
      </c>
    </row>
    <row r="3553" spans="1:32" x14ac:dyDescent="0.25">
      <c r="A3553" s="11">
        <v>45909</v>
      </c>
      <c r="B3553" s="25">
        <v>4176338080</v>
      </c>
      <c r="C3553" s="12" t="s">
        <v>7214</v>
      </c>
      <c r="D3553" s="16">
        <f t="shared" si="457"/>
        <v>45909</v>
      </c>
      <c r="G3553" s="13" t="s">
        <v>8468</v>
      </c>
      <c r="I3553" s="13" t="s">
        <v>8469</v>
      </c>
      <c r="J3553" s="13" t="s">
        <v>1809</v>
      </c>
      <c r="K3553" s="13" t="s">
        <v>51</v>
      </c>
      <c r="L3553" s="25" t="str">
        <f>VLOOKUP($K3553,TONG_SL!$A:$D,2,0)</f>
        <v>Mọc Nấm Hương 250g</v>
      </c>
      <c r="N3553" s="25" t="str">
        <f t="shared" si="458"/>
        <v>K-C6</v>
      </c>
      <c r="Q3553" s="25" t="str">
        <f>VLOOKUP(K3553,TONG_SL!$A:$D,3,0)</f>
        <v>Túi</v>
      </c>
      <c r="R3553" s="1">
        <v>4</v>
      </c>
      <c r="T3553" s="1">
        <f>VLOOKUP(VLOOKUP(G3553,Ma_KH!$A:$R,18,0)&amp;K3553,Gia_MB!$A:$F,6,0)</f>
        <v>46000</v>
      </c>
      <c r="U3553" s="14">
        <f t="shared" si="451"/>
        <v>184000</v>
      </c>
      <c r="W3553" s="64">
        <f t="shared" si="452"/>
        <v>0</v>
      </c>
      <c r="X3553" s="3" t="str">
        <f t="shared" si="453"/>
        <v>8</v>
      </c>
      <c r="Z3553" s="14">
        <f t="shared" si="454"/>
        <v>14720</v>
      </c>
      <c r="AA3553" s="7">
        <f>VLOOKUP(G3553,Ma_KH!$A:$R,14,0)</f>
        <v>60</v>
      </c>
      <c r="AD3553" s="7" t="str">
        <f>IFERROR(VLOOKUP(J3553,'Chuyển Mã'!$B$3:$C$9,2,0),"")</f>
        <v>Hà Nội</v>
      </c>
      <c r="AE3553" s="7" t="str">
        <f t="shared" si="455"/>
        <v>Mọc Nấm Hương 250g</v>
      </c>
      <c r="AF3553" s="7">
        <f t="shared" si="456"/>
        <v>4</v>
      </c>
    </row>
    <row r="3554" spans="1:32" x14ac:dyDescent="0.25">
      <c r="A3554" s="11">
        <v>45909</v>
      </c>
      <c r="B3554" s="25">
        <v>4176338080</v>
      </c>
      <c r="C3554" s="12" t="s">
        <v>7214</v>
      </c>
      <c r="D3554" s="16">
        <f t="shared" si="457"/>
        <v>45909</v>
      </c>
      <c r="G3554" s="13" t="s">
        <v>8468</v>
      </c>
      <c r="I3554" s="13" t="s">
        <v>8469</v>
      </c>
      <c r="J3554" s="13" t="s">
        <v>1809</v>
      </c>
      <c r="K3554" s="13" t="s">
        <v>30</v>
      </c>
      <c r="L3554" s="25" t="str">
        <f>VLOOKUP($K3554,TONG_SL!$A:$D,2,0)</f>
        <v>Gà muối 500g</v>
      </c>
      <c r="N3554" s="25" t="str">
        <f t="shared" si="458"/>
        <v>K-C6</v>
      </c>
      <c r="Q3554" s="25" t="str">
        <f>VLOOKUP(K3554,TONG_SL!$A:$D,3,0)</f>
        <v>Túi</v>
      </c>
      <c r="R3554" s="1">
        <v>2</v>
      </c>
      <c r="T3554" s="1">
        <f>VLOOKUP(VLOOKUP(G3554,Ma_KH!$A:$R,18,0)&amp;K3554,Gia_MB!$A:$F,6,0)</f>
        <v>111058</v>
      </c>
      <c r="U3554" s="14">
        <f t="shared" si="451"/>
        <v>222116</v>
      </c>
      <c r="W3554" s="64">
        <f t="shared" si="452"/>
        <v>0</v>
      </c>
      <c r="X3554" s="3" t="str">
        <f t="shared" si="453"/>
        <v>8</v>
      </c>
      <c r="Z3554" s="14">
        <f t="shared" si="454"/>
        <v>17769.28</v>
      </c>
      <c r="AA3554" s="7">
        <f>VLOOKUP(G3554,Ma_KH!$A:$R,14,0)</f>
        <v>60</v>
      </c>
      <c r="AD3554" s="7" t="str">
        <f>IFERROR(VLOOKUP(J3554,'Chuyển Mã'!$B$3:$C$9,2,0),"")</f>
        <v>Hà Nội</v>
      </c>
      <c r="AE3554" s="7" t="str">
        <f t="shared" si="455"/>
        <v>Gà muối 500g</v>
      </c>
      <c r="AF3554" s="7">
        <f t="shared" si="456"/>
        <v>2</v>
      </c>
    </row>
    <row r="3555" spans="1:32" x14ac:dyDescent="0.25">
      <c r="A3555" s="11">
        <v>45909</v>
      </c>
      <c r="B3555" s="25">
        <v>4176338080</v>
      </c>
      <c r="C3555" s="12" t="s">
        <v>7214</v>
      </c>
      <c r="D3555" s="16">
        <f t="shared" si="457"/>
        <v>45909</v>
      </c>
      <c r="G3555" s="13" t="s">
        <v>8468</v>
      </c>
      <c r="I3555" s="13" t="s">
        <v>8469</v>
      </c>
      <c r="J3555" s="13" t="s">
        <v>1809</v>
      </c>
      <c r="K3555" s="13" t="s">
        <v>27</v>
      </c>
      <c r="L3555" s="25" t="str">
        <f>VLOOKUP($K3555,TONG_SL!$A:$D,2,0)</f>
        <v>Chân giò heo muối 300g</v>
      </c>
      <c r="N3555" s="25" t="str">
        <f t="shared" si="458"/>
        <v>K-C6</v>
      </c>
      <c r="Q3555" s="25" t="str">
        <f>VLOOKUP(K3555,TONG_SL!$A:$D,3,0)</f>
        <v>Túi</v>
      </c>
      <c r="R3555" s="1">
        <v>5</v>
      </c>
      <c r="T3555" s="1">
        <f>VLOOKUP(VLOOKUP(G3555,Ma_KH!$A:$R,18,0)&amp;K3555,Gia_MB!$A:$F,6,0)</f>
        <v>73431</v>
      </c>
      <c r="U3555" s="14">
        <f t="shared" si="451"/>
        <v>367155</v>
      </c>
      <c r="W3555" s="64">
        <f t="shared" si="452"/>
        <v>0</v>
      </c>
      <c r="X3555" s="3" t="str">
        <f t="shared" si="453"/>
        <v>8</v>
      </c>
      <c r="Z3555" s="14">
        <f t="shared" si="454"/>
        <v>29372.400000000001</v>
      </c>
      <c r="AA3555" s="7">
        <f>VLOOKUP(G3555,Ma_KH!$A:$R,14,0)</f>
        <v>60</v>
      </c>
      <c r="AD3555" s="7" t="str">
        <f>IFERROR(VLOOKUP(J3555,'Chuyển Mã'!$B$3:$C$9,2,0),"")</f>
        <v>Hà Nội</v>
      </c>
      <c r="AE3555" s="7" t="str">
        <f t="shared" si="455"/>
        <v>Chân giò heo muối 300g</v>
      </c>
      <c r="AF3555" s="7">
        <f t="shared" si="456"/>
        <v>5</v>
      </c>
    </row>
    <row r="3556" spans="1:32" x14ac:dyDescent="0.25">
      <c r="A3556" s="11">
        <v>45909</v>
      </c>
      <c r="B3556" s="25">
        <v>4176338476</v>
      </c>
      <c r="C3556" s="12" t="s">
        <v>7214</v>
      </c>
      <c r="D3556" s="16">
        <f t="shared" si="457"/>
        <v>45909</v>
      </c>
      <c r="G3556" s="13" t="s">
        <v>1671</v>
      </c>
      <c r="I3556" s="13" t="s">
        <v>8470</v>
      </c>
      <c r="J3556" s="13" t="s">
        <v>1809</v>
      </c>
      <c r="K3556" s="13" t="s">
        <v>32</v>
      </c>
      <c r="L3556" s="25" t="str">
        <f>VLOOKUP($K3556,TONG_SL!$A:$D,2,0)</f>
        <v>Giò Tai Lưỡi Xào 250</v>
      </c>
      <c r="N3556" s="25" t="str">
        <f t="shared" si="458"/>
        <v>K-C6</v>
      </c>
      <c r="Q3556" s="25" t="str">
        <f>VLOOKUP(K3556,TONG_SL!$A:$D,3,0)</f>
        <v>Túi</v>
      </c>
      <c r="R3556" s="1">
        <v>2</v>
      </c>
      <c r="T3556" s="1">
        <f>VLOOKUP(VLOOKUP(G3556,Ma_KH!$A:$R,18,0)&amp;K3556,Gia_MB!$A:$F,6,0)</f>
        <v>50183</v>
      </c>
      <c r="U3556" s="14">
        <f t="shared" si="451"/>
        <v>100366</v>
      </c>
      <c r="W3556" s="64">
        <f t="shared" si="452"/>
        <v>0</v>
      </c>
      <c r="X3556" s="3" t="str">
        <f t="shared" si="453"/>
        <v>8</v>
      </c>
      <c r="Z3556" s="14">
        <f t="shared" si="454"/>
        <v>8029.28</v>
      </c>
      <c r="AA3556" s="7">
        <f>VLOOKUP(G3556,Ma_KH!$A:$R,14,0)</f>
        <v>60</v>
      </c>
      <c r="AD3556" s="7" t="str">
        <f>IFERROR(VLOOKUP(J3556,'Chuyển Mã'!$B$3:$C$9,2,0),"")</f>
        <v>Hà Nội</v>
      </c>
      <c r="AE3556" s="7" t="str">
        <f t="shared" si="455"/>
        <v>Giò Tai Lưỡi Xào 250</v>
      </c>
      <c r="AF3556" s="7">
        <f t="shared" si="456"/>
        <v>2</v>
      </c>
    </row>
    <row r="3557" spans="1:32" x14ac:dyDescent="0.25">
      <c r="A3557" s="11">
        <v>45909</v>
      </c>
      <c r="B3557" s="25">
        <v>4176338476</v>
      </c>
      <c r="C3557" s="12" t="s">
        <v>7214</v>
      </c>
      <c r="D3557" s="16">
        <f t="shared" si="457"/>
        <v>45909</v>
      </c>
      <c r="G3557" s="13" t="s">
        <v>1671</v>
      </c>
      <c r="I3557" s="13" t="s">
        <v>8470</v>
      </c>
      <c r="J3557" s="13" t="s">
        <v>1809</v>
      </c>
      <c r="K3557" s="13" t="s">
        <v>8471</v>
      </c>
      <c r="L3557" s="25" t="str">
        <f>VLOOKUP($K3557,TONG_SL!$A:$D,2,0)</f>
        <v>Mọc Nấm Hương 250g</v>
      </c>
      <c r="N3557" s="25" t="str">
        <f t="shared" si="458"/>
        <v>K-C6</v>
      </c>
      <c r="Q3557" s="25" t="str">
        <f>VLOOKUP(K3557,TONG_SL!$A:$D,3,0)</f>
        <v>Túi</v>
      </c>
      <c r="R3557" s="1">
        <v>2</v>
      </c>
      <c r="T3557" s="1">
        <f>VLOOKUP(VLOOKUP(G3557,Ma_KH!$A:$R,18,0)&amp;K3557,Gia_MB!$A:$F,6,0)</f>
        <v>46000</v>
      </c>
      <c r="U3557" s="14">
        <f t="shared" si="451"/>
        <v>92000</v>
      </c>
      <c r="W3557" s="64">
        <f t="shared" si="452"/>
        <v>0</v>
      </c>
      <c r="X3557" s="3" t="str">
        <f t="shared" si="453"/>
        <v>8</v>
      </c>
      <c r="Z3557" s="14">
        <f t="shared" si="454"/>
        <v>7360</v>
      </c>
      <c r="AA3557" s="7">
        <f>VLOOKUP(G3557,Ma_KH!$A:$R,14,0)</f>
        <v>60</v>
      </c>
      <c r="AD3557" s="7" t="str">
        <f>IFERROR(VLOOKUP(J3557,'Chuyển Mã'!$B$3:$C$9,2,0),"")</f>
        <v>Hà Nội</v>
      </c>
      <c r="AE3557" s="7" t="str">
        <f t="shared" si="455"/>
        <v>Mọc Nấm Hương 250g</v>
      </c>
      <c r="AF3557" s="7">
        <f t="shared" si="456"/>
        <v>2</v>
      </c>
    </row>
    <row r="3558" spans="1:32" x14ac:dyDescent="0.25">
      <c r="A3558" s="11">
        <v>45909</v>
      </c>
      <c r="B3558" s="25">
        <v>4176338476</v>
      </c>
      <c r="C3558" s="12" t="s">
        <v>7214</v>
      </c>
      <c r="D3558" s="16">
        <f t="shared" si="457"/>
        <v>45909</v>
      </c>
      <c r="G3558" s="13" t="s">
        <v>1671</v>
      </c>
      <c r="I3558" s="13" t="s">
        <v>8470</v>
      </c>
      <c r="J3558" s="13" t="s">
        <v>1809</v>
      </c>
      <c r="K3558" s="13" t="s">
        <v>27</v>
      </c>
      <c r="L3558" s="25" t="str">
        <f>VLOOKUP($K3558,TONG_SL!$A:$D,2,0)</f>
        <v>Chân giò heo muối 300g</v>
      </c>
      <c r="N3558" s="25" t="str">
        <f t="shared" si="458"/>
        <v>K-C6</v>
      </c>
      <c r="Q3558" s="25" t="str">
        <f>VLOOKUP(K3558,TONG_SL!$A:$D,3,0)</f>
        <v>Túi</v>
      </c>
      <c r="R3558" s="1">
        <v>3</v>
      </c>
      <c r="T3558" s="1">
        <f>VLOOKUP(VLOOKUP(G3558,Ma_KH!$A:$R,18,0)&amp;K3558,Gia_MB!$A:$F,6,0)</f>
        <v>73431</v>
      </c>
      <c r="U3558" s="14">
        <f t="shared" si="451"/>
        <v>220293</v>
      </c>
      <c r="W3558" s="64">
        <f t="shared" si="452"/>
        <v>0</v>
      </c>
      <c r="X3558" s="3" t="str">
        <f t="shared" si="453"/>
        <v>8</v>
      </c>
      <c r="Z3558" s="14">
        <f t="shared" si="454"/>
        <v>17623.439999999999</v>
      </c>
      <c r="AA3558" s="7">
        <f>VLOOKUP(G3558,Ma_KH!$A:$R,14,0)</f>
        <v>60</v>
      </c>
      <c r="AD3558" s="7" t="str">
        <f>IFERROR(VLOOKUP(J3558,'Chuyển Mã'!$B$3:$C$9,2,0),"")</f>
        <v>Hà Nội</v>
      </c>
      <c r="AE3558" s="7" t="str">
        <f t="shared" si="455"/>
        <v>Chân giò heo muối 300g</v>
      </c>
      <c r="AF3558" s="7">
        <f t="shared" si="456"/>
        <v>3</v>
      </c>
    </row>
    <row r="3559" spans="1:32" x14ac:dyDescent="0.25">
      <c r="A3559" s="11">
        <v>45909</v>
      </c>
      <c r="B3559" s="25">
        <v>4176338476</v>
      </c>
      <c r="C3559" s="12" t="s">
        <v>7214</v>
      </c>
      <c r="D3559" s="16">
        <f t="shared" si="457"/>
        <v>45909</v>
      </c>
      <c r="G3559" s="13" t="s">
        <v>1671</v>
      </c>
      <c r="I3559" s="13" t="s">
        <v>8470</v>
      </c>
      <c r="J3559" s="13" t="s">
        <v>1809</v>
      </c>
      <c r="K3559" s="13" t="s">
        <v>30</v>
      </c>
      <c r="L3559" s="25" t="str">
        <f>VLOOKUP($K3559,TONG_SL!$A:$D,2,0)</f>
        <v>Gà muối 500g</v>
      </c>
      <c r="N3559" s="25" t="str">
        <f t="shared" si="458"/>
        <v>K-C6</v>
      </c>
      <c r="Q3559" s="25" t="str">
        <f>VLOOKUP(K3559,TONG_SL!$A:$D,3,0)</f>
        <v>Túi</v>
      </c>
      <c r="R3559" s="1">
        <v>3</v>
      </c>
      <c r="T3559" s="1">
        <f>VLOOKUP(VLOOKUP(G3559,Ma_KH!$A:$R,18,0)&amp;K3559,Gia_MB!$A:$F,6,0)</f>
        <v>111058</v>
      </c>
      <c r="U3559" s="14">
        <f t="shared" si="451"/>
        <v>333174</v>
      </c>
      <c r="W3559" s="64">
        <f t="shared" si="452"/>
        <v>0</v>
      </c>
      <c r="X3559" s="3" t="str">
        <f t="shared" si="453"/>
        <v>8</v>
      </c>
      <c r="Z3559" s="14">
        <f t="shared" si="454"/>
        <v>26653.920000000002</v>
      </c>
      <c r="AA3559" s="7">
        <f>VLOOKUP(G3559,Ma_KH!$A:$R,14,0)</f>
        <v>60</v>
      </c>
      <c r="AD3559" s="7" t="str">
        <f>IFERROR(VLOOKUP(J3559,'Chuyển Mã'!$B$3:$C$9,2,0),"")</f>
        <v>Hà Nội</v>
      </c>
      <c r="AE3559" s="7" t="str">
        <f t="shared" si="455"/>
        <v>Gà muối 500g</v>
      </c>
      <c r="AF3559" s="7">
        <f t="shared" si="456"/>
        <v>3</v>
      </c>
    </row>
    <row r="3560" spans="1:32" x14ac:dyDescent="0.25">
      <c r="A3560" s="11">
        <v>45909</v>
      </c>
      <c r="B3560" s="25">
        <v>4176809203</v>
      </c>
      <c r="C3560" s="12" t="s">
        <v>7214</v>
      </c>
      <c r="D3560" s="16">
        <f t="shared" si="457"/>
        <v>45909</v>
      </c>
      <c r="G3560" s="13" t="s">
        <v>8472</v>
      </c>
      <c r="I3560" s="13" t="s">
        <v>8473</v>
      </c>
      <c r="J3560" s="13" t="s">
        <v>1809</v>
      </c>
      <c r="K3560" s="13" t="s">
        <v>30</v>
      </c>
      <c r="L3560" s="25" t="str">
        <f>VLOOKUP($K3560,TONG_SL!$A:$D,2,0)</f>
        <v>Gà muối 500g</v>
      </c>
      <c r="N3560" s="25" t="str">
        <f t="shared" si="458"/>
        <v>K-C6</v>
      </c>
      <c r="Q3560" s="25" t="str">
        <f>VLOOKUP(K3560,TONG_SL!$A:$D,3,0)</f>
        <v>Túi</v>
      </c>
      <c r="R3560" s="1">
        <v>10</v>
      </c>
      <c r="T3560" s="1">
        <f>VLOOKUP(VLOOKUP(G3560,Ma_KH!$A:$R,18,0)&amp;K3560,Gia_MB!$A:$F,6,0)</f>
        <v>111058</v>
      </c>
      <c r="U3560" s="14">
        <f t="shared" si="451"/>
        <v>1110580</v>
      </c>
      <c r="W3560" s="64">
        <f t="shared" si="452"/>
        <v>0</v>
      </c>
      <c r="X3560" s="3" t="str">
        <f t="shared" si="453"/>
        <v>8</v>
      </c>
      <c r="Z3560" s="14">
        <f t="shared" si="454"/>
        <v>88846.400000000009</v>
      </c>
      <c r="AA3560" s="7">
        <f>VLOOKUP(G3560,Ma_KH!$A:$R,14,0)</f>
        <v>60</v>
      </c>
      <c r="AD3560" s="7" t="str">
        <f>IFERROR(VLOOKUP(J3560,'Chuyển Mã'!$B$3:$C$9,2,0),"")</f>
        <v>Hà Nội</v>
      </c>
      <c r="AE3560" s="7" t="str">
        <f t="shared" si="455"/>
        <v>Gà muối 500g</v>
      </c>
      <c r="AF3560" s="7">
        <f t="shared" si="456"/>
        <v>10</v>
      </c>
    </row>
    <row r="3561" spans="1:32" x14ac:dyDescent="0.25">
      <c r="A3561" s="11">
        <v>45909</v>
      </c>
      <c r="B3561" s="25">
        <v>4176809203</v>
      </c>
      <c r="C3561" s="12" t="s">
        <v>7214</v>
      </c>
      <c r="D3561" s="16">
        <f t="shared" si="457"/>
        <v>45909</v>
      </c>
      <c r="G3561" s="13" t="s">
        <v>8472</v>
      </c>
      <c r="I3561" s="13" t="s">
        <v>8473</v>
      </c>
      <c r="J3561" s="13" t="s">
        <v>1809</v>
      </c>
      <c r="K3561" s="13" t="s">
        <v>27</v>
      </c>
      <c r="L3561" s="25" t="str">
        <f>VLOOKUP($K3561,TONG_SL!$A:$D,2,0)</f>
        <v>Chân giò heo muối 300g</v>
      </c>
      <c r="N3561" s="25" t="str">
        <f t="shared" si="458"/>
        <v>K-C6</v>
      </c>
      <c r="Q3561" s="25" t="str">
        <f>VLOOKUP(K3561,TONG_SL!$A:$D,3,0)</f>
        <v>Túi</v>
      </c>
      <c r="R3561" s="1">
        <v>10</v>
      </c>
      <c r="T3561" s="1">
        <f>VLOOKUP(VLOOKUP(G3561,Ma_KH!$A:$R,18,0)&amp;K3561,Gia_MB!$A:$F,6,0)</f>
        <v>73431</v>
      </c>
      <c r="U3561" s="14">
        <f t="shared" si="451"/>
        <v>734310</v>
      </c>
      <c r="W3561" s="64">
        <f t="shared" si="452"/>
        <v>0</v>
      </c>
      <c r="X3561" s="3" t="str">
        <f t="shared" si="453"/>
        <v>8</v>
      </c>
      <c r="Z3561" s="14">
        <f t="shared" si="454"/>
        <v>58744.800000000003</v>
      </c>
      <c r="AA3561" s="7">
        <f>VLOOKUP(G3561,Ma_KH!$A:$R,14,0)</f>
        <v>60</v>
      </c>
      <c r="AD3561" s="7" t="str">
        <f>IFERROR(VLOOKUP(J3561,'Chuyển Mã'!$B$3:$C$9,2,0),"")</f>
        <v>Hà Nội</v>
      </c>
      <c r="AE3561" s="7" t="str">
        <f t="shared" si="455"/>
        <v>Chân giò heo muối 300g</v>
      </c>
      <c r="AF3561" s="7">
        <f t="shared" si="456"/>
        <v>10</v>
      </c>
    </row>
    <row r="3562" spans="1:32" x14ac:dyDescent="0.25">
      <c r="A3562" s="11">
        <v>45909</v>
      </c>
      <c r="B3562" s="25">
        <v>4176809203</v>
      </c>
      <c r="C3562" s="12" t="s">
        <v>7214</v>
      </c>
      <c r="D3562" s="16">
        <f t="shared" si="457"/>
        <v>45909</v>
      </c>
      <c r="G3562" s="13" t="s">
        <v>8472</v>
      </c>
      <c r="I3562" s="13" t="s">
        <v>8473</v>
      </c>
      <c r="J3562" s="13" t="s">
        <v>1809</v>
      </c>
      <c r="K3562" s="13" t="s">
        <v>32</v>
      </c>
      <c r="L3562" s="25" t="str">
        <f>VLOOKUP($K3562,TONG_SL!$A:$D,2,0)</f>
        <v>Giò Tai Lưỡi Xào 250</v>
      </c>
      <c r="N3562" s="25" t="str">
        <f t="shared" si="458"/>
        <v>K-C6</v>
      </c>
      <c r="Q3562" s="25" t="str">
        <f>VLOOKUP(K3562,TONG_SL!$A:$D,3,0)</f>
        <v>Túi</v>
      </c>
      <c r="R3562" s="1">
        <v>3</v>
      </c>
      <c r="T3562" s="1">
        <f>VLOOKUP(VLOOKUP(G3562,Ma_KH!$A:$R,18,0)&amp;K3562,Gia_MB!$A:$F,6,0)</f>
        <v>50183</v>
      </c>
      <c r="U3562" s="14">
        <f t="shared" si="451"/>
        <v>150549</v>
      </c>
      <c r="W3562" s="64">
        <f t="shared" si="452"/>
        <v>0</v>
      </c>
      <c r="X3562" s="3" t="str">
        <f t="shared" si="453"/>
        <v>8</v>
      </c>
      <c r="Z3562" s="14">
        <f t="shared" si="454"/>
        <v>12043.92</v>
      </c>
      <c r="AA3562" s="7">
        <f>VLOOKUP(G3562,Ma_KH!$A:$R,14,0)</f>
        <v>60</v>
      </c>
      <c r="AD3562" s="7" t="str">
        <f>IFERROR(VLOOKUP(J3562,'Chuyển Mã'!$B$3:$C$9,2,0),"")</f>
        <v>Hà Nội</v>
      </c>
      <c r="AE3562" s="7" t="str">
        <f t="shared" si="455"/>
        <v>Giò Tai Lưỡi Xào 250</v>
      </c>
      <c r="AF3562" s="7">
        <f t="shared" si="456"/>
        <v>3</v>
      </c>
    </row>
    <row r="3563" spans="1:32" x14ac:dyDescent="0.25">
      <c r="A3563" s="11">
        <v>45909</v>
      </c>
      <c r="B3563" s="25" t="s">
        <v>8474</v>
      </c>
      <c r="C3563" s="12" t="s">
        <v>7214</v>
      </c>
      <c r="D3563" s="16">
        <f t="shared" si="457"/>
        <v>45909</v>
      </c>
      <c r="G3563" s="13" t="s">
        <v>8437</v>
      </c>
      <c r="I3563" s="13" t="s">
        <v>8475</v>
      </c>
      <c r="J3563" s="13" t="s">
        <v>1809</v>
      </c>
      <c r="K3563" s="13" t="s">
        <v>27</v>
      </c>
      <c r="L3563" s="25" t="str">
        <f>VLOOKUP($K3563,TONG_SL!$A:$D,2,0)</f>
        <v>Chân giò heo muối 300g</v>
      </c>
      <c r="N3563" s="25" t="str">
        <f t="shared" si="458"/>
        <v>K-C6</v>
      </c>
      <c r="Q3563" s="25" t="str">
        <f>VLOOKUP(K3563,TONG_SL!$A:$D,3,0)</f>
        <v>Túi</v>
      </c>
      <c r="R3563" s="1">
        <v>6</v>
      </c>
      <c r="T3563" s="1">
        <f>VLOOKUP(VLOOKUP(G3563,Ma_KH!$A:$R,18,0)&amp;K3563,Gia_MB!$A:$F,6,0)</f>
        <v>73431</v>
      </c>
      <c r="U3563" s="14">
        <f t="shared" si="451"/>
        <v>440586</v>
      </c>
      <c r="W3563" s="64">
        <f t="shared" si="452"/>
        <v>0</v>
      </c>
      <c r="X3563" s="3" t="str">
        <f t="shared" si="453"/>
        <v>8</v>
      </c>
      <c r="Z3563" s="14">
        <f t="shared" si="454"/>
        <v>35246.879999999997</v>
      </c>
      <c r="AA3563" s="7">
        <f>VLOOKUP(G3563,Ma_KH!$A:$R,14,0)</f>
        <v>60</v>
      </c>
      <c r="AD3563" s="7" t="str">
        <f>IFERROR(VLOOKUP(J3563,'Chuyển Mã'!$B$3:$C$9,2,0),"")</f>
        <v>Hà Nội</v>
      </c>
      <c r="AE3563" s="7" t="str">
        <f t="shared" si="455"/>
        <v>Chân giò heo muối 300g</v>
      </c>
      <c r="AF3563" s="7">
        <f t="shared" si="456"/>
        <v>6</v>
      </c>
    </row>
    <row r="3564" spans="1:32" x14ac:dyDescent="0.25">
      <c r="A3564" s="11">
        <v>45909</v>
      </c>
      <c r="B3564" s="25" t="s">
        <v>8474</v>
      </c>
      <c r="C3564" s="12" t="s">
        <v>7214</v>
      </c>
      <c r="D3564" s="16">
        <f t="shared" si="457"/>
        <v>45909</v>
      </c>
      <c r="G3564" s="13" t="s">
        <v>8437</v>
      </c>
      <c r="I3564" s="13" t="s">
        <v>8475</v>
      </c>
      <c r="J3564" s="13" t="s">
        <v>1809</v>
      </c>
      <c r="K3564" s="13" t="s">
        <v>35</v>
      </c>
      <c r="L3564" s="25" t="str">
        <f>VLOOKUP($K3564,TONG_SL!$A:$D,2,0)</f>
        <v>Tai heo muối 200g</v>
      </c>
      <c r="N3564" s="25" t="str">
        <f t="shared" si="458"/>
        <v>K-C6</v>
      </c>
      <c r="Q3564" s="25" t="str">
        <f>VLOOKUP(K3564,TONG_SL!$A:$D,3,0)</f>
        <v>Túi</v>
      </c>
      <c r="R3564" s="1">
        <v>3</v>
      </c>
      <c r="T3564" s="1">
        <f>VLOOKUP(VLOOKUP(G3564,Ma_KH!$A:$R,18,0)&amp;K3564,Gia_MB!$A:$F,6,0)</f>
        <v>55595</v>
      </c>
      <c r="U3564" s="14">
        <f t="shared" si="451"/>
        <v>166785</v>
      </c>
      <c r="W3564" s="64">
        <f t="shared" si="452"/>
        <v>0</v>
      </c>
      <c r="X3564" s="3" t="str">
        <f t="shared" si="453"/>
        <v>8</v>
      </c>
      <c r="Z3564" s="14">
        <f t="shared" si="454"/>
        <v>13342.800000000001</v>
      </c>
      <c r="AA3564" s="7">
        <f>VLOOKUP(G3564,Ma_KH!$A:$R,14,0)</f>
        <v>60</v>
      </c>
      <c r="AD3564" s="7" t="str">
        <f>IFERROR(VLOOKUP(J3564,'Chuyển Mã'!$B$3:$C$9,2,0),"")</f>
        <v>Hà Nội</v>
      </c>
      <c r="AE3564" s="7" t="str">
        <f t="shared" si="455"/>
        <v>Tai heo muối 200g</v>
      </c>
      <c r="AF3564" s="7">
        <f t="shared" si="456"/>
        <v>3</v>
      </c>
    </row>
    <row r="3565" spans="1:32" x14ac:dyDescent="0.25">
      <c r="A3565" s="11">
        <v>45909</v>
      </c>
      <c r="B3565" s="25" t="s">
        <v>8480</v>
      </c>
      <c r="C3565" s="12" t="s">
        <v>7214</v>
      </c>
      <c r="D3565" s="16">
        <f t="shared" si="457"/>
        <v>45909</v>
      </c>
      <c r="G3565" s="13" t="s">
        <v>8476</v>
      </c>
      <c r="I3565" s="13" t="s">
        <v>8477</v>
      </c>
      <c r="J3565" s="13" t="s">
        <v>1809</v>
      </c>
      <c r="K3565" s="13" t="s">
        <v>27</v>
      </c>
      <c r="L3565" s="25" t="str">
        <f>VLOOKUP($K3565,TONG_SL!$A:$D,2,0)</f>
        <v>Chân giò heo muối 300g</v>
      </c>
      <c r="N3565" s="25" t="str">
        <f t="shared" si="458"/>
        <v>K-C6</v>
      </c>
      <c r="Q3565" s="25" t="str">
        <f>VLOOKUP(K3565,TONG_SL!$A:$D,3,0)</f>
        <v>Túi</v>
      </c>
      <c r="R3565" s="1">
        <v>5</v>
      </c>
      <c r="T3565" s="1">
        <f>VLOOKUP(VLOOKUP(G3565,Ma_KH!$A:$R,18,0)&amp;K3565,Gia_MB!$A:$F,6,0)</f>
        <v>73431</v>
      </c>
      <c r="U3565" s="14">
        <f t="shared" si="451"/>
        <v>367155</v>
      </c>
      <c r="W3565" s="64">
        <f t="shared" si="452"/>
        <v>0</v>
      </c>
      <c r="X3565" s="3" t="str">
        <f t="shared" si="453"/>
        <v>8</v>
      </c>
      <c r="Z3565" s="14">
        <f t="shared" si="454"/>
        <v>29372.400000000001</v>
      </c>
      <c r="AA3565" s="7">
        <f>VLOOKUP(G3565,Ma_KH!$A:$R,14,0)</f>
        <v>60</v>
      </c>
      <c r="AD3565" s="7" t="str">
        <f>IFERROR(VLOOKUP(J3565,'Chuyển Mã'!$B$3:$C$9,2,0),"")</f>
        <v>Hà Nội</v>
      </c>
      <c r="AE3565" s="7" t="str">
        <f t="shared" si="455"/>
        <v>Chân giò heo muối 300g</v>
      </c>
      <c r="AF3565" s="7">
        <f t="shared" si="456"/>
        <v>5</v>
      </c>
    </row>
    <row r="3566" spans="1:32" x14ac:dyDescent="0.25">
      <c r="A3566" s="11">
        <v>45909</v>
      </c>
      <c r="B3566" s="25" t="s">
        <v>8480</v>
      </c>
      <c r="C3566" s="12" t="s">
        <v>7214</v>
      </c>
      <c r="D3566" s="16">
        <f t="shared" si="457"/>
        <v>45909</v>
      </c>
      <c r="G3566" s="13" t="s">
        <v>8476</v>
      </c>
      <c r="I3566" s="13" t="s">
        <v>8477</v>
      </c>
      <c r="J3566" s="13" t="s">
        <v>1809</v>
      </c>
      <c r="K3566" s="13" t="s">
        <v>35</v>
      </c>
      <c r="L3566" s="25" t="str">
        <f>VLOOKUP($K3566,TONG_SL!$A:$D,2,0)</f>
        <v>Tai heo muối 200g</v>
      </c>
      <c r="N3566" s="25" t="str">
        <f t="shared" si="458"/>
        <v>K-C6</v>
      </c>
      <c r="Q3566" s="25" t="str">
        <f>VLOOKUP(K3566,TONG_SL!$A:$D,3,0)</f>
        <v>Túi</v>
      </c>
      <c r="R3566" s="1">
        <v>5</v>
      </c>
      <c r="T3566" s="1">
        <f>VLOOKUP(VLOOKUP(G3566,Ma_KH!$A:$R,18,0)&amp;K3566,Gia_MB!$A:$F,6,0)</f>
        <v>55595</v>
      </c>
      <c r="U3566" s="14">
        <f t="shared" ref="U3566:U3628" si="459">T3566*R3566</f>
        <v>277975</v>
      </c>
      <c r="W3566" s="64">
        <f t="shared" ref="W3566:W3628" si="460">U3566*V3566</f>
        <v>0</v>
      </c>
      <c r="X3566" s="3" t="str">
        <f t="shared" ref="X3566:X3628" si="461">IF(B3566&lt;&gt;"","8","0")</f>
        <v>8</v>
      </c>
      <c r="Z3566" s="14">
        <f t="shared" ref="Z3566:Z3628" si="462">U3566*X3566%</f>
        <v>22238</v>
      </c>
      <c r="AA3566" s="7">
        <f>VLOOKUP(G3566,Ma_KH!$A:$R,14,0)</f>
        <v>60</v>
      </c>
      <c r="AD3566" s="7" t="str">
        <f>IFERROR(VLOOKUP(J3566,'Chuyển Mã'!$B$3:$C$9,2,0),"")</f>
        <v>Hà Nội</v>
      </c>
      <c r="AE3566" s="7" t="str">
        <f t="shared" si="455"/>
        <v>Tai heo muối 200g</v>
      </c>
      <c r="AF3566" s="7">
        <f t="shared" si="456"/>
        <v>5</v>
      </c>
    </row>
    <row r="3567" spans="1:32" x14ac:dyDescent="0.25">
      <c r="A3567" s="11">
        <v>45909</v>
      </c>
      <c r="B3567" s="25" t="s">
        <v>8480</v>
      </c>
      <c r="C3567" s="12" t="s">
        <v>7214</v>
      </c>
      <c r="D3567" s="16">
        <f t="shared" si="457"/>
        <v>45909</v>
      </c>
      <c r="G3567" s="13" t="s">
        <v>8476</v>
      </c>
      <c r="I3567" s="13" t="s">
        <v>8477</v>
      </c>
      <c r="J3567" s="13" t="s">
        <v>1809</v>
      </c>
      <c r="K3567" s="13" t="s">
        <v>32</v>
      </c>
      <c r="L3567" s="25" t="str">
        <f>VLOOKUP($K3567,TONG_SL!$A:$D,2,0)</f>
        <v>Giò Tai Lưỡi Xào 250</v>
      </c>
      <c r="N3567" s="25" t="str">
        <f t="shared" si="458"/>
        <v>K-C6</v>
      </c>
      <c r="Q3567" s="25" t="str">
        <f>VLOOKUP(K3567,TONG_SL!$A:$D,3,0)</f>
        <v>Túi</v>
      </c>
      <c r="R3567" s="1">
        <v>5</v>
      </c>
      <c r="T3567" s="1">
        <f>VLOOKUP(VLOOKUP(G3567,Ma_KH!$A:$R,18,0)&amp;K3567,Gia_MB!$A:$F,6,0)</f>
        <v>50183</v>
      </c>
      <c r="U3567" s="14">
        <f t="shared" si="459"/>
        <v>250915</v>
      </c>
      <c r="W3567" s="64">
        <f t="shared" si="460"/>
        <v>0</v>
      </c>
      <c r="X3567" s="3" t="str">
        <f t="shared" si="461"/>
        <v>8</v>
      </c>
      <c r="Z3567" s="14">
        <f t="shared" si="462"/>
        <v>20073.2</v>
      </c>
      <c r="AA3567" s="7">
        <f>VLOOKUP(G3567,Ma_KH!$A:$R,14,0)</f>
        <v>60</v>
      </c>
      <c r="AD3567" s="7" t="str">
        <f>IFERROR(VLOOKUP(J3567,'Chuyển Mã'!$B$3:$C$9,2,0),"")</f>
        <v>Hà Nội</v>
      </c>
      <c r="AE3567" s="7" t="str">
        <f t="shared" si="455"/>
        <v>Giò Tai Lưỡi Xào 250</v>
      </c>
      <c r="AF3567" s="7">
        <f t="shared" si="456"/>
        <v>5</v>
      </c>
    </row>
    <row r="3568" spans="1:32" x14ac:dyDescent="0.25">
      <c r="A3568" s="11">
        <v>45909</v>
      </c>
      <c r="B3568" s="25">
        <v>4176794719</v>
      </c>
      <c r="C3568" s="12" t="s">
        <v>7214</v>
      </c>
      <c r="D3568" s="16">
        <f t="shared" si="457"/>
        <v>45909</v>
      </c>
      <c r="G3568" s="13" t="s">
        <v>8478</v>
      </c>
      <c r="I3568" s="13" t="s">
        <v>8479</v>
      </c>
      <c r="J3568" s="13" t="s">
        <v>1809</v>
      </c>
      <c r="K3568" s="13" t="s">
        <v>30</v>
      </c>
      <c r="L3568" s="25" t="str">
        <f>VLOOKUP($K3568,TONG_SL!$A:$D,2,0)</f>
        <v>Gà muối 500g</v>
      </c>
      <c r="N3568" s="25" t="str">
        <f t="shared" si="458"/>
        <v>K-C6</v>
      </c>
      <c r="Q3568" s="25" t="str">
        <f>VLOOKUP(K3568,TONG_SL!$A:$D,3,0)</f>
        <v>Túi</v>
      </c>
      <c r="R3568" s="1">
        <v>10</v>
      </c>
      <c r="T3568" s="1">
        <f>VLOOKUP(VLOOKUP(G3568,Ma_KH!$A:$R,18,0)&amp;K3568,Gia_MB!$A:$F,6,0)</f>
        <v>111058</v>
      </c>
      <c r="U3568" s="14">
        <f t="shared" si="459"/>
        <v>1110580</v>
      </c>
      <c r="W3568" s="64">
        <f t="shared" si="460"/>
        <v>0</v>
      </c>
      <c r="X3568" s="3" t="str">
        <f t="shared" si="461"/>
        <v>8</v>
      </c>
      <c r="Z3568" s="14">
        <f t="shared" si="462"/>
        <v>88846.400000000009</v>
      </c>
      <c r="AA3568" s="7">
        <f>VLOOKUP(G3568,Ma_KH!$A:$R,14,0)</f>
        <v>60</v>
      </c>
      <c r="AD3568" s="7" t="str">
        <f>IFERROR(VLOOKUP(J3568,'Chuyển Mã'!$B$3:$C$9,2,0),"")</f>
        <v>Hà Nội</v>
      </c>
      <c r="AE3568" s="7" t="str">
        <f t="shared" si="455"/>
        <v>Gà muối 500g</v>
      </c>
      <c r="AF3568" s="7">
        <f t="shared" si="456"/>
        <v>10</v>
      </c>
    </row>
    <row r="3569" spans="1:32" x14ac:dyDescent="0.25">
      <c r="A3569" s="11">
        <v>45909</v>
      </c>
      <c r="B3569" s="25">
        <v>4176794719</v>
      </c>
      <c r="C3569" s="12" t="s">
        <v>7214</v>
      </c>
      <c r="D3569" s="16">
        <f t="shared" si="457"/>
        <v>45909</v>
      </c>
      <c r="G3569" s="13" t="s">
        <v>8478</v>
      </c>
      <c r="I3569" s="13" t="s">
        <v>8479</v>
      </c>
      <c r="J3569" s="13" t="s">
        <v>1809</v>
      </c>
      <c r="K3569" s="13" t="s">
        <v>51</v>
      </c>
      <c r="L3569" s="25" t="str">
        <f>VLOOKUP($K3569,TONG_SL!$A:$D,2,0)</f>
        <v>Mọc Nấm Hương 250g</v>
      </c>
      <c r="N3569" s="25" t="str">
        <f t="shared" si="458"/>
        <v>K-C6</v>
      </c>
      <c r="Q3569" s="25" t="str">
        <f>VLOOKUP(K3569,TONG_SL!$A:$D,3,0)</f>
        <v>Túi</v>
      </c>
      <c r="R3569" s="1">
        <v>5</v>
      </c>
      <c r="T3569" s="1">
        <f>VLOOKUP(VLOOKUP(G3569,Ma_KH!$A:$R,18,0)&amp;K3569,Gia_MB!$A:$F,6,0)</f>
        <v>46000</v>
      </c>
      <c r="U3569" s="14">
        <f t="shared" si="459"/>
        <v>230000</v>
      </c>
      <c r="W3569" s="64">
        <f t="shared" si="460"/>
        <v>0</v>
      </c>
      <c r="X3569" s="3" t="str">
        <f t="shared" si="461"/>
        <v>8</v>
      </c>
      <c r="Z3569" s="14">
        <f t="shared" si="462"/>
        <v>18400</v>
      </c>
      <c r="AA3569" s="7">
        <f>VLOOKUP(G3569,Ma_KH!$A:$R,14,0)</f>
        <v>60</v>
      </c>
      <c r="AD3569" s="7" t="str">
        <f>IFERROR(VLOOKUP(J3569,'Chuyển Mã'!$B$3:$C$9,2,0),"")</f>
        <v>Hà Nội</v>
      </c>
      <c r="AE3569" s="7" t="str">
        <f t="shared" si="455"/>
        <v>Mọc Nấm Hương 250g</v>
      </c>
      <c r="AF3569" s="7">
        <f t="shared" si="456"/>
        <v>5</v>
      </c>
    </row>
    <row r="3570" spans="1:32" x14ac:dyDescent="0.25">
      <c r="A3570" s="11">
        <v>45909</v>
      </c>
      <c r="B3570" s="25">
        <v>4176794719</v>
      </c>
      <c r="C3570" s="12" t="s">
        <v>7214</v>
      </c>
      <c r="D3570" s="16">
        <f t="shared" si="457"/>
        <v>45909</v>
      </c>
      <c r="G3570" s="13" t="s">
        <v>8478</v>
      </c>
      <c r="I3570" s="13" t="s">
        <v>8479</v>
      </c>
      <c r="J3570" s="13" t="s">
        <v>1809</v>
      </c>
      <c r="K3570" s="13" t="s">
        <v>39</v>
      </c>
      <c r="L3570" s="25" t="str">
        <f>VLOOKUP($K3570,TONG_SL!$A:$D,2,0)</f>
        <v>Chả cốm 300g</v>
      </c>
      <c r="N3570" s="25" t="str">
        <f t="shared" si="458"/>
        <v>K-C6</v>
      </c>
      <c r="Q3570" s="25" t="str">
        <f>VLOOKUP(K3570,TONG_SL!$A:$D,3,0)</f>
        <v>Túi</v>
      </c>
      <c r="R3570" s="1">
        <v>5</v>
      </c>
      <c r="T3570" s="1">
        <f>VLOOKUP(VLOOKUP(G3570,Ma_KH!$A:$R,18,0)&amp;K3570,Gia_MB!$A:$F,6,0)</f>
        <v>74250</v>
      </c>
      <c r="U3570" s="14">
        <f t="shared" si="459"/>
        <v>371250</v>
      </c>
      <c r="W3570" s="64">
        <f t="shared" si="460"/>
        <v>0</v>
      </c>
      <c r="X3570" s="3" t="str">
        <f t="shared" si="461"/>
        <v>8</v>
      </c>
      <c r="Z3570" s="14">
        <f t="shared" si="462"/>
        <v>29700</v>
      </c>
      <c r="AA3570" s="7">
        <f>VLOOKUP(G3570,Ma_KH!$A:$R,14,0)</f>
        <v>60</v>
      </c>
      <c r="AD3570" s="7" t="str">
        <f>IFERROR(VLOOKUP(J3570,'Chuyển Mã'!$B$3:$C$9,2,0),"")</f>
        <v>Hà Nội</v>
      </c>
      <c r="AE3570" s="7" t="str">
        <f t="shared" si="455"/>
        <v>Chả cốm 300g</v>
      </c>
      <c r="AF3570" s="7">
        <f t="shared" si="456"/>
        <v>5</v>
      </c>
    </row>
    <row r="3571" spans="1:32" x14ac:dyDescent="0.25">
      <c r="A3571" s="11">
        <v>45909</v>
      </c>
      <c r="B3571" s="25">
        <v>4176794719</v>
      </c>
      <c r="C3571" s="12" t="s">
        <v>7214</v>
      </c>
      <c r="D3571" s="16">
        <f t="shared" si="457"/>
        <v>45909</v>
      </c>
      <c r="G3571" s="13" t="s">
        <v>8478</v>
      </c>
      <c r="I3571" s="13" t="s">
        <v>8479</v>
      </c>
      <c r="J3571" s="13" t="s">
        <v>1809</v>
      </c>
      <c r="K3571" s="13" t="s">
        <v>41</v>
      </c>
      <c r="L3571" s="25" t="str">
        <f>VLOOKUP($K3571,TONG_SL!$A:$D,2,0)</f>
        <v>Chả nướng 300g</v>
      </c>
      <c r="N3571" s="25" t="str">
        <f t="shared" si="458"/>
        <v>K-C6</v>
      </c>
      <c r="Q3571" s="25" t="str">
        <f>VLOOKUP(K3571,TONG_SL!$A:$D,3,0)</f>
        <v>Túi</v>
      </c>
      <c r="R3571" s="1">
        <v>5</v>
      </c>
      <c r="T3571" s="1">
        <f>VLOOKUP(VLOOKUP(G3571,Ma_KH!$A:$R,18,0)&amp;K3571,Gia_MB!$A:$F,6,0)</f>
        <v>70950</v>
      </c>
      <c r="U3571" s="14">
        <f t="shared" si="459"/>
        <v>354750</v>
      </c>
      <c r="W3571" s="64">
        <f t="shared" si="460"/>
        <v>0</v>
      </c>
      <c r="X3571" s="3" t="str">
        <f t="shared" si="461"/>
        <v>8</v>
      </c>
      <c r="Z3571" s="14">
        <f t="shared" si="462"/>
        <v>28380</v>
      </c>
      <c r="AA3571" s="7">
        <f>VLOOKUP(G3571,Ma_KH!$A:$R,14,0)</f>
        <v>60</v>
      </c>
      <c r="AD3571" s="7" t="str">
        <f>IFERROR(VLOOKUP(J3571,'Chuyển Mã'!$B$3:$C$9,2,0),"")</f>
        <v>Hà Nội</v>
      </c>
      <c r="AE3571" s="7" t="str">
        <f t="shared" si="455"/>
        <v>Chả nướng 300g</v>
      </c>
      <c r="AF3571" s="7">
        <f t="shared" si="456"/>
        <v>5</v>
      </c>
    </row>
    <row r="3572" spans="1:32" x14ac:dyDescent="0.25">
      <c r="A3572" s="11">
        <v>45909</v>
      </c>
      <c r="B3572" s="25" t="s">
        <v>8481</v>
      </c>
      <c r="C3572" s="12" t="s">
        <v>7214</v>
      </c>
      <c r="D3572" s="16">
        <f t="shared" si="457"/>
        <v>45909</v>
      </c>
      <c r="G3572" s="13" t="s">
        <v>8482</v>
      </c>
      <c r="I3572" s="13" t="s">
        <v>8483</v>
      </c>
      <c r="J3572" s="13" t="s">
        <v>1809</v>
      </c>
      <c r="K3572" s="13" t="s">
        <v>30</v>
      </c>
      <c r="L3572" s="25" t="str">
        <f>VLOOKUP($K3572,TONG_SL!$A:$D,2,0)</f>
        <v>Gà muối 500g</v>
      </c>
      <c r="N3572" s="25" t="str">
        <f t="shared" si="458"/>
        <v>K-C6</v>
      </c>
      <c r="Q3572" s="25" t="str">
        <f>VLOOKUP(K3572,TONG_SL!$A:$D,3,0)</f>
        <v>Túi</v>
      </c>
      <c r="R3572" s="1">
        <v>5</v>
      </c>
      <c r="T3572" s="1">
        <f>VLOOKUP(VLOOKUP(G3572,Ma_KH!$A:$R,18,0)&amp;K3572,Gia_MB!$A:$F,6,0)</f>
        <v>111058</v>
      </c>
      <c r="U3572" s="14">
        <f t="shared" si="459"/>
        <v>555290</v>
      </c>
      <c r="W3572" s="64">
        <f t="shared" si="460"/>
        <v>0</v>
      </c>
      <c r="X3572" s="3" t="str">
        <f t="shared" si="461"/>
        <v>8</v>
      </c>
      <c r="Z3572" s="14">
        <f t="shared" si="462"/>
        <v>44423.200000000004</v>
      </c>
      <c r="AA3572" s="7">
        <f>VLOOKUP(G3572,Ma_KH!$A:$R,14,0)</f>
        <v>60</v>
      </c>
      <c r="AD3572" s="7" t="str">
        <f>IFERROR(VLOOKUP(J3572,'Chuyển Mã'!$B$3:$C$9,2,0),"")</f>
        <v>Hà Nội</v>
      </c>
      <c r="AE3572" s="7" t="str">
        <f t="shared" si="455"/>
        <v>Gà muối 500g</v>
      </c>
      <c r="AF3572" s="7">
        <f t="shared" si="456"/>
        <v>5</v>
      </c>
    </row>
    <row r="3573" spans="1:32" x14ac:dyDescent="0.25">
      <c r="A3573" s="11">
        <v>45909</v>
      </c>
      <c r="B3573" s="25" t="s">
        <v>8481</v>
      </c>
      <c r="C3573" s="12" t="s">
        <v>7214</v>
      </c>
      <c r="D3573" s="16">
        <f t="shared" si="457"/>
        <v>45909</v>
      </c>
      <c r="G3573" s="13" t="s">
        <v>8482</v>
      </c>
      <c r="I3573" s="13" t="s">
        <v>8483</v>
      </c>
      <c r="J3573" s="13" t="s">
        <v>1809</v>
      </c>
      <c r="K3573" s="13" t="s">
        <v>27</v>
      </c>
      <c r="L3573" s="25" t="str">
        <f>VLOOKUP($K3573,TONG_SL!$A:$D,2,0)</f>
        <v>Chân giò heo muối 300g</v>
      </c>
      <c r="N3573" s="25" t="str">
        <f t="shared" si="458"/>
        <v>K-C6</v>
      </c>
      <c r="Q3573" s="25" t="str">
        <f>VLOOKUP(K3573,TONG_SL!$A:$D,3,0)</f>
        <v>Túi</v>
      </c>
      <c r="R3573" s="1">
        <v>5</v>
      </c>
      <c r="T3573" s="1">
        <f>VLOOKUP(VLOOKUP(G3573,Ma_KH!$A:$R,18,0)&amp;K3573,Gia_MB!$A:$F,6,0)</f>
        <v>73431</v>
      </c>
      <c r="U3573" s="14">
        <f t="shared" si="459"/>
        <v>367155</v>
      </c>
      <c r="W3573" s="64">
        <f t="shared" si="460"/>
        <v>0</v>
      </c>
      <c r="X3573" s="3" t="str">
        <f t="shared" si="461"/>
        <v>8</v>
      </c>
      <c r="Z3573" s="14">
        <f t="shared" si="462"/>
        <v>29372.400000000001</v>
      </c>
      <c r="AA3573" s="7">
        <f>VLOOKUP(G3573,Ma_KH!$A:$R,14,0)</f>
        <v>60</v>
      </c>
      <c r="AD3573" s="7" t="str">
        <f>IFERROR(VLOOKUP(J3573,'Chuyển Mã'!$B$3:$C$9,2,0),"")</f>
        <v>Hà Nội</v>
      </c>
      <c r="AE3573" s="7" t="str">
        <f t="shared" si="455"/>
        <v>Chân giò heo muối 300g</v>
      </c>
      <c r="AF3573" s="7">
        <f t="shared" si="456"/>
        <v>5</v>
      </c>
    </row>
    <row r="3574" spans="1:32" x14ac:dyDescent="0.25">
      <c r="A3574" s="11">
        <v>45909</v>
      </c>
      <c r="B3574" s="25">
        <v>4176771680</v>
      </c>
      <c r="C3574" s="12" t="s">
        <v>7214</v>
      </c>
      <c r="D3574" s="16">
        <f t="shared" si="457"/>
        <v>45909</v>
      </c>
      <c r="G3574" s="13" t="s">
        <v>8484</v>
      </c>
      <c r="I3574" s="13" t="s">
        <v>8485</v>
      </c>
      <c r="J3574" s="13" t="s">
        <v>1809</v>
      </c>
      <c r="K3574" s="13" t="s">
        <v>30</v>
      </c>
      <c r="L3574" s="25" t="str">
        <f>VLOOKUP($K3574,TONG_SL!$A:$D,2,0)</f>
        <v>Gà muối 500g</v>
      </c>
      <c r="N3574" s="25" t="str">
        <f t="shared" si="458"/>
        <v>K-C6</v>
      </c>
      <c r="Q3574" s="25" t="str">
        <f>VLOOKUP(K3574,TONG_SL!$A:$D,3,0)</f>
        <v>Túi</v>
      </c>
      <c r="R3574" s="1">
        <v>5</v>
      </c>
      <c r="T3574" s="1">
        <f>VLOOKUP(VLOOKUP(G3574,Ma_KH!$A:$R,18,0)&amp;K3574,Gia_MB!$A:$F,6,0)</f>
        <v>111058</v>
      </c>
      <c r="U3574" s="14">
        <f t="shared" si="459"/>
        <v>555290</v>
      </c>
      <c r="W3574" s="64">
        <f t="shared" si="460"/>
        <v>0</v>
      </c>
      <c r="X3574" s="3" t="str">
        <f t="shared" si="461"/>
        <v>8</v>
      </c>
      <c r="Z3574" s="14">
        <f t="shared" si="462"/>
        <v>44423.200000000004</v>
      </c>
      <c r="AA3574" s="7">
        <f>VLOOKUP(G3574,Ma_KH!$A:$R,14,0)</f>
        <v>60</v>
      </c>
      <c r="AD3574" s="7" t="str">
        <f>IFERROR(VLOOKUP(J3574,'Chuyển Mã'!$B$3:$C$9,2,0),"")</f>
        <v>Hà Nội</v>
      </c>
      <c r="AE3574" s="7" t="str">
        <f t="shared" si="455"/>
        <v>Gà muối 500g</v>
      </c>
      <c r="AF3574" s="7">
        <f t="shared" si="456"/>
        <v>5</v>
      </c>
    </row>
    <row r="3575" spans="1:32" x14ac:dyDescent="0.25">
      <c r="A3575" s="11">
        <v>45909</v>
      </c>
      <c r="B3575" s="25">
        <v>4176771680</v>
      </c>
      <c r="C3575" s="12" t="s">
        <v>7214</v>
      </c>
      <c r="D3575" s="16">
        <f t="shared" si="457"/>
        <v>45909</v>
      </c>
      <c r="G3575" s="13" t="s">
        <v>8484</v>
      </c>
      <c r="I3575" s="13" t="s">
        <v>8485</v>
      </c>
      <c r="J3575" s="13" t="s">
        <v>1809</v>
      </c>
      <c r="K3575" s="13" t="s">
        <v>27</v>
      </c>
      <c r="L3575" s="25" t="str">
        <f>VLOOKUP($K3575,TONG_SL!$A:$D,2,0)</f>
        <v>Chân giò heo muối 300g</v>
      </c>
      <c r="N3575" s="25" t="str">
        <f t="shared" si="458"/>
        <v>K-C6</v>
      </c>
      <c r="Q3575" s="25" t="str">
        <f>VLOOKUP(K3575,TONG_SL!$A:$D,3,0)</f>
        <v>Túi</v>
      </c>
      <c r="R3575" s="1">
        <v>10</v>
      </c>
      <c r="T3575" s="1">
        <f>VLOOKUP(VLOOKUP(G3575,Ma_KH!$A:$R,18,0)&amp;K3575,Gia_MB!$A:$F,6,0)</f>
        <v>73431</v>
      </c>
      <c r="U3575" s="14">
        <f t="shared" si="459"/>
        <v>734310</v>
      </c>
      <c r="W3575" s="64">
        <f t="shared" si="460"/>
        <v>0</v>
      </c>
      <c r="X3575" s="3" t="str">
        <f t="shared" si="461"/>
        <v>8</v>
      </c>
      <c r="Z3575" s="14">
        <f t="shared" si="462"/>
        <v>58744.800000000003</v>
      </c>
      <c r="AA3575" s="7">
        <f>VLOOKUP(G3575,Ma_KH!$A:$R,14,0)</f>
        <v>60</v>
      </c>
      <c r="AD3575" s="7" t="str">
        <f>IFERROR(VLOOKUP(J3575,'Chuyển Mã'!$B$3:$C$9,2,0),"")</f>
        <v>Hà Nội</v>
      </c>
      <c r="AE3575" s="7" t="str">
        <f t="shared" si="455"/>
        <v>Chân giò heo muối 300g</v>
      </c>
      <c r="AF3575" s="7">
        <f t="shared" si="456"/>
        <v>10</v>
      </c>
    </row>
    <row r="3576" spans="1:32" x14ac:dyDescent="0.25">
      <c r="A3576" s="11">
        <v>45909</v>
      </c>
      <c r="B3576" s="25">
        <v>4176771680</v>
      </c>
      <c r="C3576" s="12" t="s">
        <v>7214</v>
      </c>
      <c r="D3576" s="16">
        <f t="shared" si="457"/>
        <v>45909</v>
      </c>
      <c r="G3576" s="13" t="s">
        <v>8484</v>
      </c>
      <c r="I3576" s="13" t="s">
        <v>8485</v>
      </c>
      <c r="J3576" s="13" t="s">
        <v>1809</v>
      </c>
      <c r="K3576" s="13" t="s">
        <v>32</v>
      </c>
      <c r="L3576" s="25" t="str">
        <f>VLOOKUP($K3576,TONG_SL!$A:$D,2,0)</f>
        <v>Giò Tai Lưỡi Xào 250</v>
      </c>
      <c r="N3576" s="25" t="str">
        <f t="shared" si="458"/>
        <v>K-C6</v>
      </c>
      <c r="Q3576" s="25" t="str">
        <f>VLOOKUP(K3576,TONG_SL!$A:$D,3,0)</f>
        <v>Túi</v>
      </c>
      <c r="R3576" s="1">
        <v>5</v>
      </c>
      <c r="T3576" s="1">
        <f>VLOOKUP(VLOOKUP(G3576,Ma_KH!$A:$R,18,0)&amp;K3576,Gia_MB!$A:$F,6,0)</f>
        <v>50183</v>
      </c>
      <c r="U3576" s="14">
        <f t="shared" si="459"/>
        <v>250915</v>
      </c>
      <c r="W3576" s="64">
        <f t="shared" si="460"/>
        <v>0</v>
      </c>
      <c r="X3576" s="3" t="str">
        <f t="shared" si="461"/>
        <v>8</v>
      </c>
      <c r="Z3576" s="14">
        <f t="shared" si="462"/>
        <v>20073.2</v>
      </c>
      <c r="AA3576" s="7">
        <f>VLOOKUP(G3576,Ma_KH!$A:$R,14,0)</f>
        <v>60</v>
      </c>
      <c r="AD3576" s="7" t="str">
        <f>IFERROR(VLOOKUP(J3576,'Chuyển Mã'!$B$3:$C$9,2,0),"")</f>
        <v>Hà Nội</v>
      </c>
      <c r="AE3576" s="7" t="str">
        <f t="shared" si="455"/>
        <v>Giò Tai Lưỡi Xào 250</v>
      </c>
      <c r="AF3576" s="7">
        <f t="shared" si="456"/>
        <v>5</v>
      </c>
    </row>
    <row r="3577" spans="1:32" x14ac:dyDescent="0.25">
      <c r="A3577" s="11">
        <v>45909</v>
      </c>
      <c r="B3577" s="25">
        <v>4176793421</v>
      </c>
      <c r="C3577" s="12" t="s">
        <v>7214</v>
      </c>
      <c r="D3577" s="16">
        <f t="shared" si="457"/>
        <v>45909</v>
      </c>
      <c r="G3577" s="13" t="s">
        <v>1374</v>
      </c>
      <c r="I3577" s="13" t="s">
        <v>8486</v>
      </c>
      <c r="J3577" s="13" t="s">
        <v>8487</v>
      </c>
      <c r="K3577" s="13" t="s">
        <v>30</v>
      </c>
      <c r="L3577" s="25" t="str">
        <f>VLOOKUP($K3577,TONG_SL!$A:$D,2,0)</f>
        <v>Gà muối 500g</v>
      </c>
      <c r="N3577" s="25" t="str">
        <f t="shared" si="458"/>
        <v>K-C6</v>
      </c>
      <c r="Q3577" s="25" t="str">
        <f>VLOOKUP(K3577,TONG_SL!$A:$D,3,0)</f>
        <v>Túi</v>
      </c>
      <c r="R3577" s="1">
        <v>10</v>
      </c>
      <c r="T3577" s="1">
        <f>VLOOKUP(VLOOKUP(G3577,Ma_KH!$A:$R,18,0)&amp;K3577,Gia_MB!$A:$F,6,0)</f>
        <v>111058</v>
      </c>
      <c r="U3577" s="14">
        <f t="shared" si="459"/>
        <v>1110580</v>
      </c>
      <c r="W3577" s="64">
        <f t="shared" si="460"/>
        <v>0</v>
      </c>
      <c r="X3577" s="3" t="str">
        <f t="shared" si="461"/>
        <v>8</v>
      </c>
      <c r="Z3577" s="14">
        <f t="shared" si="462"/>
        <v>88846.400000000009</v>
      </c>
      <c r="AA3577" s="7">
        <f>VLOOKUP(G3577,Ma_KH!$A:$R,14,0)</f>
        <v>60</v>
      </c>
      <c r="AD3577" s="7" t="str">
        <f>IFERROR(VLOOKUP(J3577,'Chuyển Mã'!$B$3:$C$9,2,0),"")</f>
        <v>Hà Nội</v>
      </c>
      <c r="AE3577" s="7" t="str">
        <f t="shared" si="455"/>
        <v>Gà muối 500g</v>
      </c>
      <c r="AF3577" s="7">
        <f t="shared" si="456"/>
        <v>10</v>
      </c>
    </row>
    <row r="3578" spans="1:32" x14ac:dyDescent="0.25">
      <c r="A3578" s="11">
        <v>45909</v>
      </c>
      <c r="B3578" s="25">
        <v>4176793421</v>
      </c>
      <c r="C3578" s="12" t="s">
        <v>7214</v>
      </c>
      <c r="D3578" s="16">
        <f t="shared" si="457"/>
        <v>45909</v>
      </c>
      <c r="G3578" s="13" t="s">
        <v>1374</v>
      </c>
      <c r="I3578" s="13" t="s">
        <v>8486</v>
      </c>
      <c r="J3578" s="13" t="s">
        <v>8487</v>
      </c>
      <c r="K3578" s="13" t="s">
        <v>27</v>
      </c>
      <c r="L3578" s="25" t="str">
        <f>VLOOKUP($K3578,TONG_SL!$A:$D,2,0)</f>
        <v>Chân giò heo muối 300g</v>
      </c>
      <c r="N3578" s="25" t="str">
        <f t="shared" si="458"/>
        <v>K-C6</v>
      </c>
      <c r="Q3578" s="25" t="str">
        <f>VLOOKUP(K3578,TONG_SL!$A:$D,3,0)</f>
        <v>Túi</v>
      </c>
      <c r="R3578" s="1">
        <v>10</v>
      </c>
      <c r="T3578" s="1">
        <f>VLOOKUP(VLOOKUP(G3578,Ma_KH!$A:$R,18,0)&amp;K3578,Gia_MB!$A:$F,6,0)</f>
        <v>73431</v>
      </c>
      <c r="U3578" s="14">
        <f t="shared" si="459"/>
        <v>734310</v>
      </c>
      <c r="W3578" s="64">
        <f t="shared" si="460"/>
        <v>0</v>
      </c>
      <c r="X3578" s="3" t="str">
        <f t="shared" si="461"/>
        <v>8</v>
      </c>
      <c r="Z3578" s="14">
        <f t="shared" si="462"/>
        <v>58744.800000000003</v>
      </c>
      <c r="AA3578" s="7">
        <f>VLOOKUP(G3578,Ma_KH!$A:$R,14,0)</f>
        <v>60</v>
      </c>
      <c r="AD3578" s="7" t="str">
        <f>IFERROR(VLOOKUP(J3578,'Chuyển Mã'!$B$3:$C$9,2,0),"")</f>
        <v>Hà Nội</v>
      </c>
      <c r="AE3578" s="7" t="str">
        <f t="shared" si="455"/>
        <v>Chân giò heo muối 300g</v>
      </c>
      <c r="AF3578" s="7">
        <f t="shared" si="456"/>
        <v>10</v>
      </c>
    </row>
    <row r="3579" spans="1:32" x14ac:dyDescent="0.25">
      <c r="A3579" s="11">
        <v>45909</v>
      </c>
      <c r="B3579" s="25">
        <v>4176793421</v>
      </c>
      <c r="C3579" s="12" t="s">
        <v>7214</v>
      </c>
      <c r="D3579" s="16">
        <f t="shared" si="457"/>
        <v>45909</v>
      </c>
      <c r="G3579" s="13" t="s">
        <v>1374</v>
      </c>
      <c r="I3579" s="13" t="s">
        <v>8486</v>
      </c>
      <c r="J3579" s="13" t="s">
        <v>75</v>
      </c>
      <c r="K3579" s="13" t="s">
        <v>32</v>
      </c>
      <c r="L3579" s="25" t="str">
        <f>VLOOKUP($K3579,TONG_SL!$A:$D,2,0)</f>
        <v>Giò Tai Lưỡi Xào 250</v>
      </c>
      <c r="N3579" s="25" t="str">
        <f t="shared" si="458"/>
        <v>K-C6</v>
      </c>
      <c r="Q3579" s="25" t="str">
        <f>VLOOKUP(K3579,TONG_SL!$A:$D,3,0)</f>
        <v>Túi</v>
      </c>
      <c r="R3579" s="1">
        <v>3</v>
      </c>
      <c r="T3579" s="1">
        <f>VLOOKUP(VLOOKUP(G3579,Ma_KH!$A:$R,18,0)&amp;K3579,Gia_MB!$A:$F,6,0)</f>
        <v>50183</v>
      </c>
      <c r="U3579" s="14">
        <f t="shared" si="459"/>
        <v>150549</v>
      </c>
      <c r="W3579" s="64">
        <f t="shared" si="460"/>
        <v>0</v>
      </c>
      <c r="X3579" s="3" t="str">
        <f t="shared" si="461"/>
        <v>8</v>
      </c>
      <c r="Z3579" s="14">
        <f t="shared" si="462"/>
        <v>12043.92</v>
      </c>
      <c r="AA3579" s="7">
        <f>VLOOKUP(G3579,Ma_KH!$A:$R,14,0)</f>
        <v>60</v>
      </c>
      <c r="AD3579" s="7" t="str">
        <f>IFERROR(VLOOKUP(J3579,'Chuyển Mã'!$B$3:$C$9,2,0),"")</f>
        <v>Hà Nội</v>
      </c>
      <c r="AE3579" s="7" t="str">
        <f t="shared" si="455"/>
        <v>Giò Tai Lưỡi Xào 250</v>
      </c>
      <c r="AF3579" s="7">
        <f t="shared" si="456"/>
        <v>3</v>
      </c>
    </row>
    <row r="3580" spans="1:32" x14ac:dyDescent="0.25">
      <c r="A3580" s="11">
        <v>45909</v>
      </c>
      <c r="B3580" s="25">
        <v>4176793421</v>
      </c>
      <c r="C3580" s="12" t="s">
        <v>7214</v>
      </c>
      <c r="D3580" s="16">
        <f t="shared" si="457"/>
        <v>45909</v>
      </c>
      <c r="G3580" s="13" t="s">
        <v>1374</v>
      </c>
      <c r="I3580" s="13" t="s">
        <v>8486</v>
      </c>
      <c r="J3580" s="13" t="s">
        <v>75</v>
      </c>
      <c r="K3580" s="13" t="s">
        <v>51</v>
      </c>
      <c r="L3580" s="25" t="str">
        <f>VLOOKUP($K3580,TONG_SL!$A:$D,2,0)</f>
        <v>Mọc Nấm Hương 250g</v>
      </c>
      <c r="N3580" s="25" t="str">
        <f t="shared" si="458"/>
        <v>K-C6</v>
      </c>
      <c r="Q3580" s="25" t="str">
        <f>VLOOKUP(K3580,TONG_SL!$A:$D,3,0)</f>
        <v>Túi</v>
      </c>
      <c r="R3580" s="1">
        <v>5</v>
      </c>
      <c r="T3580" s="1">
        <f>VLOOKUP(VLOOKUP(G3580,Ma_KH!$A:$R,18,0)&amp;K3580,Gia_MB!$A:$F,6,0)</f>
        <v>46000</v>
      </c>
      <c r="U3580" s="14">
        <f t="shared" si="459"/>
        <v>230000</v>
      </c>
      <c r="W3580" s="64">
        <f t="shared" si="460"/>
        <v>0</v>
      </c>
      <c r="X3580" s="3" t="str">
        <f t="shared" si="461"/>
        <v>8</v>
      </c>
      <c r="Z3580" s="14">
        <f t="shared" si="462"/>
        <v>18400</v>
      </c>
      <c r="AA3580" s="7">
        <f>VLOOKUP(G3580,Ma_KH!$A:$R,14,0)</f>
        <v>60</v>
      </c>
      <c r="AD3580" s="7" t="str">
        <f>IFERROR(VLOOKUP(J3580,'Chuyển Mã'!$B$3:$C$9,2,0),"")</f>
        <v>Hà Nội</v>
      </c>
      <c r="AE3580" s="7" t="str">
        <f t="shared" si="455"/>
        <v>Mọc Nấm Hương 250g</v>
      </c>
      <c r="AF3580" s="7">
        <f t="shared" si="456"/>
        <v>5</v>
      </c>
    </row>
    <row r="3581" spans="1:32" x14ac:dyDescent="0.25">
      <c r="A3581" s="11">
        <v>45909</v>
      </c>
      <c r="B3581" s="25">
        <v>4176793421</v>
      </c>
      <c r="C3581" s="12" t="s">
        <v>7214</v>
      </c>
      <c r="D3581" s="16">
        <f t="shared" si="457"/>
        <v>45909</v>
      </c>
      <c r="G3581" s="13" t="s">
        <v>1374</v>
      </c>
      <c r="I3581" s="13" t="s">
        <v>8486</v>
      </c>
      <c r="J3581" s="13" t="s">
        <v>75</v>
      </c>
      <c r="K3581" s="13" t="s">
        <v>39</v>
      </c>
      <c r="L3581" s="25" t="str">
        <f>VLOOKUP($K3581,TONG_SL!$A:$D,2,0)</f>
        <v>Chả cốm 300g</v>
      </c>
      <c r="N3581" s="25" t="str">
        <f t="shared" si="458"/>
        <v>K-C6</v>
      </c>
      <c r="Q3581" s="25" t="str">
        <f>VLOOKUP(K3581,TONG_SL!$A:$D,3,0)</f>
        <v>Túi</v>
      </c>
      <c r="R3581" s="1">
        <v>5</v>
      </c>
      <c r="T3581" s="1">
        <f>VLOOKUP(VLOOKUP(G3581,Ma_KH!$A:$R,18,0)&amp;K3581,Gia_MB!$A:$F,6,0)</f>
        <v>74250</v>
      </c>
      <c r="U3581" s="14">
        <f t="shared" si="459"/>
        <v>371250</v>
      </c>
      <c r="W3581" s="64">
        <f t="shared" si="460"/>
        <v>0</v>
      </c>
      <c r="X3581" s="3" t="str">
        <f t="shared" si="461"/>
        <v>8</v>
      </c>
      <c r="Z3581" s="14">
        <f t="shared" si="462"/>
        <v>29700</v>
      </c>
      <c r="AA3581" s="7">
        <f>VLOOKUP(G3581,Ma_KH!$A:$R,14,0)</f>
        <v>60</v>
      </c>
      <c r="AD3581" s="7" t="str">
        <f>IFERROR(VLOOKUP(J3581,'Chuyển Mã'!$B$3:$C$9,2,0),"")</f>
        <v>Hà Nội</v>
      </c>
      <c r="AE3581" s="7" t="str">
        <f t="shared" si="455"/>
        <v>Chả cốm 300g</v>
      </c>
      <c r="AF3581" s="7">
        <f t="shared" si="456"/>
        <v>5</v>
      </c>
    </row>
    <row r="3582" spans="1:32" x14ac:dyDescent="0.25">
      <c r="A3582" s="11">
        <v>45909</v>
      </c>
      <c r="B3582" s="25">
        <v>4176793421</v>
      </c>
      <c r="C3582" s="12" t="s">
        <v>7214</v>
      </c>
      <c r="D3582" s="16">
        <f t="shared" si="457"/>
        <v>45909</v>
      </c>
      <c r="G3582" s="13" t="s">
        <v>1374</v>
      </c>
      <c r="I3582" s="13" t="s">
        <v>8486</v>
      </c>
      <c r="J3582" s="13" t="s">
        <v>75</v>
      </c>
      <c r="K3582" s="13" t="s">
        <v>41</v>
      </c>
      <c r="L3582" s="25" t="str">
        <f>VLOOKUP($K3582,TONG_SL!$A:$D,2,0)</f>
        <v>Chả nướng 300g</v>
      </c>
      <c r="N3582" s="25" t="str">
        <f t="shared" si="458"/>
        <v>K-C6</v>
      </c>
      <c r="Q3582" s="25" t="str">
        <f>VLOOKUP(K3582,TONG_SL!$A:$D,3,0)</f>
        <v>Túi</v>
      </c>
      <c r="R3582" s="1">
        <v>3</v>
      </c>
      <c r="T3582" s="1">
        <f>VLOOKUP(VLOOKUP(G3582,Ma_KH!$A:$R,18,0)&amp;K3582,Gia_MB!$A:$F,6,0)</f>
        <v>70950</v>
      </c>
      <c r="U3582" s="14">
        <f t="shared" si="459"/>
        <v>212850</v>
      </c>
      <c r="W3582" s="64">
        <f t="shared" si="460"/>
        <v>0</v>
      </c>
      <c r="X3582" s="3" t="str">
        <f t="shared" si="461"/>
        <v>8</v>
      </c>
      <c r="Z3582" s="14">
        <f t="shared" si="462"/>
        <v>17028</v>
      </c>
      <c r="AA3582" s="7">
        <f>VLOOKUP(G3582,Ma_KH!$A:$R,14,0)</f>
        <v>60</v>
      </c>
      <c r="AD3582" s="7" t="str">
        <f>IFERROR(VLOOKUP(J3582,'Chuyển Mã'!$B$3:$C$9,2,0),"")</f>
        <v>Hà Nội</v>
      </c>
      <c r="AE3582" s="7" t="str">
        <f t="shared" si="455"/>
        <v>Chả nướng 300g</v>
      </c>
      <c r="AF3582" s="7">
        <f t="shared" si="456"/>
        <v>3</v>
      </c>
    </row>
    <row r="3583" spans="1:32" x14ac:dyDescent="0.25">
      <c r="A3583" s="11">
        <v>45909</v>
      </c>
      <c r="B3583" s="25">
        <v>4176357842</v>
      </c>
      <c r="C3583" s="12" t="s">
        <v>7214</v>
      </c>
      <c r="D3583" s="16">
        <f t="shared" si="457"/>
        <v>45909</v>
      </c>
      <c r="G3583" s="13" t="s">
        <v>1349</v>
      </c>
      <c r="I3583" s="13" t="s">
        <v>8488</v>
      </c>
      <c r="J3583" s="13" t="s">
        <v>75</v>
      </c>
      <c r="K3583" s="13" t="s">
        <v>27</v>
      </c>
      <c r="L3583" s="25" t="str">
        <f>VLOOKUP($K3583,TONG_SL!$A:$D,2,0)</f>
        <v>Chân giò heo muối 300g</v>
      </c>
      <c r="N3583" s="25" t="str">
        <f t="shared" si="458"/>
        <v>K-C6</v>
      </c>
      <c r="Q3583" s="25" t="str">
        <f>VLOOKUP(K3583,TONG_SL!$A:$D,3,0)</f>
        <v>Túi</v>
      </c>
      <c r="R3583" s="1">
        <v>10</v>
      </c>
      <c r="T3583" s="1">
        <f>VLOOKUP(VLOOKUP(G3583,Ma_KH!$A:$R,18,0)&amp;K3583,Gia_MB!$A:$F,6,0)</f>
        <v>73431</v>
      </c>
      <c r="U3583" s="14">
        <f t="shared" si="459"/>
        <v>734310</v>
      </c>
      <c r="W3583" s="64">
        <f t="shared" si="460"/>
        <v>0</v>
      </c>
      <c r="X3583" s="3" t="str">
        <f t="shared" si="461"/>
        <v>8</v>
      </c>
      <c r="Z3583" s="14">
        <f t="shared" si="462"/>
        <v>58744.800000000003</v>
      </c>
      <c r="AA3583" s="7">
        <f>VLOOKUP(G3583,Ma_KH!$A:$R,14,0)</f>
        <v>60</v>
      </c>
      <c r="AD3583" s="7" t="str">
        <f>IFERROR(VLOOKUP(J3583,'Chuyển Mã'!$B$3:$C$9,2,0),"")</f>
        <v>Hà Nội</v>
      </c>
      <c r="AE3583" s="7" t="str">
        <f t="shared" si="455"/>
        <v>Chân giò heo muối 300g</v>
      </c>
      <c r="AF3583" s="7">
        <f t="shared" si="456"/>
        <v>10</v>
      </c>
    </row>
    <row r="3584" spans="1:32" x14ac:dyDescent="0.25">
      <c r="A3584" s="11">
        <v>45909</v>
      </c>
      <c r="B3584" s="25">
        <v>4176357842</v>
      </c>
      <c r="C3584" s="12" t="s">
        <v>7214</v>
      </c>
      <c r="D3584" s="16">
        <f t="shared" si="457"/>
        <v>45909</v>
      </c>
      <c r="G3584" s="13" t="s">
        <v>1349</v>
      </c>
      <c r="I3584" s="13" t="s">
        <v>8488</v>
      </c>
      <c r="J3584" s="13" t="s">
        <v>75</v>
      </c>
      <c r="K3584" s="13" t="s">
        <v>32</v>
      </c>
      <c r="L3584" s="25" t="str">
        <f>VLOOKUP($K3584,TONG_SL!$A:$D,2,0)</f>
        <v>Giò Tai Lưỡi Xào 250</v>
      </c>
      <c r="N3584" s="25" t="str">
        <f t="shared" si="458"/>
        <v>K-C6</v>
      </c>
      <c r="Q3584" s="25" t="str">
        <f>VLOOKUP(K3584,TONG_SL!$A:$D,3,0)</f>
        <v>Túi</v>
      </c>
      <c r="R3584" s="1">
        <v>5</v>
      </c>
      <c r="T3584" s="1">
        <f>VLOOKUP(VLOOKUP(G3584,Ma_KH!$A:$R,18,0)&amp;K3584,Gia_MB!$A:$F,6,0)</f>
        <v>50183</v>
      </c>
      <c r="U3584" s="14">
        <f t="shared" si="459"/>
        <v>250915</v>
      </c>
      <c r="W3584" s="64">
        <f t="shared" si="460"/>
        <v>0</v>
      </c>
      <c r="X3584" s="3" t="str">
        <f t="shared" si="461"/>
        <v>8</v>
      </c>
      <c r="Z3584" s="14">
        <f t="shared" si="462"/>
        <v>20073.2</v>
      </c>
      <c r="AA3584" s="7">
        <f>VLOOKUP(G3584,Ma_KH!$A:$R,14,0)</f>
        <v>60</v>
      </c>
      <c r="AD3584" s="7" t="str">
        <f>IFERROR(VLOOKUP(J3584,'Chuyển Mã'!$B$3:$C$9,2,0),"")</f>
        <v>Hà Nội</v>
      </c>
      <c r="AE3584" s="7" t="str">
        <f t="shared" si="455"/>
        <v>Giò Tai Lưỡi Xào 250</v>
      </c>
      <c r="AF3584" s="7">
        <f t="shared" si="456"/>
        <v>5</v>
      </c>
    </row>
    <row r="3585" spans="1:32" x14ac:dyDescent="0.25">
      <c r="A3585" s="11">
        <v>45909</v>
      </c>
      <c r="B3585" s="25">
        <v>4176357842</v>
      </c>
      <c r="C3585" s="12" t="s">
        <v>7214</v>
      </c>
      <c r="D3585" s="16">
        <f t="shared" si="457"/>
        <v>45909</v>
      </c>
      <c r="G3585" s="13" t="s">
        <v>1349</v>
      </c>
      <c r="I3585" s="13" t="s">
        <v>8488</v>
      </c>
      <c r="J3585" s="13" t="s">
        <v>75</v>
      </c>
      <c r="K3585" s="13" t="s">
        <v>51</v>
      </c>
      <c r="L3585" s="25" t="str">
        <f>VLOOKUP($K3585,TONG_SL!$A:$D,2,0)</f>
        <v>Mọc Nấm Hương 250g</v>
      </c>
      <c r="N3585" s="25" t="str">
        <f t="shared" si="458"/>
        <v>K-C6</v>
      </c>
      <c r="Q3585" s="25" t="str">
        <f>VLOOKUP(K3585,TONG_SL!$A:$D,3,0)</f>
        <v>Túi</v>
      </c>
      <c r="R3585" s="1">
        <v>5</v>
      </c>
      <c r="T3585" s="1">
        <f>VLOOKUP(VLOOKUP(G3585,Ma_KH!$A:$R,18,0)&amp;K3585,Gia_MB!$A:$F,6,0)</f>
        <v>46000</v>
      </c>
      <c r="U3585" s="14">
        <f t="shared" si="459"/>
        <v>230000</v>
      </c>
      <c r="W3585" s="64">
        <f t="shared" si="460"/>
        <v>0</v>
      </c>
      <c r="X3585" s="3" t="str">
        <f t="shared" si="461"/>
        <v>8</v>
      </c>
      <c r="Z3585" s="14">
        <f t="shared" si="462"/>
        <v>18400</v>
      </c>
      <c r="AA3585" s="7">
        <f>VLOOKUP(G3585,Ma_KH!$A:$R,14,0)</f>
        <v>60</v>
      </c>
      <c r="AD3585" s="7" t="str">
        <f>IFERROR(VLOOKUP(J3585,'Chuyển Mã'!$B$3:$C$9,2,0),"")</f>
        <v>Hà Nội</v>
      </c>
      <c r="AE3585" s="7" t="str">
        <f t="shared" si="455"/>
        <v>Mọc Nấm Hương 250g</v>
      </c>
      <c r="AF3585" s="7">
        <f t="shared" si="456"/>
        <v>5</v>
      </c>
    </row>
    <row r="3586" spans="1:32" x14ac:dyDescent="0.25">
      <c r="A3586" s="11">
        <v>45909</v>
      </c>
      <c r="B3586" s="25">
        <v>4176357842</v>
      </c>
      <c r="C3586" s="12" t="s">
        <v>7214</v>
      </c>
      <c r="D3586" s="16">
        <f t="shared" si="457"/>
        <v>45909</v>
      </c>
      <c r="G3586" s="13" t="s">
        <v>1349</v>
      </c>
      <c r="I3586" s="13" t="s">
        <v>8488</v>
      </c>
      <c r="J3586" s="13" t="s">
        <v>75</v>
      </c>
      <c r="K3586" s="13" t="s">
        <v>39</v>
      </c>
      <c r="L3586" s="25" t="str">
        <f>VLOOKUP($K3586,TONG_SL!$A:$D,2,0)</f>
        <v>Chả cốm 300g</v>
      </c>
      <c r="N3586" s="25" t="str">
        <f t="shared" si="458"/>
        <v>K-C6</v>
      </c>
      <c r="Q3586" s="25" t="str">
        <f>VLOOKUP(K3586,TONG_SL!$A:$D,3,0)</f>
        <v>Túi</v>
      </c>
      <c r="R3586" s="1">
        <v>5</v>
      </c>
      <c r="T3586" s="1">
        <f>VLOOKUP(VLOOKUP(G3586,Ma_KH!$A:$R,18,0)&amp;K3586,Gia_MB!$A:$F,6,0)</f>
        <v>74250</v>
      </c>
      <c r="U3586" s="14">
        <f t="shared" si="459"/>
        <v>371250</v>
      </c>
      <c r="W3586" s="64">
        <f t="shared" si="460"/>
        <v>0</v>
      </c>
      <c r="X3586" s="3" t="str">
        <f t="shared" si="461"/>
        <v>8</v>
      </c>
      <c r="Z3586" s="14">
        <f t="shared" si="462"/>
        <v>29700</v>
      </c>
      <c r="AA3586" s="7">
        <f>VLOOKUP(G3586,Ma_KH!$A:$R,14,0)</f>
        <v>60</v>
      </c>
      <c r="AD3586" s="7" t="str">
        <f>IFERROR(VLOOKUP(J3586,'Chuyển Mã'!$B$3:$C$9,2,0),"")</f>
        <v>Hà Nội</v>
      </c>
      <c r="AE3586" s="7" t="str">
        <f t="shared" si="455"/>
        <v>Chả cốm 300g</v>
      </c>
      <c r="AF3586" s="7">
        <f t="shared" si="456"/>
        <v>5</v>
      </c>
    </row>
    <row r="3587" spans="1:32" x14ac:dyDescent="0.25">
      <c r="A3587" s="11">
        <v>45909</v>
      </c>
      <c r="B3587" s="25">
        <v>4176357842</v>
      </c>
      <c r="C3587" s="12" t="s">
        <v>7214</v>
      </c>
      <c r="D3587" s="16">
        <f t="shared" si="457"/>
        <v>45909</v>
      </c>
      <c r="G3587" s="13" t="s">
        <v>1349</v>
      </c>
      <c r="I3587" s="13" t="s">
        <v>8488</v>
      </c>
      <c r="J3587" s="13" t="s">
        <v>75</v>
      </c>
      <c r="K3587" s="13" t="s">
        <v>41</v>
      </c>
      <c r="L3587" s="25" t="str">
        <f>VLOOKUP($K3587,TONG_SL!$A:$D,2,0)</f>
        <v>Chả nướng 300g</v>
      </c>
      <c r="N3587" s="25" t="str">
        <f t="shared" si="458"/>
        <v>K-C6</v>
      </c>
      <c r="Q3587" s="25" t="str">
        <f>VLOOKUP(K3587,TONG_SL!$A:$D,3,0)</f>
        <v>Túi</v>
      </c>
      <c r="R3587" s="1">
        <v>10</v>
      </c>
      <c r="T3587" s="1">
        <f>VLOOKUP(VLOOKUP(G3587,Ma_KH!$A:$R,18,0)&amp;K3587,Gia_MB!$A:$F,6,0)</f>
        <v>70950</v>
      </c>
      <c r="U3587" s="14">
        <f t="shared" si="459"/>
        <v>709500</v>
      </c>
      <c r="W3587" s="64">
        <f t="shared" si="460"/>
        <v>0</v>
      </c>
      <c r="X3587" s="3" t="str">
        <f t="shared" si="461"/>
        <v>8</v>
      </c>
      <c r="Z3587" s="14">
        <f t="shared" si="462"/>
        <v>56760</v>
      </c>
      <c r="AA3587" s="7">
        <f>VLOOKUP(G3587,Ma_KH!$A:$R,14,0)</f>
        <v>60</v>
      </c>
      <c r="AD3587" s="7" t="str">
        <f>IFERROR(VLOOKUP(J3587,'Chuyển Mã'!$B$3:$C$9,2,0),"")</f>
        <v>Hà Nội</v>
      </c>
      <c r="AE3587" s="7" t="str">
        <f t="shared" ref="AE3587:AE3650" si="463">IFERROR(L3587,"")</f>
        <v>Chả nướng 300g</v>
      </c>
      <c r="AF3587" s="7">
        <f t="shared" ref="AF3587:AF3650" si="464">R3587</f>
        <v>10</v>
      </c>
    </row>
    <row r="3588" spans="1:32" x14ac:dyDescent="0.25">
      <c r="A3588" s="11">
        <v>45909</v>
      </c>
      <c r="B3588" s="25">
        <v>4176357842</v>
      </c>
      <c r="C3588" s="12" t="s">
        <v>7214</v>
      </c>
      <c r="D3588" s="16">
        <f t="shared" ref="D3588:D3651" si="465">IF(A3588="","",A3588)</f>
        <v>45909</v>
      </c>
      <c r="G3588" s="13" t="s">
        <v>1349</v>
      </c>
      <c r="I3588" s="13" t="s">
        <v>8488</v>
      </c>
      <c r="J3588" s="13" t="s">
        <v>75</v>
      </c>
      <c r="K3588" s="13" t="s">
        <v>35</v>
      </c>
      <c r="L3588" s="25" t="str">
        <f>VLOOKUP($K3588,TONG_SL!$A:$D,2,0)</f>
        <v>Tai heo muối 200g</v>
      </c>
      <c r="N3588" s="25" t="str">
        <f t="shared" si="458"/>
        <v>K-C6</v>
      </c>
      <c r="Q3588" s="25" t="str">
        <f>VLOOKUP(K3588,TONG_SL!$A:$D,3,0)</f>
        <v>Túi</v>
      </c>
      <c r="R3588" s="1">
        <v>5</v>
      </c>
      <c r="T3588" s="1">
        <f>VLOOKUP(VLOOKUP(G3588,Ma_KH!$A:$R,18,0)&amp;K3588,Gia_MB!$A:$F,6,0)</f>
        <v>55595</v>
      </c>
      <c r="U3588" s="14">
        <f t="shared" si="459"/>
        <v>277975</v>
      </c>
      <c r="W3588" s="64">
        <f t="shared" si="460"/>
        <v>0</v>
      </c>
      <c r="X3588" s="3" t="str">
        <f t="shared" si="461"/>
        <v>8</v>
      </c>
      <c r="Z3588" s="14">
        <f t="shared" si="462"/>
        <v>22238</v>
      </c>
      <c r="AA3588" s="7">
        <f>VLOOKUP(G3588,Ma_KH!$A:$R,14,0)</f>
        <v>60</v>
      </c>
      <c r="AD3588" s="7" t="str">
        <f>IFERROR(VLOOKUP(J3588,'Chuyển Mã'!$B$3:$C$9,2,0),"")</f>
        <v>Hà Nội</v>
      </c>
      <c r="AE3588" s="7" t="str">
        <f t="shared" si="463"/>
        <v>Tai heo muối 200g</v>
      </c>
      <c r="AF3588" s="7">
        <f t="shared" si="464"/>
        <v>5</v>
      </c>
    </row>
    <row r="3589" spans="1:32" x14ac:dyDescent="0.25">
      <c r="A3589" s="11">
        <v>45909</v>
      </c>
      <c r="B3589" s="25">
        <v>4176368330</v>
      </c>
      <c r="C3589" s="12" t="s">
        <v>7214</v>
      </c>
      <c r="D3589" s="16">
        <f t="shared" si="465"/>
        <v>45909</v>
      </c>
      <c r="G3589" s="13" t="s">
        <v>1665</v>
      </c>
      <c r="I3589" s="13" t="s">
        <v>8489</v>
      </c>
      <c r="J3589" s="13" t="s">
        <v>75</v>
      </c>
      <c r="K3589" s="13" t="s">
        <v>41</v>
      </c>
      <c r="L3589" s="25" t="str">
        <f>VLOOKUP($K3589,TONG_SL!$A:$D,2,0)</f>
        <v>Chả nướng 300g</v>
      </c>
      <c r="N3589" s="25" t="str">
        <f t="shared" ref="N3589:N3651" si="466">IF($B3589&lt;&gt;"","K-C6","")</f>
        <v>K-C6</v>
      </c>
      <c r="Q3589" s="25" t="str">
        <f>VLOOKUP(K3589,TONG_SL!$A:$D,3,0)</f>
        <v>Túi</v>
      </c>
      <c r="R3589" s="1">
        <v>5</v>
      </c>
      <c r="T3589" s="1">
        <f>VLOOKUP(VLOOKUP(G3589,Ma_KH!$A:$R,18,0)&amp;K3589,Gia_MB!$A:$F,6,0)</f>
        <v>70950</v>
      </c>
      <c r="U3589" s="14">
        <f t="shared" si="459"/>
        <v>354750</v>
      </c>
      <c r="W3589" s="64">
        <f t="shared" si="460"/>
        <v>0</v>
      </c>
      <c r="X3589" s="3" t="str">
        <f t="shared" si="461"/>
        <v>8</v>
      </c>
      <c r="Z3589" s="14">
        <f t="shared" si="462"/>
        <v>28380</v>
      </c>
      <c r="AA3589" s="7">
        <f>VLOOKUP(G3589,Ma_KH!$A:$R,14,0)</f>
        <v>60</v>
      </c>
      <c r="AD3589" s="7" t="str">
        <f>IFERROR(VLOOKUP(J3589,'Chuyển Mã'!$B$3:$C$9,2,0),"")</f>
        <v>Hà Nội</v>
      </c>
      <c r="AE3589" s="7" t="str">
        <f t="shared" si="463"/>
        <v>Chả nướng 300g</v>
      </c>
      <c r="AF3589" s="7">
        <f t="shared" si="464"/>
        <v>5</v>
      </c>
    </row>
    <row r="3590" spans="1:32" x14ac:dyDescent="0.25">
      <c r="A3590" s="11">
        <v>45909</v>
      </c>
      <c r="B3590" s="25">
        <v>4176368330</v>
      </c>
      <c r="C3590" s="12" t="s">
        <v>7214</v>
      </c>
      <c r="D3590" s="16">
        <f t="shared" si="465"/>
        <v>45909</v>
      </c>
      <c r="G3590" s="13" t="s">
        <v>1665</v>
      </c>
      <c r="I3590" s="13" t="s">
        <v>8489</v>
      </c>
      <c r="J3590" s="13" t="s">
        <v>75</v>
      </c>
      <c r="K3590" s="13" t="s">
        <v>27</v>
      </c>
      <c r="L3590" s="25" t="str">
        <f>VLOOKUP($K3590,TONG_SL!$A:$D,2,0)</f>
        <v>Chân giò heo muối 300g</v>
      </c>
      <c r="N3590" s="25" t="str">
        <f t="shared" si="466"/>
        <v>K-C6</v>
      </c>
      <c r="Q3590" s="25" t="str">
        <f>VLOOKUP(K3590,TONG_SL!$A:$D,3,0)</f>
        <v>Túi</v>
      </c>
      <c r="R3590" s="1">
        <v>10</v>
      </c>
      <c r="T3590" s="1">
        <f>VLOOKUP(VLOOKUP(G3590,Ma_KH!$A:$R,18,0)&amp;K3590,Gia_MB!$A:$F,6,0)</f>
        <v>73431</v>
      </c>
      <c r="U3590" s="14">
        <f t="shared" si="459"/>
        <v>734310</v>
      </c>
      <c r="W3590" s="64">
        <f t="shared" si="460"/>
        <v>0</v>
      </c>
      <c r="X3590" s="3" t="str">
        <f t="shared" si="461"/>
        <v>8</v>
      </c>
      <c r="Z3590" s="14">
        <f t="shared" si="462"/>
        <v>58744.800000000003</v>
      </c>
      <c r="AA3590" s="7">
        <f>VLOOKUP(G3590,Ma_KH!$A:$R,14,0)</f>
        <v>60</v>
      </c>
      <c r="AD3590" s="7" t="str">
        <f>IFERROR(VLOOKUP(J3590,'Chuyển Mã'!$B$3:$C$9,2,0),"")</f>
        <v>Hà Nội</v>
      </c>
      <c r="AE3590" s="7" t="str">
        <f t="shared" si="463"/>
        <v>Chân giò heo muối 300g</v>
      </c>
      <c r="AF3590" s="7">
        <f t="shared" si="464"/>
        <v>10</v>
      </c>
    </row>
    <row r="3591" spans="1:32" x14ac:dyDescent="0.25">
      <c r="A3591" s="11">
        <v>45909</v>
      </c>
      <c r="B3591" s="25">
        <v>4176368330</v>
      </c>
      <c r="C3591" s="12" t="s">
        <v>7214</v>
      </c>
      <c r="D3591" s="16">
        <f t="shared" si="465"/>
        <v>45909</v>
      </c>
      <c r="G3591" s="13" t="s">
        <v>1665</v>
      </c>
      <c r="I3591" s="13" t="s">
        <v>8489</v>
      </c>
      <c r="J3591" s="13" t="s">
        <v>75</v>
      </c>
      <c r="K3591" s="13" t="s">
        <v>32</v>
      </c>
      <c r="L3591" s="25" t="str">
        <f>VLOOKUP($K3591,TONG_SL!$A:$D,2,0)</f>
        <v>Giò Tai Lưỡi Xào 250</v>
      </c>
      <c r="N3591" s="25" t="str">
        <f t="shared" si="466"/>
        <v>K-C6</v>
      </c>
      <c r="Q3591" s="25" t="str">
        <f>VLOOKUP(K3591,TONG_SL!$A:$D,3,0)</f>
        <v>Túi</v>
      </c>
      <c r="R3591" s="1">
        <v>5</v>
      </c>
      <c r="T3591" s="1">
        <f>VLOOKUP(VLOOKUP(G3591,Ma_KH!$A:$R,18,0)&amp;K3591,Gia_MB!$A:$F,6,0)</f>
        <v>50183</v>
      </c>
      <c r="U3591" s="14">
        <f t="shared" si="459"/>
        <v>250915</v>
      </c>
      <c r="W3591" s="64">
        <f t="shared" si="460"/>
        <v>0</v>
      </c>
      <c r="X3591" s="3" t="str">
        <f t="shared" si="461"/>
        <v>8</v>
      </c>
      <c r="Z3591" s="14">
        <f t="shared" si="462"/>
        <v>20073.2</v>
      </c>
      <c r="AA3591" s="7">
        <f>VLOOKUP(G3591,Ma_KH!$A:$R,14,0)</f>
        <v>60</v>
      </c>
      <c r="AD3591" s="7" t="str">
        <f>IFERROR(VLOOKUP(J3591,'Chuyển Mã'!$B$3:$C$9,2,0),"")</f>
        <v>Hà Nội</v>
      </c>
      <c r="AE3591" s="7" t="str">
        <f t="shared" si="463"/>
        <v>Giò Tai Lưỡi Xào 250</v>
      </c>
      <c r="AF3591" s="7">
        <f t="shared" si="464"/>
        <v>5</v>
      </c>
    </row>
    <row r="3592" spans="1:32" x14ac:dyDescent="0.25">
      <c r="A3592" s="11">
        <v>45909</v>
      </c>
      <c r="B3592" s="25">
        <v>4176368330</v>
      </c>
      <c r="C3592" s="12" t="s">
        <v>7214</v>
      </c>
      <c r="D3592" s="16">
        <f t="shared" si="465"/>
        <v>45909</v>
      </c>
      <c r="G3592" s="13" t="s">
        <v>1665</v>
      </c>
      <c r="I3592" s="13" t="s">
        <v>8489</v>
      </c>
      <c r="J3592" s="13" t="s">
        <v>75</v>
      </c>
      <c r="K3592" s="13" t="s">
        <v>39</v>
      </c>
      <c r="L3592" s="25" t="str">
        <f>VLOOKUP($K3592,TONG_SL!$A:$D,2,0)</f>
        <v>Chả cốm 300g</v>
      </c>
      <c r="N3592" s="25" t="str">
        <f t="shared" si="466"/>
        <v>K-C6</v>
      </c>
      <c r="Q3592" s="25" t="str">
        <f>VLOOKUP(K3592,TONG_SL!$A:$D,3,0)</f>
        <v>Túi</v>
      </c>
      <c r="R3592" s="1">
        <v>5</v>
      </c>
      <c r="T3592" s="1">
        <f>VLOOKUP(VLOOKUP(G3592,Ma_KH!$A:$R,18,0)&amp;K3592,Gia_MB!$A:$F,6,0)</f>
        <v>74250</v>
      </c>
      <c r="U3592" s="14">
        <f t="shared" si="459"/>
        <v>371250</v>
      </c>
      <c r="W3592" s="64">
        <f t="shared" si="460"/>
        <v>0</v>
      </c>
      <c r="X3592" s="3" t="str">
        <f t="shared" si="461"/>
        <v>8</v>
      </c>
      <c r="Z3592" s="14">
        <f t="shared" si="462"/>
        <v>29700</v>
      </c>
      <c r="AA3592" s="7">
        <f>VLOOKUP(G3592,Ma_KH!$A:$R,14,0)</f>
        <v>60</v>
      </c>
      <c r="AD3592" s="7" t="str">
        <f>IFERROR(VLOOKUP(J3592,'Chuyển Mã'!$B$3:$C$9,2,0),"")</f>
        <v>Hà Nội</v>
      </c>
      <c r="AE3592" s="7" t="str">
        <f t="shared" si="463"/>
        <v>Chả cốm 300g</v>
      </c>
      <c r="AF3592" s="7">
        <f t="shared" si="464"/>
        <v>5</v>
      </c>
    </row>
    <row r="3593" spans="1:32" x14ac:dyDescent="0.25">
      <c r="A3593" s="11">
        <v>45909</v>
      </c>
      <c r="B3593" s="25">
        <v>4176574068</v>
      </c>
      <c r="C3593" s="12" t="s">
        <v>7214</v>
      </c>
      <c r="D3593" s="16">
        <f t="shared" si="465"/>
        <v>45909</v>
      </c>
      <c r="G3593" s="13" t="s">
        <v>1530</v>
      </c>
      <c r="I3593" s="13" t="s">
        <v>8490</v>
      </c>
      <c r="J3593" s="13" t="s">
        <v>75</v>
      </c>
      <c r="K3593" s="13" t="s">
        <v>30</v>
      </c>
      <c r="L3593" s="25" t="str">
        <f>VLOOKUP($K3593,TONG_SL!$A:$D,2,0)</f>
        <v>Gà muối 500g</v>
      </c>
      <c r="N3593" s="25" t="str">
        <f t="shared" si="466"/>
        <v>K-C6</v>
      </c>
      <c r="Q3593" s="25" t="str">
        <f>VLOOKUP(K3593,TONG_SL!$A:$D,3,0)</f>
        <v>Túi</v>
      </c>
      <c r="R3593" s="1">
        <v>15</v>
      </c>
      <c r="T3593" s="1">
        <f>VLOOKUP(VLOOKUP(G3593,Ma_KH!$A:$R,18,0)&amp;K3593,Gia_MB!$A:$F,6,0)</f>
        <v>111058</v>
      </c>
      <c r="U3593" s="14">
        <f t="shared" si="459"/>
        <v>1665870</v>
      </c>
      <c r="W3593" s="64">
        <f t="shared" si="460"/>
        <v>0</v>
      </c>
      <c r="X3593" s="3" t="str">
        <f t="shared" si="461"/>
        <v>8</v>
      </c>
      <c r="Z3593" s="14">
        <f t="shared" si="462"/>
        <v>133269.6</v>
      </c>
      <c r="AA3593" s="7">
        <f>VLOOKUP(G3593,Ma_KH!$A:$R,14,0)</f>
        <v>60</v>
      </c>
      <c r="AD3593" s="7" t="str">
        <f>IFERROR(VLOOKUP(J3593,'Chuyển Mã'!$B$3:$C$9,2,0),"")</f>
        <v>Hà Nội</v>
      </c>
      <c r="AE3593" s="7" t="str">
        <f t="shared" si="463"/>
        <v>Gà muối 500g</v>
      </c>
      <c r="AF3593" s="7">
        <f t="shared" si="464"/>
        <v>15</v>
      </c>
    </row>
    <row r="3594" spans="1:32" x14ac:dyDescent="0.25">
      <c r="A3594" s="11">
        <v>45909</v>
      </c>
      <c r="B3594" s="25">
        <v>4176574068</v>
      </c>
      <c r="C3594" s="12" t="s">
        <v>7214</v>
      </c>
      <c r="D3594" s="16">
        <f t="shared" si="465"/>
        <v>45909</v>
      </c>
      <c r="G3594" s="13" t="s">
        <v>1530</v>
      </c>
      <c r="I3594" s="13" t="s">
        <v>8490</v>
      </c>
      <c r="J3594" s="13" t="s">
        <v>75</v>
      </c>
      <c r="K3594" s="13" t="s">
        <v>51</v>
      </c>
      <c r="L3594" s="25" t="str">
        <f>VLOOKUP($K3594,TONG_SL!$A:$D,2,0)</f>
        <v>Mọc Nấm Hương 250g</v>
      </c>
      <c r="N3594" s="25" t="str">
        <f t="shared" si="466"/>
        <v>K-C6</v>
      </c>
      <c r="Q3594" s="25" t="str">
        <f>VLOOKUP(K3594,TONG_SL!$A:$D,3,0)</f>
        <v>Túi</v>
      </c>
      <c r="R3594" s="1">
        <v>3</v>
      </c>
      <c r="T3594" s="1">
        <f>VLOOKUP(VLOOKUP(G3594,Ma_KH!$A:$R,18,0)&amp;K3594,Gia_MB!$A:$F,6,0)</f>
        <v>46000</v>
      </c>
      <c r="U3594" s="14">
        <f t="shared" si="459"/>
        <v>138000</v>
      </c>
      <c r="W3594" s="64">
        <f t="shared" si="460"/>
        <v>0</v>
      </c>
      <c r="X3594" s="3" t="str">
        <f t="shared" si="461"/>
        <v>8</v>
      </c>
      <c r="Z3594" s="14">
        <f t="shared" si="462"/>
        <v>11040</v>
      </c>
      <c r="AA3594" s="7">
        <f>VLOOKUP(G3594,Ma_KH!$A:$R,14,0)</f>
        <v>60</v>
      </c>
      <c r="AD3594" s="7" t="str">
        <f>IFERROR(VLOOKUP(J3594,'Chuyển Mã'!$B$3:$C$9,2,0),"")</f>
        <v>Hà Nội</v>
      </c>
      <c r="AE3594" s="7" t="str">
        <f t="shared" si="463"/>
        <v>Mọc Nấm Hương 250g</v>
      </c>
      <c r="AF3594" s="7">
        <f t="shared" si="464"/>
        <v>3</v>
      </c>
    </row>
    <row r="3595" spans="1:32" x14ac:dyDescent="0.25">
      <c r="A3595" s="11">
        <v>45909</v>
      </c>
      <c r="B3595" s="25">
        <v>4176574068</v>
      </c>
      <c r="C3595" s="12" t="s">
        <v>7214</v>
      </c>
      <c r="D3595" s="16">
        <f t="shared" si="465"/>
        <v>45909</v>
      </c>
      <c r="G3595" s="13" t="s">
        <v>1530</v>
      </c>
      <c r="I3595" s="13" t="s">
        <v>8490</v>
      </c>
      <c r="J3595" s="13" t="s">
        <v>75</v>
      </c>
      <c r="K3595" s="13" t="s">
        <v>27</v>
      </c>
      <c r="L3595" s="25" t="str">
        <f>VLOOKUP($K3595,TONG_SL!$A:$D,2,0)</f>
        <v>Chân giò heo muối 300g</v>
      </c>
      <c r="N3595" s="25" t="str">
        <f t="shared" si="466"/>
        <v>K-C6</v>
      </c>
      <c r="Q3595" s="25" t="str">
        <f>VLOOKUP(K3595,TONG_SL!$A:$D,3,0)</f>
        <v>Túi</v>
      </c>
      <c r="R3595" s="1">
        <v>24</v>
      </c>
      <c r="T3595" s="1">
        <f>VLOOKUP(VLOOKUP(G3595,Ma_KH!$A:$R,18,0)&amp;K3595,Gia_MB!$A:$F,6,0)</f>
        <v>73431</v>
      </c>
      <c r="U3595" s="14">
        <f t="shared" si="459"/>
        <v>1762344</v>
      </c>
      <c r="W3595" s="64">
        <f t="shared" si="460"/>
        <v>0</v>
      </c>
      <c r="X3595" s="3" t="str">
        <f t="shared" si="461"/>
        <v>8</v>
      </c>
      <c r="Z3595" s="14">
        <f t="shared" si="462"/>
        <v>140987.51999999999</v>
      </c>
      <c r="AA3595" s="7">
        <f>VLOOKUP(G3595,Ma_KH!$A:$R,14,0)</f>
        <v>60</v>
      </c>
      <c r="AD3595" s="7" t="str">
        <f>IFERROR(VLOOKUP(J3595,'Chuyển Mã'!$B$3:$C$9,2,0),"")</f>
        <v>Hà Nội</v>
      </c>
      <c r="AE3595" s="7" t="str">
        <f t="shared" si="463"/>
        <v>Chân giò heo muối 300g</v>
      </c>
      <c r="AF3595" s="7">
        <f t="shared" si="464"/>
        <v>24</v>
      </c>
    </row>
    <row r="3596" spans="1:32" x14ac:dyDescent="0.25">
      <c r="A3596" s="11">
        <v>45909</v>
      </c>
      <c r="B3596" s="25">
        <v>4176574068</v>
      </c>
      <c r="C3596" s="12" t="s">
        <v>7214</v>
      </c>
      <c r="D3596" s="16">
        <f t="shared" si="465"/>
        <v>45909</v>
      </c>
      <c r="G3596" s="13" t="s">
        <v>1530</v>
      </c>
      <c r="I3596" s="13" t="s">
        <v>8490</v>
      </c>
      <c r="J3596" s="13" t="s">
        <v>75</v>
      </c>
      <c r="K3596" s="13" t="s">
        <v>32</v>
      </c>
      <c r="L3596" s="25" t="str">
        <f>VLOOKUP($K3596,TONG_SL!$A:$D,2,0)</f>
        <v>Giò Tai Lưỡi Xào 250</v>
      </c>
      <c r="N3596" s="25" t="str">
        <f t="shared" si="466"/>
        <v>K-C6</v>
      </c>
      <c r="Q3596" s="25" t="str">
        <f>VLOOKUP(K3596,TONG_SL!$A:$D,3,0)</f>
        <v>Túi</v>
      </c>
      <c r="R3596" s="1">
        <v>15</v>
      </c>
      <c r="T3596" s="1">
        <f>VLOOKUP(VLOOKUP(G3596,Ma_KH!$A:$R,18,0)&amp;K3596,Gia_MB!$A:$F,6,0)</f>
        <v>50183</v>
      </c>
      <c r="U3596" s="14">
        <f t="shared" si="459"/>
        <v>752745</v>
      </c>
      <c r="W3596" s="64">
        <f t="shared" si="460"/>
        <v>0</v>
      </c>
      <c r="X3596" s="3" t="str">
        <f t="shared" si="461"/>
        <v>8</v>
      </c>
      <c r="Z3596" s="14">
        <f t="shared" si="462"/>
        <v>60219.6</v>
      </c>
      <c r="AA3596" s="7">
        <f>VLOOKUP(G3596,Ma_KH!$A:$R,14,0)</f>
        <v>60</v>
      </c>
      <c r="AD3596" s="7" t="str">
        <f>IFERROR(VLOOKUP(J3596,'Chuyển Mã'!$B$3:$C$9,2,0),"")</f>
        <v>Hà Nội</v>
      </c>
      <c r="AE3596" s="7" t="str">
        <f t="shared" si="463"/>
        <v>Giò Tai Lưỡi Xào 250</v>
      </c>
      <c r="AF3596" s="7">
        <f t="shared" si="464"/>
        <v>15</v>
      </c>
    </row>
    <row r="3597" spans="1:32" x14ac:dyDescent="0.25">
      <c r="A3597" s="11">
        <v>45909</v>
      </c>
      <c r="B3597" s="25" t="s">
        <v>8491</v>
      </c>
      <c r="C3597" s="12" t="s">
        <v>7214</v>
      </c>
      <c r="D3597" s="16">
        <f t="shared" si="465"/>
        <v>45909</v>
      </c>
      <c r="G3597" s="13" t="s">
        <v>1456</v>
      </c>
      <c r="I3597" s="13" t="s">
        <v>8492</v>
      </c>
      <c r="J3597" s="13" t="s">
        <v>75</v>
      </c>
      <c r="K3597" s="13" t="s">
        <v>30</v>
      </c>
      <c r="L3597" s="25" t="str">
        <f>VLOOKUP($K3597,TONG_SL!$A:$D,2,0)</f>
        <v>Gà muối 500g</v>
      </c>
      <c r="N3597" s="25" t="str">
        <f t="shared" si="466"/>
        <v>K-C6</v>
      </c>
      <c r="Q3597" s="25" t="str">
        <f>VLOOKUP(K3597,TONG_SL!$A:$D,3,0)</f>
        <v>Túi</v>
      </c>
      <c r="R3597" s="1">
        <v>3</v>
      </c>
      <c r="T3597" s="1">
        <f>VLOOKUP(VLOOKUP(G3597,Ma_KH!$A:$R,18,0)&amp;K3597,Gia_MB!$A:$F,6,0)</f>
        <v>111058</v>
      </c>
      <c r="U3597" s="14">
        <f t="shared" si="459"/>
        <v>333174</v>
      </c>
      <c r="W3597" s="64">
        <f t="shared" si="460"/>
        <v>0</v>
      </c>
      <c r="X3597" s="3" t="str">
        <f t="shared" si="461"/>
        <v>8</v>
      </c>
      <c r="Z3597" s="14">
        <f t="shared" si="462"/>
        <v>26653.920000000002</v>
      </c>
      <c r="AA3597" s="7">
        <f>VLOOKUP(G3597,Ma_KH!$A:$R,14,0)</f>
        <v>60</v>
      </c>
      <c r="AD3597" s="7" t="str">
        <f>IFERROR(VLOOKUP(J3597,'Chuyển Mã'!$B$3:$C$9,2,0),"")</f>
        <v>Hà Nội</v>
      </c>
      <c r="AE3597" s="7" t="str">
        <f t="shared" si="463"/>
        <v>Gà muối 500g</v>
      </c>
      <c r="AF3597" s="7">
        <f t="shared" si="464"/>
        <v>3</v>
      </c>
    </row>
    <row r="3598" spans="1:32" x14ac:dyDescent="0.25">
      <c r="A3598" s="11">
        <v>45909</v>
      </c>
      <c r="B3598" s="25" t="s">
        <v>8491</v>
      </c>
      <c r="C3598" s="12" t="s">
        <v>7214</v>
      </c>
      <c r="D3598" s="16">
        <f t="shared" si="465"/>
        <v>45909</v>
      </c>
      <c r="G3598" s="13" t="s">
        <v>1456</v>
      </c>
      <c r="I3598" s="13" t="s">
        <v>8492</v>
      </c>
      <c r="J3598" s="13" t="s">
        <v>75</v>
      </c>
      <c r="K3598" s="13" t="s">
        <v>27</v>
      </c>
      <c r="L3598" s="25" t="str">
        <f>VLOOKUP($K3598,TONG_SL!$A:$D,2,0)</f>
        <v>Chân giò heo muối 300g</v>
      </c>
      <c r="N3598" s="25" t="str">
        <f t="shared" si="466"/>
        <v>K-C6</v>
      </c>
      <c r="Q3598" s="25" t="str">
        <f>VLOOKUP(K3598,TONG_SL!$A:$D,3,0)</f>
        <v>Túi</v>
      </c>
      <c r="R3598" s="1">
        <v>4</v>
      </c>
      <c r="T3598" s="1">
        <f>VLOOKUP(VLOOKUP(G3598,Ma_KH!$A:$R,18,0)&amp;K3598,Gia_MB!$A:$F,6,0)</f>
        <v>73431</v>
      </c>
      <c r="U3598" s="14">
        <f t="shared" si="459"/>
        <v>293724</v>
      </c>
      <c r="W3598" s="64">
        <f t="shared" si="460"/>
        <v>0</v>
      </c>
      <c r="X3598" s="3" t="str">
        <f t="shared" si="461"/>
        <v>8</v>
      </c>
      <c r="Z3598" s="14">
        <f t="shared" si="462"/>
        <v>23497.920000000002</v>
      </c>
      <c r="AA3598" s="7">
        <f>VLOOKUP(G3598,Ma_KH!$A:$R,14,0)</f>
        <v>60</v>
      </c>
      <c r="AD3598" s="7" t="str">
        <f>IFERROR(VLOOKUP(J3598,'Chuyển Mã'!$B$3:$C$9,2,0),"")</f>
        <v>Hà Nội</v>
      </c>
      <c r="AE3598" s="7" t="str">
        <f t="shared" si="463"/>
        <v>Chân giò heo muối 300g</v>
      </c>
      <c r="AF3598" s="7">
        <f t="shared" si="464"/>
        <v>4</v>
      </c>
    </row>
    <row r="3599" spans="1:32" x14ac:dyDescent="0.25">
      <c r="A3599" s="11">
        <v>45909</v>
      </c>
      <c r="B3599" s="25" t="s">
        <v>8491</v>
      </c>
      <c r="C3599" s="12" t="s">
        <v>7214</v>
      </c>
      <c r="D3599" s="16">
        <f t="shared" si="465"/>
        <v>45909</v>
      </c>
      <c r="G3599" s="13" t="s">
        <v>1456</v>
      </c>
      <c r="I3599" s="13" t="s">
        <v>8492</v>
      </c>
      <c r="J3599" s="13" t="s">
        <v>75</v>
      </c>
      <c r="K3599" s="13" t="s">
        <v>35</v>
      </c>
      <c r="L3599" s="25" t="str">
        <f>VLOOKUP($K3599,TONG_SL!$A:$D,2,0)</f>
        <v>Tai heo muối 200g</v>
      </c>
      <c r="N3599" s="25" t="str">
        <f t="shared" si="466"/>
        <v>K-C6</v>
      </c>
      <c r="Q3599" s="25" t="str">
        <f>VLOOKUP(K3599,TONG_SL!$A:$D,3,0)</f>
        <v>Túi</v>
      </c>
      <c r="R3599" s="1">
        <v>3</v>
      </c>
      <c r="T3599" s="1">
        <f>VLOOKUP(VLOOKUP(G3599,Ma_KH!$A:$R,18,0)&amp;K3599,Gia_MB!$A:$F,6,0)</f>
        <v>55595</v>
      </c>
      <c r="U3599" s="14">
        <f t="shared" si="459"/>
        <v>166785</v>
      </c>
      <c r="W3599" s="64">
        <f t="shared" si="460"/>
        <v>0</v>
      </c>
      <c r="X3599" s="3" t="str">
        <f t="shared" si="461"/>
        <v>8</v>
      </c>
      <c r="Z3599" s="14">
        <f t="shared" si="462"/>
        <v>13342.800000000001</v>
      </c>
      <c r="AA3599" s="7">
        <f>VLOOKUP(G3599,Ma_KH!$A:$R,14,0)</f>
        <v>60</v>
      </c>
      <c r="AD3599" s="7" t="str">
        <f>IFERROR(VLOOKUP(J3599,'Chuyển Mã'!$B$3:$C$9,2,0),"")</f>
        <v>Hà Nội</v>
      </c>
      <c r="AE3599" s="7" t="str">
        <f t="shared" si="463"/>
        <v>Tai heo muối 200g</v>
      </c>
      <c r="AF3599" s="7">
        <f t="shared" si="464"/>
        <v>3</v>
      </c>
    </row>
    <row r="3600" spans="1:32" x14ac:dyDescent="0.25">
      <c r="A3600" s="11">
        <v>45909</v>
      </c>
      <c r="B3600" s="25" t="s">
        <v>8491</v>
      </c>
      <c r="C3600" s="12" t="s">
        <v>7214</v>
      </c>
      <c r="D3600" s="16">
        <f t="shared" si="465"/>
        <v>45909</v>
      </c>
      <c r="G3600" s="13" t="s">
        <v>1456</v>
      </c>
      <c r="I3600" s="13" t="s">
        <v>8492</v>
      </c>
      <c r="J3600" s="13" t="s">
        <v>75</v>
      </c>
      <c r="K3600" s="13" t="s">
        <v>32</v>
      </c>
      <c r="L3600" s="25" t="str">
        <f>VLOOKUP($K3600,TONG_SL!$A:$D,2,0)</f>
        <v>Giò Tai Lưỡi Xào 250</v>
      </c>
      <c r="N3600" s="25" t="str">
        <f t="shared" si="466"/>
        <v>K-C6</v>
      </c>
      <c r="Q3600" s="25" t="str">
        <f>VLOOKUP(K3600,TONG_SL!$A:$D,3,0)</f>
        <v>Túi</v>
      </c>
      <c r="R3600" s="1">
        <v>3</v>
      </c>
      <c r="T3600" s="1">
        <f>VLOOKUP(VLOOKUP(G3600,Ma_KH!$A:$R,18,0)&amp;K3600,Gia_MB!$A:$F,6,0)</f>
        <v>50183</v>
      </c>
      <c r="U3600" s="14">
        <f t="shared" si="459"/>
        <v>150549</v>
      </c>
      <c r="W3600" s="64">
        <f t="shared" si="460"/>
        <v>0</v>
      </c>
      <c r="X3600" s="3" t="str">
        <f t="shared" si="461"/>
        <v>8</v>
      </c>
      <c r="Z3600" s="14">
        <f t="shared" si="462"/>
        <v>12043.92</v>
      </c>
      <c r="AA3600" s="7">
        <f>VLOOKUP(G3600,Ma_KH!$A:$R,14,0)</f>
        <v>60</v>
      </c>
      <c r="AD3600" s="7" t="str">
        <f>IFERROR(VLOOKUP(J3600,'Chuyển Mã'!$B$3:$C$9,2,0),"")</f>
        <v>Hà Nội</v>
      </c>
      <c r="AE3600" s="7" t="str">
        <f t="shared" si="463"/>
        <v>Giò Tai Lưỡi Xào 250</v>
      </c>
      <c r="AF3600" s="7">
        <f t="shared" si="464"/>
        <v>3</v>
      </c>
    </row>
    <row r="3601" spans="1:32" x14ac:dyDescent="0.25">
      <c r="A3601" s="11">
        <v>45909</v>
      </c>
      <c r="B3601" s="25" t="s">
        <v>8491</v>
      </c>
      <c r="C3601" s="12" t="s">
        <v>7214</v>
      </c>
      <c r="D3601" s="16">
        <f t="shared" si="465"/>
        <v>45909</v>
      </c>
      <c r="G3601" s="13" t="s">
        <v>1456</v>
      </c>
      <c r="I3601" s="13" t="s">
        <v>8492</v>
      </c>
      <c r="J3601" s="13" t="s">
        <v>75</v>
      </c>
      <c r="K3601" s="13" t="s">
        <v>39</v>
      </c>
      <c r="L3601" s="25" t="str">
        <f>VLOOKUP($K3601,TONG_SL!$A:$D,2,0)</f>
        <v>Chả cốm 300g</v>
      </c>
      <c r="N3601" s="25" t="str">
        <f t="shared" si="466"/>
        <v>K-C6</v>
      </c>
      <c r="Q3601" s="25" t="str">
        <f>VLOOKUP(K3601,TONG_SL!$A:$D,3,0)</f>
        <v>Túi</v>
      </c>
      <c r="R3601" s="1">
        <v>3</v>
      </c>
      <c r="T3601" s="1">
        <f>VLOOKUP(VLOOKUP(G3601,Ma_KH!$A:$R,18,0)&amp;K3601,Gia_MB!$A:$F,6,0)</f>
        <v>74250</v>
      </c>
      <c r="U3601" s="14">
        <f t="shared" si="459"/>
        <v>222750</v>
      </c>
      <c r="W3601" s="64">
        <f t="shared" si="460"/>
        <v>0</v>
      </c>
      <c r="X3601" s="3" t="str">
        <f t="shared" si="461"/>
        <v>8</v>
      </c>
      <c r="Z3601" s="14">
        <f t="shared" si="462"/>
        <v>17820</v>
      </c>
      <c r="AA3601" s="7">
        <f>VLOOKUP(G3601,Ma_KH!$A:$R,14,0)</f>
        <v>60</v>
      </c>
      <c r="AD3601" s="7" t="str">
        <f>IFERROR(VLOOKUP(J3601,'Chuyển Mã'!$B$3:$C$9,2,0),"")</f>
        <v>Hà Nội</v>
      </c>
      <c r="AE3601" s="7" t="str">
        <f t="shared" si="463"/>
        <v>Chả cốm 300g</v>
      </c>
      <c r="AF3601" s="7">
        <f t="shared" si="464"/>
        <v>3</v>
      </c>
    </row>
    <row r="3602" spans="1:32" x14ac:dyDescent="0.25">
      <c r="A3602" s="11">
        <v>45909</v>
      </c>
      <c r="B3602" s="25" t="s">
        <v>8491</v>
      </c>
      <c r="C3602" s="12" t="s">
        <v>7214</v>
      </c>
      <c r="D3602" s="16">
        <f t="shared" si="465"/>
        <v>45909</v>
      </c>
      <c r="G3602" s="13" t="s">
        <v>1456</v>
      </c>
      <c r="I3602" s="13" t="s">
        <v>8492</v>
      </c>
      <c r="J3602" s="13" t="s">
        <v>75</v>
      </c>
      <c r="K3602" s="13" t="s">
        <v>41</v>
      </c>
      <c r="L3602" s="25" t="str">
        <f>VLOOKUP($K3602,TONG_SL!$A:$D,2,0)</f>
        <v>Chả nướng 300g</v>
      </c>
      <c r="N3602" s="25" t="str">
        <f t="shared" si="466"/>
        <v>K-C6</v>
      </c>
      <c r="Q3602" s="25" t="str">
        <f>VLOOKUP(K3602,TONG_SL!$A:$D,3,0)</f>
        <v>Túi</v>
      </c>
      <c r="R3602" s="1">
        <v>3</v>
      </c>
      <c r="T3602" s="1">
        <f>VLOOKUP(VLOOKUP(G3602,Ma_KH!$A:$R,18,0)&amp;K3602,Gia_MB!$A:$F,6,0)</f>
        <v>70950</v>
      </c>
      <c r="U3602" s="14">
        <f t="shared" si="459"/>
        <v>212850</v>
      </c>
      <c r="W3602" s="64">
        <f t="shared" si="460"/>
        <v>0</v>
      </c>
      <c r="X3602" s="3" t="str">
        <f t="shared" si="461"/>
        <v>8</v>
      </c>
      <c r="Z3602" s="14">
        <f t="shared" si="462"/>
        <v>17028</v>
      </c>
      <c r="AA3602" s="7">
        <f>VLOOKUP(G3602,Ma_KH!$A:$R,14,0)</f>
        <v>60</v>
      </c>
      <c r="AD3602" s="7" t="str">
        <f>IFERROR(VLOOKUP(J3602,'Chuyển Mã'!$B$3:$C$9,2,0),"")</f>
        <v>Hà Nội</v>
      </c>
      <c r="AE3602" s="7" t="str">
        <f t="shared" si="463"/>
        <v>Chả nướng 300g</v>
      </c>
      <c r="AF3602" s="7">
        <f t="shared" si="464"/>
        <v>3</v>
      </c>
    </row>
    <row r="3603" spans="1:32" x14ac:dyDescent="0.25">
      <c r="A3603" s="11">
        <v>45909</v>
      </c>
      <c r="B3603" s="25">
        <v>4176338230</v>
      </c>
      <c r="C3603" s="12" t="s">
        <v>7214</v>
      </c>
      <c r="D3603" s="16">
        <f t="shared" si="465"/>
        <v>45909</v>
      </c>
      <c r="G3603" s="13" t="s">
        <v>1456</v>
      </c>
      <c r="I3603" s="13" t="s">
        <v>8493</v>
      </c>
      <c r="J3603" s="13" t="s">
        <v>75</v>
      </c>
      <c r="K3603" s="13" t="s">
        <v>27</v>
      </c>
      <c r="L3603" s="25" t="str">
        <f>VLOOKUP($K3603,TONG_SL!$A:$D,2,0)</f>
        <v>Chân giò heo muối 300g</v>
      </c>
      <c r="N3603" s="25" t="str">
        <f t="shared" si="466"/>
        <v>K-C6</v>
      </c>
      <c r="Q3603" s="25" t="str">
        <f>VLOOKUP(K3603,TONG_SL!$A:$D,3,0)</f>
        <v>Túi</v>
      </c>
      <c r="R3603" s="1">
        <v>4</v>
      </c>
      <c r="T3603" s="1">
        <f>VLOOKUP(VLOOKUP(G3603,Ma_KH!$A:$R,18,0)&amp;K3603,Gia_MB!$A:$F,6,0)</f>
        <v>73431</v>
      </c>
      <c r="U3603" s="14">
        <f t="shared" si="459"/>
        <v>293724</v>
      </c>
      <c r="W3603" s="64">
        <f t="shared" si="460"/>
        <v>0</v>
      </c>
      <c r="X3603" s="3" t="str">
        <f t="shared" si="461"/>
        <v>8</v>
      </c>
      <c r="Z3603" s="14">
        <f t="shared" si="462"/>
        <v>23497.920000000002</v>
      </c>
      <c r="AA3603" s="7">
        <f>VLOOKUP(G3603,Ma_KH!$A:$R,14,0)</f>
        <v>60</v>
      </c>
      <c r="AD3603" s="7" t="str">
        <f>IFERROR(VLOOKUP(J3603,'Chuyển Mã'!$B$3:$C$9,2,0),"")</f>
        <v>Hà Nội</v>
      </c>
      <c r="AE3603" s="7" t="str">
        <f t="shared" si="463"/>
        <v>Chân giò heo muối 300g</v>
      </c>
      <c r="AF3603" s="7">
        <f t="shared" si="464"/>
        <v>4</v>
      </c>
    </row>
    <row r="3604" spans="1:32" x14ac:dyDescent="0.25">
      <c r="A3604" s="11">
        <v>45909</v>
      </c>
      <c r="B3604" s="25">
        <v>4176338230</v>
      </c>
      <c r="C3604" s="12" t="s">
        <v>7214</v>
      </c>
      <c r="D3604" s="16">
        <f t="shared" si="465"/>
        <v>45909</v>
      </c>
      <c r="G3604" s="13" t="s">
        <v>1456</v>
      </c>
      <c r="I3604" s="13" t="s">
        <v>8493</v>
      </c>
      <c r="J3604" s="13" t="s">
        <v>75</v>
      </c>
      <c r="K3604" s="13" t="s">
        <v>51</v>
      </c>
      <c r="L3604" s="25" t="str">
        <f>VLOOKUP($K3604,TONG_SL!$A:$D,2,0)</f>
        <v>Mọc Nấm Hương 250g</v>
      </c>
      <c r="N3604" s="25" t="str">
        <f t="shared" si="466"/>
        <v>K-C6</v>
      </c>
      <c r="Q3604" s="25" t="str">
        <f>VLOOKUP(K3604,TONG_SL!$A:$D,3,0)</f>
        <v>Túi</v>
      </c>
      <c r="R3604" s="1">
        <v>4</v>
      </c>
      <c r="T3604" s="1">
        <f>VLOOKUP(VLOOKUP(G3604,Ma_KH!$A:$R,18,0)&amp;K3604,Gia_MB!$A:$F,6,0)</f>
        <v>46000</v>
      </c>
      <c r="U3604" s="14">
        <f t="shared" si="459"/>
        <v>184000</v>
      </c>
      <c r="W3604" s="64">
        <f t="shared" si="460"/>
        <v>0</v>
      </c>
      <c r="X3604" s="3" t="str">
        <f t="shared" si="461"/>
        <v>8</v>
      </c>
      <c r="Z3604" s="14">
        <f t="shared" si="462"/>
        <v>14720</v>
      </c>
      <c r="AA3604" s="7">
        <f>VLOOKUP(G3604,Ma_KH!$A:$R,14,0)</f>
        <v>60</v>
      </c>
      <c r="AD3604" s="7" t="str">
        <f>IFERROR(VLOOKUP(J3604,'Chuyển Mã'!$B$3:$C$9,2,0),"")</f>
        <v>Hà Nội</v>
      </c>
      <c r="AE3604" s="7" t="str">
        <f t="shared" si="463"/>
        <v>Mọc Nấm Hương 250g</v>
      </c>
      <c r="AF3604" s="7">
        <f t="shared" si="464"/>
        <v>4</v>
      </c>
    </row>
    <row r="3605" spans="1:32" x14ac:dyDescent="0.25">
      <c r="A3605" s="11">
        <v>45909</v>
      </c>
      <c r="B3605" s="25">
        <v>4176338230</v>
      </c>
      <c r="C3605" s="12" t="s">
        <v>7214</v>
      </c>
      <c r="D3605" s="16">
        <f t="shared" si="465"/>
        <v>45909</v>
      </c>
      <c r="G3605" s="13" t="s">
        <v>1456</v>
      </c>
      <c r="I3605" s="13" t="s">
        <v>8493</v>
      </c>
      <c r="J3605" s="13" t="s">
        <v>75</v>
      </c>
      <c r="K3605" s="13" t="s">
        <v>32</v>
      </c>
      <c r="L3605" s="25" t="str">
        <f>VLOOKUP($K3605,TONG_SL!$A:$D,2,0)</f>
        <v>Giò Tai Lưỡi Xào 250</v>
      </c>
      <c r="N3605" s="25" t="str">
        <f t="shared" si="466"/>
        <v>K-C6</v>
      </c>
      <c r="Q3605" s="25" t="str">
        <f>VLOOKUP(K3605,TONG_SL!$A:$D,3,0)</f>
        <v>Túi</v>
      </c>
      <c r="R3605" s="1">
        <v>2</v>
      </c>
      <c r="T3605" s="1">
        <f>VLOOKUP(VLOOKUP(G3605,Ma_KH!$A:$R,18,0)&amp;K3605,Gia_MB!$A:$F,6,0)</f>
        <v>50183</v>
      </c>
      <c r="U3605" s="14">
        <f t="shared" si="459"/>
        <v>100366</v>
      </c>
      <c r="W3605" s="64">
        <f t="shared" si="460"/>
        <v>0</v>
      </c>
      <c r="X3605" s="3" t="str">
        <f t="shared" si="461"/>
        <v>8</v>
      </c>
      <c r="Z3605" s="14">
        <f t="shared" si="462"/>
        <v>8029.28</v>
      </c>
      <c r="AA3605" s="7">
        <f>VLOOKUP(G3605,Ma_KH!$A:$R,14,0)</f>
        <v>60</v>
      </c>
      <c r="AD3605" s="7" t="str">
        <f>IFERROR(VLOOKUP(J3605,'Chuyển Mã'!$B$3:$C$9,2,0),"")</f>
        <v>Hà Nội</v>
      </c>
      <c r="AE3605" s="7" t="str">
        <f t="shared" si="463"/>
        <v>Giò Tai Lưỡi Xào 250</v>
      </c>
      <c r="AF3605" s="7">
        <f t="shared" si="464"/>
        <v>2</v>
      </c>
    </row>
    <row r="3606" spans="1:32" x14ac:dyDescent="0.25">
      <c r="A3606" s="11">
        <v>45909</v>
      </c>
      <c r="B3606" s="25">
        <v>4176338230</v>
      </c>
      <c r="C3606" s="12" t="s">
        <v>7214</v>
      </c>
      <c r="D3606" s="16">
        <f t="shared" si="465"/>
        <v>45909</v>
      </c>
      <c r="G3606" s="13" t="s">
        <v>1456</v>
      </c>
      <c r="I3606" s="13" t="s">
        <v>8493</v>
      </c>
      <c r="J3606" s="13" t="s">
        <v>75</v>
      </c>
      <c r="K3606" s="13" t="s">
        <v>30</v>
      </c>
      <c r="L3606" s="25" t="str">
        <f>VLOOKUP($K3606,TONG_SL!$A:$D,2,0)</f>
        <v>Gà muối 500g</v>
      </c>
      <c r="N3606" s="25" t="str">
        <f t="shared" si="466"/>
        <v>K-C6</v>
      </c>
      <c r="Q3606" s="25" t="str">
        <f>VLOOKUP(K3606,TONG_SL!$A:$D,3,0)</f>
        <v>Túi</v>
      </c>
      <c r="R3606" s="1">
        <v>2</v>
      </c>
      <c r="T3606" s="1">
        <f>VLOOKUP(VLOOKUP(G3606,Ma_KH!$A:$R,18,0)&amp;K3606,Gia_MB!$A:$F,6,0)</f>
        <v>111058</v>
      </c>
      <c r="U3606" s="14">
        <f t="shared" si="459"/>
        <v>222116</v>
      </c>
      <c r="W3606" s="64">
        <f t="shared" si="460"/>
        <v>0</v>
      </c>
      <c r="X3606" s="3" t="str">
        <f t="shared" si="461"/>
        <v>8</v>
      </c>
      <c r="Z3606" s="14">
        <f t="shared" si="462"/>
        <v>17769.28</v>
      </c>
      <c r="AA3606" s="7">
        <f>VLOOKUP(G3606,Ma_KH!$A:$R,14,0)</f>
        <v>60</v>
      </c>
      <c r="AD3606" s="7" t="str">
        <f>IFERROR(VLOOKUP(J3606,'Chuyển Mã'!$B$3:$C$9,2,0),"")</f>
        <v>Hà Nội</v>
      </c>
      <c r="AE3606" s="7" t="str">
        <f t="shared" si="463"/>
        <v>Gà muối 500g</v>
      </c>
      <c r="AF3606" s="7">
        <f t="shared" si="464"/>
        <v>2</v>
      </c>
    </row>
    <row r="3607" spans="1:32" x14ac:dyDescent="0.25">
      <c r="A3607" s="11">
        <v>45909</v>
      </c>
      <c r="B3607" s="25">
        <v>4176573950</v>
      </c>
      <c r="C3607" s="12" t="s">
        <v>7214</v>
      </c>
      <c r="D3607" s="16">
        <f t="shared" si="465"/>
        <v>45909</v>
      </c>
      <c r="G3607" s="13" t="s">
        <v>1465</v>
      </c>
      <c r="I3607" s="13" t="s">
        <v>8494</v>
      </c>
      <c r="J3607" s="13" t="s">
        <v>75</v>
      </c>
      <c r="K3607" s="13" t="s">
        <v>30</v>
      </c>
      <c r="L3607" s="25" t="str">
        <f>VLOOKUP($K3607,TONG_SL!$A:$D,2,0)</f>
        <v>Gà muối 500g</v>
      </c>
      <c r="N3607" s="25" t="str">
        <f t="shared" si="466"/>
        <v>K-C6</v>
      </c>
      <c r="Q3607" s="25" t="str">
        <f>VLOOKUP(K3607,TONG_SL!$A:$D,3,0)</f>
        <v>Túi</v>
      </c>
      <c r="R3607" s="1">
        <v>7</v>
      </c>
      <c r="T3607" s="1">
        <f>VLOOKUP(VLOOKUP(G3607,Ma_KH!$A:$R,18,0)&amp;K3607,Gia_MB!$A:$F,6,0)</f>
        <v>111058</v>
      </c>
      <c r="U3607" s="14">
        <f t="shared" si="459"/>
        <v>777406</v>
      </c>
      <c r="W3607" s="64">
        <f t="shared" si="460"/>
        <v>0</v>
      </c>
      <c r="X3607" s="3" t="str">
        <f t="shared" si="461"/>
        <v>8</v>
      </c>
      <c r="Z3607" s="14">
        <f t="shared" si="462"/>
        <v>62192.480000000003</v>
      </c>
      <c r="AA3607" s="7">
        <f>VLOOKUP(G3607,Ma_KH!$A:$R,14,0)</f>
        <v>60</v>
      </c>
      <c r="AD3607" s="7" t="str">
        <f>IFERROR(VLOOKUP(J3607,'Chuyển Mã'!$B$3:$C$9,2,0),"")</f>
        <v>Hà Nội</v>
      </c>
      <c r="AE3607" s="7" t="str">
        <f t="shared" si="463"/>
        <v>Gà muối 500g</v>
      </c>
      <c r="AF3607" s="7">
        <f t="shared" si="464"/>
        <v>7</v>
      </c>
    </row>
    <row r="3608" spans="1:32" x14ac:dyDescent="0.25">
      <c r="A3608" s="11">
        <v>45909</v>
      </c>
      <c r="B3608" s="25">
        <v>4176573950</v>
      </c>
      <c r="C3608" s="12" t="s">
        <v>7214</v>
      </c>
      <c r="D3608" s="16">
        <f t="shared" si="465"/>
        <v>45909</v>
      </c>
      <c r="G3608" s="13" t="s">
        <v>1465</v>
      </c>
      <c r="I3608" s="13" t="s">
        <v>8494</v>
      </c>
      <c r="J3608" s="13" t="s">
        <v>75</v>
      </c>
      <c r="K3608" s="13" t="s">
        <v>51</v>
      </c>
      <c r="L3608" s="25" t="str">
        <f>VLOOKUP($K3608,TONG_SL!$A:$D,2,0)</f>
        <v>Mọc Nấm Hương 250g</v>
      </c>
      <c r="N3608" s="25" t="str">
        <f t="shared" si="466"/>
        <v>K-C6</v>
      </c>
      <c r="Q3608" s="25" t="str">
        <f>VLOOKUP(K3608,TONG_SL!$A:$D,3,0)</f>
        <v>Túi</v>
      </c>
      <c r="R3608" s="1">
        <v>7</v>
      </c>
      <c r="T3608" s="1">
        <f>VLOOKUP(VLOOKUP(G3608,Ma_KH!$A:$R,18,0)&amp;K3608,Gia_MB!$A:$F,6,0)</f>
        <v>46000</v>
      </c>
      <c r="U3608" s="14">
        <f t="shared" si="459"/>
        <v>322000</v>
      </c>
      <c r="W3608" s="64">
        <f t="shared" si="460"/>
        <v>0</v>
      </c>
      <c r="X3608" s="3" t="str">
        <f t="shared" si="461"/>
        <v>8</v>
      </c>
      <c r="Z3608" s="14">
        <f t="shared" si="462"/>
        <v>25760</v>
      </c>
      <c r="AA3608" s="7">
        <f>VLOOKUP(G3608,Ma_KH!$A:$R,14,0)</f>
        <v>60</v>
      </c>
      <c r="AD3608" s="7" t="str">
        <f>IFERROR(VLOOKUP(J3608,'Chuyển Mã'!$B$3:$C$9,2,0),"")</f>
        <v>Hà Nội</v>
      </c>
      <c r="AE3608" s="7" t="str">
        <f t="shared" si="463"/>
        <v>Mọc Nấm Hương 250g</v>
      </c>
      <c r="AF3608" s="7">
        <f t="shared" si="464"/>
        <v>7</v>
      </c>
    </row>
    <row r="3609" spans="1:32" x14ac:dyDescent="0.25">
      <c r="A3609" s="11">
        <v>45909</v>
      </c>
      <c r="B3609" s="25">
        <v>4176573950</v>
      </c>
      <c r="C3609" s="12" t="s">
        <v>7214</v>
      </c>
      <c r="D3609" s="16">
        <f t="shared" si="465"/>
        <v>45909</v>
      </c>
      <c r="G3609" s="13" t="s">
        <v>1465</v>
      </c>
      <c r="I3609" s="13" t="s">
        <v>8494</v>
      </c>
      <c r="J3609" s="13" t="s">
        <v>75</v>
      </c>
      <c r="K3609" s="13" t="s">
        <v>27</v>
      </c>
      <c r="L3609" s="25" t="str">
        <f>VLOOKUP($K3609,TONG_SL!$A:$D,2,0)</f>
        <v>Chân giò heo muối 300g</v>
      </c>
      <c r="N3609" s="25" t="str">
        <f t="shared" si="466"/>
        <v>K-C6</v>
      </c>
      <c r="Q3609" s="25" t="str">
        <f>VLOOKUP(K3609,TONG_SL!$A:$D,3,0)</f>
        <v>Túi</v>
      </c>
      <c r="R3609" s="1">
        <v>20</v>
      </c>
      <c r="T3609" s="1">
        <f>VLOOKUP(VLOOKUP(G3609,Ma_KH!$A:$R,18,0)&amp;K3609,Gia_MB!$A:$F,6,0)</f>
        <v>73431</v>
      </c>
      <c r="U3609" s="14">
        <f t="shared" si="459"/>
        <v>1468620</v>
      </c>
      <c r="W3609" s="64">
        <f t="shared" si="460"/>
        <v>0</v>
      </c>
      <c r="X3609" s="3" t="str">
        <f t="shared" si="461"/>
        <v>8</v>
      </c>
      <c r="Z3609" s="14">
        <f t="shared" si="462"/>
        <v>117489.60000000001</v>
      </c>
      <c r="AA3609" s="7">
        <f>VLOOKUP(G3609,Ma_KH!$A:$R,14,0)</f>
        <v>60</v>
      </c>
      <c r="AD3609" s="7" t="str">
        <f>IFERROR(VLOOKUP(J3609,'Chuyển Mã'!$B$3:$C$9,2,0),"")</f>
        <v>Hà Nội</v>
      </c>
      <c r="AE3609" s="7" t="str">
        <f t="shared" si="463"/>
        <v>Chân giò heo muối 300g</v>
      </c>
      <c r="AF3609" s="7">
        <f t="shared" si="464"/>
        <v>20</v>
      </c>
    </row>
    <row r="3610" spans="1:32" x14ac:dyDescent="0.25">
      <c r="A3610" s="11">
        <v>45909</v>
      </c>
      <c r="B3610" s="25">
        <v>4176573950</v>
      </c>
      <c r="C3610" s="12" t="s">
        <v>7214</v>
      </c>
      <c r="D3610" s="16">
        <f t="shared" si="465"/>
        <v>45909</v>
      </c>
      <c r="G3610" s="13" t="s">
        <v>1465</v>
      </c>
      <c r="I3610" s="13" t="s">
        <v>8494</v>
      </c>
      <c r="J3610" s="13" t="s">
        <v>75</v>
      </c>
      <c r="K3610" s="13" t="s">
        <v>32</v>
      </c>
      <c r="L3610" s="25" t="str">
        <f>VLOOKUP($K3610,TONG_SL!$A:$D,2,0)</f>
        <v>Giò Tai Lưỡi Xào 250</v>
      </c>
      <c r="N3610" s="25" t="str">
        <f t="shared" si="466"/>
        <v>K-C6</v>
      </c>
      <c r="Q3610" s="25" t="str">
        <f>VLOOKUP(K3610,TONG_SL!$A:$D,3,0)</f>
        <v>Túi</v>
      </c>
      <c r="R3610" s="1">
        <v>10</v>
      </c>
      <c r="T3610" s="1">
        <f>VLOOKUP(VLOOKUP(G3610,Ma_KH!$A:$R,18,0)&amp;K3610,Gia_MB!$A:$F,6,0)</f>
        <v>50183</v>
      </c>
      <c r="U3610" s="14">
        <f t="shared" si="459"/>
        <v>501830</v>
      </c>
      <c r="W3610" s="64">
        <f t="shared" si="460"/>
        <v>0</v>
      </c>
      <c r="X3610" s="3" t="str">
        <f t="shared" si="461"/>
        <v>8</v>
      </c>
      <c r="Z3610" s="14">
        <f t="shared" si="462"/>
        <v>40146.400000000001</v>
      </c>
      <c r="AA3610" s="7">
        <f>VLOOKUP(G3610,Ma_KH!$A:$R,14,0)</f>
        <v>60</v>
      </c>
      <c r="AD3610" s="7" t="str">
        <f>IFERROR(VLOOKUP(J3610,'Chuyển Mã'!$B$3:$C$9,2,0),"")</f>
        <v>Hà Nội</v>
      </c>
      <c r="AE3610" s="7" t="str">
        <f t="shared" si="463"/>
        <v>Giò Tai Lưỡi Xào 250</v>
      </c>
      <c r="AF3610" s="7">
        <f t="shared" si="464"/>
        <v>10</v>
      </c>
    </row>
    <row r="3611" spans="1:32" x14ac:dyDescent="0.25">
      <c r="A3611" s="11">
        <v>45909</v>
      </c>
      <c r="B3611" s="25">
        <v>4176573810</v>
      </c>
      <c r="C3611" s="12" t="s">
        <v>7214</v>
      </c>
      <c r="D3611" s="16">
        <f t="shared" si="465"/>
        <v>45909</v>
      </c>
      <c r="G3611" s="13" t="s">
        <v>1354</v>
      </c>
      <c r="I3611" s="13" t="s">
        <v>8495</v>
      </c>
      <c r="J3611" s="13" t="s">
        <v>75</v>
      </c>
      <c r="K3611" s="13" t="s">
        <v>51</v>
      </c>
      <c r="L3611" s="25" t="str">
        <f>VLOOKUP($K3611,TONG_SL!$A:$D,2,0)</f>
        <v>Mọc Nấm Hương 250g</v>
      </c>
      <c r="N3611" s="25" t="str">
        <f t="shared" si="466"/>
        <v>K-C6</v>
      </c>
      <c r="Q3611" s="25" t="str">
        <f>VLOOKUP(K3611,TONG_SL!$A:$D,3,0)</f>
        <v>Túi</v>
      </c>
      <c r="R3611" s="1">
        <v>3</v>
      </c>
      <c r="T3611" s="1">
        <f>VLOOKUP(VLOOKUP(G3611,Ma_KH!$A:$R,18,0)&amp;K3611,Gia_MB!$A:$F,6,0)</f>
        <v>46000</v>
      </c>
      <c r="U3611" s="14">
        <f t="shared" si="459"/>
        <v>138000</v>
      </c>
      <c r="W3611" s="64">
        <f t="shared" si="460"/>
        <v>0</v>
      </c>
      <c r="X3611" s="3" t="str">
        <f t="shared" si="461"/>
        <v>8</v>
      </c>
      <c r="Z3611" s="14">
        <f t="shared" si="462"/>
        <v>11040</v>
      </c>
      <c r="AA3611" s="7">
        <f>VLOOKUP(G3611,Ma_KH!$A:$R,14,0)</f>
        <v>60</v>
      </c>
      <c r="AD3611" s="7" t="str">
        <f>IFERROR(VLOOKUP(J3611,'Chuyển Mã'!$B$3:$C$9,2,0),"")</f>
        <v>Hà Nội</v>
      </c>
      <c r="AE3611" s="7" t="str">
        <f t="shared" si="463"/>
        <v>Mọc Nấm Hương 250g</v>
      </c>
      <c r="AF3611" s="7">
        <f t="shared" si="464"/>
        <v>3</v>
      </c>
    </row>
    <row r="3612" spans="1:32" x14ac:dyDescent="0.25">
      <c r="A3612" s="11">
        <v>45909</v>
      </c>
      <c r="B3612" s="25">
        <v>4176573810</v>
      </c>
      <c r="C3612" s="12" t="s">
        <v>7214</v>
      </c>
      <c r="D3612" s="16">
        <f t="shared" si="465"/>
        <v>45909</v>
      </c>
      <c r="G3612" s="13" t="s">
        <v>1354</v>
      </c>
      <c r="I3612" s="13" t="s">
        <v>8495</v>
      </c>
      <c r="J3612" s="13" t="s">
        <v>75</v>
      </c>
      <c r="K3612" s="13" t="s">
        <v>27</v>
      </c>
      <c r="L3612" s="25" t="str">
        <f>VLOOKUP($K3612,TONG_SL!$A:$D,2,0)</f>
        <v>Chân giò heo muối 300g</v>
      </c>
      <c r="N3612" s="25" t="str">
        <f t="shared" si="466"/>
        <v>K-C6</v>
      </c>
      <c r="Q3612" s="25" t="str">
        <f>VLOOKUP(K3612,TONG_SL!$A:$D,3,0)</f>
        <v>Túi</v>
      </c>
      <c r="R3612" s="1">
        <v>10</v>
      </c>
      <c r="T3612" s="1">
        <f>VLOOKUP(VLOOKUP(G3612,Ma_KH!$A:$R,18,0)&amp;K3612,Gia_MB!$A:$F,6,0)</f>
        <v>73431</v>
      </c>
      <c r="U3612" s="14">
        <f t="shared" si="459"/>
        <v>734310</v>
      </c>
      <c r="W3612" s="64">
        <f t="shared" si="460"/>
        <v>0</v>
      </c>
      <c r="X3612" s="3" t="str">
        <f t="shared" si="461"/>
        <v>8</v>
      </c>
      <c r="Z3612" s="14">
        <f t="shared" si="462"/>
        <v>58744.800000000003</v>
      </c>
      <c r="AA3612" s="7">
        <f>VLOOKUP(G3612,Ma_KH!$A:$R,14,0)</f>
        <v>60</v>
      </c>
      <c r="AD3612" s="7" t="str">
        <f>IFERROR(VLOOKUP(J3612,'Chuyển Mã'!$B$3:$C$9,2,0),"")</f>
        <v>Hà Nội</v>
      </c>
      <c r="AE3612" s="7" t="str">
        <f t="shared" si="463"/>
        <v>Chân giò heo muối 300g</v>
      </c>
      <c r="AF3612" s="7">
        <f t="shared" si="464"/>
        <v>10</v>
      </c>
    </row>
    <row r="3613" spans="1:32" x14ac:dyDescent="0.25">
      <c r="A3613" s="11">
        <v>45909</v>
      </c>
      <c r="B3613" s="25">
        <v>4176573810</v>
      </c>
      <c r="C3613" s="12" t="s">
        <v>7214</v>
      </c>
      <c r="D3613" s="16">
        <f t="shared" si="465"/>
        <v>45909</v>
      </c>
      <c r="G3613" s="13" t="s">
        <v>1354</v>
      </c>
      <c r="I3613" s="13" t="s">
        <v>8495</v>
      </c>
      <c r="J3613" s="13" t="s">
        <v>75</v>
      </c>
      <c r="K3613" s="13" t="s">
        <v>30</v>
      </c>
      <c r="L3613" s="25" t="str">
        <f>VLOOKUP($K3613,TONG_SL!$A:$D,2,0)</f>
        <v>Gà muối 500g</v>
      </c>
      <c r="N3613" s="25" t="str">
        <f t="shared" si="466"/>
        <v>K-C6</v>
      </c>
      <c r="Q3613" s="25" t="str">
        <f>VLOOKUP(K3613,TONG_SL!$A:$D,3,0)</f>
        <v>Túi</v>
      </c>
      <c r="R3613" s="1">
        <v>8</v>
      </c>
      <c r="T3613" s="1">
        <f>VLOOKUP(VLOOKUP(G3613,Ma_KH!$A:$R,18,0)&amp;K3613,Gia_MB!$A:$F,6,0)</f>
        <v>111058</v>
      </c>
      <c r="U3613" s="14">
        <f t="shared" si="459"/>
        <v>888464</v>
      </c>
      <c r="W3613" s="64">
        <f t="shared" si="460"/>
        <v>0</v>
      </c>
      <c r="X3613" s="3" t="str">
        <f t="shared" si="461"/>
        <v>8</v>
      </c>
      <c r="Z3613" s="14">
        <f t="shared" si="462"/>
        <v>71077.119999999995</v>
      </c>
      <c r="AA3613" s="7">
        <f>VLOOKUP(G3613,Ma_KH!$A:$R,14,0)</f>
        <v>60</v>
      </c>
      <c r="AD3613" s="7" t="str">
        <f>IFERROR(VLOOKUP(J3613,'Chuyển Mã'!$B$3:$C$9,2,0),"")</f>
        <v>Hà Nội</v>
      </c>
      <c r="AE3613" s="7" t="str">
        <f t="shared" si="463"/>
        <v>Gà muối 500g</v>
      </c>
      <c r="AF3613" s="7">
        <f t="shared" si="464"/>
        <v>8</v>
      </c>
    </row>
    <row r="3614" spans="1:32" x14ac:dyDescent="0.25">
      <c r="A3614" s="11">
        <v>45909</v>
      </c>
      <c r="B3614" s="25">
        <v>4176573810</v>
      </c>
      <c r="C3614" s="12" t="s">
        <v>7214</v>
      </c>
      <c r="D3614" s="16">
        <f t="shared" si="465"/>
        <v>45909</v>
      </c>
      <c r="G3614" s="13" t="s">
        <v>1354</v>
      </c>
      <c r="I3614" s="13" t="s">
        <v>8495</v>
      </c>
      <c r="J3614" s="13" t="s">
        <v>75</v>
      </c>
      <c r="K3614" s="13" t="s">
        <v>32</v>
      </c>
      <c r="L3614" s="25" t="str">
        <f>VLOOKUP($K3614,TONG_SL!$A:$D,2,0)</f>
        <v>Giò Tai Lưỡi Xào 250</v>
      </c>
      <c r="N3614" s="25" t="str">
        <f t="shared" si="466"/>
        <v>K-C6</v>
      </c>
      <c r="Q3614" s="25" t="str">
        <f>VLOOKUP(K3614,TONG_SL!$A:$D,3,0)</f>
        <v>Túi</v>
      </c>
      <c r="R3614" s="1">
        <v>5</v>
      </c>
      <c r="T3614" s="1">
        <f>VLOOKUP(VLOOKUP(G3614,Ma_KH!$A:$R,18,0)&amp;K3614,Gia_MB!$A:$F,6,0)</f>
        <v>50183</v>
      </c>
      <c r="U3614" s="14">
        <f t="shared" si="459"/>
        <v>250915</v>
      </c>
      <c r="W3614" s="64">
        <f t="shared" si="460"/>
        <v>0</v>
      </c>
      <c r="X3614" s="3" t="str">
        <f t="shared" si="461"/>
        <v>8</v>
      </c>
      <c r="Z3614" s="14">
        <f t="shared" si="462"/>
        <v>20073.2</v>
      </c>
      <c r="AA3614" s="7">
        <f>VLOOKUP(G3614,Ma_KH!$A:$R,14,0)</f>
        <v>60</v>
      </c>
      <c r="AD3614" s="7" t="str">
        <f>IFERROR(VLOOKUP(J3614,'Chuyển Mã'!$B$3:$C$9,2,0),"")</f>
        <v>Hà Nội</v>
      </c>
      <c r="AE3614" s="7" t="str">
        <f t="shared" si="463"/>
        <v>Giò Tai Lưỡi Xào 250</v>
      </c>
      <c r="AF3614" s="7">
        <f t="shared" si="464"/>
        <v>5</v>
      </c>
    </row>
    <row r="3615" spans="1:32" x14ac:dyDescent="0.25">
      <c r="A3615" s="11">
        <v>45909</v>
      </c>
      <c r="B3615" s="25">
        <v>4176574295</v>
      </c>
      <c r="C3615" s="12" t="s">
        <v>7214</v>
      </c>
      <c r="D3615" s="16">
        <f t="shared" si="465"/>
        <v>45909</v>
      </c>
      <c r="G3615" s="13" t="s">
        <v>1668</v>
      </c>
      <c r="I3615" s="13" t="s">
        <v>8496</v>
      </c>
      <c r="J3615" s="13" t="s">
        <v>75</v>
      </c>
      <c r="K3615" s="13" t="s">
        <v>51</v>
      </c>
      <c r="L3615" s="25" t="str">
        <f>VLOOKUP($K3615,TONG_SL!$A:$D,2,0)</f>
        <v>Mọc Nấm Hương 250g</v>
      </c>
      <c r="N3615" s="25" t="str">
        <f t="shared" si="466"/>
        <v>K-C6</v>
      </c>
      <c r="Q3615" s="25" t="str">
        <f>VLOOKUP(K3615,TONG_SL!$A:$D,3,0)</f>
        <v>Túi</v>
      </c>
      <c r="R3615" s="1">
        <v>1</v>
      </c>
      <c r="T3615" s="1">
        <f>VLOOKUP(VLOOKUP(G3615,Ma_KH!$A:$R,18,0)&amp;K3615,Gia_MB!$A:$F,6,0)</f>
        <v>46000</v>
      </c>
      <c r="U3615" s="14">
        <f t="shared" si="459"/>
        <v>46000</v>
      </c>
      <c r="W3615" s="64">
        <f t="shared" si="460"/>
        <v>0</v>
      </c>
      <c r="X3615" s="3" t="str">
        <f t="shared" si="461"/>
        <v>8</v>
      </c>
      <c r="Z3615" s="14">
        <f t="shared" si="462"/>
        <v>3680</v>
      </c>
      <c r="AA3615" s="7">
        <f>VLOOKUP(G3615,Ma_KH!$A:$R,14,0)</f>
        <v>60</v>
      </c>
      <c r="AD3615" s="7" t="str">
        <f>IFERROR(VLOOKUP(J3615,'Chuyển Mã'!$B$3:$C$9,2,0),"")</f>
        <v>Hà Nội</v>
      </c>
      <c r="AE3615" s="7" t="str">
        <f t="shared" si="463"/>
        <v>Mọc Nấm Hương 250g</v>
      </c>
      <c r="AF3615" s="7">
        <f t="shared" si="464"/>
        <v>1</v>
      </c>
    </row>
    <row r="3616" spans="1:32" x14ac:dyDescent="0.25">
      <c r="A3616" s="11">
        <v>45909</v>
      </c>
      <c r="B3616" s="25">
        <v>4176574295</v>
      </c>
      <c r="C3616" s="12" t="s">
        <v>7214</v>
      </c>
      <c r="D3616" s="16">
        <f t="shared" si="465"/>
        <v>45909</v>
      </c>
      <c r="G3616" s="13" t="s">
        <v>1668</v>
      </c>
      <c r="I3616" s="13" t="s">
        <v>8496</v>
      </c>
      <c r="J3616" s="13" t="s">
        <v>75</v>
      </c>
      <c r="K3616" s="13" t="s">
        <v>27</v>
      </c>
      <c r="L3616" s="25" t="str">
        <f>VLOOKUP($K3616,TONG_SL!$A:$D,2,0)</f>
        <v>Chân giò heo muối 300g</v>
      </c>
      <c r="N3616" s="25" t="str">
        <f t="shared" si="466"/>
        <v>K-C6</v>
      </c>
      <c r="Q3616" s="25" t="str">
        <f>VLOOKUP(K3616,TONG_SL!$A:$D,3,0)</f>
        <v>Túi</v>
      </c>
      <c r="R3616" s="1">
        <v>6</v>
      </c>
      <c r="T3616" s="1">
        <f>VLOOKUP(VLOOKUP(G3616,Ma_KH!$A:$R,18,0)&amp;K3616,Gia_MB!$A:$F,6,0)</f>
        <v>73431</v>
      </c>
      <c r="U3616" s="14">
        <f t="shared" si="459"/>
        <v>440586</v>
      </c>
      <c r="W3616" s="64">
        <f t="shared" si="460"/>
        <v>0</v>
      </c>
      <c r="X3616" s="3" t="str">
        <f t="shared" si="461"/>
        <v>8</v>
      </c>
      <c r="Z3616" s="14">
        <f t="shared" si="462"/>
        <v>35246.879999999997</v>
      </c>
      <c r="AA3616" s="7">
        <f>VLOOKUP(G3616,Ma_KH!$A:$R,14,0)</f>
        <v>60</v>
      </c>
      <c r="AD3616" s="7" t="str">
        <f>IFERROR(VLOOKUP(J3616,'Chuyển Mã'!$B$3:$C$9,2,0),"")</f>
        <v>Hà Nội</v>
      </c>
      <c r="AE3616" s="7" t="str">
        <f t="shared" si="463"/>
        <v>Chân giò heo muối 300g</v>
      </c>
      <c r="AF3616" s="7">
        <f t="shared" si="464"/>
        <v>6</v>
      </c>
    </row>
    <row r="3617" spans="1:32" x14ac:dyDescent="0.25">
      <c r="A3617" s="11">
        <v>45909</v>
      </c>
      <c r="B3617" s="25">
        <v>4176574295</v>
      </c>
      <c r="C3617" s="12" t="s">
        <v>7214</v>
      </c>
      <c r="D3617" s="16">
        <f t="shared" si="465"/>
        <v>45909</v>
      </c>
      <c r="G3617" s="13" t="s">
        <v>1668</v>
      </c>
      <c r="I3617" s="13" t="s">
        <v>8496</v>
      </c>
      <c r="J3617" s="13" t="s">
        <v>75</v>
      </c>
      <c r="K3617" s="13" t="s">
        <v>32</v>
      </c>
      <c r="L3617" s="25" t="str">
        <f>VLOOKUP($K3617,TONG_SL!$A:$D,2,0)</f>
        <v>Giò Tai Lưỡi Xào 250</v>
      </c>
      <c r="N3617" s="25" t="str">
        <f t="shared" si="466"/>
        <v>K-C6</v>
      </c>
      <c r="Q3617" s="25" t="str">
        <f>VLOOKUP(K3617,TONG_SL!$A:$D,3,0)</f>
        <v>Túi</v>
      </c>
      <c r="R3617" s="1">
        <v>3</v>
      </c>
      <c r="T3617" s="1">
        <f>VLOOKUP(VLOOKUP(G3617,Ma_KH!$A:$R,18,0)&amp;K3617,Gia_MB!$A:$F,6,0)</f>
        <v>50183</v>
      </c>
      <c r="U3617" s="14">
        <f t="shared" si="459"/>
        <v>150549</v>
      </c>
      <c r="W3617" s="64">
        <f t="shared" si="460"/>
        <v>0</v>
      </c>
      <c r="X3617" s="3" t="str">
        <f t="shared" si="461"/>
        <v>8</v>
      </c>
      <c r="Z3617" s="14">
        <f t="shared" si="462"/>
        <v>12043.92</v>
      </c>
      <c r="AA3617" s="7">
        <f>VLOOKUP(G3617,Ma_KH!$A:$R,14,0)</f>
        <v>60</v>
      </c>
      <c r="AD3617" s="7" t="str">
        <f>IFERROR(VLOOKUP(J3617,'Chuyển Mã'!$B$3:$C$9,2,0),"")</f>
        <v>Hà Nội</v>
      </c>
      <c r="AE3617" s="7" t="str">
        <f t="shared" si="463"/>
        <v>Giò Tai Lưỡi Xào 250</v>
      </c>
      <c r="AF3617" s="7">
        <f t="shared" si="464"/>
        <v>3</v>
      </c>
    </row>
    <row r="3618" spans="1:32" x14ac:dyDescent="0.25">
      <c r="A3618" s="11">
        <v>45909</v>
      </c>
      <c r="B3618" s="25" t="s">
        <v>8497</v>
      </c>
      <c r="C3618" s="12" t="s">
        <v>7214</v>
      </c>
      <c r="D3618" s="16">
        <f t="shared" si="465"/>
        <v>45909</v>
      </c>
      <c r="G3618" s="13" t="s">
        <v>1586</v>
      </c>
      <c r="I3618" s="13" t="s">
        <v>8498</v>
      </c>
      <c r="J3618" s="13" t="s">
        <v>75</v>
      </c>
      <c r="K3618" s="13" t="s">
        <v>35</v>
      </c>
      <c r="L3618" s="25" t="str">
        <f>VLOOKUP($K3618,TONG_SL!$A:$D,2,0)</f>
        <v>Tai heo muối 200g</v>
      </c>
      <c r="N3618" s="25" t="str">
        <f t="shared" si="466"/>
        <v>K-C6</v>
      </c>
      <c r="Q3618" s="25" t="str">
        <f>VLOOKUP(K3618,TONG_SL!$A:$D,3,0)</f>
        <v>Túi</v>
      </c>
      <c r="R3618" s="1">
        <v>6</v>
      </c>
      <c r="T3618" s="1">
        <f>VLOOKUP(VLOOKUP(G3618,Ma_KH!$A:$R,18,0)&amp;K3618,Gia_MB!$A:$F,6,0)</f>
        <v>55595</v>
      </c>
      <c r="U3618" s="14">
        <f t="shared" si="459"/>
        <v>333570</v>
      </c>
      <c r="W3618" s="64">
        <f t="shared" si="460"/>
        <v>0</v>
      </c>
      <c r="X3618" s="3" t="str">
        <f t="shared" si="461"/>
        <v>8</v>
      </c>
      <c r="Z3618" s="14">
        <f t="shared" si="462"/>
        <v>26685.600000000002</v>
      </c>
      <c r="AA3618" s="7">
        <f>VLOOKUP(G3618,Ma_KH!$A:$R,14,0)</f>
        <v>60</v>
      </c>
      <c r="AD3618" s="7" t="str">
        <f>IFERROR(VLOOKUP(J3618,'Chuyển Mã'!$B$3:$C$9,2,0),"")</f>
        <v>Hà Nội</v>
      </c>
      <c r="AE3618" s="7" t="str">
        <f t="shared" si="463"/>
        <v>Tai heo muối 200g</v>
      </c>
      <c r="AF3618" s="7">
        <f t="shared" si="464"/>
        <v>6</v>
      </c>
    </row>
    <row r="3619" spans="1:32" x14ac:dyDescent="0.25">
      <c r="A3619" s="11">
        <v>45909</v>
      </c>
      <c r="B3619" s="25">
        <v>4176574160</v>
      </c>
      <c r="C3619" s="12" t="s">
        <v>7214</v>
      </c>
      <c r="D3619" s="16">
        <f t="shared" si="465"/>
        <v>45909</v>
      </c>
      <c r="G3619" s="13" t="s">
        <v>1586</v>
      </c>
      <c r="I3619" s="13" t="s">
        <v>8499</v>
      </c>
      <c r="J3619" s="13" t="s">
        <v>75</v>
      </c>
      <c r="K3619" s="13" t="s">
        <v>30</v>
      </c>
      <c r="L3619" s="25" t="str">
        <f>VLOOKUP($K3619,TONG_SL!$A:$D,2,0)</f>
        <v>Gà muối 500g</v>
      </c>
      <c r="N3619" s="25" t="str">
        <f t="shared" si="466"/>
        <v>K-C6</v>
      </c>
      <c r="Q3619" s="25" t="str">
        <f>VLOOKUP(K3619,TONG_SL!$A:$D,3,0)</f>
        <v>Túi</v>
      </c>
      <c r="R3619" s="1">
        <v>9</v>
      </c>
      <c r="T3619" s="1">
        <f>VLOOKUP(VLOOKUP(G3619,Ma_KH!$A:$R,18,0)&amp;K3619,Gia_MB!$A:$F,6,0)</f>
        <v>111058</v>
      </c>
      <c r="U3619" s="14">
        <f t="shared" si="459"/>
        <v>999522</v>
      </c>
      <c r="W3619" s="64">
        <f t="shared" si="460"/>
        <v>0</v>
      </c>
      <c r="X3619" s="3" t="str">
        <f t="shared" si="461"/>
        <v>8</v>
      </c>
      <c r="Z3619" s="14">
        <f t="shared" si="462"/>
        <v>79961.759999999995</v>
      </c>
      <c r="AA3619" s="7">
        <f>VLOOKUP(G3619,Ma_KH!$A:$R,14,0)</f>
        <v>60</v>
      </c>
      <c r="AD3619" s="7" t="str">
        <f>IFERROR(VLOOKUP(J3619,'Chuyển Mã'!$B$3:$C$9,2,0),"")</f>
        <v>Hà Nội</v>
      </c>
      <c r="AE3619" s="7" t="str">
        <f t="shared" si="463"/>
        <v>Gà muối 500g</v>
      </c>
      <c r="AF3619" s="7">
        <f t="shared" si="464"/>
        <v>9</v>
      </c>
    </row>
    <row r="3620" spans="1:32" x14ac:dyDescent="0.25">
      <c r="A3620" s="11">
        <v>45909</v>
      </c>
      <c r="B3620" s="25">
        <v>4176574160</v>
      </c>
      <c r="C3620" s="12" t="s">
        <v>7214</v>
      </c>
      <c r="D3620" s="16">
        <f t="shared" si="465"/>
        <v>45909</v>
      </c>
      <c r="G3620" s="13" t="s">
        <v>1586</v>
      </c>
      <c r="I3620" s="13" t="s">
        <v>8499</v>
      </c>
      <c r="J3620" s="13" t="s">
        <v>75</v>
      </c>
      <c r="K3620" s="13" t="s">
        <v>51</v>
      </c>
      <c r="L3620" s="25" t="str">
        <f>VLOOKUP($K3620,TONG_SL!$A:$D,2,0)</f>
        <v>Mọc Nấm Hương 250g</v>
      </c>
      <c r="N3620" s="25" t="str">
        <f t="shared" si="466"/>
        <v>K-C6</v>
      </c>
      <c r="Q3620" s="25" t="str">
        <f>VLOOKUP(K3620,TONG_SL!$A:$D,3,0)</f>
        <v>Túi</v>
      </c>
      <c r="R3620" s="1">
        <v>3</v>
      </c>
      <c r="T3620" s="1">
        <f>VLOOKUP(VLOOKUP(G3620,Ma_KH!$A:$R,18,0)&amp;K3620,Gia_MB!$A:$F,6,0)</f>
        <v>46000</v>
      </c>
      <c r="U3620" s="14">
        <f t="shared" si="459"/>
        <v>138000</v>
      </c>
      <c r="W3620" s="64">
        <f t="shared" si="460"/>
        <v>0</v>
      </c>
      <c r="X3620" s="3" t="str">
        <f t="shared" si="461"/>
        <v>8</v>
      </c>
      <c r="Z3620" s="14">
        <f t="shared" si="462"/>
        <v>11040</v>
      </c>
      <c r="AA3620" s="7">
        <f>VLOOKUP(G3620,Ma_KH!$A:$R,14,0)</f>
        <v>60</v>
      </c>
      <c r="AD3620" s="7" t="str">
        <f>IFERROR(VLOOKUP(J3620,'Chuyển Mã'!$B$3:$C$9,2,0),"")</f>
        <v>Hà Nội</v>
      </c>
      <c r="AE3620" s="7" t="str">
        <f t="shared" si="463"/>
        <v>Mọc Nấm Hương 250g</v>
      </c>
      <c r="AF3620" s="7">
        <f t="shared" si="464"/>
        <v>3</v>
      </c>
    </row>
    <row r="3621" spans="1:32" x14ac:dyDescent="0.25">
      <c r="A3621" s="11">
        <v>45909</v>
      </c>
      <c r="B3621" s="25">
        <v>4176574160</v>
      </c>
      <c r="C3621" s="12" t="s">
        <v>7214</v>
      </c>
      <c r="D3621" s="16">
        <f t="shared" si="465"/>
        <v>45909</v>
      </c>
      <c r="G3621" s="13" t="s">
        <v>1586</v>
      </c>
      <c r="I3621" s="13" t="s">
        <v>8499</v>
      </c>
      <c r="J3621" s="13" t="s">
        <v>75</v>
      </c>
      <c r="K3621" s="13" t="s">
        <v>27</v>
      </c>
      <c r="L3621" s="25" t="str">
        <f>VLOOKUP($K3621,TONG_SL!$A:$D,2,0)</f>
        <v>Chân giò heo muối 300g</v>
      </c>
      <c r="N3621" s="25" t="str">
        <f t="shared" si="466"/>
        <v>K-C6</v>
      </c>
      <c r="Q3621" s="25" t="str">
        <f>VLOOKUP(K3621,TONG_SL!$A:$D,3,0)</f>
        <v>Túi</v>
      </c>
      <c r="R3621" s="1">
        <v>20</v>
      </c>
      <c r="T3621" s="1">
        <f>VLOOKUP(VLOOKUP(G3621,Ma_KH!$A:$R,18,0)&amp;K3621,Gia_MB!$A:$F,6,0)</f>
        <v>73431</v>
      </c>
      <c r="U3621" s="14">
        <f t="shared" si="459"/>
        <v>1468620</v>
      </c>
      <c r="W3621" s="64">
        <f t="shared" si="460"/>
        <v>0</v>
      </c>
      <c r="X3621" s="3" t="str">
        <f t="shared" si="461"/>
        <v>8</v>
      </c>
      <c r="Z3621" s="14">
        <f t="shared" si="462"/>
        <v>117489.60000000001</v>
      </c>
      <c r="AA3621" s="7">
        <f>VLOOKUP(G3621,Ma_KH!$A:$R,14,0)</f>
        <v>60</v>
      </c>
      <c r="AD3621" s="7" t="str">
        <f>IFERROR(VLOOKUP(J3621,'Chuyển Mã'!$B$3:$C$9,2,0),"")</f>
        <v>Hà Nội</v>
      </c>
      <c r="AE3621" s="7" t="str">
        <f t="shared" si="463"/>
        <v>Chân giò heo muối 300g</v>
      </c>
      <c r="AF3621" s="7">
        <f t="shared" si="464"/>
        <v>20</v>
      </c>
    </row>
    <row r="3622" spans="1:32" x14ac:dyDescent="0.25">
      <c r="A3622" s="11">
        <v>45909</v>
      </c>
      <c r="B3622" s="25">
        <v>4176574160</v>
      </c>
      <c r="C3622" s="12" t="s">
        <v>7214</v>
      </c>
      <c r="D3622" s="16">
        <f t="shared" si="465"/>
        <v>45909</v>
      </c>
      <c r="G3622" s="13" t="s">
        <v>1586</v>
      </c>
      <c r="I3622" s="13" t="s">
        <v>8499</v>
      </c>
      <c r="J3622" s="13" t="s">
        <v>75</v>
      </c>
      <c r="K3622" s="13" t="s">
        <v>32</v>
      </c>
      <c r="L3622" s="25" t="str">
        <f>VLOOKUP($K3622,TONG_SL!$A:$D,2,0)</f>
        <v>Giò Tai Lưỡi Xào 250</v>
      </c>
      <c r="N3622" s="25" t="str">
        <f t="shared" si="466"/>
        <v>K-C6</v>
      </c>
      <c r="Q3622" s="25" t="str">
        <f>VLOOKUP(K3622,TONG_SL!$A:$D,3,0)</f>
        <v>Túi</v>
      </c>
      <c r="R3622" s="1">
        <v>6</v>
      </c>
      <c r="T3622" s="1">
        <f>VLOOKUP(VLOOKUP(G3622,Ma_KH!$A:$R,18,0)&amp;K3622,Gia_MB!$A:$F,6,0)</f>
        <v>50183</v>
      </c>
      <c r="U3622" s="14">
        <f t="shared" si="459"/>
        <v>301098</v>
      </c>
      <c r="W3622" s="64">
        <f t="shared" si="460"/>
        <v>0</v>
      </c>
      <c r="X3622" s="3" t="str">
        <f t="shared" si="461"/>
        <v>8</v>
      </c>
      <c r="Z3622" s="14">
        <f t="shared" si="462"/>
        <v>24087.84</v>
      </c>
      <c r="AA3622" s="7">
        <f>VLOOKUP(G3622,Ma_KH!$A:$R,14,0)</f>
        <v>60</v>
      </c>
      <c r="AD3622" s="7" t="str">
        <f>IFERROR(VLOOKUP(J3622,'Chuyển Mã'!$B$3:$C$9,2,0),"")</f>
        <v>Hà Nội</v>
      </c>
      <c r="AE3622" s="7" t="str">
        <f t="shared" si="463"/>
        <v>Giò Tai Lưỡi Xào 250</v>
      </c>
      <c r="AF3622" s="7">
        <f t="shared" si="464"/>
        <v>6</v>
      </c>
    </row>
    <row r="3623" spans="1:32" x14ac:dyDescent="0.25">
      <c r="A3623" s="11">
        <v>45909</v>
      </c>
      <c r="B3623" s="25">
        <v>4176573809</v>
      </c>
      <c r="C3623" s="12" t="s">
        <v>7214</v>
      </c>
      <c r="D3623" s="16">
        <f t="shared" si="465"/>
        <v>45909</v>
      </c>
      <c r="G3623" s="13" t="s">
        <v>1351</v>
      </c>
      <c r="I3623" s="13" t="s">
        <v>8500</v>
      </c>
      <c r="J3623" s="13" t="s">
        <v>75</v>
      </c>
      <c r="K3623" s="13" t="s">
        <v>32</v>
      </c>
      <c r="L3623" s="25" t="str">
        <f>VLOOKUP($K3623,TONG_SL!$A:$D,2,0)</f>
        <v>Giò Tai Lưỡi Xào 250</v>
      </c>
      <c r="N3623" s="25" t="str">
        <f t="shared" si="466"/>
        <v>K-C6</v>
      </c>
      <c r="Q3623" s="25" t="str">
        <f>VLOOKUP(K3623,TONG_SL!$A:$D,3,0)</f>
        <v>Túi</v>
      </c>
      <c r="R3623" s="1">
        <v>10</v>
      </c>
      <c r="T3623" s="1">
        <f>VLOOKUP(VLOOKUP(G3623,Ma_KH!$A:$R,18,0)&amp;K3623,Gia_MB!$A:$F,6,0)</f>
        <v>50183</v>
      </c>
      <c r="U3623" s="14">
        <f t="shared" si="459"/>
        <v>501830</v>
      </c>
      <c r="W3623" s="64">
        <f t="shared" si="460"/>
        <v>0</v>
      </c>
      <c r="X3623" s="3" t="str">
        <f t="shared" si="461"/>
        <v>8</v>
      </c>
      <c r="Z3623" s="14">
        <f t="shared" si="462"/>
        <v>40146.400000000001</v>
      </c>
      <c r="AA3623" s="7">
        <f>VLOOKUP(G3623,Ma_KH!$A:$R,14,0)</f>
        <v>60</v>
      </c>
      <c r="AD3623" s="7" t="str">
        <f>IFERROR(VLOOKUP(J3623,'Chuyển Mã'!$B$3:$C$9,2,0),"")</f>
        <v>Hà Nội</v>
      </c>
      <c r="AE3623" s="7" t="str">
        <f t="shared" si="463"/>
        <v>Giò Tai Lưỡi Xào 250</v>
      </c>
      <c r="AF3623" s="7">
        <f t="shared" si="464"/>
        <v>10</v>
      </c>
    </row>
    <row r="3624" spans="1:32" x14ac:dyDescent="0.25">
      <c r="A3624" s="11">
        <v>45909</v>
      </c>
      <c r="B3624" s="25">
        <v>4176573809</v>
      </c>
      <c r="C3624" s="12" t="s">
        <v>7214</v>
      </c>
      <c r="D3624" s="16">
        <f t="shared" si="465"/>
        <v>45909</v>
      </c>
      <c r="G3624" s="13" t="s">
        <v>1351</v>
      </c>
      <c r="I3624" s="13" t="s">
        <v>8500</v>
      </c>
      <c r="J3624" s="13" t="s">
        <v>75</v>
      </c>
      <c r="K3624" s="13" t="s">
        <v>27</v>
      </c>
      <c r="L3624" s="25" t="str">
        <f>VLOOKUP($K3624,TONG_SL!$A:$D,2,0)</f>
        <v>Chân giò heo muối 300g</v>
      </c>
      <c r="N3624" s="25" t="str">
        <f t="shared" si="466"/>
        <v>K-C6</v>
      </c>
      <c r="Q3624" s="25" t="str">
        <f>VLOOKUP(K3624,TONG_SL!$A:$D,3,0)</f>
        <v>Túi</v>
      </c>
      <c r="R3624" s="1">
        <v>25</v>
      </c>
      <c r="T3624" s="1">
        <f>VLOOKUP(VLOOKUP(G3624,Ma_KH!$A:$R,18,0)&amp;K3624,Gia_MB!$A:$F,6,0)</f>
        <v>73431</v>
      </c>
      <c r="U3624" s="14">
        <f t="shared" si="459"/>
        <v>1835775</v>
      </c>
      <c r="W3624" s="64">
        <f t="shared" si="460"/>
        <v>0</v>
      </c>
      <c r="X3624" s="3" t="str">
        <f t="shared" si="461"/>
        <v>8</v>
      </c>
      <c r="Z3624" s="14">
        <f t="shared" si="462"/>
        <v>146862</v>
      </c>
      <c r="AA3624" s="7">
        <f>VLOOKUP(G3624,Ma_KH!$A:$R,14,0)</f>
        <v>60</v>
      </c>
      <c r="AD3624" s="7" t="str">
        <f>IFERROR(VLOOKUP(J3624,'Chuyển Mã'!$B$3:$C$9,2,0),"")</f>
        <v>Hà Nội</v>
      </c>
      <c r="AE3624" s="7" t="str">
        <f t="shared" si="463"/>
        <v>Chân giò heo muối 300g</v>
      </c>
      <c r="AF3624" s="7">
        <f t="shared" si="464"/>
        <v>25</v>
      </c>
    </row>
    <row r="3625" spans="1:32" x14ac:dyDescent="0.25">
      <c r="A3625" s="11">
        <v>45909</v>
      </c>
      <c r="B3625" s="25">
        <v>4176573809</v>
      </c>
      <c r="C3625" s="12" t="s">
        <v>7214</v>
      </c>
      <c r="D3625" s="16">
        <f t="shared" si="465"/>
        <v>45909</v>
      </c>
      <c r="G3625" s="13" t="s">
        <v>1351</v>
      </c>
      <c r="I3625" s="13" t="s">
        <v>8500</v>
      </c>
      <c r="J3625" s="13" t="s">
        <v>75</v>
      </c>
      <c r="K3625" s="13" t="s">
        <v>51</v>
      </c>
      <c r="L3625" s="25" t="str">
        <f>VLOOKUP($K3625,TONG_SL!$A:$D,2,0)</f>
        <v>Mọc Nấm Hương 250g</v>
      </c>
      <c r="N3625" s="25" t="str">
        <f t="shared" si="466"/>
        <v>K-C6</v>
      </c>
      <c r="Q3625" s="25" t="str">
        <f>VLOOKUP(K3625,TONG_SL!$A:$D,3,0)</f>
        <v>Túi</v>
      </c>
      <c r="R3625" s="1">
        <v>10</v>
      </c>
      <c r="T3625" s="1">
        <f>VLOOKUP(VLOOKUP(G3625,Ma_KH!$A:$R,18,0)&amp;K3625,Gia_MB!$A:$F,6,0)</f>
        <v>46000</v>
      </c>
      <c r="U3625" s="14">
        <f t="shared" si="459"/>
        <v>460000</v>
      </c>
      <c r="W3625" s="64">
        <f t="shared" si="460"/>
        <v>0</v>
      </c>
      <c r="X3625" s="3" t="str">
        <f t="shared" si="461"/>
        <v>8</v>
      </c>
      <c r="Z3625" s="14">
        <f t="shared" si="462"/>
        <v>36800</v>
      </c>
      <c r="AA3625" s="7">
        <f>VLOOKUP(G3625,Ma_KH!$A:$R,14,0)</f>
        <v>60</v>
      </c>
      <c r="AD3625" s="7" t="str">
        <f>IFERROR(VLOOKUP(J3625,'Chuyển Mã'!$B$3:$C$9,2,0),"")</f>
        <v>Hà Nội</v>
      </c>
      <c r="AE3625" s="7" t="str">
        <f t="shared" si="463"/>
        <v>Mọc Nấm Hương 250g</v>
      </c>
      <c r="AF3625" s="7">
        <f t="shared" si="464"/>
        <v>10</v>
      </c>
    </row>
    <row r="3626" spans="1:32" x14ac:dyDescent="0.25">
      <c r="A3626" s="11">
        <v>45909</v>
      </c>
      <c r="B3626" s="25">
        <v>4176573809</v>
      </c>
      <c r="C3626" s="12" t="s">
        <v>7214</v>
      </c>
      <c r="D3626" s="16">
        <f t="shared" si="465"/>
        <v>45909</v>
      </c>
      <c r="G3626" s="13" t="s">
        <v>1351</v>
      </c>
      <c r="I3626" s="13" t="s">
        <v>8500</v>
      </c>
      <c r="J3626" s="13" t="s">
        <v>75</v>
      </c>
      <c r="K3626" s="13" t="s">
        <v>30</v>
      </c>
      <c r="L3626" s="25" t="str">
        <f>VLOOKUP($K3626,TONG_SL!$A:$D,2,0)</f>
        <v>Gà muối 500g</v>
      </c>
      <c r="N3626" s="25" t="str">
        <f t="shared" si="466"/>
        <v>K-C6</v>
      </c>
      <c r="Q3626" s="25" t="str">
        <f>VLOOKUP(K3626,TONG_SL!$A:$D,3,0)</f>
        <v>Túi</v>
      </c>
      <c r="R3626" s="1">
        <v>12</v>
      </c>
      <c r="T3626" s="1">
        <f>VLOOKUP(VLOOKUP(G3626,Ma_KH!$A:$R,18,0)&amp;K3626,Gia_MB!$A:$F,6,0)</f>
        <v>111058</v>
      </c>
      <c r="U3626" s="14">
        <f t="shared" si="459"/>
        <v>1332696</v>
      </c>
      <c r="W3626" s="64">
        <f t="shared" si="460"/>
        <v>0</v>
      </c>
      <c r="X3626" s="3" t="str">
        <f t="shared" si="461"/>
        <v>8</v>
      </c>
      <c r="Z3626" s="14">
        <f t="shared" si="462"/>
        <v>106615.68000000001</v>
      </c>
      <c r="AA3626" s="7">
        <f>VLOOKUP(G3626,Ma_KH!$A:$R,14,0)</f>
        <v>60</v>
      </c>
      <c r="AD3626" s="7" t="str">
        <f>IFERROR(VLOOKUP(J3626,'Chuyển Mã'!$B$3:$C$9,2,0),"")</f>
        <v>Hà Nội</v>
      </c>
      <c r="AE3626" s="7" t="str">
        <f t="shared" si="463"/>
        <v>Gà muối 500g</v>
      </c>
      <c r="AF3626" s="7">
        <f t="shared" si="464"/>
        <v>12</v>
      </c>
    </row>
    <row r="3627" spans="1:32" x14ac:dyDescent="0.25">
      <c r="A3627" s="11">
        <v>45909</v>
      </c>
      <c r="B3627" s="25">
        <v>4176573830</v>
      </c>
      <c r="C3627" s="12" t="s">
        <v>7214</v>
      </c>
      <c r="D3627" s="16">
        <f t="shared" si="465"/>
        <v>45909</v>
      </c>
      <c r="G3627" s="13" t="s">
        <v>1370</v>
      </c>
      <c r="I3627" s="13" t="s">
        <v>8501</v>
      </c>
      <c r="J3627" s="13" t="s">
        <v>75</v>
      </c>
      <c r="K3627" s="13" t="s">
        <v>30</v>
      </c>
      <c r="L3627" s="25" t="str">
        <f>VLOOKUP($K3627,TONG_SL!$A:$D,2,0)</f>
        <v>Gà muối 500g</v>
      </c>
      <c r="N3627" s="25" t="str">
        <f t="shared" si="466"/>
        <v>K-C6</v>
      </c>
      <c r="Q3627" s="25" t="str">
        <f>VLOOKUP(K3627,TONG_SL!$A:$D,3,0)</f>
        <v>Túi</v>
      </c>
      <c r="R3627" s="1">
        <v>10</v>
      </c>
      <c r="T3627" s="1">
        <f>VLOOKUP(VLOOKUP(G3627,Ma_KH!$A:$R,18,0)&amp;K3627,Gia_MB!$A:$F,6,0)</f>
        <v>111058</v>
      </c>
      <c r="U3627" s="14">
        <f t="shared" si="459"/>
        <v>1110580</v>
      </c>
      <c r="W3627" s="64">
        <f t="shared" si="460"/>
        <v>0</v>
      </c>
      <c r="X3627" s="3" t="str">
        <f t="shared" si="461"/>
        <v>8</v>
      </c>
      <c r="Z3627" s="14">
        <f t="shared" si="462"/>
        <v>88846.400000000009</v>
      </c>
      <c r="AA3627" s="7">
        <f>VLOOKUP(G3627,Ma_KH!$A:$R,14,0)</f>
        <v>60</v>
      </c>
      <c r="AD3627" s="7" t="str">
        <f>IFERROR(VLOOKUP(J3627,'Chuyển Mã'!$B$3:$C$9,2,0),"")</f>
        <v>Hà Nội</v>
      </c>
      <c r="AE3627" s="7" t="str">
        <f t="shared" si="463"/>
        <v>Gà muối 500g</v>
      </c>
      <c r="AF3627" s="7">
        <f t="shared" si="464"/>
        <v>10</v>
      </c>
    </row>
    <row r="3628" spans="1:32" x14ac:dyDescent="0.25">
      <c r="A3628" s="11">
        <v>45909</v>
      </c>
      <c r="B3628" s="25">
        <v>4176573830</v>
      </c>
      <c r="C3628" s="12" t="s">
        <v>7214</v>
      </c>
      <c r="D3628" s="16">
        <f t="shared" si="465"/>
        <v>45909</v>
      </c>
      <c r="G3628" s="13" t="s">
        <v>1370</v>
      </c>
      <c r="I3628" s="13" t="s">
        <v>8501</v>
      </c>
      <c r="J3628" s="13" t="s">
        <v>75</v>
      </c>
      <c r="K3628" s="13" t="s">
        <v>51</v>
      </c>
      <c r="L3628" s="25" t="str">
        <f>VLOOKUP($K3628,TONG_SL!$A:$D,2,0)</f>
        <v>Mọc Nấm Hương 250g</v>
      </c>
      <c r="N3628" s="25" t="str">
        <f t="shared" si="466"/>
        <v>K-C6</v>
      </c>
      <c r="Q3628" s="25" t="str">
        <f>VLOOKUP(K3628,TONG_SL!$A:$D,3,0)</f>
        <v>Túi</v>
      </c>
      <c r="R3628" s="1">
        <v>5</v>
      </c>
      <c r="T3628" s="1">
        <f>VLOOKUP(VLOOKUP(G3628,Ma_KH!$A:$R,18,0)&amp;K3628,Gia_MB!$A:$F,6,0)</f>
        <v>46000</v>
      </c>
      <c r="U3628" s="14">
        <f t="shared" si="459"/>
        <v>230000</v>
      </c>
      <c r="W3628" s="64">
        <f t="shared" si="460"/>
        <v>0</v>
      </c>
      <c r="X3628" s="3" t="str">
        <f t="shared" si="461"/>
        <v>8</v>
      </c>
      <c r="Z3628" s="14">
        <f t="shared" si="462"/>
        <v>18400</v>
      </c>
      <c r="AA3628" s="7">
        <f>VLOOKUP(G3628,Ma_KH!$A:$R,14,0)</f>
        <v>60</v>
      </c>
      <c r="AD3628" s="7" t="str">
        <f>IFERROR(VLOOKUP(J3628,'Chuyển Mã'!$B$3:$C$9,2,0),"")</f>
        <v>Hà Nội</v>
      </c>
      <c r="AE3628" s="7" t="str">
        <f t="shared" si="463"/>
        <v>Mọc Nấm Hương 250g</v>
      </c>
      <c r="AF3628" s="7">
        <f t="shared" si="464"/>
        <v>5</v>
      </c>
    </row>
    <row r="3629" spans="1:32" x14ac:dyDescent="0.25">
      <c r="A3629" s="11">
        <v>45909</v>
      </c>
      <c r="B3629" s="25">
        <v>4176573830</v>
      </c>
      <c r="C3629" s="12" t="s">
        <v>7214</v>
      </c>
      <c r="D3629" s="16">
        <f t="shared" si="465"/>
        <v>45909</v>
      </c>
      <c r="G3629" s="13" t="s">
        <v>1370</v>
      </c>
      <c r="I3629" s="13" t="s">
        <v>8501</v>
      </c>
      <c r="J3629" s="13" t="s">
        <v>75</v>
      </c>
      <c r="K3629" s="13" t="s">
        <v>27</v>
      </c>
      <c r="L3629" s="25" t="str">
        <f>VLOOKUP($K3629,TONG_SL!$A:$D,2,0)</f>
        <v>Chân giò heo muối 300g</v>
      </c>
      <c r="N3629" s="25" t="str">
        <f t="shared" si="466"/>
        <v>K-C6</v>
      </c>
      <c r="Q3629" s="25" t="str">
        <f>VLOOKUP(K3629,TONG_SL!$A:$D,3,0)</f>
        <v>Túi</v>
      </c>
      <c r="R3629" s="1">
        <v>20</v>
      </c>
      <c r="T3629" s="1">
        <f>VLOOKUP(VLOOKUP(G3629,Ma_KH!$A:$R,18,0)&amp;K3629,Gia_MB!$A:$F,6,0)</f>
        <v>73431</v>
      </c>
      <c r="U3629" s="14">
        <f t="shared" ref="U3629:U3654" si="467">T3629*R3629</f>
        <v>1468620</v>
      </c>
      <c r="W3629" s="64">
        <f t="shared" ref="W3629:W3654" si="468">U3629*V3629</f>
        <v>0</v>
      </c>
      <c r="X3629" s="3" t="str">
        <f t="shared" ref="X3629:X3654" si="469">IF(B3629&lt;&gt;"","8","0")</f>
        <v>8</v>
      </c>
      <c r="Z3629" s="14">
        <f t="shared" ref="Z3629:Z3654" si="470">U3629*X3629%</f>
        <v>117489.60000000001</v>
      </c>
      <c r="AA3629" s="7">
        <f>VLOOKUP(G3629,Ma_KH!$A:$R,14,0)</f>
        <v>60</v>
      </c>
      <c r="AD3629" s="7" t="str">
        <f>IFERROR(VLOOKUP(J3629,'Chuyển Mã'!$B$3:$C$9,2,0),"")</f>
        <v>Hà Nội</v>
      </c>
      <c r="AE3629" s="7" t="str">
        <f t="shared" si="463"/>
        <v>Chân giò heo muối 300g</v>
      </c>
      <c r="AF3629" s="7">
        <f t="shared" si="464"/>
        <v>20</v>
      </c>
    </row>
    <row r="3630" spans="1:32" x14ac:dyDescent="0.25">
      <c r="A3630" s="11">
        <v>45909</v>
      </c>
      <c r="B3630" s="25">
        <v>4176573830</v>
      </c>
      <c r="C3630" s="12" t="s">
        <v>7214</v>
      </c>
      <c r="D3630" s="16">
        <f t="shared" si="465"/>
        <v>45909</v>
      </c>
      <c r="G3630" s="13" t="s">
        <v>1370</v>
      </c>
      <c r="I3630" s="13" t="s">
        <v>8501</v>
      </c>
      <c r="J3630" s="13" t="s">
        <v>75</v>
      </c>
      <c r="K3630" s="13" t="s">
        <v>32</v>
      </c>
      <c r="L3630" s="25" t="str">
        <f>VLOOKUP($K3630,TONG_SL!$A:$D,2,0)</f>
        <v>Giò Tai Lưỡi Xào 250</v>
      </c>
      <c r="N3630" s="25" t="str">
        <f t="shared" si="466"/>
        <v>K-C6</v>
      </c>
      <c r="Q3630" s="25" t="str">
        <f>VLOOKUP(K3630,TONG_SL!$A:$D,3,0)</f>
        <v>Túi</v>
      </c>
      <c r="R3630" s="1">
        <v>8</v>
      </c>
      <c r="T3630" s="1">
        <f>VLOOKUP(VLOOKUP(G3630,Ma_KH!$A:$R,18,0)&amp;K3630,Gia_MB!$A:$F,6,0)</f>
        <v>50183</v>
      </c>
      <c r="U3630" s="14">
        <f t="shared" si="467"/>
        <v>401464</v>
      </c>
      <c r="W3630" s="64">
        <f t="shared" si="468"/>
        <v>0</v>
      </c>
      <c r="X3630" s="3" t="str">
        <f t="shared" si="469"/>
        <v>8</v>
      </c>
      <c r="Z3630" s="14">
        <f t="shared" si="470"/>
        <v>32117.119999999999</v>
      </c>
      <c r="AA3630" s="7">
        <f>VLOOKUP(G3630,Ma_KH!$A:$R,14,0)</f>
        <v>60</v>
      </c>
      <c r="AD3630" s="7" t="str">
        <f>IFERROR(VLOOKUP(J3630,'Chuyển Mã'!$B$3:$C$9,2,0),"")</f>
        <v>Hà Nội</v>
      </c>
      <c r="AE3630" s="7" t="str">
        <f t="shared" si="463"/>
        <v>Giò Tai Lưỡi Xào 250</v>
      </c>
      <c r="AF3630" s="7">
        <f t="shared" si="464"/>
        <v>8</v>
      </c>
    </row>
    <row r="3631" spans="1:32" x14ac:dyDescent="0.25">
      <c r="A3631" s="11">
        <v>45909</v>
      </c>
      <c r="B3631" s="25">
        <v>4176574041</v>
      </c>
      <c r="C3631" s="12" t="s">
        <v>7214</v>
      </c>
      <c r="D3631" s="16">
        <f t="shared" si="465"/>
        <v>45909</v>
      </c>
      <c r="G3631" s="13" t="s">
        <v>1517</v>
      </c>
      <c r="I3631" s="13" t="s">
        <v>8502</v>
      </c>
      <c r="J3631" s="13" t="s">
        <v>75</v>
      </c>
      <c r="K3631" s="13" t="s">
        <v>30</v>
      </c>
      <c r="L3631" s="25" t="str">
        <f>VLOOKUP($K3631,TONG_SL!$A:$D,2,0)</f>
        <v>Gà muối 500g</v>
      </c>
      <c r="N3631" s="25" t="str">
        <f t="shared" si="466"/>
        <v>K-C6</v>
      </c>
      <c r="Q3631" s="25" t="str">
        <f>VLOOKUP(K3631,TONG_SL!$A:$D,3,0)</f>
        <v>Túi</v>
      </c>
      <c r="R3631" s="1">
        <v>3</v>
      </c>
      <c r="T3631" s="1">
        <f>VLOOKUP(VLOOKUP(G3631,Ma_KH!$A:$R,18,0)&amp;K3631,Gia_MB!$A:$F,6,0)</f>
        <v>111058</v>
      </c>
      <c r="U3631" s="14">
        <f t="shared" si="467"/>
        <v>333174</v>
      </c>
      <c r="W3631" s="64">
        <f t="shared" si="468"/>
        <v>0</v>
      </c>
      <c r="X3631" s="3" t="str">
        <f t="shared" si="469"/>
        <v>8</v>
      </c>
      <c r="Z3631" s="14">
        <f t="shared" si="470"/>
        <v>26653.920000000002</v>
      </c>
      <c r="AA3631" s="7">
        <f>VLOOKUP(G3631,Ma_KH!$A:$R,14,0)</f>
        <v>60</v>
      </c>
      <c r="AD3631" s="7" t="str">
        <f>IFERROR(VLOOKUP(J3631,'Chuyển Mã'!$B$3:$C$9,2,0),"")</f>
        <v>Hà Nội</v>
      </c>
      <c r="AE3631" s="7" t="str">
        <f t="shared" si="463"/>
        <v>Gà muối 500g</v>
      </c>
      <c r="AF3631" s="7">
        <f t="shared" si="464"/>
        <v>3</v>
      </c>
    </row>
    <row r="3632" spans="1:32" x14ac:dyDescent="0.25">
      <c r="A3632" s="11">
        <v>45909</v>
      </c>
      <c r="B3632" s="25">
        <v>4176574041</v>
      </c>
      <c r="C3632" s="12" t="s">
        <v>7214</v>
      </c>
      <c r="D3632" s="16">
        <f t="shared" si="465"/>
        <v>45909</v>
      </c>
      <c r="G3632" s="13" t="s">
        <v>1517</v>
      </c>
      <c r="I3632" s="13" t="s">
        <v>8502</v>
      </c>
      <c r="J3632" s="13" t="s">
        <v>75</v>
      </c>
      <c r="K3632" s="13" t="s">
        <v>51</v>
      </c>
      <c r="L3632" s="25" t="str">
        <f>VLOOKUP($K3632,TONG_SL!$A:$D,2,0)</f>
        <v>Mọc Nấm Hương 250g</v>
      </c>
      <c r="N3632" s="25" t="str">
        <f t="shared" si="466"/>
        <v>K-C6</v>
      </c>
      <c r="Q3632" s="25" t="str">
        <f>VLOOKUP(K3632,TONG_SL!$A:$D,3,0)</f>
        <v>Túi</v>
      </c>
      <c r="R3632" s="1">
        <v>3</v>
      </c>
      <c r="T3632" s="1">
        <f>VLOOKUP(VLOOKUP(G3632,Ma_KH!$A:$R,18,0)&amp;K3632,Gia_MB!$A:$F,6,0)</f>
        <v>46000</v>
      </c>
      <c r="U3632" s="14">
        <f t="shared" si="467"/>
        <v>138000</v>
      </c>
      <c r="W3632" s="64">
        <f t="shared" si="468"/>
        <v>0</v>
      </c>
      <c r="X3632" s="3" t="str">
        <f t="shared" si="469"/>
        <v>8</v>
      </c>
      <c r="Z3632" s="14">
        <f t="shared" si="470"/>
        <v>11040</v>
      </c>
      <c r="AA3632" s="7">
        <f>VLOOKUP(G3632,Ma_KH!$A:$R,14,0)</f>
        <v>60</v>
      </c>
      <c r="AD3632" s="7" t="str">
        <f>IFERROR(VLOOKUP(J3632,'Chuyển Mã'!$B$3:$C$9,2,0),"")</f>
        <v>Hà Nội</v>
      </c>
      <c r="AE3632" s="7" t="str">
        <f t="shared" si="463"/>
        <v>Mọc Nấm Hương 250g</v>
      </c>
      <c r="AF3632" s="7">
        <f t="shared" si="464"/>
        <v>3</v>
      </c>
    </row>
    <row r="3633" spans="1:32" x14ac:dyDescent="0.25">
      <c r="A3633" s="11">
        <v>45909</v>
      </c>
      <c r="B3633" s="25">
        <v>4176574041</v>
      </c>
      <c r="C3633" s="12" t="s">
        <v>7214</v>
      </c>
      <c r="D3633" s="16">
        <f t="shared" si="465"/>
        <v>45909</v>
      </c>
      <c r="G3633" s="13" t="s">
        <v>1517</v>
      </c>
      <c r="I3633" s="13" t="s">
        <v>8502</v>
      </c>
      <c r="J3633" s="13" t="s">
        <v>75</v>
      </c>
      <c r="K3633" s="13" t="s">
        <v>27</v>
      </c>
      <c r="L3633" s="25" t="str">
        <f>VLOOKUP($K3633,TONG_SL!$A:$D,2,0)</f>
        <v>Chân giò heo muối 300g</v>
      </c>
      <c r="N3633" s="25" t="str">
        <f t="shared" si="466"/>
        <v>K-C6</v>
      </c>
      <c r="Q3633" s="25" t="str">
        <f>VLOOKUP(K3633,TONG_SL!$A:$D,3,0)</f>
        <v>Túi</v>
      </c>
      <c r="R3633" s="1">
        <v>10</v>
      </c>
      <c r="T3633" s="1">
        <f>VLOOKUP(VLOOKUP(G3633,Ma_KH!$A:$R,18,0)&amp;K3633,Gia_MB!$A:$F,6,0)</f>
        <v>73431</v>
      </c>
      <c r="U3633" s="14">
        <f t="shared" si="467"/>
        <v>734310</v>
      </c>
      <c r="W3633" s="64">
        <f t="shared" si="468"/>
        <v>0</v>
      </c>
      <c r="X3633" s="3" t="str">
        <f t="shared" si="469"/>
        <v>8</v>
      </c>
      <c r="Z3633" s="14">
        <f t="shared" si="470"/>
        <v>58744.800000000003</v>
      </c>
      <c r="AA3633" s="7">
        <f>VLOOKUP(G3633,Ma_KH!$A:$R,14,0)</f>
        <v>60</v>
      </c>
      <c r="AD3633" s="7" t="str">
        <f>IFERROR(VLOOKUP(J3633,'Chuyển Mã'!$B$3:$C$9,2,0),"")</f>
        <v>Hà Nội</v>
      </c>
      <c r="AE3633" s="7" t="str">
        <f t="shared" si="463"/>
        <v>Chân giò heo muối 300g</v>
      </c>
      <c r="AF3633" s="7">
        <f t="shared" si="464"/>
        <v>10</v>
      </c>
    </row>
    <row r="3634" spans="1:32" x14ac:dyDescent="0.25">
      <c r="A3634" s="11">
        <v>45909</v>
      </c>
      <c r="B3634" s="25">
        <v>4176574065</v>
      </c>
      <c r="C3634" s="12" t="s">
        <v>7214</v>
      </c>
      <c r="D3634" s="16">
        <f t="shared" si="465"/>
        <v>45909</v>
      </c>
      <c r="G3634" s="13" t="s">
        <v>1526</v>
      </c>
      <c r="I3634" s="13" t="s">
        <v>8503</v>
      </c>
      <c r="J3634" s="13" t="s">
        <v>75</v>
      </c>
      <c r="K3634" s="13" t="s">
        <v>32</v>
      </c>
      <c r="L3634" s="25" t="str">
        <f>VLOOKUP($K3634,TONG_SL!$A:$D,2,0)</f>
        <v>Giò Tai Lưỡi Xào 250</v>
      </c>
      <c r="N3634" s="25" t="str">
        <f t="shared" si="466"/>
        <v>K-C6</v>
      </c>
      <c r="Q3634" s="25" t="str">
        <f>VLOOKUP(K3634,TONG_SL!$A:$D,3,0)</f>
        <v>Túi</v>
      </c>
      <c r="R3634" s="1">
        <v>10</v>
      </c>
      <c r="T3634" s="1">
        <f>VLOOKUP(VLOOKUP(G3634,Ma_KH!$A:$R,18,0)&amp;K3634,Gia_MB!$A:$F,6,0)</f>
        <v>50183</v>
      </c>
      <c r="U3634" s="14">
        <f t="shared" si="467"/>
        <v>501830</v>
      </c>
      <c r="W3634" s="64">
        <f t="shared" si="468"/>
        <v>0</v>
      </c>
      <c r="X3634" s="3" t="str">
        <f t="shared" si="469"/>
        <v>8</v>
      </c>
      <c r="Z3634" s="14">
        <f t="shared" si="470"/>
        <v>40146.400000000001</v>
      </c>
      <c r="AA3634" s="7">
        <f>VLOOKUP(G3634,Ma_KH!$A:$R,14,0)</f>
        <v>60</v>
      </c>
      <c r="AD3634" s="7" t="str">
        <f>IFERROR(VLOOKUP(J3634,'Chuyển Mã'!$B$3:$C$9,2,0),"")</f>
        <v>Hà Nội</v>
      </c>
      <c r="AE3634" s="7" t="str">
        <f t="shared" si="463"/>
        <v>Giò Tai Lưỡi Xào 250</v>
      </c>
      <c r="AF3634" s="7">
        <f t="shared" si="464"/>
        <v>10</v>
      </c>
    </row>
    <row r="3635" spans="1:32" x14ac:dyDescent="0.25">
      <c r="A3635" s="11">
        <v>45909</v>
      </c>
      <c r="B3635" s="25">
        <v>4176574065</v>
      </c>
      <c r="C3635" s="12" t="s">
        <v>7214</v>
      </c>
      <c r="D3635" s="16">
        <f t="shared" si="465"/>
        <v>45909</v>
      </c>
      <c r="G3635" s="13" t="s">
        <v>1526</v>
      </c>
      <c r="I3635" s="13" t="s">
        <v>8503</v>
      </c>
      <c r="J3635" s="13" t="s">
        <v>75</v>
      </c>
      <c r="K3635" s="13" t="s">
        <v>27</v>
      </c>
      <c r="L3635" s="25" t="str">
        <f>VLOOKUP($K3635,TONG_SL!$A:$D,2,0)</f>
        <v>Chân giò heo muối 300g</v>
      </c>
      <c r="N3635" s="25" t="str">
        <f t="shared" si="466"/>
        <v>K-C6</v>
      </c>
      <c r="Q3635" s="25" t="str">
        <f>VLOOKUP(K3635,TONG_SL!$A:$D,3,0)</f>
        <v>Túi</v>
      </c>
      <c r="R3635" s="1">
        <v>27</v>
      </c>
      <c r="T3635" s="1">
        <f>VLOOKUP(VLOOKUP(G3635,Ma_KH!$A:$R,18,0)&amp;K3635,Gia_MB!$A:$F,6,0)</f>
        <v>73431</v>
      </c>
      <c r="U3635" s="14">
        <f t="shared" si="467"/>
        <v>1982637</v>
      </c>
      <c r="W3635" s="64">
        <f t="shared" si="468"/>
        <v>0</v>
      </c>
      <c r="X3635" s="3" t="str">
        <f t="shared" si="469"/>
        <v>8</v>
      </c>
      <c r="Z3635" s="14">
        <f t="shared" si="470"/>
        <v>158610.96</v>
      </c>
      <c r="AA3635" s="7">
        <f>VLOOKUP(G3635,Ma_KH!$A:$R,14,0)</f>
        <v>60</v>
      </c>
      <c r="AD3635" s="7" t="str">
        <f>IFERROR(VLOOKUP(J3635,'Chuyển Mã'!$B$3:$C$9,2,0),"")</f>
        <v>Hà Nội</v>
      </c>
      <c r="AE3635" s="7" t="str">
        <f t="shared" si="463"/>
        <v>Chân giò heo muối 300g</v>
      </c>
      <c r="AF3635" s="7">
        <f t="shared" si="464"/>
        <v>27</v>
      </c>
    </row>
    <row r="3636" spans="1:32" x14ac:dyDescent="0.25">
      <c r="A3636" s="11">
        <v>45909</v>
      </c>
      <c r="B3636" s="25">
        <v>4176574065</v>
      </c>
      <c r="C3636" s="12" t="s">
        <v>7214</v>
      </c>
      <c r="D3636" s="16">
        <f t="shared" si="465"/>
        <v>45909</v>
      </c>
      <c r="G3636" s="13" t="s">
        <v>1526</v>
      </c>
      <c r="I3636" s="13" t="s">
        <v>8503</v>
      </c>
      <c r="J3636" s="13" t="s">
        <v>75</v>
      </c>
      <c r="K3636" s="13" t="s">
        <v>51</v>
      </c>
      <c r="L3636" s="25" t="str">
        <f>VLOOKUP($K3636,TONG_SL!$A:$D,2,0)</f>
        <v>Mọc Nấm Hương 250g</v>
      </c>
      <c r="N3636" s="25" t="str">
        <f t="shared" si="466"/>
        <v>K-C6</v>
      </c>
      <c r="Q3636" s="25" t="str">
        <f>VLOOKUP(K3636,TONG_SL!$A:$D,3,0)</f>
        <v>Túi</v>
      </c>
      <c r="R3636" s="1">
        <v>8</v>
      </c>
      <c r="T3636" s="1">
        <f>VLOOKUP(VLOOKUP(G3636,Ma_KH!$A:$R,18,0)&amp;K3636,Gia_MB!$A:$F,6,0)</f>
        <v>46000</v>
      </c>
      <c r="U3636" s="14">
        <f t="shared" si="467"/>
        <v>368000</v>
      </c>
      <c r="W3636" s="64">
        <f t="shared" si="468"/>
        <v>0</v>
      </c>
      <c r="X3636" s="3" t="str">
        <f t="shared" si="469"/>
        <v>8</v>
      </c>
      <c r="Z3636" s="14">
        <f t="shared" si="470"/>
        <v>29440</v>
      </c>
      <c r="AA3636" s="7">
        <f>VLOOKUP(G3636,Ma_KH!$A:$R,14,0)</f>
        <v>60</v>
      </c>
      <c r="AD3636" s="7" t="str">
        <f>IFERROR(VLOOKUP(J3636,'Chuyển Mã'!$B$3:$C$9,2,0),"")</f>
        <v>Hà Nội</v>
      </c>
      <c r="AE3636" s="7" t="str">
        <f t="shared" si="463"/>
        <v>Mọc Nấm Hương 250g</v>
      </c>
      <c r="AF3636" s="7">
        <f t="shared" si="464"/>
        <v>8</v>
      </c>
    </row>
    <row r="3637" spans="1:32" x14ac:dyDescent="0.25">
      <c r="A3637" s="11">
        <v>45909</v>
      </c>
      <c r="B3637" s="25">
        <v>4176574065</v>
      </c>
      <c r="C3637" s="12" t="s">
        <v>7214</v>
      </c>
      <c r="D3637" s="16">
        <f t="shared" si="465"/>
        <v>45909</v>
      </c>
      <c r="G3637" s="13" t="s">
        <v>1526</v>
      </c>
      <c r="I3637" s="13" t="s">
        <v>8503</v>
      </c>
      <c r="J3637" s="13" t="s">
        <v>75</v>
      </c>
      <c r="K3637" s="13" t="s">
        <v>30</v>
      </c>
      <c r="L3637" s="25" t="str">
        <f>VLOOKUP($K3637,TONG_SL!$A:$D,2,0)</f>
        <v>Gà muối 500g</v>
      </c>
      <c r="N3637" s="25" t="str">
        <f t="shared" si="466"/>
        <v>K-C6</v>
      </c>
      <c r="Q3637" s="25" t="str">
        <f>VLOOKUP(K3637,TONG_SL!$A:$D,3,0)</f>
        <v>Túi</v>
      </c>
      <c r="R3637" s="1">
        <v>9</v>
      </c>
      <c r="T3637" s="1">
        <f>VLOOKUP(VLOOKUP(G3637,Ma_KH!$A:$R,18,0)&amp;K3637,Gia_MB!$A:$F,6,0)</f>
        <v>111058</v>
      </c>
      <c r="U3637" s="14">
        <f t="shared" si="467"/>
        <v>999522</v>
      </c>
      <c r="W3637" s="64">
        <f t="shared" si="468"/>
        <v>0</v>
      </c>
      <c r="X3637" s="3" t="str">
        <f t="shared" si="469"/>
        <v>8</v>
      </c>
      <c r="Z3637" s="14">
        <f t="shared" si="470"/>
        <v>79961.759999999995</v>
      </c>
      <c r="AA3637" s="7">
        <f>VLOOKUP(G3637,Ma_KH!$A:$R,14,0)</f>
        <v>60</v>
      </c>
      <c r="AD3637" s="7" t="str">
        <f>IFERROR(VLOOKUP(J3637,'Chuyển Mã'!$B$3:$C$9,2,0),"")</f>
        <v>Hà Nội</v>
      </c>
      <c r="AE3637" s="7" t="str">
        <f t="shared" si="463"/>
        <v>Gà muối 500g</v>
      </c>
      <c r="AF3637" s="7">
        <f t="shared" si="464"/>
        <v>9</v>
      </c>
    </row>
    <row r="3638" spans="1:32" x14ac:dyDescent="0.25">
      <c r="A3638" s="11">
        <v>45909</v>
      </c>
      <c r="B3638" s="25">
        <v>4176574233</v>
      </c>
      <c r="C3638" s="12" t="s">
        <v>7214</v>
      </c>
      <c r="D3638" s="16">
        <f t="shared" si="465"/>
        <v>45909</v>
      </c>
      <c r="G3638" s="13" t="s">
        <v>1638</v>
      </c>
      <c r="I3638" s="13" t="s">
        <v>8504</v>
      </c>
      <c r="J3638" s="13" t="s">
        <v>75</v>
      </c>
      <c r="K3638" s="13" t="s">
        <v>32</v>
      </c>
      <c r="L3638" s="25" t="str">
        <f>VLOOKUP($K3638,TONG_SL!$A:$D,2,0)</f>
        <v>Giò Tai Lưỡi Xào 250</v>
      </c>
      <c r="N3638" s="25" t="str">
        <f t="shared" si="466"/>
        <v>K-C6</v>
      </c>
      <c r="Q3638" s="25" t="str">
        <f>VLOOKUP(K3638,TONG_SL!$A:$D,3,0)</f>
        <v>Túi</v>
      </c>
      <c r="R3638" s="1">
        <v>5</v>
      </c>
      <c r="T3638" s="1">
        <f>VLOOKUP(VLOOKUP(G3638,Ma_KH!$A:$R,18,0)&amp;K3638,Gia_MB!$A:$F,6,0)</f>
        <v>50183</v>
      </c>
      <c r="U3638" s="14">
        <f t="shared" si="467"/>
        <v>250915</v>
      </c>
      <c r="W3638" s="64">
        <f t="shared" si="468"/>
        <v>0</v>
      </c>
      <c r="X3638" s="3" t="str">
        <f t="shared" si="469"/>
        <v>8</v>
      </c>
      <c r="Z3638" s="14">
        <f t="shared" si="470"/>
        <v>20073.2</v>
      </c>
      <c r="AA3638" s="7">
        <f>VLOOKUP(G3638,Ma_KH!$A:$R,14,0)</f>
        <v>60</v>
      </c>
      <c r="AD3638" s="7" t="str">
        <f>IFERROR(VLOOKUP(J3638,'Chuyển Mã'!$B$3:$C$9,2,0),"")</f>
        <v>Hà Nội</v>
      </c>
      <c r="AE3638" s="7" t="str">
        <f t="shared" si="463"/>
        <v>Giò Tai Lưỡi Xào 250</v>
      </c>
      <c r="AF3638" s="7">
        <f t="shared" si="464"/>
        <v>5</v>
      </c>
    </row>
    <row r="3639" spans="1:32" x14ac:dyDescent="0.25">
      <c r="A3639" s="11">
        <v>45909</v>
      </c>
      <c r="B3639" s="25">
        <v>4176574233</v>
      </c>
      <c r="C3639" s="12" t="s">
        <v>7214</v>
      </c>
      <c r="D3639" s="16">
        <f t="shared" si="465"/>
        <v>45909</v>
      </c>
      <c r="G3639" s="13" t="s">
        <v>1638</v>
      </c>
      <c r="I3639" s="13" t="s">
        <v>8504</v>
      </c>
      <c r="J3639" s="13" t="s">
        <v>75</v>
      </c>
      <c r="K3639" s="13" t="s">
        <v>27</v>
      </c>
      <c r="L3639" s="25" t="str">
        <f>VLOOKUP($K3639,TONG_SL!$A:$D,2,0)</f>
        <v>Chân giò heo muối 300g</v>
      </c>
      <c r="N3639" s="25" t="str">
        <f t="shared" si="466"/>
        <v>K-C6</v>
      </c>
      <c r="Q3639" s="25" t="str">
        <f>VLOOKUP(K3639,TONG_SL!$A:$D,3,0)</f>
        <v>Túi</v>
      </c>
      <c r="R3639" s="1">
        <v>10</v>
      </c>
      <c r="T3639" s="1">
        <f>VLOOKUP(VLOOKUP(G3639,Ma_KH!$A:$R,18,0)&amp;K3639,Gia_MB!$A:$F,6,0)</f>
        <v>73431</v>
      </c>
      <c r="U3639" s="14">
        <f t="shared" si="467"/>
        <v>734310</v>
      </c>
      <c r="W3639" s="64">
        <f t="shared" si="468"/>
        <v>0</v>
      </c>
      <c r="X3639" s="3" t="str">
        <f t="shared" si="469"/>
        <v>8</v>
      </c>
      <c r="Z3639" s="14">
        <f t="shared" si="470"/>
        <v>58744.800000000003</v>
      </c>
      <c r="AA3639" s="7">
        <f>VLOOKUP(G3639,Ma_KH!$A:$R,14,0)</f>
        <v>60</v>
      </c>
      <c r="AD3639" s="7" t="str">
        <f>IFERROR(VLOOKUP(J3639,'Chuyển Mã'!$B$3:$C$9,2,0),"")</f>
        <v>Hà Nội</v>
      </c>
      <c r="AE3639" s="7" t="str">
        <f t="shared" si="463"/>
        <v>Chân giò heo muối 300g</v>
      </c>
      <c r="AF3639" s="7">
        <f t="shared" si="464"/>
        <v>10</v>
      </c>
    </row>
    <row r="3640" spans="1:32" x14ac:dyDescent="0.25">
      <c r="A3640" s="11">
        <v>45909</v>
      </c>
      <c r="B3640" s="25">
        <v>4176574233</v>
      </c>
      <c r="C3640" s="12" t="s">
        <v>7214</v>
      </c>
      <c r="D3640" s="16">
        <f t="shared" si="465"/>
        <v>45909</v>
      </c>
      <c r="G3640" s="13" t="s">
        <v>1638</v>
      </c>
      <c r="I3640" s="13" t="s">
        <v>8504</v>
      </c>
      <c r="J3640" s="13" t="s">
        <v>75</v>
      </c>
      <c r="K3640" s="13" t="s">
        <v>30</v>
      </c>
      <c r="L3640" s="25" t="str">
        <f>VLOOKUP($K3640,TONG_SL!$A:$D,2,0)</f>
        <v>Gà muối 500g</v>
      </c>
      <c r="N3640" s="25" t="str">
        <f t="shared" si="466"/>
        <v>K-C6</v>
      </c>
      <c r="Q3640" s="25" t="str">
        <f>VLOOKUP(K3640,TONG_SL!$A:$D,3,0)</f>
        <v>Túi</v>
      </c>
      <c r="R3640" s="1">
        <v>9</v>
      </c>
      <c r="T3640" s="1">
        <f>VLOOKUP(VLOOKUP(G3640,Ma_KH!$A:$R,18,0)&amp;K3640,Gia_MB!$A:$F,6,0)</f>
        <v>111058</v>
      </c>
      <c r="U3640" s="14">
        <f t="shared" si="467"/>
        <v>999522</v>
      </c>
      <c r="W3640" s="64">
        <f t="shared" si="468"/>
        <v>0</v>
      </c>
      <c r="X3640" s="3" t="str">
        <f t="shared" si="469"/>
        <v>8</v>
      </c>
      <c r="Z3640" s="14">
        <f t="shared" si="470"/>
        <v>79961.759999999995</v>
      </c>
      <c r="AA3640" s="7">
        <f>VLOOKUP(G3640,Ma_KH!$A:$R,14,0)</f>
        <v>60</v>
      </c>
      <c r="AD3640" s="7" t="str">
        <f>IFERROR(VLOOKUP(J3640,'Chuyển Mã'!$B$3:$C$9,2,0),"")</f>
        <v>Hà Nội</v>
      </c>
      <c r="AE3640" s="7" t="str">
        <f t="shared" si="463"/>
        <v>Gà muối 500g</v>
      </c>
      <c r="AF3640" s="7">
        <f t="shared" si="464"/>
        <v>9</v>
      </c>
    </row>
    <row r="3641" spans="1:32" x14ac:dyDescent="0.25">
      <c r="A3641" s="11">
        <v>45909</v>
      </c>
      <c r="B3641" s="25" t="s">
        <v>8505</v>
      </c>
      <c r="C3641" s="12" t="s">
        <v>7214</v>
      </c>
      <c r="D3641" s="16">
        <f t="shared" si="465"/>
        <v>45909</v>
      </c>
      <c r="G3641" s="13" t="s">
        <v>1638</v>
      </c>
      <c r="I3641" s="13" t="s">
        <v>8506</v>
      </c>
      <c r="J3641" s="13" t="s">
        <v>75</v>
      </c>
      <c r="K3641" s="13" t="s">
        <v>35</v>
      </c>
      <c r="L3641" s="25" t="str">
        <f>VLOOKUP($K3641,TONG_SL!$A:$D,2,0)</f>
        <v>Tai heo muối 200g</v>
      </c>
      <c r="N3641" s="25" t="str">
        <f t="shared" si="466"/>
        <v>K-C6</v>
      </c>
      <c r="Q3641" s="25" t="str">
        <f>VLOOKUP(K3641,TONG_SL!$A:$D,3,0)</f>
        <v>Túi</v>
      </c>
      <c r="R3641" s="1">
        <v>3</v>
      </c>
      <c r="T3641" s="1">
        <f>VLOOKUP(VLOOKUP(G3641,Ma_KH!$A:$R,18,0)&amp;K3641,Gia_MB!$A:$F,6,0)</f>
        <v>55595</v>
      </c>
      <c r="U3641" s="14">
        <f t="shared" si="467"/>
        <v>166785</v>
      </c>
      <c r="W3641" s="64">
        <f t="shared" si="468"/>
        <v>0</v>
      </c>
      <c r="X3641" s="3" t="str">
        <f t="shared" si="469"/>
        <v>8</v>
      </c>
      <c r="Z3641" s="14">
        <f t="shared" si="470"/>
        <v>13342.800000000001</v>
      </c>
      <c r="AA3641" s="7">
        <f>VLOOKUP(G3641,Ma_KH!$A:$R,14,0)</f>
        <v>60</v>
      </c>
      <c r="AD3641" s="7" t="str">
        <f>IFERROR(VLOOKUP(J3641,'Chuyển Mã'!$B$3:$C$9,2,0),"")</f>
        <v>Hà Nội</v>
      </c>
      <c r="AE3641" s="7" t="str">
        <f t="shared" si="463"/>
        <v>Tai heo muối 200g</v>
      </c>
      <c r="AF3641" s="7">
        <f t="shared" si="464"/>
        <v>3</v>
      </c>
    </row>
    <row r="3642" spans="1:32" x14ac:dyDescent="0.25">
      <c r="A3642" s="11">
        <v>45909</v>
      </c>
      <c r="B3642" s="25" t="s">
        <v>8505</v>
      </c>
      <c r="C3642" s="12" t="s">
        <v>7214</v>
      </c>
      <c r="D3642" s="16">
        <f t="shared" si="465"/>
        <v>45909</v>
      </c>
      <c r="G3642" s="13" t="s">
        <v>1638</v>
      </c>
      <c r="I3642" s="13" t="s">
        <v>8506</v>
      </c>
      <c r="J3642" s="13" t="s">
        <v>75</v>
      </c>
      <c r="K3642" s="13" t="s">
        <v>39</v>
      </c>
      <c r="L3642" s="25" t="str">
        <f>VLOOKUP($K3642,TONG_SL!$A:$D,2,0)</f>
        <v>Chả cốm 300g</v>
      </c>
      <c r="N3642" s="25" t="str">
        <f t="shared" si="466"/>
        <v>K-C6</v>
      </c>
      <c r="Q3642" s="25" t="str">
        <f>VLOOKUP(K3642,TONG_SL!$A:$D,3,0)</f>
        <v>Túi</v>
      </c>
      <c r="R3642" s="1">
        <v>3</v>
      </c>
      <c r="T3642" s="1">
        <f>VLOOKUP(VLOOKUP(G3642,Ma_KH!$A:$R,18,0)&amp;K3642,Gia_MB!$A:$F,6,0)</f>
        <v>74250</v>
      </c>
      <c r="U3642" s="14">
        <f t="shared" si="467"/>
        <v>222750</v>
      </c>
      <c r="W3642" s="64">
        <f t="shared" si="468"/>
        <v>0</v>
      </c>
      <c r="X3642" s="3" t="str">
        <f t="shared" si="469"/>
        <v>8</v>
      </c>
      <c r="Z3642" s="14">
        <f t="shared" si="470"/>
        <v>17820</v>
      </c>
      <c r="AA3642" s="7">
        <f>VLOOKUP(G3642,Ma_KH!$A:$R,14,0)</f>
        <v>60</v>
      </c>
      <c r="AD3642" s="7" t="str">
        <f>IFERROR(VLOOKUP(J3642,'Chuyển Mã'!$B$3:$C$9,2,0),"")</f>
        <v>Hà Nội</v>
      </c>
      <c r="AE3642" s="7" t="str">
        <f t="shared" si="463"/>
        <v>Chả cốm 300g</v>
      </c>
      <c r="AF3642" s="7">
        <f t="shared" si="464"/>
        <v>3</v>
      </c>
    </row>
    <row r="3643" spans="1:32" x14ac:dyDescent="0.25">
      <c r="A3643" s="11">
        <v>45909</v>
      </c>
      <c r="B3643" s="25" t="s">
        <v>8505</v>
      </c>
      <c r="C3643" s="12" t="s">
        <v>7214</v>
      </c>
      <c r="D3643" s="16">
        <f t="shared" si="465"/>
        <v>45909</v>
      </c>
      <c r="G3643" s="13" t="s">
        <v>1638</v>
      </c>
      <c r="I3643" s="13" t="s">
        <v>8506</v>
      </c>
      <c r="J3643" s="13" t="s">
        <v>75</v>
      </c>
      <c r="K3643" s="13" t="s">
        <v>47</v>
      </c>
      <c r="L3643" s="25" t="str">
        <f>VLOOKUP($K3643,TONG_SL!$A:$D,2,0)</f>
        <v>Giò lụa cây 250g</v>
      </c>
      <c r="N3643" s="25" t="str">
        <f t="shared" si="466"/>
        <v>K-C6</v>
      </c>
      <c r="Q3643" s="25" t="str">
        <f>VLOOKUP(K3643,TONG_SL!$A:$D,3,0)</f>
        <v>Túi</v>
      </c>
      <c r="R3643" s="1">
        <v>3</v>
      </c>
      <c r="T3643" s="1">
        <f>VLOOKUP(VLOOKUP(G3643,Ma_KH!$A:$R,18,0)&amp;K3643,Gia_MB!$A:$F,6,0)</f>
        <v>49500</v>
      </c>
      <c r="U3643" s="14">
        <f t="shared" si="467"/>
        <v>148500</v>
      </c>
      <c r="W3643" s="64">
        <f t="shared" si="468"/>
        <v>0</v>
      </c>
      <c r="X3643" s="3" t="str">
        <f t="shared" si="469"/>
        <v>8</v>
      </c>
      <c r="Z3643" s="14">
        <f t="shared" si="470"/>
        <v>11880</v>
      </c>
      <c r="AA3643" s="7">
        <f>VLOOKUP(G3643,Ma_KH!$A:$R,14,0)</f>
        <v>60</v>
      </c>
      <c r="AD3643" s="7" t="str">
        <f>IFERROR(VLOOKUP(J3643,'Chuyển Mã'!$B$3:$C$9,2,0),"")</f>
        <v>Hà Nội</v>
      </c>
      <c r="AE3643" s="7" t="str">
        <f t="shared" si="463"/>
        <v>Giò lụa cây 250g</v>
      </c>
      <c r="AF3643" s="7">
        <f t="shared" si="464"/>
        <v>3</v>
      </c>
    </row>
    <row r="3644" spans="1:32" x14ac:dyDescent="0.25">
      <c r="A3644" s="11">
        <v>45909</v>
      </c>
      <c r="B3644" s="25" t="s">
        <v>8505</v>
      </c>
      <c r="C3644" s="12" t="s">
        <v>7214</v>
      </c>
      <c r="D3644" s="16">
        <f t="shared" si="465"/>
        <v>45909</v>
      </c>
      <c r="G3644" s="13" t="s">
        <v>1638</v>
      </c>
      <c r="I3644" s="13" t="s">
        <v>8506</v>
      </c>
      <c r="J3644" s="13" t="s">
        <v>75</v>
      </c>
      <c r="K3644" s="13" t="s">
        <v>49</v>
      </c>
      <c r="L3644" s="25" t="str">
        <f>VLOOKUP($K3644,TONG_SL!$A:$D,2,0)</f>
        <v>Giò sụn gà 250g</v>
      </c>
      <c r="N3644" s="25" t="str">
        <f t="shared" si="466"/>
        <v>K-C6</v>
      </c>
      <c r="Q3644" s="25" t="str">
        <f>VLOOKUP(K3644,TONG_SL!$A:$D,3,0)</f>
        <v>Túi</v>
      </c>
      <c r="R3644" s="1">
        <v>3</v>
      </c>
      <c r="T3644" s="1">
        <f>VLOOKUP(VLOOKUP(G3644,Ma_KH!$A:$R,18,0)&amp;K3644,Gia_MB!$A:$F,6,0)</f>
        <v>50400</v>
      </c>
      <c r="U3644" s="14">
        <f t="shared" si="467"/>
        <v>151200</v>
      </c>
      <c r="W3644" s="64">
        <f t="shared" si="468"/>
        <v>0</v>
      </c>
      <c r="X3644" s="3" t="str">
        <f t="shared" si="469"/>
        <v>8</v>
      </c>
      <c r="Z3644" s="14">
        <f t="shared" si="470"/>
        <v>12096</v>
      </c>
      <c r="AA3644" s="7">
        <f>VLOOKUP(G3644,Ma_KH!$A:$R,14,0)</f>
        <v>60</v>
      </c>
      <c r="AD3644" s="7" t="str">
        <f>IFERROR(VLOOKUP(J3644,'Chuyển Mã'!$B$3:$C$9,2,0),"")</f>
        <v>Hà Nội</v>
      </c>
      <c r="AE3644" s="7" t="str">
        <f t="shared" si="463"/>
        <v>Giò sụn gà 250g</v>
      </c>
      <c r="AF3644" s="7">
        <f t="shared" si="464"/>
        <v>3</v>
      </c>
    </row>
    <row r="3645" spans="1:32" x14ac:dyDescent="0.25">
      <c r="A3645" s="11">
        <v>45909</v>
      </c>
      <c r="B3645" s="25">
        <v>4176573677</v>
      </c>
      <c r="C3645" s="12" t="s">
        <v>7214</v>
      </c>
      <c r="D3645" s="16">
        <f t="shared" si="465"/>
        <v>45909</v>
      </c>
      <c r="G3645" s="13" t="s">
        <v>8507</v>
      </c>
      <c r="I3645" s="13" t="s">
        <v>8508</v>
      </c>
      <c r="J3645" s="13" t="s">
        <v>75</v>
      </c>
      <c r="K3645" s="13" t="s">
        <v>32</v>
      </c>
      <c r="L3645" s="25" t="str">
        <f>VLOOKUP($K3645,TONG_SL!$A:$D,2,0)</f>
        <v>Giò Tai Lưỡi Xào 250</v>
      </c>
      <c r="N3645" s="25" t="str">
        <f t="shared" si="466"/>
        <v>K-C6</v>
      </c>
      <c r="Q3645" s="25" t="str">
        <f>VLOOKUP(K3645,TONG_SL!$A:$D,3,0)</f>
        <v>Túi</v>
      </c>
      <c r="R3645" s="1">
        <v>4</v>
      </c>
      <c r="T3645" s="1">
        <f>VLOOKUP(VLOOKUP(G3645,Ma_KH!$A:$R,18,0)&amp;K3645,Gia_MB!$A:$F,6,0)</f>
        <v>50183</v>
      </c>
      <c r="U3645" s="14">
        <f t="shared" si="467"/>
        <v>200732</v>
      </c>
      <c r="W3645" s="64">
        <f t="shared" si="468"/>
        <v>0</v>
      </c>
      <c r="X3645" s="3" t="str">
        <f t="shared" si="469"/>
        <v>8</v>
      </c>
      <c r="Z3645" s="14">
        <f t="shared" si="470"/>
        <v>16058.56</v>
      </c>
      <c r="AA3645" s="7">
        <f>VLOOKUP(G3645,Ma_KH!$A:$R,14,0)</f>
        <v>60</v>
      </c>
      <c r="AD3645" s="7" t="str">
        <f>IFERROR(VLOOKUP(J3645,'Chuyển Mã'!$B$3:$C$9,2,0),"")</f>
        <v>Hà Nội</v>
      </c>
      <c r="AE3645" s="7" t="str">
        <f t="shared" si="463"/>
        <v>Giò Tai Lưỡi Xào 250</v>
      </c>
      <c r="AF3645" s="7">
        <f t="shared" si="464"/>
        <v>4</v>
      </c>
    </row>
    <row r="3646" spans="1:32" x14ac:dyDescent="0.25">
      <c r="A3646" s="11">
        <v>45909</v>
      </c>
      <c r="B3646" s="25">
        <v>4176573677</v>
      </c>
      <c r="C3646" s="12" t="s">
        <v>7214</v>
      </c>
      <c r="D3646" s="16">
        <f t="shared" si="465"/>
        <v>45909</v>
      </c>
      <c r="G3646" s="13" t="s">
        <v>8507</v>
      </c>
      <c r="I3646" s="13" t="s">
        <v>8508</v>
      </c>
      <c r="J3646" s="13" t="s">
        <v>75</v>
      </c>
      <c r="K3646" s="13" t="s">
        <v>27</v>
      </c>
      <c r="L3646" s="25" t="str">
        <f>VLOOKUP($K3646,TONG_SL!$A:$D,2,0)</f>
        <v>Chân giò heo muối 300g</v>
      </c>
      <c r="N3646" s="25" t="str">
        <f t="shared" si="466"/>
        <v>K-C6</v>
      </c>
      <c r="Q3646" s="25" t="str">
        <f>VLOOKUP(K3646,TONG_SL!$A:$D,3,0)</f>
        <v>Túi</v>
      </c>
      <c r="R3646" s="1">
        <v>6</v>
      </c>
      <c r="T3646" s="1">
        <f>VLOOKUP(VLOOKUP(G3646,Ma_KH!$A:$R,18,0)&amp;K3646,Gia_MB!$A:$F,6,0)</f>
        <v>73431</v>
      </c>
      <c r="U3646" s="14">
        <f t="shared" si="467"/>
        <v>440586</v>
      </c>
      <c r="W3646" s="64">
        <f t="shared" si="468"/>
        <v>0</v>
      </c>
      <c r="X3646" s="3" t="str">
        <f t="shared" si="469"/>
        <v>8</v>
      </c>
      <c r="Z3646" s="14">
        <f t="shared" si="470"/>
        <v>35246.879999999997</v>
      </c>
      <c r="AA3646" s="7">
        <f>VLOOKUP(G3646,Ma_KH!$A:$R,14,0)</f>
        <v>60</v>
      </c>
      <c r="AD3646" s="7" t="str">
        <f>IFERROR(VLOOKUP(J3646,'Chuyển Mã'!$B$3:$C$9,2,0),"")</f>
        <v>Hà Nội</v>
      </c>
      <c r="AE3646" s="7" t="str">
        <f t="shared" si="463"/>
        <v>Chân giò heo muối 300g</v>
      </c>
      <c r="AF3646" s="7">
        <f t="shared" si="464"/>
        <v>6</v>
      </c>
    </row>
    <row r="3647" spans="1:32" x14ac:dyDescent="0.25">
      <c r="A3647" s="11">
        <v>45909</v>
      </c>
      <c r="B3647" s="25">
        <v>4176573677</v>
      </c>
      <c r="C3647" s="12" t="s">
        <v>7214</v>
      </c>
      <c r="D3647" s="16">
        <f t="shared" si="465"/>
        <v>45909</v>
      </c>
      <c r="G3647" s="13" t="s">
        <v>8507</v>
      </c>
      <c r="I3647" s="13" t="s">
        <v>8508</v>
      </c>
      <c r="J3647" s="13" t="s">
        <v>75</v>
      </c>
      <c r="K3647" s="13" t="s">
        <v>51</v>
      </c>
      <c r="L3647" s="25" t="str">
        <f>VLOOKUP($K3647,TONG_SL!$A:$D,2,0)</f>
        <v>Mọc Nấm Hương 250g</v>
      </c>
      <c r="N3647" s="25" t="str">
        <f t="shared" si="466"/>
        <v>K-C6</v>
      </c>
      <c r="Q3647" s="25" t="str">
        <f>VLOOKUP(K3647,TONG_SL!$A:$D,3,0)</f>
        <v>Túi</v>
      </c>
      <c r="R3647" s="1">
        <v>4</v>
      </c>
      <c r="T3647" s="1">
        <f>VLOOKUP(VLOOKUP(G3647,Ma_KH!$A:$R,18,0)&amp;K3647,Gia_MB!$A:$F,6,0)</f>
        <v>46000</v>
      </c>
      <c r="U3647" s="14">
        <f t="shared" si="467"/>
        <v>184000</v>
      </c>
      <c r="W3647" s="64">
        <f t="shared" si="468"/>
        <v>0</v>
      </c>
      <c r="X3647" s="3" t="str">
        <f t="shared" si="469"/>
        <v>8</v>
      </c>
      <c r="Z3647" s="14">
        <f t="shared" si="470"/>
        <v>14720</v>
      </c>
      <c r="AA3647" s="7">
        <f>VLOOKUP(G3647,Ma_KH!$A:$R,14,0)</f>
        <v>60</v>
      </c>
      <c r="AD3647" s="7" t="str">
        <f>IFERROR(VLOOKUP(J3647,'Chuyển Mã'!$B$3:$C$9,2,0),"")</f>
        <v>Hà Nội</v>
      </c>
      <c r="AE3647" s="7" t="str">
        <f t="shared" si="463"/>
        <v>Mọc Nấm Hương 250g</v>
      </c>
      <c r="AF3647" s="7">
        <f t="shared" si="464"/>
        <v>4</v>
      </c>
    </row>
    <row r="3648" spans="1:32" x14ac:dyDescent="0.25">
      <c r="A3648" s="11">
        <v>45909</v>
      </c>
      <c r="B3648" s="25">
        <v>4176573677</v>
      </c>
      <c r="C3648" s="12" t="s">
        <v>7214</v>
      </c>
      <c r="D3648" s="16">
        <f t="shared" si="465"/>
        <v>45909</v>
      </c>
      <c r="G3648" s="13" t="s">
        <v>8507</v>
      </c>
      <c r="I3648" s="13" t="s">
        <v>8508</v>
      </c>
      <c r="J3648" s="13" t="s">
        <v>75</v>
      </c>
      <c r="K3648" s="13" t="s">
        <v>30</v>
      </c>
      <c r="L3648" s="25" t="str">
        <f>VLOOKUP($K3648,TONG_SL!$A:$D,2,0)</f>
        <v>Gà muối 500g</v>
      </c>
      <c r="N3648" s="25" t="str">
        <f t="shared" si="466"/>
        <v>K-C6</v>
      </c>
      <c r="Q3648" s="25" t="str">
        <f>VLOOKUP(K3648,TONG_SL!$A:$D,3,0)</f>
        <v>Túi</v>
      </c>
      <c r="R3648" s="1">
        <v>4</v>
      </c>
      <c r="T3648" s="1">
        <f>VLOOKUP(VLOOKUP(G3648,Ma_KH!$A:$R,18,0)&amp;K3648,Gia_MB!$A:$F,6,0)</f>
        <v>111058</v>
      </c>
      <c r="U3648" s="14">
        <f t="shared" si="467"/>
        <v>444232</v>
      </c>
      <c r="W3648" s="64">
        <f t="shared" si="468"/>
        <v>0</v>
      </c>
      <c r="X3648" s="3" t="str">
        <f t="shared" si="469"/>
        <v>8</v>
      </c>
      <c r="Z3648" s="14">
        <f t="shared" si="470"/>
        <v>35538.559999999998</v>
      </c>
      <c r="AA3648" s="7">
        <f>VLOOKUP(G3648,Ma_KH!$A:$R,14,0)</f>
        <v>60</v>
      </c>
      <c r="AD3648" s="7" t="str">
        <f>IFERROR(VLOOKUP(J3648,'Chuyển Mã'!$B$3:$C$9,2,0),"")</f>
        <v>Hà Nội</v>
      </c>
      <c r="AE3648" s="7" t="str">
        <f t="shared" si="463"/>
        <v>Gà muối 500g</v>
      </c>
      <c r="AF3648" s="7">
        <f t="shared" si="464"/>
        <v>4</v>
      </c>
    </row>
    <row r="3649" spans="1:32" x14ac:dyDescent="0.25">
      <c r="A3649" s="11">
        <v>45909</v>
      </c>
      <c r="B3649" s="25" t="s">
        <v>8509</v>
      </c>
      <c r="C3649" s="12" t="s">
        <v>7214</v>
      </c>
      <c r="D3649" s="16">
        <f t="shared" si="465"/>
        <v>45909</v>
      </c>
      <c r="G3649" s="13" t="s">
        <v>1584</v>
      </c>
      <c r="I3649" s="13" t="s">
        <v>8510</v>
      </c>
      <c r="J3649" s="13" t="s">
        <v>75</v>
      </c>
      <c r="K3649" s="13" t="s">
        <v>35</v>
      </c>
      <c r="L3649" s="25" t="str">
        <f>VLOOKUP($K3649,TONG_SL!$A:$D,2,0)</f>
        <v>Tai heo muối 200g</v>
      </c>
      <c r="N3649" s="25" t="str">
        <f t="shared" si="466"/>
        <v>K-C6</v>
      </c>
      <c r="Q3649" s="25" t="str">
        <f>VLOOKUP(K3649,TONG_SL!$A:$D,3,0)</f>
        <v>Túi</v>
      </c>
      <c r="R3649" s="1">
        <v>3</v>
      </c>
      <c r="T3649" s="1">
        <f>VLOOKUP(VLOOKUP(G3649,Ma_KH!$A:$R,18,0)&amp;K3649,Gia_MB!$A:$F,6,0)</f>
        <v>55595</v>
      </c>
      <c r="U3649" s="14">
        <f t="shared" si="467"/>
        <v>166785</v>
      </c>
      <c r="W3649" s="64">
        <f t="shared" si="468"/>
        <v>0</v>
      </c>
      <c r="X3649" s="3" t="str">
        <f t="shared" si="469"/>
        <v>8</v>
      </c>
      <c r="Z3649" s="14">
        <f t="shared" si="470"/>
        <v>13342.800000000001</v>
      </c>
      <c r="AA3649" s="7">
        <f>VLOOKUP(G3649,Ma_KH!$A:$R,14,0)</f>
        <v>60</v>
      </c>
      <c r="AD3649" s="7" t="str">
        <f>IFERROR(VLOOKUP(J3649,'Chuyển Mã'!$B$3:$C$9,2,0),"")</f>
        <v>Hà Nội</v>
      </c>
      <c r="AE3649" s="7" t="str">
        <f t="shared" si="463"/>
        <v>Tai heo muối 200g</v>
      </c>
      <c r="AF3649" s="7">
        <f t="shared" si="464"/>
        <v>3</v>
      </c>
    </row>
    <row r="3650" spans="1:32" x14ac:dyDescent="0.25">
      <c r="A3650" s="11">
        <v>45909</v>
      </c>
      <c r="B3650" s="25" t="s">
        <v>8509</v>
      </c>
      <c r="C3650" s="12" t="s">
        <v>7214</v>
      </c>
      <c r="D3650" s="16">
        <f t="shared" si="465"/>
        <v>45909</v>
      </c>
      <c r="G3650" s="13" t="s">
        <v>1584</v>
      </c>
      <c r="I3650" s="13" t="s">
        <v>8510</v>
      </c>
      <c r="J3650" s="13" t="s">
        <v>75</v>
      </c>
      <c r="K3650" s="13" t="s">
        <v>39</v>
      </c>
      <c r="L3650" s="25" t="str">
        <f>VLOOKUP($K3650,TONG_SL!$A:$D,2,0)</f>
        <v>Chả cốm 300g</v>
      </c>
      <c r="N3650" s="25" t="str">
        <f t="shared" si="466"/>
        <v>K-C6</v>
      </c>
      <c r="Q3650" s="25" t="str">
        <f>VLOOKUP(K3650,TONG_SL!$A:$D,3,0)</f>
        <v>Túi</v>
      </c>
      <c r="R3650" s="1">
        <v>3</v>
      </c>
      <c r="T3650" s="1">
        <f>VLOOKUP(VLOOKUP(G3650,Ma_KH!$A:$R,18,0)&amp;K3650,Gia_MB!$A:$F,6,0)</f>
        <v>74250</v>
      </c>
      <c r="U3650" s="14">
        <f t="shared" si="467"/>
        <v>222750</v>
      </c>
      <c r="W3650" s="64">
        <f t="shared" si="468"/>
        <v>0</v>
      </c>
      <c r="X3650" s="3" t="str">
        <f t="shared" si="469"/>
        <v>8</v>
      </c>
      <c r="Z3650" s="14">
        <f t="shared" si="470"/>
        <v>17820</v>
      </c>
      <c r="AA3650" s="7">
        <f>VLOOKUP(G3650,Ma_KH!$A:$R,14,0)</f>
        <v>60</v>
      </c>
      <c r="AD3650" s="7" t="str">
        <f>IFERROR(VLOOKUP(J3650,'Chuyển Mã'!$B$3:$C$9,2,0),"")</f>
        <v>Hà Nội</v>
      </c>
      <c r="AE3650" s="7" t="str">
        <f t="shared" si="463"/>
        <v>Chả cốm 300g</v>
      </c>
      <c r="AF3650" s="7">
        <f t="shared" si="464"/>
        <v>3</v>
      </c>
    </row>
    <row r="3651" spans="1:32" x14ac:dyDescent="0.25">
      <c r="A3651" s="11">
        <v>45909</v>
      </c>
      <c r="B3651" s="25" t="s">
        <v>8509</v>
      </c>
      <c r="C3651" s="12" t="s">
        <v>7214</v>
      </c>
      <c r="D3651" s="16">
        <f t="shared" si="465"/>
        <v>45909</v>
      </c>
      <c r="G3651" s="13" t="s">
        <v>1584</v>
      </c>
      <c r="I3651" s="13" t="s">
        <v>8510</v>
      </c>
      <c r="J3651" s="13" t="s">
        <v>75</v>
      </c>
      <c r="K3651" s="13" t="s">
        <v>47</v>
      </c>
      <c r="L3651" s="25" t="str">
        <f>VLOOKUP($K3651,TONG_SL!$A:$D,2,0)</f>
        <v>Giò lụa cây 250g</v>
      </c>
      <c r="N3651" s="25" t="str">
        <f t="shared" si="466"/>
        <v>K-C6</v>
      </c>
      <c r="Q3651" s="25" t="str">
        <f>VLOOKUP(K3651,TONG_SL!$A:$D,3,0)</f>
        <v>Túi</v>
      </c>
      <c r="R3651" s="1">
        <v>3</v>
      </c>
      <c r="T3651" s="1">
        <f>VLOOKUP(VLOOKUP(G3651,Ma_KH!$A:$R,18,0)&amp;K3651,Gia_MB!$A:$F,6,0)</f>
        <v>49500</v>
      </c>
      <c r="U3651" s="14">
        <f t="shared" si="467"/>
        <v>148500</v>
      </c>
      <c r="W3651" s="64">
        <f t="shared" si="468"/>
        <v>0</v>
      </c>
      <c r="X3651" s="3" t="str">
        <f t="shared" si="469"/>
        <v>8</v>
      </c>
      <c r="Z3651" s="14">
        <f t="shared" si="470"/>
        <v>11880</v>
      </c>
      <c r="AA3651" s="7">
        <f>VLOOKUP(G3651,Ma_KH!$A:$R,14,0)</f>
        <v>60</v>
      </c>
      <c r="AD3651" s="7" t="str">
        <f>IFERROR(VLOOKUP(J3651,'Chuyển Mã'!$B$3:$C$9,2,0),"")</f>
        <v>Hà Nội</v>
      </c>
      <c r="AE3651" s="7" t="str">
        <f t="shared" ref="AE3651:AE3714" si="471">IFERROR(L3651,"")</f>
        <v>Giò lụa cây 250g</v>
      </c>
      <c r="AF3651" s="7">
        <f t="shared" ref="AF3651:AF3714" si="472">R3651</f>
        <v>3</v>
      </c>
    </row>
    <row r="3652" spans="1:32" x14ac:dyDescent="0.25">
      <c r="A3652" s="11">
        <v>45909</v>
      </c>
      <c r="B3652" s="25" t="s">
        <v>8509</v>
      </c>
      <c r="C3652" s="12" t="s">
        <v>7214</v>
      </c>
      <c r="D3652" s="16">
        <f t="shared" ref="D3652:D3703" si="473">IF(A3652="","",A3652)</f>
        <v>45909</v>
      </c>
      <c r="G3652" s="13" t="s">
        <v>1584</v>
      </c>
      <c r="I3652" s="13" t="s">
        <v>8510</v>
      </c>
      <c r="J3652" s="13" t="s">
        <v>75</v>
      </c>
      <c r="K3652" s="13" t="s">
        <v>49</v>
      </c>
      <c r="L3652" s="25" t="str">
        <f>VLOOKUP($K3652,TONG_SL!$A:$D,2,0)</f>
        <v>Giò sụn gà 250g</v>
      </c>
      <c r="N3652" s="25" t="str">
        <f t="shared" ref="N3652:N3715" si="474">IF($B3652&lt;&gt;"","K-C6","")</f>
        <v>K-C6</v>
      </c>
      <c r="Q3652" s="25" t="str">
        <f>VLOOKUP(K3652,TONG_SL!$A:$D,3,0)</f>
        <v>Túi</v>
      </c>
      <c r="R3652" s="1">
        <v>3</v>
      </c>
      <c r="T3652" s="1">
        <f>VLOOKUP(VLOOKUP(G3652,Ma_KH!$A:$R,18,0)&amp;K3652,Gia_MB!$A:$F,6,0)</f>
        <v>50400</v>
      </c>
      <c r="U3652" s="14">
        <f t="shared" si="467"/>
        <v>151200</v>
      </c>
      <c r="W3652" s="64">
        <f t="shared" si="468"/>
        <v>0</v>
      </c>
      <c r="X3652" s="3" t="str">
        <f t="shared" si="469"/>
        <v>8</v>
      </c>
      <c r="Z3652" s="14">
        <f t="shared" si="470"/>
        <v>12096</v>
      </c>
      <c r="AA3652" s="7">
        <f>VLOOKUP(G3652,Ma_KH!$A:$R,14,0)</f>
        <v>60</v>
      </c>
      <c r="AD3652" s="7" t="str">
        <f>IFERROR(VLOOKUP(J3652,'Chuyển Mã'!$B$3:$C$9,2,0),"")</f>
        <v>Hà Nội</v>
      </c>
      <c r="AE3652" s="7" t="str">
        <f t="shared" si="471"/>
        <v>Giò sụn gà 250g</v>
      </c>
      <c r="AF3652" s="7">
        <f t="shared" si="472"/>
        <v>3</v>
      </c>
    </row>
    <row r="3653" spans="1:32" x14ac:dyDescent="0.25">
      <c r="A3653" s="11">
        <v>45909</v>
      </c>
      <c r="B3653" s="25">
        <v>4176574157</v>
      </c>
      <c r="C3653" s="12" t="s">
        <v>7214</v>
      </c>
      <c r="D3653" s="16">
        <f t="shared" si="473"/>
        <v>45909</v>
      </c>
      <c r="G3653" s="13" t="s">
        <v>1584</v>
      </c>
      <c r="I3653" s="13" t="s">
        <v>8511</v>
      </c>
      <c r="J3653" s="13" t="s">
        <v>75</v>
      </c>
      <c r="K3653" s="13" t="s">
        <v>30</v>
      </c>
      <c r="L3653" s="25" t="str">
        <f>VLOOKUP($K3653,TONG_SL!$A:$D,2,0)</f>
        <v>Gà muối 500g</v>
      </c>
      <c r="N3653" s="25" t="str">
        <f t="shared" si="474"/>
        <v>K-C6</v>
      </c>
      <c r="Q3653" s="25" t="str">
        <f>VLOOKUP(K3653,TONG_SL!$A:$D,3,0)</f>
        <v>Túi</v>
      </c>
      <c r="R3653" s="1">
        <v>4</v>
      </c>
      <c r="T3653" s="1">
        <f>VLOOKUP(VLOOKUP(G3653,Ma_KH!$A:$R,18,0)&amp;K3653,Gia_MB!$A:$F,6,0)</f>
        <v>111058</v>
      </c>
      <c r="U3653" s="14">
        <f t="shared" si="467"/>
        <v>444232</v>
      </c>
      <c r="W3653" s="64">
        <f t="shared" si="468"/>
        <v>0</v>
      </c>
      <c r="X3653" s="3" t="str">
        <f t="shared" si="469"/>
        <v>8</v>
      </c>
      <c r="Z3653" s="14">
        <f t="shared" si="470"/>
        <v>35538.559999999998</v>
      </c>
      <c r="AA3653" s="7">
        <f>VLOOKUP(G3653,Ma_KH!$A:$R,14,0)</f>
        <v>60</v>
      </c>
      <c r="AD3653" s="7" t="str">
        <f>IFERROR(VLOOKUP(J3653,'Chuyển Mã'!$B$3:$C$9,2,0),"")</f>
        <v>Hà Nội</v>
      </c>
      <c r="AE3653" s="7" t="str">
        <f t="shared" si="471"/>
        <v>Gà muối 500g</v>
      </c>
      <c r="AF3653" s="7">
        <f t="shared" si="472"/>
        <v>4</v>
      </c>
    </row>
    <row r="3654" spans="1:32" x14ac:dyDescent="0.25">
      <c r="A3654" s="11">
        <v>45909</v>
      </c>
      <c r="B3654" s="25">
        <v>4176574157</v>
      </c>
      <c r="C3654" s="12" t="s">
        <v>7214</v>
      </c>
      <c r="D3654" s="16">
        <f t="shared" si="473"/>
        <v>45909</v>
      </c>
      <c r="G3654" s="13" t="s">
        <v>1584</v>
      </c>
      <c r="I3654" s="13" t="s">
        <v>8511</v>
      </c>
      <c r="J3654" s="13" t="s">
        <v>75</v>
      </c>
      <c r="K3654" s="13" t="s">
        <v>27</v>
      </c>
      <c r="L3654" s="25" t="str">
        <f>VLOOKUP($K3654,TONG_SL!$A:$D,2,0)</f>
        <v>Chân giò heo muối 300g</v>
      </c>
      <c r="N3654" s="25" t="str">
        <f t="shared" si="474"/>
        <v>K-C6</v>
      </c>
      <c r="Q3654" s="25" t="str">
        <f>VLOOKUP(K3654,TONG_SL!$A:$D,3,0)</f>
        <v>Túi</v>
      </c>
      <c r="R3654" s="1">
        <v>4</v>
      </c>
      <c r="T3654" s="1">
        <f>VLOOKUP(VLOOKUP(G3654,Ma_KH!$A:$R,18,0)&amp;K3654,Gia_MB!$A:$F,6,0)</f>
        <v>73431</v>
      </c>
      <c r="U3654" s="14">
        <f t="shared" si="467"/>
        <v>293724</v>
      </c>
      <c r="W3654" s="64">
        <f t="shared" si="468"/>
        <v>0</v>
      </c>
      <c r="X3654" s="3" t="str">
        <f t="shared" si="469"/>
        <v>8</v>
      </c>
      <c r="Z3654" s="14">
        <f t="shared" si="470"/>
        <v>23497.920000000002</v>
      </c>
      <c r="AA3654" s="7">
        <f>VLOOKUP(G3654,Ma_KH!$A:$R,14,0)</f>
        <v>60</v>
      </c>
      <c r="AD3654" s="7" t="str">
        <f>IFERROR(VLOOKUP(J3654,'Chuyển Mã'!$B$3:$C$9,2,0),"")</f>
        <v>Hà Nội</v>
      </c>
      <c r="AE3654" s="7" t="str">
        <f t="shared" si="471"/>
        <v>Chân giò heo muối 300g</v>
      </c>
      <c r="AF3654" s="7">
        <f t="shared" si="472"/>
        <v>4</v>
      </c>
    </row>
    <row r="3655" spans="1:32" x14ac:dyDescent="0.25">
      <c r="A3655" s="11">
        <v>45909</v>
      </c>
      <c r="B3655" s="25">
        <v>4176574157</v>
      </c>
      <c r="C3655" s="12" t="s">
        <v>7214</v>
      </c>
      <c r="D3655" s="16">
        <f t="shared" si="473"/>
        <v>45909</v>
      </c>
      <c r="G3655" s="13" t="s">
        <v>1584</v>
      </c>
      <c r="I3655" s="13" t="s">
        <v>8511</v>
      </c>
      <c r="J3655" s="13" t="s">
        <v>75</v>
      </c>
      <c r="K3655" s="13" t="s">
        <v>32</v>
      </c>
      <c r="L3655" s="25" t="str">
        <f>VLOOKUP($K3655,TONG_SL!$A:$D,2,0)</f>
        <v>Giò Tai Lưỡi Xào 250</v>
      </c>
      <c r="N3655" s="25" t="str">
        <f t="shared" si="474"/>
        <v>K-C6</v>
      </c>
      <c r="Q3655" s="25" t="str">
        <f>VLOOKUP(K3655,TONG_SL!$A:$D,3,0)</f>
        <v>Túi</v>
      </c>
      <c r="R3655" s="1">
        <v>6</v>
      </c>
      <c r="T3655" s="1">
        <f>VLOOKUP(VLOOKUP(G3655,Ma_KH!$A:$R,18,0)&amp;K3655,Gia_MB!$A:$F,6,0)</f>
        <v>50183</v>
      </c>
      <c r="U3655" s="14">
        <f t="shared" ref="U3655:U3707" si="475">T3655*R3655</f>
        <v>301098</v>
      </c>
      <c r="W3655" s="64">
        <f t="shared" ref="W3655:W3707" si="476">U3655*V3655</f>
        <v>0</v>
      </c>
      <c r="X3655" s="3" t="str">
        <f t="shared" ref="X3655:X3707" si="477">IF(B3655&lt;&gt;"","8","0")</f>
        <v>8</v>
      </c>
      <c r="Z3655" s="14">
        <f t="shared" ref="Z3655:Z3707" si="478">U3655*X3655%</f>
        <v>24087.84</v>
      </c>
      <c r="AA3655" s="7">
        <f>VLOOKUP(G3655,Ma_KH!$A:$R,14,0)</f>
        <v>60</v>
      </c>
      <c r="AD3655" s="7" t="str">
        <f>IFERROR(VLOOKUP(J3655,'Chuyển Mã'!$B$3:$C$9,2,0),"")</f>
        <v>Hà Nội</v>
      </c>
      <c r="AE3655" s="7" t="str">
        <f t="shared" si="471"/>
        <v>Giò Tai Lưỡi Xào 250</v>
      </c>
      <c r="AF3655" s="7">
        <f t="shared" si="472"/>
        <v>6</v>
      </c>
    </row>
    <row r="3656" spans="1:32" x14ac:dyDescent="0.25">
      <c r="A3656" s="11">
        <v>45909</v>
      </c>
      <c r="B3656" s="25">
        <v>4176573679</v>
      </c>
      <c r="C3656" s="12" t="s">
        <v>7214</v>
      </c>
      <c r="D3656" s="16">
        <f t="shared" si="473"/>
        <v>45909</v>
      </c>
      <c r="G3656" s="13" t="s">
        <v>8512</v>
      </c>
      <c r="I3656" s="13" t="s">
        <v>8513</v>
      </c>
      <c r="J3656" s="13" t="s">
        <v>75</v>
      </c>
      <c r="K3656" s="13" t="s">
        <v>32</v>
      </c>
      <c r="L3656" s="25" t="str">
        <f>VLOOKUP($K3656,TONG_SL!$A:$D,2,0)</f>
        <v>Giò Tai Lưỡi Xào 250</v>
      </c>
      <c r="N3656" s="25" t="str">
        <f t="shared" si="474"/>
        <v>K-C6</v>
      </c>
      <c r="Q3656" s="25" t="str">
        <f>VLOOKUP(K3656,TONG_SL!$A:$D,3,0)</f>
        <v>Túi</v>
      </c>
      <c r="R3656" s="1">
        <v>4</v>
      </c>
      <c r="T3656" s="1">
        <f>VLOOKUP(VLOOKUP(G3656,Ma_KH!$A:$R,18,0)&amp;K3656,Gia_MB!$A:$F,6,0)</f>
        <v>50183</v>
      </c>
      <c r="U3656" s="14">
        <f t="shared" si="475"/>
        <v>200732</v>
      </c>
      <c r="W3656" s="64">
        <f t="shared" si="476"/>
        <v>0</v>
      </c>
      <c r="X3656" s="3" t="str">
        <f t="shared" si="477"/>
        <v>8</v>
      </c>
      <c r="Z3656" s="14">
        <f t="shared" si="478"/>
        <v>16058.56</v>
      </c>
      <c r="AA3656" s="7">
        <f>VLOOKUP(G3656,Ma_KH!$A:$R,14,0)</f>
        <v>60</v>
      </c>
      <c r="AD3656" s="7" t="str">
        <f>IFERROR(VLOOKUP(J3656,'Chuyển Mã'!$B$3:$C$9,2,0),"")</f>
        <v>Hà Nội</v>
      </c>
      <c r="AE3656" s="7" t="str">
        <f t="shared" si="471"/>
        <v>Giò Tai Lưỡi Xào 250</v>
      </c>
      <c r="AF3656" s="7">
        <f t="shared" si="472"/>
        <v>4</v>
      </c>
    </row>
    <row r="3657" spans="1:32" x14ac:dyDescent="0.25">
      <c r="A3657" s="11">
        <v>45909</v>
      </c>
      <c r="B3657" s="25">
        <v>4176573679</v>
      </c>
      <c r="C3657" s="12" t="s">
        <v>7214</v>
      </c>
      <c r="D3657" s="16">
        <f t="shared" si="473"/>
        <v>45909</v>
      </c>
      <c r="G3657" s="13" t="s">
        <v>8512</v>
      </c>
      <c r="I3657" s="13" t="s">
        <v>8513</v>
      </c>
      <c r="J3657" s="13" t="s">
        <v>75</v>
      </c>
      <c r="K3657" s="13" t="s">
        <v>27</v>
      </c>
      <c r="L3657" s="25" t="str">
        <f>VLOOKUP($K3657,TONG_SL!$A:$D,2,0)</f>
        <v>Chân giò heo muối 300g</v>
      </c>
      <c r="N3657" s="25" t="str">
        <f t="shared" si="474"/>
        <v>K-C6</v>
      </c>
      <c r="Q3657" s="25" t="str">
        <f>VLOOKUP(K3657,TONG_SL!$A:$D,3,0)</f>
        <v>Túi</v>
      </c>
      <c r="R3657" s="1">
        <v>10</v>
      </c>
      <c r="T3657" s="1">
        <f>VLOOKUP(VLOOKUP(G3657,Ma_KH!$A:$R,18,0)&amp;K3657,Gia_MB!$A:$F,6,0)</f>
        <v>73431</v>
      </c>
      <c r="U3657" s="14">
        <f t="shared" si="475"/>
        <v>734310</v>
      </c>
      <c r="W3657" s="64">
        <f t="shared" si="476"/>
        <v>0</v>
      </c>
      <c r="X3657" s="3" t="str">
        <f t="shared" si="477"/>
        <v>8</v>
      </c>
      <c r="Z3657" s="14">
        <f t="shared" si="478"/>
        <v>58744.800000000003</v>
      </c>
      <c r="AA3657" s="7">
        <f>VLOOKUP(G3657,Ma_KH!$A:$R,14,0)</f>
        <v>60</v>
      </c>
      <c r="AD3657" s="7" t="str">
        <f>IFERROR(VLOOKUP(J3657,'Chuyển Mã'!$B$3:$C$9,2,0),"")</f>
        <v>Hà Nội</v>
      </c>
      <c r="AE3657" s="7" t="str">
        <f t="shared" si="471"/>
        <v>Chân giò heo muối 300g</v>
      </c>
      <c r="AF3657" s="7">
        <f t="shared" si="472"/>
        <v>10</v>
      </c>
    </row>
    <row r="3658" spans="1:32" x14ac:dyDescent="0.25">
      <c r="A3658" s="11">
        <v>45909</v>
      </c>
      <c r="B3658" s="25">
        <v>4176573679</v>
      </c>
      <c r="C3658" s="12" t="s">
        <v>7214</v>
      </c>
      <c r="D3658" s="16">
        <f t="shared" si="473"/>
        <v>45909</v>
      </c>
      <c r="G3658" s="13" t="s">
        <v>8512</v>
      </c>
      <c r="I3658" s="13" t="s">
        <v>8513</v>
      </c>
      <c r="J3658" s="13" t="s">
        <v>75</v>
      </c>
      <c r="K3658" s="13" t="s">
        <v>51</v>
      </c>
      <c r="L3658" s="25" t="str">
        <f>VLOOKUP($K3658,TONG_SL!$A:$D,2,0)</f>
        <v>Mọc Nấm Hương 250g</v>
      </c>
      <c r="N3658" s="25" t="str">
        <f t="shared" si="474"/>
        <v>K-C6</v>
      </c>
      <c r="Q3658" s="25" t="str">
        <f>VLOOKUP(K3658,TONG_SL!$A:$D,3,0)</f>
        <v>Túi</v>
      </c>
      <c r="R3658" s="1">
        <v>4</v>
      </c>
      <c r="T3658" s="1">
        <f>VLOOKUP(VLOOKUP(G3658,Ma_KH!$A:$R,18,0)&amp;K3658,Gia_MB!$A:$F,6,0)</f>
        <v>46000</v>
      </c>
      <c r="U3658" s="14">
        <f t="shared" si="475"/>
        <v>184000</v>
      </c>
      <c r="W3658" s="64">
        <f t="shared" si="476"/>
        <v>0</v>
      </c>
      <c r="X3658" s="3" t="str">
        <f t="shared" si="477"/>
        <v>8</v>
      </c>
      <c r="Z3658" s="14">
        <f t="shared" si="478"/>
        <v>14720</v>
      </c>
      <c r="AA3658" s="7">
        <f>VLOOKUP(G3658,Ma_KH!$A:$R,14,0)</f>
        <v>60</v>
      </c>
      <c r="AD3658" s="7" t="str">
        <f>IFERROR(VLOOKUP(J3658,'Chuyển Mã'!$B$3:$C$9,2,0),"")</f>
        <v>Hà Nội</v>
      </c>
      <c r="AE3658" s="7" t="str">
        <f t="shared" si="471"/>
        <v>Mọc Nấm Hương 250g</v>
      </c>
      <c r="AF3658" s="7">
        <f t="shared" si="472"/>
        <v>4</v>
      </c>
    </row>
    <row r="3659" spans="1:32" x14ac:dyDescent="0.25">
      <c r="A3659" s="11">
        <v>45909</v>
      </c>
      <c r="B3659" s="25">
        <v>4176573679</v>
      </c>
      <c r="C3659" s="12" t="s">
        <v>7214</v>
      </c>
      <c r="D3659" s="16">
        <f t="shared" si="473"/>
        <v>45909</v>
      </c>
      <c r="G3659" s="13" t="s">
        <v>8512</v>
      </c>
      <c r="I3659" s="13" t="s">
        <v>8513</v>
      </c>
      <c r="J3659" s="13" t="s">
        <v>75</v>
      </c>
      <c r="K3659" s="13" t="s">
        <v>30</v>
      </c>
      <c r="L3659" s="25" t="str">
        <f>VLOOKUP($K3659,TONG_SL!$A:$D,2,0)</f>
        <v>Gà muối 500g</v>
      </c>
      <c r="N3659" s="25" t="str">
        <f t="shared" si="474"/>
        <v>K-C6</v>
      </c>
      <c r="Q3659" s="25" t="str">
        <f>VLOOKUP(K3659,TONG_SL!$A:$D,3,0)</f>
        <v>Túi</v>
      </c>
      <c r="R3659" s="1">
        <v>8</v>
      </c>
      <c r="T3659" s="1">
        <f>VLOOKUP(VLOOKUP(G3659,Ma_KH!$A:$R,18,0)&amp;K3659,Gia_MB!$A:$F,6,0)</f>
        <v>111058</v>
      </c>
      <c r="U3659" s="14">
        <f t="shared" si="475"/>
        <v>888464</v>
      </c>
      <c r="W3659" s="64">
        <f t="shared" si="476"/>
        <v>0</v>
      </c>
      <c r="X3659" s="3" t="str">
        <f t="shared" si="477"/>
        <v>8</v>
      </c>
      <c r="Z3659" s="14">
        <f t="shared" si="478"/>
        <v>71077.119999999995</v>
      </c>
      <c r="AA3659" s="7">
        <f>VLOOKUP(G3659,Ma_KH!$A:$R,14,0)</f>
        <v>60</v>
      </c>
      <c r="AD3659" s="7" t="str">
        <f>IFERROR(VLOOKUP(J3659,'Chuyển Mã'!$B$3:$C$9,2,0),"")</f>
        <v>Hà Nội</v>
      </c>
      <c r="AE3659" s="7" t="str">
        <f t="shared" si="471"/>
        <v>Gà muối 500g</v>
      </c>
      <c r="AF3659" s="7">
        <f t="shared" si="472"/>
        <v>8</v>
      </c>
    </row>
    <row r="3660" spans="1:32" x14ac:dyDescent="0.25">
      <c r="A3660" s="11">
        <v>45909</v>
      </c>
      <c r="B3660" s="25">
        <v>4176574175</v>
      </c>
      <c r="C3660" s="12" t="s">
        <v>7214</v>
      </c>
      <c r="D3660" s="16">
        <f t="shared" si="473"/>
        <v>45909</v>
      </c>
      <c r="G3660" s="13" t="s">
        <v>1598</v>
      </c>
      <c r="I3660" s="13" t="s">
        <v>8514</v>
      </c>
      <c r="J3660" s="13" t="s">
        <v>75</v>
      </c>
      <c r="K3660" s="13" t="s">
        <v>32</v>
      </c>
      <c r="L3660" s="25" t="str">
        <f>VLOOKUP($K3660,TONG_SL!$A:$D,2,0)</f>
        <v>Giò Tai Lưỡi Xào 250</v>
      </c>
      <c r="N3660" s="25" t="str">
        <f t="shared" si="474"/>
        <v>K-C6</v>
      </c>
      <c r="Q3660" s="25" t="str">
        <f>VLOOKUP(K3660,TONG_SL!$A:$D,3,0)</f>
        <v>Túi</v>
      </c>
      <c r="R3660" s="1">
        <v>5</v>
      </c>
      <c r="T3660" s="1">
        <f>VLOOKUP(VLOOKUP(G3660,Ma_KH!$A:$R,18,0)&amp;K3660,Gia_MB!$A:$F,6,0)</f>
        <v>50183</v>
      </c>
      <c r="U3660" s="14">
        <f t="shared" si="475"/>
        <v>250915</v>
      </c>
      <c r="W3660" s="64">
        <f t="shared" si="476"/>
        <v>0</v>
      </c>
      <c r="X3660" s="3" t="str">
        <f t="shared" si="477"/>
        <v>8</v>
      </c>
      <c r="Z3660" s="14">
        <f t="shared" si="478"/>
        <v>20073.2</v>
      </c>
      <c r="AA3660" s="7">
        <f>VLOOKUP(G3660,Ma_KH!$A:$R,14,0)</f>
        <v>60</v>
      </c>
      <c r="AD3660" s="7" t="str">
        <f>IFERROR(VLOOKUP(J3660,'Chuyển Mã'!$B$3:$C$9,2,0),"")</f>
        <v>Hà Nội</v>
      </c>
      <c r="AE3660" s="7" t="str">
        <f t="shared" si="471"/>
        <v>Giò Tai Lưỡi Xào 250</v>
      </c>
      <c r="AF3660" s="7">
        <f t="shared" si="472"/>
        <v>5</v>
      </c>
    </row>
    <row r="3661" spans="1:32" x14ac:dyDescent="0.25">
      <c r="A3661" s="11">
        <v>45909</v>
      </c>
      <c r="B3661" s="25">
        <v>4176574175</v>
      </c>
      <c r="C3661" s="12" t="s">
        <v>7214</v>
      </c>
      <c r="D3661" s="16">
        <f t="shared" si="473"/>
        <v>45909</v>
      </c>
      <c r="G3661" s="13" t="s">
        <v>1598</v>
      </c>
      <c r="I3661" s="13" t="s">
        <v>8514</v>
      </c>
      <c r="J3661" s="13" t="s">
        <v>75</v>
      </c>
      <c r="K3661" s="13" t="s">
        <v>27</v>
      </c>
      <c r="L3661" s="25" t="str">
        <f>VLOOKUP($K3661,TONG_SL!$A:$D,2,0)</f>
        <v>Chân giò heo muối 300g</v>
      </c>
      <c r="N3661" s="25" t="str">
        <f t="shared" si="474"/>
        <v>K-C6</v>
      </c>
      <c r="Q3661" s="25" t="str">
        <f>VLOOKUP(K3661,TONG_SL!$A:$D,3,0)</f>
        <v>Túi</v>
      </c>
      <c r="R3661" s="1">
        <v>10</v>
      </c>
      <c r="T3661" s="1">
        <f>VLOOKUP(VLOOKUP(G3661,Ma_KH!$A:$R,18,0)&amp;K3661,Gia_MB!$A:$F,6,0)</f>
        <v>73431</v>
      </c>
      <c r="U3661" s="14">
        <f t="shared" si="475"/>
        <v>734310</v>
      </c>
      <c r="W3661" s="64">
        <f t="shared" si="476"/>
        <v>0</v>
      </c>
      <c r="X3661" s="3" t="str">
        <f t="shared" si="477"/>
        <v>8</v>
      </c>
      <c r="Z3661" s="14">
        <f t="shared" si="478"/>
        <v>58744.800000000003</v>
      </c>
      <c r="AA3661" s="7">
        <f>VLOOKUP(G3661,Ma_KH!$A:$R,14,0)</f>
        <v>60</v>
      </c>
      <c r="AD3661" s="7" t="str">
        <f>IFERROR(VLOOKUP(J3661,'Chuyển Mã'!$B$3:$C$9,2,0),"")</f>
        <v>Hà Nội</v>
      </c>
      <c r="AE3661" s="7" t="str">
        <f t="shared" si="471"/>
        <v>Chân giò heo muối 300g</v>
      </c>
      <c r="AF3661" s="7">
        <f t="shared" si="472"/>
        <v>10</v>
      </c>
    </row>
    <row r="3662" spans="1:32" x14ac:dyDescent="0.25">
      <c r="A3662" s="11">
        <v>45909</v>
      </c>
      <c r="B3662" s="25">
        <v>4176574175</v>
      </c>
      <c r="C3662" s="12" t="s">
        <v>7214</v>
      </c>
      <c r="D3662" s="16">
        <f t="shared" si="473"/>
        <v>45909</v>
      </c>
      <c r="G3662" s="13" t="s">
        <v>1598</v>
      </c>
      <c r="I3662" s="13" t="s">
        <v>8514</v>
      </c>
      <c r="J3662" s="13" t="s">
        <v>75</v>
      </c>
      <c r="K3662" s="13" t="s">
        <v>51</v>
      </c>
      <c r="L3662" s="25" t="str">
        <f>VLOOKUP($K3662,TONG_SL!$A:$D,2,0)</f>
        <v>Mọc Nấm Hương 250g</v>
      </c>
      <c r="N3662" s="25" t="str">
        <f t="shared" si="474"/>
        <v>K-C6</v>
      </c>
      <c r="Q3662" s="25" t="str">
        <f>VLOOKUP(K3662,TONG_SL!$A:$D,3,0)</f>
        <v>Túi</v>
      </c>
      <c r="R3662" s="1">
        <v>5</v>
      </c>
      <c r="T3662" s="1">
        <f>VLOOKUP(VLOOKUP(G3662,Ma_KH!$A:$R,18,0)&amp;K3662,Gia_MB!$A:$F,6,0)</f>
        <v>46000</v>
      </c>
      <c r="U3662" s="14">
        <f t="shared" si="475"/>
        <v>230000</v>
      </c>
      <c r="W3662" s="64">
        <f t="shared" si="476"/>
        <v>0</v>
      </c>
      <c r="X3662" s="3" t="str">
        <f t="shared" si="477"/>
        <v>8</v>
      </c>
      <c r="Z3662" s="14">
        <f t="shared" si="478"/>
        <v>18400</v>
      </c>
      <c r="AA3662" s="7">
        <f>VLOOKUP(G3662,Ma_KH!$A:$R,14,0)</f>
        <v>60</v>
      </c>
      <c r="AD3662" s="7" t="str">
        <f>IFERROR(VLOOKUP(J3662,'Chuyển Mã'!$B$3:$C$9,2,0),"")</f>
        <v>Hà Nội</v>
      </c>
      <c r="AE3662" s="7" t="str">
        <f t="shared" si="471"/>
        <v>Mọc Nấm Hương 250g</v>
      </c>
      <c r="AF3662" s="7">
        <f t="shared" si="472"/>
        <v>5</v>
      </c>
    </row>
    <row r="3663" spans="1:32" x14ac:dyDescent="0.25">
      <c r="A3663" s="11">
        <v>45909</v>
      </c>
      <c r="B3663" s="25">
        <v>4176574175</v>
      </c>
      <c r="C3663" s="12" t="s">
        <v>7214</v>
      </c>
      <c r="D3663" s="16">
        <f t="shared" si="473"/>
        <v>45909</v>
      </c>
      <c r="G3663" s="13" t="s">
        <v>1598</v>
      </c>
      <c r="I3663" s="13" t="s">
        <v>8514</v>
      </c>
      <c r="J3663" s="13" t="s">
        <v>75</v>
      </c>
      <c r="K3663" s="13" t="s">
        <v>30</v>
      </c>
      <c r="L3663" s="25" t="str">
        <f>VLOOKUP($K3663,TONG_SL!$A:$D,2,0)</f>
        <v>Gà muối 500g</v>
      </c>
      <c r="N3663" s="25" t="str">
        <f t="shared" si="474"/>
        <v>K-C6</v>
      </c>
      <c r="Q3663" s="25" t="str">
        <f>VLOOKUP(K3663,TONG_SL!$A:$D,3,0)</f>
        <v>Túi</v>
      </c>
      <c r="R3663" s="1">
        <v>5</v>
      </c>
      <c r="T3663" s="1">
        <f>VLOOKUP(VLOOKUP(G3663,Ma_KH!$A:$R,18,0)&amp;K3663,Gia_MB!$A:$F,6,0)</f>
        <v>111058</v>
      </c>
      <c r="U3663" s="14">
        <f t="shared" si="475"/>
        <v>555290</v>
      </c>
      <c r="W3663" s="64">
        <f t="shared" si="476"/>
        <v>0</v>
      </c>
      <c r="X3663" s="3" t="str">
        <f t="shared" si="477"/>
        <v>8</v>
      </c>
      <c r="Z3663" s="14">
        <f t="shared" si="478"/>
        <v>44423.200000000004</v>
      </c>
      <c r="AA3663" s="7">
        <f>VLOOKUP(G3663,Ma_KH!$A:$R,14,0)</f>
        <v>60</v>
      </c>
      <c r="AD3663" s="7" t="str">
        <f>IFERROR(VLOOKUP(J3663,'Chuyển Mã'!$B$3:$C$9,2,0),"")</f>
        <v>Hà Nội</v>
      </c>
      <c r="AE3663" s="7" t="str">
        <f t="shared" si="471"/>
        <v>Gà muối 500g</v>
      </c>
      <c r="AF3663" s="7">
        <f t="shared" si="472"/>
        <v>5</v>
      </c>
    </row>
    <row r="3664" spans="1:32" x14ac:dyDescent="0.25">
      <c r="A3664" s="11">
        <v>45909</v>
      </c>
      <c r="B3664" s="25">
        <v>4176574229</v>
      </c>
      <c r="C3664" s="12" t="s">
        <v>7214</v>
      </c>
      <c r="D3664" s="16">
        <f t="shared" si="473"/>
        <v>45909</v>
      </c>
      <c r="G3664" s="13" t="s">
        <v>1633</v>
      </c>
      <c r="I3664" s="13" t="s">
        <v>8515</v>
      </c>
      <c r="J3664" s="13" t="s">
        <v>75</v>
      </c>
      <c r="K3664" s="13" t="s">
        <v>30</v>
      </c>
      <c r="L3664" s="25" t="str">
        <f>VLOOKUP($K3664,TONG_SL!$A:$D,2,0)</f>
        <v>Gà muối 500g</v>
      </c>
      <c r="N3664" s="25" t="str">
        <f t="shared" si="474"/>
        <v>K-C6</v>
      </c>
      <c r="Q3664" s="25" t="str">
        <f>VLOOKUP(K3664,TONG_SL!$A:$D,3,0)</f>
        <v>Túi</v>
      </c>
      <c r="R3664" s="1">
        <v>3</v>
      </c>
      <c r="T3664" s="1">
        <f>VLOOKUP(VLOOKUP(G3664,Ma_KH!$A:$R,18,0)&amp;K3664,Gia_MB!$A:$F,6,0)</f>
        <v>111058</v>
      </c>
      <c r="U3664" s="14">
        <f t="shared" si="475"/>
        <v>333174</v>
      </c>
      <c r="W3664" s="64">
        <f t="shared" si="476"/>
        <v>0</v>
      </c>
      <c r="X3664" s="3" t="str">
        <f t="shared" si="477"/>
        <v>8</v>
      </c>
      <c r="Z3664" s="14">
        <f t="shared" si="478"/>
        <v>26653.920000000002</v>
      </c>
      <c r="AA3664" s="7">
        <f>VLOOKUP(G3664,Ma_KH!$A:$R,14,0)</f>
        <v>60</v>
      </c>
      <c r="AD3664" s="7" t="str">
        <f>IFERROR(VLOOKUP(J3664,'Chuyển Mã'!$B$3:$C$9,2,0),"")</f>
        <v>Hà Nội</v>
      </c>
      <c r="AE3664" s="7" t="str">
        <f t="shared" si="471"/>
        <v>Gà muối 500g</v>
      </c>
      <c r="AF3664" s="7">
        <f t="shared" si="472"/>
        <v>3</v>
      </c>
    </row>
    <row r="3665" spans="1:32" x14ac:dyDescent="0.25">
      <c r="A3665" s="11">
        <v>45909</v>
      </c>
      <c r="B3665" s="25">
        <v>4176574229</v>
      </c>
      <c r="C3665" s="12" t="s">
        <v>7214</v>
      </c>
      <c r="D3665" s="16">
        <f t="shared" si="473"/>
        <v>45909</v>
      </c>
      <c r="G3665" s="13" t="s">
        <v>1633</v>
      </c>
      <c r="I3665" s="13" t="s">
        <v>8515</v>
      </c>
      <c r="J3665" s="13" t="s">
        <v>75</v>
      </c>
      <c r="K3665" s="13" t="s">
        <v>51</v>
      </c>
      <c r="L3665" s="25" t="str">
        <f>VLOOKUP($K3665,TONG_SL!$A:$D,2,0)</f>
        <v>Mọc Nấm Hương 250g</v>
      </c>
      <c r="N3665" s="25" t="str">
        <f t="shared" si="474"/>
        <v>K-C6</v>
      </c>
      <c r="Q3665" s="25" t="str">
        <f>VLOOKUP(K3665,TONG_SL!$A:$D,3,0)</f>
        <v>Túi</v>
      </c>
      <c r="R3665" s="1">
        <v>5</v>
      </c>
      <c r="T3665" s="1">
        <f>VLOOKUP(VLOOKUP(G3665,Ma_KH!$A:$R,18,0)&amp;K3665,Gia_MB!$A:$F,6,0)</f>
        <v>46000</v>
      </c>
      <c r="U3665" s="14">
        <f t="shared" si="475"/>
        <v>230000</v>
      </c>
      <c r="W3665" s="64">
        <f t="shared" si="476"/>
        <v>0</v>
      </c>
      <c r="X3665" s="3" t="str">
        <f t="shared" si="477"/>
        <v>8</v>
      </c>
      <c r="Z3665" s="14">
        <f t="shared" si="478"/>
        <v>18400</v>
      </c>
      <c r="AA3665" s="7">
        <f>VLOOKUP(G3665,Ma_KH!$A:$R,14,0)</f>
        <v>60</v>
      </c>
      <c r="AD3665" s="7" t="str">
        <f>IFERROR(VLOOKUP(J3665,'Chuyển Mã'!$B$3:$C$9,2,0),"")</f>
        <v>Hà Nội</v>
      </c>
      <c r="AE3665" s="7" t="str">
        <f t="shared" si="471"/>
        <v>Mọc Nấm Hương 250g</v>
      </c>
      <c r="AF3665" s="7">
        <f t="shared" si="472"/>
        <v>5</v>
      </c>
    </row>
    <row r="3666" spans="1:32" x14ac:dyDescent="0.25">
      <c r="A3666" s="11">
        <v>45909</v>
      </c>
      <c r="B3666" s="25">
        <v>4176574229</v>
      </c>
      <c r="C3666" s="12" t="s">
        <v>7214</v>
      </c>
      <c r="D3666" s="16">
        <f t="shared" si="473"/>
        <v>45909</v>
      </c>
      <c r="G3666" s="13" t="s">
        <v>1633</v>
      </c>
      <c r="I3666" s="13" t="s">
        <v>8515</v>
      </c>
      <c r="J3666" s="13" t="s">
        <v>75</v>
      </c>
      <c r="K3666" s="13" t="s">
        <v>27</v>
      </c>
      <c r="L3666" s="25" t="str">
        <f>VLOOKUP($K3666,TONG_SL!$A:$D,2,0)</f>
        <v>Chân giò heo muối 300g</v>
      </c>
      <c r="N3666" s="25" t="str">
        <f t="shared" si="474"/>
        <v>K-C6</v>
      </c>
      <c r="Q3666" s="25" t="str">
        <f>VLOOKUP(K3666,TONG_SL!$A:$D,3,0)</f>
        <v>Túi</v>
      </c>
      <c r="R3666" s="1">
        <v>20</v>
      </c>
      <c r="T3666" s="1">
        <f>VLOOKUP(VLOOKUP(G3666,Ma_KH!$A:$R,18,0)&amp;K3666,Gia_MB!$A:$F,6,0)</f>
        <v>73431</v>
      </c>
      <c r="U3666" s="14">
        <f t="shared" si="475"/>
        <v>1468620</v>
      </c>
      <c r="W3666" s="64">
        <f t="shared" si="476"/>
        <v>0</v>
      </c>
      <c r="X3666" s="3" t="str">
        <f t="shared" si="477"/>
        <v>8</v>
      </c>
      <c r="Z3666" s="14">
        <f t="shared" si="478"/>
        <v>117489.60000000001</v>
      </c>
      <c r="AA3666" s="7">
        <f>VLOOKUP(G3666,Ma_KH!$A:$R,14,0)</f>
        <v>60</v>
      </c>
      <c r="AD3666" s="7" t="str">
        <f>IFERROR(VLOOKUP(J3666,'Chuyển Mã'!$B$3:$C$9,2,0),"")</f>
        <v>Hà Nội</v>
      </c>
      <c r="AE3666" s="7" t="str">
        <f t="shared" si="471"/>
        <v>Chân giò heo muối 300g</v>
      </c>
      <c r="AF3666" s="7">
        <f t="shared" si="472"/>
        <v>20</v>
      </c>
    </row>
    <row r="3667" spans="1:32" x14ac:dyDescent="0.25">
      <c r="A3667" s="11">
        <v>45909</v>
      </c>
      <c r="B3667" s="25">
        <v>4176574229</v>
      </c>
      <c r="C3667" s="12" t="s">
        <v>7214</v>
      </c>
      <c r="D3667" s="16">
        <f t="shared" si="473"/>
        <v>45909</v>
      </c>
      <c r="G3667" s="13" t="s">
        <v>1633</v>
      </c>
      <c r="I3667" s="13" t="s">
        <v>8515</v>
      </c>
      <c r="J3667" s="13" t="s">
        <v>75</v>
      </c>
      <c r="K3667" s="13" t="s">
        <v>32</v>
      </c>
      <c r="L3667" s="25" t="str">
        <f>VLOOKUP($K3667,TONG_SL!$A:$D,2,0)</f>
        <v>Giò Tai Lưỡi Xào 250</v>
      </c>
      <c r="N3667" s="25" t="str">
        <f t="shared" si="474"/>
        <v>K-C6</v>
      </c>
      <c r="Q3667" s="25" t="str">
        <f>VLOOKUP(K3667,TONG_SL!$A:$D,3,0)</f>
        <v>Túi</v>
      </c>
      <c r="R3667" s="1">
        <v>5</v>
      </c>
      <c r="T3667" s="1">
        <f>VLOOKUP(VLOOKUP(G3667,Ma_KH!$A:$R,18,0)&amp;K3667,Gia_MB!$A:$F,6,0)</f>
        <v>50183</v>
      </c>
      <c r="U3667" s="14">
        <f t="shared" si="475"/>
        <v>250915</v>
      </c>
      <c r="W3667" s="64">
        <f t="shared" si="476"/>
        <v>0</v>
      </c>
      <c r="X3667" s="3" t="str">
        <f t="shared" si="477"/>
        <v>8</v>
      </c>
      <c r="Z3667" s="14">
        <f t="shared" si="478"/>
        <v>20073.2</v>
      </c>
      <c r="AA3667" s="7">
        <f>VLOOKUP(G3667,Ma_KH!$A:$R,14,0)</f>
        <v>60</v>
      </c>
      <c r="AD3667" s="7" t="str">
        <f>IFERROR(VLOOKUP(J3667,'Chuyển Mã'!$B$3:$C$9,2,0),"")</f>
        <v>Hà Nội</v>
      </c>
      <c r="AE3667" s="7" t="str">
        <f t="shared" si="471"/>
        <v>Giò Tai Lưỡi Xào 250</v>
      </c>
      <c r="AF3667" s="7">
        <f t="shared" si="472"/>
        <v>5</v>
      </c>
    </row>
    <row r="3668" spans="1:32" x14ac:dyDescent="0.25">
      <c r="A3668" s="11">
        <v>45909</v>
      </c>
      <c r="B3668" s="25">
        <v>4176573728</v>
      </c>
      <c r="C3668" s="12" t="s">
        <v>7214</v>
      </c>
      <c r="D3668" s="16">
        <f t="shared" si="473"/>
        <v>45909</v>
      </c>
      <c r="G3668" s="13" t="s">
        <v>8516</v>
      </c>
      <c r="I3668" s="13" t="s">
        <v>8517</v>
      </c>
      <c r="J3668" s="13" t="s">
        <v>75</v>
      </c>
      <c r="K3668" s="13" t="s">
        <v>32</v>
      </c>
      <c r="L3668" s="25" t="str">
        <f>VLOOKUP($K3668,TONG_SL!$A:$D,2,0)</f>
        <v>Giò Tai Lưỡi Xào 250</v>
      </c>
      <c r="N3668" s="25" t="str">
        <f t="shared" si="474"/>
        <v>K-C6</v>
      </c>
      <c r="Q3668" s="25" t="str">
        <f>VLOOKUP(K3668,TONG_SL!$A:$D,3,0)</f>
        <v>Túi</v>
      </c>
      <c r="R3668" s="1">
        <v>3</v>
      </c>
      <c r="T3668" s="1">
        <f>VLOOKUP(VLOOKUP(G3668,Ma_KH!$A:$R,18,0)&amp;K3668,Gia_MB!$A:$F,6,0)</f>
        <v>50183</v>
      </c>
      <c r="U3668" s="14">
        <f t="shared" si="475"/>
        <v>150549</v>
      </c>
      <c r="W3668" s="64">
        <f t="shared" si="476"/>
        <v>0</v>
      </c>
      <c r="X3668" s="3" t="str">
        <f t="shared" si="477"/>
        <v>8</v>
      </c>
      <c r="Z3668" s="14">
        <f t="shared" si="478"/>
        <v>12043.92</v>
      </c>
      <c r="AA3668" s="7">
        <f>VLOOKUP(G3668,Ma_KH!$A:$R,14,0)</f>
        <v>60</v>
      </c>
      <c r="AD3668" s="7" t="str">
        <f>IFERROR(VLOOKUP(J3668,'Chuyển Mã'!$B$3:$C$9,2,0),"")</f>
        <v>Hà Nội</v>
      </c>
      <c r="AE3668" s="7" t="str">
        <f t="shared" si="471"/>
        <v>Giò Tai Lưỡi Xào 250</v>
      </c>
      <c r="AF3668" s="7">
        <f t="shared" si="472"/>
        <v>3</v>
      </c>
    </row>
    <row r="3669" spans="1:32" x14ac:dyDescent="0.25">
      <c r="A3669" s="11">
        <v>45909</v>
      </c>
      <c r="B3669" s="25">
        <v>4176573728</v>
      </c>
      <c r="C3669" s="12" t="s">
        <v>7214</v>
      </c>
      <c r="D3669" s="16">
        <f t="shared" si="473"/>
        <v>45909</v>
      </c>
      <c r="G3669" s="13" t="s">
        <v>8516</v>
      </c>
      <c r="I3669" s="13" t="s">
        <v>8517</v>
      </c>
      <c r="J3669" s="13" t="s">
        <v>75</v>
      </c>
      <c r="K3669" s="13" t="s">
        <v>27</v>
      </c>
      <c r="L3669" s="25" t="str">
        <f>VLOOKUP($K3669,TONG_SL!$A:$D,2,0)</f>
        <v>Chân giò heo muối 300g</v>
      </c>
      <c r="N3669" s="25" t="str">
        <f t="shared" si="474"/>
        <v>K-C6</v>
      </c>
      <c r="Q3669" s="25" t="str">
        <f>VLOOKUP(K3669,TONG_SL!$A:$D,3,0)</f>
        <v>Túi</v>
      </c>
      <c r="R3669" s="1">
        <v>3</v>
      </c>
      <c r="T3669" s="1">
        <f>VLOOKUP(VLOOKUP(G3669,Ma_KH!$A:$R,18,0)&amp;K3669,Gia_MB!$A:$F,6,0)</f>
        <v>73431</v>
      </c>
      <c r="U3669" s="14">
        <f t="shared" si="475"/>
        <v>220293</v>
      </c>
      <c r="W3669" s="64">
        <f t="shared" si="476"/>
        <v>0</v>
      </c>
      <c r="X3669" s="3" t="str">
        <f t="shared" si="477"/>
        <v>8</v>
      </c>
      <c r="Z3669" s="14">
        <f t="shared" si="478"/>
        <v>17623.439999999999</v>
      </c>
      <c r="AA3669" s="7">
        <f>VLOOKUP(G3669,Ma_KH!$A:$R,14,0)</f>
        <v>60</v>
      </c>
      <c r="AD3669" s="7" t="str">
        <f>IFERROR(VLOOKUP(J3669,'Chuyển Mã'!$B$3:$C$9,2,0),"")</f>
        <v>Hà Nội</v>
      </c>
      <c r="AE3669" s="7" t="str">
        <f t="shared" si="471"/>
        <v>Chân giò heo muối 300g</v>
      </c>
      <c r="AF3669" s="7">
        <f t="shared" si="472"/>
        <v>3</v>
      </c>
    </row>
    <row r="3670" spans="1:32" x14ac:dyDescent="0.25">
      <c r="A3670" s="11">
        <v>45909</v>
      </c>
      <c r="B3670" s="25">
        <v>4176573728</v>
      </c>
      <c r="C3670" s="12" t="s">
        <v>7214</v>
      </c>
      <c r="D3670" s="16">
        <f t="shared" si="473"/>
        <v>45909</v>
      </c>
      <c r="G3670" s="13" t="s">
        <v>8516</v>
      </c>
      <c r="I3670" s="13" t="s">
        <v>8517</v>
      </c>
      <c r="J3670" s="13" t="s">
        <v>75</v>
      </c>
      <c r="K3670" s="13" t="s">
        <v>51</v>
      </c>
      <c r="L3670" s="25" t="str">
        <f>VLOOKUP($K3670,TONG_SL!$A:$D,2,0)</f>
        <v>Mọc Nấm Hương 250g</v>
      </c>
      <c r="N3670" s="25" t="str">
        <f t="shared" si="474"/>
        <v>K-C6</v>
      </c>
      <c r="Q3670" s="25" t="str">
        <f>VLOOKUP(K3670,TONG_SL!$A:$D,3,0)</f>
        <v>Túi</v>
      </c>
      <c r="R3670" s="1">
        <v>4</v>
      </c>
      <c r="T3670" s="1">
        <f>VLOOKUP(VLOOKUP(G3670,Ma_KH!$A:$R,18,0)&amp;K3670,Gia_MB!$A:$F,6,0)</f>
        <v>46000</v>
      </c>
      <c r="U3670" s="14">
        <f t="shared" si="475"/>
        <v>184000</v>
      </c>
      <c r="W3670" s="64">
        <f t="shared" si="476"/>
        <v>0</v>
      </c>
      <c r="X3670" s="3" t="str">
        <f t="shared" si="477"/>
        <v>8</v>
      </c>
      <c r="Z3670" s="14">
        <f t="shared" si="478"/>
        <v>14720</v>
      </c>
      <c r="AA3670" s="7">
        <f>VLOOKUP(G3670,Ma_KH!$A:$R,14,0)</f>
        <v>60</v>
      </c>
      <c r="AD3670" s="7" t="str">
        <f>IFERROR(VLOOKUP(J3670,'Chuyển Mã'!$B$3:$C$9,2,0),"")</f>
        <v>Hà Nội</v>
      </c>
      <c r="AE3670" s="7" t="str">
        <f t="shared" si="471"/>
        <v>Mọc Nấm Hương 250g</v>
      </c>
      <c r="AF3670" s="7">
        <f t="shared" si="472"/>
        <v>4</v>
      </c>
    </row>
    <row r="3671" spans="1:32" x14ac:dyDescent="0.25">
      <c r="A3671" s="11">
        <v>45909</v>
      </c>
      <c r="B3671" s="25">
        <v>4176573728</v>
      </c>
      <c r="C3671" s="12" t="s">
        <v>7214</v>
      </c>
      <c r="D3671" s="16">
        <f t="shared" si="473"/>
        <v>45909</v>
      </c>
      <c r="G3671" s="13" t="s">
        <v>8516</v>
      </c>
      <c r="I3671" s="13" t="s">
        <v>8517</v>
      </c>
      <c r="J3671" s="13" t="s">
        <v>75</v>
      </c>
      <c r="K3671" s="13" t="s">
        <v>30</v>
      </c>
      <c r="L3671" s="25" t="str">
        <f>VLOOKUP($K3671,TONG_SL!$A:$D,2,0)</f>
        <v>Gà muối 500g</v>
      </c>
      <c r="N3671" s="25" t="str">
        <f t="shared" si="474"/>
        <v>K-C6</v>
      </c>
      <c r="Q3671" s="25" t="str">
        <f>VLOOKUP(K3671,TONG_SL!$A:$D,3,0)</f>
        <v>Túi</v>
      </c>
      <c r="R3671" s="1">
        <v>2</v>
      </c>
      <c r="T3671" s="1">
        <f>VLOOKUP(VLOOKUP(G3671,Ma_KH!$A:$R,18,0)&amp;K3671,Gia_MB!$A:$F,6,0)</f>
        <v>111058</v>
      </c>
      <c r="U3671" s="14">
        <f t="shared" si="475"/>
        <v>222116</v>
      </c>
      <c r="W3671" s="64">
        <f t="shared" si="476"/>
        <v>0</v>
      </c>
      <c r="X3671" s="3" t="str">
        <f t="shared" si="477"/>
        <v>8</v>
      </c>
      <c r="Z3671" s="14">
        <f t="shared" si="478"/>
        <v>17769.28</v>
      </c>
      <c r="AA3671" s="7">
        <f>VLOOKUP(G3671,Ma_KH!$A:$R,14,0)</f>
        <v>60</v>
      </c>
      <c r="AD3671" s="7" t="str">
        <f>IFERROR(VLOOKUP(J3671,'Chuyển Mã'!$B$3:$C$9,2,0),"")</f>
        <v>Hà Nội</v>
      </c>
      <c r="AE3671" s="7" t="str">
        <f t="shared" si="471"/>
        <v>Gà muối 500g</v>
      </c>
      <c r="AF3671" s="7">
        <f t="shared" si="472"/>
        <v>2</v>
      </c>
    </row>
    <row r="3672" spans="1:32" x14ac:dyDescent="0.25">
      <c r="A3672" s="11">
        <v>45909</v>
      </c>
      <c r="B3672" s="25">
        <v>4176574179</v>
      </c>
      <c r="C3672" s="12" t="s">
        <v>7214</v>
      </c>
      <c r="D3672" s="16">
        <f t="shared" si="473"/>
        <v>45909</v>
      </c>
      <c r="G3672" s="13" t="s">
        <v>1607</v>
      </c>
      <c r="I3672" s="13" t="s">
        <v>8518</v>
      </c>
      <c r="J3672" s="13" t="s">
        <v>75</v>
      </c>
      <c r="K3672" s="13" t="s">
        <v>30</v>
      </c>
      <c r="L3672" s="25" t="str">
        <f>VLOOKUP($K3672,TONG_SL!$A:$D,2,0)</f>
        <v>Gà muối 500g</v>
      </c>
      <c r="N3672" s="25" t="str">
        <f t="shared" si="474"/>
        <v>K-C6</v>
      </c>
      <c r="Q3672" s="25" t="str">
        <f>VLOOKUP(K3672,TONG_SL!$A:$D,3,0)</f>
        <v>Túi</v>
      </c>
      <c r="R3672" s="1">
        <v>6</v>
      </c>
      <c r="T3672" s="1">
        <f>VLOOKUP(VLOOKUP(G3672,Ma_KH!$A:$R,18,0)&amp;K3672,Gia_MB!$A:$F,6,0)</f>
        <v>111058</v>
      </c>
      <c r="U3672" s="14">
        <f t="shared" si="475"/>
        <v>666348</v>
      </c>
      <c r="W3672" s="64">
        <f t="shared" si="476"/>
        <v>0</v>
      </c>
      <c r="X3672" s="3" t="str">
        <f t="shared" si="477"/>
        <v>8</v>
      </c>
      <c r="Z3672" s="14">
        <f t="shared" si="478"/>
        <v>53307.840000000004</v>
      </c>
      <c r="AA3672" s="7">
        <f>VLOOKUP(G3672,Ma_KH!$A:$R,14,0)</f>
        <v>60</v>
      </c>
      <c r="AD3672" s="7" t="str">
        <f>IFERROR(VLOOKUP(J3672,'Chuyển Mã'!$B$3:$C$9,2,0),"")</f>
        <v>Hà Nội</v>
      </c>
      <c r="AE3672" s="7" t="str">
        <f t="shared" si="471"/>
        <v>Gà muối 500g</v>
      </c>
      <c r="AF3672" s="7">
        <f t="shared" si="472"/>
        <v>6</v>
      </c>
    </row>
    <row r="3673" spans="1:32" x14ac:dyDescent="0.25">
      <c r="A3673" s="11">
        <v>45909</v>
      </c>
      <c r="B3673" s="25">
        <v>4176574179</v>
      </c>
      <c r="C3673" s="12" t="s">
        <v>7214</v>
      </c>
      <c r="D3673" s="16">
        <f t="shared" si="473"/>
        <v>45909</v>
      </c>
      <c r="G3673" s="13" t="s">
        <v>1607</v>
      </c>
      <c r="I3673" s="13" t="s">
        <v>8518</v>
      </c>
      <c r="J3673" s="13" t="s">
        <v>75</v>
      </c>
      <c r="K3673" s="13" t="s">
        <v>51</v>
      </c>
      <c r="L3673" s="25" t="str">
        <f>VLOOKUP($K3673,TONG_SL!$A:$D,2,0)</f>
        <v>Mọc Nấm Hương 250g</v>
      </c>
      <c r="N3673" s="25" t="str">
        <f t="shared" si="474"/>
        <v>K-C6</v>
      </c>
      <c r="Q3673" s="25" t="str">
        <f>VLOOKUP(K3673,TONG_SL!$A:$D,3,0)</f>
        <v>Túi</v>
      </c>
      <c r="R3673" s="1">
        <v>3</v>
      </c>
      <c r="T3673" s="1">
        <f>VLOOKUP(VLOOKUP(G3673,Ma_KH!$A:$R,18,0)&amp;K3673,Gia_MB!$A:$F,6,0)</f>
        <v>46000</v>
      </c>
      <c r="U3673" s="14">
        <f t="shared" si="475"/>
        <v>138000</v>
      </c>
      <c r="W3673" s="64">
        <f t="shared" si="476"/>
        <v>0</v>
      </c>
      <c r="X3673" s="3" t="str">
        <f t="shared" si="477"/>
        <v>8</v>
      </c>
      <c r="Z3673" s="14">
        <f t="shared" si="478"/>
        <v>11040</v>
      </c>
      <c r="AA3673" s="7">
        <f>VLOOKUP(G3673,Ma_KH!$A:$R,14,0)</f>
        <v>60</v>
      </c>
      <c r="AD3673" s="7" t="str">
        <f>IFERROR(VLOOKUP(J3673,'Chuyển Mã'!$B$3:$C$9,2,0),"")</f>
        <v>Hà Nội</v>
      </c>
      <c r="AE3673" s="7" t="str">
        <f t="shared" si="471"/>
        <v>Mọc Nấm Hương 250g</v>
      </c>
      <c r="AF3673" s="7">
        <f t="shared" si="472"/>
        <v>3</v>
      </c>
    </row>
    <row r="3674" spans="1:32" x14ac:dyDescent="0.25">
      <c r="A3674" s="11">
        <v>45909</v>
      </c>
      <c r="B3674" s="25">
        <v>4176574179</v>
      </c>
      <c r="C3674" s="12" t="s">
        <v>7214</v>
      </c>
      <c r="D3674" s="16">
        <f t="shared" si="473"/>
        <v>45909</v>
      </c>
      <c r="G3674" s="13" t="s">
        <v>1607</v>
      </c>
      <c r="I3674" s="13" t="s">
        <v>8518</v>
      </c>
      <c r="J3674" s="13" t="s">
        <v>75</v>
      </c>
      <c r="K3674" s="13" t="s">
        <v>27</v>
      </c>
      <c r="L3674" s="25" t="str">
        <f>VLOOKUP($K3674,TONG_SL!$A:$D,2,0)</f>
        <v>Chân giò heo muối 300g</v>
      </c>
      <c r="N3674" s="25" t="str">
        <f t="shared" si="474"/>
        <v>K-C6</v>
      </c>
      <c r="Q3674" s="25" t="str">
        <f>VLOOKUP(K3674,TONG_SL!$A:$D,3,0)</f>
        <v>Túi</v>
      </c>
      <c r="R3674" s="1">
        <v>22</v>
      </c>
      <c r="T3674" s="1">
        <f>VLOOKUP(VLOOKUP(G3674,Ma_KH!$A:$R,18,0)&amp;K3674,Gia_MB!$A:$F,6,0)</f>
        <v>73431</v>
      </c>
      <c r="U3674" s="14">
        <f t="shared" si="475"/>
        <v>1615482</v>
      </c>
      <c r="W3674" s="64">
        <f t="shared" si="476"/>
        <v>0</v>
      </c>
      <c r="X3674" s="3" t="str">
        <f t="shared" si="477"/>
        <v>8</v>
      </c>
      <c r="Z3674" s="14">
        <f t="shared" si="478"/>
        <v>129238.56</v>
      </c>
      <c r="AA3674" s="7">
        <f>VLOOKUP(G3674,Ma_KH!$A:$R,14,0)</f>
        <v>60</v>
      </c>
      <c r="AD3674" s="7" t="str">
        <f>IFERROR(VLOOKUP(J3674,'Chuyển Mã'!$B$3:$C$9,2,0),"")</f>
        <v>Hà Nội</v>
      </c>
      <c r="AE3674" s="7" t="str">
        <f t="shared" si="471"/>
        <v>Chân giò heo muối 300g</v>
      </c>
      <c r="AF3674" s="7">
        <f t="shared" si="472"/>
        <v>22</v>
      </c>
    </row>
    <row r="3675" spans="1:32" x14ac:dyDescent="0.25">
      <c r="A3675" s="11">
        <v>45909</v>
      </c>
      <c r="B3675" s="25">
        <v>4176574179</v>
      </c>
      <c r="C3675" s="12" t="s">
        <v>7214</v>
      </c>
      <c r="D3675" s="16">
        <f t="shared" si="473"/>
        <v>45909</v>
      </c>
      <c r="G3675" s="13" t="s">
        <v>1607</v>
      </c>
      <c r="I3675" s="13" t="s">
        <v>8518</v>
      </c>
      <c r="J3675" s="13" t="s">
        <v>75</v>
      </c>
      <c r="K3675" s="13" t="s">
        <v>32</v>
      </c>
      <c r="L3675" s="25" t="str">
        <f>VLOOKUP($K3675,TONG_SL!$A:$D,2,0)</f>
        <v>Giò Tai Lưỡi Xào 250</v>
      </c>
      <c r="N3675" s="25" t="str">
        <f t="shared" si="474"/>
        <v>K-C6</v>
      </c>
      <c r="Q3675" s="25" t="str">
        <f>VLOOKUP(K3675,TONG_SL!$A:$D,3,0)</f>
        <v>Túi</v>
      </c>
      <c r="R3675" s="1">
        <v>4</v>
      </c>
      <c r="T3675" s="1">
        <f>VLOOKUP(VLOOKUP(G3675,Ma_KH!$A:$R,18,0)&amp;K3675,Gia_MB!$A:$F,6,0)</f>
        <v>50183</v>
      </c>
      <c r="U3675" s="14">
        <f t="shared" si="475"/>
        <v>200732</v>
      </c>
      <c r="W3675" s="64">
        <f t="shared" si="476"/>
        <v>0</v>
      </c>
      <c r="X3675" s="3" t="str">
        <f t="shared" si="477"/>
        <v>8</v>
      </c>
      <c r="Z3675" s="14">
        <f t="shared" si="478"/>
        <v>16058.56</v>
      </c>
      <c r="AA3675" s="7">
        <f>VLOOKUP(G3675,Ma_KH!$A:$R,14,0)</f>
        <v>60</v>
      </c>
      <c r="AD3675" s="7" t="str">
        <f>IFERROR(VLOOKUP(J3675,'Chuyển Mã'!$B$3:$C$9,2,0),"")</f>
        <v>Hà Nội</v>
      </c>
      <c r="AE3675" s="7" t="str">
        <f t="shared" si="471"/>
        <v>Giò Tai Lưỡi Xào 250</v>
      </c>
      <c r="AF3675" s="7">
        <f t="shared" si="472"/>
        <v>4</v>
      </c>
    </row>
    <row r="3676" spans="1:32" x14ac:dyDescent="0.25">
      <c r="A3676" s="11">
        <v>45909</v>
      </c>
      <c r="B3676" s="25">
        <v>4176574014</v>
      </c>
      <c r="C3676" s="12" t="s">
        <v>7214</v>
      </c>
      <c r="D3676" s="16">
        <f t="shared" si="473"/>
        <v>45909</v>
      </c>
      <c r="G3676" s="13" t="s">
        <v>1489</v>
      </c>
      <c r="I3676" s="13" t="s">
        <v>8519</v>
      </c>
      <c r="J3676" s="13" t="s">
        <v>75</v>
      </c>
      <c r="K3676" s="13" t="s">
        <v>32</v>
      </c>
      <c r="L3676" s="25" t="str">
        <f>VLOOKUP($K3676,TONG_SL!$A:$D,2,0)</f>
        <v>Giò Tai Lưỡi Xào 250</v>
      </c>
      <c r="N3676" s="25" t="str">
        <f t="shared" si="474"/>
        <v>K-C6</v>
      </c>
      <c r="Q3676" s="25" t="str">
        <f>VLOOKUP(K3676,TONG_SL!$A:$D,3,0)</f>
        <v>Túi</v>
      </c>
      <c r="R3676" s="1">
        <v>1</v>
      </c>
      <c r="T3676" s="1">
        <f>VLOOKUP(VLOOKUP(G3676,Ma_KH!$A:$R,18,0)&amp;K3676,Gia_MB!$A:$F,6,0)</f>
        <v>50183</v>
      </c>
      <c r="U3676" s="14">
        <f t="shared" si="475"/>
        <v>50183</v>
      </c>
      <c r="W3676" s="64">
        <f t="shared" si="476"/>
        <v>0</v>
      </c>
      <c r="X3676" s="3" t="str">
        <f t="shared" si="477"/>
        <v>8</v>
      </c>
      <c r="Z3676" s="14">
        <f t="shared" si="478"/>
        <v>4014.64</v>
      </c>
      <c r="AA3676" s="7">
        <f>VLOOKUP(G3676,Ma_KH!$A:$R,14,0)</f>
        <v>60</v>
      </c>
      <c r="AD3676" s="7" t="str">
        <f>IFERROR(VLOOKUP(J3676,'Chuyển Mã'!$B$3:$C$9,2,0),"")</f>
        <v>Hà Nội</v>
      </c>
      <c r="AE3676" s="7" t="str">
        <f t="shared" si="471"/>
        <v>Giò Tai Lưỡi Xào 250</v>
      </c>
      <c r="AF3676" s="7">
        <f t="shared" si="472"/>
        <v>1</v>
      </c>
    </row>
    <row r="3677" spans="1:32" x14ac:dyDescent="0.25">
      <c r="A3677" s="11">
        <v>45909</v>
      </c>
      <c r="B3677" s="25">
        <v>4176574014</v>
      </c>
      <c r="C3677" s="12" t="s">
        <v>7214</v>
      </c>
      <c r="D3677" s="16">
        <f t="shared" si="473"/>
        <v>45909</v>
      </c>
      <c r="G3677" s="13" t="s">
        <v>1489</v>
      </c>
      <c r="I3677" s="13" t="s">
        <v>8519</v>
      </c>
      <c r="J3677" s="13" t="s">
        <v>75</v>
      </c>
      <c r="K3677" s="13" t="s">
        <v>27</v>
      </c>
      <c r="L3677" s="25" t="str">
        <f>VLOOKUP($K3677,TONG_SL!$A:$D,2,0)</f>
        <v>Chân giò heo muối 300g</v>
      </c>
      <c r="N3677" s="25" t="str">
        <f t="shared" si="474"/>
        <v>K-C6</v>
      </c>
      <c r="Q3677" s="25" t="str">
        <f>VLOOKUP(K3677,TONG_SL!$A:$D,3,0)</f>
        <v>Túi</v>
      </c>
      <c r="R3677" s="1">
        <v>3</v>
      </c>
      <c r="T3677" s="1">
        <f>VLOOKUP(VLOOKUP(G3677,Ma_KH!$A:$R,18,0)&amp;K3677,Gia_MB!$A:$F,6,0)</f>
        <v>73431</v>
      </c>
      <c r="U3677" s="14">
        <f t="shared" si="475"/>
        <v>220293</v>
      </c>
      <c r="W3677" s="64">
        <f t="shared" si="476"/>
        <v>0</v>
      </c>
      <c r="X3677" s="3" t="str">
        <f t="shared" si="477"/>
        <v>8</v>
      </c>
      <c r="Z3677" s="14">
        <f t="shared" si="478"/>
        <v>17623.439999999999</v>
      </c>
      <c r="AA3677" s="7">
        <f>VLOOKUP(G3677,Ma_KH!$A:$R,14,0)</f>
        <v>60</v>
      </c>
      <c r="AD3677" s="7" t="str">
        <f>IFERROR(VLOOKUP(J3677,'Chuyển Mã'!$B$3:$C$9,2,0),"")</f>
        <v>Hà Nội</v>
      </c>
      <c r="AE3677" s="7" t="str">
        <f t="shared" si="471"/>
        <v>Chân giò heo muối 300g</v>
      </c>
      <c r="AF3677" s="7">
        <f t="shared" si="472"/>
        <v>3</v>
      </c>
    </row>
    <row r="3678" spans="1:32" x14ac:dyDescent="0.25">
      <c r="A3678" s="11">
        <v>45909</v>
      </c>
      <c r="B3678" s="25">
        <v>4176574014</v>
      </c>
      <c r="C3678" s="12" t="s">
        <v>7214</v>
      </c>
      <c r="D3678" s="16">
        <f t="shared" si="473"/>
        <v>45909</v>
      </c>
      <c r="G3678" s="13" t="s">
        <v>1489</v>
      </c>
      <c r="I3678" s="13" t="s">
        <v>8519</v>
      </c>
      <c r="J3678" s="13" t="s">
        <v>75</v>
      </c>
      <c r="K3678" s="13" t="s">
        <v>51</v>
      </c>
      <c r="L3678" s="25" t="str">
        <f>VLOOKUP($K3678,TONG_SL!$A:$D,2,0)</f>
        <v>Mọc Nấm Hương 250g</v>
      </c>
      <c r="N3678" s="25" t="str">
        <f t="shared" si="474"/>
        <v>K-C6</v>
      </c>
      <c r="Q3678" s="25" t="str">
        <f>VLOOKUP(K3678,TONG_SL!$A:$D,3,0)</f>
        <v>Túi</v>
      </c>
      <c r="R3678" s="1">
        <v>5</v>
      </c>
      <c r="T3678" s="1">
        <f>VLOOKUP(VLOOKUP(G3678,Ma_KH!$A:$R,18,0)&amp;K3678,Gia_MB!$A:$F,6,0)</f>
        <v>46000</v>
      </c>
      <c r="U3678" s="14">
        <f t="shared" si="475"/>
        <v>230000</v>
      </c>
      <c r="W3678" s="64">
        <f t="shared" si="476"/>
        <v>0</v>
      </c>
      <c r="X3678" s="3" t="str">
        <f t="shared" si="477"/>
        <v>8</v>
      </c>
      <c r="Z3678" s="14">
        <f t="shared" si="478"/>
        <v>18400</v>
      </c>
      <c r="AA3678" s="7">
        <f>VLOOKUP(G3678,Ma_KH!$A:$R,14,0)</f>
        <v>60</v>
      </c>
      <c r="AD3678" s="7" t="str">
        <f>IFERROR(VLOOKUP(J3678,'Chuyển Mã'!$B$3:$C$9,2,0),"")</f>
        <v>Hà Nội</v>
      </c>
      <c r="AE3678" s="7" t="str">
        <f t="shared" si="471"/>
        <v>Mọc Nấm Hương 250g</v>
      </c>
      <c r="AF3678" s="7">
        <f t="shared" si="472"/>
        <v>5</v>
      </c>
    </row>
    <row r="3679" spans="1:32" x14ac:dyDescent="0.25">
      <c r="A3679" s="11">
        <v>45909</v>
      </c>
      <c r="B3679" s="25">
        <v>4176574014</v>
      </c>
      <c r="C3679" s="12" t="s">
        <v>7214</v>
      </c>
      <c r="D3679" s="16">
        <f t="shared" si="473"/>
        <v>45909</v>
      </c>
      <c r="G3679" s="13" t="s">
        <v>1489</v>
      </c>
      <c r="I3679" s="13" t="s">
        <v>8519</v>
      </c>
      <c r="J3679" s="13" t="s">
        <v>75</v>
      </c>
      <c r="K3679" s="13" t="s">
        <v>30</v>
      </c>
      <c r="L3679" s="25" t="str">
        <f>VLOOKUP($K3679,TONG_SL!$A:$D,2,0)</f>
        <v>Gà muối 500g</v>
      </c>
      <c r="N3679" s="25" t="str">
        <f t="shared" si="474"/>
        <v>K-C6</v>
      </c>
      <c r="Q3679" s="25" t="str">
        <f>VLOOKUP(K3679,TONG_SL!$A:$D,3,0)</f>
        <v>Túi</v>
      </c>
      <c r="R3679" s="1">
        <v>10</v>
      </c>
      <c r="T3679" s="1">
        <f>VLOOKUP(VLOOKUP(G3679,Ma_KH!$A:$R,18,0)&amp;K3679,Gia_MB!$A:$F,6,0)</f>
        <v>111058</v>
      </c>
      <c r="U3679" s="14">
        <f t="shared" si="475"/>
        <v>1110580</v>
      </c>
      <c r="W3679" s="64">
        <f t="shared" si="476"/>
        <v>0</v>
      </c>
      <c r="X3679" s="3" t="str">
        <f t="shared" si="477"/>
        <v>8</v>
      </c>
      <c r="Z3679" s="14">
        <f t="shared" si="478"/>
        <v>88846.400000000009</v>
      </c>
      <c r="AA3679" s="7">
        <f>VLOOKUP(G3679,Ma_KH!$A:$R,14,0)</f>
        <v>60</v>
      </c>
      <c r="AD3679" s="7" t="str">
        <f>IFERROR(VLOOKUP(J3679,'Chuyển Mã'!$B$3:$C$9,2,0),"")</f>
        <v>Hà Nội</v>
      </c>
      <c r="AE3679" s="7" t="str">
        <f t="shared" si="471"/>
        <v>Gà muối 500g</v>
      </c>
      <c r="AF3679" s="7">
        <f t="shared" si="472"/>
        <v>10</v>
      </c>
    </row>
    <row r="3680" spans="1:32" x14ac:dyDescent="0.25">
      <c r="A3680" s="11">
        <v>45909</v>
      </c>
      <c r="B3680" s="25">
        <v>4176573730</v>
      </c>
      <c r="C3680" s="12" t="s">
        <v>7214</v>
      </c>
      <c r="D3680" s="16">
        <f t="shared" si="473"/>
        <v>45909</v>
      </c>
      <c r="G3680" s="13" t="s">
        <v>8520</v>
      </c>
      <c r="I3680" s="13" t="s">
        <v>8521</v>
      </c>
      <c r="J3680" s="13" t="s">
        <v>75</v>
      </c>
      <c r="K3680" s="13" t="s">
        <v>27</v>
      </c>
      <c r="L3680" s="25" t="str">
        <f>VLOOKUP($K3680,TONG_SL!$A:$D,2,0)</f>
        <v>Chân giò heo muối 300g</v>
      </c>
      <c r="N3680" s="25" t="str">
        <f t="shared" si="474"/>
        <v>K-C6</v>
      </c>
      <c r="Q3680" s="25" t="str">
        <f>VLOOKUP(K3680,TONG_SL!$A:$D,3,0)</f>
        <v>Túi</v>
      </c>
      <c r="R3680" s="1">
        <v>11</v>
      </c>
      <c r="T3680" s="1">
        <f>VLOOKUP(VLOOKUP(G3680,Ma_KH!$A:$R,18,0)&amp;K3680,Gia_MB!$A:$F,6,0)</f>
        <v>73431</v>
      </c>
      <c r="U3680" s="14">
        <f t="shared" si="475"/>
        <v>807741</v>
      </c>
      <c r="W3680" s="64">
        <f t="shared" si="476"/>
        <v>0</v>
      </c>
      <c r="X3680" s="3" t="str">
        <f t="shared" si="477"/>
        <v>8</v>
      </c>
      <c r="Z3680" s="14">
        <f t="shared" si="478"/>
        <v>64619.28</v>
      </c>
      <c r="AA3680" s="7">
        <f>VLOOKUP(G3680,Ma_KH!$A:$R,14,0)</f>
        <v>60</v>
      </c>
      <c r="AD3680" s="7" t="str">
        <f>IFERROR(VLOOKUP(J3680,'Chuyển Mã'!$B$3:$C$9,2,0),"")</f>
        <v>Hà Nội</v>
      </c>
      <c r="AE3680" s="7" t="str">
        <f t="shared" si="471"/>
        <v>Chân giò heo muối 300g</v>
      </c>
      <c r="AF3680" s="7">
        <f t="shared" si="472"/>
        <v>11</v>
      </c>
    </row>
    <row r="3681" spans="1:32" x14ac:dyDescent="0.25">
      <c r="A3681" s="11">
        <v>45909</v>
      </c>
      <c r="B3681" s="25">
        <v>4176573730</v>
      </c>
      <c r="C3681" s="12" t="s">
        <v>7214</v>
      </c>
      <c r="D3681" s="16">
        <f t="shared" si="473"/>
        <v>45909</v>
      </c>
      <c r="G3681" s="13" t="s">
        <v>8520</v>
      </c>
      <c r="I3681" s="13" t="s">
        <v>8521</v>
      </c>
      <c r="J3681" s="13" t="s">
        <v>75</v>
      </c>
      <c r="K3681" s="13" t="s">
        <v>32</v>
      </c>
      <c r="L3681" s="25" t="str">
        <f>VLOOKUP($K3681,TONG_SL!$A:$D,2,0)</f>
        <v>Giò Tai Lưỡi Xào 250</v>
      </c>
      <c r="N3681" s="25" t="str">
        <f t="shared" si="474"/>
        <v>K-C6</v>
      </c>
      <c r="Q3681" s="25" t="str">
        <f>VLOOKUP(K3681,TONG_SL!$A:$D,3,0)</f>
        <v>Túi</v>
      </c>
      <c r="R3681" s="1">
        <v>12</v>
      </c>
      <c r="T3681" s="1">
        <f>VLOOKUP(VLOOKUP(G3681,Ma_KH!$A:$R,18,0)&amp;K3681,Gia_MB!$A:$F,6,0)</f>
        <v>50183</v>
      </c>
      <c r="U3681" s="14">
        <f t="shared" si="475"/>
        <v>602196</v>
      </c>
      <c r="W3681" s="64">
        <f t="shared" si="476"/>
        <v>0</v>
      </c>
      <c r="X3681" s="3" t="str">
        <f t="shared" si="477"/>
        <v>8</v>
      </c>
      <c r="Z3681" s="14">
        <f t="shared" si="478"/>
        <v>48175.68</v>
      </c>
      <c r="AA3681" s="7">
        <f>VLOOKUP(G3681,Ma_KH!$A:$R,14,0)</f>
        <v>60</v>
      </c>
      <c r="AD3681" s="7" t="str">
        <f>IFERROR(VLOOKUP(J3681,'Chuyển Mã'!$B$3:$C$9,2,0),"")</f>
        <v>Hà Nội</v>
      </c>
      <c r="AE3681" s="7" t="str">
        <f t="shared" si="471"/>
        <v>Giò Tai Lưỡi Xào 250</v>
      </c>
      <c r="AF3681" s="7">
        <f t="shared" si="472"/>
        <v>12</v>
      </c>
    </row>
    <row r="3682" spans="1:32" x14ac:dyDescent="0.25">
      <c r="A3682" s="11">
        <v>45909</v>
      </c>
      <c r="B3682" s="25">
        <v>4176573730</v>
      </c>
      <c r="C3682" s="12" t="s">
        <v>7214</v>
      </c>
      <c r="D3682" s="16">
        <f t="shared" si="473"/>
        <v>45909</v>
      </c>
      <c r="G3682" s="13" t="s">
        <v>8520</v>
      </c>
      <c r="I3682" s="13" t="s">
        <v>8521</v>
      </c>
      <c r="J3682" s="13" t="s">
        <v>75</v>
      </c>
      <c r="K3682" s="13" t="s">
        <v>51</v>
      </c>
      <c r="L3682" s="25" t="str">
        <f>VLOOKUP($K3682,TONG_SL!$A:$D,2,0)</f>
        <v>Mọc Nấm Hương 250g</v>
      </c>
      <c r="N3682" s="25" t="str">
        <f t="shared" si="474"/>
        <v>K-C6</v>
      </c>
      <c r="Q3682" s="25" t="str">
        <f>VLOOKUP(K3682,TONG_SL!$A:$D,3,0)</f>
        <v>Túi</v>
      </c>
      <c r="R3682" s="1">
        <v>2</v>
      </c>
      <c r="T3682" s="1">
        <f>VLOOKUP(VLOOKUP(G3682,Ma_KH!$A:$R,18,0)&amp;K3682,Gia_MB!$A:$F,6,0)</f>
        <v>46000</v>
      </c>
      <c r="U3682" s="14">
        <f t="shared" si="475"/>
        <v>92000</v>
      </c>
      <c r="W3682" s="64">
        <f t="shared" si="476"/>
        <v>0</v>
      </c>
      <c r="X3682" s="3" t="str">
        <f t="shared" si="477"/>
        <v>8</v>
      </c>
      <c r="Z3682" s="14">
        <f t="shared" si="478"/>
        <v>7360</v>
      </c>
      <c r="AA3682" s="7">
        <f>VLOOKUP(G3682,Ma_KH!$A:$R,14,0)</f>
        <v>60</v>
      </c>
      <c r="AD3682" s="7" t="str">
        <f>IFERROR(VLOOKUP(J3682,'Chuyển Mã'!$B$3:$C$9,2,0),"")</f>
        <v>Hà Nội</v>
      </c>
      <c r="AE3682" s="7" t="str">
        <f t="shared" si="471"/>
        <v>Mọc Nấm Hương 250g</v>
      </c>
      <c r="AF3682" s="7">
        <f t="shared" si="472"/>
        <v>2</v>
      </c>
    </row>
    <row r="3683" spans="1:32" x14ac:dyDescent="0.25">
      <c r="A3683" s="11">
        <v>45909</v>
      </c>
      <c r="B3683" s="25">
        <v>4176573730</v>
      </c>
      <c r="C3683" s="12" t="s">
        <v>7214</v>
      </c>
      <c r="D3683" s="16">
        <f t="shared" si="473"/>
        <v>45909</v>
      </c>
      <c r="G3683" s="13" t="s">
        <v>8520</v>
      </c>
      <c r="I3683" s="13" t="s">
        <v>8521</v>
      </c>
      <c r="J3683" s="13" t="s">
        <v>75</v>
      </c>
      <c r="K3683" s="13" t="s">
        <v>30</v>
      </c>
      <c r="L3683" s="25" t="str">
        <f>VLOOKUP($K3683,TONG_SL!$A:$D,2,0)</f>
        <v>Gà muối 500g</v>
      </c>
      <c r="N3683" s="25" t="str">
        <f t="shared" si="474"/>
        <v>K-C6</v>
      </c>
      <c r="Q3683" s="25" t="str">
        <f>VLOOKUP(K3683,TONG_SL!$A:$D,3,0)</f>
        <v>Túi</v>
      </c>
      <c r="R3683" s="1">
        <v>8</v>
      </c>
      <c r="T3683" s="1">
        <f>VLOOKUP(VLOOKUP(G3683,Ma_KH!$A:$R,18,0)&amp;K3683,Gia_MB!$A:$F,6,0)</f>
        <v>111058</v>
      </c>
      <c r="U3683" s="14">
        <f t="shared" si="475"/>
        <v>888464</v>
      </c>
      <c r="W3683" s="64">
        <f t="shared" si="476"/>
        <v>0</v>
      </c>
      <c r="X3683" s="3" t="str">
        <f t="shared" si="477"/>
        <v>8</v>
      </c>
      <c r="Z3683" s="14">
        <f t="shared" si="478"/>
        <v>71077.119999999995</v>
      </c>
      <c r="AA3683" s="7">
        <f>VLOOKUP(G3683,Ma_KH!$A:$R,14,0)</f>
        <v>60</v>
      </c>
      <c r="AD3683" s="7" t="str">
        <f>IFERROR(VLOOKUP(J3683,'Chuyển Mã'!$B$3:$C$9,2,0),"")</f>
        <v>Hà Nội</v>
      </c>
      <c r="AE3683" s="7" t="str">
        <f t="shared" si="471"/>
        <v>Gà muối 500g</v>
      </c>
      <c r="AF3683" s="7">
        <f t="shared" si="472"/>
        <v>8</v>
      </c>
    </row>
    <row r="3684" spans="1:32" x14ac:dyDescent="0.25">
      <c r="A3684" s="11">
        <v>45909</v>
      </c>
      <c r="B3684" s="25">
        <v>56679</v>
      </c>
      <c r="C3684" s="12" t="s">
        <v>7214</v>
      </c>
      <c r="D3684" s="16">
        <f t="shared" si="473"/>
        <v>45909</v>
      </c>
      <c r="G3684" s="13" t="s">
        <v>7507</v>
      </c>
      <c r="I3684" s="13" t="s">
        <v>2136</v>
      </c>
      <c r="J3684" s="13" t="s">
        <v>1815</v>
      </c>
      <c r="K3684" s="13" t="s">
        <v>27</v>
      </c>
      <c r="L3684" s="25" t="str">
        <f>VLOOKUP($K3684,TONG_SL!$A:$D,2,0)</f>
        <v>Chân giò heo muối 300g</v>
      </c>
      <c r="N3684" s="25" t="str">
        <f t="shared" si="474"/>
        <v>K-C6</v>
      </c>
      <c r="Q3684" s="25" t="str">
        <f>VLOOKUP(K3684,TONG_SL!$A:$D,3,0)</f>
        <v>Túi</v>
      </c>
      <c r="R3684" s="1">
        <v>10</v>
      </c>
      <c r="T3684" s="1">
        <f>VLOOKUP(VLOOKUP(G3684,Ma_KH!$A:$R,18,0)&amp;K3684,Gia_MB!$A:$F,6,0)</f>
        <v>69759</v>
      </c>
      <c r="U3684" s="14">
        <f t="shared" si="475"/>
        <v>697590</v>
      </c>
      <c r="W3684" s="64">
        <f t="shared" si="476"/>
        <v>0</v>
      </c>
      <c r="X3684" s="3" t="str">
        <f t="shared" si="477"/>
        <v>8</v>
      </c>
      <c r="Z3684" s="14">
        <f t="shared" si="478"/>
        <v>55807.200000000004</v>
      </c>
      <c r="AA3684" s="7">
        <f>VLOOKUP(G3684,Ma_KH!$A:$R,14,0)</f>
        <v>60</v>
      </c>
      <c r="AD3684" s="7" t="str">
        <f>IFERROR(VLOOKUP(J3684,'Chuyển Mã'!$B$3:$C$9,2,0),"")</f>
        <v>Hà Nội</v>
      </c>
      <c r="AE3684" s="7" t="str">
        <f t="shared" si="471"/>
        <v>Chân giò heo muối 300g</v>
      </c>
      <c r="AF3684" s="7">
        <f t="shared" si="472"/>
        <v>10</v>
      </c>
    </row>
    <row r="3685" spans="1:32" x14ac:dyDescent="0.25">
      <c r="A3685" s="11">
        <v>45909</v>
      </c>
      <c r="B3685" s="25">
        <v>56679</v>
      </c>
      <c r="C3685" s="12" t="s">
        <v>7214</v>
      </c>
      <c r="D3685" s="16">
        <f t="shared" si="473"/>
        <v>45909</v>
      </c>
      <c r="G3685" s="13" t="s">
        <v>7507</v>
      </c>
      <c r="I3685" s="13" t="s">
        <v>2136</v>
      </c>
      <c r="J3685" s="13" t="s">
        <v>1815</v>
      </c>
      <c r="K3685" s="13" t="s">
        <v>30</v>
      </c>
      <c r="L3685" s="25" t="str">
        <f>VLOOKUP($K3685,TONG_SL!$A:$D,2,0)</f>
        <v>Gà muối 500g</v>
      </c>
      <c r="N3685" s="25" t="str">
        <f t="shared" si="474"/>
        <v>K-C6</v>
      </c>
      <c r="Q3685" s="25" t="str">
        <f>VLOOKUP(K3685,TONG_SL!$A:$D,3,0)</f>
        <v>Túi</v>
      </c>
      <c r="R3685" s="1">
        <v>10</v>
      </c>
      <c r="T3685" s="1">
        <f>VLOOKUP(VLOOKUP(G3685,Ma_KH!$A:$R,18,0)&amp;K3685,Gia_MB!$A:$F,6,0)</f>
        <v>105505</v>
      </c>
      <c r="U3685" s="14">
        <f t="shared" si="475"/>
        <v>1055050</v>
      </c>
      <c r="W3685" s="64">
        <f t="shared" si="476"/>
        <v>0</v>
      </c>
      <c r="X3685" s="3" t="str">
        <f t="shared" si="477"/>
        <v>8</v>
      </c>
      <c r="Z3685" s="14">
        <f t="shared" si="478"/>
        <v>84404</v>
      </c>
      <c r="AA3685" s="7">
        <f>VLOOKUP(G3685,Ma_KH!$A:$R,14,0)</f>
        <v>60</v>
      </c>
      <c r="AD3685" s="7" t="str">
        <f>IFERROR(VLOOKUP(J3685,'Chuyển Mã'!$B$3:$C$9,2,0),"")</f>
        <v>Hà Nội</v>
      </c>
      <c r="AE3685" s="7" t="str">
        <f t="shared" si="471"/>
        <v>Gà muối 500g</v>
      </c>
      <c r="AF3685" s="7">
        <f t="shared" si="472"/>
        <v>10</v>
      </c>
    </row>
    <row r="3686" spans="1:32" x14ac:dyDescent="0.25">
      <c r="A3686" s="11">
        <v>45909</v>
      </c>
      <c r="B3686" s="25" t="s">
        <v>8522</v>
      </c>
      <c r="C3686" s="12" t="s">
        <v>7214</v>
      </c>
      <c r="D3686" s="16">
        <f t="shared" si="473"/>
        <v>45909</v>
      </c>
      <c r="G3686" s="13" t="s">
        <v>869</v>
      </c>
      <c r="I3686" s="13" t="s">
        <v>8523</v>
      </c>
      <c r="J3686" s="13" t="s">
        <v>1815</v>
      </c>
      <c r="K3686" s="13" t="s">
        <v>556</v>
      </c>
      <c r="L3686" s="25" t="str">
        <f>VLOOKUP($K3686,TONG_SL!$A:$D,2,0)</f>
        <v>Chân giò heo muối 100g</v>
      </c>
      <c r="N3686" s="25" t="str">
        <f t="shared" si="474"/>
        <v>K-C6</v>
      </c>
      <c r="Q3686" s="25" t="str">
        <f>VLOOKUP(K3686,TONG_SL!$A:$D,3,0)</f>
        <v>Gói</v>
      </c>
      <c r="R3686" s="1">
        <v>10</v>
      </c>
      <c r="T3686" s="1">
        <f>VLOOKUP(VLOOKUP(G3686,Ma_KH!$A:$R,18,0)&amp;K3686,Gia_MB!$A:$F,6,0)</f>
        <v>22340</v>
      </c>
      <c r="U3686" s="14">
        <f t="shared" si="475"/>
        <v>223400</v>
      </c>
      <c r="W3686" s="64">
        <f t="shared" si="476"/>
        <v>0</v>
      </c>
      <c r="X3686" s="3" t="str">
        <f t="shared" si="477"/>
        <v>8</v>
      </c>
      <c r="Z3686" s="14">
        <f t="shared" si="478"/>
        <v>17872</v>
      </c>
      <c r="AA3686" s="7">
        <f>VLOOKUP(G3686,Ma_KH!$A:$R,14,0)</f>
        <v>56</v>
      </c>
      <c r="AD3686" s="7" t="str">
        <f>IFERROR(VLOOKUP(J3686,'Chuyển Mã'!$B$3:$C$9,2,0),"")</f>
        <v>Hà Nội</v>
      </c>
      <c r="AE3686" s="7" t="str">
        <f t="shared" si="471"/>
        <v>Chân giò heo muối 100g</v>
      </c>
      <c r="AF3686" s="7">
        <f t="shared" si="472"/>
        <v>10</v>
      </c>
    </row>
    <row r="3687" spans="1:32" x14ac:dyDescent="0.25">
      <c r="A3687" s="11">
        <v>45909</v>
      </c>
      <c r="B3687" s="25" t="s">
        <v>8522</v>
      </c>
      <c r="C3687" s="12" t="s">
        <v>7214</v>
      </c>
      <c r="D3687" s="16">
        <f t="shared" si="473"/>
        <v>45909</v>
      </c>
      <c r="G3687" s="13" t="s">
        <v>869</v>
      </c>
      <c r="I3687" s="13" t="s">
        <v>8523</v>
      </c>
      <c r="J3687" s="13" t="s">
        <v>1815</v>
      </c>
      <c r="K3687" s="13" t="s">
        <v>30</v>
      </c>
      <c r="L3687" s="25" t="str">
        <f>VLOOKUP($K3687,TONG_SL!$A:$D,2,0)</f>
        <v>Gà muối 500g</v>
      </c>
      <c r="N3687" s="25" t="str">
        <f t="shared" si="474"/>
        <v>K-C6</v>
      </c>
      <c r="Q3687" s="25" t="str">
        <f>VLOOKUP(K3687,TONG_SL!$A:$D,3,0)</f>
        <v>Túi</v>
      </c>
      <c r="R3687" s="1">
        <v>8</v>
      </c>
      <c r="T3687" s="1">
        <f>VLOOKUP(VLOOKUP(G3687,Ma_KH!$A:$R,18,0)&amp;K3687,Gia_MB!$A:$F,6,0)</f>
        <v>101063</v>
      </c>
      <c r="U3687" s="14">
        <f t="shared" si="475"/>
        <v>808504</v>
      </c>
      <c r="W3687" s="64">
        <f t="shared" si="476"/>
        <v>0</v>
      </c>
      <c r="X3687" s="3" t="str">
        <f t="shared" si="477"/>
        <v>8</v>
      </c>
      <c r="Z3687" s="14">
        <f t="shared" si="478"/>
        <v>64680.32</v>
      </c>
      <c r="AA3687" s="7">
        <f>VLOOKUP(G3687,Ma_KH!$A:$R,14,0)</f>
        <v>56</v>
      </c>
      <c r="AD3687" s="7" t="str">
        <f>IFERROR(VLOOKUP(J3687,'Chuyển Mã'!$B$3:$C$9,2,0),"")</f>
        <v>Hà Nội</v>
      </c>
      <c r="AE3687" s="7" t="str">
        <f t="shared" si="471"/>
        <v>Gà muối 500g</v>
      </c>
      <c r="AF3687" s="7">
        <f t="shared" si="472"/>
        <v>8</v>
      </c>
    </row>
    <row r="3688" spans="1:32" x14ac:dyDescent="0.25">
      <c r="A3688" s="11">
        <v>45909</v>
      </c>
      <c r="B3688" s="25">
        <v>56680</v>
      </c>
      <c r="C3688" s="12" t="s">
        <v>7214</v>
      </c>
      <c r="D3688" s="16">
        <f t="shared" si="473"/>
        <v>45909</v>
      </c>
      <c r="G3688" s="13" t="s">
        <v>7507</v>
      </c>
      <c r="I3688" s="13" t="s">
        <v>1951</v>
      </c>
      <c r="J3688" s="13" t="s">
        <v>1811</v>
      </c>
      <c r="K3688" s="13" t="s">
        <v>30</v>
      </c>
      <c r="L3688" s="25" t="str">
        <f>VLOOKUP($K3688,TONG_SL!$A:$D,2,0)</f>
        <v>Gà muối 500g</v>
      </c>
      <c r="N3688" s="25" t="str">
        <f t="shared" si="474"/>
        <v>K-C6</v>
      </c>
      <c r="Q3688" s="25" t="str">
        <f>VLOOKUP(K3688,TONG_SL!$A:$D,3,0)</f>
        <v>Túi</v>
      </c>
      <c r="R3688" s="1">
        <v>6</v>
      </c>
      <c r="T3688" s="1">
        <f>VLOOKUP(VLOOKUP(G3688,Ma_KH!$A:$R,18,0)&amp;K3688,Gia_MB!$A:$F,6,0)</f>
        <v>105505</v>
      </c>
      <c r="U3688" s="14">
        <f t="shared" si="475"/>
        <v>633030</v>
      </c>
      <c r="W3688" s="64">
        <f t="shared" si="476"/>
        <v>0</v>
      </c>
      <c r="X3688" s="3" t="str">
        <f t="shared" si="477"/>
        <v>8</v>
      </c>
      <c r="Z3688" s="14">
        <f t="shared" si="478"/>
        <v>50642.400000000001</v>
      </c>
      <c r="AA3688" s="7">
        <f>VLOOKUP(G3688,Ma_KH!$A:$R,14,0)</f>
        <v>60</v>
      </c>
      <c r="AD3688" s="7" t="str">
        <f>IFERROR(VLOOKUP(J3688,'Chuyển Mã'!$B$3:$C$9,2,0),"")</f>
        <v>Hà Nội</v>
      </c>
      <c r="AE3688" s="7" t="str">
        <f t="shared" si="471"/>
        <v>Gà muối 500g</v>
      </c>
      <c r="AF3688" s="7">
        <f t="shared" si="472"/>
        <v>6</v>
      </c>
    </row>
    <row r="3689" spans="1:32" x14ac:dyDescent="0.25">
      <c r="A3689" s="11">
        <v>45909</v>
      </c>
      <c r="B3689" s="25">
        <v>56680</v>
      </c>
      <c r="C3689" s="12" t="s">
        <v>7214</v>
      </c>
      <c r="D3689" s="16">
        <f t="shared" si="473"/>
        <v>45909</v>
      </c>
      <c r="G3689" s="13" t="s">
        <v>7507</v>
      </c>
      <c r="I3689" s="13" t="s">
        <v>1951</v>
      </c>
      <c r="J3689" s="13" t="s">
        <v>1811</v>
      </c>
      <c r="K3689" s="13" t="s">
        <v>27</v>
      </c>
      <c r="L3689" s="25" t="str">
        <f>VLOOKUP($K3689,TONG_SL!$A:$D,2,0)</f>
        <v>Chân giò heo muối 300g</v>
      </c>
      <c r="N3689" s="25" t="str">
        <f t="shared" si="474"/>
        <v>K-C6</v>
      </c>
      <c r="Q3689" s="25" t="str">
        <f>VLOOKUP(K3689,TONG_SL!$A:$D,3,0)</f>
        <v>Túi</v>
      </c>
      <c r="R3689" s="1">
        <v>15</v>
      </c>
      <c r="T3689" s="1">
        <f>VLOOKUP(VLOOKUP(G3689,Ma_KH!$A:$R,18,0)&amp;K3689,Gia_MB!$A:$F,6,0)</f>
        <v>69759</v>
      </c>
      <c r="U3689" s="14">
        <f t="shared" si="475"/>
        <v>1046385</v>
      </c>
      <c r="W3689" s="64">
        <f t="shared" si="476"/>
        <v>0</v>
      </c>
      <c r="X3689" s="3" t="str">
        <f t="shared" si="477"/>
        <v>8</v>
      </c>
      <c r="Z3689" s="14">
        <f t="shared" si="478"/>
        <v>83710.8</v>
      </c>
      <c r="AA3689" s="7">
        <f>VLOOKUP(G3689,Ma_KH!$A:$R,14,0)</f>
        <v>60</v>
      </c>
      <c r="AD3689" s="7" t="str">
        <f>IFERROR(VLOOKUP(J3689,'Chuyển Mã'!$B$3:$C$9,2,0),"")</f>
        <v>Hà Nội</v>
      </c>
      <c r="AE3689" s="7" t="str">
        <f t="shared" si="471"/>
        <v>Chân giò heo muối 300g</v>
      </c>
      <c r="AF3689" s="7">
        <f t="shared" si="472"/>
        <v>15</v>
      </c>
    </row>
    <row r="3690" spans="1:32" x14ac:dyDescent="0.25">
      <c r="A3690" s="11">
        <v>45909</v>
      </c>
      <c r="B3690" s="25">
        <v>56680</v>
      </c>
      <c r="C3690" s="12" t="s">
        <v>7214</v>
      </c>
      <c r="D3690" s="16">
        <f t="shared" si="473"/>
        <v>45909</v>
      </c>
      <c r="G3690" s="13" t="s">
        <v>7507</v>
      </c>
      <c r="I3690" s="13" t="s">
        <v>1951</v>
      </c>
      <c r="J3690" s="13" t="s">
        <v>1811</v>
      </c>
      <c r="K3690" s="13" t="s">
        <v>32</v>
      </c>
      <c r="L3690" s="25" t="str">
        <f>VLOOKUP($K3690,TONG_SL!$A:$D,2,0)</f>
        <v>Giò Tai Lưỡi Xào 250</v>
      </c>
      <c r="N3690" s="25" t="str">
        <f t="shared" si="474"/>
        <v>K-C6</v>
      </c>
      <c r="Q3690" s="25" t="str">
        <f>VLOOKUP(K3690,TONG_SL!$A:$D,3,0)</f>
        <v>Túi</v>
      </c>
      <c r="R3690" s="1">
        <v>6</v>
      </c>
      <c r="T3690" s="1">
        <f>VLOOKUP(VLOOKUP(G3690,Ma_KH!$A:$R,18,0)&amp;K3690,Gia_MB!$A:$F,6,0)</f>
        <v>47673</v>
      </c>
      <c r="U3690" s="14">
        <f t="shared" si="475"/>
        <v>286038</v>
      </c>
      <c r="W3690" s="64">
        <f t="shared" si="476"/>
        <v>0</v>
      </c>
      <c r="X3690" s="3" t="str">
        <f t="shared" si="477"/>
        <v>8</v>
      </c>
      <c r="Z3690" s="14">
        <f t="shared" si="478"/>
        <v>22883.040000000001</v>
      </c>
      <c r="AA3690" s="7">
        <f>VLOOKUP(G3690,Ma_KH!$A:$R,14,0)</f>
        <v>60</v>
      </c>
      <c r="AD3690" s="7" t="str">
        <f>IFERROR(VLOOKUP(J3690,'Chuyển Mã'!$B$3:$C$9,2,0),"")</f>
        <v>Hà Nội</v>
      </c>
      <c r="AE3690" s="7" t="str">
        <f t="shared" si="471"/>
        <v>Giò Tai Lưỡi Xào 250</v>
      </c>
      <c r="AF3690" s="7">
        <f t="shared" si="472"/>
        <v>6</v>
      </c>
    </row>
    <row r="3691" spans="1:32" x14ac:dyDescent="0.25">
      <c r="A3691" s="11">
        <v>45909</v>
      </c>
      <c r="B3691" s="25">
        <v>57811</v>
      </c>
      <c r="C3691" s="12" t="s">
        <v>7214</v>
      </c>
      <c r="D3691" s="16">
        <f t="shared" si="473"/>
        <v>45909</v>
      </c>
      <c r="G3691" s="13" t="s">
        <v>7507</v>
      </c>
      <c r="I3691" s="13" t="s">
        <v>1948</v>
      </c>
      <c r="J3691" s="13" t="s">
        <v>1811</v>
      </c>
      <c r="K3691" s="13" t="s">
        <v>27</v>
      </c>
      <c r="L3691" s="25" t="str">
        <f>VLOOKUP($K3691,TONG_SL!$A:$D,2,0)</f>
        <v>Chân giò heo muối 300g</v>
      </c>
      <c r="N3691" s="25" t="str">
        <f t="shared" si="474"/>
        <v>K-C6</v>
      </c>
      <c r="Q3691" s="25" t="str">
        <f>VLOOKUP(K3691,TONG_SL!$A:$D,3,0)</f>
        <v>Túi</v>
      </c>
      <c r="R3691" s="1">
        <v>10</v>
      </c>
      <c r="T3691" s="1">
        <f>VLOOKUP(VLOOKUP(G3691,Ma_KH!$A:$R,18,0)&amp;K3691,Gia_MB!$A:$F,6,0)</f>
        <v>69759</v>
      </c>
      <c r="U3691" s="14">
        <f t="shared" si="475"/>
        <v>697590</v>
      </c>
      <c r="W3691" s="64">
        <f t="shared" si="476"/>
        <v>0</v>
      </c>
      <c r="X3691" s="3" t="str">
        <f t="shared" si="477"/>
        <v>8</v>
      </c>
      <c r="Z3691" s="14">
        <f t="shared" si="478"/>
        <v>55807.200000000004</v>
      </c>
      <c r="AA3691" s="7">
        <f>VLOOKUP(G3691,Ma_KH!$A:$R,14,0)</f>
        <v>60</v>
      </c>
      <c r="AD3691" s="7" t="str">
        <f>IFERROR(VLOOKUP(J3691,'Chuyển Mã'!$B$3:$C$9,2,0),"")</f>
        <v>Hà Nội</v>
      </c>
      <c r="AE3691" s="7" t="str">
        <f t="shared" si="471"/>
        <v>Chân giò heo muối 300g</v>
      </c>
      <c r="AF3691" s="7">
        <f t="shared" si="472"/>
        <v>10</v>
      </c>
    </row>
    <row r="3692" spans="1:32" x14ac:dyDescent="0.25">
      <c r="A3692" s="11">
        <v>45909</v>
      </c>
      <c r="B3692" s="25">
        <v>57811</v>
      </c>
      <c r="C3692" s="12" t="s">
        <v>7214</v>
      </c>
      <c r="D3692" s="16">
        <f t="shared" si="473"/>
        <v>45909</v>
      </c>
      <c r="G3692" s="13" t="s">
        <v>7507</v>
      </c>
      <c r="I3692" s="13" t="s">
        <v>1948</v>
      </c>
      <c r="J3692" s="13" t="s">
        <v>1811</v>
      </c>
      <c r="K3692" s="13" t="s">
        <v>30</v>
      </c>
      <c r="L3692" s="25" t="str">
        <f>VLOOKUP($K3692,TONG_SL!$A:$D,2,0)</f>
        <v>Gà muối 500g</v>
      </c>
      <c r="N3692" s="25" t="str">
        <f t="shared" si="474"/>
        <v>K-C6</v>
      </c>
      <c r="Q3692" s="25" t="str">
        <f>VLOOKUP(K3692,TONG_SL!$A:$D,3,0)</f>
        <v>Túi</v>
      </c>
      <c r="R3692" s="1">
        <v>12</v>
      </c>
      <c r="T3692" s="1">
        <f>VLOOKUP(VLOOKUP(G3692,Ma_KH!$A:$R,18,0)&amp;K3692,Gia_MB!$A:$F,6,0)</f>
        <v>105505</v>
      </c>
      <c r="U3692" s="14">
        <f t="shared" si="475"/>
        <v>1266060</v>
      </c>
      <c r="W3692" s="64">
        <f t="shared" si="476"/>
        <v>0</v>
      </c>
      <c r="X3692" s="3" t="str">
        <f t="shared" si="477"/>
        <v>8</v>
      </c>
      <c r="Z3692" s="14">
        <f t="shared" si="478"/>
        <v>101284.8</v>
      </c>
      <c r="AA3692" s="7">
        <f>VLOOKUP(G3692,Ma_KH!$A:$R,14,0)</f>
        <v>60</v>
      </c>
      <c r="AD3692" s="7" t="str">
        <f>IFERROR(VLOOKUP(J3692,'Chuyển Mã'!$B$3:$C$9,2,0),"")</f>
        <v>Hà Nội</v>
      </c>
      <c r="AE3692" s="7" t="str">
        <f t="shared" si="471"/>
        <v>Gà muối 500g</v>
      </c>
      <c r="AF3692" s="7">
        <f t="shared" si="472"/>
        <v>12</v>
      </c>
    </row>
    <row r="3693" spans="1:32" x14ac:dyDescent="0.25">
      <c r="A3693" s="11">
        <v>45909</v>
      </c>
      <c r="B3693" s="25">
        <v>57811</v>
      </c>
      <c r="C3693" s="12" t="s">
        <v>7214</v>
      </c>
      <c r="D3693" s="16">
        <f t="shared" si="473"/>
        <v>45909</v>
      </c>
      <c r="G3693" s="13" t="s">
        <v>7507</v>
      </c>
      <c r="I3693" s="13" t="s">
        <v>1948</v>
      </c>
      <c r="J3693" s="13" t="s">
        <v>1811</v>
      </c>
      <c r="K3693" s="13" t="s">
        <v>32</v>
      </c>
      <c r="L3693" s="25" t="str">
        <f>VLOOKUP($K3693,TONG_SL!$A:$D,2,0)</f>
        <v>Giò Tai Lưỡi Xào 250</v>
      </c>
      <c r="N3693" s="25" t="str">
        <f t="shared" si="474"/>
        <v>K-C6</v>
      </c>
      <c r="Q3693" s="25" t="str">
        <f>VLOOKUP(K3693,TONG_SL!$A:$D,3,0)</f>
        <v>Túi</v>
      </c>
      <c r="R3693" s="1">
        <v>5</v>
      </c>
      <c r="T3693" s="1">
        <f>VLOOKUP(VLOOKUP(G3693,Ma_KH!$A:$R,18,0)&amp;K3693,Gia_MB!$A:$F,6,0)</f>
        <v>47673</v>
      </c>
      <c r="U3693" s="14">
        <f t="shared" si="475"/>
        <v>238365</v>
      </c>
      <c r="W3693" s="64">
        <f t="shared" si="476"/>
        <v>0</v>
      </c>
      <c r="X3693" s="3" t="str">
        <f t="shared" si="477"/>
        <v>8</v>
      </c>
      <c r="Z3693" s="14">
        <f t="shared" si="478"/>
        <v>19069.2</v>
      </c>
      <c r="AA3693" s="7">
        <f>VLOOKUP(G3693,Ma_KH!$A:$R,14,0)</f>
        <v>60</v>
      </c>
      <c r="AD3693" s="7" t="str">
        <f>IFERROR(VLOOKUP(J3693,'Chuyển Mã'!$B$3:$C$9,2,0),"")</f>
        <v>Hà Nội</v>
      </c>
      <c r="AE3693" s="7" t="str">
        <f t="shared" si="471"/>
        <v>Giò Tai Lưỡi Xào 250</v>
      </c>
      <c r="AF3693" s="7">
        <f t="shared" si="472"/>
        <v>5</v>
      </c>
    </row>
    <row r="3694" spans="1:32" x14ac:dyDescent="0.25">
      <c r="A3694" s="11">
        <v>45909</v>
      </c>
      <c r="B3694" s="25">
        <v>57168</v>
      </c>
      <c r="C3694" s="12" t="s">
        <v>7214</v>
      </c>
      <c r="D3694" s="16">
        <f t="shared" si="473"/>
        <v>45909</v>
      </c>
      <c r="G3694" s="13" t="s">
        <v>7616</v>
      </c>
      <c r="I3694" s="13" t="s">
        <v>8524</v>
      </c>
      <c r="J3694" s="13" t="s">
        <v>1811</v>
      </c>
      <c r="K3694" s="13" t="s">
        <v>39</v>
      </c>
      <c r="L3694" s="25" t="str">
        <f>VLOOKUP($K3694,TONG_SL!$A:$D,2,0)</f>
        <v>Chả cốm 300g</v>
      </c>
      <c r="N3694" s="25" t="str">
        <f t="shared" si="474"/>
        <v>K-C6</v>
      </c>
      <c r="Q3694" s="25" t="str">
        <f>VLOOKUP(K3694,TONG_SL!$A:$D,3,0)</f>
        <v>Túi</v>
      </c>
      <c r="R3694" s="1">
        <v>3</v>
      </c>
      <c r="T3694" s="1">
        <f>VLOOKUP(VLOOKUP(G3694,Ma_KH!$A:$R,18,0)&amp;K3694,Gia_MB!$A:$F,6,0)</f>
        <v>74250</v>
      </c>
      <c r="U3694" s="14">
        <f t="shared" si="475"/>
        <v>222750</v>
      </c>
      <c r="W3694" s="64">
        <f t="shared" si="476"/>
        <v>0</v>
      </c>
      <c r="X3694" s="3" t="str">
        <f t="shared" si="477"/>
        <v>8</v>
      </c>
      <c r="Z3694" s="14">
        <f t="shared" si="478"/>
        <v>17820</v>
      </c>
      <c r="AA3694" s="7">
        <f>VLOOKUP(G3694,Ma_KH!$A:$R,14,0)</f>
        <v>51</v>
      </c>
      <c r="AD3694" s="7" t="str">
        <f>IFERROR(VLOOKUP(J3694,'Chuyển Mã'!$B$3:$C$9,2,0),"")</f>
        <v>Hà Nội</v>
      </c>
      <c r="AE3694" s="7" t="str">
        <f t="shared" si="471"/>
        <v>Chả cốm 300g</v>
      </c>
      <c r="AF3694" s="7">
        <f t="shared" si="472"/>
        <v>3</v>
      </c>
    </row>
    <row r="3695" spans="1:32" x14ac:dyDescent="0.25">
      <c r="A3695" s="11">
        <v>45909</v>
      </c>
      <c r="B3695" s="25">
        <v>57168</v>
      </c>
      <c r="C3695" s="12" t="s">
        <v>7214</v>
      </c>
      <c r="D3695" s="16">
        <f t="shared" ref="D3695:D3701" si="479">IF(A3695="","",A3695)</f>
        <v>45909</v>
      </c>
      <c r="G3695" s="13" t="s">
        <v>7616</v>
      </c>
      <c r="I3695" s="13" t="s">
        <v>8524</v>
      </c>
      <c r="J3695" s="13" t="s">
        <v>1811</v>
      </c>
      <c r="K3695" s="13" t="s">
        <v>558</v>
      </c>
      <c r="L3695" s="25" t="str">
        <f>VLOOKUP($K3695,TONG_SL!$A:$D,2,0)</f>
        <v>Gà muối hun khói 300g</v>
      </c>
      <c r="N3695" s="25" t="str">
        <f t="shared" si="474"/>
        <v>K-C6</v>
      </c>
      <c r="Q3695" s="25" t="str">
        <f>VLOOKUP(K3695,TONG_SL!$A:$D,3,0)</f>
        <v>Túi</v>
      </c>
      <c r="R3695" s="1">
        <v>5</v>
      </c>
      <c r="T3695" s="1">
        <f>VLOOKUP(VLOOKUP(G3695,Ma_KH!$A:$R,18,0)&amp;K3695,Gia_MB!$A:$F,6,0)</f>
        <v>70000</v>
      </c>
      <c r="U3695" s="14">
        <f t="shared" si="475"/>
        <v>350000</v>
      </c>
      <c r="W3695" s="64">
        <f t="shared" si="476"/>
        <v>0</v>
      </c>
      <c r="X3695" s="3" t="str">
        <f t="shared" si="477"/>
        <v>8</v>
      </c>
      <c r="Z3695" s="14">
        <f t="shared" si="478"/>
        <v>28000</v>
      </c>
      <c r="AA3695" s="7">
        <f>VLOOKUP(G3695,Ma_KH!$A:$R,14,0)</f>
        <v>51</v>
      </c>
      <c r="AD3695" s="7" t="str">
        <f>IFERROR(VLOOKUP(J3695,'Chuyển Mã'!$B$3:$C$9,2,0),"")</f>
        <v>Hà Nội</v>
      </c>
      <c r="AE3695" s="7" t="str">
        <f t="shared" si="471"/>
        <v>Gà muối hun khói 300g</v>
      </c>
      <c r="AF3695" s="7">
        <f t="shared" si="472"/>
        <v>5</v>
      </c>
    </row>
    <row r="3696" spans="1:32" x14ac:dyDescent="0.25">
      <c r="A3696" s="11">
        <v>45909</v>
      </c>
      <c r="B3696" s="25">
        <v>57168</v>
      </c>
      <c r="C3696" s="12" t="s">
        <v>7214</v>
      </c>
      <c r="D3696" s="16">
        <f t="shared" si="479"/>
        <v>45909</v>
      </c>
      <c r="G3696" s="13" t="s">
        <v>7616</v>
      </c>
      <c r="I3696" s="13" t="s">
        <v>8524</v>
      </c>
      <c r="J3696" s="13" t="s">
        <v>1811</v>
      </c>
      <c r="K3696" s="13" t="s">
        <v>30</v>
      </c>
      <c r="L3696" s="25" t="str">
        <f>VLOOKUP($K3696,TONG_SL!$A:$D,2,0)</f>
        <v>Gà muối 500g</v>
      </c>
      <c r="N3696" s="25" t="str">
        <f t="shared" si="474"/>
        <v>K-C6</v>
      </c>
      <c r="Q3696" s="25" t="str">
        <f>VLOOKUP(K3696,TONG_SL!$A:$D,3,0)</f>
        <v>Túi</v>
      </c>
      <c r="R3696" s="1">
        <v>3</v>
      </c>
      <c r="T3696" s="1">
        <f>VLOOKUP(VLOOKUP(G3696,Ma_KH!$A:$R,18,0)&amp;K3696,Gia_MB!$A:$F,6,0)</f>
        <v>111058</v>
      </c>
      <c r="U3696" s="14">
        <f t="shared" si="475"/>
        <v>333174</v>
      </c>
      <c r="W3696" s="64">
        <f t="shared" si="476"/>
        <v>0</v>
      </c>
      <c r="X3696" s="3" t="str">
        <f t="shared" si="477"/>
        <v>8</v>
      </c>
      <c r="Z3696" s="14">
        <f t="shared" si="478"/>
        <v>26653.920000000002</v>
      </c>
      <c r="AA3696" s="7">
        <f>VLOOKUP(G3696,Ma_KH!$A:$R,14,0)</f>
        <v>51</v>
      </c>
      <c r="AD3696" s="7" t="str">
        <f>IFERROR(VLOOKUP(J3696,'Chuyển Mã'!$B$3:$C$9,2,0),"")</f>
        <v>Hà Nội</v>
      </c>
      <c r="AE3696" s="7" t="str">
        <f t="shared" si="471"/>
        <v>Gà muối 500g</v>
      </c>
      <c r="AF3696" s="7">
        <f t="shared" si="472"/>
        <v>3</v>
      </c>
    </row>
    <row r="3697" spans="1:32" x14ac:dyDescent="0.25">
      <c r="A3697" s="11">
        <v>45909</v>
      </c>
      <c r="B3697" s="25">
        <v>57168</v>
      </c>
      <c r="C3697" s="12" t="s">
        <v>7214</v>
      </c>
      <c r="D3697" s="16">
        <f t="shared" si="479"/>
        <v>45909</v>
      </c>
      <c r="G3697" s="13" t="s">
        <v>7616</v>
      </c>
      <c r="I3697" s="13" t="s">
        <v>8524</v>
      </c>
      <c r="J3697" s="13" t="s">
        <v>1811</v>
      </c>
      <c r="K3697" s="13" t="s">
        <v>32</v>
      </c>
      <c r="L3697" s="25" t="str">
        <f>VLOOKUP($K3697,TONG_SL!$A:$D,2,0)</f>
        <v>Giò Tai Lưỡi Xào 250</v>
      </c>
      <c r="N3697" s="25" t="str">
        <f t="shared" si="474"/>
        <v>K-C6</v>
      </c>
      <c r="Q3697" s="25" t="str">
        <f>VLOOKUP(K3697,TONG_SL!$A:$D,3,0)</f>
        <v>Túi</v>
      </c>
      <c r="R3697" s="1">
        <v>3</v>
      </c>
      <c r="T3697" s="1">
        <f>VLOOKUP(VLOOKUP(G3697,Ma_KH!$A:$R,18,0)&amp;K3697,Gia_MB!$A:$F,6,0)</f>
        <v>50183</v>
      </c>
      <c r="U3697" s="14">
        <f t="shared" si="475"/>
        <v>150549</v>
      </c>
      <c r="W3697" s="64">
        <f t="shared" si="476"/>
        <v>0</v>
      </c>
      <c r="X3697" s="3" t="str">
        <f t="shared" si="477"/>
        <v>8</v>
      </c>
      <c r="Z3697" s="14">
        <f t="shared" si="478"/>
        <v>12043.92</v>
      </c>
      <c r="AA3697" s="7">
        <f>VLOOKUP(G3697,Ma_KH!$A:$R,14,0)</f>
        <v>51</v>
      </c>
      <c r="AD3697" s="7" t="str">
        <f>IFERROR(VLOOKUP(J3697,'Chuyển Mã'!$B$3:$C$9,2,0),"")</f>
        <v>Hà Nội</v>
      </c>
      <c r="AE3697" s="7" t="str">
        <f t="shared" si="471"/>
        <v>Giò Tai Lưỡi Xào 250</v>
      </c>
      <c r="AF3697" s="7">
        <f t="shared" si="472"/>
        <v>3</v>
      </c>
    </row>
    <row r="3698" spans="1:32" x14ac:dyDescent="0.25">
      <c r="A3698" s="11">
        <v>45909</v>
      </c>
      <c r="B3698" s="25">
        <v>57168</v>
      </c>
      <c r="C3698" s="12" t="s">
        <v>7214</v>
      </c>
      <c r="D3698" s="16">
        <f t="shared" si="479"/>
        <v>45909</v>
      </c>
      <c r="G3698" s="13" t="s">
        <v>7616</v>
      </c>
      <c r="I3698" s="13" t="s">
        <v>8524</v>
      </c>
      <c r="J3698" s="13" t="s">
        <v>1811</v>
      </c>
      <c r="K3698" s="13" t="s">
        <v>51</v>
      </c>
      <c r="L3698" s="25" t="str">
        <f>VLOOKUP($K3698,TONG_SL!$A:$D,2,0)</f>
        <v>Mọc Nấm Hương 250g</v>
      </c>
      <c r="N3698" s="25" t="str">
        <f t="shared" si="474"/>
        <v>K-C6</v>
      </c>
      <c r="Q3698" s="25" t="str">
        <f>VLOOKUP(K3698,TONG_SL!$A:$D,3,0)</f>
        <v>Túi</v>
      </c>
      <c r="R3698" s="1">
        <v>5</v>
      </c>
      <c r="T3698" s="1">
        <f>VLOOKUP(VLOOKUP(G3698,Ma_KH!$A:$R,18,0)&amp;K3698,Gia_MB!$A:$F,6,0)</f>
        <v>46000</v>
      </c>
      <c r="U3698" s="14">
        <f t="shared" si="475"/>
        <v>230000</v>
      </c>
      <c r="W3698" s="64">
        <f t="shared" si="476"/>
        <v>0</v>
      </c>
      <c r="X3698" s="3" t="str">
        <f t="shared" si="477"/>
        <v>8</v>
      </c>
      <c r="Z3698" s="14">
        <f t="shared" si="478"/>
        <v>18400</v>
      </c>
      <c r="AA3698" s="7">
        <f>VLOOKUP(G3698,Ma_KH!$A:$R,14,0)</f>
        <v>51</v>
      </c>
      <c r="AD3698" s="7" t="str">
        <f>IFERROR(VLOOKUP(J3698,'Chuyển Mã'!$B$3:$C$9,2,0),"")</f>
        <v>Hà Nội</v>
      </c>
      <c r="AE3698" s="7" t="str">
        <f t="shared" si="471"/>
        <v>Mọc Nấm Hương 250g</v>
      </c>
      <c r="AF3698" s="7">
        <f t="shared" si="472"/>
        <v>5</v>
      </c>
    </row>
    <row r="3699" spans="1:32" x14ac:dyDescent="0.25">
      <c r="A3699" s="11">
        <v>45909</v>
      </c>
      <c r="B3699" s="25">
        <v>57168</v>
      </c>
      <c r="C3699" s="12" t="s">
        <v>7214</v>
      </c>
      <c r="D3699" s="16">
        <f t="shared" si="479"/>
        <v>45909</v>
      </c>
      <c r="G3699" s="13" t="s">
        <v>7616</v>
      </c>
      <c r="I3699" s="13" t="s">
        <v>8524</v>
      </c>
      <c r="J3699" s="13" t="s">
        <v>1811</v>
      </c>
      <c r="K3699" s="13" t="s">
        <v>35</v>
      </c>
      <c r="L3699" s="25" t="str">
        <f>VLOOKUP($K3699,TONG_SL!$A:$D,2,0)</f>
        <v>Tai heo muối 200g</v>
      </c>
      <c r="N3699" s="25" t="str">
        <f t="shared" si="474"/>
        <v>K-C6</v>
      </c>
      <c r="Q3699" s="25" t="str">
        <f>VLOOKUP(K3699,TONG_SL!$A:$D,3,0)</f>
        <v>Túi</v>
      </c>
      <c r="R3699" s="1">
        <v>3</v>
      </c>
      <c r="T3699" s="1">
        <f>VLOOKUP(VLOOKUP(G3699,Ma_KH!$A:$R,18,0)&amp;K3699,Gia_MB!$A:$F,6,0)</f>
        <v>55595</v>
      </c>
      <c r="U3699" s="14">
        <f t="shared" si="475"/>
        <v>166785</v>
      </c>
      <c r="W3699" s="64">
        <f t="shared" si="476"/>
        <v>0</v>
      </c>
      <c r="X3699" s="3" t="str">
        <f t="shared" si="477"/>
        <v>8</v>
      </c>
      <c r="Z3699" s="14">
        <f t="shared" si="478"/>
        <v>13342.800000000001</v>
      </c>
      <c r="AA3699" s="7">
        <f>VLOOKUP(G3699,Ma_KH!$A:$R,14,0)</f>
        <v>51</v>
      </c>
      <c r="AD3699" s="7" t="str">
        <f>IFERROR(VLOOKUP(J3699,'Chuyển Mã'!$B$3:$C$9,2,0),"")</f>
        <v>Hà Nội</v>
      </c>
      <c r="AE3699" s="7" t="str">
        <f t="shared" si="471"/>
        <v>Tai heo muối 200g</v>
      </c>
      <c r="AF3699" s="7">
        <f t="shared" si="472"/>
        <v>3</v>
      </c>
    </row>
    <row r="3700" spans="1:32" x14ac:dyDescent="0.25">
      <c r="A3700" s="11">
        <v>45909</v>
      </c>
      <c r="B3700" s="25">
        <v>57168</v>
      </c>
      <c r="C3700" s="12" t="s">
        <v>7214</v>
      </c>
      <c r="D3700" s="16">
        <f t="shared" si="479"/>
        <v>45909</v>
      </c>
      <c r="G3700" s="13" t="s">
        <v>7616</v>
      </c>
      <c r="I3700" s="13" t="s">
        <v>8524</v>
      </c>
      <c r="J3700" s="13" t="s">
        <v>1811</v>
      </c>
      <c r="K3700" s="13" t="s">
        <v>556</v>
      </c>
      <c r="L3700" s="25" t="str">
        <f>VLOOKUP($K3700,TONG_SL!$A:$D,2,0)</f>
        <v>Chân giò heo muối 100g</v>
      </c>
      <c r="N3700" s="25" t="str">
        <f t="shared" si="474"/>
        <v>K-C6</v>
      </c>
      <c r="Q3700" s="25" t="str">
        <f>VLOOKUP(K3700,TONG_SL!$A:$D,3,0)</f>
        <v>Gói</v>
      </c>
      <c r="R3700" s="1">
        <v>10</v>
      </c>
      <c r="T3700" s="1">
        <f>VLOOKUP(VLOOKUP(G3700,Ma_KH!$A:$R,18,0)&amp;K3700,Gia_MB!$A:$F,6,0)</f>
        <v>24549</v>
      </c>
      <c r="U3700" s="14">
        <f t="shared" si="475"/>
        <v>245490</v>
      </c>
      <c r="W3700" s="64">
        <f t="shared" si="476"/>
        <v>0</v>
      </c>
      <c r="X3700" s="3" t="str">
        <f t="shared" si="477"/>
        <v>8</v>
      </c>
      <c r="Z3700" s="14">
        <f t="shared" si="478"/>
        <v>19639.2</v>
      </c>
      <c r="AA3700" s="7">
        <f>VLOOKUP(G3700,Ma_KH!$A:$R,14,0)</f>
        <v>51</v>
      </c>
      <c r="AD3700" s="7" t="str">
        <f>IFERROR(VLOOKUP(J3700,'Chuyển Mã'!$B$3:$C$9,2,0),"")</f>
        <v>Hà Nội</v>
      </c>
      <c r="AE3700" s="7" t="str">
        <f t="shared" si="471"/>
        <v>Chân giò heo muối 100g</v>
      </c>
      <c r="AF3700" s="7">
        <f t="shared" si="472"/>
        <v>10</v>
      </c>
    </row>
    <row r="3701" spans="1:32" x14ac:dyDescent="0.25">
      <c r="A3701" s="11">
        <v>45909</v>
      </c>
      <c r="B3701" s="25">
        <v>57168</v>
      </c>
      <c r="C3701" s="12" t="s">
        <v>7214</v>
      </c>
      <c r="D3701" s="16">
        <f t="shared" si="479"/>
        <v>45909</v>
      </c>
      <c r="G3701" s="13" t="s">
        <v>7616</v>
      </c>
      <c r="I3701" s="13" t="s">
        <v>8524</v>
      </c>
      <c r="J3701" s="13" t="s">
        <v>1811</v>
      </c>
      <c r="K3701" s="13" t="s">
        <v>27</v>
      </c>
      <c r="L3701" s="25" t="str">
        <f>VLOOKUP($K3701,TONG_SL!$A:$D,2,0)</f>
        <v>Chân giò heo muối 300g</v>
      </c>
      <c r="N3701" s="25" t="str">
        <f t="shared" si="474"/>
        <v>K-C6</v>
      </c>
      <c r="Q3701" s="25" t="str">
        <f>VLOOKUP(K3701,TONG_SL!$A:$D,3,0)</f>
        <v>Túi</v>
      </c>
      <c r="R3701" s="1">
        <v>5</v>
      </c>
      <c r="T3701" s="1">
        <f>VLOOKUP(VLOOKUP(G3701,Ma_KH!$A:$R,18,0)&amp;K3701,Gia_MB!$A:$F,6,0)</f>
        <v>73431</v>
      </c>
      <c r="U3701" s="14">
        <f t="shared" si="475"/>
        <v>367155</v>
      </c>
      <c r="W3701" s="64">
        <f t="shared" si="476"/>
        <v>0</v>
      </c>
      <c r="X3701" s="3" t="str">
        <f t="shared" si="477"/>
        <v>8</v>
      </c>
      <c r="Z3701" s="14">
        <f t="shared" si="478"/>
        <v>29372.400000000001</v>
      </c>
      <c r="AA3701" s="7">
        <f>VLOOKUP(G3701,Ma_KH!$A:$R,14,0)</f>
        <v>51</v>
      </c>
      <c r="AD3701" s="7" t="str">
        <f>IFERROR(VLOOKUP(J3701,'Chuyển Mã'!$B$3:$C$9,2,0),"")</f>
        <v>Hà Nội</v>
      </c>
      <c r="AE3701" s="7" t="str">
        <f t="shared" si="471"/>
        <v>Chân giò heo muối 300g</v>
      </c>
      <c r="AF3701" s="7">
        <f t="shared" si="472"/>
        <v>5</v>
      </c>
    </row>
    <row r="3702" spans="1:32" x14ac:dyDescent="0.25">
      <c r="A3702" s="11">
        <v>45909</v>
      </c>
      <c r="B3702" s="25">
        <v>56461</v>
      </c>
      <c r="C3702" s="12" t="s">
        <v>7214</v>
      </c>
      <c r="D3702" s="16">
        <f t="shared" si="473"/>
        <v>45909</v>
      </c>
      <c r="G3702" s="13" t="s">
        <v>3567</v>
      </c>
      <c r="I3702" s="13" t="s">
        <v>3567</v>
      </c>
      <c r="J3702" s="13" t="s">
        <v>75</v>
      </c>
      <c r="K3702" s="13" t="s">
        <v>27</v>
      </c>
      <c r="L3702" s="25" t="str">
        <f>VLOOKUP($K3702,TONG_SL!$A:$D,2,0)</f>
        <v>Chân giò heo muối 300g</v>
      </c>
      <c r="N3702" s="25" t="str">
        <f t="shared" si="474"/>
        <v>K-C6</v>
      </c>
      <c r="Q3702" s="25" t="str">
        <f>VLOOKUP(K3702,TONG_SL!$A:$D,3,0)</f>
        <v>Túi</v>
      </c>
      <c r="R3702" s="1">
        <v>20</v>
      </c>
      <c r="T3702" s="1">
        <f>VLOOKUP(VLOOKUP(G3702,Ma_KH!$A:$R,18,0)&amp;K3702,Gia_MB!$A:$F,6,0)</f>
        <v>73431</v>
      </c>
      <c r="U3702" s="14">
        <f t="shared" si="475"/>
        <v>1468620</v>
      </c>
      <c r="W3702" s="64">
        <f t="shared" si="476"/>
        <v>0</v>
      </c>
      <c r="X3702" s="3" t="str">
        <f t="shared" si="477"/>
        <v>8</v>
      </c>
      <c r="Z3702" s="14">
        <f t="shared" si="478"/>
        <v>117489.60000000001</v>
      </c>
      <c r="AA3702" s="7">
        <f>VLOOKUP(G3702,Ma_KH!$A:$R,14,0)</f>
        <v>58</v>
      </c>
      <c r="AD3702" s="7" t="str">
        <f>IFERROR(VLOOKUP(J3702,'Chuyển Mã'!$B$3:$C$9,2,0),"")</f>
        <v>Hà Nội</v>
      </c>
      <c r="AE3702" s="7" t="str">
        <f t="shared" si="471"/>
        <v>Chân giò heo muối 300g</v>
      </c>
      <c r="AF3702" s="7">
        <f t="shared" si="472"/>
        <v>20</v>
      </c>
    </row>
    <row r="3703" spans="1:32" x14ac:dyDescent="0.25">
      <c r="A3703" s="11">
        <v>45909</v>
      </c>
      <c r="B3703" s="25">
        <v>57183</v>
      </c>
      <c r="C3703" s="12" t="s">
        <v>7214</v>
      </c>
      <c r="D3703" s="16">
        <f t="shared" si="473"/>
        <v>45909</v>
      </c>
      <c r="G3703" s="13" t="s">
        <v>7616</v>
      </c>
      <c r="I3703" s="13" t="s">
        <v>8525</v>
      </c>
      <c r="J3703" s="13" t="s">
        <v>1811</v>
      </c>
      <c r="K3703" s="13" t="s">
        <v>27</v>
      </c>
      <c r="L3703" s="25" t="str">
        <f>VLOOKUP($K3703,TONG_SL!$A:$D,2,0)</f>
        <v>Chân giò heo muối 300g</v>
      </c>
      <c r="N3703" s="25" t="str">
        <f t="shared" si="474"/>
        <v>K-C6</v>
      </c>
      <c r="Q3703" s="25" t="str">
        <f>VLOOKUP(K3703,TONG_SL!$A:$D,3,0)</f>
        <v>Túi</v>
      </c>
      <c r="R3703" s="1">
        <v>7</v>
      </c>
      <c r="T3703" s="1">
        <f>VLOOKUP(VLOOKUP(G3703,Ma_KH!$A:$R,18,0)&amp;K3703,Gia_MB!$A:$F,6,0)</f>
        <v>73431</v>
      </c>
      <c r="U3703" s="14">
        <f t="shared" si="475"/>
        <v>514017</v>
      </c>
      <c r="W3703" s="64">
        <f t="shared" si="476"/>
        <v>0</v>
      </c>
      <c r="X3703" s="3" t="str">
        <f t="shared" si="477"/>
        <v>8</v>
      </c>
      <c r="Z3703" s="14">
        <f t="shared" si="478"/>
        <v>41121.360000000001</v>
      </c>
      <c r="AA3703" s="7">
        <f>VLOOKUP(G3703,Ma_KH!$A:$R,14,0)</f>
        <v>51</v>
      </c>
      <c r="AD3703" s="7" t="str">
        <f>IFERROR(VLOOKUP(J3703,'Chuyển Mã'!$B$3:$C$9,2,0),"")</f>
        <v>Hà Nội</v>
      </c>
      <c r="AE3703" s="7" t="str">
        <f t="shared" si="471"/>
        <v>Chân giò heo muối 300g</v>
      </c>
      <c r="AF3703" s="7">
        <f t="shared" si="472"/>
        <v>7</v>
      </c>
    </row>
    <row r="3704" spans="1:32" x14ac:dyDescent="0.25">
      <c r="A3704" s="11">
        <v>45909</v>
      </c>
      <c r="B3704" s="25">
        <v>57183</v>
      </c>
      <c r="C3704" s="12" t="s">
        <v>7214</v>
      </c>
      <c r="D3704" s="16">
        <f t="shared" ref="D3704:D3767" si="480">IF(A3704="","",A3704)</f>
        <v>45909</v>
      </c>
      <c r="G3704" s="13" t="s">
        <v>7616</v>
      </c>
      <c r="I3704" s="13" t="s">
        <v>8525</v>
      </c>
      <c r="J3704" s="13" t="s">
        <v>1811</v>
      </c>
      <c r="K3704" s="13" t="s">
        <v>51</v>
      </c>
      <c r="L3704" s="25" t="str">
        <f>VLOOKUP($K3704,TONG_SL!$A:$D,2,0)</f>
        <v>Mọc Nấm Hương 250g</v>
      </c>
      <c r="N3704" s="25" t="str">
        <f t="shared" si="474"/>
        <v>K-C6</v>
      </c>
      <c r="Q3704" s="25" t="str">
        <f>VLOOKUP(K3704,TONG_SL!$A:$D,3,0)</f>
        <v>Túi</v>
      </c>
      <c r="R3704" s="1">
        <v>5</v>
      </c>
      <c r="T3704" s="1">
        <f>VLOOKUP(VLOOKUP(G3704,Ma_KH!$A:$R,18,0)&amp;K3704,Gia_MB!$A:$F,6,0)</f>
        <v>46000</v>
      </c>
      <c r="U3704" s="14">
        <f t="shared" si="475"/>
        <v>230000</v>
      </c>
      <c r="W3704" s="64">
        <f t="shared" si="476"/>
        <v>0</v>
      </c>
      <c r="X3704" s="3" t="str">
        <f t="shared" si="477"/>
        <v>8</v>
      </c>
      <c r="Z3704" s="14">
        <f t="shared" si="478"/>
        <v>18400</v>
      </c>
      <c r="AA3704" s="7">
        <f>VLOOKUP(G3704,Ma_KH!$A:$R,14,0)</f>
        <v>51</v>
      </c>
      <c r="AD3704" s="7" t="str">
        <f>IFERROR(VLOOKUP(J3704,'Chuyển Mã'!$B$3:$C$9,2,0),"")</f>
        <v>Hà Nội</v>
      </c>
      <c r="AE3704" s="7" t="str">
        <f t="shared" si="471"/>
        <v>Mọc Nấm Hương 250g</v>
      </c>
      <c r="AF3704" s="7">
        <f t="shared" si="472"/>
        <v>5</v>
      </c>
    </row>
    <row r="3705" spans="1:32" x14ac:dyDescent="0.25">
      <c r="A3705" s="11">
        <v>45909</v>
      </c>
      <c r="B3705" s="25">
        <v>57183</v>
      </c>
      <c r="C3705" s="12" t="s">
        <v>7214</v>
      </c>
      <c r="D3705" s="16">
        <f t="shared" si="480"/>
        <v>45909</v>
      </c>
      <c r="G3705" s="13" t="s">
        <v>7616</v>
      </c>
      <c r="I3705" s="13" t="s">
        <v>8525</v>
      </c>
      <c r="J3705" s="13" t="s">
        <v>1811</v>
      </c>
      <c r="K3705" s="13" t="s">
        <v>558</v>
      </c>
      <c r="L3705" s="25" t="str">
        <f>VLOOKUP($K3705,TONG_SL!$A:$D,2,0)</f>
        <v>Gà muối hun khói 300g</v>
      </c>
      <c r="N3705" s="25" t="str">
        <f t="shared" si="474"/>
        <v>K-C6</v>
      </c>
      <c r="Q3705" s="25" t="str">
        <f>VLOOKUP(K3705,TONG_SL!$A:$D,3,0)</f>
        <v>Túi</v>
      </c>
      <c r="R3705" s="1">
        <v>5</v>
      </c>
      <c r="T3705" s="1">
        <f>VLOOKUP(VLOOKUP(G3705,Ma_KH!$A:$R,18,0)&amp;K3705,Gia_MB!$A:$F,6,0)</f>
        <v>70000</v>
      </c>
      <c r="U3705" s="14">
        <f t="shared" si="475"/>
        <v>350000</v>
      </c>
      <c r="W3705" s="64">
        <f t="shared" si="476"/>
        <v>0</v>
      </c>
      <c r="X3705" s="3" t="str">
        <f t="shared" si="477"/>
        <v>8</v>
      </c>
      <c r="Z3705" s="14">
        <f t="shared" si="478"/>
        <v>28000</v>
      </c>
      <c r="AA3705" s="7">
        <f>VLOOKUP(G3705,Ma_KH!$A:$R,14,0)</f>
        <v>51</v>
      </c>
      <c r="AD3705" s="7" t="str">
        <f>IFERROR(VLOOKUP(J3705,'Chuyển Mã'!$B$3:$C$9,2,0),"")</f>
        <v>Hà Nội</v>
      </c>
      <c r="AE3705" s="7" t="str">
        <f t="shared" si="471"/>
        <v>Gà muối hun khói 300g</v>
      </c>
      <c r="AF3705" s="7">
        <f t="shared" si="472"/>
        <v>5</v>
      </c>
    </row>
    <row r="3706" spans="1:32" x14ac:dyDescent="0.25">
      <c r="A3706" s="11">
        <v>45909</v>
      </c>
      <c r="B3706" s="25">
        <v>57183</v>
      </c>
      <c r="C3706" s="12" t="s">
        <v>7214</v>
      </c>
      <c r="D3706" s="16">
        <f t="shared" si="480"/>
        <v>45909</v>
      </c>
      <c r="G3706" s="13" t="s">
        <v>7616</v>
      </c>
      <c r="I3706" s="13" t="s">
        <v>8525</v>
      </c>
      <c r="J3706" s="13" t="s">
        <v>1811</v>
      </c>
      <c r="K3706" s="13" t="s">
        <v>556</v>
      </c>
      <c r="L3706" s="25" t="str">
        <f>VLOOKUP($K3706,TONG_SL!$A:$D,2,0)</f>
        <v>Chân giò heo muối 100g</v>
      </c>
      <c r="N3706" s="25" t="str">
        <f t="shared" si="474"/>
        <v>K-C6</v>
      </c>
      <c r="Q3706" s="25" t="str">
        <f>VLOOKUP(K3706,TONG_SL!$A:$D,3,0)</f>
        <v>Gói</v>
      </c>
      <c r="R3706" s="1">
        <v>10</v>
      </c>
      <c r="T3706" s="1">
        <f>VLOOKUP(VLOOKUP(G3706,Ma_KH!$A:$R,18,0)&amp;K3706,Gia_MB!$A:$F,6,0)</f>
        <v>24549</v>
      </c>
      <c r="U3706" s="14">
        <f t="shared" si="475"/>
        <v>245490</v>
      </c>
      <c r="W3706" s="64">
        <f t="shared" si="476"/>
        <v>0</v>
      </c>
      <c r="X3706" s="3" t="str">
        <f t="shared" si="477"/>
        <v>8</v>
      </c>
      <c r="Z3706" s="14">
        <f t="shared" si="478"/>
        <v>19639.2</v>
      </c>
      <c r="AA3706" s="7">
        <f>VLOOKUP(G3706,Ma_KH!$A:$R,14,0)</f>
        <v>51</v>
      </c>
      <c r="AD3706" s="7" t="str">
        <f>IFERROR(VLOOKUP(J3706,'Chuyển Mã'!$B$3:$C$9,2,0),"")</f>
        <v>Hà Nội</v>
      </c>
      <c r="AE3706" s="7" t="str">
        <f t="shared" si="471"/>
        <v>Chân giò heo muối 100g</v>
      </c>
      <c r="AF3706" s="7">
        <f t="shared" si="472"/>
        <v>10</v>
      </c>
    </row>
    <row r="3707" spans="1:32" x14ac:dyDescent="0.25">
      <c r="A3707" s="11">
        <v>45909</v>
      </c>
      <c r="B3707" s="25">
        <v>56687</v>
      </c>
      <c r="C3707" s="12" t="s">
        <v>7214</v>
      </c>
      <c r="D3707" s="16">
        <f t="shared" si="480"/>
        <v>45909</v>
      </c>
      <c r="G3707" s="13" t="s">
        <v>3171</v>
      </c>
      <c r="I3707" s="13" t="s">
        <v>3171</v>
      </c>
      <c r="J3707" s="13" t="s">
        <v>1811</v>
      </c>
      <c r="K3707" s="13" t="s">
        <v>30</v>
      </c>
      <c r="L3707" s="25" t="str">
        <f>VLOOKUP($K3707,TONG_SL!$A:$D,2,0)</f>
        <v>Gà muối 500g</v>
      </c>
      <c r="N3707" s="25" t="str">
        <f t="shared" si="474"/>
        <v>K-C6</v>
      </c>
      <c r="Q3707" s="25" t="str">
        <f>VLOOKUP(K3707,TONG_SL!$A:$D,3,0)</f>
        <v>Túi</v>
      </c>
      <c r="R3707" s="1">
        <v>5</v>
      </c>
      <c r="T3707" s="1">
        <f>VLOOKUP(VLOOKUP(G3707,Ma_KH!$A:$R,18,0)&amp;K3707,Gia_MB!$A:$F,6,0)</f>
        <v>111058</v>
      </c>
      <c r="U3707" s="14">
        <f t="shared" si="475"/>
        <v>555290</v>
      </c>
      <c r="W3707" s="64">
        <f t="shared" si="476"/>
        <v>0</v>
      </c>
      <c r="X3707" s="3" t="str">
        <f t="shared" si="477"/>
        <v>8</v>
      </c>
      <c r="Z3707" s="14">
        <f t="shared" si="478"/>
        <v>44423.200000000004</v>
      </c>
      <c r="AA3707" s="7">
        <f>VLOOKUP(G3707,Ma_KH!$A:$R,14,0)</f>
        <v>57</v>
      </c>
      <c r="AD3707" s="7" t="str">
        <f>IFERROR(VLOOKUP(J3707,'Chuyển Mã'!$B$3:$C$9,2,0),"")</f>
        <v>Hà Nội</v>
      </c>
      <c r="AE3707" s="7" t="str">
        <f t="shared" si="471"/>
        <v>Gà muối 500g</v>
      </c>
      <c r="AF3707" s="7">
        <f t="shared" si="472"/>
        <v>5</v>
      </c>
    </row>
    <row r="3708" spans="1:32" x14ac:dyDescent="0.25">
      <c r="A3708" s="11">
        <v>45909</v>
      </c>
      <c r="B3708" s="25">
        <v>56687</v>
      </c>
      <c r="C3708" s="12" t="s">
        <v>7214</v>
      </c>
      <c r="D3708" s="16">
        <f t="shared" si="480"/>
        <v>45909</v>
      </c>
      <c r="G3708" s="13" t="s">
        <v>3171</v>
      </c>
      <c r="I3708" s="13" t="s">
        <v>3171</v>
      </c>
      <c r="J3708" s="13" t="s">
        <v>1811</v>
      </c>
      <c r="K3708" s="13" t="s">
        <v>27</v>
      </c>
      <c r="L3708" s="25" t="str">
        <f>VLOOKUP($K3708,TONG_SL!$A:$D,2,0)</f>
        <v>Chân giò heo muối 300g</v>
      </c>
      <c r="N3708" s="25" t="str">
        <f t="shared" si="474"/>
        <v>K-C6</v>
      </c>
      <c r="Q3708" s="25" t="str">
        <f>VLOOKUP(K3708,TONG_SL!$A:$D,3,0)</f>
        <v>Túi</v>
      </c>
      <c r="R3708" s="1">
        <v>5</v>
      </c>
      <c r="T3708" s="1">
        <f>VLOOKUP(VLOOKUP(G3708,Ma_KH!$A:$R,18,0)&amp;K3708,Gia_MB!$A:$F,6,0)</f>
        <v>73431</v>
      </c>
      <c r="U3708" s="14">
        <f t="shared" ref="U3708:U3737" si="481">T3708*R3708</f>
        <v>367155</v>
      </c>
      <c r="W3708" s="64">
        <f t="shared" ref="W3708:W3737" si="482">U3708*V3708</f>
        <v>0</v>
      </c>
      <c r="X3708" s="3" t="str">
        <f t="shared" ref="X3708:X3737" si="483">IF(B3708&lt;&gt;"","8","0")</f>
        <v>8</v>
      </c>
      <c r="Z3708" s="14">
        <f t="shared" ref="Z3708:Z3737" si="484">U3708*X3708%</f>
        <v>29372.400000000001</v>
      </c>
      <c r="AA3708" s="7">
        <f>VLOOKUP(G3708,Ma_KH!$A:$R,14,0)</f>
        <v>57</v>
      </c>
      <c r="AD3708" s="7" t="str">
        <f>IFERROR(VLOOKUP(J3708,'Chuyển Mã'!$B$3:$C$9,2,0),"")</f>
        <v>Hà Nội</v>
      </c>
      <c r="AE3708" s="7" t="str">
        <f t="shared" si="471"/>
        <v>Chân giò heo muối 300g</v>
      </c>
      <c r="AF3708" s="7">
        <f t="shared" si="472"/>
        <v>5</v>
      </c>
    </row>
    <row r="3709" spans="1:32" x14ac:dyDescent="0.25">
      <c r="A3709" s="11">
        <v>45909</v>
      </c>
      <c r="B3709" s="25">
        <v>56687</v>
      </c>
      <c r="C3709" s="12" t="s">
        <v>7214</v>
      </c>
      <c r="D3709" s="16">
        <f t="shared" si="480"/>
        <v>45909</v>
      </c>
      <c r="G3709" s="13" t="s">
        <v>3171</v>
      </c>
      <c r="I3709" s="13" t="s">
        <v>3171</v>
      </c>
      <c r="J3709" s="13" t="s">
        <v>1811</v>
      </c>
      <c r="K3709" s="13" t="s">
        <v>547</v>
      </c>
      <c r="L3709" s="25" t="str">
        <f>VLOOKUP($K3709,TONG_SL!$A:$D,2,0)</f>
        <v>Chân giò heo muối 500g</v>
      </c>
      <c r="N3709" s="25" t="str">
        <f t="shared" si="474"/>
        <v>K-C6</v>
      </c>
      <c r="Q3709" s="25" t="str">
        <f>VLOOKUP(K3709,TONG_SL!$A:$D,3,0)</f>
        <v>Túi</v>
      </c>
      <c r="R3709" s="1">
        <v>3</v>
      </c>
      <c r="T3709" s="1">
        <f>VLOOKUP(VLOOKUP(G3709,Ma_KH!$A:$R,18,0)&amp;K3709,Gia_MB!$A:$F,6,0)</f>
        <v>119066</v>
      </c>
      <c r="U3709" s="14">
        <f t="shared" si="481"/>
        <v>357198</v>
      </c>
      <c r="W3709" s="64">
        <f t="shared" si="482"/>
        <v>0</v>
      </c>
      <c r="X3709" s="3" t="str">
        <f t="shared" si="483"/>
        <v>8</v>
      </c>
      <c r="Z3709" s="14">
        <f t="shared" si="484"/>
        <v>28575.84</v>
      </c>
      <c r="AA3709" s="7">
        <f>VLOOKUP(G3709,Ma_KH!$A:$R,14,0)</f>
        <v>57</v>
      </c>
      <c r="AD3709" s="7" t="str">
        <f>IFERROR(VLOOKUP(J3709,'Chuyển Mã'!$B$3:$C$9,2,0),"")</f>
        <v>Hà Nội</v>
      </c>
      <c r="AE3709" s="7" t="str">
        <f t="shared" si="471"/>
        <v>Chân giò heo muối 500g</v>
      </c>
      <c r="AF3709" s="7">
        <f t="shared" si="472"/>
        <v>3</v>
      </c>
    </row>
    <row r="3710" spans="1:32" x14ac:dyDescent="0.25">
      <c r="A3710" s="11">
        <v>45909</v>
      </c>
      <c r="B3710" s="25">
        <v>57197</v>
      </c>
      <c r="C3710" s="12" t="s">
        <v>7214</v>
      </c>
      <c r="D3710" s="16">
        <f t="shared" si="480"/>
        <v>45909</v>
      </c>
      <c r="G3710" s="13" t="s">
        <v>7616</v>
      </c>
      <c r="I3710" s="13" t="s">
        <v>8526</v>
      </c>
      <c r="J3710" s="13" t="s">
        <v>1811</v>
      </c>
      <c r="K3710" s="13" t="s">
        <v>568</v>
      </c>
      <c r="L3710" s="25" t="str">
        <f>VLOOKUP($K3710,TONG_SL!$A:$D,2,0)</f>
        <v>Chân gà sả tắc 150g</v>
      </c>
      <c r="N3710" s="25" t="str">
        <f t="shared" si="474"/>
        <v>K-C6</v>
      </c>
      <c r="Q3710" s="25" t="str">
        <f>VLOOKUP(K3710,TONG_SL!$A:$D,3,0)</f>
        <v>Túi</v>
      </c>
      <c r="R3710" s="1">
        <v>3</v>
      </c>
      <c r="T3710" s="1">
        <f>VLOOKUP(VLOOKUP(G3710,Ma_KH!$A:$R,18,0)&amp;K3710,Gia_MB!$A:$F,6,0)</f>
        <v>20250</v>
      </c>
      <c r="U3710" s="14">
        <f t="shared" si="481"/>
        <v>60750</v>
      </c>
      <c r="W3710" s="64">
        <f t="shared" si="482"/>
        <v>0</v>
      </c>
      <c r="X3710" s="3" t="str">
        <f t="shared" si="483"/>
        <v>8</v>
      </c>
      <c r="Z3710" s="14">
        <f t="shared" si="484"/>
        <v>4860</v>
      </c>
      <c r="AA3710" s="7">
        <f>VLOOKUP(G3710,Ma_KH!$A:$R,14,0)</f>
        <v>51</v>
      </c>
      <c r="AD3710" s="7" t="str">
        <f>IFERROR(VLOOKUP(J3710,'Chuyển Mã'!$B$3:$C$9,2,0),"")</f>
        <v>Hà Nội</v>
      </c>
      <c r="AE3710" s="7" t="str">
        <f t="shared" si="471"/>
        <v>Chân gà sả tắc 150g</v>
      </c>
      <c r="AF3710" s="7">
        <f t="shared" si="472"/>
        <v>3</v>
      </c>
    </row>
    <row r="3711" spans="1:32" x14ac:dyDescent="0.25">
      <c r="A3711" s="11">
        <v>45909</v>
      </c>
      <c r="B3711" s="25">
        <v>57197</v>
      </c>
      <c r="C3711" s="12" t="s">
        <v>7214</v>
      </c>
      <c r="D3711" s="16">
        <f t="shared" si="480"/>
        <v>45909</v>
      </c>
      <c r="G3711" s="13" t="s">
        <v>7616</v>
      </c>
      <c r="I3711" s="13" t="s">
        <v>8526</v>
      </c>
      <c r="J3711" s="13" t="s">
        <v>1811</v>
      </c>
      <c r="K3711" s="13" t="s">
        <v>556</v>
      </c>
      <c r="L3711" s="25" t="str">
        <f>VLOOKUP($K3711,TONG_SL!$A:$D,2,0)</f>
        <v>Chân giò heo muối 100g</v>
      </c>
      <c r="N3711" s="25" t="str">
        <f t="shared" si="474"/>
        <v>K-C6</v>
      </c>
      <c r="Q3711" s="25" t="str">
        <f>VLOOKUP(K3711,TONG_SL!$A:$D,3,0)</f>
        <v>Gói</v>
      </c>
      <c r="R3711" s="1">
        <v>10</v>
      </c>
      <c r="T3711" s="1">
        <f>VLOOKUP(VLOOKUP(G3711,Ma_KH!$A:$R,18,0)&amp;K3711,Gia_MB!$A:$F,6,0)</f>
        <v>24549</v>
      </c>
      <c r="U3711" s="14">
        <f t="shared" si="481"/>
        <v>245490</v>
      </c>
      <c r="W3711" s="64">
        <f t="shared" si="482"/>
        <v>0</v>
      </c>
      <c r="X3711" s="3" t="str">
        <f t="shared" si="483"/>
        <v>8</v>
      </c>
      <c r="Z3711" s="14">
        <f t="shared" si="484"/>
        <v>19639.2</v>
      </c>
      <c r="AA3711" s="7">
        <f>VLOOKUP(G3711,Ma_KH!$A:$R,14,0)</f>
        <v>51</v>
      </c>
      <c r="AD3711" s="7" t="str">
        <f>IFERROR(VLOOKUP(J3711,'Chuyển Mã'!$B$3:$C$9,2,0),"")</f>
        <v>Hà Nội</v>
      </c>
      <c r="AE3711" s="7" t="str">
        <f t="shared" si="471"/>
        <v>Chân giò heo muối 100g</v>
      </c>
      <c r="AF3711" s="7">
        <f t="shared" si="472"/>
        <v>10</v>
      </c>
    </row>
    <row r="3712" spans="1:32" x14ac:dyDescent="0.25">
      <c r="A3712" s="11">
        <v>45909</v>
      </c>
      <c r="B3712" s="25">
        <v>57197</v>
      </c>
      <c r="C3712" s="12" t="s">
        <v>7214</v>
      </c>
      <c r="D3712" s="16">
        <f t="shared" si="480"/>
        <v>45909</v>
      </c>
      <c r="G3712" s="13" t="s">
        <v>7616</v>
      </c>
      <c r="I3712" s="13" t="s">
        <v>8526</v>
      </c>
      <c r="J3712" s="13" t="s">
        <v>1811</v>
      </c>
      <c r="K3712" s="13" t="s">
        <v>27</v>
      </c>
      <c r="L3712" s="25" t="str">
        <f>VLOOKUP($K3712,TONG_SL!$A:$D,2,0)</f>
        <v>Chân giò heo muối 300g</v>
      </c>
      <c r="N3712" s="25" t="str">
        <f t="shared" si="474"/>
        <v>K-C6</v>
      </c>
      <c r="Q3712" s="25" t="str">
        <f>VLOOKUP(K3712,TONG_SL!$A:$D,3,0)</f>
        <v>Túi</v>
      </c>
      <c r="R3712" s="1">
        <v>15</v>
      </c>
      <c r="T3712" s="1">
        <f>VLOOKUP(VLOOKUP(G3712,Ma_KH!$A:$R,18,0)&amp;K3712,Gia_MB!$A:$F,6,0)</f>
        <v>73431</v>
      </c>
      <c r="U3712" s="14">
        <f t="shared" si="481"/>
        <v>1101465</v>
      </c>
      <c r="W3712" s="64">
        <f t="shared" si="482"/>
        <v>0</v>
      </c>
      <c r="X3712" s="3" t="str">
        <f t="shared" si="483"/>
        <v>8</v>
      </c>
      <c r="Z3712" s="14">
        <f t="shared" si="484"/>
        <v>88117.2</v>
      </c>
      <c r="AA3712" s="7">
        <f>VLOOKUP(G3712,Ma_KH!$A:$R,14,0)</f>
        <v>51</v>
      </c>
      <c r="AD3712" s="7" t="str">
        <f>IFERROR(VLOOKUP(J3712,'Chuyển Mã'!$B$3:$C$9,2,0),"")</f>
        <v>Hà Nội</v>
      </c>
      <c r="AE3712" s="7" t="str">
        <f t="shared" si="471"/>
        <v>Chân giò heo muối 300g</v>
      </c>
      <c r="AF3712" s="7">
        <f t="shared" si="472"/>
        <v>15</v>
      </c>
    </row>
    <row r="3713" spans="1:32" x14ac:dyDescent="0.25">
      <c r="A3713" s="11">
        <v>45909</v>
      </c>
      <c r="B3713" s="25">
        <v>57197</v>
      </c>
      <c r="C3713" s="12" t="s">
        <v>7214</v>
      </c>
      <c r="D3713" s="16">
        <f t="shared" si="480"/>
        <v>45909</v>
      </c>
      <c r="G3713" s="13" t="s">
        <v>7616</v>
      </c>
      <c r="I3713" s="13" t="s">
        <v>8526</v>
      </c>
      <c r="J3713" s="13" t="s">
        <v>1811</v>
      </c>
      <c r="K3713" s="13" t="s">
        <v>547</v>
      </c>
      <c r="L3713" s="25" t="str">
        <f>VLOOKUP($K3713,TONG_SL!$A:$D,2,0)</f>
        <v>Chân giò heo muối 500g</v>
      </c>
      <c r="N3713" s="25" t="str">
        <f t="shared" si="474"/>
        <v>K-C6</v>
      </c>
      <c r="Q3713" s="25" t="str">
        <f>VLOOKUP(K3713,TONG_SL!$A:$D,3,0)</f>
        <v>Túi</v>
      </c>
      <c r="R3713" s="1">
        <v>3</v>
      </c>
      <c r="T3713" s="1">
        <f>VLOOKUP(VLOOKUP(G3713,Ma_KH!$A:$R,18,0)&amp;K3713,Gia_MB!$A:$F,6,0)</f>
        <v>119066</v>
      </c>
      <c r="U3713" s="14">
        <f t="shared" si="481"/>
        <v>357198</v>
      </c>
      <c r="W3713" s="64">
        <f t="shared" si="482"/>
        <v>0</v>
      </c>
      <c r="X3713" s="3" t="str">
        <f t="shared" si="483"/>
        <v>8</v>
      </c>
      <c r="Z3713" s="14">
        <f t="shared" si="484"/>
        <v>28575.84</v>
      </c>
      <c r="AA3713" s="7">
        <f>VLOOKUP(G3713,Ma_KH!$A:$R,14,0)</f>
        <v>51</v>
      </c>
      <c r="AD3713" s="7" t="str">
        <f>IFERROR(VLOOKUP(J3713,'Chuyển Mã'!$B$3:$C$9,2,0),"")</f>
        <v>Hà Nội</v>
      </c>
      <c r="AE3713" s="7" t="str">
        <f t="shared" si="471"/>
        <v>Chân giò heo muối 500g</v>
      </c>
      <c r="AF3713" s="7">
        <f t="shared" si="472"/>
        <v>3</v>
      </c>
    </row>
    <row r="3714" spans="1:32" x14ac:dyDescent="0.25">
      <c r="A3714" s="11">
        <v>45909</v>
      </c>
      <c r="B3714" s="25">
        <v>57197</v>
      </c>
      <c r="C3714" s="12" t="s">
        <v>7214</v>
      </c>
      <c r="D3714" s="16">
        <f t="shared" si="480"/>
        <v>45909</v>
      </c>
      <c r="G3714" s="13" t="s">
        <v>7616</v>
      </c>
      <c r="I3714" s="13" t="s">
        <v>8526</v>
      </c>
      <c r="J3714" s="13" t="s">
        <v>1811</v>
      </c>
      <c r="K3714" s="13" t="s">
        <v>558</v>
      </c>
      <c r="L3714" s="25" t="str">
        <f>VLOOKUP($K3714,TONG_SL!$A:$D,2,0)</f>
        <v>Gà muối hun khói 300g</v>
      </c>
      <c r="N3714" s="25" t="str">
        <f t="shared" si="474"/>
        <v>K-C6</v>
      </c>
      <c r="Q3714" s="25" t="str">
        <f>VLOOKUP(K3714,TONG_SL!$A:$D,3,0)</f>
        <v>Túi</v>
      </c>
      <c r="R3714" s="1">
        <v>5</v>
      </c>
      <c r="T3714" s="1">
        <f>VLOOKUP(VLOOKUP(G3714,Ma_KH!$A:$R,18,0)&amp;K3714,Gia_MB!$A:$F,6,0)</f>
        <v>70000</v>
      </c>
      <c r="U3714" s="14">
        <f t="shared" si="481"/>
        <v>350000</v>
      </c>
      <c r="W3714" s="64">
        <f t="shared" si="482"/>
        <v>0</v>
      </c>
      <c r="X3714" s="3" t="str">
        <f t="shared" si="483"/>
        <v>8</v>
      </c>
      <c r="Z3714" s="14">
        <f t="shared" si="484"/>
        <v>28000</v>
      </c>
      <c r="AA3714" s="7">
        <f>VLOOKUP(G3714,Ma_KH!$A:$R,14,0)</f>
        <v>51</v>
      </c>
      <c r="AD3714" s="7" t="str">
        <f>IFERROR(VLOOKUP(J3714,'Chuyển Mã'!$B$3:$C$9,2,0),"")</f>
        <v>Hà Nội</v>
      </c>
      <c r="AE3714" s="7" t="str">
        <f t="shared" si="471"/>
        <v>Gà muối hun khói 300g</v>
      </c>
      <c r="AF3714" s="7">
        <f t="shared" si="472"/>
        <v>5</v>
      </c>
    </row>
    <row r="3715" spans="1:32" x14ac:dyDescent="0.25">
      <c r="A3715" s="11">
        <v>45909</v>
      </c>
      <c r="B3715" s="25">
        <v>57197</v>
      </c>
      <c r="C3715" s="12" t="s">
        <v>7214</v>
      </c>
      <c r="D3715" s="16">
        <f t="shared" si="480"/>
        <v>45909</v>
      </c>
      <c r="G3715" s="13" t="s">
        <v>7616</v>
      </c>
      <c r="I3715" s="13" t="s">
        <v>8526</v>
      </c>
      <c r="J3715" s="13" t="s">
        <v>1811</v>
      </c>
      <c r="K3715" s="13" t="s">
        <v>30</v>
      </c>
      <c r="L3715" s="25" t="str">
        <f>VLOOKUP($K3715,TONG_SL!$A:$D,2,0)</f>
        <v>Gà muối 500g</v>
      </c>
      <c r="N3715" s="25" t="str">
        <f t="shared" si="474"/>
        <v>K-C6</v>
      </c>
      <c r="Q3715" s="25" t="str">
        <f>VLOOKUP(K3715,TONG_SL!$A:$D,3,0)</f>
        <v>Túi</v>
      </c>
      <c r="R3715" s="1">
        <v>5</v>
      </c>
      <c r="T3715" s="1">
        <f>VLOOKUP(VLOOKUP(G3715,Ma_KH!$A:$R,18,0)&amp;K3715,Gia_MB!$A:$F,6,0)</f>
        <v>111058</v>
      </c>
      <c r="U3715" s="14">
        <f t="shared" si="481"/>
        <v>555290</v>
      </c>
      <c r="W3715" s="64">
        <f t="shared" si="482"/>
        <v>0</v>
      </c>
      <c r="X3715" s="3" t="str">
        <f t="shared" si="483"/>
        <v>8</v>
      </c>
      <c r="Z3715" s="14">
        <f t="shared" si="484"/>
        <v>44423.200000000004</v>
      </c>
      <c r="AA3715" s="7">
        <f>VLOOKUP(G3715,Ma_KH!$A:$R,14,0)</f>
        <v>51</v>
      </c>
      <c r="AD3715" s="7" t="str">
        <f>IFERROR(VLOOKUP(J3715,'Chuyển Mã'!$B$3:$C$9,2,0),"")</f>
        <v>Hà Nội</v>
      </c>
      <c r="AE3715" s="7" t="str">
        <f t="shared" ref="AE3715:AE3778" si="485">IFERROR(L3715,"")</f>
        <v>Gà muối 500g</v>
      </c>
      <c r="AF3715" s="7">
        <f t="shared" ref="AF3715:AF3778" si="486">R3715</f>
        <v>5</v>
      </c>
    </row>
    <row r="3716" spans="1:32" x14ac:dyDescent="0.25">
      <c r="A3716" s="11">
        <v>45909</v>
      </c>
      <c r="B3716" s="25">
        <v>57197</v>
      </c>
      <c r="C3716" s="12" t="s">
        <v>7214</v>
      </c>
      <c r="D3716" s="16">
        <f t="shared" si="480"/>
        <v>45909</v>
      </c>
      <c r="G3716" s="13" t="s">
        <v>7616</v>
      </c>
      <c r="I3716" s="13" t="s">
        <v>8526</v>
      </c>
      <c r="J3716" s="13" t="s">
        <v>1811</v>
      </c>
      <c r="K3716" s="13" t="s">
        <v>32</v>
      </c>
      <c r="L3716" s="25" t="str">
        <f>VLOOKUP($K3716,TONG_SL!$A:$D,2,0)</f>
        <v>Giò Tai Lưỡi Xào 250</v>
      </c>
      <c r="N3716" s="25" t="str">
        <f t="shared" ref="N3716:N3779" si="487">IF($B3716&lt;&gt;"","K-C6","")</f>
        <v>K-C6</v>
      </c>
      <c r="Q3716" s="25" t="str">
        <f>VLOOKUP(K3716,TONG_SL!$A:$D,3,0)</f>
        <v>Túi</v>
      </c>
      <c r="R3716" s="1">
        <v>3</v>
      </c>
      <c r="T3716" s="1">
        <f>VLOOKUP(VLOOKUP(G3716,Ma_KH!$A:$R,18,0)&amp;K3716,Gia_MB!$A:$F,6,0)</f>
        <v>50183</v>
      </c>
      <c r="U3716" s="14">
        <f t="shared" si="481"/>
        <v>150549</v>
      </c>
      <c r="W3716" s="64">
        <f t="shared" si="482"/>
        <v>0</v>
      </c>
      <c r="X3716" s="3" t="str">
        <f t="shared" si="483"/>
        <v>8</v>
      </c>
      <c r="Z3716" s="14">
        <f t="shared" si="484"/>
        <v>12043.92</v>
      </c>
      <c r="AA3716" s="7">
        <f>VLOOKUP(G3716,Ma_KH!$A:$R,14,0)</f>
        <v>51</v>
      </c>
      <c r="AD3716" s="7" t="str">
        <f>IFERROR(VLOOKUP(J3716,'Chuyển Mã'!$B$3:$C$9,2,0),"")</f>
        <v>Hà Nội</v>
      </c>
      <c r="AE3716" s="7" t="str">
        <f t="shared" si="485"/>
        <v>Giò Tai Lưỡi Xào 250</v>
      </c>
      <c r="AF3716" s="7">
        <f t="shared" si="486"/>
        <v>3</v>
      </c>
    </row>
    <row r="3717" spans="1:32" x14ac:dyDescent="0.25">
      <c r="A3717" s="11">
        <v>45909</v>
      </c>
      <c r="B3717" s="25">
        <v>57197</v>
      </c>
      <c r="C3717" s="12" t="s">
        <v>7214</v>
      </c>
      <c r="D3717" s="16">
        <f t="shared" si="480"/>
        <v>45909</v>
      </c>
      <c r="G3717" s="13" t="s">
        <v>7616</v>
      </c>
      <c r="I3717" s="13" t="s">
        <v>8526</v>
      </c>
      <c r="J3717" s="13" t="s">
        <v>1811</v>
      </c>
      <c r="K3717" s="13" t="s">
        <v>51</v>
      </c>
      <c r="L3717" s="25" t="str">
        <f>VLOOKUP($K3717,TONG_SL!$A:$D,2,0)</f>
        <v>Mọc Nấm Hương 250g</v>
      </c>
      <c r="N3717" s="25" t="str">
        <f t="shared" si="487"/>
        <v>K-C6</v>
      </c>
      <c r="Q3717" s="25" t="str">
        <f>VLOOKUP(K3717,TONG_SL!$A:$D,3,0)</f>
        <v>Túi</v>
      </c>
      <c r="R3717" s="1">
        <v>5</v>
      </c>
      <c r="T3717" s="1">
        <f>VLOOKUP(VLOOKUP(G3717,Ma_KH!$A:$R,18,0)&amp;K3717,Gia_MB!$A:$F,6,0)</f>
        <v>46000</v>
      </c>
      <c r="U3717" s="14">
        <f t="shared" si="481"/>
        <v>230000</v>
      </c>
      <c r="W3717" s="64">
        <f t="shared" si="482"/>
        <v>0</v>
      </c>
      <c r="X3717" s="3" t="str">
        <f t="shared" si="483"/>
        <v>8</v>
      </c>
      <c r="Z3717" s="14">
        <f t="shared" si="484"/>
        <v>18400</v>
      </c>
      <c r="AA3717" s="7">
        <f>VLOOKUP(G3717,Ma_KH!$A:$R,14,0)</f>
        <v>51</v>
      </c>
      <c r="AD3717" s="7" t="str">
        <f>IFERROR(VLOOKUP(J3717,'Chuyển Mã'!$B$3:$C$9,2,0),"")</f>
        <v>Hà Nội</v>
      </c>
      <c r="AE3717" s="7" t="str">
        <f t="shared" si="485"/>
        <v>Mọc Nấm Hương 250g</v>
      </c>
      <c r="AF3717" s="7">
        <f t="shared" si="486"/>
        <v>5</v>
      </c>
    </row>
    <row r="3718" spans="1:32" x14ac:dyDescent="0.25">
      <c r="A3718" s="11">
        <v>45909</v>
      </c>
      <c r="B3718" s="25">
        <v>57197</v>
      </c>
      <c r="C3718" s="12" t="s">
        <v>7214</v>
      </c>
      <c r="D3718" s="16">
        <f t="shared" si="480"/>
        <v>45909</v>
      </c>
      <c r="G3718" s="13" t="s">
        <v>7616</v>
      </c>
      <c r="I3718" s="13" t="s">
        <v>8526</v>
      </c>
      <c r="J3718" s="13" t="s">
        <v>1811</v>
      </c>
      <c r="K3718" s="13" t="s">
        <v>35</v>
      </c>
      <c r="L3718" s="25" t="str">
        <f>VLOOKUP($K3718,TONG_SL!$A:$D,2,0)</f>
        <v>Tai heo muối 200g</v>
      </c>
      <c r="N3718" s="25" t="str">
        <f t="shared" si="487"/>
        <v>K-C6</v>
      </c>
      <c r="Q3718" s="25" t="str">
        <f>VLOOKUP(K3718,TONG_SL!$A:$D,3,0)</f>
        <v>Túi</v>
      </c>
      <c r="R3718" s="1">
        <v>3</v>
      </c>
      <c r="T3718" s="1">
        <f>VLOOKUP(VLOOKUP(G3718,Ma_KH!$A:$R,18,0)&amp;K3718,Gia_MB!$A:$F,6,0)</f>
        <v>55595</v>
      </c>
      <c r="U3718" s="14">
        <f t="shared" si="481"/>
        <v>166785</v>
      </c>
      <c r="W3718" s="64">
        <f t="shared" si="482"/>
        <v>0</v>
      </c>
      <c r="X3718" s="3" t="str">
        <f t="shared" si="483"/>
        <v>8</v>
      </c>
      <c r="Z3718" s="14">
        <f t="shared" si="484"/>
        <v>13342.800000000001</v>
      </c>
      <c r="AA3718" s="7">
        <f>VLOOKUP(G3718,Ma_KH!$A:$R,14,0)</f>
        <v>51</v>
      </c>
      <c r="AD3718" s="7" t="str">
        <f>IFERROR(VLOOKUP(J3718,'Chuyển Mã'!$B$3:$C$9,2,0),"")</f>
        <v>Hà Nội</v>
      </c>
      <c r="AE3718" s="7" t="str">
        <f t="shared" si="485"/>
        <v>Tai heo muối 200g</v>
      </c>
      <c r="AF3718" s="7">
        <f t="shared" si="486"/>
        <v>3</v>
      </c>
    </row>
    <row r="3719" spans="1:32" x14ac:dyDescent="0.25">
      <c r="A3719" s="11">
        <v>45909</v>
      </c>
      <c r="B3719" s="25">
        <v>57197</v>
      </c>
      <c r="C3719" s="12" t="s">
        <v>7214</v>
      </c>
      <c r="D3719" s="16">
        <f t="shared" si="480"/>
        <v>45909</v>
      </c>
      <c r="G3719" s="13" t="s">
        <v>7616</v>
      </c>
      <c r="I3719" s="13" t="s">
        <v>8526</v>
      </c>
      <c r="J3719" s="13" t="s">
        <v>1811</v>
      </c>
      <c r="K3719" s="13" t="s">
        <v>570</v>
      </c>
      <c r="L3719" s="25" t="str">
        <f>VLOOKUP($K3719,TONG_SL!$A:$D,2,0)</f>
        <v>Tai heo sốt thái 150g</v>
      </c>
      <c r="N3719" s="25" t="str">
        <f t="shared" si="487"/>
        <v>K-C6</v>
      </c>
      <c r="Q3719" s="25" t="str">
        <f>VLOOKUP(K3719,TONG_SL!$A:$D,3,0)</f>
        <v>Túi</v>
      </c>
      <c r="R3719" s="1">
        <v>3</v>
      </c>
      <c r="T3719" s="1">
        <f>VLOOKUP(VLOOKUP(G3719,Ma_KH!$A:$R,18,0)&amp;K3719,Gia_MB!$A:$F,6,0)</f>
        <v>19500</v>
      </c>
      <c r="U3719" s="14">
        <f t="shared" si="481"/>
        <v>58500</v>
      </c>
      <c r="W3719" s="64">
        <f t="shared" si="482"/>
        <v>0</v>
      </c>
      <c r="X3719" s="3" t="str">
        <f t="shared" si="483"/>
        <v>8</v>
      </c>
      <c r="Z3719" s="14">
        <f t="shared" si="484"/>
        <v>4680</v>
      </c>
      <c r="AA3719" s="7">
        <f>VLOOKUP(G3719,Ma_KH!$A:$R,14,0)</f>
        <v>51</v>
      </c>
      <c r="AD3719" s="7" t="str">
        <f>IFERROR(VLOOKUP(J3719,'Chuyển Mã'!$B$3:$C$9,2,0),"")</f>
        <v>Hà Nội</v>
      </c>
      <c r="AE3719" s="7" t="str">
        <f t="shared" si="485"/>
        <v>Tai heo sốt thái 150g</v>
      </c>
      <c r="AF3719" s="7">
        <f t="shared" si="486"/>
        <v>3</v>
      </c>
    </row>
    <row r="3720" spans="1:32" x14ac:dyDescent="0.25">
      <c r="A3720" s="11">
        <v>45909</v>
      </c>
      <c r="B3720" s="25">
        <v>57172</v>
      </c>
      <c r="C3720" s="12" t="s">
        <v>7214</v>
      </c>
      <c r="D3720" s="16">
        <f t="shared" si="480"/>
        <v>45909</v>
      </c>
      <c r="G3720" s="13" t="s">
        <v>7616</v>
      </c>
      <c r="I3720" s="13" t="s">
        <v>8527</v>
      </c>
      <c r="J3720" s="13" t="s">
        <v>1811</v>
      </c>
      <c r="K3720" s="13" t="s">
        <v>39</v>
      </c>
      <c r="L3720" s="25" t="str">
        <f>VLOOKUP($K3720,TONG_SL!$A:$D,2,0)</f>
        <v>Chả cốm 300g</v>
      </c>
      <c r="N3720" s="25" t="str">
        <f t="shared" si="487"/>
        <v>K-C6</v>
      </c>
      <c r="Q3720" s="25" t="str">
        <f>VLOOKUP(K3720,TONG_SL!$A:$D,3,0)</f>
        <v>Túi</v>
      </c>
      <c r="R3720" s="1">
        <v>3</v>
      </c>
      <c r="T3720" s="1">
        <f>VLOOKUP(VLOOKUP(G3720,Ma_KH!$A:$R,18,0)&amp;K3720,Gia_MB!$A:$F,6,0)</f>
        <v>74250</v>
      </c>
      <c r="U3720" s="14">
        <f t="shared" si="481"/>
        <v>222750</v>
      </c>
      <c r="W3720" s="64">
        <f t="shared" si="482"/>
        <v>0</v>
      </c>
      <c r="X3720" s="3" t="str">
        <f t="shared" si="483"/>
        <v>8</v>
      </c>
      <c r="Z3720" s="14">
        <f t="shared" si="484"/>
        <v>17820</v>
      </c>
      <c r="AA3720" s="7">
        <f>VLOOKUP(G3720,Ma_KH!$A:$R,14,0)</f>
        <v>51</v>
      </c>
      <c r="AD3720" s="7" t="str">
        <f>IFERROR(VLOOKUP(J3720,'Chuyển Mã'!$B$3:$C$9,2,0),"")</f>
        <v>Hà Nội</v>
      </c>
      <c r="AE3720" s="7" t="str">
        <f t="shared" si="485"/>
        <v>Chả cốm 300g</v>
      </c>
      <c r="AF3720" s="7">
        <f t="shared" si="486"/>
        <v>3</v>
      </c>
    </row>
    <row r="3721" spans="1:32" x14ac:dyDescent="0.25">
      <c r="A3721" s="11">
        <v>45909</v>
      </c>
      <c r="B3721" s="25">
        <v>57172</v>
      </c>
      <c r="C3721" s="12" t="s">
        <v>7214</v>
      </c>
      <c r="D3721" s="16">
        <f t="shared" si="480"/>
        <v>45909</v>
      </c>
      <c r="G3721" s="13" t="s">
        <v>7616</v>
      </c>
      <c r="I3721" s="13" t="s">
        <v>8527</v>
      </c>
      <c r="J3721" s="13" t="s">
        <v>1811</v>
      </c>
      <c r="K3721" s="13" t="s">
        <v>41</v>
      </c>
      <c r="L3721" s="25" t="str">
        <f>VLOOKUP($K3721,TONG_SL!$A:$D,2,0)</f>
        <v>Chả nướng 300g</v>
      </c>
      <c r="N3721" s="25" t="str">
        <f t="shared" si="487"/>
        <v>K-C6</v>
      </c>
      <c r="Q3721" s="25" t="str">
        <f>VLOOKUP(K3721,TONG_SL!$A:$D,3,0)</f>
        <v>Túi</v>
      </c>
      <c r="R3721" s="1">
        <v>3</v>
      </c>
      <c r="T3721" s="1">
        <f>VLOOKUP(VLOOKUP(G3721,Ma_KH!$A:$R,18,0)&amp;K3721,Gia_MB!$A:$F,6,0)</f>
        <v>70950</v>
      </c>
      <c r="U3721" s="14">
        <f t="shared" si="481"/>
        <v>212850</v>
      </c>
      <c r="W3721" s="64">
        <f t="shared" si="482"/>
        <v>0</v>
      </c>
      <c r="X3721" s="3" t="str">
        <f t="shared" si="483"/>
        <v>8</v>
      </c>
      <c r="Z3721" s="14">
        <f t="shared" si="484"/>
        <v>17028</v>
      </c>
      <c r="AA3721" s="7">
        <f>VLOOKUP(G3721,Ma_KH!$A:$R,14,0)</f>
        <v>51</v>
      </c>
      <c r="AD3721" s="7" t="str">
        <f>IFERROR(VLOOKUP(J3721,'Chuyển Mã'!$B$3:$C$9,2,0),"")</f>
        <v>Hà Nội</v>
      </c>
      <c r="AE3721" s="7" t="str">
        <f t="shared" si="485"/>
        <v>Chả nướng 300g</v>
      </c>
      <c r="AF3721" s="7">
        <f t="shared" si="486"/>
        <v>3</v>
      </c>
    </row>
    <row r="3722" spans="1:32" x14ac:dyDescent="0.25">
      <c r="A3722" s="11">
        <v>45909</v>
      </c>
      <c r="B3722" s="25">
        <v>57172</v>
      </c>
      <c r="C3722" s="12" t="s">
        <v>7214</v>
      </c>
      <c r="D3722" s="16">
        <f t="shared" si="480"/>
        <v>45909</v>
      </c>
      <c r="G3722" s="13" t="s">
        <v>7616</v>
      </c>
      <c r="I3722" s="13" t="s">
        <v>8527</v>
      </c>
      <c r="J3722" s="13" t="s">
        <v>1811</v>
      </c>
      <c r="K3722" s="13" t="s">
        <v>556</v>
      </c>
      <c r="L3722" s="25" t="str">
        <f>VLOOKUP($K3722,TONG_SL!$A:$D,2,0)</f>
        <v>Chân giò heo muối 100g</v>
      </c>
      <c r="N3722" s="25" t="str">
        <f t="shared" si="487"/>
        <v>K-C6</v>
      </c>
      <c r="Q3722" s="25" t="str">
        <f>VLOOKUP(K3722,TONG_SL!$A:$D,3,0)</f>
        <v>Gói</v>
      </c>
      <c r="R3722" s="1">
        <v>10</v>
      </c>
      <c r="T3722" s="1">
        <f>VLOOKUP(VLOOKUP(G3722,Ma_KH!$A:$R,18,0)&amp;K3722,Gia_MB!$A:$F,6,0)</f>
        <v>24549</v>
      </c>
      <c r="U3722" s="14">
        <f t="shared" si="481"/>
        <v>245490</v>
      </c>
      <c r="W3722" s="64">
        <f t="shared" si="482"/>
        <v>0</v>
      </c>
      <c r="X3722" s="3" t="str">
        <f t="shared" si="483"/>
        <v>8</v>
      </c>
      <c r="Z3722" s="14">
        <f t="shared" si="484"/>
        <v>19639.2</v>
      </c>
      <c r="AA3722" s="7">
        <f>VLOOKUP(G3722,Ma_KH!$A:$R,14,0)</f>
        <v>51</v>
      </c>
      <c r="AD3722" s="7" t="str">
        <f>IFERROR(VLOOKUP(J3722,'Chuyển Mã'!$B$3:$C$9,2,0),"")</f>
        <v>Hà Nội</v>
      </c>
      <c r="AE3722" s="7" t="str">
        <f t="shared" si="485"/>
        <v>Chân giò heo muối 100g</v>
      </c>
      <c r="AF3722" s="7">
        <f t="shared" si="486"/>
        <v>10</v>
      </c>
    </row>
    <row r="3723" spans="1:32" x14ac:dyDescent="0.25">
      <c r="A3723" s="11">
        <v>45909</v>
      </c>
      <c r="B3723" s="25">
        <v>57172</v>
      </c>
      <c r="C3723" s="12" t="s">
        <v>7214</v>
      </c>
      <c r="D3723" s="16">
        <f t="shared" si="480"/>
        <v>45909</v>
      </c>
      <c r="G3723" s="13" t="s">
        <v>7616</v>
      </c>
      <c r="I3723" s="13" t="s">
        <v>8527</v>
      </c>
      <c r="J3723" s="13" t="s">
        <v>1811</v>
      </c>
      <c r="K3723" s="13" t="s">
        <v>27</v>
      </c>
      <c r="L3723" s="25" t="str">
        <f>VLOOKUP($K3723,TONG_SL!$A:$D,2,0)</f>
        <v>Chân giò heo muối 300g</v>
      </c>
      <c r="N3723" s="25" t="str">
        <f t="shared" si="487"/>
        <v>K-C6</v>
      </c>
      <c r="Q3723" s="25" t="str">
        <f>VLOOKUP(K3723,TONG_SL!$A:$D,3,0)</f>
        <v>Túi</v>
      </c>
      <c r="R3723" s="1">
        <v>15</v>
      </c>
      <c r="T3723" s="1">
        <f>VLOOKUP(VLOOKUP(G3723,Ma_KH!$A:$R,18,0)&amp;K3723,Gia_MB!$A:$F,6,0)</f>
        <v>73431</v>
      </c>
      <c r="U3723" s="14">
        <f t="shared" si="481"/>
        <v>1101465</v>
      </c>
      <c r="W3723" s="64">
        <f t="shared" si="482"/>
        <v>0</v>
      </c>
      <c r="X3723" s="3" t="str">
        <f t="shared" si="483"/>
        <v>8</v>
      </c>
      <c r="Z3723" s="14">
        <f t="shared" si="484"/>
        <v>88117.2</v>
      </c>
      <c r="AA3723" s="7">
        <f>VLOOKUP(G3723,Ma_KH!$A:$R,14,0)</f>
        <v>51</v>
      </c>
      <c r="AD3723" s="7" t="str">
        <f>IFERROR(VLOOKUP(J3723,'Chuyển Mã'!$B$3:$C$9,2,0),"")</f>
        <v>Hà Nội</v>
      </c>
      <c r="AE3723" s="7" t="str">
        <f t="shared" si="485"/>
        <v>Chân giò heo muối 300g</v>
      </c>
      <c r="AF3723" s="7">
        <f t="shared" si="486"/>
        <v>15</v>
      </c>
    </row>
    <row r="3724" spans="1:32" x14ac:dyDescent="0.25">
      <c r="A3724" s="11">
        <v>45909</v>
      </c>
      <c r="B3724" s="25">
        <v>57172</v>
      </c>
      <c r="C3724" s="12" t="s">
        <v>7214</v>
      </c>
      <c r="D3724" s="16">
        <f t="shared" si="480"/>
        <v>45909</v>
      </c>
      <c r="G3724" s="13" t="s">
        <v>7616</v>
      </c>
      <c r="I3724" s="13" t="s">
        <v>8527</v>
      </c>
      <c r="J3724" s="13" t="s">
        <v>1811</v>
      </c>
      <c r="K3724" s="13" t="s">
        <v>547</v>
      </c>
      <c r="L3724" s="25" t="str">
        <f>VLOOKUP($K3724,TONG_SL!$A:$D,2,0)</f>
        <v>Chân giò heo muối 500g</v>
      </c>
      <c r="N3724" s="25" t="str">
        <f t="shared" si="487"/>
        <v>K-C6</v>
      </c>
      <c r="Q3724" s="25" t="str">
        <f>VLOOKUP(K3724,TONG_SL!$A:$D,3,0)</f>
        <v>Túi</v>
      </c>
      <c r="R3724" s="1">
        <v>3</v>
      </c>
      <c r="T3724" s="1">
        <f>VLOOKUP(VLOOKUP(G3724,Ma_KH!$A:$R,18,0)&amp;K3724,Gia_MB!$A:$F,6,0)</f>
        <v>119066</v>
      </c>
      <c r="U3724" s="14">
        <f t="shared" si="481"/>
        <v>357198</v>
      </c>
      <c r="W3724" s="64">
        <f t="shared" si="482"/>
        <v>0</v>
      </c>
      <c r="X3724" s="3" t="str">
        <f t="shared" si="483"/>
        <v>8</v>
      </c>
      <c r="Z3724" s="14">
        <f t="shared" si="484"/>
        <v>28575.84</v>
      </c>
      <c r="AA3724" s="7">
        <f>VLOOKUP(G3724,Ma_KH!$A:$R,14,0)</f>
        <v>51</v>
      </c>
      <c r="AD3724" s="7" t="str">
        <f>IFERROR(VLOOKUP(J3724,'Chuyển Mã'!$B$3:$C$9,2,0),"")</f>
        <v>Hà Nội</v>
      </c>
      <c r="AE3724" s="7" t="str">
        <f t="shared" si="485"/>
        <v>Chân giò heo muối 500g</v>
      </c>
      <c r="AF3724" s="7">
        <f t="shared" si="486"/>
        <v>3</v>
      </c>
    </row>
    <row r="3725" spans="1:32" x14ac:dyDescent="0.25">
      <c r="A3725" s="11">
        <v>45909</v>
      </c>
      <c r="B3725" s="25">
        <v>57172</v>
      </c>
      <c r="C3725" s="12" t="s">
        <v>7214</v>
      </c>
      <c r="D3725" s="16">
        <f t="shared" si="480"/>
        <v>45909</v>
      </c>
      <c r="G3725" s="13" t="s">
        <v>7616</v>
      </c>
      <c r="I3725" s="13" t="s">
        <v>8527</v>
      </c>
      <c r="J3725" s="13" t="s">
        <v>1811</v>
      </c>
      <c r="K3725" s="13" t="s">
        <v>558</v>
      </c>
      <c r="L3725" s="25" t="str">
        <f>VLOOKUP($K3725,TONG_SL!$A:$D,2,0)</f>
        <v>Gà muối hun khói 300g</v>
      </c>
      <c r="N3725" s="25" t="str">
        <f t="shared" si="487"/>
        <v>K-C6</v>
      </c>
      <c r="Q3725" s="25" t="str">
        <f>VLOOKUP(K3725,TONG_SL!$A:$D,3,0)</f>
        <v>Túi</v>
      </c>
      <c r="R3725" s="1">
        <v>5</v>
      </c>
      <c r="T3725" s="1">
        <f>VLOOKUP(VLOOKUP(G3725,Ma_KH!$A:$R,18,0)&amp;K3725,Gia_MB!$A:$F,6,0)</f>
        <v>70000</v>
      </c>
      <c r="U3725" s="14">
        <f t="shared" si="481"/>
        <v>350000</v>
      </c>
      <c r="W3725" s="64">
        <f t="shared" si="482"/>
        <v>0</v>
      </c>
      <c r="X3725" s="3" t="str">
        <f t="shared" si="483"/>
        <v>8</v>
      </c>
      <c r="Z3725" s="14">
        <f t="shared" si="484"/>
        <v>28000</v>
      </c>
      <c r="AA3725" s="7">
        <f>VLOOKUP(G3725,Ma_KH!$A:$R,14,0)</f>
        <v>51</v>
      </c>
      <c r="AD3725" s="7" t="str">
        <f>IFERROR(VLOOKUP(J3725,'Chuyển Mã'!$B$3:$C$9,2,0),"")</f>
        <v>Hà Nội</v>
      </c>
      <c r="AE3725" s="7" t="str">
        <f t="shared" si="485"/>
        <v>Gà muối hun khói 300g</v>
      </c>
      <c r="AF3725" s="7">
        <f t="shared" si="486"/>
        <v>5</v>
      </c>
    </row>
    <row r="3726" spans="1:32" x14ac:dyDescent="0.25">
      <c r="A3726" s="11">
        <v>45909</v>
      </c>
      <c r="B3726" s="25">
        <v>57172</v>
      </c>
      <c r="C3726" s="12" t="s">
        <v>7214</v>
      </c>
      <c r="D3726" s="16">
        <f t="shared" si="480"/>
        <v>45909</v>
      </c>
      <c r="G3726" s="13" t="s">
        <v>7616</v>
      </c>
      <c r="I3726" s="13" t="s">
        <v>8527</v>
      </c>
      <c r="J3726" s="13" t="s">
        <v>1811</v>
      </c>
      <c r="K3726" s="13" t="s">
        <v>32</v>
      </c>
      <c r="L3726" s="25" t="str">
        <f>VLOOKUP($K3726,TONG_SL!$A:$D,2,0)</f>
        <v>Giò Tai Lưỡi Xào 250</v>
      </c>
      <c r="N3726" s="25" t="str">
        <f t="shared" si="487"/>
        <v>K-C6</v>
      </c>
      <c r="Q3726" s="25" t="str">
        <f>VLOOKUP(K3726,TONG_SL!$A:$D,3,0)</f>
        <v>Túi</v>
      </c>
      <c r="R3726" s="1">
        <v>2</v>
      </c>
      <c r="T3726" s="1">
        <f>VLOOKUP(VLOOKUP(G3726,Ma_KH!$A:$R,18,0)&amp;K3726,Gia_MB!$A:$F,6,0)</f>
        <v>50183</v>
      </c>
      <c r="U3726" s="14">
        <f t="shared" si="481"/>
        <v>100366</v>
      </c>
      <c r="W3726" s="64">
        <f t="shared" si="482"/>
        <v>0</v>
      </c>
      <c r="X3726" s="3" t="str">
        <f t="shared" si="483"/>
        <v>8</v>
      </c>
      <c r="Z3726" s="14">
        <f t="shared" si="484"/>
        <v>8029.28</v>
      </c>
      <c r="AA3726" s="7">
        <f>VLOOKUP(G3726,Ma_KH!$A:$R,14,0)</f>
        <v>51</v>
      </c>
      <c r="AD3726" s="7" t="str">
        <f>IFERROR(VLOOKUP(J3726,'Chuyển Mã'!$B$3:$C$9,2,0),"")</f>
        <v>Hà Nội</v>
      </c>
      <c r="AE3726" s="7" t="str">
        <f t="shared" si="485"/>
        <v>Giò Tai Lưỡi Xào 250</v>
      </c>
      <c r="AF3726" s="7">
        <f t="shared" si="486"/>
        <v>2</v>
      </c>
    </row>
    <row r="3727" spans="1:32" x14ac:dyDescent="0.25">
      <c r="A3727" s="11">
        <v>45909</v>
      </c>
      <c r="B3727" s="25">
        <v>57770</v>
      </c>
      <c r="C3727" s="12" t="s">
        <v>7214</v>
      </c>
      <c r="D3727" s="16">
        <f t="shared" si="480"/>
        <v>45909</v>
      </c>
      <c r="G3727" s="13" t="s">
        <v>7507</v>
      </c>
      <c r="I3727" s="13" t="s">
        <v>2114</v>
      </c>
      <c r="J3727" s="13" t="s">
        <v>1811</v>
      </c>
      <c r="K3727" s="13" t="s">
        <v>27</v>
      </c>
      <c r="L3727" s="25" t="str">
        <f>VLOOKUP($K3727,TONG_SL!$A:$D,2,0)</f>
        <v>Chân giò heo muối 300g</v>
      </c>
      <c r="N3727" s="25" t="str">
        <f t="shared" si="487"/>
        <v>K-C6</v>
      </c>
      <c r="Q3727" s="25" t="str">
        <f>VLOOKUP(K3727,TONG_SL!$A:$D,3,0)</f>
        <v>Túi</v>
      </c>
      <c r="R3727" s="1">
        <v>3</v>
      </c>
      <c r="T3727" s="1">
        <f>VLOOKUP(VLOOKUP(G3727,Ma_KH!$A:$R,18,0)&amp;K3727,Gia_MB!$A:$F,6,0)</f>
        <v>69759</v>
      </c>
      <c r="U3727" s="14">
        <f t="shared" si="481"/>
        <v>209277</v>
      </c>
      <c r="W3727" s="64">
        <f t="shared" si="482"/>
        <v>0</v>
      </c>
      <c r="X3727" s="3" t="str">
        <f t="shared" si="483"/>
        <v>8</v>
      </c>
      <c r="Z3727" s="14">
        <f t="shared" si="484"/>
        <v>16742.16</v>
      </c>
      <c r="AA3727" s="7">
        <f>VLOOKUP(G3727,Ma_KH!$A:$R,14,0)</f>
        <v>60</v>
      </c>
      <c r="AD3727" s="7" t="str">
        <f>IFERROR(VLOOKUP(J3727,'Chuyển Mã'!$B$3:$C$9,2,0),"")</f>
        <v>Hà Nội</v>
      </c>
      <c r="AE3727" s="7" t="str">
        <f t="shared" si="485"/>
        <v>Chân giò heo muối 300g</v>
      </c>
      <c r="AF3727" s="7">
        <f t="shared" si="486"/>
        <v>3</v>
      </c>
    </row>
    <row r="3728" spans="1:32" x14ac:dyDescent="0.25">
      <c r="A3728" s="11">
        <v>45909</v>
      </c>
      <c r="B3728" s="25">
        <v>57770</v>
      </c>
      <c r="C3728" s="12" t="s">
        <v>7214</v>
      </c>
      <c r="D3728" s="16">
        <f t="shared" si="480"/>
        <v>45909</v>
      </c>
      <c r="G3728" s="13" t="s">
        <v>7507</v>
      </c>
      <c r="I3728" s="13" t="s">
        <v>2114</v>
      </c>
      <c r="J3728" s="13" t="s">
        <v>1811</v>
      </c>
      <c r="K3728" s="13" t="s">
        <v>35</v>
      </c>
      <c r="L3728" s="25" t="str">
        <f>VLOOKUP($K3728,TONG_SL!$A:$D,2,0)</f>
        <v>Tai heo muối 200g</v>
      </c>
      <c r="N3728" s="25" t="str">
        <f t="shared" si="487"/>
        <v>K-C6</v>
      </c>
      <c r="Q3728" s="25" t="str">
        <f>VLOOKUP(K3728,TONG_SL!$A:$D,3,0)</f>
        <v>Túi</v>
      </c>
      <c r="R3728" s="1">
        <v>3</v>
      </c>
      <c r="T3728" s="1">
        <f>VLOOKUP(VLOOKUP(G3728,Ma_KH!$A:$R,18,0)&amp;K3728,Gia_MB!$A:$F,6,0)</f>
        <v>52815</v>
      </c>
      <c r="U3728" s="14">
        <f t="shared" si="481"/>
        <v>158445</v>
      </c>
      <c r="W3728" s="64">
        <f t="shared" si="482"/>
        <v>0</v>
      </c>
      <c r="X3728" s="3" t="str">
        <f t="shared" si="483"/>
        <v>8</v>
      </c>
      <c r="Z3728" s="14">
        <f t="shared" si="484"/>
        <v>12675.6</v>
      </c>
      <c r="AA3728" s="7">
        <f>VLOOKUP(G3728,Ma_KH!$A:$R,14,0)</f>
        <v>60</v>
      </c>
      <c r="AD3728" s="7" t="str">
        <f>IFERROR(VLOOKUP(J3728,'Chuyển Mã'!$B$3:$C$9,2,0),"")</f>
        <v>Hà Nội</v>
      </c>
      <c r="AE3728" s="7" t="str">
        <f t="shared" si="485"/>
        <v>Tai heo muối 200g</v>
      </c>
      <c r="AF3728" s="7">
        <f t="shared" si="486"/>
        <v>3</v>
      </c>
    </row>
    <row r="3729" spans="1:32" x14ac:dyDescent="0.25">
      <c r="A3729" s="11">
        <v>45909</v>
      </c>
      <c r="B3729" s="25">
        <v>57770</v>
      </c>
      <c r="C3729" s="12" t="s">
        <v>7214</v>
      </c>
      <c r="D3729" s="16">
        <f t="shared" si="480"/>
        <v>45909</v>
      </c>
      <c r="G3729" s="13" t="s">
        <v>7507</v>
      </c>
      <c r="I3729" s="13" t="s">
        <v>2114</v>
      </c>
      <c r="J3729" s="13" t="s">
        <v>1811</v>
      </c>
      <c r="K3729" s="13" t="s">
        <v>30</v>
      </c>
      <c r="L3729" s="25" t="str">
        <f>VLOOKUP($K3729,TONG_SL!$A:$D,2,0)</f>
        <v>Gà muối 500g</v>
      </c>
      <c r="N3729" s="25" t="str">
        <f t="shared" si="487"/>
        <v>K-C6</v>
      </c>
      <c r="Q3729" s="25" t="str">
        <f>VLOOKUP(K3729,TONG_SL!$A:$D,3,0)</f>
        <v>Túi</v>
      </c>
      <c r="R3729" s="1">
        <v>5</v>
      </c>
      <c r="T3729" s="1">
        <f>VLOOKUP(VLOOKUP(G3729,Ma_KH!$A:$R,18,0)&amp;K3729,Gia_MB!$A:$F,6,0)</f>
        <v>105505</v>
      </c>
      <c r="U3729" s="14">
        <f t="shared" si="481"/>
        <v>527525</v>
      </c>
      <c r="W3729" s="64">
        <f t="shared" si="482"/>
        <v>0</v>
      </c>
      <c r="X3729" s="3" t="str">
        <f t="shared" si="483"/>
        <v>8</v>
      </c>
      <c r="Z3729" s="14">
        <f t="shared" si="484"/>
        <v>42202</v>
      </c>
      <c r="AA3729" s="7">
        <f>VLOOKUP(G3729,Ma_KH!$A:$R,14,0)</f>
        <v>60</v>
      </c>
      <c r="AD3729" s="7" t="str">
        <f>IFERROR(VLOOKUP(J3729,'Chuyển Mã'!$B$3:$C$9,2,0),"")</f>
        <v>Hà Nội</v>
      </c>
      <c r="AE3729" s="7" t="str">
        <f t="shared" si="485"/>
        <v>Gà muối 500g</v>
      </c>
      <c r="AF3729" s="7">
        <f t="shared" si="486"/>
        <v>5</v>
      </c>
    </row>
    <row r="3730" spans="1:32" x14ac:dyDescent="0.25">
      <c r="A3730" s="11">
        <v>45909</v>
      </c>
      <c r="B3730" s="25">
        <v>57770</v>
      </c>
      <c r="C3730" s="12" t="s">
        <v>7214</v>
      </c>
      <c r="D3730" s="16">
        <f t="shared" si="480"/>
        <v>45909</v>
      </c>
      <c r="G3730" s="13" t="s">
        <v>7507</v>
      </c>
      <c r="I3730" s="13" t="s">
        <v>2114</v>
      </c>
      <c r="J3730" s="13" t="s">
        <v>1811</v>
      </c>
      <c r="K3730" s="13" t="s">
        <v>32</v>
      </c>
      <c r="L3730" s="25" t="str">
        <f>VLOOKUP($K3730,TONG_SL!$A:$D,2,0)</f>
        <v>Giò Tai Lưỡi Xào 250</v>
      </c>
      <c r="N3730" s="25" t="str">
        <f t="shared" si="487"/>
        <v>K-C6</v>
      </c>
      <c r="Q3730" s="25" t="str">
        <f>VLOOKUP(K3730,TONG_SL!$A:$D,3,0)</f>
        <v>Túi</v>
      </c>
      <c r="R3730" s="1">
        <v>3</v>
      </c>
      <c r="T3730" s="1">
        <f>VLOOKUP(VLOOKUP(G3730,Ma_KH!$A:$R,18,0)&amp;K3730,Gia_MB!$A:$F,6,0)</f>
        <v>47673</v>
      </c>
      <c r="U3730" s="14">
        <f t="shared" si="481"/>
        <v>143019</v>
      </c>
      <c r="W3730" s="64">
        <f t="shared" si="482"/>
        <v>0</v>
      </c>
      <c r="X3730" s="3" t="str">
        <f t="shared" si="483"/>
        <v>8</v>
      </c>
      <c r="Z3730" s="14">
        <f t="shared" si="484"/>
        <v>11441.52</v>
      </c>
      <c r="AA3730" s="7">
        <f>VLOOKUP(G3730,Ma_KH!$A:$R,14,0)</f>
        <v>60</v>
      </c>
      <c r="AD3730" s="7" t="str">
        <f>IFERROR(VLOOKUP(J3730,'Chuyển Mã'!$B$3:$C$9,2,0),"")</f>
        <v>Hà Nội</v>
      </c>
      <c r="AE3730" s="7" t="str">
        <f t="shared" si="485"/>
        <v>Giò Tai Lưỡi Xào 250</v>
      </c>
      <c r="AF3730" s="7">
        <f t="shared" si="486"/>
        <v>3</v>
      </c>
    </row>
    <row r="3731" spans="1:32" x14ac:dyDescent="0.25">
      <c r="A3731" s="11">
        <v>45909</v>
      </c>
      <c r="B3731" s="25">
        <v>57770</v>
      </c>
      <c r="C3731" s="12" t="s">
        <v>7214</v>
      </c>
      <c r="D3731" s="16">
        <f t="shared" si="480"/>
        <v>45909</v>
      </c>
      <c r="G3731" s="13" t="s">
        <v>7507</v>
      </c>
      <c r="I3731" s="13" t="s">
        <v>2114</v>
      </c>
      <c r="J3731" s="13" t="s">
        <v>1811</v>
      </c>
      <c r="K3731" s="13" t="s">
        <v>51</v>
      </c>
      <c r="L3731" s="25" t="str">
        <f>VLOOKUP($K3731,TONG_SL!$A:$D,2,0)</f>
        <v>Mọc Nấm Hương 250g</v>
      </c>
      <c r="N3731" s="25" t="str">
        <f t="shared" si="487"/>
        <v>K-C6</v>
      </c>
      <c r="Q3731" s="25" t="str">
        <f>VLOOKUP(K3731,TONG_SL!$A:$D,3,0)</f>
        <v>Túi</v>
      </c>
      <c r="R3731" s="1">
        <v>3</v>
      </c>
      <c r="T3731" s="1">
        <f>VLOOKUP(VLOOKUP(G3731,Ma_KH!$A:$R,18,0)&amp;K3731,Gia_MB!$A:$F,6,0)</f>
        <v>43700</v>
      </c>
      <c r="U3731" s="14">
        <f t="shared" si="481"/>
        <v>131100</v>
      </c>
      <c r="W3731" s="64">
        <f t="shared" si="482"/>
        <v>0</v>
      </c>
      <c r="X3731" s="3" t="str">
        <f t="shared" si="483"/>
        <v>8</v>
      </c>
      <c r="Z3731" s="14">
        <f t="shared" si="484"/>
        <v>10488</v>
      </c>
      <c r="AA3731" s="7">
        <f>VLOOKUP(G3731,Ma_KH!$A:$R,14,0)</f>
        <v>60</v>
      </c>
      <c r="AD3731" s="7" t="str">
        <f>IFERROR(VLOOKUP(J3731,'Chuyển Mã'!$B$3:$C$9,2,0),"")</f>
        <v>Hà Nội</v>
      </c>
      <c r="AE3731" s="7" t="str">
        <f t="shared" si="485"/>
        <v>Mọc Nấm Hương 250g</v>
      </c>
      <c r="AF3731" s="7">
        <f t="shared" si="486"/>
        <v>3</v>
      </c>
    </row>
    <row r="3732" spans="1:32" x14ac:dyDescent="0.25">
      <c r="A3732" s="11">
        <v>45909</v>
      </c>
      <c r="B3732" s="25">
        <v>56682</v>
      </c>
      <c r="C3732" s="12" t="s">
        <v>7214</v>
      </c>
      <c r="D3732" s="16">
        <f t="shared" si="480"/>
        <v>45909</v>
      </c>
      <c r="G3732" s="13" t="s">
        <v>3106</v>
      </c>
      <c r="I3732" s="13" t="s">
        <v>3106</v>
      </c>
      <c r="J3732" s="13" t="s">
        <v>1811</v>
      </c>
      <c r="K3732" s="13" t="s">
        <v>27</v>
      </c>
      <c r="L3732" s="25" t="str">
        <f>VLOOKUP($K3732,TONG_SL!$A:$D,2,0)</f>
        <v>Chân giò heo muối 300g</v>
      </c>
      <c r="N3732" s="25" t="str">
        <f t="shared" si="487"/>
        <v>K-C6</v>
      </c>
      <c r="Q3732" s="25" t="str">
        <f>VLOOKUP(K3732,TONG_SL!$A:$D,3,0)</f>
        <v>Túi</v>
      </c>
      <c r="R3732" s="1">
        <v>10</v>
      </c>
      <c r="T3732" s="1">
        <f>VLOOKUP(VLOOKUP(G3732,Ma_KH!$A:$R,18,0)&amp;K3732,Gia_MB!$A:$F,6,0)</f>
        <v>73431</v>
      </c>
      <c r="U3732" s="14">
        <f t="shared" si="481"/>
        <v>734310</v>
      </c>
      <c r="W3732" s="64">
        <f t="shared" si="482"/>
        <v>0</v>
      </c>
      <c r="X3732" s="3" t="str">
        <f t="shared" si="483"/>
        <v>8</v>
      </c>
      <c r="Z3732" s="14">
        <f t="shared" si="484"/>
        <v>58744.800000000003</v>
      </c>
      <c r="AA3732" s="7">
        <f>VLOOKUP(G3732,Ma_KH!$A:$R,14,0)</f>
        <v>57</v>
      </c>
      <c r="AD3732" s="7" t="str">
        <f>IFERROR(VLOOKUP(J3732,'Chuyển Mã'!$B$3:$C$9,2,0),"")</f>
        <v>Hà Nội</v>
      </c>
      <c r="AE3732" s="7" t="str">
        <f t="shared" si="485"/>
        <v>Chân giò heo muối 300g</v>
      </c>
      <c r="AF3732" s="7">
        <f t="shared" si="486"/>
        <v>10</v>
      </c>
    </row>
    <row r="3733" spans="1:32" x14ac:dyDescent="0.25">
      <c r="A3733" s="11">
        <v>45909</v>
      </c>
      <c r="B3733" s="25">
        <v>56682</v>
      </c>
      <c r="C3733" s="12" t="s">
        <v>7214</v>
      </c>
      <c r="D3733" s="16">
        <f t="shared" si="480"/>
        <v>45909</v>
      </c>
      <c r="G3733" s="13" t="s">
        <v>3106</v>
      </c>
      <c r="I3733" s="13" t="s">
        <v>3106</v>
      </c>
      <c r="J3733" s="13" t="s">
        <v>1811</v>
      </c>
      <c r="K3733" s="13" t="s">
        <v>547</v>
      </c>
      <c r="L3733" s="25" t="str">
        <f>VLOOKUP($K3733,TONG_SL!$A:$D,2,0)</f>
        <v>Chân giò heo muối 500g</v>
      </c>
      <c r="N3733" s="25" t="str">
        <f t="shared" si="487"/>
        <v>K-C6</v>
      </c>
      <c r="Q3733" s="25" t="str">
        <f>VLOOKUP(K3733,TONG_SL!$A:$D,3,0)</f>
        <v>Túi</v>
      </c>
      <c r="R3733" s="1">
        <v>3</v>
      </c>
      <c r="T3733" s="1">
        <f>VLOOKUP(VLOOKUP(G3733,Ma_KH!$A:$R,18,0)&amp;K3733,Gia_MB!$A:$F,6,0)</f>
        <v>119066</v>
      </c>
      <c r="U3733" s="14">
        <f t="shared" si="481"/>
        <v>357198</v>
      </c>
      <c r="W3733" s="64">
        <f t="shared" si="482"/>
        <v>0</v>
      </c>
      <c r="X3733" s="3" t="str">
        <f t="shared" si="483"/>
        <v>8</v>
      </c>
      <c r="Z3733" s="14">
        <f t="shared" si="484"/>
        <v>28575.84</v>
      </c>
      <c r="AA3733" s="7">
        <f>VLOOKUP(G3733,Ma_KH!$A:$R,14,0)</f>
        <v>57</v>
      </c>
      <c r="AD3733" s="7" t="str">
        <f>IFERROR(VLOOKUP(J3733,'Chuyển Mã'!$B$3:$C$9,2,0),"")</f>
        <v>Hà Nội</v>
      </c>
      <c r="AE3733" s="7" t="str">
        <f t="shared" si="485"/>
        <v>Chân giò heo muối 500g</v>
      </c>
      <c r="AF3733" s="7">
        <f t="shared" si="486"/>
        <v>3</v>
      </c>
    </row>
    <row r="3734" spans="1:32" x14ac:dyDescent="0.25">
      <c r="A3734" s="11">
        <v>45909</v>
      </c>
      <c r="B3734" s="25">
        <v>56682</v>
      </c>
      <c r="C3734" s="12" t="s">
        <v>7214</v>
      </c>
      <c r="D3734" s="16">
        <f t="shared" si="480"/>
        <v>45909</v>
      </c>
      <c r="G3734" s="13" t="s">
        <v>3106</v>
      </c>
      <c r="I3734" s="13" t="s">
        <v>3106</v>
      </c>
      <c r="J3734" s="13" t="s">
        <v>1811</v>
      </c>
      <c r="K3734" s="13" t="s">
        <v>32</v>
      </c>
      <c r="L3734" s="25" t="str">
        <f>VLOOKUP($K3734,TONG_SL!$A:$D,2,0)</f>
        <v>Giò Tai Lưỡi Xào 250</v>
      </c>
      <c r="N3734" s="25" t="str">
        <f t="shared" si="487"/>
        <v>K-C6</v>
      </c>
      <c r="Q3734" s="25" t="str">
        <f>VLOOKUP(K3734,TONG_SL!$A:$D,3,0)</f>
        <v>Túi</v>
      </c>
      <c r="R3734" s="1">
        <v>3</v>
      </c>
      <c r="T3734" s="1">
        <f>VLOOKUP(VLOOKUP(G3734,Ma_KH!$A:$R,18,0)&amp;K3734,Gia_MB!$A:$F,6,0)</f>
        <v>50182</v>
      </c>
      <c r="U3734" s="14">
        <f t="shared" si="481"/>
        <v>150546</v>
      </c>
      <c r="W3734" s="64">
        <f t="shared" si="482"/>
        <v>0</v>
      </c>
      <c r="X3734" s="3" t="str">
        <f t="shared" si="483"/>
        <v>8</v>
      </c>
      <c r="Z3734" s="14">
        <f t="shared" si="484"/>
        <v>12043.68</v>
      </c>
      <c r="AA3734" s="7">
        <f>VLOOKUP(G3734,Ma_KH!$A:$R,14,0)</f>
        <v>57</v>
      </c>
      <c r="AD3734" s="7" t="str">
        <f>IFERROR(VLOOKUP(J3734,'Chuyển Mã'!$B$3:$C$9,2,0),"")</f>
        <v>Hà Nội</v>
      </c>
      <c r="AE3734" s="7" t="str">
        <f t="shared" si="485"/>
        <v>Giò Tai Lưỡi Xào 250</v>
      </c>
      <c r="AF3734" s="7">
        <f t="shared" si="486"/>
        <v>3</v>
      </c>
    </row>
    <row r="3735" spans="1:32" x14ac:dyDescent="0.25">
      <c r="A3735" s="11">
        <v>45909</v>
      </c>
      <c r="B3735" s="25">
        <v>56682</v>
      </c>
      <c r="C3735" s="12" t="s">
        <v>7214</v>
      </c>
      <c r="D3735" s="16">
        <f t="shared" si="480"/>
        <v>45909</v>
      </c>
      <c r="G3735" s="13" t="s">
        <v>3106</v>
      </c>
      <c r="I3735" s="13" t="s">
        <v>3106</v>
      </c>
      <c r="J3735" s="13" t="s">
        <v>1811</v>
      </c>
      <c r="K3735" s="13" t="s">
        <v>41</v>
      </c>
      <c r="L3735" s="25" t="str">
        <f>VLOOKUP($K3735,TONG_SL!$A:$D,2,0)</f>
        <v>Chả nướng 300g</v>
      </c>
      <c r="N3735" s="25" t="str">
        <f t="shared" si="487"/>
        <v>K-C6</v>
      </c>
      <c r="Q3735" s="25" t="str">
        <f>VLOOKUP(K3735,TONG_SL!$A:$D,3,0)</f>
        <v>Túi</v>
      </c>
      <c r="R3735" s="1">
        <v>3</v>
      </c>
      <c r="T3735" s="1">
        <f>VLOOKUP(VLOOKUP(G3735,Ma_KH!$A:$R,18,0)&amp;K3735,Gia_MB!$A:$F,6,0)</f>
        <v>70950</v>
      </c>
      <c r="U3735" s="14">
        <f t="shared" si="481"/>
        <v>212850</v>
      </c>
      <c r="W3735" s="64">
        <f t="shared" si="482"/>
        <v>0</v>
      </c>
      <c r="X3735" s="3" t="str">
        <f t="shared" si="483"/>
        <v>8</v>
      </c>
      <c r="Z3735" s="14">
        <f t="shared" si="484"/>
        <v>17028</v>
      </c>
      <c r="AA3735" s="7">
        <f>VLOOKUP(G3735,Ma_KH!$A:$R,14,0)</f>
        <v>57</v>
      </c>
      <c r="AD3735" s="7" t="str">
        <f>IFERROR(VLOOKUP(J3735,'Chuyển Mã'!$B$3:$C$9,2,0),"")</f>
        <v>Hà Nội</v>
      </c>
      <c r="AE3735" s="7" t="str">
        <f t="shared" si="485"/>
        <v>Chả nướng 300g</v>
      </c>
      <c r="AF3735" s="7">
        <f t="shared" si="486"/>
        <v>3</v>
      </c>
    </row>
    <row r="3736" spans="1:32" x14ac:dyDescent="0.25">
      <c r="A3736" s="11">
        <v>45909</v>
      </c>
      <c r="B3736" s="25">
        <v>57136</v>
      </c>
      <c r="C3736" s="12" t="s">
        <v>7214</v>
      </c>
      <c r="D3736" s="16">
        <f t="shared" si="480"/>
        <v>45909</v>
      </c>
      <c r="G3736" s="13" t="s">
        <v>7616</v>
      </c>
      <c r="I3736" s="13" t="s">
        <v>8528</v>
      </c>
      <c r="J3736" s="13" t="s">
        <v>1811</v>
      </c>
      <c r="K3736" s="13" t="s">
        <v>27</v>
      </c>
      <c r="L3736" s="25" t="str">
        <f>VLOOKUP($K3736,TONG_SL!$A:$D,2,0)</f>
        <v>Chân giò heo muối 300g</v>
      </c>
      <c r="N3736" s="25" t="str">
        <f t="shared" si="487"/>
        <v>K-C6</v>
      </c>
      <c r="Q3736" s="25" t="str">
        <f>VLOOKUP(K3736,TONG_SL!$A:$D,3,0)</f>
        <v>Túi</v>
      </c>
      <c r="R3736" s="1">
        <v>5</v>
      </c>
      <c r="T3736" s="1">
        <f>VLOOKUP(VLOOKUP(G3736,Ma_KH!$A:$R,18,0)&amp;K3736,Gia_MB!$A:$F,6,0)</f>
        <v>73431</v>
      </c>
      <c r="U3736" s="14">
        <f t="shared" si="481"/>
        <v>367155</v>
      </c>
      <c r="W3736" s="64">
        <f t="shared" si="482"/>
        <v>0</v>
      </c>
      <c r="X3736" s="3" t="str">
        <f t="shared" si="483"/>
        <v>8</v>
      </c>
      <c r="Z3736" s="14">
        <f t="shared" si="484"/>
        <v>29372.400000000001</v>
      </c>
      <c r="AA3736" s="7">
        <f>VLOOKUP(G3736,Ma_KH!$A:$R,14,0)</f>
        <v>51</v>
      </c>
      <c r="AD3736" s="7" t="str">
        <f>IFERROR(VLOOKUP(J3736,'Chuyển Mã'!$B$3:$C$9,2,0),"")</f>
        <v>Hà Nội</v>
      </c>
      <c r="AE3736" s="7" t="str">
        <f t="shared" si="485"/>
        <v>Chân giò heo muối 300g</v>
      </c>
      <c r="AF3736" s="7">
        <f t="shared" si="486"/>
        <v>5</v>
      </c>
    </row>
    <row r="3737" spans="1:32" x14ac:dyDescent="0.25">
      <c r="A3737" s="11">
        <v>45909</v>
      </c>
      <c r="B3737" s="25">
        <v>57136</v>
      </c>
      <c r="C3737" s="12" t="s">
        <v>7214</v>
      </c>
      <c r="D3737" s="16">
        <f t="shared" si="480"/>
        <v>45909</v>
      </c>
      <c r="G3737" s="13" t="s">
        <v>7616</v>
      </c>
      <c r="I3737" s="13" t="s">
        <v>8528</v>
      </c>
      <c r="J3737" s="13" t="s">
        <v>1811</v>
      </c>
      <c r="K3737" s="13" t="s">
        <v>558</v>
      </c>
      <c r="L3737" s="25" t="str">
        <f>VLOOKUP($K3737,TONG_SL!$A:$D,2,0)</f>
        <v>Gà muối hun khói 300g</v>
      </c>
      <c r="N3737" s="25" t="str">
        <f t="shared" si="487"/>
        <v>K-C6</v>
      </c>
      <c r="Q3737" s="25" t="str">
        <f>VLOOKUP(K3737,TONG_SL!$A:$D,3,0)</f>
        <v>Túi</v>
      </c>
      <c r="R3737" s="1">
        <v>3</v>
      </c>
      <c r="T3737" s="1">
        <f>VLOOKUP(VLOOKUP(G3737,Ma_KH!$A:$R,18,0)&amp;K3737,Gia_MB!$A:$F,6,0)</f>
        <v>70000</v>
      </c>
      <c r="U3737" s="14">
        <f t="shared" si="481"/>
        <v>210000</v>
      </c>
      <c r="W3737" s="64">
        <f t="shared" si="482"/>
        <v>0</v>
      </c>
      <c r="X3737" s="3" t="str">
        <f t="shared" si="483"/>
        <v>8</v>
      </c>
      <c r="Z3737" s="14">
        <f t="shared" si="484"/>
        <v>16800</v>
      </c>
      <c r="AA3737" s="7">
        <f>VLOOKUP(G3737,Ma_KH!$A:$R,14,0)</f>
        <v>51</v>
      </c>
      <c r="AD3737" s="7" t="str">
        <f>IFERROR(VLOOKUP(J3737,'Chuyển Mã'!$B$3:$C$9,2,0),"")</f>
        <v>Hà Nội</v>
      </c>
      <c r="AE3737" s="7" t="str">
        <f t="shared" si="485"/>
        <v>Gà muối hun khói 300g</v>
      </c>
      <c r="AF3737" s="7">
        <f t="shared" si="486"/>
        <v>3</v>
      </c>
    </row>
    <row r="3738" spans="1:32" x14ac:dyDescent="0.25">
      <c r="A3738" s="11">
        <v>45909</v>
      </c>
      <c r="B3738" s="25">
        <v>57136</v>
      </c>
      <c r="C3738" s="12" t="s">
        <v>7214</v>
      </c>
      <c r="D3738" s="16">
        <f t="shared" si="480"/>
        <v>45909</v>
      </c>
      <c r="G3738" s="13" t="s">
        <v>7616</v>
      </c>
      <c r="I3738" s="13" t="s">
        <v>8528</v>
      </c>
      <c r="J3738" s="13" t="s">
        <v>1811</v>
      </c>
      <c r="K3738" s="13" t="s">
        <v>570</v>
      </c>
      <c r="L3738" s="25" t="str">
        <f>VLOOKUP($K3738,TONG_SL!$A:$D,2,0)</f>
        <v>Tai heo sốt thái 150g</v>
      </c>
      <c r="N3738" s="25" t="str">
        <f t="shared" si="487"/>
        <v>K-C6</v>
      </c>
      <c r="Q3738" s="25" t="str">
        <f>VLOOKUP(K3738,TONG_SL!$A:$D,3,0)</f>
        <v>Túi</v>
      </c>
      <c r="R3738" s="1">
        <v>3</v>
      </c>
      <c r="T3738" s="1">
        <f>VLOOKUP(VLOOKUP(G3738,Ma_KH!$A:$R,18,0)&amp;K3738,Gia_MB!$A:$F,6,0)</f>
        <v>19500</v>
      </c>
      <c r="U3738" s="14">
        <f t="shared" ref="U3738:U3801" si="488">T3738*R3738</f>
        <v>58500</v>
      </c>
      <c r="W3738" s="64">
        <f t="shared" ref="W3738:W3801" si="489">U3738*V3738</f>
        <v>0</v>
      </c>
      <c r="X3738" s="3" t="str">
        <f t="shared" ref="X3738:X3801" si="490">IF(B3738&lt;&gt;"","8","0")</f>
        <v>8</v>
      </c>
      <c r="Z3738" s="14">
        <f t="shared" ref="Z3738:Z3801" si="491">U3738*X3738%</f>
        <v>4680</v>
      </c>
      <c r="AA3738" s="7">
        <f>VLOOKUP(G3738,Ma_KH!$A:$R,14,0)</f>
        <v>51</v>
      </c>
      <c r="AD3738" s="7" t="str">
        <f>IFERROR(VLOOKUP(J3738,'Chuyển Mã'!$B$3:$C$9,2,0),"")</f>
        <v>Hà Nội</v>
      </c>
      <c r="AE3738" s="7" t="str">
        <f t="shared" si="485"/>
        <v>Tai heo sốt thái 150g</v>
      </c>
      <c r="AF3738" s="7">
        <f t="shared" si="486"/>
        <v>3</v>
      </c>
    </row>
    <row r="3739" spans="1:32" x14ac:dyDescent="0.25">
      <c r="A3739" s="11">
        <v>45909</v>
      </c>
      <c r="B3739" s="25">
        <v>57136</v>
      </c>
      <c r="C3739" s="12" t="s">
        <v>7214</v>
      </c>
      <c r="D3739" s="16">
        <f t="shared" si="480"/>
        <v>45909</v>
      </c>
      <c r="G3739" s="13" t="s">
        <v>7616</v>
      </c>
      <c r="I3739" s="13" t="s">
        <v>8528</v>
      </c>
      <c r="J3739" s="13" t="s">
        <v>1811</v>
      </c>
      <c r="K3739" s="13" t="s">
        <v>556</v>
      </c>
      <c r="L3739" s="25" t="str">
        <f>VLOOKUP($K3739,TONG_SL!$A:$D,2,0)</f>
        <v>Chân giò heo muối 100g</v>
      </c>
      <c r="N3739" s="25" t="str">
        <f t="shared" si="487"/>
        <v>K-C6</v>
      </c>
      <c r="Q3739" s="25" t="str">
        <f>VLOOKUP(K3739,TONG_SL!$A:$D,3,0)</f>
        <v>Gói</v>
      </c>
      <c r="R3739" s="1">
        <v>10</v>
      </c>
      <c r="T3739" s="1">
        <f>VLOOKUP(VLOOKUP(G3739,Ma_KH!$A:$R,18,0)&amp;K3739,Gia_MB!$A:$F,6,0)</f>
        <v>24549</v>
      </c>
      <c r="U3739" s="14">
        <f t="shared" si="488"/>
        <v>245490</v>
      </c>
      <c r="W3739" s="64">
        <f t="shared" si="489"/>
        <v>0</v>
      </c>
      <c r="X3739" s="3" t="str">
        <f t="shared" si="490"/>
        <v>8</v>
      </c>
      <c r="Z3739" s="14">
        <f t="shared" si="491"/>
        <v>19639.2</v>
      </c>
      <c r="AA3739" s="7">
        <f>VLOOKUP(G3739,Ma_KH!$A:$R,14,0)</f>
        <v>51</v>
      </c>
      <c r="AD3739" s="7" t="str">
        <f>IFERROR(VLOOKUP(J3739,'Chuyển Mã'!$B$3:$C$9,2,0),"")</f>
        <v>Hà Nội</v>
      </c>
      <c r="AE3739" s="7" t="str">
        <f t="shared" si="485"/>
        <v>Chân giò heo muối 100g</v>
      </c>
      <c r="AF3739" s="7">
        <f t="shared" si="486"/>
        <v>10</v>
      </c>
    </row>
    <row r="3740" spans="1:32" x14ac:dyDescent="0.25">
      <c r="A3740" s="11">
        <v>45909</v>
      </c>
      <c r="B3740" s="25">
        <v>56686</v>
      </c>
      <c r="C3740" s="12" t="s">
        <v>7214</v>
      </c>
      <c r="D3740" s="16">
        <f t="shared" si="480"/>
        <v>45909</v>
      </c>
      <c r="G3740" s="13" t="s">
        <v>3232</v>
      </c>
      <c r="I3740" s="13" t="s">
        <v>3232</v>
      </c>
      <c r="J3740" s="13" t="s">
        <v>1811</v>
      </c>
      <c r="K3740" s="13" t="s">
        <v>547</v>
      </c>
      <c r="L3740" s="25" t="str">
        <f>VLOOKUP($K3740,TONG_SL!$A:$D,2,0)</f>
        <v>Chân giò heo muối 500g</v>
      </c>
      <c r="N3740" s="25" t="str">
        <f t="shared" si="487"/>
        <v>K-C6</v>
      </c>
      <c r="Q3740" s="25" t="str">
        <f>VLOOKUP(K3740,TONG_SL!$A:$D,3,0)</f>
        <v>Túi</v>
      </c>
      <c r="R3740" s="1">
        <v>3</v>
      </c>
      <c r="T3740" s="1">
        <f>VLOOKUP(VLOOKUP(G3740,Ma_KH!$A:$R,18,0)&amp;K3740,Gia_MB!$A:$F,6,0)</f>
        <v>119066</v>
      </c>
      <c r="U3740" s="14">
        <f t="shared" si="488"/>
        <v>357198</v>
      </c>
      <c r="W3740" s="64">
        <f t="shared" si="489"/>
        <v>0</v>
      </c>
      <c r="X3740" s="3" t="str">
        <f t="shared" si="490"/>
        <v>8</v>
      </c>
      <c r="Z3740" s="14">
        <f t="shared" si="491"/>
        <v>28575.84</v>
      </c>
      <c r="AA3740" s="7">
        <f>VLOOKUP(G3740,Ma_KH!$A:$R,14,0)</f>
        <v>57</v>
      </c>
      <c r="AD3740" s="7" t="str">
        <f>IFERROR(VLOOKUP(J3740,'Chuyển Mã'!$B$3:$C$9,2,0),"")</f>
        <v>Hà Nội</v>
      </c>
      <c r="AE3740" s="7" t="str">
        <f t="shared" si="485"/>
        <v>Chân giò heo muối 500g</v>
      </c>
      <c r="AF3740" s="7">
        <f t="shared" si="486"/>
        <v>3</v>
      </c>
    </row>
    <row r="3741" spans="1:32" x14ac:dyDescent="0.25">
      <c r="A3741" s="11">
        <v>45909</v>
      </c>
      <c r="B3741" s="25">
        <v>56686</v>
      </c>
      <c r="C3741" s="12" t="s">
        <v>7214</v>
      </c>
      <c r="D3741" s="16">
        <f t="shared" si="480"/>
        <v>45909</v>
      </c>
      <c r="G3741" s="13" t="s">
        <v>3232</v>
      </c>
      <c r="I3741" s="13" t="s">
        <v>3232</v>
      </c>
      <c r="J3741" s="13" t="s">
        <v>1811</v>
      </c>
      <c r="K3741" s="13" t="s">
        <v>32</v>
      </c>
      <c r="L3741" s="25" t="str">
        <f>VLOOKUP($K3741,TONG_SL!$A:$D,2,0)</f>
        <v>Giò Tai Lưỡi Xào 250</v>
      </c>
      <c r="N3741" s="25" t="str">
        <f t="shared" si="487"/>
        <v>K-C6</v>
      </c>
      <c r="Q3741" s="25" t="str">
        <f>VLOOKUP(K3741,TONG_SL!$A:$D,3,0)</f>
        <v>Túi</v>
      </c>
      <c r="R3741" s="1">
        <v>5</v>
      </c>
      <c r="T3741" s="1">
        <f>VLOOKUP(VLOOKUP(G3741,Ma_KH!$A:$R,18,0)&amp;K3741,Gia_MB!$A:$F,6,0)</f>
        <v>50182</v>
      </c>
      <c r="U3741" s="14">
        <f t="shared" si="488"/>
        <v>250910</v>
      </c>
      <c r="W3741" s="64">
        <f t="shared" si="489"/>
        <v>0</v>
      </c>
      <c r="X3741" s="3" t="str">
        <f t="shared" si="490"/>
        <v>8</v>
      </c>
      <c r="Z3741" s="14">
        <f t="shared" si="491"/>
        <v>20072.8</v>
      </c>
      <c r="AA3741" s="7">
        <f>VLOOKUP(G3741,Ma_KH!$A:$R,14,0)</f>
        <v>57</v>
      </c>
      <c r="AD3741" s="7" t="str">
        <f>IFERROR(VLOOKUP(J3741,'Chuyển Mã'!$B$3:$C$9,2,0),"")</f>
        <v>Hà Nội</v>
      </c>
      <c r="AE3741" s="7" t="str">
        <f t="shared" si="485"/>
        <v>Giò Tai Lưỡi Xào 250</v>
      </c>
      <c r="AF3741" s="7">
        <f t="shared" si="486"/>
        <v>5</v>
      </c>
    </row>
    <row r="3742" spans="1:32" x14ac:dyDescent="0.25">
      <c r="A3742" s="11">
        <v>45909</v>
      </c>
      <c r="B3742" s="25">
        <v>57145</v>
      </c>
      <c r="C3742" s="12" t="s">
        <v>7214</v>
      </c>
      <c r="D3742" s="16">
        <f t="shared" si="480"/>
        <v>45909</v>
      </c>
      <c r="G3742" s="13" t="s">
        <v>7616</v>
      </c>
      <c r="I3742" s="13" t="s">
        <v>8529</v>
      </c>
      <c r="J3742" s="13" t="s">
        <v>1811</v>
      </c>
      <c r="K3742" s="13" t="s">
        <v>39</v>
      </c>
      <c r="L3742" s="25" t="str">
        <f>VLOOKUP($K3742,TONG_SL!$A:$D,2,0)</f>
        <v>Chả cốm 300g</v>
      </c>
      <c r="N3742" s="25" t="str">
        <f t="shared" si="487"/>
        <v>K-C6</v>
      </c>
      <c r="Q3742" s="25" t="str">
        <f>VLOOKUP(K3742,TONG_SL!$A:$D,3,0)</f>
        <v>Túi</v>
      </c>
      <c r="R3742" s="1">
        <v>3</v>
      </c>
      <c r="T3742" s="1">
        <f>VLOOKUP(VLOOKUP(G3742,Ma_KH!$A:$R,18,0)&amp;K3742,Gia_MB!$A:$F,6,0)</f>
        <v>74250</v>
      </c>
      <c r="U3742" s="14">
        <f t="shared" si="488"/>
        <v>222750</v>
      </c>
      <c r="W3742" s="64">
        <f t="shared" si="489"/>
        <v>0</v>
      </c>
      <c r="X3742" s="3" t="str">
        <f t="shared" si="490"/>
        <v>8</v>
      </c>
      <c r="Z3742" s="14">
        <f t="shared" si="491"/>
        <v>17820</v>
      </c>
      <c r="AA3742" s="7">
        <f>VLOOKUP(G3742,Ma_KH!$A:$R,14,0)</f>
        <v>51</v>
      </c>
      <c r="AD3742" s="7" t="str">
        <f>IFERROR(VLOOKUP(J3742,'Chuyển Mã'!$B$3:$C$9,2,0),"")</f>
        <v>Hà Nội</v>
      </c>
      <c r="AE3742" s="7" t="str">
        <f t="shared" si="485"/>
        <v>Chả cốm 300g</v>
      </c>
      <c r="AF3742" s="7">
        <f t="shared" si="486"/>
        <v>3</v>
      </c>
    </row>
    <row r="3743" spans="1:32" x14ac:dyDescent="0.25">
      <c r="A3743" s="11">
        <v>45909</v>
      </c>
      <c r="B3743" s="25">
        <v>57145</v>
      </c>
      <c r="C3743" s="12" t="s">
        <v>7214</v>
      </c>
      <c r="D3743" s="16">
        <f t="shared" si="480"/>
        <v>45909</v>
      </c>
      <c r="G3743" s="13" t="s">
        <v>7616</v>
      </c>
      <c r="I3743" s="13" t="s">
        <v>8529</v>
      </c>
      <c r="J3743" s="13" t="s">
        <v>1811</v>
      </c>
      <c r="K3743" s="13" t="s">
        <v>556</v>
      </c>
      <c r="L3743" s="25" t="str">
        <f>VLOOKUP($K3743,TONG_SL!$A:$D,2,0)</f>
        <v>Chân giò heo muối 100g</v>
      </c>
      <c r="N3743" s="25" t="str">
        <f t="shared" si="487"/>
        <v>K-C6</v>
      </c>
      <c r="Q3743" s="25" t="str">
        <f>VLOOKUP(K3743,TONG_SL!$A:$D,3,0)</f>
        <v>Gói</v>
      </c>
      <c r="R3743" s="1">
        <v>10</v>
      </c>
      <c r="T3743" s="1">
        <f>VLOOKUP(VLOOKUP(G3743,Ma_KH!$A:$R,18,0)&amp;K3743,Gia_MB!$A:$F,6,0)</f>
        <v>24549</v>
      </c>
      <c r="U3743" s="14">
        <f t="shared" si="488"/>
        <v>245490</v>
      </c>
      <c r="W3743" s="64">
        <f t="shared" si="489"/>
        <v>0</v>
      </c>
      <c r="X3743" s="3" t="str">
        <f t="shared" si="490"/>
        <v>8</v>
      </c>
      <c r="Z3743" s="14">
        <f t="shared" si="491"/>
        <v>19639.2</v>
      </c>
      <c r="AA3743" s="7">
        <f>VLOOKUP(G3743,Ma_KH!$A:$R,14,0)</f>
        <v>51</v>
      </c>
      <c r="AD3743" s="7" t="str">
        <f>IFERROR(VLOOKUP(J3743,'Chuyển Mã'!$B$3:$C$9,2,0),"")</f>
        <v>Hà Nội</v>
      </c>
      <c r="AE3743" s="7" t="str">
        <f t="shared" si="485"/>
        <v>Chân giò heo muối 100g</v>
      </c>
      <c r="AF3743" s="7">
        <f t="shared" si="486"/>
        <v>10</v>
      </c>
    </row>
    <row r="3744" spans="1:32" x14ac:dyDescent="0.25">
      <c r="A3744" s="11">
        <v>45909</v>
      </c>
      <c r="B3744" s="25">
        <v>57145</v>
      </c>
      <c r="C3744" s="12" t="s">
        <v>7214</v>
      </c>
      <c r="D3744" s="16">
        <f t="shared" si="480"/>
        <v>45909</v>
      </c>
      <c r="G3744" s="13" t="s">
        <v>7616</v>
      </c>
      <c r="I3744" s="13" t="s">
        <v>8529</v>
      </c>
      <c r="J3744" s="13" t="s">
        <v>1811</v>
      </c>
      <c r="K3744" s="13" t="s">
        <v>27</v>
      </c>
      <c r="L3744" s="25" t="str">
        <f>VLOOKUP($K3744,TONG_SL!$A:$D,2,0)</f>
        <v>Chân giò heo muối 300g</v>
      </c>
      <c r="N3744" s="25" t="str">
        <f t="shared" si="487"/>
        <v>K-C6</v>
      </c>
      <c r="Q3744" s="25" t="str">
        <f>VLOOKUP(K3744,TONG_SL!$A:$D,3,0)</f>
        <v>Túi</v>
      </c>
      <c r="R3744" s="1">
        <v>10</v>
      </c>
      <c r="T3744" s="1">
        <f>VLOOKUP(VLOOKUP(G3744,Ma_KH!$A:$R,18,0)&amp;K3744,Gia_MB!$A:$F,6,0)</f>
        <v>73431</v>
      </c>
      <c r="U3744" s="14">
        <f t="shared" si="488"/>
        <v>734310</v>
      </c>
      <c r="W3744" s="64">
        <f t="shared" si="489"/>
        <v>0</v>
      </c>
      <c r="X3744" s="3" t="str">
        <f t="shared" si="490"/>
        <v>8</v>
      </c>
      <c r="Z3744" s="14">
        <f t="shared" si="491"/>
        <v>58744.800000000003</v>
      </c>
      <c r="AA3744" s="7">
        <f>VLOOKUP(G3744,Ma_KH!$A:$R,14,0)</f>
        <v>51</v>
      </c>
      <c r="AD3744" s="7" t="str">
        <f>IFERROR(VLOOKUP(J3744,'Chuyển Mã'!$B$3:$C$9,2,0),"")</f>
        <v>Hà Nội</v>
      </c>
      <c r="AE3744" s="7" t="str">
        <f t="shared" si="485"/>
        <v>Chân giò heo muối 300g</v>
      </c>
      <c r="AF3744" s="7">
        <f t="shared" si="486"/>
        <v>10</v>
      </c>
    </row>
    <row r="3745" spans="1:32" x14ac:dyDescent="0.25">
      <c r="A3745" s="11">
        <v>45909</v>
      </c>
      <c r="B3745" s="25">
        <v>57145</v>
      </c>
      <c r="C3745" s="12" t="s">
        <v>7214</v>
      </c>
      <c r="D3745" s="16">
        <f t="shared" si="480"/>
        <v>45909</v>
      </c>
      <c r="G3745" s="13" t="s">
        <v>7616</v>
      </c>
      <c r="I3745" s="13" t="s">
        <v>8529</v>
      </c>
      <c r="J3745" s="13" t="s">
        <v>1811</v>
      </c>
      <c r="K3745" s="13" t="s">
        <v>558</v>
      </c>
      <c r="L3745" s="25" t="str">
        <f>VLOOKUP($K3745,TONG_SL!$A:$D,2,0)</f>
        <v>Gà muối hun khói 300g</v>
      </c>
      <c r="N3745" s="25" t="str">
        <f t="shared" si="487"/>
        <v>K-C6</v>
      </c>
      <c r="Q3745" s="25" t="str">
        <f>VLOOKUP(K3745,TONG_SL!$A:$D,3,0)</f>
        <v>Túi</v>
      </c>
      <c r="R3745" s="1">
        <v>5</v>
      </c>
      <c r="T3745" s="1">
        <f>VLOOKUP(VLOOKUP(G3745,Ma_KH!$A:$R,18,0)&amp;K3745,Gia_MB!$A:$F,6,0)</f>
        <v>70000</v>
      </c>
      <c r="U3745" s="14">
        <f t="shared" si="488"/>
        <v>350000</v>
      </c>
      <c r="W3745" s="64">
        <f t="shared" si="489"/>
        <v>0</v>
      </c>
      <c r="X3745" s="3" t="str">
        <f t="shared" si="490"/>
        <v>8</v>
      </c>
      <c r="Z3745" s="14">
        <f t="shared" si="491"/>
        <v>28000</v>
      </c>
      <c r="AA3745" s="7">
        <f>VLOOKUP(G3745,Ma_KH!$A:$R,14,0)</f>
        <v>51</v>
      </c>
      <c r="AD3745" s="7" t="str">
        <f>IFERROR(VLOOKUP(J3745,'Chuyển Mã'!$B$3:$C$9,2,0),"")</f>
        <v>Hà Nội</v>
      </c>
      <c r="AE3745" s="7" t="str">
        <f t="shared" si="485"/>
        <v>Gà muối hun khói 300g</v>
      </c>
      <c r="AF3745" s="7">
        <f t="shared" si="486"/>
        <v>5</v>
      </c>
    </row>
    <row r="3746" spans="1:32" x14ac:dyDescent="0.25">
      <c r="A3746" s="11">
        <v>45909</v>
      </c>
      <c r="B3746" s="25">
        <v>57145</v>
      </c>
      <c r="C3746" s="12" t="s">
        <v>7214</v>
      </c>
      <c r="D3746" s="16">
        <f t="shared" si="480"/>
        <v>45909</v>
      </c>
      <c r="G3746" s="13" t="s">
        <v>7616</v>
      </c>
      <c r="I3746" s="13" t="s">
        <v>8529</v>
      </c>
      <c r="J3746" s="13" t="s">
        <v>1811</v>
      </c>
      <c r="K3746" s="13" t="s">
        <v>30</v>
      </c>
      <c r="L3746" s="25" t="str">
        <f>VLOOKUP($K3746,TONG_SL!$A:$D,2,0)</f>
        <v>Gà muối 500g</v>
      </c>
      <c r="N3746" s="25" t="str">
        <f t="shared" si="487"/>
        <v>K-C6</v>
      </c>
      <c r="Q3746" s="25" t="str">
        <f>VLOOKUP(K3746,TONG_SL!$A:$D,3,0)</f>
        <v>Túi</v>
      </c>
      <c r="R3746" s="1">
        <v>3</v>
      </c>
      <c r="T3746" s="1">
        <f>VLOOKUP(VLOOKUP(G3746,Ma_KH!$A:$R,18,0)&amp;K3746,Gia_MB!$A:$F,6,0)</f>
        <v>111058</v>
      </c>
      <c r="U3746" s="14">
        <f t="shared" si="488"/>
        <v>333174</v>
      </c>
      <c r="W3746" s="64">
        <f t="shared" si="489"/>
        <v>0</v>
      </c>
      <c r="X3746" s="3" t="str">
        <f t="shared" si="490"/>
        <v>8</v>
      </c>
      <c r="Z3746" s="14">
        <f t="shared" si="491"/>
        <v>26653.920000000002</v>
      </c>
      <c r="AA3746" s="7">
        <f>VLOOKUP(G3746,Ma_KH!$A:$R,14,0)</f>
        <v>51</v>
      </c>
      <c r="AD3746" s="7" t="str">
        <f>IFERROR(VLOOKUP(J3746,'Chuyển Mã'!$B$3:$C$9,2,0),"")</f>
        <v>Hà Nội</v>
      </c>
      <c r="AE3746" s="7" t="str">
        <f t="shared" si="485"/>
        <v>Gà muối 500g</v>
      </c>
      <c r="AF3746" s="7">
        <f t="shared" si="486"/>
        <v>3</v>
      </c>
    </row>
    <row r="3747" spans="1:32" x14ac:dyDescent="0.25">
      <c r="A3747" s="11">
        <v>45909</v>
      </c>
      <c r="B3747" s="25">
        <v>57145</v>
      </c>
      <c r="C3747" s="12" t="s">
        <v>7214</v>
      </c>
      <c r="D3747" s="16">
        <f t="shared" si="480"/>
        <v>45909</v>
      </c>
      <c r="G3747" s="13" t="s">
        <v>7616</v>
      </c>
      <c r="I3747" s="13" t="s">
        <v>8529</v>
      </c>
      <c r="J3747" s="13" t="s">
        <v>1811</v>
      </c>
      <c r="K3747" s="13" t="s">
        <v>32</v>
      </c>
      <c r="L3747" s="25" t="str">
        <f>VLOOKUP($K3747,TONG_SL!$A:$D,2,0)</f>
        <v>Giò Tai Lưỡi Xào 250</v>
      </c>
      <c r="N3747" s="25" t="str">
        <f t="shared" si="487"/>
        <v>K-C6</v>
      </c>
      <c r="Q3747" s="25" t="str">
        <f>VLOOKUP(K3747,TONG_SL!$A:$D,3,0)</f>
        <v>Túi</v>
      </c>
      <c r="R3747" s="1">
        <v>3</v>
      </c>
      <c r="T3747" s="1">
        <f>VLOOKUP(VLOOKUP(G3747,Ma_KH!$A:$R,18,0)&amp;K3747,Gia_MB!$A:$F,6,0)</f>
        <v>50183</v>
      </c>
      <c r="U3747" s="14">
        <f t="shared" si="488"/>
        <v>150549</v>
      </c>
      <c r="W3747" s="64">
        <f t="shared" si="489"/>
        <v>0</v>
      </c>
      <c r="X3747" s="3" t="str">
        <f t="shared" si="490"/>
        <v>8</v>
      </c>
      <c r="Z3747" s="14">
        <f t="shared" si="491"/>
        <v>12043.92</v>
      </c>
      <c r="AA3747" s="7">
        <f>VLOOKUP(G3747,Ma_KH!$A:$R,14,0)</f>
        <v>51</v>
      </c>
      <c r="AD3747" s="7" t="str">
        <f>IFERROR(VLOOKUP(J3747,'Chuyển Mã'!$B$3:$C$9,2,0),"")</f>
        <v>Hà Nội</v>
      </c>
      <c r="AE3747" s="7" t="str">
        <f t="shared" si="485"/>
        <v>Giò Tai Lưỡi Xào 250</v>
      </c>
      <c r="AF3747" s="7">
        <f t="shared" si="486"/>
        <v>3</v>
      </c>
    </row>
    <row r="3748" spans="1:32" x14ac:dyDescent="0.25">
      <c r="A3748" s="11">
        <v>45909</v>
      </c>
      <c r="B3748" s="25">
        <v>57145</v>
      </c>
      <c r="C3748" s="12" t="s">
        <v>7214</v>
      </c>
      <c r="D3748" s="16">
        <f t="shared" si="480"/>
        <v>45909</v>
      </c>
      <c r="G3748" s="13" t="s">
        <v>7616</v>
      </c>
      <c r="I3748" s="13" t="s">
        <v>8529</v>
      </c>
      <c r="J3748" s="13" t="s">
        <v>1811</v>
      </c>
      <c r="K3748" s="13" t="s">
        <v>51</v>
      </c>
      <c r="L3748" s="25" t="str">
        <f>VLOOKUP($K3748,TONG_SL!$A:$D,2,0)</f>
        <v>Mọc Nấm Hương 250g</v>
      </c>
      <c r="N3748" s="25" t="str">
        <f t="shared" si="487"/>
        <v>K-C6</v>
      </c>
      <c r="Q3748" s="25" t="str">
        <f>VLOOKUP(K3748,TONG_SL!$A:$D,3,0)</f>
        <v>Túi</v>
      </c>
      <c r="R3748" s="1">
        <v>3</v>
      </c>
      <c r="T3748" s="1">
        <f>VLOOKUP(VLOOKUP(G3748,Ma_KH!$A:$R,18,0)&amp;K3748,Gia_MB!$A:$F,6,0)</f>
        <v>46000</v>
      </c>
      <c r="U3748" s="14">
        <f t="shared" si="488"/>
        <v>138000</v>
      </c>
      <c r="W3748" s="64">
        <f t="shared" si="489"/>
        <v>0</v>
      </c>
      <c r="X3748" s="3" t="str">
        <f t="shared" si="490"/>
        <v>8</v>
      </c>
      <c r="Z3748" s="14">
        <f t="shared" si="491"/>
        <v>11040</v>
      </c>
      <c r="AA3748" s="7">
        <f>VLOOKUP(G3748,Ma_KH!$A:$R,14,0)</f>
        <v>51</v>
      </c>
      <c r="AD3748" s="7" t="str">
        <f>IFERROR(VLOOKUP(J3748,'Chuyển Mã'!$B$3:$C$9,2,0),"")</f>
        <v>Hà Nội</v>
      </c>
      <c r="AE3748" s="7" t="str">
        <f t="shared" si="485"/>
        <v>Mọc Nấm Hương 250g</v>
      </c>
      <c r="AF3748" s="7">
        <f t="shared" si="486"/>
        <v>3</v>
      </c>
    </row>
    <row r="3749" spans="1:32" x14ac:dyDescent="0.25">
      <c r="A3749" s="11">
        <v>45909</v>
      </c>
      <c r="B3749" s="25">
        <v>57145</v>
      </c>
      <c r="C3749" s="12" t="s">
        <v>7214</v>
      </c>
      <c r="D3749" s="16">
        <f t="shared" si="480"/>
        <v>45909</v>
      </c>
      <c r="G3749" s="13" t="s">
        <v>7616</v>
      </c>
      <c r="I3749" s="13" t="s">
        <v>8529</v>
      </c>
      <c r="J3749" s="13" t="s">
        <v>1811</v>
      </c>
      <c r="K3749" s="13" t="s">
        <v>39</v>
      </c>
      <c r="L3749" s="25" t="str">
        <f>VLOOKUP($K3749,TONG_SL!$A:$D,2,0)</f>
        <v>Chả cốm 300g</v>
      </c>
      <c r="N3749" s="25" t="str">
        <f t="shared" si="487"/>
        <v>K-C6</v>
      </c>
      <c r="Q3749" s="25" t="str">
        <f>VLOOKUP(K3749,TONG_SL!$A:$D,3,0)</f>
        <v>Túi</v>
      </c>
      <c r="R3749" s="1">
        <v>3</v>
      </c>
      <c r="T3749" s="1">
        <f>VLOOKUP(VLOOKUP(G3749,Ma_KH!$A:$R,18,0)&amp;K3749,Gia_MB!$A:$F,6,0)</f>
        <v>74250</v>
      </c>
      <c r="U3749" s="14">
        <f t="shared" si="488"/>
        <v>222750</v>
      </c>
      <c r="W3749" s="64">
        <f t="shared" si="489"/>
        <v>0</v>
      </c>
      <c r="X3749" s="3" t="str">
        <f t="shared" si="490"/>
        <v>8</v>
      </c>
      <c r="Z3749" s="14">
        <f t="shared" si="491"/>
        <v>17820</v>
      </c>
      <c r="AA3749" s="7">
        <f>VLOOKUP(G3749,Ma_KH!$A:$R,14,0)</f>
        <v>51</v>
      </c>
      <c r="AD3749" s="7" t="str">
        <f>IFERROR(VLOOKUP(J3749,'Chuyển Mã'!$B$3:$C$9,2,0),"")</f>
        <v>Hà Nội</v>
      </c>
      <c r="AE3749" s="7" t="str">
        <f t="shared" si="485"/>
        <v>Chả cốm 300g</v>
      </c>
      <c r="AF3749" s="7">
        <f t="shared" si="486"/>
        <v>3</v>
      </c>
    </row>
    <row r="3750" spans="1:32" x14ac:dyDescent="0.25">
      <c r="A3750" s="11">
        <v>45909</v>
      </c>
      <c r="B3750" s="25">
        <v>57145</v>
      </c>
      <c r="C3750" s="12" t="s">
        <v>7214</v>
      </c>
      <c r="D3750" s="16">
        <f t="shared" si="480"/>
        <v>45909</v>
      </c>
      <c r="G3750" s="13" t="s">
        <v>7616</v>
      </c>
      <c r="I3750" s="13" t="s">
        <v>8529</v>
      </c>
      <c r="J3750" s="13" t="s">
        <v>1811</v>
      </c>
      <c r="K3750" s="13" t="s">
        <v>556</v>
      </c>
      <c r="L3750" s="25" t="str">
        <f>VLOOKUP($K3750,TONG_SL!$A:$D,2,0)</f>
        <v>Chân giò heo muối 100g</v>
      </c>
      <c r="N3750" s="25" t="str">
        <f t="shared" si="487"/>
        <v>K-C6</v>
      </c>
      <c r="Q3750" s="25" t="str">
        <f>VLOOKUP(K3750,TONG_SL!$A:$D,3,0)</f>
        <v>Gói</v>
      </c>
      <c r="R3750" s="1">
        <v>10</v>
      </c>
      <c r="T3750" s="1">
        <f>VLOOKUP(VLOOKUP(G3750,Ma_KH!$A:$R,18,0)&amp;K3750,Gia_MB!$A:$F,6,0)</f>
        <v>24549</v>
      </c>
      <c r="U3750" s="14">
        <f t="shared" si="488"/>
        <v>245490</v>
      </c>
      <c r="W3750" s="64">
        <f t="shared" si="489"/>
        <v>0</v>
      </c>
      <c r="X3750" s="3" t="str">
        <f t="shared" si="490"/>
        <v>8</v>
      </c>
      <c r="Z3750" s="14">
        <f t="shared" si="491"/>
        <v>19639.2</v>
      </c>
      <c r="AA3750" s="7">
        <f>VLOOKUP(G3750,Ma_KH!$A:$R,14,0)</f>
        <v>51</v>
      </c>
      <c r="AD3750" s="7" t="str">
        <f>IFERROR(VLOOKUP(J3750,'Chuyển Mã'!$B$3:$C$9,2,0),"")</f>
        <v>Hà Nội</v>
      </c>
      <c r="AE3750" s="7" t="str">
        <f t="shared" si="485"/>
        <v>Chân giò heo muối 100g</v>
      </c>
      <c r="AF3750" s="7">
        <f t="shared" si="486"/>
        <v>10</v>
      </c>
    </row>
    <row r="3751" spans="1:32" x14ac:dyDescent="0.25">
      <c r="A3751" s="11">
        <v>45909</v>
      </c>
      <c r="B3751" s="25">
        <v>57145</v>
      </c>
      <c r="C3751" s="12" t="s">
        <v>7214</v>
      </c>
      <c r="D3751" s="16">
        <f t="shared" si="480"/>
        <v>45909</v>
      </c>
      <c r="G3751" s="13" t="s">
        <v>7616</v>
      </c>
      <c r="I3751" s="13" t="s">
        <v>8529</v>
      </c>
      <c r="J3751" s="13" t="s">
        <v>1811</v>
      </c>
      <c r="K3751" s="13" t="s">
        <v>27</v>
      </c>
      <c r="L3751" s="25" t="str">
        <f>VLOOKUP($K3751,TONG_SL!$A:$D,2,0)</f>
        <v>Chân giò heo muối 300g</v>
      </c>
      <c r="N3751" s="25" t="str">
        <f t="shared" si="487"/>
        <v>K-C6</v>
      </c>
      <c r="Q3751" s="25" t="str">
        <f>VLOOKUP(K3751,TONG_SL!$A:$D,3,0)</f>
        <v>Túi</v>
      </c>
      <c r="R3751" s="1">
        <v>10</v>
      </c>
      <c r="T3751" s="1">
        <f>VLOOKUP(VLOOKUP(G3751,Ma_KH!$A:$R,18,0)&amp;K3751,Gia_MB!$A:$F,6,0)</f>
        <v>73431</v>
      </c>
      <c r="U3751" s="14">
        <f t="shared" si="488"/>
        <v>734310</v>
      </c>
      <c r="W3751" s="64">
        <f t="shared" si="489"/>
        <v>0</v>
      </c>
      <c r="X3751" s="3" t="str">
        <f t="shared" si="490"/>
        <v>8</v>
      </c>
      <c r="Z3751" s="14">
        <f t="shared" si="491"/>
        <v>58744.800000000003</v>
      </c>
      <c r="AA3751" s="7">
        <f>VLOOKUP(G3751,Ma_KH!$A:$R,14,0)</f>
        <v>51</v>
      </c>
      <c r="AD3751" s="7" t="str">
        <f>IFERROR(VLOOKUP(J3751,'Chuyển Mã'!$B$3:$C$9,2,0),"")</f>
        <v>Hà Nội</v>
      </c>
      <c r="AE3751" s="7" t="str">
        <f t="shared" si="485"/>
        <v>Chân giò heo muối 300g</v>
      </c>
      <c r="AF3751" s="7">
        <f t="shared" si="486"/>
        <v>10</v>
      </c>
    </row>
    <row r="3752" spans="1:32" x14ac:dyDescent="0.25">
      <c r="A3752" s="11">
        <v>45909</v>
      </c>
      <c r="B3752" s="25">
        <v>57145</v>
      </c>
      <c r="C3752" s="12" t="s">
        <v>7214</v>
      </c>
      <c r="D3752" s="16">
        <f t="shared" si="480"/>
        <v>45909</v>
      </c>
      <c r="G3752" s="13" t="s">
        <v>7616</v>
      </c>
      <c r="I3752" s="13" t="s">
        <v>8529</v>
      </c>
      <c r="J3752" s="13" t="s">
        <v>1811</v>
      </c>
      <c r="K3752" s="13" t="s">
        <v>558</v>
      </c>
      <c r="L3752" s="25" t="str">
        <f>VLOOKUP($K3752,TONG_SL!$A:$D,2,0)</f>
        <v>Gà muối hun khói 300g</v>
      </c>
      <c r="N3752" s="25" t="str">
        <f t="shared" si="487"/>
        <v>K-C6</v>
      </c>
      <c r="Q3752" s="25" t="str">
        <f>VLOOKUP(K3752,TONG_SL!$A:$D,3,0)</f>
        <v>Túi</v>
      </c>
      <c r="R3752" s="1">
        <v>5</v>
      </c>
      <c r="T3752" s="1">
        <f>VLOOKUP(VLOOKUP(G3752,Ma_KH!$A:$R,18,0)&amp;K3752,Gia_MB!$A:$F,6,0)</f>
        <v>70000</v>
      </c>
      <c r="U3752" s="14">
        <f t="shared" si="488"/>
        <v>350000</v>
      </c>
      <c r="W3752" s="64">
        <f t="shared" si="489"/>
        <v>0</v>
      </c>
      <c r="X3752" s="3" t="str">
        <f t="shared" si="490"/>
        <v>8</v>
      </c>
      <c r="Z3752" s="14">
        <f t="shared" si="491"/>
        <v>28000</v>
      </c>
      <c r="AA3752" s="7">
        <f>VLOOKUP(G3752,Ma_KH!$A:$R,14,0)</f>
        <v>51</v>
      </c>
      <c r="AD3752" s="7" t="str">
        <f>IFERROR(VLOOKUP(J3752,'Chuyển Mã'!$B$3:$C$9,2,0),"")</f>
        <v>Hà Nội</v>
      </c>
      <c r="AE3752" s="7" t="str">
        <f t="shared" si="485"/>
        <v>Gà muối hun khói 300g</v>
      </c>
      <c r="AF3752" s="7">
        <f t="shared" si="486"/>
        <v>5</v>
      </c>
    </row>
    <row r="3753" spans="1:32" x14ac:dyDescent="0.25">
      <c r="A3753" s="11">
        <v>45909</v>
      </c>
      <c r="B3753" s="25">
        <v>57145</v>
      </c>
      <c r="C3753" s="12" t="s">
        <v>7214</v>
      </c>
      <c r="D3753" s="16">
        <f t="shared" si="480"/>
        <v>45909</v>
      </c>
      <c r="G3753" s="13" t="s">
        <v>7616</v>
      </c>
      <c r="I3753" s="13" t="s">
        <v>8529</v>
      </c>
      <c r="J3753" s="13" t="s">
        <v>1811</v>
      </c>
      <c r="K3753" s="13" t="s">
        <v>30</v>
      </c>
      <c r="L3753" s="25" t="str">
        <f>VLOOKUP($K3753,TONG_SL!$A:$D,2,0)</f>
        <v>Gà muối 500g</v>
      </c>
      <c r="N3753" s="25" t="str">
        <f t="shared" si="487"/>
        <v>K-C6</v>
      </c>
      <c r="Q3753" s="25" t="str">
        <f>VLOOKUP(K3753,TONG_SL!$A:$D,3,0)</f>
        <v>Túi</v>
      </c>
      <c r="R3753" s="1">
        <v>3</v>
      </c>
      <c r="T3753" s="1">
        <f>VLOOKUP(VLOOKUP(G3753,Ma_KH!$A:$R,18,0)&amp;K3753,Gia_MB!$A:$F,6,0)</f>
        <v>111058</v>
      </c>
      <c r="U3753" s="14">
        <f t="shared" si="488"/>
        <v>333174</v>
      </c>
      <c r="W3753" s="64">
        <f t="shared" si="489"/>
        <v>0</v>
      </c>
      <c r="X3753" s="3" t="str">
        <f t="shared" si="490"/>
        <v>8</v>
      </c>
      <c r="Z3753" s="14">
        <f t="shared" si="491"/>
        <v>26653.920000000002</v>
      </c>
      <c r="AA3753" s="7">
        <f>VLOOKUP(G3753,Ma_KH!$A:$R,14,0)</f>
        <v>51</v>
      </c>
      <c r="AD3753" s="7" t="str">
        <f>IFERROR(VLOOKUP(J3753,'Chuyển Mã'!$B$3:$C$9,2,0),"")</f>
        <v>Hà Nội</v>
      </c>
      <c r="AE3753" s="7" t="str">
        <f t="shared" si="485"/>
        <v>Gà muối 500g</v>
      </c>
      <c r="AF3753" s="7">
        <f t="shared" si="486"/>
        <v>3</v>
      </c>
    </row>
    <row r="3754" spans="1:32" x14ac:dyDescent="0.25">
      <c r="A3754" s="11">
        <v>45909</v>
      </c>
      <c r="B3754" s="25">
        <v>57145</v>
      </c>
      <c r="C3754" s="12" t="s">
        <v>7214</v>
      </c>
      <c r="D3754" s="16">
        <f t="shared" si="480"/>
        <v>45909</v>
      </c>
      <c r="G3754" s="13" t="s">
        <v>7616</v>
      </c>
      <c r="I3754" s="13" t="s">
        <v>8529</v>
      </c>
      <c r="J3754" s="13" t="s">
        <v>1811</v>
      </c>
      <c r="K3754" s="13" t="s">
        <v>32</v>
      </c>
      <c r="L3754" s="25" t="str">
        <f>VLOOKUP($K3754,TONG_SL!$A:$D,2,0)</f>
        <v>Giò Tai Lưỡi Xào 250</v>
      </c>
      <c r="N3754" s="25" t="str">
        <f t="shared" si="487"/>
        <v>K-C6</v>
      </c>
      <c r="Q3754" s="25" t="str">
        <f>VLOOKUP(K3754,TONG_SL!$A:$D,3,0)</f>
        <v>Túi</v>
      </c>
      <c r="R3754" s="1">
        <v>3</v>
      </c>
      <c r="T3754" s="1">
        <f>VLOOKUP(VLOOKUP(G3754,Ma_KH!$A:$R,18,0)&amp;K3754,Gia_MB!$A:$F,6,0)</f>
        <v>50183</v>
      </c>
      <c r="U3754" s="14">
        <f t="shared" si="488"/>
        <v>150549</v>
      </c>
      <c r="W3754" s="64">
        <f t="shared" si="489"/>
        <v>0</v>
      </c>
      <c r="X3754" s="3" t="str">
        <f t="shared" si="490"/>
        <v>8</v>
      </c>
      <c r="Z3754" s="14">
        <f t="shared" si="491"/>
        <v>12043.92</v>
      </c>
      <c r="AA3754" s="7">
        <f>VLOOKUP(G3754,Ma_KH!$A:$R,14,0)</f>
        <v>51</v>
      </c>
      <c r="AD3754" s="7" t="str">
        <f>IFERROR(VLOOKUP(J3754,'Chuyển Mã'!$B$3:$C$9,2,0),"")</f>
        <v>Hà Nội</v>
      </c>
      <c r="AE3754" s="7" t="str">
        <f t="shared" si="485"/>
        <v>Giò Tai Lưỡi Xào 250</v>
      </c>
      <c r="AF3754" s="7">
        <f t="shared" si="486"/>
        <v>3</v>
      </c>
    </row>
    <row r="3755" spans="1:32" x14ac:dyDescent="0.25">
      <c r="A3755" s="11">
        <v>45909</v>
      </c>
      <c r="B3755" s="25">
        <v>57145</v>
      </c>
      <c r="C3755" s="12" t="s">
        <v>7214</v>
      </c>
      <c r="D3755" s="16">
        <f t="shared" si="480"/>
        <v>45909</v>
      </c>
      <c r="G3755" s="13" t="s">
        <v>7616</v>
      </c>
      <c r="I3755" s="13" t="s">
        <v>8529</v>
      </c>
      <c r="J3755" s="13" t="s">
        <v>1811</v>
      </c>
      <c r="K3755" s="13" t="s">
        <v>51</v>
      </c>
      <c r="L3755" s="25" t="str">
        <f>VLOOKUP($K3755,TONG_SL!$A:$D,2,0)</f>
        <v>Mọc Nấm Hương 250g</v>
      </c>
      <c r="N3755" s="25" t="str">
        <f t="shared" si="487"/>
        <v>K-C6</v>
      </c>
      <c r="Q3755" s="25" t="str">
        <f>VLOOKUP(K3755,TONG_SL!$A:$D,3,0)</f>
        <v>Túi</v>
      </c>
      <c r="R3755" s="1">
        <v>3</v>
      </c>
      <c r="T3755" s="1">
        <f>VLOOKUP(VLOOKUP(G3755,Ma_KH!$A:$R,18,0)&amp;K3755,Gia_MB!$A:$F,6,0)</f>
        <v>46000</v>
      </c>
      <c r="U3755" s="14">
        <f t="shared" si="488"/>
        <v>138000</v>
      </c>
      <c r="W3755" s="64">
        <f t="shared" si="489"/>
        <v>0</v>
      </c>
      <c r="X3755" s="3" t="str">
        <f t="shared" si="490"/>
        <v>8</v>
      </c>
      <c r="Z3755" s="14">
        <f t="shared" si="491"/>
        <v>11040</v>
      </c>
      <c r="AA3755" s="7">
        <f>VLOOKUP(G3755,Ma_KH!$A:$R,14,0)</f>
        <v>51</v>
      </c>
      <c r="AD3755" s="7" t="str">
        <f>IFERROR(VLOOKUP(J3755,'Chuyển Mã'!$B$3:$C$9,2,0),"")</f>
        <v>Hà Nội</v>
      </c>
      <c r="AE3755" s="7" t="str">
        <f t="shared" si="485"/>
        <v>Mọc Nấm Hương 250g</v>
      </c>
      <c r="AF3755" s="7">
        <f t="shared" si="486"/>
        <v>3</v>
      </c>
    </row>
    <row r="3756" spans="1:32" x14ac:dyDescent="0.25">
      <c r="A3756" s="11">
        <v>45909</v>
      </c>
      <c r="B3756" s="25">
        <v>4176555670</v>
      </c>
      <c r="C3756" s="12" t="s">
        <v>7214</v>
      </c>
      <c r="D3756" s="16">
        <f t="shared" si="480"/>
        <v>45909</v>
      </c>
      <c r="G3756" s="13" t="s">
        <v>8530</v>
      </c>
      <c r="I3756" s="13" t="s">
        <v>8531</v>
      </c>
      <c r="J3756" s="13" t="s">
        <v>75</v>
      </c>
      <c r="K3756" s="13" t="s">
        <v>27</v>
      </c>
      <c r="L3756" s="25" t="str">
        <f>VLOOKUP($K3756,TONG_SL!$A:$D,2,0)</f>
        <v>Chân giò heo muối 300g</v>
      </c>
      <c r="N3756" s="25" t="str">
        <f t="shared" si="487"/>
        <v>K-C6</v>
      </c>
      <c r="Q3756" s="25" t="str">
        <f>VLOOKUP(K3756,TONG_SL!$A:$D,3,0)</f>
        <v>Túi</v>
      </c>
      <c r="R3756" s="1">
        <v>5</v>
      </c>
      <c r="T3756" s="1">
        <f>VLOOKUP(VLOOKUP(G3756,Ma_KH!$A:$R,18,0)&amp;K3756,Gia_MB!$A:$F,6,0)</f>
        <v>73431</v>
      </c>
      <c r="U3756" s="14">
        <f t="shared" si="488"/>
        <v>367155</v>
      </c>
      <c r="W3756" s="64">
        <f t="shared" si="489"/>
        <v>0</v>
      </c>
      <c r="X3756" s="3" t="str">
        <f t="shared" si="490"/>
        <v>8</v>
      </c>
      <c r="Z3756" s="14">
        <f t="shared" si="491"/>
        <v>29372.400000000001</v>
      </c>
      <c r="AA3756" s="7">
        <f>VLOOKUP(G3756,Ma_KH!$A:$R,14,0)</f>
        <v>60</v>
      </c>
      <c r="AD3756" s="7" t="str">
        <f>IFERROR(VLOOKUP(J3756,'Chuyển Mã'!$B$3:$C$9,2,0),"")</f>
        <v>Hà Nội</v>
      </c>
      <c r="AE3756" s="7" t="str">
        <f t="shared" si="485"/>
        <v>Chân giò heo muối 300g</v>
      </c>
      <c r="AF3756" s="7">
        <f t="shared" si="486"/>
        <v>5</v>
      </c>
    </row>
    <row r="3757" spans="1:32" x14ac:dyDescent="0.25">
      <c r="A3757" s="11">
        <v>45909</v>
      </c>
      <c r="B3757" s="25">
        <v>4176555670</v>
      </c>
      <c r="C3757" s="12" t="s">
        <v>7214</v>
      </c>
      <c r="D3757" s="16">
        <f t="shared" si="480"/>
        <v>45909</v>
      </c>
      <c r="G3757" s="13" t="s">
        <v>8530</v>
      </c>
      <c r="I3757" s="13" t="s">
        <v>8531</v>
      </c>
      <c r="J3757" s="13" t="s">
        <v>75</v>
      </c>
      <c r="K3757" s="13" t="s">
        <v>41</v>
      </c>
      <c r="L3757" s="25" t="str">
        <f>VLOOKUP($K3757,TONG_SL!$A:$D,2,0)</f>
        <v>Chả nướng 300g</v>
      </c>
      <c r="N3757" s="25" t="str">
        <f t="shared" si="487"/>
        <v>K-C6</v>
      </c>
      <c r="Q3757" s="25" t="str">
        <f>VLOOKUP(K3757,TONG_SL!$A:$D,3,0)</f>
        <v>Túi</v>
      </c>
      <c r="R3757" s="1">
        <v>3</v>
      </c>
      <c r="T3757" s="1">
        <f>VLOOKUP(VLOOKUP(G3757,Ma_KH!$A:$R,18,0)&amp;K3757,Gia_MB!$A:$F,6,0)</f>
        <v>70950</v>
      </c>
      <c r="U3757" s="14">
        <f t="shared" si="488"/>
        <v>212850</v>
      </c>
      <c r="W3757" s="64">
        <f t="shared" si="489"/>
        <v>0</v>
      </c>
      <c r="X3757" s="3" t="str">
        <f t="shared" si="490"/>
        <v>8</v>
      </c>
      <c r="Z3757" s="14">
        <f t="shared" si="491"/>
        <v>17028</v>
      </c>
      <c r="AA3757" s="7">
        <f>VLOOKUP(G3757,Ma_KH!$A:$R,14,0)</f>
        <v>60</v>
      </c>
      <c r="AD3757" s="7" t="str">
        <f>IFERROR(VLOOKUP(J3757,'Chuyển Mã'!$B$3:$C$9,2,0),"")</f>
        <v>Hà Nội</v>
      </c>
      <c r="AE3757" s="7" t="str">
        <f t="shared" si="485"/>
        <v>Chả nướng 300g</v>
      </c>
      <c r="AF3757" s="7">
        <f t="shared" si="486"/>
        <v>3</v>
      </c>
    </row>
    <row r="3758" spans="1:32" x14ac:dyDescent="0.25">
      <c r="A3758" s="11">
        <v>45909</v>
      </c>
      <c r="B3758" s="25">
        <v>4176555670</v>
      </c>
      <c r="C3758" s="12" t="s">
        <v>7214</v>
      </c>
      <c r="D3758" s="16">
        <f t="shared" si="480"/>
        <v>45909</v>
      </c>
      <c r="G3758" s="13" t="s">
        <v>8530</v>
      </c>
      <c r="I3758" s="13" t="s">
        <v>8531</v>
      </c>
      <c r="J3758" s="13" t="s">
        <v>75</v>
      </c>
      <c r="K3758" s="13" t="s">
        <v>35</v>
      </c>
      <c r="L3758" s="25" t="str">
        <f>VLOOKUP($K3758,TONG_SL!$A:$D,2,0)</f>
        <v>Tai heo muối 200g</v>
      </c>
      <c r="N3758" s="25" t="str">
        <f t="shared" si="487"/>
        <v>K-C6</v>
      </c>
      <c r="Q3758" s="25" t="str">
        <f>VLOOKUP(K3758,TONG_SL!$A:$D,3,0)</f>
        <v>Túi</v>
      </c>
      <c r="R3758" s="1">
        <v>3</v>
      </c>
      <c r="T3758" s="1">
        <f>VLOOKUP(VLOOKUP(G3758,Ma_KH!$A:$R,18,0)&amp;K3758,Gia_MB!$A:$F,6,0)</f>
        <v>55595</v>
      </c>
      <c r="U3758" s="14">
        <f t="shared" si="488"/>
        <v>166785</v>
      </c>
      <c r="W3758" s="64">
        <f t="shared" si="489"/>
        <v>0</v>
      </c>
      <c r="X3758" s="3" t="str">
        <f t="shared" si="490"/>
        <v>8</v>
      </c>
      <c r="Z3758" s="14">
        <f t="shared" si="491"/>
        <v>13342.800000000001</v>
      </c>
      <c r="AA3758" s="7">
        <f>VLOOKUP(G3758,Ma_KH!$A:$R,14,0)</f>
        <v>60</v>
      </c>
      <c r="AD3758" s="7" t="str">
        <f>IFERROR(VLOOKUP(J3758,'Chuyển Mã'!$B$3:$C$9,2,0),"")</f>
        <v>Hà Nội</v>
      </c>
      <c r="AE3758" s="7" t="str">
        <f t="shared" si="485"/>
        <v>Tai heo muối 200g</v>
      </c>
      <c r="AF3758" s="7">
        <f t="shared" si="486"/>
        <v>3</v>
      </c>
    </row>
    <row r="3759" spans="1:32" x14ac:dyDescent="0.25">
      <c r="A3759" s="11">
        <v>45909</v>
      </c>
      <c r="B3759" s="25">
        <v>4176555670</v>
      </c>
      <c r="C3759" s="12" t="s">
        <v>7214</v>
      </c>
      <c r="D3759" s="16">
        <f t="shared" si="480"/>
        <v>45909</v>
      </c>
      <c r="G3759" s="13" t="s">
        <v>8530</v>
      </c>
      <c r="I3759" s="13" t="s">
        <v>8531</v>
      </c>
      <c r="J3759" s="13" t="s">
        <v>75</v>
      </c>
      <c r="K3759" s="13" t="s">
        <v>39</v>
      </c>
      <c r="L3759" s="25" t="str">
        <f>VLOOKUP($K3759,TONG_SL!$A:$D,2,0)</f>
        <v>Chả cốm 300g</v>
      </c>
      <c r="N3759" s="25" t="str">
        <f t="shared" si="487"/>
        <v>K-C6</v>
      </c>
      <c r="Q3759" s="25" t="str">
        <f>VLOOKUP(K3759,TONG_SL!$A:$D,3,0)</f>
        <v>Túi</v>
      </c>
      <c r="R3759" s="1">
        <v>2</v>
      </c>
      <c r="T3759" s="1">
        <f>VLOOKUP(VLOOKUP(G3759,Ma_KH!$A:$R,18,0)&amp;K3759,Gia_MB!$A:$F,6,0)</f>
        <v>74250</v>
      </c>
      <c r="U3759" s="14">
        <f t="shared" si="488"/>
        <v>148500</v>
      </c>
      <c r="W3759" s="64">
        <f t="shared" si="489"/>
        <v>0</v>
      </c>
      <c r="X3759" s="3" t="str">
        <f t="shared" si="490"/>
        <v>8</v>
      </c>
      <c r="Z3759" s="14">
        <f t="shared" si="491"/>
        <v>11880</v>
      </c>
      <c r="AA3759" s="7">
        <f>VLOOKUP(G3759,Ma_KH!$A:$R,14,0)</f>
        <v>60</v>
      </c>
      <c r="AD3759" s="7" t="str">
        <f>IFERROR(VLOOKUP(J3759,'Chuyển Mã'!$B$3:$C$9,2,0),"")</f>
        <v>Hà Nội</v>
      </c>
      <c r="AE3759" s="7" t="str">
        <f t="shared" si="485"/>
        <v>Chả cốm 300g</v>
      </c>
      <c r="AF3759" s="7">
        <f t="shared" si="486"/>
        <v>2</v>
      </c>
    </row>
    <row r="3760" spans="1:32" x14ac:dyDescent="0.25">
      <c r="A3760" s="11">
        <v>45909</v>
      </c>
      <c r="B3760" s="25">
        <v>4176616350</v>
      </c>
      <c r="C3760" s="12" t="s">
        <v>7214</v>
      </c>
      <c r="D3760" s="16">
        <f t="shared" si="480"/>
        <v>45909</v>
      </c>
      <c r="G3760" s="13" t="s">
        <v>8532</v>
      </c>
      <c r="I3760" s="13" t="s">
        <v>8533</v>
      </c>
      <c r="J3760" s="13" t="s">
        <v>75</v>
      </c>
      <c r="K3760" s="13" t="s">
        <v>27</v>
      </c>
      <c r="L3760" s="25" t="str">
        <f>VLOOKUP($K3760,TONG_SL!$A:$D,2,0)</f>
        <v>Chân giò heo muối 300g</v>
      </c>
      <c r="N3760" s="25" t="str">
        <f t="shared" si="487"/>
        <v>K-C6</v>
      </c>
      <c r="Q3760" s="25" t="str">
        <f>VLOOKUP(K3760,TONG_SL!$A:$D,3,0)</f>
        <v>Túi</v>
      </c>
      <c r="R3760" s="1">
        <v>15</v>
      </c>
      <c r="T3760" s="1">
        <f>VLOOKUP(VLOOKUP(G3760,Ma_KH!$A:$R,18,0)&amp;K3760,Gia_MB!$A:$F,6,0)</f>
        <v>73431</v>
      </c>
      <c r="U3760" s="14">
        <f t="shared" si="488"/>
        <v>1101465</v>
      </c>
      <c r="W3760" s="64">
        <f t="shared" si="489"/>
        <v>0</v>
      </c>
      <c r="X3760" s="3" t="str">
        <f t="shared" si="490"/>
        <v>8</v>
      </c>
      <c r="Z3760" s="14">
        <f t="shared" si="491"/>
        <v>88117.2</v>
      </c>
      <c r="AA3760" s="7">
        <f>VLOOKUP(G3760,Ma_KH!$A:$R,14,0)</f>
        <v>60</v>
      </c>
      <c r="AD3760" s="7" t="str">
        <f>IFERROR(VLOOKUP(J3760,'Chuyển Mã'!$B$3:$C$9,2,0),"")</f>
        <v>Hà Nội</v>
      </c>
      <c r="AE3760" s="7" t="str">
        <f t="shared" si="485"/>
        <v>Chân giò heo muối 300g</v>
      </c>
      <c r="AF3760" s="7">
        <f t="shared" si="486"/>
        <v>15</v>
      </c>
    </row>
    <row r="3761" spans="1:32" x14ac:dyDescent="0.25">
      <c r="A3761" s="11">
        <v>45909</v>
      </c>
      <c r="B3761" s="25">
        <v>4176616350</v>
      </c>
      <c r="C3761" s="12" t="s">
        <v>7214</v>
      </c>
      <c r="D3761" s="16">
        <f t="shared" si="480"/>
        <v>45909</v>
      </c>
      <c r="G3761" s="13" t="s">
        <v>8532</v>
      </c>
      <c r="I3761" s="13" t="s">
        <v>8533</v>
      </c>
      <c r="J3761" s="13" t="s">
        <v>75</v>
      </c>
      <c r="K3761" s="13" t="s">
        <v>30</v>
      </c>
      <c r="L3761" s="25" t="str">
        <f>VLOOKUP($K3761,TONG_SL!$A:$D,2,0)</f>
        <v>Gà muối 500g</v>
      </c>
      <c r="N3761" s="25" t="str">
        <f t="shared" si="487"/>
        <v>K-C6</v>
      </c>
      <c r="Q3761" s="25" t="str">
        <f>VLOOKUP(K3761,TONG_SL!$A:$D,3,0)</f>
        <v>Túi</v>
      </c>
      <c r="R3761" s="1">
        <v>10</v>
      </c>
      <c r="T3761" s="1">
        <f>VLOOKUP(VLOOKUP(G3761,Ma_KH!$A:$R,18,0)&amp;K3761,Gia_MB!$A:$F,6,0)</f>
        <v>111058</v>
      </c>
      <c r="U3761" s="14">
        <f t="shared" si="488"/>
        <v>1110580</v>
      </c>
      <c r="W3761" s="64">
        <f t="shared" si="489"/>
        <v>0</v>
      </c>
      <c r="X3761" s="3" t="str">
        <f t="shared" si="490"/>
        <v>8</v>
      </c>
      <c r="Z3761" s="14">
        <f t="shared" si="491"/>
        <v>88846.400000000009</v>
      </c>
      <c r="AA3761" s="7">
        <f>VLOOKUP(G3761,Ma_KH!$A:$R,14,0)</f>
        <v>60</v>
      </c>
      <c r="AD3761" s="7" t="str">
        <f>IFERROR(VLOOKUP(J3761,'Chuyển Mã'!$B$3:$C$9,2,0),"")</f>
        <v>Hà Nội</v>
      </c>
      <c r="AE3761" s="7" t="str">
        <f t="shared" si="485"/>
        <v>Gà muối 500g</v>
      </c>
      <c r="AF3761" s="7">
        <f t="shared" si="486"/>
        <v>10</v>
      </c>
    </row>
    <row r="3762" spans="1:32" x14ac:dyDescent="0.25">
      <c r="A3762" s="11">
        <v>45909</v>
      </c>
      <c r="B3762" s="25">
        <v>4176616350</v>
      </c>
      <c r="C3762" s="12" t="s">
        <v>7214</v>
      </c>
      <c r="D3762" s="16">
        <f t="shared" si="480"/>
        <v>45909</v>
      </c>
      <c r="G3762" s="13" t="s">
        <v>8532</v>
      </c>
      <c r="I3762" s="13" t="s">
        <v>8533</v>
      </c>
      <c r="J3762" s="13" t="s">
        <v>75</v>
      </c>
      <c r="K3762" s="13" t="s">
        <v>35</v>
      </c>
      <c r="L3762" s="25" t="str">
        <f>VLOOKUP($K3762,TONG_SL!$A:$D,2,0)</f>
        <v>Tai heo muối 200g</v>
      </c>
      <c r="N3762" s="25" t="str">
        <f t="shared" si="487"/>
        <v>K-C6</v>
      </c>
      <c r="Q3762" s="25" t="str">
        <f>VLOOKUP(K3762,TONG_SL!$A:$D,3,0)</f>
        <v>Túi</v>
      </c>
      <c r="R3762" s="1">
        <v>5</v>
      </c>
      <c r="T3762" s="1">
        <f>VLOOKUP(VLOOKUP(G3762,Ma_KH!$A:$R,18,0)&amp;K3762,Gia_MB!$A:$F,6,0)</f>
        <v>55595</v>
      </c>
      <c r="U3762" s="14">
        <f t="shared" si="488"/>
        <v>277975</v>
      </c>
      <c r="W3762" s="64">
        <f t="shared" si="489"/>
        <v>0</v>
      </c>
      <c r="X3762" s="3" t="str">
        <f t="shared" si="490"/>
        <v>8</v>
      </c>
      <c r="Z3762" s="14">
        <f t="shared" si="491"/>
        <v>22238</v>
      </c>
      <c r="AA3762" s="7">
        <f>VLOOKUP(G3762,Ma_KH!$A:$R,14,0)</f>
        <v>60</v>
      </c>
      <c r="AD3762" s="7" t="str">
        <f>IFERROR(VLOOKUP(J3762,'Chuyển Mã'!$B$3:$C$9,2,0),"")</f>
        <v>Hà Nội</v>
      </c>
      <c r="AE3762" s="7" t="str">
        <f t="shared" si="485"/>
        <v>Tai heo muối 200g</v>
      </c>
      <c r="AF3762" s="7">
        <f t="shared" si="486"/>
        <v>5</v>
      </c>
    </row>
    <row r="3763" spans="1:32" x14ac:dyDescent="0.25">
      <c r="A3763" s="11">
        <v>45909</v>
      </c>
      <c r="B3763" s="25">
        <v>4176616350</v>
      </c>
      <c r="C3763" s="12" t="s">
        <v>7214</v>
      </c>
      <c r="D3763" s="16">
        <f t="shared" si="480"/>
        <v>45909</v>
      </c>
      <c r="G3763" s="13" t="s">
        <v>8532</v>
      </c>
      <c r="I3763" s="13" t="s">
        <v>8533</v>
      </c>
      <c r="J3763" s="13" t="s">
        <v>75</v>
      </c>
      <c r="K3763" s="13" t="s">
        <v>41</v>
      </c>
      <c r="L3763" s="25" t="str">
        <f>VLOOKUP($K3763,TONG_SL!$A:$D,2,0)</f>
        <v>Chả nướng 300g</v>
      </c>
      <c r="N3763" s="25" t="str">
        <f t="shared" si="487"/>
        <v>K-C6</v>
      </c>
      <c r="Q3763" s="25" t="str">
        <f>VLOOKUP(K3763,TONG_SL!$A:$D,3,0)</f>
        <v>Túi</v>
      </c>
      <c r="R3763" s="1">
        <v>10</v>
      </c>
      <c r="T3763" s="1">
        <f>VLOOKUP(VLOOKUP(G3763,Ma_KH!$A:$R,18,0)&amp;K3763,Gia_MB!$A:$F,6,0)</f>
        <v>70950</v>
      </c>
      <c r="U3763" s="14">
        <f t="shared" si="488"/>
        <v>709500</v>
      </c>
      <c r="W3763" s="64">
        <f t="shared" si="489"/>
        <v>0</v>
      </c>
      <c r="X3763" s="3" t="str">
        <f t="shared" si="490"/>
        <v>8</v>
      </c>
      <c r="Z3763" s="14">
        <f t="shared" si="491"/>
        <v>56760</v>
      </c>
      <c r="AA3763" s="7">
        <f>VLOOKUP(G3763,Ma_KH!$A:$R,14,0)</f>
        <v>60</v>
      </c>
      <c r="AD3763" s="7" t="str">
        <f>IFERROR(VLOOKUP(J3763,'Chuyển Mã'!$B$3:$C$9,2,0),"")</f>
        <v>Hà Nội</v>
      </c>
      <c r="AE3763" s="7" t="str">
        <f t="shared" si="485"/>
        <v>Chả nướng 300g</v>
      </c>
      <c r="AF3763" s="7">
        <f t="shared" si="486"/>
        <v>10</v>
      </c>
    </row>
    <row r="3764" spans="1:32" x14ac:dyDescent="0.25">
      <c r="A3764" s="11">
        <v>45909</v>
      </c>
      <c r="B3764" s="25">
        <v>4176616350</v>
      </c>
      <c r="C3764" s="12" t="s">
        <v>7214</v>
      </c>
      <c r="D3764" s="16">
        <f t="shared" si="480"/>
        <v>45909</v>
      </c>
      <c r="G3764" s="13" t="s">
        <v>8532</v>
      </c>
      <c r="I3764" s="13" t="s">
        <v>8533</v>
      </c>
      <c r="J3764" s="13" t="s">
        <v>75</v>
      </c>
      <c r="K3764" s="13" t="s">
        <v>39</v>
      </c>
      <c r="L3764" s="25" t="str">
        <f>VLOOKUP($K3764,TONG_SL!$A:$D,2,0)</f>
        <v>Chả cốm 300g</v>
      </c>
      <c r="N3764" s="25" t="str">
        <f t="shared" si="487"/>
        <v>K-C6</v>
      </c>
      <c r="Q3764" s="25" t="str">
        <f>VLOOKUP(K3764,TONG_SL!$A:$D,3,0)</f>
        <v>Túi</v>
      </c>
      <c r="R3764" s="1">
        <v>10</v>
      </c>
      <c r="T3764" s="1">
        <f>VLOOKUP(VLOOKUP(G3764,Ma_KH!$A:$R,18,0)&amp;K3764,Gia_MB!$A:$F,6,0)</f>
        <v>74250</v>
      </c>
      <c r="U3764" s="14">
        <f t="shared" si="488"/>
        <v>742500</v>
      </c>
      <c r="W3764" s="64">
        <f t="shared" si="489"/>
        <v>0</v>
      </c>
      <c r="X3764" s="3" t="str">
        <f t="shared" si="490"/>
        <v>8</v>
      </c>
      <c r="Z3764" s="14">
        <f t="shared" si="491"/>
        <v>59400</v>
      </c>
      <c r="AA3764" s="7">
        <f>VLOOKUP(G3764,Ma_KH!$A:$R,14,0)</f>
        <v>60</v>
      </c>
      <c r="AD3764" s="7" t="str">
        <f>IFERROR(VLOOKUP(J3764,'Chuyển Mã'!$B$3:$C$9,2,0),"")</f>
        <v>Hà Nội</v>
      </c>
      <c r="AE3764" s="7" t="str">
        <f t="shared" si="485"/>
        <v>Chả cốm 300g</v>
      </c>
      <c r="AF3764" s="7">
        <f t="shared" si="486"/>
        <v>10</v>
      </c>
    </row>
    <row r="3765" spans="1:32" x14ac:dyDescent="0.25">
      <c r="A3765" s="11">
        <v>45909</v>
      </c>
      <c r="B3765" s="25">
        <v>4176616350</v>
      </c>
      <c r="C3765" s="12" t="s">
        <v>7214</v>
      </c>
      <c r="D3765" s="16">
        <f t="shared" si="480"/>
        <v>45909</v>
      </c>
      <c r="G3765" s="13" t="s">
        <v>8532</v>
      </c>
      <c r="I3765" s="13" t="s">
        <v>8533</v>
      </c>
      <c r="J3765" s="13" t="s">
        <v>75</v>
      </c>
      <c r="K3765" s="13" t="s">
        <v>32</v>
      </c>
      <c r="L3765" s="25" t="str">
        <f>VLOOKUP($K3765,TONG_SL!$A:$D,2,0)</f>
        <v>Giò Tai Lưỡi Xào 250</v>
      </c>
      <c r="N3765" s="25" t="str">
        <f t="shared" si="487"/>
        <v>K-C6</v>
      </c>
      <c r="Q3765" s="25" t="str">
        <f>VLOOKUP(K3765,TONG_SL!$A:$D,3,0)</f>
        <v>Túi</v>
      </c>
      <c r="R3765" s="1">
        <v>10</v>
      </c>
      <c r="T3765" s="1">
        <f>VLOOKUP(VLOOKUP(G3765,Ma_KH!$A:$R,18,0)&amp;K3765,Gia_MB!$A:$F,6,0)</f>
        <v>50183</v>
      </c>
      <c r="U3765" s="14">
        <f t="shared" si="488"/>
        <v>501830</v>
      </c>
      <c r="W3765" s="64">
        <f t="shared" si="489"/>
        <v>0</v>
      </c>
      <c r="X3765" s="3" t="str">
        <f t="shared" si="490"/>
        <v>8</v>
      </c>
      <c r="Z3765" s="14">
        <f t="shared" si="491"/>
        <v>40146.400000000001</v>
      </c>
      <c r="AA3765" s="7">
        <f>VLOOKUP(G3765,Ma_KH!$A:$R,14,0)</f>
        <v>60</v>
      </c>
      <c r="AD3765" s="7" t="str">
        <f>IFERROR(VLOOKUP(J3765,'Chuyển Mã'!$B$3:$C$9,2,0),"")</f>
        <v>Hà Nội</v>
      </c>
      <c r="AE3765" s="7" t="str">
        <f t="shared" si="485"/>
        <v>Giò Tai Lưỡi Xào 250</v>
      </c>
      <c r="AF3765" s="7">
        <f t="shared" si="486"/>
        <v>10</v>
      </c>
    </row>
    <row r="3766" spans="1:32" x14ac:dyDescent="0.25">
      <c r="A3766" s="11">
        <v>45909</v>
      </c>
      <c r="B3766" s="25">
        <v>4176616350</v>
      </c>
      <c r="C3766" s="12" t="s">
        <v>7214</v>
      </c>
      <c r="D3766" s="16">
        <f t="shared" si="480"/>
        <v>45909</v>
      </c>
      <c r="G3766" s="13" t="s">
        <v>8532</v>
      </c>
      <c r="I3766" s="13" t="s">
        <v>8533</v>
      </c>
      <c r="J3766" s="13" t="s">
        <v>75</v>
      </c>
      <c r="K3766" s="13" t="s">
        <v>51</v>
      </c>
      <c r="L3766" s="25" t="str">
        <f>VLOOKUP($K3766,TONG_SL!$A:$D,2,0)</f>
        <v>Mọc Nấm Hương 250g</v>
      </c>
      <c r="N3766" s="25" t="str">
        <f t="shared" si="487"/>
        <v>K-C6</v>
      </c>
      <c r="Q3766" s="25" t="str">
        <f>VLOOKUP(K3766,TONG_SL!$A:$D,3,0)</f>
        <v>Túi</v>
      </c>
      <c r="R3766" s="1">
        <v>5</v>
      </c>
      <c r="T3766" s="1">
        <f>VLOOKUP(VLOOKUP(G3766,Ma_KH!$A:$R,18,0)&amp;K3766,Gia_MB!$A:$F,6,0)</f>
        <v>46000</v>
      </c>
      <c r="U3766" s="14">
        <f t="shared" si="488"/>
        <v>230000</v>
      </c>
      <c r="W3766" s="64">
        <f t="shared" si="489"/>
        <v>0</v>
      </c>
      <c r="X3766" s="3" t="str">
        <f t="shared" si="490"/>
        <v>8</v>
      </c>
      <c r="Z3766" s="14">
        <f t="shared" si="491"/>
        <v>18400</v>
      </c>
      <c r="AA3766" s="7">
        <f>VLOOKUP(G3766,Ma_KH!$A:$R,14,0)</f>
        <v>60</v>
      </c>
      <c r="AD3766" s="7" t="str">
        <f>IFERROR(VLOOKUP(J3766,'Chuyển Mã'!$B$3:$C$9,2,0),"")</f>
        <v>Hà Nội</v>
      </c>
      <c r="AE3766" s="7" t="str">
        <f t="shared" si="485"/>
        <v>Mọc Nấm Hương 250g</v>
      </c>
      <c r="AF3766" s="7">
        <f t="shared" si="486"/>
        <v>5</v>
      </c>
    </row>
    <row r="3767" spans="1:32" x14ac:dyDescent="0.25">
      <c r="A3767" s="11">
        <v>45909</v>
      </c>
      <c r="B3767" s="25">
        <v>4176616350</v>
      </c>
      <c r="C3767" s="12" t="s">
        <v>7214</v>
      </c>
      <c r="D3767" s="16">
        <f t="shared" si="480"/>
        <v>45909</v>
      </c>
      <c r="G3767" s="13" t="s">
        <v>8532</v>
      </c>
      <c r="I3767" s="13" t="s">
        <v>8533</v>
      </c>
      <c r="J3767" s="13" t="s">
        <v>75</v>
      </c>
      <c r="K3767" s="13" t="s">
        <v>55</v>
      </c>
      <c r="L3767" s="25" t="str">
        <f>VLOOKUP($K3767,TONG_SL!$A:$D,2,0)</f>
        <v>Gà xì dầu 500g</v>
      </c>
      <c r="N3767" s="25" t="str">
        <f t="shared" si="487"/>
        <v>K-C6</v>
      </c>
      <c r="Q3767" s="25" t="str">
        <f>VLOOKUP(K3767,TONG_SL!$A:$D,3,0)</f>
        <v>Túi</v>
      </c>
      <c r="R3767" s="1">
        <v>5</v>
      </c>
      <c r="T3767" s="1">
        <f>VLOOKUP(VLOOKUP(G3767,Ma_KH!$A:$R,18,0)&amp;K3767,Gia_MB!$A:$F,6,0)</f>
        <v>111606</v>
      </c>
      <c r="U3767" s="14">
        <f t="shared" si="488"/>
        <v>558030</v>
      </c>
      <c r="W3767" s="64">
        <f t="shared" si="489"/>
        <v>0</v>
      </c>
      <c r="X3767" s="3" t="str">
        <f t="shared" si="490"/>
        <v>8</v>
      </c>
      <c r="Z3767" s="14">
        <f t="shared" si="491"/>
        <v>44642.400000000001</v>
      </c>
      <c r="AA3767" s="7">
        <f>VLOOKUP(G3767,Ma_KH!$A:$R,14,0)</f>
        <v>60</v>
      </c>
      <c r="AD3767" s="7" t="str">
        <f>IFERROR(VLOOKUP(J3767,'Chuyển Mã'!$B$3:$C$9,2,0),"")</f>
        <v>Hà Nội</v>
      </c>
      <c r="AE3767" s="7" t="str">
        <f t="shared" si="485"/>
        <v>Gà xì dầu 500g</v>
      </c>
      <c r="AF3767" s="7">
        <f t="shared" si="486"/>
        <v>5</v>
      </c>
    </row>
    <row r="3768" spans="1:32" x14ac:dyDescent="0.25">
      <c r="A3768" s="11">
        <v>45909</v>
      </c>
      <c r="B3768" s="25">
        <v>4176563607</v>
      </c>
      <c r="C3768" s="12" t="s">
        <v>7214</v>
      </c>
      <c r="D3768" s="16">
        <f t="shared" ref="D3768:D3866" si="492">IF(A3768="","",A3768)</f>
        <v>45909</v>
      </c>
      <c r="G3768" s="13" t="s">
        <v>8534</v>
      </c>
      <c r="I3768" s="13" t="s">
        <v>8535</v>
      </c>
      <c r="J3768" s="13" t="s">
        <v>75</v>
      </c>
      <c r="K3768" s="13" t="s">
        <v>30</v>
      </c>
      <c r="L3768" s="25" t="str">
        <f>VLOOKUP($K3768,TONG_SL!$A:$D,2,0)</f>
        <v>Gà muối 500g</v>
      </c>
      <c r="N3768" s="25" t="str">
        <f t="shared" si="487"/>
        <v>K-C6</v>
      </c>
      <c r="Q3768" s="25" t="str">
        <f>VLOOKUP(K3768,TONG_SL!$A:$D,3,0)</f>
        <v>Túi</v>
      </c>
      <c r="R3768" s="1">
        <v>5</v>
      </c>
      <c r="T3768" s="1">
        <f>VLOOKUP(VLOOKUP(G3768,Ma_KH!$A:$R,18,0)&amp;K3768,Gia_MB!$A:$F,6,0)</f>
        <v>111058</v>
      </c>
      <c r="U3768" s="14">
        <f t="shared" si="488"/>
        <v>555290</v>
      </c>
      <c r="W3768" s="64">
        <f t="shared" si="489"/>
        <v>0</v>
      </c>
      <c r="X3768" s="3" t="str">
        <f t="shared" si="490"/>
        <v>8</v>
      </c>
      <c r="Z3768" s="14">
        <f t="shared" si="491"/>
        <v>44423.200000000004</v>
      </c>
      <c r="AA3768" s="7">
        <f>VLOOKUP(G3768,Ma_KH!$A:$R,14,0)</f>
        <v>60</v>
      </c>
      <c r="AD3768" s="7" t="str">
        <f>IFERROR(VLOOKUP(J3768,'Chuyển Mã'!$B$3:$C$9,2,0),"")</f>
        <v>Hà Nội</v>
      </c>
      <c r="AE3768" s="7" t="str">
        <f t="shared" si="485"/>
        <v>Gà muối 500g</v>
      </c>
      <c r="AF3768" s="7">
        <f t="shared" si="486"/>
        <v>5</v>
      </c>
    </row>
    <row r="3769" spans="1:32" x14ac:dyDescent="0.25">
      <c r="A3769" s="11">
        <v>45909</v>
      </c>
      <c r="B3769" s="25">
        <v>4176563607</v>
      </c>
      <c r="C3769" s="12" t="s">
        <v>7214</v>
      </c>
      <c r="D3769" s="16">
        <f t="shared" si="492"/>
        <v>45909</v>
      </c>
      <c r="G3769" s="13" t="s">
        <v>8534</v>
      </c>
      <c r="I3769" s="13" t="s">
        <v>8535</v>
      </c>
      <c r="J3769" s="13" t="s">
        <v>75</v>
      </c>
      <c r="K3769" s="13" t="s">
        <v>35</v>
      </c>
      <c r="L3769" s="25" t="str">
        <f>VLOOKUP($K3769,TONG_SL!$A:$D,2,0)</f>
        <v>Tai heo muối 200g</v>
      </c>
      <c r="N3769" s="25" t="str">
        <f t="shared" si="487"/>
        <v>K-C6</v>
      </c>
      <c r="Q3769" s="25" t="str">
        <f>VLOOKUP(K3769,TONG_SL!$A:$D,3,0)</f>
        <v>Túi</v>
      </c>
      <c r="R3769" s="1">
        <v>5</v>
      </c>
      <c r="T3769" s="1">
        <f>VLOOKUP(VLOOKUP(G3769,Ma_KH!$A:$R,18,0)&amp;K3769,Gia_MB!$A:$F,6,0)</f>
        <v>55595</v>
      </c>
      <c r="U3769" s="14">
        <f t="shared" si="488"/>
        <v>277975</v>
      </c>
      <c r="W3769" s="64">
        <f t="shared" si="489"/>
        <v>0</v>
      </c>
      <c r="X3769" s="3" t="str">
        <f t="shared" si="490"/>
        <v>8</v>
      </c>
      <c r="Z3769" s="14">
        <f t="shared" si="491"/>
        <v>22238</v>
      </c>
      <c r="AA3769" s="7">
        <f>VLOOKUP(G3769,Ma_KH!$A:$R,14,0)</f>
        <v>60</v>
      </c>
      <c r="AD3769" s="7" t="str">
        <f>IFERROR(VLOOKUP(J3769,'Chuyển Mã'!$B$3:$C$9,2,0),"")</f>
        <v>Hà Nội</v>
      </c>
      <c r="AE3769" s="7" t="str">
        <f t="shared" si="485"/>
        <v>Tai heo muối 200g</v>
      </c>
      <c r="AF3769" s="7">
        <f t="shared" si="486"/>
        <v>5</v>
      </c>
    </row>
    <row r="3770" spans="1:32" x14ac:dyDescent="0.25">
      <c r="A3770" s="11">
        <v>45909</v>
      </c>
      <c r="B3770" s="25">
        <v>4176563607</v>
      </c>
      <c r="C3770" s="12" t="s">
        <v>7214</v>
      </c>
      <c r="D3770" s="16">
        <f t="shared" si="492"/>
        <v>45909</v>
      </c>
      <c r="G3770" s="13" t="s">
        <v>8534</v>
      </c>
      <c r="I3770" s="13" t="s">
        <v>8535</v>
      </c>
      <c r="J3770" s="13" t="s">
        <v>75</v>
      </c>
      <c r="K3770" s="13" t="s">
        <v>32</v>
      </c>
      <c r="L3770" s="25" t="str">
        <f>VLOOKUP($K3770,TONG_SL!$A:$D,2,0)</f>
        <v>Giò Tai Lưỡi Xào 250</v>
      </c>
      <c r="N3770" s="25" t="str">
        <f t="shared" si="487"/>
        <v>K-C6</v>
      </c>
      <c r="Q3770" s="25" t="str">
        <f>VLOOKUP(K3770,TONG_SL!$A:$D,3,0)</f>
        <v>Túi</v>
      </c>
      <c r="R3770" s="1">
        <v>5</v>
      </c>
      <c r="T3770" s="1">
        <f>VLOOKUP(VLOOKUP(G3770,Ma_KH!$A:$R,18,0)&amp;K3770,Gia_MB!$A:$F,6,0)</f>
        <v>50183</v>
      </c>
      <c r="U3770" s="14">
        <f t="shared" si="488"/>
        <v>250915</v>
      </c>
      <c r="W3770" s="64">
        <f t="shared" si="489"/>
        <v>0</v>
      </c>
      <c r="X3770" s="3" t="str">
        <f t="shared" si="490"/>
        <v>8</v>
      </c>
      <c r="Z3770" s="14">
        <f t="shared" si="491"/>
        <v>20073.2</v>
      </c>
      <c r="AA3770" s="7">
        <f>VLOOKUP(G3770,Ma_KH!$A:$R,14,0)</f>
        <v>60</v>
      </c>
      <c r="AD3770" s="7" t="str">
        <f>IFERROR(VLOOKUP(J3770,'Chuyển Mã'!$B$3:$C$9,2,0),"")</f>
        <v>Hà Nội</v>
      </c>
      <c r="AE3770" s="7" t="str">
        <f t="shared" si="485"/>
        <v>Giò Tai Lưỡi Xào 250</v>
      </c>
      <c r="AF3770" s="7">
        <f t="shared" si="486"/>
        <v>5</v>
      </c>
    </row>
    <row r="3771" spans="1:32" x14ac:dyDescent="0.25">
      <c r="A3771" s="11">
        <v>45909</v>
      </c>
      <c r="B3771" s="25">
        <v>4176571255</v>
      </c>
      <c r="C3771" s="12" t="s">
        <v>7214</v>
      </c>
      <c r="D3771" s="16">
        <f t="shared" si="492"/>
        <v>45909</v>
      </c>
      <c r="G3771" s="13" t="s">
        <v>8536</v>
      </c>
      <c r="I3771" s="13" t="s">
        <v>8537</v>
      </c>
      <c r="J3771" s="13" t="s">
        <v>75</v>
      </c>
      <c r="K3771" s="13" t="s">
        <v>51</v>
      </c>
      <c r="L3771" s="25" t="str">
        <f>VLOOKUP($K3771,TONG_SL!$A:$D,2,0)</f>
        <v>Mọc Nấm Hương 250g</v>
      </c>
      <c r="N3771" s="25" t="str">
        <f t="shared" si="487"/>
        <v>K-C6</v>
      </c>
      <c r="Q3771" s="25" t="str">
        <f>VLOOKUP(K3771,TONG_SL!$A:$D,3,0)</f>
        <v>Túi</v>
      </c>
      <c r="R3771" s="1">
        <v>5</v>
      </c>
      <c r="T3771" s="1">
        <f>VLOOKUP(VLOOKUP(G3771,Ma_KH!$A:$R,18,0)&amp;K3771,Gia_MB!$A:$F,6,0)</f>
        <v>46000</v>
      </c>
      <c r="U3771" s="14">
        <f t="shared" si="488"/>
        <v>230000</v>
      </c>
      <c r="W3771" s="64">
        <f t="shared" si="489"/>
        <v>0</v>
      </c>
      <c r="X3771" s="3" t="str">
        <f t="shared" si="490"/>
        <v>8</v>
      </c>
      <c r="Z3771" s="14">
        <f t="shared" si="491"/>
        <v>18400</v>
      </c>
      <c r="AA3771" s="7">
        <f>VLOOKUP(G3771,Ma_KH!$A:$R,14,0)</f>
        <v>60</v>
      </c>
      <c r="AD3771" s="7" t="str">
        <f>IFERROR(VLOOKUP(J3771,'Chuyển Mã'!$B$3:$C$9,2,0),"")</f>
        <v>Hà Nội</v>
      </c>
      <c r="AE3771" s="7" t="str">
        <f t="shared" si="485"/>
        <v>Mọc Nấm Hương 250g</v>
      </c>
      <c r="AF3771" s="7">
        <f t="shared" si="486"/>
        <v>5</v>
      </c>
    </row>
    <row r="3772" spans="1:32" x14ac:dyDescent="0.25">
      <c r="A3772" s="11">
        <v>45909</v>
      </c>
      <c r="B3772" s="25">
        <v>4176571255</v>
      </c>
      <c r="C3772" s="12" t="s">
        <v>7214</v>
      </c>
      <c r="D3772" s="16">
        <f t="shared" si="492"/>
        <v>45909</v>
      </c>
      <c r="G3772" s="13" t="s">
        <v>8536</v>
      </c>
      <c r="I3772" s="13" t="s">
        <v>8537</v>
      </c>
      <c r="J3772" s="13" t="s">
        <v>75</v>
      </c>
      <c r="K3772" s="13" t="s">
        <v>27</v>
      </c>
      <c r="L3772" s="25" t="str">
        <f>VLOOKUP($K3772,TONG_SL!$A:$D,2,0)</f>
        <v>Chân giò heo muối 300g</v>
      </c>
      <c r="N3772" s="25" t="str">
        <f t="shared" si="487"/>
        <v>K-C6</v>
      </c>
      <c r="Q3772" s="25" t="str">
        <f>VLOOKUP(K3772,TONG_SL!$A:$D,3,0)</f>
        <v>Túi</v>
      </c>
      <c r="R3772" s="1">
        <v>15</v>
      </c>
      <c r="T3772" s="1">
        <f>VLOOKUP(VLOOKUP(G3772,Ma_KH!$A:$R,18,0)&amp;K3772,Gia_MB!$A:$F,6,0)</f>
        <v>73431</v>
      </c>
      <c r="U3772" s="14">
        <f t="shared" si="488"/>
        <v>1101465</v>
      </c>
      <c r="W3772" s="64">
        <f t="shared" si="489"/>
        <v>0</v>
      </c>
      <c r="X3772" s="3" t="str">
        <f t="shared" si="490"/>
        <v>8</v>
      </c>
      <c r="Z3772" s="14">
        <f t="shared" si="491"/>
        <v>88117.2</v>
      </c>
      <c r="AA3772" s="7">
        <f>VLOOKUP(G3772,Ma_KH!$A:$R,14,0)</f>
        <v>60</v>
      </c>
      <c r="AD3772" s="7" t="str">
        <f>IFERROR(VLOOKUP(J3772,'Chuyển Mã'!$B$3:$C$9,2,0),"")</f>
        <v>Hà Nội</v>
      </c>
      <c r="AE3772" s="7" t="str">
        <f t="shared" si="485"/>
        <v>Chân giò heo muối 300g</v>
      </c>
      <c r="AF3772" s="7">
        <f t="shared" si="486"/>
        <v>15</v>
      </c>
    </row>
    <row r="3773" spans="1:32" x14ac:dyDescent="0.25">
      <c r="A3773" s="11">
        <v>45909</v>
      </c>
      <c r="B3773" s="25">
        <v>4176571255</v>
      </c>
      <c r="C3773" s="12" t="s">
        <v>7214</v>
      </c>
      <c r="D3773" s="16">
        <f t="shared" si="492"/>
        <v>45909</v>
      </c>
      <c r="G3773" s="13" t="s">
        <v>8536</v>
      </c>
      <c r="I3773" s="13" t="s">
        <v>8537</v>
      </c>
      <c r="J3773" s="13" t="s">
        <v>75</v>
      </c>
      <c r="K3773" s="13" t="s">
        <v>30</v>
      </c>
      <c r="L3773" s="25" t="str">
        <f>VLOOKUP($K3773,TONG_SL!$A:$D,2,0)</f>
        <v>Gà muối 500g</v>
      </c>
      <c r="N3773" s="25" t="str">
        <f t="shared" si="487"/>
        <v>K-C6</v>
      </c>
      <c r="Q3773" s="25" t="str">
        <f>VLOOKUP(K3773,TONG_SL!$A:$D,3,0)</f>
        <v>Túi</v>
      </c>
      <c r="R3773" s="1">
        <v>5</v>
      </c>
      <c r="T3773" s="1">
        <f>VLOOKUP(VLOOKUP(G3773,Ma_KH!$A:$R,18,0)&amp;K3773,Gia_MB!$A:$F,6,0)</f>
        <v>111058</v>
      </c>
      <c r="U3773" s="14">
        <f t="shared" si="488"/>
        <v>555290</v>
      </c>
      <c r="W3773" s="64">
        <f t="shared" si="489"/>
        <v>0</v>
      </c>
      <c r="X3773" s="3" t="str">
        <f t="shared" si="490"/>
        <v>8</v>
      </c>
      <c r="Z3773" s="14">
        <f t="shared" si="491"/>
        <v>44423.200000000004</v>
      </c>
      <c r="AA3773" s="7">
        <f>VLOOKUP(G3773,Ma_KH!$A:$R,14,0)</f>
        <v>60</v>
      </c>
      <c r="AD3773" s="7" t="str">
        <f>IFERROR(VLOOKUP(J3773,'Chuyển Mã'!$B$3:$C$9,2,0),"")</f>
        <v>Hà Nội</v>
      </c>
      <c r="AE3773" s="7" t="str">
        <f t="shared" si="485"/>
        <v>Gà muối 500g</v>
      </c>
      <c r="AF3773" s="7">
        <f t="shared" si="486"/>
        <v>5</v>
      </c>
    </row>
    <row r="3774" spans="1:32" x14ac:dyDescent="0.25">
      <c r="A3774" s="11">
        <v>45909</v>
      </c>
      <c r="B3774" s="25">
        <v>4176575635</v>
      </c>
      <c r="C3774" s="12" t="s">
        <v>7214</v>
      </c>
      <c r="D3774" s="16">
        <f t="shared" si="492"/>
        <v>45909</v>
      </c>
      <c r="G3774" s="13" t="s">
        <v>8538</v>
      </c>
      <c r="I3774" s="13" t="s">
        <v>8539</v>
      </c>
      <c r="J3774" s="13" t="s">
        <v>75</v>
      </c>
      <c r="K3774" s="13" t="s">
        <v>55</v>
      </c>
      <c r="L3774" s="25" t="str">
        <f>VLOOKUP($K3774,TONG_SL!$A:$D,2,0)</f>
        <v>Gà xì dầu 500g</v>
      </c>
      <c r="N3774" s="25" t="str">
        <f t="shared" si="487"/>
        <v>K-C6</v>
      </c>
      <c r="Q3774" s="25" t="str">
        <f>VLOOKUP(K3774,TONG_SL!$A:$D,3,0)</f>
        <v>Túi</v>
      </c>
      <c r="R3774" s="1">
        <v>6</v>
      </c>
      <c r="T3774" s="1">
        <f>VLOOKUP(VLOOKUP(G3774,Ma_KH!$A:$R,18,0)&amp;K3774,Gia_MB!$A:$F,6,0)</f>
        <v>111606</v>
      </c>
      <c r="U3774" s="14">
        <f t="shared" si="488"/>
        <v>669636</v>
      </c>
      <c r="W3774" s="64">
        <f t="shared" si="489"/>
        <v>0</v>
      </c>
      <c r="X3774" s="3" t="str">
        <f t="shared" si="490"/>
        <v>8</v>
      </c>
      <c r="Z3774" s="14">
        <f t="shared" si="491"/>
        <v>53570.880000000005</v>
      </c>
      <c r="AA3774" s="7">
        <f>VLOOKUP(G3774,Ma_KH!$A:$R,14,0)</f>
        <v>60</v>
      </c>
      <c r="AD3774" s="7" t="str">
        <f>IFERROR(VLOOKUP(J3774,'Chuyển Mã'!$B$3:$C$9,2,0),"")</f>
        <v>Hà Nội</v>
      </c>
      <c r="AE3774" s="7" t="str">
        <f t="shared" si="485"/>
        <v>Gà xì dầu 500g</v>
      </c>
      <c r="AF3774" s="7">
        <f t="shared" si="486"/>
        <v>6</v>
      </c>
    </row>
    <row r="3775" spans="1:32" x14ac:dyDescent="0.25">
      <c r="A3775" s="11">
        <v>45909</v>
      </c>
      <c r="B3775" s="25">
        <v>4176575635</v>
      </c>
      <c r="C3775" s="12" t="s">
        <v>7214</v>
      </c>
      <c r="D3775" s="16">
        <f t="shared" si="492"/>
        <v>45909</v>
      </c>
      <c r="G3775" s="13" t="s">
        <v>8538</v>
      </c>
      <c r="I3775" s="13" t="s">
        <v>8539</v>
      </c>
      <c r="J3775" s="13" t="s">
        <v>75</v>
      </c>
      <c r="K3775" s="13" t="s">
        <v>39</v>
      </c>
      <c r="L3775" s="25" t="str">
        <f>VLOOKUP($K3775,TONG_SL!$A:$D,2,0)</f>
        <v>Chả cốm 300g</v>
      </c>
      <c r="N3775" s="25" t="str">
        <f t="shared" si="487"/>
        <v>K-C6</v>
      </c>
      <c r="Q3775" s="25" t="str">
        <f>VLOOKUP(K3775,TONG_SL!$A:$D,3,0)</f>
        <v>Túi</v>
      </c>
      <c r="R3775" s="1">
        <v>5</v>
      </c>
      <c r="T3775" s="1">
        <f>VLOOKUP(VLOOKUP(G3775,Ma_KH!$A:$R,18,0)&amp;K3775,Gia_MB!$A:$F,6,0)</f>
        <v>74250</v>
      </c>
      <c r="U3775" s="14">
        <f t="shared" si="488"/>
        <v>371250</v>
      </c>
      <c r="W3775" s="64">
        <f t="shared" si="489"/>
        <v>0</v>
      </c>
      <c r="X3775" s="3" t="str">
        <f t="shared" si="490"/>
        <v>8</v>
      </c>
      <c r="Z3775" s="14">
        <f t="shared" si="491"/>
        <v>29700</v>
      </c>
      <c r="AA3775" s="7">
        <f>VLOOKUP(G3775,Ma_KH!$A:$R,14,0)</f>
        <v>60</v>
      </c>
      <c r="AD3775" s="7" t="str">
        <f>IFERROR(VLOOKUP(J3775,'Chuyển Mã'!$B$3:$C$9,2,0),"")</f>
        <v>Hà Nội</v>
      </c>
      <c r="AE3775" s="7" t="str">
        <f t="shared" si="485"/>
        <v>Chả cốm 300g</v>
      </c>
      <c r="AF3775" s="7">
        <f t="shared" si="486"/>
        <v>5</v>
      </c>
    </row>
    <row r="3776" spans="1:32" x14ac:dyDescent="0.25">
      <c r="A3776" s="11">
        <v>45909</v>
      </c>
      <c r="B3776" s="25">
        <v>4176575635</v>
      </c>
      <c r="C3776" s="12" t="s">
        <v>7214</v>
      </c>
      <c r="D3776" s="16">
        <f t="shared" si="492"/>
        <v>45909</v>
      </c>
      <c r="G3776" s="13" t="s">
        <v>8538</v>
      </c>
      <c r="I3776" s="13" t="s">
        <v>8539</v>
      </c>
      <c r="J3776" s="13" t="s">
        <v>75</v>
      </c>
      <c r="K3776" s="13" t="s">
        <v>41</v>
      </c>
      <c r="L3776" s="25" t="str">
        <f>VLOOKUP($K3776,TONG_SL!$A:$D,2,0)</f>
        <v>Chả nướng 300g</v>
      </c>
      <c r="N3776" s="25" t="str">
        <f t="shared" si="487"/>
        <v>K-C6</v>
      </c>
      <c r="Q3776" s="25" t="str">
        <f>VLOOKUP(K3776,TONG_SL!$A:$D,3,0)</f>
        <v>Túi</v>
      </c>
      <c r="R3776" s="1">
        <v>5</v>
      </c>
      <c r="T3776" s="1">
        <f>VLOOKUP(VLOOKUP(G3776,Ma_KH!$A:$R,18,0)&amp;K3776,Gia_MB!$A:$F,6,0)</f>
        <v>70950</v>
      </c>
      <c r="U3776" s="14">
        <f t="shared" si="488"/>
        <v>354750</v>
      </c>
      <c r="W3776" s="64">
        <f t="shared" si="489"/>
        <v>0</v>
      </c>
      <c r="X3776" s="3" t="str">
        <f t="shared" si="490"/>
        <v>8</v>
      </c>
      <c r="Z3776" s="14">
        <f t="shared" si="491"/>
        <v>28380</v>
      </c>
      <c r="AA3776" s="7">
        <f>VLOOKUP(G3776,Ma_KH!$A:$R,14,0)</f>
        <v>60</v>
      </c>
      <c r="AD3776" s="7" t="str">
        <f>IFERROR(VLOOKUP(J3776,'Chuyển Mã'!$B$3:$C$9,2,0),"")</f>
        <v>Hà Nội</v>
      </c>
      <c r="AE3776" s="7" t="str">
        <f t="shared" si="485"/>
        <v>Chả nướng 300g</v>
      </c>
      <c r="AF3776" s="7">
        <f t="shared" si="486"/>
        <v>5</v>
      </c>
    </row>
    <row r="3777" spans="1:32" x14ac:dyDescent="0.25">
      <c r="A3777" s="11">
        <v>45909</v>
      </c>
      <c r="B3777" s="25">
        <v>4176575635</v>
      </c>
      <c r="C3777" s="12" t="s">
        <v>7214</v>
      </c>
      <c r="D3777" s="16">
        <f t="shared" si="492"/>
        <v>45909</v>
      </c>
      <c r="G3777" s="13" t="s">
        <v>8538</v>
      </c>
      <c r="I3777" s="13" t="s">
        <v>8539</v>
      </c>
      <c r="J3777" s="13" t="s">
        <v>75</v>
      </c>
      <c r="K3777" s="13" t="s">
        <v>27</v>
      </c>
      <c r="L3777" s="25" t="str">
        <f>VLOOKUP($K3777,TONG_SL!$A:$D,2,0)</f>
        <v>Chân giò heo muối 300g</v>
      </c>
      <c r="N3777" s="25" t="str">
        <f t="shared" si="487"/>
        <v>K-C6</v>
      </c>
      <c r="Q3777" s="25" t="str">
        <f>VLOOKUP(K3777,TONG_SL!$A:$D,3,0)</f>
        <v>Túi</v>
      </c>
      <c r="R3777" s="1">
        <v>10</v>
      </c>
      <c r="T3777" s="1">
        <f>VLOOKUP(VLOOKUP(G3777,Ma_KH!$A:$R,18,0)&amp;K3777,Gia_MB!$A:$F,6,0)</f>
        <v>73431</v>
      </c>
      <c r="U3777" s="14">
        <f t="shared" si="488"/>
        <v>734310</v>
      </c>
      <c r="W3777" s="64">
        <f t="shared" si="489"/>
        <v>0</v>
      </c>
      <c r="X3777" s="3" t="str">
        <f t="shared" si="490"/>
        <v>8</v>
      </c>
      <c r="Z3777" s="14">
        <f t="shared" si="491"/>
        <v>58744.800000000003</v>
      </c>
      <c r="AA3777" s="7">
        <f>VLOOKUP(G3777,Ma_KH!$A:$R,14,0)</f>
        <v>60</v>
      </c>
      <c r="AD3777" s="7" t="str">
        <f>IFERROR(VLOOKUP(J3777,'Chuyển Mã'!$B$3:$C$9,2,0),"")</f>
        <v>Hà Nội</v>
      </c>
      <c r="AE3777" s="7" t="str">
        <f t="shared" si="485"/>
        <v>Chân giò heo muối 300g</v>
      </c>
      <c r="AF3777" s="7">
        <f t="shared" si="486"/>
        <v>10</v>
      </c>
    </row>
    <row r="3778" spans="1:32" x14ac:dyDescent="0.25">
      <c r="A3778" s="11">
        <v>45909</v>
      </c>
      <c r="B3778" s="25">
        <v>4176575635</v>
      </c>
      <c r="C3778" s="12" t="s">
        <v>7214</v>
      </c>
      <c r="D3778" s="16">
        <f t="shared" si="492"/>
        <v>45909</v>
      </c>
      <c r="G3778" s="13" t="s">
        <v>8538</v>
      </c>
      <c r="I3778" s="13" t="s">
        <v>8539</v>
      </c>
      <c r="J3778" s="13" t="s">
        <v>75</v>
      </c>
      <c r="K3778" s="13" t="s">
        <v>30</v>
      </c>
      <c r="L3778" s="25" t="str">
        <f>VLOOKUP($K3778,TONG_SL!$A:$D,2,0)</f>
        <v>Gà muối 500g</v>
      </c>
      <c r="N3778" s="25" t="str">
        <f t="shared" si="487"/>
        <v>K-C6</v>
      </c>
      <c r="Q3778" s="25" t="str">
        <f>VLOOKUP(K3778,TONG_SL!$A:$D,3,0)</f>
        <v>Túi</v>
      </c>
      <c r="R3778" s="1">
        <v>5</v>
      </c>
      <c r="T3778" s="1">
        <f>VLOOKUP(VLOOKUP(G3778,Ma_KH!$A:$R,18,0)&amp;K3778,Gia_MB!$A:$F,6,0)</f>
        <v>111058</v>
      </c>
      <c r="U3778" s="14">
        <f t="shared" si="488"/>
        <v>555290</v>
      </c>
      <c r="W3778" s="64">
        <f t="shared" si="489"/>
        <v>0</v>
      </c>
      <c r="X3778" s="3" t="str">
        <f t="shared" si="490"/>
        <v>8</v>
      </c>
      <c r="Z3778" s="14">
        <f t="shared" si="491"/>
        <v>44423.200000000004</v>
      </c>
      <c r="AA3778" s="7">
        <f>VLOOKUP(G3778,Ma_KH!$A:$R,14,0)</f>
        <v>60</v>
      </c>
      <c r="AD3778" s="7" t="str">
        <f>IFERROR(VLOOKUP(J3778,'Chuyển Mã'!$B$3:$C$9,2,0),"")</f>
        <v>Hà Nội</v>
      </c>
      <c r="AE3778" s="7" t="str">
        <f t="shared" si="485"/>
        <v>Gà muối 500g</v>
      </c>
      <c r="AF3778" s="7">
        <f t="shared" si="486"/>
        <v>5</v>
      </c>
    </row>
    <row r="3779" spans="1:32" x14ac:dyDescent="0.25">
      <c r="A3779" s="11">
        <v>45909</v>
      </c>
      <c r="B3779" s="25">
        <v>4176575635</v>
      </c>
      <c r="C3779" s="12" t="s">
        <v>7214</v>
      </c>
      <c r="D3779" s="16">
        <f t="shared" si="492"/>
        <v>45909</v>
      </c>
      <c r="G3779" s="13" t="s">
        <v>8538</v>
      </c>
      <c r="I3779" s="13" t="s">
        <v>8539</v>
      </c>
      <c r="J3779" s="13" t="s">
        <v>75</v>
      </c>
      <c r="K3779" s="13" t="s">
        <v>32</v>
      </c>
      <c r="L3779" s="25" t="str">
        <f>VLOOKUP($K3779,TONG_SL!$A:$D,2,0)</f>
        <v>Giò Tai Lưỡi Xào 250</v>
      </c>
      <c r="N3779" s="25" t="str">
        <f t="shared" si="487"/>
        <v>K-C6</v>
      </c>
      <c r="Q3779" s="25" t="str">
        <f>VLOOKUP(K3779,TONG_SL!$A:$D,3,0)</f>
        <v>Túi</v>
      </c>
      <c r="R3779" s="1">
        <v>10</v>
      </c>
      <c r="T3779" s="1">
        <f>VLOOKUP(VLOOKUP(G3779,Ma_KH!$A:$R,18,0)&amp;K3779,Gia_MB!$A:$F,6,0)</f>
        <v>50183</v>
      </c>
      <c r="U3779" s="14">
        <f t="shared" si="488"/>
        <v>501830</v>
      </c>
      <c r="W3779" s="64">
        <f t="shared" si="489"/>
        <v>0</v>
      </c>
      <c r="X3779" s="3" t="str">
        <f t="shared" si="490"/>
        <v>8</v>
      </c>
      <c r="Z3779" s="14">
        <f t="shared" si="491"/>
        <v>40146.400000000001</v>
      </c>
      <c r="AA3779" s="7">
        <f>VLOOKUP(G3779,Ma_KH!$A:$R,14,0)</f>
        <v>60</v>
      </c>
      <c r="AD3779" s="7" t="str">
        <f>IFERROR(VLOOKUP(J3779,'Chuyển Mã'!$B$3:$C$9,2,0),"")</f>
        <v>Hà Nội</v>
      </c>
      <c r="AE3779" s="7" t="str">
        <f t="shared" ref="AE3779:AE3842" si="493">IFERROR(L3779,"")</f>
        <v>Giò Tai Lưỡi Xào 250</v>
      </c>
      <c r="AF3779" s="7">
        <f t="shared" ref="AF3779:AF3842" si="494">R3779</f>
        <v>10</v>
      </c>
    </row>
    <row r="3780" spans="1:32" x14ac:dyDescent="0.25">
      <c r="A3780" s="11">
        <v>45909</v>
      </c>
      <c r="B3780" s="25">
        <v>4176575635</v>
      </c>
      <c r="C3780" s="12" t="s">
        <v>7214</v>
      </c>
      <c r="D3780" s="16">
        <f t="shared" si="492"/>
        <v>45909</v>
      </c>
      <c r="G3780" s="13" t="s">
        <v>8538</v>
      </c>
      <c r="I3780" s="13" t="s">
        <v>8539</v>
      </c>
      <c r="J3780" s="13" t="s">
        <v>75</v>
      </c>
      <c r="K3780" s="13" t="s">
        <v>51</v>
      </c>
      <c r="L3780" s="25" t="str">
        <f>VLOOKUP($K3780,TONG_SL!$A:$D,2,0)</f>
        <v>Mọc Nấm Hương 250g</v>
      </c>
      <c r="N3780" s="25" t="str">
        <f t="shared" ref="N3780:N3878" si="495">IF($B3780&lt;&gt;"","K-C6","")</f>
        <v>K-C6</v>
      </c>
      <c r="Q3780" s="25" t="str">
        <f>VLOOKUP(K3780,TONG_SL!$A:$D,3,0)</f>
        <v>Túi</v>
      </c>
      <c r="R3780" s="1">
        <v>10</v>
      </c>
      <c r="T3780" s="1">
        <f>VLOOKUP(VLOOKUP(G3780,Ma_KH!$A:$R,18,0)&amp;K3780,Gia_MB!$A:$F,6,0)</f>
        <v>46000</v>
      </c>
      <c r="U3780" s="14">
        <f t="shared" si="488"/>
        <v>460000</v>
      </c>
      <c r="W3780" s="64">
        <f t="shared" si="489"/>
        <v>0</v>
      </c>
      <c r="X3780" s="3" t="str">
        <f t="shared" si="490"/>
        <v>8</v>
      </c>
      <c r="Z3780" s="14">
        <f t="shared" si="491"/>
        <v>36800</v>
      </c>
      <c r="AA3780" s="7">
        <f>VLOOKUP(G3780,Ma_KH!$A:$R,14,0)</f>
        <v>60</v>
      </c>
      <c r="AD3780" s="7" t="str">
        <f>IFERROR(VLOOKUP(J3780,'Chuyển Mã'!$B$3:$C$9,2,0),"")</f>
        <v>Hà Nội</v>
      </c>
      <c r="AE3780" s="7" t="str">
        <f t="shared" si="493"/>
        <v>Mọc Nấm Hương 250g</v>
      </c>
      <c r="AF3780" s="7">
        <f t="shared" si="494"/>
        <v>10</v>
      </c>
    </row>
    <row r="3781" spans="1:32" x14ac:dyDescent="0.25">
      <c r="A3781" s="11">
        <v>45909</v>
      </c>
      <c r="B3781" s="25">
        <v>4176575635</v>
      </c>
      <c r="C3781" s="12" t="s">
        <v>7214</v>
      </c>
      <c r="D3781" s="16">
        <f t="shared" si="492"/>
        <v>45909</v>
      </c>
      <c r="G3781" s="13" t="s">
        <v>8538</v>
      </c>
      <c r="I3781" s="13" t="s">
        <v>8539</v>
      </c>
      <c r="J3781" s="13" t="s">
        <v>75</v>
      </c>
      <c r="K3781" s="13" t="s">
        <v>35</v>
      </c>
      <c r="L3781" s="25" t="str">
        <f>VLOOKUP($K3781,TONG_SL!$A:$D,2,0)</f>
        <v>Tai heo muối 200g</v>
      </c>
      <c r="N3781" s="25" t="str">
        <f t="shared" si="495"/>
        <v>K-C6</v>
      </c>
      <c r="Q3781" s="25" t="str">
        <f>VLOOKUP(K3781,TONG_SL!$A:$D,3,0)</f>
        <v>Túi</v>
      </c>
      <c r="R3781" s="1">
        <v>5</v>
      </c>
      <c r="T3781" s="1">
        <f>VLOOKUP(VLOOKUP(G3781,Ma_KH!$A:$R,18,0)&amp;K3781,Gia_MB!$A:$F,6,0)</f>
        <v>55595</v>
      </c>
      <c r="U3781" s="14">
        <f t="shared" si="488"/>
        <v>277975</v>
      </c>
      <c r="W3781" s="64">
        <f t="shared" si="489"/>
        <v>0</v>
      </c>
      <c r="X3781" s="3" t="str">
        <f t="shared" si="490"/>
        <v>8</v>
      </c>
      <c r="Z3781" s="14">
        <f t="shared" si="491"/>
        <v>22238</v>
      </c>
      <c r="AA3781" s="7">
        <f>VLOOKUP(G3781,Ma_KH!$A:$R,14,0)</f>
        <v>60</v>
      </c>
      <c r="AD3781" s="7" t="str">
        <f>IFERROR(VLOOKUP(J3781,'Chuyển Mã'!$B$3:$C$9,2,0),"")</f>
        <v>Hà Nội</v>
      </c>
      <c r="AE3781" s="7" t="str">
        <f t="shared" si="493"/>
        <v>Tai heo muối 200g</v>
      </c>
      <c r="AF3781" s="7">
        <f t="shared" si="494"/>
        <v>5</v>
      </c>
    </row>
    <row r="3782" spans="1:32" x14ac:dyDescent="0.25">
      <c r="A3782" s="11">
        <v>45909</v>
      </c>
      <c r="B3782" s="25" t="s">
        <v>8541</v>
      </c>
      <c r="C3782" s="12" t="s">
        <v>7214</v>
      </c>
      <c r="D3782" s="16">
        <f t="shared" si="492"/>
        <v>45909</v>
      </c>
      <c r="G3782" s="13" t="s">
        <v>1317</v>
      </c>
      <c r="I3782" s="13" t="s">
        <v>8540</v>
      </c>
      <c r="J3782" s="13" t="s">
        <v>75</v>
      </c>
      <c r="K3782" s="13" t="s">
        <v>30</v>
      </c>
      <c r="L3782" s="25" t="str">
        <f>VLOOKUP($K3782,TONG_SL!$A:$D,2,0)</f>
        <v>Gà muối 500g</v>
      </c>
      <c r="N3782" s="25" t="str">
        <f t="shared" si="495"/>
        <v>K-C6</v>
      </c>
      <c r="Q3782" s="25" t="str">
        <f>VLOOKUP(K3782,TONG_SL!$A:$D,3,0)</f>
        <v>Túi</v>
      </c>
      <c r="R3782" s="1">
        <v>5</v>
      </c>
      <c r="T3782" s="1">
        <f>VLOOKUP(VLOOKUP(G3782,Ma_KH!$A:$R,18,0)&amp;K3782,Gia_MB!$A:$F,6,0)</f>
        <v>111058</v>
      </c>
      <c r="U3782" s="14">
        <f t="shared" si="488"/>
        <v>555290</v>
      </c>
      <c r="W3782" s="64">
        <f t="shared" si="489"/>
        <v>0</v>
      </c>
      <c r="X3782" s="3" t="str">
        <f t="shared" si="490"/>
        <v>8</v>
      </c>
      <c r="Z3782" s="14">
        <f t="shared" si="491"/>
        <v>44423.200000000004</v>
      </c>
      <c r="AA3782" s="7">
        <f>VLOOKUP(G3782,Ma_KH!$A:$R,14,0)</f>
        <v>60</v>
      </c>
      <c r="AD3782" s="7" t="str">
        <f>IFERROR(VLOOKUP(J3782,'Chuyển Mã'!$B$3:$C$9,2,0),"")</f>
        <v>Hà Nội</v>
      </c>
      <c r="AE3782" s="7" t="str">
        <f t="shared" si="493"/>
        <v>Gà muối 500g</v>
      </c>
      <c r="AF3782" s="7">
        <f t="shared" si="494"/>
        <v>5</v>
      </c>
    </row>
    <row r="3783" spans="1:32" x14ac:dyDescent="0.25">
      <c r="A3783" s="11">
        <v>45909</v>
      </c>
      <c r="B3783" s="25" t="s">
        <v>8541</v>
      </c>
      <c r="C3783" s="12" t="s">
        <v>7214</v>
      </c>
      <c r="D3783" s="16">
        <f t="shared" si="492"/>
        <v>45909</v>
      </c>
      <c r="G3783" s="13" t="s">
        <v>1317</v>
      </c>
      <c r="I3783" s="13" t="s">
        <v>8540</v>
      </c>
      <c r="J3783" s="13" t="s">
        <v>75</v>
      </c>
      <c r="K3783" s="13" t="s">
        <v>27</v>
      </c>
      <c r="L3783" s="25" t="str">
        <f>VLOOKUP($K3783,TONG_SL!$A:$D,2,0)</f>
        <v>Chân giò heo muối 300g</v>
      </c>
      <c r="N3783" s="25" t="str">
        <f t="shared" si="495"/>
        <v>K-C6</v>
      </c>
      <c r="Q3783" s="25" t="str">
        <f>VLOOKUP(K3783,TONG_SL!$A:$D,3,0)</f>
        <v>Túi</v>
      </c>
      <c r="R3783" s="1">
        <v>5</v>
      </c>
      <c r="T3783" s="1">
        <f>VLOOKUP(VLOOKUP(G3783,Ma_KH!$A:$R,18,0)&amp;K3783,Gia_MB!$A:$F,6,0)</f>
        <v>73431</v>
      </c>
      <c r="U3783" s="14">
        <f t="shared" si="488"/>
        <v>367155</v>
      </c>
      <c r="W3783" s="64">
        <f t="shared" si="489"/>
        <v>0</v>
      </c>
      <c r="X3783" s="3" t="str">
        <f t="shared" si="490"/>
        <v>8</v>
      </c>
      <c r="Z3783" s="14">
        <f t="shared" si="491"/>
        <v>29372.400000000001</v>
      </c>
      <c r="AA3783" s="7">
        <f>VLOOKUP(G3783,Ma_KH!$A:$R,14,0)</f>
        <v>60</v>
      </c>
      <c r="AD3783" s="7" t="str">
        <f>IFERROR(VLOOKUP(J3783,'Chuyển Mã'!$B$3:$C$9,2,0),"")</f>
        <v>Hà Nội</v>
      </c>
      <c r="AE3783" s="7" t="str">
        <f t="shared" si="493"/>
        <v>Chân giò heo muối 300g</v>
      </c>
      <c r="AF3783" s="7">
        <f t="shared" si="494"/>
        <v>5</v>
      </c>
    </row>
    <row r="3784" spans="1:32" x14ac:dyDescent="0.25">
      <c r="A3784" s="11">
        <v>45909</v>
      </c>
      <c r="B3784" s="25" t="s">
        <v>8541</v>
      </c>
      <c r="C3784" s="12" t="s">
        <v>7214</v>
      </c>
      <c r="D3784" s="16">
        <f t="shared" si="492"/>
        <v>45909</v>
      </c>
      <c r="G3784" s="13" t="s">
        <v>1317</v>
      </c>
      <c r="I3784" s="13" t="s">
        <v>8540</v>
      </c>
      <c r="J3784" s="13" t="s">
        <v>75</v>
      </c>
      <c r="K3784" s="13" t="s">
        <v>32</v>
      </c>
      <c r="L3784" s="25" t="str">
        <f>VLOOKUP($K3784,TONG_SL!$A:$D,2,0)</f>
        <v>Giò Tai Lưỡi Xào 250</v>
      </c>
      <c r="N3784" s="25" t="str">
        <f t="shared" si="495"/>
        <v>K-C6</v>
      </c>
      <c r="Q3784" s="25" t="str">
        <f>VLOOKUP(K3784,TONG_SL!$A:$D,3,0)</f>
        <v>Túi</v>
      </c>
      <c r="R3784" s="1">
        <v>5</v>
      </c>
      <c r="T3784" s="1">
        <f>VLOOKUP(VLOOKUP(G3784,Ma_KH!$A:$R,18,0)&amp;K3784,Gia_MB!$A:$F,6,0)</f>
        <v>50183</v>
      </c>
      <c r="U3784" s="14">
        <f t="shared" si="488"/>
        <v>250915</v>
      </c>
      <c r="W3784" s="64">
        <f t="shared" si="489"/>
        <v>0</v>
      </c>
      <c r="X3784" s="3" t="str">
        <f t="shared" si="490"/>
        <v>8</v>
      </c>
      <c r="Z3784" s="14">
        <f t="shared" si="491"/>
        <v>20073.2</v>
      </c>
      <c r="AA3784" s="7">
        <f>VLOOKUP(G3784,Ma_KH!$A:$R,14,0)</f>
        <v>60</v>
      </c>
      <c r="AD3784" s="7" t="str">
        <f>IFERROR(VLOOKUP(J3784,'Chuyển Mã'!$B$3:$C$9,2,0),"")</f>
        <v>Hà Nội</v>
      </c>
      <c r="AE3784" s="7" t="str">
        <f t="shared" si="493"/>
        <v>Giò Tai Lưỡi Xào 250</v>
      </c>
      <c r="AF3784" s="7">
        <f t="shared" si="494"/>
        <v>5</v>
      </c>
    </row>
    <row r="3785" spans="1:32" x14ac:dyDescent="0.25">
      <c r="A3785" s="11">
        <v>45909</v>
      </c>
      <c r="B3785" s="25" t="s">
        <v>8541</v>
      </c>
      <c r="C3785" s="12" t="s">
        <v>7214</v>
      </c>
      <c r="D3785" s="16">
        <f t="shared" si="492"/>
        <v>45909</v>
      </c>
      <c r="G3785" s="13" t="s">
        <v>1317</v>
      </c>
      <c r="I3785" s="13" t="s">
        <v>8540</v>
      </c>
      <c r="J3785" s="13" t="s">
        <v>75</v>
      </c>
      <c r="K3785" s="13" t="s">
        <v>41</v>
      </c>
      <c r="L3785" s="25" t="str">
        <f>VLOOKUP($K3785,TONG_SL!$A:$D,2,0)</f>
        <v>Chả nướng 300g</v>
      </c>
      <c r="N3785" s="25" t="str">
        <f t="shared" si="495"/>
        <v>K-C6</v>
      </c>
      <c r="Q3785" s="25" t="str">
        <f>VLOOKUP(K3785,TONG_SL!$A:$D,3,0)</f>
        <v>Túi</v>
      </c>
      <c r="R3785" s="1">
        <v>5</v>
      </c>
      <c r="T3785" s="1">
        <f>VLOOKUP(VLOOKUP(G3785,Ma_KH!$A:$R,18,0)&amp;K3785,Gia_MB!$A:$F,6,0)</f>
        <v>70950</v>
      </c>
      <c r="U3785" s="14">
        <f t="shared" si="488"/>
        <v>354750</v>
      </c>
      <c r="W3785" s="64">
        <f t="shared" si="489"/>
        <v>0</v>
      </c>
      <c r="X3785" s="3" t="str">
        <f t="shared" si="490"/>
        <v>8</v>
      </c>
      <c r="Z3785" s="14">
        <f t="shared" si="491"/>
        <v>28380</v>
      </c>
      <c r="AA3785" s="7">
        <f>VLOOKUP(G3785,Ma_KH!$A:$R,14,0)</f>
        <v>60</v>
      </c>
      <c r="AD3785" s="7" t="str">
        <f>IFERROR(VLOOKUP(J3785,'Chuyển Mã'!$B$3:$C$9,2,0),"")</f>
        <v>Hà Nội</v>
      </c>
      <c r="AE3785" s="7" t="str">
        <f t="shared" si="493"/>
        <v>Chả nướng 300g</v>
      </c>
      <c r="AF3785" s="7">
        <f t="shared" si="494"/>
        <v>5</v>
      </c>
    </row>
    <row r="3786" spans="1:32" x14ac:dyDescent="0.25">
      <c r="A3786" s="11">
        <v>45909</v>
      </c>
      <c r="B3786" s="25">
        <v>4176576732</v>
      </c>
      <c r="C3786" s="12" t="s">
        <v>7214</v>
      </c>
      <c r="D3786" s="16">
        <f t="shared" si="492"/>
        <v>45909</v>
      </c>
      <c r="G3786" s="13" t="s">
        <v>1426</v>
      </c>
      <c r="I3786" s="13" t="s">
        <v>8542</v>
      </c>
      <c r="J3786" s="13" t="s">
        <v>75</v>
      </c>
      <c r="K3786" s="13" t="s">
        <v>51</v>
      </c>
      <c r="L3786" s="25" t="str">
        <f>VLOOKUP($K3786,TONG_SL!$A:$D,2,0)</f>
        <v>Mọc Nấm Hương 250g</v>
      </c>
      <c r="N3786" s="25" t="str">
        <f t="shared" si="495"/>
        <v>K-C6</v>
      </c>
      <c r="Q3786" s="25" t="str">
        <f>VLOOKUP(K3786,TONG_SL!$A:$D,3,0)</f>
        <v>Túi</v>
      </c>
      <c r="R3786" s="1">
        <v>10</v>
      </c>
      <c r="T3786" s="1">
        <f>VLOOKUP(VLOOKUP(G3786,Ma_KH!$A:$R,18,0)&amp;K3786,Gia_MB!$A:$F,6,0)</f>
        <v>46000</v>
      </c>
      <c r="U3786" s="14">
        <f t="shared" si="488"/>
        <v>460000</v>
      </c>
      <c r="W3786" s="64">
        <f t="shared" si="489"/>
        <v>0</v>
      </c>
      <c r="X3786" s="3" t="str">
        <f t="shared" si="490"/>
        <v>8</v>
      </c>
      <c r="Z3786" s="14">
        <f t="shared" si="491"/>
        <v>36800</v>
      </c>
      <c r="AA3786" s="7">
        <f>VLOOKUP(G3786,Ma_KH!$A:$R,14,0)</f>
        <v>60</v>
      </c>
      <c r="AD3786" s="7" t="str">
        <f>IFERROR(VLOOKUP(J3786,'Chuyển Mã'!$B$3:$C$9,2,0),"")</f>
        <v>Hà Nội</v>
      </c>
      <c r="AE3786" s="7" t="str">
        <f t="shared" si="493"/>
        <v>Mọc Nấm Hương 250g</v>
      </c>
      <c r="AF3786" s="7">
        <f t="shared" si="494"/>
        <v>10</v>
      </c>
    </row>
    <row r="3787" spans="1:32" x14ac:dyDescent="0.25">
      <c r="A3787" s="11">
        <v>45909</v>
      </c>
      <c r="B3787" s="25">
        <v>4176576732</v>
      </c>
      <c r="C3787" s="12" t="s">
        <v>7214</v>
      </c>
      <c r="D3787" s="16">
        <f t="shared" si="492"/>
        <v>45909</v>
      </c>
      <c r="G3787" s="13" t="s">
        <v>1426</v>
      </c>
      <c r="I3787" s="13" t="s">
        <v>8542</v>
      </c>
      <c r="J3787" s="13" t="s">
        <v>75</v>
      </c>
      <c r="K3787" s="13" t="s">
        <v>41</v>
      </c>
      <c r="L3787" s="25" t="str">
        <f>VLOOKUP($K3787,TONG_SL!$A:$D,2,0)</f>
        <v>Chả nướng 300g</v>
      </c>
      <c r="N3787" s="25" t="str">
        <f t="shared" si="495"/>
        <v>K-C6</v>
      </c>
      <c r="Q3787" s="25" t="str">
        <f>VLOOKUP(K3787,TONG_SL!$A:$D,3,0)</f>
        <v>Túi</v>
      </c>
      <c r="R3787" s="1">
        <v>5</v>
      </c>
      <c r="T3787" s="1">
        <f>VLOOKUP(VLOOKUP(G3787,Ma_KH!$A:$R,18,0)&amp;K3787,Gia_MB!$A:$F,6,0)</f>
        <v>70950</v>
      </c>
      <c r="U3787" s="14">
        <f t="shared" si="488"/>
        <v>354750</v>
      </c>
      <c r="W3787" s="64">
        <f t="shared" si="489"/>
        <v>0</v>
      </c>
      <c r="X3787" s="3" t="str">
        <f t="shared" si="490"/>
        <v>8</v>
      </c>
      <c r="Z3787" s="14">
        <f t="shared" si="491"/>
        <v>28380</v>
      </c>
      <c r="AA3787" s="7">
        <f>VLOOKUP(G3787,Ma_KH!$A:$R,14,0)</f>
        <v>60</v>
      </c>
      <c r="AD3787" s="7" t="str">
        <f>IFERROR(VLOOKUP(J3787,'Chuyển Mã'!$B$3:$C$9,2,0),"")</f>
        <v>Hà Nội</v>
      </c>
      <c r="AE3787" s="7" t="str">
        <f t="shared" si="493"/>
        <v>Chả nướng 300g</v>
      </c>
      <c r="AF3787" s="7">
        <f t="shared" si="494"/>
        <v>5</v>
      </c>
    </row>
    <row r="3788" spans="1:32" x14ac:dyDescent="0.25">
      <c r="A3788" s="11">
        <v>45909</v>
      </c>
      <c r="B3788" s="25">
        <v>4176576732</v>
      </c>
      <c r="C3788" s="12" t="s">
        <v>7214</v>
      </c>
      <c r="D3788" s="16">
        <f t="shared" si="492"/>
        <v>45909</v>
      </c>
      <c r="G3788" s="13" t="s">
        <v>1426</v>
      </c>
      <c r="I3788" s="13" t="s">
        <v>8542</v>
      </c>
      <c r="J3788" s="13" t="s">
        <v>75</v>
      </c>
      <c r="K3788" s="13" t="s">
        <v>27</v>
      </c>
      <c r="L3788" s="25" t="str">
        <f>VLOOKUP($K3788,TONG_SL!$A:$D,2,0)</f>
        <v>Chân giò heo muối 300g</v>
      </c>
      <c r="N3788" s="25" t="str">
        <f t="shared" si="495"/>
        <v>K-C6</v>
      </c>
      <c r="Q3788" s="25" t="str">
        <f>VLOOKUP(K3788,TONG_SL!$A:$D,3,0)</f>
        <v>Túi</v>
      </c>
      <c r="R3788" s="1">
        <v>10</v>
      </c>
      <c r="T3788" s="1">
        <f>VLOOKUP(VLOOKUP(G3788,Ma_KH!$A:$R,18,0)&amp;K3788,Gia_MB!$A:$F,6,0)</f>
        <v>73431</v>
      </c>
      <c r="U3788" s="14">
        <f t="shared" si="488"/>
        <v>734310</v>
      </c>
      <c r="W3788" s="64">
        <f t="shared" si="489"/>
        <v>0</v>
      </c>
      <c r="X3788" s="3" t="str">
        <f t="shared" si="490"/>
        <v>8</v>
      </c>
      <c r="Z3788" s="14">
        <f t="shared" si="491"/>
        <v>58744.800000000003</v>
      </c>
      <c r="AA3788" s="7">
        <f>VLOOKUP(G3788,Ma_KH!$A:$R,14,0)</f>
        <v>60</v>
      </c>
      <c r="AD3788" s="7" t="str">
        <f>IFERROR(VLOOKUP(J3788,'Chuyển Mã'!$B$3:$C$9,2,0),"")</f>
        <v>Hà Nội</v>
      </c>
      <c r="AE3788" s="7" t="str">
        <f t="shared" si="493"/>
        <v>Chân giò heo muối 300g</v>
      </c>
      <c r="AF3788" s="7">
        <f t="shared" si="494"/>
        <v>10</v>
      </c>
    </row>
    <row r="3789" spans="1:32" x14ac:dyDescent="0.25">
      <c r="A3789" s="11">
        <v>45909</v>
      </c>
      <c r="B3789" s="25">
        <v>4176576732</v>
      </c>
      <c r="C3789" s="12" t="s">
        <v>7214</v>
      </c>
      <c r="D3789" s="16">
        <f t="shared" si="492"/>
        <v>45909</v>
      </c>
      <c r="G3789" s="13" t="s">
        <v>1426</v>
      </c>
      <c r="I3789" s="13" t="s">
        <v>8542</v>
      </c>
      <c r="J3789" s="13" t="s">
        <v>75</v>
      </c>
      <c r="K3789" s="13" t="s">
        <v>30</v>
      </c>
      <c r="L3789" s="25" t="str">
        <f>VLOOKUP($K3789,TONG_SL!$A:$D,2,0)</f>
        <v>Gà muối 500g</v>
      </c>
      <c r="N3789" s="25" t="str">
        <f t="shared" si="495"/>
        <v>K-C6</v>
      </c>
      <c r="Q3789" s="25" t="str">
        <f>VLOOKUP(K3789,TONG_SL!$A:$D,3,0)</f>
        <v>Túi</v>
      </c>
      <c r="R3789" s="1">
        <v>5</v>
      </c>
      <c r="T3789" s="1">
        <f>VLOOKUP(VLOOKUP(G3789,Ma_KH!$A:$R,18,0)&amp;K3789,Gia_MB!$A:$F,6,0)</f>
        <v>111058</v>
      </c>
      <c r="U3789" s="14">
        <f t="shared" si="488"/>
        <v>555290</v>
      </c>
      <c r="W3789" s="64">
        <f t="shared" si="489"/>
        <v>0</v>
      </c>
      <c r="X3789" s="3" t="str">
        <f t="shared" si="490"/>
        <v>8</v>
      </c>
      <c r="Z3789" s="14">
        <f t="shared" si="491"/>
        <v>44423.200000000004</v>
      </c>
      <c r="AA3789" s="7">
        <f>VLOOKUP(G3789,Ma_KH!$A:$R,14,0)</f>
        <v>60</v>
      </c>
      <c r="AD3789" s="7" t="str">
        <f>IFERROR(VLOOKUP(J3789,'Chuyển Mã'!$B$3:$C$9,2,0),"")</f>
        <v>Hà Nội</v>
      </c>
      <c r="AE3789" s="7" t="str">
        <f t="shared" si="493"/>
        <v>Gà muối 500g</v>
      </c>
      <c r="AF3789" s="7">
        <f t="shared" si="494"/>
        <v>5</v>
      </c>
    </row>
    <row r="3790" spans="1:32" x14ac:dyDescent="0.25">
      <c r="A3790" s="11">
        <v>45909</v>
      </c>
      <c r="B3790" s="25">
        <v>4176622258</v>
      </c>
      <c r="C3790" s="12" t="s">
        <v>7214</v>
      </c>
      <c r="D3790" s="16">
        <f t="shared" si="492"/>
        <v>45909</v>
      </c>
      <c r="G3790" s="13" t="s">
        <v>8198</v>
      </c>
      <c r="I3790" s="13" t="s">
        <v>8543</v>
      </c>
      <c r="J3790" s="13" t="s">
        <v>75</v>
      </c>
      <c r="K3790" s="13" t="s">
        <v>30</v>
      </c>
      <c r="L3790" s="25" t="str">
        <f>VLOOKUP($K3790,TONG_SL!$A:$D,2,0)</f>
        <v>Gà muối 500g</v>
      </c>
      <c r="N3790" s="25" t="str">
        <f t="shared" si="495"/>
        <v>K-C6</v>
      </c>
      <c r="Q3790" s="25" t="str">
        <f>VLOOKUP(K3790,TONG_SL!$A:$D,3,0)</f>
        <v>Túi</v>
      </c>
      <c r="R3790" s="1">
        <v>5</v>
      </c>
      <c r="T3790" s="1">
        <f>VLOOKUP(VLOOKUP(G3790,Ma_KH!$A:$R,18,0)&amp;K3790,Gia_MB!$A:$F,6,0)</f>
        <v>111058</v>
      </c>
      <c r="U3790" s="14">
        <f t="shared" si="488"/>
        <v>555290</v>
      </c>
      <c r="W3790" s="64">
        <f t="shared" si="489"/>
        <v>0</v>
      </c>
      <c r="X3790" s="3" t="str">
        <f t="shared" si="490"/>
        <v>8</v>
      </c>
      <c r="Z3790" s="14">
        <f t="shared" si="491"/>
        <v>44423.200000000004</v>
      </c>
      <c r="AA3790" s="7">
        <f>VLOOKUP(G3790,Ma_KH!$A:$R,14,0)</f>
        <v>60</v>
      </c>
      <c r="AD3790" s="7" t="str">
        <f>IFERROR(VLOOKUP(J3790,'Chuyển Mã'!$B$3:$C$9,2,0),"")</f>
        <v>Hà Nội</v>
      </c>
      <c r="AE3790" s="7" t="str">
        <f t="shared" si="493"/>
        <v>Gà muối 500g</v>
      </c>
      <c r="AF3790" s="7">
        <f t="shared" si="494"/>
        <v>5</v>
      </c>
    </row>
    <row r="3791" spans="1:32" x14ac:dyDescent="0.25">
      <c r="A3791" s="11">
        <v>45909</v>
      </c>
      <c r="B3791" s="25">
        <v>4176622258</v>
      </c>
      <c r="C3791" s="12" t="s">
        <v>7214</v>
      </c>
      <c r="D3791" s="16">
        <f t="shared" si="492"/>
        <v>45909</v>
      </c>
      <c r="G3791" s="13" t="s">
        <v>8198</v>
      </c>
      <c r="I3791" s="13" t="s">
        <v>8543</v>
      </c>
      <c r="J3791" s="13" t="s">
        <v>75</v>
      </c>
      <c r="K3791" s="13" t="s">
        <v>35</v>
      </c>
      <c r="L3791" s="25" t="str">
        <f>VLOOKUP($K3791,TONG_SL!$A:$D,2,0)</f>
        <v>Tai heo muối 200g</v>
      </c>
      <c r="N3791" s="25" t="str">
        <f t="shared" si="495"/>
        <v>K-C6</v>
      </c>
      <c r="Q3791" s="25" t="str">
        <f>VLOOKUP(K3791,TONG_SL!$A:$D,3,0)</f>
        <v>Túi</v>
      </c>
      <c r="R3791" s="1">
        <v>5</v>
      </c>
      <c r="T3791" s="1">
        <f>VLOOKUP(VLOOKUP(G3791,Ma_KH!$A:$R,18,0)&amp;K3791,Gia_MB!$A:$F,6,0)</f>
        <v>55595</v>
      </c>
      <c r="U3791" s="14">
        <f t="shared" si="488"/>
        <v>277975</v>
      </c>
      <c r="W3791" s="64">
        <f t="shared" si="489"/>
        <v>0</v>
      </c>
      <c r="X3791" s="3" t="str">
        <f t="shared" si="490"/>
        <v>8</v>
      </c>
      <c r="Z3791" s="14">
        <f t="shared" si="491"/>
        <v>22238</v>
      </c>
      <c r="AA3791" s="7">
        <f>VLOOKUP(G3791,Ma_KH!$A:$R,14,0)</f>
        <v>60</v>
      </c>
      <c r="AD3791" s="7" t="str">
        <f>IFERROR(VLOOKUP(J3791,'Chuyển Mã'!$B$3:$C$9,2,0),"")</f>
        <v>Hà Nội</v>
      </c>
      <c r="AE3791" s="7" t="str">
        <f t="shared" si="493"/>
        <v>Tai heo muối 200g</v>
      </c>
      <c r="AF3791" s="7">
        <f t="shared" si="494"/>
        <v>5</v>
      </c>
    </row>
    <row r="3792" spans="1:32" x14ac:dyDescent="0.25">
      <c r="A3792" s="11">
        <v>45909</v>
      </c>
      <c r="B3792" s="25">
        <v>4176622258</v>
      </c>
      <c r="C3792" s="12" t="s">
        <v>7214</v>
      </c>
      <c r="D3792" s="16">
        <f t="shared" si="492"/>
        <v>45909</v>
      </c>
      <c r="G3792" s="13" t="s">
        <v>8198</v>
      </c>
      <c r="I3792" s="13" t="s">
        <v>8543</v>
      </c>
      <c r="J3792" s="13" t="s">
        <v>75</v>
      </c>
      <c r="K3792" s="13" t="s">
        <v>51</v>
      </c>
      <c r="L3792" s="25" t="str">
        <f>VLOOKUP($K3792,TONG_SL!$A:$D,2,0)</f>
        <v>Mọc Nấm Hương 250g</v>
      </c>
      <c r="N3792" s="25" t="str">
        <f t="shared" si="495"/>
        <v>K-C6</v>
      </c>
      <c r="Q3792" s="25" t="str">
        <f>VLOOKUP(K3792,TONG_SL!$A:$D,3,0)</f>
        <v>Túi</v>
      </c>
      <c r="R3792" s="1">
        <v>5</v>
      </c>
      <c r="T3792" s="1">
        <f>VLOOKUP(VLOOKUP(G3792,Ma_KH!$A:$R,18,0)&amp;K3792,Gia_MB!$A:$F,6,0)</f>
        <v>46000</v>
      </c>
      <c r="U3792" s="14">
        <f t="shared" si="488"/>
        <v>230000</v>
      </c>
      <c r="W3792" s="64">
        <f t="shared" si="489"/>
        <v>0</v>
      </c>
      <c r="X3792" s="3" t="str">
        <f t="shared" si="490"/>
        <v>8</v>
      </c>
      <c r="Z3792" s="14">
        <f t="shared" si="491"/>
        <v>18400</v>
      </c>
      <c r="AA3792" s="7">
        <f>VLOOKUP(G3792,Ma_KH!$A:$R,14,0)</f>
        <v>60</v>
      </c>
      <c r="AD3792" s="7" t="str">
        <f>IFERROR(VLOOKUP(J3792,'Chuyển Mã'!$B$3:$C$9,2,0),"")</f>
        <v>Hà Nội</v>
      </c>
      <c r="AE3792" s="7" t="str">
        <f t="shared" si="493"/>
        <v>Mọc Nấm Hương 250g</v>
      </c>
      <c r="AF3792" s="7">
        <f t="shared" si="494"/>
        <v>5</v>
      </c>
    </row>
    <row r="3793" spans="1:32" x14ac:dyDescent="0.25">
      <c r="A3793" s="11">
        <v>45909</v>
      </c>
      <c r="B3793" s="25">
        <v>4176622258</v>
      </c>
      <c r="C3793" s="12" t="s">
        <v>7214</v>
      </c>
      <c r="D3793" s="16">
        <f t="shared" si="492"/>
        <v>45909</v>
      </c>
      <c r="G3793" s="13" t="s">
        <v>8198</v>
      </c>
      <c r="I3793" s="13" t="s">
        <v>8543</v>
      </c>
      <c r="J3793" s="13" t="s">
        <v>75</v>
      </c>
      <c r="K3793" s="13" t="s">
        <v>27</v>
      </c>
      <c r="L3793" s="25" t="str">
        <f>VLOOKUP($K3793,TONG_SL!$A:$D,2,0)</f>
        <v>Chân giò heo muối 300g</v>
      </c>
      <c r="N3793" s="25" t="str">
        <f t="shared" si="495"/>
        <v>K-C6</v>
      </c>
      <c r="Q3793" s="25" t="str">
        <f>VLOOKUP(K3793,TONG_SL!$A:$D,3,0)</f>
        <v>Túi</v>
      </c>
      <c r="R3793" s="1">
        <v>5</v>
      </c>
      <c r="T3793" s="1">
        <f>VLOOKUP(VLOOKUP(G3793,Ma_KH!$A:$R,18,0)&amp;K3793,Gia_MB!$A:$F,6,0)</f>
        <v>73431</v>
      </c>
      <c r="U3793" s="14">
        <f t="shared" si="488"/>
        <v>367155</v>
      </c>
      <c r="W3793" s="64">
        <f t="shared" si="489"/>
        <v>0</v>
      </c>
      <c r="X3793" s="3" t="str">
        <f t="shared" si="490"/>
        <v>8</v>
      </c>
      <c r="Z3793" s="14">
        <f t="shared" si="491"/>
        <v>29372.400000000001</v>
      </c>
      <c r="AA3793" s="7">
        <f>VLOOKUP(G3793,Ma_KH!$A:$R,14,0)</f>
        <v>60</v>
      </c>
      <c r="AD3793" s="7" t="str">
        <f>IFERROR(VLOOKUP(J3793,'Chuyển Mã'!$B$3:$C$9,2,0),"")</f>
        <v>Hà Nội</v>
      </c>
      <c r="AE3793" s="7" t="str">
        <f t="shared" si="493"/>
        <v>Chân giò heo muối 300g</v>
      </c>
      <c r="AF3793" s="7">
        <f t="shared" si="494"/>
        <v>5</v>
      </c>
    </row>
    <row r="3794" spans="1:32" x14ac:dyDescent="0.25">
      <c r="A3794" s="11">
        <v>45909</v>
      </c>
      <c r="B3794" s="25">
        <v>4176622258</v>
      </c>
      <c r="C3794" s="12" t="s">
        <v>7214</v>
      </c>
      <c r="D3794" s="16">
        <f t="shared" si="492"/>
        <v>45909</v>
      </c>
      <c r="G3794" s="13" t="s">
        <v>8198</v>
      </c>
      <c r="I3794" s="13" t="s">
        <v>8543</v>
      </c>
      <c r="J3794" s="13" t="s">
        <v>75</v>
      </c>
      <c r="K3794" s="13" t="s">
        <v>41</v>
      </c>
      <c r="L3794" s="25" t="str">
        <f>VLOOKUP($K3794,TONG_SL!$A:$D,2,0)</f>
        <v>Chả nướng 300g</v>
      </c>
      <c r="N3794" s="25" t="str">
        <f t="shared" si="495"/>
        <v>K-C6</v>
      </c>
      <c r="Q3794" s="25" t="str">
        <f>VLOOKUP(K3794,TONG_SL!$A:$D,3,0)</f>
        <v>Túi</v>
      </c>
      <c r="R3794" s="1">
        <v>5</v>
      </c>
      <c r="T3794" s="1">
        <f>VLOOKUP(VLOOKUP(G3794,Ma_KH!$A:$R,18,0)&amp;K3794,Gia_MB!$A:$F,6,0)</f>
        <v>70950</v>
      </c>
      <c r="U3794" s="14">
        <f t="shared" si="488"/>
        <v>354750</v>
      </c>
      <c r="W3794" s="64">
        <f t="shared" si="489"/>
        <v>0</v>
      </c>
      <c r="X3794" s="3" t="str">
        <f t="shared" si="490"/>
        <v>8</v>
      </c>
      <c r="Z3794" s="14">
        <f t="shared" si="491"/>
        <v>28380</v>
      </c>
      <c r="AA3794" s="7">
        <f>VLOOKUP(G3794,Ma_KH!$A:$R,14,0)</f>
        <v>60</v>
      </c>
      <c r="AD3794" s="7" t="str">
        <f>IFERROR(VLOOKUP(J3794,'Chuyển Mã'!$B$3:$C$9,2,0),"")</f>
        <v>Hà Nội</v>
      </c>
      <c r="AE3794" s="7" t="str">
        <f t="shared" si="493"/>
        <v>Chả nướng 300g</v>
      </c>
      <c r="AF3794" s="7">
        <f t="shared" si="494"/>
        <v>5</v>
      </c>
    </row>
    <row r="3795" spans="1:32" x14ac:dyDescent="0.25">
      <c r="A3795" s="11">
        <v>45909</v>
      </c>
      <c r="B3795" s="25">
        <v>4176573593</v>
      </c>
      <c r="C3795" s="12" t="s">
        <v>7214</v>
      </c>
      <c r="D3795" s="16">
        <f t="shared" si="492"/>
        <v>45909</v>
      </c>
      <c r="G3795" s="13" t="s">
        <v>8544</v>
      </c>
      <c r="I3795" s="13" t="s">
        <v>8545</v>
      </c>
      <c r="J3795" s="13" t="s">
        <v>75</v>
      </c>
      <c r="K3795" s="13" t="s">
        <v>27</v>
      </c>
      <c r="L3795" s="25" t="str">
        <f>VLOOKUP($K3795,TONG_SL!$A:$D,2,0)</f>
        <v>Chân giò heo muối 300g</v>
      </c>
      <c r="N3795" s="25" t="str">
        <f t="shared" si="495"/>
        <v>K-C6</v>
      </c>
      <c r="Q3795" s="25" t="str">
        <f>VLOOKUP(K3795,TONG_SL!$A:$D,3,0)</f>
        <v>Túi</v>
      </c>
      <c r="R3795" s="1">
        <v>6</v>
      </c>
      <c r="T3795" s="1">
        <f>VLOOKUP(VLOOKUP(G3795,Ma_KH!$A:$R,18,0)&amp;K3795,Gia_MB!$A:$F,6,0)</f>
        <v>73431</v>
      </c>
      <c r="U3795" s="14">
        <f t="shared" si="488"/>
        <v>440586</v>
      </c>
      <c r="W3795" s="64">
        <f t="shared" si="489"/>
        <v>0</v>
      </c>
      <c r="X3795" s="3" t="str">
        <f t="shared" si="490"/>
        <v>8</v>
      </c>
      <c r="Z3795" s="14">
        <f t="shared" si="491"/>
        <v>35246.879999999997</v>
      </c>
      <c r="AA3795" s="7">
        <f>VLOOKUP(G3795,Ma_KH!$A:$R,14,0)</f>
        <v>60</v>
      </c>
      <c r="AD3795" s="7" t="str">
        <f>IFERROR(VLOOKUP(J3795,'Chuyển Mã'!$B$3:$C$9,2,0),"")</f>
        <v>Hà Nội</v>
      </c>
      <c r="AE3795" s="7" t="str">
        <f t="shared" si="493"/>
        <v>Chân giò heo muối 300g</v>
      </c>
      <c r="AF3795" s="7">
        <f t="shared" si="494"/>
        <v>6</v>
      </c>
    </row>
    <row r="3796" spans="1:32" x14ac:dyDescent="0.25">
      <c r="A3796" s="11">
        <v>45909</v>
      </c>
      <c r="B3796" s="25">
        <v>4176573593</v>
      </c>
      <c r="C3796" s="12" t="s">
        <v>7214</v>
      </c>
      <c r="D3796" s="16">
        <f t="shared" si="492"/>
        <v>45909</v>
      </c>
      <c r="G3796" s="13" t="s">
        <v>8544</v>
      </c>
      <c r="I3796" s="13" t="s">
        <v>8545</v>
      </c>
      <c r="J3796" s="13" t="s">
        <v>75</v>
      </c>
      <c r="K3796" s="13" t="s">
        <v>32</v>
      </c>
      <c r="L3796" s="25" t="str">
        <f>VLOOKUP($K3796,TONG_SL!$A:$D,2,0)</f>
        <v>Giò Tai Lưỡi Xào 250</v>
      </c>
      <c r="N3796" s="25" t="str">
        <f t="shared" si="495"/>
        <v>K-C6</v>
      </c>
      <c r="Q3796" s="25" t="str">
        <f>VLOOKUP(K3796,TONG_SL!$A:$D,3,0)</f>
        <v>Túi</v>
      </c>
      <c r="R3796" s="1">
        <v>5</v>
      </c>
      <c r="T3796" s="1">
        <f>VLOOKUP(VLOOKUP(G3796,Ma_KH!$A:$R,18,0)&amp;K3796,Gia_MB!$A:$F,6,0)</f>
        <v>50183</v>
      </c>
      <c r="U3796" s="14">
        <f t="shared" si="488"/>
        <v>250915</v>
      </c>
      <c r="W3796" s="64">
        <f t="shared" si="489"/>
        <v>0</v>
      </c>
      <c r="X3796" s="3" t="str">
        <f t="shared" si="490"/>
        <v>8</v>
      </c>
      <c r="Z3796" s="14">
        <f t="shared" si="491"/>
        <v>20073.2</v>
      </c>
      <c r="AA3796" s="7">
        <f>VLOOKUP(G3796,Ma_KH!$A:$R,14,0)</f>
        <v>60</v>
      </c>
      <c r="AD3796" s="7" t="str">
        <f>IFERROR(VLOOKUP(J3796,'Chuyển Mã'!$B$3:$C$9,2,0),"")</f>
        <v>Hà Nội</v>
      </c>
      <c r="AE3796" s="7" t="str">
        <f t="shared" si="493"/>
        <v>Giò Tai Lưỡi Xào 250</v>
      </c>
      <c r="AF3796" s="7">
        <f t="shared" si="494"/>
        <v>5</v>
      </c>
    </row>
    <row r="3797" spans="1:32" x14ac:dyDescent="0.25">
      <c r="A3797" s="11">
        <v>45909</v>
      </c>
      <c r="B3797" s="25">
        <v>4176573593</v>
      </c>
      <c r="C3797" s="12" t="s">
        <v>7214</v>
      </c>
      <c r="D3797" s="16">
        <f t="shared" si="492"/>
        <v>45909</v>
      </c>
      <c r="G3797" s="13" t="s">
        <v>8544</v>
      </c>
      <c r="I3797" s="13" t="s">
        <v>8545</v>
      </c>
      <c r="J3797" s="13" t="s">
        <v>75</v>
      </c>
      <c r="K3797" s="13" t="s">
        <v>51</v>
      </c>
      <c r="L3797" s="25" t="str">
        <f>VLOOKUP($K3797,TONG_SL!$A:$D,2,0)</f>
        <v>Mọc Nấm Hương 250g</v>
      </c>
      <c r="N3797" s="25" t="str">
        <f t="shared" si="495"/>
        <v>K-C6</v>
      </c>
      <c r="Q3797" s="25" t="str">
        <f>VLOOKUP(K3797,TONG_SL!$A:$D,3,0)</f>
        <v>Túi</v>
      </c>
      <c r="R3797" s="1">
        <v>5</v>
      </c>
      <c r="T3797" s="1">
        <f>VLOOKUP(VLOOKUP(G3797,Ma_KH!$A:$R,18,0)&amp;K3797,Gia_MB!$A:$F,6,0)</f>
        <v>46000</v>
      </c>
      <c r="U3797" s="14">
        <f t="shared" si="488"/>
        <v>230000</v>
      </c>
      <c r="W3797" s="64">
        <f t="shared" si="489"/>
        <v>0</v>
      </c>
      <c r="X3797" s="3" t="str">
        <f t="shared" si="490"/>
        <v>8</v>
      </c>
      <c r="Z3797" s="14">
        <f t="shared" si="491"/>
        <v>18400</v>
      </c>
      <c r="AA3797" s="7">
        <f>VLOOKUP(G3797,Ma_KH!$A:$R,14,0)</f>
        <v>60</v>
      </c>
      <c r="AD3797" s="7" t="str">
        <f>IFERROR(VLOOKUP(J3797,'Chuyển Mã'!$B$3:$C$9,2,0),"")</f>
        <v>Hà Nội</v>
      </c>
      <c r="AE3797" s="7" t="str">
        <f t="shared" si="493"/>
        <v>Mọc Nấm Hương 250g</v>
      </c>
      <c r="AF3797" s="7">
        <f t="shared" si="494"/>
        <v>5</v>
      </c>
    </row>
    <row r="3798" spans="1:32" x14ac:dyDescent="0.25">
      <c r="A3798" s="11">
        <v>45909</v>
      </c>
      <c r="B3798" s="25">
        <v>4176620296</v>
      </c>
      <c r="C3798" s="12" t="s">
        <v>7214</v>
      </c>
      <c r="D3798" s="16">
        <f t="shared" si="492"/>
        <v>45909</v>
      </c>
      <c r="G3798" s="13" t="s">
        <v>8546</v>
      </c>
      <c r="I3798" s="13" t="s">
        <v>8547</v>
      </c>
      <c r="J3798" s="13" t="s">
        <v>75</v>
      </c>
      <c r="K3798" s="13" t="s">
        <v>27</v>
      </c>
      <c r="L3798" s="25" t="str">
        <f>VLOOKUP($K3798,TONG_SL!$A:$D,2,0)</f>
        <v>Chân giò heo muối 300g</v>
      </c>
      <c r="N3798" s="25" t="str">
        <f t="shared" si="495"/>
        <v>K-C6</v>
      </c>
      <c r="Q3798" s="25" t="str">
        <f>VLOOKUP(K3798,TONG_SL!$A:$D,3,0)</f>
        <v>Túi</v>
      </c>
      <c r="R3798" s="1">
        <v>8</v>
      </c>
      <c r="T3798" s="1">
        <f>VLOOKUP(VLOOKUP(G3798,Ma_KH!$A:$R,18,0)&amp;K3798,Gia_MB!$A:$F,6,0)</f>
        <v>73431</v>
      </c>
      <c r="U3798" s="14">
        <f t="shared" si="488"/>
        <v>587448</v>
      </c>
      <c r="W3798" s="64">
        <f t="shared" si="489"/>
        <v>0</v>
      </c>
      <c r="X3798" s="3" t="str">
        <f t="shared" si="490"/>
        <v>8</v>
      </c>
      <c r="Z3798" s="14">
        <f t="shared" si="491"/>
        <v>46995.840000000004</v>
      </c>
      <c r="AA3798" s="7">
        <f>VLOOKUP(G3798,Ma_KH!$A:$R,14,0)</f>
        <v>60</v>
      </c>
      <c r="AD3798" s="7" t="str">
        <f>IFERROR(VLOOKUP(J3798,'Chuyển Mã'!$B$3:$C$9,2,0),"")</f>
        <v>Hà Nội</v>
      </c>
      <c r="AE3798" s="7" t="str">
        <f t="shared" si="493"/>
        <v>Chân giò heo muối 300g</v>
      </c>
      <c r="AF3798" s="7">
        <f t="shared" si="494"/>
        <v>8</v>
      </c>
    </row>
    <row r="3799" spans="1:32" x14ac:dyDescent="0.25">
      <c r="A3799" s="11">
        <v>45909</v>
      </c>
      <c r="B3799" s="25">
        <v>4176620296</v>
      </c>
      <c r="C3799" s="12" t="s">
        <v>7214</v>
      </c>
      <c r="D3799" s="16">
        <f t="shared" si="492"/>
        <v>45909</v>
      </c>
      <c r="G3799" s="13" t="s">
        <v>8546</v>
      </c>
      <c r="I3799" s="13" t="s">
        <v>8547</v>
      </c>
      <c r="J3799" s="13" t="s">
        <v>75</v>
      </c>
      <c r="K3799" s="13" t="s">
        <v>30</v>
      </c>
      <c r="L3799" s="25" t="str">
        <f>VLOOKUP($K3799,TONG_SL!$A:$D,2,0)</f>
        <v>Gà muối 500g</v>
      </c>
      <c r="N3799" s="25" t="str">
        <f t="shared" si="495"/>
        <v>K-C6</v>
      </c>
      <c r="Q3799" s="25" t="str">
        <f>VLOOKUP(K3799,TONG_SL!$A:$D,3,0)</f>
        <v>Túi</v>
      </c>
      <c r="R3799" s="1">
        <v>5</v>
      </c>
      <c r="T3799" s="1">
        <f>VLOOKUP(VLOOKUP(G3799,Ma_KH!$A:$R,18,0)&amp;K3799,Gia_MB!$A:$F,6,0)</f>
        <v>111058</v>
      </c>
      <c r="U3799" s="14">
        <f t="shared" si="488"/>
        <v>555290</v>
      </c>
      <c r="W3799" s="64">
        <f t="shared" si="489"/>
        <v>0</v>
      </c>
      <c r="X3799" s="3" t="str">
        <f t="shared" si="490"/>
        <v>8</v>
      </c>
      <c r="Z3799" s="14">
        <f t="shared" si="491"/>
        <v>44423.200000000004</v>
      </c>
      <c r="AA3799" s="7">
        <f>VLOOKUP(G3799,Ma_KH!$A:$R,14,0)</f>
        <v>60</v>
      </c>
      <c r="AD3799" s="7" t="str">
        <f>IFERROR(VLOOKUP(J3799,'Chuyển Mã'!$B$3:$C$9,2,0),"")</f>
        <v>Hà Nội</v>
      </c>
      <c r="AE3799" s="7" t="str">
        <f t="shared" si="493"/>
        <v>Gà muối 500g</v>
      </c>
      <c r="AF3799" s="7">
        <f t="shared" si="494"/>
        <v>5</v>
      </c>
    </row>
    <row r="3800" spans="1:32" x14ac:dyDescent="0.25">
      <c r="A3800" s="11">
        <v>45909</v>
      </c>
      <c r="B3800" s="25">
        <v>4176620296</v>
      </c>
      <c r="C3800" s="12" t="s">
        <v>7214</v>
      </c>
      <c r="D3800" s="16">
        <f t="shared" si="492"/>
        <v>45909</v>
      </c>
      <c r="G3800" s="13" t="s">
        <v>8546</v>
      </c>
      <c r="I3800" s="13" t="s">
        <v>8547</v>
      </c>
      <c r="J3800" s="13" t="s">
        <v>75</v>
      </c>
      <c r="K3800" s="13" t="s">
        <v>39</v>
      </c>
      <c r="L3800" s="25" t="str">
        <f>VLOOKUP($K3800,TONG_SL!$A:$D,2,0)</f>
        <v>Chả cốm 300g</v>
      </c>
      <c r="N3800" s="25" t="str">
        <f t="shared" si="495"/>
        <v>K-C6</v>
      </c>
      <c r="Q3800" s="25" t="str">
        <f>VLOOKUP(K3800,TONG_SL!$A:$D,3,0)</f>
        <v>Túi</v>
      </c>
      <c r="R3800" s="1">
        <v>5</v>
      </c>
      <c r="T3800" s="1">
        <f>VLOOKUP(VLOOKUP(G3800,Ma_KH!$A:$R,18,0)&amp;K3800,Gia_MB!$A:$F,6,0)</f>
        <v>74250</v>
      </c>
      <c r="U3800" s="14">
        <f t="shared" si="488"/>
        <v>371250</v>
      </c>
      <c r="W3800" s="64">
        <f t="shared" si="489"/>
        <v>0</v>
      </c>
      <c r="X3800" s="3" t="str">
        <f t="shared" si="490"/>
        <v>8</v>
      </c>
      <c r="Z3800" s="14">
        <f t="shared" si="491"/>
        <v>29700</v>
      </c>
      <c r="AA3800" s="7">
        <f>VLOOKUP(G3800,Ma_KH!$A:$R,14,0)</f>
        <v>60</v>
      </c>
      <c r="AD3800" s="7" t="str">
        <f>IFERROR(VLOOKUP(J3800,'Chuyển Mã'!$B$3:$C$9,2,0),"")</f>
        <v>Hà Nội</v>
      </c>
      <c r="AE3800" s="7" t="str">
        <f t="shared" si="493"/>
        <v>Chả cốm 300g</v>
      </c>
      <c r="AF3800" s="7">
        <f t="shared" si="494"/>
        <v>5</v>
      </c>
    </row>
    <row r="3801" spans="1:32" x14ac:dyDescent="0.25">
      <c r="A3801" s="11">
        <v>45909</v>
      </c>
      <c r="B3801" s="25">
        <v>4176620296</v>
      </c>
      <c r="C3801" s="12" t="s">
        <v>7214</v>
      </c>
      <c r="D3801" s="16">
        <f t="shared" si="492"/>
        <v>45909</v>
      </c>
      <c r="G3801" s="13" t="s">
        <v>8546</v>
      </c>
      <c r="I3801" s="13" t="s">
        <v>8547</v>
      </c>
      <c r="J3801" s="13" t="s">
        <v>75</v>
      </c>
      <c r="K3801" s="13" t="s">
        <v>51</v>
      </c>
      <c r="L3801" s="25" t="str">
        <f>VLOOKUP($K3801,TONG_SL!$A:$D,2,0)</f>
        <v>Mọc Nấm Hương 250g</v>
      </c>
      <c r="N3801" s="25" t="str">
        <f t="shared" si="495"/>
        <v>K-C6</v>
      </c>
      <c r="Q3801" s="25" t="str">
        <f>VLOOKUP(K3801,TONG_SL!$A:$D,3,0)</f>
        <v>Túi</v>
      </c>
      <c r="R3801" s="1">
        <v>5</v>
      </c>
      <c r="T3801" s="1">
        <f>VLOOKUP(VLOOKUP(G3801,Ma_KH!$A:$R,18,0)&amp;K3801,Gia_MB!$A:$F,6,0)</f>
        <v>46000</v>
      </c>
      <c r="U3801" s="14">
        <f t="shared" si="488"/>
        <v>230000</v>
      </c>
      <c r="W3801" s="64">
        <f t="shared" si="489"/>
        <v>0</v>
      </c>
      <c r="X3801" s="3" t="str">
        <f t="shared" si="490"/>
        <v>8</v>
      </c>
      <c r="Z3801" s="14">
        <f t="shared" si="491"/>
        <v>18400</v>
      </c>
      <c r="AA3801" s="7">
        <f>VLOOKUP(G3801,Ma_KH!$A:$R,14,0)</f>
        <v>60</v>
      </c>
      <c r="AD3801" s="7" t="str">
        <f>IFERROR(VLOOKUP(J3801,'Chuyển Mã'!$B$3:$C$9,2,0),"")</f>
        <v>Hà Nội</v>
      </c>
      <c r="AE3801" s="7" t="str">
        <f t="shared" si="493"/>
        <v>Mọc Nấm Hương 250g</v>
      </c>
      <c r="AF3801" s="7">
        <f t="shared" si="494"/>
        <v>5</v>
      </c>
    </row>
    <row r="3802" spans="1:32" ht="15" customHeight="1" x14ac:dyDescent="0.25">
      <c r="A3802" s="11">
        <v>45909</v>
      </c>
      <c r="B3802" s="25">
        <v>4176620296</v>
      </c>
      <c r="C3802" s="12" t="s">
        <v>7214</v>
      </c>
      <c r="D3802" s="16">
        <f t="shared" si="492"/>
        <v>45909</v>
      </c>
      <c r="G3802" s="13" t="s">
        <v>8546</v>
      </c>
      <c r="I3802" s="13" t="s">
        <v>8547</v>
      </c>
      <c r="J3802" s="13" t="s">
        <v>75</v>
      </c>
      <c r="K3802" s="13" t="s">
        <v>35</v>
      </c>
      <c r="L3802" s="25" t="str">
        <f>VLOOKUP($K3802,TONG_SL!$A:$D,2,0)</f>
        <v>Tai heo muối 200g</v>
      </c>
      <c r="N3802" s="25" t="str">
        <f t="shared" si="495"/>
        <v>K-C6</v>
      </c>
      <c r="Q3802" s="25" t="str">
        <f>VLOOKUP(K3802,TONG_SL!$A:$D,3,0)</f>
        <v>Túi</v>
      </c>
      <c r="R3802" s="1">
        <v>5</v>
      </c>
      <c r="T3802" s="1">
        <f>VLOOKUP(VLOOKUP(G3802,Ma_KH!$A:$R,18,0)&amp;K3802,Gia_MB!$A:$F,6,0)</f>
        <v>55595</v>
      </c>
      <c r="U3802" s="14">
        <f t="shared" ref="U3802:U3900" si="496">T3802*R3802</f>
        <v>277975</v>
      </c>
      <c r="W3802" s="64">
        <f t="shared" ref="W3802:W3900" si="497">U3802*V3802</f>
        <v>0</v>
      </c>
      <c r="X3802" s="3" t="str">
        <f t="shared" ref="X3802:X3900" si="498">IF(B3802&lt;&gt;"","8","0")</f>
        <v>8</v>
      </c>
      <c r="Z3802" s="14">
        <f t="shared" ref="Z3802:Z3900" si="499">U3802*X3802%</f>
        <v>22238</v>
      </c>
      <c r="AA3802" s="7">
        <f>VLOOKUP(G3802,Ma_KH!$A:$R,14,0)</f>
        <v>60</v>
      </c>
      <c r="AD3802" s="7" t="str">
        <f>IFERROR(VLOOKUP(J3802,'Chuyển Mã'!$B$3:$C$9,2,0),"")</f>
        <v>Hà Nội</v>
      </c>
      <c r="AE3802" s="7" t="str">
        <f t="shared" si="493"/>
        <v>Tai heo muối 200g</v>
      </c>
      <c r="AF3802" s="7">
        <f t="shared" si="494"/>
        <v>5</v>
      </c>
    </row>
    <row r="3803" spans="1:32" x14ac:dyDescent="0.25">
      <c r="A3803" s="11">
        <v>45909</v>
      </c>
      <c r="B3803" s="25">
        <v>4176620296</v>
      </c>
      <c r="C3803" s="12" t="s">
        <v>7214</v>
      </c>
      <c r="D3803" s="16">
        <f t="shared" si="492"/>
        <v>45909</v>
      </c>
      <c r="G3803" s="13" t="s">
        <v>8546</v>
      </c>
      <c r="I3803" s="13" t="s">
        <v>8547</v>
      </c>
      <c r="J3803" s="13" t="s">
        <v>75</v>
      </c>
      <c r="K3803" s="13" t="s">
        <v>41</v>
      </c>
      <c r="L3803" s="25" t="str">
        <f>VLOOKUP($K3803,TONG_SL!$A:$D,2,0)</f>
        <v>Chả nướng 300g</v>
      </c>
      <c r="N3803" s="25" t="str">
        <f t="shared" si="495"/>
        <v>K-C6</v>
      </c>
      <c r="Q3803" s="25" t="str">
        <f>VLOOKUP(K3803,TONG_SL!$A:$D,3,0)</f>
        <v>Túi</v>
      </c>
      <c r="R3803" s="1">
        <v>5</v>
      </c>
      <c r="T3803" s="1">
        <f>VLOOKUP(VLOOKUP(G3803,Ma_KH!$A:$R,18,0)&amp;K3803,Gia_MB!$A:$F,6,0)</f>
        <v>70950</v>
      </c>
      <c r="U3803" s="14">
        <f t="shared" si="496"/>
        <v>354750</v>
      </c>
      <c r="W3803" s="64">
        <f t="shared" si="497"/>
        <v>0</v>
      </c>
      <c r="X3803" s="3" t="str">
        <f t="shared" si="498"/>
        <v>8</v>
      </c>
      <c r="Z3803" s="14">
        <f t="shared" si="499"/>
        <v>28380</v>
      </c>
      <c r="AA3803" s="7">
        <f>VLOOKUP(G3803,Ma_KH!$A:$R,14,0)</f>
        <v>60</v>
      </c>
      <c r="AD3803" s="7" t="str">
        <f>IFERROR(VLOOKUP(J3803,'Chuyển Mã'!$B$3:$C$9,2,0),"")</f>
        <v>Hà Nội</v>
      </c>
      <c r="AE3803" s="7" t="str">
        <f t="shared" si="493"/>
        <v>Chả nướng 300g</v>
      </c>
      <c r="AF3803" s="7">
        <f t="shared" si="494"/>
        <v>5</v>
      </c>
    </row>
    <row r="3804" spans="1:32" x14ac:dyDescent="0.25">
      <c r="A3804" s="11">
        <v>45909</v>
      </c>
      <c r="B3804" s="25">
        <v>57898</v>
      </c>
      <c r="C3804" s="12" t="s">
        <v>7214</v>
      </c>
      <c r="D3804" s="16">
        <f t="shared" si="492"/>
        <v>45909</v>
      </c>
      <c r="G3804" s="13" t="s">
        <v>4911</v>
      </c>
      <c r="I3804" s="13" t="s">
        <v>4911</v>
      </c>
      <c r="J3804" s="13" t="s">
        <v>1811</v>
      </c>
      <c r="K3804" s="13" t="s">
        <v>51</v>
      </c>
      <c r="L3804" s="25" t="str">
        <f>VLOOKUP($K3804,TONG_SL!$A:$D,2,0)</f>
        <v>Mọc Nấm Hương 250g</v>
      </c>
      <c r="N3804" s="25" t="str">
        <f t="shared" si="495"/>
        <v>K-C6</v>
      </c>
      <c r="Q3804" s="25" t="str">
        <f>VLOOKUP(K3804,TONG_SL!$A:$D,3,0)</f>
        <v>Túi</v>
      </c>
      <c r="R3804" s="1">
        <v>5</v>
      </c>
      <c r="T3804" s="1">
        <f>VLOOKUP(VLOOKUP(G3804,Ma_KH!$A:$R,18,0)&amp;K3804,Gia_MB!$A:$F,6,0)</f>
        <v>43700</v>
      </c>
      <c r="U3804" s="14">
        <f t="shared" ref="U3804:U3826" si="500">T3804*R3804</f>
        <v>218500</v>
      </c>
      <c r="W3804" s="64">
        <f t="shared" ref="W3804:W3826" si="501">U3804*V3804</f>
        <v>0</v>
      </c>
      <c r="X3804" s="3" t="str">
        <f t="shared" ref="X3804:X3826" si="502">IF(B3804&lt;&gt;"","8","0")</f>
        <v>8</v>
      </c>
      <c r="Z3804" s="14">
        <f t="shared" ref="Z3804:Z3826" si="503">U3804*X3804%</f>
        <v>17480</v>
      </c>
      <c r="AA3804" s="7">
        <f>VLOOKUP(G3804,Ma_KH!$A:$R,14,0)</f>
        <v>56</v>
      </c>
      <c r="AD3804" s="7" t="str">
        <f>IFERROR(VLOOKUP(J3804,'Chuyển Mã'!$B$3:$C$9,2,0),"")</f>
        <v>Hà Nội</v>
      </c>
      <c r="AE3804" s="7" t="str">
        <f t="shared" si="493"/>
        <v>Mọc Nấm Hương 250g</v>
      </c>
      <c r="AF3804" s="7">
        <f t="shared" si="494"/>
        <v>5</v>
      </c>
    </row>
    <row r="3805" spans="1:32" x14ac:dyDescent="0.25">
      <c r="A3805" s="11">
        <v>45909</v>
      </c>
      <c r="B3805" s="25">
        <v>57898</v>
      </c>
      <c r="C3805" s="12" t="s">
        <v>7214</v>
      </c>
      <c r="D3805" s="16">
        <f t="shared" si="492"/>
        <v>45909</v>
      </c>
      <c r="G3805" s="13" t="s">
        <v>4911</v>
      </c>
      <c r="I3805" s="13" t="s">
        <v>4911</v>
      </c>
      <c r="J3805" s="13" t="s">
        <v>1811</v>
      </c>
      <c r="K3805" s="13" t="s">
        <v>47</v>
      </c>
      <c r="L3805" s="25" t="str">
        <f>VLOOKUP($K3805,TONG_SL!$A:$D,2,0)</f>
        <v>Giò lụa cây 250g</v>
      </c>
      <c r="N3805" s="25" t="str">
        <f t="shared" si="495"/>
        <v>K-C6</v>
      </c>
      <c r="Q3805" s="25" t="str">
        <f>VLOOKUP(K3805,TONG_SL!$A:$D,3,0)</f>
        <v>Túi</v>
      </c>
      <c r="R3805" s="1">
        <v>5</v>
      </c>
      <c r="T3805" s="1">
        <f>VLOOKUP(VLOOKUP(G3805,Ma_KH!$A:$R,18,0)&amp;K3805,Gia_MB!$A:$F,6,0)</f>
        <v>49500</v>
      </c>
      <c r="U3805" s="14">
        <f t="shared" si="500"/>
        <v>247500</v>
      </c>
      <c r="W3805" s="64">
        <f t="shared" si="501"/>
        <v>0</v>
      </c>
      <c r="X3805" s="3" t="str">
        <f t="shared" si="502"/>
        <v>8</v>
      </c>
      <c r="Z3805" s="14">
        <f t="shared" si="503"/>
        <v>19800</v>
      </c>
      <c r="AA3805" s="7">
        <f>VLOOKUP(G3805,Ma_KH!$A:$R,14,0)</f>
        <v>56</v>
      </c>
      <c r="AD3805" s="7" t="str">
        <f>IFERROR(VLOOKUP(J3805,'Chuyển Mã'!$B$3:$C$9,2,0),"")</f>
        <v>Hà Nội</v>
      </c>
      <c r="AE3805" s="7" t="str">
        <f t="shared" si="493"/>
        <v>Giò lụa cây 250g</v>
      </c>
      <c r="AF3805" s="7">
        <f t="shared" si="494"/>
        <v>5</v>
      </c>
    </row>
    <row r="3806" spans="1:32" x14ac:dyDescent="0.25">
      <c r="A3806" s="11">
        <v>45909</v>
      </c>
      <c r="B3806" s="25">
        <v>57898</v>
      </c>
      <c r="C3806" s="12" t="s">
        <v>7214</v>
      </c>
      <c r="D3806" s="16">
        <f t="shared" si="492"/>
        <v>45909</v>
      </c>
      <c r="G3806" s="13" t="s">
        <v>4911</v>
      </c>
      <c r="I3806" s="13" t="s">
        <v>4911</v>
      </c>
      <c r="J3806" s="13" t="s">
        <v>1811</v>
      </c>
      <c r="K3806" s="13" t="s">
        <v>30</v>
      </c>
      <c r="L3806" s="25" t="str">
        <f>VLOOKUP($K3806,TONG_SL!$A:$D,2,0)</f>
        <v>Gà muối 500g</v>
      </c>
      <c r="N3806" s="25" t="str">
        <f t="shared" si="495"/>
        <v>K-C6</v>
      </c>
      <c r="Q3806" s="25" t="str">
        <f>VLOOKUP(K3806,TONG_SL!$A:$D,3,0)</f>
        <v>Túi</v>
      </c>
      <c r="R3806" s="1">
        <v>2</v>
      </c>
      <c r="T3806" s="1">
        <f>VLOOKUP(VLOOKUP(G3806,Ma_KH!$A:$R,18,0)&amp;K3806,Gia_MB!$A:$F,6,0)</f>
        <v>105506</v>
      </c>
      <c r="U3806" s="14">
        <f t="shared" si="500"/>
        <v>211012</v>
      </c>
      <c r="W3806" s="64">
        <f t="shared" si="501"/>
        <v>0</v>
      </c>
      <c r="X3806" s="3" t="str">
        <f t="shared" si="502"/>
        <v>8</v>
      </c>
      <c r="Z3806" s="14">
        <f t="shared" si="503"/>
        <v>16880.96</v>
      </c>
      <c r="AA3806" s="7">
        <f>VLOOKUP(G3806,Ma_KH!$A:$R,14,0)</f>
        <v>56</v>
      </c>
      <c r="AD3806" s="7" t="str">
        <f>IFERROR(VLOOKUP(J3806,'Chuyển Mã'!$B$3:$C$9,2,0),"")</f>
        <v>Hà Nội</v>
      </c>
      <c r="AE3806" s="7" t="str">
        <f t="shared" si="493"/>
        <v>Gà muối 500g</v>
      </c>
      <c r="AF3806" s="7">
        <f t="shared" si="494"/>
        <v>2</v>
      </c>
    </row>
    <row r="3807" spans="1:32" x14ac:dyDescent="0.25">
      <c r="A3807" s="11">
        <v>45909</v>
      </c>
      <c r="B3807" s="25">
        <v>57898</v>
      </c>
      <c r="C3807" s="12" t="s">
        <v>7214</v>
      </c>
      <c r="D3807" s="16">
        <f t="shared" si="492"/>
        <v>45909</v>
      </c>
      <c r="G3807" s="13" t="s">
        <v>4911</v>
      </c>
      <c r="I3807" s="13" t="s">
        <v>4911</v>
      </c>
      <c r="J3807" s="13" t="s">
        <v>1811</v>
      </c>
      <c r="K3807" s="13" t="s">
        <v>32</v>
      </c>
      <c r="L3807" s="25" t="str">
        <f>VLOOKUP($K3807,TONG_SL!$A:$D,2,0)</f>
        <v>Giò Tai Lưỡi Xào 250</v>
      </c>
      <c r="N3807" s="25" t="str">
        <f t="shared" si="495"/>
        <v>K-C6</v>
      </c>
      <c r="Q3807" s="25" t="str">
        <f>VLOOKUP(K3807,TONG_SL!$A:$D,3,0)</f>
        <v>Túi</v>
      </c>
      <c r="R3807" s="1">
        <v>5</v>
      </c>
      <c r="T3807" s="1">
        <f>VLOOKUP(VLOOKUP(G3807,Ma_KH!$A:$R,18,0)&amp;K3807,Gia_MB!$A:$F,6,0)</f>
        <v>47672</v>
      </c>
      <c r="U3807" s="14">
        <f t="shared" si="500"/>
        <v>238360</v>
      </c>
      <c r="W3807" s="64">
        <f t="shared" si="501"/>
        <v>0</v>
      </c>
      <c r="X3807" s="3" t="str">
        <f t="shared" si="502"/>
        <v>8</v>
      </c>
      <c r="Z3807" s="14">
        <f t="shared" si="503"/>
        <v>19068.8</v>
      </c>
      <c r="AA3807" s="7">
        <f>VLOOKUP(G3807,Ma_KH!$A:$R,14,0)</f>
        <v>56</v>
      </c>
      <c r="AD3807" s="7" t="str">
        <f>IFERROR(VLOOKUP(J3807,'Chuyển Mã'!$B$3:$C$9,2,0),"")</f>
        <v>Hà Nội</v>
      </c>
      <c r="AE3807" s="7" t="str">
        <f t="shared" si="493"/>
        <v>Giò Tai Lưỡi Xào 250</v>
      </c>
      <c r="AF3807" s="7">
        <f t="shared" si="494"/>
        <v>5</v>
      </c>
    </row>
    <row r="3808" spans="1:32" x14ac:dyDescent="0.25">
      <c r="A3808" s="11">
        <v>45909</v>
      </c>
      <c r="B3808" s="25">
        <v>4176588847</v>
      </c>
      <c r="C3808" s="12" t="s">
        <v>7214</v>
      </c>
      <c r="D3808" s="16">
        <f t="shared" si="492"/>
        <v>45909</v>
      </c>
      <c r="G3808" s="13" t="s">
        <v>1693</v>
      </c>
      <c r="I3808" s="13" t="s">
        <v>8608</v>
      </c>
      <c r="J3808" s="13" t="s">
        <v>75</v>
      </c>
      <c r="K3808" s="13" t="s">
        <v>51</v>
      </c>
      <c r="L3808" s="25" t="str">
        <f>VLOOKUP($K3808,TONG_SL!$A:$D,2,0)</f>
        <v>Mọc Nấm Hương 250g</v>
      </c>
      <c r="N3808" s="25" t="str">
        <f t="shared" si="495"/>
        <v>K-C6</v>
      </c>
      <c r="Q3808" s="25" t="str">
        <f>VLOOKUP(K3808,TONG_SL!$A:$D,3,0)</f>
        <v>Túi</v>
      </c>
      <c r="R3808" s="1">
        <v>5</v>
      </c>
      <c r="T3808" s="1">
        <f>VLOOKUP(VLOOKUP(G3808,Ma_KH!$A:$R,18,0)&amp;K3808,Gia_MB!$A:$F,6,0)</f>
        <v>46000</v>
      </c>
      <c r="U3808" s="14">
        <f t="shared" si="500"/>
        <v>230000</v>
      </c>
      <c r="W3808" s="64">
        <f t="shared" si="501"/>
        <v>0</v>
      </c>
      <c r="X3808" s="3" t="str">
        <f t="shared" si="502"/>
        <v>8</v>
      </c>
      <c r="Z3808" s="14">
        <f t="shared" si="503"/>
        <v>18400</v>
      </c>
      <c r="AA3808" s="7">
        <f>VLOOKUP(G3808,Ma_KH!$A:$R,14,0)</f>
        <v>60</v>
      </c>
      <c r="AD3808" s="7" t="str">
        <f>IFERROR(VLOOKUP(J3808,'Chuyển Mã'!$B$3:$C$9,2,0),"")</f>
        <v>Hà Nội</v>
      </c>
      <c r="AE3808" s="7" t="str">
        <f t="shared" si="493"/>
        <v>Mọc Nấm Hương 250g</v>
      </c>
      <c r="AF3808" s="7">
        <f t="shared" si="494"/>
        <v>5</v>
      </c>
    </row>
    <row r="3809" spans="1:32" x14ac:dyDescent="0.25">
      <c r="A3809" s="11">
        <v>45909</v>
      </c>
      <c r="B3809" s="25">
        <v>4176588847</v>
      </c>
      <c r="C3809" s="12" t="s">
        <v>7214</v>
      </c>
      <c r="D3809" s="16">
        <f t="shared" si="492"/>
        <v>45909</v>
      </c>
      <c r="G3809" s="13" t="s">
        <v>1693</v>
      </c>
      <c r="I3809" s="13" t="s">
        <v>8608</v>
      </c>
      <c r="J3809" s="13" t="s">
        <v>75</v>
      </c>
      <c r="K3809" s="13" t="s">
        <v>39</v>
      </c>
      <c r="L3809" s="25" t="str">
        <f>VLOOKUP($K3809,TONG_SL!$A:$D,2,0)</f>
        <v>Chả cốm 300g</v>
      </c>
      <c r="N3809" s="25" t="str">
        <f t="shared" si="495"/>
        <v>K-C6</v>
      </c>
      <c r="Q3809" s="25" t="str">
        <f>VLOOKUP(K3809,TONG_SL!$A:$D,3,0)</f>
        <v>Túi</v>
      </c>
      <c r="R3809" s="1">
        <v>3</v>
      </c>
      <c r="T3809" s="1">
        <f>VLOOKUP(VLOOKUP(G3809,Ma_KH!$A:$R,18,0)&amp;K3809,Gia_MB!$A:$F,6,0)</f>
        <v>74250</v>
      </c>
      <c r="U3809" s="14">
        <f t="shared" si="500"/>
        <v>222750</v>
      </c>
      <c r="W3809" s="64">
        <f t="shared" si="501"/>
        <v>0</v>
      </c>
      <c r="X3809" s="3" t="str">
        <f t="shared" si="502"/>
        <v>8</v>
      </c>
      <c r="Z3809" s="14">
        <f t="shared" si="503"/>
        <v>17820</v>
      </c>
      <c r="AA3809" s="7">
        <f>VLOOKUP(G3809,Ma_KH!$A:$R,14,0)</f>
        <v>60</v>
      </c>
      <c r="AD3809" s="7" t="str">
        <f>IFERROR(VLOOKUP(J3809,'Chuyển Mã'!$B$3:$C$9,2,0),"")</f>
        <v>Hà Nội</v>
      </c>
      <c r="AE3809" s="7" t="str">
        <f t="shared" si="493"/>
        <v>Chả cốm 300g</v>
      </c>
      <c r="AF3809" s="7">
        <f t="shared" si="494"/>
        <v>3</v>
      </c>
    </row>
    <row r="3810" spans="1:32" x14ac:dyDescent="0.25">
      <c r="A3810" s="11">
        <v>45909</v>
      </c>
      <c r="B3810" s="25">
        <v>4176588847</v>
      </c>
      <c r="C3810" s="12" t="s">
        <v>7214</v>
      </c>
      <c r="D3810" s="16">
        <f t="shared" si="492"/>
        <v>45909</v>
      </c>
      <c r="G3810" s="13" t="s">
        <v>1693</v>
      </c>
      <c r="I3810" s="13" t="s">
        <v>8608</v>
      </c>
      <c r="J3810" s="13" t="s">
        <v>75</v>
      </c>
      <c r="K3810" s="13" t="s">
        <v>41</v>
      </c>
      <c r="L3810" s="25" t="str">
        <f>VLOOKUP($K3810,TONG_SL!$A:$D,2,0)</f>
        <v>Chả nướng 300g</v>
      </c>
      <c r="N3810" s="25" t="str">
        <f t="shared" si="495"/>
        <v>K-C6</v>
      </c>
      <c r="Q3810" s="25" t="str">
        <f>VLOOKUP(K3810,TONG_SL!$A:$D,3,0)</f>
        <v>Túi</v>
      </c>
      <c r="R3810" s="1">
        <v>6</v>
      </c>
      <c r="T3810" s="1">
        <f>VLOOKUP(VLOOKUP(G3810,Ma_KH!$A:$R,18,0)&amp;K3810,Gia_MB!$A:$F,6,0)</f>
        <v>70950</v>
      </c>
      <c r="U3810" s="14">
        <f t="shared" si="500"/>
        <v>425700</v>
      </c>
      <c r="W3810" s="64">
        <f t="shared" si="501"/>
        <v>0</v>
      </c>
      <c r="X3810" s="3" t="str">
        <f t="shared" si="502"/>
        <v>8</v>
      </c>
      <c r="Z3810" s="14">
        <f t="shared" si="503"/>
        <v>34056</v>
      </c>
      <c r="AA3810" s="7">
        <f>VLOOKUP(G3810,Ma_KH!$A:$R,14,0)</f>
        <v>60</v>
      </c>
      <c r="AD3810" s="7" t="str">
        <f>IFERROR(VLOOKUP(J3810,'Chuyển Mã'!$B$3:$C$9,2,0),"")</f>
        <v>Hà Nội</v>
      </c>
      <c r="AE3810" s="7" t="str">
        <f t="shared" si="493"/>
        <v>Chả nướng 300g</v>
      </c>
      <c r="AF3810" s="7">
        <f t="shared" si="494"/>
        <v>6</v>
      </c>
    </row>
    <row r="3811" spans="1:32" x14ac:dyDescent="0.25">
      <c r="A3811" s="11">
        <v>45909</v>
      </c>
      <c r="B3811" s="25">
        <v>4176588847</v>
      </c>
      <c r="C3811" s="12" t="s">
        <v>7214</v>
      </c>
      <c r="D3811" s="16">
        <f t="shared" si="492"/>
        <v>45909</v>
      </c>
      <c r="G3811" s="13" t="s">
        <v>1693</v>
      </c>
      <c r="I3811" s="13" t="s">
        <v>8608</v>
      </c>
      <c r="J3811" s="13" t="s">
        <v>75</v>
      </c>
      <c r="K3811" s="13" t="s">
        <v>30</v>
      </c>
      <c r="L3811" s="25" t="str">
        <f>VLOOKUP($K3811,TONG_SL!$A:$D,2,0)</f>
        <v>Gà muối 500g</v>
      </c>
      <c r="N3811" s="25" t="str">
        <f t="shared" si="495"/>
        <v>K-C6</v>
      </c>
      <c r="Q3811" s="25" t="str">
        <f>VLOOKUP(K3811,TONG_SL!$A:$D,3,0)</f>
        <v>Túi</v>
      </c>
      <c r="R3811" s="1">
        <v>10</v>
      </c>
      <c r="T3811" s="1">
        <f>VLOOKUP(VLOOKUP(G3811,Ma_KH!$A:$R,18,0)&amp;K3811,Gia_MB!$A:$F,6,0)</f>
        <v>111058</v>
      </c>
      <c r="U3811" s="14">
        <f t="shared" si="500"/>
        <v>1110580</v>
      </c>
      <c r="W3811" s="64">
        <f t="shared" si="501"/>
        <v>0</v>
      </c>
      <c r="X3811" s="3" t="str">
        <f t="shared" si="502"/>
        <v>8</v>
      </c>
      <c r="Z3811" s="14">
        <f t="shared" si="503"/>
        <v>88846.400000000009</v>
      </c>
      <c r="AA3811" s="7">
        <f>VLOOKUP(G3811,Ma_KH!$A:$R,14,0)</f>
        <v>60</v>
      </c>
      <c r="AD3811" s="7" t="str">
        <f>IFERROR(VLOOKUP(J3811,'Chuyển Mã'!$B$3:$C$9,2,0),"")</f>
        <v>Hà Nội</v>
      </c>
      <c r="AE3811" s="7" t="str">
        <f t="shared" si="493"/>
        <v>Gà muối 500g</v>
      </c>
      <c r="AF3811" s="7">
        <f t="shared" si="494"/>
        <v>10</v>
      </c>
    </row>
    <row r="3812" spans="1:32" x14ac:dyDescent="0.25">
      <c r="A3812" s="11">
        <v>45909</v>
      </c>
      <c r="B3812" s="25">
        <v>4176588847</v>
      </c>
      <c r="C3812" s="12" t="s">
        <v>7214</v>
      </c>
      <c r="D3812" s="16">
        <f t="shared" si="492"/>
        <v>45909</v>
      </c>
      <c r="G3812" s="13" t="s">
        <v>1693</v>
      </c>
      <c r="I3812" s="13" t="s">
        <v>8608</v>
      </c>
      <c r="J3812" s="13" t="s">
        <v>75</v>
      </c>
      <c r="K3812" s="13" t="s">
        <v>27</v>
      </c>
      <c r="L3812" s="25" t="str">
        <f>VLOOKUP($K3812,TONG_SL!$A:$D,2,0)</f>
        <v>Chân giò heo muối 300g</v>
      </c>
      <c r="N3812" s="25" t="str">
        <f t="shared" si="495"/>
        <v>K-C6</v>
      </c>
      <c r="Q3812" s="25" t="str">
        <f>VLOOKUP(K3812,TONG_SL!$A:$D,3,0)</f>
        <v>Túi</v>
      </c>
      <c r="R3812" s="1">
        <v>6</v>
      </c>
      <c r="T3812" s="1">
        <f>VLOOKUP(VLOOKUP(G3812,Ma_KH!$A:$R,18,0)&amp;K3812,Gia_MB!$A:$F,6,0)</f>
        <v>73431</v>
      </c>
      <c r="U3812" s="14">
        <f t="shared" si="500"/>
        <v>440586</v>
      </c>
      <c r="W3812" s="64">
        <f t="shared" si="501"/>
        <v>0</v>
      </c>
      <c r="X3812" s="3" t="str">
        <f t="shared" si="502"/>
        <v>8</v>
      </c>
      <c r="Z3812" s="14">
        <f t="shared" si="503"/>
        <v>35246.879999999997</v>
      </c>
      <c r="AA3812" s="7">
        <f>VLOOKUP(G3812,Ma_KH!$A:$R,14,0)</f>
        <v>60</v>
      </c>
      <c r="AD3812" s="7" t="str">
        <f>IFERROR(VLOOKUP(J3812,'Chuyển Mã'!$B$3:$C$9,2,0),"")</f>
        <v>Hà Nội</v>
      </c>
      <c r="AE3812" s="7" t="str">
        <f t="shared" si="493"/>
        <v>Chân giò heo muối 300g</v>
      </c>
      <c r="AF3812" s="7">
        <f t="shared" si="494"/>
        <v>6</v>
      </c>
    </row>
    <row r="3813" spans="1:32" x14ac:dyDescent="0.25">
      <c r="A3813" s="11">
        <v>45909</v>
      </c>
      <c r="B3813" s="25">
        <v>4176624222</v>
      </c>
      <c r="C3813" s="12" t="s">
        <v>7214</v>
      </c>
      <c r="D3813" s="16">
        <f t="shared" si="492"/>
        <v>45909</v>
      </c>
      <c r="G3813" s="13" t="s">
        <v>8211</v>
      </c>
      <c r="I3813" s="13" t="s">
        <v>8609</v>
      </c>
      <c r="J3813" s="13" t="s">
        <v>75</v>
      </c>
      <c r="K3813" s="13" t="s">
        <v>27</v>
      </c>
      <c r="L3813" s="25" t="str">
        <f>VLOOKUP($K3813,TONG_SL!$A:$D,2,0)</f>
        <v>Chân giò heo muối 300g</v>
      </c>
      <c r="N3813" s="25" t="str">
        <f t="shared" si="495"/>
        <v>K-C6</v>
      </c>
      <c r="Q3813" s="25" t="str">
        <f>VLOOKUP(K3813,TONG_SL!$A:$D,3,0)</f>
        <v>Túi</v>
      </c>
      <c r="R3813" s="1">
        <v>20</v>
      </c>
      <c r="T3813" s="1">
        <f>VLOOKUP(VLOOKUP(G3813,Ma_KH!$A:$R,18,0)&amp;K3813,Gia_MB!$A:$F,6,0)</f>
        <v>73431</v>
      </c>
      <c r="U3813" s="14">
        <f t="shared" si="500"/>
        <v>1468620</v>
      </c>
      <c r="W3813" s="64">
        <f t="shared" si="501"/>
        <v>0</v>
      </c>
      <c r="X3813" s="3" t="str">
        <f t="shared" si="502"/>
        <v>8</v>
      </c>
      <c r="Z3813" s="14">
        <f t="shared" si="503"/>
        <v>117489.60000000001</v>
      </c>
      <c r="AA3813" s="7">
        <f>VLOOKUP(G3813,Ma_KH!$A:$R,14,0)</f>
        <v>60</v>
      </c>
      <c r="AD3813" s="7" t="str">
        <f>IFERROR(VLOOKUP(J3813,'Chuyển Mã'!$B$3:$C$9,2,0),"")</f>
        <v>Hà Nội</v>
      </c>
      <c r="AE3813" s="7" t="str">
        <f t="shared" si="493"/>
        <v>Chân giò heo muối 300g</v>
      </c>
      <c r="AF3813" s="7">
        <f t="shared" si="494"/>
        <v>20</v>
      </c>
    </row>
    <row r="3814" spans="1:32" x14ac:dyDescent="0.25">
      <c r="A3814" s="11">
        <v>45909</v>
      </c>
      <c r="B3814" s="25">
        <v>4176575805</v>
      </c>
      <c r="C3814" s="12" t="s">
        <v>7214</v>
      </c>
      <c r="D3814" s="16">
        <f t="shared" si="492"/>
        <v>45909</v>
      </c>
      <c r="G3814" s="13" t="s">
        <v>1331</v>
      </c>
      <c r="I3814" s="13" t="s">
        <v>8610</v>
      </c>
      <c r="J3814" s="13" t="s">
        <v>75</v>
      </c>
      <c r="K3814" s="13" t="s">
        <v>27</v>
      </c>
      <c r="L3814" s="25" t="str">
        <f>VLOOKUP($K3814,TONG_SL!$A:$D,2,0)</f>
        <v>Chân giò heo muối 300g</v>
      </c>
      <c r="N3814" s="25" t="str">
        <f t="shared" si="495"/>
        <v>K-C6</v>
      </c>
      <c r="Q3814" s="25" t="str">
        <f>VLOOKUP(K3814,TONG_SL!$A:$D,3,0)</f>
        <v>Túi</v>
      </c>
      <c r="R3814" s="1">
        <v>10</v>
      </c>
      <c r="T3814" s="1">
        <f>VLOOKUP(VLOOKUP(G3814,Ma_KH!$A:$R,18,0)&amp;K3814,Gia_MB!$A:$F,6,0)</f>
        <v>73431</v>
      </c>
      <c r="U3814" s="14">
        <f t="shared" si="500"/>
        <v>734310</v>
      </c>
      <c r="W3814" s="64">
        <f t="shared" si="501"/>
        <v>0</v>
      </c>
      <c r="X3814" s="3" t="str">
        <f t="shared" si="502"/>
        <v>8</v>
      </c>
      <c r="Z3814" s="14">
        <f t="shared" si="503"/>
        <v>58744.800000000003</v>
      </c>
      <c r="AA3814" s="7">
        <f>VLOOKUP(G3814,Ma_KH!$A:$R,14,0)</f>
        <v>60</v>
      </c>
      <c r="AD3814" s="7" t="str">
        <f>IFERROR(VLOOKUP(J3814,'Chuyển Mã'!$B$3:$C$9,2,0),"")</f>
        <v>Hà Nội</v>
      </c>
      <c r="AE3814" s="7" t="str">
        <f t="shared" si="493"/>
        <v>Chân giò heo muối 300g</v>
      </c>
      <c r="AF3814" s="7">
        <f t="shared" si="494"/>
        <v>10</v>
      </c>
    </row>
    <row r="3815" spans="1:32" x14ac:dyDescent="0.25">
      <c r="A3815" s="11">
        <v>45909</v>
      </c>
      <c r="B3815" s="25">
        <v>4176575805</v>
      </c>
      <c r="C3815" s="12" t="s">
        <v>7214</v>
      </c>
      <c r="D3815" s="16">
        <f t="shared" si="492"/>
        <v>45909</v>
      </c>
      <c r="G3815" s="13" t="s">
        <v>1331</v>
      </c>
      <c r="I3815" s="13" t="s">
        <v>8610</v>
      </c>
      <c r="J3815" s="13" t="s">
        <v>75</v>
      </c>
      <c r="K3815" s="13" t="s">
        <v>39</v>
      </c>
      <c r="L3815" s="25" t="str">
        <f>VLOOKUP($K3815,TONG_SL!$A:$D,2,0)</f>
        <v>Chả cốm 300g</v>
      </c>
      <c r="N3815" s="25" t="str">
        <f t="shared" si="495"/>
        <v>K-C6</v>
      </c>
      <c r="Q3815" s="25" t="str">
        <f>VLOOKUP(K3815,TONG_SL!$A:$D,3,0)</f>
        <v>Túi</v>
      </c>
      <c r="R3815" s="1">
        <v>10</v>
      </c>
      <c r="T3815" s="1">
        <f>VLOOKUP(VLOOKUP(G3815,Ma_KH!$A:$R,18,0)&amp;K3815,Gia_MB!$A:$F,6,0)</f>
        <v>74250</v>
      </c>
      <c r="U3815" s="14">
        <f t="shared" si="500"/>
        <v>742500</v>
      </c>
      <c r="W3815" s="64">
        <f t="shared" si="501"/>
        <v>0</v>
      </c>
      <c r="X3815" s="3" t="str">
        <f t="shared" si="502"/>
        <v>8</v>
      </c>
      <c r="Z3815" s="14">
        <f t="shared" si="503"/>
        <v>59400</v>
      </c>
      <c r="AA3815" s="7">
        <f>VLOOKUP(G3815,Ma_KH!$A:$R,14,0)</f>
        <v>60</v>
      </c>
      <c r="AD3815" s="7" t="str">
        <f>IFERROR(VLOOKUP(J3815,'Chuyển Mã'!$B$3:$C$9,2,0),"")</f>
        <v>Hà Nội</v>
      </c>
      <c r="AE3815" s="7" t="str">
        <f t="shared" si="493"/>
        <v>Chả cốm 300g</v>
      </c>
      <c r="AF3815" s="7">
        <f t="shared" si="494"/>
        <v>10</v>
      </c>
    </row>
    <row r="3816" spans="1:32" x14ac:dyDescent="0.25">
      <c r="A3816" s="11">
        <v>45909</v>
      </c>
      <c r="B3816" s="25">
        <v>4176575805</v>
      </c>
      <c r="C3816" s="12" t="s">
        <v>7214</v>
      </c>
      <c r="D3816" s="16">
        <f t="shared" si="492"/>
        <v>45909</v>
      </c>
      <c r="G3816" s="13" t="s">
        <v>1331</v>
      </c>
      <c r="I3816" s="13" t="s">
        <v>8610</v>
      </c>
      <c r="J3816" s="13" t="s">
        <v>75</v>
      </c>
      <c r="K3816" s="13" t="s">
        <v>51</v>
      </c>
      <c r="L3816" s="25" t="str">
        <f>VLOOKUP($K3816,TONG_SL!$A:$D,2,0)</f>
        <v>Mọc Nấm Hương 250g</v>
      </c>
      <c r="N3816" s="25" t="str">
        <f t="shared" si="495"/>
        <v>K-C6</v>
      </c>
      <c r="Q3816" s="25" t="str">
        <f>VLOOKUP(K3816,TONG_SL!$A:$D,3,0)</f>
        <v>Túi</v>
      </c>
      <c r="R3816" s="1">
        <v>10</v>
      </c>
      <c r="T3816" s="1">
        <f>VLOOKUP(VLOOKUP(G3816,Ma_KH!$A:$R,18,0)&amp;K3816,Gia_MB!$A:$F,6,0)</f>
        <v>46000</v>
      </c>
      <c r="U3816" s="14">
        <f t="shared" si="500"/>
        <v>460000</v>
      </c>
      <c r="W3816" s="64">
        <f t="shared" si="501"/>
        <v>0</v>
      </c>
      <c r="X3816" s="3" t="str">
        <f t="shared" si="502"/>
        <v>8</v>
      </c>
      <c r="Z3816" s="14">
        <f t="shared" si="503"/>
        <v>36800</v>
      </c>
      <c r="AA3816" s="7">
        <f>VLOOKUP(G3816,Ma_KH!$A:$R,14,0)</f>
        <v>60</v>
      </c>
      <c r="AD3816" s="7" t="str">
        <f>IFERROR(VLOOKUP(J3816,'Chuyển Mã'!$B$3:$C$9,2,0),"")</f>
        <v>Hà Nội</v>
      </c>
      <c r="AE3816" s="7" t="str">
        <f t="shared" si="493"/>
        <v>Mọc Nấm Hương 250g</v>
      </c>
      <c r="AF3816" s="7">
        <f t="shared" si="494"/>
        <v>10</v>
      </c>
    </row>
    <row r="3817" spans="1:32" x14ac:dyDescent="0.25">
      <c r="A3817" s="11">
        <v>45909</v>
      </c>
      <c r="B3817" s="25">
        <v>4176575805</v>
      </c>
      <c r="C3817" s="12" t="s">
        <v>7214</v>
      </c>
      <c r="D3817" s="16">
        <f t="shared" si="492"/>
        <v>45909</v>
      </c>
      <c r="G3817" s="13" t="s">
        <v>1331</v>
      </c>
      <c r="I3817" s="13" t="s">
        <v>8610</v>
      </c>
      <c r="J3817" s="13" t="s">
        <v>75</v>
      </c>
      <c r="K3817" s="13" t="s">
        <v>41</v>
      </c>
      <c r="L3817" s="25" t="str">
        <f>VLOOKUP($K3817,TONG_SL!$A:$D,2,0)</f>
        <v>Chả nướng 300g</v>
      </c>
      <c r="N3817" s="25" t="str">
        <f t="shared" si="495"/>
        <v>K-C6</v>
      </c>
      <c r="Q3817" s="25" t="str">
        <f>VLOOKUP(K3817,TONG_SL!$A:$D,3,0)</f>
        <v>Túi</v>
      </c>
      <c r="R3817" s="1">
        <v>5</v>
      </c>
      <c r="T3817" s="1">
        <f>VLOOKUP(VLOOKUP(G3817,Ma_KH!$A:$R,18,0)&amp;K3817,Gia_MB!$A:$F,6,0)</f>
        <v>70950</v>
      </c>
      <c r="U3817" s="14">
        <f t="shared" si="500"/>
        <v>354750</v>
      </c>
      <c r="W3817" s="64">
        <f t="shared" si="501"/>
        <v>0</v>
      </c>
      <c r="X3817" s="3" t="str">
        <f t="shared" si="502"/>
        <v>8</v>
      </c>
      <c r="Z3817" s="14">
        <f t="shared" si="503"/>
        <v>28380</v>
      </c>
      <c r="AA3817" s="7">
        <f>VLOOKUP(G3817,Ma_KH!$A:$R,14,0)</f>
        <v>60</v>
      </c>
      <c r="AD3817" s="7" t="str">
        <f>IFERROR(VLOOKUP(J3817,'Chuyển Mã'!$B$3:$C$9,2,0),"")</f>
        <v>Hà Nội</v>
      </c>
      <c r="AE3817" s="7" t="str">
        <f t="shared" si="493"/>
        <v>Chả nướng 300g</v>
      </c>
      <c r="AF3817" s="7">
        <f t="shared" si="494"/>
        <v>5</v>
      </c>
    </row>
    <row r="3818" spans="1:32" x14ac:dyDescent="0.25">
      <c r="A3818" s="11">
        <v>45909</v>
      </c>
      <c r="B3818" s="25">
        <v>4176575805</v>
      </c>
      <c r="C3818" s="12" t="s">
        <v>7214</v>
      </c>
      <c r="D3818" s="16">
        <f t="shared" si="492"/>
        <v>45909</v>
      </c>
      <c r="G3818" s="13" t="s">
        <v>1331</v>
      </c>
      <c r="I3818" s="13" t="s">
        <v>8610</v>
      </c>
      <c r="J3818" s="13" t="s">
        <v>75</v>
      </c>
      <c r="K3818" s="13" t="s">
        <v>32</v>
      </c>
      <c r="L3818" s="25" t="str">
        <f>VLOOKUP($K3818,TONG_SL!$A:$D,2,0)</f>
        <v>Giò Tai Lưỡi Xào 250</v>
      </c>
      <c r="N3818" s="25" t="str">
        <f t="shared" si="495"/>
        <v>K-C6</v>
      </c>
      <c r="Q3818" s="25" t="str">
        <f>VLOOKUP(K3818,TONG_SL!$A:$D,3,0)</f>
        <v>Túi</v>
      </c>
      <c r="R3818" s="1">
        <v>5</v>
      </c>
      <c r="T3818" s="1">
        <f>VLOOKUP(VLOOKUP(G3818,Ma_KH!$A:$R,18,0)&amp;K3818,Gia_MB!$A:$F,6,0)</f>
        <v>50183</v>
      </c>
      <c r="U3818" s="14">
        <f t="shared" si="500"/>
        <v>250915</v>
      </c>
      <c r="W3818" s="64">
        <f t="shared" si="501"/>
        <v>0</v>
      </c>
      <c r="X3818" s="3" t="str">
        <f t="shared" si="502"/>
        <v>8</v>
      </c>
      <c r="Z3818" s="14">
        <f t="shared" si="503"/>
        <v>20073.2</v>
      </c>
      <c r="AA3818" s="7">
        <f>VLOOKUP(G3818,Ma_KH!$A:$R,14,0)</f>
        <v>60</v>
      </c>
      <c r="AD3818" s="7" t="str">
        <f>IFERROR(VLOOKUP(J3818,'Chuyển Mã'!$B$3:$C$9,2,0),"")</f>
        <v>Hà Nội</v>
      </c>
      <c r="AE3818" s="7" t="str">
        <f t="shared" si="493"/>
        <v>Giò Tai Lưỡi Xào 250</v>
      </c>
      <c r="AF3818" s="7">
        <f t="shared" si="494"/>
        <v>5</v>
      </c>
    </row>
    <row r="3819" spans="1:32" x14ac:dyDescent="0.25">
      <c r="A3819" s="11">
        <v>45909</v>
      </c>
      <c r="B3819" s="25">
        <v>4176575805</v>
      </c>
      <c r="C3819" s="12" t="s">
        <v>7214</v>
      </c>
      <c r="D3819" s="16">
        <f t="shared" si="492"/>
        <v>45909</v>
      </c>
      <c r="G3819" s="13" t="s">
        <v>1331</v>
      </c>
      <c r="I3819" s="13" t="s">
        <v>8610</v>
      </c>
      <c r="J3819" s="13" t="s">
        <v>75</v>
      </c>
      <c r="K3819" s="13" t="s">
        <v>35</v>
      </c>
      <c r="L3819" s="25" t="str">
        <f>VLOOKUP($K3819,TONG_SL!$A:$D,2,0)</f>
        <v>Tai heo muối 200g</v>
      </c>
      <c r="N3819" s="25" t="str">
        <f t="shared" si="495"/>
        <v>K-C6</v>
      </c>
      <c r="Q3819" s="25" t="str">
        <f>VLOOKUP(K3819,TONG_SL!$A:$D,3,0)</f>
        <v>Túi</v>
      </c>
      <c r="R3819" s="1">
        <v>5</v>
      </c>
      <c r="T3819" s="1">
        <f>VLOOKUP(VLOOKUP(G3819,Ma_KH!$A:$R,18,0)&amp;K3819,Gia_MB!$A:$F,6,0)</f>
        <v>55595</v>
      </c>
      <c r="U3819" s="14">
        <f t="shared" si="500"/>
        <v>277975</v>
      </c>
      <c r="W3819" s="64">
        <f t="shared" si="501"/>
        <v>0</v>
      </c>
      <c r="X3819" s="3" t="str">
        <f t="shared" si="502"/>
        <v>8</v>
      </c>
      <c r="Z3819" s="14">
        <f t="shared" si="503"/>
        <v>22238</v>
      </c>
      <c r="AA3819" s="7">
        <f>VLOOKUP(G3819,Ma_KH!$A:$R,14,0)</f>
        <v>60</v>
      </c>
      <c r="AD3819" s="7" t="str">
        <f>IFERROR(VLOOKUP(J3819,'Chuyển Mã'!$B$3:$C$9,2,0),"")</f>
        <v>Hà Nội</v>
      </c>
      <c r="AE3819" s="7" t="str">
        <f t="shared" si="493"/>
        <v>Tai heo muối 200g</v>
      </c>
      <c r="AF3819" s="7">
        <f t="shared" si="494"/>
        <v>5</v>
      </c>
    </row>
    <row r="3820" spans="1:32" x14ac:dyDescent="0.25">
      <c r="A3820" s="11">
        <v>45909</v>
      </c>
      <c r="B3820" s="25">
        <v>31213</v>
      </c>
      <c r="C3820" s="12" t="s">
        <v>7214</v>
      </c>
      <c r="D3820" s="16">
        <f t="shared" si="492"/>
        <v>45909</v>
      </c>
      <c r="G3820" s="13" t="s">
        <v>8611</v>
      </c>
      <c r="I3820" s="13" t="s">
        <v>8611</v>
      </c>
      <c r="J3820" s="13" t="s">
        <v>1811</v>
      </c>
      <c r="K3820" s="13" t="s">
        <v>35</v>
      </c>
      <c r="L3820" s="25" t="str">
        <f>VLOOKUP($K3820,TONG_SL!$A:$D,2,0)</f>
        <v>Tai heo muối 200g</v>
      </c>
      <c r="N3820" s="25" t="str">
        <f t="shared" si="495"/>
        <v>K-C6</v>
      </c>
      <c r="Q3820" s="25" t="str">
        <f>VLOOKUP(K3820,TONG_SL!$A:$D,3,0)</f>
        <v>Túi</v>
      </c>
      <c r="R3820" s="1">
        <v>6</v>
      </c>
      <c r="T3820" s="1">
        <f>VLOOKUP(VLOOKUP(G3820,Ma_KH!$A:$R,18,0)&amp;K3820,Gia_MB!$A:$F,6,0)</f>
        <v>52816</v>
      </c>
      <c r="U3820" s="14">
        <f t="shared" si="500"/>
        <v>316896</v>
      </c>
      <c r="W3820" s="64">
        <f t="shared" si="501"/>
        <v>0</v>
      </c>
      <c r="X3820" s="3" t="str">
        <f t="shared" si="502"/>
        <v>8</v>
      </c>
      <c r="Z3820" s="14">
        <f t="shared" si="503"/>
        <v>25351.68</v>
      </c>
      <c r="AA3820" s="7">
        <f>VLOOKUP(G3820,Ma_KH!$A:$R,14,0)</f>
        <v>61</v>
      </c>
      <c r="AD3820" s="7" t="str">
        <f>IFERROR(VLOOKUP(J3820,'Chuyển Mã'!$B$3:$C$9,2,0),"")</f>
        <v>Hà Nội</v>
      </c>
      <c r="AE3820" s="7" t="str">
        <f t="shared" si="493"/>
        <v>Tai heo muối 200g</v>
      </c>
      <c r="AF3820" s="7">
        <f t="shared" si="494"/>
        <v>6</v>
      </c>
    </row>
    <row r="3821" spans="1:32" x14ac:dyDescent="0.25">
      <c r="A3821" s="11">
        <v>45909</v>
      </c>
      <c r="B3821" s="25">
        <v>31213</v>
      </c>
      <c r="C3821" s="12" t="s">
        <v>7214</v>
      </c>
      <c r="D3821" s="16">
        <f t="shared" si="492"/>
        <v>45909</v>
      </c>
      <c r="G3821" s="13" t="s">
        <v>8611</v>
      </c>
      <c r="I3821" s="13" t="s">
        <v>8611</v>
      </c>
      <c r="J3821" s="13" t="s">
        <v>1811</v>
      </c>
      <c r="K3821" s="13" t="s">
        <v>30</v>
      </c>
      <c r="L3821" s="25" t="str">
        <f>VLOOKUP($K3821,TONG_SL!$A:$D,2,0)</f>
        <v>Gà muối 500g</v>
      </c>
      <c r="N3821" s="25" t="str">
        <f t="shared" si="495"/>
        <v>K-C6</v>
      </c>
      <c r="Q3821" s="25" t="str">
        <f>VLOOKUP(K3821,TONG_SL!$A:$D,3,0)</f>
        <v>Túi</v>
      </c>
      <c r="R3821" s="1">
        <v>2</v>
      </c>
      <c r="T3821" s="1">
        <f>VLOOKUP(VLOOKUP(G3821,Ma_KH!$A:$R,18,0)&amp;K3821,Gia_MB!$A:$F,6,0)</f>
        <v>105505</v>
      </c>
      <c r="U3821" s="14">
        <f t="shared" si="500"/>
        <v>211010</v>
      </c>
      <c r="W3821" s="64">
        <f t="shared" si="501"/>
        <v>0</v>
      </c>
      <c r="X3821" s="3" t="str">
        <f t="shared" si="502"/>
        <v>8</v>
      </c>
      <c r="Z3821" s="14">
        <f t="shared" si="503"/>
        <v>16880.8</v>
      </c>
      <c r="AA3821" s="7">
        <f>VLOOKUP(G3821,Ma_KH!$A:$R,14,0)</f>
        <v>61</v>
      </c>
      <c r="AD3821" s="7" t="str">
        <f>IFERROR(VLOOKUP(J3821,'Chuyển Mã'!$B$3:$C$9,2,0),"")</f>
        <v>Hà Nội</v>
      </c>
      <c r="AE3821" s="7" t="str">
        <f t="shared" si="493"/>
        <v>Gà muối 500g</v>
      </c>
      <c r="AF3821" s="7">
        <f t="shared" si="494"/>
        <v>2</v>
      </c>
    </row>
    <row r="3822" spans="1:32" x14ac:dyDescent="0.25">
      <c r="A3822" s="11">
        <v>45909</v>
      </c>
      <c r="B3822" s="25">
        <v>31148</v>
      </c>
      <c r="C3822" s="12" t="s">
        <v>7214</v>
      </c>
      <c r="D3822" s="16">
        <f t="shared" si="492"/>
        <v>45909</v>
      </c>
      <c r="G3822" s="13" t="s">
        <v>8612</v>
      </c>
      <c r="I3822" s="13" t="s">
        <v>8612</v>
      </c>
      <c r="J3822" s="13" t="s">
        <v>1811</v>
      </c>
      <c r="K3822" s="13" t="s">
        <v>32</v>
      </c>
      <c r="L3822" s="25" t="str">
        <f>VLOOKUP($K3822,TONG_SL!$A:$D,2,0)</f>
        <v>Giò Tai Lưỡi Xào 250</v>
      </c>
      <c r="N3822" s="25" t="str">
        <f t="shared" si="495"/>
        <v>K-C6</v>
      </c>
      <c r="Q3822" s="25" t="str">
        <f>VLOOKUP(K3822,TONG_SL!$A:$D,3,0)</f>
        <v>Túi</v>
      </c>
      <c r="R3822" s="1">
        <v>2</v>
      </c>
      <c r="T3822" s="1">
        <f>VLOOKUP(VLOOKUP(G3822,Ma_KH!$A:$R,18,0)&amp;K3822,Gia_MB!$A:$F,6,0)</f>
        <v>50183</v>
      </c>
      <c r="U3822" s="14">
        <f t="shared" si="500"/>
        <v>100366</v>
      </c>
      <c r="W3822" s="64">
        <f t="shared" si="501"/>
        <v>0</v>
      </c>
      <c r="X3822" s="3" t="str">
        <f t="shared" si="502"/>
        <v>8</v>
      </c>
      <c r="Z3822" s="14">
        <f t="shared" si="503"/>
        <v>8029.28</v>
      </c>
      <c r="AA3822" s="7">
        <f>VLOOKUP(G3822,Ma_KH!$A:$R,14,0)</f>
        <v>1</v>
      </c>
      <c r="AD3822" s="7" t="str">
        <f>IFERROR(VLOOKUP(J3822,'Chuyển Mã'!$B$3:$C$9,2,0),"")</f>
        <v>Hà Nội</v>
      </c>
      <c r="AE3822" s="7" t="str">
        <f t="shared" si="493"/>
        <v>Giò Tai Lưỡi Xào 250</v>
      </c>
      <c r="AF3822" s="7">
        <f t="shared" si="494"/>
        <v>2</v>
      </c>
    </row>
    <row r="3823" spans="1:32" x14ac:dyDescent="0.25">
      <c r="A3823" s="11">
        <v>45909</v>
      </c>
      <c r="B3823" s="25">
        <v>31148</v>
      </c>
      <c r="C3823" s="12" t="s">
        <v>7214</v>
      </c>
      <c r="D3823" s="16">
        <f t="shared" si="492"/>
        <v>45909</v>
      </c>
      <c r="G3823" s="13" t="s">
        <v>8612</v>
      </c>
      <c r="I3823" s="13" t="s">
        <v>8612</v>
      </c>
      <c r="J3823" s="13" t="s">
        <v>1811</v>
      </c>
      <c r="K3823" s="13" t="s">
        <v>27</v>
      </c>
      <c r="L3823" s="25" t="str">
        <f>VLOOKUP($K3823,TONG_SL!$A:$D,2,0)</f>
        <v>Chân giò heo muối 300g</v>
      </c>
      <c r="N3823" s="25" t="str">
        <f t="shared" si="495"/>
        <v>K-C6</v>
      </c>
      <c r="Q3823" s="25" t="str">
        <f>VLOOKUP(K3823,TONG_SL!$A:$D,3,0)</f>
        <v>Túi</v>
      </c>
      <c r="R3823" s="1">
        <v>6</v>
      </c>
      <c r="T3823" s="1">
        <f>VLOOKUP(VLOOKUP(G3823,Ma_KH!$A:$R,18,0)&amp;K3823,Gia_MB!$A:$F,6,0)</f>
        <v>73431</v>
      </c>
      <c r="U3823" s="14">
        <f t="shared" si="500"/>
        <v>440586</v>
      </c>
      <c r="W3823" s="64">
        <f t="shared" si="501"/>
        <v>0</v>
      </c>
      <c r="X3823" s="3" t="str">
        <f t="shared" si="502"/>
        <v>8</v>
      </c>
      <c r="Z3823" s="14">
        <f t="shared" si="503"/>
        <v>35246.879999999997</v>
      </c>
      <c r="AA3823" s="7">
        <f>VLOOKUP(G3823,Ma_KH!$A:$R,14,0)</f>
        <v>1</v>
      </c>
      <c r="AD3823" s="7" t="str">
        <f>IFERROR(VLOOKUP(J3823,'Chuyển Mã'!$B$3:$C$9,2,0),"")</f>
        <v>Hà Nội</v>
      </c>
      <c r="AE3823" s="7" t="str">
        <f t="shared" si="493"/>
        <v>Chân giò heo muối 300g</v>
      </c>
      <c r="AF3823" s="7">
        <f t="shared" si="494"/>
        <v>6</v>
      </c>
    </row>
    <row r="3824" spans="1:32" x14ac:dyDescent="0.25">
      <c r="A3824" s="11">
        <v>45909</v>
      </c>
      <c r="B3824" s="25">
        <v>31148</v>
      </c>
      <c r="C3824" s="12" t="s">
        <v>7214</v>
      </c>
      <c r="D3824" s="16">
        <f t="shared" si="492"/>
        <v>45909</v>
      </c>
      <c r="G3824" s="13" t="s">
        <v>8612</v>
      </c>
      <c r="I3824" s="13" t="s">
        <v>8612</v>
      </c>
      <c r="J3824" s="13" t="s">
        <v>1811</v>
      </c>
      <c r="K3824" s="13" t="s">
        <v>41</v>
      </c>
      <c r="L3824" s="25" t="str">
        <f>VLOOKUP($K3824,TONG_SL!$A:$D,2,0)</f>
        <v>Chả nướng 300g</v>
      </c>
      <c r="N3824" s="25" t="str">
        <f t="shared" si="495"/>
        <v>K-C6</v>
      </c>
      <c r="Q3824" s="25" t="str">
        <f>VLOOKUP(K3824,TONG_SL!$A:$D,3,0)</f>
        <v>Túi</v>
      </c>
      <c r="R3824" s="1">
        <v>3</v>
      </c>
      <c r="T3824" s="1">
        <f>VLOOKUP(VLOOKUP(G3824,Ma_KH!$A:$R,18,0)&amp;K3824,Gia_MB!$A:$F,6,0)</f>
        <v>70950</v>
      </c>
      <c r="U3824" s="14">
        <f t="shared" si="500"/>
        <v>212850</v>
      </c>
      <c r="W3824" s="64">
        <f t="shared" si="501"/>
        <v>0</v>
      </c>
      <c r="X3824" s="3" t="str">
        <f t="shared" si="502"/>
        <v>8</v>
      </c>
      <c r="Z3824" s="14">
        <f t="shared" si="503"/>
        <v>17028</v>
      </c>
      <c r="AA3824" s="7">
        <f>VLOOKUP(G3824,Ma_KH!$A:$R,14,0)</f>
        <v>1</v>
      </c>
      <c r="AD3824" s="7" t="str">
        <f>IFERROR(VLOOKUP(J3824,'Chuyển Mã'!$B$3:$C$9,2,0),"")</f>
        <v>Hà Nội</v>
      </c>
      <c r="AE3824" s="7" t="str">
        <f t="shared" si="493"/>
        <v>Chả nướng 300g</v>
      </c>
      <c r="AF3824" s="7">
        <f t="shared" si="494"/>
        <v>3</v>
      </c>
    </row>
    <row r="3825" spans="1:32" x14ac:dyDescent="0.25">
      <c r="A3825" s="11">
        <v>45909</v>
      </c>
      <c r="B3825" s="25">
        <v>31148</v>
      </c>
      <c r="C3825" s="12" t="s">
        <v>7214</v>
      </c>
      <c r="D3825" s="16">
        <f t="shared" si="492"/>
        <v>45909</v>
      </c>
      <c r="G3825" s="13" t="s">
        <v>8612</v>
      </c>
      <c r="I3825" s="13" t="s">
        <v>8612</v>
      </c>
      <c r="J3825" s="13" t="s">
        <v>1811</v>
      </c>
      <c r="K3825" s="13" t="s">
        <v>39</v>
      </c>
      <c r="L3825" s="25" t="str">
        <f>VLOOKUP($K3825,TONG_SL!$A:$D,2,0)</f>
        <v>Chả cốm 300g</v>
      </c>
      <c r="N3825" s="25" t="str">
        <f t="shared" si="495"/>
        <v>K-C6</v>
      </c>
      <c r="Q3825" s="25" t="str">
        <f>VLOOKUP(K3825,TONG_SL!$A:$D,3,0)</f>
        <v>Túi</v>
      </c>
      <c r="R3825" s="1">
        <v>6</v>
      </c>
      <c r="T3825" s="1">
        <f>VLOOKUP(VLOOKUP(G3825,Ma_KH!$A:$R,18,0)&amp;K3825,Gia_MB!$A:$F,6,0)</f>
        <v>68310</v>
      </c>
      <c r="U3825" s="14">
        <f t="shared" si="500"/>
        <v>409860</v>
      </c>
      <c r="W3825" s="64">
        <f t="shared" si="501"/>
        <v>0</v>
      </c>
      <c r="X3825" s="3" t="str">
        <f t="shared" si="502"/>
        <v>8</v>
      </c>
      <c r="Z3825" s="14">
        <f t="shared" si="503"/>
        <v>32788.800000000003</v>
      </c>
      <c r="AA3825" s="7">
        <f>VLOOKUP(G3825,Ma_KH!$A:$R,14,0)</f>
        <v>1</v>
      </c>
      <c r="AD3825" s="7" t="str">
        <f>IFERROR(VLOOKUP(J3825,'Chuyển Mã'!$B$3:$C$9,2,0),"")</f>
        <v>Hà Nội</v>
      </c>
      <c r="AE3825" s="7" t="str">
        <f t="shared" si="493"/>
        <v>Chả cốm 300g</v>
      </c>
      <c r="AF3825" s="7">
        <f t="shared" si="494"/>
        <v>6</v>
      </c>
    </row>
    <row r="3826" spans="1:32" x14ac:dyDescent="0.25">
      <c r="A3826" s="11">
        <v>45909</v>
      </c>
      <c r="B3826" s="25">
        <v>31148</v>
      </c>
      <c r="C3826" s="12" t="s">
        <v>7214</v>
      </c>
      <c r="D3826" s="16">
        <f t="shared" si="492"/>
        <v>45909</v>
      </c>
      <c r="G3826" s="13" t="s">
        <v>8612</v>
      </c>
      <c r="I3826" s="13" t="s">
        <v>8612</v>
      </c>
      <c r="J3826" s="13" t="s">
        <v>1811</v>
      </c>
      <c r="K3826" s="13" t="s">
        <v>51</v>
      </c>
      <c r="L3826" s="25" t="str">
        <f>VLOOKUP($K3826,TONG_SL!$A:$D,2,0)</f>
        <v>Mọc Nấm Hương 250g</v>
      </c>
      <c r="N3826" s="25" t="str">
        <f t="shared" si="495"/>
        <v>K-C6</v>
      </c>
      <c r="Q3826" s="25" t="str">
        <f>VLOOKUP(K3826,TONG_SL!$A:$D,3,0)</f>
        <v>Túi</v>
      </c>
      <c r="R3826" s="1">
        <v>5</v>
      </c>
      <c r="T3826" s="1">
        <f>VLOOKUP(VLOOKUP(G3826,Ma_KH!$A:$R,18,0)&amp;K3826,Gia_MB!$A:$F,6,0)</f>
        <v>46000</v>
      </c>
      <c r="U3826" s="14">
        <f t="shared" si="500"/>
        <v>230000</v>
      </c>
      <c r="W3826" s="64">
        <f t="shared" si="501"/>
        <v>0</v>
      </c>
      <c r="X3826" s="3" t="str">
        <f t="shared" si="502"/>
        <v>8</v>
      </c>
      <c r="Z3826" s="14">
        <f t="shared" si="503"/>
        <v>18400</v>
      </c>
      <c r="AA3826" s="7">
        <f>VLOOKUP(G3826,Ma_KH!$A:$R,14,0)</f>
        <v>1</v>
      </c>
      <c r="AD3826" s="7" t="str">
        <f>IFERROR(VLOOKUP(J3826,'Chuyển Mã'!$B$3:$C$9,2,0),"")</f>
        <v>Hà Nội</v>
      </c>
      <c r="AE3826" s="7" t="str">
        <f t="shared" si="493"/>
        <v>Mọc Nấm Hương 250g</v>
      </c>
      <c r="AF3826" s="7">
        <f t="shared" si="494"/>
        <v>5</v>
      </c>
    </row>
    <row r="3827" spans="1:32" x14ac:dyDescent="0.25">
      <c r="A3827" s="11">
        <v>45909</v>
      </c>
      <c r="B3827" s="25">
        <v>57812</v>
      </c>
      <c r="C3827" s="12" t="s">
        <v>7214</v>
      </c>
      <c r="D3827" s="16">
        <f t="shared" si="492"/>
        <v>45909</v>
      </c>
      <c r="G3827" s="13" t="s">
        <v>8613</v>
      </c>
      <c r="I3827" s="13" t="s">
        <v>8613</v>
      </c>
      <c r="J3827" s="13" t="s">
        <v>1813</v>
      </c>
      <c r="K3827" s="13" t="s">
        <v>547</v>
      </c>
      <c r="L3827" s="25" t="str">
        <f>VLOOKUP($K3827,TONG_SL!$A:$D,2,0)</f>
        <v>Chân giò heo muối 500g</v>
      </c>
      <c r="N3827" s="25" t="str">
        <f t="shared" si="495"/>
        <v>K-C6</v>
      </c>
      <c r="Q3827" s="25" t="str">
        <f>VLOOKUP(K3827,TONG_SL!$A:$D,3,0)</f>
        <v>Túi</v>
      </c>
      <c r="R3827" s="1">
        <v>5</v>
      </c>
      <c r="T3827" s="1">
        <f>VLOOKUP(VLOOKUP(G3827,Ma_KH!$A:$R,18,0)&amp;K3827,Gia_MB!$A:$F,6,0)</f>
        <v>119066</v>
      </c>
      <c r="U3827" s="14">
        <f t="shared" ref="U3827:U3838" si="504">T3827*R3827</f>
        <v>595330</v>
      </c>
      <c r="W3827" s="64">
        <f t="shared" ref="W3827:W3838" si="505">U3827*V3827</f>
        <v>0</v>
      </c>
      <c r="X3827" s="3" t="str">
        <f t="shared" ref="X3827:X3838" si="506">IF(B3827&lt;&gt;"","8","0")</f>
        <v>8</v>
      </c>
      <c r="Z3827" s="14">
        <f t="shared" ref="Z3827:Z3838" si="507">U3827*X3827%</f>
        <v>47626.400000000001</v>
      </c>
      <c r="AA3827" s="7">
        <f>VLOOKUP(G3827,Ma_KH!$A:$R,14,0)</f>
        <v>59</v>
      </c>
      <c r="AD3827" s="7" t="str">
        <f>IFERROR(VLOOKUP(J3827,'Chuyển Mã'!$B$3:$C$9,2,0),"")</f>
        <v>Hà Nội</v>
      </c>
      <c r="AE3827" s="7" t="str">
        <f t="shared" si="493"/>
        <v>Chân giò heo muối 500g</v>
      </c>
      <c r="AF3827" s="7">
        <f t="shared" si="494"/>
        <v>5</v>
      </c>
    </row>
    <row r="3828" spans="1:32" x14ac:dyDescent="0.25">
      <c r="A3828" s="11">
        <v>45909</v>
      </c>
      <c r="B3828" s="25">
        <v>57812</v>
      </c>
      <c r="C3828" s="12" t="s">
        <v>7214</v>
      </c>
      <c r="D3828" s="16">
        <f t="shared" si="492"/>
        <v>45909</v>
      </c>
      <c r="G3828" s="13" t="s">
        <v>8613</v>
      </c>
      <c r="I3828" s="13" t="s">
        <v>8613</v>
      </c>
      <c r="J3828" s="13" t="s">
        <v>1813</v>
      </c>
      <c r="K3828" s="13" t="s">
        <v>553</v>
      </c>
      <c r="L3828" s="25" t="str">
        <f>VLOOKUP($K3828,TONG_SL!$A:$D,2,0)</f>
        <v>Tai heo muối 400g</v>
      </c>
      <c r="N3828" s="25" t="str">
        <f t="shared" si="495"/>
        <v>K-C6</v>
      </c>
      <c r="Q3828" s="25" t="str">
        <f>VLOOKUP(K3828,TONG_SL!$A:$D,3,0)</f>
        <v>Túi</v>
      </c>
      <c r="R3828" s="1">
        <v>5</v>
      </c>
      <c r="T3828" s="1">
        <f>VLOOKUP(VLOOKUP(G3828,Ma_KH!$A:$R,18,0)&amp;K3828,Gia_MB!$A:$F,6,0)</f>
        <v>107205</v>
      </c>
      <c r="U3828" s="14">
        <f t="shared" si="504"/>
        <v>536025</v>
      </c>
      <c r="W3828" s="64">
        <f t="shared" si="505"/>
        <v>0</v>
      </c>
      <c r="X3828" s="3" t="str">
        <f t="shared" si="506"/>
        <v>8</v>
      </c>
      <c r="Z3828" s="14">
        <f t="shared" si="507"/>
        <v>42882</v>
      </c>
      <c r="AA3828" s="7">
        <f>VLOOKUP(G3828,Ma_KH!$A:$R,14,0)</f>
        <v>59</v>
      </c>
      <c r="AD3828" s="7" t="str">
        <f>IFERROR(VLOOKUP(J3828,'Chuyển Mã'!$B$3:$C$9,2,0),"")</f>
        <v>Hà Nội</v>
      </c>
      <c r="AE3828" s="7" t="str">
        <f t="shared" si="493"/>
        <v>Tai heo muối 400g</v>
      </c>
      <c r="AF3828" s="7">
        <f t="shared" si="494"/>
        <v>5</v>
      </c>
    </row>
    <row r="3829" spans="1:32" x14ac:dyDescent="0.25">
      <c r="A3829" s="11">
        <v>45909</v>
      </c>
      <c r="B3829" s="25">
        <v>57812</v>
      </c>
      <c r="C3829" s="12" t="s">
        <v>7214</v>
      </c>
      <c r="D3829" s="16">
        <f t="shared" si="492"/>
        <v>45909</v>
      </c>
      <c r="G3829" s="13" t="s">
        <v>8613</v>
      </c>
      <c r="I3829" s="13" t="s">
        <v>8613</v>
      </c>
      <c r="J3829" s="13" t="s">
        <v>1813</v>
      </c>
      <c r="K3829" s="13" t="s">
        <v>30</v>
      </c>
      <c r="L3829" s="25" t="str">
        <f>VLOOKUP($K3829,TONG_SL!$A:$D,2,0)</f>
        <v>Gà muối 500g</v>
      </c>
      <c r="N3829" s="25" t="str">
        <f t="shared" si="495"/>
        <v>K-C6</v>
      </c>
      <c r="Q3829" s="25" t="str">
        <f>VLOOKUP(K3829,TONG_SL!$A:$D,3,0)</f>
        <v>Túi</v>
      </c>
      <c r="R3829" s="1">
        <v>15</v>
      </c>
      <c r="T3829" s="1">
        <f>VLOOKUP(VLOOKUP(G3829,Ma_KH!$A:$R,18,0)&amp;K3829,Gia_MB!$A:$F,6,0)</f>
        <v>111058</v>
      </c>
      <c r="U3829" s="14">
        <f t="shared" si="504"/>
        <v>1665870</v>
      </c>
      <c r="W3829" s="64">
        <f t="shared" si="505"/>
        <v>0</v>
      </c>
      <c r="X3829" s="3" t="str">
        <f t="shared" si="506"/>
        <v>8</v>
      </c>
      <c r="Z3829" s="14">
        <f t="shared" si="507"/>
        <v>133269.6</v>
      </c>
      <c r="AA3829" s="7">
        <f>VLOOKUP(G3829,Ma_KH!$A:$R,14,0)</f>
        <v>59</v>
      </c>
      <c r="AD3829" s="7" t="str">
        <f>IFERROR(VLOOKUP(J3829,'Chuyển Mã'!$B$3:$C$9,2,0),"")</f>
        <v>Hà Nội</v>
      </c>
      <c r="AE3829" s="7" t="str">
        <f t="shared" si="493"/>
        <v>Gà muối 500g</v>
      </c>
      <c r="AF3829" s="7">
        <f t="shared" si="494"/>
        <v>15</v>
      </c>
    </row>
    <row r="3830" spans="1:32" x14ac:dyDescent="0.25">
      <c r="A3830" s="11">
        <v>45909</v>
      </c>
      <c r="B3830" s="25">
        <v>57899</v>
      </c>
      <c r="C3830" s="12" t="s">
        <v>7214</v>
      </c>
      <c r="D3830" s="16">
        <f t="shared" si="492"/>
        <v>45909</v>
      </c>
      <c r="G3830" s="13" t="s">
        <v>4914</v>
      </c>
      <c r="I3830" s="13" t="s">
        <v>4914</v>
      </c>
      <c r="J3830" s="13" t="s">
        <v>1811</v>
      </c>
      <c r="K3830" s="13" t="s">
        <v>35</v>
      </c>
      <c r="L3830" s="25" t="str">
        <f>VLOOKUP($K3830,TONG_SL!$A:$D,2,0)</f>
        <v>Tai heo muối 200g</v>
      </c>
      <c r="N3830" s="25" t="str">
        <f t="shared" si="495"/>
        <v>K-C6</v>
      </c>
      <c r="Q3830" s="25" t="str">
        <f>VLOOKUP(K3830,TONG_SL!$A:$D,3,0)</f>
        <v>Túi</v>
      </c>
      <c r="R3830" s="1">
        <v>3</v>
      </c>
      <c r="T3830" s="1">
        <f>VLOOKUP(VLOOKUP(G3830,Ma_KH!$A:$R,18,0)&amp;K3830,Gia_MB!$A:$F,6,0)</f>
        <v>52815</v>
      </c>
      <c r="U3830" s="14">
        <f t="shared" si="504"/>
        <v>158445</v>
      </c>
      <c r="W3830" s="64">
        <f t="shared" si="505"/>
        <v>0</v>
      </c>
      <c r="X3830" s="3" t="str">
        <f t="shared" si="506"/>
        <v>8</v>
      </c>
      <c r="Z3830" s="14">
        <f t="shared" si="507"/>
        <v>12675.6</v>
      </c>
      <c r="AA3830" s="7">
        <f>VLOOKUP(G3830,Ma_KH!$A:$R,14,0)</f>
        <v>56</v>
      </c>
      <c r="AD3830" s="7" t="str">
        <f>IFERROR(VLOOKUP(J3830,'Chuyển Mã'!$B$3:$C$9,2,0),"")</f>
        <v>Hà Nội</v>
      </c>
      <c r="AE3830" s="7" t="str">
        <f t="shared" si="493"/>
        <v>Tai heo muối 200g</v>
      </c>
      <c r="AF3830" s="7">
        <f t="shared" si="494"/>
        <v>3</v>
      </c>
    </row>
    <row r="3831" spans="1:32" x14ac:dyDescent="0.25">
      <c r="A3831" s="11">
        <v>45909</v>
      </c>
      <c r="B3831" s="25">
        <v>57899</v>
      </c>
      <c r="C3831" s="12" t="s">
        <v>7214</v>
      </c>
      <c r="D3831" s="16">
        <f t="shared" si="492"/>
        <v>45909</v>
      </c>
      <c r="G3831" s="13" t="s">
        <v>4914</v>
      </c>
      <c r="I3831" s="13" t="s">
        <v>4914</v>
      </c>
      <c r="J3831" s="13" t="s">
        <v>1811</v>
      </c>
      <c r="K3831" s="13" t="s">
        <v>51</v>
      </c>
      <c r="L3831" s="25" t="str">
        <f>VLOOKUP($K3831,TONG_SL!$A:$D,2,0)</f>
        <v>Mọc Nấm Hương 250g</v>
      </c>
      <c r="N3831" s="25" t="str">
        <f t="shared" si="495"/>
        <v>K-C6</v>
      </c>
      <c r="Q3831" s="25" t="str">
        <f>VLOOKUP(K3831,TONG_SL!$A:$D,3,0)</f>
        <v>Túi</v>
      </c>
      <c r="R3831" s="1">
        <v>3</v>
      </c>
      <c r="T3831" s="1">
        <f>VLOOKUP(VLOOKUP(G3831,Ma_KH!$A:$R,18,0)&amp;K3831,Gia_MB!$A:$F,6,0)</f>
        <v>43700</v>
      </c>
      <c r="U3831" s="14">
        <f t="shared" si="504"/>
        <v>131100</v>
      </c>
      <c r="W3831" s="64">
        <f t="shared" si="505"/>
        <v>0</v>
      </c>
      <c r="X3831" s="3" t="str">
        <f t="shared" si="506"/>
        <v>8</v>
      </c>
      <c r="Z3831" s="14">
        <f t="shared" si="507"/>
        <v>10488</v>
      </c>
      <c r="AA3831" s="7">
        <f>VLOOKUP(G3831,Ma_KH!$A:$R,14,0)</f>
        <v>56</v>
      </c>
      <c r="AD3831" s="7" t="str">
        <f>IFERROR(VLOOKUP(J3831,'Chuyển Mã'!$B$3:$C$9,2,0),"")</f>
        <v>Hà Nội</v>
      </c>
      <c r="AE3831" s="7" t="str">
        <f t="shared" si="493"/>
        <v>Mọc Nấm Hương 250g</v>
      </c>
      <c r="AF3831" s="7">
        <f t="shared" si="494"/>
        <v>3</v>
      </c>
    </row>
    <row r="3832" spans="1:32" x14ac:dyDescent="0.25">
      <c r="A3832" s="11">
        <v>45909</v>
      </c>
      <c r="B3832" s="25">
        <v>57899</v>
      </c>
      <c r="C3832" s="12" t="s">
        <v>7214</v>
      </c>
      <c r="D3832" s="16">
        <f t="shared" si="492"/>
        <v>45909</v>
      </c>
      <c r="G3832" s="13" t="s">
        <v>4914</v>
      </c>
      <c r="I3832" s="13" t="s">
        <v>4914</v>
      </c>
      <c r="J3832" s="13" t="s">
        <v>1811</v>
      </c>
      <c r="K3832" s="13" t="s">
        <v>32</v>
      </c>
      <c r="L3832" s="25" t="str">
        <f>VLOOKUP($K3832,TONG_SL!$A:$D,2,0)</f>
        <v>Giò Tai Lưỡi Xào 250</v>
      </c>
      <c r="N3832" s="25" t="str">
        <f t="shared" si="495"/>
        <v>K-C6</v>
      </c>
      <c r="Q3832" s="25" t="str">
        <f>VLOOKUP(K3832,TONG_SL!$A:$D,3,0)</f>
        <v>Túi</v>
      </c>
      <c r="R3832" s="1">
        <v>3</v>
      </c>
      <c r="T3832" s="1">
        <f>VLOOKUP(VLOOKUP(G3832,Ma_KH!$A:$R,18,0)&amp;K3832,Gia_MB!$A:$F,6,0)</f>
        <v>47672</v>
      </c>
      <c r="U3832" s="14">
        <f t="shared" si="504"/>
        <v>143016</v>
      </c>
      <c r="W3832" s="64">
        <f t="shared" si="505"/>
        <v>0</v>
      </c>
      <c r="X3832" s="3" t="str">
        <f t="shared" si="506"/>
        <v>8</v>
      </c>
      <c r="Z3832" s="14">
        <f t="shared" si="507"/>
        <v>11441.28</v>
      </c>
      <c r="AA3832" s="7">
        <f>VLOOKUP(G3832,Ma_KH!$A:$R,14,0)</f>
        <v>56</v>
      </c>
      <c r="AD3832" s="7" t="str">
        <f>IFERROR(VLOOKUP(J3832,'Chuyển Mã'!$B$3:$C$9,2,0),"")</f>
        <v>Hà Nội</v>
      </c>
      <c r="AE3832" s="7" t="str">
        <f t="shared" si="493"/>
        <v>Giò Tai Lưỡi Xào 250</v>
      </c>
      <c r="AF3832" s="7">
        <f t="shared" si="494"/>
        <v>3</v>
      </c>
    </row>
    <row r="3833" spans="1:32" x14ac:dyDescent="0.25">
      <c r="A3833" s="11">
        <v>45909</v>
      </c>
      <c r="B3833" s="25">
        <v>57899</v>
      </c>
      <c r="C3833" s="12" t="s">
        <v>7214</v>
      </c>
      <c r="D3833" s="16">
        <f t="shared" si="492"/>
        <v>45909</v>
      </c>
      <c r="G3833" s="13" t="s">
        <v>4914</v>
      </c>
      <c r="I3833" s="13" t="s">
        <v>4914</v>
      </c>
      <c r="J3833" s="13" t="s">
        <v>1811</v>
      </c>
      <c r="K3833" s="13" t="s">
        <v>49</v>
      </c>
      <c r="L3833" s="25" t="str">
        <f>VLOOKUP($K3833,TONG_SL!$A:$D,2,0)</f>
        <v>Giò sụn gà 250g</v>
      </c>
      <c r="N3833" s="25" t="str">
        <f t="shared" si="495"/>
        <v>K-C6</v>
      </c>
      <c r="Q3833" s="25" t="str">
        <f>VLOOKUP(K3833,TONG_SL!$A:$D,3,0)</f>
        <v>Túi</v>
      </c>
      <c r="R3833" s="1">
        <v>3</v>
      </c>
      <c r="T3833" s="1">
        <f>VLOOKUP(VLOOKUP(G3833,Ma_KH!$A:$R,18,0)&amp;K3833,Gia_MB!$A:$F,6,0)</f>
        <v>50400</v>
      </c>
      <c r="U3833" s="14">
        <f t="shared" si="504"/>
        <v>151200</v>
      </c>
      <c r="W3833" s="64">
        <f t="shared" si="505"/>
        <v>0</v>
      </c>
      <c r="X3833" s="3" t="str">
        <f t="shared" si="506"/>
        <v>8</v>
      </c>
      <c r="Z3833" s="14">
        <f t="shared" si="507"/>
        <v>12096</v>
      </c>
      <c r="AA3833" s="7">
        <f>VLOOKUP(G3833,Ma_KH!$A:$R,14,0)</f>
        <v>56</v>
      </c>
      <c r="AD3833" s="7" t="str">
        <f>IFERROR(VLOOKUP(J3833,'Chuyển Mã'!$B$3:$C$9,2,0),"")</f>
        <v>Hà Nội</v>
      </c>
      <c r="AE3833" s="7" t="str">
        <f t="shared" si="493"/>
        <v>Giò sụn gà 250g</v>
      </c>
      <c r="AF3833" s="7">
        <f t="shared" si="494"/>
        <v>3</v>
      </c>
    </row>
    <row r="3834" spans="1:32" x14ac:dyDescent="0.25">
      <c r="A3834" s="11">
        <v>45909</v>
      </c>
      <c r="B3834" s="25">
        <v>57899</v>
      </c>
      <c r="C3834" s="12" t="s">
        <v>7214</v>
      </c>
      <c r="D3834" s="16">
        <f t="shared" si="492"/>
        <v>45909</v>
      </c>
      <c r="G3834" s="13" t="s">
        <v>4914</v>
      </c>
      <c r="I3834" s="13" t="s">
        <v>4914</v>
      </c>
      <c r="J3834" s="13" t="s">
        <v>1811</v>
      </c>
      <c r="K3834" s="13" t="s">
        <v>39</v>
      </c>
      <c r="L3834" s="25" t="str">
        <f>VLOOKUP($K3834,TONG_SL!$A:$D,2,0)</f>
        <v>Chả cốm 300g</v>
      </c>
      <c r="N3834" s="25" t="str">
        <f t="shared" si="495"/>
        <v>K-C6</v>
      </c>
      <c r="Q3834" s="25" t="str">
        <f>VLOOKUP(K3834,TONG_SL!$A:$D,3,0)</f>
        <v>Túi</v>
      </c>
      <c r="R3834" s="1">
        <v>3</v>
      </c>
      <c r="T3834" s="1">
        <f>VLOOKUP(VLOOKUP(G3834,Ma_KH!$A:$R,18,0)&amp;K3834,Gia_MB!$A:$F,6,0)</f>
        <v>70538</v>
      </c>
      <c r="U3834" s="14">
        <f t="shared" si="504"/>
        <v>211614</v>
      </c>
      <c r="W3834" s="64">
        <f t="shared" si="505"/>
        <v>0</v>
      </c>
      <c r="X3834" s="3" t="str">
        <f t="shared" si="506"/>
        <v>8</v>
      </c>
      <c r="Z3834" s="14">
        <f t="shared" si="507"/>
        <v>16929.12</v>
      </c>
      <c r="AA3834" s="7">
        <f>VLOOKUP(G3834,Ma_KH!$A:$R,14,0)</f>
        <v>56</v>
      </c>
      <c r="AD3834" s="7" t="str">
        <f>IFERROR(VLOOKUP(J3834,'Chuyển Mã'!$B$3:$C$9,2,0),"")</f>
        <v>Hà Nội</v>
      </c>
      <c r="AE3834" s="7" t="str">
        <f t="shared" si="493"/>
        <v>Chả cốm 300g</v>
      </c>
      <c r="AF3834" s="7">
        <f t="shared" si="494"/>
        <v>3</v>
      </c>
    </row>
    <row r="3835" spans="1:32" x14ac:dyDescent="0.25">
      <c r="A3835" s="11">
        <v>45909</v>
      </c>
      <c r="B3835" s="25">
        <v>57899</v>
      </c>
      <c r="C3835" s="12" t="s">
        <v>7214</v>
      </c>
      <c r="D3835" s="16">
        <f t="shared" si="492"/>
        <v>45909</v>
      </c>
      <c r="G3835" s="13" t="s">
        <v>4914</v>
      </c>
      <c r="I3835" s="13" t="s">
        <v>4914</v>
      </c>
      <c r="J3835" s="13" t="s">
        <v>1811</v>
      </c>
      <c r="K3835" s="13" t="s">
        <v>27</v>
      </c>
      <c r="L3835" s="25" t="str">
        <f>VLOOKUP($K3835,TONG_SL!$A:$D,2,0)</f>
        <v>Chân giò heo muối 300g</v>
      </c>
      <c r="N3835" s="25" t="str">
        <f t="shared" si="495"/>
        <v>K-C6</v>
      </c>
      <c r="Q3835" s="25" t="str">
        <f>VLOOKUP(K3835,TONG_SL!$A:$D,3,0)</f>
        <v>Túi</v>
      </c>
      <c r="R3835" s="1">
        <v>10</v>
      </c>
      <c r="T3835" s="1">
        <f>VLOOKUP(VLOOKUP(G3835,Ma_KH!$A:$R,18,0)&amp;K3835,Gia_MB!$A:$F,6,0)</f>
        <v>69759</v>
      </c>
      <c r="U3835" s="14">
        <f t="shared" si="504"/>
        <v>697590</v>
      </c>
      <c r="W3835" s="64">
        <f t="shared" si="505"/>
        <v>0</v>
      </c>
      <c r="X3835" s="3" t="str">
        <f t="shared" si="506"/>
        <v>8</v>
      </c>
      <c r="Z3835" s="14">
        <f t="shared" si="507"/>
        <v>55807.200000000004</v>
      </c>
      <c r="AA3835" s="7">
        <f>VLOOKUP(G3835,Ma_KH!$A:$R,14,0)</f>
        <v>56</v>
      </c>
      <c r="AD3835" s="7" t="str">
        <f>IFERROR(VLOOKUP(J3835,'Chuyển Mã'!$B$3:$C$9,2,0),"")</f>
        <v>Hà Nội</v>
      </c>
      <c r="AE3835" s="7" t="str">
        <f t="shared" si="493"/>
        <v>Chân giò heo muối 300g</v>
      </c>
      <c r="AF3835" s="7">
        <f t="shared" si="494"/>
        <v>10</v>
      </c>
    </row>
    <row r="3836" spans="1:32" x14ac:dyDescent="0.25">
      <c r="A3836" s="11">
        <v>45909</v>
      </c>
      <c r="B3836" s="25">
        <v>57899</v>
      </c>
      <c r="C3836" s="12" t="s">
        <v>7214</v>
      </c>
      <c r="D3836" s="16">
        <f t="shared" si="492"/>
        <v>45909</v>
      </c>
      <c r="G3836" s="13" t="s">
        <v>4914</v>
      </c>
      <c r="I3836" s="13" t="s">
        <v>4914</v>
      </c>
      <c r="J3836" s="13" t="s">
        <v>1811</v>
      </c>
      <c r="K3836" s="13" t="s">
        <v>556</v>
      </c>
      <c r="L3836" s="25" t="str">
        <f>VLOOKUP($K3836,TONG_SL!$A:$D,2,0)</f>
        <v>Chân giò heo muối 100g</v>
      </c>
      <c r="N3836" s="25" t="str">
        <f t="shared" si="495"/>
        <v>K-C6</v>
      </c>
      <c r="Q3836" s="25" t="str">
        <f>VLOOKUP(K3836,TONG_SL!$A:$D,3,0)</f>
        <v>Gói</v>
      </c>
      <c r="R3836" s="1">
        <v>10</v>
      </c>
      <c r="T3836" s="1">
        <f>VLOOKUP(VLOOKUP(G3836,Ma_KH!$A:$R,18,0)&amp;K3836,Gia_MB!$A:$F,6,0)</f>
        <v>23322</v>
      </c>
      <c r="U3836" s="14">
        <f t="shared" si="504"/>
        <v>233220</v>
      </c>
      <c r="W3836" s="64">
        <f t="shared" si="505"/>
        <v>0</v>
      </c>
      <c r="X3836" s="3" t="str">
        <f t="shared" si="506"/>
        <v>8</v>
      </c>
      <c r="Z3836" s="14">
        <f t="shared" si="507"/>
        <v>18657.600000000002</v>
      </c>
      <c r="AA3836" s="7">
        <f>VLOOKUP(G3836,Ma_KH!$A:$R,14,0)</f>
        <v>56</v>
      </c>
      <c r="AD3836" s="7" t="str">
        <f>IFERROR(VLOOKUP(J3836,'Chuyển Mã'!$B$3:$C$9,2,0),"")</f>
        <v>Hà Nội</v>
      </c>
      <c r="AE3836" s="7" t="str">
        <f t="shared" si="493"/>
        <v>Chân giò heo muối 100g</v>
      </c>
      <c r="AF3836" s="7">
        <f t="shared" si="494"/>
        <v>10</v>
      </c>
    </row>
    <row r="3837" spans="1:32" x14ac:dyDescent="0.25">
      <c r="A3837" s="11">
        <v>45909</v>
      </c>
      <c r="B3837" s="25" t="s">
        <v>8614</v>
      </c>
      <c r="C3837" s="12" t="s">
        <v>7214</v>
      </c>
      <c r="D3837" s="16">
        <f t="shared" si="492"/>
        <v>45909</v>
      </c>
      <c r="G3837" s="13" t="s">
        <v>869</v>
      </c>
      <c r="I3837" s="13" t="s">
        <v>869</v>
      </c>
      <c r="J3837" s="13" t="s">
        <v>1811</v>
      </c>
      <c r="K3837" s="13" t="s">
        <v>30</v>
      </c>
      <c r="L3837" s="25" t="str">
        <f>VLOOKUP($K3837,TONG_SL!$A:$D,2,0)</f>
        <v>Gà muối 500g</v>
      </c>
      <c r="N3837" s="25" t="str">
        <f t="shared" si="495"/>
        <v>K-C6</v>
      </c>
      <c r="Q3837" s="25" t="str">
        <f>VLOOKUP(K3837,TONG_SL!$A:$D,3,0)</f>
        <v>Túi</v>
      </c>
      <c r="R3837" s="1">
        <v>3</v>
      </c>
      <c r="T3837" s="1">
        <f>VLOOKUP(VLOOKUP(G3837,Ma_KH!$A:$R,18,0)&amp;K3837,Gia_MB!$A:$F,6,0)</f>
        <v>101063</v>
      </c>
      <c r="U3837" s="14">
        <f t="shared" si="504"/>
        <v>303189</v>
      </c>
      <c r="W3837" s="64">
        <f t="shared" si="505"/>
        <v>0</v>
      </c>
      <c r="X3837" s="3" t="str">
        <f t="shared" si="506"/>
        <v>8</v>
      </c>
      <c r="Z3837" s="14">
        <f t="shared" si="507"/>
        <v>24255.119999999999</v>
      </c>
      <c r="AA3837" s="7">
        <f>VLOOKUP(G3837,Ma_KH!$A:$R,14,0)</f>
        <v>56</v>
      </c>
      <c r="AD3837" s="7" t="str">
        <f>IFERROR(VLOOKUP(J3837,'Chuyển Mã'!$B$3:$C$9,2,0),"")</f>
        <v>Hà Nội</v>
      </c>
      <c r="AE3837" s="7" t="str">
        <f t="shared" si="493"/>
        <v>Gà muối 500g</v>
      </c>
      <c r="AF3837" s="7">
        <f t="shared" si="494"/>
        <v>3</v>
      </c>
    </row>
    <row r="3838" spans="1:32" x14ac:dyDescent="0.25">
      <c r="A3838" s="11">
        <v>45909</v>
      </c>
      <c r="B3838" s="25" t="s">
        <v>8614</v>
      </c>
      <c r="C3838" s="12" t="s">
        <v>7214</v>
      </c>
      <c r="D3838" s="16">
        <f t="shared" si="492"/>
        <v>45909</v>
      </c>
      <c r="G3838" s="13" t="s">
        <v>869</v>
      </c>
      <c r="I3838" s="13" t="s">
        <v>869</v>
      </c>
      <c r="J3838" s="13" t="s">
        <v>1811</v>
      </c>
      <c r="K3838" s="13" t="s">
        <v>556</v>
      </c>
      <c r="L3838" s="25" t="str">
        <f>VLOOKUP($K3838,TONG_SL!$A:$D,2,0)</f>
        <v>Chân giò heo muối 100g</v>
      </c>
      <c r="N3838" s="25" t="str">
        <f t="shared" si="495"/>
        <v>K-C6</v>
      </c>
      <c r="Q3838" s="25" t="str">
        <f>VLOOKUP(K3838,TONG_SL!$A:$D,3,0)</f>
        <v>Gói</v>
      </c>
      <c r="R3838" s="1">
        <v>3</v>
      </c>
      <c r="T3838" s="1">
        <f>VLOOKUP(VLOOKUP(G3838,Ma_KH!$A:$R,18,0)&amp;K3838,Gia_MB!$A:$F,6,0)</f>
        <v>22340</v>
      </c>
      <c r="U3838" s="14">
        <f t="shared" si="504"/>
        <v>67020</v>
      </c>
      <c r="W3838" s="64">
        <f t="shared" si="505"/>
        <v>0</v>
      </c>
      <c r="X3838" s="3" t="str">
        <f t="shared" si="506"/>
        <v>8</v>
      </c>
      <c r="Z3838" s="14">
        <f t="shared" si="507"/>
        <v>5361.6</v>
      </c>
      <c r="AA3838" s="7">
        <f>VLOOKUP(G3838,Ma_KH!$A:$R,14,0)</f>
        <v>56</v>
      </c>
      <c r="AD3838" s="7" t="str">
        <f>IFERROR(VLOOKUP(J3838,'Chuyển Mã'!$B$3:$C$9,2,0),"")</f>
        <v>Hà Nội</v>
      </c>
      <c r="AE3838" s="7" t="str">
        <f t="shared" si="493"/>
        <v>Chân giò heo muối 100g</v>
      </c>
      <c r="AF3838" s="7">
        <f t="shared" si="494"/>
        <v>3</v>
      </c>
    </row>
    <row r="3839" spans="1:32" x14ac:dyDescent="0.25">
      <c r="A3839" s="11">
        <v>45909</v>
      </c>
      <c r="B3839" s="25">
        <v>57815</v>
      </c>
      <c r="C3839" s="12" t="s">
        <v>7214</v>
      </c>
      <c r="D3839" s="16">
        <f t="shared" si="492"/>
        <v>45909</v>
      </c>
      <c r="G3839" s="13" t="s">
        <v>8548</v>
      </c>
      <c r="I3839" s="13" t="s">
        <v>8548</v>
      </c>
      <c r="J3839" s="13" t="s">
        <v>1796</v>
      </c>
      <c r="K3839" s="13" t="s">
        <v>30</v>
      </c>
      <c r="L3839" s="25" t="str">
        <f>VLOOKUP($K3839,TONG_SL!$A:$D,2,0)</f>
        <v>Gà muối 500g</v>
      </c>
      <c r="N3839" s="25" t="str">
        <f t="shared" si="495"/>
        <v>K-C6</v>
      </c>
      <c r="Q3839" s="25" t="str">
        <f>VLOOKUP(K3839,TONG_SL!$A:$D,3,0)</f>
        <v>Túi</v>
      </c>
      <c r="R3839" s="1">
        <v>6</v>
      </c>
      <c r="T3839" s="1">
        <f>VLOOKUP(VLOOKUP(G3839,Ma_KH!$A:$R,18,0)&amp;K3839,Gia_MB!$A:$F,6,0)</f>
        <v>111058</v>
      </c>
      <c r="U3839" s="14">
        <f t="shared" si="496"/>
        <v>666348</v>
      </c>
      <c r="W3839" s="64">
        <f t="shared" si="497"/>
        <v>0</v>
      </c>
      <c r="X3839" s="3" t="str">
        <f>IF(B3839&lt;&gt;"","8","0")</f>
        <v>8</v>
      </c>
      <c r="Z3839" s="14">
        <f t="shared" si="499"/>
        <v>53307.840000000004</v>
      </c>
      <c r="AA3839" s="7">
        <f>VLOOKUP(G3839,Ma_KH!$A:$R,14,0)</f>
        <v>57</v>
      </c>
      <c r="AD3839" s="7" t="str">
        <f>IFERROR(VLOOKUP(J3839,'Chuyển Mã'!$B$3:$C$9,2,0),"")</f>
        <v>Tỉnh</v>
      </c>
      <c r="AE3839" s="7" t="str">
        <f t="shared" si="493"/>
        <v>Gà muối 500g</v>
      </c>
      <c r="AF3839" s="7">
        <f t="shared" si="494"/>
        <v>6</v>
      </c>
    </row>
    <row r="3840" spans="1:32" x14ac:dyDescent="0.25">
      <c r="A3840" s="11">
        <v>45909</v>
      </c>
      <c r="B3840" s="25">
        <v>57815</v>
      </c>
      <c r="C3840" s="12" t="s">
        <v>7214</v>
      </c>
      <c r="D3840" s="16">
        <f t="shared" si="492"/>
        <v>45909</v>
      </c>
      <c r="G3840" s="13" t="s">
        <v>8548</v>
      </c>
      <c r="I3840" s="13" t="s">
        <v>8548</v>
      </c>
      <c r="J3840" s="13" t="s">
        <v>1796</v>
      </c>
      <c r="K3840" s="13" t="s">
        <v>27</v>
      </c>
      <c r="L3840" s="25" t="str">
        <f>VLOOKUP($K3840,TONG_SL!$A:$D,2,0)</f>
        <v>Chân giò heo muối 300g</v>
      </c>
      <c r="N3840" s="25" t="str">
        <f t="shared" si="495"/>
        <v>K-C6</v>
      </c>
      <c r="Q3840" s="25" t="str">
        <f>VLOOKUP(K3840,TONG_SL!$A:$D,3,0)</f>
        <v>Túi</v>
      </c>
      <c r="R3840" s="1">
        <v>20</v>
      </c>
      <c r="T3840" s="1">
        <f>VLOOKUP(VLOOKUP(G3840,Ma_KH!$A:$R,18,0)&amp;K3840,Gia_MB!$A:$F,6,0)</f>
        <v>73431</v>
      </c>
      <c r="U3840" s="14">
        <f t="shared" si="496"/>
        <v>1468620</v>
      </c>
      <c r="W3840" s="64">
        <f t="shared" si="497"/>
        <v>0</v>
      </c>
      <c r="X3840" s="3" t="str">
        <f t="shared" si="498"/>
        <v>8</v>
      </c>
      <c r="Z3840" s="14">
        <f t="shared" si="499"/>
        <v>117489.60000000001</v>
      </c>
      <c r="AA3840" s="7">
        <f>VLOOKUP(G3840,Ma_KH!$A:$R,14,0)</f>
        <v>57</v>
      </c>
      <c r="AD3840" s="7" t="str">
        <f>IFERROR(VLOOKUP(J3840,'Chuyển Mã'!$B$3:$C$9,2,0),"")</f>
        <v>Tỉnh</v>
      </c>
      <c r="AE3840" s="7" t="str">
        <f t="shared" si="493"/>
        <v>Chân giò heo muối 300g</v>
      </c>
      <c r="AF3840" s="7">
        <f t="shared" si="494"/>
        <v>20</v>
      </c>
    </row>
    <row r="3841" spans="1:32" x14ac:dyDescent="0.25">
      <c r="A3841" s="11">
        <v>45909</v>
      </c>
      <c r="B3841" s="25">
        <v>57815</v>
      </c>
      <c r="C3841" s="12" t="s">
        <v>7214</v>
      </c>
      <c r="D3841" s="16">
        <f t="shared" ref="D3841" si="508">IF(A3841="","",A3841)</f>
        <v>45909</v>
      </c>
      <c r="G3841" s="13" t="s">
        <v>8548</v>
      </c>
      <c r="I3841" s="13" t="s">
        <v>8548</v>
      </c>
      <c r="J3841" s="13" t="s">
        <v>1796</v>
      </c>
      <c r="K3841" s="13" t="s">
        <v>547</v>
      </c>
      <c r="L3841" s="25" t="str">
        <f>VLOOKUP($K3841,TONG_SL!$A:$D,2,0)</f>
        <v>Chân giò heo muối 500g</v>
      </c>
      <c r="N3841" s="25" t="str">
        <f t="shared" si="495"/>
        <v>K-C6</v>
      </c>
      <c r="Q3841" s="25" t="str">
        <f>VLOOKUP(K3841,TONG_SL!$A:$D,3,0)</f>
        <v>Túi</v>
      </c>
      <c r="R3841" s="1">
        <v>10</v>
      </c>
      <c r="T3841" s="1">
        <f>VLOOKUP(VLOOKUP(G3841,Ma_KH!$A:$R,18,0)&amp;K3841,Gia_MB!$A:$F,6,0)</f>
        <v>119066</v>
      </c>
      <c r="U3841" s="14">
        <f t="shared" si="496"/>
        <v>1190660</v>
      </c>
      <c r="W3841" s="64">
        <f t="shared" si="497"/>
        <v>0</v>
      </c>
      <c r="X3841" s="3" t="str">
        <f t="shared" si="498"/>
        <v>8</v>
      </c>
      <c r="Z3841" s="14">
        <f t="shared" si="499"/>
        <v>95252.800000000003</v>
      </c>
      <c r="AA3841" s="7">
        <f>VLOOKUP(G3841,Ma_KH!$A:$R,14,0)</f>
        <v>57</v>
      </c>
      <c r="AD3841" s="7" t="str">
        <f>IFERROR(VLOOKUP(J3841,'Chuyển Mã'!$B$3:$C$9,2,0),"")</f>
        <v>Tỉnh</v>
      </c>
      <c r="AE3841" s="7" t="str">
        <f t="shared" si="493"/>
        <v>Chân giò heo muối 500g</v>
      </c>
      <c r="AF3841" s="7">
        <f t="shared" si="494"/>
        <v>10</v>
      </c>
    </row>
    <row r="3842" spans="1:32" x14ac:dyDescent="0.25">
      <c r="A3842" s="11">
        <v>45909</v>
      </c>
      <c r="B3842" s="25" t="s">
        <v>8549</v>
      </c>
      <c r="C3842" s="12" t="s">
        <v>7214</v>
      </c>
      <c r="D3842" s="16">
        <f t="shared" si="492"/>
        <v>45909</v>
      </c>
      <c r="G3842" s="13" t="s">
        <v>8550</v>
      </c>
      <c r="I3842" s="13" t="s">
        <v>8551</v>
      </c>
      <c r="J3842" s="13" t="s">
        <v>1796</v>
      </c>
      <c r="K3842" s="13" t="s">
        <v>27</v>
      </c>
      <c r="L3842" s="25" t="str">
        <f>VLOOKUP($K3842,TONG_SL!$A:$D,2,0)</f>
        <v>Chân giò heo muối 300g</v>
      </c>
      <c r="N3842" s="25" t="str">
        <f t="shared" si="495"/>
        <v>K-C6</v>
      </c>
      <c r="Q3842" s="25" t="str">
        <f>VLOOKUP(K3842,TONG_SL!$A:$D,3,0)</f>
        <v>Túi</v>
      </c>
      <c r="R3842" s="1">
        <v>30</v>
      </c>
      <c r="T3842" s="1">
        <f>VLOOKUP(VLOOKUP(G3842,Ma_KH!$A:$R,18,0)&amp;K3842,Gia_MB!$A:$F,6,0)</f>
        <v>73431</v>
      </c>
      <c r="U3842" s="14">
        <f t="shared" si="496"/>
        <v>2202930</v>
      </c>
      <c r="W3842" s="64">
        <f t="shared" si="497"/>
        <v>0</v>
      </c>
      <c r="X3842" s="3" t="str">
        <f t="shared" si="498"/>
        <v>8</v>
      </c>
      <c r="Z3842" s="14">
        <f t="shared" si="499"/>
        <v>176234.4</v>
      </c>
      <c r="AA3842" s="7">
        <f>VLOOKUP(G3842,Ma_KH!$A:$R,14,0)</f>
        <v>60</v>
      </c>
      <c r="AD3842" s="7" t="str">
        <f>IFERROR(VLOOKUP(J3842,'Chuyển Mã'!$B$3:$C$9,2,0),"")</f>
        <v>Tỉnh</v>
      </c>
      <c r="AE3842" s="7" t="str">
        <f t="shared" si="493"/>
        <v>Chân giò heo muối 300g</v>
      </c>
      <c r="AF3842" s="7">
        <f t="shared" si="494"/>
        <v>30</v>
      </c>
    </row>
    <row r="3843" spans="1:32" x14ac:dyDescent="0.25">
      <c r="A3843" s="11">
        <v>45909</v>
      </c>
      <c r="B3843" s="25" t="s">
        <v>8549</v>
      </c>
      <c r="C3843" s="12" t="s">
        <v>7214</v>
      </c>
      <c r="D3843" s="16">
        <f t="shared" ref="D3843:D3846" si="509">IF(A3843="","",A3843)</f>
        <v>45909</v>
      </c>
      <c r="G3843" s="13" t="s">
        <v>8550</v>
      </c>
      <c r="I3843" s="13" t="s">
        <v>8551</v>
      </c>
      <c r="J3843" s="13" t="s">
        <v>1796</v>
      </c>
      <c r="K3843" s="13" t="s">
        <v>32</v>
      </c>
      <c r="L3843" s="25" t="str">
        <f>VLOOKUP($K3843,TONG_SL!$A:$D,2,0)</f>
        <v>Giò Tai Lưỡi Xào 250</v>
      </c>
      <c r="N3843" s="25" t="str">
        <f t="shared" si="495"/>
        <v>K-C6</v>
      </c>
      <c r="Q3843" s="25" t="str">
        <f>VLOOKUP(K3843,TONG_SL!$A:$D,3,0)</f>
        <v>Túi</v>
      </c>
      <c r="R3843" s="1">
        <v>15</v>
      </c>
      <c r="T3843" s="1">
        <f>VLOOKUP(VLOOKUP(G3843,Ma_KH!$A:$R,18,0)&amp;K3843,Gia_MB!$A:$F,6,0)</f>
        <v>50183</v>
      </c>
      <c r="U3843" s="14">
        <f t="shared" si="496"/>
        <v>752745</v>
      </c>
      <c r="W3843" s="64">
        <f t="shared" si="497"/>
        <v>0</v>
      </c>
      <c r="X3843" s="3" t="str">
        <f t="shared" si="498"/>
        <v>8</v>
      </c>
      <c r="Z3843" s="14">
        <f t="shared" si="499"/>
        <v>60219.6</v>
      </c>
      <c r="AA3843" s="7">
        <f>VLOOKUP(G3843,Ma_KH!$A:$R,14,0)</f>
        <v>60</v>
      </c>
      <c r="AD3843" s="7" t="str">
        <f>IFERROR(VLOOKUP(J3843,'Chuyển Mã'!$B$3:$C$9,2,0),"")</f>
        <v>Tỉnh</v>
      </c>
      <c r="AE3843" s="7" t="str">
        <f t="shared" ref="AE3843:AE3906" si="510">IFERROR(L3843,"")</f>
        <v>Giò Tai Lưỡi Xào 250</v>
      </c>
      <c r="AF3843" s="7">
        <f t="shared" ref="AF3843:AF3906" si="511">R3843</f>
        <v>15</v>
      </c>
    </row>
    <row r="3844" spans="1:32" x14ac:dyDescent="0.25">
      <c r="A3844" s="11">
        <v>45909</v>
      </c>
      <c r="B3844" s="25" t="s">
        <v>8549</v>
      </c>
      <c r="C3844" s="12" t="s">
        <v>7214</v>
      </c>
      <c r="D3844" s="16">
        <f t="shared" si="509"/>
        <v>45909</v>
      </c>
      <c r="G3844" s="13" t="s">
        <v>8550</v>
      </c>
      <c r="I3844" s="13" t="s">
        <v>8551</v>
      </c>
      <c r="J3844" s="13" t="s">
        <v>1796</v>
      </c>
      <c r="K3844" s="13" t="s">
        <v>51</v>
      </c>
      <c r="L3844" s="25" t="str">
        <f>VLOOKUP($K3844,TONG_SL!$A:$D,2,0)</f>
        <v>Mọc Nấm Hương 250g</v>
      </c>
      <c r="N3844" s="25" t="str">
        <f t="shared" si="495"/>
        <v>K-C6</v>
      </c>
      <c r="Q3844" s="25" t="str">
        <f>VLOOKUP(K3844,TONG_SL!$A:$D,3,0)</f>
        <v>Túi</v>
      </c>
      <c r="R3844" s="1">
        <v>15</v>
      </c>
      <c r="T3844" s="1">
        <f>VLOOKUP(VLOOKUP(G3844,Ma_KH!$A:$R,18,0)&amp;K3844,Gia_MB!$A:$F,6,0)</f>
        <v>46000</v>
      </c>
      <c r="U3844" s="14">
        <f t="shared" si="496"/>
        <v>690000</v>
      </c>
      <c r="W3844" s="64">
        <f t="shared" si="497"/>
        <v>0</v>
      </c>
      <c r="X3844" s="3" t="str">
        <f t="shared" si="498"/>
        <v>8</v>
      </c>
      <c r="Z3844" s="14">
        <f t="shared" si="499"/>
        <v>55200</v>
      </c>
      <c r="AA3844" s="7">
        <f>VLOOKUP(G3844,Ma_KH!$A:$R,14,0)</f>
        <v>60</v>
      </c>
      <c r="AD3844" s="7" t="str">
        <f>IFERROR(VLOOKUP(J3844,'Chuyển Mã'!$B$3:$C$9,2,0),"")</f>
        <v>Tỉnh</v>
      </c>
      <c r="AE3844" s="7" t="str">
        <f t="shared" si="510"/>
        <v>Mọc Nấm Hương 250g</v>
      </c>
      <c r="AF3844" s="7">
        <f t="shared" si="511"/>
        <v>15</v>
      </c>
    </row>
    <row r="3845" spans="1:32" x14ac:dyDescent="0.25">
      <c r="A3845" s="11">
        <v>45909</v>
      </c>
      <c r="B3845" s="25" t="s">
        <v>8549</v>
      </c>
      <c r="C3845" s="12" t="s">
        <v>7214</v>
      </c>
      <c r="D3845" s="16">
        <f t="shared" si="509"/>
        <v>45909</v>
      </c>
      <c r="G3845" s="13" t="s">
        <v>8550</v>
      </c>
      <c r="I3845" s="13" t="s">
        <v>8551</v>
      </c>
      <c r="J3845" s="13" t="s">
        <v>1796</v>
      </c>
      <c r="K3845" s="13" t="s">
        <v>39</v>
      </c>
      <c r="L3845" s="25" t="str">
        <f>VLOOKUP($K3845,TONG_SL!$A:$D,2,0)</f>
        <v>Chả cốm 300g</v>
      </c>
      <c r="N3845" s="25" t="str">
        <f t="shared" si="495"/>
        <v>K-C6</v>
      </c>
      <c r="Q3845" s="25" t="str">
        <f>VLOOKUP(K3845,TONG_SL!$A:$D,3,0)</f>
        <v>Túi</v>
      </c>
      <c r="R3845" s="1">
        <v>10</v>
      </c>
      <c r="T3845" s="1">
        <f>VLOOKUP(VLOOKUP(G3845,Ma_KH!$A:$R,18,0)&amp;K3845,Gia_MB!$A:$F,6,0)</f>
        <v>74250</v>
      </c>
      <c r="U3845" s="14">
        <f t="shared" si="496"/>
        <v>742500</v>
      </c>
      <c r="W3845" s="64">
        <f t="shared" si="497"/>
        <v>0</v>
      </c>
      <c r="X3845" s="3" t="str">
        <f t="shared" si="498"/>
        <v>8</v>
      </c>
      <c r="Z3845" s="14">
        <f t="shared" si="499"/>
        <v>59400</v>
      </c>
      <c r="AA3845" s="7">
        <f>VLOOKUP(G3845,Ma_KH!$A:$R,14,0)</f>
        <v>60</v>
      </c>
      <c r="AD3845" s="7" t="str">
        <f>IFERROR(VLOOKUP(J3845,'Chuyển Mã'!$B$3:$C$9,2,0),"")</f>
        <v>Tỉnh</v>
      </c>
      <c r="AE3845" s="7" t="str">
        <f t="shared" si="510"/>
        <v>Chả cốm 300g</v>
      </c>
      <c r="AF3845" s="7">
        <f t="shared" si="511"/>
        <v>10</v>
      </c>
    </row>
    <row r="3846" spans="1:32" x14ac:dyDescent="0.25">
      <c r="A3846" s="11">
        <v>45909</v>
      </c>
      <c r="B3846" s="25" t="s">
        <v>8549</v>
      </c>
      <c r="C3846" s="12" t="s">
        <v>7214</v>
      </c>
      <c r="D3846" s="16">
        <f t="shared" si="509"/>
        <v>45909</v>
      </c>
      <c r="G3846" s="13" t="s">
        <v>8550</v>
      </c>
      <c r="I3846" s="13" t="s">
        <v>8551</v>
      </c>
      <c r="J3846" s="13" t="s">
        <v>1796</v>
      </c>
      <c r="K3846" s="13" t="s">
        <v>35</v>
      </c>
      <c r="L3846" s="25" t="str">
        <f>VLOOKUP($K3846,TONG_SL!$A:$D,2,0)</f>
        <v>Tai heo muối 200g</v>
      </c>
      <c r="N3846" s="25" t="str">
        <f t="shared" si="495"/>
        <v>K-C6</v>
      </c>
      <c r="Q3846" s="25" t="str">
        <f>VLOOKUP(K3846,TONG_SL!$A:$D,3,0)</f>
        <v>Túi</v>
      </c>
      <c r="R3846" s="1">
        <v>10</v>
      </c>
      <c r="T3846" s="1">
        <f>VLOOKUP(VLOOKUP(G3846,Ma_KH!$A:$R,18,0)&amp;K3846,Gia_MB!$A:$F,6,0)</f>
        <v>55595</v>
      </c>
      <c r="U3846" s="14">
        <f t="shared" si="496"/>
        <v>555950</v>
      </c>
      <c r="W3846" s="64">
        <f t="shared" si="497"/>
        <v>0</v>
      </c>
      <c r="X3846" s="3" t="str">
        <f t="shared" si="498"/>
        <v>8</v>
      </c>
      <c r="Z3846" s="14">
        <f t="shared" si="499"/>
        <v>44476</v>
      </c>
      <c r="AA3846" s="7">
        <f>VLOOKUP(G3846,Ma_KH!$A:$R,14,0)</f>
        <v>60</v>
      </c>
      <c r="AD3846" s="7" t="str">
        <f>IFERROR(VLOOKUP(J3846,'Chuyển Mã'!$B$3:$C$9,2,0),"")</f>
        <v>Tỉnh</v>
      </c>
      <c r="AE3846" s="7" t="str">
        <f t="shared" si="510"/>
        <v>Tai heo muối 200g</v>
      </c>
      <c r="AF3846" s="7">
        <f t="shared" si="511"/>
        <v>10</v>
      </c>
    </row>
    <row r="3847" spans="1:32" x14ac:dyDescent="0.25">
      <c r="A3847" s="11">
        <v>45909</v>
      </c>
      <c r="B3847" s="25" t="s">
        <v>8552</v>
      </c>
      <c r="C3847" s="12" t="s">
        <v>7214</v>
      </c>
      <c r="D3847" s="16">
        <f t="shared" si="492"/>
        <v>45909</v>
      </c>
      <c r="G3847" s="13" t="s">
        <v>7340</v>
      </c>
      <c r="I3847" s="13" t="s">
        <v>8553</v>
      </c>
      <c r="J3847" s="13" t="s">
        <v>1796</v>
      </c>
      <c r="K3847" s="13" t="s">
        <v>27</v>
      </c>
      <c r="L3847" s="25" t="str">
        <f>VLOOKUP($K3847,TONG_SL!$A:$D,2,0)</f>
        <v>Chân giò heo muối 300g</v>
      </c>
      <c r="N3847" s="25" t="str">
        <f t="shared" si="495"/>
        <v>K-C6</v>
      </c>
      <c r="Q3847" s="25" t="str">
        <f>VLOOKUP(K3847,TONG_SL!$A:$D,3,0)</f>
        <v>Túi</v>
      </c>
      <c r="R3847" s="1">
        <v>20</v>
      </c>
      <c r="T3847" s="1">
        <f>VLOOKUP(VLOOKUP(G3847,Ma_KH!$A:$R,18,0)&amp;K3847,Gia_MB!$A:$F,6,0)</f>
        <v>73431</v>
      </c>
      <c r="U3847" s="14">
        <f t="shared" si="496"/>
        <v>1468620</v>
      </c>
      <c r="W3847" s="64">
        <f t="shared" si="497"/>
        <v>0</v>
      </c>
      <c r="X3847" s="3" t="str">
        <f t="shared" si="498"/>
        <v>8</v>
      </c>
      <c r="Z3847" s="14">
        <f t="shared" si="499"/>
        <v>117489.60000000001</v>
      </c>
      <c r="AA3847" s="7">
        <f>VLOOKUP(G3847,Ma_KH!$A:$R,14,0)</f>
        <v>60</v>
      </c>
      <c r="AD3847" s="7" t="str">
        <f>IFERROR(VLOOKUP(J3847,'Chuyển Mã'!$B$3:$C$9,2,0),"")</f>
        <v>Tỉnh</v>
      </c>
      <c r="AE3847" s="7" t="str">
        <f t="shared" si="510"/>
        <v>Chân giò heo muối 300g</v>
      </c>
      <c r="AF3847" s="7">
        <f t="shared" si="511"/>
        <v>20</v>
      </c>
    </row>
    <row r="3848" spans="1:32" x14ac:dyDescent="0.25">
      <c r="A3848" s="11">
        <v>45909</v>
      </c>
      <c r="B3848" s="25" t="s">
        <v>8552</v>
      </c>
      <c r="C3848" s="12" t="s">
        <v>7214</v>
      </c>
      <c r="D3848" s="16">
        <f t="shared" ref="D3848:D3851" si="512">IF(A3848="","",A3848)</f>
        <v>45909</v>
      </c>
      <c r="G3848" s="13" t="s">
        <v>7340</v>
      </c>
      <c r="I3848" s="13" t="s">
        <v>8553</v>
      </c>
      <c r="J3848" s="13" t="s">
        <v>1796</v>
      </c>
      <c r="K3848" s="13" t="s">
        <v>30</v>
      </c>
      <c r="L3848" s="25" t="str">
        <f>VLOOKUP($K3848,TONG_SL!$A:$D,2,0)</f>
        <v>Gà muối 500g</v>
      </c>
      <c r="N3848" s="25" t="str">
        <f t="shared" si="495"/>
        <v>K-C6</v>
      </c>
      <c r="Q3848" s="25" t="str">
        <f>VLOOKUP(K3848,TONG_SL!$A:$D,3,0)</f>
        <v>Túi</v>
      </c>
      <c r="R3848" s="1">
        <v>25</v>
      </c>
      <c r="T3848" s="1">
        <f>VLOOKUP(VLOOKUP(G3848,Ma_KH!$A:$R,18,0)&amp;K3848,Gia_MB!$A:$F,6,0)</f>
        <v>111058</v>
      </c>
      <c r="U3848" s="14">
        <f t="shared" si="496"/>
        <v>2776450</v>
      </c>
      <c r="W3848" s="64">
        <f t="shared" si="497"/>
        <v>0</v>
      </c>
      <c r="X3848" s="3" t="str">
        <f t="shared" si="498"/>
        <v>8</v>
      </c>
      <c r="Z3848" s="14">
        <f t="shared" si="499"/>
        <v>222116</v>
      </c>
      <c r="AA3848" s="7">
        <f>VLOOKUP(G3848,Ma_KH!$A:$R,14,0)</f>
        <v>60</v>
      </c>
      <c r="AD3848" s="7" t="str">
        <f>IFERROR(VLOOKUP(J3848,'Chuyển Mã'!$B$3:$C$9,2,0),"")</f>
        <v>Tỉnh</v>
      </c>
      <c r="AE3848" s="7" t="str">
        <f t="shared" si="510"/>
        <v>Gà muối 500g</v>
      </c>
      <c r="AF3848" s="7">
        <f t="shared" si="511"/>
        <v>25</v>
      </c>
    </row>
    <row r="3849" spans="1:32" x14ac:dyDescent="0.25">
      <c r="A3849" s="11">
        <v>45909</v>
      </c>
      <c r="B3849" s="25" t="s">
        <v>8552</v>
      </c>
      <c r="C3849" s="12" t="s">
        <v>7214</v>
      </c>
      <c r="D3849" s="16">
        <f t="shared" si="512"/>
        <v>45909</v>
      </c>
      <c r="G3849" s="13" t="s">
        <v>7340</v>
      </c>
      <c r="I3849" s="13" t="s">
        <v>8553</v>
      </c>
      <c r="J3849" s="13" t="s">
        <v>1796</v>
      </c>
      <c r="K3849" s="13" t="s">
        <v>51</v>
      </c>
      <c r="L3849" s="25" t="str">
        <f>VLOOKUP($K3849,TONG_SL!$A:$D,2,0)</f>
        <v>Mọc Nấm Hương 250g</v>
      </c>
      <c r="N3849" s="25" t="str">
        <f t="shared" si="495"/>
        <v>K-C6</v>
      </c>
      <c r="Q3849" s="25" t="str">
        <f>VLOOKUP(K3849,TONG_SL!$A:$D,3,0)</f>
        <v>Túi</v>
      </c>
      <c r="R3849" s="1">
        <v>4</v>
      </c>
      <c r="T3849" s="1">
        <f>VLOOKUP(VLOOKUP(G3849,Ma_KH!$A:$R,18,0)&amp;K3849,Gia_MB!$A:$F,6,0)</f>
        <v>46000</v>
      </c>
      <c r="U3849" s="14">
        <f t="shared" si="496"/>
        <v>184000</v>
      </c>
      <c r="W3849" s="64">
        <f t="shared" si="497"/>
        <v>0</v>
      </c>
      <c r="X3849" s="3" t="str">
        <f t="shared" si="498"/>
        <v>8</v>
      </c>
      <c r="Z3849" s="14">
        <f t="shared" si="499"/>
        <v>14720</v>
      </c>
      <c r="AA3849" s="7">
        <f>VLOOKUP(G3849,Ma_KH!$A:$R,14,0)</f>
        <v>60</v>
      </c>
      <c r="AD3849" s="7" t="str">
        <f>IFERROR(VLOOKUP(J3849,'Chuyển Mã'!$B$3:$C$9,2,0),"")</f>
        <v>Tỉnh</v>
      </c>
      <c r="AE3849" s="7" t="str">
        <f t="shared" si="510"/>
        <v>Mọc Nấm Hương 250g</v>
      </c>
      <c r="AF3849" s="7">
        <f t="shared" si="511"/>
        <v>4</v>
      </c>
    </row>
    <row r="3850" spans="1:32" x14ac:dyDescent="0.25">
      <c r="A3850" s="11">
        <v>45909</v>
      </c>
      <c r="B3850" s="25" t="s">
        <v>8552</v>
      </c>
      <c r="C3850" s="12" t="s">
        <v>7214</v>
      </c>
      <c r="D3850" s="16">
        <f t="shared" si="512"/>
        <v>45909</v>
      </c>
      <c r="G3850" s="13" t="s">
        <v>7340</v>
      </c>
      <c r="I3850" s="13" t="s">
        <v>8553</v>
      </c>
      <c r="J3850" s="13" t="s">
        <v>1796</v>
      </c>
      <c r="K3850" s="13" t="s">
        <v>39</v>
      </c>
      <c r="L3850" s="25" t="str">
        <f>VLOOKUP($K3850,TONG_SL!$A:$D,2,0)</f>
        <v>Chả cốm 300g</v>
      </c>
      <c r="N3850" s="25" t="str">
        <f t="shared" si="495"/>
        <v>K-C6</v>
      </c>
      <c r="Q3850" s="25" t="str">
        <f>VLOOKUP(K3850,TONG_SL!$A:$D,3,0)</f>
        <v>Túi</v>
      </c>
      <c r="R3850" s="1">
        <v>4</v>
      </c>
      <c r="T3850" s="1">
        <f>VLOOKUP(VLOOKUP(G3850,Ma_KH!$A:$R,18,0)&amp;K3850,Gia_MB!$A:$F,6,0)</f>
        <v>74250</v>
      </c>
      <c r="U3850" s="14">
        <f t="shared" si="496"/>
        <v>297000</v>
      </c>
      <c r="W3850" s="64">
        <f t="shared" si="497"/>
        <v>0</v>
      </c>
      <c r="X3850" s="3" t="str">
        <f t="shared" si="498"/>
        <v>8</v>
      </c>
      <c r="Z3850" s="14">
        <f t="shared" si="499"/>
        <v>23760</v>
      </c>
      <c r="AA3850" s="7">
        <f>VLOOKUP(G3850,Ma_KH!$A:$R,14,0)</f>
        <v>60</v>
      </c>
      <c r="AD3850" s="7" t="str">
        <f>IFERROR(VLOOKUP(J3850,'Chuyển Mã'!$B$3:$C$9,2,0),"")</f>
        <v>Tỉnh</v>
      </c>
      <c r="AE3850" s="7" t="str">
        <f t="shared" si="510"/>
        <v>Chả cốm 300g</v>
      </c>
      <c r="AF3850" s="7">
        <f t="shared" si="511"/>
        <v>4</v>
      </c>
    </row>
    <row r="3851" spans="1:32" x14ac:dyDescent="0.25">
      <c r="A3851" s="11">
        <v>45909</v>
      </c>
      <c r="B3851" s="25" t="s">
        <v>8552</v>
      </c>
      <c r="C3851" s="12" t="s">
        <v>7214</v>
      </c>
      <c r="D3851" s="16">
        <f t="shared" si="512"/>
        <v>45909</v>
      </c>
      <c r="G3851" s="13" t="s">
        <v>7340</v>
      </c>
      <c r="I3851" s="13" t="s">
        <v>8553</v>
      </c>
      <c r="J3851" s="13" t="s">
        <v>1796</v>
      </c>
      <c r="K3851" s="13" t="s">
        <v>32</v>
      </c>
      <c r="L3851" s="25" t="str">
        <f>VLOOKUP($K3851,TONG_SL!$A:$D,2,0)</f>
        <v>Giò Tai Lưỡi Xào 250</v>
      </c>
      <c r="N3851" s="25" t="str">
        <f t="shared" si="495"/>
        <v>K-C6</v>
      </c>
      <c r="Q3851" s="25" t="str">
        <f>VLOOKUP(K3851,TONG_SL!$A:$D,3,0)</f>
        <v>Túi</v>
      </c>
      <c r="R3851" s="1">
        <v>10</v>
      </c>
      <c r="T3851" s="1">
        <f>VLOOKUP(VLOOKUP(G3851,Ma_KH!$A:$R,18,0)&amp;K3851,Gia_MB!$A:$F,6,0)</f>
        <v>50183</v>
      </c>
      <c r="U3851" s="14">
        <f t="shared" si="496"/>
        <v>501830</v>
      </c>
      <c r="W3851" s="64">
        <f t="shared" si="497"/>
        <v>0</v>
      </c>
      <c r="X3851" s="3" t="str">
        <f t="shared" si="498"/>
        <v>8</v>
      </c>
      <c r="Z3851" s="14">
        <f t="shared" si="499"/>
        <v>40146.400000000001</v>
      </c>
      <c r="AA3851" s="7">
        <f>VLOOKUP(G3851,Ma_KH!$A:$R,14,0)</f>
        <v>60</v>
      </c>
      <c r="AD3851" s="7" t="str">
        <f>IFERROR(VLOOKUP(J3851,'Chuyển Mã'!$B$3:$C$9,2,0),"")</f>
        <v>Tỉnh</v>
      </c>
      <c r="AE3851" s="7" t="str">
        <f t="shared" si="510"/>
        <v>Giò Tai Lưỡi Xào 250</v>
      </c>
      <c r="AF3851" s="7">
        <f t="shared" si="511"/>
        <v>10</v>
      </c>
    </row>
    <row r="3852" spans="1:32" x14ac:dyDescent="0.25">
      <c r="A3852" s="11">
        <v>45909</v>
      </c>
      <c r="B3852" s="25" t="s">
        <v>8554</v>
      </c>
      <c r="C3852" s="12" t="s">
        <v>7214</v>
      </c>
      <c r="D3852" s="16">
        <f t="shared" si="492"/>
        <v>45909</v>
      </c>
      <c r="G3852" s="13" t="s">
        <v>7321</v>
      </c>
      <c r="I3852" s="13" t="s">
        <v>8555</v>
      </c>
      <c r="J3852" s="13" t="s">
        <v>1796</v>
      </c>
      <c r="K3852" s="13" t="s">
        <v>27</v>
      </c>
      <c r="L3852" s="25" t="str">
        <f>VLOOKUP($K3852,TONG_SL!$A:$D,2,0)</f>
        <v>Chân giò heo muối 300g</v>
      </c>
      <c r="N3852" s="25" t="str">
        <f t="shared" si="495"/>
        <v>K-C6</v>
      </c>
      <c r="Q3852" s="25" t="str">
        <f>VLOOKUP(K3852,TONG_SL!$A:$D,3,0)</f>
        <v>Túi</v>
      </c>
      <c r="R3852" s="1">
        <v>10</v>
      </c>
      <c r="T3852" s="1">
        <f>VLOOKUP(VLOOKUP(G3852,Ma_KH!$A:$R,18,0)&amp;K3852,Gia_MB!$A:$F,6,0)</f>
        <v>73431</v>
      </c>
      <c r="U3852" s="14">
        <f t="shared" si="496"/>
        <v>734310</v>
      </c>
      <c r="W3852" s="64">
        <f t="shared" si="497"/>
        <v>0</v>
      </c>
      <c r="X3852" s="3" t="str">
        <f t="shared" si="498"/>
        <v>8</v>
      </c>
      <c r="Z3852" s="14">
        <f t="shared" si="499"/>
        <v>58744.800000000003</v>
      </c>
      <c r="AA3852" s="7">
        <f>VLOOKUP(G3852,Ma_KH!$A:$R,14,0)</f>
        <v>60</v>
      </c>
      <c r="AD3852" s="7" t="str">
        <f>IFERROR(VLOOKUP(J3852,'Chuyển Mã'!$B$3:$C$9,2,0),"")</f>
        <v>Tỉnh</v>
      </c>
      <c r="AE3852" s="7" t="str">
        <f t="shared" si="510"/>
        <v>Chân giò heo muối 300g</v>
      </c>
      <c r="AF3852" s="7">
        <f t="shared" si="511"/>
        <v>10</v>
      </c>
    </row>
    <row r="3853" spans="1:32" x14ac:dyDescent="0.25">
      <c r="A3853" s="11">
        <v>45909</v>
      </c>
      <c r="B3853" s="25" t="s">
        <v>8554</v>
      </c>
      <c r="C3853" s="12" t="s">
        <v>7214</v>
      </c>
      <c r="D3853" s="16">
        <f t="shared" ref="D3853:D3855" si="513">IF(A3853="","",A3853)</f>
        <v>45909</v>
      </c>
      <c r="G3853" s="13" t="s">
        <v>7321</v>
      </c>
      <c r="I3853" s="13" t="s">
        <v>8555</v>
      </c>
      <c r="J3853" s="13" t="s">
        <v>1796</v>
      </c>
      <c r="K3853" s="13" t="s">
        <v>30</v>
      </c>
      <c r="L3853" s="25" t="str">
        <f>VLOOKUP($K3853,TONG_SL!$A:$D,2,0)</f>
        <v>Gà muối 500g</v>
      </c>
      <c r="N3853" s="25" t="str">
        <f t="shared" si="495"/>
        <v>K-C6</v>
      </c>
      <c r="Q3853" s="25" t="str">
        <f>VLOOKUP(K3853,TONG_SL!$A:$D,3,0)</f>
        <v>Túi</v>
      </c>
      <c r="R3853" s="1">
        <v>10</v>
      </c>
      <c r="T3853" s="1">
        <f>VLOOKUP(VLOOKUP(G3853,Ma_KH!$A:$R,18,0)&amp;K3853,Gia_MB!$A:$F,6,0)</f>
        <v>111058</v>
      </c>
      <c r="U3853" s="14">
        <f t="shared" si="496"/>
        <v>1110580</v>
      </c>
      <c r="W3853" s="64">
        <f t="shared" si="497"/>
        <v>0</v>
      </c>
      <c r="X3853" s="3" t="str">
        <f t="shared" si="498"/>
        <v>8</v>
      </c>
      <c r="Z3853" s="14">
        <f t="shared" si="499"/>
        <v>88846.400000000009</v>
      </c>
      <c r="AA3853" s="7">
        <f>VLOOKUP(G3853,Ma_KH!$A:$R,14,0)</f>
        <v>60</v>
      </c>
      <c r="AD3853" s="7" t="str">
        <f>IFERROR(VLOOKUP(J3853,'Chuyển Mã'!$B$3:$C$9,2,0),"")</f>
        <v>Tỉnh</v>
      </c>
      <c r="AE3853" s="7" t="str">
        <f t="shared" si="510"/>
        <v>Gà muối 500g</v>
      </c>
      <c r="AF3853" s="7">
        <f t="shared" si="511"/>
        <v>10</v>
      </c>
    </row>
    <row r="3854" spans="1:32" x14ac:dyDescent="0.25">
      <c r="A3854" s="11">
        <v>45909</v>
      </c>
      <c r="B3854" s="25" t="s">
        <v>8554</v>
      </c>
      <c r="C3854" s="12" t="s">
        <v>7214</v>
      </c>
      <c r="D3854" s="16">
        <f t="shared" si="513"/>
        <v>45909</v>
      </c>
      <c r="G3854" s="13" t="s">
        <v>7321</v>
      </c>
      <c r="I3854" s="13" t="s">
        <v>8555</v>
      </c>
      <c r="J3854" s="13" t="s">
        <v>1796</v>
      </c>
      <c r="K3854" s="13" t="s">
        <v>32</v>
      </c>
      <c r="L3854" s="25" t="str">
        <f>VLOOKUP($K3854,TONG_SL!$A:$D,2,0)</f>
        <v>Giò Tai Lưỡi Xào 250</v>
      </c>
      <c r="N3854" s="25" t="str">
        <f t="shared" si="495"/>
        <v>K-C6</v>
      </c>
      <c r="Q3854" s="25" t="str">
        <f>VLOOKUP(K3854,TONG_SL!$A:$D,3,0)</f>
        <v>Túi</v>
      </c>
      <c r="R3854" s="1">
        <v>10</v>
      </c>
      <c r="T3854" s="1">
        <f>VLOOKUP(VLOOKUP(G3854,Ma_KH!$A:$R,18,0)&amp;K3854,Gia_MB!$A:$F,6,0)</f>
        <v>50183</v>
      </c>
      <c r="U3854" s="14">
        <f t="shared" si="496"/>
        <v>501830</v>
      </c>
      <c r="W3854" s="64">
        <f t="shared" si="497"/>
        <v>0</v>
      </c>
      <c r="X3854" s="3" t="str">
        <f t="shared" si="498"/>
        <v>8</v>
      </c>
      <c r="Z3854" s="14">
        <f t="shared" si="499"/>
        <v>40146.400000000001</v>
      </c>
      <c r="AA3854" s="7">
        <f>VLOOKUP(G3854,Ma_KH!$A:$R,14,0)</f>
        <v>60</v>
      </c>
      <c r="AD3854" s="7" t="str">
        <f>IFERROR(VLOOKUP(J3854,'Chuyển Mã'!$B$3:$C$9,2,0),"")</f>
        <v>Tỉnh</v>
      </c>
      <c r="AE3854" s="7" t="str">
        <f t="shared" si="510"/>
        <v>Giò Tai Lưỡi Xào 250</v>
      </c>
      <c r="AF3854" s="7">
        <f t="shared" si="511"/>
        <v>10</v>
      </c>
    </row>
    <row r="3855" spans="1:32" x14ac:dyDescent="0.25">
      <c r="A3855" s="11">
        <v>45909</v>
      </c>
      <c r="B3855" s="25" t="s">
        <v>8554</v>
      </c>
      <c r="C3855" s="12" t="s">
        <v>7214</v>
      </c>
      <c r="D3855" s="16">
        <f t="shared" si="513"/>
        <v>45909</v>
      </c>
      <c r="G3855" s="13" t="s">
        <v>7321</v>
      </c>
      <c r="I3855" s="13" t="s">
        <v>8555</v>
      </c>
      <c r="J3855" s="13" t="s">
        <v>1796</v>
      </c>
      <c r="K3855" s="13" t="s">
        <v>51</v>
      </c>
      <c r="L3855" s="25" t="str">
        <f>VLOOKUP($K3855,TONG_SL!$A:$D,2,0)</f>
        <v>Mọc Nấm Hương 250g</v>
      </c>
      <c r="N3855" s="25" t="str">
        <f t="shared" si="495"/>
        <v>K-C6</v>
      </c>
      <c r="Q3855" s="25" t="str">
        <f>VLOOKUP(K3855,TONG_SL!$A:$D,3,0)</f>
        <v>Túi</v>
      </c>
      <c r="R3855" s="1">
        <v>10</v>
      </c>
      <c r="T3855" s="1">
        <f>VLOOKUP(VLOOKUP(G3855,Ma_KH!$A:$R,18,0)&amp;K3855,Gia_MB!$A:$F,6,0)</f>
        <v>46000</v>
      </c>
      <c r="U3855" s="14">
        <f t="shared" si="496"/>
        <v>460000</v>
      </c>
      <c r="W3855" s="64">
        <f t="shared" si="497"/>
        <v>0</v>
      </c>
      <c r="X3855" s="3" t="str">
        <f t="shared" si="498"/>
        <v>8</v>
      </c>
      <c r="Z3855" s="14">
        <f t="shared" si="499"/>
        <v>36800</v>
      </c>
      <c r="AA3855" s="7">
        <f>VLOOKUP(G3855,Ma_KH!$A:$R,14,0)</f>
        <v>60</v>
      </c>
      <c r="AD3855" s="7" t="str">
        <f>IFERROR(VLOOKUP(J3855,'Chuyển Mã'!$B$3:$C$9,2,0),"")</f>
        <v>Tỉnh</v>
      </c>
      <c r="AE3855" s="7" t="str">
        <f t="shared" si="510"/>
        <v>Mọc Nấm Hương 250g</v>
      </c>
      <c r="AF3855" s="7">
        <f t="shared" si="511"/>
        <v>10</v>
      </c>
    </row>
    <row r="3856" spans="1:32" x14ac:dyDescent="0.25">
      <c r="A3856" s="11">
        <v>45909</v>
      </c>
      <c r="B3856" s="25" t="s">
        <v>8556</v>
      </c>
      <c r="C3856" s="12" t="s">
        <v>7214</v>
      </c>
      <c r="D3856" s="16">
        <f t="shared" si="492"/>
        <v>45909</v>
      </c>
      <c r="G3856" s="13" t="s">
        <v>7663</v>
      </c>
      <c r="I3856" s="13" t="s">
        <v>8557</v>
      </c>
      <c r="J3856" s="13" t="s">
        <v>1796</v>
      </c>
      <c r="K3856" s="13" t="s">
        <v>27</v>
      </c>
      <c r="L3856" s="25" t="str">
        <f>VLOOKUP($K3856,TONG_SL!$A:$D,2,0)</f>
        <v>Chân giò heo muối 300g</v>
      </c>
      <c r="N3856" s="25" t="str">
        <f t="shared" si="495"/>
        <v>K-C6</v>
      </c>
      <c r="Q3856" s="25" t="str">
        <f>VLOOKUP(K3856,TONG_SL!$A:$D,3,0)</f>
        <v>Túi</v>
      </c>
      <c r="R3856" s="1">
        <v>15</v>
      </c>
      <c r="T3856" s="1">
        <f>VLOOKUP(VLOOKUP(G3856,Ma_KH!$A:$R,18,0)&amp;K3856,Gia_MB!$A:$F,6,0)</f>
        <v>73431</v>
      </c>
      <c r="U3856" s="14">
        <f t="shared" si="496"/>
        <v>1101465</v>
      </c>
      <c r="W3856" s="64">
        <f t="shared" si="497"/>
        <v>0</v>
      </c>
      <c r="X3856" s="3" t="str">
        <f t="shared" si="498"/>
        <v>8</v>
      </c>
      <c r="Z3856" s="14">
        <f t="shared" si="499"/>
        <v>88117.2</v>
      </c>
      <c r="AA3856" s="7">
        <f>VLOOKUP(G3856,Ma_KH!$A:$R,14,0)</f>
        <v>60</v>
      </c>
      <c r="AD3856" s="7" t="str">
        <f>IFERROR(VLOOKUP(J3856,'Chuyển Mã'!$B$3:$C$9,2,0),"")</f>
        <v>Tỉnh</v>
      </c>
      <c r="AE3856" s="7" t="str">
        <f t="shared" si="510"/>
        <v>Chân giò heo muối 300g</v>
      </c>
      <c r="AF3856" s="7">
        <f t="shared" si="511"/>
        <v>15</v>
      </c>
    </row>
    <row r="3857" spans="1:32" x14ac:dyDescent="0.25">
      <c r="A3857" s="11">
        <v>45909</v>
      </c>
      <c r="B3857" s="25" t="s">
        <v>8556</v>
      </c>
      <c r="C3857" s="12" t="s">
        <v>7214</v>
      </c>
      <c r="D3857" s="16">
        <f t="shared" ref="D3857" si="514">IF(A3857="","",A3857)</f>
        <v>45909</v>
      </c>
      <c r="G3857" s="13" t="s">
        <v>7663</v>
      </c>
      <c r="I3857" s="13" t="s">
        <v>8557</v>
      </c>
      <c r="J3857" s="13" t="s">
        <v>1796</v>
      </c>
      <c r="K3857" s="13" t="s">
        <v>30</v>
      </c>
      <c r="L3857" s="25" t="str">
        <f>VLOOKUP($K3857,TONG_SL!$A:$D,2,0)</f>
        <v>Gà muối 500g</v>
      </c>
      <c r="N3857" s="25" t="str">
        <f t="shared" si="495"/>
        <v>K-C6</v>
      </c>
      <c r="Q3857" s="25" t="str">
        <f>VLOOKUP(K3857,TONG_SL!$A:$D,3,0)</f>
        <v>Túi</v>
      </c>
      <c r="R3857" s="1">
        <v>30</v>
      </c>
      <c r="T3857" s="1">
        <f>VLOOKUP(VLOOKUP(G3857,Ma_KH!$A:$R,18,0)&amp;K3857,Gia_MB!$A:$F,6,0)</f>
        <v>111058</v>
      </c>
      <c r="U3857" s="14">
        <f t="shared" si="496"/>
        <v>3331740</v>
      </c>
      <c r="W3857" s="64">
        <f t="shared" si="497"/>
        <v>0</v>
      </c>
      <c r="X3857" s="3" t="str">
        <f t="shared" si="498"/>
        <v>8</v>
      </c>
      <c r="Z3857" s="14">
        <f t="shared" si="499"/>
        <v>266539.2</v>
      </c>
      <c r="AA3857" s="7">
        <f>VLOOKUP(G3857,Ma_KH!$A:$R,14,0)</f>
        <v>60</v>
      </c>
      <c r="AD3857" s="7" t="str">
        <f>IFERROR(VLOOKUP(J3857,'Chuyển Mã'!$B$3:$C$9,2,0),"")</f>
        <v>Tỉnh</v>
      </c>
      <c r="AE3857" s="7" t="str">
        <f t="shared" si="510"/>
        <v>Gà muối 500g</v>
      </c>
      <c r="AF3857" s="7">
        <f t="shared" si="511"/>
        <v>30</v>
      </c>
    </row>
    <row r="3858" spans="1:32" x14ac:dyDescent="0.25">
      <c r="A3858" s="11">
        <v>45909</v>
      </c>
      <c r="B3858" s="25" t="s">
        <v>8558</v>
      </c>
      <c r="C3858" s="12" t="s">
        <v>7214</v>
      </c>
      <c r="D3858" s="16">
        <f t="shared" si="492"/>
        <v>45909</v>
      </c>
      <c r="G3858" s="13" t="s">
        <v>7332</v>
      </c>
      <c r="I3858" s="13" t="s">
        <v>8559</v>
      </c>
      <c r="J3858" s="13" t="s">
        <v>1796</v>
      </c>
      <c r="K3858" s="13" t="s">
        <v>27</v>
      </c>
      <c r="L3858" s="25" t="str">
        <f>VLOOKUP($K3858,TONG_SL!$A:$D,2,0)</f>
        <v>Chân giò heo muối 300g</v>
      </c>
      <c r="N3858" s="25" t="str">
        <f t="shared" si="495"/>
        <v>K-C6</v>
      </c>
      <c r="Q3858" s="25" t="str">
        <f>VLOOKUP(K3858,TONG_SL!$A:$D,3,0)</f>
        <v>Túi</v>
      </c>
      <c r="R3858" s="1">
        <v>20</v>
      </c>
      <c r="T3858" s="1">
        <f>VLOOKUP(VLOOKUP(G3858,Ma_KH!$A:$R,18,0)&amp;K3858,Gia_MB!$A:$F,6,0)</f>
        <v>73431</v>
      </c>
      <c r="U3858" s="14">
        <f t="shared" si="496"/>
        <v>1468620</v>
      </c>
      <c r="W3858" s="64">
        <f t="shared" si="497"/>
        <v>0</v>
      </c>
      <c r="X3858" s="3" t="str">
        <f t="shared" si="498"/>
        <v>8</v>
      </c>
      <c r="Z3858" s="14">
        <f t="shared" si="499"/>
        <v>117489.60000000001</v>
      </c>
      <c r="AA3858" s="7">
        <f>VLOOKUP(G3858,Ma_KH!$A:$R,14,0)</f>
        <v>60</v>
      </c>
      <c r="AD3858" s="7" t="str">
        <f>IFERROR(VLOOKUP(J3858,'Chuyển Mã'!$B$3:$C$9,2,0),"")</f>
        <v>Tỉnh</v>
      </c>
      <c r="AE3858" s="7" t="str">
        <f t="shared" si="510"/>
        <v>Chân giò heo muối 300g</v>
      </c>
      <c r="AF3858" s="7">
        <f t="shared" si="511"/>
        <v>20</v>
      </c>
    </row>
    <row r="3859" spans="1:32" x14ac:dyDescent="0.25">
      <c r="A3859" s="11">
        <v>45909</v>
      </c>
      <c r="B3859" s="25" t="s">
        <v>8558</v>
      </c>
      <c r="C3859" s="12" t="s">
        <v>7214</v>
      </c>
      <c r="D3859" s="16">
        <f t="shared" ref="D3859:D3860" si="515">IF(A3859="","",A3859)</f>
        <v>45909</v>
      </c>
      <c r="G3859" s="13" t="s">
        <v>7332</v>
      </c>
      <c r="I3859" s="13" t="s">
        <v>8559</v>
      </c>
      <c r="J3859" s="13" t="s">
        <v>1796</v>
      </c>
      <c r="K3859" s="13" t="s">
        <v>30</v>
      </c>
      <c r="L3859" s="25" t="str">
        <f>VLOOKUP($K3859,TONG_SL!$A:$D,2,0)</f>
        <v>Gà muối 500g</v>
      </c>
      <c r="N3859" s="25" t="str">
        <f t="shared" si="495"/>
        <v>K-C6</v>
      </c>
      <c r="Q3859" s="25" t="str">
        <f>VLOOKUP(K3859,TONG_SL!$A:$D,3,0)</f>
        <v>Túi</v>
      </c>
      <c r="R3859" s="1">
        <v>10</v>
      </c>
      <c r="T3859" s="1">
        <f>VLOOKUP(VLOOKUP(G3859,Ma_KH!$A:$R,18,0)&amp;K3859,Gia_MB!$A:$F,6,0)</f>
        <v>111058</v>
      </c>
      <c r="U3859" s="14">
        <f t="shared" si="496"/>
        <v>1110580</v>
      </c>
      <c r="W3859" s="64">
        <f t="shared" si="497"/>
        <v>0</v>
      </c>
      <c r="X3859" s="3" t="str">
        <f t="shared" si="498"/>
        <v>8</v>
      </c>
      <c r="Z3859" s="14">
        <f t="shared" si="499"/>
        <v>88846.400000000009</v>
      </c>
      <c r="AA3859" s="7">
        <f>VLOOKUP(G3859,Ma_KH!$A:$R,14,0)</f>
        <v>60</v>
      </c>
      <c r="AD3859" s="7" t="str">
        <f>IFERROR(VLOOKUP(J3859,'Chuyển Mã'!$B$3:$C$9,2,0),"")</f>
        <v>Tỉnh</v>
      </c>
      <c r="AE3859" s="7" t="str">
        <f t="shared" si="510"/>
        <v>Gà muối 500g</v>
      </c>
      <c r="AF3859" s="7">
        <f t="shared" si="511"/>
        <v>10</v>
      </c>
    </row>
    <row r="3860" spans="1:32" x14ac:dyDescent="0.25">
      <c r="A3860" s="11">
        <v>45909</v>
      </c>
      <c r="B3860" s="25" t="s">
        <v>8558</v>
      </c>
      <c r="C3860" s="12" t="s">
        <v>7214</v>
      </c>
      <c r="D3860" s="16">
        <f t="shared" si="515"/>
        <v>45909</v>
      </c>
      <c r="G3860" s="13" t="s">
        <v>7332</v>
      </c>
      <c r="I3860" s="13" t="s">
        <v>8559</v>
      </c>
      <c r="J3860" s="13" t="s">
        <v>1796</v>
      </c>
      <c r="K3860" s="13" t="s">
        <v>35</v>
      </c>
      <c r="L3860" s="25" t="str">
        <f>VLOOKUP($K3860,TONG_SL!$A:$D,2,0)</f>
        <v>Tai heo muối 200g</v>
      </c>
      <c r="N3860" s="25" t="str">
        <f t="shared" si="495"/>
        <v>K-C6</v>
      </c>
      <c r="Q3860" s="25" t="str">
        <f>VLOOKUP(K3860,TONG_SL!$A:$D,3,0)</f>
        <v>Túi</v>
      </c>
      <c r="R3860" s="1">
        <v>10</v>
      </c>
      <c r="T3860" s="1">
        <f>VLOOKUP(VLOOKUP(G3860,Ma_KH!$A:$R,18,0)&amp;K3860,Gia_MB!$A:$F,6,0)</f>
        <v>55595</v>
      </c>
      <c r="U3860" s="14">
        <f t="shared" si="496"/>
        <v>555950</v>
      </c>
      <c r="W3860" s="64">
        <f t="shared" si="497"/>
        <v>0</v>
      </c>
      <c r="X3860" s="3" t="str">
        <f t="shared" si="498"/>
        <v>8</v>
      </c>
      <c r="Z3860" s="14">
        <f t="shared" si="499"/>
        <v>44476</v>
      </c>
      <c r="AA3860" s="7">
        <f>VLOOKUP(G3860,Ma_KH!$A:$R,14,0)</f>
        <v>60</v>
      </c>
      <c r="AD3860" s="7" t="str">
        <f>IFERROR(VLOOKUP(J3860,'Chuyển Mã'!$B$3:$C$9,2,0),"")</f>
        <v>Tỉnh</v>
      </c>
      <c r="AE3860" s="7" t="str">
        <f t="shared" si="510"/>
        <v>Tai heo muối 200g</v>
      </c>
      <c r="AF3860" s="7">
        <f t="shared" si="511"/>
        <v>10</v>
      </c>
    </row>
    <row r="3861" spans="1:32" x14ac:dyDescent="0.25">
      <c r="A3861" s="11">
        <v>45909</v>
      </c>
      <c r="B3861" s="25" t="s">
        <v>8560</v>
      </c>
      <c r="C3861" s="12" t="s">
        <v>7214</v>
      </c>
      <c r="D3861" s="16">
        <f t="shared" si="492"/>
        <v>45909</v>
      </c>
      <c r="G3861" s="13" t="s">
        <v>7332</v>
      </c>
      <c r="I3861" s="13" t="s">
        <v>8561</v>
      </c>
      <c r="J3861" s="13" t="s">
        <v>1796</v>
      </c>
      <c r="K3861" s="13" t="s">
        <v>27</v>
      </c>
      <c r="L3861" s="25" t="str">
        <f>VLOOKUP($K3861,TONG_SL!$A:$D,2,0)</f>
        <v>Chân giò heo muối 300g</v>
      </c>
      <c r="N3861" s="25" t="str">
        <f t="shared" si="495"/>
        <v>K-C6</v>
      </c>
      <c r="Q3861" s="25" t="str">
        <f>VLOOKUP(K3861,TONG_SL!$A:$D,3,0)</f>
        <v>Túi</v>
      </c>
      <c r="R3861" s="1">
        <v>15</v>
      </c>
      <c r="T3861" s="1">
        <f>VLOOKUP(VLOOKUP(G3861,Ma_KH!$A:$R,18,0)&amp;K3861,Gia_MB!$A:$F,6,0)</f>
        <v>73431</v>
      </c>
      <c r="U3861" s="14">
        <f t="shared" si="496"/>
        <v>1101465</v>
      </c>
      <c r="W3861" s="64">
        <f t="shared" si="497"/>
        <v>0</v>
      </c>
      <c r="X3861" s="3" t="str">
        <f t="shared" si="498"/>
        <v>8</v>
      </c>
      <c r="Z3861" s="14">
        <f t="shared" si="499"/>
        <v>88117.2</v>
      </c>
      <c r="AA3861" s="7">
        <f>VLOOKUP(G3861,Ma_KH!$A:$R,14,0)</f>
        <v>60</v>
      </c>
      <c r="AD3861" s="7" t="str">
        <f>IFERROR(VLOOKUP(J3861,'Chuyển Mã'!$B$3:$C$9,2,0),"")</f>
        <v>Tỉnh</v>
      </c>
      <c r="AE3861" s="7" t="str">
        <f t="shared" si="510"/>
        <v>Chân giò heo muối 300g</v>
      </c>
      <c r="AF3861" s="7">
        <f t="shared" si="511"/>
        <v>15</v>
      </c>
    </row>
    <row r="3862" spans="1:32" x14ac:dyDescent="0.25">
      <c r="A3862" s="11">
        <v>45909</v>
      </c>
      <c r="B3862" s="25" t="s">
        <v>8560</v>
      </c>
      <c r="C3862" s="12" t="s">
        <v>7214</v>
      </c>
      <c r="D3862" s="16">
        <f t="shared" ref="D3862:D3865" si="516">IF(A3862="","",A3862)</f>
        <v>45909</v>
      </c>
      <c r="G3862" s="13" t="s">
        <v>7332</v>
      </c>
      <c r="I3862" s="13" t="s">
        <v>8561</v>
      </c>
      <c r="J3862" s="13" t="s">
        <v>1796</v>
      </c>
      <c r="K3862" s="13" t="s">
        <v>35</v>
      </c>
      <c r="L3862" s="25" t="str">
        <f>VLOOKUP($K3862,TONG_SL!$A:$D,2,0)</f>
        <v>Tai heo muối 200g</v>
      </c>
      <c r="N3862" s="25" t="str">
        <f t="shared" si="495"/>
        <v>K-C6</v>
      </c>
      <c r="Q3862" s="25" t="str">
        <f>VLOOKUP(K3862,TONG_SL!$A:$D,3,0)</f>
        <v>Túi</v>
      </c>
      <c r="R3862" s="1">
        <v>10</v>
      </c>
      <c r="T3862" s="1">
        <f>VLOOKUP(VLOOKUP(G3862,Ma_KH!$A:$R,18,0)&amp;K3862,Gia_MB!$A:$F,6,0)</f>
        <v>55595</v>
      </c>
      <c r="U3862" s="14">
        <f t="shared" si="496"/>
        <v>555950</v>
      </c>
      <c r="W3862" s="64">
        <f t="shared" si="497"/>
        <v>0</v>
      </c>
      <c r="X3862" s="3" t="str">
        <f t="shared" si="498"/>
        <v>8</v>
      </c>
      <c r="Z3862" s="14">
        <f t="shared" si="499"/>
        <v>44476</v>
      </c>
      <c r="AA3862" s="7">
        <f>VLOOKUP(G3862,Ma_KH!$A:$R,14,0)</f>
        <v>60</v>
      </c>
      <c r="AD3862" s="7" t="str">
        <f>IFERROR(VLOOKUP(J3862,'Chuyển Mã'!$B$3:$C$9,2,0),"")</f>
        <v>Tỉnh</v>
      </c>
      <c r="AE3862" s="7" t="str">
        <f t="shared" si="510"/>
        <v>Tai heo muối 200g</v>
      </c>
      <c r="AF3862" s="7">
        <f t="shared" si="511"/>
        <v>10</v>
      </c>
    </row>
    <row r="3863" spans="1:32" x14ac:dyDescent="0.25">
      <c r="A3863" s="11">
        <v>45909</v>
      </c>
      <c r="B3863" s="25" t="s">
        <v>8560</v>
      </c>
      <c r="C3863" s="12" t="s">
        <v>7214</v>
      </c>
      <c r="D3863" s="16">
        <f t="shared" si="516"/>
        <v>45909</v>
      </c>
      <c r="G3863" s="13" t="s">
        <v>7332</v>
      </c>
      <c r="I3863" s="13" t="s">
        <v>8561</v>
      </c>
      <c r="J3863" s="13" t="s">
        <v>1796</v>
      </c>
      <c r="K3863" s="13" t="s">
        <v>32</v>
      </c>
      <c r="L3863" s="25" t="str">
        <f>VLOOKUP($K3863,TONG_SL!$A:$D,2,0)</f>
        <v>Giò Tai Lưỡi Xào 250</v>
      </c>
      <c r="N3863" s="25" t="str">
        <f t="shared" si="495"/>
        <v>K-C6</v>
      </c>
      <c r="Q3863" s="25" t="str">
        <f>VLOOKUP(K3863,TONG_SL!$A:$D,3,0)</f>
        <v>Túi</v>
      </c>
      <c r="R3863" s="1">
        <v>15</v>
      </c>
      <c r="T3863" s="1">
        <f>VLOOKUP(VLOOKUP(G3863,Ma_KH!$A:$R,18,0)&amp;K3863,Gia_MB!$A:$F,6,0)</f>
        <v>50183</v>
      </c>
      <c r="U3863" s="14">
        <f t="shared" si="496"/>
        <v>752745</v>
      </c>
      <c r="W3863" s="64">
        <f t="shared" si="497"/>
        <v>0</v>
      </c>
      <c r="X3863" s="3" t="str">
        <f t="shared" si="498"/>
        <v>8</v>
      </c>
      <c r="Z3863" s="14">
        <f t="shared" si="499"/>
        <v>60219.6</v>
      </c>
      <c r="AA3863" s="7">
        <f>VLOOKUP(G3863,Ma_KH!$A:$R,14,0)</f>
        <v>60</v>
      </c>
      <c r="AD3863" s="7" t="str">
        <f>IFERROR(VLOOKUP(J3863,'Chuyển Mã'!$B$3:$C$9,2,0),"")</f>
        <v>Tỉnh</v>
      </c>
      <c r="AE3863" s="7" t="str">
        <f t="shared" si="510"/>
        <v>Giò Tai Lưỡi Xào 250</v>
      </c>
      <c r="AF3863" s="7">
        <f t="shared" si="511"/>
        <v>15</v>
      </c>
    </row>
    <row r="3864" spans="1:32" x14ac:dyDescent="0.25">
      <c r="A3864" s="11">
        <v>45909</v>
      </c>
      <c r="B3864" s="25" t="s">
        <v>8560</v>
      </c>
      <c r="C3864" s="12" t="s">
        <v>7214</v>
      </c>
      <c r="D3864" s="16">
        <f t="shared" si="516"/>
        <v>45909</v>
      </c>
      <c r="G3864" s="13" t="s">
        <v>7332</v>
      </c>
      <c r="I3864" s="13" t="s">
        <v>8561</v>
      </c>
      <c r="J3864" s="13" t="s">
        <v>1796</v>
      </c>
      <c r="K3864" s="13" t="s">
        <v>51</v>
      </c>
      <c r="L3864" s="25" t="str">
        <f>VLOOKUP($K3864,TONG_SL!$A:$D,2,0)</f>
        <v>Mọc Nấm Hương 250g</v>
      </c>
      <c r="N3864" s="25" t="str">
        <f t="shared" si="495"/>
        <v>K-C6</v>
      </c>
      <c r="Q3864" s="25" t="str">
        <f>VLOOKUP(K3864,TONG_SL!$A:$D,3,0)</f>
        <v>Túi</v>
      </c>
      <c r="R3864" s="1">
        <v>10</v>
      </c>
      <c r="T3864" s="1">
        <f>VLOOKUP(VLOOKUP(G3864,Ma_KH!$A:$R,18,0)&amp;K3864,Gia_MB!$A:$F,6,0)</f>
        <v>46000</v>
      </c>
      <c r="U3864" s="14">
        <f t="shared" si="496"/>
        <v>460000</v>
      </c>
      <c r="W3864" s="64">
        <f t="shared" si="497"/>
        <v>0</v>
      </c>
      <c r="X3864" s="3" t="str">
        <f t="shared" si="498"/>
        <v>8</v>
      </c>
      <c r="Z3864" s="14">
        <f t="shared" si="499"/>
        <v>36800</v>
      </c>
      <c r="AA3864" s="7">
        <f>VLOOKUP(G3864,Ma_KH!$A:$R,14,0)</f>
        <v>60</v>
      </c>
      <c r="AD3864" s="7" t="str">
        <f>IFERROR(VLOOKUP(J3864,'Chuyển Mã'!$B$3:$C$9,2,0),"")</f>
        <v>Tỉnh</v>
      </c>
      <c r="AE3864" s="7" t="str">
        <f t="shared" si="510"/>
        <v>Mọc Nấm Hương 250g</v>
      </c>
      <c r="AF3864" s="7">
        <f t="shared" si="511"/>
        <v>10</v>
      </c>
    </row>
    <row r="3865" spans="1:32" x14ac:dyDescent="0.25">
      <c r="A3865" s="11">
        <v>45909</v>
      </c>
      <c r="B3865" s="25" t="s">
        <v>8560</v>
      </c>
      <c r="C3865" s="12" t="s">
        <v>7214</v>
      </c>
      <c r="D3865" s="16">
        <f t="shared" si="516"/>
        <v>45909</v>
      </c>
      <c r="G3865" s="13" t="s">
        <v>7332</v>
      </c>
      <c r="I3865" s="13" t="s">
        <v>8561</v>
      </c>
      <c r="J3865" s="13" t="s">
        <v>1796</v>
      </c>
      <c r="K3865" s="13" t="s">
        <v>39</v>
      </c>
      <c r="L3865" s="25" t="str">
        <f>VLOOKUP($K3865,TONG_SL!$A:$D,2,0)</f>
        <v>Chả cốm 300g</v>
      </c>
      <c r="N3865" s="25" t="str">
        <f t="shared" si="495"/>
        <v>K-C6</v>
      </c>
      <c r="Q3865" s="25" t="str">
        <f>VLOOKUP(K3865,TONG_SL!$A:$D,3,0)</f>
        <v>Túi</v>
      </c>
      <c r="R3865" s="1">
        <v>10</v>
      </c>
      <c r="T3865" s="1">
        <f>VLOOKUP(VLOOKUP(G3865,Ma_KH!$A:$R,18,0)&amp;K3865,Gia_MB!$A:$F,6,0)</f>
        <v>74250</v>
      </c>
      <c r="U3865" s="14">
        <f t="shared" si="496"/>
        <v>742500</v>
      </c>
      <c r="W3865" s="64">
        <f t="shared" si="497"/>
        <v>0</v>
      </c>
      <c r="X3865" s="3" t="str">
        <f t="shared" si="498"/>
        <v>8</v>
      </c>
      <c r="Z3865" s="14">
        <f t="shared" si="499"/>
        <v>59400</v>
      </c>
      <c r="AA3865" s="7">
        <f>VLOOKUP(G3865,Ma_KH!$A:$R,14,0)</f>
        <v>60</v>
      </c>
      <c r="AD3865" s="7" t="str">
        <f>IFERROR(VLOOKUP(J3865,'Chuyển Mã'!$B$3:$C$9,2,0),"")</f>
        <v>Tỉnh</v>
      </c>
      <c r="AE3865" s="7" t="str">
        <f t="shared" si="510"/>
        <v>Chả cốm 300g</v>
      </c>
      <c r="AF3865" s="7">
        <f t="shared" si="511"/>
        <v>10</v>
      </c>
    </row>
    <row r="3866" spans="1:32" x14ac:dyDescent="0.25">
      <c r="A3866" s="11">
        <v>45909</v>
      </c>
      <c r="B3866" s="25" t="s">
        <v>8562</v>
      </c>
      <c r="C3866" s="12" t="s">
        <v>7214</v>
      </c>
      <c r="D3866" s="16">
        <f t="shared" si="492"/>
        <v>45909</v>
      </c>
      <c r="G3866" s="13" t="s">
        <v>7332</v>
      </c>
      <c r="I3866" s="13" t="s">
        <v>8563</v>
      </c>
      <c r="J3866" s="13" t="s">
        <v>1796</v>
      </c>
      <c r="K3866" s="13" t="s">
        <v>27</v>
      </c>
      <c r="L3866" s="25" t="str">
        <f>VLOOKUP($K3866,TONG_SL!$A:$D,2,0)</f>
        <v>Chân giò heo muối 300g</v>
      </c>
      <c r="N3866" s="25" t="str">
        <f t="shared" si="495"/>
        <v>K-C6</v>
      </c>
      <c r="Q3866" s="25" t="str">
        <f>VLOOKUP(K3866,TONG_SL!$A:$D,3,0)</f>
        <v>Túi</v>
      </c>
      <c r="R3866" s="1">
        <v>5</v>
      </c>
      <c r="T3866" s="1">
        <f>VLOOKUP(VLOOKUP(G3866,Ma_KH!$A:$R,18,0)&amp;K3866,Gia_MB!$A:$F,6,0)</f>
        <v>73431</v>
      </c>
      <c r="U3866" s="14">
        <f t="shared" si="496"/>
        <v>367155</v>
      </c>
      <c r="W3866" s="64">
        <f t="shared" si="497"/>
        <v>0</v>
      </c>
      <c r="X3866" s="3" t="str">
        <f t="shared" si="498"/>
        <v>8</v>
      </c>
      <c r="Z3866" s="14">
        <f t="shared" si="499"/>
        <v>29372.400000000001</v>
      </c>
      <c r="AA3866" s="7">
        <f>VLOOKUP(G3866,Ma_KH!$A:$R,14,0)</f>
        <v>60</v>
      </c>
      <c r="AD3866" s="7" t="str">
        <f>IFERROR(VLOOKUP(J3866,'Chuyển Mã'!$B$3:$C$9,2,0),"")</f>
        <v>Tỉnh</v>
      </c>
      <c r="AE3866" s="7" t="str">
        <f t="shared" si="510"/>
        <v>Chân giò heo muối 300g</v>
      </c>
      <c r="AF3866" s="7">
        <f t="shared" si="511"/>
        <v>5</v>
      </c>
    </row>
    <row r="3867" spans="1:32" x14ac:dyDescent="0.25">
      <c r="A3867" s="11">
        <v>45909</v>
      </c>
      <c r="B3867" s="25" t="s">
        <v>8562</v>
      </c>
      <c r="C3867" s="12" t="s">
        <v>7214</v>
      </c>
      <c r="D3867" s="16">
        <f t="shared" ref="D3867:D3869" si="517">IF(A3867="","",A3867)</f>
        <v>45909</v>
      </c>
      <c r="G3867" s="13" t="s">
        <v>7332</v>
      </c>
      <c r="I3867" s="13" t="s">
        <v>8563</v>
      </c>
      <c r="J3867" s="13" t="s">
        <v>1796</v>
      </c>
      <c r="K3867" s="13" t="s">
        <v>30</v>
      </c>
      <c r="L3867" s="25" t="str">
        <f>VLOOKUP($K3867,TONG_SL!$A:$D,2,0)</f>
        <v>Gà muối 500g</v>
      </c>
      <c r="N3867" s="25" t="str">
        <f t="shared" si="495"/>
        <v>K-C6</v>
      </c>
      <c r="Q3867" s="25" t="str">
        <f>VLOOKUP(K3867,TONG_SL!$A:$D,3,0)</f>
        <v>Túi</v>
      </c>
      <c r="R3867" s="1">
        <v>10</v>
      </c>
      <c r="T3867" s="1">
        <f>VLOOKUP(VLOOKUP(G3867,Ma_KH!$A:$R,18,0)&amp;K3867,Gia_MB!$A:$F,6,0)</f>
        <v>111058</v>
      </c>
      <c r="U3867" s="14">
        <f t="shared" si="496"/>
        <v>1110580</v>
      </c>
      <c r="W3867" s="64">
        <f t="shared" si="497"/>
        <v>0</v>
      </c>
      <c r="X3867" s="3" t="str">
        <f t="shared" si="498"/>
        <v>8</v>
      </c>
      <c r="Z3867" s="14">
        <f t="shared" si="499"/>
        <v>88846.400000000009</v>
      </c>
      <c r="AA3867" s="7">
        <f>VLOOKUP(G3867,Ma_KH!$A:$R,14,0)</f>
        <v>60</v>
      </c>
      <c r="AD3867" s="7" t="str">
        <f>IFERROR(VLOOKUP(J3867,'Chuyển Mã'!$B$3:$C$9,2,0),"")</f>
        <v>Tỉnh</v>
      </c>
      <c r="AE3867" s="7" t="str">
        <f t="shared" si="510"/>
        <v>Gà muối 500g</v>
      </c>
      <c r="AF3867" s="7">
        <f t="shared" si="511"/>
        <v>10</v>
      </c>
    </row>
    <row r="3868" spans="1:32" x14ac:dyDescent="0.25">
      <c r="A3868" s="11">
        <v>45909</v>
      </c>
      <c r="B3868" s="25" t="s">
        <v>8562</v>
      </c>
      <c r="C3868" s="12" t="s">
        <v>7214</v>
      </c>
      <c r="D3868" s="16">
        <f t="shared" si="517"/>
        <v>45909</v>
      </c>
      <c r="G3868" s="13" t="s">
        <v>7332</v>
      </c>
      <c r="I3868" s="13" t="s">
        <v>8563</v>
      </c>
      <c r="J3868" s="13" t="s">
        <v>1796</v>
      </c>
      <c r="K3868" s="13" t="s">
        <v>51</v>
      </c>
      <c r="L3868" s="25" t="str">
        <f>VLOOKUP($K3868,TONG_SL!$A:$D,2,0)</f>
        <v>Mọc Nấm Hương 250g</v>
      </c>
      <c r="N3868" s="25" t="str">
        <f t="shared" si="495"/>
        <v>K-C6</v>
      </c>
      <c r="Q3868" s="25" t="str">
        <f>VLOOKUP(K3868,TONG_SL!$A:$D,3,0)</f>
        <v>Túi</v>
      </c>
      <c r="R3868" s="1">
        <v>5</v>
      </c>
      <c r="T3868" s="1">
        <f>VLOOKUP(VLOOKUP(G3868,Ma_KH!$A:$R,18,0)&amp;K3868,Gia_MB!$A:$F,6,0)</f>
        <v>46000</v>
      </c>
      <c r="U3868" s="14">
        <f t="shared" si="496"/>
        <v>230000</v>
      </c>
      <c r="W3868" s="64">
        <f t="shared" si="497"/>
        <v>0</v>
      </c>
      <c r="X3868" s="3" t="str">
        <f t="shared" si="498"/>
        <v>8</v>
      </c>
      <c r="Z3868" s="14">
        <f t="shared" si="499"/>
        <v>18400</v>
      </c>
      <c r="AA3868" s="7">
        <f>VLOOKUP(G3868,Ma_KH!$A:$R,14,0)</f>
        <v>60</v>
      </c>
      <c r="AD3868" s="7" t="str">
        <f>IFERROR(VLOOKUP(J3868,'Chuyển Mã'!$B$3:$C$9,2,0),"")</f>
        <v>Tỉnh</v>
      </c>
      <c r="AE3868" s="7" t="str">
        <f t="shared" si="510"/>
        <v>Mọc Nấm Hương 250g</v>
      </c>
      <c r="AF3868" s="7">
        <f t="shared" si="511"/>
        <v>5</v>
      </c>
    </row>
    <row r="3869" spans="1:32" x14ac:dyDescent="0.25">
      <c r="A3869" s="11">
        <v>45909</v>
      </c>
      <c r="B3869" s="25" t="s">
        <v>8562</v>
      </c>
      <c r="C3869" s="12" t="s">
        <v>7214</v>
      </c>
      <c r="D3869" s="16">
        <f t="shared" si="517"/>
        <v>45909</v>
      </c>
      <c r="G3869" s="13" t="s">
        <v>7332</v>
      </c>
      <c r="I3869" s="13" t="s">
        <v>8563</v>
      </c>
      <c r="J3869" s="13" t="s">
        <v>1796</v>
      </c>
      <c r="K3869" s="13" t="s">
        <v>39</v>
      </c>
      <c r="L3869" s="25" t="str">
        <f>VLOOKUP($K3869,TONG_SL!$A:$D,2,0)</f>
        <v>Chả cốm 300g</v>
      </c>
      <c r="N3869" s="25" t="str">
        <f t="shared" si="495"/>
        <v>K-C6</v>
      </c>
      <c r="Q3869" s="25" t="str">
        <f>VLOOKUP(K3869,TONG_SL!$A:$D,3,0)</f>
        <v>Túi</v>
      </c>
      <c r="R3869" s="1">
        <v>5</v>
      </c>
      <c r="T3869" s="1">
        <f>VLOOKUP(VLOOKUP(G3869,Ma_KH!$A:$R,18,0)&amp;K3869,Gia_MB!$A:$F,6,0)</f>
        <v>74250</v>
      </c>
      <c r="U3869" s="14">
        <f t="shared" si="496"/>
        <v>371250</v>
      </c>
      <c r="W3869" s="64">
        <f t="shared" si="497"/>
        <v>0</v>
      </c>
      <c r="X3869" s="3" t="str">
        <f t="shared" si="498"/>
        <v>8</v>
      </c>
      <c r="Z3869" s="14">
        <f t="shared" si="499"/>
        <v>29700</v>
      </c>
      <c r="AA3869" s="7">
        <f>VLOOKUP(G3869,Ma_KH!$A:$R,14,0)</f>
        <v>60</v>
      </c>
      <c r="AD3869" s="7" t="str">
        <f>IFERROR(VLOOKUP(J3869,'Chuyển Mã'!$B$3:$C$9,2,0),"")</f>
        <v>Tỉnh</v>
      </c>
      <c r="AE3869" s="7" t="str">
        <f t="shared" si="510"/>
        <v>Chả cốm 300g</v>
      </c>
      <c r="AF3869" s="7">
        <f t="shared" si="511"/>
        <v>5</v>
      </c>
    </row>
    <row r="3870" spans="1:32" x14ac:dyDescent="0.25">
      <c r="A3870" s="11">
        <v>45909</v>
      </c>
      <c r="B3870" s="25" t="s">
        <v>8564</v>
      </c>
      <c r="C3870" s="12" t="s">
        <v>7214</v>
      </c>
      <c r="D3870" s="16">
        <f t="shared" ref="D3870:D3928" si="518">IF(A3870="","",A3870)</f>
        <v>45909</v>
      </c>
      <c r="G3870" s="13" t="s">
        <v>7331</v>
      </c>
      <c r="I3870" s="13" t="s">
        <v>8565</v>
      </c>
      <c r="J3870" s="13" t="s">
        <v>1796</v>
      </c>
      <c r="K3870" s="13" t="s">
        <v>27</v>
      </c>
      <c r="L3870" s="25" t="str">
        <f>VLOOKUP($K3870,TONG_SL!$A:$D,2,0)</f>
        <v>Chân giò heo muối 300g</v>
      </c>
      <c r="N3870" s="25" t="str">
        <f t="shared" si="495"/>
        <v>K-C6</v>
      </c>
      <c r="Q3870" s="25" t="str">
        <f>VLOOKUP(K3870,TONG_SL!$A:$D,3,0)</f>
        <v>Túi</v>
      </c>
      <c r="R3870" s="1">
        <v>15</v>
      </c>
      <c r="T3870" s="1">
        <f>VLOOKUP(VLOOKUP(G3870,Ma_KH!$A:$R,18,0)&amp;K3870,Gia_MB!$A:$F,6,0)</f>
        <v>73431</v>
      </c>
      <c r="U3870" s="14">
        <f t="shared" si="496"/>
        <v>1101465</v>
      </c>
      <c r="W3870" s="64">
        <f t="shared" si="497"/>
        <v>0</v>
      </c>
      <c r="X3870" s="3" t="str">
        <f t="shared" si="498"/>
        <v>8</v>
      </c>
      <c r="Z3870" s="14">
        <f t="shared" si="499"/>
        <v>88117.2</v>
      </c>
      <c r="AA3870" s="7">
        <f>VLOOKUP(G3870,Ma_KH!$A:$R,14,0)</f>
        <v>60</v>
      </c>
      <c r="AD3870" s="7" t="str">
        <f>IFERROR(VLOOKUP(J3870,'Chuyển Mã'!$B$3:$C$9,2,0),"")</f>
        <v>Tỉnh</v>
      </c>
      <c r="AE3870" s="7" t="str">
        <f t="shared" si="510"/>
        <v>Chân giò heo muối 300g</v>
      </c>
      <c r="AF3870" s="7">
        <f t="shared" si="511"/>
        <v>15</v>
      </c>
    </row>
    <row r="3871" spans="1:32" x14ac:dyDescent="0.25">
      <c r="A3871" s="11">
        <v>45909</v>
      </c>
      <c r="B3871" s="25" t="s">
        <v>8564</v>
      </c>
      <c r="C3871" s="12" t="s">
        <v>7214</v>
      </c>
      <c r="D3871" s="16">
        <f t="shared" ref="D3871:D3873" si="519">IF(A3871="","",A3871)</f>
        <v>45909</v>
      </c>
      <c r="G3871" s="13" t="s">
        <v>7331</v>
      </c>
      <c r="I3871" s="13" t="s">
        <v>8565</v>
      </c>
      <c r="J3871" s="13" t="s">
        <v>1796</v>
      </c>
      <c r="K3871" s="13" t="s">
        <v>30</v>
      </c>
      <c r="L3871" s="25" t="str">
        <f>VLOOKUP($K3871,TONG_SL!$A:$D,2,0)</f>
        <v>Gà muối 500g</v>
      </c>
      <c r="N3871" s="25" t="str">
        <f t="shared" si="495"/>
        <v>K-C6</v>
      </c>
      <c r="Q3871" s="25" t="str">
        <f>VLOOKUP(K3871,TONG_SL!$A:$D,3,0)</f>
        <v>Túi</v>
      </c>
      <c r="R3871" s="1">
        <v>6</v>
      </c>
      <c r="T3871" s="1">
        <f>VLOOKUP(VLOOKUP(G3871,Ma_KH!$A:$R,18,0)&amp;K3871,Gia_MB!$A:$F,6,0)</f>
        <v>111058</v>
      </c>
      <c r="U3871" s="14">
        <f t="shared" si="496"/>
        <v>666348</v>
      </c>
      <c r="W3871" s="64">
        <f t="shared" si="497"/>
        <v>0</v>
      </c>
      <c r="X3871" s="3" t="str">
        <f t="shared" si="498"/>
        <v>8</v>
      </c>
      <c r="Z3871" s="14">
        <f t="shared" si="499"/>
        <v>53307.840000000004</v>
      </c>
      <c r="AA3871" s="7">
        <f>VLOOKUP(G3871,Ma_KH!$A:$R,14,0)</f>
        <v>60</v>
      </c>
      <c r="AD3871" s="7" t="str">
        <f>IFERROR(VLOOKUP(J3871,'Chuyển Mã'!$B$3:$C$9,2,0),"")</f>
        <v>Tỉnh</v>
      </c>
      <c r="AE3871" s="7" t="str">
        <f t="shared" si="510"/>
        <v>Gà muối 500g</v>
      </c>
      <c r="AF3871" s="7">
        <f t="shared" si="511"/>
        <v>6</v>
      </c>
    </row>
    <row r="3872" spans="1:32" x14ac:dyDescent="0.25">
      <c r="A3872" s="11">
        <v>45909</v>
      </c>
      <c r="B3872" s="25" t="s">
        <v>8564</v>
      </c>
      <c r="C3872" s="12" t="s">
        <v>7214</v>
      </c>
      <c r="D3872" s="16">
        <f t="shared" si="519"/>
        <v>45909</v>
      </c>
      <c r="G3872" s="13" t="s">
        <v>7331</v>
      </c>
      <c r="I3872" s="13" t="s">
        <v>8565</v>
      </c>
      <c r="J3872" s="13" t="s">
        <v>1796</v>
      </c>
      <c r="K3872" s="13" t="s">
        <v>39</v>
      </c>
      <c r="L3872" s="25" t="str">
        <f>VLOOKUP($K3872,TONG_SL!$A:$D,2,0)</f>
        <v>Chả cốm 300g</v>
      </c>
      <c r="N3872" s="25" t="str">
        <f t="shared" si="495"/>
        <v>K-C6</v>
      </c>
      <c r="Q3872" s="25" t="str">
        <f>VLOOKUP(K3872,TONG_SL!$A:$D,3,0)</f>
        <v>Túi</v>
      </c>
      <c r="R3872" s="1">
        <v>5</v>
      </c>
      <c r="T3872" s="1">
        <f>VLOOKUP(VLOOKUP(G3872,Ma_KH!$A:$R,18,0)&amp;K3872,Gia_MB!$A:$F,6,0)</f>
        <v>74250</v>
      </c>
      <c r="U3872" s="14">
        <f t="shared" si="496"/>
        <v>371250</v>
      </c>
      <c r="W3872" s="64">
        <f t="shared" si="497"/>
        <v>0</v>
      </c>
      <c r="X3872" s="3" t="str">
        <f t="shared" si="498"/>
        <v>8</v>
      </c>
      <c r="Z3872" s="14">
        <f t="shared" si="499"/>
        <v>29700</v>
      </c>
      <c r="AA3872" s="7">
        <f>VLOOKUP(G3872,Ma_KH!$A:$R,14,0)</f>
        <v>60</v>
      </c>
      <c r="AD3872" s="7" t="str">
        <f>IFERROR(VLOOKUP(J3872,'Chuyển Mã'!$B$3:$C$9,2,0),"")</f>
        <v>Tỉnh</v>
      </c>
      <c r="AE3872" s="7" t="str">
        <f t="shared" si="510"/>
        <v>Chả cốm 300g</v>
      </c>
      <c r="AF3872" s="7">
        <f t="shared" si="511"/>
        <v>5</v>
      </c>
    </row>
    <row r="3873" spans="1:32" x14ac:dyDescent="0.25">
      <c r="A3873" s="11">
        <v>45909</v>
      </c>
      <c r="B3873" s="25" t="s">
        <v>8564</v>
      </c>
      <c r="C3873" s="12" t="s">
        <v>7214</v>
      </c>
      <c r="D3873" s="16">
        <f t="shared" si="519"/>
        <v>45909</v>
      </c>
      <c r="G3873" s="13" t="s">
        <v>7331</v>
      </c>
      <c r="I3873" s="13" t="s">
        <v>8565</v>
      </c>
      <c r="J3873" s="13" t="s">
        <v>1796</v>
      </c>
      <c r="K3873" s="13" t="s">
        <v>51</v>
      </c>
      <c r="L3873" s="25" t="str">
        <f>VLOOKUP($K3873,TONG_SL!$A:$D,2,0)</f>
        <v>Mọc Nấm Hương 250g</v>
      </c>
      <c r="N3873" s="25" t="str">
        <f t="shared" si="495"/>
        <v>K-C6</v>
      </c>
      <c r="Q3873" s="25" t="str">
        <f>VLOOKUP(K3873,TONG_SL!$A:$D,3,0)</f>
        <v>Túi</v>
      </c>
      <c r="R3873" s="1">
        <v>5</v>
      </c>
      <c r="T3873" s="1">
        <f>VLOOKUP(VLOOKUP(G3873,Ma_KH!$A:$R,18,0)&amp;K3873,Gia_MB!$A:$F,6,0)</f>
        <v>46000</v>
      </c>
      <c r="U3873" s="14">
        <f t="shared" si="496"/>
        <v>230000</v>
      </c>
      <c r="W3873" s="64">
        <f t="shared" si="497"/>
        <v>0</v>
      </c>
      <c r="X3873" s="3" t="str">
        <f t="shared" si="498"/>
        <v>8</v>
      </c>
      <c r="Z3873" s="14">
        <f t="shared" si="499"/>
        <v>18400</v>
      </c>
      <c r="AA3873" s="7">
        <f>VLOOKUP(G3873,Ma_KH!$A:$R,14,0)</f>
        <v>60</v>
      </c>
      <c r="AD3873" s="7" t="str">
        <f>IFERROR(VLOOKUP(J3873,'Chuyển Mã'!$B$3:$C$9,2,0),"")</f>
        <v>Tỉnh</v>
      </c>
      <c r="AE3873" s="7" t="str">
        <f t="shared" si="510"/>
        <v>Mọc Nấm Hương 250g</v>
      </c>
      <c r="AF3873" s="7">
        <f t="shared" si="511"/>
        <v>5</v>
      </c>
    </row>
    <row r="3874" spans="1:32" x14ac:dyDescent="0.25">
      <c r="A3874" s="11">
        <v>45909</v>
      </c>
      <c r="B3874" s="25" t="s">
        <v>8566</v>
      </c>
      <c r="C3874" s="12" t="s">
        <v>7214</v>
      </c>
      <c r="D3874" s="16">
        <f t="shared" si="518"/>
        <v>45909</v>
      </c>
      <c r="G3874" s="13" t="s">
        <v>7331</v>
      </c>
      <c r="I3874" s="13" t="s">
        <v>8567</v>
      </c>
      <c r="J3874" s="13" t="s">
        <v>1796</v>
      </c>
      <c r="K3874" s="13" t="s">
        <v>27</v>
      </c>
      <c r="L3874" s="25" t="str">
        <f>VLOOKUP($K3874,TONG_SL!$A:$D,2,0)</f>
        <v>Chân giò heo muối 300g</v>
      </c>
      <c r="N3874" s="25" t="str">
        <f t="shared" si="495"/>
        <v>K-C6</v>
      </c>
      <c r="Q3874" s="25" t="str">
        <f>VLOOKUP(K3874,TONG_SL!$A:$D,3,0)</f>
        <v>Túi</v>
      </c>
      <c r="R3874" s="1">
        <v>20</v>
      </c>
      <c r="T3874" s="1">
        <f>VLOOKUP(VLOOKUP(G3874,Ma_KH!$A:$R,18,0)&amp;K3874,Gia_MB!$A:$F,6,0)</f>
        <v>73431</v>
      </c>
      <c r="U3874" s="14">
        <f t="shared" si="496"/>
        <v>1468620</v>
      </c>
      <c r="W3874" s="64">
        <f t="shared" si="497"/>
        <v>0</v>
      </c>
      <c r="X3874" s="3" t="str">
        <f t="shared" si="498"/>
        <v>8</v>
      </c>
      <c r="Z3874" s="14">
        <f t="shared" si="499"/>
        <v>117489.60000000001</v>
      </c>
      <c r="AA3874" s="7">
        <f>VLOOKUP(G3874,Ma_KH!$A:$R,14,0)</f>
        <v>60</v>
      </c>
      <c r="AD3874" s="7" t="str">
        <f>IFERROR(VLOOKUP(J3874,'Chuyển Mã'!$B$3:$C$9,2,0),"")</f>
        <v>Tỉnh</v>
      </c>
      <c r="AE3874" s="7" t="str">
        <f t="shared" si="510"/>
        <v>Chân giò heo muối 300g</v>
      </c>
      <c r="AF3874" s="7">
        <f t="shared" si="511"/>
        <v>20</v>
      </c>
    </row>
    <row r="3875" spans="1:32" x14ac:dyDescent="0.25">
      <c r="A3875" s="11">
        <v>45909</v>
      </c>
      <c r="B3875" s="25" t="s">
        <v>8566</v>
      </c>
      <c r="C3875" s="12" t="s">
        <v>7214</v>
      </c>
      <c r="D3875" s="16">
        <f t="shared" ref="D3875:D3878" si="520">IF(A3875="","",A3875)</f>
        <v>45909</v>
      </c>
      <c r="G3875" s="13" t="s">
        <v>7331</v>
      </c>
      <c r="I3875" s="13" t="s">
        <v>8567</v>
      </c>
      <c r="J3875" s="13" t="s">
        <v>1796</v>
      </c>
      <c r="K3875" s="13" t="s">
        <v>39</v>
      </c>
      <c r="L3875" s="25" t="str">
        <f>VLOOKUP($K3875,TONG_SL!$A:$D,2,0)</f>
        <v>Chả cốm 300g</v>
      </c>
      <c r="N3875" s="25" t="str">
        <f t="shared" si="495"/>
        <v>K-C6</v>
      </c>
      <c r="Q3875" s="25" t="str">
        <f>VLOOKUP(K3875,TONG_SL!$A:$D,3,0)</f>
        <v>Túi</v>
      </c>
      <c r="R3875" s="1">
        <v>5</v>
      </c>
      <c r="T3875" s="1">
        <f>VLOOKUP(VLOOKUP(G3875,Ma_KH!$A:$R,18,0)&amp;K3875,Gia_MB!$A:$F,6,0)</f>
        <v>74250</v>
      </c>
      <c r="U3875" s="14">
        <f t="shared" si="496"/>
        <v>371250</v>
      </c>
      <c r="W3875" s="64">
        <f t="shared" si="497"/>
        <v>0</v>
      </c>
      <c r="X3875" s="3" t="str">
        <f t="shared" si="498"/>
        <v>8</v>
      </c>
      <c r="Z3875" s="14">
        <f t="shared" si="499"/>
        <v>29700</v>
      </c>
      <c r="AA3875" s="7">
        <f>VLOOKUP(G3875,Ma_KH!$A:$R,14,0)</f>
        <v>60</v>
      </c>
      <c r="AD3875" s="7" t="str">
        <f>IFERROR(VLOOKUP(J3875,'Chuyển Mã'!$B$3:$C$9,2,0),"")</f>
        <v>Tỉnh</v>
      </c>
      <c r="AE3875" s="7" t="str">
        <f t="shared" si="510"/>
        <v>Chả cốm 300g</v>
      </c>
      <c r="AF3875" s="7">
        <f t="shared" si="511"/>
        <v>5</v>
      </c>
    </row>
    <row r="3876" spans="1:32" x14ac:dyDescent="0.25">
      <c r="A3876" s="11">
        <v>45909</v>
      </c>
      <c r="B3876" s="25" t="s">
        <v>8566</v>
      </c>
      <c r="C3876" s="12" t="s">
        <v>7214</v>
      </c>
      <c r="D3876" s="16">
        <f t="shared" si="520"/>
        <v>45909</v>
      </c>
      <c r="G3876" s="13" t="s">
        <v>7331</v>
      </c>
      <c r="I3876" s="13" t="s">
        <v>8567</v>
      </c>
      <c r="J3876" s="13" t="s">
        <v>1796</v>
      </c>
      <c r="K3876" s="13" t="s">
        <v>35</v>
      </c>
      <c r="L3876" s="25" t="str">
        <f>VLOOKUP($K3876,TONG_SL!$A:$D,2,0)</f>
        <v>Tai heo muối 200g</v>
      </c>
      <c r="N3876" s="25" t="str">
        <f t="shared" si="495"/>
        <v>K-C6</v>
      </c>
      <c r="Q3876" s="25" t="str">
        <f>VLOOKUP(K3876,TONG_SL!$A:$D,3,0)</f>
        <v>Túi</v>
      </c>
      <c r="R3876" s="1">
        <v>5</v>
      </c>
      <c r="T3876" s="1">
        <f>VLOOKUP(VLOOKUP(G3876,Ma_KH!$A:$R,18,0)&amp;K3876,Gia_MB!$A:$F,6,0)</f>
        <v>55595</v>
      </c>
      <c r="U3876" s="14">
        <f t="shared" si="496"/>
        <v>277975</v>
      </c>
      <c r="W3876" s="64">
        <f t="shared" si="497"/>
        <v>0</v>
      </c>
      <c r="X3876" s="3" t="str">
        <f t="shared" si="498"/>
        <v>8</v>
      </c>
      <c r="Z3876" s="14">
        <f t="shared" si="499"/>
        <v>22238</v>
      </c>
      <c r="AA3876" s="7">
        <f>VLOOKUP(G3876,Ma_KH!$A:$R,14,0)</f>
        <v>60</v>
      </c>
      <c r="AD3876" s="7" t="str">
        <f>IFERROR(VLOOKUP(J3876,'Chuyển Mã'!$B$3:$C$9,2,0),"")</f>
        <v>Tỉnh</v>
      </c>
      <c r="AE3876" s="7" t="str">
        <f t="shared" si="510"/>
        <v>Tai heo muối 200g</v>
      </c>
      <c r="AF3876" s="7">
        <f t="shared" si="511"/>
        <v>5</v>
      </c>
    </row>
    <row r="3877" spans="1:32" x14ac:dyDescent="0.25">
      <c r="A3877" s="11">
        <v>45909</v>
      </c>
      <c r="B3877" s="25" t="s">
        <v>8566</v>
      </c>
      <c r="C3877" s="12" t="s">
        <v>7214</v>
      </c>
      <c r="D3877" s="16">
        <f t="shared" si="520"/>
        <v>45909</v>
      </c>
      <c r="G3877" s="13" t="s">
        <v>7331</v>
      </c>
      <c r="I3877" s="13" t="s">
        <v>8567</v>
      </c>
      <c r="J3877" s="13" t="s">
        <v>1796</v>
      </c>
      <c r="K3877" s="13" t="s">
        <v>32</v>
      </c>
      <c r="L3877" s="25" t="str">
        <f>VLOOKUP($K3877,TONG_SL!$A:$D,2,0)</f>
        <v>Giò Tai Lưỡi Xào 250</v>
      </c>
      <c r="N3877" s="25" t="str">
        <f t="shared" si="495"/>
        <v>K-C6</v>
      </c>
      <c r="Q3877" s="25" t="str">
        <f>VLOOKUP(K3877,TONG_SL!$A:$D,3,0)</f>
        <v>Túi</v>
      </c>
      <c r="R3877" s="1">
        <v>6</v>
      </c>
      <c r="T3877" s="1">
        <f>VLOOKUP(VLOOKUP(G3877,Ma_KH!$A:$R,18,0)&amp;K3877,Gia_MB!$A:$F,6,0)</f>
        <v>50183</v>
      </c>
      <c r="U3877" s="14">
        <f t="shared" si="496"/>
        <v>301098</v>
      </c>
      <c r="W3877" s="64">
        <f t="shared" si="497"/>
        <v>0</v>
      </c>
      <c r="X3877" s="3" t="str">
        <f t="shared" si="498"/>
        <v>8</v>
      </c>
      <c r="Z3877" s="14">
        <f t="shared" si="499"/>
        <v>24087.84</v>
      </c>
      <c r="AA3877" s="7">
        <f>VLOOKUP(G3877,Ma_KH!$A:$R,14,0)</f>
        <v>60</v>
      </c>
      <c r="AD3877" s="7" t="str">
        <f>IFERROR(VLOOKUP(J3877,'Chuyển Mã'!$B$3:$C$9,2,0),"")</f>
        <v>Tỉnh</v>
      </c>
      <c r="AE3877" s="7" t="str">
        <f t="shared" si="510"/>
        <v>Giò Tai Lưỡi Xào 250</v>
      </c>
      <c r="AF3877" s="7">
        <f t="shared" si="511"/>
        <v>6</v>
      </c>
    </row>
    <row r="3878" spans="1:32" x14ac:dyDescent="0.25">
      <c r="A3878" s="11">
        <v>45909</v>
      </c>
      <c r="B3878" s="25" t="s">
        <v>8566</v>
      </c>
      <c r="C3878" s="12" t="s">
        <v>7214</v>
      </c>
      <c r="D3878" s="16">
        <f t="shared" si="520"/>
        <v>45909</v>
      </c>
      <c r="G3878" s="13" t="s">
        <v>7331</v>
      </c>
      <c r="I3878" s="13" t="s">
        <v>8567</v>
      </c>
      <c r="J3878" s="13" t="s">
        <v>1796</v>
      </c>
      <c r="K3878" s="13" t="s">
        <v>51</v>
      </c>
      <c r="L3878" s="25" t="str">
        <f>VLOOKUP($K3878,TONG_SL!$A:$D,2,0)</f>
        <v>Mọc Nấm Hương 250g</v>
      </c>
      <c r="N3878" s="25" t="str">
        <f t="shared" si="495"/>
        <v>K-C6</v>
      </c>
      <c r="Q3878" s="25" t="str">
        <f>VLOOKUP(K3878,TONG_SL!$A:$D,3,0)</f>
        <v>Túi</v>
      </c>
      <c r="R3878" s="1">
        <v>3</v>
      </c>
      <c r="T3878" s="1">
        <f>VLOOKUP(VLOOKUP(G3878,Ma_KH!$A:$R,18,0)&amp;K3878,Gia_MB!$A:$F,6,0)</f>
        <v>46000</v>
      </c>
      <c r="U3878" s="14">
        <f t="shared" si="496"/>
        <v>138000</v>
      </c>
      <c r="W3878" s="64">
        <f t="shared" si="497"/>
        <v>0</v>
      </c>
      <c r="X3878" s="3" t="str">
        <f t="shared" si="498"/>
        <v>8</v>
      </c>
      <c r="Z3878" s="14">
        <f t="shared" si="499"/>
        <v>11040</v>
      </c>
      <c r="AA3878" s="7">
        <f>VLOOKUP(G3878,Ma_KH!$A:$R,14,0)</f>
        <v>60</v>
      </c>
      <c r="AD3878" s="7" t="str">
        <f>IFERROR(VLOOKUP(J3878,'Chuyển Mã'!$B$3:$C$9,2,0),"")</f>
        <v>Tỉnh</v>
      </c>
      <c r="AE3878" s="7" t="str">
        <f t="shared" si="510"/>
        <v>Mọc Nấm Hương 250g</v>
      </c>
      <c r="AF3878" s="7">
        <f t="shared" si="511"/>
        <v>3</v>
      </c>
    </row>
    <row r="3879" spans="1:32" x14ac:dyDescent="0.25">
      <c r="A3879" s="11">
        <v>45909</v>
      </c>
      <c r="B3879" s="25">
        <v>4176742258</v>
      </c>
      <c r="C3879" s="12" t="s">
        <v>7214</v>
      </c>
      <c r="D3879" s="16">
        <f t="shared" si="518"/>
        <v>45909</v>
      </c>
      <c r="G3879" s="13" t="s">
        <v>7331</v>
      </c>
      <c r="I3879" s="13" t="s">
        <v>8568</v>
      </c>
      <c r="J3879" s="13" t="s">
        <v>1796</v>
      </c>
      <c r="K3879" s="13" t="s">
        <v>27</v>
      </c>
      <c r="L3879" s="25" t="str">
        <f>VLOOKUP($K3879,TONG_SL!$A:$D,2,0)</f>
        <v>Chân giò heo muối 300g</v>
      </c>
      <c r="N3879" s="25" t="str">
        <f t="shared" ref="N3879:N3942" si="521">IF($B3879&lt;&gt;"","K-C6","")</f>
        <v>K-C6</v>
      </c>
      <c r="Q3879" s="25" t="str">
        <f>VLOOKUP(K3879,TONG_SL!$A:$D,3,0)</f>
        <v>Túi</v>
      </c>
      <c r="R3879" s="1">
        <v>8</v>
      </c>
      <c r="T3879" s="1">
        <f>VLOOKUP(VLOOKUP(G3879,Ma_KH!$A:$R,18,0)&amp;K3879,Gia_MB!$A:$F,6,0)</f>
        <v>73431</v>
      </c>
      <c r="U3879" s="14">
        <f t="shared" si="496"/>
        <v>587448</v>
      </c>
      <c r="W3879" s="64">
        <f t="shared" si="497"/>
        <v>0</v>
      </c>
      <c r="X3879" s="3" t="str">
        <f t="shared" si="498"/>
        <v>8</v>
      </c>
      <c r="Z3879" s="14">
        <f t="shared" si="499"/>
        <v>46995.840000000004</v>
      </c>
      <c r="AA3879" s="7">
        <f>VLOOKUP(G3879,Ma_KH!$A:$R,14,0)</f>
        <v>60</v>
      </c>
      <c r="AD3879" s="7" t="str">
        <f>IFERROR(VLOOKUP(J3879,'Chuyển Mã'!$B$3:$C$9,2,0),"")</f>
        <v>Tỉnh</v>
      </c>
      <c r="AE3879" s="7" t="str">
        <f t="shared" si="510"/>
        <v>Chân giò heo muối 300g</v>
      </c>
      <c r="AF3879" s="7">
        <f t="shared" si="511"/>
        <v>8</v>
      </c>
    </row>
    <row r="3880" spans="1:32" x14ac:dyDescent="0.25">
      <c r="A3880" s="11">
        <v>45909</v>
      </c>
      <c r="B3880" s="25">
        <v>4176742258</v>
      </c>
      <c r="C3880" s="12" t="s">
        <v>7214</v>
      </c>
      <c r="D3880" s="16">
        <f t="shared" ref="D3880:D3889" si="522">IF(A3880="","",A3880)</f>
        <v>45909</v>
      </c>
      <c r="G3880" s="13" t="s">
        <v>7331</v>
      </c>
      <c r="I3880" s="13" t="s">
        <v>8568</v>
      </c>
      <c r="J3880" s="13" t="s">
        <v>1796</v>
      </c>
      <c r="K3880" s="13" t="s">
        <v>51</v>
      </c>
      <c r="L3880" s="25" t="str">
        <f>VLOOKUP($K3880,TONG_SL!$A:$D,2,0)</f>
        <v>Mọc Nấm Hương 250g</v>
      </c>
      <c r="N3880" s="25" t="str">
        <f t="shared" si="521"/>
        <v>K-C6</v>
      </c>
      <c r="Q3880" s="25" t="str">
        <f>VLOOKUP(K3880,TONG_SL!$A:$D,3,0)</f>
        <v>Túi</v>
      </c>
      <c r="R3880" s="1">
        <v>10</v>
      </c>
      <c r="T3880" s="1">
        <f>VLOOKUP(VLOOKUP(G3880,Ma_KH!$A:$R,18,0)&amp;K3880,Gia_MB!$A:$F,6,0)</f>
        <v>46000</v>
      </c>
      <c r="U3880" s="14">
        <f t="shared" si="496"/>
        <v>460000</v>
      </c>
      <c r="W3880" s="64">
        <f t="shared" si="497"/>
        <v>0</v>
      </c>
      <c r="X3880" s="3" t="str">
        <f t="shared" si="498"/>
        <v>8</v>
      </c>
      <c r="Z3880" s="14">
        <f t="shared" si="499"/>
        <v>36800</v>
      </c>
      <c r="AA3880" s="7">
        <f>VLOOKUP(G3880,Ma_KH!$A:$R,14,0)</f>
        <v>60</v>
      </c>
      <c r="AD3880" s="7" t="str">
        <f>IFERROR(VLOOKUP(J3880,'Chuyển Mã'!$B$3:$C$9,2,0),"")</f>
        <v>Tỉnh</v>
      </c>
      <c r="AE3880" s="7" t="str">
        <f t="shared" si="510"/>
        <v>Mọc Nấm Hương 250g</v>
      </c>
      <c r="AF3880" s="7">
        <f t="shared" si="511"/>
        <v>10</v>
      </c>
    </row>
    <row r="3881" spans="1:32" x14ac:dyDescent="0.25">
      <c r="A3881" s="11">
        <v>45909</v>
      </c>
      <c r="B3881" s="25">
        <v>4176742258</v>
      </c>
      <c r="C3881" s="12" t="s">
        <v>7214</v>
      </c>
      <c r="D3881" s="16">
        <f t="shared" si="522"/>
        <v>45909</v>
      </c>
      <c r="G3881" s="13" t="s">
        <v>7331</v>
      </c>
      <c r="I3881" s="13" t="s">
        <v>8568</v>
      </c>
      <c r="J3881" s="13" t="s">
        <v>1796</v>
      </c>
      <c r="K3881" s="13" t="s">
        <v>39</v>
      </c>
      <c r="L3881" s="25" t="str">
        <f>VLOOKUP($K3881,TONG_SL!$A:$D,2,0)</f>
        <v>Chả cốm 300g</v>
      </c>
      <c r="N3881" s="25" t="str">
        <f t="shared" si="521"/>
        <v>K-C6</v>
      </c>
      <c r="Q3881" s="25" t="str">
        <f>VLOOKUP(K3881,TONG_SL!$A:$D,3,0)</f>
        <v>Túi</v>
      </c>
      <c r="R3881" s="1">
        <v>10</v>
      </c>
      <c r="T3881" s="1">
        <f>VLOOKUP(VLOOKUP(G3881,Ma_KH!$A:$R,18,0)&amp;K3881,Gia_MB!$A:$F,6,0)</f>
        <v>74250</v>
      </c>
      <c r="U3881" s="14">
        <f t="shared" si="496"/>
        <v>742500</v>
      </c>
      <c r="W3881" s="64">
        <f t="shared" si="497"/>
        <v>0</v>
      </c>
      <c r="X3881" s="3" t="str">
        <f t="shared" si="498"/>
        <v>8</v>
      </c>
      <c r="Z3881" s="14">
        <f t="shared" si="499"/>
        <v>59400</v>
      </c>
      <c r="AA3881" s="7">
        <f>VLOOKUP(G3881,Ma_KH!$A:$R,14,0)</f>
        <v>60</v>
      </c>
      <c r="AD3881" s="7" t="str">
        <f>IFERROR(VLOOKUP(J3881,'Chuyển Mã'!$B$3:$C$9,2,0),"")</f>
        <v>Tỉnh</v>
      </c>
      <c r="AE3881" s="7" t="str">
        <f t="shared" si="510"/>
        <v>Chả cốm 300g</v>
      </c>
      <c r="AF3881" s="7">
        <f t="shared" si="511"/>
        <v>10</v>
      </c>
    </row>
    <row r="3882" spans="1:32" x14ac:dyDescent="0.25">
      <c r="A3882" s="11">
        <v>45909</v>
      </c>
      <c r="B3882" s="25">
        <v>4176742258</v>
      </c>
      <c r="C3882" s="12" t="s">
        <v>7214</v>
      </c>
      <c r="D3882" s="16">
        <f t="shared" si="522"/>
        <v>45909</v>
      </c>
      <c r="G3882" s="13" t="s">
        <v>7331</v>
      </c>
      <c r="I3882" s="13" t="s">
        <v>8568</v>
      </c>
      <c r="J3882" s="13" t="s">
        <v>1796</v>
      </c>
      <c r="K3882" s="13" t="s">
        <v>35</v>
      </c>
      <c r="L3882" s="25" t="str">
        <f>VLOOKUP($K3882,TONG_SL!$A:$D,2,0)</f>
        <v>Tai heo muối 200g</v>
      </c>
      <c r="N3882" s="25" t="str">
        <f t="shared" si="521"/>
        <v>K-C6</v>
      </c>
      <c r="Q3882" s="25" t="str">
        <f>VLOOKUP(K3882,TONG_SL!$A:$D,3,0)</f>
        <v>Túi</v>
      </c>
      <c r="R3882" s="1">
        <v>8</v>
      </c>
      <c r="T3882" s="1">
        <f>VLOOKUP(VLOOKUP(G3882,Ma_KH!$A:$R,18,0)&amp;K3882,Gia_MB!$A:$F,6,0)</f>
        <v>55595</v>
      </c>
      <c r="U3882" s="14">
        <f t="shared" si="496"/>
        <v>444760</v>
      </c>
      <c r="W3882" s="64">
        <f t="shared" si="497"/>
        <v>0</v>
      </c>
      <c r="X3882" s="3" t="str">
        <f t="shared" si="498"/>
        <v>8</v>
      </c>
      <c r="Z3882" s="14">
        <f t="shared" si="499"/>
        <v>35580.800000000003</v>
      </c>
      <c r="AA3882" s="7">
        <f>VLOOKUP(G3882,Ma_KH!$A:$R,14,0)</f>
        <v>60</v>
      </c>
      <c r="AD3882" s="7" t="str">
        <f>IFERROR(VLOOKUP(J3882,'Chuyển Mã'!$B$3:$C$9,2,0),"")</f>
        <v>Tỉnh</v>
      </c>
      <c r="AE3882" s="7" t="str">
        <f t="shared" si="510"/>
        <v>Tai heo muối 200g</v>
      </c>
      <c r="AF3882" s="7">
        <f t="shared" si="511"/>
        <v>8</v>
      </c>
    </row>
    <row r="3883" spans="1:32" x14ac:dyDescent="0.25">
      <c r="A3883" s="11">
        <v>45909</v>
      </c>
      <c r="B3883" s="25">
        <v>4176663077</v>
      </c>
      <c r="C3883" s="12" t="s">
        <v>7214</v>
      </c>
      <c r="D3883" s="16">
        <f t="shared" si="522"/>
        <v>45909</v>
      </c>
      <c r="G3883" s="13" t="s">
        <v>7321</v>
      </c>
      <c r="I3883" s="13" t="s">
        <v>8569</v>
      </c>
      <c r="J3883" s="13" t="s">
        <v>1796</v>
      </c>
      <c r="K3883" s="13" t="s">
        <v>27</v>
      </c>
      <c r="L3883" s="25" t="str">
        <f>VLOOKUP($K3883,TONG_SL!$A:$D,2,0)</f>
        <v>Chân giò heo muối 300g</v>
      </c>
      <c r="N3883" s="25" t="str">
        <f t="shared" si="521"/>
        <v>K-C6</v>
      </c>
      <c r="Q3883" s="25" t="str">
        <f>VLOOKUP(K3883,TONG_SL!$A:$D,3,0)</f>
        <v>Túi</v>
      </c>
      <c r="R3883" s="1">
        <v>20</v>
      </c>
      <c r="T3883" s="1">
        <f>VLOOKUP(VLOOKUP(G3883,Ma_KH!$A:$R,18,0)&amp;K3883,Gia_MB!$A:$F,6,0)</f>
        <v>73431</v>
      </c>
      <c r="U3883" s="14">
        <f t="shared" si="496"/>
        <v>1468620</v>
      </c>
      <c r="W3883" s="64">
        <f t="shared" si="497"/>
        <v>0</v>
      </c>
      <c r="X3883" s="3" t="str">
        <f t="shared" si="498"/>
        <v>8</v>
      </c>
      <c r="Z3883" s="14">
        <f t="shared" si="499"/>
        <v>117489.60000000001</v>
      </c>
      <c r="AA3883" s="7">
        <f>VLOOKUP(G3883,Ma_KH!$A:$R,14,0)</f>
        <v>60</v>
      </c>
      <c r="AD3883" s="7" t="str">
        <f>IFERROR(VLOOKUP(J3883,'Chuyển Mã'!$B$3:$C$9,2,0),"")</f>
        <v>Tỉnh</v>
      </c>
      <c r="AE3883" s="7" t="str">
        <f t="shared" si="510"/>
        <v>Chân giò heo muối 300g</v>
      </c>
      <c r="AF3883" s="7">
        <f t="shared" si="511"/>
        <v>20</v>
      </c>
    </row>
    <row r="3884" spans="1:32" x14ac:dyDescent="0.25">
      <c r="A3884" s="11">
        <v>45909</v>
      </c>
      <c r="B3884" s="25">
        <v>4176663077</v>
      </c>
      <c r="C3884" s="12" t="s">
        <v>7214</v>
      </c>
      <c r="D3884" s="16">
        <f t="shared" si="522"/>
        <v>45909</v>
      </c>
      <c r="G3884" s="13" t="s">
        <v>7321</v>
      </c>
      <c r="I3884" s="13" t="s">
        <v>8569</v>
      </c>
      <c r="J3884" s="13" t="s">
        <v>1796</v>
      </c>
      <c r="K3884" s="13" t="s">
        <v>30</v>
      </c>
      <c r="L3884" s="25" t="str">
        <f>VLOOKUP($K3884,TONG_SL!$A:$D,2,0)</f>
        <v>Gà muối 500g</v>
      </c>
      <c r="N3884" s="25" t="str">
        <f t="shared" si="521"/>
        <v>K-C6</v>
      </c>
      <c r="Q3884" s="25" t="str">
        <f>VLOOKUP(K3884,TONG_SL!$A:$D,3,0)</f>
        <v>Túi</v>
      </c>
      <c r="R3884" s="1">
        <v>10</v>
      </c>
      <c r="T3884" s="1">
        <f>VLOOKUP(VLOOKUP(G3884,Ma_KH!$A:$R,18,0)&amp;K3884,Gia_MB!$A:$F,6,0)</f>
        <v>111058</v>
      </c>
      <c r="U3884" s="14">
        <f t="shared" si="496"/>
        <v>1110580</v>
      </c>
      <c r="W3884" s="64">
        <f t="shared" si="497"/>
        <v>0</v>
      </c>
      <c r="X3884" s="3" t="str">
        <f t="shared" si="498"/>
        <v>8</v>
      </c>
      <c r="Z3884" s="14">
        <f t="shared" si="499"/>
        <v>88846.400000000009</v>
      </c>
      <c r="AA3884" s="7">
        <f>VLOOKUP(G3884,Ma_KH!$A:$R,14,0)</f>
        <v>60</v>
      </c>
      <c r="AD3884" s="7" t="str">
        <f>IFERROR(VLOOKUP(J3884,'Chuyển Mã'!$B$3:$C$9,2,0),"")</f>
        <v>Tỉnh</v>
      </c>
      <c r="AE3884" s="7" t="str">
        <f t="shared" si="510"/>
        <v>Gà muối 500g</v>
      </c>
      <c r="AF3884" s="7">
        <f t="shared" si="511"/>
        <v>10</v>
      </c>
    </row>
    <row r="3885" spans="1:32" x14ac:dyDescent="0.25">
      <c r="A3885" s="11">
        <v>45909</v>
      </c>
      <c r="B3885" s="25">
        <v>4176663077</v>
      </c>
      <c r="C3885" s="12" t="s">
        <v>7214</v>
      </c>
      <c r="D3885" s="16">
        <f t="shared" si="522"/>
        <v>45909</v>
      </c>
      <c r="G3885" s="13" t="s">
        <v>7321</v>
      </c>
      <c r="I3885" s="13" t="s">
        <v>8569</v>
      </c>
      <c r="J3885" s="13" t="s">
        <v>1796</v>
      </c>
      <c r="K3885" s="13" t="s">
        <v>51</v>
      </c>
      <c r="L3885" s="25" t="str">
        <f>VLOOKUP($K3885,TONG_SL!$A:$D,2,0)</f>
        <v>Mọc Nấm Hương 250g</v>
      </c>
      <c r="N3885" s="25" t="str">
        <f t="shared" si="521"/>
        <v>K-C6</v>
      </c>
      <c r="Q3885" s="25" t="str">
        <f>VLOOKUP(K3885,TONG_SL!$A:$D,3,0)</f>
        <v>Túi</v>
      </c>
      <c r="R3885" s="1">
        <v>10</v>
      </c>
      <c r="T3885" s="1">
        <f>VLOOKUP(VLOOKUP(G3885,Ma_KH!$A:$R,18,0)&amp;K3885,Gia_MB!$A:$F,6,0)</f>
        <v>46000</v>
      </c>
      <c r="U3885" s="14">
        <f t="shared" si="496"/>
        <v>460000</v>
      </c>
      <c r="W3885" s="64">
        <f t="shared" si="497"/>
        <v>0</v>
      </c>
      <c r="X3885" s="3" t="str">
        <f t="shared" si="498"/>
        <v>8</v>
      </c>
      <c r="Z3885" s="14">
        <f t="shared" si="499"/>
        <v>36800</v>
      </c>
      <c r="AA3885" s="7">
        <f>VLOOKUP(G3885,Ma_KH!$A:$R,14,0)</f>
        <v>60</v>
      </c>
      <c r="AD3885" s="7" t="str">
        <f>IFERROR(VLOOKUP(J3885,'Chuyển Mã'!$B$3:$C$9,2,0),"")</f>
        <v>Tỉnh</v>
      </c>
      <c r="AE3885" s="7" t="str">
        <f t="shared" si="510"/>
        <v>Mọc Nấm Hương 250g</v>
      </c>
      <c r="AF3885" s="7">
        <f t="shared" si="511"/>
        <v>10</v>
      </c>
    </row>
    <row r="3886" spans="1:32" x14ac:dyDescent="0.25">
      <c r="A3886" s="11">
        <v>45909</v>
      </c>
      <c r="B3886" s="25">
        <v>4176663077</v>
      </c>
      <c r="C3886" s="12" t="s">
        <v>7214</v>
      </c>
      <c r="D3886" s="16">
        <f t="shared" si="522"/>
        <v>45909</v>
      </c>
      <c r="G3886" s="13" t="s">
        <v>7321</v>
      </c>
      <c r="I3886" s="13" t="s">
        <v>8569</v>
      </c>
      <c r="J3886" s="13" t="s">
        <v>1796</v>
      </c>
      <c r="K3886" s="13" t="s">
        <v>39</v>
      </c>
      <c r="L3886" s="25" t="str">
        <f>VLOOKUP($K3886,TONG_SL!$A:$D,2,0)</f>
        <v>Chả cốm 300g</v>
      </c>
      <c r="N3886" s="25" t="str">
        <f t="shared" si="521"/>
        <v>K-C6</v>
      </c>
      <c r="Q3886" s="25" t="str">
        <f>VLOOKUP(K3886,TONG_SL!$A:$D,3,0)</f>
        <v>Túi</v>
      </c>
      <c r="R3886" s="1">
        <v>10</v>
      </c>
      <c r="T3886" s="1">
        <f>VLOOKUP(VLOOKUP(G3886,Ma_KH!$A:$R,18,0)&amp;K3886,Gia_MB!$A:$F,6,0)</f>
        <v>74250</v>
      </c>
      <c r="U3886" s="14">
        <f t="shared" si="496"/>
        <v>742500</v>
      </c>
      <c r="W3886" s="64">
        <f t="shared" si="497"/>
        <v>0</v>
      </c>
      <c r="X3886" s="3" t="str">
        <f t="shared" si="498"/>
        <v>8</v>
      </c>
      <c r="Z3886" s="14">
        <f t="shared" si="499"/>
        <v>59400</v>
      </c>
      <c r="AA3886" s="7">
        <f>VLOOKUP(G3886,Ma_KH!$A:$R,14,0)</f>
        <v>60</v>
      </c>
      <c r="AD3886" s="7" t="str">
        <f>IFERROR(VLOOKUP(J3886,'Chuyển Mã'!$B$3:$C$9,2,0),"")</f>
        <v>Tỉnh</v>
      </c>
      <c r="AE3886" s="7" t="str">
        <f t="shared" si="510"/>
        <v>Chả cốm 300g</v>
      </c>
      <c r="AF3886" s="7">
        <f t="shared" si="511"/>
        <v>10</v>
      </c>
    </row>
    <row r="3887" spans="1:32" x14ac:dyDescent="0.25">
      <c r="A3887" s="11">
        <v>45909</v>
      </c>
      <c r="B3887" s="25">
        <v>4176663077</v>
      </c>
      <c r="C3887" s="12" t="s">
        <v>7214</v>
      </c>
      <c r="D3887" s="16">
        <f t="shared" si="522"/>
        <v>45909</v>
      </c>
      <c r="G3887" s="13" t="s">
        <v>7321</v>
      </c>
      <c r="I3887" s="13" t="s">
        <v>8569</v>
      </c>
      <c r="J3887" s="13" t="s">
        <v>1796</v>
      </c>
      <c r="K3887" s="13" t="s">
        <v>41</v>
      </c>
      <c r="L3887" s="25" t="str">
        <f>VLOOKUP($K3887,TONG_SL!$A:$D,2,0)</f>
        <v>Chả nướng 300g</v>
      </c>
      <c r="N3887" s="25" t="str">
        <f t="shared" si="521"/>
        <v>K-C6</v>
      </c>
      <c r="Q3887" s="25" t="str">
        <f>VLOOKUP(K3887,TONG_SL!$A:$D,3,0)</f>
        <v>Túi</v>
      </c>
      <c r="R3887" s="1">
        <v>10</v>
      </c>
      <c r="T3887" s="1">
        <f>VLOOKUP(VLOOKUP(G3887,Ma_KH!$A:$R,18,0)&amp;K3887,Gia_MB!$A:$F,6,0)</f>
        <v>70950</v>
      </c>
      <c r="U3887" s="14">
        <f t="shared" si="496"/>
        <v>709500</v>
      </c>
      <c r="W3887" s="64">
        <f t="shared" si="497"/>
        <v>0</v>
      </c>
      <c r="X3887" s="3" t="str">
        <f t="shared" si="498"/>
        <v>8</v>
      </c>
      <c r="Z3887" s="14">
        <f t="shared" si="499"/>
        <v>56760</v>
      </c>
      <c r="AA3887" s="7">
        <f>VLOOKUP(G3887,Ma_KH!$A:$R,14,0)</f>
        <v>60</v>
      </c>
      <c r="AD3887" s="7" t="str">
        <f>IFERROR(VLOOKUP(J3887,'Chuyển Mã'!$B$3:$C$9,2,0),"")</f>
        <v>Tỉnh</v>
      </c>
      <c r="AE3887" s="7" t="str">
        <f t="shared" si="510"/>
        <v>Chả nướng 300g</v>
      </c>
      <c r="AF3887" s="7">
        <f t="shared" si="511"/>
        <v>10</v>
      </c>
    </row>
    <row r="3888" spans="1:32" x14ac:dyDescent="0.25">
      <c r="A3888" s="11">
        <v>45909</v>
      </c>
      <c r="B3888" s="25">
        <v>4176663077</v>
      </c>
      <c r="C3888" s="12" t="s">
        <v>7214</v>
      </c>
      <c r="D3888" s="16">
        <f t="shared" si="522"/>
        <v>45909</v>
      </c>
      <c r="G3888" s="13" t="s">
        <v>7321</v>
      </c>
      <c r="I3888" s="13" t="s">
        <v>8569</v>
      </c>
      <c r="J3888" s="13" t="s">
        <v>1796</v>
      </c>
      <c r="K3888" s="13" t="s">
        <v>35</v>
      </c>
      <c r="L3888" s="25" t="str">
        <f>VLOOKUP($K3888,TONG_SL!$A:$D,2,0)</f>
        <v>Tai heo muối 200g</v>
      </c>
      <c r="N3888" s="25" t="str">
        <f t="shared" si="521"/>
        <v>K-C6</v>
      </c>
      <c r="Q3888" s="25" t="str">
        <f>VLOOKUP(K3888,TONG_SL!$A:$D,3,0)</f>
        <v>Túi</v>
      </c>
      <c r="R3888" s="1">
        <v>10</v>
      </c>
      <c r="T3888" s="1">
        <f>VLOOKUP(VLOOKUP(G3888,Ma_KH!$A:$R,18,0)&amp;K3888,Gia_MB!$A:$F,6,0)</f>
        <v>55595</v>
      </c>
      <c r="U3888" s="14">
        <f t="shared" si="496"/>
        <v>555950</v>
      </c>
      <c r="W3888" s="64">
        <f t="shared" si="497"/>
        <v>0</v>
      </c>
      <c r="X3888" s="3" t="str">
        <f t="shared" si="498"/>
        <v>8</v>
      </c>
      <c r="Z3888" s="14">
        <f t="shared" si="499"/>
        <v>44476</v>
      </c>
      <c r="AA3888" s="7">
        <f>VLOOKUP(G3888,Ma_KH!$A:$R,14,0)</f>
        <v>60</v>
      </c>
      <c r="AD3888" s="7" t="str">
        <f>IFERROR(VLOOKUP(J3888,'Chuyển Mã'!$B$3:$C$9,2,0),"")</f>
        <v>Tỉnh</v>
      </c>
      <c r="AE3888" s="7" t="str">
        <f t="shared" si="510"/>
        <v>Tai heo muối 200g</v>
      </c>
      <c r="AF3888" s="7">
        <f t="shared" si="511"/>
        <v>10</v>
      </c>
    </row>
    <row r="3889" spans="1:32" x14ac:dyDescent="0.25">
      <c r="A3889" s="11">
        <v>45909</v>
      </c>
      <c r="B3889" s="25">
        <v>4176663077</v>
      </c>
      <c r="C3889" s="12" t="s">
        <v>7214</v>
      </c>
      <c r="D3889" s="16">
        <f t="shared" si="522"/>
        <v>45909</v>
      </c>
      <c r="G3889" s="13" t="s">
        <v>7321</v>
      </c>
      <c r="I3889" s="13" t="s">
        <v>8569</v>
      </c>
      <c r="J3889" s="13" t="s">
        <v>1796</v>
      </c>
      <c r="K3889" s="13" t="s">
        <v>32</v>
      </c>
      <c r="L3889" s="25" t="str">
        <f>VLOOKUP($K3889,TONG_SL!$A:$D,2,0)</f>
        <v>Giò Tai Lưỡi Xào 250</v>
      </c>
      <c r="N3889" s="25" t="str">
        <f t="shared" si="521"/>
        <v>K-C6</v>
      </c>
      <c r="Q3889" s="25" t="str">
        <f>VLOOKUP(K3889,TONG_SL!$A:$D,3,0)</f>
        <v>Túi</v>
      </c>
      <c r="R3889" s="1">
        <v>10</v>
      </c>
      <c r="T3889" s="1">
        <f>VLOOKUP(VLOOKUP(G3889,Ma_KH!$A:$R,18,0)&amp;K3889,Gia_MB!$A:$F,6,0)</f>
        <v>50183</v>
      </c>
      <c r="U3889" s="14">
        <f t="shared" si="496"/>
        <v>501830</v>
      </c>
      <c r="W3889" s="64">
        <f t="shared" si="497"/>
        <v>0</v>
      </c>
      <c r="X3889" s="3" t="str">
        <f t="shared" si="498"/>
        <v>8</v>
      </c>
      <c r="Z3889" s="14">
        <f t="shared" si="499"/>
        <v>40146.400000000001</v>
      </c>
      <c r="AA3889" s="7">
        <f>VLOOKUP(G3889,Ma_KH!$A:$R,14,0)</f>
        <v>60</v>
      </c>
      <c r="AD3889" s="7" t="str">
        <f>IFERROR(VLOOKUP(J3889,'Chuyển Mã'!$B$3:$C$9,2,0),"")</f>
        <v>Tỉnh</v>
      </c>
      <c r="AE3889" s="7" t="str">
        <f t="shared" si="510"/>
        <v>Giò Tai Lưỡi Xào 250</v>
      </c>
      <c r="AF3889" s="7">
        <f t="shared" si="511"/>
        <v>10</v>
      </c>
    </row>
    <row r="3890" spans="1:32" x14ac:dyDescent="0.25">
      <c r="A3890" s="11">
        <v>45909</v>
      </c>
      <c r="B3890" s="25">
        <v>4176631475</v>
      </c>
      <c r="C3890" s="12" t="s">
        <v>7214</v>
      </c>
      <c r="D3890" s="16">
        <f t="shared" si="518"/>
        <v>45909</v>
      </c>
      <c r="G3890" s="13" t="s">
        <v>7321</v>
      </c>
      <c r="I3890" s="13" t="s">
        <v>8570</v>
      </c>
      <c r="J3890" s="13" t="s">
        <v>1796</v>
      </c>
      <c r="K3890" s="13" t="s">
        <v>51</v>
      </c>
      <c r="L3890" s="25" t="str">
        <f>VLOOKUP($K3890,TONG_SL!$A:$D,2,0)</f>
        <v>Mọc Nấm Hương 250g</v>
      </c>
      <c r="N3890" s="25" t="str">
        <f t="shared" si="521"/>
        <v>K-C6</v>
      </c>
      <c r="Q3890" s="25" t="str">
        <f>VLOOKUP(K3890,TONG_SL!$A:$D,3,0)</f>
        <v>Túi</v>
      </c>
      <c r="R3890" s="1">
        <v>5</v>
      </c>
      <c r="T3890" s="1">
        <f>VLOOKUP(VLOOKUP(G3890,Ma_KH!$A:$R,18,0)&amp;K3890,Gia_MB!$A:$F,6,0)</f>
        <v>46000</v>
      </c>
      <c r="U3890" s="14">
        <f t="shared" si="496"/>
        <v>230000</v>
      </c>
      <c r="W3890" s="64">
        <f t="shared" si="497"/>
        <v>0</v>
      </c>
      <c r="X3890" s="3" t="str">
        <f t="shared" si="498"/>
        <v>8</v>
      </c>
      <c r="Z3890" s="14">
        <f t="shared" si="499"/>
        <v>18400</v>
      </c>
      <c r="AA3890" s="7">
        <f>VLOOKUP(G3890,Ma_KH!$A:$R,14,0)</f>
        <v>60</v>
      </c>
      <c r="AD3890" s="7" t="str">
        <f>IFERROR(VLOOKUP(J3890,'Chuyển Mã'!$B$3:$C$9,2,0),"")</f>
        <v>Tỉnh</v>
      </c>
      <c r="AE3890" s="7" t="str">
        <f t="shared" si="510"/>
        <v>Mọc Nấm Hương 250g</v>
      </c>
      <c r="AF3890" s="7">
        <f t="shared" si="511"/>
        <v>5</v>
      </c>
    </row>
    <row r="3891" spans="1:32" x14ac:dyDescent="0.25">
      <c r="A3891" s="11">
        <v>45909</v>
      </c>
      <c r="B3891" s="25">
        <v>4176631475</v>
      </c>
      <c r="C3891" s="12" t="s">
        <v>7214</v>
      </c>
      <c r="D3891" s="16">
        <f t="shared" ref="D3891:D3894" si="523">IF(A3891="","",A3891)</f>
        <v>45909</v>
      </c>
      <c r="G3891" s="13" t="s">
        <v>7321</v>
      </c>
      <c r="I3891" s="13" t="s">
        <v>8570</v>
      </c>
      <c r="J3891" s="13" t="s">
        <v>1796</v>
      </c>
      <c r="K3891" s="13" t="s">
        <v>32</v>
      </c>
      <c r="L3891" s="25" t="str">
        <f>VLOOKUP($K3891,TONG_SL!$A:$D,2,0)</f>
        <v>Giò Tai Lưỡi Xào 250</v>
      </c>
      <c r="N3891" s="25" t="str">
        <f t="shared" si="521"/>
        <v>K-C6</v>
      </c>
      <c r="Q3891" s="25" t="str">
        <f>VLOOKUP(K3891,TONG_SL!$A:$D,3,0)</f>
        <v>Túi</v>
      </c>
      <c r="R3891" s="1">
        <v>5</v>
      </c>
      <c r="T3891" s="1">
        <f>VLOOKUP(VLOOKUP(G3891,Ma_KH!$A:$R,18,0)&amp;K3891,Gia_MB!$A:$F,6,0)</f>
        <v>50183</v>
      </c>
      <c r="U3891" s="14">
        <f t="shared" si="496"/>
        <v>250915</v>
      </c>
      <c r="W3891" s="64">
        <f t="shared" si="497"/>
        <v>0</v>
      </c>
      <c r="X3891" s="3" t="str">
        <f t="shared" si="498"/>
        <v>8</v>
      </c>
      <c r="Z3891" s="14">
        <f t="shared" si="499"/>
        <v>20073.2</v>
      </c>
      <c r="AA3891" s="7">
        <f>VLOOKUP(G3891,Ma_KH!$A:$R,14,0)</f>
        <v>60</v>
      </c>
      <c r="AD3891" s="7" t="str">
        <f>IFERROR(VLOOKUP(J3891,'Chuyển Mã'!$B$3:$C$9,2,0),"")</f>
        <v>Tỉnh</v>
      </c>
      <c r="AE3891" s="7" t="str">
        <f t="shared" si="510"/>
        <v>Giò Tai Lưỡi Xào 250</v>
      </c>
      <c r="AF3891" s="7">
        <f t="shared" si="511"/>
        <v>5</v>
      </c>
    </row>
    <row r="3892" spans="1:32" x14ac:dyDescent="0.25">
      <c r="A3892" s="11">
        <v>45909</v>
      </c>
      <c r="B3892" s="25">
        <v>4176631475</v>
      </c>
      <c r="C3892" s="12" t="s">
        <v>7214</v>
      </c>
      <c r="D3892" s="16">
        <f t="shared" si="523"/>
        <v>45909</v>
      </c>
      <c r="G3892" s="13" t="s">
        <v>7321</v>
      </c>
      <c r="I3892" s="13" t="s">
        <v>8570</v>
      </c>
      <c r="J3892" s="13" t="s">
        <v>1796</v>
      </c>
      <c r="K3892" s="13" t="s">
        <v>30</v>
      </c>
      <c r="L3892" s="25" t="str">
        <f>VLOOKUP($K3892,TONG_SL!$A:$D,2,0)</f>
        <v>Gà muối 500g</v>
      </c>
      <c r="N3892" s="25" t="str">
        <f t="shared" si="521"/>
        <v>K-C6</v>
      </c>
      <c r="Q3892" s="25" t="str">
        <f>VLOOKUP(K3892,TONG_SL!$A:$D,3,0)</f>
        <v>Túi</v>
      </c>
      <c r="R3892" s="1">
        <v>6</v>
      </c>
      <c r="T3892" s="1">
        <f>VLOOKUP(VLOOKUP(G3892,Ma_KH!$A:$R,18,0)&amp;K3892,Gia_MB!$A:$F,6,0)</f>
        <v>111058</v>
      </c>
      <c r="U3892" s="14">
        <f t="shared" si="496"/>
        <v>666348</v>
      </c>
      <c r="W3892" s="64">
        <f t="shared" si="497"/>
        <v>0</v>
      </c>
      <c r="X3892" s="3" t="str">
        <f t="shared" si="498"/>
        <v>8</v>
      </c>
      <c r="Z3892" s="14">
        <f t="shared" si="499"/>
        <v>53307.840000000004</v>
      </c>
      <c r="AA3892" s="7">
        <f>VLOOKUP(G3892,Ma_KH!$A:$R,14,0)</f>
        <v>60</v>
      </c>
      <c r="AD3892" s="7" t="str">
        <f>IFERROR(VLOOKUP(J3892,'Chuyển Mã'!$B$3:$C$9,2,0),"")</f>
        <v>Tỉnh</v>
      </c>
      <c r="AE3892" s="7" t="str">
        <f t="shared" si="510"/>
        <v>Gà muối 500g</v>
      </c>
      <c r="AF3892" s="7">
        <f t="shared" si="511"/>
        <v>6</v>
      </c>
    </row>
    <row r="3893" spans="1:32" x14ac:dyDescent="0.25">
      <c r="A3893" s="11">
        <v>45909</v>
      </c>
      <c r="B3893" s="25">
        <v>4176631475</v>
      </c>
      <c r="C3893" s="12" t="s">
        <v>7214</v>
      </c>
      <c r="D3893" s="16">
        <f t="shared" si="523"/>
        <v>45909</v>
      </c>
      <c r="G3893" s="13" t="s">
        <v>7321</v>
      </c>
      <c r="I3893" s="13" t="s">
        <v>8570</v>
      </c>
      <c r="J3893" s="13" t="s">
        <v>1796</v>
      </c>
      <c r="K3893" s="13" t="s">
        <v>39</v>
      </c>
      <c r="L3893" s="25" t="str">
        <f>VLOOKUP($K3893,TONG_SL!$A:$D,2,0)</f>
        <v>Chả cốm 300g</v>
      </c>
      <c r="N3893" s="25" t="str">
        <f t="shared" si="521"/>
        <v>K-C6</v>
      </c>
      <c r="Q3893" s="25" t="str">
        <f>VLOOKUP(K3893,TONG_SL!$A:$D,3,0)</f>
        <v>Túi</v>
      </c>
      <c r="R3893" s="1">
        <v>5</v>
      </c>
      <c r="T3893" s="1">
        <f>VLOOKUP(VLOOKUP(G3893,Ma_KH!$A:$R,18,0)&amp;K3893,Gia_MB!$A:$F,6,0)</f>
        <v>74250</v>
      </c>
      <c r="U3893" s="14">
        <f t="shared" si="496"/>
        <v>371250</v>
      </c>
      <c r="W3893" s="64">
        <f t="shared" si="497"/>
        <v>0</v>
      </c>
      <c r="X3893" s="3" t="str">
        <f t="shared" si="498"/>
        <v>8</v>
      </c>
      <c r="Z3893" s="14">
        <f t="shared" si="499"/>
        <v>29700</v>
      </c>
      <c r="AA3893" s="7">
        <f>VLOOKUP(G3893,Ma_KH!$A:$R,14,0)</f>
        <v>60</v>
      </c>
      <c r="AD3893" s="7" t="str">
        <f>IFERROR(VLOOKUP(J3893,'Chuyển Mã'!$B$3:$C$9,2,0),"")</f>
        <v>Tỉnh</v>
      </c>
      <c r="AE3893" s="7" t="str">
        <f t="shared" si="510"/>
        <v>Chả cốm 300g</v>
      </c>
      <c r="AF3893" s="7">
        <f t="shared" si="511"/>
        <v>5</v>
      </c>
    </row>
    <row r="3894" spans="1:32" x14ac:dyDescent="0.25">
      <c r="A3894" s="11">
        <v>45909</v>
      </c>
      <c r="B3894" s="25">
        <v>4176631475</v>
      </c>
      <c r="C3894" s="12" t="s">
        <v>7214</v>
      </c>
      <c r="D3894" s="16">
        <f t="shared" si="523"/>
        <v>45909</v>
      </c>
      <c r="G3894" s="13" t="s">
        <v>7321</v>
      </c>
      <c r="I3894" s="13" t="s">
        <v>8570</v>
      </c>
      <c r="J3894" s="13" t="s">
        <v>1796</v>
      </c>
      <c r="K3894" s="13" t="s">
        <v>27</v>
      </c>
      <c r="L3894" s="25" t="str">
        <f>VLOOKUP($K3894,TONG_SL!$A:$D,2,0)</f>
        <v>Chân giò heo muối 300g</v>
      </c>
      <c r="N3894" s="25" t="str">
        <f t="shared" si="521"/>
        <v>K-C6</v>
      </c>
      <c r="Q3894" s="25" t="str">
        <f>VLOOKUP(K3894,TONG_SL!$A:$D,3,0)</f>
        <v>Túi</v>
      </c>
      <c r="R3894" s="1">
        <v>6</v>
      </c>
      <c r="T3894" s="1">
        <f>VLOOKUP(VLOOKUP(G3894,Ma_KH!$A:$R,18,0)&amp;K3894,Gia_MB!$A:$F,6,0)</f>
        <v>73431</v>
      </c>
      <c r="U3894" s="14">
        <f t="shared" si="496"/>
        <v>440586</v>
      </c>
      <c r="W3894" s="64">
        <f t="shared" si="497"/>
        <v>0</v>
      </c>
      <c r="X3894" s="3" t="str">
        <f t="shared" si="498"/>
        <v>8</v>
      </c>
      <c r="Z3894" s="14">
        <f t="shared" si="499"/>
        <v>35246.879999999997</v>
      </c>
      <c r="AA3894" s="7">
        <f>VLOOKUP(G3894,Ma_KH!$A:$R,14,0)</f>
        <v>60</v>
      </c>
      <c r="AD3894" s="7" t="str">
        <f>IFERROR(VLOOKUP(J3894,'Chuyển Mã'!$B$3:$C$9,2,0),"")</f>
        <v>Tỉnh</v>
      </c>
      <c r="AE3894" s="7" t="str">
        <f t="shared" si="510"/>
        <v>Chân giò heo muối 300g</v>
      </c>
      <c r="AF3894" s="7">
        <f t="shared" si="511"/>
        <v>6</v>
      </c>
    </row>
    <row r="3895" spans="1:32" x14ac:dyDescent="0.25">
      <c r="A3895" s="11">
        <v>45909</v>
      </c>
      <c r="B3895" s="25">
        <v>4176659056</v>
      </c>
      <c r="C3895" s="12" t="s">
        <v>7214</v>
      </c>
      <c r="D3895" s="16">
        <f t="shared" si="518"/>
        <v>45909</v>
      </c>
      <c r="G3895" s="13" t="s">
        <v>7321</v>
      </c>
      <c r="I3895" s="13" t="s">
        <v>8571</v>
      </c>
      <c r="J3895" s="13" t="s">
        <v>1796</v>
      </c>
      <c r="K3895" s="13" t="s">
        <v>27</v>
      </c>
      <c r="L3895" s="25" t="str">
        <f>VLOOKUP($K3895,TONG_SL!$A:$D,2,0)</f>
        <v>Chân giò heo muối 300g</v>
      </c>
      <c r="N3895" s="25" t="str">
        <f t="shared" si="521"/>
        <v>K-C6</v>
      </c>
      <c r="Q3895" s="25" t="str">
        <f>VLOOKUP(K3895,TONG_SL!$A:$D,3,0)</f>
        <v>Túi</v>
      </c>
      <c r="R3895" s="1">
        <v>15</v>
      </c>
      <c r="T3895" s="1">
        <f>VLOOKUP(VLOOKUP(G3895,Ma_KH!$A:$R,18,0)&amp;K3895,Gia_MB!$A:$F,6,0)</f>
        <v>73431</v>
      </c>
      <c r="U3895" s="14">
        <f t="shared" si="496"/>
        <v>1101465</v>
      </c>
      <c r="W3895" s="64">
        <f t="shared" si="497"/>
        <v>0</v>
      </c>
      <c r="X3895" s="3" t="str">
        <f t="shared" si="498"/>
        <v>8</v>
      </c>
      <c r="Z3895" s="14">
        <f t="shared" si="499"/>
        <v>88117.2</v>
      </c>
      <c r="AA3895" s="7">
        <f>VLOOKUP(G3895,Ma_KH!$A:$R,14,0)</f>
        <v>60</v>
      </c>
      <c r="AD3895" s="7" t="str">
        <f>IFERROR(VLOOKUP(J3895,'Chuyển Mã'!$B$3:$C$9,2,0),"")</f>
        <v>Tỉnh</v>
      </c>
      <c r="AE3895" s="7" t="str">
        <f t="shared" si="510"/>
        <v>Chân giò heo muối 300g</v>
      </c>
      <c r="AF3895" s="7">
        <f t="shared" si="511"/>
        <v>15</v>
      </c>
    </row>
    <row r="3896" spans="1:32" x14ac:dyDescent="0.25">
      <c r="A3896" s="11">
        <v>45909</v>
      </c>
      <c r="B3896" s="25">
        <v>4176659056</v>
      </c>
      <c r="C3896" s="12" t="s">
        <v>7214</v>
      </c>
      <c r="D3896" s="16">
        <f t="shared" ref="D3896:D3900" si="524">IF(A3896="","",A3896)</f>
        <v>45909</v>
      </c>
      <c r="G3896" s="13" t="s">
        <v>7321</v>
      </c>
      <c r="I3896" s="13" t="s">
        <v>8571</v>
      </c>
      <c r="J3896" s="13" t="s">
        <v>1796</v>
      </c>
      <c r="K3896" s="13" t="s">
        <v>32</v>
      </c>
      <c r="L3896" s="25" t="str">
        <f>VLOOKUP($K3896,TONG_SL!$A:$D,2,0)</f>
        <v>Giò Tai Lưỡi Xào 250</v>
      </c>
      <c r="N3896" s="25" t="str">
        <f t="shared" si="521"/>
        <v>K-C6</v>
      </c>
      <c r="Q3896" s="25" t="str">
        <f>VLOOKUP(K3896,TONG_SL!$A:$D,3,0)</f>
        <v>Túi</v>
      </c>
      <c r="R3896" s="1">
        <v>10</v>
      </c>
      <c r="T3896" s="1">
        <f>VLOOKUP(VLOOKUP(G3896,Ma_KH!$A:$R,18,0)&amp;K3896,Gia_MB!$A:$F,6,0)</f>
        <v>50183</v>
      </c>
      <c r="U3896" s="14">
        <f t="shared" si="496"/>
        <v>501830</v>
      </c>
      <c r="W3896" s="64">
        <f t="shared" si="497"/>
        <v>0</v>
      </c>
      <c r="X3896" s="3" t="str">
        <f t="shared" si="498"/>
        <v>8</v>
      </c>
      <c r="Z3896" s="14">
        <f t="shared" si="499"/>
        <v>40146.400000000001</v>
      </c>
      <c r="AA3896" s="7">
        <f>VLOOKUP(G3896,Ma_KH!$A:$R,14,0)</f>
        <v>60</v>
      </c>
      <c r="AD3896" s="7" t="str">
        <f>IFERROR(VLOOKUP(J3896,'Chuyển Mã'!$B$3:$C$9,2,0),"")</f>
        <v>Tỉnh</v>
      </c>
      <c r="AE3896" s="7" t="str">
        <f t="shared" si="510"/>
        <v>Giò Tai Lưỡi Xào 250</v>
      </c>
      <c r="AF3896" s="7">
        <f t="shared" si="511"/>
        <v>10</v>
      </c>
    </row>
    <row r="3897" spans="1:32" x14ac:dyDescent="0.25">
      <c r="A3897" s="11">
        <v>45909</v>
      </c>
      <c r="B3897" s="25">
        <v>4176659056</v>
      </c>
      <c r="C3897" s="12" t="s">
        <v>7214</v>
      </c>
      <c r="D3897" s="16">
        <f t="shared" si="524"/>
        <v>45909</v>
      </c>
      <c r="G3897" s="13" t="s">
        <v>7321</v>
      </c>
      <c r="I3897" s="13" t="s">
        <v>8571</v>
      </c>
      <c r="J3897" s="13" t="s">
        <v>1796</v>
      </c>
      <c r="K3897" s="13" t="s">
        <v>35</v>
      </c>
      <c r="L3897" s="25" t="str">
        <f>VLOOKUP($K3897,TONG_SL!$A:$D,2,0)</f>
        <v>Tai heo muối 200g</v>
      </c>
      <c r="N3897" s="25" t="str">
        <f t="shared" si="521"/>
        <v>K-C6</v>
      </c>
      <c r="Q3897" s="25" t="str">
        <f>VLOOKUP(K3897,TONG_SL!$A:$D,3,0)</f>
        <v>Túi</v>
      </c>
      <c r="R3897" s="1">
        <v>10</v>
      </c>
      <c r="T3897" s="1">
        <f>VLOOKUP(VLOOKUP(G3897,Ma_KH!$A:$R,18,0)&amp;K3897,Gia_MB!$A:$F,6,0)</f>
        <v>55595</v>
      </c>
      <c r="U3897" s="14">
        <f t="shared" si="496"/>
        <v>555950</v>
      </c>
      <c r="W3897" s="64">
        <f t="shared" si="497"/>
        <v>0</v>
      </c>
      <c r="X3897" s="3" t="str">
        <f t="shared" si="498"/>
        <v>8</v>
      </c>
      <c r="Z3897" s="14">
        <f t="shared" si="499"/>
        <v>44476</v>
      </c>
      <c r="AA3897" s="7">
        <f>VLOOKUP(G3897,Ma_KH!$A:$R,14,0)</f>
        <v>60</v>
      </c>
      <c r="AD3897" s="7" t="str">
        <f>IFERROR(VLOOKUP(J3897,'Chuyển Mã'!$B$3:$C$9,2,0),"")</f>
        <v>Tỉnh</v>
      </c>
      <c r="AE3897" s="7" t="str">
        <f t="shared" si="510"/>
        <v>Tai heo muối 200g</v>
      </c>
      <c r="AF3897" s="7">
        <f t="shared" si="511"/>
        <v>10</v>
      </c>
    </row>
    <row r="3898" spans="1:32" x14ac:dyDescent="0.25">
      <c r="A3898" s="11">
        <v>45909</v>
      </c>
      <c r="B3898" s="25">
        <v>4176659056</v>
      </c>
      <c r="C3898" s="12" t="s">
        <v>7214</v>
      </c>
      <c r="D3898" s="16">
        <f t="shared" si="524"/>
        <v>45909</v>
      </c>
      <c r="G3898" s="13" t="s">
        <v>7321</v>
      </c>
      <c r="I3898" s="13" t="s">
        <v>8571</v>
      </c>
      <c r="J3898" s="13" t="s">
        <v>1796</v>
      </c>
      <c r="K3898" s="13" t="s">
        <v>39</v>
      </c>
      <c r="L3898" s="25" t="str">
        <f>VLOOKUP($K3898,TONG_SL!$A:$D,2,0)</f>
        <v>Chả cốm 300g</v>
      </c>
      <c r="N3898" s="25" t="str">
        <f t="shared" si="521"/>
        <v>K-C6</v>
      </c>
      <c r="Q3898" s="25" t="str">
        <f>VLOOKUP(K3898,TONG_SL!$A:$D,3,0)</f>
        <v>Túi</v>
      </c>
      <c r="R3898" s="1">
        <v>5</v>
      </c>
      <c r="T3898" s="1">
        <f>VLOOKUP(VLOOKUP(G3898,Ma_KH!$A:$R,18,0)&amp;K3898,Gia_MB!$A:$F,6,0)</f>
        <v>74250</v>
      </c>
      <c r="U3898" s="14">
        <f t="shared" si="496"/>
        <v>371250</v>
      </c>
      <c r="W3898" s="64">
        <f t="shared" si="497"/>
        <v>0</v>
      </c>
      <c r="X3898" s="3" t="str">
        <f t="shared" si="498"/>
        <v>8</v>
      </c>
      <c r="Z3898" s="14">
        <f t="shared" si="499"/>
        <v>29700</v>
      </c>
      <c r="AA3898" s="7">
        <f>VLOOKUP(G3898,Ma_KH!$A:$R,14,0)</f>
        <v>60</v>
      </c>
      <c r="AD3898" s="7" t="str">
        <f>IFERROR(VLOOKUP(J3898,'Chuyển Mã'!$B$3:$C$9,2,0),"")</f>
        <v>Tỉnh</v>
      </c>
      <c r="AE3898" s="7" t="str">
        <f t="shared" si="510"/>
        <v>Chả cốm 300g</v>
      </c>
      <c r="AF3898" s="7">
        <f t="shared" si="511"/>
        <v>5</v>
      </c>
    </row>
    <row r="3899" spans="1:32" x14ac:dyDescent="0.25">
      <c r="A3899" s="11">
        <v>45909</v>
      </c>
      <c r="B3899" s="25">
        <v>4176659056</v>
      </c>
      <c r="C3899" s="12" t="s">
        <v>7214</v>
      </c>
      <c r="D3899" s="16">
        <f t="shared" si="524"/>
        <v>45909</v>
      </c>
      <c r="G3899" s="13" t="s">
        <v>7321</v>
      </c>
      <c r="I3899" s="13" t="s">
        <v>8571</v>
      </c>
      <c r="J3899" s="13" t="s">
        <v>1796</v>
      </c>
      <c r="K3899" s="13" t="s">
        <v>30</v>
      </c>
      <c r="L3899" s="25" t="str">
        <f>VLOOKUP($K3899,TONG_SL!$A:$D,2,0)</f>
        <v>Gà muối 500g</v>
      </c>
      <c r="N3899" s="25" t="str">
        <f t="shared" si="521"/>
        <v>K-C6</v>
      </c>
      <c r="Q3899" s="25" t="str">
        <f>VLOOKUP(K3899,TONG_SL!$A:$D,3,0)</f>
        <v>Túi</v>
      </c>
      <c r="R3899" s="1">
        <v>5</v>
      </c>
      <c r="T3899" s="1">
        <f>VLOOKUP(VLOOKUP(G3899,Ma_KH!$A:$R,18,0)&amp;K3899,Gia_MB!$A:$F,6,0)</f>
        <v>111058</v>
      </c>
      <c r="U3899" s="14">
        <f t="shared" si="496"/>
        <v>555290</v>
      </c>
      <c r="W3899" s="64">
        <f t="shared" si="497"/>
        <v>0</v>
      </c>
      <c r="X3899" s="3" t="str">
        <f t="shared" si="498"/>
        <v>8</v>
      </c>
      <c r="Z3899" s="14">
        <f t="shared" si="499"/>
        <v>44423.200000000004</v>
      </c>
      <c r="AA3899" s="7">
        <f>VLOOKUP(G3899,Ma_KH!$A:$R,14,0)</f>
        <v>60</v>
      </c>
      <c r="AD3899" s="7" t="str">
        <f>IFERROR(VLOOKUP(J3899,'Chuyển Mã'!$B$3:$C$9,2,0),"")</f>
        <v>Tỉnh</v>
      </c>
      <c r="AE3899" s="7" t="str">
        <f t="shared" si="510"/>
        <v>Gà muối 500g</v>
      </c>
      <c r="AF3899" s="7">
        <f t="shared" si="511"/>
        <v>5</v>
      </c>
    </row>
    <row r="3900" spans="1:32" x14ac:dyDescent="0.25">
      <c r="A3900" s="11">
        <v>45909</v>
      </c>
      <c r="B3900" s="25">
        <v>4176659056</v>
      </c>
      <c r="C3900" s="12" t="s">
        <v>7214</v>
      </c>
      <c r="D3900" s="16">
        <f t="shared" si="524"/>
        <v>45909</v>
      </c>
      <c r="G3900" s="13" t="s">
        <v>7321</v>
      </c>
      <c r="I3900" s="13" t="s">
        <v>8571</v>
      </c>
      <c r="J3900" s="13" t="s">
        <v>1796</v>
      </c>
      <c r="K3900" s="13" t="s">
        <v>47</v>
      </c>
      <c r="L3900" s="25" t="str">
        <f>VLOOKUP($K3900,TONG_SL!$A:$D,2,0)</f>
        <v>Giò lụa cây 250g</v>
      </c>
      <c r="N3900" s="25" t="str">
        <f t="shared" si="521"/>
        <v>K-C6</v>
      </c>
      <c r="Q3900" s="25" t="str">
        <f>VLOOKUP(K3900,TONG_SL!$A:$D,3,0)</f>
        <v>Túi</v>
      </c>
      <c r="R3900" s="1">
        <v>5</v>
      </c>
      <c r="T3900" s="1">
        <f>VLOOKUP(VLOOKUP(G3900,Ma_KH!$A:$R,18,0)&amp;K3900,Gia_MB!$A:$F,6,0)</f>
        <v>49500</v>
      </c>
      <c r="U3900" s="14">
        <f t="shared" si="496"/>
        <v>247500</v>
      </c>
      <c r="W3900" s="64">
        <f t="shared" si="497"/>
        <v>0</v>
      </c>
      <c r="X3900" s="3" t="str">
        <f t="shared" si="498"/>
        <v>8</v>
      </c>
      <c r="Z3900" s="14">
        <f t="shared" si="499"/>
        <v>19800</v>
      </c>
      <c r="AA3900" s="7">
        <f>VLOOKUP(G3900,Ma_KH!$A:$R,14,0)</f>
        <v>60</v>
      </c>
      <c r="AD3900" s="7" t="str">
        <f>IFERROR(VLOOKUP(J3900,'Chuyển Mã'!$B$3:$C$9,2,0),"")</f>
        <v>Tỉnh</v>
      </c>
      <c r="AE3900" s="7" t="str">
        <f t="shared" si="510"/>
        <v>Giò lụa cây 250g</v>
      </c>
      <c r="AF3900" s="7">
        <f t="shared" si="511"/>
        <v>5</v>
      </c>
    </row>
    <row r="3901" spans="1:32" x14ac:dyDescent="0.25">
      <c r="A3901" s="11">
        <v>45909</v>
      </c>
      <c r="B3901" s="25">
        <v>4176661007</v>
      </c>
      <c r="C3901" s="12" t="s">
        <v>7214</v>
      </c>
      <c r="D3901" s="16">
        <f t="shared" si="518"/>
        <v>45909</v>
      </c>
      <c r="G3901" s="13" t="s">
        <v>7321</v>
      </c>
      <c r="I3901" s="13" t="s">
        <v>8572</v>
      </c>
      <c r="J3901" s="13" t="s">
        <v>1796</v>
      </c>
      <c r="K3901" s="13" t="s">
        <v>27</v>
      </c>
      <c r="L3901" s="25" t="str">
        <f>VLOOKUP($K3901,TONG_SL!$A:$D,2,0)</f>
        <v>Chân giò heo muối 300g</v>
      </c>
      <c r="N3901" s="25" t="str">
        <f t="shared" si="521"/>
        <v>K-C6</v>
      </c>
      <c r="Q3901" s="25" t="str">
        <f>VLOOKUP(K3901,TONG_SL!$A:$D,3,0)</f>
        <v>Túi</v>
      </c>
      <c r="R3901" s="1">
        <v>20</v>
      </c>
      <c r="T3901" s="1">
        <f>VLOOKUP(VLOOKUP(G3901,Ma_KH!$A:$R,18,0)&amp;K3901,Gia_MB!$A:$F,6,0)</f>
        <v>73431</v>
      </c>
      <c r="U3901" s="14">
        <f t="shared" ref="U3901:U3949" si="525">T3901*R3901</f>
        <v>1468620</v>
      </c>
      <c r="W3901" s="64">
        <f t="shared" ref="W3901:W3949" si="526">U3901*V3901</f>
        <v>0</v>
      </c>
      <c r="X3901" s="3" t="str">
        <f t="shared" ref="X3901:X3949" si="527">IF(B3901&lt;&gt;"","8","0")</f>
        <v>8</v>
      </c>
      <c r="Z3901" s="14">
        <f t="shared" ref="Z3901:Z3949" si="528">U3901*X3901%</f>
        <v>117489.60000000001</v>
      </c>
      <c r="AA3901" s="7">
        <f>VLOOKUP(G3901,Ma_KH!$A:$R,14,0)</f>
        <v>60</v>
      </c>
      <c r="AD3901" s="7" t="str">
        <f>IFERROR(VLOOKUP(J3901,'Chuyển Mã'!$B$3:$C$9,2,0),"")</f>
        <v>Tỉnh</v>
      </c>
      <c r="AE3901" s="7" t="str">
        <f t="shared" si="510"/>
        <v>Chân giò heo muối 300g</v>
      </c>
      <c r="AF3901" s="7">
        <f t="shared" si="511"/>
        <v>20</v>
      </c>
    </row>
    <row r="3902" spans="1:32" x14ac:dyDescent="0.25">
      <c r="A3902" s="11">
        <v>45909</v>
      </c>
      <c r="B3902" s="25">
        <v>4176661007</v>
      </c>
      <c r="C3902" s="12" t="s">
        <v>7214</v>
      </c>
      <c r="D3902" s="16">
        <f t="shared" ref="D3902:D3904" si="529">IF(A3902="","",A3902)</f>
        <v>45909</v>
      </c>
      <c r="G3902" s="13" t="s">
        <v>7321</v>
      </c>
      <c r="I3902" s="13" t="s">
        <v>8572</v>
      </c>
      <c r="J3902" s="13" t="s">
        <v>1796</v>
      </c>
      <c r="K3902" s="13" t="s">
        <v>32</v>
      </c>
      <c r="L3902" s="25" t="str">
        <f>VLOOKUP($K3902,TONG_SL!$A:$D,2,0)</f>
        <v>Giò Tai Lưỡi Xào 250</v>
      </c>
      <c r="N3902" s="25" t="str">
        <f t="shared" si="521"/>
        <v>K-C6</v>
      </c>
      <c r="Q3902" s="25" t="str">
        <f>VLOOKUP(K3902,TONG_SL!$A:$D,3,0)</f>
        <v>Túi</v>
      </c>
      <c r="R3902" s="1">
        <v>5</v>
      </c>
      <c r="T3902" s="1">
        <f>VLOOKUP(VLOOKUP(G3902,Ma_KH!$A:$R,18,0)&amp;K3902,Gia_MB!$A:$F,6,0)</f>
        <v>50183</v>
      </c>
      <c r="U3902" s="14">
        <f t="shared" si="525"/>
        <v>250915</v>
      </c>
      <c r="W3902" s="64">
        <f t="shared" si="526"/>
        <v>0</v>
      </c>
      <c r="X3902" s="3" t="str">
        <f t="shared" si="527"/>
        <v>8</v>
      </c>
      <c r="Z3902" s="14">
        <f t="shared" si="528"/>
        <v>20073.2</v>
      </c>
      <c r="AA3902" s="7">
        <f>VLOOKUP(G3902,Ma_KH!$A:$R,14,0)</f>
        <v>60</v>
      </c>
      <c r="AD3902" s="7" t="str">
        <f>IFERROR(VLOOKUP(J3902,'Chuyển Mã'!$B$3:$C$9,2,0),"")</f>
        <v>Tỉnh</v>
      </c>
      <c r="AE3902" s="7" t="str">
        <f t="shared" si="510"/>
        <v>Giò Tai Lưỡi Xào 250</v>
      </c>
      <c r="AF3902" s="7">
        <f t="shared" si="511"/>
        <v>5</v>
      </c>
    </row>
    <row r="3903" spans="1:32" x14ac:dyDescent="0.25">
      <c r="A3903" s="11">
        <v>45909</v>
      </c>
      <c r="B3903" s="25">
        <v>4176661007</v>
      </c>
      <c r="C3903" s="12" t="s">
        <v>7214</v>
      </c>
      <c r="D3903" s="16">
        <f t="shared" si="529"/>
        <v>45909</v>
      </c>
      <c r="G3903" s="13" t="s">
        <v>7321</v>
      </c>
      <c r="I3903" s="13" t="s">
        <v>8572</v>
      </c>
      <c r="J3903" s="13" t="s">
        <v>1796</v>
      </c>
      <c r="K3903" s="13" t="s">
        <v>51</v>
      </c>
      <c r="L3903" s="25" t="str">
        <f>VLOOKUP($K3903,TONG_SL!$A:$D,2,0)</f>
        <v>Mọc Nấm Hương 250g</v>
      </c>
      <c r="N3903" s="25" t="str">
        <f t="shared" si="521"/>
        <v>K-C6</v>
      </c>
      <c r="Q3903" s="25" t="str">
        <f>VLOOKUP(K3903,TONG_SL!$A:$D,3,0)</f>
        <v>Túi</v>
      </c>
      <c r="R3903" s="1">
        <v>10</v>
      </c>
      <c r="T3903" s="1">
        <f>VLOOKUP(VLOOKUP(G3903,Ma_KH!$A:$R,18,0)&amp;K3903,Gia_MB!$A:$F,6,0)</f>
        <v>46000</v>
      </c>
      <c r="U3903" s="14">
        <f t="shared" si="525"/>
        <v>460000</v>
      </c>
      <c r="W3903" s="64">
        <f t="shared" si="526"/>
        <v>0</v>
      </c>
      <c r="X3903" s="3" t="str">
        <f t="shared" si="527"/>
        <v>8</v>
      </c>
      <c r="Z3903" s="14">
        <f t="shared" si="528"/>
        <v>36800</v>
      </c>
      <c r="AA3903" s="7">
        <f>VLOOKUP(G3903,Ma_KH!$A:$R,14,0)</f>
        <v>60</v>
      </c>
      <c r="AD3903" s="7" t="str">
        <f>IFERROR(VLOOKUP(J3903,'Chuyển Mã'!$B$3:$C$9,2,0),"")</f>
        <v>Tỉnh</v>
      </c>
      <c r="AE3903" s="7" t="str">
        <f t="shared" si="510"/>
        <v>Mọc Nấm Hương 250g</v>
      </c>
      <c r="AF3903" s="7">
        <f t="shared" si="511"/>
        <v>10</v>
      </c>
    </row>
    <row r="3904" spans="1:32" x14ac:dyDescent="0.25">
      <c r="A3904" s="11">
        <v>45909</v>
      </c>
      <c r="B3904" s="25">
        <v>4176661007</v>
      </c>
      <c r="C3904" s="12" t="s">
        <v>7214</v>
      </c>
      <c r="D3904" s="16">
        <f t="shared" si="529"/>
        <v>45909</v>
      </c>
      <c r="G3904" s="13" t="s">
        <v>7321</v>
      </c>
      <c r="I3904" s="13" t="s">
        <v>8572</v>
      </c>
      <c r="J3904" s="13" t="s">
        <v>1796</v>
      </c>
      <c r="K3904" s="13" t="s">
        <v>39</v>
      </c>
      <c r="L3904" s="25" t="str">
        <f>VLOOKUP($K3904,TONG_SL!$A:$D,2,0)</f>
        <v>Chả cốm 300g</v>
      </c>
      <c r="N3904" s="25" t="str">
        <f t="shared" si="521"/>
        <v>K-C6</v>
      </c>
      <c r="Q3904" s="25" t="str">
        <f>VLOOKUP(K3904,TONG_SL!$A:$D,3,0)</f>
        <v>Túi</v>
      </c>
      <c r="R3904" s="1">
        <v>10</v>
      </c>
      <c r="T3904" s="1">
        <f>VLOOKUP(VLOOKUP(G3904,Ma_KH!$A:$R,18,0)&amp;K3904,Gia_MB!$A:$F,6,0)</f>
        <v>74250</v>
      </c>
      <c r="U3904" s="14">
        <f t="shared" si="525"/>
        <v>742500</v>
      </c>
      <c r="W3904" s="64">
        <f t="shared" si="526"/>
        <v>0</v>
      </c>
      <c r="X3904" s="3" t="str">
        <f t="shared" si="527"/>
        <v>8</v>
      </c>
      <c r="Z3904" s="14">
        <f t="shared" si="528"/>
        <v>59400</v>
      </c>
      <c r="AA3904" s="7">
        <f>VLOOKUP(G3904,Ma_KH!$A:$R,14,0)</f>
        <v>60</v>
      </c>
      <c r="AD3904" s="7" t="str">
        <f>IFERROR(VLOOKUP(J3904,'Chuyển Mã'!$B$3:$C$9,2,0),"")</f>
        <v>Tỉnh</v>
      </c>
      <c r="AE3904" s="7" t="str">
        <f t="shared" si="510"/>
        <v>Chả cốm 300g</v>
      </c>
      <c r="AF3904" s="7">
        <f t="shared" si="511"/>
        <v>10</v>
      </c>
    </row>
    <row r="3905" spans="1:32" x14ac:dyDescent="0.25">
      <c r="A3905" s="11">
        <v>45909</v>
      </c>
      <c r="B3905" s="25">
        <v>4176632495</v>
      </c>
      <c r="C3905" s="12" t="s">
        <v>7214</v>
      </c>
      <c r="D3905" s="16">
        <f t="shared" si="518"/>
        <v>45909</v>
      </c>
      <c r="G3905" s="13" t="s">
        <v>7321</v>
      </c>
      <c r="I3905" s="13" t="s">
        <v>8573</v>
      </c>
      <c r="J3905" s="13" t="s">
        <v>1796</v>
      </c>
      <c r="K3905" s="13" t="s">
        <v>30</v>
      </c>
      <c r="L3905" s="25" t="str">
        <f>VLOOKUP($K3905,TONG_SL!$A:$D,2,0)</f>
        <v>Gà muối 500g</v>
      </c>
      <c r="N3905" s="25" t="str">
        <f t="shared" si="521"/>
        <v>K-C6</v>
      </c>
      <c r="Q3905" s="25" t="str">
        <f>VLOOKUP(K3905,TONG_SL!$A:$D,3,0)</f>
        <v>Túi</v>
      </c>
      <c r="R3905" s="1">
        <v>20</v>
      </c>
      <c r="T3905" s="1">
        <f>VLOOKUP(VLOOKUP(G3905,Ma_KH!$A:$R,18,0)&amp;K3905,Gia_MB!$A:$F,6,0)</f>
        <v>111058</v>
      </c>
      <c r="U3905" s="14">
        <f t="shared" si="525"/>
        <v>2221160</v>
      </c>
      <c r="W3905" s="64">
        <f t="shared" si="526"/>
        <v>0</v>
      </c>
      <c r="X3905" s="3" t="str">
        <f t="shared" si="527"/>
        <v>8</v>
      </c>
      <c r="Z3905" s="14">
        <f t="shared" si="528"/>
        <v>177692.80000000002</v>
      </c>
      <c r="AA3905" s="7">
        <f>VLOOKUP(G3905,Ma_KH!$A:$R,14,0)</f>
        <v>60</v>
      </c>
      <c r="AD3905" s="7" t="str">
        <f>IFERROR(VLOOKUP(J3905,'Chuyển Mã'!$B$3:$C$9,2,0),"")</f>
        <v>Tỉnh</v>
      </c>
      <c r="AE3905" s="7" t="str">
        <f t="shared" si="510"/>
        <v>Gà muối 500g</v>
      </c>
      <c r="AF3905" s="7">
        <f t="shared" si="511"/>
        <v>20</v>
      </c>
    </row>
    <row r="3906" spans="1:32" x14ac:dyDescent="0.25">
      <c r="A3906" s="11">
        <v>45909</v>
      </c>
      <c r="B3906" s="25">
        <v>4176632495</v>
      </c>
      <c r="C3906" s="12" t="s">
        <v>7214</v>
      </c>
      <c r="D3906" s="16">
        <f t="shared" ref="D3906:D3912" si="530">IF(A3906="","",A3906)</f>
        <v>45909</v>
      </c>
      <c r="G3906" s="13" t="s">
        <v>7321</v>
      </c>
      <c r="I3906" s="13" t="s">
        <v>8573</v>
      </c>
      <c r="J3906" s="13" t="s">
        <v>1796</v>
      </c>
      <c r="K3906" s="13" t="s">
        <v>51</v>
      </c>
      <c r="L3906" s="25" t="str">
        <f>VLOOKUP($K3906,TONG_SL!$A:$D,2,0)</f>
        <v>Mọc Nấm Hương 250g</v>
      </c>
      <c r="N3906" s="25" t="str">
        <f t="shared" si="521"/>
        <v>K-C6</v>
      </c>
      <c r="Q3906" s="25" t="str">
        <f>VLOOKUP(K3906,TONG_SL!$A:$D,3,0)</f>
        <v>Túi</v>
      </c>
      <c r="R3906" s="1">
        <v>5</v>
      </c>
      <c r="T3906" s="1">
        <f>VLOOKUP(VLOOKUP(G3906,Ma_KH!$A:$R,18,0)&amp;K3906,Gia_MB!$A:$F,6,0)</f>
        <v>46000</v>
      </c>
      <c r="U3906" s="14">
        <f t="shared" si="525"/>
        <v>230000</v>
      </c>
      <c r="W3906" s="64">
        <f t="shared" si="526"/>
        <v>0</v>
      </c>
      <c r="X3906" s="3" t="str">
        <f t="shared" si="527"/>
        <v>8</v>
      </c>
      <c r="Z3906" s="14">
        <f t="shared" si="528"/>
        <v>18400</v>
      </c>
      <c r="AA3906" s="7">
        <f>VLOOKUP(G3906,Ma_KH!$A:$R,14,0)</f>
        <v>60</v>
      </c>
      <c r="AD3906" s="7" t="str">
        <f>IFERROR(VLOOKUP(J3906,'Chuyển Mã'!$B$3:$C$9,2,0),"")</f>
        <v>Tỉnh</v>
      </c>
      <c r="AE3906" s="7" t="str">
        <f t="shared" si="510"/>
        <v>Mọc Nấm Hương 250g</v>
      </c>
      <c r="AF3906" s="7">
        <f t="shared" si="511"/>
        <v>5</v>
      </c>
    </row>
    <row r="3907" spans="1:32" x14ac:dyDescent="0.25">
      <c r="A3907" s="11">
        <v>45909</v>
      </c>
      <c r="B3907" s="25">
        <v>4176632495</v>
      </c>
      <c r="C3907" s="12" t="s">
        <v>7214</v>
      </c>
      <c r="D3907" s="16">
        <f t="shared" si="530"/>
        <v>45909</v>
      </c>
      <c r="G3907" s="13" t="s">
        <v>7321</v>
      </c>
      <c r="I3907" s="13" t="s">
        <v>8573</v>
      </c>
      <c r="J3907" s="13" t="s">
        <v>1796</v>
      </c>
      <c r="K3907" s="13" t="s">
        <v>32</v>
      </c>
      <c r="L3907" s="25" t="str">
        <f>VLOOKUP($K3907,TONG_SL!$A:$D,2,0)</f>
        <v>Giò Tai Lưỡi Xào 250</v>
      </c>
      <c r="N3907" s="25" t="str">
        <f t="shared" si="521"/>
        <v>K-C6</v>
      </c>
      <c r="Q3907" s="25" t="str">
        <f>VLOOKUP(K3907,TONG_SL!$A:$D,3,0)</f>
        <v>Túi</v>
      </c>
      <c r="R3907" s="1">
        <v>10</v>
      </c>
      <c r="T3907" s="1">
        <f>VLOOKUP(VLOOKUP(G3907,Ma_KH!$A:$R,18,0)&amp;K3907,Gia_MB!$A:$F,6,0)</f>
        <v>50183</v>
      </c>
      <c r="U3907" s="14">
        <f t="shared" si="525"/>
        <v>501830</v>
      </c>
      <c r="W3907" s="64">
        <f t="shared" si="526"/>
        <v>0</v>
      </c>
      <c r="X3907" s="3" t="str">
        <f t="shared" si="527"/>
        <v>8</v>
      </c>
      <c r="Z3907" s="14">
        <f t="shared" si="528"/>
        <v>40146.400000000001</v>
      </c>
      <c r="AA3907" s="7">
        <f>VLOOKUP(G3907,Ma_KH!$A:$R,14,0)</f>
        <v>60</v>
      </c>
      <c r="AD3907" s="7" t="str">
        <f>IFERROR(VLOOKUP(J3907,'Chuyển Mã'!$B$3:$C$9,2,0),"")</f>
        <v>Tỉnh</v>
      </c>
      <c r="AE3907" s="7" t="str">
        <f t="shared" ref="AE3907:AE3970" si="531">IFERROR(L3907,"")</f>
        <v>Giò Tai Lưỡi Xào 250</v>
      </c>
      <c r="AF3907" s="7">
        <f t="shared" ref="AF3907:AF3970" si="532">R3907</f>
        <v>10</v>
      </c>
    </row>
    <row r="3908" spans="1:32" x14ac:dyDescent="0.25">
      <c r="A3908" s="11">
        <v>45909</v>
      </c>
      <c r="B3908" s="25">
        <v>4176632495</v>
      </c>
      <c r="C3908" s="12" t="s">
        <v>7214</v>
      </c>
      <c r="D3908" s="16">
        <f t="shared" si="530"/>
        <v>45909</v>
      </c>
      <c r="G3908" s="13" t="s">
        <v>7321</v>
      </c>
      <c r="I3908" s="13" t="s">
        <v>8573</v>
      </c>
      <c r="J3908" s="13" t="s">
        <v>1796</v>
      </c>
      <c r="K3908" s="13" t="s">
        <v>27</v>
      </c>
      <c r="L3908" s="25" t="str">
        <f>VLOOKUP($K3908,TONG_SL!$A:$D,2,0)</f>
        <v>Chân giò heo muối 300g</v>
      </c>
      <c r="N3908" s="25" t="str">
        <f t="shared" si="521"/>
        <v>K-C6</v>
      </c>
      <c r="Q3908" s="25" t="str">
        <f>VLOOKUP(K3908,TONG_SL!$A:$D,3,0)</f>
        <v>Túi</v>
      </c>
      <c r="R3908" s="1">
        <v>30</v>
      </c>
      <c r="T3908" s="1">
        <f>VLOOKUP(VLOOKUP(G3908,Ma_KH!$A:$R,18,0)&amp;K3908,Gia_MB!$A:$F,6,0)</f>
        <v>73431</v>
      </c>
      <c r="U3908" s="14">
        <f t="shared" si="525"/>
        <v>2202930</v>
      </c>
      <c r="W3908" s="64">
        <f t="shared" si="526"/>
        <v>0</v>
      </c>
      <c r="X3908" s="3" t="str">
        <f t="shared" si="527"/>
        <v>8</v>
      </c>
      <c r="Z3908" s="14">
        <f t="shared" si="528"/>
        <v>176234.4</v>
      </c>
      <c r="AA3908" s="7">
        <f>VLOOKUP(G3908,Ma_KH!$A:$R,14,0)</f>
        <v>60</v>
      </c>
      <c r="AD3908" s="7" t="str">
        <f>IFERROR(VLOOKUP(J3908,'Chuyển Mã'!$B$3:$C$9,2,0),"")</f>
        <v>Tỉnh</v>
      </c>
      <c r="AE3908" s="7" t="str">
        <f t="shared" si="531"/>
        <v>Chân giò heo muối 300g</v>
      </c>
      <c r="AF3908" s="7">
        <f t="shared" si="532"/>
        <v>30</v>
      </c>
    </row>
    <row r="3909" spans="1:32" x14ac:dyDescent="0.25">
      <c r="A3909" s="11">
        <v>45909</v>
      </c>
      <c r="B3909" s="25">
        <v>4176632495</v>
      </c>
      <c r="C3909" s="12" t="s">
        <v>7214</v>
      </c>
      <c r="D3909" s="16">
        <f t="shared" si="530"/>
        <v>45909</v>
      </c>
      <c r="G3909" s="13" t="s">
        <v>7321</v>
      </c>
      <c r="I3909" s="13" t="s">
        <v>8573</v>
      </c>
      <c r="J3909" s="13" t="s">
        <v>1796</v>
      </c>
      <c r="K3909" s="13" t="s">
        <v>47</v>
      </c>
      <c r="L3909" s="25" t="str">
        <f>VLOOKUP($K3909,TONG_SL!$A:$D,2,0)</f>
        <v>Giò lụa cây 250g</v>
      </c>
      <c r="N3909" s="25" t="str">
        <f t="shared" si="521"/>
        <v>K-C6</v>
      </c>
      <c r="Q3909" s="25" t="str">
        <f>VLOOKUP(K3909,TONG_SL!$A:$D,3,0)</f>
        <v>Túi</v>
      </c>
      <c r="R3909" s="1">
        <v>10</v>
      </c>
      <c r="T3909" s="1">
        <f>VLOOKUP(VLOOKUP(G3909,Ma_KH!$A:$R,18,0)&amp;K3909,Gia_MB!$A:$F,6,0)</f>
        <v>49500</v>
      </c>
      <c r="U3909" s="14">
        <f t="shared" si="525"/>
        <v>495000</v>
      </c>
      <c r="W3909" s="64">
        <f t="shared" si="526"/>
        <v>0</v>
      </c>
      <c r="X3909" s="3" t="str">
        <f t="shared" si="527"/>
        <v>8</v>
      </c>
      <c r="Z3909" s="14">
        <f t="shared" si="528"/>
        <v>39600</v>
      </c>
      <c r="AA3909" s="7">
        <f>VLOOKUP(G3909,Ma_KH!$A:$R,14,0)</f>
        <v>60</v>
      </c>
      <c r="AD3909" s="7" t="str">
        <f>IFERROR(VLOOKUP(J3909,'Chuyển Mã'!$B$3:$C$9,2,0),"")</f>
        <v>Tỉnh</v>
      </c>
      <c r="AE3909" s="7" t="str">
        <f t="shared" si="531"/>
        <v>Giò lụa cây 250g</v>
      </c>
      <c r="AF3909" s="7">
        <f t="shared" si="532"/>
        <v>10</v>
      </c>
    </row>
    <row r="3910" spans="1:32" x14ac:dyDescent="0.25">
      <c r="A3910" s="11">
        <v>45909</v>
      </c>
      <c r="B3910" s="25">
        <v>4176632495</v>
      </c>
      <c r="C3910" s="12" t="s">
        <v>7214</v>
      </c>
      <c r="D3910" s="16">
        <f t="shared" si="530"/>
        <v>45909</v>
      </c>
      <c r="G3910" s="13" t="s">
        <v>7321</v>
      </c>
      <c r="I3910" s="13" t="s">
        <v>8573</v>
      </c>
      <c r="J3910" s="13" t="s">
        <v>1796</v>
      </c>
      <c r="K3910" s="13" t="s">
        <v>49</v>
      </c>
      <c r="L3910" s="25" t="str">
        <f>VLOOKUP($K3910,TONG_SL!$A:$D,2,0)</f>
        <v>Giò sụn gà 250g</v>
      </c>
      <c r="N3910" s="25" t="str">
        <f t="shared" si="521"/>
        <v>K-C6</v>
      </c>
      <c r="Q3910" s="25" t="str">
        <f>VLOOKUP(K3910,TONG_SL!$A:$D,3,0)</f>
        <v>Túi</v>
      </c>
      <c r="R3910" s="1">
        <v>10</v>
      </c>
      <c r="T3910" s="1">
        <f>VLOOKUP(VLOOKUP(G3910,Ma_KH!$A:$R,18,0)&amp;K3910,Gia_MB!$A:$F,6,0)</f>
        <v>50400</v>
      </c>
      <c r="U3910" s="14">
        <f t="shared" si="525"/>
        <v>504000</v>
      </c>
      <c r="W3910" s="64">
        <f t="shared" si="526"/>
        <v>0</v>
      </c>
      <c r="X3910" s="3" t="str">
        <f t="shared" si="527"/>
        <v>8</v>
      </c>
      <c r="Z3910" s="14">
        <f t="shared" si="528"/>
        <v>40320</v>
      </c>
      <c r="AA3910" s="7">
        <f>VLOOKUP(G3910,Ma_KH!$A:$R,14,0)</f>
        <v>60</v>
      </c>
      <c r="AD3910" s="7" t="str">
        <f>IFERROR(VLOOKUP(J3910,'Chuyển Mã'!$B$3:$C$9,2,0),"")</f>
        <v>Tỉnh</v>
      </c>
      <c r="AE3910" s="7" t="str">
        <f t="shared" si="531"/>
        <v>Giò sụn gà 250g</v>
      </c>
      <c r="AF3910" s="7">
        <f t="shared" si="532"/>
        <v>10</v>
      </c>
    </row>
    <row r="3911" spans="1:32" x14ac:dyDescent="0.25">
      <c r="A3911" s="11">
        <v>45909</v>
      </c>
      <c r="B3911" s="25">
        <v>4176632495</v>
      </c>
      <c r="C3911" s="12" t="s">
        <v>7214</v>
      </c>
      <c r="D3911" s="16">
        <f t="shared" si="530"/>
        <v>45909</v>
      </c>
      <c r="G3911" s="13" t="s">
        <v>7321</v>
      </c>
      <c r="I3911" s="13" t="s">
        <v>8573</v>
      </c>
      <c r="J3911" s="13" t="s">
        <v>1796</v>
      </c>
      <c r="K3911" s="13" t="s">
        <v>35</v>
      </c>
      <c r="L3911" s="25" t="str">
        <f>VLOOKUP($K3911,TONG_SL!$A:$D,2,0)</f>
        <v>Tai heo muối 200g</v>
      </c>
      <c r="N3911" s="25" t="str">
        <f t="shared" si="521"/>
        <v>K-C6</v>
      </c>
      <c r="Q3911" s="25" t="str">
        <f>VLOOKUP(K3911,TONG_SL!$A:$D,3,0)</f>
        <v>Túi</v>
      </c>
      <c r="R3911" s="1">
        <v>10</v>
      </c>
      <c r="T3911" s="1">
        <f>VLOOKUP(VLOOKUP(G3911,Ma_KH!$A:$R,18,0)&amp;K3911,Gia_MB!$A:$F,6,0)</f>
        <v>55595</v>
      </c>
      <c r="U3911" s="14">
        <f t="shared" si="525"/>
        <v>555950</v>
      </c>
      <c r="W3911" s="64">
        <f t="shared" si="526"/>
        <v>0</v>
      </c>
      <c r="X3911" s="3" t="str">
        <f t="shared" si="527"/>
        <v>8</v>
      </c>
      <c r="Z3911" s="14">
        <f t="shared" si="528"/>
        <v>44476</v>
      </c>
      <c r="AA3911" s="7">
        <f>VLOOKUP(G3911,Ma_KH!$A:$R,14,0)</f>
        <v>60</v>
      </c>
      <c r="AD3911" s="7" t="str">
        <f>IFERROR(VLOOKUP(J3911,'Chuyển Mã'!$B$3:$C$9,2,0),"")</f>
        <v>Tỉnh</v>
      </c>
      <c r="AE3911" s="7" t="str">
        <f t="shared" si="531"/>
        <v>Tai heo muối 200g</v>
      </c>
      <c r="AF3911" s="7">
        <f t="shared" si="532"/>
        <v>10</v>
      </c>
    </row>
    <row r="3912" spans="1:32" x14ac:dyDescent="0.25">
      <c r="A3912" s="11">
        <v>45909</v>
      </c>
      <c r="B3912" s="25">
        <v>4176632495</v>
      </c>
      <c r="C3912" s="12" t="s">
        <v>7214</v>
      </c>
      <c r="D3912" s="16">
        <f t="shared" si="530"/>
        <v>45909</v>
      </c>
      <c r="G3912" s="13" t="s">
        <v>7321</v>
      </c>
      <c r="I3912" s="13" t="s">
        <v>8573</v>
      </c>
      <c r="J3912" s="13" t="s">
        <v>1796</v>
      </c>
      <c r="K3912" s="13" t="s">
        <v>39</v>
      </c>
      <c r="L3912" s="25" t="str">
        <f>VLOOKUP($K3912,TONG_SL!$A:$D,2,0)</f>
        <v>Chả cốm 300g</v>
      </c>
      <c r="N3912" s="25" t="str">
        <f t="shared" si="521"/>
        <v>K-C6</v>
      </c>
      <c r="Q3912" s="25" t="str">
        <f>VLOOKUP(K3912,TONG_SL!$A:$D,3,0)</f>
        <v>Túi</v>
      </c>
      <c r="R3912" s="1">
        <v>10</v>
      </c>
      <c r="T3912" s="1">
        <f>VLOOKUP(VLOOKUP(G3912,Ma_KH!$A:$R,18,0)&amp;K3912,Gia_MB!$A:$F,6,0)</f>
        <v>74250</v>
      </c>
      <c r="U3912" s="14">
        <f t="shared" si="525"/>
        <v>742500</v>
      </c>
      <c r="W3912" s="64">
        <f t="shared" si="526"/>
        <v>0</v>
      </c>
      <c r="X3912" s="3" t="str">
        <f t="shared" si="527"/>
        <v>8</v>
      </c>
      <c r="Z3912" s="14">
        <f t="shared" si="528"/>
        <v>59400</v>
      </c>
      <c r="AA3912" s="7">
        <f>VLOOKUP(G3912,Ma_KH!$A:$R,14,0)</f>
        <v>60</v>
      </c>
      <c r="AD3912" s="7" t="str">
        <f>IFERROR(VLOOKUP(J3912,'Chuyển Mã'!$B$3:$C$9,2,0),"")</f>
        <v>Tỉnh</v>
      </c>
      <c r="AE3912" s="7" t="str">
        <f t="shared" si="531"/>
        <v>Chả cốm 300g</v>
      </c>
      <c r="AF3912" s="7">
        <f t="shared" si="532"/>
        <v>10</v>
      </c>
    </row>
    <row r="3913" spans="1:32" x14ac:dyDescent="0.25">
      <c r="A3913" s="11">
        <v>45909</v>
      </c>
      <c r="B3913" s="25">
        <v>4176628524</v>
      </c>
      <c r="C3913" s="12" t="s">
        <v>7214</v>
      </c>
      <c r="D3913" s="16">
        <f t="shared" si="518"/>
        <v>45909</v>
      </c>
      <c r="G3913" s="13" t="s">
        <v>7321</v>
      </c>
      <c r="I3913" s="13" t="s">
        <v>8574</v>
      </c>
      <c r="J3913" s="13" t="s">
        <v>1796</v>
      </c>
      <c r="K3913" s="13" t="s">
        <v>30</v>
      </c>
      <c r="L3913" s="25" t="str">
        <f>VLOOKUP($K3913,TONG_SL!$A:$D,2,0)</f>
        <v>Gà muối 500g</v>
      </c>
      <c r="N3913" s="25" t="str">
        <f t="shared" si="521"/>
        <v>K-C6</v>
      </c>
      <c r="Q3913" s="25" t="str">
        <f>VLOOKUP(K3913,TONG_SL!$A:$D,3,0)</f>
        <v>Túi</v>
      </c>
      <c r="R3913" s="1">
        <v>10</v>
      </c>
      <c r="T3913" s="1">
        <f>VLOOKUP(VLOOKUP(G3913,Ma_KH!$A:$R,18,0)&amp;K3913,Gia_MB!$A:$F,6,0)</f>
        <v>111058</v>
      </c>
      <c r="U3913" s="14">
        <f t="shared" si="525"/>
        <v>1110580</v>
      </c>
      <c r="W3913" s="64">
        <f t="shared" si="526"/>
        <v>0</v>
      </c>
      <c r="X3913" s="3" t="str">
        <f t="shared" si="527"/>
        <v>8</v>
      </c>
      <c r="Z3913" s="14">
        <f t="shared" si="528"/>
        <v>88846.400000000009</v>
      </c>
      <c r="AA3913" s="7">
        <f>VLOOKUP(G3913,Ma_KH!$A:$R,14,0)</f>
        <v>60</v>
      </c>
      <c r="AD3913" s="7" t="str">
        <f>IFERROR(VLOOKUP(J3913,'Chuyển Mã'!$B$3:$C$9,2,0),"")</f>
        <v>Tỉnh</v>
      </c>
      <c r="AE3913" s="7" t="str">
        <f t="shared" si="531"/>
        <v>Gà muối 500g</v>
      </c>
      <c r="AF3913" s="7">
        <f t="shared" si="532"/>
        <v>10</v>
      </c>
    </row>
    <row r="3914" spans="1:32" x14ac:dyDescent="0.25">
      <c r="A3914" s="11">
        <v>45909</v>
      </c>
      <c r="B3914" s="25">
        <v>4176628524</v>
      </c>
      <c r="C3914" s="12" t="s">
        <v>7214</v>
      </c>
      <c r="D3914" s="16">
        <f t="shared" ref="D3914:D3916" si="533">IF(A3914="","",A3914)</f>
        <v>45909</v>
      </c>
      <c r="G3914" s="13" t="s">
        <v>7321</v>
      </c>
      <c r="I3914" s="13" t="s">
        <v>8574</v>
      </c>
      <c r="J3914" s="13" t="s">
        <v>1796</v>
      </c>
      <c r="K3914" s="13" t="s">
        <v>51</v>
      </c>
      <c r="L3914" s="25" t="str">
        <f>VLOOKUP($K3914,TONG_SL!$A:$D,2,0)</f>
        <v>Mọc Nấm Hương 250g</v>
      </c>
      <c r="N3914" s="25" t="str">
        <f t="shared" si="521"/>
        <v>K-C6</v>
      </c>
      <c r="Q3914" s="25" t="str">
        <f>VLOOKUP(K3914,TONG_SL!$A:$D,3,0)</f>
        <v>Túi</v>
      </c>
      <c r="R3914" s="1">
        <v>10</v>
      </c>
      <c r="T3914" s="1">
        <f>VLOOKUP(VLOOKUP(G3914,Ma_KH!$A:$R,18,0)&amp;K3914,Gia_MB!$A:$F,6,0)</f>
        <v>46000</v>
      </c>
      <c r="U3914" s="14">
        <f t="shared" si="525"/>
        <v>460000</v>
      </c>
      <c r="W3914" s="64">
        <f t="shared" si="526"/>
        <v>0</v>
      </c>
      <c r="X3914" s="3" t="str">
        <f t="shared" si="527"/>
        <v>8</v>
      </c>
      <c r="Z3914" s="14">
        <f t="shared" si="528"/>
        <v>36800</v>
      </c>
      <c r="AA3914" s="7">
        <f>VLOOKUP(G3914,Ma_KH!$A:$R,14,0)</f>
        <v>60</v>
      </c>
      <c r="AD3914" s="7" t="str">
        <f>IFERROR(VLOOKUP(J3914,'Chuyển Mã'!$B$3:$C$9,2,0),"")</f>
        <v>Tỉnh</v>
      </c>
      <c r="AE3914" s="7" t="str">
        <f t="shared" si="531"/>
        <v>Mọc Nấm Hương 250g</v>
      </c>
      <c r="AF3914" s="7">
        <f t="shared" si="532"/>
        <v>10</v>
      </c>
    </row>
    <row r="3915" spans="1:32" x14ac:dyDescent="0.25">
      <c r="A3915" s="11">
        <v>45909</v>
      </c>
      <c r="B3915" s="25">
        <v>4176628524</v>
      </c>
      <c r="C3915" s="12" t="s">
        <v>7214</v>
      </c>
      <c r="D3915" s="16">
        <f t="shared" si="533"/>
        <v>45909</v>
      </c>
      <c r="G3915" s="13" t="s">
        <v>7321</v>
      </c>
      <c r="I3915" s="13" t="s">
        <v>8574</v>
      </c>
      <c r="J3915" s="13" t="s">
        <v>1796</v>
      </c>
      <c r="K3915" s="13" t="s">
        <v>32</v>
      </c>
      <c r="L3915" s="25" t="str">
        <f>VLOOKUP($K3915,TONG_SL!$A:$D,2,0)</f>
        <v>Giò Tai Lưỡi Xào 250</v>
      </c>
      <c r="N3915" s="25" t="str">
        <f t="shared" si="521"/>
        <v>K-C6</v>
      </c>
      <c r="Q3915" s="25" t="str">
        <f>VLOOKUP(K3915,TONG_SL!$A:$D,3,0)</f>
        <v>Túi</v>
      </c>
      <c r="R3915" s="1">
        <v>10</v>
      </c>
      <c r="T3915" s="1">
        <f>VLOOKUP(VLOOKUP(G3915,Ma_KH!$A:$R,18,0)&amp;K3915,Gia_MB!$A:$F,6,0)</f>
        <v>50183</v>
      </c>
      <c r="U3915" s="14">
        <f t="shared" si="525"/>
        <v>501830</v>
      </c>
      <c r="W3915" s="64">
        <f t="shared" si="526"/>
        <v>0</v>
      </c>
      <c r="X3915" s="3" t="str">
        <f t="shared" si="527"/>
        <v>8</v>
      </c>
      <c r="Z3915" s="14">
        <f t="shared" si="528"/>
        <v>40146.400000000001</v>
      </c>
      <c r="AA3915" s="7">
        <f>VLOOKUP(G3915,Ma_KH!$A:$R,14,0)</f>
        <v>60</v>
      </c>
      <c r="AD3915" s="7" t="str">
        <f>IFERROR(VLOOKUP(J3915,'Chuyển Mã'!$B$3:$C$9,2,0),"")</f>
        <v>Tỉnh</v>
      </c>
      <c r="AE3915" s="7" t="str">
        <f t="shared" si="531"/>
        <v>Giò Tai Lưỡi Xào 250</v>
      </c>
      <c r="AF3915" s="7">
        <f t="shared" si="532"/>
        <v>10</v>
      </c>
    </row>
    <row r="3916" spans="1:32" x14ac:dyDescent="0.25">
      <c r="A3916" s="11">
        <v>45909</v>
      </c>
      <c r="B3916" s="25">
        <v>4176628524</v>
      </c>
      <c r="C3916" s="12" t="s">
        <v>7214</v>
      </c>
      <c r="D3916" s="16">
        <f t="shared" si="533"/>
        <v>45909</v>
      </c>
      <c r="G3916" s="13" t="s">
        <v>7321</v>
      </c>
      <c r="I3916" s="13" t="s">
        <v>8574</v>
      </c>
      <c r="J3916" s="13" t="s">
        <v>1796</v>
      </c>
      <c r="K3916" s="13" t="s">
        <v>27</v>
      </c>
      <c r="L3916" s="25" t="str">
        <f>VLOOKUP($K3916,TONG_SL!$A:$D,2,0)</f>
        <v>Chân giò heo muối 300g</v>
      </c>
      <c r="N3916" s="25" t="str">
        <f t="shared" si="521"/>
        <v>K-C6</v>
      </c>
      <c r="Q3916" s="25" t="str">
        <f>VLOOKUP(K3916,TONG_SL!$A:$D,3,0)</f>
        <v>Túi</v>
      </c>
      <c r="R3916" s="1">
        <v>10</v>
      </c>
      <c r="T3916" s="1">
        <f>VLOOKUP(VLOOKUP(G3916,Ma_KH!$A:$R,18,0)&amp;K3916,Gia_MB!$A:$F,6,0)</f>
        <v>73431</v>
      </c>
      <c r="U3916" s="14">
        <f t="shared" si="525"/>
        <v>734310</v>
      </c>
      <c r="W3916" s="64">
        <f t="shared" si="526"/>
        <v>0</v>
      </c>
      <c r="X3916" s="3" t="str">
        <f t="shared" si="527"/>
        <v>8</v>
      </c>
      <c r="Z3916" s="14">
        <f t="shared" si="528"/>
        <v>58744.800000000003</v>
      </c>
      <c r="AA3916" s="7">
        <f>VLOOKUP(G3916,Ma_KH!$A:$R,14,0)</f>
        <v>60</v>
      </c>
      <c r="AD3916" s="7" t="str">
        <f>IFERROR(VLOOKUP(J3916,'Chuyển Mã'!$B$3:$C$9,2,0),"")</f>
        <v>Tỉnh</v>
      </c>
      <c r="AE3916" s="7" t="str">
        <f t="shared" si="531"/>
        <v>Chân giò heo muối 300g</v>
      </c>
      <c r="AF3916" s="7">
        <f t="shared" si="532"/>
        <v>10</v>
      </c>
    </row>
    <row r="3917" spans="1:32" x14ac:dyDescent="0.25">
      <c r="A3917" s="11">
        <v>45909</v>
      </c>
      <c r="B3917" s="25">
        <v>4176660670</v>
      </c>
      <c r="C3917" s="12" t="s">
        <v>7214</v>
      </c>
      <c r="D3917" s="16">
        <f t="shared" si="518"/>
        <v>45909</v>
      </c>
      <c r="G3917" s="13" t="s">
        <v>7329</v>
      </c>
      <c r="I3917" s="13" t="s">
        <v>8575</v>
      </c>
      <c r="J3917" s="13" t="s">
        <v>1796</v>
      </c>
      <c r="K3917" s="13" t="s">
        <v>27</v>
      </c>
      <c r="L3917" s="25" t="str">
        <f>VLOOKUP($K3917,TONG_SL!$A:$D,2,0)</f>
        <v>Chân giò heo muối 300g</v>
      </c>
      <c r="N3917" s="25" t="str">
        <f t="shared" si="521"/>
        <v>K-C6</v>
      </c>
      <c r="Q3917" s="25" t="str">
        <f>VLOOKUP(K3917,TONG_SL!$A:$D,3,0)</f>
        <v>Túi</v>
      </c>
      <c r="R3917" s="1">
        <v>5</v>
      </c>
      <c r="T3917" s="1">
        <f>VLOOKUP(VLOOKUP(G3917,Ma_KH!$A:$R,18,0)&amp;K3917,Gia_MB!$A:$F,6,0)</f>
        <v>73431</v>
      </c>
      <c r="U3917" s="14">
        <f t="shared" si="525"/>
        <v>367155</v>
      </c>
      <c r="W3917" s="64">
        <f t="shared" si="526"/>
        <v>0</v>
      </c>
      <c r="X3917" s="3" t="str">
        <f t="shared" si="527"/>
        <v>8</v>
      </c>
      <c r="Z3917" s="14">
        <f t="shared" si="528"/>
        <v>29372.400000000001</v>
      </c>
      <c r="AA3917" s="7">
        <f>VLOOKUP(G3917,Ma_KH!$A:$R,14,0)</f>
        <v>60</v>
      </c>
      <c r="AD3917" s="7" t="str">
        <f>IFERROR(VLOOKUP(J3917,'Chuyển Mã'!$B$3:$C$9,2,0),"")</f>
        <v>Tỉnh</v>
      </c>
      <c r="AE3917" s="7" t="str">
        <f t="shared" si="531"/>
        <v>Chân giò heo muối 300g</v>
      </c>
      <c r="AF3917" s="7">
        <f t="shared" si="532"/>
        <v>5</v>
      </c>
    </row>
    <row r="3918" spans="1:32" x14ac:dyDescent="0.25">
      <c r="A3918" s="11">
        <v>45909</v>
      </c>
      <c r="B3918" s="25">
        <v>4176660670</v>
      </c>
      <c r="C3918" s="12" t="s">
        <v>7214</v>
      </c>
      <c r="D3918" s="16">
        <f t="shared" ref="D3918:D3922" si="534">IF(A3918="","",A3918)</f>
        <v>45909</v>
      </c>
      <c r="G3918" s="13" t="s">
        <v>7329</v>
      </c>
      <c r="I3918" s="13" t="s">
        <v>8575</v>
      </c>
      <c r="J3918" s="13" t="s">
        <v>1796</v>
      </c>
      <c r="K3918" s="13" t="s">
        <v>30</v>
      </c>
      <c r="L3918" s="25" t="str">
        <f>VLOOKUP($K3918,TONG_SL!$A:$D,2,0)</f>
        <v>Gà muối 500g</v>
      </c>
      <c r="N3918" s="25" t="str">
        <f t="shared" si="521"/>
        <v>K-C6</v>
      </c>
      <c r="Q3918" s="25" t="str">
        <f>VLOOKUP(K3918,TONG_SL!$A:$D,3,0)</f>
        <v>Túi</v>
      </c>
      <c r="R3918" s="1">
        <v>5</v>
      </c>
      <c r="T3918" s="1">
        <f>VLOOKUP(VLOOKUP(G3918,Ma_KH!$A:$R,18,0)&amp;K3918,Gia_MB!$A:$F,6,0)</f>
        <v>111058</v>
      </c>
      <c r="U3918" s="14">
        <f t="shared" si="525"/>
        <v>555290</v>
      </c>
      <c r="W3918" s="64">
        <f t="shared" si="526"/>
        <v>0</v>
      </c>
      <c r="X3918" s="3" t="str">
        <f t="shared" si="527"/>
        <v>8</v>
      </c>
      <c r="Z3918" s="14">
        <f t="shared" si="528"/>
        <v>44423.200000000004</v>
      </c>
      <c r="AA3918" s="7">
        <f>VLOOKUP(G3918,Ma_KH!$A:$R,14,0)</f>
        <v>60</v>
      </c>
      <c r="AD3918" s="7" t="str">
        <f>IFERROR(VLOOKUP(J3918,'Chuyển Mã'!$B$3:$C$9,2,0),"")</f>
        <v>Tỉnh</v>
      </c>
      <c r="AE3918" s="7" t="str">
        <f t="shared" si="531"/>
        <v>Gà muối 500g</v>
      </c>
      <c r="AF3918" s="7">
        <f t="shared" si="532"/>
        <v>5</v>
      </c>
    </row>
    <row r="3919" spans="1:32" x14ac:dyDescent="0.25">
      <c r="A3919" s="11">
        <v>45909</v>
      </c>
      <c r="B3919" s="25">
        <v>4176660670</v>
      </c>
      <c r="C3919" s="12" t="s">
        <v>7214</v>
      </c>
      <c r="D3919" s="16">
        <f t="shared" si="534"/>
        <v>45909</v>
      </c>
      <c r="G3919" s="13" t="s">
        <v>7329</v>
      </c>
      <c r="I3919" s="13" t="s">
        <v>8575</v>
      </c>
      <c r="J3919" s="13" t="s">
        <v>1796</v>
      </c>
      <c r="K3919" s="13" t="s">
        <v>35</v>
      </c>
      <c r="L3919" s="25" t="str">
        <f>VLOOKUP($K3919,TONG_SL!$A:$D,2,0)</f>
        <v>Tai heo muối 200g</v>
      </c>
      <c r="N3919" s="25" t="str">
        <f t="shared" si="521"/>
        <v>K-C6</v>
      </c>
      <c r="Q3919" s="25" t="str">
        <f>VLOOKUP(K3919,TONG_SL!$A:$D,3,0)</f>
        <v>Túi</v>
      </c>
      <c r="R3919" s="1">
        <v>5</v>
      </c>
      <c r="T3919" s="1">
        <f>VLOOKUP(VLOOKUP(G3919,Ma_KH!$A:$R,18,0)&amp;K3919,Gia_MB!$A:$F,6,0)</f>
        <v>55595</v>
      </c>
      <c r="U3919" s="14">
        <f t="shared" si="525"/>
        <v>277975</v>
      </c>
      <c r="W3919" s="64">
        <f t="shared" si="526"/>
        <v>0</v>
      </c>
      <c r="X3919" s="3" t="str">
        <f t="shared" si="527"/>
        <v>8</v>
      </c>
      <c r="Z3919" s="14">
        <f t="shared" si="528"/>
        <v>22238</v>
      </c>
      <c r="AA3919" s="7">
        <f>VLOOKUP(G3919,Ma_KH!$A:$R,14,0)</f>
        <v>60</v>
      </c>
      <c r="AD3919" s="7" t="str">
        <f>IFERROR(VLOOKUP(J3919,'Chuyển Mã'!$B$3:$C$9,2,0),"")</f>
        <v>Tỉnh</v>
      </c>
      <c r="AE3919" s="7" t="str">
        <f t="shared" si="531"/>
        <v>Tai heo muối 200g</v>
      </c>
      <c r="AF3919" s="7">
        <f t="shared" si="532"/>
        <v>5</v>
      </c>
    </row>
    <row r="3920" spans="1:32" x14ac:dyDescent="0.25">
      <c r="A3920" s="11">
        <v>45909</v>
      </c>
      <c r="B3920" s="25">
        <v>4176660670</v>
      </c>
      <c r="C3920" s="12" t="s">
        <v>7214</v>
      </c>
      <c r="D3920" s="16">
        <f t="shared" si="534"/>
        <v>45909</v>
      </c>
      <c r="G3920" s="13" t="s">
        <v>7329</v>
      </c>
      <c r="I3920" s="13" t="s">
        <v>8575</v>
      </c>
      <c r="J3920" s="13" t="s">
        <v>1796</v>
      </c>
      <c r="K3920" s="13" t="s">
        <v>41</v>
      </c>
      <c r="L3920" s="25" t="str">
        <f>VLOOKUP($K3920,TONG_SL!$A:$D,2,0)</f>
        <v>Chả nướng 300g</v>
      </c>
      <c r="N3920" s="25" t="str">
        <f t="shared" si="521"/>
        <v>K-C6</v>
      </c>
      <c r="Q3920" s="25" t="str">
        <f>VLOOKUP(K3920,TONG_SL!$A:$D,3,0)</f>
        <v>Túi</v>
      </c>
      <c r="R3920" s="1">
        <v>5</v>
      </c>
      <c r="T3920" s="1">
        <f>VLOOKUP(VLOOKUP(G3920,Ma_KH!$A:$R,18,0)&amp;K3920,Gia_MB!$A:$F,6,0)</f>
        <v>70950</v>
      </c>
      <c r="U3920" s="14">
        <f t="shared" si="525"/>
        <v>354750</v>
      </c>
      <c r="W3920" s="64">
        <f t="shared" si="526"/>
        <v>0</v>
      </c>
      <c r="X3920" s="3" t="str">
        <f t="shared" si="527"/>
        <v>8</v>
      </c>
      <c r="Z3920" s="14">
        <f t="shared" si="528"/>
        <v>28380</v>
      </c>
      <c r="AA3920" s="7">
        <f>VLOOKUP(G3920,Ma_KH!$A:$R,14,0)</f>
        <v>60</v>
      </c>
      <c r="AD3920" s="7" t="str">
        <f>IFERROR(VLOOKUP(J3920,'Chuyển Mã'!$B$3:$C$9,2,0),"")</f>
        <v>Tỉnh</v>
      </c>
      <c r="AE3920" s="7" t="str">
        <f t="shared" si="531"/>
        <v>Chả nướng 300g</v>
      </c>
      <c r="AF3920" s="7">
        <f t="shared" si="532"/>
        <v>5</v>
      </c>
    </row>
    <row r="3921" spans="1:32" x14ac:dyDescent="0.25">
      <c r="A3921" s="11">
        <v>45909</v>
      </c>
      <c r="B3921" s="25">
        <v>4176660670</v>
      </c>
      <c r="C3921" s="12" t="s">
        <v>7214</v>
      </c>
      <c r="D3921" s="16">
        <f t="shared" si="534"/>
        <v>45909</v>
      </c>
      <c r="G3921" s="13" t="s">
        <v>7329</v>
      </c>
      <c r="I3921" s="13" t="s">
        <v>8575</v>
      </c>
      <c r="J3921" s="13" t="s">
        <v>1796</v>
      </c>
      <c r="K3921" s="13" t="s">
        <v>39</v>
      </c>
      <c r="L3921" s="25" t="str">
        <f>VLOOKUP($K3921,TONG_SL!$A:$D,2,0)</f>
        <v>Chả cốm 300g</v>
      </c>
      <c r="N3921" s="25" t="str">
        <f t="shared" si="521"/>
        <v>K-C6</v>
      </c>
      <c r="Q3921" s="25" t="str">
        <f>VLOOKUP(K3921,TONG_SL!$A:$D,3,0)</f>
        <v>Túi</v>
      </c>
      <c r="R3921" s="1">
        <v>10</v>
      </c>
      <c r="T3921" s="1">
        <f>VLOOKUP(VLOOKUP(G3921,Ma_KH!$A:$R,18,0)&amp;K3921,Gia_MB!$A:$F,6,0)</f>
        <v>74250</v>
      </c>
      <c r="U3921" s="14">
        <f t="shared" si="525"/>
        <v>742500</v>
      </c>
      <c r="W3921" s="64">
        <f t="shared" si="526"/>
        <v>0</v>
      </c>
      <c r="X3921" s="3" t="str">
        <f t="shared" si="527"/>
        <v>8</v>
      </c>
      <c r="Z3921" s="14">
        <f t="shared" si="528"/>
        <v>59400</v>
      </c>
      <c r="AA3921" s="7">
        <f>VLOOKUP(G3921,Ma_KH!$A:$R,14,0)</f>
        <v>60</v>
      </c>
      <c r="AD3921" s="7" t="str">
        <f>IFERROR(VLOOKUP(J3921,'Chuyển Mã'!$B$3:$C$9,2,0),"")</f>
        <v>Tỉnh</v>
      </c>
      <c r="AE3921" s="7" t="str">
        <f t="shared" si="531"/>
        <v>Chả cốm 300g</v>
      </c>
      <c r="AF3921" s="7">
        <f t="shared" si="532"/>
        <v>10</v>
      </c>
    </row>
    <row r="3922" spans="1:32" x14ac:dyDescent="0.25">
      <c r="A3922" s="11">
        <v>45909</v>
      </c>
      <c r="B3922" s="25">
        <v>4176660670</v>
      </c>
      <c r="C3922" s="12" t="s">
        <v>7214</v>
      </c>
      <c r="D3922" s="16">
        <f t="shared" si="534"/>
        <v>45909</v>
      </c>
      <c r="G3922" s="13" t="s">
        <v>7329</v>
      </c>
      <c r="I3922" s="13" t="s">
        <v>8575</v>
      </c>
      <c r="J3922" s="13" t="s">
        <v>1796</v>
      </c>
      <c r="K3922" s="13" t="s">
        <v>32</v>
      </c>
      <c r="L3922" s="25" t="str">
        <f>VLOOKUP($K3922,TONG_SL!$A:$D,2,0)</f>
        <v>Giò Tai Lưỡi Xào 250</v>
      </c>
      <c r="N3922" s="25" t="str">
        <f t="shared" si="521"/>
        <v>K-C6</v>
      </c>
      <c r="Q3922" s="25" t="str">
        <f>VLOOKUP(K3922,TONG_SL!$A:$D,3,0)</f>
        <v>Túi</v>
      </c>
      <c r="R3922" s="1">
        <v>5</v>
      </c>
      <c r="T3922" s="1">
        <f>VLOOKUP(VLOOKUP(G3922,Ma_KH!$A:$R,18,0)&amp;K3922,Gia_MB!$A:$F,6,0)</f>
        <v>50183</v>
      </c>
      <c r="U3922" s="14">
        <f t="shared" si="525"/>
        <v>250915</v>
      </c>
      <c r="W3922" s="64">
        <f t="shared" si="526"/>
        <v>0</v>
      </c>
      <c r="X3922" s="3" t="str">
        <f t="shared" si="527"/>
        <v>8</v>
      </c>
      <c r="Z3922" s="14">
        <f t="shared" si="528"/>
        <v>20073.2</v>
      </c>
      <c r="AA3922" s="7">
        <f>VLOOKUP(G3922,Ma_KH!$A:$R,14,0)</f>
        <v>60</v>
      </c>
      <c r="AD3922" s="7" t="str">
        <f>IFERROR(VLOOKUP(J3922,'Chuyển Mã'!$B$3:$C$9,2,0),"")</f>
        <v>Tỉnh</v>
      </c>
      <c r="AE3922" s="7" t="str">
        <f t="shared" si="531"/>
        <v>Giò Tai Lưỡi Xào 250</v>
      </c>
      <c r="AF3922" s="7">
        <f t="shared" si="532"/>
        <v>5</v>
      </c>
    </row>
    <row r="3923" spans="1:32" x14ac:dyDescent="0.25">
      <c r="A3923" s="11">
        <v>45909</v>
      </c>
      <c r="B3923" s="25">
        <v>4176660670</v>
      </c>
      <c r="C3923" s="12" t="s">
        <v>7214</v>
      </c>
      <c r="D3923" s="16">
        <f t="shared" ref="D3923" si="535">IF(A3923="","",A3923)</f>
        <v>45909</v>
      </c>
      <c r="G3923" s="13" t="s">
        <v>7329</v>
      </c>
      <c r="I3923" s="13" t="s">
        <v>8575</v>
      </c>
      <c r="J3923" s="13" t="s">
        <v>1796</v>
      </c>
      <c r="K3923" s="13" t="s">
        <v>51</v>
      </c>
      <c r="L3923" s="25" t="str">
        <f>VLOOKUP($K3923,TONG_SL!$A:$D,2,0)</f>
        <v>Mọc Nấm Hương 250g</v>
      </c>
      <c r="N3923" s="25" t="str">
        <f t="shared" si="521"/>
        <v>K-C6</v>
      </c>
      <c r="Q3923" s="25" t="str">
        <f>VLOOKUP(K3923,TONG_SL!$A:$D,3,0)</f>
        <v>Túi</v>
      </c>
      <c r="R3923" s="1">
        <v>5</v>
      </c>
      <c r="T3923" s="1">
        <f>VLOOKUP(VLOOKUP(G3923,Ma_KH!$A:$R,18,0)&amp;K3923,Gia_MB!$A:$F,6,0)</f>
        <v>46000</v>
      </c>
      <c r="U3923" s="14">
        <f t="shared" si="525"/>
        <v>230000</v>
      </c>
      <c r="W3923" s="64">
        <f t="shared" si="526"/>
        <v>0</v>
      </c>
      <c r="X3923" s="3" t="str">
        <f t="shared" si="527"/>
        <v>8</v>
      </c>
      <c r="Z3923" s="14">
        <f t="shared" si="528"/>
        <v>18400</v>
      </c>
      <c r="AA3923" s="7">
        <f>VLOOKUP(G3923,Ma_KH!$A:$R,14,0)</f>
        <v>60</v>
      </c>
      <c r="AD3923" s="7" t="str">
        <f>IFERROR(VLOOKUP(J3923,'Chuyển Mã'!$B$3:$C$9,2,0),"")</f>
        <v>Tỉnh</v>
      </c>
      <c r="AE3923" s="7" t="str">
        <f t="shared" si="531"/>
        <v>Mọc Nấm Hương 250g</v>
      </c>
      <c r="AF3923" s="7">
        <f t="shared" si="532"/>
        <v>5</v>
      </c>
    </row>
    <row r="3924" spans="1:32" x14ac:dyDescent="0.25">
      <c r="A3924" s="11">
        <v>45909</v>
      </c>
      <c r="B3924" s="25">
        <v>4176645080</v>
      </c>
      <c r="C3924" s="12" t="s">
        <v>7214</v>
      </c>
      <c r="D3924" s="16">
        <f t="shared" si="518"/>
        <v>45909</v>
      </c>
      <c r="G3924" s="13" t="s">
        <v>7329</v>
      </c>
      <c r="I3924" s="13" t="s">
        <v>8576</v>
      </c>
      <c r="J3924" s="13" t="s">
        <v>1796</v>
      </c>
      <c r="K3924" s="13" t="s">
        <v>27</v>
      </c>
      <c r="L3924" s="25" t="str">
        <f>VLOOKUP($K3924,TONG_SL!$A:$D,2,0)</f>
        <v>Chân giò heo muối 300g</v>
      </c>
      <c r="N3924" s="25" t="str">
        <f t="shared" si="521"/>
        <v>K-C6</v>
      </c>
      <c r="Q3924" s="25" t="str">
        <f>VLOOKUP(K3924,TONG_SL!$A:$D,3,0)</f>
        <v>Túi</v>
      </c>
      <c r="R3924" s="1">
        <v>15</v>
      </c>
      <c r="T3924" s="1">
        <f>VLOOKUP(VLOOKUP(G3924,Ma_KH!$A:$R,18,0)&amp;K3924,Gia_MB!$A:$F,6,0)</f>
        <v>73431</v>
      </c>
      <c r="U3924" s="14">
        <f t="shared" si="525"/>
        <v>1101465</v>
      </c>
      <c r="W3924" s="64">
        <f t="shared" si="526"/>
        <v>0</v>
      </c>
      <c r="X3924" s="3" t="str">
        <f t="shared" si="527"/>
        <v>8</v>
      </c>
      <c r="Z3924" s="14">
        <f t="shared" si="528"/>
        <v>88117.2</v>
      </c>
      <c r="AA3924" s="7">
        <f>VLOOKUP(G3924,Ma_KH!$A:$R,14,0)</f>
        <v>60</v>
      </c>
      <c r="AD3924" s="7" t="str">
        <f>IFERROR(VLOOKUP(J3924,'Chuyển Mã'!$B$3:$C$9,2,0),"")</f>
        <v>Tỉnh</v>
      </c>
      <c r="AE3924" s="7" t="str">
        <f t="shared" si="531"/>
        <v>Chân giò heo muối 300g</v>
      </c>
      <c r="AF3924" s="7">
        <f t="shared" si="532"/>
        <v>15</v>
      </c>
    </row>
    <row r="3925" spans="1:32" x14ac:dyDescent="0.25">
      <c r="A3925" s="11">
        <v>45909</v>
      </c>
      <c r="B3925" s="25">
        <v>4176645080</v>
      </c>
      <c r="C3925" s="12" t="s">
        <v>7214</v>
      </c>
      <c r="D3925" s="16">
        <f t="shared" ref="D3925:D3927" si="536">IF(A3925="","",A3925)</f>
        <v>45909</v>
      </c>
      <c r="G3925" s="13" t="s">
        <v>7329</v>
      </c>
      <c r="I3925" s="13" t="s">
        <v>8576</v>
      </c>
      <c r="J3925" s="13" t="s">
        <v>1796</v>
      </c>
      <c r="K3925" s="13" t="s">
        <v>39</v>
      </c>
      <c r="L3925" s="25" t="str">
        <f>VLOOKUP($K3925,TONG_SL!$A:$D,2,0)</f>
        <v>Chả cốm 300g</v>
      </c>
      <c r="N3925" s="25" t="str">
        <f t="shared" si="521"/>
        <v>K-C6</v>
      </c>
      <c r="Q3925" s="25" t="str">
        <f>VLOOKUP(K3925,TONG_SL!$A:$D,3,0)</f>
        <v>Túi</v>
      </c>
      <c r="R3925" s="1">
        <v>5</v>
      </c>
      <c r="T3925" s="1">
        <f>VLOOKUP(VLOOKUP(G3925,Ma_KH!$A:$R,18,0)&amp;K3925,Gia_MB!$A:$F,6,0)</f>
        <v>74250</v>
      </c>
      <c r="U3925" s="14">
        <f t="shared" si="525"/>
        <v>371250</v>
      </c>
      <c r="W3925" s="64">
        <f t="shared" si="526"/>
        <v>0</v>
      </c>
      <c r="X3925" s="3" t="str">
        <f t="shared" si="527"/>
        <v>8</v>
      </c>
      <c r="Z3925" s="14">
        <f t="shared" si="528"/>
        <v>29700</v>
      </c>
      <c r="AA3925" s="7">
        <f>VLOOKUP(G3925,Ma_KH!$A:$R,14,0)</f>
        <v>60</v>
      </c>
      <c r="AD3925" s="7" t="str">
        <f>IFERROR(VLOOKUP(J3925,'Chuyển Mã'!$B$3:$C$9,2,0),"")</f>
        <v>Tỉnh</v>
      </c>
      <c r="AE3925" s="7" t="str">
        <f t="shared" si="531"/>
        <v>Chả cốm 300g</v>
      </c>
      <c r="AF3925" s="7">
        <f t="shared" si="532"/>
        <v>5</v>
      </c>
    </row>
    <row r="3926" spans="1:32" x14ac:dyDescent="0.25">
      <c r="A3926" s="11">
        <v>45909</v>
      </c>
      <c r="B3926" s="25">
        <v>4176645080</v>
      </c>
      <c r="C3926" s="12" t="s">
        <v>7214</v>
      </c>
      <c r="D3926" s="16">
        <f t="shared" si="536"/>
        <v>45909</v>
      </c>
      <c r="G3926" s="13" t="s">
        <v>7329</v>
      </c>
      <c r="I3926" s="13" t="s">
        <v>8576</v>
      </c>
      <c r="J3926" s="13" t="s">
        <v>1796</v>
      </c>
      <c r="K3926" s="13" t="s">
        <v>51</v>
      </c>
      <c r="L3926" s="25" t="str">
        <f>VLOOKUP($K3926,TONG_SL!$A:$D,2,0)</f>
        <v>Mọc Nấm Hương 250g</v>
      </c>
      <c r="N3926" s="25" t="str">
        <f t="shared" si="521"/>
        <v>K-C6</v>
      </c>
      <c r="Q3926" s="25" t="str">
        <f>VLOOKUP(K3926,TONG_SL!$A:$D,3,0)</f>
        <v>Túi</v>
      </c>
      <c r="R3926" s="1">
        <v>10</v>
      </c>
      <c r="T3926" s="1">
        <f>VLOOKUP(VLOOKUP(G3926,Ma_KH!$A:$R,18,0)&amp;K3926,Gia_MB!$A:$F,6,0)</f>
        <v>46000</v>
      </c>
      <c r="U3926" s="14">
        <f t="shared" si="525"/>
        <v>460000</v>
      </c>
      <c r="W3926" s="64">
        <f t="shared" si="526"/>
        <v>0</v>
      </c>
      <c r="X3926" s="3" t="str">
        <f t="shared" si="527"/>
        <v>8</v>
      </c>
      <c r="Z3926" s="14">
        <f t="shared" si="528"/>
        <v>36800</v>
      </c>
      <c r="AA3926" s="7">
        <f>VLOOKUP(G3926,Ma_KH!$A:$R,14,0)</f>
        <v>60</v>
      </c>
      <c r="AD3926" s="7" t="str">
        <f>IFERROR(VLOOKUP(J3926,'Chuyển Mã'!$B$3:$C$9,2,0),"")</f>
        <v>Tỉnh</v>
      </c>
      <c r="AE3926" s="7" t="str">
        <f t="shared" si="531"/>
        <v>Mọc Nấm Hương 250g</v>
      </c>
      <c r="AF3926" s="7">
        <f t="shared" si="532"/>
        <v>10</v>
      </c>
    </row>
    <row r="3927" spans="1:32" x14ac:dyDescent="0.25">
      <c r="A3927" s="11">
        <v>45909</v>
      </c>
      <c r="B3927" s="25">
        <v>4176645080</v>
      </c>
      <c r="C3927" s="12" t="s">
        <v>7214</v>
      </c>
      <c r="D3927" s="16">
        <f t="shared" si="536"/>
        <v>45909</v>
      </c>
      <c r="G3927" s="13" t="s">
        <v>7329</v>
      </c>
      <c r="I3927" s="13" t="s">
        <v>8576</v>
      </c>
      <c r="J3927" s="13" t="s">
        <v>1796</v>
      </c>
      <c r="K3927" s="13" t="s">
        <v>41</v>
      </c>
      <c r="L3927" s="25" t="str">
        <f>VLOOKUP($K3927,TONG_SL!$A:$D,2,0)</f>
        <v>Chả nướng 300g</v>
      </c>
      <c r="N3927" s="25" t="str">
        <f t="shared" si="521"/>
        <v>K-C6</v>
      </c>
      <c r="Q3927" s="25" t="str">
        <f>VLOOKUP(K3927,TONG_SL!$A:$D,3,0)</f>
        <v>Túi</v>
      </c>
      <c r="R3927" s="1">
        <v>3</v>
      </c>
      <c r="T3927" s="1">
        <f>VLOOKUP(VLOOKUP(G3927,Ma_KH!$A:$R,18,0)&amp;K3927,Gia_MB!$A:$F,6,0)</f>
        <v>70950</v>
      </c>
      <c r="U3927" s="14">
        <f t="shared" si="525"/>
        <v>212850</v>
      </c>
      <c r="W3927" s="64">
        <f t="shared" si="526"/>
        <v>0</v>
      </c>
      <c r="X3927" s="3" t="str">
        <f t="shared" si="527"/>
        <v>8</v>
      </c>
      <c r="Z3927" s="14">
        <f t="shared" si="528"/>
        <v>17028</v>
      </c>
      <c r="AA3927" s="7">
        <f>VLOOKUP(G3927,Ma_KH!$A:$R,14,0)</f>
        <v>60</v>
      </c>
      <c r="AD3927" s="7" t="str">
        <f>IFERROR(VLOOKUP(J3927,'Chuyển Mã'!$B$3:$C$9,2,0),"")</f>
        <v>Tỉnh</v>
      </c>
      <c r="AE3927" s="7" t="str">
        <f t="shared" si="531"/>
        <v>Chả nướng 300g</v>
      </c>
      <c r="AF3927" s="7">
        <f t="shared" si="532"/>
        <v>3</v>
      </c>
    </row>
    <row r="3928" spans="1:32" x14ac:dyDescent="0.25">
      <c r="A3928" s="11">
        <v>45909</v>
      </c>
      <c r="B3928" s="25">
        <v>4176712266</v>
      </c>
      <c r="C3928" s="12" t="s">
        <v>7214</v>
      </c>
      <c r="D3928" s="16">
        <f t="shared" si="518"/>
        <v>45909</v>
      </c>
      <c r="G3928" s="13" t="s">
        <v>7329</v>
      </c>
      <c r="I3928" s="13" t="s">
        <v>8577</v>
      </c>
      <c r="J3928" s="13" t="s">
        <v>1796</v>
      </c>
      <c r="K3928" s="13" t="s">
        <v>51</v>
      </c>
      <c r="L3928" s="25" t="str">
        <f>VLOOKUP($K3928,TONG_SL!$A:$D,2,0)</f>
        <v>Mọc Nấm Hương 250g</v>
      </c>
      <c r="N3928" s="25" t="str">
        <f t="shared" si="521"/>
        <v>K-C6</v>
      </c>
      <c r="Q3928" s="25" t="str">
        <f>VLOOKUP(K3928,TONG_SL!$A:$D,3,0)</f>
        <v>Túi</v>
      </c>
      <c r="R3928" s="1">
        <v>15</v>
      </c>
      <c r="T3928" s="1">
        <f>VLOOKUP(VLOOKUP(G3928,Ma_KH!$A:$R,18,0)&amp;K3928,Gia_MB!$A:$F,6,0)</f>
        <v>46000</v>
      </c>
      <c r="U3928" s="14">
        <f t="shared" si="525"/>
        <v>690000</v>
      </c>
      <c r="W3928" s="64">
        <f t="shared" si="526"/>
        <v>0</v>
      </c>
      <c r="X3928" s="3" t="str">
        <f t="shared" si="527"/>
        <v>8</v>
      </c>
      <c r="Z3928" s="14">
        <f t="shared" si="528"/>
        <v>55200</v>
      </c>
      <c r="AA3928" s="7">
        <f>VLOOKUP(G3928,Ma_KH!$A:$R,14,0)</f>
        <v>60</v>
      </c>
      <c r="AD3928" s="7" t="str">
        <f>IFERROR(VLOOKUP(J3928,'Chuyển Mã'!$B$3:$C$9,2,0),"")</f>
        <v>Tỉnh</v>
      </c>
      <c r="AE3928" s="7" t="str">
        <f t="shared" si="531"/>
        <v>Mọc Nấm Hương 250g</v>
      </c>
      <c r="AF3928" s="7">
        <f t="shared" si="532"/>
        <v>15</v>
      </c>
    </row>
    <row r="3929" spans="1:32" x14ac:dyDescent="0.25">
      <c r="A3929" s="11">
        <v>45909</v>
      </c>
      <c r="B3929" s="25">
        <v>4176712266</v>
      </c>
      <c r="C3929" s="12" t="s">
        <v>7214</v>
      </c>
      <c r="D3929" s="16">
        <f t="shared" ref="D3929:D3932" si="537">IF(A3929="","",A3929)</f>
        <v>45909</v>
      </c>
      <c r="G3929" s="13" t="s">
        <v>7329</v>
      </c>
      <c r="I3929" s="13" t="s">
        <v>8577</v>
      </c>
      <c r="J3929" s="13" t="s">
        <v>1796</v>
      </c>
      <c r="K3929" s="13" t="s">
        <v>39</v>
      </c>
      <c r="L3929" s="25" t="str">
        <f>VLOOKUP($K3929,TONG_SL!$A:$D,2,0)</f>
        <v>Chả cốm 300g</v>
      </c>
      <c r="N3929" s="25" t="str">
        <f t="shared" si="521"/>
        <v>K-C6</v>
      </c>
      <c r="Q3929" s="25" t="str">
        <f>VLOOKUP(K3929,TONG_SL!$A:$D,3,0)</f>
        <v>Túi</v>
      </c>
      <c r="R3929" s="1">
        <v>15</v>
      </c>
      <c r="T3929" s="1">
        <f>VLOOKUP(VLOOKUP(G3929,Ma_KH!$A:$R,18,0)&amp;K3929,Gia_MB!$A:$F,6,0)</f>
        <v>74250</v>
      </c>
      <c r="U3929" s="14">
        <f t="shared" si="525"/>
        <v>1113750</v>
      </c>
      <c r="W3929" s="64">
        <f t="shared" si="526"/>
        <v>0</v>
      </c>
      <c r="X3929" s="3" t="str">
        <f t="shared" si="527"/>
        <v>8</v>
      </c>
      <c r="Z3929" s="14">
        <f t="shared" si="528"/>
        <v>89100</v>
      </c>
      <c r="AA3929" s="7">
        <f>VLOOKUP(G3929,Ma_KH!$A:$R,14,0)</f>
        <v>60</v>
      </c>
      <c r="AD3929" s="7" t="str">
        <f>IFERROR(VLOOKUP(J3929,'Chuyển Mã'!$B$3:$C$9,2,0),"")</f>
        <v>Tỉnh</v>
      </c>
      <c r="AE3929" s="7" t="str">
        <f t="shared" si="531"/>
        <v>Chả cốm 300g</v>
      </c>
      <c r="AF3929" s="7">
        <f t="shared" si="532"/>
        <v>15</v>
      </c>
    </row>
    <row r="3930" spans="1:32" x14ac:dyDescent="0.25">
      <c r="A3930" s="11">
        <v>45909</v>
      </c>
      <c r="B3930" s="25">
        <v>4176712266</v>
      </c>
      <c r="C3930" s="12" t="s">
        <v>7214</v>
      </c>
      <c r="D3930" s="16">
        <f t="shared" si="537"/>
        <v>45909</v>
      </c>
      <c r="G3930" s="13" t="s">
        <v>7329</v>
      </c>
      <c r="I3930" s="13" t="s">
        <v>8577</v>
      </c>
      <c r="J3930" s="13" t="s">
        <v>1796</v>
      </c>
      <c r="K3930" s="13" t="s">
        <v>32</v>
      </c>
      <c r="L3930" s="25" t="str">
        <f>VLOOKUP($K3930,TONG_SL!$A:$D,2,0)</f>
        <v>Giò Tai Lưỡi Xào 250</v>
      </c>
      <c r="N3930" s="25" t="str">
        <f t="shared" si="521"/>
        <v>K-C6</v>
      </c>
      <c r="Q3930" s="25" t="str">
        <f>VLOOKUP(K3930,TONG_SL!$A:$D,3,0)</f>
        <v>Túi</v>
      </c>
      <c r="R3930" s="1">
        <v>10</v>
      </c>
      <c r="T3930" s="1">
        <f>VLOOKUP(VLOOKUP(G3930,Ma_KH!$A:$R,18,0)&amp;K3930,Gia_MB!$A:$F,6,0)</f>
        <v>50183</v>
      </c>
      <c r="U3930" s="14">
        <f t="shared" si="525"/>
        <v>501830</v>
      </c>
      <c r="W3930" s="64">
        <f t="shared" si="526"/>
        <v>0</v>
      </c>
      <c r="X3930" s="3" t="str">
        <f t="shared" si="527"/>
        <v>8</v>
      </c>
      <c r="Z3930" s="14">
        <f t="shared" si="528"/>
        <v>40146.400000000001</v>
      </c>
      <c r="AA3930" s="7">
        <f>VLOOKUP(G3930,Ma_KH!$A:$R,14,0)</f>
        <v>60</v>
      </c>
      <c r="AD3930" s="7" t="str">
        <f>IFERROR(VLOOKUP(J3930,'Chuyển Mã'!$B$3:$C$9,2,0),"")</f>
        <v>Tỉnh</v>
      </c>
      <c r="AE3930" s="7" t="str">
        <f t="shared" si="531"/>
        <v>Giò Tai Lưỡi Xào 250</v>
      </c>
      <c r="AF3930" s="7">
        <f t="shared" si="532"/>
        <v>10</v>
      </c>
    </row>
    <row r="3931" spans="1:32" x14ac:dyDescent="0.25">
      <c r="A3931" s="11">
        <v>45909</v>
      </c>
      <c r="B3931" s="25">
        <v>4176712266</v>
      </c>
      <c r="C3931" s="12" t="s">
        <v>7214</v>
      </c>
      <c r="D3931" s="16">
        <f t="shared" si="537"/>
        <v>45909</v>
      </c>
      <c r="G3931" s="13" t="s">
        <v>7329</v>
      </c>
      <c r="I3931" s="13" t="s">
        <v>8577</v>
      </c>
      <c r="J3931" s="13" t="s">
        <v>1796</v>
      </c>
      <c r="K3931" s="13" t="s">
        <v>27</v>
      </c>
      <c r="L3931" s="25" t="str">
        <f>VLOOKUP($K3931,TONG_SL!$A:$D,2,0)</f>
        <v>Chân giò heo muối 300g</v>
      </c>
      <c r="N3931" s="25" t="str">
        <f t="shared" si="521"/>
        <v>K-C6</v>
      </c>
      <c r="Q3931" s="25" t="str">
        <f>VLOOKUP(K3931,TONG_SL!$A:$D,3,0)</f>
        <v>Túi</v>
      </c>
      <c r="R3931" s="1">
        <v>30</v>
      </c>
      <c r="T3931" s="1">
        <f>VLOOKUP(VLOOKUP(G3931,Ma_KH!$A:$R,18,0)&amp;K3931,Gia_MB!$A:$F,6,0)</f>
        <v>73431</v>
      </c>
      <c r="U3931" s="14">
        <f t="shared" si="525"/>
        <v>2202930</v>
      </c>
      <c r="W3931" s="64">
        <f t="shared" si="526"/>
        <v>0</v>
      </c>
      <c r="X3931" s="3" t="str">
        <f t="shared" si="527"/>
        <v>8</v>
      </c>
      <c r="Z3931" s="14">
        <f t="shared" si="528"/>
        <v>176234.4</v>
      </c>
      <c r="AA3931" s="7">
        <f>VLOOKUP(G3931,Ma_KH!$A:$R,14,0)</f>
        <v>60</v>
      </c>
      <c r="AD3931" s="7" t="str">
        <f>IFERROR(VLOOKUP(J3931,'Chuyển Mã'!$B$3:$C$9,2,0),"")</f>
        <v>Tỉnh</v>
      </c>
      <c r="AE3931" s="7" t="str">
        <f t="shared" si="531"/>
        <v>Chân giò heo muối 300g</v>
      </c>
      <c r="AF3931" s="7">
        <f t="shared" si="532"/>
        <v>30</v>
      </c>
    </row>
    <row r="3932" spans="1:32" x14ac:dyDescent="0.25">
      <c r="A3932" s="11">
        <v>45909</v>
      </c>
      <c r="B3932" s="25">
        <v>4176454161</v>
      </c>
      <c r="C3932" s="12" t="s">
        <v>7214</v>
      </c>
      <c r="D3932" s="16">
        <f t="shared" si="537"/>
        <v>45909</v>
      </c>
      <c r="G3932" s="13" t="s">
        <v>7806</v>
      </c>
      <c r="I3932" s="13" t="s">
        <v>8578</v>
      </c>
      <c r="J3932" s="13" t="s">
        <v>1796</v>
      </c>
      <c r="K3932" s="13" t="s">
        <v>30</v>
      </c>
      <c r="L3932" s="25" t="str">
        <f>VLOOKUP($K3932,TONG_SL!$A:$D,2,0)</f>
        <v>Gà muối 500g</v>
      </c>
      <c r="N3932" s="25" t="str">
        <f t="shared" si="521"/>
        <v>K-C6</v>
      </c>
      <c r="Q3932" s="25" t="str">
        <f>VLOOKUP(K3932,TONG_SL!$A:$D,3,0)</f>
        <v>Túi</v>
      </c>
      <c r="R3932" s="1">
        <v>10</v>
      </c>
      <c r="T3932" s="1">
        <f>VLOOKUP(VLOOKUP(G3932,Ma_KH!$A:$R,18,0)&amp;K3932,Gia_MB!$A:$F,6,0)</f>
        <v>111058</v>
      </c>
      <c r="U3932" s="14">
        <f t="shared" si="525"/>
        <v>1110580</v>
      </c>
      <c r="W3932" s="64">
        <f t="shared" si="526"/>
        <v>0</v>
      </c>
      <c r="X3932" s="3" t="str">
        <f t="shared" si="527"/>
        <v>8</v>
      </c>
      <c r="Z3932" s="14">
        <f t="shared" si="528"/>
        <v>88846.400000000009</v>
      </c>
      <c r="AA3932" s="7">
        <f>VLOOKUP(G3932,Ma_KH!$A:$R,14,0)</f>
        <v>60</v>
      </c>
      <c r="AD3932" s="7" t="str">
        <f>IFERROR(VLOOKUP(J3932,'Chuyển Mã'!$B$3:$C$9,2,0),"")</f>
        <v>Tỉnh</v>
      </c>
      <c r="AE3932" s="7" t="str">
        <f t="shared" si="531"/>
        <v>Gà muối 500g</v>
      </c>
      <c r="AF3932" s="7">
        <f t="shared" si="532"/>
        <v>10</v>
      </c>
    </row>
    <row r="3933" spans="1:32" x14ac:dyDescent="0.25">
      <c r="A3933" s="11">
        <v>45909</v>
      </c>
      <c r="B3933" s="25">
        <v>4176658839</v>
      </c>
      <c r="C3933" s="12" t="s">
        <v>7214</v>
      </c>
      <c r="D3933" s="16">
        <f t="shared" ref="D3933:D3944" si="538">IF(A3933="","",A3933)</f>
        <v>45909</v>
      </c>
      <c r="G3933" s="13" t="s">
        <v>7806</v>
      </c>
      <c r="I3933" s="13" t="s">
        <v>8579</v>
      </c>
      <c r="J3933" s="13" t="s">
        <v>1796</v>
      </c>
      <c r="K3933" s="13" t="s">
        <v>27</v>
      </c>
      <c r="L3933" s="25" t="str">
        <f>VLOOKUP($K3933,TONG_SL!$A:$D,2,0)</f>
        <v>Chân giò heo muối 300g</v>
      </c>
      <c r="N3933" s="25" t="str">
        <f t="shared" si="521"/>
        <v>K-C6</v>
      </c>
      <c r="Q3933" s="25" t="str">
        <f>VLOOKUP(K3933,TONG_SL!$A:$D,3,0)</f>
        <v>Túi</v>
      </c>
      <c r="R3933" s="1">
        <v>10</v>
      </c>
      <c r="T3933" s="1">
        <f>VLOOKUP(VLOOKUP(G3933,Ma_KH!$A:$R,18,0)&amp;K3933,Gia_MB!$A:$F,6,0)</f>
        <v>73431</v>
      </c>
      <c r="U3933" s="14">
        <f t="shared" si="525"/>
        <v>734310</v>
      </c>
      <c r="W3933" s="64">
        <f t="shared" si="526"/>
        <v>0</v>
      </c>
      <c r="X3933" s="3" t="str">
        <f t="shared" si="527"/>
        <v>8</v>
      </c>
      <c r="Z3933" s="14">
        <f t="shared" si="528"/>
        <v>58744.800000000003</v>
      </c>
      <c r="AA3933" s="7">
        <f>VLOOKUP(G3933,Ma_KH!$A:$R,14,0)</f>
        <v>60</v>
      </c>
      <c r="AD3933" s="7" t="str">
        <f>IFERROR(VLOOKUP(J3933,'Chuyển Mã'!$B$3:$C$9,2,0),"")</f>
        <v>Tỉnh</v>
      </c>
      <c r="AE3933" s="7" t="str">
        <f t="shared" si="531"/>
        <v>Chân giò heo muối 300g</v>
      </c>
      <c r="AF3933" s="7">
        <f t="shared" si="532"/>
        <v>10</v>
      </c>
    </row>
    <row r="3934" spans="1:32" x14ac:dyDescent="0.25">
      <c r="A3934" s="11">
        <v>45909</v>
      </c>
      <c r="B3934" s="25">
        <v>4176658839</v>
      </c>
      <c r="C3934" s="12" t="s">
        <v>7214</v>
      </c>
      <c r="D3934" s="16">
        <f t="shared" ref="D3934" si="539">IF(A3934="","",A3934)</f>
        <v>45909</v>
      </c>
      <c r="G3934" s="13" t="s">
        <v>7806</v>
      </c>
      <c r="I3934" s="13" t="s">
        <v>8579</v>
      </c>
      <c r="J3934" s="13" t="s">
        <v>1796</v>
      </c>
      <c r="K3934" s="13" t="s">
        <v>39</v>
      </c>
      <c r="L3934" s="25" t="str">
        <f>VLOOKUP($K3934,TONG_SL!$A:$D,2,0)</f>
        <v>Chả cốm 300g</v>
      </c>
      <c r="N3934" s="25" t="str">
        <f t="shared" si="521"/>
        <v>K-C6</v>
      </c>
      <c r="Q3934" s="25" t="str">
        <f>VLOOKUP(K3934,TONG_SL!$A:$D,3,0)</f>
        <v>Túi</v>
      </c>
      <c r="R3934" s="1">
        <v>10</v>
      </c>
      <c r="T3934" s="1">
        <f>VLOOKUP(VLOOKUP(G3934,Ma_KH!$A:$R,18,0)&amp;K3934,Gia_MB!$A:$F,6,0)</f>
        <v>74250</v>
      </c>
      <c r="U3934" s="14">
        <f t="shared" si="525"/>
        <v>742500</v>
      </c>
      <c r="W3934" s="64">
        <f t="shared" si="526"/>
        <v>0</v>
      </c>
      <c r="X3934" s="3" t="str">
        <f t="shared" si="527"/>
        <v>8</v>
      </c>
      <c r="Z3934" s="14">
        <f t="shared" si="528"/>
        <v>59400</v>
      </c>
      <c r="AA3934" s="7">
        <f>VLOOKUP(G3934,Ma_KH!$A:$R,14,0)</f>
        <v>60</v>
      </c>
      <c r="AD3934" s="7" t="str">
        <f>IFERROR(VLOOKUP(J3934,'Chuyển Mã'!$B$3:$C$9,2,0),"")</f>
        <v>Tỉnh</v>
      </c>
      <c r="AE3934" s="7" t="str">
        <f t="shared" si="531"/>
        <v>Chả cốm 300g</v>
      </c>
      <c r="AF3934" s="7">
        <f t="shared" si="532"/>
        <v>10</v>
      </c>
    </row>
    <row r="3935" spans="1:32" x14ac:dyDescent="0.25">
      <c r="A3935" s="11">
        <v>45909</v>
      </c>
      <c r="B3935" s="25">
        <v>4176635354</v>
      </c>
      <c r="C3935" s="12" t="s">
        <v>7214</v>
      </c>
      <c r="D3935" s="16">
        <f t="shared" si="538"/>
        <v>45909</v>
      </c>
      <c r="G3935" s="13" t="s">
        <v>7657</v>
      </c>
      <c r="I3935" s="13" t="s">
        <v>8580</v>
      </c>
      <c r="J3935" s="13" t="s">
        <v>1796</v>
      </c>
      <c r="K3935" s="13" t="s">
        <v>30</v>
      </c>
      <c r="L3935" s="25" t="str">
        <f>VLOOKUP($K3935,TONG_SL!$A:$D,2,0)</f>
        <v>Gà muối 500g</v>
      </c>
      <c r="N3935" s="25" t="str">
        <f t="shared" si="521"/>
        <v>K-C6</v>
      </c>
      <c r="Q3935" s="25" t="str">
        <f>VLOOKUP(K3935,TONG_SL!$A:$D,3,0)</f>
        <v>Túi</v>
      </c>
      <c r="R3935" s="1">
        <v>20</v>
      </c>
      <c r="T3935" s="1">
        <f>VLOOKUP(VLOOKUP(G3935,Ma_KH!$A:$R,18,0)&amp;K3935,Gia_MB!$A:$F,6,0)</f>
        <v>111058</v>
      </c>
      <c r="U3935" s="14">
        <f t="shared" si="525"/>
        <v>2221160</v>
      </c>
      <c r="W3935" s="64">
        <f t="shared" si="526"/>
        <v>0</v>
      </c>
      <c r="X3935" s="3" t="str">
        <f t="shared" si="527"/>
        <v>8</v>
      </c>
      <c r="Z3935" s="14">
        <f t="shared" si="528"/>
        <v>177692.80000000002</v>
      </c>
      <c r="AA3935" s="7">
        <f>VLOOKUP(G3935,Ma_KH!$A:$R,14,0)</f>
        <v>60</v>
      </c>
      <c r="AD3935" s="7" t="str">
        <f>IFERROR(VLOOKUP(J3935,'Chuyển Mã'!$B$3:$C$9,2,0),"")</f>
        <v>Tỉnh</v>
      </c>
      <c r="AE3935" s="7" t="str">
        <f t="shared" si="531"/>
        <v>Gà muối 500g</v>
      </c>
      <c r="AF3935" s="7">
        <f t="shared" si="532"/>
        <v>20</v>
      </c>
    </row>
    <row r="3936" spans="1:32" x14ac:dyDescent="0.25">
      <c r="A3936" s="11">
        <v>45909</v>
      </c>
      <c r="B3936" s="25">
        <v>4176635354</v>
      </c>
      <c r="C3936" s="12" t="s">
        <v>7214</v>
      </c>
      <c r="D3936" s="16">
        <f t="shared" ref="D3936:D3938" si="540">IF(A3936="","",A3936)</f>
        <v>45909</v>
      </c>
      <c r="G3936" s="13" t="s">
        <v>7657</v>
      </c>
      <c r="I3936" s="13" t="s">
        <v>8580</v>
      </c>
      <c r="J3936" s="13" t="s">
        <v>1796</v>
      </c>
      <c r="K3936" s="13" t="s">
        <v>39</v>
      </c>
      <c r="L3936" s="25" t="str">
        <f>VLOOKUP($K3936,TONG_SL!$A:$D,2,0)</f>
        <v>Chả cốm 300g</v>
      </c>
      <c r="N3936" s="25" t="str">
        <f t="shared" si="521"/>
        <v>K-C6</v>
      </c>
      <c r="Q3936" s="25" t="str">
        <f>VLOOKUP(K3936,TONG_SL!$A:$D,3,0)</f>
        <v>Túi</v>
      </c>
      <c r="R3936" s="1">
        <v>5</v>
      </c>
      <c r="T3936" s="1">
        <f>VLOOKUP(VLOOKUP(G3936,Ma_KH!$A:$R,18,0)&amp;K3936,Gia_MB!$A:$F,6,0)</f>
        <v>74250</v>
      </c>
      <c r="U3936" s="14">
        <f t="shared" si="525"/>
        <v>371250</v>
      </c>
      <c r="W3936" s="64">
        <f t="shared" si="526"/>
        <v>0</v>
      </c>
      <c r="X3936" s="3" t="str">
        <f t="shared" si="527"/>
        <v>8</v>
      </c>
      <c r="Z3936" s="14">
        <f t="shared" si="528"/>
        <v>29700</v>
      </c>
      <c r="AA3936" s="7">
        <f>VLOOKUP(G3936,Ma_KH!$A:$R,14,0)</f>
        <v>60</v>
      </c>
      <c r="AD3936" s="7" t="str">
        <f>IFERROR(VLOOKUP(J3936,'Chuyển Mã'!$B$3:$C$9,2,0),"")</f>
        <v>Tỉnh</v>
      </c>
      <c r="AE3936" s="7" t="str">
        <f t="shared" si="531"/>
        <v>Chả cốm 300g</v>
      </c>
      <c r="AF3936" s="7">
        <f t="shared" si="532"/>
        <v>5</v>
      </c>
    </row>
    <row r="3937" spans="1:32" x14ac:dyDescent="0.25">
      <c r="A3937" s="11">
        <v>45909</v>
      </c>
      <c r="B3937" s="25">
        <v>4176635354</v>
      </c>
      <c r="C3937" s="12" t="s">
        <v>7214</v>
      </c>
      <c r="D3937" s="16">
        <f t="shared" si="540"/>
        <v>45909</v>
      </c>
      <c r="G3937" s="13" t="s">
        <v>7657</v>
      </c>
      <c r="I3937" s="13" t="s">
        <v>8580</v>
      </c>
      <c r="J3937" s="13" t="s">
        <v>1796</v>
      </c>
      <c r="K3937" s="13" t="s">
        <v>32</v>
      </c>
      <c r="L3937" s="25" t="str">
        <f>VLOOKUP($K3937,TONG_SL!$A:$D,2,0)</f>
        <v>Giò Tai Lưỡi Xào 250</v>
      </c>
      <c r="N3937" s="25" t="str">
        <f t="shared" si="521"/>
        <v>K-C6</v>
      </c>
      <c r="Q3937" s="25" t="str">
        <f>VLOOKUP(K3937,TONG_SL!$A:$D,3,0)</f>
        <v>Túi</v>
      </c>
      <c r="R3937" s="1">
        <v>5</v>
      </c>
      <c r="T3937" s="1">
        <f>VLOOKUP(VLOOKUP(G3937,Ma_KH!$A:$R,18,0)&amp;K3937,Gia_MB!$A:$F,6,0)</f>
        <v>50183</v>
      </c>
      <c r="U3937" s="14">
        <f t="shared" si="525"/>
        <v>250915</v>
      </c>
      <c r="W3937" s="64">
        <f t="shared" si="526"/>
        <v>0</v>
      </c>
      <c r="X3937" s="3" t="str">
        <f t="shared" si="527"/>
        <v>8</v>
      </c>
      <c r="Z3937" s="14">
        <f t="shared" si="528"/>
        <v>20073.2</v>
      </c>
      <c r="AA3937" s="7">
        <f>VLOOKUP(G3937,Ma_KH!$A:$R,14,0)</f>
        <v>60</v>
      </c>
      <c r="AD3937" s="7" t="str">
        <f>IFERROR(VLOOKUP(J3937,'Chuyển Mã'!$B$3:$C$9,2,0),"")</f>
        <v>Tỉnh</v>
      </c>
      <c r="AE3937" s="7" t="str">
        <f t="shared" si="531"/>
        <v>Giò Tai Lưỡi Xào 250</v>
      </c>
      <c r="AF3937" s="7">
        <f t="shared" si="532"/>
        <v>5</v>
      </c>
    </row>
    <row r="3938" spans="1:32" x14ac:dyDescent="0.25">
      <c r="A3938" s="11">
        <v>45909</v>
      </c>
      <c r="B3938" s="25">
        <v>4176635354</v>
      </c>
      <c r="C3938" s="12" t="s">
        <v>7214</v>
      </c>
      <c r="D3938" s="16">
        <f t="shared" si="540"/>
        <v>45909</v>
      </c>
      <c r="G3938" s="13" t="s">
        <v>7657</v>
      </c>
      <c r="I3938" s="13" t="s">
        <v>8580</v>
      </c>
      <c r="J3938" s="13" t="s">
        <v>1796</v>
      </c>
      <c r="K3938" s="13" t="s">
        <v>27</v>
      </c>
      <c r="L3938" s="25" t="str">
        <f>VLOOKUP($K3938,TONG_SL!$A:$D,2,0)</f>
        <v>Chân giò heo muối 300g</v>
      </c>
      <c r="N3938" s="25" t="str">
        <f t="shared" si="521"/>
        <v>K-C6</v>
      </c>
      <c r="Q3938" s="25" t="str">
        <f>VLOOKUP(K3938,TONG_SL!$A:$D,3,0)</f>
        <v>Túi</v>
      </c>
      <c r="R3938" s="1">
        <v>20</v>
      </c>
      <c r="T3938" s="1">
        <f>VLOOKUP(VLOOKUP(G3938,Ma_KH!$A:$R,18,0)&amp;K3938,Gia_MB!$A:$F,6,0)</f>
        <v>73431</v>
      </c>
      <c r="U3938" s="14">
        <f t="shared" si="525"/>
        <v>1468620</v>
      </c>
      <c r="W3938" s="64">
        <f t="shared" si="526"/>
        <v>0</v>
      </c>
      <c r="X3938" s="3" t="str">
        <f t="shared" si="527"/>
        <v>8</v>
      </c>
      <c r="Z3938" s="14">
        <f t="shared" si="528"/>
        <v>117489.60000000001</v>
      </c>
      <c r="AA3938" s="7">
        <f>VLOOKUP(G3938,Ma_KH!$A:$R,14,0)</f>
        <v>60</v>
      </c>
      <c r="AD3938" s="7" t="str">
        <f>IFERROR(VLOOKUP(J3938,'Chuyển Mã'!$B$3:$C$9,2,0),"")</f>
        <v>Tỉnh</v>
      </c>
      <c r="AE3938" s="7" t="str">
        <f t="shared" si="531"/>
        <v>Chân giò heo muối 300g</v>
      </c>
      <c r="AF3938" s="7">
        <f t="shared" si="532"/>
        <v>20</v>
      </c>
    </row>
    <row r="3939" spans="1:32" x14ac:dyDescent="0.25">
      <c r="A3939" s="11">
        <v>45909</v>
      </c>
      <c r="B3939" s="25">
        <v>4176640534</v>
      </c>
      <c r="C3939" s="12" t="s">
        <v>7214</v>
      </c>
      <c r="D3939" s="16">
        <f t="shared" si="538"/>
        <v>45909</v>
      </c>
      <c r="G3939" s="13" t="s">
        <v>7802</v>
      </c>
      <c r="I3939" s="13" t="s">
        <v>8581</v>
      </c>
      <c r="J3939" s="13" t="s">
        <v>1796</v>
      </c>
      <c r="K3939" s="13" t="s">
        <v>30</v>
      </c>
      <c r="L3939" s="25" t="str">
        <f>VLOOKUP($K3939,TONG_SL!$A:$D,2,0)</f>
        <v>Gà muối 500g</v>
      </c>
      <c r="N3939" s="25" t="str">
        <f t="shared" si="521"/>
        <v>K-C6</v>
      </c>
      <c r="Q3939" s="25" t="str">
        <f>VLOOKUP(K3939,TONG_SL!$A:$D,3,0)</f>
        <v>Túi</v>
      </c>
      <c r="R3939" s="1">
        <v>20</v>
      </c>
      <c r="T3939" s="1">
        <f>VLOOKUP(VLOOKUP(G3939,Ma_KH!$A:$R,18,0)&amp;K3939,Gia_MB!$A:$F,6,0)</f>
        <v>111058</v>
      </c>
      <c r="U3939" s="14">
        <f t="shared" si="525"/>
        <v>2221160</v>
      </c>
      <c r="W3939" s="64">
        <f t="shared" si="526"/>
        <v>0</v>
      </c>
      <c r="X3939" s="3" t="str">
        <f t="shared" si="527"/>
        <v>8</v>
      </c>
      <c r="Z3939" s="14">
        <f t="shared" si="528"/>
        <v>177692.80000000002</v>
      </c>
      <c r="AA3939" s="7">
        <f>VLOOKUP(G3939,Ma_KH!$A:$R,14,0)</f>
        <v>60</v>
      </c>
      <c r="AD3939" s="7" t="str">
        <f>IFERROR(VLOOKUP(J3939,'Chuyển Mã'!$B$3:$C$9,2,0),"")</f>
        <v>Tỉnh</v>
      </c>
      <c r="AE3939" s="7" t="str">
        <f t="shared" si="531"/>
        <v>Gà muối 500g</v>
      </c>
      <c r="AF3939" s="7">
        <f t="shared" si="532"/>
        <v>20</v>
      </c>
    </row>
    <row r="3940" spans="1:32" x14ac:dyDescent="0.25">
      <c r="A3940" s="11">
        <v>45909</v>
      </c>
      <c r="B3940" s="25">
        <v>4176632320</v>
      </c>
      <c r="C3940" s="12" t="s">
        <v>7214</v>
      </c>
      <c r="D3940" s="16">
        <f t="shared" si="538"/>
        <v>45909</v>
      </c>
      <c r="G3940" s="13" t="s">
        <v>7211</v>
      </c>
      <c r="I3940" s="13" t="s">
        <v>8582</v>
      </c>
      <c r="J3940" s="13" t="s">
        <v>1796</v>
      </c>
      <c r="K3940" s="13" t="s">
        <v>27</v>
      </c>
      <c r="L3940" s="25" t="str">
        <f>VLOOKUP($K3940,TONG_SL!$A:$D,2,0)</f>
        <v>Chân giò heo muối 300g</v>
      </c>
      <c r="N3940" s="25" t="str">
        <f t="shared" si="521"/>
        <v>K-C6</v>
      </c>
      <c r="Q3940" s="25" t="str">
        <f>VLOOKUP(K3940,TONG_SL!$A:$D,3,0)</f>
        <v>Túi</v>
      </c>
      <c r="R3940" s="1">
        <v>20</v>
      </c>
      <c r="T3940" s="1">
        <f>VLOOKUP(VLOOKUP(G3940,Ma_KH!$A:$R,18,0)&amp;K3940,Gia_MB!$A:$F,6,0)</f>
        <v>73431</v>
      </c>
      <c r="U3940" s="14">
        <f t="shared" si="525"/>
        <v>1468620</v>
      </c>
      <c r="W3940" s="64">
        <f t="shared" si="526"/>
        <v>0</v>
      </c>
      <c r="X3940" s="3" t="str">
        <f t="shared" si="527"/>
        <v>8</v>
      </c>
      <c r="Z3940" s="14">
        <f t="shared" si="528"/>
        <v>117489.60000000001</v>
      </c>
      <c r="AA3940" s="7">
        <f>VLOOKUP(G3940,Ma_KH!$A:$R,14,0)</f>
        <v>60</v>
      </c>
      <c r="AD3940" s="7" t="str">
        <f>IFERROR(VLOOKUP(J3940,'Chuyển Mã'!$B$3:$C$9,2,0),"")</f>
        <v>Tỉnh</v>
      </c>
      <c r="AE3940" s="7" t="str">
        <f t="shared" si="531"/>
        <v>Chân giò heo muối 300g</v>
      </c>
      <c r="AF3940" s="7">
        <f t="shared" si="532"/>
        <v>20</v>
      </c>
    </row>
    <row r="3941" spans="1:32" x14ac:dyDescent="0.25">
      <c r="A3941" s="11">
        <v>45909</v>
      </c>
      <c r="B3941" s="25">
        <v>4176632320</v>
      </c>
      <c r="C3941" s="12" t="s">
        <v>7214</v>
      </c>
      <c r="D3941" s="16">
        <f t="shared" ref="D3941:D3943" si="541">IF(A3941="","",A3941)</f>
        <v>45909</v>
      </c>
      <c r="G3941" s="13" t="s">
        <v>7211</v>
      </c>
      <c r="I3941" s="13" t="s">
        <v>8582</v>
      </c>
      <c r="J3941" s="13" t="s">
        <v>1796</v>
      </c>
      <c r="K3941" s="13" t="s">
        <v>51</v>
      </c>
      <c r="L3941" s="25" t="str">
        <f>VLOOKUP($K3941,TONG_SL!$A:$D,2,0)</f>
        <v>Mọc Nấm Hương 250g</v>
      </c>
      <c r="N3941" s="25" t="str">
        <f t="shared" si="521"/>
        <v>K-C6</v>
      </c>
      <c r="Q3941" s="25" t="str">
        <f>VLOOKUP(K3941,TONG_SL!$A:$D,3,0)</f>
        <v>Túi</v>
      </c>
      <c r="R3941" s="1">
        <v>5</v>
      </c>
      <c r="T3941" s="1">
        <f>VLOOKUP(VLOOKUP(G3941,Ma_KH!$A:$R,18,0)&amp;K3941,Gia_MB!$A:$F,6,0)</f>
        <v>46000</v>
      </c>
      <c r="U3941" s="14">
        <f t="shared" si="525"/>
        <v>230000</v>
      </c>
      <c r="W3941" s="64">
        <f t="shared" si="526"/>
        <v>0</v>
      </c>
      <c r="X3941" s="3" t="str">
        <f t="shared" si="527"/>
        <v>8</v>
      </c>
      <c r="Z3941" s="14">
        <f t="shared" si="528"/>
        <v>18400</v>
      </c>
      <c r="AA3941" s="7">
        <f>VLOOKUP(G3941,Ma_KH!$A:$R,14,0)</f>
        <v>60</v>
      </c>
      <c r="AD3941" s="7" t="str">
        <f>IFERROR(VLOOKUP(J3941,'Chuyển Mã'!$B$3:$C$9,2,0),"")</f>
        <v>Tỉnh</v>
      </c>
      <c r="AE3941" s="7" t="str">
        <f t="shared" si="531"/>
        <v>Mọc Nấm Hương 250g</v>
      </c>
      <c r="AF3941" s="7">
        <f t="shared" si="532"/>
        <v>5</v>
      </c>
    </row>
    <row r="3942" spans="1:32" x14ac:dyDescent="0.25">
      <c r="A3942" s="11">
        <v>45909</v>
      </c>
      <c r="B3942" s="25">
        <v>4176632320</v>
      </c>
      <c r="C3942" s="12" t="s">
        <v>7214</v>
      </c>
      <c r="D3942" s="16">
        <f t="shared" si="541"/>
        <v>45909</v>
      </c>
      <c r="G3942" s="13" t="s">
        <v>7211</v>
      </c>
      <c r="I3942" s="13" t="s">
        <v>8582</v>
      </c>
      <c r="J3942" s="13" t="s">
        <v>1796</v>
      </c>
      <c r="K3942" s="13" t="s">
        <v>35</v>
      </c>
      <c r="L3942" s="25" t="str">
        <f>VLOOKUP($K3942,TONG_SL!$A:$D,2,0)</f>
        <v>Tai heo muối 200g</v>
      </c>
      <c r="N3942" s="25" t="str">
        <f t="shared" si="521"/>
        <v>K-C6</v>
      </c>
      <c r="Q3942" s="25" t="str">
        <f>VLOOKUP(K3942,TONG_SL!$A:$D,3,0)</f>
        <v>Túi</v>
      </c>
      <c r="R3942" s="1">
        <v>5</v>
      </c>
      <c r="T3942" s="1">
        <f>VLOOKUP(VLOOKUP(G3942,Ma_KH!$A:$R,18,0)&amp;K3942,Gia_MB!$A:$F,6,0)</f>
        <v>55595</v>
      </c>
      <c r="U3942" s="14">
        <f t="shared" si="525"/>
        <v>277975</v>
      </c>
      <c r="W3942" s="64">
        <f t="shared" si="526"/>
        <v>0</v>
      </c>
      <c r="X3942" s="3" t="str">
        <f t="shared" si="527"/>
        <v>8</v>
      </c>
      <c r="Z3942" s="14">
        <f t="shared" si="528"/>
        <v>22238</v>
      </c>
      <c r="AA3942" s="7">
        <f>VLOOKUP(G3942,Ma_KH!$A:$R,14,0)</f>
        <v>60</v>
      </c>
      <c r="AD3942" s="7" t="str">
        <f>IFERROR(VLOOKUP(J3942,'Chuyển Mã'!$B$3:$C$9,2,0),"")</f>
        <v>Tỉnh</v>
      </c>
      <c r="AE3942" s="7" t="str">
        <f t="shared" si="531"/>
        <v>Tai heo muối 200g</v>
      </c>
      <c r="AF3942" s="7">
        <f t="shared" si="532"/>
        <v>5</v>
      </c>
    </row>
    <row r="3943" spans="1:32" x14ac:dyDescent="0.25">
      <c r="A3943" s="11">
        <v>45909</v>
      </c>
      <c r="B3943" s="25">
        <v>4176632320</v>
      </c>
      <c r="C3943" s="12" t="s">
        <v>7214</v>
      </c>
      <c r="D3943" s="16">
        <f t="shared" si="541"/>
        <v>45909</v>
      </c>
      <c r="G3943" s="13" t="s">
        <v>7211</v>
      </c>
      <c r="I3943" s="13" t="s">
        <v>8582</v>
      </c>
      <c r="J3943" s="13" t="s">
        <v>1796</v>
      </c>
      <c r="K3943" s="13" t="s">
        <v>32</v>
      </c>
      <c r="L3943" s="25" t="str">
        <f>VLOOKUP($K3943,TONG_SL!$A:$D,2,0)</f>
        <v>Giò Tai Lưỡi Xào 250</v>
      </c>
      <c r="N3943" s="25" t="str">
        <f t="shared" ref="N3943:N4006" si="542">IF($B3943&lt;&gt;"","K-C6","")</f>
        <v>K-C6</v>
      </c>
      <c r="Q3943" s="25" t="str">
        <f>VLOOKUP(K3943,TONG_SL!$A:$D,3,0)</f>
        <v>Túi</v>
      </c>
      <c r="R3943" s="1">
        <v>5</v>
      </c>
      <c r="T3943" s="1">
        <f>VLOOKUP(VLOOKUP(G3943,Ma_KH!$A:$R,18,0)&amp;K3943,Gia_MB!$A:$F,6,0)</f>
        <v>50183</v>
      </c>
      <c r="U3943" s="14">
        <f t="shared" si="525"/>
        <v>250915</v>
      </c>
      <c r="W3943" s="64">
        <f t="shared" si="526"/>
        <v>0</v>
      </c>
      <c r="X3943" s="3" t="str">
        <f t="shared" si="527"/>
        <v>8</v>
      </c>
      <c r="Z3943" s="14">
        <f t="shared" si="528"/>
        <v>20073.2</v>
      </c>
      <c r="AA3943" s="7">
        <f>VLOOKUP(G3943,Ma_KH!$A:$R,14,0)</f>
        <v>60</v>
      </c>
      <c r="AD3943" s="7" t="str">
        <f>IFERROR(VLOOKUP(J3943,'Chuyển Mã'!$B$3:$C$9,2,0),"")</f>
        <v>Tỉnh</v>
      </c>
      <c r="AE3943" s="7" t="str">
        <f t="shared" si="531"/>
        <v>Giò Tai Lưỡi Xào 250</v>
      </c>
      <c r="AF3943" s="7">
        <f t="shared" si="532"/>
        <v>5</v>
      </c>
    </row>
    <row r="3944" spans="1:32" x14ac:dyDescent="0.25">
      <c r="A3944" s="11">
        <v>45909</v>
      </c>
      <c r="B3944" s="25">
        <v>4716644912</v>
      </c>
      <c r="C3944" s="12" t="s">
        <v>7214</v>
      </c>
      <c r="D3944" s="16">
        <f t="shared" si="538"/>
        <v>45909</v>
      </c>
      <c r="G3944" s="13" t="s">
        <v>7211</v>
      </c>
      <c r="I3944" s="13" t="s">
        <v>8583</v>
      </c>
      <c r="J3944" s="13" t="s">
        <v>1796</v>
      </c>
      <c r="K3944" s="13" t="s">
        <v>27</v>
      </c>
      <c r="L3944" s="25" t="str">
        <f>VLOOKUP($K3944,TONG_SL!$A:$D,2,0)</f>
        <v>Chân giò heo muối 300g</v>
      </c>
      <c r="N3944" s="25" t="str">
        <f t="shared" si="542"/>
        <v>K-C6</v>
      </c>
      <c r="Q3944" s="25" t="str">
        <f>VLOOKUP(K3944,TONG_SL!$A:$D,3,0)</f>
        <v>Túi</v>
      </c>
      <c r="R3944" s="1">
        <v>20</v>
      </c>
      <c r="T3944" s="1">
        <f>VLOOKUP(VLOOKUP(G3944,Ma_KH!$A:$R,18,0)&amp;K3944,Gia_MB!$A:$F,6,0)</f>
        <v>73431</v>
      </c>
      <c r="U3944" s="14">
        <f t="shared" si="525"/>
        <v>1468620</v>
      </c>
      <c r="W3944" s="64">
        <f t="shared" si="526"/>
        <v>0</v>
      </c>
      <c r="X3944" s="3" t="str">
        <f t="shared" si="527"/>
        <v>8</v>
      </c>
      <c r="Z3944" s="14">
        <f t="shared" si="528"/>
        <v>117489.60000000001</v>
      </c>
      <c r="AA3944" s="7">
        <f>VLOOKUP(G3944,Ma_KH!$A:$R,14,0)</f>
        <v>60</v>
      </c>
      <c r="AD3944" s="7" t="str">
        <f>IFERROR(VLOOKUP(J3944,'Chuyển Mã'!$B$3:$C$9,2,0),"")</f>
        <v>Tỉnh</v>
      </c>
      <c r="AE3944" s="7" t="str">
        <f t="shared" si="531"/>
        <v>Chân giò heo muối 300g</v>
      </c>
      <c r="AF3944" s="7">
        <f t="shared" si="532"/>
        <v>20</v>
      </c>
    </row>
    <row r="3945" spans="1:32" x14ac:dyDescent="0.25">
      <c r="A3945" s="11">
        <v>45909</v>
      </c>
      <c r="B3945" s="25">
        <v>4716644912</v>
      </c>
      <c r="C3945" s="12" t="s">
        <v>7214</v>
      </c>
      <c r="D3945" s="16">
        <f t="shared" ref="D3945:D4008" si="543">IF(A3945="","",A3945)</f>
        <v>45909</v>
      </c>
      <c r="G3945" s="13" t="s">
        <v>7211</v>
      </c>
      <c r="I3945" s="13" t="s">
        <v>8583</v>
      </c>
      <c r="J3945" s="13" t="s">
        <v>1796</v>
      </c>
      <c r="K3945" s="13" t="s">
        <v>30</v>
      </c>
      <c r="L3945" s="25" t="str">
        <f>VLOOKUP($K3945,TONG_SL!$A:$D,2,0)</f>
        <v>Gà muối 500g</v>
      </c>
      <c r="N3945" s="25" t="str">
        <f t="shared" si="542"/>
        <v>K-C6</v>
      </c>
      <c r="Q3945" s="25" t="str">
        <f>VLOOKUP(K3945,TONG_SL!$A:$D,3,0)</f>
        <v>Túi</v>
      </c>
      <c r="R3945" s="1">
        <v>8</v>
      </c>
      <c r="T3945" s="1">
        <f>VLOOKUP(VLOOKUP(G3945,Ma_KH!$A:$R,18,0)&amp;K3945,Gia_MB!$A:$F,6,0)</f>
        <v>111058</v>
      </c>
      <c r="U3945" s="14">
        <f t="shared" si="525"/>
        <v>888464</v>
      </c>
      <c r="W3945" s="64">
        <f t="shared" si="526"/>
        <v>0</v>
      </c>
      <c r="X3945" s="3" t="str">
        <f t="shared" si="527"/>
        <v>8</v>
      </c>
      <c r="Z3945" s="14">
        <f t="shared" si="528"/>
        <v>71077.119999999995</v>
      </c>
      <c r="AA3945" s="7">
        <f>VLOOKUP(G3945,Ma_KH!$A:$R,14,0)</f>
        <v>60</v>
      </c>
      <c r="AD3945" s="7" t="str">
        <f>IFERROR(VLOOKUP(J3945,'Chuyển Mã'!$B$3:$C$9,2,0),"")</f>
        <v>Tỉnh</v>
      </c>
      <c r="AE3945" s="7" t="str">
        <f t="shared" si="531"/>
        <v>Gà muối 500g</v>
      </c>
      <c r="AF3945" s="7">
        <f t="shared" si="532"/>
        <v>8</v>
      </c>
    </row>
    <row r="3946" spans="1:32" x14ac:dyDescent="0.25">
      <c r="A3946" s="11">
        <v>45909</v>
      </c>
      <c r="B3946" s="25">
        <v>4176638458</v>
      </c>
      <c r="C3946" s="12" t="s">
        <v>7214</v>
      </c>
      <c r="D3946" s="16">
        <f t="shared" si="543"/>
        <v>45909</v>
      </c>
      <c r="G3946" s="13" t="s">
        <v>7211</v>
      </c>
      <c r="I3946" s="13" t="s">
        <v>8584</v>
      </c>
      <c r="J3946" s="13" t="s">
        <v>1796</v>
      </c>
      <c r="K3946" s="13" t="s">
        <v>55</v>
      </c>
      <c r="L3946" s="25" t="str">
        <f>VLOOKUP($K3946,TONG_SL!$A:$D,2,0)</f>
        <v>Gà xì dầu 500g</v>
      </c>
      <c r="N3946" s="25" t="str">
        <f t="shared" si="542"/>
        <v>K-C6</v>
      </c>
      <c r="Q3946" s="25" t="str">
        <f>VLOOKUP(K3946,TONG_SL!$A:$D,3,0)</f>
        <v>Túi</v>
      </c>
      <c r="R3946" s="1">
        <v>5</v>
      </c>
      <c r="T3946" s="1">
        <f>VLOOKUP(VLOOKUP(G3946,Ma_KH!$A:$R,18,0)&amp;K3946,Gia_MB!$A:$F,6,0)</f>
        <v>111606</v>
      </c>
      <c r="U3946" s="14">
        <f t="shared" si="525"/>
        <v>558030</v>
      </c>
      <c r="W3946" s="64">
        <f t="shared" si="526"/>
        <v>0</v>
      </c>
      <c r="X3946" s="3" t="str">
        <f t="shared" si="527"/>
        <v>8</v>
      </c>
      <c r="Z3946" s="14">
        <f t="shared" si="528"/>
        <v>44642.400000000001</v>
      </c>
      <c r="AA3946" s="7">
        <f>VLOOKUP(G3946,Ma_KH!$A:$R,14,0)</f>
        <v>60</v>
      </c>
      <c r="AD3946" s="7" t="str">
        <f>IFERROR(VLOOKUP(J3946,'Chuyển Mã'!$B$3:$C$9,2,0),"")</f>
        <v>Tỉnh</v>
      </c>
      <c r="AE3946" s="7" t="str">
        <f t="shared" si="531"/>
        <v>Gà xì dầu 500g</v>
      </c>
      <c r="AF3946" s="7">
        <f t="shared" si="532"/>
        <v>5</v>
      </c>
    </row>
    <row r="3947" spans="1:32" x14ac:dyDescent="0.25">
      <c r="A3947" s="11">
        <v>45909</v>
      </c>
      <c r="B3947" s="25">
        <v>4176638458</v>
      </c>
      <c r="C3947" s="12" t="s">
        <v>7214</v>
      </c>
      <c r="D3947" s="16">
        <f t="shared" si="543"/>
        <v>45909</v>
      </c>
      <c r="G3947" s="13" t="s">
        <v>7211</v>
      </c>
      <c r="I3947" s="13" t="s">
        <v>8584</v>
      </c>
      <c r="J3947" s="13" t="s">
        <v>1796</v>
      </c>
      <c r="K3947" s="13" t="s">
        <v>30</v>
      </c>
      <c r="L3947" s="25" t="str">
        <f>VLOOKUP($K3947,TONG_SL!$A:$D,2,0)</f>
        <v>Gà muối 500g</v>
      </c>
      <c r="N3947" s="25" t="str">
        <f t="shared" si="542"/>
        <v>K-C6</v>
      </c>
      <c r="Q3947" s="25" t="str">
        <f>VLOOKUP(K3947,TONG_SL!$A:$D,3,0)</f>
        <v>Túi</v>
      </c>
      <c r="R3947" s="1">
        <v>10</v>
      </c>
      <c r="T3947" s="1">
        <f>VLOOKUP(VLOOKUP(G3947,Ma_KH!$A:$R,18,0)&amp;K3947,Gia_MB!$A:$F,6,0)</f>
        <v>111058</v>
      </c>
      <c r="U3947" s="14">
        <f t="shared" si="525"/>
        <v>1110580</v>
      </c>
      <c r="W3947" s="64">
        <f t="shared" si="526"/>
        <v>0</v>
      </c>
      <c r="X3947" s="3" t="str">
        <f t="shared" si="527"/>
        <v>8</v>
      </c>
      <c r="Z3947" s="14">
        <f t="shared" si="528"/>
        <v>88846.400000000009</v>
      </c>
      <c r="AA3947" s="7">
        <f>VLOOKUP(G3947,Ma_KH!$A:$R,14,0)</f>
        <v>60</v>
      </c>
      <c r="AD3947" s="7" t="str">
        <f>IFERROR(VLOOKUP(J3947,'Chuyển Mã'!$B$3:$C$9,2,0),"")</f>
        <v>Tỉnh</v>
      </c>
      <c r="AE3947" s="7" t="str">
        <f t="shared" si="531"/>
        <v>Gà muối 500g</v>
      </c>
      <c r="AF3947" s="7">
        <f t="shared" si="532"/>
        <v>10</v>
      </c>
    </row>
    <row r="3948" spans="1:32" x14ac:dyDescent="0.25">
      <c r="A3948" s="11">
        <v>45909</v>
      </c>
      <c r="B3948" s="25">
        <v>4176638458</v>
      </c>
      <c r="C3948" s="12" t="s">
        <v>7214</v>
      </c>
      <c r="D3948" s="16">
        <f t="shared" si="543"/>
        <v>45909</v>
      </c>
      <c r="G3948" s="13" t="s">
        <v>7211</v>
      </c>
      <c r="I3948" s="13" t="s">
        <v>8584</v>
      </c>
      <c r="J3948" s="13" t="s">
        <v>1796</v>
      </c>
      <c r="K3948" s="13" t="s">
        <v>8277</v>
      </c>
      <c r="L3948" s="25" t="str">
        <f>VLOOKUP($K3948,TONG_SL!$A:$D,2,0)</f>
        <v>Chả nướng 300g</v>
      </c>
      <c r="N3948" s="25" t="str">
        <f t="shared" si="542"/>
        <v>K-C6</v>
      </c>
      <c r="Q3948" s="25" t="str">
        <f>VLOOKUP(K3948,TONG_SL!$A:$D,3,0)</f>
        <v>Túi</v>
      </c>
      <c r="R3948" s="1">
        <v>10</v>
      </c>
      <c r="T3948" s="1">
        <f>VLOOKUP(VLOOKUP(G3948,Ma_KH!$A:$R,18,0)&amp;K3948,Gia_MB!$A:$F,6,0)</f>
        <v>70950</v>
      </c>
      <c r="U3948" s="14">
        <f t="shared" si="525"/>
        <v>709500</v>
      </c>
      <c r="W3948" s="64">
        <f t="shared" si="526"/>
        <v>0</v>
      </c>
      <c r="X3948" s="3" t="str">
        <f t="shared" si="527"/>
        <v>8</v>
      </c>
      <c r="Z3948" s="14">
        <f t="shared" si="528"/>
        <v>56760</v>
      </c>
      <c r="AA3948" s="7">
        <f>VLOOKUP(G3948,Ma_KH!$A:$R,14,0)</f>
        <v>60</v>
      </c>
      <c r="AD3948" s="7" t="str">
        <f>IFERROR(VLOOKUP(J3948,'Chuyển Mã'!$B$3:$C$9,2,0),"")</f>
        <v>Tỉnh</v>
      </c>
      <c r="AE3948" s="7" t="str">
        <f t="shared" si="531"/>
        <v>Chả nướng 300g</v>
      </c>
      <c r="AF3948" s="7">
        <f t="shared" si="532"/>
        <v>10</v>
      </c>
    </row>
    <row r="3949" spans="1:32" x14ac:dyDescent="0.25">
      <c r="A3949" s="11">
        <v>45909</v>
      </c>
      <c r="B3949" s="25">
        <v>4176638458</v>
      </c>
      <c r="C3949" s="12" t="s">
        <v>7214</v>
      </c>
      <c r="D3949" s="16">
        <f t="shared" si="543"/>
        <v>45909</v>
      </c>
      <c r="G3949" s="13" t="s">
        <v>7211</v>
      </c>
      <c r="I3949" s="13" t="s">
        <v>8584</v>
      </c>
      <c r="J3949" s="13" t="s">
        <v>1796</v>
      </c>
      <c r="K3949" s="13" t="s">
        <v>27</v>
      </c>
      <c r="L3949" s="25" t="str">
        <f>VLOOKUP($K3949,TONG_SL!$A:$D,2,0)</f>
        <v>Chân giò heo muối 300g</v>
      </c>
      <c r="N3949" s="25" t="str">
        <f t="shared" si="542"/>
        <v>K-C6</v>
      </c>
      <c r="Q3949" s="25" t="str">
        <f>VLOOKUP(K3949,TONG_SL!$A:$D,3,0)</f>
        <v>Túi</v>
      </c>
      <c r="R3949" s="1">
        <v>25</v>
      </c>
      <c r="T3949" s="1">
        <f>VLOOKUP(VLOOKUP(G3949,Ma_KH!$A:$R,18,0)&amp;K3949,Gia_MB!$A:$F,6,0)</f>
        <v>73431</v>
      </c>
      <c r="U3949" s="14">
        <f t="shared" si="525"/>
        <v>1835775</v>
      </c>
      <c r="W3949" s="64">
        <f t="shared" si="526"/>
        <v>0</v>
      </c>
      <c r="X3949" s="3" t="str">
        <f t="shared" si="527"/>
        <v>8</v>
      </c>
      <c r="Z3949" s="14">
        <f t="shared" si="528"/>
        <v>146862</v>
      </c>
      <c r="AA3949" s="7">
        <f>VLOOKUP(G3949,Ma_KH!$A:$R,14,0)</f>
        <v>60</v>
      </c>
      <c r="AD3949" s="7" t="str">
        <f>IFERROR(VLOOKUP(J3949,'Chuyển Mã'!$B$3:$C$9,2,0),"")</f>
        <v>Tỉnh</v>
      </c>
      <c r="AE3949" s="7" t="str">
        <f t="shared" si="531"/>
        <v>Chân giò heo muối 300g</v>
      </c>
      <c r="AF3949" s="7">
        <f t="shared" si="532"/>
        <v>25</v>
      </c>
    </row>
    <row r="3950" spans="1:32" x14ac:dyDescent="0.25">
      <c r="A3950" s="11">
        <v>45909</v>
      </c>
      <c r="B3950" s="25">
        <v>4176638458</v>
      </c>
      <c r="C3950" s="12" t="s">
        <v>7214</v>
      </c>
      <c r="D3950" s="16">
        <f t="shared" si="543"/>
        <v>45909</v>
      </c>
      <c r="G3950" s="13" t="s">
        <v>7211</v>
      </c>
      <c r="I3950" s="13" t="s">
        <v>8584</v>
      </c>
      <c r="J3950" s="13" t="s">
        <v>1796</v>
      </c>
      <c r="K3950" s="13" t="s">
        <v>39</v>
      </c>
      <c r="L3950" s="25" t="str">
        <f>VLOOKUP($K3950,TONG_SL!$A:$D,2,0)</f>
        <v>Chả cốm 300g</v>
      </c>
      <c r="N3950" s="25" t="str">
        <f t="shared" si="542"/>
        <v>K-C6</v>
      </c>
      <c r="Q3950" s="25" t="str">
        <f>VLOOKUP(K3950,TONG_SL!$A:$D,3,0)</f>
        <v>Túi</v>
      </c>
      <c r="R3950" s="1">
        <v>20</v>
      </c>
      <c r="T3950" s="1">
        <f>VLOOKUP(VLOOKUP(G3950,Ma_KH!$A:$R,18,0)&amp;K3950,Gia_MB!$A:$F,6,0)</f>
        <v>74250</v>
      </c>
      <c r="U3950" s="14">
        <f t="shared" ref="U3950:U4013" si="544">T3950*R3950</f>
        <v>1485000</v>
      </c>
      <c r="W3950" s="64">
        <f t="shared" ref="W3950:W4013" si="545">U3950*V3950</f>
        <v>0</v>
      </c>
      <c r="X3950" s="3" t="str">
        <f t="shared" ref="X3950:X4013" si="546">IF(B3950&lt;&gt;"","8","0")</f>
        <v>8</v>
      </c>
      <c r="Z3950" s="14">
        <f t="shared" ref="Z3950:Z4013" si="547">U3950*X3950%</f>
        <v>118800</v>
      </c>
      <c r="AA3950" s="7">
        <f>VLOOKUP(G3950,Ma_KH!$A:$R,14,0)</f>
        <v>60</v>
      </c>
      <c r="AD3950" s="7" t="str">
        <f>IFERROR(VLOOKUP(J3950,'Chuyển Mã'!$B$3:$C$9,2,0),"")</f>
        <v>Tỉnh</v>
      </c>
      <c r="AE3950" s="7" t="str">
        <f t="shared" si="531"/>
        <v>Chả cốm 300g</v>
      </c>
      <c r="AF3950" s="7">
        <f t="shared" si="532"/>
        <v>20</v>
      </c>
    </row>
    <row r="3951" spans="1:32" x14ac:dyDescent="0.25">
      <c r="A3951" s="11">
        <v>45909</v>
      </c>
      <c r="B3951" s="25">
        <v>57816</v>
      </c>
      <c r="C3951" s="12" t="s">
        <v>7214</v>
      </c>
      <c r="D3951" s="16">
        <f t="shared" si="543"/>
        <v>45909</v>
      </c>
      <c r="G3951" s="13" t="s">
        <v>8585</v>
      </c>
      <c r="I3951" s="13" t="s">
        <v>8585</v>
      </c>
      <c r="J3951" s="13" t="s">
        <v>1796</v>
      </c>
      <c r="K3951" s="13" t="s">
        <v>30</v>
      </c>
      <c r="L3951" s="25" t="str">
        <f>VLOOKUP($K3951,TONG_SL!$A:$D,2,0)</f>
        <v>Gà muối 500g</v>
      </c>
      <c r="N3951" s="25" t="str">
        <f t="shared" si="542"/>
        <v>K-C6</v>
      </c>
      <c r="Q3951" s="25" t="str">
        <f>VLOOKUP(K3951,TONG_SL!$A:$D,3,0)</f>
        <v>Túi</v>
      </c>
      <c r="R3951" s="1">
        <v>10</v>
      </c>
      <c r="T3951" s="1">
        <f>VLOOKUP(VLOOKUP(G3951,Ma_KH!$A:$R,18,0)&amp;K3951,Gia_MB!$A:$F,6,0)</f>
        <v>111058</v>
      </c>
      <c r="U3951" s="14">
        <f t="shared" si="544"/>
        <v>1110580</v>
      </c>
      <c r="W3951" s="64">
        <f t="shared" si="545"/>
        <v>0</v>
      </c>
      <c r="X3951" s="3" t="str">
        <f t="shared" si="546"/>
        <v>8</v>
      </c>
      <c r="Z3951" s="14">
        <f t="shared" si="547"/>
        <v>88846.400000000009</v>
      </c>
      <c r="AA3951" s="7">
        <f>VLOOKUP(G3951,Ma_KH!$A:$R,14,0)</f>
        <v>57</v>
      </c>
      <c r="AD3951" s="7" t="str">
        <f>IFERROR(VLOOKUP(J3951,'Chuyển Mã'!$B$3:$C$9,2,0),"")</f>
        <v>Tỉnh</v>
      </c>
      <c r="AE3951" s="7" t="str">
        <f t="shared" si="531"/>
        <v>Gà muối 500g</v>
      </c>
      <c r="AF3951" s="7">
        <f t="shared" si="532"/>
        <v>10</v>
      </c>
    </row>
    <row r="3952" spans="1:32" x14ac:dyDescent="0.25">
      <c r="A3952" s="11">
        <v>45909</v>
      </c>
      <c r="B3952" s="25">
        <v>57816</v>
      </c>
      <c r="C3952" s="12" t="s">
        <v>7214</v>
      </c>
      <c r="D3952" s="16">
        <f t="shared" si="543"/>
        <v>45909</v>
      </c>
      <c r="G3952" s="13" t="s">
        <v>8585</v>
      </c>
      <c r="I3952" s="13" t="s">
        <v>8585</v>
      </c>
      <c r="J3952" s="13" t="s">
        <v>1796</v>
      </c>
      <c r="K3952" s="13" t="s">
        <v>27</v>
      </c>
      <c r="L3952" s="25" t="str">
        <f>VLOOKUP($K3952,TONG_SL!$A:$D,2,0)</f>
        <v>Chân giò heo muối 300g</v>
      </c>
      <c r="N3952" s="25" t="str">
        <f t="shared" si="542"/>
        <v>K-C6</v>
      </c>
      <c r="Q3952" s="25" t="str">
        <f>VLOOKUP(K3952,TONG_SL!$A:$D,3,0)</f>
        <v>Túi</v>
      </c>
      <c r="R3952" s="1">
        <v>10</v>
      </c>
      <c r="T3952" s="1">
        <f>VLOOKUP(VLOOKUP(G3952,Ma_KH!$A:$R,18,0)&amp;K3952,Gia_MB!$A:$F,6,0)</f>
        <v>73431</v>
      </c>
      <c r="U3952" s="14">
        <f t="shared" si="544"/>
        <v>734310</v>
      </c>
      <c r="W3952" s="64">
        <f t="shared" si="545"/>
        <v>0</v>
      </c>
      <c r="X3952" s="3" t="str">
        <f t="shared" si="546"/>
        <v>8</v>
      </c>
      <c r="Z3952" s="14">
        <f t="shared" si="547"/>
        <v>58744.800000000003</v>
      </c>
      <c r="AA3952" s="7">
        <f>VLOOKUP(G3952,Ma_KH!$A:$R,14,0)</f>
        <v>57</v>
      </c>
      <c r="AD3952" s="7" t="str">
        <f>IFERROR(VLOOKUP(J3952,'Chuyển Mã'!$B$3:$C$9,2,0),"")</f>
        <v>Tỉnh</v>
      </c>
      <c r="AE3952" s="7" t="str">
        <f t="shared" si="531"/>
        <v>Chân giò heo muối 300g</v>
      </c>
      <c r="AF3952" s="7">
        <f t="shared" si="532"/>
        <v>10</v>
      </c>
    </row>
    <row r="3953" spans="1:32" x14ac:dyDescent="0.25">
      <c r="A3953" s="11">
        <v>45909</v>
      </c>
      <c r="B3953" s="25">
        <v>57816</v>
      </c>
      <c r="C3953" s="12" t="s">
        <v>7214</v>
      </c>
      <c r="D3953" s="16">
        <f t="shared" si="543"/>
        <v>45909</v>
      </c>
      <c r="G3953" s="13" t="s">
        <v>8585</v>
      </c>
      <c r="I3953" s="13" t="s">
        <v>8585</v>
      </c>
      <c r="J3953" s="13" t="s">
        <v>1796</v>
      </c>
      <c r="K3953" s="13" t="s">
        <v>547</v>
      </c>
      <c r="L3953" s="25" t="str">
        <f>VLOOKUP($K3953,TONG_SL!$A:$D,2,0)</f>
        <v>Chân giò heo muối 500g</v>
      </c>
      <c r="N3953" s="25" t="str">
        <f t="shared" si="542"/>
        <v>K-C6</v>
      </c>
      <c r="Q3953" s="25" t="str">
        <f>VLOOKUP(K3953,TONG_SL!$A:$D,3,0)</f>
        <v>Túi</v>
      </c>
      <c r="R3953" s="1">
        <v>10</v>
      </c>
      <c r="T3953" s="1">
        <f>VLOOKUP(VLOOKUP(G3953,Ma_KH!$A:$R,18,0)&amp;K3953,Gia_MB!$A:$F,6,0)</f>
        <v>119066</v>
      </c>
      <c r="U3953" s="14">
        <f t="shared" si="544"/>
        <v>1190660</v>
      </c>
      <c r="W3953" s="64">
        <f t="shared" si="545"/>
        <v>0</v>
      </c>
      <c r="X3953" s="3" t="str">
        <f t="shared" si="546"/>
        <v>8</v>
      </c>
      <c r="Z3953" s="14">
        <f t="shared" si="547"/>
        <v>95252.800000000003</v>
      </c>
      <c r="AA3953" s="7">
        <f>VLOOKUP(G3953,Ma_KH!$A:$R,14,0)</f>
        <v>57</v>
      </c>
      <c r="AD3953" s="7" t="str">
        <f>IFERROR(VLOOKUP(J3953,'Chuyển Mã'!$B$3:$C$9,2,0),"")</f>
        <v>Tỉnh</v>
      </c>
      <c r="AE3953" s="7" t="str">
        <f t="shared" si="531"/>
        <v>Chân giò heo muối 500g</v>
      </c>
      <c r="AF3953" s="7">
        <f t="shared" si="532"/>
        <v>10</v>
      </c>
    </row>
    <row r="3954" spans="1:32" x14ac:dyDescent="0.25">
      <c r="A3954" s="11">
        <v>45909</v>
      </c>
      <c r="B3954" s="25">
        <v>57816</v>
      </c>
      <c r="C3954" s="12" t="s">
        <v>7214</v>
      </c>
      <c r="D3954" s="16">
        <f t="shared" si="543"/>
        <v>45909</v>
      </c>
      <c r="G3954" s="13" t="s">
        <v>8585</v>
      </c>
      <c r="I3954" s="13" t="s">
        <v>8585</v>
      </c>
      <c r="J3954" s="13" t="s">
        <v>1796</v>
      </c>
      <c r="K3954" s="13" t="s">
        <v>32</v>
      </c>
      <c r="L3954" s="25" t="str">
        <f>VLOOKUP($K3954,TONG_SL!$A:$D,2,0)</f>
        <v>Giò Tai Lưỡi Xào 250</v>
      </c>
      <c r="N3954" s="25" t="str">
        <f t="shared" si="542"/>
        <v>K-C6</v>
      </c>
      <c r="Q3954" s="25" t="str">
        <f>VLOOKUP(K3954,TONG_SL!$A:$D,3,0)</f>
        <v>Túi</v>
      </c>
      <c r="R3954" s="1">
        <v>6</v>
      </c>
      <c r="T3954" s="1">
        <f>VLOOKUP(VLOOKUP(G3954,Ma_KH!$A:$R,18,0)&amp;K3954,Gia_MB!$A:$F,6,0)</f>
        <v>50182</v>
      </c>
      <c r="U3954" s="14">
        <f t="shared" si="544"/>
        <v>301092</v>
      </c>
      <c r="W3954" s="64">
        <f t="shared" si="545"/>
        <v>0</v>
      </c>
      <c r="X3954" s="3" t="str">
        <f t="shared" si="546"/>
        <v>8</v>
      </c>
      <c r="Z3954" s="14">
        <f t="shared" si="547"/>
        <v>24087.360000000001</v>
      </c>
      <c r="AA3954" s="7">
        <f>VLOOKUP(G3954,Ma_KH!$A:$R,14,0)</f>
        <v>57</v>
      </c>
      <c r="AD3954" s="7" t="str">
        <f>IFERROR(VLOOKUP(J3954,'Chuyển Mã'!$B$3:$C$9,2,0),"")</f>
        <v>Tỉnh</v>
      </c>
      <c r="AE3954" s="7" t="str">
        <f t="shared" si="531"/>
        <v>Giò Tai Lưỡi Xào 250</v>
      </c>
      <c r="AF3954" s="7">
        <f t="shared" si="532"/>
        <v>6</v>
      </c>
    </row>
    <row r="3955" spans="1:32" x14ac:dyDescent="0.25">
      <c r="A3955" s="11">
        <v>45909</v>
      </c>
      <c r="B3955" s="25">
        <v>57816</v>
      </c>
      <c r="C3955" s="12" t="s">
        <v>7214</v>
      </c>
      <c r="D3955" s="16">
        <f t="shared" si="543"/>
        <v>45909</v>
      </c>
      <c r="G3955" s="13" t="s">
        <v>8585</v>
      </c>
      <c r="I3955" s="13" t="s">
        <v>8585</v>
      </c>
      <c r="J3955" s="13" t="s">
        <v>1796</v>
      </c>
      <c r="K3955" s="13" t="s">
        <v>41</v>
      </c>
      <c r="L3955" s="25" t="str">
        <f>VLOOKUP($K3955,TONG_SL!$A:$D,2,0)</f>
        <v>Chả nướng 300g</v>
      </c>
      <c r="N3955" s="25" t="str">
        <f t="shared" si="542"/>
        <v>K-C6</v>
      </c>
      <c r="Q3955" s="25" t="str">
        <f>VLOOKUP(K3955,TONG_SL!$A:$D,3,0)</f>
        <v>Túi</v>
      </c>
      <c r="R3955" s="1">
        <v>6</v>
      </c>
      <c r="T3955" s="1">
        <f>VLOOKUP(VLOOKUP(G3955,Ma_KH!$A:$R,18,0)&amp;K3955,Gia_MB!$A:$F,6,0)</f>
        <v>70950</v>
      </c>
      <c r="U3955" s="14">
        <f t="shared" si="544"/>
        <v>425700</v>
      </c>
      <c r="W3955" s="64">
        <f t="shared" si="545"/>
        <v>0</v>
      </c>
      <c r="X3955" s="3" t="str">
        <f t="shared" si="546"/>
        <v>8</v>
      </c>
      <c r="Z3955" s="14">
        <f t="shared" si="547"/>
        <v>34056</v>
      </c>
      <c r="AA3955" s="7">
        <f>VLOOKUP(G3955,Ma_KH!$A:$R,14,0)</f>
        <v>57</v>
      </c>
      <c r="AD3955" s="7" t="str">
        <f>IFERROR(VLOOKUP(J3955,'Chuyển Mã'!$B$3:$C$9,2,0),"")</f>
        <v>Tỉnh</v>
      </c>
      <c r="AE3955" s="7" t="str">
        <f t="shared" si="531"/>
        <v>Chả nướng 300g</v>
      </c>
      <c r="AF3955" s="7">
        <f t="shared" si="532"/>
        <v>6</v>
      </c>
    </row>
    <row r="3956" spans="1:32" x14ac:dyDescent="0.25">
      <c r="A3956" s="11">
        <v>45909</v>
      </c>
      <c r="B3956" s="25">
        <v>57816</v>
      </c>
      <c r="C3956" s="12" t="s">
        <v>7214</v>
      </c>
      <c r="D3956" s="16">
        <f t="shared" si="543"/>
        <v>45909</v>
      </c>
      <c r="G3956" s="13" t="s">
        <v>8585</v>
      </c>
      <c r="I3956" s="13" t="s">
        <v>8585</v>
      </c>
      <c r="J3956" s="13" t="s">
        <v>1796</v>
      </c>
      <c r="K3956" s="13" t="s">
        <v>39</v>
      </c>
      <c r="L3956" s="25" t="str">
        <f>VLOOKUP($K3956,TONG_SL!$A:$D,2,0)</f>
        <v>Chả cốm 300g</v>
      </c>
      <c r="N3956" s="25" t="str">
        <f t="shared" si="542"/>
        <v>K-C6</v>
      </c>
      <c r="Q3956" s="25" t="str">
        <f>VLOOKUP(K3956,TONG_SL!$A:$D,3,0)</f>
        <v>Túi</v>
      </c>
      <c r="R3956" s="1">
        <v>6</v>
      </c>
      <c r="T3956" s="1">
        <f>VLOOKUP(VLOOKUP(G3956,Ma_KH!$A:$R,18,0)&amp;K3956,Gia_MB!$A:$F,6,0)</f>
        <v>74250</v>
      </c>
      <c r="U3956" s="14">
        <f t="shared" si="544"/>
        <v>445500</v>
      </c>
      <c r="W3956" s="64">
        <f t="shared" si="545"/>
        <v>0</v>
      </c>
      <c r="X3956" s="3" t="str">
        <f t="shared" si="546"/>
        <v>8</v>
      </c>
      <c r="Z3956" s="14">
        <f t="shared" si="547"/>
        <v>35640</v>
      </c>
      <c r="AA3956" s="7">
        <f>VLOOKUP(G3956,Ma_KH!$A:$R,14,0)</f>
        <v>57</v>
      </c>
      <c r="AD3956" s="7" t="str">
        <f>IFERROR(VLOOKUP(J3956,'Chuyển Mã'!$B$3:$C$9,2,0),"")</f>
        <v>Tỉnh</v>
      </c>
      <c r="AE3956" s="7" t="str">
        <f t="shared" si="531"/>
        <v>Chả cốm 300g</v>
      </c>
      <c r="AF3956" s="7">
        <f t="shared" si="532"/>
        <v>6</v>
      </c>
    </row>
    <row r="3957" spans="1:32" x14ac:dyDescent="0.25">
      <c r="A3957" s="11">
        <v>45909</v>
      </c>
      <c r="B3957" s="25">
        <v>4176610774</v>
      </c>
      <c r="C3957" s="12" t="s">
        <v>7214</v>
      </c>
      <c r="D3957" s="16">
        <f t="shared" si="543"/>
        <v>45909</v>
      </c>
      <c r="G3957" s="13" t="s">
        <v>7663</v>
      </c>
      <c r="I3957" s="13" t="s">
        <v>8586</v>
      </c>
      <c r="J3957" s="13" t="s">
        <v>1796</v>
      </c>
      <c r="K3957" s="13" t="s">
        <v>30</v>
      </c>
      <c r="L3957" s="25" t="str">
        <f>VLOOKUP($K3957,TONG_SL!$A:$D,2,0)</f>
        <v>Gà muối 500g</v>
      </c>
      <c r="N3957" s="25" t="str">
        <f t="shared" si="542"/>
        <v>K-C6</v>
      </c>
      <c r="Q3957" s="25" t="str">
        <f>VLOOKUP(K3957,TONG_SL!$A:$D,3,0)</f>
        <v>Túi</v>
      </c>
      <c r="R3957" s="1">
        <v>40</v>
      </c>
      <c r="T3957" s="1">
        <f>VLOOKUP(VLOOKUP(G3957,Ma_KH!$A:$R,18,0)&amp;K3957,Gia_MB!$A:$F,6,0)</f>
        <v>111058</v>
      </c>
      <c r="U3957" s="14">
        <f t="shared" si="544"/>
        <v>4442320</v>
      </c>
      <c r="W3957" s="64">
        <f t="shared" si="545"/>
        <v>0</v>
      </c>
      <c r="X3957" s="3" t="str">
        <f t="shared" si="546"/>
        <v>8</v>
      </c>
      <c r="Z3957" s="14">
        <f t="shared" si="547"/>
        <v>355385.60000000003</v>
      </c>
      <c r="AA3957" s="7">
        <f>VLOOKUP(G3957,Ma_KH!$A:$R,14,0)</f>
        <v>60</v>
      </c>
      <c r="AD3957" s="7" t="str">
        <f>IFERROR(VLOOKUP(J3957,'Chuyển Mã'!$B$3:$C$9,2,0),"")</f>
        <v>Tỉnh</v>
      </c>
      <c r="AE3957" s="7" t="str">
        <f t="shared" si="531"/>
        <v>Gà muối 500g</v>
      </c>
      <c r="AF3957" s="7">
        <f t="shared" si="532"/>
        <v>40</v>
      </c>
    </row>
    <row r="3958" spans="1:32" x14ac:dyDescent="0.25">
      <c r="A3958" s="11">
        <v>45909</v>
      </c>
      <c r="B3958" s="25">
        <v>4176610774</v>
      </c>
      <c r="C3958" s="12" t="s">
        <v>7214</v>
      </c>
      <c r="D3958" s="16">
        <f t="shared" si="543"/>
        <v>45909</v>
      </c>
      <c r="G3958" s="13" t="s">
        <v>7663</v>
      </c>
      <c r="I3958" s="13" t="s">
        <v>8586</v>
      </c>
      <c r="J3958" s="13" t="s">
        <v>1796</v>
      </c>
      <c r="K3958" s="13" t="s">
        <v>35</v>
      </c>
      <c r="L3958" s="25" t="str">
        <f>VLOOKUP($K3958,TONG_SL!$A:$D,2,0)</f>
        <v>Tai heo muối 200g</v>
      </c>
      <c r="N3958" s="25" t="str">
        <f t="shared" si="542"/>
        <v>K-C6</v>
      </c>
      <c r="Q3958" s="25" t="str">
        <f>VLOOKUP(K3958,TONG_SL!$A:$D,3,0)</f>
        <v>Túi</v>
      </c>
      <c r="R3958" s="1">
        <v>25</v>
      </c>
      <c r="T3958" s="1">
        <f>VLOOKUP(VLOOKUP(G3958,Ma_KH!$A:$R,18,0)&amp;K3958,Gia_MB!$A:$F,6,0)</f>
        <v>55595</v>
      </c>
      <c r="U3958" s="14">
        <f t="shared" si="544"/>
        <v>1389875</v>
      </c>
      <c r="W3958" s="64">
        <f t="shared" si="545"/>
        <v>0</v>
      </c>
      <c r="X3958" s="3" t="str">
        <f t="shared" si="546"/>
        <v>8</v>
      </c>
      <c r="Z3958" s="14">
        <f t="shared" si="547"/>
        <v>111190</v>
      </c>
      <c r="AA3958" s="7">
        <f>VLOOKUP(G3958,Ma_KH!$A:$R,14,0)</f>
        <v>60</v>
      </c>
      <c r="AD3958" s="7" t="str">
        <f>IFERROR(VLOOKUP(J3958,'Chuyển Mã'!$B$3:$C$9,2,0),"")</f>
        <v>Tỉnh</v>
      </c>
      <c r="AE3958" s="7" t="str">
        <f t="shared" si="531"/>
        <v>Tai heo muối 200g</v>
      </c>
      <c r="AF3958" s="7">
        <f t="shared" si="532"/>
        <v>25</v>
      </c>
    </row>
    <row r="3959" spans="1:32" x14ac:dyDescent="0.25">
      <c r="A3959" s="11">
        <v>45909</v>
      </c>
      <c r="B3959" s="25">
        <v>4176610774</v>
      </c>
      <c r="C3959" s="12" t="s">
        <v>7214</v>
      </c>
      <c r="D3959" s="16">
        <f t="shared" si="543"/>
        <v>45909</v>
      </c>
      <c r="G3959" s="13" t="s">
        <v>7663</v>
      </c>
      <c r="I3959" s="13" t="s">
        <v>8586</v>
      </c>
      <c r="J3959" s="13" t="s">
        <v>1796</v>
      </c>
      <c r="K3959" s="13" t="s">
        <v>27</v>
      </c>
      <c r="L3959" s="25" t="str">
        <f>VLOOKUP($K3959,TONG_SL!$A:$D,2,0)</f>
        <v>Chân giò heo muối 300g</v>
      </c>
      <c r="N3959" s="25" t="str">
        <f t="shared" si="542"/>
        <v>K-C6</v>
      </c>
      <c r="Q3959" s="25" t="str">
        <f>VLOOKUP(K3959,TONG_SL!$A:$D,3,0)</f>
        <v>Túi</v>
      </c>
      <c r="R3959" s="1">
        <v>29</v>
      </c>
      <c r="T3959" s="1">
        <f>VLOOKUP(VLOOKUP(G3959,Ma_KH!$A:$R,18,0)&amp;K3959,Gia_MB!$A:$F,6,0)</f>
        <v>73431</v>
      </c>
      <c r="U3959" s="14">
        <f t="shared" si="544"/>
        <v>2129499</v>
      </c>
      <c r="W3959" s="64">
        <f t="shared" si="545"/>
        <v>0</v>
      </c>
      <c r="X3959" s="3" t="str">
        <f t="shared" si="546"/>
        <v>8</v>
      </c>
      <c r="Z3959" s="14">
        <f t="shared" si="547"/>
        <v>170359.92</v>
      </c>
      <c r="AA3959" s="7">
        <f>VLOOKUP(G3959,Ma_KH!$A:$R,14,0)</f>
        <v>60</v>
      </c>
      <c r="AD3959" s="7" t="str">
        <f>IFERROR(VLOOKUP(J3959,'Chuyển Mã'!$B$3:$C$9,2,0),"")</f>
        <v>Tỉnh</v>
      </c>
      <c r="AE3959" s="7" t="str">
        <f t="shared" si="531"/>
        <v>Chân giò heo muối 300g</v>
      </c>
      <c r="AF3959" s="7">
        <f t="shared" si="532"/>
        <v>29</v>
      </c>
    </row>
    <row r="3960" spans="1:32" x14ac:dyDescent="0.25">
      <c r="A3960" s="11">
        <v>45909</v>
      </c>
      <c r="B3960" s="25">
        <v>4176610774</v>
      </c>
      <c r="C3960" s="12" t="s">
        <v>7214</v>
      </c>
      <c r="D3960" s="16">
        <f t="shared" si="543"/>
        <v>45909</v>
      </c>
      <c r="G3960" s="13" t="s">
        <v>7663</v>
      </c>
      <c r="I3960" s="13" t="s">
        <v>8586</v>
      </c>
      <c r="J3960" s="13" t="s">
        <v>1796</v>
      </c>
      <c r="K3960" s="13" t="s">
        <v>51</v>
      </c>
      <c r="L3960" s="25" t="str">
        <f>VLOOKUP($K3960,TONG_SL!$A:$D,2,0)</f>
        <v>Mọc Nấm Hương 250g</v>
      </c>
      <c r="N3960" s="25" t="str">
        <f t="shared" si="542"/>
        <v>K-C6</v>
      </c>
      <c r="Q3960" s="25" t="str">
        <f>VLOOKUP(K3960,TONG_SL!$A:$D,3,0)</f>
        <v>Túi</v>
      </c>
      <c r="R3960" s="1">
        <v>22</v>
      </c>
      <c r="T3960" s="1">
        <f>VLOOKUP(VLOOKUP(G3960,Ma_KH!$A:$R,18,0)&amp;K3960,Gia_MB!$A:$F,6,0)</f>
        <v>46000</v>
      </c>
      <c r="U3960" s="14">
        <f t="shared" si="544"/>
        <v>1012000</v>
      </c>
      <c r="W3960" s="64">
        <f t="shared" si="545"/>
        <v>0</v>
      </c>
      <c r="X3960" s="3" t="str">
        <f t="shared" si="546"/>
        <v>8</v>
      </c>
      <c r="Z3960" s="14">
        <f t="shared" si="547"/>
        <v>80960</v>
      </c>
      <c r="AA3960" s="7">
        <f>VLOOKUP(G3960,Ma_KH!$A:$R,14,0)</f>
        <v>60</v>
      </c>
      <c r="AD3960" s="7" t="str">
        <f>IFERROR(VLOOKUP(J3960,'Chuyển Mã'!$B$3:$C$9,2,0),"")</f>
        <v>Tỉnh</v>
      </c>
      <c r="AE3960" s="7" t="str">
        <f t="shared" si="531"/>
        <v>Mọc Nấm Hương 250g</v>
      </c>
      <c r="AF3960" s="7">
        <f t="shared" si="532"/>
        <v>22</v>
      </c>
    </row>
    <row r="3961" spans="1:32" x14ac:dyDescent="0.25">
      <c r="A3961" s="11">
        <v>45909</v>
      </c>
      <c r="B3961" s="25">
        <v>4176610774</v>
      </c>
      <c r="C3961" s="12" t="s">
        <v>7214</v>
      </c>
      <c r="D3961" s="16">
        <f t="shared" si="543"/>
        <v>45909</v>
      </c>
      <c r="G3961" s="13" t="s">
        <v>7663</v>
      </c>
      <c r="I3961" s="13" t="s">
        <v>8586</v>
      </c>
      <c r="J3961" s="13" t="s">
        <v>1796</v>
      </c>
      <c r="K3961" s="13" t="s">
        <v>32</v>
      </c>
      <c r="L3961" s="25" t="str">
        <f>VLOOKUP($K3961,TONG_SL!$A:$D,2,0)</f>
        <v>Giò Tai Lưỡi Xào 250</v>
      </c>
      <c r="N3961" s="25" t="str">
        <f t="shared" si="542"/>
        <v>K-C6</v>
      </c>
      <c r="Q3961" s="25" t="str">
        <f>VLOOKUP(K3961,TONG_SL!$A:$D,3,0)</f>
        <v>Túi</v>
      </c>
      <c r="R3961" s="1">
        <v>35</v>
      </c>
      <c r="T3961" s="1">
        <f>VLOOKUP(VLOOKUP(G3961,Ma_KH!$A:$R,18,0)&amp;K3961,Gia_MB!$A:$F,6,0)</f>
        <v>50183</v>
      </c>
      <c r="U3961" s="14">
        <f t="shared" si="544"/>
        <v>1756405</v>
      </c>
      <c r="W3961" s="64">
        <f t="shared" si="545"/>
        <v>0</v>
      </c>
      <c r="X3961" s="3" t="str">
        <f t="shared" si="546"/>
        <v>8</v>
      </c>
      <c r="Z3961" s="14">
        <f t="shared" si="547"/>
        <v>140512.4</v>
      </c>
      <c r="AA3961" s="7">
        <f>VLOOKUP(G3961,Ma_KH!$A:$R,14,0)</f>
        <v>60</v>
      </c>
      <c r="AD3961" s="7" t="str">
        <f>IFERROR(VLOOKUP(J3961,'Chuyển Mã'!$B$3:$C$9,2,0),"")</f>
        <v>Tỉnh</v>
      </c>
      <c r="AE3961" s="7" t="str">
        <f t="shared" si="531"/>
        <v>Giò Tai Lưỡi Xào 250</v>
      </c>
      <c r="AF3961" s="7">
        <f t="shared" si="532"/>
        <v>35</v>
      </c>
    </row>
    <row r="3962" spans="1:32" x14ac:dyDescent="0.25">
      <c r="A3962" s="11">
        <v>45909</v>
      </c>
      <c r="B3962" s="25">
        <v>4176610774</v>
      </c>
      <c r="C3962" s="12" t="s">
        <v>7214</v>
      </c>
      <c r="D3962" s="16">
        <f t="shared" si="543"/>
        <v>45909</v>
      </c>
      <c r="G3962" s="13" t="s">
        <v>7663</v>
      </c>
      <c r="I3962" s="13" t="s">
        <v>8586</v>
      </c>
      <c r="J3962" s="13" t="s">
        <v>1796</v>
      </c>
      <c r="K3962" s="13" t="s">
        <v>39</v>
      </c>
      <c r="L3962" s="25" t="str">
        <f>VLOOKUP($K3962,TONG_SL!$A:$D,2,0)</f>
        <v>Chả cốm 300g</v>
      </c>
      <c r="N3962" s="25" t="str">
        <f t="shared" si="542"/>
        <v>K-C6</v>
      </c>
      <c r="Q3962" s="25" t="str">
        <f>VLOOKUP(K3962,TONG_SL!$A:$D,3,0)</f>
        <v>Túi</v>
      </c>
      <c r="R3962" s="1">
        <v>20</v>
      </c>
      <c r="T3962" s="1">
        <f>VLOOKUP(VLOOKUP(G3962,Ma_KH!$A:$R,18,0)&amp;K3962,Gia_MB!$A:$F,6,0)</f>
        <v>74250</v>
      </c>
      <c r="U3962" s="14">
        <f t="shared" si="544"/>
        <v>1485000</v>
      </c>
      <c r="W3962" s="64">
        <f t="shared" si="545"/>
        <v>0</v>
      </c>
      <c r="X3962" s="3" t="str">
        <f t="shared" si="546"/>
        <v>8</v>
      </c>
      <c r="Z3962" s="14">
        <f t="shared" si="547"/>
        <v>118800</v>
      </c>
      <c r="AA3962" s="7">
        <f>VLOOKUP(G3962,Ma_KH!$A:$R,14,0)</f>
        <v>60</v>
      </c>
      <c r="AD3962" s="7" t="str">
        <f>IFERROR(VLOOKUP(J3962,'Chuyển Mã'!$B$3:$C$9,2,0),"")</f>
        <v>Tỉnh</v>
      </c>
      <c r="AE3962" s="7" t="str">
        <f t="shared" si="531"/>
        <v>Chả cốm 300g</v>
      </c>
      <c r="AF3962" s="7">
        <f t="shared" si="532"/>
        <v>20</v>
      </c>
    </row>
    <row r="3963" spans="1:32" ht="15" customHeight="1" x14ac:dyDescent="0.25">
      <c r="A3963" s="11">
        <v>45909</v>
      </c>
      <c r="B3963" s="25">
        <v>4176610774</v>
      </c>
      <c r="C3963" s="12" t="s">
        <v>7214</v>
      </c>
      <c r="D3963" s="16">
        <f t="shared" si="543"/>
        <v>45909</v>
      </c>
      <c r="G3963" s="13" t="s">
        <v>7663</v>
      </c>
      <c r="I3963" s="13" t="s">
        <v>8586</v>
      </c>
      <c r="J3963" s="13" t="s">
        <v>1796</v>
      </c>
      <c r="K3963" s="13" t="s">
        <v>41</v>
      </c>
      <c r="L3963" s="25" t="str">
        <f>VLOOKUP($K3963,TONG_SL!$A:$D,2,0)</f>
        <v>Chả nướng 300g</v>
      </c>
      <c r="N3963" s="25" t="str">
        <f t="shared" si="542"/>
        <v>K-C6</v>
      </c>
      <c r="Q3963" s="25" t="str">
        <f>VLOOKUP(K3963,TONG_SL!$A:$D,3,0)</f>
        <v>Túi</v>
      </c>
      <c r="R3963" s="1">
        <v>6</v>
      </c>
      <c r="T3963" s="1">
        <f>VLOOKUP(VLOOKUP(G3963,Ma_KH!$A:$R,18,0)&amp;K3963,Gia_MB!$A:$F,6,0)</f>
        <v>70950</v>
      </c>
      <c r="U3963" s="14">
        <f t="shared" si="544"/>
        <v>425700</v>
      </c>
      <c r="W3963" s="64">
        <f t="shared" si="545"/>
        <v>0</v>
      </c>
      <c r="X3963" s="3" t="str">
        <f t="shared" si="546"/>
        <v>8</v>
      </c>
      <c r="Z3963" s="14">
        <f t="shared" si="547"/>
        <v>34056</v>
      </c>
      <c r="AA3963" s="7">
        <f>VLOOKUP(G3963,Ma_KH!$A:$R,14,0)</f>
        <v>60</v>
      </c>
      <c r="AD3963" s="7" t="str">
        <f>IFERROR(VLOOKUP(J3963,'Chuyển Mã'!$B$3:$C$9,2,0),"")</f>
        <v>Tỉnh</v>
      </c>
      <c r="AE3963" s="7" t="str">
        <f t="shared" si="531"/>
        <v>Chả nướng 300g</v>
      </c>
      <c r="AF3963" s="7">
        <f t="shared" si="532"/>
        <v>6</v>
      </c>
    </row>
    <row r="3964" spans="1:32" x14ac:dyDescent="0.25">
      <c r="A3964" s="11">
        <v>45909</v>
      </c>
      <c r="B3964" s="25">
        <v>4176610124</v>
      </c>
      <c r="C3964" s="12" t="s">
        <v>7214</v>
      </c>
      <c r="D3964" s="16">
        <f t="shared" si="543"/>
        <v>45909</v>
      </c>
      <c r="G3964" s="13" t="s">
        <v>7663</v>
      </c>
      <c r="I3964" s="13" t="s">
        <v>8587</v>
      </c>
      <c r="J3964" s="13" t="s">
        <v>1796</v>
      </c>
      <c r="K3964" s="13" t="s">
        <v>27</v>
      </c>
      <c r="L3964" s="25" t="str">
        <f>VLOOKUP($K3964,TONG_SL!$A:$D,2,0)</f>
        <v>Chân giò heo muối 300g</v>
      </c>
      <c r="N3964" s="25" t="str">
        <f t="shared" si="542"/>
        <v>K-C6</v>
      </c>
      <c r="Q3964" s="25" t="str">
        <f>VLOOKUP(K3964,TONG_SL!$A:$D,3,0)</f>
        <v>Túi</v>
      </c>
      <c r="R3964" s="1">
        <v>3</v>
      </c>
      <c r="T3964" s="1">
        <f>VLOOKUP(VLOOKUP(G3964,Ma_KH!$A:$R,18,0)&amp;K3964,Gia_MB!$A:$F,6,0)</f>
        <v>73431</v>
      </c>
      <c r="U3964" s="14">
        <f t="shared" si="544"/>
        <v>220293</v>
      </c>
      <c r="W3964" s="64">
        <f t="shared" si="545"/>
        <v>0</v>
      </c>
      <c r="X3964" s="3" t="str">
        <f t="shared" si="546"/>
        <v>8</v>
      </c>
      <c r="Z3964" s="14">
        <f t="shared" si="547"/>
        <v>17623.439999999999</v>
      </c>
      <c r="AA3964" s="7">
        <f>VLOOKUP(G3964,Ma_KH!$A:$R,14,0)</f>
        <v>60</v>
      </c>
      <c r="AD3964" s="7" t="str">
        <f>IFERROR(VLOOKUP(J3964,'Chuyển Mã'!$B$3:$C$9,2,0),"")</f>
        <v>Tỉnh</v>
      </c>
      <c r="AE3964" s="7" t="str">
        <f t="shared" si="531"/>
        <v>Chân giò heo muối 300g</v>
      </c>
      <c r="AF3964" s="7">
        <f t="shared" si="532"/>
        <v>3</v>
      </c>
    </row>
    <row r="3965" spans="1:32" x14ac:dyDescent="0.25">
      <c r="A3965" s="11">
        <v>45909</v>
      </c>
      <c r="B3965" s="25">
        <v>4176610124</v>
      </c>
      <c r="C3965" s="12" t="s">
        <v>7214</v>
      </c>
      <c r="D3965" s="16">
        <f t="shared" si="543"/>
        <v>45909</v>
      </c>
      <c r="G3965" s="13" t="s">
        <v>7663</v>
      </c>
      <c r="I3965" s="13" t="s">
        <v>8587</v>
      </c>
      <c r="J3965" s="13" t="s">
        <v>1796</v>
      </c>
      <c r="K3965" s="13" t="s">
        <v>30</v>
      </c>
      <c r="L3965" s="25" t="str">
        <f>VLOOKUP($K3965,TONG_SL!$A:$D,2,0)</f>
        <v>Gà muối 500g</v>
      </c>
      <c r="N3965" s="25" t="str">
        <f t="shared" si="542"/>
        <v>K-C6</v>
      </c>
      <c r="Q3965" s="25" t="str">
        <f>VLOOKUP(K3965,TONG_SL!$A:$D,3,0)</f>
        <v>Túi</v>
      </c>
      <c r="R3965" s="1">
        <v>8</v>
      </c>
      <c r="T3965" s="1">
        <f>VLOOKUP(VLOOKUP(G3965,Ma_KH!$A:$R,18,0)&amp;K3965,Gia_MB!$A:$F,6,0)</f>
        <v>111058</v>
      </c>
      <c r="U3965" s="14">
        <f t="shared" si="544"/>
        <v>888464</v>
      </c>
      <c r="W3965" s="64">
        <f t="shared" si="545"/>
        <v>0</v>
      </c>
      <c r="X3965" s="3" t="str">
        <f t="shared" si="546"/>
        <v>8</v>
      </c>
      <c r="Z3965" s="14">
        <f t="shared" si="547"/>
        <v>71077.119999999995</v>
      </c>
      <c r="AA3965" s="7">
        <f>VLOOKUP(G3965,Ma_KH!$A:$R,14,0)</f>
        <v>60</v>
      </c>
      <c r="AD3965" s="7" t="str">
        <f>IFERROR(VLOOKUP(J3965,'Chuyển Mã'!$B$3:$C$9,2,0),"")</f>
        <v>Tỉnh</v>
      </c>
      <c r="AE3965" s="7" t="str">
        <f t="shared" si="531"/>
        <v>Gà muối 500g</v>
      </c>
      <c r="AF3965" s="7">
        <f t="shared" si="532"/>
        <v>8</v>
      </c>
    </row>
    <row r="3966" spans="1:32" x14ac:dyDescent="0.25">
      <c r="A3966" s="11">
        <v>45909</v>
      </c>
      <c r="B3966" s="25">
        <v>4176610124</v>
      </c>
      <c r="C3966" s="12" t="s">
        <v>7214</v>
      </c>
      <c r="D3966" s="16">
        <f t="shared" si="543"/>
        <v>45909</v>
      </c>
      <c r="G3966" s="13" t="s">
        <v>7663</v>
      </c>
      <c r="I3966" s="13" t="s">
        <v>8587</v>
      </c>
      <c r="J3966" s="13" t="s">
        <v>1796</v>
      </c>
      <c r="K3966" s="13" t="s">
        <v>51</v>
      </c>
      <c r="L3966" s="25" t="str">
        <f>VLOOKUP($K3966,TONG_SL!$A:$D,2,0)</f>
        <v>Mọc Nấm Hương 250g</v>
      </c>
      <c r="N3966" s="25" t="str">
        <f t="shared" si="542"/>
        <v>K-C6</v>
      </c>
      <c r="Q3966" s="25" t="str">
        <f>VLOOKUP(K3966,TONG_SL!$A:$D,3,0)</f>
        <v>Túi</v>
      </c>
      <c r="R3966" s="1">
        <v>3</v>
      </c>
      <c r="T3966" s="1">
        <f>VLOOKUP(VLOOKUP(G3966,Ma_KH!$A:$R,18,0)&amp;K3966,Gia_MB!$A:$F,6,0)</f>
        <v>46000</v>
      </c>
      <c r="U3966" s="14">
        <f t="shared" si="544"/>
        <v>138000</v>
      </c>
      <c r="W3966" s="64">
        <f t="shared" si="545"/>
        <v>0</v>
      </c>
      <c r="X3966" s="3" t="str">
        <f t="shared" si="546"/>
        <v>8</v>
      </c>
      <c r="Z3966" s="14">
        <f t="shared" si="547"/>
        <v>11040</v>
      </c>
      <c r="AA3966" s="7">
        <f>VLOOKUP(G3966,Ma_KH!$A:$R,14,0)</f>
        <v>60</v>
      </c>
      <c r="AD3966" s="7" t="str">
        <f>IFERROR(VLOOKUP(J3966,'Chuyển Mã'!$B$3:$C$9,2,0),"")</f>
        <v>Tỉnh</v>
      </c>
      <c r="AE3966" s="7" t="str">
        <f t="shared" si="531"/>
        <v>Mọc Nấm Hương 250g</v>
      </c>
      <c r="AF3966" s="7">
        <f t="shared" si="532"/>
        <v>3</v>
      </c>
    </row>
    <row r="3967" spans="1:32" x14ac:dyDescent="0.25">
      <c r="A3967" s="11">
        <v>45909</v>
      </c>
      <c r="B3967" s="25">
        <v>4176610124</v>
      </c>
      <c r="C3967" s="12" t="s">
        <v>7214</v>
      </c>
      <c r="D3967" s="16">
        <f t="shared" si="543"/>
        <v>45909</v>
      </c>
      <c r="G3967" s="13" t="s">
        <v>7663</v>
      </c>
      <c r="I3967" s="13" t="s">
        <v>8587</v>
      </c>
      <c r="J3967" s="13" t="s">
        <v>1796</v>
      </c>
      <c r="K3967" s="13" t="s">
        <v>32</v>
      </c>
      <c r="L3967" s="25" t="str">
        <f>VLOOKUP($K3967,TONG_SL!$A:$D,2,0)</f>
        <v>Giò Tai Lưỡi Xào 250</v>
      </c>
      <c r="N3967" s="25" t="str">
        <f t="shared" si="542"/>
        <v>K-C6</v>
      </c>
      <c r="Q3967" s="25" t="str">
        <f>VLOOKUP(K3967,TONG_SL!$A:$D,3,0)</f>
        <v>Túi</v>
      </c>
      <c r="R3967" s="1">
        <v>5</v>
      </c>
      <c r="T3967" s="1">
        <f>VLOOKUP(VLOOKUP(G3967,Ma_KH!$A:$R,18,0)&amp;K3967,Gia_MB!$A:$F,6,0)</f>
        <v>50183</v>
      </c>
      <c r="U3967" s="14">
        <f t="shared" si="544"/>
        <v>250915</v>
      </c>
      <c r="W3967" s="64">
        <f t="shared" si="545"/>
        <v>0</v>
      </c>
      <c r="X3967" s="3" t="str">
        <f t="shared" si="546"/>
        <v>8</v>
      </c>
      <c r="Z3967" s="14">
        <f t="shared" si="547"/>
        <v>20073.2</v>
      </c>
      <c r="AA3967" s="7">
        <f>VLOOKUP(G3967,Ma_KH!$A:$R,14,0)</f>
        <v>60</v>
      </c>
      <c r="AD3967" s="7" t="str">
        <f>IFERROR(VLOOKUP(J3967,'Chuyển Mã'!$B$3:$C$9,2,0),"")</f>
        <v>Tỉnh</v>
      </c>
      <c r="AE3967" s="7" t="str">
        <f t="shared" si="531"/>
        <v>Giò Tai Lưỡi Xào 250</v>
      </c>
      <c r="AF3967" s="7">
        <f t="shared" si="532"/>
        <v>5</v>
      </c>
    </row>
    <row r="3968" spans="1:32" x14ac:dyDescent="0.25">
      <c r="A3968" s="11">
        <v>45909</v>
      </c>
      <c r="B3968" s="25">
        <v>4176610124</v>
      </c>
      <c r="C3968" s="12" t="s">
        <v>7214</v>
      </c>
      <c r="D3968" s="16">
        <f t="shared" si="543"/>
        <v>45909</v>
      </c>
      <c r="G3968" s="13" t="s">
        <v>7663</v>
      </c>
      <c r="I3968" s="13" t="s">
        <v>8587</v>
      </c>
      <c r="J3968" s="13" t="s">
        <v>1796</v>
      </c>
      <c r="K3968" s="13" t="s">
        <v>39</v>
      </c>
      <c r="L3968" s="25" t="str">
        <f>VLOOKUP($K3968,TONG_SL!$A:$D,2,0)</f>
        <v>Chả cốm 300g</v>
      </c>
      <c r="N3968" s="25" t="str">
        <f t="shared" si="542"/>
        <v>K-C6</v>
      </c>
      <c r="Q3968" s="25" t="str">
        <f>VLOOKUP(K3968,TONG_SL!$A:$D,3,0)</f>
        <v>Túi</v>
      </c>
      <c r="R3968" s="1">
        <v>2</v>
      </c>
      <c r="T3968" s="1">
        <f>VLOOKUP(VLOOKUP(G3968,Ma_KH!$A:$R,18,0)&amp;K3968,Gia_MB!$A:$F,6,0)</f>
        <v>74250</v>
      </c>
      <c r="U3968" s="14">
        <f t="shared" si="544"/>
        <v>148500</v>
      </c>
      <c r="W3968" s="64">
        <f t="shared" si="545"/>
        <v>0</v>
      </c>
      <c r="X3968" s="3" t="str">
        <f t="shared" si="546"/>
        <v>8</v>
      </c>
      <c r="Z3968" s="14">
        <f t="shared" si="547"/>
        <v>11880</v>
      </c>
      <c r="AA3968" s="7">
        <f>VLOOKUP(G3968,Ma_KH!$A:$R,14,0)</f>
        <v>60</v>
      </c>
      <c r="AD3968" s="7" t="str">
        <f>IFERROR(VLOOKUP(J3968,'Chuyển Mã'!$B$3:$C$9,2,0),"")</f>
        <v>Tỉnh</v>
      </c>
      <c r="AE3968" s="7" t="str">
        <f t="shared" si="531"/>
        <v>Chả cốm 300g</v>
      </c>
      <c r="AF3968" s="7">
        <f t="shared" si="532"/>
        <v>2</v>
      </c>
    </row>
    <row r="3969" spans="1:32" x14ac:dyDescent="0.25">
      <c r="A3969" s="11">
        <v>45909</v>
      </c>
      <c r="B3969" s="25">
        <v>4176378218</v>
      </c>
      <c r="C3969" s="12" t="s">
        <v>7214</v>
      </c>
      <c r="D3969" s="16">
        <f t="shared" si="543"/>
        <v>45909</v>
      </c>
      <c r="G3969" s="13" t="s">
        <v>7314</v>
      </c>
      <c r="I3969" s="13" t="s">
        <v>8588</v>
      </c>
      <c r="J3969" s="13" t="s">
        <v>1796</v>
      </c>
      <c r="K3969" s="13" t="s">
        <v>30</v>
      </c>
      <c r="L3969" s="25" t="str">
        <f>VLOOKUP($K3969,TONG_SL!$A:$D,2,0)</f>
        <v>Gà muối 500g</v>
      </c>
      <c r="N3969" s="25" t="str">
        <f t="shared" si="542"/>
        <v>K-C6</v>
      </c>
      <c r="Q3969" s="25" t="str">
        <f>VLOOKUP(K3969,TONG_SL!$A:$D,3,0)</f>
        <v>Túi</v>
      </c>
      <c r="R3969" s="1">
        <v>5</v>
      </c>
      <c r="T3969" s="1">
        <f>VLOOKUP(VLOOKUP(G3969,Ma_KH!$A:$R,18,0)&amp;K3969,Gia_MB!$A:$F,6,0)</f>
        <v>111058</v>
      </c>
      <c r="U3969" s="14">
        <f t="shared" si="544"/>
        <v>555290</v>
      </c>
      <c r="W3969" s="64">
        <f t="shared" si="545"/>
        <v>0</v>
      </c>
      <c r="X3969" s="3" t="str">
        <f t="shared" si="546"/>
        <v>8</v>
      </c>
      <c r="Z3969" s="14">
        <f t="shared" si="547"/>
        <v>44423.200000000004</v>
      </c>
      <c r="AA3969" s="7">
        <f>VLOOKUP(G3969,Ma_KH!$A:$R,14,0)</f>
        <v>60</v>
      </c>
      <c r="AD3969" s="7" t="str">
        <f>IFERROR(VLOOKUP(J3969,'Chuyển Mã'!$B$3:$C$9,2,0),"")</f>
        <v>Tỉnh</v>
      </c>
      <c r="AE3969" s="7" t="str">
        <f t="shared" si="531"/>
        <v>Gà muối 500g</v>
      </c>
      <c r="AF3969" s="7">
        <f t="shared" si="532"/>
        <v>5</v>
      </c>
    </row>
    <row r="3970" spans="1:32" x14ac:dyDescent="0.25">
      <c r="A3970" s="11">
        <v>45909</v>
      </c>
      <c r="B3970" s="25">
        <v>4176378218</v>
      </c>
      <c r="C3970" s="12" t="s">
        <v>7214</v>
      </c>
      <c r="D3970" s="16">
        <f t="shared" si="543"/>
        <v>45909</v>
      </c>
      <c r="G3970" s="13" t="s">
        <v>7314</v>
      </c>
      <c r="I3970" s="13" t="s">
        <v>8588</v>
      </c>
      <c r="J3970" s="13" t="s">
        <v>1796</v>
      </c>
      <c r="K3970" s="13" t="s">
        <v>32</v>
      </c>
      <c r="L3970" s="25" t="str">
        <f>VLOOKUP($K3970,TONG_SL!$A:$D,2,0)</f>
        <v>Giò Tai Lưỡi Xào 250</v>
      </c>
      <c r="N3970" s="25" t="str">
        <f t="shared" si="542"/>
        <v>K-C6</v>
      </c>
      <c r="Q3970" s="25" t="str">
        <f>VLOOKUP(K3970,TONG_SL!$A:$D,3,0)</f>
        <v>Túi</v>
      </c>
      <c r="R3970" s="1">
        <v>5</v>
      </c>
      <c r="T3970" s="1">
        <f>VLOOKUP(VLOOKUP(G3970,Ma_KH!$A:$R,18,0)&amp;K3970,Gia_MB!$A:$F,6,0)</f>
        <v>50183</v>
      </c>
      <c r="U3970" s="14">
        <f t="shared" si="544"/>
        <v>250915</v>
      </c>
      <c r="W3970" s="64">
        <f t="shared" si="545"/>
        <v>0</v>
      </c>
      <c r="X3970" s="3" t="str">
        <f t="shared" si="546"/>
        <v>8</v>
      </c>
      <c r="Z3970" s="14">
        <f t="shared" si="547"/>
        <v>20073.2</v>
      </c>
      <c r="AA3970" s="7">
        <f>VLOOKUP(G3970,Ma_KH!$A:$R,14,0)</f>
        <v>60</v>
      </c>
      <c r="AD3970" s="7" t="str">
        <f>IFERROR(VLOOKUP(J3970,'Chuyển Mã'!$B$3:$C$9,2,0),"")</f>
        <v>Tỉnh</v>
      </c>
      <c r="AE3970" s="7" t="str">
        <f t="shared" si="531"/>
        <v>Giò Tai Lưỡi Xào 250</v>
      </c>
      <c r="AF3970" s="7">
        <f t="shared" si="532"/>
        <v>5</v>
      </c>
    </row>
    <row r="3971" spans="1:32" x14ac:dyDescent="0.25">
      <c r="A3971" s="11">
        <v>45909</v>
      </c>
      <c r="B3971" s="25">
        <v>4176378218</v>
      </c>
      <c r="C3971" s="12" t="s">
        <v>7214</v>
      </c>
      <c r="D3971" s="16">
        <f t="shared" si="543"/>
        <v>45909</v>
      </c>
      <c r="G3971" s="13" t="s">
        <v>7314</v>
      </c>
      <c r="I3971" s="13" t="s">
        <v>8588</v>
      </c>
      <c r="J3971" s="13" t="s">
        <v>1796</v>
      </c>
      <c r="K3971" s="13" t="s">
        <v>8461</v>
      </c>
      <c r="L3971" s="25" t="str">
        <f>VLOOKUP($K3971,TONG_SL!$A:$D,2,0)</f>
        <v>Chân giò heo muối 300g</v>
      </c>
      <c r="N3971" s="25" t="str">
        <f t="shared" si="542"/>
        <v>K-C6</v>
      </c>
      <c r="Q3971" s="25" t="str">
        <f>VLOOKUP(K3971,TONG_SL!$A:$D,3,0)</f>
        <v>Túi</v>
      </c>
      <c r="R3971" s="1">
        <v>5</v>
      </c>
      <c r="T3971" s="1">
        <f>VLOOKUP(VLOOKUP(G3971,Ma_KH!$A:$R,18,0)&amp;K3971,Gia_MB!$A:$F,6,0)</f>
        <v>73431</v>
      </c>
      <c r="U3971" s="14">
        <f t="shared" si="544"/>
        <v>367155</v>
      </c>
      <c r="W3971" s="64">
        <f t="shared" si="545"/>
        <v>0</v>
      </c>
      <c r="X3971" s="3" t="str">
        <f t="shared" si="546"/>
        <v>8</v>
      </c>
      <c r="Z3971" s="14">
        <f t="shared" si="547"/>
        <v>29372.400000000001</v>
      </c>
      <c r="AA3971" s="7">
        <f>VLOOKUP(G3971,Ma_KH!$A:$R,14,0)</f>
        <v>60</v>
      </c>
      <c r="AD3971" s="7" t="str">
        <f>IFERROR(VLOOKUP(J3971,'Chuyển Mã'!$B$3:$C$9,2,0),"")</f>
        <v>Tỉnh</v>
      </c>
      <c r="AE3971" s="7" t="str">
        <f t="shared" ref="AE3971:AE4034" si="548">IFERROR(L3971,"")</f>
        <v>Chân giò heo muối 300g</v>
      </c>
      <c r="AF3971" s="7">
        <f t="shared" ref="AF3971:AF4034" si="549">R3971</f>
        <v>5</v>
      </c>
    </row>
    <row r="3972" spans="1:32" x14ac:dyDescent="0.25">
      <c r="A3972" s="11">
        <v>45909</v>
      </c>
      <c r="B3972" s="25">
        <v>4176688940</v>
      </c>
      <c r="C3972" s="12" t="s">
        <v>7214</v>
      </c>
      <c r="D3972" s="16">
        <f t="shared" si="543"/>
        <v>45909</v>
      </c>
      <c r="G3972" s="13" t="s">
        <v>7314</v>
      </c>
      <c r="I3972" s="13" t="s">
        <v>8589</v>
      </c>
      <c r="J3972" s="13" t="s">
        <v>1796</v>
      </c>
      <c r="K3972" s="13" t="s">
        <v>32</v>
      </c>
      <c r="L3972" s="25" t="str">
        <f>VLOOKUP($K3972,TONG_SL!$A:$D,2,0)</f>
        <v>Giò Tai Lưỡi Xào 250</v>
      </c>
      <c r="N3972" s="25" t="str">
        <f t="shared" si="542"/>
        <v>K-C6</v>
      </c>
      <c r="Q3972" s="25" t="str">
        <f>VLOOKUP(K3972,TONG_SL!$A:$D,3,0)</f>
        <v>Túi</v>
      </c>
      <c r="R3972" s="1">
        <v>6</v>
      </c>
      <c r="T3972" s="1">
        <f>VLOOKUP(VLOOKUP(G3972,Ma_KH!$A:$R,18,0)&amp;K3972,Gia_MB!$A:$F,6,0)</f>
        <v>50183</v>
      </c>
      <c r="U3972" s="14">
        <f t="shared" si="544"/>
        <v>301098</v>
      </c>
      <c r="W3972" s="64">
        <f t="shared" si="545"/>
        <v>0</v>
      </c>
      <c r="X3972" s="3" t="str">
        <f t="shared" si="546"/>
        <v>8</v>
      </c>
      <c r="Z3972" s="14">
        <f t="shared" si="547"/>
        <v>24087.84</v>
      </c>
      <c r="AA3972" s="7">
        <f>VLOOKUP(G3972,Ma_KH!$A:$R,14,0)</f>
        <v>60</v>
      </c>
      <c r="AD3972" s="7" t="str">
        <f>IFERROR(VLOOKUP(J3972,'Chuyển Mã'!$B$3:$C$9,2,0),"")</f>
        <v>Tỉnh</v>
      </c>
      <c r="AE3972" s="7" t="str">
        <f t="shared" si="548"/>
        <v>Giò Tai Lưỡi Xào 250</v>
      </c>
      <c r="AF3972" s="7">
        <f t="shared" si="549"/>
        <v>6</v>
      </c>
    </row>
    <row r="3973" spans="1:32" x14ac:dyDescent="0.25">
      <c r="A3973" s="11">
        <v>45909</v>
      </c>
      <c r="B3973" s="25">
        <v>4176688940</v>
      </c>
      <c r="C3973" s="12" t="s">
        <v>7214</v>
      </c>
      <c r="D3973" s="16">
        <f t="shared" si="543"/>
        <v>45909</v>
      </c>
      <c r="G3973" s="13" t="s">
        <v>7314</v>
      </c>
      <c r="I3973" s="13" t="s">
        <v>8589</v>
      </c>
      <c r="J3973" s="13" t="s">
        <v>1796</v>
      </c>
      <c r="K3973" s="13" t="s">
        <v>51</v>
      </c>
      <c r="L3973" s="25" t="str">
        <f>VLOOKUP($K3973,TONG_SL!$A:$D,2,0)</f>
        <v>Mọc Nấm Hương 250g</v>
      </c>
      <c r="N3973" s="25" t="str">
        <f t="shared" si="542"/>
        <v>K-C6</v>
      </c>
      <c r="Q3973" s="25" t="str">
        <f>VLOOKUP(K3973,TONG_SL!$A:$D,3,0)</f>
        <v>Túi</v>
      </c>
      <c r="R3973" s="1">
        <v>3</v>
      </c>
      <c r="T3973" s="1">
        <f>VLOOKUP(VLOOKUP(G3973,Ma_KH!$A:$R,18,0)&amp;K3973,Gia_MB!$A:$F,6,0)</f>
        <v>46000</v>
      </c>
      <c r="U3973" s="14">
        <f t="shared" si="544"/>
        <v>138000</v>
      </c>
      <c r="W3973" s="64">
        <f t="shared" si="545"/>
        <v>0</v>
      </c>
      <c r="X3973" s="3" t="str">
        <f t="shared" si="546"/>
        <v>8</v>
      </c>
      <c r="Z3973" s="14">
        <f t="shared" si="547"/>
        <v>11040</v>
      </c>
      <c r="AA3973" s="7">
        <f>VLOOKUP(G3973,Ma_KH!$A:$R,14,0)</f>
        <v>60</v>
      </c>
      <c r="AD3973" s="7" t="str">
        <f>IFERROR(VLOOKUP(J3973,'Chuyển Mã'!$B$3:$C$9,2,0),"")</f>
        <v>Tỉnh</v>
      </c>
      <c r="AE3973" s="7" t="str">
        <f t="shared" si="548"/>
        <v>Mọc Nấm Hương 250g</v>
      </c>
      <c r="AF3973" s="7">
        <f t="shared" si="549"/>
        <v>3</v>
      </c>
    </row>
    <row r="3974" spans="1:32" x14ac:dyDescent="0.25">
      <c r="A3974" s="11">
        <v>45909</v>
      </c>
      <c r="B3974" s="25">
        <v>4176688940</v>
      </c>
      <c r="C3974" s="12" t="s">
        <v>7214</v>
      </c>
      <c r="D3974" s="16">
        <f t="shared" si="543"/>
        <v>45909</v>
      </c>
      <c r="G3974" s="13" t="s">
        <v>7314</v>
      </c>
      <c r="I3974" s="13" t="s">
        <v>8589</v>
      </c>
      <c r="J3974" s="13" t="s">
        <v>1796</v>
      </c>
      <c r="K3974" s="13" t="s">
        <v>41</v>
      </c>
      <c r="L3974" s="25" t="str">
        <f>VLOOKUP($K3974,TONG_SL!$A:$D,2,0)</f>
        <v>Chả nướng 300g</v>
      </c>
      <c r="N3974" s="25" t="str">
        <f t="shared" si="542"/>
        <v>K-C6</v>
      </c>
      <c r="Q3974" s="25" t="str">
        <f>VLOOKUP(K3974,TONG_SL!$A:$D,3,0)</f>
        <v>Túi</v>
      </c>
      <c r="R3974" s="1">
        <v>5</v>
      </c>
      <c r="T3974" s="1">
        <f>VLOOKUP(VLOOKUP(G3974,Ma_KH!$A:$R,18,0)&amp;K3974,Gia_MB!$A:$F,6,0)</f>
        <v>70950</v>
      </c>
      <c r="U3974" s="14">
        <f t="shared" si="544"/>
        <v>354750</v>
      </c>
      <c r="W3974" s="64">
        <f t="shared" si="545"/>
        <v>0</v>
      </c>
      <c r="X3974" s="3" t="str">
        <f t="shared" si="546"/>
        <v>8</v>
      </c>
      <c r="Z3974" s="14">
        <f t="shared" si="547"/>
        <v>28380</v>
      </c>
      <c r="AA3974" s="7">
        <f>VLOOKUP(G3974,Ma_KH!$A:$R,14,0)</f>
        <v>60</v>
      </c>
      <c r="AD3974" s="7" t="str">
        <f>IFERROR(VLOOKUP(J3974,'Chuyển Mã'!$B$3:$C$9,2,0),"")</f>
        <v>Tỉnh</v>
      </c>
      <c r="AE3974" s="7" t="str">
        <f t="shared" si="548"/>
        <v>Chả nướng 300g</v>
      </c>
      <c r="AF3974" s="7">
        <f t="shared" si="549"/>
        <v>5</v>
      </c>
    </row>
    <row r="3975" spans="1:32" x14ac:dyDescent="0.25">
      <c r="A3975" s="11">
        <v>45909</v>
      </c>
      <c r="B3975" s="25">
        <v>4176736023</v>
      </c>
      <c r="C3975" s="12" t="s">
        <v>7214</v>
      </c>
      <c r="D3975" s="16">
        <f t="shared" si="543"/>
        <v>45909</v>
      </c>
      <c r="G3975" s="13" t="s">
        <v>7331</v>
      </c>
      <c r="I3975" s="13" t="s">
        <v>8590</v>
      </c>
      <c r="J3975" s="13" t="s">
        <v>1796</v>
      </c>
      <c r="K3975" s="13" t="s">
        <v>27</v>
      </c>
      <c r="L3975" s="25" t="str">
        <f>VLOOKUP($K3975,TONG_SL!$A:$D,2,0)</f>
        <v>Chân giò heo muối 300g</v>
      </c>
      <c r="N3975" s="25" t="str">
        <f t="shared" si="542"/>
        <v>K-C6</v>
      </c>
      <c r="Q3975" s="25" t="str">
        <f>VLOOKUP(K3975,TONG_SL!$A:$D,3,0)</f>
        <v>Túi</v>
      </c>
      <c r="R3975" s="1">
        <v>20</v>
      </c>
      <c r="T3975" s="1">
        <f>VLOOKUP(VLOOKUP(G3975,Ma_KH!$A:$R,18,0)&amp;K3975,Gia_MB!$A:$F,6,0)</f>
        <v>73431</v>
      </c>
      <c r="U3975" s="14">
        <f t="shared" si="544"/>
        <v>1468620</v>
      </c>
      <c r="W3975" s="64">
        <f t="shared" si="545"/>
        <v>0</v>
      </c>
      <c r="X3975" s="3" t="str">
        <f t="shared" si="546"/>
        <v>8</v>
      </c>
      <c r="Z3975" s="14">
        <f t="shared" si="547"/>
        <v>117489.60000000001</v>
      </c>
      <c r="AA3975" s="7">
        <f>VLOOKUP(G3975,Ma_KH!$A:$R,14,0)</f>
        <v>60</v>
      </c>
      <c r="AD3975" s="7" t="str">
        <f>IFERROR(VLOOKUP(J3975,'Chuyển Mã'!$B$3:$C$9,2,0),"")</f>
        <v>Tỉnh</v>
      </c>
      <c r="AE3975" s="7" t="str">
        <f t="shared" si="548"/>
        <v>Chân giò heo muối 300g</v>
      </c>
      <c r="AF3975" s="7">
        <f t="shared" si="549"/>
        <v>20</v>
      </c>
    </row>
    <row r="3976" spans="1:32" x14ac:dyDescent="0.25">
      <c r="A3976" s="11">
        <v>45909</v>
      </c>
      <c r="B3976" s="25">
        <v>4176736023</v>
      </c>
      <c r="C3976" s="12" t="s">
        <v>7214</v>
      </c>
      <c r="D3976" s="16">
        <f t="shared" si="543"/>
        <v>45909</v>
      </c>
      <c r="G3976" s="13" t="s">
        <v>7331</v>
      </c>
      <c r="I3976" s="13" t="s">
        <v>8590</v>
      </c>
      <c r="J3976" s="13" t="s">
        <v>1796</v>
      </c>
      <c r="K3976" s="13" t="s">
        <v>30</v>
      </c>
      <c r="L3976" s="25" t="str">
        <f>VLOOKUP($K3976,TONG_SL!$A:$D,2,0)</f>
        <v>Gà muối 500g</v>
      </c>
      <c r="N3976" s="25" t="str">
        <f t="shared" si="542"/>
        <v>K-C6</v>
      </c>
      <c r="Q3976" s="25" t="str">
        <f>VLOOKUP(K3976,TONG_SL!$A:$D,3,0)</f>
        <v>Túi</v>
      </c>
      <c r="R3976" s="1">
        <v>10</v>
      </c>
      <c r="T3976" s="1">
        <f>VLOOKUP(VLOOKUP(G3976,Ma_KH!$A:$R,18,0)&amp;K3976,Gia_MB!$A:$F,6,0)</f>
        <v>111058</v>
      </c>
      <c r="U3976" s="14">
        <f t="shared" si="544"/>
        <v>1110580</v>
      </c>
      <c r="W3976" s="64">
        <f t="shared" si="545"/>
        <v>0</v>
      </c>
      <c r="X3976" s="3" t="str">
        <f t="shared" si="546"/>
        <v>8</v>
      </c>
      <c r="Z3976" s="14">
        <f t="shared" si="547"/>
        <v>88846.400000000009</v>
      </c>
      <c r="AA3976" s="7">
        <f>VLOOKUP(G3976,Ma_KH!$A:$R,14,0)</f>
        <v>60</v>
      </c>
      <c r="AD3976" s="7" t="str">
        <f>IFERROR(VLOOKUP(J3976,'Chuyển Mã'!$B$3:$C$9,2,0),"")</f>
        <v>Tỉnh</v>
      </c>
      <c r="AE3976" s="7" t="str">
        <f t="shared" si="548"/>
        <v>Gà muối 500g</v>
      </c>
      <c r="AF3976" s="7">
        <f t="shared" si="549"/>
        <v>10</v>
      </c>
    </row>
    <row r="3977" spans="1:32" x14ac:dyDescent="0.25">
      <c r="A3977" s="11">
        <v>45909</v>
      </c>
      <c r="B3977" s="25">
        <v>4176736023</v>
      </c>
      <c r="C3977" s="12" t="s">
        <v>7214</v>
      </c>
      <c r="D3977" s="16">
        <f t="shared" si="543"/>
        <v>45909</v>
      </c>
      <c r="G3977" s="13" t="s">
        <v>7331</v>
      </c>
      <c r="I3977" s="13" t="s">
        <v>8590</v>
      </c>
      <c r="J3977" s="13" t="s">
        <v>1796</v>
      </c>
      <c r="K3977" s="13" t="s">
        <v>35</v>
      </c>
      <c r="L3977" s="25" t="str">
        <f>VLOOKUP($K3977,TONG_SL!$A:$D,2,0)</f>
        <v>Tai heo muối 200g</v>
      </c>
      <c r="N3977" s="25" t="str">
        <f t="shared" si="542"/>
        <v>K-C6</v>
      </c>
      <c r="Q3977" s="25" t="str">
        <f>VLOOKUP(K3977,TONG_SL!$A:$D,3,0)</f>
        <v>Túi</v>
      </c>
      <c r="R3977" s="1">
        <v>5</v>
      </c>
      <c r="T3977" s="1">
        <f>VLOOKUP(VLOOKUP(G3977,Ma_KH!$A:$R,18,0)&amp;K3977,Gia_MB!$A:$F,6,0)</f>
        <v>55595</v>
      </c>
      <c r="U3977" s="14">
        <f t="shared" si="544"/>
        <v>277975</v>
      </c>
      <c r="W3977" s="64">
        <f t="shared" si="545"/>
        <v>0</v>
      </c>
      <c r="X3977" s="3" t="str">
        <f t="shared" si="546"/>
        <v>8</v>
      </c>
      <c r="Z3977" s="14">
        <f t="shared" si="547"/>
        <v>22238</v>
      </c>
      <c r="AA3977" s="7">
        <f>VLOOKUP(G3977,Ma_KH!$A:$R,14,0)</f>
        <v>60</v>
      </c>
      <c r="AD3977" s="7" t="str">
        <f>IFERROR(VLOOKUP(J3977,'Chuyển Mã'!$B$3:$C$9,2,0),"")</f>
        <v>Tỉnh</v>
      </c>
      <c r="AE3977" s="7" t="str">
        <f t="shared" si="548"/>
        <v>Tai heo muối 200g</v>
      </c>
      <c r="AF3977" s="7">
        <f t="shared" si="549"/>
        <v>5</v>
      </c>
    </row>
    <row r="3978" spans="1:32" x14ac:dyDescent="0.25">
      <c r="A3978" s="11">
        <v>45909</v>
      </c>
      <c r="B3978" s="25">
        <v>4176659035</v>
      </c>
      <c r="C3978" s="12" t="s">
        <v>7214</v>
      </c>
      <c r="D3978" s="16">
        <f t="shared" si="543"/>
        <v>45909</v>
      </c>
      <c r="G3978" s="13" t="s">
        <v>7290</v>
      </c>
      <c r="I3978" s="13" t="s">
        <v>8591</v>
      </c>
      <c r="J3978" s="13" t="s">
        <v>1796</v>
      </c>
      <c r="K3978" s="13" t="s">
        <v>27</v>
      </c>
      <c r="L3978" s="25" t="str">
        <f>VLOOKUP($K3978,TONG_SL!$A:$D,2,0)</f>
        <v>Chân giò heo muối 300g</v>
      </c>
      <c r="N3978" s="25" t="str">
        <f t="shared" si="542"/>
        <v>K-C6</v>
      </c>
      <c r="Q3978" s="25" t="str">
        <f>VLOOKUP(K3978,TONG_SL!$A:$D,3,0)</f>
        <v>Túi</v>
      </c>
      <c r="R3978" s="1">
        <v>15</v>
      </c>
      <c r="T3978" s="1">
        <f>VLOOKUP(VLOOKUP(G3978,Ma_KH!$A:$R,18,0)&amp;K3978,Gia_MB!$A:$F,6,0)</f>
        <v>73431</v>
      </c>
      <c r="U3978" s="14">
        <f t="shared" si="544"/>
        <v>1101465</v>
      </c>
      <c r="W3978" s="64">
        <f t="shared" si="545"/>
        <v>0</v>
      </c>
      <c r="X3978" s="3" t="str">
        <f t="shared" si="546"/>
        <v>8</v>
      </c>
      <c r="Z3978" s="14">
        <f t="shared" si="547"/>
        <v>88117.2</v>
      </c>
      <c r="AA3978" s="7">
        <f>VLOOKUP(G3978,Ma_KH!$A:$R,14,0)</f>
        <v>60</v>
      </c>
      <c r="AD3978" s="7" t="str">
        <f>IFERROR(VLOOKUP(J3978,'Chuyển Mã'!$B$3:$C$9,2,0),"")</f>
        <v>Tỉnh</v>
      </c>
      <c r="AE3978" s="7" t="str">
        <f t="shared" si="548"/>
        <v>Chân giò heo muối 300g</v>
      </c>
      <c r="AF3978" s="7">
        <f t="shared" si="549"/>
        <v>15</v>
      </c>
    </row>
    <row r="3979" spans="1:32" x14ac:dyDescent="0.25">
      <c r="A3979" s="11">
        <v>45909</v>
      </c>
      <c r="B3979" s="25">
        <v>4176659035</v>
      </c>
      <c r="C3979" s="12" t="s">
        <v>7214</v>
      </c>
      <c r="D3979" s="16">
        <f t="shared" si="543"/>
        <v>45909</v>
      </c>
      <c r="G3979" s="13" t="s">
        <v>7290</v>
      </c>
      <c r="I3979" s="13" t="s">
        <v>8591</v>
      </c>
      <c r="J3979" s="13" t="s">
        <v>1796</v>
      </c>
      <c r="K3979" s="13" t="s">
        <v>30</v>
      </c>
      <c r="L3979" s="25" t="str">
        <f>VLOOKUP($K3979,TONG_SL!$A:$D,2,0)</f>
        <v>Gà muối 500g</v>
      </c>
      <c r="N3979" s="25" t="str">
        <f t="shared" si="542"/>
        <v>K-C6</v>
      </c>
      <c r="Q3979" s="25" t="str">
        <f>VLOOKUP(K3979,TONG_SL!$A:$D,3,0)</f>
        <v>Túi</v>
      </c>
      <c r="R3979" s="1">
        <v>15</v>
      </c>
      <c r="T3979" s="1">
        <f>VLOOKUP(VLOOKUP(G3979,Ma_KH!$A:$R,18,0)&amp;K3979,Gia_MB!$A:$F,6,0)</f>
        <v>111058</v>
      </c>
      <c r="U3979" s="14">
        <f t="shared" si="544"/>
        <v>1665870</v>
      </c>
      <c r="W3979" s="64">
        <f t="shared" si="545"/>
        <v>0</v>
      </c>
      <c r="X3979" s="3" t="str">
        <f t="shared" si="546"/>
        <v>8</v>
      </c>
      <c r="Z3979" s="14">
        <f t="shared" si="547"/>
        <v>133269.6</v>
      </c>
      <c r="AA3979" s="7">
        <f>VLOOKUP(G3979,Ma_KH!$A:$R,14,0)</f>
        <v>60</v>
      </c>
      <c r="AD3979" s="7" t="str">
        <f>IFERROR(VLOOKUP(J3979,'Chuyển Mã'!$B$3:$C$9,2,0),"")</f>
        <v>Tỉnh</v>
      </c>
      <c r="AE3979" s="7" t="str">
        <f t="shared" si="548"/>
        <v>Gà muối 500g</v>
      </c>
      <c r="AF3979" s="7">
        <f t="shared" si="549"/>
        <v>15</v>
      </c>
    </row>
    <row r="3980" spans="1:32" x14ac:dyDescent="0.25">
      <c r="A3980" s="11">
        <v>45909</v>
      </c>
      <c r="B3980" s="25">
        <v>4176659035</v>
      </c>
      <c r="C3980" s="12" t="s">
        <v>7214</v>
      </c>
      <c r="D3980" s="16">
        <f t="shared" si="543"/>
        <v>45909</v>
      </c>
      <c r="G3980" s="13" t="s">
        <v>7290</v>
      </c>
      <c r="I3980" s="13" t="s">
        <v>8591</v>
      </c>
      <c r="J3980" s="13" t="s">
        <v>1796</v>
      </c>
      <c r="K3980" s="13" t="s">
        <v>32</v>
      </c>
      <c r="L3980" s="25" t="str">
        <f>VLOOKUP($K3980,TONG_SL!$A:$D,2,0)</f>
        <v>Giò Tai Lưỡi Xào 250</v>
      </c>
      <c r="N3980" s="25" t="str">
        <f t="shared" si="542"/>
        <v>K-C6</v>
      </c>
      <c r="Q3980" s="25" t="str">
        <f>VLOOKUP(K3980,TONG_SL!$A:$D,3,0)</f>
        <v>Túi</v>
      </c>
      <c r="R3980" s="1">
        <v>5</v>
      </c>
      <c r="T3980" s="1">
        <f>VLOOKUP(VLOOKUP(G3980,Ma_KH!$A:$R,18,0)&amp;K3980,Gia_MB!$A:$F,6,0)</f>
        <v>50183</v>
      </c>
      <c r="U3980" s="14">
        <f t="shared" si="544"/>
        <v>250915</v>
      </c>
      <c r="W3980" s="64">
        <f t="shared" si="545"/>
        <v>0</v>
      </c>
      <c r="X3980" s="3" t="str">
        <f t="shared" si="546"/>
        <v>8</v>
      </c>
      <c r="Z3980" s="14">
        <f t="shared" si="547"/>
        <v>20073.2</v>
      </c>
      <c r="AA3980" s="7">
        <f>VLOOKUP(G3980,Ma_KH!$A:$R,14,0)</f>
        <v>60</v>
      </c>
      <c r="AD3980" s="7" t="str">
        <f>IFERROR(VLOOKUP(J3980,'Chuyển Mã'!$B$3:$C$9,2,0),"")</f>
        <v>Tỉnh</v>
      </c>
      <c r="AE3980" s="7" t="str">
        <f t="shared" si="548"/>
        <v>Giò Tai Lưỡi Xào 250</v>
      </c>
      <c r="AF3980" s="7">
        <f t="shared" si="549"/>
        <v>5</v>
      </c>
    </row>
    <row r="3981" spans="1:32" x14ac:dyDescent="0.25">
      <c r="A3981" s="11">
        <v>45909</v>
      </c>
      <c r="B3981" s="25">
        <v>4176630784</v>
      </c>
      <c r="C3981" s="12" t="s">
        <v>7214</v>
      </c>
      <c r="D3981" s="16">
        <f t="shared" si="543"/>
        <v>45909</v>
      </c>
      <c r="G3981" s="13" t="s">
        <v>7290</v>
      </c>
      <c r="I3981" s="13" t="s">
        <v>8592</v>
      </c>
      <c r="J3981" s="13" t="s">
        <v>1796</v>
      </c>
      <c r="K3981" s="13" t="s">
        <v>27</v>
      </c>
      <c r="L3981" s="25" t="str">
        <f>VLOOKUP($K3981,TONG_SL!$A:$D,2,0)</f>
        <v>Chân giò heo muối 300g</v>
      </c>
      <c r="N3981" s="25" t="str">
        <f t="shared" si="542"/>
        <v>K-C6</v>
      </c>
      <c r="Q3981" s="25" t="str">
        <f>VLOOKUP(K3981,TONG_SL!$A:$D,3,0)</f>
        <v>Túi</v>
      </c>
      <c r="R3981" s="1">
        <v>10</v>
      </c>
      <c r="T3981" s="1">
        <f>VLOOKUP(VLOOKUP(G3981,Ma_KH!$A:$R,18,0)&amp;K3981,Gia_MB!$A:$F,6,0)</f>
        <v>73431</v>
      </c>
      <c r="U3981" s="14">
        <f t="shared" si="544"/>
        <v>734310</v>
      </c>
      <c r="W3981" s="64">
        <f t="shared" si="545"/>
        <v>0</v>
      </c>
      <c r="X3981" s="3" t="str">
        <f t="shared" si="546"/>
        <v>8</v>
      </c>
      <c r="Z3981" s="14">
        <f t="shared" si="547"/>
        <v>58744.800000000003</v>
      </c>
      <c r="AA3981" s="7">
        <f>VLOOKUP(G3981,Ma_KH!$A:$R,14,0)</f>
        <v>60</v>
      </c>
      <c r="AD3981" s="7" t="str">
        <f>IFERROR(VLOOKUP(J3981,'Chuyển Mã'!$B$3:$C$9,2,0),"")</f>
        <v>Tỉnh</v>
      </c>
      <c r="AE3981" s="7" t="str">
        <f t="shared" si="548"/>
        <v>Chân giò heo muối 300g</v>
      </c>
      <c r="AF3981" s="7">
        <f t="shared" si="549"/>
        <v>10</v>
      </c>
    </row>
    <row r="3982" spans="1:32" x14ac:dyDescent="0.25">
      <c r="A3982" s="11">
        <v>45909</v>
      </c>
      <c r="B3982" s="25">
        <v>4176630784</v>
      </c>
      <c r="C3982" s="12" t="s">
        <v>7214</v>
      </c>
      <c r="D3982" s="16">
        <f t="shared" si="543"/>
        <v>45909</v>
      </c>
      <c r="G3982" s="13" t="s">
        <v>7290</v>
      </c>
      <c r="I3982" s="13" t="s">
        <v>8592</v>
      </c>
      <c r="J3982" s="13" t="s">
        <v>1796</v>
      </c>
      <c r="K3982" s="13" t="s">
        <v>35</v>
      </c>
      <c r="L3982" s="25" t="str">
        <f>VLOOKUP($K3982,TONG_SL!$A:$D,2,0)</f>
        <v>Tai heo muối 200g</v>
      </c>
      <c r="N3982" s="25" t="str">
        <f t="shared" si="542"/>
        <v>K-C6</v>
      </c>
      <c r="Q3982" s="25" t="str">
        <f>VLOOKUP(K3982,TONG_SL!$A:$D,3,0)</f>
        <v>Túi</v>
      </c>
      <c r="R3982" s="1">
        <v>10</v>
      </c>
      <c r="T3982" s="1">
        <f>VLOOKUP(VLOOKUP(G3982,Ma_KH!$A:$R,18,0)&amp;K3982,Gia_MB!$A:$F,6,0)</f>
        <v>55595</v>
      </c>
      <c r="U3982" s="14">
        <f t="shared" si="544"/>
        <v>555950</v>
      </c>
      <c r="W3982" s="64">
        <f t="shared" si="545"/>
        <v>0</v>
      </c>
      <c r="X3982" s="3" t="str">
        <f t="shared" si="546"/>
        <v>8</v>
      </c>
      <c r="Z3982" s="14">
        <f t="shared" si="547"/>
        <v>44476</v>
      </c>
      <c r="AA3982" s="7">
        <f>VLOOKUP(G3982,Ma_KH!$A:$R,14,0)</f>
        <v>60</v>
      </c>
      <c r="AD3982" s="7" t="str">
        <f>IFERROR(VLOOKUP(J3982,'Chuyển Mã'!$B$3:$C$9,2,0),"")</f>
        <v>Tỉnh</v>
      </c>
      <c r="AE3982" s="7" t="str">
        <f t="shared" si="548"/>
        <v>Tai heo muối 200g</v>
      </c>
      <c r="AF3982" s="7">
        <f t="shared" si="549"/>
        <v>10</v>
      </c>
    </row>
    <row r="3983" spans="1:32" x14ac:dyDescent="0.25">
      <c r="A3983" s="11">
        <v>45909</v>
      </c>
      <c r="B3983" s="25">
        <v>4176630784</v>
      </c>
      <c r="C3983" s="12" t="s">
        <v>7214</v>
      </c>
      <c r="D3983" s="16">
        <f t="shared" si="543"/>
        <v>45909</v>
      </c>
      <c r="G3983" s="13" t="s">
        <v>7290</v>
      </c>
      <c r="I3983" s="13" t="s">
        <v>8592</v>
      </c>
      <c r="J3983" s="13" t="s">
        <v>1796</v>
      </c>
      <c r="K3983" s="13" t="s">
        <v>51</v>
      </c>
      <c r="L3983" s="25" t="str">
        <f>VLOOKUP($K3983,TONG_SL!$A:$D,2,0)</f>
        <v>Mọc Nấm Hương 250g</v>
      </c>
      <c r="N3983" s="25" t="str">
        <f t="shared" si="542"/>
        <v>K-C6</v>
      </c>
      <c r="Q3983" s="25" t="str">
        <f>VLOOKUP(K3983,TONG_SL!$A:$D,3,0)</f>
        <v>Túi</v>
      </c>
      <c r="R3983" s="1">
        <v>5</v>
      </c>
      <c r="T3983" s="1">
        <f>VLOOKUP(VLOOKUP(G3983,Ma_KH!$A:$R,18,0)&amp;K3983,Gia_MB!$A:$F,6,0)</f>
        <v>46000</v>
      </c>
      <c r="U3983" s="14">
        <f t="shared" si="544"/>
        <v>230000</v>
      </c>
      <c r="W3983" s="64">
        <f t="shared" si="545"/>
        <v>0</v>
      </c>
      <c r="X3983" s="3" t="str">
        <f t="shared" si="546"/>
        <v>8</v>
      </c>
      <c r="Z3983" s="14">
        <f t="shared" si="547"/>
        <v>18400</v>
      </c>
      <c r="AA3983" s="7">
        <f>VLOOKUP(G3983,Ma_KH!$A:$R,14,0)</f>
        <v>60</v>
      </c>
      <c r="AD3983" s="7" t="str">
        <f>IFERROR(VLOOKUP(J3983,'Chuyển Mã'!$B$3:$C$9,2,0),"")</f>
        <v>Tỉnh</v>
      </c>
      <c r="AE3983" s="7" t="str">
        <f t="shared" si="548"/>
        <v>Mọc Nấm Hương 250g</v>
      </c>
      <c r="AF3983" s="7">
        <f t="shared" si="549"/>
        <v>5</v>
      </c>
    </row>
    <row r="3984" spans="1:32" x14ac:dyDescent="0.25">
      <c r="A3984" s="11">
        <v>45909</v>
      </c>
      <c r="B3984" s="25">
        <v>4176630784</v>
      </c>
      <c r="C3984" s="12" t="s">
        <v>7214</v>
      </c>
      <c r="D3984" s="16">
        <f t="shared" si="543"/>
        <v>45909</v>
      </c>
      <c r="G3984" s="13" t="s">
        <v>7290</v>
      </c>
      <c r="I3984" s="13" t="s">
        <v>8592</v>
      </c>
      <c r="J3984" s="13" t="s">
        <v>1796</v>
      </c>
      <c r="K3984" s="13" t="s">
        <v>32</v>
      </c>
      <c r="L3984" s="25" t="str">
        <f>VLOOKUP($K3984,TONG_SL!$A:$D,2,0)</f>
        <v>Giò Tai Lưỡi Xào 250</v>
      </c>
      <c r="N3984" s="25" t="str">
        <f t="shared" si="542"/>
        <v>K-C6</v>
      </c>
      <c r="Q3984" s="25" t="str">
        <f>VLOOKUP(K3984,TONG_SL!$A:$D,3,0)</f>
        <v>Túi</v>
      </c>
      <c r="R3984" s="1">
        <v>10</v>
      </c>
      <c r="T3984" s="1">
        <f>VLOOKUP(VLOOKUP(G3984,Ma_KH!$A:$R,18,0)&amp;K3984,Gia_MB!$A:$F,6,0)</f>
        <v>50183</v>
      </c>
      <c r="U3984" s="14">
        <f t="shared" si="544"/>
        <v>501830</v>
      </c>
      <c r="W3984" s="64">
        <f t="shared" si="545"/>
        <v>0</v>
      </c>
      <c r="X3984" s="3" t="str">
        <f t="shared" si="546"/>
        <v>8</v>
      </c>
      <c r="Z3984" s="14">
        <f t="shared" si="547"/>
        <v>40146.400000000001</v>
      </c>
      <c r="AA3984" s="7">
        <f>VLOOKUP(G3984,Ma_KH!$A:$R,14,0)</f>
        <v>60</v>
      </c>
      <c r="AD3984" s="7" t="str">
        <f>IFERROR(VLOOKUP(J3984,'Chuyển Mã'!$B$3:$C$9,2,0),"")</f>
        <v>Tỉnh</v>
      </c>
      <c r="AE3984" s="7" t="str">
        <f t="shared" si="548"/>
        <v>Giò Tai Lưỡi Xào 250</v>
      </c>
      <c r="AF3984" s="7">
        <f t="shared" si="549"/>
        <v>10</v>
      </c>
    </row>
    <row r="3985" spans="1:32" x14ac:dyDescent="0.25">
      <c r="A3985" s="11">
        <v>45909</v>
      </c>
      <c r="B3985" s="25">
        <v>4176630784</v>
      </c>
      <c r="C3985" s="12" t="s">
        <v>7214</v>
      </c>
      <c r="D3985" s="16">
        <f t="shared" si="543"/>
        <v>45909</v>
      </c>
      <c r="G3985" s="13" t="s">
        <v>7290</v>
      </c>
      <c r="I3985" s="13" t="s">
        <v>8592</v>
      </c>
      <c r="J3985" s="13" t="s">
        <v>1796</v>
      </c>
      <c r="K3985" s="13" t="s">
        <v>30</v>
      </c>
      <c r="L3985" s="25" t="str">
        <f>VLOOKUP($K3985,TONG_SL!$A:$D,2,0)</f>
        <v>Gà muối 500g</v>
      </c>
      <c r="N3985" s="25" t="str">
        <f t="shared" si="542"/>
        <v>K-C6</v>
      </c>
      <c r="Q3985" s="25" t="str">
        <f>VLOOKUP(K3985,TONG_SL!$A:$D,3,0)</f>
        <v>Túi</v>
      </c>
      <c r="R3985" s="1">
        <v>6</v>
      </c>
      <c r="T3985" s="1">
        <f>VLOOKUP(VLOOKUP(G3985,Ma_KH!$A:$R,18,0)&amp;K3985,Gia_MB!$A:$F,6,0)</f>
        <v>111058</v>
      </c>
      <c r="U3985" s="14">
        <f t="shared" si="544"/>
        <v>666348</v>
      </c>
      <c r="W3985" s="64">
        <f t="shared" si="545"/>
        <v>0</v>
      </c>
      <c r="X3985" s="3" t="str">
        <f t="shared" si="546"/>
        <v>8</v>
      </c>
      <c r="Z3985" s="14">
        <f t="shared" si="547"/>
        <v>53307.840000000004</v>
      </c>
      <c r="AA3985" s="7">
        <f>VLOOKUP(G3985,Ma_KH!$A:$R,14,0)</f>
        <v>60</v>
      </c>
      <c r="AD3985" s="7" t="str">
        <f>IFERROR(VLOOKUP(J3985,'Chuyển Mã'!$B$3:$C$9,2,0),"")</f>
        <v>Tỉnh</v>
      </c>
      <c r="AE3985" s="7" t="str">
        <f t="shared" si="548"/>
        <v>Gà muối 500g</v>
      </c>
      <c r="AF3985" s="7">
        <f t="shared" si="549"/>
        <v>6</v>
      </c>
    </row>
    <row r="3986" spans="1:32" x14ac:dyDescent="0.25">
      <c r="A3986" s="11">
        <v>45909</v>
      </c>
      <c r="B3986" s="25">
        <v>4176645579</v>
      </c>
      <c r="C3986" s="12" t="s">
        <v>7214</v>
      </c>
      <c r="D3986" s="16">
        <f t="shared" si="543"/>
        <v>45909</v>
      </c>
      <c r="G3986" s="13" t="s">
        <v>8550</v>
      </c>
      <c r="I3986" s="13" t="s">
        <v>8593</v>
      </c>
      <c r="J3986" s="13" t="s">
        <v>1796</v>
      </c>
      <c r="K3986" s="13" t="s">
        <v>39</v>
      </c>
      <c r="L3986" s="25" t="str">
        <f>VLOOKUP($K3986,TONG_SL!$A:$D,2,0)</f>
        <v>Chả cốm 300g</v>
      </c>
      <c r="N3986" s="25" t="str">
        <f t="shared" si="542"/>
        <v>K-C6</v>
      </c>
      <c r="Q3986" s="25" t="str">
        <f>VLOOKUP(K3986,TONG_SL!$A:$D,3,0)</f>
        <v>Túi</v>
      </c>
      <c r="R3986" s="1">
        <v>10</v>
      </c>
      <c r="T3986" s="1">
        <f>VLOOKUP(VLOOKUP(G3986,Ma_KH!$A:$R,18,0)&amp;K3986,Gia_MB!$A:$F,6,0)</f>
        <v>74250</v>
      </c>
      <c r="U3986" s="14">
        <f t="shared" si="544"/>
        <v>742500</v>
      </c>
      <c r="W3986" s="64">
        <f t="shared" si="545"/>
        <v>0</v>
      </c>
      <c r="X3986" s="3" t="str">
        <f t="shared" si="546"/>
        <v>8</v>
      </c>
      <c r="Z3986" s="14">
        <f t="shared" si="547"/>
        <v>59400</v>
      </c>
      <c r="AA3986" s="7">
        <f>VLOOKUP(G3986,Ma_KH!$A:$R,14,0)</f>
        <v>60</v>
      </c>
      <c r="AD3986" s="7" t="str">
        <f>IFERROR(VLOOKUP(J3986,'Chuyển Mã'!$B$3:$C$9,2,0),"")</f>
        <v>Tỉnh</v>
      </c>
      <c r="AE3986" s="7" t="str">
        <f t="shared" si="548"/>
        <v>Chả cốm 300g</v>
      </c>
      <c r="AF3986" s="7">
        <f t="shared" si="549"/>
        <v>10</v>
      </c>
    </row>
    <row r="3987" spans="1:32" x14ac:dyDescent="0.25">
      <c r="A3987" s="11">
        <v>45909</v>
      </c>
      <c r="B3987" s="25">
        <v>4176645579</v>
      </c>
      <c r="C3987" s="12" t="s">
        <v>7214</v>
      </c>
      <c r="D3987" s="16">
        <f t="shared" si="543"/>
        <v>45909</v>
      </c>
      <c r="G3987" s="13" t="s">
        <v>8550</v>
      </c>
      <c r="I3987" s="13" t="s">
        <v>8593</v>
      </c>
      <c r="J3987" s="13" t="s">
        <v>1796</v>
      </c>
      <c r="K3987" s="13" t="s">
        <v>7704</v>
      </c>
      <c r="L3987" s="25" t="str">
        <f>VLOOKUP($K3987,TONG_SL!$A:$D,2,0)</f>
        <v>Giò Tai Lưỡi Xào 250</v>
      </c>
      <c r="N3987" s="25" t="str">
        <f t="shared" si="542"/>
        <v>K-C6</v>
      </c>
      <c r="Q3987" s="25" t="str">
        <f>VLOOKUP(K3987,TONG_SL!$A:$D,3,0)</f>
        <v>Túi</v>
      </c>
      <c r="R3987" s="1">
        <v>10</v>
      </c>
      <c r="T3987" s="1">
        <f>VLOOKUP(VLOOKUP(G3987,Ma_KH!$A:$R,18,0)&amp;K3987,Gia_MB!$A:$F,6,0)</f>
        <v>50183</v>
      </c>
      <c r="U3987" s="14">
        <f t="shared" si="544"/>
        <v>501830</v>
      </c>
      <c r="W3987" s="64">
        <f t="shared" si="545"/>
        <v>0</v>
      </c>
      <c r="X3987" s="3" t="str">
        <f t="shared" si="546"/>
        <v>8</v>
      </c>
      <c r="Z3987" s="14">
        <f t="shared" si="547"/>
        <v>40146.400000000001</v>
      </c>
      <c r="AA3987" s="7">
        <f>VLOOKUP(G3987,Ma_KH!$A:$R,14,0)</f>
        <v>60</v>
      </c>
      <c r="AD3987" s="7" t="str">
        <f>IFERROR(VLOOKUP(J3987,'Chuyển Mã'!$B$3:$C$9,2,0),"")</f>
        <v>Tỉnh</v>
      </c>
      <c r="AE3987" s="7" t="str">
        <f t="shared" si="548"/>
        <v>Giò Tai Lưỡi Xào 250</v>
      </c>
      <c r="AF3987" s="7">
        <f t="shared" si="549"/>
        <v>10</v>
      </c>
    </row>
    <row r="3988" spans="1:32" x14ac:dyDescent="0.25">
      <c r="A3988" s="11">
        <v>45909</v>
      </c>
      <c r="B3988" s="25">
        <v>4176645579</v>
      </c>
      <c r="C3988" s="12" t="s">
        <v>7214</v>
      </c>
      <c r="D3988" s="16">
        <f t="shared" si="543"/>
        <v>45909</v>
      </c>
      <c r="G3988" s="13" t="s">
        <v>8550</v>
      </c>
      <c r="I3988" s="13" t="s">
        <v>8593</v>
      </c>
      <c r="J3988" s="13" t="s">
        <v>1796</v>
      </c>
      <c r="K3988" s="13" t="s">
        <v>51</v>
      </c>
      <c r="L3988" s="25" t="str">
        <f>VLOOKUP($K3988,TONG_SL!$A:$D,2,0)</f>
        <v>Mọc Nấm Hương 250g</v>
      </c>
      <c r="N3988" s="25" t="str">
        <f t="shared" si="542"/>
        <v>K-C6</v>
      </c>
      <c r="Q3988" s="25" t="str">
        <f>VLOOKUP(K3988,TONG_SL!$A:$D,3,0)</f>
        <v>Túi</v>
      </c>
      <c r="R3988" s="1">
        <v>10</v>
      </c>
      <c r="T3988" s="1">
        <f>VLOOKUP(VLOOKUP(G3988,Ma_KH!$A:$R,18,0)&amp;K3988,Gia_MB!$A:$F,6,0)</f>
        <v>46000</v>
      </c>
      <c r="U3988" s="14">
        <f t="shared" si="544"/>
        <v>460000</v>
      </c>
      <c r="W3988" s="64">
        <f t="shared" si="545"/>
        <v>0</v>
      </c>
      <c r="X3988" s="3" t="str">
        <f t="shared" si="546"/>
        <v>8</v>
      </c>
      <c r="Z3988" s="14">
        <f t="shared" si="547"/>
        <v>36800</v>
      </c>
      <c r="AA3988" s="7">
        <f>VLOOKUP(G3988,Ma_KH!$A:$R,14,0)</f>
        <v>60</v>
      </c>
      <c r="AD3988" s="7" t="str">
        <f>IFERROR(VLOOKUP(J3988,'Chuyển Mã'!$B$3:$C$9,2,0),"")</f>
        <v>Tỉnh</v>
      </c>
      <c r="AE3988" s="7" t="str">
        <f t="shared" si="548"/>
        <v>Mọc Nấm Hương 250g</v>
      </c>
      <c r="AF3988" s="7">
        <f t="shared" si="549"/>
        <v>10</v>
      </c>
    </row>
    <row r="3989" spans="1:32" x14ac:dyDescent="0.25">
      <c r="A3989" s="11">
        <v>45909</v>
      </c>
      <c r="B3989" s="25">
        <v>4176645579</v>
      </c>
      <c r="C3989" s="12" t="s">
        <v>7214</v>
      </c>
      <c r="D3989" s="16">
        <f t="shared" si="543"/>
        <v>45909</v>
      </c>
      <c r="G3989" s="13" t="s">
        <v>8550</v>
      </c>
      <c r="I3989" s="13" t="s">
        <v>8593</v>
      </c>
      <c r="J3989" s="13" t="s">
        <v>1796</v>
      </c>
      <c r="K3989" s="13" t="s">
        <v>27</v>
      </c>
      <c r="L3989" s="25" t="str">
        <f>VLOOKUP($K3989,TONG_SL!$A:$D,2,0)</f>
        <v>Chân giò heo muối 300g</v>
      </c>
      <c r="N3989" s="25" t="str">
        <f t="shared" si="542"/>
        <v>K-C6</v>
      </c>
      <c r="Q3989" s="25" t="str">
        <f>VLOOKUP(K3989,TONG_SL!$A:$D,3,0)</f>
        <v>Túi</v>
      </c>
      <c r="R3989" s="1">
        <v>10</v>
      </c>
      <c r="T3989" s="1">
        <f>VLOOKUP(VLOOKUP(G3989,Ma_KH!$A:$R,18,0)&amp;K3989,Gia_MB!$A:$F,6,0)</f>
        <v>73431</v>
      </c>
      <c r="U3989" s="14">
        <f t="shared" si="544"/>
        <v>734310</v>
      </c>
      <c r="W3989" s="64">
        <f t="shared" si="545"/>
        <v>0</v>
      </c>
      <c r="X3989" s="3" t="str">
        <f t="shared" si="546"/>
        <v>8</v>
      </c>
      <c r="Z3989" s="14">
        <f t="shared" si="547"/>
        <v>58744.800000000003</v>
      </c>
      <c r="AA3989" s="7">
        <f>VLOOKUP(G3989,Ma_KH!$A:$R,14,0)</f>
        <v>60</v>
      </c>
      <c r="AD3989" s="7" t="str">
        <f>IFERROR(VLOOKUP(J3989,'Chuyển Mã'!$B$3:$C$9,2,0),"")</f>
        <v>Tỉnh</v>
      </c>
      <c r="AE3989" s="7" t="str">
        <f t="shared" si="548"/>
        <v>Chân giò heo muối 300g</v>
      </c>
      <c r="AF3989" s="7">
        <f t="shared" si="549"/>
        <v>10</v>
      </c>
    </row>
    <row r="3990" spans="1:32" x14ac:dyDescent="0.25">
      <c r="A3990" s="11">
        <v>45909</v>
      </c>
      <c r="B3990" s="25">
        <v>4176639411</v>
      </c>
      <c r="C3990" s="12" t="s">
        <v>7214</v>
      </c>
      <c r="D3990" s="16">
        <f t="shared" si="543"/>
        <v>45909</v>
      </c>
      <c r="G3990" s="13" t="s">
        <v>7335</v>
      </c>
      <c r="I3990" s="13" t="s">
        <v>8594</v>
      </c>
      <c r="J3990" s="13" t="s">
        <v>1796</v>
      </c>
      <c r="K3990" s="13" t="s">
        <v>27</v>
      </c>
      <c r="L3990" s="25" t="str">
        <f>VLOOKUP($K3990,TONG_SL!$A:$D,2,0)</f>
        <v>Chân giò heo muối 300g</v>
      </c>
      <c r="N3990" s="25" t="str">
        <f t="shared" si="542"/>
        <v>K-C6</v>
      </c>
      <c r="Q3990" s="25" t="str">
        <f>VLOOKUP(K3990,TONG_SL!$A:$D,3,0)</f>
        <v>Túi</v>
      </c>
      <c r="R3990" s="1">
        <v>20</v>
      </c>
      <c r="T3990" s="1">
        <f>VLOOKUP(VLOOKUP(G3990,Ma_KH!$A:$R,18,0)&amp;K3990,Gia_MB!$A:$F,6,0)</f>
        <v>73431</v>
      </c>
      <c r="U3990" s="14">
        <f t="shared" si="544"/>
        <v>1468620</v>
      </c>
      <c r="W3990" s="64">
        <f t="shared" si="545"/>
        <v>0</v>
      </c>
      <c r="X3990" s="3" t="str">
        <f t="shared" si="546"/>
        <v>8</v>
      </c>
      <c r="Z3990" s="14">
        <f t="shared" si="547"/>
        <v>117489.60000000001</v>
      </c>
      <c r="AA3990" s="7">
        <f>VLOOKUP(G3990,Ma_KH!$A:$R,14,0)</f>
        <v>60</v>
      </c>
      <c r="AD3990" s="7" t="str">
        <f>IFERROR(VLOOKUP(J3990,'Chuyển Mã'!$B$3:$C$9,2,0),"")</f>
        <v>Tỉnh</v>
      </c>
      <c r="AE3990" s="7" t="str">
        <f t="shared" si="548"/>
        <v>Chân giò heo muối 300g</v>
      </c>
      <c r="AF3990" s="7">
        <f t="shared" si="549"/>
        <v>20</v>
      </c>
    </row>
    <row r="3991" spans="1:32" x14ac:dyDescent="0.25">
      <c r="A3991" s="11">
        <v>45909</v>
      </c>
      <c r="B3991" s="25">
        <v>4176639411</v>
      </c>
      <c r="C3991" s="12" t="s">
        <v>7214</v>
      </c>
      <c r="D3991" s="16">
        <f t="shared" si="543"/>
        <v>45909</v>
      </c>
      <c r="G3991" s="13" t="s">
        <v>7335</v>
      </c>
      <c r="I3991" s="13" t="s">
        <v>8594</v>
      </c>
      <c r="J3991" s="13" t="s">
        <v>1796</v>
      </c>
      <c r="K3991" s="13" t="s">
        <v>30</v>
      </c>
      <c r="L3991" s="25" t="str">
        <f>VLOOKUP($K3991,TONG_SL!$A:$D,2,0)</f>
        <v>Gà muối 500g</v>
      </c>
      <c r="N3991" s="25" t="str">
        <f t="shared" si="542"/>
        <v>K-C6</v>
      </c>
      <c r="Q3991" s="25" t="str">
        <f>VLOOKUP(K3991,TONG_SL!$A:$D,3,0)</f>
        <v>Túi</v>
      </c>
      <c r="R3991" s="1">
        <v>5</v>
      </c>
      <c r="T3991" s="1">
        <f>VLOOKUP(VLOOKUP(G3991,Ma_KH!$A:$R,18,0)&amp;K3991,Gia_MB!$A:$F,6,0)</f>
        <v>111058</v>
      </c>
      <c r="U3991" s="14">
        <f t="shared" si="544"/>
        <v>555290</v>
      </c>
      <c r="W3991" s="64">
        <f t="shared" si="545"/>
        <v>0</v>
      </c>
      <c r="X3991" s="3" t="str">
        <f t="shared" si="546"/>
        <v>8</v>
      </c>
      <c r="Z3991" s="14">
        <f t="shared" si="547"/>
        <v>44423.200000000004</v>
      </c>
      <c r="AA3991" s="7">
        <f>VLOOKUP(G3991,Ma_KH!$A:$R,14,0)</f>
        <v>60</v>
      </c>
      <c r="AD3991" s="7" t="str">
        <f>IFERROR(VLOOKUP(J3991,'Chuyển Mã'!$B$3:$C$9,2,0),"")</f>
        <v>Tỉnh</v>
      </c>
      <c r="AE3991" s="7" t="str">
        <f t="shared" si="548"/>
        <v>Gà muối 500g</v>
      </c>
      <c r="AF3991" s="7">
        <f t="shared" si="549"/>
        <v>5</v>
      </c>
    </row>
    <row r="3992" spans="1:32" x14ac:dyDescent="0.25">
      <c r="A3992" s="11">
        <v>45909</v>
      </c>
      <c r="B3992" s="25">
        <v>4176639411</v>
      </c>
      <c r="C3992" s="12" t="s">
        <v>7214</v>
      </c>
      <c r="D3992" s="16">
        <f t="shared" si="543"/>
        <v>45909</v>
      </c>
      <c r="G3992" s="13" t="s">
        <v>7335</v>
      </c>
      <c r="I3992" s="13" t="s">
        <v>8594</v>
      </c>
      <c r="J3992" s="13" t="s">
        <v>1796</v>
      </c>
      <c r="K3992" s="13" t="s">
        <v>51</v>
      </c>
      <c r="L3992" s="25" t="str">
        <f>VLOOKUP($K3992,TONG_SL!$A:$D,2,0)</f>
        <v>Mọc Nấm Hương 250g</v>
      </c>
      <c r="N3992" s="25" t="str">
        <f t="shared" si="542"/>
        <v>K-C6</v>
      </c>
      <c r="Q3992" s="25" t="str">
        <f>VLOOKUP(K3992,TONG_SL!$A:$D,3,0)</f>
        <v>Túi</v>
      </c>
      <c r="R3992" s="1">
        <v>5</v>
      </c>
      <c r="T3992" s="1">
        <f>VLOOKUP(VLOOKUP(G3992,Ma_KH!$A:$R,18,0)&amp;K3992,Gia_MB!$A:$F,6,0)</f>
        <v>46000</v>
      </c>
      <c r="U3992" s="14">
        <f t="shared" si="544"/>
        <v>230000</v>
      </c>
      <c r="W3992" s="64">
        <f t="shared" si="545"/>
        <v>0</v>
      </c>
      <c r="X3992" s="3" t="str">
        <f t="shared" si="546"/>
        <v>8</v>
      </c>
      <c r="Z3992" s="14">
        <f t="shared" si="547"/>
        <v>18400</v>
      </c>
      <c r="AA3992" s="7">
        <f>VLOOKUP(G3992,Ma_KH!$A:$R,14,0)</f>
        <v>60</v>
      </c>
      <c r="AD3992" s="7" t="str">
        <f>IFERROR(VLOOKUP(J3992,'Chuyển Mã'!$B$3:$C$9,2,0),"")</f>
        <v>Tỉnh</v>
      </c>
      <c r="AE3992" s="7" t="str">
        <f t="shared" si="548"/>
        <v>Mọc Nấm Hương 250g</v>
      </c>
      <c r="AF3992" s="7">
        <f t="shared" si="549"/>
        <v>5</v>
      </c>
    </row>
    <row r="3993" spans="1:32" x14ac:dyDescent="0.25">
      <c r="A3993" s="11">
        <v>45909</v>
      </c>
      <c r="B3993" s="25">
        <v>4176639411</v>
      </c>
      <c r="C3993" s="12" t="s">
        <v>7214</v>
      </c>
      <c r="D3993" s="16">
        <f t="shared" si="543"/>
        <v>45909</v>
      </c>
      <c r="G3993" s="13" t="s">
        <v>7335</v>
      </c>
      <c r="I3993" s="13" t="s">
        <v>8594</v>
      </c>
      <c r="J3993" s="13" t="s">
        <v>1796</v>
      </c>
      <c r="K3993" s="13" t="s">
        <v>7704</v>
      </c>
      <c r="L3993" s="25" t="str">
        <f>VLOOKUP($K3993,TONG_SL!$A:$D,2,0)</f>
        <v>Giò Tai Lưỡi Xào 250</v>
      </c>
      <c r="N3993" s="25" t="str">
        <f t="shared" si="542"/>
        <v>K-C6</v>
      </c>
      <c r="Q3993" s="25" t="str">
        <f>VLOOKUP(K3993,TONG_SL!$A:$D,3,0)</f>
        <v>Túi</v>
      </c>
      <c r="R3993" s="1">
        <v>5</v>
      </c>
      <c r="T3993" s="1">
        <f>VLOOKUP(VLOOKUP(G3993,Ma_KH!$A:$R,18,0)&amp;K3993,Gia_MB!$A:$F,6,0)</f>
        <v>50183</v>
      </c>
      <c r="U3993" s="14">
        <f t="shared" si="544"/>
        <v>250915</v>
      </c>
      <c r="W3993" s="64">
        <f t="shared" si="545"/>
        <v>0</v>
      </c>
      <c r="X3993" s="3" t="str">
        <f t="shared" si="546"/>
        <v>8</v>
      </c>
      <c r="Z3993" s="14">
        <f t="shared" si="547"/>
        <v>20073.2</v>
      </c>
      <c r="AA3993" s="7">
        <f>VLOOKUP(G3993,Ma_KH!$A:$R,14,0)</f>
        <v>60</v>
      </c>
      <c r="AD3993" s="7" t="str">
        <f>IFERROR(VLOOKUP(J3993,'Chuyển Mã'!$B$3:$C$9,2,0),"")</f>
        <v>Tỉnh</v>
      </c>
      <c r="AE3993" s="7" t="str">
        <f t="shared" si="548"/>
        <v>Giò Tai Lưỡi Xào 250</v>
      </c>
      <c r="AF3993" s="7">
        <f t="shared" si="549"/>
        <v>5</v>
      </c>
    </row>
    <row r="3994" spans="1:32" x14ac:dyDescent="0.25">
      <c r="A3994" s="11">
        <v>45909</v>
      </c>
      <c r="B3994" s="25">
        <v>4176660937</v>
      </c>
      <c r="C3994" s="12" t="s">
        <v>7214</v>
      </c>
      <c r="D3994" s="16">
        <f t="shared" si="543"/>
        <v>45909</v>
      </c>
      <c r="G3994" s="13" t="s">
        <v>7335</v>
      </c>
      <c r="I3994" s="13" t="s">
        <v>8595</v>
      </c>
      <c r="J3994" s="13" t="s">
        <v>1796</v>
      </c>
      <c r="K3994" s="13" t="s">
        <v>30</v>
      </c>
      <c r="L3994" s="25" t="str">
        <f>VLOOKUP($K3994,TONG_SL!$A:$D,2,0)</f>
        <v>Gà muối 500g</v>
      </c>
      <c r="N3994" s="25" t="str">
        <f t="shared" si="542"/>
        <v>K-C6</v>
      </c>
      <c r="Q3994" s="25" t="str">
        <f>VLOOKUP(K3994,TONG_SL!$A:$D,3,0)</f>
        <v>Túi</v>
      </c>
      <c r="R3994" s="1">
        <v>5</v>
      </c>
      <c r="T3994" s="1">
        <f>VLOOKUP(VLOOKUP(G3994,Ma_KH!$A:$R,18,0)&amp;K3994,Gia_MB!$A:$F,6,0)</f>
        <v>111058</v>
      </c>
      <c r="U3994" s="14">
        <f t="shared" si="544"/>
        <v>555290</v>
      </c>
      <c r="W3994" s="64">
        <f t="shared" si="545"/>
        <v>0</v>
      </c>
      <c r="X3994" s="3" t="str">
        <f t="shared" si="546"/>
        <v>8</v>
      </c>
      <c r="Z3994" s="14">
        <f t="shared" si="547"/>
        <v>44423.200000000004</v>
      </c>
      <c r="AA3994" s="7">
        <f>VLOOKUP(G3994,Ma_KH!$A:$R,14,0)</f>
        <v>60</v>
      </c>
      <c r="AD3994" s="7" t="str">
        <f>IFERROR(VLOOKUP(J3994,'Chuyển Mã'!$B$3:$C$9,2,0),"")</f>
        <v>Tỉnh</v>
      </c>
      <c r="AE3994" s="7" t="str">
        <f t="shared" si="548"/>
        <v>Gà muối 500g</v>
      </c>
      <c r="AF3994" s="7">
        <f t="shared" si="549"/>
        <v>5</v>
      </c>
    </row>
    <row r="3995" spans="1:32" x14ac:dyDescent="0.25">
      <c r="A3995" s="11">
        <v>45909</v>
      </c>
      <c r="B3995" s="25">
        <v>4176660937</v>
      </c>
      <c r="C3995" s="12" t="s">
        <v>7214</v>
      </c>
      <c r="D3995" s="16">
        <f t="shared" si="543"/>
        <v>45909</v>
      </c>
      <c r="G3995" s="13" t="s">
        <v>7335</v>
      </c>
      <c r="I3995" s="13" t="s">
        <v>8595</v>
      </c>
      <c r="J3995" s="13" t="s">
        <v>1796</v>
      </c>
      <c r="K3995" s="13" t="s">
        <v>35</v>
      </c>
      <c r="L3995" s="25" t="str">
        <f>VLOOKUP($K3995,TONG_SL!$A:$D,2,0)</f>
        <v>Tai heo muối 200g</v>
      </c>
      <c r="N3995" s="25" t="str">
        <f t="shared" si="542"/>
        <v>K-C6</v>
      </c>
      <c r="Q3995" s="25" t="str">
        <f>VLOOKUP(K3995,TONG_SL!$A:$D,3,0)</f>
        <v>Túi</v>
      </c>
      <c r="R3995" s="1">
        <v>5</v>
      </c>
      <c r="T3995" s="1">
        <f>VLOOKUP(VLOOKUP(G3995,Ma_KH!$A:$R,18,0)&amp;K3995,Gia_MB!$A:$F,6,0)</f>
        <v>55595</v>
      </c>
      <c r="U3995" s="14">
        <f t="shared" si="544"/>
        <v>277975</v>
      </c>
      <c r="W3995" s="64">
        <f t="shared" si="545"/>
        <v>0</v>
      </c>
      <c r="X3995" s="3" t="str">
        <f t="shared" si="546"/>
        <v>8</v>
      </c>
      <c r="Z3995" s="14">
        <f t="shared" si="547"/>
        <v>22238</v>
      </c>
      <c r="AA3995" s="7">
        <f>VLOOKUP(G3995,Ma_KH!$A:$R,14,0)</f>
        <v>60</v>
      </c>
      <c r="AD3995" s="7" t="str">
        <f>IFERROR(VLOOKUP(J3995,'Chuyển Mã'!$B$3:$C$9,2,0),"")</f>
        <v>Tỉnh</v>
      </c>
      <c r="AE3995" s="7" t="str">
        <f t="shared" si="548"/>
        <v>Tai heo muối 200g</v>
      </c>
      <c r="AF3995" s="7">
        <f t="shared" si="549"/>
        <v>5</v>
      </c>
    </row>
    <row r="3996" spans="1:32" x14ac:dyDescent="0.25">
      <c r="A3996" s="11">
        <v>45909</v>
      </c>
      <c r="B3996" s="25">
        <v>4176660937</v>
      </c>
      <c r="C3996" s="12" t="s">
        <v>7214</v>
      </c>
      <c r="D3996" s="16">
        <f t="shared" si="543"/>
        <v>45909</v>
      </c>
      <c r="G3996" s="13" t="s">
        <v>7335</v>
      </c>
      <c r="I3996" s="13" t="s">
        <v>8595</v>
      </c>
      <c r="J3996" s="13" t="s">
        <v>1796</v>
      </c>
      <c r="K3996" s="13" t="s">
        <v>39</v>
      </c>
      <c r="L3996" s="25" t="str">
        <f>VLOOKUP($K3996,TONG_SL!$A:$D,2,0)</f>
        <v>Chả cốm 300g</v>
      </c>
      <c r="N3996" s="25" t="str">
        <f t="shared" si="542"/>
        <v>K-C6</v>
      </c>
      <c r="Q3996" s="25" t="str">
        <f>VLOOKUP(K3996,TONG_SL!$A:$D,3,0)</f>
        <v>Túi</v>
      </c>
      <c r="R3996" s="1">
        <v>5</v>
      </c>
      <c r="T3996" s="1">
        <f>VLOOKUP(VLOOKUP(G3996,Ma_KH!$A:$R,18,0)&amp;K3996,Gia_MB!$A:$F,6,0)</f>
        <v>74250</v>
      </c>
      <c r="U3996" s="14">
        <f t="shared" si="544"/>
        <v>371250</v>
      </c>
      <c r="W3996" s="64">
        <f t="shared" si="545"/>
        <v>0</v>
      </c>
      <c r="X3996" s="3" t="str">
        <f t="shared" si="546"/>
        <v>8</v>
      </c>
      <c r="Z3996" s="14">
        <f t="shared" si="547"/>
        <v>29700</v>
      </c>
      <c r="AA3996" s="7">
        <f>VLOOKUP(G3996,Ma_KH!$A:$R,14,0)</f>
        <v>60</v>
      </c>
      <c r="AD3996" s="7" t="str">
        <f>IFERROR(VLOOKUP(J3996,'Chuyển Mã'!$B$3:$C$9,2,0),"")</f>
        <v>Tỉnh</v>
      </c>
      <c r="AE3996" s="7" t="str">
        <f t="shared" si="548"/>
        <v>Chả cốm 300g</v>
      </c>
      <c r="AF3996" s="7">
        <f t="shared" si="549"/>
        <v>5</v>
      </c>
    </row>
    <row r="3997" spans="1:32" x14ac:dyDescent="0.25">
      <c r="A3997" s="11">
        <v>45909</v>
      </c>
      <c r="B3997" s="25">
        <v>4176660937</v>
      </c>
      <c r="C3997" s="12" t="s">
        <v>7214</v>
      </c>
      <c r="D3997" s="16">
        <f t="shared" si="543"/>
        <v>45909</v>
      </c>
      <c r="G3997" s="13" t="s">
        <v>7335</v>
      </c>
      <c r="I3997" s="13" t="s">
        <v>8595</v>
      </c>
      <c r="J3997" s="13" t="s">
        <v>1796</v>
      </c>
      <c r="K3997" s="13" t="s">
        <v>32</v>
      </c>
      <c r="L3997" s="25" t="str">
        <f>VLOOKUP($K3997,TONG_SL!$A:$D,2,0)</f>
        <v>Giò Tai Lưỡi Xào 250</v>
      </c>
      <c r="N3997" s="25" t="str">
        <f t="shared" si="542"/>
        <v>K-C6</v>
      </c>
      <c r="Q3997" s="25" t="str">
        <f>VLOOKUP(K3997,TONG_SL!$A:$D,3,0)</f>
        <v>Túi</v>
      </c>
      <c r="R3997" s="1">
        <v>5</v>
      </c>
      <c r="T3997" s="1">
        <f>VLOOKUP(VLOOKUP(G3997,Ma_KH!$A:$R,18,0)&amp;K3997,Gia_MB!$A:$F,6,0)</f>
        <v>50183</v>
      </c>
      <c r="U3997" s="14">
        <f t="shared" si="544"/>
        <v>250915</v>
      </c>
      <c r="W3997" s="64">
        <f t="shared" si="545"/>
        <v>0</v>
      </c>
      <c r="X3997" s="3" t="str">
        <f t="shared" si="546"/>
        <v>8</v>
      </c>
      <c r="Z3997" s="14">
        <f t="shared" si="547"/>
        <v>20073.2</v>
      </c>
      <c r="AA3997" s="7">
        <f>VLOOKUP(G3997,Ma_KH!$A:$R,14,0)</f>
        <v>60</v>
      </c>
      <c r="AD3997" s="7" t="str">
        <f>IFERROR(VLOOKUP(J3997,'Chuyển Mã'!$B$3:$C$9,2,0),"")</f>
        <v>Tỉnh</v>
      </c>
      <c r="AE3997" s="7" t="str">
        <f t="shared" si="548"/>
        <v>Giò Tai Lưỡi Xào 250</v>
      </c>
      <c r="AF3997" s="7">
        <f t="shared" si="549"/>
        <v>5</v>
      </c>
    </row>
    <row r="3998" spans="1:32" x14ac:dyDescent="0.25">
      <c r="A3998" s="11">
        <v>45909</v>
      </c>
      <c r="B3998" s="25">
        <v>4176660937</v>
      </c>
      <c r="C3998" s="12" t="s">
        <v>7214</v>
      </c>
      <c r="D3998" s="16">
        <f t="shared" si="543"/>
        <v>45909</v>
      </c>
      <c r="G3998" s="13" t="s">
        <v>7335</v>
      </c>
      <c r="I3998" s="13" t="s">
        <v>8595</v>
      </c>
      <c r="J3998" s="13" t="s">
        <v>1796</v>
      </c>
      <c r="K3998" s="13" t="s">
        <v>27</v>
      </c>
      <c r="L3998" s="25" t="str">
        <f>VLOOKUP($K3998,TONG_SL!$A:$D,2,0)</f>
        <v>Chân giò heo muối 300g</v>
      </c>
      <c r="N3998" s="25" t="str">
        <f t="shared" si="542"/>
        <v>K-C6</v>
      </c>
      <c r="Q3998" s="25" t="str">
        <f>VLOOKUP(K3998,TONG_SL!$A:$D,3,0)</f>
        <v>Túi</v>
      </c>
      <c r="R3998" s="1">
        <v>10</v>
      </c>
      <c r="T3998" s="1">
        <f>VLOOKUP(VLOOKUP(G3998,Ma_KH!$A:$R,18,0)&amp;K3998,Gia_MB!$A:$F,6,0)</f>
        <v>73431</v>
      </c>
      <c r="U3998" s="14">
        <f t="shared" si="544"/>
        <v>734310</v>
      </c>
      <c r="W3998" s="64">
        <f t="shared" si="545"/>
        <v>0</v>
      </c>
      <c r="X3998" s="3" t="str">
        <f t="shared" si="546"/>
        <v>8</v>
      </c>
      <c r="Z3998" s="14">
        <f t="shared" si="547"/>
        <v>58744.800000000003</v>
      </c>
      <c r="AA3998" s="7">
        <f>VLOOKUP(G3998,Ma_KH!$A:$R,14,0)</f>
        <v>60</v>
      </c>
      <c r="AD3998" s="7" t="str">
        <f>IFERROR(VLOOKUP(J3998,'Chuyển Mã'!$B$3:$C$9,2,0),"")</f>
        <v>Tỉnh</v>
      </c>
      <c r="AE3998" s="7" t="str">
        <f t="shared" si="548"/>
        <v>Chân giò heo muối 300g</v>
      </c>
      <c r="AF3998" s="7">
        <f t="shared" si="549"/>
        <v>10</v>
      </c>
    </row>
    <row r="3999" spans="1:32" x14ac:dyDescent="0.25">
      <c r="A3999" s="11">
        <v>45909</v>
      </c>
      <c r="B3999" s="25">
        <v>4176629835</v>
      </c>
      <c r="C3999" s="12" t="s">
        <v>7214</v>
      </c>
      <c r="D3999" s="16">
        <f t="shared" si="543"/>
        <v>45909</v>
      </c>
      <c r="G3999" s="13" t="s">
        <v>7316</v>
      </c>
      <c r="I3999" s="13" t="s">
        <v>8596</v>
      </c>
      <c r="J3999" s="13" t="s">
        <v>1796</v>
      </c>
      <c r="K3999" s="13" t="s">
        <v>30</v>
      </c>
      <c r="L3999" s="25" t="str">
        <f>VLOOKUP($K3999,TONG_SL!$A:$D,2,0)</f>
        <v>Gà muối 500g</v>
      </c>
      <c r="N3999" s="25" t="str">
        <f t="shared" si="542"/>
        <v>K-C6</v>
      </c>
      <c r="Q3999" s="25" t="str">
        <f>VLOOKUP(K3999,TONG_SL!$A:$D,3,0)</f>
        <v>Túi</v>
      </c>
      <c r="R3999" s="1">
        <v>15</v>
      </c>
      <c r="T3999" s="1">
        <f>VLOOKUP(VLOOKUP(G3999,Ma_KH!$A:$R,18,0)&amp;K3999,Gia_MB!$A:$F,6,0)</f>
        <v>111058</v>
      </c>
      <c r="U3999" s="14">
        <f t="shared" si="544"/>
        <v>1665870</v>
      </c>
      <c r="W3999" s="64">
        <f t="shared" si="545"/>
        <v>0</v>
      </c>
      <c r="X3999" s="3" t="str">
        <f t="shared" si="546"/>
        <v>8</v>
      </c>
      <c r="Z3999" s="14">
        <f t="shared" si="547"/>
        <v>133269.6</v>
      </c>
      <c r="AA3999" s="7">
        <f>VLOOKUP(G3999,Ma_KH!$A:$R,14,0)</f>
        <v>60</v>
      </c>
      <c r="AD3999" s="7" t="str">
        <f>IFERROR(VLOOKUP(J3999,'Chuyển Mã'!$B$3:$C$9,2,0),"")</f>
        <v>Tỉnh</v>
      </c>
      <c r="AE3999" s="7" t="str">
        <f t="shared" si="548"/>
        <v>Gà muối 500g</v>
      </c>
      <c r="AF3999" s="7">
        <f t="shared" si="549"/>
        <v>15</v>
      </c>
    </row>
    <row r="4000" spans="1:32" x14ac:dyDescent="0.25">
      <c r="A4000" s="11">
        <v>45909</v>
      </c>
      <c r="B4000" s="25">
        <v>4176629835</v>
      </c>
      <c r="C4000" s="12" t="s">
        <v>7214</v>
      </c>
      <c r="D4000" s="16">
        <f t="shared" si="543"/>
        <v>45909</v>
      </c>
      <c r="G4000" s="13" t="s">
        <v>7316</v>
      </c>
      <c r="I4000" s="13" t="s">
        <v>8596</v>
      </c>
      <c r="J4000" s="13" t="s">
        <v>1796</v>
      </c>
      <c r="K4000" s="13" t="s">
        <v>35</v>
      </c>
      <c r="L4000" s="25" t="str">
        <f>VLOOKUP($K4000,TONG_SL!$A:$D,2,0)</f>
        <v>Tai heo muối 200g</v>
      </c>
      <c r="N4000" s="25" t="str">
        <f t="shared" si="542"/>
        <v>K-C6</v>
      </c>
      <c r="Q4000" s="25" t="str">
        <f>VLOOKUP(K4000,TONG_SL!$A:$D,3,0)</f>
        <v>Túi</v>
      </c>
      <c r="R4000" s="1">
        <v>10</v>
      </c>
      <c r="T4000" s="1">
        <f>VLOOKUP(VLOOKUP(G4000,Ma_KH!$A:$R,18,0)&amp;K4000,Gia_MB!$A:$F,6,0)</f>
        <v>55595</v>
      </c>
      <c r="U4000" s="14">
        <f t="shared" si="544"/>
        <v>555950</v>
      </c>
      <c r="W4000" s="64">
        <f t="shared" si="545"/>
        <v>0</v>
      </c>
      <c r="X4000" s="3" t="str">
        <f t="shared" si="546"/>
        <v>8</v>
      </c>
      <c r="Z4000" s="14">
        <f t="shared" si="547"/>
        <v>44476</v>
      </c>
      <c r="AA4000" s="7">
        <f>VLOOKUP(G4000,Ma_KH!$A:$R,14,0)</f>
        <v>60</v>
      </c>
      <c r="AD4000" s="7" t="str">
        <f>IFERROR(VLOOKUP(J4000,'Chuyển Mã'!$B$3:$C$9,2,0),"")</f>
        <v>Tỉnh</v>
      </c>
      <c r="AE4000" s="7" t="str">
        <f t="shared" si="548"/>
        <v>Tai heo muối 200g</v>
      </c>
      <c r="AF4000" s="7">
        <f t="shared" si="549"/>
        <v>10</v>
      </c>
    </row>
    <row r="4001" spans="1:32" x14ac:dyDescent="0.25">
      <c r="A4001" s="11">
        <v>45909</v>
      </c>
      <c r="B4001" s="25">
        <v>4176629835</v>
      </c>
      <c r="C4001" s="12" t="s">
        <v>7214</v>
      </c>
      <c r="D4001" s="16">
        <f t="shared" si="543"/>
        <v>45909</v>
      </c>
      <c r="G4001" s="13" t="s">
        <v>7316</v>
      </c>
      <c r="I4001" s="13" t="s">
        <v>8596</v>
      </c>
      <c r="J4001" s="13" t="s">
        <v>1796</v>
      </c>
      <c r="K4001" s="13" t="s">
        <v>41</v>
      </c>
      <c r="L4001" s="25" t="str">
        <f>VLOOKUP($K4001,TONG_SL!$A:$D,2,0)</f>
        <v>Chả nướng 300g</v>
      </c>
      <c r="N4001" s="25" t="str">
        <f t="shared" si="542"/>
        <v>K-C6</v>
      </c>
      <c r="Q4001" s="25" t="str">
        <f>VLOOKUP(K4001,TONG_SL!$A:$D,3,0)</f>
        <v>Túi</v>
      </c>
      <c r="R4001" s="1">
        <v>5</v>
      </c>
      <c r="T4001" s="1">
        <f>VLOOKUP(VLOOKUP(G4001,Ma_KH!$A:$R,18,0)&amp;K4001,Gia_MB!$A:$F,6,0)</f>
        <v>70950</v>
      </c>
      <c r="U4001" s="14">
        <f t="shared" si="544"/>
        <v>354750</v>
      </c>
      <c r="W4001" s="64">
        <f t="shared" si="545"/>
        <v>0</v>
      </c>
      <c r="X4001" s="3" t="str">
        <f t="shared" si="546"/>
        <v>8</v>
      </c>
      <c r="Z4001" s="14">
        <f t="shared" si="547"/>
        <v>28380</v>
      </c>
      <c r="AA4001" s="7">
        <f>VLOOKUP(G4001,Ma_KH!$A:$R,14,0)</f>
        <v>60</v>
      </c>
      <c r="AD4001" s="7" t="str">
        <f>IFERROR(VLOOKUP(J4001,'Chuyển Mã'!$B$3:$C$9,2,0),"")</f>
        <v>Tỉnh</v>
      </c>
      <c r="AE4001" s="7" t="str">
        <f t="shared" si="548"/>
        <v>Chả nướng 300g</v>
      </c>
      <c r="AF4001" s="7">
        <f t="shared" si="549"/>
        <v>5</v>
      </c>
    </row>
    <row r="4002" spans="1:32" x14ac:dyDescent="0.25">
      <c r="A4002" s="11">
        <v>45909</v>
      </c>
      <c r="B4002" s="25">
        <v>4176629835</v>
      </c>
      <c r="C4002" s="12" t="s">
        <v>7214</v>
      </c>
      <c r="D4002" s="16">
        <f t="shared" si="543"/>
        <v>45909</v>
      </c>
      <c r="G4002" s="13" t="s">
        <v>7316</v>
      </c>
      <c r="I4002" s="13" t="s">
        <v>8596</v>
      </c>
      <c r="J4002" s="13" t="s">
        <v>1796</v>
      </c>
      <c r="K4002" s="13" t="s">
        <v>32</v>
      </c>
      <c r="L4002" s="25" t="str">
        <f>VLOOKUP($K4002,TONG_SL!$A:$D,2,0)</f>
        <v>Giò Tai Lưỡi Xào 250</v>
      </c>
      <c r="N4002" s="25" t="str">
        <f t="shared" si="542"/>
        <v>K-C6</v>
      </c>
      <c r="Q4002" s="25" t="str">
        <f>VLOOKUP(K4002,TONG_SL!$A:$D,3,0)</f>
        <v>Túi</v>
      </c>
      <c r="R4002" s="1">
        <v>10</v>
      </c>
      <c r="T4002" s="1">
        <f>VLOOKUP(VLOOKUP(G4002,Ma_KH!$A:$R,18,0)&amp;K4002,Gia_MB!$A:$F,6,0)</f>
        <v>50183</v>
      </c>
      <c r="U4002" s="14">
        <f t="shared" si="544"/>
        <v>501830</v>
      </c>
      <c r="W4002" s="64">
        <f t="shared" si="545"/>
        <v>0</v>
      </c>
      <c r="X4002" s="3" t="str">
        <f t="shared" si="546"/>
        <v>8</v>
      </c>
      <c r="Z4002" s="14">
        <f t="shared" si="547"/>
        <v>40146.400000000001</v>
      </c>
      <c r="AA4002" s="7">
        <f>VLOOKUP(G4002,Ma_KH!$A:$R,14,0)</f>
        <v>60</v>
      </c>
      <c r="AD4002" s="7" t="str">
        <f>IFERROR(VLOOKUP(J4002,'Chuyển Mã'!$B$3:$C$9,2,0),"")</f>
        <v>Tỉnh</v>
      </c>
      <c r="AE4002" s="7" t="str">
        <f t="shared" si="548"/>
        <v>Giò Tai Lưỡi Xào 250</v>
      </c>
      <c r="AF4002" s="7">
        <f t="shared" si="549"/>
        <v>10</v>
      </c>
    </row>
    <row r="4003" spans="1:32" x14ac:dyDescent="0.25">
      <c r="A4003" s="11">
        <v>45909</v>
      </c>
      <c r="B4003" s="25">
        <v>4176657842</v>
      </c>
      <c r="C4003" s="12" t="s">
        <v>7214</v>
      </c>
      <c r="D4003" s="16">
        <f t="shared" si="543"/>
        <v>45909</v>
      </c>
      <c r="G4003" s="13" t="s">
        <v>7316</v>
      </c>
      <c r="I4003" s="13" t="s">
        <v>8597</v>
      </c>
      <c r="J4003" s="13" t="s">
        <v>1796</v>
      </c>
      <c r="K4003" s="13" t="s">
        <v>30</v>
      </c>
      <c r="L4003" s="25" t="str">
        <f>VLOOKUP($K4003,TONG_SL!$A:$D,2,0)</f>
        <v>Gà muối 500g</v>
      </c>
      <c r="N4003" s="25" t="str">
        <f t="shared" si="542"/>
        <v>K-C6</v>
      </c>
      <c r="Q4003" s="25" t="str">
        <f>VLOOKUP(K4003,TONG_SL!$A:$D,3,0)</f>
        <v>Túi</v>
      </c>
      <c r="R4003" s="1">
        <v>10</v>
      </c>
      <c r="T4003" s="1">
        <f>VLOOKUP(VLOOKUP(G4003,Ma_KH!$A:$R,18,0)&amp;K4003,Gia_MB!$A:$F,6,0)</f>
        <v>111058</v>
      </c>
      <c r="U4003" s="14">
        <f t="shared" si="544"/>
        <v>1110580</v>
      </c>
      <c r="W4003" s="64">
        <f t="shared" si="545"/>
        <v>0</v>
      </c>
      <c r="X4003" s="3" t="str">
        <f t="shared" si="546"/>
        <v>8</v>
      </c>
      <c r="Z4003" s="14">
        <f t="shared" si="547"/>
        <v>88846.400000000009</v>
      </c>
      <c r="AA4003" s="7">
        <f>VLOOKUP(G4003,Ma_KH!$A:$R,14,0)</f>
        <v>60</v>
      </c>
      <c r="AD4003" s="7" t="str">
        <f>IFERROR(VLOOKUP(J4003,'Chuyển Mã'!$B$3:$C$9,2,0),"")</f>
        <v>Tỉnh</v>
      </c>
      <c r="AE4003" s="7" t="str">
        <f t="shared" si="548"/>
        <v>Gà muối 500g</v>
      </c>
      <c r="AF4003" s="7">
        <f t="shared" si="549"/>
        <v>10</v>
      </c>
    </row>
    <row r="4004" spans="1:32" x14ac:dyDescent="0.25">
      <c r="A4004" s="11">
        <v>45909</v>
      </c>
      <c r="B4004" s="25">
        <v>4176657842</v>
      </c>
      <c r="C4004" s="12" t="s">
        <v>7214</v>
      </c>
      <c r="D4004" s="16">
        <f t="shared" si="543"/>
        <v>45909</v>
      </c>
      <c r="G4004" s="13" t="s">
        <v>7316</v>
      </c>
      <c r="I4004" s="13" t="s">
        <v>8597</v>
      </c>
      <c r="J4004" s="13" t="s">
        <v>1796</v>
      </c>
      <c r="K4004" s="13" t="s">
        <v>32</v>
      </c>
      <c r="L4004" s="25" t="str">
        <f>VLOOKUP($K4004,TONG_SL!$A:$D,2,0)</f>
        <v>Giò Tai Lưỡi Xào 250</v>
      </c>
      <c r="N4004" s="25" t="str">
        <f t="shared" si="542"/>
        <v>K-C6</v>
      </c>
      <c r="Q4004" s="25" t="str">
        <f>VLOOKUP(K4004,TONG_SL!$A:$D,3,0)</f>
        <v>Túi</v>
      </c>
      <c r="R4004" s="1">
        <v>15</v>
      </c>
      <c r="T4004" s="1">
        <f>VLOOKUP(VLOOKUP(G4004,Ma_KH!$A:$R,18,0)&amp;K4004,Gia_MB!$A:$F,6,0)</f>
        <v>50183</v>
      </c>
      <c r="U4004" s="14">
        <f t="shared" si="544"/>
        <v>752745</v>
      </c>
      <c r="W4004" s="64">
        <f t="shared" si="545"/>
        <v>0</v>
      </c>
      <c r="X4004" s="3" t="str">
        <f t="shared" si="546"/>
        <v>8</v>
      </c>
      <c r="Z4004" s="14">
        <f t="shared" si="547"/>
        <v>60219.6</v>
      </c>
      <c r="AA4004" s="7">
        <f>VLOOKUP(G4004,Ma_KH!$A:$R,14,0)</f>
        <v>60</v>
      </c>
      <c r="AD4004" s="7" t="str">
        <f>IFERROR(VLOOKUP(J4004,'Chuyển Mã'!$B$3:$C$9,2,0),"")</f>
        <v>Tỉnh</v>
      </c>
      <c r="AE4004" s="7" t="str">
        <f t="shared" si="548"/>
        <v>Giò Tai Lưỡi Xào 250</v>
      </c>
      <c r="AF4004" s="7">
        <f t="shared" si="549"/>
        <v>15</v>
      </c>
    </row>
    <row r="4005" spans="1:32" x14ac:dyDescent="0.25">
      <c r="A4005" s="11">
        <v>45909</v>
      </c>
      <c r="B4005" s="25">
        <v>4176657842</v>
      </c>
      <c r="C4005" s="12" t="s">
        <v>7214</v>
      </c>
      <c r="D4005" s="16">
        <f t="shared" si="543"/>
        <v>45909</v>
      </c>
      <c r="G4005" s="13" t="s">
        <v>7316</v>
      </c>
      <c r="I4005" s="13" t="s">
        <v>8597</v>
      </c>
      <c r="J4005" s="13" t="s">
        <v>1796</v>
      </c>
      <c r="K4005" s="13" t="s">
        <v>27</v>
      </c>
      <c r="L4005" s="25" t="str">
        <f>VLOOKUP($K4005,TONG_SL!$A:$D,2,0)</f>
        <v>Chân giò heo muối 300g</v>
      </c>
      <c r="N4005" s="25" t="str">
        <f t="shared" si="542"/>
        <v>K-C6</v>
      </c>
      <c r="Q4005" s="25" t="str">
        <f>VLOOKUP(K4005,TONG_SL!$A:$D,3,0)</f>
        <v>Túi</v>
      </c>
      <c r="R4005" s="1">
        <v>10</v>
      </c>
      <c r="T4005" s="1">
        <f>VLOOKUP(VLOOKUP(G4005,Ma_KH!$A:$R,18,0)&amp;K4005,Gia_MB!$A:$F,6,0)</f>
        <v>73431</v>
      </c>
      <c r="U4005" s="14">
        <f t="shared" si="544"/>
        <v>734310</v>
      </c>
      <c r="W4005" s="64">
        <f t="shared" si="545"/>
        <v>0</v>
      </c>
      <c r="X4005" s="3" t="str">
        <f t="shared" si="546"/>
        <v>8</v>
      </c>
      <c r="Z4005" s="14">
        <f t="shared" si="547"/>
        <v>58744.800000000003</v>
      </c>
      <c r="AA4005" s="7">
        <f>VLOOKUP(G4005,Ma_KH!$A:$R,14,0)</f>
        <v>60</v>
      </c>
      <c r="AD4005" s="7" t="str">
        <f>IFERROR(VLOOKUP(J4005,'Chuyển Mã'!$B$3:$C$9,2,0),"")</f>
        <v>Tỉnh</v>
      </c>
      <c r="AE4005" s="7" t="str">
        <f t="shared" si="548"/>
        <v>Chân giò heo muối 300g</v>
      </c>
      <c r="AF4005" s="7">
        <f t="shared" si="549"/>
        <v>10</v>
      </c>
    </row>
    <row r="4006" spans="1:32" x14ac:dyDescent="0.25">
      <c r="A4006" s="11">
        <v>45909</v>
      </c>
      <c r="B4006" s="25">
        <v>4176611785</v>
      </c>
      <c r="C4006" s="12" t="s">
        <v>7214</v>
      </c>
      <c r="D4006" s="16">
        <f t="shared" si="543"/>
        <v>45909</v>
      </c>
      <c r="G4006" s="13" t="s">
        <v>7340</v>
      </c>
      <c r="I4006" s="13" t="s">
        <v>8598</v>
      </c>
      <c r="J4006" s="13" t="s">
        <v>1796</v>
      </c>
      <c r="K4006" s="13" t="s">
        <v>51</v>
      </c>
      <c r="L4006" s="25" t="str">
        <f>VLOOKUP($K4006,TONG_SL!$A:$D,2,0)</f>
        <v>Mọc Nấm Hương 250g</v>
      </c>
      <c r="N4006" s="25" t="str">
        <f t="shared" si="542"/>
        <v>K-C6</v>
      </c>
      <c r="Q4006" s="25" t="str">
        <f>VLOOKUP(K4006,TONG_SL!$A:$D,3,0)</f>
        <v>Túi</v>
      </c>
      <c r="R4006" s="1">
        <v>5</v>
      </c>
      <c r="T4006" s="1">
        <f>VLOOKUP(VLOOKUP(G4006,Ma_KH!$A:$R,18,0)&amp;K4006,Gia_MB!$A:$F,6,0)</f>
        <v>46000</v>
      </c>
      <c r="U4006" s="14">
        <f t="shared" si="544"/>
        <v>230000</v>
      </c>
      <c r="W4006" s="64">
        <f t="shared" si="545"/>
        <v>0</v>
      </c>
      <c r="X4006" s="3" t="str">
        <f t="shared" si="546"/>
        <v>8</v>
      </c>
      <c r="Z4006" s="14">
        <f t="shared" si="547"/>
        <v>18400</v>
      </c>
      <c r="AA4006" s="7">
        <f>VLOOKUP(G4006,Ma_KH!$A:$R,14,0)</f>
        <v>60</v>
      </c>
      <c r="AD4006" s="7" t="str">
        <f>IFERROR(VLOOKUP(J4006,'Chuyển Mã'!$B$3:$C$9,2,0),"")</f>
        <v>Tỉnh</v>
      </c>
      <c r="AE4006" s="7" t="str">
        <f t="shared" si="548"/>
        <v>Mọc Nấm Hương 250g</v>
      </c>
      <c r="AF4006" s="7">
        <f t="shared" si="549"/>
        <v>5</v>
      </c>
    </row>
    <row r="4007" spans="1:32" x14ac:dyDescent="0.25">
      <c r="A4007" s="11">
        <v>45909</v>
      </c>
      <c r="B4007" s="25">
        <v>4176611785</v>
      </c>
      <c r="C4007" s="12" t="s">
        <v>7214</v>
      </c>
      <c r="D4007" s="16">
        <f t="shared" si="543"/>
        <v>45909</v>
      </c>
      <c r="G4007" s="13" t="s">
        <v>7340</v>
      </c>
      <c r="I4007" s="13" t="s">
        <v>8598</v>
      </c>
      <c r="J4007" s="13" t="s">
        <v>1796</v>
      </c>
      <c r="K4007" s="13" t="s">
        <v>32</v>
      </c>
      <c r="L4007" s="25" t="str">
        <f>VLOOKUP($K4007,TONG_SL!$A:$D,2,0)</f>
        <v>Giò Tai Lưỡi Xào 250</v>
      </c>
      <c r="N4007" s="25" t="str">
        <f t="shared" ref="N4007:N4070" si="550">IF($B4007&lt;&gt;"","K-C6","")</f>
        <v>K-C6</v>
      </c>
      <c r="Q4007" s="25" t="str">
        <f>VLOOKUP(K4007,TONG_SL!$A:$D,3,0)</f>
        <v>Túi</v>
      </c>
      <c r="R4007" s="1">
        <v>3</v>
      </c>
      <c r="T4007" s="1">
        <f>VLOOKUP(VLOOKUP(G4007,Ma_KH!$A:$R,18,0)&amp;K4007,Gia_MB!$A:$F,6,0)</f>
        <v>50183</v>
      </c>
      <c r="U4007" s="14">
        <f t="shared" si="544"/>
        <v>150549</v>
      </c>
      <c r="W4007" s="64">
        <f t="shared" si="545"/>
        <v>0</v>
      </c>
      <c r="X4007" s="3" t="str">
        <f t="shared" si="546"/>
        <v>8</v>
      </c>
      <c r="Z4007" s="14">
        <f t="shared" si="547"/>
        <v>12043.92</v>
      </c>
      <c r="AA4007" s="7">
        <f>VLOOKUP(G4007,Ma_KH!$A:$R,14,0)</f>
        <v>60</v>
      </c>
      <c r="AD4007" s="7" t="str">
        <f>IFERROR(VLOOKUP(J4007,'Chuyển Mã'!$B$3:$C$9,2,0),"")</f>
        <v>Tỉnh</v>
      </c>
      <c r="AE4007" s="7" t="str">
        <f t="shared" si="548"/>
        <v>Giò Tai Lưỡi Xào 250</v>
      </c>
      <c r="AF4007" s="7">
        <f t="shared" si="549"/>
        <v>3</v>
      </c>
    </row>
    <row r="4008" spans="1:32" x14ac:dyDescent="0.25">
      <c r="A4008" s="11">
        <v>45909</v>
      </c>
      <c r="B4008" s="25">
        <v>4176611785</v>
      </c>
      <c r="C4008" s="12" t="s">
        <v>7214</v>
      </c>
      <c r="D4008" s="16">
        <f t="shared" si="543"/>
        <v>45909</v>
      </c>
      <c r="G4008" s="13" t="s">
        <v>7340</v>
      </c>
      <c r="I4008" s="13" t="s">
        <v>8598</v>
      </c>
      <c r="J4008" s="13" t="s">
        <v>1796</v>
      </c>
      <c r="K4008" s="13" t="s">
        <v>39</v>
      </c>
      <c r="L4008" s="25" t="str">
        <f>VLOOKUP($K4008,TONG_SL!$A:$D,2,0)</f>
        <v>Chả cốm 300g</v>
      </c>
      <c r="N4008" s="25" t="str">
        <f t="shared" si="550"/>
        <v>K-C6</v>
      </c>
      <c r="Q4008" s="25" t="str">
        <f>VLOOKUP(K4008,TONG_SL!$A:$D,3,0)</f>
        <v>Túi</v>
      </c>
      <c r="R4008" s="1">
        <v>7</v>
      </c>
      <c r="T4008" s="1">
        <f>VLOOKUP(VLOOKUP(G4008,Ma_KH!$A:$R,18,0)&amp;K4008,Gia_MB!$A:$F,6,0)</f>
        <v>74250</v>
      </c>
      <c r="U4008" s="14">
        <f t="shared" si="544"/>
        <v>519750</v>
      </c>
      <c r="W4008" s="64">
        <f t="shared" si="545"/>
        <v>0</v>
      </c>
      <c r="X4008" s="3" t="str">
        <f t="shared" si="546"/>
        <v>8</v>
      </c>
      <c r="Z4008" s="14">
        <f t="shared" si="547"/>
        <v>41580</v>
      </c>
      <c r="AA4008" s="7">
        <f>VLOOKUP(G4008,Ma_KH!$A:$R,14,0)</f>
        <v>60</v>
      </c>
      <c r="AD4008" s="7" t="str">
        <f>IFERROR(VLOOKUP(J4008,'Chuyển Mã'!$B$3:$C$9,2,0),"")</f>
        <v>Tỉnh</v>
      </c>
      <c r="AE4008" s="7" t="str">
        <f t="shared" si="548"/>
        <v>Chả cốm 300g</v>
      </c>
      <c r="AF4008" s="7">
        <f t="shared" si="549"/>
        <v>7</v>
      </c>
    </row>
    <row r="4009" spans="1:32" x14ac:dyDescent="0.25">
      <c r="A4009" s="11">
        <v>45909</v>
      </c>
      <c r="B4009" s="25">
        <v>4176611785</v>
      </c>
      <c r="C4009" s="12" t="s">
        <v>7214</v>
      </c>
      <c r="D4009" s="16">
        <f t="shared" ref="D4009:D4072" si="551">IF(A4009="","",A4009)</f>
        <v>45909</v>
      </c>
      <c r="G4009" s="13" t="s">
        <v>7340</v>
      </c>
      <c r="I4009" s="13" t="s">
        <v>8598</v>
      </c>
      <c r="J4009" s="13" t="s">
        <v>1796</v>
      </c>
      <c r="K4009" s="13" t="s">
        <v>41</v>
      </c>
      <c r="L4009" s="25" t="str">
        <f>VLOOKUP($K4009,TONG_SL!$A:$D,2,0)</f>
        <v>Chả nướng 300g</v>
      </c>
      <c r="N4009" s="25" t="str">
        <f t="shared" si="550"/>
        <v>K-C6</v>
      </c>
      <c r="Q4009" s="25" t="str">
        <f>VLOOKUP(K4009,TONG_SL!$A:$D,3,0)</f>
        <v>Túi</v>
      </c>
      <c r="R4009" s="1">
        <v>3</v>
      </c>
      <c r="T4009" s="1">
        <f>VLOOKUP(VLOOKUP(G4009,Ma_KH!$A:$R,18,0)&amp;K4009,Gia_MB!$A:$F,6,0)</f>
        <v>70950</v>
      </c>
      <c r="U4009" s="14">
        <f t="shared" si="544"/>
        <v>212850</v>
      </c>
      <c r="W4009" s="64">
        <f t="shared" si="545"/>
        <v>0</v>
      </c>
      <c r="X4009" s="3" t="str">
        <f t="shared" si="546"/>
        <v>8</v>
      </c>
      <c r="Z4009" s="14">
        <f t="shared" si="547"/>
        <v>17028</v>
      </c>
      <c r="AA4009" s="7">
        <f>VLOOKUP(G4009,Ma_KH!$A:$R,14,0)</f>
        <v>60</v>
      </c>
      <c r="AD4009" s="7" t="str">
        <f>IFERROR(VLOOKUP(J4009,'Chuyển Mã'!$B$3:$C$9,2,0),"")</f>
        <v>Tỉnh</v>
      </c>
      <c r="AE4009" s="7" t="str">
        <f t="shared" si="548"/>
        <v>Chả nướng 300g</v>
      </c>
      <c r="AF4009" s="7">
        <f t="shared" si="549"/>
        <v>3</v>
      </c>
    </row>
    <row r="4010" spans="1:32" x14ac:dyDescent="0.25">
      <c r="A4010" s="11">
        <v>45909</v>
      </c>
      <c r="B4010" s="25">
        <v>4176611785</v>
      </c>
      <c r="C4010" s="12" t="s">
        <v>7214</v>
      </c>
      <c r="D4010" s="16">
        <f t="shared" si="551"/>
        <v>45909</v>
      </c>
      <c r="G4010" s="13" t="s">
        <v>7340</v>
      </c>
      <c r="I4010" s="13" t="s">
        <v>8598</v>
      </c>
      <c r="J4010" s="13" t="s">
        <v>1796</v>
      </c>
      <c r="K4010" s="13" t="s">
        <v>35</v>
      </c>
      <c r="L4010" s="25" t="str">
        <f>VLOOKUP($K4010,TONG_SL!$A:$D,2,0)</f>
        <v>Tai heo muối 200g</v>
      </c>
      <c r="N4010" s="25" t="str">
        <f t="shared" si="550"/>
        <v>K-C6</v>
      </c>
      <c r="Q4010" s="25" t="str">
        <f>VLOOKUP(K4010,TONG_SL!$A:$D,3,0)</f>
        <v>Túi</v>
      </c>
      <c r="R4010" s="1">
        <v>1</v>
      </c>
      <c r="T4010" s="1">
        <f>VLOOKUP(VLOOKUP(G4010,Ma_KH!$A:$R,18,0)&amp;K4010,Gia_MB!$A:$F,6,0)</f>
        <v>55595</v>
      </c>
      <c r="U4010" s="14">
        <f t="shared" si="544"/>
        <v>55595</v>
      </c>
      <c r="W4010" s="64">
        <f t="shared" si="545"/>
        <v>0</v>
      </c>
      <c r="X4010" s="3" t="str">
        <f t="shared" si="546"/>
        <v>8</v>
      </c>
      <c r="Z4010" s="14">
        <f t="shared" si="547"/>
        <v>4447.6000000000004</v>
      </c>
      <c r="AA4010" s="7">
        <f>VLOOKUP(G4010,Ma_KH!$A:$R,14,0)</f>
        <v>60</v>
      </c>
      <c r="AD4010" s="7" t="str">
        <f>IFERROR(VLOOKUP(J4010,'Chuyển Mã'!$B$3:$C$9,2,0),"")</f>
        <v>Tỉnh</v>
      </c>
      <c r="AE4010" s="7" t="str">
        <f t="shared" si="548"/>
        <v>Tai heo muối 200g</v>
      </c>
      <c r="AF4010" s="7">
        <f t="shared" si="549"/>
        <v>1</v>
      </c>
    </row>
    <row r="4011" spans="1:32" x14ac:dyDescent="0.25">
      <c r="A4011" s="11">
        <v>45909</v>
      </c>
      <c r="B4011" s="25">
        <v>4176611785</v>
      </c>
      <c r="C4011" s="12" t="s">
        <v>7214</v>
      </c>
      <c r="D4011" s="16">
        <f t="shared" si="551"/>
        <v>45909</v>
      </c>
      <c r="G4011" s="13" t="s">
        <v>7340</v>
      </c>
      <c r="I4011" s="13" t="s">
        <v>8598</v>
      </c>
      <c r="J4011" s="13" t="s">
        <v>1796</v>
      </c>
      <c r="K4011" s="13" t="s">
        <v>30</v>
      </c>
      <c r="L4011" s="25" t="str">
        <f>VLOOKUP($K4011,TONG_SL!$A:$D,2,0)</f>
        <v>Gà muối 500g</v>
      </c>
      <c r="N4011" s="25" t="str">
        <f t="shared" si="550"/>
        <v>K-C6</v>
      </c>
      <c r="Q4011" s="25" t="str">
        <f>VLOOKUP(K4011,TONG_SL!$A:$D,3,0)</f>
        <v>Túi</v>
      </c>
      <c r="R4011" s="1">
        <v>11</v>
      </c>
      <c r="T4011" s="1">
        <f>VLOOKUP(VLOOKUP(G4011,Ma_KH!$A:$R,18,0)&amp;K4011,Gia_MB!$A:$F,6,0)</f>
        <v>111058</v>
      </c>
      <c r="U4011" s="14">
        <f t="shared" si="544"/>
        <v>1221638</v>
      </c>
      <c r="W4011" s="64">
        <f t="shared" si="545"/>
        <v>0</v>
      </c>
      <c r="X4011" s="3" t="str">
        <f t="shared" si="546"/>
        <v>8</v>
      </c>
      <c r="Z4011" s="14">
        <f t="shared" si="547"/>
        <v>97731.040000000008</v>
      </c>
      <c r="AA4011" s="7">
        <f>VLOOKUP(G4011,Ma_KH!$A:$R,14,0)</f>
        <v>60</v>
      </c>
      <c r="AD4011" s="7" t="str">
        <f>IFERROR(VLOOKUP(J4011,'Chuyển Mã'!$B$3:$C$9,2,0),"")</f>
        <v>Tỉnh</v>
      </c>
      <c r="AE4011" s="7" t="str">
        <f t="shared" si="548"/>
        <v>Gà muối 500g</v>
      </c>
      <c r="AF4011" s="7">
        <f t="shared" si="549"/>
        <v>11</v>
      </c>
    </row>
    <row r="4012" spans="1:32" x14ac:dyDescent="0.25">
      <c r="A4012" s="11">
        <v>45909</v>
      </c>
      <c r="B4012" s="25">
        <v>4176611785</v>
      </c>
      <c r="C4012" s="12" t="s">
        <v>7214</v>
      </c>
      <c r="D4012" s="16">
        <f t="shared" si="551"/>
        <v>45909</v>
      </c>
      <c r="G4012" s="13" t="s">
        <v>7340</v>
      </c>
      <c r="I4012" s="13" t="s">
        <v>8598</v>
      </c>
      <c r="J4012" s="13" t="s">
        <v>1796</v>
      </c>
      <c r="K4012" s="13" t="s">
        <v>27</v>
      </c>
      <c r="L4012" s="25" t="str">
        <f>VLOOKUP($K4012,TONG_SL!$A:$D,2,0)</f>
        <v>Chân giò heo muối 300g</v>
      </c>
      <c r="N4012" s="25" t="str">
        <f t="shared" si="550"/>
        <v>K-C6</v>
      </c>
      <c r="Q4012" s="25" t="str">
        <f>VLOOKUP(K4012,TONG_SL!$A:$D,3,0)</f>
        <v>Túi</v>
      </c>
      <c r="R4012" s="1">
        <v>6</v>
      </c>
      <c r="T4012" s="1">
        <f>VLOOKUP(VLOOKUP(G4012,Ma_KH!$A:$R,18,0)&amp;K4012,Gia_MB!$A:$F,6,0)</f>
        <v>73431</v>
      </c>
      <c r="U4012" s="14">
        <f t="shared" si="544"/>
        <v>440586</v>
      </c>
      <c r="W4012" s="64">
        <f t="shared" si="545"/>
        <v>0</v>
      </c>
      <c r="X4012" s="3" t="str">
        <f t="shared" si="546"/>
        <v>8</v>
      </c>
      <c r="Z4012" s="14">
        <f t="shared" si="547"/>
        <v>35246.879999999997</v>
      </c>
      <c r="AA4012" s="7">
        <f>VLOOKUP(G4012,Ma_KH!$A:$R,14,0)</f>
        <v>60</v>
      </c>
      <c r="AD4012" s="7" t="str">
        <f>IFERROR(VLOOKUP(J4012,'Chuyển Mã'!$B$3:$C$9,2,0),"")</f>
        <v>Tỉnh</v>
      </c>
      <c r="AE4012" s="7" t="str">
        <f t="shared" si="548"/>
        <v>Chân giò heo muối 300g</v>
      </c>
      <c r="AF4012" s="7">
        <f t="shared" si="549"/>
        <v>6</v>
      </c>
    </row>
    <row r="4013" spans="1:32" x14ac:dyDescent="0.25">
      <c r="A4013" s="11">
        <v>45909</v>
      </c>
      <c r="B4013" s="25">
        <v>4176611089</v>
      </c>
      <c r="C4013" s="12" t="s">
        <v>7214</v>
      </c>
      <c r="D4013" s="16">
        <f t="shared" si="551"/>
        <v>45909</v>
      </c>
      <c r="G4013" s="13" t="s">
        <v>7340</v>
      </c>
      <c r="I4013" s="13" t="s">
        <v>8599</v>
      </c>
      <c r="J4013" s="13" t="s">
        <v>1796</v>
      </c>
      <c r="K4013" s="13" t="s">
        <v>32</v>
      </c>
      <c r="L4013" s="25" t="str">
        <f>VLOOKUP($K4013,TONG_SL!$A:$D,2,0)</f>
        <v>Giò Tai Lưỡi Xào 250</v>
      </c>
      <c r="N4013" s="25" t="str">
        <f t="shared" si="550"/>
        <v>K-C6</v>
      </c>
      <c r="Q4013" s="25" t="str">
        <f>VLOOKUP(K4013,TONG_SL!$A:$D,3,0)</f>
        <v>Túi</v>
      </c>
      <c r="R4013" s="1">
        <v>6</v>
      </c>
      <c r="T4013" s="1">
        <f>VLOOKUP(VLOOKUP(G4013,Ma_KH!$A:$R,18,0)&amp;K4013,Gia_MB!$A:$F,6,0)</f>
        <v>50183</v>
      </c>
      <c r="U4013" s="14">
        <f t="shared" si="544"/>
        <v>301098</v>
      </c>
      <c r="W4013" s="64">
        <f t="shared" si="545"/>
        <v>0</v>
      </c>
      <c r="X4013" s="3" t="str">
        <f t="shared" si="546"/>
        <v>8</v>
      </c>
      <c r="Z4013" s="14">
        <f t="shared" si="547"/>
        <v>24087.84</v>
      </c>
      <c r="AA4013" s="7">
        <f>VLOOKUP(G4013,Ma_KH!$A:$R,14,0)</f>
        <v>60</v>
      </c>
      <c r="AD4013" s="7" t="str">
        <f>IFERROR(VLOOKUP(J4013,'Chuyển Mã'!$B$3:$C$9,2,0),"")</f>
        <v>Tỉnh</v>
      </c>
      <c r="AE4013" s="7" t="str">
        <f t="shared" si="548"/>
        <v>Giò Tai Lưỡi Xào 250</v>
      </c>
      <c r="AF4013" s="7">
        <f t="shared" si="549"/>
        <v>6</v>
      </c>
    </row>
    <row r="4014" spans="1:32" x14ac:dyDescent="0.25">
      <c r="A4014" s="11">
        <v>45909</v>
      </c>
      <c r="B4014" s="25">
        <v>4176611089</v>
      </c>
      <c r="C4014" s="12" t="s">
        <v>7214</v>
      </c>
      <c r="D4014" s="16">
        <f t="shared" si="551"/>
        <v>45909</v>
      </c>
      <c r="G4014" s="13" t="s">
        <v>7340</v>
      </c>
      <c r="I4014" s="13" t="s">
        <v>8599</v>
      </c>
      <c r="J4014" s="13" t="s">
        <v>1796</v>
      </c>
      <c r="K4014" s="13" t="s">
        <v>27</v>
      </c>
      <c r="L4014" s="25" t="str">
        <f>VLOOKUP($K4014,TONG_SL!$A:$D,2,0)</f>
        <v>Chân giò heo muối 300g</v>
      </c>
      <c r="N4014" s="25" t="str">
        <f t="shared" si="550"/>
        <v>K-C6</v>
      </c>
      <c r="Q4014" s="25" t="str">
        <f>VLOOKUP(K4014,TONG_SL!$A:$D,3,0)</f>
        <v>Túi</v>
      </c>
      <c r="R4014" s="1">
        <v>19</v>
      </c>
      <c r="T4014" s="1">
        <f>VLOOKUP(VLOOKUP(G4014,Ma_KH!$A:$R,18,0)&amp;K4014,Gia_MB!$A:$F,6,0)</f>
        <v>73431</v>
      </c>
      <c r="U4014" s="14">
        <f t="shared" ref="U4014:U4030" si="552">T4014*R4014</f>
        <v>1395189</v>
      </c>
      <c r="W4014" s="64">
        <f t="shared" ref="W4014:W4030" si="553">U4014*V4014</f>
        <v>0</v>
      </c>
      <c r="X4014" s="3" t="str">
        <f t="shared" ref="X4014:X4030" si="554">IF(B4014&lt;&gt;"","8","0")</f>
        <v>8</v>
      </c>
      <c r="Z4014" s="14">
        <f t="shared" ref="Z4014:Z4030" si="555">U4014*X4014%</f>
        <v>111615.12</v>
      </c>
      <c r="AA4014" s="7">
        <f>VLOOKUP(G4014,Ma_KH!$A:$R,14,0)</f>
        <v>60</v>
      </c>
      <c r="AD4014" s="7" t="str">
        <f>IFERROR(VLOOKUP(J4014,'Chuyển Mã'!$B$3:$C$9,2,0),"")</f>
        <v>Tỉnh</v>
      </c>
      <c r="AE4014" s="7" t="str">
        <f t="shared" si="548"/>
        <v>Chân giò heo muối 300g</v>
      </c>
      <c r="AF4014" s="7">
        <f t="shared" si="549"/>
        <v>19</v>
      </c>
    </row>
    <row r="4015" spans="1:32" x14ac:dyDescent="0.25">
      <c r="A4015" s="11">
        <v>45909</v>
      </c>
      <c r="B4015" s="25">
        <v>4176611089</v>
      </c>
      <c r="C4015" s="12" t="s">
        <v>7214</v>
      </c>
      <c r="D4015" s="16">
        <f t="shared" si="551"/>
        <v>45909</v>
      </c>
      <c r="G4015" s="13" t="s">
        <v>7340</v>
      </c>
      <c r="I4015" s="13" t="s">
        <v>8599</v>
      </c>
      <c r="J4015" s="13" t="s">
        <v>1796</v>
      </c>
      <c r="K4015" s="13" t="s">
        <v>30</v>
      </c>
      <c r="L4015" s="25" t="str">
        <f>VLOOKUP($K4015,TONG_SL!$A:$D,2,0)</f>
        <v>Gà muối 500g</v>
      </c>
      <c r="N4015" s="25" t="str">
        <f t="shared" si="550"/>
        <v>K-C6</v>
      </c>
      <c r="Q4015" s="25" t="str">
        <f>VLOOKUP(K4015,TONG_SL!$A:$D,3,0)</f>
        <v>Túi</v>
      </c>
      <c r="R4015" s="1">
        <v>9</v>
      </c>
      <c r="T4015" s="1">
        <f>VLOOKUP(VLOOKUP(G4015,Ma_KH!$A:$R,18,0)&amp;K4015,Gia_MB!$A:$F,6,0)</f>
        <v>111058</v>
      </c>
      <c r="U4015" s="14">
        <f t="shared" si="552"/>
        <v>999522</v>
      </c>
      <c r="W4015" s="64">
        <f t="shared" si="553"/>
        <v>0</v>
      </c>
      <c r="X4015" s="3" t="str">
        <f t="shared" si="554"/>
        <v>8</v>
      </c>
      <c r="Z4015" s="14">
        <f t="shared" si="555"/>
        <v>79961.759999999995</v>
      </c>
      <c r="AA4015" s="7">
        <f>VLOOKUP(G4015,Ma_KH!$A:$R,14,0)</f>
        <v>60</v>
      </c>
      <c r="AD4015" s="7" t="str">
        <f>IFERROR(VLOOKUP(J4015,'Chuyển Mã'!$B$3:$C$9,2,0),"")</f>
        <v>Tỉnh</v>
      </c>
      <c r="AE4015" s="7" t="str">
        <f t="shared" si="548"/>
        <v>Gà muối 500g</v>
      </c>
      <c r="AF4015" s="7">
        <f t="shared" si="549"/>
        <v>9</v>
      </c>
    </row>
    <row r="4016" spans="1:32" x14ac:dyDescent="0.25">
      <c r="A4016" s="11">
        <v>45909</v>
      </c>
      <c r="B4016" s="25">
        <v>4176611089</v>
      </c>
      <c r="C4016" s="12" t="s">
        <v>7214</v>
      </c>
      <c r="D4016" s="16">
        <f t="shared" si="551"/>
        <v>45909</v>
      </c>
      <c r="G4016" s="13" t="s">
        <v>7340</v>
      </c>
      <c r="I4016" s="13" t="s">
        <v>8599</v>
      </c>
      <c r="J4016" s="13" t="s">
        <v>1796</v>
      </c>
      <c r="K4016" s="13" t="s">
        <v>39</v>
      </c>
      <c r="L4016" s="25" t="str">
        <f>VLOOKUP($K4016,TONG_SL!$A:$D,2,0)</f>
        <v>Chả cốm 300g</v>
      </c>
      <c r="N4016" s="25" t="str">
        <f t="shared" si="550"/>
        <v>K-C6</v>
      </c>
      <c r="Q4016" s="25" t="str">
        <f>VLOOKUP(K4016,TONG_SL!$A:$D,3,0)</f>
        <v>Túi</v>
      </c>
      <c r="R4016" s="1">
        <v>6</v>
      </c>
      <c r="T4016" s="1">
        <f>VLOOKUP(VLOOKUP(G4016,Ma_KH!$A:$R,18,0)&amp;K4016,Gia_MB!$A:$F,6,0)</f>
        <v>74250</v>
      </c>
      <c r="U4016" s="14">
        <f t="shared" si="552"/>
        <v>445500</v>
      </c>
      <c r="W4016" s="64">
        <f t="shared" si="553"/>
        <v>0</v>
      </c>
      <c r="X4016" s="3" t="str">
        <f t="shared" si="554"/>
        <v>8</v>
      </c>
      <c r="Z4016" s="14">
        <f t="shared" si="555"/>
        <v>35640</v>
      </c>
      <c r="AA4016" s="7">
        <f>VLOOKUP(G4016,Ma_KH!$A:$R,14,0)</f>
        <v>60</v>
      </c>
      <c r="AD4016" s="7" t="str">
        <f>IFERROR(VLOOKUP(J4016,'Chuyển Mã'!$B$3:$C$9,2,0),"")</f>
        <v>Tỉnh</v>
      </c>
      <c r="AE4016" s="7" t="str">
        <f t="shared" si="548"/>
        <v>Chả cốm 300g</v>
      </c>
      <c r="AF4016" s="7">
        <f t="shared" si="549"/>
        <v>6</v>
      </c>
    </row>
    <row r="4017" spans="1:32" x14ac:dyDescent="0.25">
      <c r="A4017" s="11">
        <v>45909</v>
      </c>
      <c r="B4017" s="25">
        <v>4176611089</v>
      </c>
      <c r="C4017" s="12" t="s">
        <v>7214</v>
      </c>
      <c r="D4017" s="16">
        <f t="shared" si="551"/>
        <v>45909</v>
      </c>
      <c r="G4017" s="13" t="s">
        <v>7340</v>
      </c>
      <c r="I4017" s="13" t="s">
        <v>8599</v>
      </c>
      <c r="J4017" s="13" t="s">
        <v>1796</v>
      </c>
      <c r="K4017" s="13" t="s">
        <v>35</v>
      </c>
      <c r="L4017" s="25" t="str">
        <f>VLOOKUP($K4017,TONG_SL!$A:$D,2,0)</f>
        <v>Tai heo muối 200g</v>
      </c>
      <c r="N4017" s="25" t="str">
        <f t="shared" si="550"/>
        <v>K-C6</v>
      </c>
      <c r="Q4017" s="25" t="str">
        <f>VLOOKUP(K4017,TONG_SL!$A:$D,3,0)</f>
        <v>Túi</v>
      </c>
      <c r="R4017" s="1">
        <v>7</v>
      </c>
      <c r="T4017" s="1">
        <f>VLOOKUP(VLOOKUP(G4017,Ma_KH!$A:$R,18,0)&amp;K4017,Gia_MB!$A:$F,6,0)</f>
        <v>55595</v>
      </c>
      <c r="U4017" s="14">
        <f t="shared" si="552"/>
        <v>389165</v>
      </c>
      <c r="W4017" s="64">
        <f t="shared" si="553"/>
        <v>0</v>
      </c>
      <c r="X4017" s="3" t="str">
        <f t="shared" si="554"/>
        <v>8</v>
      </c>
      <c r="Z4017" s="14">
        <f t="shared" si="555"/>
        <v>31133.200000000001</v>
      </c>
      <c r="AA4017" s="7">
        <f>VLOOKUP(G4017,Ma_KH!$A:$R,14,0)</f>
        <v>60</v>
      </c>
      <c r="AD4017" s="7" t="str">
        <f>IFERROR(VLOOKUP(J4017,'Chuyển Mã'!$B$3:$C$9,2,0),"")</f>
        <v>Tỉnh</v>
      </c>
      <c r="AE4017" s="7" t="str">
        <f t="shared" si="548"/>
        <v>Tai heo muối 200g</v>
      </c>
      <c r="AF4017" s="7">
        <f t="shared" si="549"/>
        <v>7</v>
      </c>
    </row>
    <row r="4018" spans="1:32" x14ac:dyDescent="0.25">
      <c r="A4018" s="11">
        <v>45909</v>
      </c>
      <c r="B4018" s="25">
        <v>4176611089</v>
      </c>
      <c r="C4018" s="12" t="s">
        <v>7214</v>
      </c>
      <c r="D4018" s="16">
        <f t="shared" si="551"/>
        <v>45909</v>
      </c>
      <c r="G4018" s="13" t="s">
        <v>7340</v>
      </c>
      <c r="I4018" s="13" t="s">
        <v>8599</v>
      </c>
      <c r="J4018" s="13" t="s">
        <v>1796</v>
      </c>
      <c r="K4018" s="13" t="s">
        <v>41</v>
      </c>
      <c r="L4018" s="25" t="str">
        <f>VLOOKUP($K4018,TONG_SL!$A:$D,2,0)</f>
        <v>Chả nướng 300g</v>
      </c>
      <c r="N4018" s="25" t="str">
        <f t="shared" si="550"/>
        <v>K-C6</v>
      </c>
      <c r="Q4018" s="25" t="str">
        <f>VLOOKUP(K4018,TONG_SL!$A:$D,3,0)</f>
        <v>Túi</v>
      </c>
      <c r="R4018" s="1">
        <v>12</v>
      </c>
      <c r="T4018" s="1">
        <f>VLOOKUP(VLOOKUP(G4018,Ma_KH!$A:$R,18,0)&amp;K4018,Gia_MB!$A:$F,6,0)</f>
        <v>70950</v>
      </c>
      <c r="U4018" s="14">
        <f t="shared" si="552"/>
        <v>851400</v>
      </c>
      <c r="W4018" s="64">
        <f t="shared" si="553"/>
        <v>0</v>
      </c>
      <c r="X4018" s="3" t="str">
        <f t="shared" si="554"/>
        <v>8</v>
      </c>
      <c r="Z4018" s="14">
        <f t="shared" si="555"/>
        <v>68112</v>
      </c>
      <c r="AA4018" s="7">
        <f>VLOOKUP(G4018,Ma_KH!$A:$R,14,0)</f>
        <v>60</v>
      </c>
      <c r="AD4018" s="7" t="str">
        <f>IFERROR(VLOOKUP(J4018,'Chuyển Mã'!$B$3:$C$9,2,0),"")</f>
        <v>Tỉnh</v>
      </c>
      <c r="AE4018" s="7" t="str">
        <f t="shared" si="548"/>
        <v>Chả nướng 300g</v>
      </c>
      <c r="AF4018" s="7">
        <f t="shared" si="549"/>
        <v>12</v>
      </c>
    </row>
    <row r="4019" spans="1:32" x14ac:dyDescent="0.25">
      <c r="A4019" s="11">
        <v>45909</v>
      </c>
      <c r="B4019" s="25">
        <v>4176611089</v>
      </c>
      <c r="C4019" s="12" t="s">
        <v>7214</v>
      </c>
      <c r="D4019" s="16">
        <f t="shared" si="551"/>
        <v>45909</v>
      </c>
      <c r="G4019" s="13" t="s">
        <v>7340</v>
      </c>
      <c r="I4019" s="13" t="s">
        <v>8599</v>
      </c>
      <c r="J4019" s="13" t="s">
        <v>1796</v>
      </c>
      <c r="K4019" s="13" t="s">
        <v>51</v>
      </c>
      <c r="L4019" s="25" t="str">
        <f>VLOOKUP($K4019,TONG_SL!$A:$D,2,0)</f>
        <v>Mọc Nấm Hương 250g</v>
      </c>
      <c r="N4019" s="25" t="str">
        <f t="shared" si="550"/>
        <v>K-C6</v>
      </c>
      <c r="Q4019" s="25" t="str">
        <f>VLOOKUP(K4019,TONG_SL!$A:$D,3,0)</f>
        <v>Túi</v>
      </c>
      <c r="R4019" s="1">
        <v>15</v>
      </c>
      <c r="T4019" s="1">
        <f>VLOOKUP(VLOOKUP(G4019,Ma_KH!$A:$R,18,0)&amp;K4019,Gia_MB!$A:$F,6,0)</f>
        <v>46000</v>
      </c>
      <c r="U4019" s="14">
        <f t="shared" si="552"/>
        <v>690000</v>
      </c>
      <c r="W4019" s="64">
        <f t="shared" si="553"/>
        <v>0</v>
      </c>
      <c r="X4019" s="3" t="str">
        <f t="shared" si="554"/>
        <v>8</v>
      </c>
      <c r="Z4019" s="14">
        <f t="shared" si="555"/>
        <v>55200</v>
      </c>
      <c r="AA4019" s="7">
        <f>VLOOKUP(G4019,Ma_KH!$A:$R,14,0)</f>
        <v>60</v>
      </c>
      <c r="AD4019" s="7" t="str">
        <f>IFERROR(VLOOKUP(J4019,'Chuyển Mã'!$B$3:$C$9,2,0),"")</f>
        <v>Tỉnh</v>
      </c>
      <c r="AE4019" s="7" t="str">
        <f t="shared" si="548"/>
        <v>Mọc Nấm Hương 250g</v>
      </c>
      <c r="AF4019" s="7">
        <f t="shared" si="549"/>
        <v>15</v>
      </c>
    </row>
    <row r="4020" spans="1:32" x14ac:dyDescent="0.25">
      <c r="A4020" s="11">
        <v>45909</v>
      </c>
      <c r="B4020" s="25">
        <v>4176612025</v>
      </c>
      <c r="C4020" s="12" t="s">
        <v>7214</v>
      </c>
      <c r="D4020" s="16">
        <f t="shared" si="551"/>
        <v>45909</v>
      </c>
      <c r="G4020" s="13" t="s">
        <v>7340</v>
      </c>
      <c r="I4020" s="13" t="s">
        <v>8600</v>
      </c>
      <c r="J4020" s="13" t="s">
        <v>1796</v>
      </c>
      <c r="K4020" s="13" t="s">
        <v>27</v>
      </c>
      <c r="L4020" s="25" t="str">
        <f>VLOOKUP($K4020,TONG_SL!$A:$D,2,0)</f>
        <v>Chân giò heo muối 300g</v>
      </c>
      <c r="N4020" s="25" t="str">
        <f t="shared" si="550"/>
        <v>K-C6</v>
      </c>
      <c r="Q4020" s="25" t="str">
        <f>VLOOKUP(K4020,TONG_SL!$A:$D,3,0)</f>
        <v>Túi</v>
      </c>
      <c r="R4020" s="1">
        <v>3</v>
      </c>
      <c r="T4020" s="1">
        <f>VLOOKUP(VLOOKUP(G4020,Ma_KH!$A:$R,18,0)&amp;K4020,Gia_MB!$A:$F,6,0)</f>
        <v>73431</v>
      </c>
      <c r="U4020" s="14">
        <f t="shared" si="552"/>
        <v>220293</v>
      </c>
      <c r="W4020" s="64">
        <f t="shared" si="553"/>
        <v>0</v>
      </c>
      <c r="X4020" s="3" t="str">
        <f t="shared" si="554"/>
        <v>8</v>
      </c>
      <c r="Z4020" s="14">
        <f t="shared" si="555"/>
        <v>17623.439999999999</v>
      </c>
      <c r="AA4020" s="7">
        <f>VLOOKUP(G4020,Ma_KH!$A:$R,14,0)</f>
        <v>60</v>
      </c>
      <c r="AD4020" s="7" t="str">
        <f>IFERROR(VLOOKUP(J4020,'Chuyển Mã'!$B$3:$C$9,2,0),"")</f>
        <v>Tỉnh</v>
      </c>
      <c r="AE4020" s="7" t="str">
        <f t="shared" si="548"/>
        <v>Chân giò heo muối 300g</v>
      </c>
      <c r="AF4020" s="7">
        <f t="shared" si="549"/>
        <v>3</v>
      </c>
    </row>
    <row r="4021" spans="1:32" x14ac:dyDescent="0.25">
      <c r="A4021" s="11">
        <v>45909</v>
      </c>
      <c r="B4021" s="25">
        <v>4176612025</v>
      </c>
      <c r="C4021" s="12" t="s">
        <v>7214</v>
      </c>
      <c r="D4021" s="16">
        <f t="shared" si="551"/>
        <v>45909</v>
      </c>
      <c r="G4021" s="13" t="s">
        <v>7340</v>
      </c>
      <c r="I4021" s="13" t="s">
        <v>8600</v>
      </c>
      <c r="J4021" s="13" t="s">
        <v>1796</v>
      </c>
      <c r="K4021" s="13" t="s">
        <v>30</v>
      </c>
      <c r="L4021" s="25" t="str">
        <f>VLOOKUP($K4021,TONG_SL!$A:$D,2,0)</f>
        <v>Gà muối 500g</v>
      </c>
      <c r="N4021" s="25" t="str">
        <f t="shared" si="550"/>
        <v>K-C6</v>
      </c>
      <c r="Q4021" s="25" t="str">
        <f>VLOOKUP(K4021,TONG_SL!$A:$D,3,0)</f>
        <v>Túi</v>
      </c>
      <c r="R4021" s="1">
        <v>8</v>
      </c>
      <c r="T4021" s="1">
        <f>VLOOKUP(VLOOKUP(G4021,Ma_KH!$A:$R,18,0)&amp;K4021,Gia_MB!$A:$F,6,0)</f>
        <v>111058</v>
      </c>
      <c r="U4021" s="14">
        <f t="shared" si="552"/>
        <v>888464</v>
      </c>
      <c r="W4021" s="64">
        <f t="shared" si="553"/>
        <v>0</v>
      </c>
      <c r="X4021" s="3" t="str">
        <f t="shared" si="554"/>
        <v>8</v>
      </c>
      <c r="Z4021" s="14">
        <f t="shared" si="555"/>
        <v>71077.119999999995</v>
      </c>
      <c r="AA4021" s="7">
        <f>VLOOKUP(G4021,Ma_KH!$A:$R,14,0)</f>
        <v>60</v>
      </c>
      <c r="AD4021" s="7" t="str">
        <f>IFERROR(VLOOKUP(J4021,'Chuyển Mã'!$B$3:$C$9,2,0),"")</f>
        <v>Tỉnh</v>
      </c>
      <c r="AE4021" s="7" t="str">
        <f t="shared" si="548"/>
        <v>Gà muối 500g</v>
      </c>
      <c r="AF4021" s="7">
        <f t="shared" si="549"/>
        <v>8</v>
      </c>
    </row>
    <row r="4022" spans="1:32" x14ac:dyDescent="0.25">
      <c r="A4022" s="11">
        <v>45909</v>
      </c>
      <c r="B4022" s="25">
        <v>4176612025</v>
      </c>
      <c r="C4022" s="12" t="s">
        <v>7214</v>
      </c>
      <c r="D4022" s="16">
        <f t="shared" si="551"/>
        <v>45909</v>
      </c>
      <c r="G4022" s="13" t="s">
        <v>7340</v>
      </c>
      <c r="I4022" s="13" t="s">
        <v>8600</v>
      </c>
      <c r="J4022" s="13" t="s">
        <v>1796</v>
      </c>
      <c r="K4022" s="13" t="s">
        <v>39</v>
      </c>
      <c r="L4022" s="25" t="str">
        <f>VLOOKUP($K4022,TONG_SL!$A:$D,2,0)</f>
        <v>Chả cốm 300g</v>
      </c>
      <c r="N4022" s="25" t="str">
        <f t="shared" si="550"/>
        <v>K-C6</v>
      </c>
      <c r="Q4022" s="25" t="str">
        <f>VLOOKUP(K4022,TONG_SL!$A:$D,3,0)</f>
        <v>Túi</v>
      </c>
      <c r="R4022" s="1">
        <v>6</v>
      </c>
      <c r="T4022" s="1">
        <f>VLOOKUP(VLOOKUP(G4022,Ma_KH!$A:$R,18,0)&amp;K4022,Gia_MB!$A:$F,6,0)</f>
        <v>74250</v>
      </c>
      <c r="U4022" s="14">
        <f t="shared" si="552"/>
        <v>445500</v>
      </c>
      <c r="W4022" s="64">
        <f t="shared" si="553"/>
        <v>0</v>
      </c>
      <c r="X4022" s="3" t="str">
        <f t="shared" si="554"/>
        <v>8</v>
      </c>
      <c r="Z4022" s="14">
        <f t="shared" si="555"/>
        <v>35640</v>
      </c>
      <c r="AA4022" s="7">
        <f>VLOOKUP(G4022,Ma_KH!$A:$R,14,0)</f>
        <v>60</v>
      </c>
      <c r="AD4022" s="7" t="str">
        <f>IFERROR(VLOOKUP(J4022,'Chuyển Mã'!$B$3:$C$9,2,0),"")</f>
        <v>Tỉnh</v>
      </c>
      <c r="AE4022" s="7" t="str">
        <f t="shared" si="548"/>
        <v>Chả cốm 300g</v>
      </c>
      <c r="AF4022" s="7">
        <f t="shared" si="549"/>
        <v>6</v>
      </c>
    </row>
    <row r="4023" spans="1:32" x14ac:dyDescent="0.25">
      <c r="A4023" s="11">
        <v>45909</v>
      </c>
      <c r="B4023" s="25">
        <v>4176612025</v>
      </c>
      <c r="C4023" s="12" t="s">
        <v>7214</v>
      </c>
      <c r="D4023" s="16">
        <f t="shared" si="551"/>
        <v>45909</v>
      </c>
      <c r="G4023" s="13" t="s">
        <v>7340</v>
      </c>
      <c r="I4023" s="13" t="s">
        <v>8600</v>
      </c>
      <c r="J4023" s="13" t="s">
        <v>1796</v>
      </c>
      <c r="K4023" s="13" t="s">
        <v>32</v>
      </c>
      <c r="L4023" s="25" t="str">
        <f>VLOOKUP($K4023,TONG_SL!$A:$D,2,0)</f>
        <v>Giò Tai Lưỡi Xào 250</v>
      </c>
      <c r="N4023" s="25" t="str">
        <f t="shared" si="550"/>
        <v>K-C6</v>
      </c>
      <c r="Q4023" s="25" t="str">
        <f>VLOOKUP(K4023,TONG_SL!$A:$D,3,0)</f>
        <v>Túi</v>
      </c>
      <c r="R4023" s="1">
        <v>2</v>
      </c>
      <c r="T4023" s="1">
        <f>VLOOKUP(VLOOKUP(G4023,Ma_KH!$A:$R,18,0)&amp;K4023,Gia_MB!$A:$F,6,0)</f>
        <v>50183</v>
      </c>
      <c r="U4023" s="14">
        <f t="shared" si="552"/>
        <v>100366</v>
      </c>
      <c r="W4023" s="64">
        <f t="shared" si="553"/>
        <v>0</v>
      </c>
      <c r="X4023" s="3" t="str">
        <f t="shared" si="554"/>
        <v>8</v>
      </c>
      <c r="Z4023" s="14">
        <f t="shared" si="555"/>
        <v>8029.28</v>
      </c>
      <c r="AA4023" s="7">
        <f>VLOOKUP(G4023,Ma_KH!$A:$R,14,0)</f>
        <v>60</v>
      </c>
      <c r="AD4023" s="7" t="str">
        <f>IFERROR(VLOOKUP(J4023,'Chuyển Mã'!$B$3:$C$9,2,0),"")</f>
        <v>Tỉnh</v>
      </c>
      <c r="AE4023" s="7" t="str">
        <f t="shared" si="548"/>
        <v>Giò Tai Lưỡi Xào 250</v>
      </c>
      <c r="AF4023" s="7">
        <f t="shared" si="549"/>
        <v>2</v>
      </c>
    </row>
    <row r="4024" spans="1:32" x14ac:dyDescent="0.25">
      <c r="A4024" s="11">
        <v>45909</v>
      </c>
      <c r="B4024" s="25">
        <v>4176612025</v>
      </c>
      <c r="C4024" s="12" t="s">
        <v>7214</v>
      </c>
      <c r="D4024" s="16">
        <f t="shared" si="551"/>
        <v>45909</v>
      </c>
      <c r="G4024" s="13" t="s">
        <v>7340</v>
      </c>
      <c r="I4024" s="13" t="s">
        <v>8600</v>
      </c>
      <c r="J4024" s="13" t="s">
        <v>1796</v>
      </c>
      <c r="K4024" s="13" t="s">
        <v>51</v>
      </c>
      <c r="L4024" s="25" t="str">
        <f>VLOOKUP($K4024,TONG_SL!$A:$D,2,0)</f>
        <v>Mọc Nấm Hương 250g</v>
      </c>
      <c r="N4024" s="25" t="str">
        <f t="shared" si="550"/>
        <v>K-C6</v>
      </c>
      <c r="Q4024" s="25" t="str">
        <f>VLOOKUP(K4024,TONG_SL!$A:$D,3,0)</f>
        <v>Túi</v>
      </c>
      <c r="R4024" s="1">
        <v>2</v>
      </c>
      <c r="T4024" s="1">
        <f>VLOOKUP(VLOOKUP(G4024,Ma_KH!$A:$R,18,0)&amp;K4024,Gia_MB!$A:$F,6,0)</f>
        <v>46000</v>
      </c>
      <c r="U4024" s="14">
        <f t="shared" si="552"/>
        <v>92000</v>
      </c>
      <c r="W4024" s="64">
        <f t="shared" si="553"/>
        <v>0</v>
      </c>
      <c r="X4024" s="3" t="str">
        <f t="shared" si="554"/>
        <v>8</v>
      </c>
      <c r="Z4024" s="14">
        <f t="shared" si="555"/>
        <v>7360</v>
      </c>
      <c r="AA4024" s="7">
        <f>VLOOKUP(G4024,Ma_KH!$A:$R,14,0)</f>
        <v>60</v>
      </c>
      <c r="AD4024" s="7" t="str">
        <f>IFERROR(VLOOKUP(J4024,'Chuyển Mã'!$B$3:$C$9,2,0),"")</f>
        <v>Tỉnh</v>
      </c>
      <c r="AE4024" s="7" t="str">
        <f t="shared" si="548"/>
        <v>Mọc Nấm Hương 250g</v>
      </c>
      <c r="AF4024" s="7">
        <f t="shared" si="549"/>
        <v>2</v>
      </c>
    </row>
    <row r="4025" spans="1:32" x14ac:dyDescent="0.25">
      <c r="A4025" s="11">
        <v>45909</v>
      </c>
      <c r="B4025" s="25">
        <v>4176644525</v>
      </c>
      <c r="C4025" s="12" t="s">
        <v>7214</v>
      </c>
      <c r="D4025" s="16">
        <f t="shared" si="551"/>
        <v>45909</v>
      </c>
      <c r="G4025" s="13" t="s">
        <v>7309</v>
      </c>
      <c r="I4025" s="13" t="s">
        <v>8601</v>
      </c>
      <c r="J4025" s="13" t="s">
        <v>1796</v>
      </c>
      <c r="K4025" s="13" t="s">
        <v>39</v>
      </c>
      <c r="L4025" s="25" t="str">
        <f>VLOOKUP($K4025,TONG_SL!$A:$D,2,0)</f>
        <v>Chả cốm 300g</v>
      </c>
      <c r="N4025" s="25" t="str">
        <f t="shared" si="550"/>
        <v>K-C6</v>
      </c>
      <c r="Q4025" s="25" t="str">
        <f>VLOOKUP(K4025,TONG_SL!$A:$D,3,0)</f>
        <v>Túi</v>
      </c>
      <c r="R4025" s="1">
        <v>5</v>
      </c>
      <c r="T4025" s="1">
        <f>VLOOKUP(VLOOKUP(G4025,Ma_KH!$A:$R,18,0)&amp;K4025,Gia_MB!$A:$F,6,0)</f>
        <v>74250</v>
      </c>
      <c r="U4025" s="14">
        <f t="shared" si="552"/>
        <v>371250</v>
      </c>
      <c r="W4025" s="64">
        <f t="shared" si="553"/>
        <v>0</v>
      </c>
      <c r="X4025" s="3" t="str">
        <f t="shared" si="554"/>
        <v>8</v>
      </c>
      <c r="Z4025" s="14">
        <f t="shared" si="555"/>
        <v>29700</v>
      </c>
      <c r="AA4025" s="7">
        <f>VLOOKUP(G4025,Ma_KH!$A:$R,14,0)</f>
        <v>60</v>
      </c>
      <c r="AD4025" s="7" t="str">
        <f>IFERROR(VLOOKUP(J4025,'Chuyển Mã'!$B$3:$C$9,2,0),"")</f>
        <v>Tỉnh</v>
      </c>
      <c r="AE4025" s="7" t="str">
        <f t="shared" si="548"/>
        <v>Chả cốm 300g</v>
      </c>
      <c r="AF4025" s="7">
        <f t="shared" si="549"/>
        <v>5</v>
      </c>
    </row>
    <row r="4026" spans="1:32" x14ac:dyDescent="0.25">
      <c r="A4026" s="11">
        <v>45909</v>
      </c>
      <c r="B4026" s="25">
        <v>4176644525</v>
      </c>
      <c r="C4026" s="12" t="s">
        <v>7214</v>
      </c>
      <c r="D4026" s="16">
        <f t="shared" si="551"/>
        <v>45909</v>
      </c>
      <c r="G4026" s="13" t="s">
        <v>7309</v>
      </c>
      <c r="I4026" s="13" t="s">
        <v>8601</v>
      </c>
      <c r="J4026" s="13" t="s">
        <v>1796</v>
      </c>
      <c r="K4026" s="13" t="s">
        <v>51</v>
      </c>
      <c r="L4026" s="25" t="str">
        <f>VLOOKUP($K4026,TONG_SL!$A:$D,2,0)</f>
        <v>Mọc Nấm Hương 250g</v>
      </c>
      <c r="N4026" s="25" t="str">
        <f t="shared" si="550"/>
        <v>K-C6</v>
      </c>
      <c r="Q4026" s="25" t="str">
        <f>VLOOKUP(K4026,TONG_SL!$A:$D,3,0)</f>
        <v>Túi</v>
      </c>
      <c r="R4026" s="1">
        <v>5</v>
      </c>
      <c r="T4026" s="1">
        <f>VLOOKUP(VLOOKUP(G4026,Ma_KH!$A:$R,18,0)&amp;K4026,Gia_MB!$A:$F,6,0)</f>
        <v>46000</v>
      </c>
      <c r="U4026" s="14">
        <f t="shared" si="552"/>
        <v>230000</v>
      </c>
      <c r="W4026" s="64">
        <f t="shared" si="553"/>
        <v>0</v>
      </c>
      <c r="X4026" s="3" t="str">
        <f t="shared" si="554"/>
        <v>8</v>
      </c>
      <c r="Z4026" s="14">
        <f t="shared" si="555"/>
        <v>18400</v>
      </c>
      <c r="AA4026" s="7">
        <f>VLOOKUP(G4026,Ma_KH!$A:$R,14,0)</f>
        <v>60</v>
      </c>
      <c r="AD4026" s="7" t="str">
        <f>IFERROR(VLOOKUP(J4026,'Chuyển Mã'!$B$3:$C$9,2,0),"")</f>
        <v>Tỉnh</v>
      </c>
      <c r="AE4026" s="7" t="str">
        <f t="shared" si="548"/>
        <v>Mọc Nấm Hương 250g</v>
      </c>
      <c r="AF4026" s="7">
        <f t="shared" si="549"/>
        <v>5</v>
      </c>
    </row>
    <row r="4027" spans="1:32" x14ac:dyDescent="0.25">
      <c r="A4027" s="11">
        <v>45909</v>
      </c>
      <c r="B4027" s="25">
        <v>4176644525</v>
      </c>
      <c r="C4027" s="12" t="s">
        <v>7214</v>
      </c>
      <c r="D4027" s="16">
        <f t="shared" si="551"/>
        <v>45909</v>
      </c>
      <c r="G4027" s="13" t="s">
        <v>7309</v>
      </c>
      <c r="I4027" s="13" t="s">
        <v>8601</v>
      </c>
      <c r="J4027" s="13" t="s">
        <v>1796</v>
      </c>
      <c r="K4027" s="13" t="s">
        <v>30</v>
      </c>
      <c r="L4027" s="25" t="str">
        <f>VLOOKUP($K4027,TONG_SL!$A:$D,2,0)</f>
        <v>Gà muối 500g</v>
      </c>
      <c r="N4027" s="25" t="str">
        <f t="shared" si="550"/>
        <v>K-C6</v>
      </c>
      <c r="Q4027" s="25" t="str">
        <f>VLOOKUP(K4027,TONG_SL!$A:$D,3,0)</f>
        <v>Túi</v>
      </c>
      <c r="R4027" s="1">
        <v>6</v>
      </c>
      <c r="T4027" s="1">
        <f>VLOOKUP(VLOOKUP(G4027,Ma_KH!$A:$R,18,0)&amp;K4027,Gia_MB!$A:$F,6,0)</f>
        <v>111058</v>
      </c>
      <c r="U4027" s="14">
        <f t="shared" si="552"/>
        <v>666348</v>
      </c>
      <c r="W4027" s="64">
        <f t="shared" si="553"/>
        <v>0</v>
      </c>
      <c r="X4027" s="3" t="str">
        <f t="shared" si="554"/>
        <v>8</v>
      </c>
      <c r="Z4027" s="14">
        <f t="shared" si="555"/>
        <v>53307.840000000004</v>
      </c>
      <c r="AA4027" s="7">
        <f>VLOOKUP(G4027,Ma_KH!$A:$R,14,0)</f>
        <v>60</v>
      </c>
      <c r="AD4027" s="7" t="str">
        <f>IFERROR(VLOOKUP(J4027,'Chuyển Mã'!$B$3:$C$9,2,0),"")</f>
        <v>Tỉnh</v>
      </c>
      <c r="AE4027" s="7" t="str">
        <f t="shared" si="548"/>
        <v>Gà muối 500g</v>
      </c>
      <c r="AF4027" s="7">
        <f t="shared" si="549"/>
        <v>6</v>
      </c>
    </row>
    <row r="4028" spans="1:32" x14ac:dyDescent="0.25">
      <c r="A4028" s="11">
        <v>45909</v>
      </c>
      <c r="B4028" s="25">
        <v>4176644525</v>
      </c>
      <c r="C4028" s="12" t="s">
        <v>7214</v>
      </c>
      <c r="D4028" s="16">
        <f t="shared" si="551"/>
        <v>45909</v>
      </c>
      <c r="G4028" s="13" t="s">
        <v>7309</v>
      </c>
      <c r="I4028" s="13" t="s">
        <v>8601</v>
      </c>
      <c r="J4028" s="13" t="s">
        <v>1796</v>
      </c>
      <c r="K4028" s="13" t="s">
        <v>47</v>
      </c>
      <c r="L4028" s="25" t="str">
        <f>VLOOKUP($K4028,TONG_SL!$A:$D,2,0)</f>
        <v>Giò lụa cây 250g</v>
      </c>
      <c r="N4028" s="25" t="str">
        <f t="shared" si="550"/>
        <v>K-C6</v>
      </c>
      <c r="Q4028" s="25" t="str">
        <f>VLOOKUP(K4028,TONG_SL!$A:$D,3,0)</f>
        <v>Túi</v>
      </c>
      <c r="R4028" s="1">
        <v>10</v>
      </c>
      <c r="T4028" s="1">
        <f>VLOOKUP(VLOOKUP(G4028,Ma_KH!$A:$R,18,0)&amp;K4028,Gia_MB!$A:$F,6,0)</f>
        <v>49500</v>
      </c>
      <c r="U4028" s="14">
        <f t="shared" si="552"/>
        <v>495000</v>
      </c>
      <c r="W4028" s="64">
        <f t="shared" si="553"/>
        <v>0</v>
      </c>
      <c r="X4028" s="3" t="str">
        <f t="shared" si="554"/>
        <v>8</v>
      </c>
      <c r="Z4028" s="14">
        <f t="shared" si="555"/>
        <v>39600</v>
      </c>
      <c r="AA4028" s="7">
        <f>VLOOKUP(G4028,Ma_KH!$A:$R,14,0)</f>
        <v>60</v>
      </c>
      <c r="AD4028" s="7" t="str">
        <f>IFERROR(VLOOKUP(J4028,'Chuyển Mã'!$B$3:$C$9,2,0),"")</f>
        <v>Tỉnh</v>
      </c>
      <c r="AE4028" s="7" t="str">
        <f t="shared" si="548"/>
        <v>Giò lụa cây 250g</v>
      </c>
      <c r="AF4028" s="7">
        <f t="shared" si="549"/>
        <v>10</v>
      </c>
    </row>
    <row r="4029" spans="1:32" x14ac:dyDescent="0.25">
      <c r="A4029" s="11">
        <v>45909</v>
      </c>
      <c r="B4029" s="25">
        <v>4176644525</v>
      </c>
      <c r="C4029" s="12" t="s">
        <v>7214</v>
      </c>
      <c r="D4029" s="16">
        <f t="shared" si="551"/>
        <v>45909</v>
      </c>
      <c r="G4029" s="13" t="s">
        <v>7309</v>
      </c>
      <c r="I4029" s="13" t="s">
        <v>8601</v>
      </c>
      <c r="J4029" s="13" t="s">
        <v>1796</v>
      </c>
      <c r="K4029" s="13" t="s">
        <v>35</v>
      </c>
      <c r="L4029" s="25" t="str">
        <f>VLOOKUP($K4029,TONG_SL!$A:$D,2,0)</f>
        <v>Tai heo muối 200g</v>
      </c>
      <c r="N4029" s="25" t="str">
        <f t="shared" si="550"/>
        <v>K-C6</v>
      </c>
      <c r="Q4029" s="25" t="str">
        <f>VLOOKUP(K4029,TONG_SL!$A:$D,3,0)</f>
        <v>Túi</v>
      </c>
      <c r="R4029" s="1">
        <v>5</v>
      </c>
      <c r="T4029" s="1">
        <f>VLOOKUP(VLOOKUP(G4029,Ma_KH!$A:$R,18,0)&amp;K4029,Gia_MB!$A:$F,6,0)</f>
        <v>55595</v>
      </c>
      <c r="U4029" s="14">
        <f t="shared" si="552"/>
        <v>277975</v>
      </c>
      <c r="W4029" s="64">
        <f t="shared" si="553"/>
        <v>0</v>
      </c>
      <c r="X4029" s="3" t="str">
        <f t="shared" si="554"/>
        <v>8</v>
      </c>
      <c r="Z4029" s="14">
        <f t="shared" si="555"/>
        <v>22238</v>
      </c>
      <c r="AA4029" s="7">
        <f>VLOOKUP(G4029,Ma_KH!$A:$R,14,0)</f>
        <v>60</v>
      </c>
      <c r="AD4029" s="7" t="str">
        <f>IFERROR(VLOOKUP(J4029,'Chuyển Mã'!$B$3:$C$9,2,0),"")</f>
        <v>Tỉnh</v>
      </c>
      <c r="AE4029" s="7" t="str">
        <f t="shared" si="548"/>
        <v>Tai heo muối 200g</v>
      </c>
      <c r="AF4029" s="7">
        <f t="shared" si="549"/>
        <v>5</v>
      </c>
    </row>
    <row r="4030" spans="1:32" x14ac:dyDescent="0.25">
      <c r="A4030" s="11">
        <v>45909</v>
      </c>
      <c r="B4030" s="25">
        <v>4176644525</v>
      </c>
      <c r="C4030" s="12" t="s">
        <v>7214</v>
      </c>
      <c r="D4030" s="16">
        <f t="shared" si="551"/>
        <v>45909</v>
      </c>
      <c r="G4030" s="13" t="s">
        <v>7309</v>
      </c>
      <c r="I4030" s="13" t="s">
        <v>8601</v>
      </c>
      <c r="J4030" s="13" t="s">
        <v>1796</v>
      </c>
      <c r="K4030" s="13" t="s">
        <v>32</v>
      </c>
      <c r="L4030" s="25" t="str">
        <f>VLOOKUP($K4030,TONG_SL!$A:$D,2,0)</f>
        <v>Giò Tai Lưỡi Xào 250</v>
      </c>
      <c r="N4030" s="25" t="str">
        <f t="shared" si="550"/>
        <v>K-C6</v>
      </c>
      <c r="Q4030" s="25" t="str">
        <f>VLOOKUP(K4030,TONG_SL!$A:$D,3,0)</f>
        <v>Túi</v>
      </c>
      <c r="R4030" s="1">
        <v>10</v>
      </c>
      <c r="T4030" s="1">
        <f>VLOOKUP(VLOOKUP(G4030,Ma_KH!$A:$R,18,0)&amp;K4030,Gia_MB!$A:$F,6,0)</f>
        <v>50183</v>
      </c>
      <c r="U4030" s="14">
        <f t="shared" si="552"/>
        <v>501830</v>
      </c>
      <c r="W4030" s="64">
        <f t="shared" si="553"/>
        <v>0</v>
      </c>
      <c r="X4030" s="3" t="str">
        <f t="shared" si="554"/>
        <v>8</v>
      </c>
      <c r="Z4030" s="14">
        <f t="shared" si="555"/>
        <v>40146.400000000001</v>
      </c>
      <c r="AA4030" s="7">
        <f>VLOOKUP(G4030,Ma_KH!$A:$R,14,0)</f>
        <v>60</v>
      </c>
      <c r="AD4030" s="7" t="str">
        <f>IFERROR(VLOOKUP(J4030,'Chuyển Mã'!$B$3:$C$9,2,0),"")</f>
        <v>Tỉnh</v>
      </c>
      <c r="AE4030" s="7" t="str">
        <f t="shared" si="548"/>
        <v>Giò Tai Lưỡi Xào 250</v>
      </c>
      <c r="AF4030" s="7">
        <f t="shared" si="549"/>
        <v>10</v>
      </c>
    </row>
    <row r="4031" spans="1:32" x14ac:dyDescent="0.25">
      <c r="A4031" s="11">
        <v>45909</v>
      </c>
      <c r="B4031" s="25">
        <v>4176644525</v>
      </c>
      <c r="C4031" s="12" t="s">
        <v>7214</v>
      </c>
      <c r="D4031" s="16">
        <f t="shared" si="551"/>
        <v>45909</v>
      </c>
      <c r="G4031" s="13" t="s">
        <v>7309</v>
      </c>
      <c r="I4031" s="13" t="s">
        <v>8601</v>
      </c>
      <c r="J4031" s="13" t="s">
        <v>1796</v>
      </c>
      <c r="K4031" s="13" t="s">
        <v>27</v>
      </c>
      <c r="L4031" s="25" t="str">
        <f>VLOOKUP($K4031,TONG_SL!$A:$D,2,0)</f>
        <v>Chân giò heo muối 300g</v>
      </c>
      <c r="N4031" s="25" t="str">
        <f t="shared" si="550"/>
        <v>K-C6</v>
      </c>
      <c r="Q4031" s="25" t="str">
        <f>VLOOKUP(K4031,TONG_SL!$A:$D,3,0)</f>
        <v>Túi</v>
      </c>
      <c r="R4031" s="1">
        <v>18</v>
      </c>
      <c r="T4031" s="1">
        <f>VLOOKUP(VLOOKUP(G4031,Ma_KH!$A:$R,18,0)&amp;K4031,Gia_MB!$A:$F,6,0)</f>
        <v>73431</v>
      </c>
      <c r="U4031" s="14">
        <f t="shared" ref="U4031:U4094" si="556">T4031*R4031</f>
        <v>1321758</v>
      </c>
      <c r="W4031" s="64">
        <f t="shared" ref="W4031:W4094" si="557">U4031*V4031</f>
        <v>0</v>
      </c>
      <c r="X4031" s="3" t="str">
        <f t="shared" ref="X4031:X4094" si="558">IF(B4031&lt;&gt;"","8","0")</f>
        <v>8</v>
      </c>
      <c r="Z4031" s="14">
        <f t="shared" ref="Z4031:Z4094" si="559">U4031*X4031%</f>
        <v>105740.64</v>
      </c>
      <c r="AA4031" s="7">
        <f>VLOOKUP(G4031,Ma_KH!$A:$R,14,0)</f>
        <v>60</v>
      </c>
      <c r="AD4031" s="7" t="str">
        <f>IFERROR(VLOOKUP(J4031,'Chuyển Mã'!$B$3:$C$9,2,0),"")</f>
        <v>Tỉnh</v>
      </c>
      <c r="AE4031" s="7" t="str">
        <f t="shared" si="548"/>
        <v>Chân giò heo muối 300g</v>
      </c>
      <c r="AF4031" s="7">
        <f t="shared" si="549"/>
        <v>18</v>
      </c>
    </row>
    <row r="4032" spans="1:32" x14ac:dyDescent="0.25">
      <c r="A4032" s="11">
        <v>45909</v>
      </c>
      <c r="B4032" s="25">
        <v>4176099854</v>
      </c>
      <c r="C4032" s="12" t="s">
        <v>7214</v>
      </c>
      <c r="D4032" s="16">
        <f t="shared" si="551"/>
        <v>45909</v>
      </c>
      <c r="G4032" s="13" t="s">
        <v>7309</v>
      </c>
      <c r="I4032" s="13" t="s">
        <v>8602</v>
      </c>
      <c r="J4032" s="13" t="s">
        <v>1796</v>
      </c>
      <c r="K4032" s="13" t="s">
        <v>30</v>
      </c>
      <c r="L4032" s="25" t="str">
        <f>VLOOKUP($K4032,TONG_SL!$A:$D,2,0)</f>
        <v>Gà muối 500g</v>
      </c>
      <c r="N4032" s="25" t="str">
        <f t="shared" si="550"/>
        <v>K-C6</v>
      </c>
      <c r="Q4032" s="25" t="str">
        <f>VLOOKUP(K4032,TONG_SL!$A:$D,3,0)</f>
        <v>Túi</v>
      </c>
      <c r="R4032" s="1">
        <v>4</v>
      </c>
      <c r="T4032" s="1">
        <f>VLOOKUP(VLOOKUP(G4032,Ma_KH!$A:$R,18,0)&amp;K4032,Gia_MB!$A:$F,6,0)</f>
        <v>111058</v>
      </c>
      <c r="U4032" s="14">
        <f t="shared" si="556"/>
        <v>444232</v>
      </c>
      <c r="W4032" s="64">
        <f t="shared" si="557"/>
        <v>0</v>
      </c>
      <c r="X4032" s="3" t="str">
        <f t="shared" si="558"/>
        <v>8</v>
      </c>
      <c r="Z4032" s="14">
        <f t="shared" si="559"/>
        <v>35538.559999999998</v>
      </c>
      <c r="AA4032" s="7">
        <f>VLOOKUP(G4032,Ma_KH!$A:$R,14,0)</f>
        <v>60</v>
      </c>
      <c r="AD4032" s="7" t="str">
        <f>IFERROR(VLOOKUP(J4032,'Chuyển Mã'!$B$3:$C$9,2,0),"")</f>
        <v>Tỉnh</v>
      </c>
      <c r="AE4032" s="7" t="str">
        <f t="shared" si="548"/>
        <v>Gà muối 500g</v>
      </c>
      <c r="AF4032" s="7">
        <f t="shared" si="549"/>
        <v>4</v>
      </c>
    </row>
    <row r="4033" spans="1:32" x14ac:dyDescent="0.25">
      <c r="A4033" s="11">
        <v>45909</v>
      </c>
      <c r="B4033" s="25">
        <v>4176651284</v>
      </c>
      <c r="C4033" s="12" t="s">
        <v>7214</v>
      </c>
      <c r="D4033" s="16">
        <f t="shared" si="551"/>
        <v>45909</v>
      </c>
      <c r="G4033" s="13" t="s">
        <v>7309</v>
      </c>
      <c r="I4033" s="13" t="s">
        <v>8603</v>
      </c>
      <c r="J4033" s="13" t="s">
        <v>1796</v>
      </c>
      <c r="K4033" s="13" t="s">
        <v>55</v>
      </c>
      <c r="L4033" s="25" t="str">
        <f>VLOOKUP($K4033,TONG_SL!$A:$D,2,0)</f>
        <v>Gà xì dầu 500g</v>
      </c>
      <c r="N4033" s="25" t="str">
        <f t="shared" si="550"/>
        <v>K-C6</v>
      </c>
      <c r="Q4033" s="25" t="str">
        <f>VLOOKUP(K4033,TONG_SL!$A:$D,3,0)</f>
        <v>Túi</v>
      </c>
      <c r="R4033" s="1">
        <v>5</v>
      </c>
      <c r="T4033" s="1">
        <f>VLOOKUP(VLOOKUP(G4033,Ma_KH!$A:$R,18,0)&amp;K4033,Gia_MB!$A:$F,6,0)</f>
        <v>111606</v>
      </c>
      <c r="U4033" s="14">
        <f t="shared" si="556"/>
        <v>558030</v>
      </c>
      <c r="W4033" s="64">
        <f t="shared" si="557"/>
        <v>0</v>
      </c>
      <c r="X4033" s="3" t="str">
        <f t="shared" si="558"/>
        <v>8</v>
      </c>
      <c r="Z4033" s="14">
        <f t="shared" si="559"/>
        <v>44642.400000000001</v>
      </c>
      <c r="AA4033" s="7">
        <f>VLOOKUP(G4033,Ma_KH!$A:$R,14,0)</f>
        <v>60</v>
      </c>
      <c r="AD4033" s="7" t="str">
        <f>IFERROR(VLOOKUP(J4033,'Chuyển Mã'!$B$3:$C$9,2,0),"")</f>
        <v>Tỉnh</v>
      </c>
      <c r="AE4033" s="7" t="str">
        <f t="shared" si="548"/>
        <v>Gà xì dầu 500g</v>
      </c>
      <c r="AF4033" s="7">
        <f t="shared" si="549"/>
        <v>5</v>
      </c>
    </row>
    <row r="4034" spans="1:32" x14ac:dyDescent="0.25">
      <c r="A4034" s="11">
        <v>45909</v>
      </c>
      <c r="B4034" s="25">
        <v>4176651284</v>
      </c>
      <c r="C4034" s="12" t="s">
        <v>7214</v>
      </c>
      <c r="D4034" s="16">
        <f t="shared" si="551"/>
        <v>45909</v>
      </c>
      <c r="G4034" s="13" t="s">
        <v>7309</v>
      </c>
      <c r="I4034" s="13" t="s">
        <v>8603</v>
      </c>
      <c r="J4034" s="13" t="s">
        <v>1796</v>
      </c>
      <c r="K4034" s="13" t="s">
        <v>39</v>
      </c>
      <c r="L4034" s="25" t="str">
        <f>VLOOKUP($K4034,TONG_SL!$A:$D,2,0)</f>
        <v>Chả cốm 300g</v>
      </c>
      <c r="N4034" s="25" t="str">
        <f t="shared" si="550"/>
        <v>K-C6</v>
      </c>
      <c r="Q4034" s="25" t="str">
        <f>VLOOKUP(K4034,TONG_SL!$A:$D,3,0)</f>
        <v>Túi</v>
      </c>
      <c r="R4034" s="1">
        <v>15</v>
      </c>
      <c r="T4034" s="1">
        <f>VLOOKUP(VLOOKUP(G4034,Ma_KH!$A:$R,18,0)&amp;K4034,Gia_MB!$A:$F,6,0)</f>
        <v>74250</v>
      </c>
      <c r="U4034" s="14">
        <f t="shared" si="556"/>
        <v>1113750</v>
      </c>
      <c r="W4034" s="64">
        <f t="shared" si="557"/>
        <v>0</v>
      </c>
      <c r="X4034" s="3" t="str">
        <f t="shared" si="558"/>
        <v>8</v>
      </c>
      <c r="Z4034" s="14">
        <f t="shared" si="559"/>
        <v>89100</v>
      </c>
      <c r="AA4034" s="7">
        <f>VLOOKUP(G4034,Ma_KH!$A:$R,14,0)</f>
        <v>60</v>
      </c>
      <c r="AD4034" s="7" t="str">
        <f>IFERROR(VLOOKUP(J4034,'Chuyển Mã'!$B$3:$C$9,2,0),"")</f>
        <v>Tỉnh</v>
      </c>
      <c r="AE4034" s="7" t="str">
        <f t="shared" si="548"/>
        <v>Chả cốm 300g</v>
      </c>
      <c r="AF4034" s="7">
        <f t="shared" si="549"/>
        <v>15</v>
      </c>
    </row>
    <row r="4035" spans="1:32" x14ac:dyDescent="0.25">
      <c r="A4035" s="11">
        <v>45909</v>
      </c>
      <c r="B4035" s="25">
        <v>4176651284</v>
      </c>
      <c r="C4035" s="12" t="s">
        <v>7214</v>
      </c>
      <c r="D4035" s="16">
        <f t="shared" si="551"/>
        <v>45909</v>
      </c>
      <c r="G4035" s="13" t="s">
        <v>7309</v>
      </c>
      <c r="I4035" s="13" t="s">
        <v>8603</v>
      </c>
      <c r="J4035" s="13" t="s">
        <v>1796</v>
      </c>
      <c r="K4035" s="13" t="s">
        <v>47</v>
      </c>
      <c r="L4035" s="25" t="str">
        <f>VLOOKUP($K4035,TONG_SL!$A:$D,2,0)</f>
        <v>Giò lụa cây 250g</v>
      </c>
      <c r="N4035" s="25" t="str">
        <f t="shared" si="550"/>
        <v>K-C6</v>
      </c>
      <c r="Q4035" s="25" t="str">
        <f>VLOOKUP(K4035,TONG_SL!$A:$D,3,0)</f>
        <v>Túi</v>
      </c>
      <c r="R4035" s="1">
        <v>10</v>
      </c>
      <c r="T4035" s="1">
        <f>VLOOKUP(VLOOKUP(G4035,Ma_KH!$A:$R,18,0)&amp;K4035,Gia_MB!$A:$F,6,0)</f>
        <v>49500</v>
      </c>
      <c r="U4035" s="14">
        <f t="shared" si="556"/>
        <v>495000</v>
      </c>
      <c r="W4035" s="64">
        <f t="shared" si="557"/>
        <v>0</v>
      </c>
      <c r="X4035" s="3" t="str">
        <f t="shared" si="558"/>
        <v>8</v>
      </c>
      <c r="Z4035" s="14">
        <f t="shared" si="559"/>
        <v>39600</v>
      </c>
      <c r="AA4035" s="7">
        <f>VLOOKUP(G4035,Ma_KH!$A:$R,14,0)</f>
        <v>60</v>
      </c>
      <c r="AD4035" s="7" t="str">
        <f>IFERROR(VLOOKUP(J4035,'Chuyển Mã'!$B$3:$C$9,2,0),"")</f>
        <v>Tỉnh</v>
      </c>
      <c r="AE4035" s="7" t="str">
        <f t="shared" ref="AE4035:AE4098" si="560">IFERROR(L4035,"")</f>
        <v>Giò lụa cây 250g</v>
      </c>
      <c r="AF4035" s="7">
        <f t="shared" ref="AF4035:AF4098" si="561">R4035</f>
        <v>10</v>
      </c>
    </row>
    <row r="4036" spans="1:32" x14ac:dyDescent="0.25">
      <c r="A4036" s="11">
        <v>45909</v>
      </c>
      <c r="B4036" s="25">
        <v>4176651284</v>
      </c>
      <c r="C4036" s="12" t="s">
        <v>7214</v>
      </c>
      <c r="D4036" s="16">
        <f t="shared" si="551"/>
        <v>45909</v>
      </c>
      <c r="G4036" s="13" t="s">
        <v>7309</v>
      </c>
      <c r="I4036" s="13" t="s">
        <v>8603</v>
      </c>
      <c r="J4036" s="13" t="s">
        <v>1796</v>
      </c>
      <c r="K4036" s="13" t="s">
        <v>27</v>
      </c>
      <c r="L4036" s="25" t="str">
        <f>VLOOKUP($K4036,TONG_SL!$A:$D,2,0)</f>
        <v>Chân giò heo muối 300g</v>
      </c>
      <c r="N4036" s="25" t="str">
        <f t="shared" si="550"/>
        <v>K-C6</v>
      </c>
      <c r="Q4036" s="25" t="str">
        <f>VLOOKUP(K4036,TONG_SL!$A:$D,3,0)</f>
        <v>Túi</v>
      </c>
      <c r="R4036" s="1">
        <v>10</v>
      </c>
      <c r="T4036" s="1">
        <f>VLOOKUP(VLOOKUP(G4036,Ma_KH!$A:$R,18,0)&amp;K4036,Gia_MB!$A:$F,6,0)</f>
        <v>73431</v>
      </c>
      <c r="U4036" s="14">
        <f t="shared" si="556"/>
        <v>734310</v>
      </c>
      <c r="W4036" s="64">
        <f t="shared" si="557"/>
        <v>0</v>
      </c>
      <c r="X4036" s="3" t="str">
        <f t="shared" si="558"/>
        <v>8</v>
      </c>
      <c r="Z4036" s="14">
        <f t="shared" si="559"/>
        <v>58744.800000000003</v>
      </c>
      <c r="AA4036" s="7">
        <f>VLOOKUP(G4036,Ma_KH!$A:$R,14,0)</f>
        <v>60</v>
      </c>
      <c r="AD4036" s="7" t="str">
        <f>IFERROR(VLOOKUP(J4036,'Chuyển Mã'!$B$3:$C$9,2,0),"")</f>
        <v>Tỉnh</v>
      </c>
      <c r="AE4036" s="7" t="str">
        <f t="shared" si="560"/>
        <v>Chân giò heo muối 300g</v>
      </c>
      <c r="AF4036" s="7">
        <f t="shared" si="561"/>
        <v>10</v>
      </c>
    </row>
    <row r="4037" spans="1:32" x14ac:dyDescent="0.25">
      <c r="A4037" s="11">
        <v>45909</v>
      </c>
      <c r="B4037" s="25">
        <v>4176651284</v>
      </c>
      <c r="C4037" s="12" t="s">
        <v>7214</v>
      </c>
      <c r="D4037" s="16">
        <f t="shared" si="551"/>
        <v>45909</v>
      </c>
      <c r="G4037" s="13" t="s">
        <v>7309</v>
      </c>
      <c r="I4037" s="13" t="s">
        <v>8603</v>
      </c>
      <c r="J4037" s="13" t="s">
        <v>1796</v>
      </c>
      <c r="K4037" s="13" t="s">
        <v>30</v>
      </c>
      <c r="L4037" s="25" t="str">
        <f>VLOOKUP($K4037,TONG_SL!$A:$D,2,0)</f>
        <v>Gà muối 500g</v>
      </c>
      <c r="N4037" s="25" t="str">
        <f t="shared" si="550"/>
        <v>K-C6</v>
      </c>
      <c r="Q4037" s="25" t="str">
        <f>VLOOKUP(K4037,TONG_SL!$A:$D,3,0)</f>
        <v>Túi</v>
      </c>
      <c r="R4037" s="1">
        <v>6</v>
      </c>
      <c r="T4037" s="1">
        <f>VLOOKUP(VLOOKUP(G4037,Ma_KH!$A:$R,18,0)&amp;K4037,Gia_MB!$A:$F,6,0)</f>
        <v>111058</v>
      </c>
      <c r="U4037" s="14">
        <f t="shared" si="556"/>
        <v>666348</v>
      </c>
      <c r="W4037" s="64">
        <f t="shared" si="557"/>
        <v>0</v>
      </c>
      <c r="X4037" s="3" t="str">
        <f t="shared" si="558"/>
        <v>8</v>
      </c>
      <c r="Z4037" s="14">
        <f t="shared" si="559"/>
        <v>53307.840000000004</v>
      </c>
      <c r="AA4037" s="7">
        <f>VLOOKUP(G4037,Ma_KH!$A:$R,14,0)</f>
        <v>60</v>
      </c>
      <c r="AD4037" s="7" t="str">
        <f>IFERROR(VLOOKUP(J4037,'Chuyển Mã'!$B$3:$C$9,2,0),"")</f>
        <v>Tỉnh</v>
      </c>
      <c r="AE4037" s="7" t="str">
        <f t="shared" si="560"/>
        <v>Gà muối 500g</v>
      </c>
      <c r="AF4037" s="7">
        <f t="shared" si="561"/>
        <v>6</v>
      </c>
    </row>
    <row r="4038" spans="1:32" x14ac:dyDescent="0.25">
      <c r="A4038" s="11">
        <v>45909</v>
      </c>
      <c r="B4038" s="25">
        <v>4176651284</v>
      </c>
      <c r="C4038" s="12" t="s">
        <v>7214</v>
      </c>
      <c r="D4038" s="16">
        <f t="shared" si="551"/>
        <v>45909</v>
      </c>
      <c r="G4038" s="13" t="s">
        <v>7309</v>
      </c>
      <c r="I4038" s="13" t="s">
        <v>8603</v>
      </c>
      <c r="J4038" s="13" t="s">
        <v>1796</v>
      </c>
      <c r="K4038" s="13" t="s">
        <v>41</v>
      </c>
      <c r="L4038" s="25" t="str">
        <f>VLOOKUP($K4038,TONG_SL!$A:$D,2,0)</f>
        <v>Chả nướng 300g</v>
      </c>
      <c r="N4038" s="25" t="str">
        <f t="shared" si="550"/>
        <v>K-C6</v>
      </c>
      <c r="Q4038" s="25" t="str">
        <f>VLOOKUP(K4038,TONG_SL!$A:$D,3,0)</f>
        <v>Túi</v>
      </c>
      <c r="R4038" s="1">
        <v>5</v>
      </c>
      <c r="T4038" s="1">
        <f>VLOOKUP(VLOOKUP(G4038,Ma_KH!$A:$R,18,0)&amp;K4038,Gia_MB!$A:$F,6,0)</f>
        <v>70950</v>
      </c>
      <c r="U4038" s="14">
        <f t="shared" si="556"/>
        <v>354750</v>
      </c>
      <c r="W4038" s="64">
        <f t="shared" si="557"/>
        <v>0</v>
      </c>
      <c r="X4038" s="3" t="str">
        <f t="shared" si="558"/>
        <v>8</v>
      </c>
      <c r="Z4038" s="14">
        <f t="shared" si="559"/>
        <v>28380</v>
      </c>
      <c r="AA4038" s="7">
        <f>VLOOKUP(G4038,Ma_KH!$A:$R,14,0)</f>
        <v>60</v>
      </c>
      <c r="AD4038" s="7" t="str">
        <f>IFERROR(VLOOKUP(J4038,'Chuyển Mã'!$B$3:$C$9,2,0),"")</f>
        <v>Tỉnh</v>
      </c>
      <c r="AE4038" s="7" t="str">
        <f t="shared" si="560"/>
        <v>Chả nướng 300g</v>
      </c>
      <c r="AF4038" s="7">
        <f t="shared" si="561"/>
        <v>5</v>
      </c>
    </row>
    <row r="4039" spans="1:32" x14ac:dyDescent="0.25">
      <c r="A4039" s="11">
        <v>45909</v>
      </c>
      <c r="B4039" s="25">
        <v>4176651284</v>
      </c>
      <c r="C4039" s="12" t="s">
        <v>7214</v>
      </c>
      <c r="D4039" s="16">
        <f t="shared" si="551"/>
        <v>45909</v>
      </c>
      <c r="G4039" s="13" t="s">
        <v>7309</v>
      </c>
      <c r="I4039" s="13" t="s">
        <v>8603</v>
      </c>
      <c r="J4039" s="13" t="s">
        <v>1796</v>
      </c>
      <c r="K4039" s="13" t="s">
        <v>7704</v>
      </c>
      <c r="L4039" s="25" t="str">
        <f>VLOOKUP($K4039,TONG_SL!$A:$D,2,0)</f>
        <v>Giò Tai Lưỡi Xào 250</v>
      </c>
      <c r="N4039" s="25" t="str">
        <f t="shared" si="550"/>
        <v>K-C6</v>
      </c>
      <c r="Q4039" s="25" t="str">
        <f>VLOOKUP(K4039,TONG_SL!$A:$D,3,0)</f>
        <v>Túi</v>
      </c>
      <c r="R4039" s="1">
        <v>10</v>
      </c>
      <c r="T4039" s="1">
        <f>VLOOKUP(VLOOKUP(G4039,Ma_KH!$A:$R,18,0)&amp;K4039,Gia_MB!$A:$F,6,0)</f>
        <v>50183</v>
      </c>
      <c r="U4039" s="14">
        <f t="shared" si="556"/>
        <v>501830</v>
      </c>
      <c r="W4039" s="64">
        <f t="shared" si="557"/>
        <v>0</v>
      </c>
      <c r="X4039" s="3" t="str">
        <f t="shared" si="558"/>
        <v>8</v>
      </c>
      <c r="Z4039" s="14">
        <f t="shared" si="559"/>
        <v>40146.400000000001</v>
      </c>
      <c r="AA4039" s="7">
        <f>VLOOKUP(G4039,Ma_KH!$A:$R,14,0)</f>
        <v>60</v>
      </c>
      <c r="AD4039" s="7" t="str">
        <f>IFERROR(VLOOKUP(J4039,'Chuyển Mã'!$B$3:$C$9,2,0),"")</f>
        <v>Tỉnh</v>
      </c>
      <c r="AE4039" s="7" t="str">
        <f t="shared" si="560"/>
        <v>Giò Tai Lưỡi Xào 250</v>
      </c>
      <c r="AF4039" s="7">
        <f t="shared" si="561"/>
        <v>10</v>
      </c>
    </row>
    <row r="4040" spans="1:32" x14ac:dyDescent="0.25">
      <c r="A4040" s="11">
        <v>45909</v>
      </c>
      <c r="B4040" s="25">
        <v>4176644853</v>
      </c>
      <c r="C4040" s="12" t="s">
        <v>7214</v>
      </c>
      <c r="D4040" s="16">
        <f t="shared" si="551"/>
        <v>45909</v>
      </c>
      <c r="G4040" s="13" t="s">
        <v>7290</v>
      </c>
      <c r="I4040" s="13" t="s">
        <v>8604</v>
      </c>
      <c r="J4040" s="13" t="s">
        <v>1796</v>
      </c>
      <c r="K4040" s="13" t="s">
        <v>27</v>
      </c>
      <c r="L4040" s="25" t="str">
        <f>VLOOKUP($K4040,TONG_SL!$A:$D,2,0)</f>
        <v>Chân giò heo muối 300g</v>
      </c>
      <c r="N4040" s="25" t="str">
        <f t="shared" si="550"/>
        <v>K-C6</v>
      </c>
      <c r="Q4040" s="25" t="str">
        <f>VLOOKUP(K4040,TONG_SL!$A:$D,3,0)</f>
        <v>Túi</v>
      </c>
      <c r="R4040" s="1">
        <v>15</v>
      </c>
      <c r="T4040" s="1">
        <f>VLOOKUP(VLOOKUP(G4040,Ma_KH!$A:$R,18,0)&amp;K4040,Gia_MB!$A:$F,6,0)</f>
        <v>73431</v>
      </c>
      <c r="U4040" s="14">
        <f t="shared" si="556"/>
        <v>1101465</v>
      </c>
      <c r="W4040" s="64">
        <f t="shared" si="557"/>
        <v>0</v>
      </c>
      <c r="X4040" s="3" t="str">
        <f t="shared" si="558"/>
        <v>8</v>
      </c>
      <c r="Z4040" s="14">
        <f t="shared" si="559"/>
        <v>88117.2</v>
      </c>
      <c r="AA4040" s="7">
        <f>VLOOKUP(G4040,Ma_KH!$A:$R,14,0)</f>
        <v>60</v>
      </c>
      <c r="AD4040" s="7" t="str">
        <f>IFERROR(VLOOKUP(J4040,'Chuyển Mã'!$B$3:$C$9,2,0),"")</f>
        <v>Tỉnh</v>
      </c>
      <c r="AE4040" s="7" t="str">
        <f t="shared" si="560"/>
        <v>Chân giò heo muối 300g</v>
      </c>
      <c r="AF4040" s="7">
        <f t="shared" si="561"/>
        <v>15</v>
      </c>
    </row>
    <row r="4041" spans="1:32" x14ac:dyDescent="0.25">
      <c r="A4041" s="11">
        <v>45909</v>
      </c>
      <c r="B4041" s="25">
        <v>4176644853</v>
      </c>
      <c r="C4041" s="12" t="s">
        <v>7214</v>
      </c>
      <c r="D4041" s="16">
        <f t="shared" si="551"/>
        <v>45909</v>
      </c>
      <c r="G4041" s="13" t="s">
        <v>7290</v>
      </c>
      <c r="I4041" s="13" t="s">
        <v>8604</v>
      </c>
      <c r="J4041" s="13" t="s">
        <v>1796</v>
      </c>
      <c r="K4041" s="13" t="s">
        <v>7704</v>
      </c>
      <c r="L4041" s="25" t="str">
        <f>VLOOKUP($K4041,TONG_SL!$A:$D,2,0)</f>
        <v>Giò Tai Lưỡi Xào 250</v>
      </c>
      <c r="N4041" s="25" t="str">
        <f t="shared" si="550"/>
        <v>K-C6</v>
      </c>
      <c r="Q4041" s="25" t="str">
        <f>VLOOKUP(K4041,TONG_SL!$A:$D,3,0)</f>
        <v>Túi</v>
      </c>
      <c r="R4041" s="1">
        <v>5</v>
      </c>
      <c r="T4041" s="1">
        <f>VLOOKUP(VLOOKUP(G4041,Ma_KH!$A:$R,18,0)&amp;K4041,Gia_MB!$A:$F,6,0)</f>
        <v>50183</v>
      </c>
      <c r="U4041" s="14">
        <f t="shared" si="556"/>
        <v>250915</v>
      </c>
      <c r="W4041" s="64">
        <f t="shared" si="557"/>
        <v>0</v>
      </c>
      <c r="X4041" s="3" t="str">
        <f t="shared" si="558"/>
        <v>8</v>
      </c>
      <c r="Z4041" s="14">
        <f t="shared" si="559"/>
        <v>20073.2</v>
      </c>
      <c r="AA4041" s="7">
        <f>VLOOKUP(G4041,Ma_KH!$A:$R,14,0)</f>
        <v>60</v>
      </c>
      <c r="AD4041" s="7" t="str">
        <f>IFERROR(VLOOKUP(J4041,'Chuyển Mã'!$B$3:$C$9,2,0),"")</f>
        <v>Tỉnh</v>
      </c>
      <c r="AE4041" s="7" t="str">
        <f t="shared" si="560"/>
        <v>Giò Tai Lưỡi Xào 250</v>
      </c>
      <c r="AF4041" s="7">
        <f t="shared" si="561"/>
        <v>5</v>
      </c>
    </row>
    <row r="4042" spans="1:32" x14ac:dyDescent="0.25">
      <c r="A4042" s="11">
        <v>45909</v>
      </c>
      <c r="B4042" s="25">
        <v>4176644853</v>
      </c>
      <c r="C4042" s="12" t="s">
        <v>7214</v>
      </c>
      <c r="D4042" s="16">
        <f t="shared" si="551"/>
        <v>45909</v>
      </c>
      <c r="G4042" s="13" t="s">
        <v>7290</v>
      </c>
      <c r="I4042" s="13" t="s">
        <v>8604</v>
      </c>
      <c r="J4042" s="13" t="s">
        <v>1796</v>
      </c>
      <c r="K4042" s="13" t="s">
        <v>30</v>
      </c>
      <c r="L4042" s="25" t="str">
        <f>VLOOKUP($K4042,TONG_SL!$A:$D,2,0)</f>
        <v>Gà muối 500g</v>
      </c>
      <c r="N4042" s="25" t="str">
        <f t="shared" si="550"/>
        <v>K-C6</v>
      </c>
      <c r="Q4042" s="25" t="str">
        <f>VLOOKUP(K4042,TONG_SL!$A:$D,3,0)</f>
        <v>Túi</v>
      </c>
      <c r="R4042" s="1">
        <v>10</v>
      </c>
      <c r="T4042" s="1">
        <f>VLOOKUP(VLOOKUP(G4042,Ma_KH!$A:$R,18,0)&amp;K4042,Gia_MB!$A:$F,6,0)</f>
        <v>111058</v>
      </c>
      <c r="U4042" s="14">
        <f t="shared" si="556"/>
        <v>1110580</v>
      </c>
      <c r="W4042" s="64">
        <f t="shared" si="557"/>
        <v>0</v>
      </c>
      <c r="X4042" s="3" t="str">
        <f t="shared" si="558"/>
        <v>8</v>
      </c>
      <c r="Z4042" s="14">
        <f t="shared" si="559"/>
        <v>88846.400000000009</v>
      </c>
      <c r="AA4042" s="7">
        <f>VLOOKUP(G4042,Ma_KH!$A:$R,14,0)</f>
        <v>60</v>
      </c>
      <c r="AD4042" s="7" t="str">
        <f>IFERROR(VLOOKUP(J4042,'Chuyển Mã'!$B$3:$C$9,2,0),"")</f>
        <v>Tỉnh</v>
      </c>
      <c r="AE4042" s="7" t="str">
        <f t="shared" si="560"/>
        <v>Gà muối 500g</v>
      </c>
      <c r="AF4042" s="7">
        <f t="shared" si="561"/>
        <v>10</v>
      </c>
    </row>
    <row r="4043" spans="1:32" x14ac:dyDescent="0.25">
      <c r="A4043" s="11">
        <v>45909</v>
      </c>
      <c r="B4043" s="25">
        <v>4176636307</v>
      </c>
      <c r="C4043" s="12" t="s">
        <v>7214</v>
      </c>
      <c r="D4043" s="16">
        <f t="shared" si="551"/>
        <v>45909</v>
      </c>
      <c r="G4043" s="13" t="s">
        <v>7529</v>
      </c>
      <c r="I4043" s="13" t="s">
        <v>8605</v>
      </c>
      <c r="J4043" s="13" t="s">
        <v>1796</v>
      </c>
      <c r="K4043" s="13" t="s">
        <v>27</v>
      </c>
      <c r="L4043" s="25" t="str">
        <f>VLOOKUP($K4043,TONG_SL!$A:$D,2,0)</f>
        <v>Chân giò heo muối 300g</v>
      </c>
      <c r="N4043" s="25" t="str">
        <f t="shared" si="550"/>
        <v>K-C6</v>
      </c>
      <c r="Q4043" s="25" t="str">
        <f>VLOOKUP(K4043,TONG_SL!$A:$D,3,0)</f>
        <v>Túi</v>
      </c>
      <c r="R4043" s="1">
        <v>20</v>
      </c>
      <c r="T4043" s="1">
        <f>VLOOKUP(VLOOKUP(G4043,Ma_KH!$A:$R,18,0)&amp;K4043,Gia_MB!$A:$F,6,0)</f>
        <v>73431</v>
      </c>
      <c r="U4043" s="14">
        <f t="shared" si="556"/>
        <v>1468620</v>
      </c>
      <c r="W4043" s="64">
        <f t="shared" si="557"/>
        <v>0</v>
      </c>
      <c r="X4043" s="3" t="str">
        <f t="shared" si="558"/>
        <v>8</v>
      </c>
      <c r="Z4043" s="14">
        <f t="shared" si="559"/>
        <v>117489.60000000001</v>
      </c>
      <c r="AA4043" s="7">
        <f>VLOOKUP(G4043,Ma_KH!$A:$R,14,0)</f>
        <v>60</v>
      </c>
      <c r="AD4043" s="7" t="str">
        <f>IFERROR(VLOOKUP(J4043,'Chuyển Mã'!$B$3:$C$9,2,0),"")</f>
        <v>Tỉnh</v>
      </c>
      <c r="AE4043" s="7" t="str">
        <f t="shared" si="560"/>
        <v>Chân giò heo muối 300g</v>
      </c>
      <c r="AF4043" s="7">
        <f t="shared" si="561"/>
        <v>20</v>
      </c>
    </row>
    <row r="4044" spans="1:32" x14ac:dyDescent="0.25">
      <c r="A4044" s="11">
        <v>45909</v>
      </c>
      <c r="B4044" s="25">
        <v>4176636307</v>
      </c>
      <c r="C4044" s="12" t="s">
        <v>7214</v>
      </c>
      <c r="D4044" s="16">
        <f t="shared" si="551"/>
        <v>45909</v>
      </c>
      <c r="G4044" s="13" t="s">
        <v>7529</v>
      </c>
      <c r="I4044" s="13" t="s">
        <v>8605</v>
      </c>
      <c r="J4044" s="13" t="s">
        <v>1796</v>
      </c>
      <c r="K4044" s="13" t="s">
        <v>30</v>
      </c>
      <c r="L4044" s="25" t="str">
        <f>VLOOKUP($K4044,TONG_SL!$A:$D,2,0)</f>
        <v>Gà muối 500g</v>
      </c>
      <c r="N4044" s="25" t="str">
        <f t="shared" si="550"/>
        <v>K-C6</v>
      </c>
      <c r="Q4044" s="25" t="str">
        <f>VLOOKUP(K4044,TONG_SL!$A:$D,3,0)</f>
        <v>Túi</v>
      </c>
      <c r="R4044" s="1">
        <v>20</v>
      </c>
      <c r="T4044" s="1">
        <f>VLOOKUP(VLOOKUP(G4044,Ma_KH!$A:$R,18,0)&amp;K4044,Gia_MB!$A:$F,6,0)</f>
        <v>111058</v>
      </c>
      <c r="U4044" s="14">
        <f t="shared" si="556"/>
        <v>2221160</v>
      </c>
      <c r="W4044" s="64">
        <f t="shared" si="557"/>
        <v>0</v>
      </c>
      <c r="X4044" s="3" t="str">
        <f t="shared" si="558"/>
        <v>8</v>
      </c>
      <c r="Z4044" s="14">
        <f t="shared" si="559"/>
        <v>177692.80000000002</v>
      </c>
      <c r="AA4044" s="7">
        <f>VLOOKUP(G4044,Ma_KH!$A:$R,14,0)</f>
        <v>60</v>
      </c>
      <c r="AD4044" s="7" t="str">
        <f>IFERROR(VLOOKUP(J4044,'Chuyển Mã'!$B$3:$C$9,2,0),"")</f>
        <v>Tỉnh</v>
      </c>
      <c r="AE4044" s="7" t="str">
        <f t="shared" si="560"/>
        <v>Gà muối 500g</v>
      </c>
      <c r="AF4044" s="7">
        <f t="shared" si="561"/>
        <v>20</v>
      </c>
    </row>
    <row r="4045" spans="1:32" x14ac:dyDescent="0.25">
      <c r="A4045" s="11">
        <v>45909</v>
      </c>
      <c r="B4045" s="25">
        <v>4176645182</v>
      </c>
      <c r="C4045" s="12" t="s">
        <v>7214</v>
      </c>
      <c r="D4045" s="16">
        <f t="shared" si="551"/>
        <v>45909</v>
      </c>
      <c r="G4045" s="13" t="s">
        <v>7529</v>
      </c>
      <c r="I4045" s="13" t="s">
        <v>8606</v>
      </c>
      <c r="J4045" s="13" t="s">
        <v>1796</v>
      </c>
      <c r="K4045" s="13" t="s">
        <v>35</v>
      </c>
      <c r="L4045" s="25" t="str">
        <f>VLOOKUP($K4045,TONG_SL!$A:$D,2,0)</f>
        <v>Tai heo muối 200g</v>
      </c>
      <c r="N4045" s="25" t="str">
        <f t="shared" si="550"/>
        <v>K-C6</v>
      </c>
      <c r="Q4045" s="25" t="str">
        <f>VLOOKUP(K4045,TONG_SL!$A:$D,3,0)</f>
        <v>Túi</v>
      </c>
      <c r="R4045" s="1">
        <v>5</v>
      </c>
      <c r="T4045" s="1">
        <f>VLOOKUP(VLOOKUP(G4045,Ma_KH!$A:$R,18,0)&amp;K4045,Gia_MB!$A:$F,6,0)</f>
        <v>55595</v>
      </c>
      <c r="U4045" s="14">
        <f t="shared" si="556"/>
        <v>277975</v>
      </c>
      <c r="W4045" s="64">
        <f t="shared" si="557"/>
        <v>0</v>
      </c>
      <c r="X4045" s="3" t="str">
        <f t="shared" si="558"/>
        <v>8</v>
      </c>
      <c r="Z4045" s="14">
        <f t="shared" si="559"/>
        <v>22238</v>
      </c>
      <c r="AA4045" s="7">
        <f>VLOOKUP(G4045,Ma_KH!$A:$R,14,0)</f>
        <v>60</v>
      </c>
      <c r="AD4045" s="7" t="str">
        <f>IFERROR(VLOOKUP(J4045,'Chuyển Mã'!$B$3:$C$9,2,0),"")</f>
        <v>Tỉnh</v>
      </c>
      <c r="AE4045" s="7" t="str">
        <f t="shared" si="560"/>
        <v>Tai heo muối 200g</v>
      </c>
      <c r="AF4045" s="7">
        <f t="shared" si="561"/>
        <v>5</v>
      </c>
    </row>
    <row r="4046" spans="1:32" x14ac:dyDescent="0.25">
      <c r="A4046" s="11">
        <v>45909</v>
      </c>
      <c r="B4046" s="25">
        <v>4176645182</v>
      </c>
      <c r="C4046" s="12" t="s">
        <v>7214</v>
      </c>
      <c r="D4046" s="16">
        <f t="shared" si="551"/>
        <v>45909</v>
      </c>
      <c r="G4046" s="13" t="s">
        <v>7529</v>
      </c>
      <c r="I4046" s="13" t="s">
        <v>8606</v>
      </c>
      <c r="J4046" s="13" t="s">
        <v>1796</v>
      </c>
      <c r="K4046" s="13" t="s">
        <v>30</v>
      </c>
      <c r="L4046" s="25" t="str">
        <f>VLOOKUP($K4046,TONG_SL!$A:$D,2,0)</f>
        <v>Gà muối 500g</v>
      </c>
      <c r="N4046" s="25" t="str">
        <f t="shared" si="550"/>
        <v>K-C6</v>
      </c>
      <c r="Q4046" s="25" t="str">
        <f>VLOOKUP(K4046,TONG_SL!$A:$D,3,0)</f>
        <v>Túi</v>
      </c>
      <c r="R4046" s="1">
        <v>5</v>
      </c>
      <c r="T4046" s="1">
        <f>VLOOKUP(VLOOKUP(G4046,Ma_KH!$A:$R,18,0)&amp;K4046,Gia_MB!$A:$F,6,0)</f>
        <v>111058</v>
      </c>
      <c r="U4046" s="14">
        <f t="shared" si="556"/>
        <v>555290</v>
      </c>
      <c r="W4046" s="64">
        <f t="shared" si="557"/>
        <v>0</v>
      </c>
      <c r="X4046" s="3" t="str">
        <f t="shared" si="558"/>
        <v>8</v>
      </c>
      <c r="Z4046" s="14">
        <f t="shared" si="559"/>
        <v>44423.200000000004</v>
      </c>
      <c r="AA4046" s="7">
        <f>VLOOKUP(G4046,Ma_KH!$A:$R,14,0)</f>
        <v>60</v>
      </c>
      <c r="AD4046" s="7" t="str">
        <f>IFERROR(VLOOKUP(J4046,'Chuyển Mã'!$B$3:$C$9,2,0),"")</f>
        <v>Tỉnh</v>
      </c>
      <c r="AE4046" s="7" t="str">
        <f t="shared" si="560"/>
        <v>Gà muối 500g</v>
      </c>
      <c r="AF4046" s="7">
        <f t="shared" si="561"/>
        <v>5</v>
      </c>
    </row>
    <row r="4047" spans="1:32" x14ac:dyDescent="0.25">
      <c r="A4047" s="11">
        <v>45909</v>
      </c>
      <c r="B4047" s="25">
        <v>4176645182</v>
      </c>
      <c r="C4047" s="12" t="s">
        <v>7214</v>
      </c>
      <c r="D4047" s="16">
        <f t="shared" si="551"/>
        <v>45909</v>
      </c>
      <c r="G4047" s="13" t="s">
        <v>7529</v>
      </c>
      <c r="I4047" s="13" t="s">
        <v>8606</v>
      </c>
      <c r="J4047" s="13" t="s">
        <v>1796</v>
      </c>
      <c r="K4047" s="13" t="s">
        <v>27</v>
      </c>
      <c r="L4047" s="25" t="str">
        <f>VLOOKUP($K4047,TONG_SL!$A:$D,2,0)</f>
        <v>Chân giò heo muối 300g</v>
      </c>
      <c r="N4047" s="25" t="str">
        <f t="shared" si="550"/>
        <v>K-C6</v>
      </c>
      <c r="Q4047" s="25" t="str">
        <f>VLOOKUP(K4047,TONG_SL!$A:$D,3,0)</f>
        <v>Túi</v>
      </c>
      <c r="R4047" s="1">
        <v>2</v>
      </c>
      <c r="T4047" s="1">
        <f>VLOOKUP(VLOOKUP(G4047,Ma_KH!$A:$R,18,0)&amp;K4047,Gia_MB!$A:$F,6,0)</f>
        <v>73431</v>
      </c>
      <c r="U4047" s="14">
        <f t="shared" si="556"/>
        <v>146862</v>
      </c>
      <c r="W4047" s="64">
        <f t="shared" si="557"/>
        <v>0</v>
      </c>
      <c r="X4047" s="3" t="str">
        <f t="shared" si="558"/>
        <v>8</v>
      </c>
      <c r="Z4047" s="14">
        <f t="shared" si="559"/>
        <v>11748.960000000001</v>
      </c>
      <c r="AA4047" s="7">
        <f>VLOOKUP(G4047,Ma_KH!$A:$R,14,0)</f>
        <v>60</v>
      </c>
      <c r="AD4047" s="7" t="str">
        <f>IFERROR(VLOOKUP(J4047,'Chuyển Mã'!$B$3:$C$9,2,0),"")</f>
        <v>Tỉnh</v>
      </c>
      <c r="AE4047" s="7" t="str">
        <f t="shared" si="560"/>
        <v>Chân giò heo muối 300g</v>
      </c>
      <c r="AF4047" s="7">
        <f t="shared" si="561"/>
        <v>2</v>
      </c>
    </row>
    <row r="4048" spans="1:32" x14ac:dyDescent="0.25">
      <c r="A4048" s="11">
        <v>45909</v>
      </c>
      <c r="B4048" s="25">
        <v>4176645182</v>
      </c>
      <c r="C4048" s="12" t="s">
        <v>7214</v>
      </c>
      <c r="D4048" s="16">
        <f t="shared" si="551"/>
        <v>45909</v>
      </c>
      <c r="G4048" s="13" t="s">
        <v>7529</v>
      </c>
      <c r="I4048" s="13" t="s">
        <v>8606</v>
      </c>
      <c r="J4048" s="13" t="s">
        <v>1796</v>
      </c>
      <c r="K4048" s="13" t="s">
        <v>51</v>
      </c>
      <c r="L4048" s="25" t="str">
        <f>VLOOKUP($K4048,TONG_SL!$A:$D,2,0)</f>
        <v>Mọc Nấm Hương 250g</v>
      </c>
      <c r="N4048" s="25" t="str">
        <f t="shared" si="550"/>
        <v>K-C6</v>
      </c>
      <c r="Q4048" s="25" t="str">
        <f>VLOOKUP(K4048,TONG_SL!$A:$D,3,0)</f>
        <v>Túi</v>
      </c>
      <c r="R4048" s="1">
        <v>5</v>
      </c>
      <c r="T4048" s="1">
        <f>VLOOKUP(VLOOKUP(G4048,Ma_KH!$A:$R,18,0)&amp;K4048,Gia_MB!$A:$F,6,0)</f>
        <v>46000</v>
      </c>
      <c r="U4048" s="14">
        <f t="shared" si="556"/>
        <v>230000</v>
      </c>
      <c r="W4048" s="64">
        <f t="shared" si="557"/>
        <v>0</v>
      </c>
      <c r="X4048" s="3" t="str">
        <f t="shared" si="558"/>
        <v>8</v>
      </c>
      <c r="Z4048" s="14">
        <f t="shared" si="559"/>
        <v>18400</v>
      </c>
      <c r="AA4048" s="7">
        <f>VLOOKUP(G4048,Ma_KH!$A:$R,14,0)</f>
        <v>60</v>
      </c>
      <c r="AD4048" s="7" t="str">
        <f>IFERROR(VLOOKUP(J4048,'Chuyển Mã'!$B$3:$C$9,2,0),"")</f>
        <v>Tỉnh</v>
      </c>
      <c r="AE4048" s="7" t="str">
        <f t="shared" si="560"/>
        <v>Mọc Nấm Hương 250g</v>
      </c>
      <c r="AF4048" s="7">
        <f t="shared" si="561"/>
        <v>5</v>
      </c>
    </row>
    <row r="4049" spans="1:32" x14ac:dyDescent="0.25">
      <c r="A4049" s="11">
        <v>45909</v>
      </c>
      <c r="B4049" s="25">
        <v>4176645182</v>
      </c>
      <c r="C4049" s="12" t="s">
        <v>7214</v>
      </c>
      <c r="D4049" s="16">
        <f t="shared" si="551"/>
        <v>45909</v>
      </c>
      <c r="G4049" s="13" t="s">
        <v>7529</v>
      </c>
      <c r="I4049" s="13" t="s">
        <v>8606</v>
      </c>
      <c r="J4049" s="13" t="s">
        <v>1796</v>
      </c>
      <c r="K4049" s="13" t="s">
        <v>32</v>
      </c>
      <c r="L4049" s="25" t="str">
        <f>VLOOKUP($K4049,TONG_SL!$A:$D,2,0)</f>
        <v>Giò Tai Lưỡi Xào 250</v>
      </c>
      <c r="N4049" s="25" t="str">
        <f t="shared" si="550"/>
        <v>K-C6</v>
      </c>
      <c r="Q4049" s="25" t="str">
        <f>VLOOKUP(K4049,TONG_SL!$A:$D,3,0)</f>
        <v>Túi</v>
      </c>
      <c r="R4049" s="1">
        <v>5</v>
      </c>
      <c r="T4049" s="1">
        <f>VLOOKUP(VLOOKUP(G4049,Ma_KH!$A:$R,18,0)&amp;K4049,Gia_MB!$A:$F,6,0)</f>
        <v>50183</v>
      </c>
      <c r="U4049" s="14">
        <f t="shared" si="556"/>
        <v>250915</v>
      </c>
      <c r="W4049" s="64">
        <f t="shared" si="557"/>
        <v>0</v>
      </c>
      <c r="X4049" s="3" t="str">
        <f t="shared" si="558"/>
        <v>8</v>
      </c>
      <c r="Z4049" s="14">
        <f t="shared" si="559"/>
        <v>20073.2</v>
      </c>
      <c r="AA4049" s="7">
        <f>VLOOKUP(G4049,Ma_KH!$A:$R,14,0)</f>
        <v>60</v>
      </c>
      <c r="AD4049" s="7" t="str">
        <f>IFERROR(VLOOKUP(J4049,'Chuyển Mã'!$B$3:$C$9,2,0),"")</f>
        <v>Tỉnh</v>
      </c>
      <c r="AE4049" s="7" t="str">
        <f t="shared" si="560"/>
        <v>Giò Tai Lưỡi Xào 250</v>
      </c>
      <c r="AF4049" s="7">
        <f t="shared" si="561"/>
        <v>5</v>
      </c>
    </row>
    <row r="4050" spans="1:32" x14ac:dyDescent="0.25">
      <c r="A4050" s="11">
        <v>45909</v>
      </c>
      <c r="B4050" s="25">
        <v>4176645182</v>
      </c>
      <c r="C4050" s="12" t="s">
        <v>7214</v>
      </c>
      <c r="D4050" s="16">
        <f t="shared" si="551"/>
        <v>45909</v>
      </c>
      <c r="G4050" s="13" t="s">
        <v>7529</v>
      </c>
      <c r="I4050" s="13" t="s">
        <v>8606</v>
      </c>
      <c r="J4050" s="13" t="s">
        <v>1796</v>
      </c>
      <c r="K4050" s="13" t="s">
        <v>41</v>
      </c>
      <c r="L4050" s="25" t="str">
        <f>VLOOKUP($K4050,TONG_SL!$A:$D,2,0)</f>
        <v>Chả nướng 300g</v>
      </c>
      <c r="N4050" s="25" t="str">
        <f t="shared" si="550"/>
        <v>K-C6</v>
      </c>
      <c r="Q4050" s="25" t="str">
        <f>VLOOKUP(K4050,TONG_SL!$A:$D,3,0)</f>
        <v>Túi</v>
      </c>
      <c r="R4050" s="1">
        <v>3</v>
      </c>
      <c r="T4050" s="1">
        <f>VLOOKUP(VLOOKUP(G4050,Ma_KH!$A:$R,18,0)&amp;K4050,Gia_MB!$A:$F,6,0)</f>
        <v>70950</v>
      </c>
      <c r="U4050" s="14">
        <f t="shared" si="556"/>
        <v>212850</v>
      </c>
      <c r="W4050" s="64">
        <f t="shared" si="557"/>
        <v>0</v>
      </c>
      <c r="X4050" s="3" t="str">
        <f t="shared" si="558"/>
        <v>8</v>
      </c>
      <c r="Z4050" s="14">
        <f t="shared" si="559"/>
        <v>17028</v>
      </c>
      <c r="AA4050" s="7">
        <f>VLOOKUP(G4050,Ma_KH!$A:$R,14,0)</f>
        <v>60</v>
      </c>
      <c r="AD4050" s="7" t="str">
        <f>IFERROR(VLOOKUP(J4050,'Chuyển Mã'!$B$3:$C$9,2,0),"")</f>
        <v>Tỉnh</v>
      </c>
      <c r="AE4050" s="7" t="str">
        <f t="shared" si="560"/>
        <v>Chả nướng 300g</v>
      </c>
      <c r="AF4050" s="7">
        <f t="shared" si="561"/>
        <v>3</v>
      </c>
    </row>
    <row r="4051" spans="1:32" x14ac:dyDescent="0.25">
      <c r="A4051" s="11">
        <v>45909</v>
      </c>
      <c r="B4051" s="25">
        <v>4176645182</v>
      </c>
      <c r="C4051" s="12" t="s">
        <v>7214</v>
      </c>
      <c r="D4051" s="16">
        <f t="shared" si="551"/>
        <v>45909</v>
      </c>
      <c r="G4051" s="13" t="s">
        <v>7529</v>
      </c>
      <c r="I4051" s="13" t="s">
        <v>8606</v>
      </c>
      <c r="J4051" s="13" t="s">
        <v>1796</v>
      </c>
      <c r="K4051" s="13" t="s">
        <v>39</v>
      </c>
      <c r="L4051" s="25" t="str">
        <f>VLOOKUP($K4051,TONG_SL!$A:$D,2,0)</f>
        <v>Chả cốm 300g</v>
      </c>
      <c r="N4051" s="25" t="str">
        <f t="shared" si="550"/>
        <v>K-C6</v>
      </c>
      <c r="Q4051" s="25" t="str">
        <f>VLOOKUP(K4051,TONG_SL!$A:$D,3,0)</f>
        <v>Túi</v>
      </c>
      <c r="R4051" s="1">
        <v>5</v>
      </c>
      <c r="T4051" s="1">
        <f>VLOOKUP(VLOOKUP(G4051,Ma_KH!$A:$R,18,0)&amp;K4051,Gia_MB!$A:$F,6,0)</f>
        <v>74250</v>
      </c>
      <c r="U4051" s="14">
        <f t="shared" si="556"/>
        <v>371250</v>
      </c>
      <c r="W4051" s="64">
        <f t="shared" si="557"/>
        <v>0</v>
      </c>
      <c r="X4051" s="3" t="str">
        <f t="shared" si="558"/>
        <v>8</v>
      </c>
      <c r="Z4051" s="14">
        <f t="shared" si="559"/>
        <v>29700</v>
      </c>
      <c r="AA4051" s="7">
        <f>VLOOKUP(G4051,Ma_KH!$A:$R,14,0)</f>
        <v>60</v>
      </c>
      <c r="AD4051" s="7" t="str">
        <f>IFERROR(VLOOKUP(J4051,'Chuyển Mã'!$B$3:$C$9,2,0),"")</f>
        <v>Tỉnh</v>
      </c>
      <c r="AE4051" s="7" t="str">
        <f t="shared" si="560"/>
        <v>Chả cốm 300g</v>
      </c>
      <c r="AF4051" s="7">
        <f t="shared" si="561"/>
        <v>5</v>
      </c>
    </row>
    <row r="4052" spans="1:32" x14ac:dyDescent="0.25">
      <c r="A4052" s="11">
        <v>45909</v>
      </c>
      <c r="B4052" s="25">
        <v>4176626739</v>
      </c>
      <c r="C4052" s="12" t="s">
        <v>7214</v>
      </c>
      <c r="D4052" s="16">
        <f t="shared" si="551"/>
        <v>45909</v>
      </c>
      <c r="G4052" s="13" t="s">
        <v>7529</v>
      </c>
      <c r="I4052" s="13" t="s">
        <v>8607</v>
      </c>
      <c r="J4052" s="13" t="s">
        <v>1796</v>
      </c>
      <c r="K4052" s="13" t="s">
        <v>27</v>
      </c>
      <c r="L4052" s="25" t="str">
        <f>VLOOKUP($K4052,TONG_SL!$A:$D,2,0)</f>
        <v>Chân giò heo muối 300g</v>
      </c>
      <c r="N4052" s="25" t="str">
        <f t="shared" si="550"/>
        <v>K-C6</v>
      </c>
      <c r="Q4052" s="25" t="str">
        <f>VLOOKUP(K4052,TONG_SL!$A:$D,3,0)</f>
        <v>Túi</v>
      </c>
      <c r="R4052" s="1">
        <v>20</v>
      </c>
      <c r="T4052" s="1">
        <f>VLOOKUP(VLOOKUP(G4052,Ma_KH!$A:$R,18,0)&amp;K4052,Gia_MB!$A:$F,6,0)</f>
        <v>73431</v>
      </c>
      <c r="U4052" s="14">
        <f t="shared" si="556"/>
        <v>1468620</v>
      </c>
      <c r="W4052" s="64">
        <f t="shared" si="557"/>
        <v>0</v>
      </c>
      <c r="X4052" s="3" t="str">
        <f t="shared" si="558"/>
        <v>8</v>
      </c>
      <c r="Z4052" s="14">
        <f t="shared" si="559"/>
        <v>117489.60000000001</v>
      </c>
      <c r="AA4052" s="7">
        <f>VLOOKUP(G4052,Ma_KH!$A:$R,14,0)</f>
        <v>60</v>
      </c>
      <c r="AD4052" s="7" t="str">
        <f>IFERROR(VLOOKUP(J4052,'Chuyển Mã'!$B$3:$C$9,2,0),"")</f>
        <v>Tỉnh</v>
      </c>
      <c r="AE4052" s="7" t="str">
        <f t="shared" si="560"/>
        <v>Chân giò heo muối 300g</v>
      </c>
      <c r="AF4052" s="7">
        <f t="shared" si="561"/>
        <v>20</v>
      </c>
    </row>
    <row r="4053" spans="1:32" x14ac:dyDescent="0.25">
      <c r="A4053" s="11">
        <v>45909</v>
      </c>
      <c r="B4053" s="25">
        <v>4176626739</v>
      </c>
      <c r="C4053" s="12" t="s">
        <v>7214</v>
      </c>
      <c r="D4053" s="16">
        <f t="shared" si="551"/>
        <v>45909</v>
      </c>
      <c r="G4053" s="13" t="s">
        <v>7529</v>
      </c>
      <c r="I4053" s="13" t="s">
        <v>8607</v>
      </c>
      <c r="J4053" s="13" t="s">
        <v>1796</v>
      </c>
      <c r="K4053" s="13" t="s">
        <v>30</v>
      </c>
      <c r="L4053" s="25" t="str">
        <f>VLOOKUP($K4053,TONG_SL!$A:$D,2,0)</f>
        <v>Gà muối 500g</v>
      </c>
      <c r="N4053" s="25" t="str">
        <f t="shared" si="550"/>
        <v>K-C6</v>
      </c>
      <c r="Q4053" s="25" t="str">
        <f>VLOOKUP(K4053,TONG_SL!$A:$D,3,0)</f>
        <v>Túi</v>
      </c>
      <c r="R4053" s="1">
        <v>5</v>
      </c>
      <c r="T4053" s="1">
        <f>VLOOKUP(VLOOKUP(G4053,Ma_KH!$A:$R,18,0)&amp;K4053,Gia_MB!$A:$F,6,0)</f>
        <v>111058</v>
      </c>
      <c r="U4053" s="14">
        <f t="shared" si="556"/>
        <v>555290</v>
      </c>
      <c r="W4053" s="64">
        <f t="shared" si="557"/>
        <v>0</v>
      </c>
      <c r="X4053" s="3" t="str">
        <f t="shared" si="558"/>
        <v>8</v>
      </c>
      <c r="Z4053" s="14">
        <f t="shared" si="559"/>
        <v>44423.200000000004</v>
      </c>
      <c r="AA4053" s="7">
        <f>VLOOKUP(G4053,Ma_KH!$A:$R,14,0)</f>
        <v>60</v>
      </c>
      <c r="AD4053" s="7" t="str">
        <f>IFERROR(VLOOKUP(J4053,'Chuyển Mã'!$B$3:$C$9,2,0),"")</f>
        <v>Tỉnh</v>
      </c>
      <c r="AE4053" s="7" t="str">
        <f t="shared" si="560"/>
        <v>Gà muối 500g</v>
      </c>
      <c r="AF4053" s="7">
        <f t="shared" si="561"/>
        <v>5</v>
      </c>
    </row>
    <row r="4054" spans="1:32" x14ac:dyDescent="0.25">
      <c r="A4054" s="11">
        <v>45909</v>
      </c>
      <c r="B4054" s="25">
        <v>4176626739</v>
      </c>
      <c r="C4054" s="12" t="s">
        <v>7214</v>
      </c>
      <c r="D4054" s="16">
        <f t="shared" si="551"/>
        <v>45909</v>
      </c>
      <c r="G4054" s="13" t="s">
        <v>7529</v>
      </c>
      <c r="I4054" s="13" t="s">
        <v>8607</v>
      </c>
      <c r="J4054" s="13" t="s">
        <v>1796</v>
      </c>
      <c r="K4054" s="13" t="s">
        <v>35</v>
      </c>
      <c r="L4054" s="25" t="str">
        <f>VLOOKUP($K4054,TONG_SL!$A:$D,2,0)</f>
        <v>Tai heo muối 200g</v>
      </c>
      <c r="N4054" s="25" t="str">
        <f t="shared" si="550"/>
        <v>K-C6</v>
      </c>
      <c r="Q4054" s="25" t="str">
        <f>VLOOKUP(K4054,TONG_SL!$A:$D,3,0)</f>
        <v>Túi</v>
      </c>
      <c r="R4054" s="1">
        <v>10</v>
      </c>
      <c r="T4054" s="1">
        <f>VLOOKUP(VLOOKUP(G4054,Ma_KH!$A:$R,18,0)&amp;K4054,Gia_MB!$A:$F,6,0)</f>
        <v>55595</v>
      </c>
      <c r="U4054" s="14">
        <f t="shared" si="556"/>
        <v>555950</v>
      </c>
      <c r="W4054" s="64">
        <f t="shared" si="557"/>
        <v>0</v>
      </c>
      <c r="X4054" s="3" t="str">
        <f t="shared" si="558"/>
        <v>8</v>
      </c>
      <c r="Z4054" s="14">
        <f t="shared" si="559"/>
        <v>44476</v>
      </c>
      <c r="AA4054" s="7">
        <f>VLOOKUP(G4054,Ma_KH!$A:$R,14,0)</f>
        <v>60</v>
      </c>
      <c r="AD4054" s="7" t="str">
        <f>IFERROR(VLOOKUP(J4054,'Chuyển Mã'!$B$3:$C$9,2,0),"")</f>
        <v>Tỉnh</v>
      </c>
      <c r="AE4054" s="7" t="str">
        <f t="shared" si="560"/>
        <v>Tai heo muối 200g</v>
      </c>
      <c r="AF4054" s="7">
        <f t="shared" si="561"/>
        <v>10</v>
      </c>
    </row>
    <row r="4055" spans="1:32" x14ac:dyDescent="0.25">
      <c r="A4055" s="11">
        <v>45909</v>
      </c>
      <c r="B4055" s="25">
        <v>4176626739</v>
      </c>
      <c r="C4055" s="12" t="s">
        <v>7214</v>
      </c>
      <c r="D4055" s="16">
        <f t="shared" si="551"/>
        <v>45909</v>
      </c>
      <c r="G4055" s="13" t="s">
        <v>7529</v>
      </c>
      <c r="I4055" s="13" t="s">
        <v>8607</v>
      </c>
      <c r="J4055" s="13" t="s">
        <v>1796</v>
      </c>
      <c r="K4055" s="13" t="s">
        <v>39</v>
      </c>
      <c r="L4055" s="25" t="str">
        <f>VLOOKUP($K4055,TONG_SL!$A:$D,2,0)</f>
        <v>Chả cốm 300g</v>
      </c>
      <c r="N4055" s="25" t="str">
        <f t="shared" si="550"/>
        <v>K-C6</v>
      </c>
      <c r="Q4055" s="25" t="str">
        <f>VLOOKUP(K4055,TONG_SL!$A:$D,3,0)</f>
        <v>Túi</v>
      </c>
      <c r="R4055" s="1">
        <v>10</v>
      </c>
      <c r="T4055" s="1">
        <f>VLOOKUP(VLOOKUP(G4055,Ma_KH!$A:$R,18,0)&amp;K4055,Gia_MB!$A:$F,6,0)</f>
        <v>74250</v>
      </c>
      <c r="U4055" s="14">
        <f t="shared" si="556"/>
        <v>742500</v>
      </c>
      <c r="W4055" s="64">
        <f t="shared" si="557"/>
        <v>0</v>
      </c>
      <c r="X4055" s="3" t="str">
        <f t="shared" si="558"/>
        <v>8</v>
      </c>
      <c r="Z4055" s="14">
        <f t="shared" si="559"/>
        <v>59400</v>
      </c>
      <c r="AA4055" s="7">
        <f>VLOOKUP(G4055,Ma_KH!$A:$R,14,0)</f>
        <v>60</v>
      </c>
      <c r="AD4055" s="7" t="str">
        <f>IFERROR(VLOOKUP(J4055,'Chuyển Mã'!$B$3:$C$9,2,0),"")</f>
        <v>Tỉnh</v>
      </c>
      <c r="AE4055" s="7" t="str">
        <f t="shared" si="560"/>
        <v>Chả cốm 300g</v>
      </c>
      <c r="AF4055" s="7">
        <f t="shared" si="561"/>
        <v>10</v>
      </c>
    </row>
    <row r="4056" spans="1:32" x14ac:dyDescent="0.25">
      <c r="A4056" s="11">
        <v>45909</v>
      </c>
      <c r="B4056" s="25">
        <v>4176626739</v>
      </c>
      <c r="C4056" s="12" t="s">
        <v>7214</v>
      </c>
      <c r="D4056" s="16">
        <f t="shared" si="551"/>
        <v>45909</v>
      </c>
      <c r="G4056" s="13" t="s">
        <v>7529</v>
      </c>
      <c r="I4056" s="13" t="s">
        <v>8607</v>
      </c>
      <c r="J4056" s="13" t="s">
        <v>1796</v>
      </c>
      <c r="K4056" s="13" t="s">
        <v>51</v>
      </c>
      <c r="L4056" s="25" t="str">
        <f>VLOOKUP($K4056,TONG_SL!$A:$D,2,0)</f>
        <v>Mọc Nấm Hương 250g</v>
      </c>
      <c r="N4056" s="25" t="str">
        <f t="shared" si="550"/>
        <v>K-C6</v>
      </c>
      <c r="Q4056" s="25" t="str">
        <f>VLOOKUP(K4056,TONG_SL!$A:$D,3,0)</f>
        <v>Túi</v>
      </c>
      <c r="R4056" s="1">
        <v>10</v>
      </c>
      <c r="T4056" s="1">
        <f>VLOOKUP(VLOOKUP(G4056,Ma_KH!$A:$R,18,0)&amp;K4056,Gia_MB!$A:$F,6,0)</f>
        <v>46000</v>
      </c>
      <c r="U4056" s="14">
        <f t="shared" si="556"/>
        <v>460000</v>
      </c>
      <c r="W4056" s="64">
        <f t="shared" si="557"/>
        <v>0</v>
      </c>
      <c r="X4056" s="3" t="str">
        <f t="shared" si="558"/>
        <v>8</v>
      </c>
      <c r="Z4056" s="14">
        <f t="shared" si="559"/>
        <v>36800</v>
      </c>
      <c r="AA4056" s="7">
        <f>VLOOKUP(G4056,Ma_KH!$A:$R,14,0)</f>
        <v>60</v>
      </c>
      <c r="AD4056" s="7" t="str">
        <f>IFERROR(VLOOKUP(J4056,'Chuyển Mã'!$B$3:$C$9,2,0),"")</f>
        <v>Tỉnh</v>
      </c>
      <c r="AE4056" s="7" t="str">
        <f t="shared" si="560"/>
        <v>Mọc Nấm Hương 250g</v>
      </c>
      <c r="AF4056" s="7">
        <f t="shared" si="561"/>
        <v>10</v>
      </c>
    </row>
    <row r="4057" spans="1:32" x14ac:dyDescent="0.25">
      <c r="A4057" s="65">
        <v>45910</v>
      </c>
      <c r="B4057" s="66">
        <v>4176810155</v>
      </c>
      <c r="C4057" s="12" t="s">
        <v>7214</v>
      </c>
      <c r="D4057" s="16">
        <f t="shared" si="551"/>
        <v>45910</v>
      </c>
      <c r="G4057" s="13" t="s">
        <v>7512</v>
      </c>
      <c r="I4057" s="25" t="s">
        <v>8617</v>
      </c>
      <c r="J4057" s="13" t="s">
        <v>1796</v>
      </c>
      <c r="K4057" s="13" t="s">
        <v>27</v>
      </c>
      <c r="L4057" s="25" t="str">
        <f>VLOOKUP($K4057,TONG_SL!$A:$D,2,0)</f>
        <v>Chân giò heo muối 300g</v>
      </c>
      <c r="N4057" s="25" t="str">
        <f t="shared" si="550"/>
        <v>K-C6</v>
      </c>
      <c r="Q4057" s="25" t="str">
        <f>VLOOKUP(K4057,TONG_SL!$A:$D,3,0)</f>
        <v>Túi</v>
      </c>
      <c r="R4057" s="1">
        <v>40</v>
      </c>
      <c r="T4057" s="1">
        <f>VLOOKUP(VLOOKUP(G4057,Ma_KH!$A:$R,18,0)&amp;K4057,Gia_MB!$A:$F,6,0)</f>
        <v>73431</v>
      </c>
      <c r="U4057" s="14">
        <f t="shared" si="556"/>
        <v>2937240</v>
      </c>
      <c r="W4057" s="64">
        <f t="shared" si="557"/>
        <v>0</v>
      </c>
      <c r="X4057" s="3" t="str">
        <f t="shared" si="558"/>
        <v>8</v>
      </c>
      <c r="Z4057" s="14">
        <f t="shared" si="559"/>
        <v>234979.20000000001</v>
      </c>
      <c r="AA4057" s="7">
        <f>VLOOKUP(G4057,Ma_KH!$A:$R,14,0)</f>
        <v>60</v>
      </c>
      <c r="AD4057" s="7" t="str">
        <f>IFERROR(VLOOKUP(J4057,'Chuyển Mã'!$B$3:$C$9,2,0),"")</f>
        <v>Tỉnh</v>
      </c>
      <c r="AE4057" s="7" t="str">
        <f t="shared" si="560"/>
        <v>Chân giò heo muối 300g</v>
      </c>
      <c r="AF4057" s="7">
        <f t="shared" si="561"/>
        <v>40</v>
      </c>
    </row>
    <row r="4058" spans="1:32" x14ac:dyDescent="0.25">
      <c r="A4058" s="65">
        <v>45910</v>
      </c>
      <c r="B4058" s="66">
        <v>4176810155</v>
      </c>
      <c r="C4058" s="12" t="s">
        <v>7214</v>
      </c>
      <c r="D4058" s="16">
        <f t="shared" si="551"/>
        <v>45910</v>
      </c>
      <c r="G4058" s="13" t="s">
        <v>7512</v>
      </c>
      <c r="I4058" s="25" t="s">
        <v>8617</v>
      </c>
      <c r="J4058" s="13" t="s">
        <v>1796</v>
      </c>
      <c r="K4058" s="13" t="s">
        <v>30</v>
      </c>
      <c r="L4058" s="25" t="str">
        <f>VLOOKUP($K4058,TONG_SL!$A:$D,2,0)</f>
        <v>Gà muối 500g</v>
      </c>
      <c r="N4058" s="25" t="str">
        <f t="shared" si="550"/>
        <v>K-C6</v>
      </c>
      <c r="Q4058" s="25" t="str">
        <f>VLOOKUP(K4058,TONG_SL!$A:$D,3,0)</f>
        <v>Túi</v>
      </c>
      <c r="R4058" s="1">
        <v>10</v>
      </c>
      <c r="T4058" s="1">
        <f>VLOOKUP(VLOOKUP(G4058,Ma_KH!$A:$R,18,0)&amp;K4058,Gia_MB!$A:$F,6,0)</f>
        <v>111058</v>
      </c>
      <c r="U4058" s="14">
        <f t="shared" si="556"/>
        <v>1110580</v>
      </c>
      <c r="W4058" s="64">
        <f t="shared" si="557"/>
        <v>0</v>
      </c>
      <c r="X4058" s="3" t="str">
        <f t="shared" si="558"/>
        <v>8</v>
      </c>
      <c r="Z4058" s="14">
        <f t="shared" si="559"/>
        <v>88846.400000000009</v>
      </c>
      <c r="AA4058" s="7">
        <f>VLOOKUP(G4058,Ma_KH!$A:$R,14,0)</f>
        <v>60</v>
      </c>
      <c r="AD4058" s="7" t="str">
        <f>IFERROR(VLOOKUP(J4058,'Chuyển Mã'!$B$3:$C$9,2,0),"")</f>
        <v>Tỉnh</v>
      </c>
      <c r="AE4058" s="7" t="str">
        <f t="shared" si="560"/>
        <v>Gà muối 500g</v>
      </c>
      <c r="AF4058" s="7">
        <f t="shared" si="561"/>
        <v>10</v>
      </c>
    </row>
    <row r="4059" spans="1:32" x14ac:dyDescent="0.25">
      <c r="A4059" s="65">
        <v>45910</v>
      </c>
      <c r="B4059" s="66">
        <v>4176810155</v>
      </c>
      <c r="C4059" s="12" t="s">
        <v>7214</v>
      </c>
      <c r="D4059" s="16">
        <f t="shared" si="551"/>
        <v>45910</v>
      </c>
      <c r="G4059" s="13" t="s">
        <v>7512</v>
      </c>
      <c r="I4059" s="25" t="s">
        <v>8617</v>
      </c>
      <c r="J4059" s="13" t="s">
        <v>1796</v>
      </c>
      <c r="K4059" s="13" t="s">
        <v>35</v>
      </c>
      <c r="L4059" s="25" t="str">
        <f>VLOOKUP($K4059,TONG_SL!$A:$D,2,0)</f>
        <v>Tai heo muối 200g</v>
      </c>
      <c r="N4059" s="25" t="str">
        <f t="shared" si="550"/>
        <v>K-C6</v>
      </c>
      <c r="Q4059" s="25" t="str">
        <f>VLOOKUP(K4059,TONG_SL!$A:$D,3,0)</f>
        <v>Túi</v>
      </c>
      <c r="R4059" s="1">
        <v>10</v>
      </c>
      <c r="T4059" s="1">
        <f>VLOOKUP(VLOOKUP(G4059,Ma_KH!$A:$R,18,0)&amp;K4059,Gia_MB!$A:$F,6,0)</f>
        <v>55595</v>
      </c>
      <c r="U4059" s="14">
        <f t="shared" si="556"/>
        <v>555950</v>
      </c>
      <c r="W4059" s="64">
        <f t="shared" si="557"/>
        <v>0</v>
      </c>
      <c r="X4059" s="3" t="str">
        <f t="shared" si="558"/>
        <v>8</v>
      </c>
      <c r="Z4059" s="14">
        <f t="shared" si="559"/>
        <v>44476</v>
      </c>
      <c r="AA4059" s="7">
        <f>VLOOKUP(G4059,Ma_KH!$A:$R,14,0)</f>
        <v>60</v>
      </c>
      <c r="AD4059" s="7" t="str">
        <f>IFERROR(VLOOKUP(J4059,'Chuyển Mã'!$B$3:$C$9,2,0),"")</f>
        <v>Tỉnh</v>
      </c>
      <c r="AE4059" s="7" t="str">
        <f t="shared" si="560"/>
        <v>Tai heo muối 200g</v>
      </c>
      <c r="AF4059" s="7">
        <f t="shared" si="561"/>
        <v>10</v>
      </c>
    </row>
    <row r="4060" spans="1:32" x14ac:dyDescent="0.25">
      <c r="A4060" s="65">
        <v>45910</v>
      </c>
      <c r="B4060" s="66">
        <v>4176810155</v>
      </c>
      <c r="C4060" s="12" t="s">
        <v>7214</v>
      </c>
      <c r="D4060" s="16">
        <f t="shared" si="551"/>
        <v>45910</v>
      </c>
      <c r="G4060" s="13" t="s">
        <v>7512</v>
      </c>
      <c r="I4060" s="25" t="s">
        <v>8617</v>
      </c>
      <c r="J4060" s="13" t="s">
        <v>1796</v>
      </c>
      <c r="K4060" s="13" t="s">
        <v>49</v>
      </c>
      <c r="L4060" s="25" t="str">
        <f>VLOOKUP($K4060,TONG_SL!$A:$D,2,0)</f>
        <v>Giò sụn gà 250g</v>
      </c>
      <c r="N4060" s="25" t="str">
        <f t="shared" si="550"/>
        <v>K-C6</v>
      </c>
      <c r="Q4060" s="25" t="str">
        <f>VLOOKUP(K4060,TONG_SL!$A:$D,3,0)</f>
        <v>Túi</v>
      </c>
      <c r="R4060" s="1">
        <v>10</v>
      </c>
      <c r="T4060" s="1">
        <f>VLOOKUP(VLOOKUP(G4060,Ma_KH!$A:$R,18,0)&amp;K4060,Gia_MB!$A:$F,6,0)</f>
        <v>50400</v>
      </c>
      <c r="U4060" s="14">
        <f t="shared" si="556"/>
        <v>504000</v>
      </c>
      <c r="W4060" s="64">
        <f t="shared" si="557"/>
        <v>0</v>
      </c>
      <c r="X4060" s="3" t="str">
        <f t="shared" si="558"/>
        <v>8</v>
      </c>
      <c r="Z4060" s="14">
        <f t="shared" si="559"/>
        <v>40320</v>
      </c>
      <c r="AA4060" s="7">
        <f>VLOOKUP(G4060,Ma_KH!$A:$R,14,0)</f>
        <v>60</v>
      </c>
      <c r="AD4060" s="7" t="str">
        <f>IFERROR(VLOOKUP(J4060,'Chuyển Mã'!$B$3:$C$9,2,0),"")</f>
        <v>Tỉnh</v>
      </c>
      <c r="AE4060" s="7" t="str">
        <f t="shared" si="560"/>
        <v>Giò sụn gà 250g</v>
      </c>
      <c r="AF4060" s="7">
        <f t="shared" si="561"/>
        <v>10</v>
      </c>
    </row>
    <row r="4061" spans="1:32" x14ac:dyDescent="0.25">
      <c r="A4061" s="65">
        <v>45910</v>
      </c>
      <c r="B4061" s="66">
        <v>4176810155</v>
      </c>
      <c r="C4061" s="12" t="s">
        <v>7214</v>
      </c>
      <c r="D4061" s="16">
        <f t="shared" si="551"/>
        <v>45910</v>
      </c>
      <c r="G4061" s="13" t="s">
        <v>7512</v>
      </c>
      <c r="I4061" s="25" t="s">
        <v>8617</v>
      </c>
      <c r="J4061" s="13" t="s">
        <v>1796</v>
      </c>
      <c r="K4061" s="13" t="s">
        <v>47</v>
      </c>
      <c r="L4061" s="25" t="str">
        <f>VLOOKUP($K4061,TONG_SL!$A:$D,2,0)</f>
        <v>Giò lụa cây 250g</v>
      </c>
      <c r="N4061" s="25" t="str">
        <f t="shared" si="550"/>
        <v>K-C6</v>
      </c>
      <c r="Q4061" s="25" t="str">
        <f>VLOOKUP(K4061,TONG_SL!$A:$D,3,0)</f>
        <v>Túi</v>
      </c>
      <c r="R4061" s="1">
        <v>10</v>
      </c>
      <c r="T4061" s="1">
        <f>VLOOKUP(VLOOKUP(G4061,Ma_KH!$A:$R,18,0)&amp;K4061,Gia_MB!$A:$F,6,0)</f>
        <v>49500</v>
      </c>
      <c r="U4061" s="14">
        <f t="shared" si="556"/>
        <v>495000</v>
      </c>
      <c r="W4061" s="64">
        <f t="shared" si="557"/>
        <v>0</v>
      </c>
      <c r="X4061" s="3" t="str">
        <f t="shared" si="558"/>
        <v>8</v>
      </c>
      <c r="Z4061" s="14">
        <f t="shared" si="559"/>
        <v>39600</v>
      </c>
      <c r="AA4061" s="7">
        <f>VLOOKUP(G4061,Ma_KH!$A:$R,14,0)</f>
        <v>60</v>
      </c>
      <c r="AD4061" s="7" t="str">
        <f>IFERROR(VLOOKUP(J4061,'Chuyển Mã'!$B$3:$C$9,2,0),"")</f>
        <v>Tỉnh</v>
      </c>
      <c r="AE4061" s="7" t="str">
        <f t="shared" si="560"/>
        <v>Giò lụa cây 250g</v>
      </c>
      <c r="AF4061" s="7">
        <f t="shared" si="561"/>
        <v>10</v>
      </c>
    </row>
    <row r="4062" spans="1:32" x14ac:dyDescent="0.25">
      <c r="A4062" s="65">
        <v>45910</v>
      </c>
      <c r="B4062" s="66">
        <v>4176670870</v>
      </c>
      <c r="C4062" s="12" t="s">
        <v>7214</v>
      </c>
      <c r="D4062" s="16">
        <f t="shared" si="551"/>
        <v>45910</v>
      </c>
      <c r="G4062" s="13" t="s">
        <v>7211</v>
      </c>
      <c r="I4062" s="25" t="s">
        <v>8618</v>
      </c>
      <c r="J4062" s="13" t="s">
        <v>1796</v>
      </c>
      <c r="K4062" s="13" t="s">
        <v>30</v>
      </c>
      <c r="L4062" s="25" t="str">
        <f>VLOOKUP($K4062,TONG_SL!$A:$D,2,0)</f>
        <v>Gà muối 500g</v>
      </c>
      <c r="N4062" s="25" t="str">
        <f t="shared" si="550"/>
        <v>K-C6</v>
      </c>
      <c r="Q4062" s="25" t="str">
        <f>VLOOKUP(K4062,TONG_SL!$A:$D,3,0)</f>
        <v>Túi</v>
      </c>
      <c r="R4062" s="1">
        <v>10</v>
      </c>
      <c r="T4062" s="1">
        <f>VLOOKUP(VLOOKUP(G4062,Ma_KH!$A:$R,18,0)&amp;K4062,Gia_MB!$A:$F,6,0)</f>
        <v>111058</v>
      </c>
      <c r="U4062" s="14">
        <f t="shared" si="556"/>
        <v>1110580</v>
      </c>
      <c r="W4062" s="64">
        <f t="shared" si="557"/>
        <v>0</v>
      </c>
      <c r="X4062" s="3" t="str">
        <f t="shared" si="558"/>
        <v>8</v>
      </c>
      <c r="Z4062" s="14">
        <f t="shared" si="559"/>
        <v>88846.400000000009</v>
      </c>
      <c r="AA4062" s="7">
        <f>VLOOKUP(G4062,Ma_KH!$A:$R,14,0)</f>
        <v>60</v>
      </c>
      <c r="AD4062" s="7" t="str">
        <f>IFERROR(VLOOKUP(J4062,'Chuyển Mã'!$B$3:$C$9,2,0),"")</f>
        <v>Tỉnh</v>
      </c>
      <c r="AE4062" s="7" t="str">
        <f t="shared" si="560"/>
        <v>Gà muối 500g</v>
      </c>
      <c r="AF4062" s="7">
        <f t="shared" si="561"/>
        <v>10</v>
      </c>
    </row>
    <row r="4063" spans="1:32" x14ac:dyDescent="0.25">
      <c r="A4063" s="65">
        <v>45910</v>
      </c>
      <c r="B4063" s="66">
        <v>4176670870</v>
      </c>
      <c r="C4063" s="12" t="s">
        <v>7214</v>
      </c>
      <c r="D4063" s="16">
        <f t="shared" si="551"/>
        <v>45910</v>
      </c>
      <c r="G4063" s="13" t="s">
        <v>7211</v>
      </c>
      <c r="I4063" s="25" t="s">
        <v>8618</v>
      </c>
      <c r="J4063" s="13" t="s">
        <v>1796</v>
      </c>
      <c r="K4063" s="13" t="s">
        <v>27</v>
      </c>
      <c r="L4063" s="25" t="str">
        <f>VLOOKUP($K4063,TONG_SL!$A:$D,2,0)</f>
        <v>Chân giò heo muối 300g</v>
      </c>
      <c r="N4063" s="25" t="str">
        <f t="shared" si="550"/>
        <v>K-C6</v>
      </c>
      <c r="Q4063" s="25" t="str">
        <f>VLOOKUP(K4063,TONG_SL!$A:$D,3,0)</f>
        <v>Túi</v>
      </c>
      <c r="R4063" s="1">
        <v>20</v>
      </c>
      <c r="T4063" s="1">
        <f>VLOOKUP(VLOOKUP(G4063,Ma_KH!$A:$R,18,0)&amp;K4063,Gia_MB!$A:$F,6,0)</f>
        <v>73431</v>
      </c>
      <c r="U4063" s="14">
        <f t="shared" si="556"/>
        <v>1468620</v>
      </c>
      <c r="W4063" s="64">
        <f t="shared" si="557"/>
        <v>0</v>
      </c>
      <c r="X4063" s="3" t="str">
        <f t="shared" si="558"/>
        <v>8</v>
      </c>
      <c r="Z4063" s="14">
        <f t="shared" si="559"/>
        <v>117489.60000000001</v>
      </c>
      <c r="AA4063" s="7">
        <f>VLOOKUP(G4063,Ma_KH!$A:$R,14,0)</f>
        <v>60</v>
      </c>
      <c r="AD4063" s="7" t="str">
        <f>IFERROR(VLOOKUP(J4063,'Chuyển Mã'!$B$3:$C$9,2,0),"")</f>
        <v>Tỉnh</v>
      </c>
      <c r="AE4063" s="7" t="str">
        <f t="shared" si="560"/>
        <v>Chân giò heo muối 300g</v>
      </c>
      <c r="AF4063" s="7">
        <f t="shared" si="561"/>
        <v>20</v>
      </c>
    </row>
    <row r="4064" spans="1:32" x14ac:dyDescent="0.25">
      <c r="A4064" s="65">
        <v>45910</v>
      </c>
      <c r="B4064" s="66">
        <v>4176670870</v>
      </c>
      <c r="C4064" s="12" t="s">
        <v>7214</v>
      </c>
      <c r="D4064" s="16">
        <f t="shared" si="551"/>
        <v>45910</v>
      </c>
      <c r="G4064" s="13" t="s">
        <v>7211</v>
      </c>
      <c r="I4064" s="25" t="s">
        <v>8618</v>
      </c>
      <c r="J4064" s="13" t="s">
        <v>1796</v>
      </c>
      <c r="K4064" s="13" t="s">
        <v>51</v>
      </c>
      <c r="L4064" s="25" t="str">
        <f>VLOOKUP($K4064,TONG_SL!$A:$D,2,0)</f>
        <v>Mọc Nấm Hương 250g</v>
      </c>
      <c r="N4064" s="25" t="str">
        <f t="shared" si="550"/>
        <v>K-C6</v>
      </c>
      <c r="Q4064" s="25" t="str">
        <f>VLOOKUP(K4064,TONG_SL!$A:$D,3,0)</f>
        <v>Túi</v>
      </c>
      <c r="R4064" s="1">
        <v>10</v>
      </c>
      <c r="T4064" s="1">
        <f>VLOOKUP(VLOOKUP(G4064,Ma_KH!$A:$R,18,0)&amp;K4064,Gia_MB!$A:$F,6,0)</f>
        <v>46000</v>
      </c>
      <c r="U4064" s="14">
        <f t="shared" si="556"/>
        <v>460000</v>
      </c>
      <c r="W4064" s="64">
        <f t="shared" si="557"/>
        <v>0</v>
      </c>
      <c r="X4064" s="3" t="str">
        <f t="shared" si="558"/>
        <v>8</v>
      </c>
      <c r="Z4064" s="14">
        <f t="shared" si="559"/>
        <v>36800</v>
      </c>
      <c r="AA4064" s="7">
        <f>VLOOKUP(G4064,Ma_KH!$A:$R,14,0)</f>
        <v>60</v>
      </c>
      <c r="AD4064" s="7" t="str">
        <f>IFERROR(VLOOKUP(J4064,'Chuyển Mã'!$B$3:$C$9,2,0),"")</f>
        <v>Tỉnh</v>
      </c>
      <c r="AE4064" s="7" t="str">
        <f t="shared" si="560"/>
        <v>Mọc Nấm Hương 250g</v>
      </c>
      <c r="AF4064" s="7">
        <f t="shared" si="561"/>
        <v>10</v>
      </c>
    </row>
    <row r="4065" spans="1:32" x14ac:dyDescent="0.25">
      <c r="A4065" s="65">
        <v>45910</v>
      </c>
      <c r="B4065" s="66">
        <v>4176670894</v>
      </c>
      <c r="C4065" s="12" t="s">
        <v>7214</v>
      </c>
      <c r="D4065" s="16">
        <f t="shared" si="551"/>
        <v>45910</v>
      </c>
      <c r="G4065" s="13" t="s">
        <v>7211</v>
      </c>
      <c r="I4065" s="25" t="s">
        <v>8619</v>
      </c>
      <c r="J4065" s="13" t="s">
        <v>1796</v>
      </c>
      <c r="K4065" s="13" t="s">
        <v>51</v>
      </c>
      <c r="L4065" s="25" t="str">
        <f>VLOOKUP($K4065,TONG_SL!$A:$D,2,0)</f>
        <v>Mọc Nấm Hương 250g</v>
      </c>
      <c r="N4065" s="25" t="str">
        <f t="shared" si="550"/>
        <v>K-C6</v>
      </c>
      <c r="Q4065" s="25" t="str">
        <f>VLOOKUP(K4065,TONG_SL!$A:$D,3,0)</f>
        <v>Túi</v>
      </c>
      <c r="R4065" s="1">
        <v>6</v>
      </c>
      <c r="T4065" s="1">
        <f>VLOOKUP(VLOOKUP(G4065,Ma_KH!$A:$R,18,0)&amp;K4065,Gia_MB!$A:$F,6,0)</f>
        <v>46000</v>
      </c>
      <c r="U4065" s="14">
        <f t="shared" si="556"/>
        <v>276000</v>
      </c>
      <c r="W4065" s="64">
        <f t="shared" si="557"/>
        <v>0</v>
      </c>
      <c r="X4065" s="3" t="str">
        <f t="shared" si="558"/>
        <v>8</v>
      </c>
      <c r="Z4065" s="14">
        <f t="shared" si="559"/>
        <v>22080</v>
      </c>
      <c r="AA4065" s="7">
        <f>VLOOKUP(G4065,Ma_KH!$A:$R,14,0)</f>
        <v>60</v>
      </c>
      <c r="AD4065" s="7" t="str">
        <f>IFERROR(VLOOKUP(J4065,'Chuyển Mã'!$B$3:$C$9,2,0),"")</f>
        <v>Tỉnh</v>
      </c>
      <c r="AE4065" s="7" t="str">
        <f t="shared" si="560"/>
        <v>Mọc Nấm Hương 250g</v>
      </c>
      <c r="AF4065" s="7">
        <f t="shared" si="561"/>
        <v>6</v>
      </c>
    </row>
    <row r="4066" spans="1:32" x14ac:dyDescent="0.25">
      <c r="A4066" s="65">
        <v>45910</v>
      </c>
      <c r="B4066" s="66">
        <v>4176670894</v>
      </c>
      <c r="C4066" s="12" t="s">
        <v>7214</v>
      </c>
      <c r="D4066" s="16">
        <f t="shared" si="551"/>
        <v>45910</v>
      </c>
      <c r="G4066" s="13" t="s">
        <v>7211</v>
      </c>
      <c r="I4066" s="25" t="s">
        <v>8619</v>
      </c>
      <c r="J4066" s="13" t="s">
        <v>1796</v>
      </c>
      <c r="K4066" s="13" t="s">
        <v>27</v>
      </c>
      <c r="L4066" s="25" t="str">
        <f>VLOOKUP($K4066,TONG_SL!$A:$D,2,0)</f>
        <v>Chân giò heo muối 300g</v>
      </c>
      <c r="N4066" s="25" t="str">
        <f t="shared" si="550"/>
        <v>K-C6</v>
      </c>
      <c r="Q4066" s="25" t="str">
        <f>VLOOKUP(K4066,TONG_SL!$A:$D,3,0)</f>
        <v>Túi</v>
      </c>
      <c r="R4066" s="1">
        <v>6</v>
      </c>
      <c r="T4066" s="1">
        <f>VLOOKUP(VLOOKUP(G4066,Ma_KH!$A:$R,18,0)&amp;K4066,Gia_MB!$A:$F,6,0)</f>
        <v>73431</v>
      </c>
      <c r="U4066" s="14">
        <f t="shared" si="556"/>
        <v>440586</v>
      </c>
      <c r="W4066" s="64">
        <f t="shared" si="557"/>
        <v>0</v>
      </c>
      <c r="X4066" s="3" t="str">
        <f t="shared" si="558"/>
        <v>8</v>
      </c>
      <c r="Z4066" s="14">
        <f t="shared" si="559"/>
        <v>35246.879999999997</v>
      </c>
      <c r="AA4066" s="7">
        <f>VLOOKUP(G4066,Ma_KH!$A:$R,14,0)</f>
        <v>60</v>
      </c>
      <c r="AD4066" s="7" t="str">
        <f>IFERROR(VLOOKUP(J4066,'Chuyển Mã'!$B$3:$C$9,2,0),"")</f>
        <v>Tỉnh</v>
      </c>
      <c r="AE4066" s="7" t="str">
        <f t="shared" si="560"/>
        <v>Chân giò heo muối 300g</v>
      </c>
      <c r="AF4066" s="7">
        <f t="shared" si="561"/>
        <v>6</v>
      </c>
    </row>
    <row r="4067" spans="1:32" x14ac:dyDescent="0.25">
      <c r="A4067" s="65">
        <v>45910</v>
      </c>
      <c r="B4067" s="66">
        <v>4176670894</v>
      </c>
      <c r="C4067" s="12" t="s">
        <v>7214</v>
      </c>
      <c r="D4067" s="16">
        <f t="shared" si="551"/>
        <v>45910</v>
      </c>
      <c r="G4067" s="13" t="s">
        <v>7211</v>
      </c>
      <c r="I4067" s="25" t="s">
        <v>8619</v>
      </c>
      <c r="J4067" s="13" t="s">
        <v>1796</v>
      </c>
      <c r="K4067" s="13" t="s">
        <v>32</v>
      </c>
      <c r="L4067" s="25" t="str">
        <f>VLOOKUP($K4067,TONG_SL!$A:$D,2,0)</f>
        <v>Giò Tai Lưỡi Xào 250</v>
      </c>
      <c r="N4067" s="25" t="str">
        <f t="shared" si="550"/>
        <v>K-C6</v>
      </c>
      <c r="Q4067" s="25" t="str">
        <f>VLOOKUP(K4067,TONG_SL!$A:$D,3,0)</f>
        <v>Túi</v>
      </c>
      <c r="R4067" s="1">
        <v>6</v>
      </c>
      <c r="T4067" s="1">
        <f>VLOOKUP(VLOOKUP(G4067,Ma_KH!$A:$R,18,0)&amp;K4067,Gia_MB!$A:$F,6,0)</f>
        <v>50183</v>
      </c>
      <c r="U4067" s="14">
        <f t="shared" si="556"/>
        <v>301098</v>
      </c>
      <c r="W4067" s="64">
        <f t="shared" si="557"/>
        <v>0</v>
      </c>
      <c r="X4067" s="3" t="str">
        <f t="shared" si="558"/>
        <v>8</v>
      </c>
      <c r="Z4067" s="14">
        <f t="shared" si="559"/>
        <v>24087.84</v>
      </c>
      <c r="AA4067" s="7">
        <f>VLOOKUP(G4067,Ma_KH!$A:$R,14,0)</f>
        <v>60</v>
      </c>
      <c r="AD4067" s="7" t="str">
        <f>IFERROR(VLOOKUP(J4067,'Chuyển Mã'!$B$3:$C$9,2,0),"")</f>
        <v>Tỉnh</v>
      </c>
      <c r="AE4067" s="7" t="str">
        <f t="shared" si="560"/>
        <v>Giò Tai Lưỡi Xào 250</v>
      </c>
      <c r="AF4067" s="7">
        <f t="shared" si="561"/>
        <v>6</v>
      </c>
    </row>
    <row r="4068" spans="1:32" x14ac:dyDescent="0.25">
      <c r="A4068" s="65">
        <v>45910</v>
      </c>
      <c r="B4068" s="66">
        <v>4176670894</v>
      </c>
      <c r="C4068" s="12" t="s">
        <v>7214</v>
      </c>
      <c r="D4068" s="16">
        <f t="shared" si="551"/>
        <v>45910</v>
      </c>
      <c r="G4068" s="13" t="s">
        <v>7211</v>
      </c>
      <c r="I4068" s="25" t="s">
        <v>8619</v>
      </c>
      <c r="J4068" s="13" t="s">
        <v>1796</v>
      </c>
      <c r="K4068" s="13" t="s">
        <v>39</v>
      </c>
      <c r="L4068" s="25" t="str">
        <f>VLOOKUP($K4068,TONG_SL!$A:$D,2,0)</f>
        <v>Chả cốm 300g</v>
      </c>
      <c r="N4068" s="25" t="str">
        <f t="shared" si="550"/>
        <v>K-C6</v>
      </c>
      <c r="Q4068" s="25" t="str">
        <f>VLOOKUP(K4068,TONG_SL!$A:$D,3,0)</f>
        <v>Túi</v>
      </c>
      <c r="R4068" s="1">
        <v>3</v>
      </c>
      <c r="T4068" s="1">
        <f>VLOOKUP(VLOOKUP(G4068,Ma_KH!$A:$R,18,0)&amp;K4068,Gia_MB!$A:$F,6,0)</f>
        <v>74250</v>
      </c>
      <c r="U4068" s="14">
        <f t="shared" si="556"/>
        <v>222750</v>
      </c>
      <c r="W4068" s="64">
        <f t="shared" si="557"/>
        <v>0</v>
      </c>
      <c r="X4068" s="3" t="str">
        <f t="shared" si="558"/>
        <v>8</v>
      </c>
      <c r="Z4068" s="14">
        <f t="shared" si="559"/>
        <v>17820</v>
      </c>
      <c r="AA4068" s="7">
        <f>VLOOKUP(G4068,Ma_KH!$A:$R,14,0)</f>
        <v>60</v>
      </c>
      <c r="AD4068" s="7" t="str">
        <f>IFERROR(VLOOKUP(J4068,'Chuyển Mã'!$B$3:$C$9,2,0),"")</f>
        <v>Tỉnh</v>
      </c>
      <c r="AE4068" s="7" t="str">
        <f t="shared" si="560"/>
        <v>Chả cốm 300g</v>
      </c>
      <c r="AF4068" s="7">
        <f t="shared" si="561"/>
        <v>3</v>
      </c>
    </row>
    <row r="4069" spans="1:32" x14ac:dyDescent="0.25">
      <c r="A4069" s="65">
        <v>45910</v>
      </c>
      <c r="B4069" s="66">
        <v>4176776816</v>
      </c>
      <c r="C4069" s="12" t="s">
        <v>7214</v>
      </c>
      <c r="D4069" s="16">
        <f t="shared" si="551"/>
        <v>45910</v>
      </c>
      <c r="G4069" s="13" t="s">
        <v>7211</v>
      </c>
      <c r="I4069" s="25" t="s">
        <v>8620</v>
      </c>
      <c r="J4069" s="13" t="s">
        <v>1796</v>
      </c>
      <c r="K4069" s="13" t="s">
        <v>27</v>
      </c>
      <c r="L4069" s="25" t="str">
        <f>VLOOKUP($K4069,TONG_SL!$A:$D,2,0)</f>
        <v>Chân giò heo muối 300g</v>
      </c>
      <c r="N4069" s="25" t="str">
        <f t="shared" si="550"/>
        <v>K-C6</v>
      </c>
      <c r="Q4069" s="25" t="str">
        <f>VLOOKUP(K4069,TONG_SL!$A:$D,3,0)</f>
        <v>Túi</v>
      </c>
      <c r="R4069" s="1">
        <v>10</v>
      </c>
      <c r="T4069" s="1">
        <f>VLOOKUP(VLOOKUP(G4069,Ma_KH!$A:$R,18,0)&amp;K4069,Gia_MB!$A:$F,6,0)</f>
        <v>73431</v>
      </c>
      <c r="U4069" s="14">
        <f t="shared" si="556"/>
        <v>734310</v>
      </c>
      <c r="W4069" s="64">
        <f t="shared" si="557"/>
        <v>0</v>
      </c>
      <c r="X4069" s="3" t="str">
        <f t="shared" si="558"/>
        <v>8</v>
      </c>
      <c r="Z4069" s="14">
        <f t="shared" si="559"/>
        <v>58744.800000000003</v>
      </c>
      <c r="AA4069" s="7">
        <f>VLOOKUP(G4069,Ma_KH!$A:$R,14,0)</f>
        <v>60</v>
      </c>
      <c r="AD4069" s="7" t="str">
        <f>IFERROR(VLOOKUP(J4069,'Chuyển Mã'!$B$3:$C$9,2,0),"")</f>
        <v>Tỉnh</v>
      </c>
      <c r="AE4069" s="7" t="str">
        <f t="shared" si="560"/>
        <v>Chân giò heo muối 300g</v>
      </c>
      <c r="AF4069" s="7">
        <f t="shared" si="561"/>
        <v>10</v>
      </c>
    </row>
    <row r="4070" spans="1:32" x14ac:dyDescent="0.25">
      <c r="A4070" s="65">
        <v>45910</v>
      </c>
      <c r="B4070" s="66">
        <v>4176776816</v>
      </c>
      <c r="C4070" s="12" t="s">
        <v>7214</v>
      </c>
      <c r="D4070" s="16">
        <f t="shared" si="551"/>
        <v>45910</v>
      </c>
      <c r="G4070" s="13" t="s">
        <v>7211</v>
      </c>
      <c r="I4070" s="25" t="s">
        <v>8620</v>
      </c>
      <c r="J4070" s="13" t="s">
        <v>1796</v>
      </c>
      <c r="K4070" s="13" t="s">
        <v>30</v>
      </c>
      <c r="L4070" s="25" t="str">
        <f>VLOOKUP($K4070,TONG_SL!$A:$D,2,0)</f>
        <v>Gà muối 500g</v>
      </c>
      <c r="N4070" s="25" t="str">
        <f t="shared" si="550"/>
        <v>K-C6</v>
      </c>
      <c r="Q4070" s="25" t="str">
        <f>VLOOKUP(K4070,TONG_SL!$A:$D,3,0)</f>
        <v>Túi</v>
      </c>
      <c r="R4070" s="1">
        <v>10</v>
      </c>
      <c r="T4070" s="1">
        <f>VLOOKUP(VLOOKUP(G4070,Ma_KH!$A:$R,18,0)&amp;K4070,Gia_MB!$A:$F,6,0)</f>
        <v>111058</v>
      </c>
      <c r="U4070" s="14">
        <f t="shared" si="556"/>
        <v>1110580</v>
      </c>
      <c r="W4070" s="64">
        <f t="shared" si="557"/>
        <v>0</v>
      </c>
      <c r="X4070" s="3" t="str">
        <f t="shared" si="558"/>
        <v>8</v>
      </c>
      <c r="Z4070" s="14">
        <f t="shared" si="559"/>
        <v>88846.400000000009</v>
      </c>
      <c r="AA4070" s="7">
        <f>VLOOKUP(G4070,Ma_KH!$A:$R,14,0)</f>
        <v>60</v>
      </c>
      <c r="AD4070" s="7" t="str">
        <f>IFERROR(VLOOKUP(J4070,'Chuyển Mã'!$B$3:$C$9,2,0),"")</f>
        <v>Tỉnh</v>
      </c>
      <c r="AE4070" s="7" t="str">
        <f t="shared" si="560"/>
        <v>Gà muối 500g</v>
      </c>
      <c r="AF4070" s="7">
        <f t="shared" si="561"/>
        <v>10</v>
      </c>
    </row>
    <row r="4071" spans="1:32" x14ac:dyDescent="0.25">
      <c r="A4071" s="65">
        <v>45910</v>
      </c>
      <c r="B4071" s="66">
        <v>4176776816</v>
      </c>
      <c r="C4071" s="12" t="s">
        <v>7214</v>
      </c>
      <c r="D4071" s="16">
        <f t="shared" si="551"/>
        <v>45910</v>
      </c>
      <c r="G4071" s="13" t="s">
        <v>7211</v>
      </c>
      <c r="I4071" s="25" t="s">
        <v>8620</v>
      </c>
      <c r="J4071" s="13" t="s">
        <v>1796</v>
      </c>
      <c r="K4071" s="13" t="s">
        <v>32</v>
      </c>
      <c r="L4071" s="25" t="str">
        <f>VLOOKUP($K4071,TONG_SL!$A:$D,2,0)</f>
        <v>Giò Tai Lưỡi Xào 250</v>
      </c>
      <c r="N4071" s="25" t="str">
        <f t="shared" ref="N4071:N4134" si="562">IF($B4071&lt;&gt;"","K-C6","")</f>
        <v>K-C6</v>
      </c>
      <c r="Q4071" s="25" t="str">
        <f>VLOOKUP(K4071,TONG_SL!$A:$D,3,0)</f>
        <v>Túi</v>
      </c>
      <c r="R4071" s="1">
        <v>12</v>
      </c>
      <c r="T4071" s="1">
        <f>VLOOKUP(VLOOKUP(G4071,Ma_KH!$A:$R,18,0)&amp;K4071,Gia_MB!$A:$F,6,0)</f>
        <v>50183</v>
      </c>
      <c r="U4071" s="14">
        <f t="shared" si="556"/>
        <v>602196</v>
      </c>
      <c r="W4071" s="64">
        <f t="shared" si="557"/>
        <v>0</v>
      </c>
      <c r="X4071" s="3" t="str">
        <f t="shared" si="558"/>
        <v>8</v>
      </c>
      <c r="Z4071" s="14">
        <f t="shared" si="559"/>
        <v>48175.68</v>
      </c>
      <c r="AA4071" s="7">
        <f>VLOOKUP(G4071,Ma_KH!$A:$R,14,0)</f>
        <v>60</v>
      </c>
      <c r="AD4071" s="7" t="str">
        <f>IFERROR(VLOOKUP(J4071,'Chuyển Mã'!$B$3:$C$9,2,0),"")</f>
        <v>Tỉnh</v>
      </c>
      <c r="AE4071" s="7" t="str">
        <f t="shared" si="560"/>
        <v>Giò Tai Lưỡi Xào 250</v>
      </c>
      <c r="AF4071" s="7">
        <f t="shared" si="561"/>
        <v>12</v>
      </c>
    </row>
    <row r="4072" spans="1:32" x14ac:dyDescent="0.25">
      <c r="A4072" s="65">
        <v>45910</v>
      </c>
      <c r="B4072" s="66">
        <v>4176776816</v>
      </c>
      <c r="C4072" s="12" t="s">
        <v>7214</v>
      </c>
      <c r="D4072" s="16">
        <f t="shared" si="551"/>
        <v>45910</v>
      </c>
      <c r="G4072" s="13" t="s">
        <v>7211</v>
      </c>
      <c r="I4072" s="25" t="s">
        <v>8620</v>
      </c>
      <c r="J4072" s="13" t="s">
        <v>1796</v>
      </c>
      <c r="K4072" s="13" t="s">
        <v>39</v>
      </c>
      <c r="L4072" s="25" t="str">
        <f>VLOOKUP($K4072,TONG_SL!$A:$D,2,0)</f>
        <v>Chả cốm 300g</v>
      </c>
      <c r="N4072" s="25" t="str">
        <f t="shared" si="562"/>
        <v>K-C6</v>
      </c>
      <c r="Q4072" s="25" t="str">
        <f>VLOOKUP(K4072,TONG_SL!$A:$D,3,0)</f>
        <v>Túi</v>
      </c>
      <c r="R4072" s="1">
        <v>11</v>
      </c>
      <c r="T4072" s="1">
        <f>VLOOKUP(VLOOKUP(G4072,Ma_KH!$A:$R,18,0)&amp;K4072,Gia_MB!$A:$F,6,0)</f>
        <v>74250</v>
      </c>
      <c r="U4072" s="14">
        <f t="shared" si="556"/>
        <v>816750</v>
      </c>
      <c r="W4072" s="64">
        <f t="shared" si="557"/>
        <v>0</v>
      </c>
      <c r="X4072" s="3" t="str">
        <f t="shared" si="558"/>
        <v>8</v>
      </c>
      <c r="Z4072" s="14">
        <f t="shared" si="559"/>
        <v>65340</v>
      </c>
      <c r="AA4072" s="7">
        <f>VLOOKUP(G4072,Ma_KH!$A:$R,14,0)</f>
        <v>60</v>
      </c>
      <c r="AD4072" s="7" t="str">
        <f>IFERROR(VLOOKUP(J4072,'Chuyển Mã'!$B$3:$C$9,2,0),"")</f>
        <v>Tỉnh</v>
      </c>
      <c r="AE4072" s="7" t="str">
        <f t="shared" si="560"/>
        <v>Chả cốm 300g</v>
      </c>
      <c r="AF4072" s="7">
        <f t="shared" si="561"/>
        <v>11</v>
      </c>
    </row>
    <row r="4073" spans="1:32" x14ac:dyDescent="0.25">
      <c r="A4073" s="65">
        <v>45910</v>
      </c>
      <c r="B4073" s="66">
        <v>4176754326</v>
      </c>
      <c r="C4073" s="12" t="s">
        <v>7214</v>
      </c>
      <c r="D4073" s="16">
        <f t="shared" ref="D4073:D4136" si="563">IF(A4073="","",A4073)</f>
        <v>45910</v>
      </c>
      <c r="G4073" s="13" t="s">
        <v>7211</v>
      </c>
      <c r="I4073" s="25" t="s">
        <v>8621</v>
      </c>
      <c r="J4073" s="13" t="s">
        <v>1796</v>
      </c>
      <c r="K4073" s="13" t="s">
        <v>55</v>
      </c>
      <c r="L4073" s="25" t="str">
        <f>VLOOKUP($K4073,TONG_SL!$A:$D,2,0)</f>
        <v>Gà xì dầu 500g</v>
      </c>
      <c r="N4073" s="25" t="str">
        <f t="shared" si="562"/>
        <v>K-C6</v>
      </c>
      <c r="Q4073" s="25" t="str">
        <f>VLOOKUP(K4073,TONG_SL!$A:$D,3,0)</f>
        <v>Túi</v>
      </c>
      <c r="R4073" s="1">
        <v>3</v>
      </c>
      <c r="T4073" s="1">
        <f>VLOOKUP(VLOOKUP(G4073,Ma_KH!$A:$R,18,0)&amp;K4073,Gia_MB!$A:$F,6,0)</f>
        <v>111606</v>
      </c>
      <c r="U4073" s="14">
        <f t="shared" si="556"/>
        <v>334818</v>
      </c>
      <c r="W4073" s="64">
        <f t="shared" si="557"/>
        <v>0</v>
      </c>
      <c r="X4073" s="3" t="str">
        <f t="shared" si="558"/>
        <v>8</v>
      </c>
      <c r="Z4073" s="14">
        <f t="shared" si="559"/>
        <v>26785.440000000002</v>
      </c>
      <c r="AA4073" s="7">
        <f>VLOOKUP(G4073,Ma_KH!$A:$R,14,0)</f>
        <v>60</v>
      </c>
      <c r="AD4073" s="7" t="str">
        <f>IFERROR(VLOOKUP(J4073,'Chuyển Mã'!$B$3:$C$9,2,0),"")</f>
        <v>Tỉnh</v>
      </c>
      <c r="AE4073" s="7" t="str">
        <f t="shared" si="560"/>
        <v>Gà xì dầu 500g</v>
      </c>
      <c r="AF4073" s="7">
        <f t="shared" si="561"/>
        <v>3</v>
      </c>
    </row>
    <row r="4074" spans="1:32" x14ac:dyDescent="0.25">
      <c r="A4074" s="65">
        <v>45910</v>
      </c>
      <c r="B4074" s="66">
        <v>4176754326</v>
      </c>
      <c r="C4074" s="12" t="s">
        <v>7214</v>
      </c>
      <c r="D4074" s="16">
        <f t="shared" si="563"/>
        <v>45910</v>
      </c>
      <c r="G4074" s="13" t="s">
        <v>7211</v>
      </c>
      <c r="I4074" s="25" t="s">
        <v>8621</v>
      </c>
      <c r="J4074" s="13" t="s">
        <v>1796</v>
      </c>
      <c r="K4074" s="13" t="s">
        <v>32</v>
      </c>
      <c r="L4074" s="25" t="str">
        <f>VLOOKUP($K4074,TONG_SL!$A:$D,2,0)</f>
        <v>Giò Tai Lưỡi Xào 250</v>
      </c>
      <c r="N4074" s="25" t="str">
        <f t="shared" si="562"/>
        <v>K-C6</v>
      </c>
      <c r="Q4074" s="25" t="str">
        <f>VLOOKUP(K4074,TONG_SL!$A:$D,3,0)</f>
        <v>Túi</v>
      </c>
      <c r="R4074" s="1">
        <v>3</v>
      </c>
      <c r="T4074" s="1">
        <f>VLOOKUP(VLOOKUP(G4074,Ma_KH!$A:$R,18,0)&amp;K4074,Gia_MB!$A:$F,6,0)</f>
        <v>50183</v>
      </c>
      <c r="U4074" s="14">
        <f t="shared" si="556"/>
        <v>150549</v>
      </c>
      <c r="W4074" s="64">
        <f t="shared" si="557"/>
        <v>0</v>
      </c>
      <c r="X4074" s="3" t="str">
        <f t="shared" si="558"/>
        <v>8</v>
      </c>
      <c r="Z4074" s="14">
        <f t="shared" si="559"/>
        <v>12043.92</v>
      </c>
      <c r="AA4074" s="7">
        <f>VLOOKUP(G4074,Ma_KH!$A:$R,14,0)</f>
        <v>60</v>
      </c>
      <c r="AD4074" s="7" t="str">
        <f>IFERROR(VLOOKUP(J4074,'Chuyển Mã'!$B$3:$C$9,2,0),"")</f>
        <v>Tỉnh</v>
      </c>
      <c r="AE4074" s="7" t="str">
        <f t="shared" si="560"/>
        <v>Giò Tai Lưỡi Xào 250</v>
      </c>
      <c r="AF4074" s="7">
        <f t="shared" si="561"/>
        <v>3</v>
      </c>
    </row>
    <row r="4075" spans="1:32" x14ac:dyDescent="0.25">
      <c r="A4075" s="65">
        <v>45910</v>
      </c>
      <c r="B4075" s="66">
        <v>4176754326</v>
      </c>
      <c r="C4075" s="12" t="s">
        <v>7214</v>
      </c>
      <c r="D4075" s="16">
        <f t="shared" si="563"/>
        <v>45910</v>
      </c>
      <c r="G4075" s="13" t="s">
        <v>7211</v>
      </c>
      <c r="I4075" s="25" t="s">
        <v>8621</v>
      </c>
      <c r="J4075" s="13" t="s">
        <v>1796</v>
      </c>
      <c r="K4075" s="13" t="s">
        <v>30</v>
      </c>
      <c r="L4075" s="25" t="str">
        <f>VLOOKUP($K4075,TONG_SL!$A:$D,2,0)</f>
        <v>Gà muối 500g</v>
      </c>
      <c r="N4075" s="25" t="str">
        <f t="shared" si="562"/>
        <v>K-C6</v>
      </c>
      <c r="Q4075" s="25" t="str">
        <f>VLOOKUP(K4075,TONG_SL!$A:$D,3,0)</f>
        <v>Túi</v>
      </c>
      <c r="R4075" s="1">
        <v>8</v>
      </c>
      <c r="T4075" s="1">
        <f>VLOOKUP(VLOOKUP(G4075,Ma_KH!$A:$R,18,0)&amp;K4075,Gia_MB!$A:$F,6,0)</f>
        <v>111058</v>
      </c>
      <c r="U4075" s="14">
        <f t="shared" si="556"/>
        <v>888464</v>
      </c>
      <c r="W4075" s="64">
        <f t="shared" si="557"/>
        <v>0</v>
      </c>
      <c r="X4075" s="3" t="str">
        <f t="shared" si="558"/>
        <v>8</v>
      </c>
      <c r="Z4075" s="14">
        <f t="shared" si="559"/>
        <v>71077.119999999995</v>
      </c>
      <c r="AA4075" s="7">
        <f>VLOOKUP(G4075,Ma_KH!$A:$R,14,0)</f>
        <v>60</v>
      </c>
      <c r="AD4075" s="7" t="str">
        <f>IFERROR(VLOOKUP(J4075,'Chuyển Mã'!$B$3:$C$9,2,0),"")</f>
        <v>Tỉnh</v>
      </c>
      <c r="AE4075" s="7" t="str">
        <f t="shared" si="560"/>
        <v>Gà muối 500g</v>
      </c>
      <c r="AF4075" s="7">
        <f t="shared" si="561"/>
        <v>8</v>
      </c>
    </row>
    <row r="4076" spans="1:32" x14ac:dyDescent="0.25">
      <c r="A4076" s="65">
        <v>45910</v>
      </c>
      <c r="B4076" s="66">
        <v>4176754326</v>
      </c>
      <c r="C4076" s="12" t="s">
        <v>7214</v>
      </c>
      <c r="D4076" s="16">
        <f t="shared" si="563"/>
        <v>45910</v>
      </c>
      <c r="G4076" s="13" t="s">
        <v>7211</v>
      </c>
      <c r="I4076" s="25" t="s">
        <v>8621</v>
      </c>
      <c r="J4076" s="13" t="s">
        <v>1796</v>
      </c>
      <c r="K4076" s="13" t="s">
        <v>35</v>
      </c>
      <c r="L4076" s="25" t="str">
        <f>VLOOKUP($K4076,TONG_SL!$A:$D,2,0)</f>
        <v>Tai heo muối 200g</v>
      </c>
      <c r="N4076" s="25" t="str">
        <f t="shared" si="562"/>
        <v>K-C6</v>
      </c>
      <c r="Q4076" s="25" t="str">
        <f>VLOOKUP(K4076,TONG_SL!$A:$D,3,0)</f>
        <v>Túi</v>
      </c>
      <c r="R4076" s="1">
        <v>5</v>
      </c>
      <c r="T4076" s="1">
        <f>VLOOKUP(VLOOKUP(G4076,Ma_KH!$A:$R,18,0)&amp;K4076,Gia_MB!$A:$F,6,0)</f>
        <v>55595</v>
      </c>
      <c r="U4076" s="14">
        <f t="shared" si="556"/>
        <v>277975</v>
      </c>
      <c r="W4076" s="64">
        <f t="shared" si="557"/>
        <v>0</v>
      </c>
      <c r="X4076" s="3" t="str">
        <f t="shared" si="558"/>
        <v>8</v>
      </c>
      <c r="Z4076" s="14">
        <f t="shared" si="559"/>
        <v>22238</v>
      </c>
      <c r="AA4076" s="7">
        <f>VLOOKUP(G4076,Ma_KH!$A:$R,14,0)</f>
        <v>60</v>
      </c>
      <c r="AD4076" s="7" t="str">
        <f>IFERROR(VLOOKUP(J4076,'Chuyển Mã'!$B$3:$C$9,2,0),"")</f>
        <v>Tỉnh</v>
      </c>
      <c r="AE4076" s="7" t="str">
        <f t="shared" si="560"/>
        <v>Tai heo muối 200g</v>
      </c>
      <c r="AF4076" s="7">
        <f t="shared" si="561"/>
        <v>5</v>
      </c>
    </row>
    <row r="4077" spans="1:32" x14ac:dyDescent="0.25">
      <c r="A4077" s="65">
        <v>45910</v>
      </c>
      <c r="B4077" s="66">
        <v>4176754326</v>
      </c>
      <c r="C4077" s="12" t="s">
        <v>7214</v>
      </c>
      <c r="D4077" s="16">
        <f t="shared" si="563"/>
        <v>45910</v>
      </c>
      <c r="G4077" s="13" t="s">
        <v>7211</v>
      </c>
      <c r="I4077" s="25" t="s">
        <v>8621</v>
      </c>
      <c r="J4077" s="13" t="s">
        <v>1796</v>
      </c>
      <c r="K4077" s="13" t="s">
        <v>27</v>
      </c>
      <c r="L4077" s="25" t="str">
        <f>VLOOKUP($K4077,TONG_SL!$A:$D,2,0)</f>
        <v>Chân giò heo muối 300g</v>
      </c>
      <c r="N4077" s="25" t="str">
        <f t="shared" si="562"/>
        <v>K-C6</v>
      </c>
      <c r="Q4077" s="25" t="str">
        <f>VLOOKUP(K4077,TONG_SL!$A:$D,3,0)</f>
        <v>Túi</v>
      </c>
      <c r="R4077" s="1">
        <v>10</v>
      </c>
      <c r="T4077" s="1">
        <f>VLOOKUP(VLOOKUP(G4077,Ma_KH!$A:$R,18,0)&amp;K4077,Gia_MB!$A:$F,6,0)</f>
        <v>73431</v>
      </c>
      <c r="U4077" s="14">
        <f t="shared" si="556"/>
        <v>734310</v>
      </c>
      <c r="W4077" s="64">
        <f t="shared" si="557"/>
        <v>0</v>
      </c>
      <c r="X4077" s="3" t="str">
        <f t="shared" si="558"/>
        <v>8</v>
      </c>
      <c r="Z4077" s="14">
        <f t="shared" si="559"/>
        <v>58744.800000000003</v>
      </c>
      <c r="AA4077" s="7">
        <f>VLOOKUP(G4077,Ma_KH!$A:$R,14,0)</f>
        <v>60</v>
      </c>
      <c r="AD4077" s="7" t="str">
        <f>IFERROR(VLOOKUP(J4077,'Chuyển Mã'!$B$3:$C$9,2,0),"")</f>
        <v>Tỉnh</v>
      </c>
      <c r="AE4077" s="7" t="str">
        <f t="shared" si="560"/>
        <v>Chân giò heo muối 300g</v>
      </c>
      <c r="AF4077" s="7">
        <f t="shared" si="561"/>
        <v>10</v>
      </c>
    </row>
    <row r="4078" spans="1:32" x14ac:dyDescent="0.25">
      <c r="A4078" s="65">
        <v>45910</v>
      </c>
      <c r="B4078" s="66">
        <v>4176755246</v>
      </c>
      <c r="C4078" s="12" t="s">
        <v>7214</v>
      </c>
      <c r="D4078" s="16">
        <f t="shared" si="563"/>
        <v>45910</v>
      </c>
      <c r="G4078" s="13" t="s">
        <v>7211</v>
      </c>
      <c r="I4078" s="25" t="s">
        <v>8622</v>
      </c>
      <c r="J4078" s="13" t="s">
        <v>1796</v>
      </c>
      <c r="K4078" s="13" t="s">
        <v>27</v>
      </c>
      <c r="L4078" s="25" t="str">
        <f>VLOOKUP($K4078,TONG_SL!$A:$D,2,0)</f>
        <v>Chân giò heo muối 300g</v>
      </c>
      <c r="N4078" s="25" t="str">
        <f t="shared" si="562"/>
        <v>K-C6</v>
      </c>
      <c r="Q4078" s="25" t="str">
        <f>VLOOKUP(K4078,TONG_SL!$A:$D,3,0)</f>
        <v>Túi</v>
      </c>
      <c r="R4078" s="1">
        <v>30</v>
      </c>
      <c r="T4078" s="1">
        <f>VLOOKUP(VLOOKUP(G4078,Ma_KH!$A:$R,18,0)&amp;K4078,Gia_MB!$A:$F,6,0)</f>
        <v>73431</v>
      </c>
      <c r="U4078" s="14">
        <f t="shared" si="556"/>
        <v>2202930</v>
      </c>
      <c r="W4078" s="64">
        <f t="shared" si="557"/>
        <v>0</v>
      </c>
      <c r="X4078" s="3" t="str">
        <f t="shared" si="558"/>
        <v>8</v>
      </c>
      <c r="Z4078" s="14">
        <f t="shared" si="559"/>
        <v>176234.4</v>
      </c>
      <c r="AA4078" s="7">
        <f>VLOOKUP(G4078,Ma_KH!$A:$R,14,0)</f>
        <v>60</v>
      </c>
      <c r="AD4078" s="7" t="str">
        <f>IFERROR(VLOOKUP(J4078,'Chuyển Mã'!$B$3:$C$9,2,0),"")</f>
        <v>Tỉnh</v>
      </c>
      <c r="AE4078" s="7" t="str">
        <f t="shared" si="560"/>
        <v>Chân giò heo muối 300g</v>
      </c>
      <c r="AF4078" s="7">
        <f t="shared" si="561"/>
        <v>30</v>
      </c>
    </row>
    <row r="4079" spans="1:32" x14ac:dyDescent="0.25">
      <c r="A4079" s="65">
        <v>45910</v>
      </c>
      <c r="B4079" s="66">
        <v>4176755246</v>
      </c>
      <c r="C4079" s="12" t="s">
        <v>7214</v>
      </c>
      <c r="D4079" s="16">
        <f t="shared" si="563"/>
        <v>45910</v>
      </c>
      <c r="G4079" s="13" t="s">
        <v>7211</v>
      </c>
      <c r="I4079" s="25" t="s">
        <v>8622</v>
      </c>
      <c r="J4079" s="13" t="s">
        <v>1796</v>
      </c>
      <c r="K4079" s="13" t="s">
        <v>39</v>
      </c>
      <c r="L4079" s="25" t="str">
        <f>VLOOKUP($K4079,TONG_SL!$A:$D,2,0)</f>
        <v>Chả cốm 300g</v>
      </c>
      <c r="N4079" s="25" t="str">
        <f t="shared" si="562"/>
        <v>K-C6</v>
      </c>
      <c r="Q4079" s="25" t="str">
        <f>VLOOKUP(K4079,TONG_SL!$A:$D,3,0)</f>
        <v>Túi</v>
      </c>
      <c r="R4079" s="1">
        <v>5</v>
      </c>
      <c r="T4079" s="1">
        <f>VLOOKUP(VLOOKUP(G4079,Ma_KH!$A:$R,18,0)&amp;K4079,Gia_MB!$A:$F,6,0)</f>
        <v>74250</v>
      </c>
      <c r="U4079" s="14">
        <f t="shared" si="556"/>
        <v>371250</v>
      </c>
      <c r="W4079" s="64">
        <f t="shared" si="557"/>
        <v>0</v>
      </c>
      <c r="X4079" s="3" t="str">
        <f t="shared" si="558"/>
        <v>8</v>
      </c>
      <c r="Z4079" s="14">
        <f t="shared" si="559"/>
        <v>29700</v>
      </c>
      <c r="AA4079" s="7">
        <f>VLOOKUP(G4079,Ma_KH!$A:$R,14,0)</f>
        <v>60</v>
      </c>
      <c r="AD4079" s="7" t="str">
        <f>IFERROR(VLOOKUP(J4079,'Chuyển Mã'!$B$3:$C$9,2,0),"")</f>
        <v>Tỉnh</v>
      </c>
      <c r="AE4079" s="7" t="str">
        <f t="shared" si="560"/>
        <v>Chả cốm 300g</v>
      </c>
      <c r="AF4079" s="7">
        <f t="shared" si="561"/>
        <v>5</v>
      </c>
    </row>
    <row r="4080" spans="1:32" x14ac:dyDescent="0.25">
      <c r="A4080" s="65">
        <v>45910</v>
      </c>
      <c r="B4080" s="66">
        <v>4176755246</v>
      </c>
      <c r="C4080" s="12" t="s">
        <v>7214</v>
      </c>
      <c r="D4080" s="16">
        <f t="shared" si="563"/>
        <v>45910</v>
      </c>
      <c r="G4080" s="13" t="s">
        <v>7211</v>
      </c>
      <c r="I4080" s="25" t="s">
        <v>8622</v>
      </c>
      <c r="J4080" s="13" t="s">
        <v>1796</v>
      </c>
      <c r="K4080" s="13" t="s">
        <v>32</v>
      </c>
      <c r="L4080" s="25" t="str">
        <f>VLOOKUP($K4080,TONG_SL!$A:$D,2,0)</f>
        <v>Giò Tai Lưỡi Xào 250</v>
      </c>
      <c r="N4080" s="25" t="str">
        <f t="shared" si="562"/>
        <v>K-C6</v>
      </c>
      <c r="Q4080" s="25" t="str">
        <f>VLOOKUP(K4080,TONG_SL!$A:$D,3,0)</f>
        <v>Túi</v>
      </c>
      <c r="R4080" s="1">
        <v>5</v>
      </c>
      <c r="T4080" s="1">
        <f>VLOOKUP(VLOOKUP(G4080,Ma_KH!$A:$R,18,0)&amp;K4080,Gia_MB!$A:$F,6,0)</f>
        <v>50183</v>
      </c>
      <c r="U4080" s="14">
        <f t="shared" si="556"/>
        <v>250915</v>
      </c>
      <c r="W4080" s="64">
        <f t="shared" si="557"/>
        <v>0</v>
      </c>
      <c r="X4080" s="3" t="str">
        <f t="shared" si="558"/>
        <v>8</v>
      </c>
      <c r="Z4080" s="14">
        <f t="shared" si="559"/>
        <v>20073.2</v>
      </c>
      <c r="AA4080" s="7">
        <f>VLOOKUP(G4080,Ma_KH!$A:$R,14,0)</f>
        <v>60</v>
      </c>
      <c r="AD4080" s="7" t="str">
        <f>IFERROR(VLOOKUP(J4080,'Chuyển Mã'!$B$3:$C$9,2,0),"")</f>
        <v>Tỉnh</v>
      </c>
      <c r="AE4080" s="7" t="str">
        <f t="shared" si="560"/>
        <v>Giò Tai Lưỡi Xào 250</v>
      </c>
      <c r="AF4080" s="7">
        <f t="shared" si="561"/>
        <v>5</v>
      </c>
    </row>
    <row r="4081" spans="1:32" x14ac:dyDescent="0.25">
      <c r="A4081" s="65">
        <v>45910</v>
      </c>
      <c r="B4081" s="66">
        <v>4176755246</v>
      </c>
      <c r="C4081" s="12" t="s">
        <v>7214</v>
      </c>
      <c r="D4081" s="16">
        <f t="shared" si="563"/>
        <v>45910</v>
      </c>
      <c r="G4081" s="13" t="s">
        <v>7211</v>
      </c>
      <c r="I4081" s="25" t="s">
        <v>8622</v>
      </c>
      <c r="J4081" s="13" t="s">
        <v>1796</v>
      </c>
      <c r="K4081" s="13" t="s">
        <v>51</v>
      </c>
      <c r="L4081" s="25" t="str">
        <f>VLOOKUP($K4081,TONG_SL!$A:$D,2,0)</f>
        <v>Mọc Nấm Hương 250g</v>
      </c>
      <c r="N4081" s="25" t="str">
        <f t="shared" si="562"/>
        <v>K-C6</v>
      </c>
      <c r="Q4081" s="25" t="str">
        <f>VLOOKUP(K4081,TONG_SL!$A:$D,3,0)</f>
        <v>Túi</v>
      </c>
      <c r="R4081" s="1">
        <v>5</v>
      </c>
      <c r="T4081" s="1">
        <f>VLOOKUP(VLOOKUP(G4081,Ma_KH!$A:$R,18,0)&amp;K4081,Gia_MB!$A:$F,6,0)</f>
        <v>46000</v>
      </c>
      <c r="U4081" s="14">
        <f t="shared" si="556"/>
        <v>230000</v>
      </c>
      <c r="W4081" s="64">
        <f t="shared" si="557"/>
        <v>0</v>
      </c>
      <c r="X4081" s="3" t="str">
        <f t="shared" si="558"/>
        <v>8</v>
      </c>
      <c r="Z4081" s="14">
        <f t="shared" si="559"/>
        <v>18400</v>
      </c>
      <c r="AA4081" s="7">
        <f>VLOOKUP(G4081,Ma_KH!$A:$R,14,0)</f>
        <v>60</v>
      </c>
      <c r="AD4081" s="7" t="str">
        <f>IFERROR(VLOOKUP(J4081,'Chuyển Mã'!$B$3:$C$9,2,0),"")</f>
        <v>Tỉnh</v>
      </c>
      <c r="AE4081" s="7" t="str">
        <f t="shared" si="560"/>
        <v>Mọc Nấm Hương 250g</v>
      </c>
      <c r="AF4081" s="7">
        <f t="shared" si="561"/>
        <v>5</v>
      </c>
    </row>
    <row r="4082" spans="1:32" x14ac:dyDescent="0.25">
      <c r="A4082" s="65">
        <v>45910</v>
      </c>
      <c r="B4082" s="66">
        <v>4176755246</v>
      </c>
      <c r="C4082" s="12" t="s">
        <v>7214</v>
      </c>
      <c r="D4082" s="16">
        <f t="shared" si="563"/>
        <v>45910</v>
      </c>
      <c r="G4082" s="13" t="s">
        <v>7211</v>
      </c>
      <c r="I4082" s="25" t="s">
        <v>8622</v>
      </c>
      <c r="J4082" s="13" t="s">
        <v>1796</v>
      </c>
      <c r="K4082" s="13" t="s">
        <v>35</v>
      </c>
      <c r="L4082" s="25" t="str">
        <f>VLOOKUP($K4082,TONG_SL!$A:$D,2,0)</f>
        <v>Tai heo muối 200g</v>
      </c>
      <c r="N4082" s="25" t="str">
        <f t="shared" si="562"/>
        <v>K-C6</v>
      </c>
      <c r="Q4082" s="25" t="str">
        <f>VLOOKUP(K4082,TONG_SL!$A:$D,3,0)</f>
        <v>Túi</v>
      </c>
      <c r="R4082" s="1">
        <v>5</v>
      </c>
      <c r="T4082" s="1">
        <f>VLOOKUP(VLOOKUP(G4082,Ma_KH!$A:$R,18,0)&amp;K4082,Gia_MB!$A:$F,6,0)</f>
        <v>55595</v>
      </c>
      <c r="U4082" s="14">
        <f t="shared" si="556"/>
        <v>277975</v>
      </c>
      <c r="W4082" s="64">
        <f t="shared" si="557"/>
        <v>0</v>
      </c>
      <c r="X4082" s="3" t="str">
        <f t="shared" si="558"/>
        <v>8</v>
      </c>
      <c r="Z4082" s="14">
        <f t="shared" si="559"/>
        <v>22238</v>
      </c>
      <c r="AA4082" s="7">
        <f>VLOOKUP(G4082,Ma_KH!$A:$R,14,0)</f>
        <v>60</v>
      </c>
      <c r="AD4082" s="7" t="str">
        <f>IFERROR(VLOOKUP(J4082,'Chuyển Mã'!$B$3:$C$9,2,0),"")</f>
        <v>Tỉnh</v>
      </c>
      <c r="AE4082" s="7" t="str">
        <f t="shared" si="560"/>
        <v>Tai heo muối 200g</v>
      </c>
      <c r="AF4082" s="7">
        <f t="shared" si="561"/>
        <v>5</v>
      </c>
    </row>
    <row r="4083" spans="1:32" x14ac:dyDescent="0.25">
      <c r="A4083" s="65">
        <v>45910</v>
      </c>
      <c r="B4083" s="66">
        <v>4176776817</v>
      </c>
      <c r="C4083" s="12" t="s">
        <v>7214</v>
      </c>
      <c r="D4083" s="16">
        <f t="shared" si="563"/>
        <v>45910</v>
      </c>
      <c r="G4083" s="13" t="s">
        <v>7211</v>
      </c>
      <c r="I4083" s="25" t="s">
        <v>8623</v>
      </c>
      <c r="J4083" s="13" t="s">
        <v>1796</v>
      </c>
      <c r="K4083" s="13" t="s">
        <v>27</v>
      </c>
      <c r="L4083" s="25" t="str">
        <f>VLOOKUP($K4083,TONG_SL!$A:$D,2,0)</f>
        <v>Chân giò heo muối 300g</v>
      </c>
      <c r="N4083" s="25" t="str">
        <f t="shared" si="562"/>
        <v>K-C6</v>
      </c>
      <c r="Q4083" s="25" t="str">
        <f>VLOOKUP(K4083,TONG_SL!$A:$D,3,0)</f>
        <v>Túi</v>
      </c>
      <c r="R4083" s="1">
        <v>18</v>
      </c>
      <c r="T4083" s="1">
        <f>VLOOKUP(VLOOKUP(G4083,Ma_KH!$A:$R,18,0)&amp;K4083,Gia_MB!$A:$F,6,0)</f>
        <v>73431</v>
      </c>
      <c r="U4083" s="14">
        <f t="shared" si="556"/>
        <v>1321758</v>
      </c>
      <c r="W4083" s="64">
        <f t="shared" si="557"/>
        <v>0</v>
      </c>
      <c r="X4083" s="3" t="str">
        <f t="shared" si="558"/>
        <v>8</v>
      </c>
      <c r="Z4083" s="14">
        <f t="shared" si="559"/>
        <v>105740.64</v>
      </c>
      <c r="AA4083" s="7">
        <f>VLOOKUP(G4083,Ma_KH!$A:$R,14,0)</f>
        <v>60</v>
      </c>
      <c r="AD4083" s="7" t="str">
        <f>IFERROR(VLOOKUP(J4083,'Chuyển Mã'!$B$3:$C$9,2,0),"")</f>
        <v>Tỉnh</v>
      </c>
      <c r="AE4083" s="7" t="str">
        <f t="shared" si="560"/>
        <v>Chân giò heo muối 300g</v>
      </c>
      <c r="AF4083" s="7">
        <f t="shared" si="561"/>
        <v>18</v>
      </c>
    </row>
    <row r="4084" spans="1:32" x14ac:dyDescent="0.25">
      <c r="A4084" s="65">
        <v>45910</v>
      </c>
      <c r="B4084" s="66">
        <v>4176776817</v>
      </c>
      <c r="C4084" s="12" t="s">
        <v>7214</v>
      </c>
      <c r="D4084" s="16">
        <f t="shared" si="563"/>
        <v>45910</v>
      </c>
      <c r="G4084" s="13" t="s">
        <v>7211</v>
      </c>
      <c r="I4084" s="25" t="s">
        <v>8623</v>
      </c>
      <c r="J4084" s="13" t="s">
        <v>1796</v>
      </c>
      <c r="K4084" s="13" t="s">
        <v>30</v>
      </c>
      <c r="L4084" s="25" t="str">
        <f>VLOOKUP($K4084,TONG_SL!$A:$D,2,0)</f>
        <v>Gà muối 500g</v>
      </c>
      <c r="N4084" s="25" t="str">
        <f t="shared" si="562"/>
        <v>K-C6</v>
      </c>
      <c r="Q4084" s="25" t="str">
        <f>VLOOKUP(K4084,TONG_SL!$A:$D,3,0)</f>
        <v>Túi</v>
      </c>
      <c r="R4084" s="1">
        <v>11</v>
      </c>
      <c r="T4084" s="1">
        <f>VLOOKUP(VLOOKUP(G4084,Ma_KH!$A:$R,18,0)&amp;K4084,Gia_MB!$A:$F,6,0)</f>
        <v>111058</v>
      </c>
      <c r="U4084" s="14">
        <f t="shared" si="556"/>
        <v>1221638</v>
      </c>
      <c r="W4084" s="64">
        <f t="shared" si="557"/>
        <v>0</v>
      </c>
      <c r="X4084" s="3" t="str">
        <f t="shared" si="558"/>
        <v>8</v>
      </c>
      <c r="Z4084" s="14">
        <f t="shared" si="559"/>
        <v>97731.040000000008</v>
      </c>
      <c r="AA4084" s="7">
        <f>VLOOKUP(G4084,Ma_KH!$A:$R,14,0)</f>
        <v>60</v>
      </c>
      <c r="AD4084" s="7" t="str">
        <f>IFERROR(VLOOKUP(J4084,'Chuyển Mã'!$B$3:$C$9,2,0),"")</f>
        <v>Tỉnh</v>
      </c>
      <c r="AE4084" s="7" t="str">
        <f t="shared" si="560"/>
        <v>Gà muối 500g</v>
      </c>
      <c r="AF4084" s="7">
        <f t="shared" si="561"/>
        <v>11</v>
      </c>
    </row>
    <row r="4085" spans="1:32" x14ac:dyDescent="0.25">
      <c r="A4085" s="65">
        <v>45910</v>
      </c>
      <c r="B4085" s="66">
        <v>4176776817</v>
      </c>
      <c r="C4085" s="12" t="s">
        <v>7214</v>
      </c>
      <c r="D4085" s="16">
        <f t="shared" si="563"/>
        <v>45910</v>
      </c>
      <c r="G4085" s="13" t="s">
        <v>7211</v>
      </c>
      <c r="I4085" s="25" t="s">
        <v>8623</v>
      </c>
      <c r="J4085" s="13" t="s">
        <v>1796</v>
      </c>
      <c r="K4085" s="13" t="s">
        <v>32</v>
      </c>
      <c r="L4085" s="25" t="str">
        <f>VLOOKUP($K4085,TONG_SL!$A:$D,2,0)</f>
        <v>Giò Tai Lưỡi Xào 250</v>
      </c>
      <c r="N4085" s="25" t="str">
        <f t="shared" si="562"/>
        <v>K-C6</v>
      </c>
      <c r="Q4085" s="25" t="str">
        <f>VLOOKUP(K4085,TONG_SL!$A:$D,3,0)</f>
        <v>Túi</v>
      </c>
      <c r="R4085" s="1">
        <v>18</v>
      </c>
      <c r="T4085" s="1">
        <f>VLOOKUP(VLOOKUP(G4085,Ma_KH!$A:$R,18,0)&amp;K4085,Gia_MB!$A:$F,6,0)</f>
        <v>50183</v>
      </c>
      <c r="U4085" s="14">
        <f t="shared" si="556"/>
        <v>903294</v>
      </c>
      <c r="W4085" s="64">
        <f t="shared" si="557"/>
        <v>0</v>
      </c>
      <c r="X4085" s="3" t="str">
        <f t="shared" si="558"/>
        <v>8</v>
      </c>
      <c r="Z4085" s="14">
        <f t="shared" si="559"/>
        <v>72263.520000000004</v>
      </c>
      <c r="AA4085" s="7">
        <f>VLOOKUP(G4085,Ma_KH!$A:$R,14,0)</f>
        <v>60</v>
      </c>
      <c r="AD4085" s="7" t="str">
        <f>IFERROR(VLOOKUP(J4085,'Chuyển Mã'!$B$3:$C$9,2,0),"")</f>
        <v>Tỉnh</v>
      </c>
      <c r="AE4085" s="7" t="str">
        <f t="shared" si="560"/>
        <v>Giò Tai Lưỡi Xào 250</v>
      </c>
      <c r="AF4085" s="7">
        <f t="shared" si="561"/>
        <v>18</v>
      </c>
    </row>
    <row r="4086" spans="1:32" x14ac:dyDescent="0.25">
      <c r="A4086" s="65">
        <v>45910</v>
      </c>
      <c r="B4086" s="66">
        <v>4176776817</v>
      </c>
      <c r="C4086" s="12" t="s">
        <v>7214</v>
      </c>
      <c r="D4086" s="16">
        <f t="shared" si="563"/>
        <v>45910</v>
      </c>
      <c r="G4086" s="13" t="s">
        <v>7211</v>
      </c>
      <c r="I4086" s="25" t="s">
        <v>8623</v>
      </c>
      <c r="J4086" s="13" t="s">
        <v>1796</v>
      </c>
      <c r="K4086" s="13" t="s">
        <v>39</v>
      </c>
      <c r="L4086" s="25" t="str">
        <f>VLOOKUP($K4086,TONG_SL!$A:$D,2,0)</f>
        <v>Chả cốm 300g</v>
      </c>
      <c r="N4086" s="25" t="str">
        <f t="shared" si="562"/>
        <v>K-C6</v>
      </c>
      <c r="Q4086" s="25" t="str">
        <f>VLOOKUP(K4086,TONG_SL!$A:$D,3,0)</f>
        <v>Túi</v>
      </c>
      <c r="R4086" s="1">
        <v>21</v>
      </c>
      <c r="T4086" s="1">
        <f>VLOOKUP(VLOOKUP(G4086,Ma_KH!$A:$R,18,0)&amp;K4086,Gia_MB!$A:$F,6,0)</f>
        <v>74250</v>
      </c>
      <c r="U4086" s="14">
        <f t="shared" si="556"/>
        <v>1559250</v>
      </c>
      <c r="W4086" s="64">
        <f t="shared" si="557"/>
        <v>0</v>
      </c>
      <c r="X4086" s="3" t="str">
        <f t="shared" si="558"/>
        <v>8</v>
      </c>
      <c r="Z4086" s="14">
        <f t="shared" si="559"/>
        <v>124740</v>
      </c>
      <c r="AA4086" s="7">
        <f>VLOOKUP(G4086,Ma_KH!$A:$R,14,0)</f>
        <v>60</v>
      </c>
      <c r="AD4086" s="7" t="str">
        <f>IFERROR(VLOOKUP(J4086,'Chuyển Mã'!$B$3:$C$9,2,0),"")</f>
        <v>Tỉnh</v>
      </c>
      <c r="AE4086" s="7" t="str">
        <f t="shared" si="560"/>
        <v>Chả cốm 300g</v>
      </c>
      <c r="AF4086" s="7">
        <f t="shared" si="561"/>
        <v>21</v>
      </c>
    </row>
    <row r="4087" spans="1:32" x14ac:dyDescent="0.25">
      <c r="A4087" s="65">
        <v>45910</v>
      </c>
      <c r="B4087" s="66">
        <v>4176670877</v>
      </c>
      <c r="C4087" s="12" t="s">
        <v>7214</v>
      </c>
      <c r="D4087" s="16">
        <f t="shared" si="563"/>
        <v>45910</v>
      </c>
      <c r="G4087" s="13" t="s">
        <v>7211</v>
      </c>
      <c r="I4087" s="25" t="s">
        <v>8624</v>
      </c>
      <c r="J4087" s="13" t="s">
        <v>1796</v>
      </c>
      <c r="K4087" s="13" t="s">
        <v>27</v>
      </c>
      <c r="L4087" s="25" t="str">
        <f>VLOOKUP($K4087,TONG_SL!$A:$D,2,0)</f>
        <v>Chân giò heo muối 300g</v>
      </c>
      <c r="N4087" s="25" t="str">
        <f t="shared" si="562"/>
        <v>K-C6</v>
      </c>
      <c r="Q4087" s="25" t="str">
        <f>VLOOKUP(K4087,TONG_SL!$A:$D,3,0)</f>
        <v>Túi</v>
      </c>
      <c r="R4087" s="1">
        <v>10</v>
      </c>
      <c r="T4087" s="1">
        <f>VLOOKUP(VLOOKUP(G4087,Ma_KH!$A:$R,18,0)&amp;K4087,Gia_MB!$A:$F,6,0)</f>
        <v>73431</v>
      </c>
      <c r="U4087" s="14">
        <f t="shared" si="556"/>
        <v>734310</v>
      </c>
      <c r="W4087" s="64">
        <f t="shared" si="557"/>
        <v>0</v>
      </c>
      <c r="X4087" s="3" t="str">
        <f t="shared" si="558"/>
        <v>8</v>
      </c>
      <c r="Z4087" s="14">
        <f t="shared" si="559"/>
        <v>58744.800000000003</v>
      </c>
      <c r="AA4087" s="7">
        <f>VLOOKUP(G4087,Ma_KH!$A:$R,14,0)</f>
        <v>60</v>
      </c>
      <c r="AD4087" s="7" t="str">
        <f>IFERROR(VLOOKUP(J4087,'Chuyển Mã'!$B$3:$C$9,2,0),"")</f>
        <v>Tỉnh</v>
      </c>
      <c r="AE4087" s="7" t="str">
        <f t="shared" si="560"/>
        <v>Chân giò heo muối 300g</v>
      </c>
      <c r="AF4087" s="7">
        <f t="shared" si="561"/>
        <v>10</v>
      </c>
    </row>
    <row r="4088" spans="1:32" x14ac:dyDescent="0.25">
      <c r="A4088" s="65">
        <v>45910</v>
      </c>
      <c r="B4088" s="66">
        <v>4176670877</v>
      </c>
      <c r="C4088" s="12" t="s">
        <v>7214</v>
      </c>
      <c r="D4088" s="16">
        <f t="shared" si="563"/>
        <v>45910</v>
      </c>
      <c r="G4088" s="13" t="s">
        <v>7211</v>
      </c>
      <c r="I4088" s="25" t="s">
        <v>8624</v>
      </c>
      <c r="J4088" s="13" t="s">
        <v>1796</v>
      </c>
      <c r="K4088" s="13" t="s">
        <v>30</v>
      </c>
      <c r="L4088" s="25" t="str">
        <f>VLOOKUP($K4088,TONG_SL!$A:$D,2,0)</f>
        <v>Gà muối 500g</v>
      </c>
      <c r="N4088" s="25" t="str">
        <f t="shared" si="562"/>
        <v>K-C6</v>
      </c>
      <c r="Q4088" s="25" t="str">
        <f>VLOOKUP(K4088,TONG_SL!$A:$D,3,0)</f>
        <v>Túi</v>
      </c>
      <c r="R4088" s="1">
        <v>5</v>
      </c>
      <c r="T4088" s="1">
        <f>VLOOKUP(VLOOKUP(G4088,Ma_KH!$A:$R,18,0)&amp;K4088,Gia_MB!$A:$F,6,0)</f>
        <v>111058</v>
      </c>
      <c r="U4088" s="14">
        <f t="shared" si="556"/>
        <v>555290</v>
      </c>
      <c r="W4088" s="64">
        <f t="shared" si="557"/>
        <v>0</v>
      </c>
      <c r="X4088" s="3" t="str">
        <f t="shared" si="558"/>
        <v>8</v>
      </c>
      <c r="Z4088" s="14">
        <f t="shared" si="559"/>
        <v>44423.200000000004</v>
      </c>
      <c r="AA4088" s="7">
        <f>VLOOKUP(G4088,Ma_KH!$A:$R,14,0)</f>
        <v>60</v>
      </c>
      <c r="AD4088" s="7" t="str">
        <f>IFERROR(VLOOKUP(J4088,'Chuyển Mã'!$B$3:$C$9,2,0),"")</f>
        <v>Tỉnh</v>
      </c>
      <c r="AE4088" s="7" t="str">
        <f t="shared" si="560"/>
        <v>Gà muối 500g</v>
      </c>
      <c r="AF4088" s="7">
        <f t="shared" si="561"/>
        <v>5</v>
      </c>
    </row>
    <row r="4089" spans="1:32" x14ac:dyDescent="0.25">
      <c r="A4089" s="65">
        <v>45910</v>
      </c>
      <c r="B4089" s="66">
        <v>4176670877</v>
      </c>
      <c r="C4089" s="12" t="s">
        <v>7214</v>
      </c>
      <c r="D4089" s="16">
        <f t="shared" si="563"/>
        <v>45910</v>
      </c>
      <c r="G4089" s="13" t="s">
        <v>7211</v>
      </c>
      <c r="I4089" s="25" t="s">
        <v>8624</v>
      </c>
      <c r="J4089" s="13" t="s">
        <v>1796</v>
      </c>
      <c r="K4089" s="13" t="s">
        <v>32</v>
      </c>
      <c r="L4089" s="25" t="str">
        <f>VLOOKUP($K4089,TONG_SL!$A:$D,2,0)</f>
        <v>Giò Tai Lưỡi Xào 250</v>
      </c>
      <c r="N4089" s="25" t="str">
        <f t="shared" si="562"/>
        <v>K-C6</v>
      </c>
      <c r="Q4089" s="25" t="str">
        <f>VLOOKUP(K4089,TONG_SL!$A:$D,3,0)</f>
        <v>Túi</v>
      </c>
      <c r="R4089" s="1">
        <v>10</v>
      </c>
      <c r="T4089" s="1">
        <f>VLOOKUP(VLOOKUP(G4089,Ma_KH!$A:$R,18,0)&amp;K4089,Gia_MB!$A:$F,6,0)</f>
        <v>50183</v>
      </c>
      <c r="U4089" s="14">
        <f t="shared" si="556"/>
        <v>501830</v>
      </c>
      <c r="W4089" s="64">
        <f t="shared" si="557"/>
        <v>0</v>
      </c>
      <c r="X4089" s="3" t="str">
        <f t="shared" si="558"/>
        <v>8</v>
      </c>
      <c r="Z4089" s="14">
        <f t="shared" si="559"/>
        <v>40146.400000000001</v>
      </c>
      <c r="AA4089" s="7">
        <f>VLOOKUP(G4089,Ma_KH!$A:$R,14,0)</f>
        <v>60</v>
      </c>
      <c r="AD4089" s="7" t="str">
        <f>IFERROR(VLOOKUP(J4089,'Chuyển Mã'!$B$3:$C$9,2,0),"")</f>
        <v>Tỉnh</v>
      </c>
      <c r="AE4089" s="7" t="str">
        <f t="shared" si="560"/>
        <v>Giò Tai Lưỡi Xào 250</v>
      </c>
      <c r="AF4089" s="7">
        <f t="shared" si="561"/>
        <v>10</v>
      </c>
    </row>
    <row r="4090" spans="1:32" x14ac:dyDescent="0.25">
      <c r="A4090" s="65">
        <v>45910</v>
      </c>
      <c r="B4090" s="66">
        <v>4176670877</v>
      </c>
      <c r="C4090" s="12" t="s">
        <v>7214</v>
      </c>
      <c r="D4090" s="16">
        <f t="shared" si="563"/>
        <v>45910</v>
      </c>
      <c r="G4090" s="13" t="s">
        <v>7211</v>
      </c>
      <c r="I4090" s="25" t="s">
        <v>8624</v>
      </c>
      <c r="J4090" s="13" t="s">
        <v>1796</v>
      </c>
      <c r="K4090" s="13" t="s">
        <v>51</v>
      </c>
      <c r="L4090" s="25" t="str">
        <f>VLOOKUP($K4090,TONG_SL!$A:$D,2,0)</f>
        <v>Mọc Nấm Hương 250g</v>
      </c>
      <c r="N4090" s="25" t="str">
        <f t="shared" si="562"/>
        <v>K-C6</v>
      </c>
      <c r="Q4090" s="25" t="str">
        <f>VLOOKUP(K4090,TONG_SL!$A:$D,3,0)</f>
        <v>Túi</v>
      </c>
      <c r="R4090" s="1">
        <v>6</v>
      </c>
      <c r="T4090" s="1">
        <f>VLOOKUP(VLOOKUP(G4090,Ma_KH!$A:$R,18,0)&amp;K4090,Gia_MB!$A:$F,6,0)</f>
        <v>46000</v>
      </c>
      <c r="U4090" s="14">
        <f t="shared" si="556"/>
        <v>276000</v>
      </c>
      <c r="W4090" s="64">
        <f t="shared" si="557"/>
        <v>0</v>
      </c>
      <c r="X4090" s="3" t="str">
        <f t="shared" si="558"/>
        <v>8</v>
      </c>
      <c r="Z4090" s="14">
        <f t="shared" si="559"/>
        <v>22080</v>
      </c>
      <c r="AA4090" s="7">
        <f>VLOOKUP(G4090,Ma_KH!$A:$R,14,0)</f>
        <v>60</v>
      </c>
      <c r="AD4090" s="7" t="str">
        <f>IFERROR(VLOOKUP(J4090,'Chuyển Mã'!$B$3:$C$9,2,0),"")</f>
        <v>Tỉnh</v>
      </c>
      <c r="AE4090" s="7" t="str">
        <f t="shared" si="560"/>
        <v>Mọc Nấm Hương 250g</v>
      </c>
      <c r="AF4090" s="7">
        <f t="shared" si="561"/>
        <v>6</v>
      </c>
    </row>
    <row r="4091" spans="1:32" x14ac:dyDescent="0.25">
      <c r="A4091" s="65">
        <v>45910</v>
      </c>
      <c r="B4091" s="66">
        <v>4176670908</v>
      </c>
      <c r="C4091" s="12" t="s">
        <v>7214</v>
      </c>
      <c r="D4091" s="16">
        <f t="shared" si="563"/>
        <v>45910</v>
      </c>
      <c r="G4091" s="13" t="s">
        <v>7211</v>
      </c>
      <c r="I4091" s="25" t="s">
        <v>8625</v>
      </c>
      <c r="J4091" s="13" t="s">
        <v>1796</v>
      </c>
      <c r="K4091" s="13" t="s">
        <v>30</v>
      </c>
      <c r="L4091" s="25" t="str">
        <f>VLOOKUP($K4091,TONG_SL!$A:$D,2,0)</f>
        <v>Gà muối 500g</v>
      </c>
      <c r="N4091" s="25" t="str">
        <f t="shared" si="562"/>
        <v>K-C6</v>
      </c>
      <c r="Q4091" s="25" t="str">
        <f>VLOOKUP(K4091,TONG_SL!$A:$D,3,0)</f>
        <v>Túi</v>
      </c>
      <c r="R4091" s="1">
        <v>10</v>
      </c>
      <c r="T4091" s="1">
        <f>VLOOKUP(VLOOKUP(G4091,Ma_KH!$A:$R,18,0)&amp;K4091,Gia_MB!$A:$F,6,0)</f>
        <v>111058</v>
      </c>
      <c r="U4091" s="14">
        <f t="shared" si="556"/>
        <v>1110580</v>
      </c>
      <c r="W4091" s="64">
        <f t="shared" si="557"/>
        <v>0</v>
      </c>
      <c r="X4091" s="3" t="str">
        <f t="shared" si="558"/>
        <v>8</v>
      </c>
      <c r="Z4091" s="14">
        <f t="shared" si="559"/>
        <v>88846.400000000009</v>
      </c>
      <c r="AA4091" s="7">
        <f>VLOOKUP(G4091,Ma_KH!$A:$R,14,0)</f>
        <v>60</v>
      </c>
      <c r="AD4091" s="7" t="str">
        <f>IFERROR(VLOOKUP(J4091,'Chuyển Mã'!$B$3:$C$9,2,0),"")</f>
        <v>Tỉnh</v>
      </c>
      <c r="AE4091" s="7" t="str">
        <f t="shared" si="560"/>
        <v>Gà muối 500g</v>
      </c>
      <c r="AF4091" s="7">
        <f t="shared" si="561"/>
        <v>10</v>
      </c>
    </row>
    <row r="4092" spans="1:32" x14ac:dyDescent="0.25">
      <c r="A4092" s="65">
        <v>45910</v>
      </c>
      <c r="B4092" s="66">
        <v>4176670904</v>
      </c>
      <c r="C4092" s="12" t="s">
        <v>7214</v>
      </c>
      <c r="D4092" s="16">
        <f t="shared" si="563"/>
        <v>45910</v>
      </c>
      <c r="G4092" s="13" t="s">
        <v>7211</v>
      </c>
      <c r="I4092" s="25" t="s">
        <v>8626</v>
      </c>
      <c r="J4092" s="13" t="s">
        <v>1796</v>
      </c>
      <c r="K4092" s="13" t="s">
        <v>27</v>
      </c>
      <c r="L4092" s="25" t="str">
        <f>VLOOKUP($K4092,TONG_SL!$A:$D,2,0)</f>
        <v>Chân giò heo muối 300g</v>
      </c>
      <c r="N4092" s="25" t="str">
        <f t="shared" si="562"/>
        <v>K-C6</v>
      </c>
      <c r="Q4092" s="25" t="str">
        <f>VLOOKUP(K4092,TONG_SL!$A:$D,3,0)</f>
        <v>Túi</v>
      </c>
      <c r="R4092" s="1">
        <v>10</v>
      </c>
      <c r="T4092" s="1">
        <f>VLOOKUP(VLOOKUP(G4092,Ma_KH!$A:$R,18,0)&amp;K4092,Gia_MB!$A:$F,6,0)</f>
        <v>73431</v>
      </c>
      <c r="U4092" s="14">
        <f t="shared" si="556"/>
        <v>734310</v>
      </c>
      <c r="W4092" s="64">
        <f t="shared" si="557"/>
        <v>0</v>
      </c>
      <c r="X4092" s="3" t="str">
        <f t="shared" si="558"/>
        <v>8</v>
      </c>
      <c r="Z4092" s="14">
        <f t="shared" si="559"/>
        <v>58744.800000000003</v>
      </c>
      <c r="AA4092" s="7">
        <f>VLOOKUP(G4092,Ma_KH!$A:$R,14,0)</f>
        <v>60</v>
      </c>
      <c r="AD4092" s="7" t="str">
        <f>IFERROR(VLOOKUP(J4092,'Chuyển Mã'!$B$3:$C$9,2,0),"")</f>
        <v>Tỉnh</v>
      </c>
      <c r="AE4092" s="7" t="str">
        <f t="shared" si="560"/>
        <v>Chân giò heo muối 300g</v>
      </c>
      <c r="AF4092" s="7">
        <f t="shared" si="561"/>
        <v>10</v>
      </c>
    </row>
    <row r="4093" spans="1:32" x14ac:dyDescent="0.25">
      <c r="A4093" s="65">
        <v>45910</v>
      </c>
      <c r="B4093" s="66">
        <v>4176670904</v>
      </c>
      <c r="C4093" s="12" t="s">
        <v>7214</v>
      </c>
      <c r="D4093" s="16">
        <f t="shared" si="563"/>
        <v>45910</v>
      </c>
      <c r="G4093" s="13" t="s">
        <v>7211</v>
      </c>
      <c r="I4093" s="25" t="s">
        <v>8626</v>
      </c>
      <c r="J4093" s="13" t="s">
        <v>1796</v>
      </c>
      <c r="K4093" s="13" t="s">
        <v>30</v>
      </c>
      <c r="L4093" s="25" t="str">
        <f>VLOOKUP($K4093,TONG_SL!$A:$D,2,0)</f>
        <v>Gà muối 500g</v>
      </c>
      <c r="N4093" s="25" t="str">
        <f t="shared" si="562"/>
        <v>K-C6</v>
      </c>
      <c r="Q4093" s="25" t="str">
        <f>VLOOKUP(K4093,TONG_SL!$A:$D,3,0)</f>
        <v>Túi</v>
      </c>
      <c r="R4093" s="1">
        <v>10</v>
      </c>
      <c r="T4093" s="1">
        <f>VLOOKUP(VLOOKUP(G4093,Ma_KH!$A:$R,18,0)&amp;K4093,Gia_MB!$A:$F,6,0)</f>
        <v>111058</v>
      </c>
      <c r="U4093" s="14">
        <f t="shared" si="556"/>
        <v>1110580</v>
      </c>
      <c r="W4093" s="64">
        <f t="shared" si="557"/>
        <v>0</v>
      </c>
      <c r="X4093" s="3" t="str">
        <f t="shared" si="558"/>
        <v>8</v>
      </c>
      <c r="Z4093" s="14">
        <f t="shared" si="559"/>
        <v>88846.400000000009</v>
      </c>
      <c r="AA4093" s="7">
        <f>VLOOKUP(G4093,Ma_KH!$A:$R,14,0)</f>
        <v>60</v>
      </c>
      <c r="AD4093" s="7" t="str">
        <f>IFERROR(VLOOKUP(J4093,'Chuyển Mã'!$B$3:$C$9,2,0),"")</f>
        <v>Tỉnh</v>
      </c>
      <c r="AE4093" s="7" t="str">
        <f t="shared" si="560"/>
        <v>Gà muối 500g</v>
      </c>
      <c r="AF4093" s="7">
        <f t="shared" si="561"/>
        <v>10</v>
      </c>
    </row>
    <row r="4094" spans="1:32" x14ac:dyDescent="0.25">
      <c r="A4094" s="65">
        <v>45910</v>
      </c>
      <c r="B4094" s="66">
        <v>4176670904</v>
      </c>
      <c r="C4094" s="12" t="s">
        <v>7214</v>
      </c>
      <c r="D4094" s="16">
        <f t="shared" si="563"/>
        <v>45910</v>
      </c>
      <c r="G4094" s="13" t="s">
        <v>7211</v>
      </c>
      <c r="I4094" s="25" t="s">
        <v>8626</v>
      </c>
      <c r="J4094" s="13" t="s">
        <v>1796</v>
      </c>
      <c r="K4094" s="13" t="s">
        <v>35</v>
      </c>
      <c r="L4094" s="25" t="str">
        <f>VLOOKUP($K4094,TONG_SL!$A:$D,2,0)</f>
        <v>Tai heo muối 200g</v>
      </c>
      <c r="N4094" s="25" t="str">
        <f t="shared" si="562"/>
        <v>K-C6</v>
      </c>
      <c r="Q4094" s="25" t="str">
        <f>VLOOKUP(K4094,TONG_SL!$A:$D,3,0)</f>
        <v>Túi</v>
      </c>
      <c r="R4094" s="1">
        <v>5</v>
      </c>
      <c r="T4094" s="1">
        <f>VLOOKUP(VLOOKUP(G4094,Ma_KH!$A:$R,18,0)&amp;K4094,Gia_MB!$A:$F,6,0)</f>
        <v>55595</v>
      </c>
      <c r="U4094" s="14">
        <f t="shared" si="556"/>
        <v>277975</v>
      </c>
      <c r="W4094" s="64">
        <f t="shared" si="557"/>
        <v>0</v>
      </c>
      <c r="X4094" s="3" t="str">
        <f t="shared" si="558"/>
        <v>8</v>
      </c>
      <c r="Z4094" s="14">
        <f t="shared" si="559"/>
        <v>22238</v>
      </c>
      <c r="AA4094" s="7">
        <f>VLOOKUP(G4094,Ma_KH!$A:$R,14,0)</f>
        <v>60</v>
      </c>
      <c r="AD4094" s="7" t="str">
        <f>IFERROR(VLOOKUP(J4094,'Chuyển Mã'!$B$3:$C$9,2,0),"")</f>
        <v>Tỉnh</v>
      </c>
      <c r="AE4094" s="7" t="str">
        <f t="shared" si="560"/>
        <v>Tai heo muối 200g</v>
      </c>
      <c r="AF4094" s="7">
        <f t="shared" si="561"/>
        <v>5</v>
      </c>
    </row>
    <row r="4095" spans="1:32" x14ac:dyDescent="0.25">
      <c r="A4095" s="65">
        <v>45910</v>
      </c>
      <c r="B4095" s="66">
        <v>4176670904</v>
      </c>
      <c r="C4095" s="12" t="s">
        <v>7214</v>
      </c>
      <c r="D4095" s="16">
        <f t="shared" si="563"/>
        <v>45910</v>
      </c>
      <c r="G4095" s="13" t="s">
        <v>7211</v>
      </c>
      <c r="I4095" s="25" t="s">
        <v>8626</v>
      </c>
      <c r="J4095" s="13" t="s">
        <v>1796</v>
      </c>
      <c r="K4095" s="13" t="s">
        <v>32</v>
      </c>
      <c r="L4095" s="25" t="str">
        <f>VLOOKUP($K4095,TONG_SL!$A:$D,2,0)</f>
        <v>Giò Tai Lưỡi Xào 250</v>
      </c>
      <c r="N4095" s="25" t="str">
        <f t="shared" si="562"/>
        <v>K-C6</v>
      </c>
      <c r="Q4095" s="25" t="str">
        <f>VLOOKUP(K4095,TONG_SL!$A:$D,3,0)</f>
        <v>Túi</v>
      </c>
      <c r="R4095" s="1">
        <v>5</v>
      </c>
      <c r="T4095" s="1">
        <f>VLOOKUP(VLOOKUP(G4095,Ma_KH!$A:$R,18,0)&amp;K4095,Gia_MB!$A:$F,6,0)</f>
        <v>50183</v>
      </c>
      <c r="U4095" s="14">
        <f t="shared" ref="U4095:U4158" si="564">T4095*R4095</f>
        <v>250915</v>
      </c>
      <c r="W4095" s="64">
        <f t="shared" ref="W4095:W4158" si="565">U4095*V4095</f>
        <v>0</v>
      </c>
      <c r="X4095" s="3" t="str">
        <f t="shared" ref="X4095:X4158" si="566">IF(B4095&lt;&gt;"","8","0")</f>
        <v>8</v>
      </c>
      <c r="Z4095" s="14">
        <f t="shared" ref="Z4095:Z4158" si="567">U4095*X4095%</f>
        <v>20073.2</v>
      </c>
      <c r="AA4095" s="7">
        <f>VLOOKUP(G4095,Ma_KH!$A:$R,14,0)</f>
        <v>60</v>
      </c>
      <c r="AD4095" s="7" t="str">
        <f>IFERROR(VLOOKUP(J4095,'Chuyển Mã'!$B$3:$C$9,2,0),"")</f>
        <v>Tỉnh</v>
      </c>
      <c r="AE4095" s="7" t="str">
        <f t="shared" si="560"/>
        <v>Giò Tai Lưỡi Xào 250</v>
      </c>
      <c r="AF4095" s="7">
        <f t="shared" si="561"/>
        <v>5</v>
      </c>
    </row>
    <row r="4096" spans="1:32" x14ac:dyDescent="0.25">
      <c r="A4096" s="65">
        <v>45910</v>
      </c>
      <c r="B4096" s="66">
        <v>4176670904</v>
      </c>
      <c r="C4096" s="12" t="s">
        <v>7214</v>
      </c>
      <c r="D4096" s="16">
        <f t="shared" si="563"/>
        <v>45910</v>
      </c>
      <c r="G4096" s="13" t="s">
        <v>7211</v>
      </c>
      <c r="I4096" s="25" t="s">
        <v>8626</v>
      </c>
      <c r="J4096" s="13" t="s">
        <v>1796</v>
      </c>
      <c r="K4096" s="13" t="s">
        <v>51</v>
      </c>
      <c r="L4096" s="25" t="str">
        <f>VLOOKUP($K4096,TONG_SL!$A:$D,2,0)</f>
        <v>Mọc Nấm Hương 250g</v>
      </c>
      <c r="N4096" s="25" t="str">
        <f t="shared" si="562"/>
        <v>K-C6</v>
      </c>
      <c r="Q4096" s="25" t="str">
        <f>VLOOKUP(K4096,TONG_SL!$A:$D,3,0)</f>
        <v>Túi</v>
      </c>
      <c r="R4096" s="1">
        <v>5</v>
      </c>
      <c r="T4096" s="1">
        <f>VLOOKUP(VLOOKUP(G4096,Ma_KH!$A:$R,18,0)&amp;K4096,Gia_MB!$A:$F,6,0)</f>
        <v>46000</v>
      </c>
      <c r="U4096" s="14">
        <f t="shared" si="564"/>
        <v>230000</v>
      </c>
      <c r="W4096" s="64">
        <f t="shared" si="565"/>
        <v>0</v>
      </c>
      <c r="X4096" s="3" t="str">
        <f t="shared" si="566"/>
        <v>8</v>
      </c>
      <c r="Z4096" s="14">
        <f t="shared" si="567"/>
        <v>18400</v>
      </c>
      <c r="AA4096" s="7">
        <f>VLOOKUP(G4096,Ma_KH!$A:$R,14,0)</f>
        <v>60</v>
      </c>
      <c r="AD4096" s="7" t="str">
        <f>IFERROR(VLOOKUP(J4096,'Chuyển Mã'!$B$3:$C$9,2,0),"")</f>
        <v>Tỉnh</v>
      </c>
      <c r="AE4096" s="7" t="str">
        <f t="shared" si="560"/>
        <v>Mọc Nấm Hương 250g</v>
      </c>
      <c r="AF4096" s="7">
        <f t="shared" si="561"/>
        <v>5</v>
      </c>
    </row>
    <row r="4097" spans="1:32" x14ac:dyDescent="0.25">
      <c r="A4097" s="65">
        <v>45910</v>
      </c>
      <c r="B4097" s="66">
        <v>4176670904</v>
      </c>
      <c r="C4097" s="12" t="s">
        <v>7214</v>
      </c>
      <c r="D4097" s="16">
        <f t="shared" si="563"/>
        <v>45910</v>
      </c>
      <c r="G4097" s="13" t="s">
        <v>7211</v>
      </c>
      <c r="I4097" s="25" t="s">
        <v>8626</v>
      </c>
      <c r="J4097" s="13" t="s">
        <v>1796</v>
      </c>
      <c r="K4097" s="13" t="s">
        <v>39</v>
      </c>
      <c r="L4097" s="25" t="str">
        <f>VLOOKUP($K4097,TONG_SL!$A:$D,2,0)</f>
        <v>Chả cốm 300g</v>
      </c>
      <c r="N4097" s="25" t="str">
        <f t="shared" si="562"/>
        <v>K-C6</v>
      </c>
      <c r="Q4097" s="25" t="str">
        <f>VLOOKUP(K4097,TONG_SL!$A:$D,3,0)</f>
        <v>Túi</v>
      </c>
      <c r="R4097" s="1">
        <v>5</v>
      </c>
      <c r="T4097" s="1">
        <f>VLOOKUP(VLOOKUP(G4097,Ma_KH!$A:$R,18,0)&amp;K4097,Gia_MB!$A:$F,6,0)</f>
        <v>74250</v>
      </c>
      <c r="U4097" s="14">
        <f t="shared" si="564"/>
        <v>371250</v>
      </c>
      <c r="W4097" s="64">
        <f t="shared" si="565"/>
        <v>0</v>
      </c>
      <c r="X4097" s="3" t="str">
        <f t="shared" si="566"/>
        <v>8</v>
      </c>
      <c r="Z4097" s="14">
        <f t="shared" si="567"/>
        <v>29700</v>
      </c>
      <c r="AA4097" s="7">
        <f>VLOOKUP(G4097,Ma_KH!$A:$R,14,0)</f>
        <v>60</v>
      </c>
      <c r="AD4097" s="7" t="str">
        <f>IFERROR(VLOOKUP(J4097,'Chuyển Mã'!$B$3:$C$9,2,0),"")</f>
        <v>Tỉnh</v>
      </c>
      <c r="AE4097" s="7" t="str">
        <f t="shared" si="560"/>
        <v>Chả cốm 300g</v>
      </c>
      <c r="AF4097" s="7">
        <f t="shared" si="561"/>
        <v>5</v>
      </c>
    </row>
    <row r="4098" spans="1:32" x14ac:dyDescent="0.25">
      <c r="A4098" s="65">
        <v>45910</v>
      </c>
      <c r="B4098" s="66">
        <v>4176670904</v>
      </c>
      <c r="C4098" s="12" t="s">
        <v>7214</v>
      </c>
      <c r="D4098" s="16">
        <f t="shared" si="563"/>
        <v>45910</v>
      </c>
      <c r="G4098" s="13" t="s">
        <v>7211</v>
      </c>
      <c r="I4098" s="25" t="s">
        <v>8626</v>
      </c>
      <c r="J4098" s="13" t="s">
        <v>1796</v>
      </c>
      <c r="K4098" s="13" t="s">
        <v>41</v>
      </c>
      <c r="L4098" s="25" t="str">
        <f>VLOOKUP($K4098,TONG_SL!$A:$D,2,0)</f>
        <v>Chả nướng 300g</v>
      </c>
      <c r="N4098" s="25" t="str">
        <f t="shared" si="562"/>
        <v>K-C6</v>
      </c>
      <c r="Q4098" s="25" t="str">
        <f>VLOOKUP(K4098,TONG_SL!$A:$D,3,0)</f>
        <v>Túi</v>
      </c>
      <c r="R4098" s="1">
        <v>5</v>
      </c>
      <c r="T4098" s="1">
        <f>VLOOKUP(VLOOKUP(G4098,Ma_KH!$A:$R,18,0)&amp;K4098,Gia_MB!$A:$F,6,0)</f>
        <v>70950</v>
      </c>
      <c r="U4098" s="14">
        <f t="shared" si="564"/>
        <v>354750</v>
      </c>
      <c r="W4098" s="64">
        <f t="shared" si="565"/>
        <v>0</v>
      </c>
      <c r="X4098" s="3" t="str">
        <f t="shared" si="566"/>
        <v>8</v>
      </c>
      <c r="Z4098" s="14">
        <f t="shared" si="567"/>
        <v>28380</v>
      </c>
      <c r="AA4098" s="7">
        <f>VLOOKUP(G4098,Ma_KH!$A:$R,14,0)</f>
        <v>60</v>
      </c>
      <c r="AD4098" s="7" t="str">
        <f>IFERROR(VLOOKUP(J4098,'Chuyển Mã'!$B$3:$C$9,2,0),"")</f>
        <v>Tỉnh</v>
      </c>
      <c r="AE4098" s="7" t="str">
        <f t="shared" si="560"/>
        <v>Chả nướng 300g</v>
      </c>
      <c r="AF4098" s="7">
        <f t="shared" si="561"/>
        <v>5</v>
      </c>
    </row>
    <row r="4099" spans="1:32" x14ac:dyDescent="0.25">
      <c r="A4099" s="65">
        <v>45910</v>
      </c>
      <c r="B4099" s="66">
        <v>4176670906</v>
      </c>
      <c r="C4099" s="12" t="s">
        <v>7214</v>
      </c>
      <c r="D4099" s="16">
        <f t="shared" si="563"/>
        <v>45910</v>
      </c>
      <c r="G4099" s="13" t="s">
        <v>7211</v>
      </c>
      <c r="I4099" s="25" t="s">
        <v>8627</v>
      </c>
      <c r="J4099" s="13" t="s">
        <v>1796</v>
      </c>
      <c r="K4099" s="13" t="s">
        <v>39</v>
      </c>
      <c r="L4099" s="25" t="str">
        <f>VLOOKUP($K4099,TONG_SL!$A:$D,2,0)</f>
        <v>Chả cốm 300g</v>
      </c>
      <c r="N4099" s="25" t="str">
        <f t="shared" si="562"/>
        <v>K-C6</v>
      </c>
      <c r="Q4099" s="25" t="str">
        <f>VLOOKUP(K4099,TONG_SL!$A:$D,3,0)</f>
        <v>Túi</v>
      </c>
      <c r="R4099" s="1">
        <v>5</v>
      </c>
      <c r="T4099" s="1">
        <f>VLOOKUP(VLOOKUP(G4099,Ma_KH!$A:$R,18,0)&amp;K4099,Gia_MB!$A:$F,6,0)</f>
        <v>74250</v>
      </c>
      <c r="U4099" s="14">
        <f t="shared" si="564"/>
        <v>371250</v>
      </c>
      <c r="W4099" s="64">
        <f t="shared" si="565"/>
        <v>0</v>
      </c>
      <c r="X4099" s="3" t="str">
        <f t="shared" si="566"/>
        <v>8</v>
      </c>
      <c r="Z4099" s="14">
        <f t="shared" si="567"/>
        <v>29700</v>
      </c>
      <c r="AA4099" s="7">
        <f>VLOOKUP(G4099,Ma_KH!$A:$R,14,0)</f>
        <v>60</v>
      </c>
      <c r="AD4099" s="7" t="str">
        <f>IFERROR(VLOOKUP(J4099,'Chuyển Mã'!$B$3:$C$9,2,0),"")</f>
        <v>Tỉnh</v>
      </c>
      <c r="AE4099" s="7" t="str">
        <f t="shared" ref="AE4099:AE4162" si="568">IFERROR(L4099,"")</f>
        <v>Chả cốm 300g</v>
      </c>
      <c r="AF4099" s="7">
        <f t="shared" ref="AF4099:AF4162" si="569">R4099</f>
        <v>5</v>
      </c>
    </row>
    <row r="4100" spans="1:32" x14ac:dyDescent="0.25">
      <c r="A4100" s="65">
        <v>45910</v>
      </c>
      <c r="B4100" s="66">
        <v>4176670906</v>
      </c>
      <c r="C4100" s="12" t="s">
        <v>7214</v>
      </c>
      <c r="D4100" s="16">
        <f t="shared" si="563"/>
        <v>45910</v>
      </c>
      <c r="G4100" s="13" t="s">
        <v>7211</v>
      </c>
      <c r="I4100" s="25" t="s">
        <v>8627</v>
      </c>
      <c r="J4100" s="13" t="s">
        <v>1796</v>
      </c>
      <c r="K4100" s="13" t="s">
        <v>41</v>
      </c>
      <c r="L4100" s="25" t="str">
        <f>VLOOKUP($K4100,TONG_SL!$A:$D,2,0)</f>
        <v>Chả nướng 300g</v>
      </c>
      <c r="N4100" s="25" t="str">
        <f t="shared" si="562"/>
        <v>K-C6</v>
      </c>
      <c r="Q4100" s="25" t="str">
        <f>VLOOKUP(K4100,TONG_SL!$A:$D,3,0)</f>
        <v>Túi</v>
      </c>
      <c r="R4100" s="1">
        <v>5</v>
      </c>
      <c r="T4100" s="1">
        <f>VLOOKUP(VLOOKUP(G4100,Ma_KH!$A:$R,18,0)&amp;K4100,Gia_MB!$A:$F,6,0)</f>
        <v>70950</v>
      </c>
      <c r="U4100" s="14">
        <f t="shared" si="564"/>
        <v>354750</v>
      </c>
      <c r="W4100" s="64">
        <f t="shared" si="565"/>
        <v>0</v>
      </c>
      <c r="X4100" s="3" t="str">
        <f t="shared" si="566"/>
        <v>8</v>
      </c>
      <c r="Z4100" s="14">
        <f t="shared" si="567"/>
        <v>28380</v>
      </c>
      <c r="AA4100" s="7">
        <f>VLOOKUP(G4100,Ma_KH!$A:$R,14,0)</f>
        <v>60</v>
      </c>
      <c r="AD4100" s="7" t="str">
        <f>IFERROR(VLOOKUP(J4100,'Chuyển Mã'!$B$3:$C$9,2,0),"")</f>
        <v>Tỉnh</v>
      </c>
      <c r="AE4100" s="7" t="str">
        <f t="shared" si="568"/>
        <v>Chả nướng 300g</v>
      </c>
      <c r="AF4100" s="7">
        <f t="shared" si="569"/>
        <v>5</v>
      </c>
    </row>
    <row r="4101" spans="1:32" x14ac:dyDescent="0.25">
      <c r="A4101" s="65">
        <v>45910</v>
      </c>
      <c r="B4101" s="66">
        <v>4176670906</v>
      </c>
      <c r="C4101" s="12" t="s">
        <v>7214</v>
      </c>
      <c r="D4101" s="16">
        <f t="shared" si="563"/>
        <v>45910</v>
      </c>
      <c r="G4101" s="13" t="s">
        <v>7211</v>
      </c>
      <c r="I4101" s="25" t="s">
        <v>8627</v>
      </c>
      <c r="J4101" s="13" t="s">
        <v>1796</v>
      </c>
      <c r="K4101" s="13" t="s">
        <v>30</v>
      </c>
      <c r="L4101" s="25" t="str">
        <f>VLOOKUP($K4101,TONG_SL!$A:$D,2,0)</f>
        <v>Gà muối 500g</v>
      </c>
      <c r="N4101" s="25" t="str">
        <f t="shared" si="562"/>
        <v>K-C6</v>
      </c>
      <c r="Q4101" s="25" t="str">
        <f>VLOOKUP(K4101,TONG_SL!$A:$D,3,0)</f>
        <v>Túi</v>
      </c>
      <c r="R4101" s="1">
        <v>10</v>
      </c>
      <c r="T4101" s="1">
        <f>VLOOKUP(VLOOKUP(G4101,Ma_KH!$A:$R,18,0)&amp;K4101,Gia_MB!$A:$F,6,0)</f>
        <v>111058</v>
      </c>
      <c r="U4101" s="14">
        <f t="shared" si="564"/>
        <v>1110580</v>
      </c>
      <c r="W4101" s="64">
        <f t="shared" si="565"/>
        <v>0</v>
      </c>
      <c r="X4101" s="3" t="str">
        <f t="shared" si="566"/>
        <v>8</v>
      </c>
      <c r="Z4101" s="14">
        <f t="shared" si="567"/>
        <v>88846.400000000009</v>
      </c>
      <c r="AA4101" s="7">
        <f>VLOOKUP(G4101,Ma_KH!$A:$R,14,0)</f>
        <v>60</v>
      </c>
      <c r="AD4101" s="7" t="str">
        <f>IFERROR(VLOOKUP(J4101,'Chuyển Mã'!$B$3:$C$9,2,0),"")</f>
        <v>Tỉnh</v>
      </c>
      <c r="AE4101" s="7" t="str">
        <f t="shared" si="568"/>
        <v>Gà muối 500g</v>
      </c>
      <c r="AF4101" s="7">
        <f t="shared" si="569"/>
        <v>10</v>
      </c>
    </row>
    <row r="4102" spans="1:32" x14ac:dyDescent="0.25">
      <c r="A4102" s="65">
        <v>45910</v>
      </c>
      <c r="B4102" s="66">
        <v>4176670906</v>
      </c>
      <c r="C4102" s="12" t="s">
        <v>7214</v>
      </c>
      <c r="D4102" s="16">
        <f t="shared" si="563"/>
        <v>45910</v>
      </c>
      <c r="G4102" s="13" t="s">
        <v>7211</v>
      </c>
      <c r="I4102" s="25" t="s">
        <v>8627</v>
      </c>
      <c r="J4102" s="13" t="s">
        <v>1796</v>
      </c>
      <c r="K4102" s="13" t="s">
        <v>27</v>
      </c>
      <c r="L4102" s="25" t="str">
        <f>VLOOKUP($K4102,TONG_SL!$A:$D,2,0)</f>
        <v>Chân giò heo muối 300g</v>
      </c>
      <c r="N4102" s="25" t="str">
        <f t="shared" si="562"/>
        <v>K-C6</v>
      </c>
      <c r="Q4102" s="25" t="str">
        <f>VLOOKUP(K4102,TONG_SL!$A:$D,3,0)</f>
        <v>Túi</v>
      </c>
      <c r="R4102" s="1">
        <v>10</v>
      </c>
      <c r="T4102" s="1">
        <f>VLOOKUP(VLOOKUP(G4102,Ma_KH!$A:$R,18,0)&amp;K4102,Gia_MB!$A:$F,6,0)</f>
        <v>73431</v>
      </c>
      <c r="U4102" s="14">
        <f t="shared" si="564"/>
        <v>734310</v>
      </c>
      <c r="W4102" s="64">
        <f t="shared" si="565"/>
        <v>0</v>
      </c>
      <c r="X4102" s="3" t="str">
        <f t="shared" si="566"/>
        <v>8</v>
      </c>
      <c r="Z4102" s="14">
        <f t="shared" si="567"/>
        <v>58744.800000000003</v>
      </c>
      <c r="AA4102" s="7">
        <f>VLOOKUP(G4102,Ma_KH!$A:$R,14,0)</f>
        <v>60</v>
      </c>
      <c r="AD4102" s="7" t="str">
        <f>IFERROR(VLOOKUP(J4102,'Chuyển Mã'!$B$3:$C$9,2,0),"")</f>
        <v>Tỉnh</v>
      </c>
      <c r="AE4102" s="7" t="str">
        <f t="shared" si="568"/>
        <v>Chân giò heo muối 300g</v>
      </c>
      <c r="AF4102" s="7">
        <f t="shared" si="569"/>
        <v>10</v>
      </c>
    </row>
    <row r="4103" spans="1:32" x14ac:dyDescent="0.25">
      <c r="A4103" s="65">
        <v>45910</v>
      </c>
      <c r="B4103" s="66">
        <v>4176670857</v>
      </c>
      <c r="C4103" s="12" t="s">
        <v>7214</v>
      </c>
      <c r="D4103" s="16">
        <f t="shared" si="563"/>
        <v>45910</v>
      </c>
      <c r="G4103" s="13" t="s">
        <v>7211</v>
      </c>
      <c r="I4103" s="25" t="s">
        <v>8628</v>
      </c>
      <c r="J4103" s="13" t="s">
        <v>1796</v>
      </c>
      <c r="K4103" s="13" t="s">
        <v>27</v>
      </c>
      <c r="L4103" s="25" t="str">
        <f>VLOOKUP($K4103,TONG_SL!$A:$D,2,0)</f>
        <v>Chân giò heo muối 300g</v>
      </c>
      <c r="N4103" s="25" t="str">
        <f t="shared" si="562"/>
        <v>K-C6</v>
      </c>
      <c r="Q4103" s="25" t="str">
        <f>VLOOKUP(K4103,TONG_SL!$A:$D,3,0)</f>
        <v>Túi</v>
      </c>
      <c r="R4103" s="1">
        <v>20</v>
      </c>
      <c r="T4103" s="1">
        <f>VLOOKUP(VLOOKUP(G4103,Ma_KH!$A:$R,18,0)&amp;K4103,Gia_MB!$A:$F,6,0)</f>
        <v>73431</v>
      </c>
      <c r="U4103" s="14">
        <f t="shared" si="564"/>
        <v>1468620</v>
      </c>
      <c r="W4103" s="64">
        <f t="shared" si="565"/>
        <v>0</v>
      </c>
      <c r="X4103" s="3" t="str">
        <f t="shared" si="566"/>
        <v>8</v>
      </c>
      <c r="Z4103" s="14">
        <f t="shared" si="567"/>
        <v>117489.60000000001</v>
      </c>
      <c r="AA4103" s="7">
        <f>VLOOKUP(G4103,Ma_KH!$A:$R,14,0)</f>
        <v>60</v>
      </c>
      <c r="AD4103" s="7" t="str">
        <f>IFERROR(VLOOKUP(J4103,'Chuyển Mã'!$B$3:$C$9,2,0),"")</f>
        <v>Tỉnh</v>
      </c>
      <c r="AE4103" s="7" t="str">
        <f t="shared" si="568"/>
        <v>Chân giò heo muối 300g</v>
      </c>
      <c r="AF4103" s="7">
        <f t="shared" si="569"/>
        <v>20</v>
      </c>
    </row>
    <row r="4104" spans="1:32" x14ac:dyDescent="0.25">
      <c r="A4104" s="65">
        <v>45910</v>
      </c>
      <c r="B4104" s="66">
        <v>4176670857</v>
      </c>
      <c r="C4104" s="12" t="s">
        <v>7214</v>
      </c>
      <c r="D4104" s="16">
        <f t="shared" si="563"/>
        <v>45910</v>
      </c>
      <c r="G4104" s="13" t="s">
        <v>7211</v>
      </c>
      <c r="I4104" s="25" t="s">
        <v>8628</v>
      </c>
      <c r="J4104" s="13" t="s">
        <v>1796</v>
      </c>
      <c r="K4104" s="13" t="s">
        <v>51</v>
      </c>
      <c r="L4104" s="25" t="str">
        <f>VLOOKUP($K4104,TONG_SL!$A:$D,2,0)</f>
        <v>Mọc Nấm Hương 250g</v>
      </c>
      <c r="N4104" s="25" t="str">
        <f t="shared" si="562"/>
        <v>K-C6</v>
      </c>
      <c r="Q4104" s="25" t="str">
        <f>VLOOKUP(K4104,TONG_SL!$A:$D,3,0)</f>
        <v>Túi</v>
      </c>
      <c r="R4104" s="1">
        <v>5</v>
      </c>
      <c r="T4104" s="1">
        <f>VLOOKUP(VLOOKUP(G4104,Ma_KH!$A:$R,18,0)&amp;K4104,Gia_MB!$A:$F,6,0)</f>
        <v>46000</v>
      </c>
      <c r="U4104" s="14">
        <f t="shared" si="564"/>
        <v>230000</v>
      </c>
      <c r="W4104" s="64">
        <f t="shared" si="565"/>
        <v>0</v>
      </c>
      <c r="X4104" s="3" t="str">
        <f t="shared" si="566"/>
        <v>8</v>
      </c>
      <c r="Z4104" s="14">
        <f t="shared" si="567"/>
        <v>18400</v>
      </c>
      <c r="AA4104" s="7">
        <f>VLOOKUP(G4104,Ma_KH!$A:$R,14,0)</f>
        <v>60</v>
      </c>
      <c r="AD4104" s="7" t="str">
        <f>IFERROR(VLOOKUP(J4104,'Chuyển Mã'!$B$3:$C$9,2,0),"")</f>
        <v>Tỉnh</v>
      </c>
      <c r="AE4104" s="7" t="str">
        <f t="shared" si="568"/>
        <v>Mọc Nấm Hương 250g</v>
      </c>
      <c r="AF4104" s="7">
        <f t="shared" si="569"/>
        <v>5</v>
      </c>
    </row>
    <row r="4105" spans="1:32" x14ac:dyDescent="0.25">
      <c r="A4105" s="65">
        <v>45910</v>
      </c>
      <c r="B4105" s="66">
        <v>4176670857</v>
      </c>
      <c r="C4105" s="12" t="s">
        <v>7214</v>
      </c>
      <c r="D4105" s="16">
        <f t="shared" si="563"/>
        <v>45910</v>
      </c>
      <c r="G4105" s="13" t="s">
        <v>7211</v>
      </c>
      <c r="I4105" s="25" t="s">
        <v>8628</v>
      </c>
      <c r="J4105" s="13" t="s">
        <v>1796</v>
      </c>
      <c r="K4105" s="13" t="s">
        <v>32</v>
      </c>
      <c r="L4105" s="25" t="str">
        <f>VLOOKUP($K4105,TONG_SL!$A:$D,2,0)</f>
        <v>Giò Tai Lưỡi Xào 250</v>
      </c>
      <c r="N4105" s="25" t="str">
        <f t="shared" si="562"/>
        <v>K-C6</v>
      </c>
      <c r="Q4105" s="25" t="str">
        <f>VLOOKUP(K4105,TONG_SL!$A:$D,3,0)</f>
        <v>Túi</v>
      </c>
      <c r="R4105" s="1">
        <v>10</v>
      </c>
      <c r="T4105" s="1">
        <f>VLOOKUP(VLOOKUP(G4105,Ma_KH!$A:$R,18,0)&amp;K4105,Gia_MB!$A:$F,6,0)</f>
        <v>50183</v>
      </c>
      <c r="U4105" s="14">
        <f t="shared" si="564"/>
        <v>501830</v>
      </c>
      <c r="W4105" s="64">
        <f t="shared" si="565"/>
        <v>0</v>
      </c>
      <c r="X4105" s="3" t="str">
        <f t="shared" si="566"/>
        <v>8</v>
      </c>
      <c r="Z4105" s="14">
        <f t="shared" si="567"/>
        <v>40146.400000000001</v>
      </c>
      <c r="AA4105" s="7">
        <f>VLOOKUP(G4105,Ma_KH!$A:$R,14,0)</f>
        <v>60</v>
      </c>
      <c r="AD4105" s="7" t="str">
        <f>IFERROR(VLOOKUP(J4105,'Chuyển Mã'!$B$3:$C$9,2,0),"")</f>
        <v>Tỉnh</v>
      </c>
      <c r="AE4105" s="7" t="str">
        <f t="shared" si="568"/>
        <v>Giò Tai Lưỡi Xào 250</v>
      </c>
      <c r="AF4105" s="7">
        <f t="shared" si="569"/>
        <v>10</v>
      </c>
    </row>
    <row r="4106" spans="1:32" x14ac:dyDescent="0.25">
      <c r="A4106" s="65">
        <v>45910</v>
      </c>
      <c r="B4106" s="66">
        <v>4176670857</v>
      </c>
      <c r="C4106" s="12" t="s">
        <v>7214</v>
      </c>
      <c r="D4106" s="16">
        <f t="shared" si="563"/>
        <v>45910</v>
      </c>
      <c r="G4106" s="13" t="s">
        <v>7211</v>
      </c>
      <c r="I4106" s="25" t="s">
        <v>8628</v>
      </c>
      <c r="J4106" s="13" t="s">
        <v>1796</v>
      </c>
      <c r="K4106" s="13" t="s">
        <v>39</v>
      </c>
      <c r="L4106" s="25" t="str">
        <f>VLOOKUP($K4106,TONG_SL!$A:$D,2,0)</f>
        <v>Chả cốm 300g</v>
      </c>
      <c r="N4106" s="25" t="str">
        <f t="shared" si="562"/>
        <v>K-C6</v>
      </c>
      <c r="Q4106" s="25" t="str">
        <f>VLOOKUP(K4106,TONG_SL!$A:$D,3,0)</f>
        <v>Túi</v>
      </c>
      <c r="R4106" s="1">
        <v>5</v>
      </c>
      <c r="T4106" s="1">
        <f>VLOOKUP(VLOOKUP(G4106,Ma_KH!$A:$R,18,0)&amp;K4106,Gia_MB!$A:$F,6,0)</f>
        <v>74250</v>
      </c>
      <c r="U4106" s="14">
        <f t="shared" si="564"/>
        <v>371250</v>
      </c>
      <c r="W4106" s="64">
        <f t="shared" si="565"/>
        <v>0</v>
      </c>
      <c r="X4106" s="3" t="str">
        <f t="shared" si="566"/>
        <v>8</v>
      </c>
      <c r="Z4106" s="14">
        <f t="shared" si="567"/>
        <v>29700</v>
      </c>
      <c r="AA4106" s="7">
        <f>VLOOKUP(G4106,Ma_KH!$A:$R,14,0)</f>
        <v>60</v>
      </c>
      <c r="AD4106" s="7" t="str">
        <f>IFERROR(VLOOKUP(J4106,'Chuyển Mã'!$B$3:$C$9,2,0),"")</f>
        <v>Tỉnh</v>
      </c>
      <c r="AE4106" s="7" t="str">
        <f t="shared" si="568"/>
        <v>Chả cốm 300g</v>
      </c>
      <c r="AF4106" s="7">
        <f t="shared" si="569"/>
        <v>5</v>
      </c>
    </row>
    <row r="4107" spans="1:32" x14ac:dyDescent="0.25">
      <c r="A4107" s="65">
        <v>45910</v>
      </c>
      <c r="B4107" s="66">
        <v>4176670857</v>
      </c>
      <c r="C4107" s="12" t="s">
        <v>7214</v>
      </c>
      <c r="D4107" s="16">
        <f t="shared" si="563"/>
        <v>45910</v>
      </c>
      <c r="G4107" s="13" t="s">
        <v>7211</v>
      </c>
      <c r="I4107" s="25" t="s">
        <v>8628</v>
      </c>
      <c r="J4107" s="13" t="s">
        <v>1796</v>
      </c>
      <c r="K4107" s="13" t="s">
        <v>41</v>
      </c>
      <c r="L4107" s="25" t="str">
        <f>VLOOKUP($K4107,TONG_SL!$A:$D,2,0)</f>
        <v>Chả nướng 300g</v>
      </c>
      <c r="N4107" s="25" t="str">
        <f t="shared" si="562"/>
        <v>K-C6</v>
      </c>
      <c r="Q4107" s="25" t="str">
        <f>VLOOKUP(K4107,TONG_SL!$A:$D,3,0)</f>
        <v>Túi</v>
      </c>
      <c r="R4107" s="1">
        <v>5</v>
      </c>
      <c r="T4107" s="1">
        <f>VLOOKUP(VLOOKUP(G4107,Ma_KH!$A:$R,18,0)&amp;K4107,Gia_MB!$A:$F,6,0)</f>
        <v>70950</v>
      </c>
      <c r="U4107" s="14">
        <f t="shared" si="564"/>
        <v>354750</v>
      </c>
      <c r="W4107" s="64">
        <f t="shared" si="565"/>
        <v>0</v>
      </c>
      <c r="X4107" s="3" t="str">
        <f t="shared" si="566"/>
        <v>8</v>
      </c>
      <c r="Z4107" s="14">
        <f t="shared" si="567"/>
        <v>28380</v>
      </c>
      <c r="AA4107" s="7">
        <f>VLOOKUP(G4107,Ma_KH!$A:$R,14,0)</f>
        <v>60</v>
      </c>
      <c r="AD4107" s="7" t="str">
        <f>IFERROR(VLOOKUP(J4107,'Chuyển Mã'!$B$3:$C$9,2,0),"")</f>
        <v>Tỉnh</v>
      </c>
      <c r="AE4107" s="7" t="str">
        <f t="shared" si="568"/>
        <v>Chả nướng 300g</v>
      </c>
      <c r="AF4107" s="7">
        <f t="shared" si="569"/>
        <v>5</v>
      </c>
    </row>
    <row r="4108" spans="1:32" x14ac:dyDescent="0.25">
      <c r="A4108" s="65">
        <v>45910</v>
      </c>
      <c r="B4108" s="66">
        <v>4176670857</v>
      </c>
      <c r="C4108" s="12" t="s">
        <v>7214</v>
      </c>
      <c r="D4108" s="16">
        <f t="shared" si="563"/>
        <v>45910</v>
      </c>
      <c r="G4108" s="13" t="s">
        <v>7211</v>
      </c>
      <c r="I4108" s="25" t="s">
        <v>8628</v>
      </c>
      <c r="J4108" s="13" t="s">
        <v>1796</v>
      </c>
      <c r="K4108" s="13" t="s">
        <v>30</v>
      </c>
      <c r="L4108" s="25" t="str">
        <f>VLOOKUP($K4108,TONG_SL!$A:$D,2,0)</f>
        <v>Gà muối 500g</v>
      </c>
      <c r="N4108" s="25" t="str">
        <f t="shared" si="562"/>
        <v>K-C6</v>
      </c>
      <c r="Q4108" s="25" t="str">
        <f>VLOOKUP(K4108,TONG_SL!$A:$D,3,0)</f>
        <v>Túi</v>
      </c>
      <c r="R4108" s="1">
        <v>10</v>
      </c>
      <c r="T4108" s="1">
        <f>VLOOKUP(VLOOKUP(G4108,Ma_KH!$A:$R,18,0)&amp;K4108,Gia_MB!$A:$F,6,0)</f>
        <v>111058</v>
      </c>
      <c r="U4108" s="14">
        <f t="shared" si="564"/>
        <v>1110580</v>
      </c>
      <c r="W4108" s="64">
        <f t="shared" si="565"/>
        <v>0</v>
      </c>
      <c r="X4108" s="3" t="str">
        <f t="shared" si="566"/>
        <v>8</v>
      </c>
      <c r="Z4108" s="14">
        <f t="shared" si="567"/>
        <v>88846.400000000009</v>
      </c>
      <c r="AA4108" s="7">
        <f>VLOOKUP(G4108,Ma_KH!$A:$R,14,0)</f>
        <v>60</v>
      </c>
      <c r="AD4108" s="7" t="str">
        <f>IFERROR(VLOOKUP(J4108,'Chuyển Mã'!$B$3:$C$9,2,0),"")</f>
        <v>Tỉnh</v>
      </c>
      <c r="AE4108" s="7" t="str">
        <f t="shared" si="568"/>
        <v>Gà muối 500g</v>
      </c>
      <c r="AF4108" s="7">
        <f t="shared" si="569"/>
        <v>10</v>
      </c>
    </row>
    <row r="4109" spans="1:32" x14ac:dyDescent="0.25">
      <c r="A4109" s="65">
        <v>45910</v>
      </c>
      <c r="B4109" s="66">
        <v>4176670897</v>
      </c>
      <c r="C4109" s="12" t="s">
        <v>7214</v>
      </c>
      <c r="D4109" s="16">
        <f t="shared" si="563"/>
        <v>45910</v>
      </c>
      <c r="G4109" s="13" t="s">
        <v>7211</v>
      </c>
      <c r="I4109" s="25" t="s">
        <v>8629</v>
      </c>
      <c r="J4109" s="13" t="s">
        <v>1796</v>
      </c>
      <c r="K4109" s="13" t="s">
        <v>39</v>
      </c>
      <c r="L4109" s="25" t="str">
        <f>VLOOKUP($K4109,TONG_SL!$A:$D,2,0)</f>
        <v>Chả cốm 300g</v>
      </c>
      <c r="N4109" s="25" t="str">
        <f t="shared" si="562"/>
        <v>K-C6</v>
      </c>
      <c r="Q4109" s="25" t="str">
        <f>VLOOKUP(K4109,TONG_SL!$A:$D,3,0)</f>
        <v>Túi</v>
      </c>
      <c r="R4109" s="1">
        <v>5</v>
      </c>
      <c r="T4109" s="1">
        <f>VLOOKUP(VLOOKUP(G4109,Ma_KH!$A:$R,18,0)&amp;K4109,Gia_MB!$A:$F,6,0)</f>
        <v>74250</v>
      </c>
      <c r="U4109" s="14">
        <f t="shared" si="564"/>
        <v>371250</v>
      </c>
      <c r="W4109" s="64">
        <f t="shared" si="565"/>
        <v>0</v>
      </c>
      <c r="X4109" s="3" t="str">
        <f t="shared" si="566"/>
        <v>8</v>
      </c>
      <c r="Z4109" s="14">
        <f t="shared" si="567"/>
        <v>29700</v>
      </c>
      <c r="AA4109" s="7">
        <f>VLOOKUP(G4109,Ma_KH!$A:$R,14,0)</f>
        <v>60</v>
      </c>
      <c r="AD4109" s="7" t="str">
        <f>IFERROR(VLOOKUP(J4109,'Chuyển Mã'!$B$3:$C$9,2,0),"")</f>
        <v>Tỉnh</v>
      </c>
      <c r="AE4109" s="7" t="str">
        <f t="shared" si="568"/>
        <v>Chả cốm 300g</v>
      </c>
      <c r="AF4109" s="7">
        <f t="shared" si="569"/>
        <v>5</v>
      </c>
    </row>
    <row r="4110" spans="1:32" x14ac:dyDescent="0.25">
      <c r="A4110" s="65">
        <v>45910</v>
      </c>
      <c r="B4110" s="66">
        <v>4176670897</v>
      </c>
      <c r="C4110" s="12" t="s">
        <v>7214</v>
      </c>
      <c r="D4110" s="16">
        <f t="shared" si="563"/>
        <v>45910</v>
      </c>
      <c r="G4110" s="13" t="s">
        <v>7211</v>
      </c>
      <c r="I4110" s="25" t="s">
        <v>8629</v>
      </c>
      <c r="J4110" s="13" t="s">
        <v>1796</v>
      </c>
      <c r="K4110" s="13" t="s">
        <v>32</v>
      </c>
      <c r="L4110" s="25" t="str">
        <f>VLOOKUP($K4110,TONG_SL!$A:$D,2,0)</f>
        <v>Giò Tai Lưỡi Xào 250</v>
      </c>
      <c r="N4110" s="25" t="str">
        <f t="shared" si="562"/>
        <v>K-C6</v>
      </c>
      <c r="Q4110" s="25" t="str">
        <f>VLOOKUP(K4110,TONG_SL!$A:$D,3,0)</f>
        <v>Túi</v>
      </c>
      <c r="R4110" s="1">
        <v>5</v>
      </c>
      <c r="T4110" s="1">
        <f>VLOOKUP(VLOOKUP(G4110,Ma_KH!$A:$R,18,0)&amp;K4110,Gia_MB!$A:$F,6,0)</f>
        <v>50183</v>
      </c>
      <c r="U4110" s="14">
        <f t="shared" si="564"/>
        <v>250915</v>
      </c>
      <c r="W4110" s="64">
        <f t="shared" si="565"/>
        <v>0</v>
      </c>
      <c r="X4110" s="3" t="str">
        <f t="shared" si="566"/>
        <v>8</v>
      </c>
      <c r="Z4110" s="14">
        <f t="shared" si="567"/>
        <v>20073.2</v>
      </c>
      <c r="AA4110" s="7">
        <f>VLOOKUP(G4110,Ma_KH!$A:$R,14,0)</f>
        <v>60</v>
      </c>
      <c r="AD4110" s="7" t="str">
        <f>IFERROR(VLOOKUP(J4110,'Chuyển Mã'!$B$3:$C$9,2,0),"")</f>
        <v>Tỉnh</v>
      </c>
      <c r="AE4110" s="7" t="str">
        <f t="shared" si="568"/>
        <v>Giò Tai Lưỡi Xào 250</v>
      </c>
      <c r="AF4110" s="7">
        <f t="shared" si="569"/>
        <v>5</v>
      </c>
    </row>
    <row r="4111" spans="1:32" x14ac:dyDescent="0.25">
      <c r="A4111" s="65">
        <v>45910</v>
      </c>
      <c r="B4111" s="66">
        <v>4176670897</v>
      </c>
      <c r="C4111" s="12" t="s">
        <v>7214</v>
      </c>
      <c r="D4111" s="16">
        <f t="shared" si="563"/>
        <v>45910</v>
      </c>
      <c r="G4111" s="13" t="s">
        <v>7211</v>
      </c>
      <c r="I4111" s="25" t="s">
        <v>8629</v>
      </c>
      <c r="J4111" s="13" t="s">
        <v>1796</v>
      </c>
      <c r="K4111" s="13" t="s">
        <v>51</v>
      </c>
      <c r="L4111" s="25" t="str">
        <f>VLOOKUP($K4111,TONG_SL!$A:$D,2,0)</f>
        <v>Mọc Nấm Hương 250g</v>
      </c>
      <c r="N4111" s="25" t="str">
        <f t="shared" si="562"/>
        <v>K-C6</v>
      </c>
      <c r="Q4111" s="25" t="str">
        <f>VLOOKUP(K4111,TONG_SL!$A:$D,3,0)</f>
        <v>Túi</v>
      </c>
      <c r="R4111" s="1">
        <v>5</v>
      </c>
      <c r="T4111" s="1">
        <f>VLOOKUP(VLOOKUP(G4111,Ma_KH!$A:$R,18,0)&amp;K4111,Gia_MB!$A:$F,6,0)</f>
        <v>46000</v>
      </c>
      <c r="U4111" s="14">
        <f t="shared" si="564"/>
        <v>230000</v>
      </c>
      <c r="W4111" s="64">
        <f t="shared" si="565"/>
        <v>0</v>
      </c>
      <c r="X4111" s="3" t="str">
        <f t="shared" si="566"/>
        <v>8</v>
      </c>
      <c r="Z4111" s="14">
        <f t="shared" si="567"/>
        <v>18400</v>
      </c>
      <c r="AA4111" s="7">
        <f>VLOOKUP(G4111,Ma_KH!$A:$R,14,0)</f>
        <v>60</v>
      </c>
      <c r="AD4111" s="7" t="str">
        <f>IFERROR(VLOOKUP(J4111,'Chuyển Mã'!$B$3:$C$9,2,0),"")</f>
        <v>Tỉnh</v>
      </c>
      <c r="AE4111" s="7" t="str">
        <f t="shared" si="568"/>
        <v>Mọc Nấm Hương 250g</v>
      </c>
      <c r="AF4111" s="7">
        <f t="shared" si="569"/>
        <v>5</v>
      </c>
    </row>
    <row r="4112" spans="1:32" x14ac:dyDescent="0.25">
      <c r="A4112" s="65">
        <v>45910</v>
      </c>
      <c r="B4112" s="66">
        <v>4176755255</v>
      </c>
      <c r="C4112" s="12" t="s">
        <v>7214</v>
      </c>
      <c r="D4112" s="16">
        <f t="shared" si="563"/>
        <v>45910</v>
      </c>
      <c r="G4112" s="13" t="s">
        <v>7211</v>
      </c>
      <c r="I4112" s="25" t="s">
        <v>8630</v>
      </c>
      <c r="J4112" s="13" t="s">
        <v>1796</v>
      </c>
      <c r="K4112" s="13" t="s">
        <v>32</v>
      </c>
      <c r="L4112" s="25" t="str">
        <f>VLOOKUP($K4112,TONG_SL!$A:$D,2,0)</f>
        <v>Giò Tai Lưỡi Xào 250</v>
      </c>
      <c r="N4112" s="25" t="str">
        <f t="shared" si="562"/>
        <v>K-C6</v>
      </c>
      <c r="Q4112" s="25" t="str">
        <f>VLOOKUP(K4112,TONG_SL!$A:$D,3,0)</f>
        <v>Túi</v>
      </c>
      <c r="R4112" s="1">
        <v>20</v>
      </c>
      <c r="T4112" s="1">
        <f>VLOOKUP(VLOOKUP(G4112,Ma_KH!$A:$R,18,0)&amp;K4112,Gia_MB!$A:$F,6,0)</f>
        <v>50183</v>
      </c>
      <c r="U4112" s="14">
        <f t="shared" si="564"/>
        <v>1003660</v>
      </c>
      <c r="W4112" s="64">
        <f t="shared" si="565"/>
        <v>0</v>
      </c>
      <c r="X4112" s="3" t="str">
        <f t="shared" si="566"/>
        <v>8</v>
      </c>
      <c r="Z4112" s="14">
        <f t="shared" si="567"/>
        <v>80292.800000000003</v>
      </c>
      <c r="AA4112" s="7">
        <f>VLOOKUP(G4112,Ma_KH!$A:$R,14,0)</f>
        <v>60</v>
      </c>
      <c r="AD4112" s="7" t="str">
        <f>IFERROR(VLOOKUP(J4112,'Chuyển Mã'!$B$3:$C$9,2,0),"")</f>
        <v>Tỉnh</v>
      </c>
      <c r="AE4112" s="7" t="str">
        <f t="shared" si="568"/>
        <v>Giò Tai Lưỡi Xào 250</v>
      </c>
      <c r="AF4112" s="7">
        <f t="shared" si="569"/>
        <v>20</v>
      </c>
    </row>
    <row r="4113" spans="1:32" x14ac:dyDescent="0.25">
      <c r="A4113" s="65">
        <v>45910</v>
      </c>
      <c r="B4113" s="66">
        <v>4176755255</v>
      </c>
      <c r="C4113" s="12" t="s">
        <v>7214</v>
      </c>
      <c r="D4113" s="16">
        <f t="shared" si="563"/>
        <v>45910</v>
      </c>
      <c r="G4113" s="13" t="s">
        <v>7211</v>
      </c>
      <c r="I4113" s="25" t="s">
        <v>8630</v>
      </c>
      <c r="J4113" s="13" t="s">
        <v>1796</v>
      </c>
      <c r="K4113" s="13" t="s">
        <v>30</v>
      </c>
      <c r="L4113" s="25" t="str">
        <f>VLOOKUP($K4113,TONG_SL!$A:$D,2,0)</f>
        <v>Gà muối 500g</v>
      </c>
      <c r="N4113" s="25" t="str">
        <f t="shared" si="562"/>
        <v>K-C6</v>
      </c>
      <c r="Q4113" s="25" t="str">
        <f>VLOOKUP(K4113,TONG_SL!$A:$D,3,0)</f>
        <v>Túi</v>
      </c>
      <c r="R4113" s="1">
        <v>5</v>
      </c>
      <c r="T4113" s="1">
        <f>VLOOKUP(VLOOKUP(G4113,Ma_KH!$A:$R,18,0)&amp;K4113,Gia_MB!$A:$F,6,0)</f>
        <v>111058</v>
      </c>
      <c r="U4113" s="14">
        <f t="shared" si="564"/>
        <v>555290</v>
      </c>
      <c r="W4113" s="64">
        <f t="shared" si="565"/>
        <v>0</v>
      </c>
      <c r="X4113" s="3" t="str">
        <f t="shared" si="566"/>
        <v>8</v>
      </c>
      <c r="Z4113" s="14">
        <f t="shared" si="567"/>
        <v>44423.200000000004</v>
      </c>
      <c r="AA4113" s="7">
        <f>VLOOKUP(G4113,Ma_KH!$A:$R,14,0)</f>
        <v>60</v>
      </c>
      <c r="AD4113" s="7" t="str">
        <f>IFERROR(VLOOKUP(J4113,'Chuyển Mã'!$B$3:$C$9,2,0),"")</f>
        <v>Tỉnh</v>
      </c>
      <c r="AE4113" s="7" t="str">
        <f t="shared" si="568"/>
        <v>Gà muối 500g</v>
      </c>
      <c r="AF4113" s="7">
        <f t="shared" si="569"/>
        <v>5</v>
      </c>
    </row>
    <row r="4114" spans="1:32" x14ac:dyDescent="0.25">
      <c r="A4114" s="65">
        <v>45910</v>
      </c>
      <c r="B4114" s="66">
        <v>4176755255</v>
      </c>
      <c r="C4114" s="12" t="s">
        <v>7214</v>
      </c>
      <c r="D4114" s="16">
        <f t="shared" si="563"/>
        <v>45910</v>
      </c>
      <c r="G4114" s="13" t="s">
        <v>7211</v>
      </c>
      <c r="I4114" s="25" t="s">
        <v>8630</v>
      </c>
      <c r="J4114" s="13" t="s">
        <v>1796</v>
      </c>
      <c r="K4114" s="13" t="s">
        <v>27</v>
      </c>
      <c r="L4114" s="25" t="str">
        <f>VLOOKUP($K4114,TONG_SL!$A:$D,2,0)</f>
        <v>Chân giò heo muối 300g</v>
      </c>
      <c r="N4114" s="25" t="str">
        <f t="shared" si="562"/>
        <v>K-C6</v>
      </c>
      <c r="Q4114" s="25" t="str">
        <f>VLOOKUP(K4114,TONG_SL!$A:$D,3,0)</f>
        <v>Túi</v>
      </c>
      <c r="R4114" s="1">
        <v>30</v>
      </c>
      <c r="T4114" s="1">
        <f>VLOOKUP(VLOOKUP(G4114,Ma_KH!$A:$R,18,0)&amp;K4114,Gia_MB!$A:$F,6,0)</f>
        <v>73431</v>
      </c>
      <c r="U4114" s="14">
        <f t="shared" si="564"/>
        <v>2202930</v>
      </c>
      <c r="W4114" s="64">
        <f t="shared" si="565"/>
        <v>0</v>
      </c>
      <c r="X4114" s="3" t="str">
        <f t="shared" si="566"/>
        <v>8</v>
      </c>
      <c r="Z4114" s="14">
        <f t="shared" si="567"/>
        <v>176234.4</v>
      </c>
      <c r="AA4114" s="7">
        <f>VLOOKUP(G4114,Ma_KH!$A:$R,14,0)</f>
        <v>60</v>
      </c>
      <c r="AD4114" s="7" t="str">
        <f>IFERROR(VLOOKUP(J4114,'Chuyển Mã'!$B$3:$C$9,2,0),"")</f>
        <v>Tỉnh</v>
      </c>
      <c r="AE4114" s="7" t="str">
        <f t="shared" si="568"/>
        <v>Chân giò heo muối 300g</v>
      </c>
      <c r="AF4114" s="7">
        <f t="shared" si="569"/>
        <v>30</v>
      </c>
    </row>
    <row r="4115" spans="1:32" x14ac:dyDescent="0.25">
      <c r="A4115" s="65">
        <v>45910</v>
      </c>
      <c r="B4115" s="66">
        <v>4176670628</v>
      </c>
      <c r="C4115" s="12" t="s">
        <v>7214</v>
      </c>
      <c r="D4115" s="16">
        <f t="shared" si="563"/>
        <v>45910</v>
      </c>
      <c r="G4115" s="13" t="s">
        <v>7211</v>
      </c>
      <c r="I4115" s="25" t="s">
        <v>8631</v>
      </c>
      <c r="J4115" s="13" t="s">
        <v>1796</v>
      </c>
      <c r="K4115" s="13" t="s">
        <v>27</v>
      </c>
      <c r="L4115" s="25" t="str">
        <f>VLOOKUP($K4115,TONG_SL!$A:$D,2,0)</f>
        <v>Chân giò heo muối 300g</v>
      </c>
      <c r="N4115" s="25" t="str">
        <f t="shared" si="562"/>
        <v>K-C6</v>
      </c>
      <c r="Q4115" s="25" t="str">
        <f>VLOOKUP(K4115,TONG_SL!$A:$D,3,0)</f>
        <v>Túi</v>
      </c>
      <c r="R4115" s="1">
        <v>10</v>
      </c>
      <c r="T4115" s="1">
        <f>VLOOKUP(VLOOKUP(G4115,Ma_KH!$A:$R,18,0)&amp;K4115,Gia_MB!$A:$F,6,0)</f>
        <v>73431</v>
      </c>
      <c r="U4115" s="14">
        <f t="shared" si="564"/>
        <v>734310</v>
      </c>
      <c r="W4115" s="64">
        <f t="shared" si="565"/>
        <v>0</v>
      </c>
      <c r="X4115" s="3" t="str">
        <f t="shared" si="566"/>
        <v>8</v>
      </c>
      <c r="Z4115" s="14">
        <f t="shared" si="567"/>
        <v>58744.800000000003</v>
      </c>
      <c r="AA4115" s="7">
        <f>VLOOKUP(G4115,Ma_KH!$A:$R,14,0)</f>
        <v>60</v>
      </c>
      <c r="AD4115" s="7" t="str">
        <f>IFERROR(VLOOKUP(J4115,'Chuyển Mã'!$B$3:$C$9,2,0),"")</f>
        <v>Tỉnh</v>
      </c>
      <c r="AE4115" s="7" t="str">
        <f t="shared" si="568"/>
        <v>Chân giò heo muối 300g</v>
      </c>
      <c r="AF4115" s="7">
        <f t="shared" si="569"/>
        <v>10</v>
      </c>
    </row>
    <row r="4116" spans="1:32" x14ac:dyDescent="0.25">
      <c r="A4116" s="65">
        <v>45910</v>
      </c>
      <c r="B4116" s="66">
        <v>4176670628</v>
      </c>
      <c r="C4116" s="12" t="s">
        <v>7214</v>
      </c>
      <c r="D4116" s="16">
        <f t="shared" si="563"/>
        <v>45910</v>
      </c>
      <c r="G4116" s="13" t="s">
        <v>7211</v>
      </c>
      <c r="I4116" s="25" t="s">
        <v>8631</v>
      </c>
      <c r="J4116" s="13" t="s">
        <v>1796</v>
      </c>
      <c r="K4116" s="13" t="s">
        <v>30</v>
      </c>
      <c r="L4116" s="25" t="str">
        <f>VLOOKUP($K4116,TONG_SL!$A:$D,2,0)</f>
        <v>Gà muối 500g</v>
      </c>
      <c r="N4116" s="25" t="str">
        <f t="shared" si="562"/>
        <v>K-C6</v>
      </c>
      <c r="Q4116" s="25" t="str">
        <f>VLOOKUP(K4116,TONG_SL!$A:$D,3,0)</f>
        <v>Túi</v>
      </c>
      <c r="R4116" s="1">
        <v>5</v>
      </c>
      <c r="T4116" s="1">
        <f>VLOOKUP(VLOOKUP(G4116,Ma_KH!$A:$R,18,0)&amp;K4116,Gia_MB!$A:$F,6,0)</f>
        <v>111058</v>
      </c>
      <c r="U4116" s="14">
        <f t="shared" si="564"/>
        <v>555290</v>
      </c>
      <c r="W4116" s="64">
        <f t="shared" si="565"/>
        <v>0</v>
      </c>
      <c r="X4116" s="3" t="str">
        <f t="shared" si="566"/>
        <v>8</v>
      </c>
      <c r="Z4116" s="14">
        <f t="shared" si="567"/>
        <v>44423.200000000004</v>
      </c>
      <c r="AA4116" s="7">
        <f>VLOOKUP(G4116,Ma_KH!$A:$R,14,0)</f>
        <v>60</v>
      </c>
      <c r="AD4116" s="7" t="str">
        <f>IFERROR(VLOOKUP(J4116,'Chuyển Mã'!$B$3:$C$9,2,0),"")</f>
        <v>Tỉnh</v>
      </c>
      <c r="AE4116" s="7" t="str">
        <f t="shared" si="568"/>
        <v>Gà muối 500g</v>
      </c>
      <c r="AF4116" s="7">
        <f t="shared" si="569"/>
        <v>5</v>
      </c>
    </row>
    <row r="4117" spans="1:32" x14ac:dyDescent="0.25">
      <c r="A4117" s="65">
        <v>45910</v>
      </c>
      <c r="B4117" s="66">
        <v>4176670628</v>
      </c>
      <c r="C4117" s="12" t="s">
        <v>7214</v>
      </c>
      <c r="D4117" s="16">
        <f t="shared" si="563"/>
        <v>45910</v>
      </c>
      <c r="G4117" s="13" t="s">
        <v>7211</v>
      </c>
      <c r="I4117" s="25" t="s">
        <v>8631</v>
      </c>
      <c r="J4117" s="13" t="s">
        <v>1796</v>
      </c>
      <c r="K4117" s="13" t="s">
        <v>32</v>
      </c>
      <c r="L4117" s="25" t="str">
        <f>VLOOKUP($K4117,TONG_SL!$A:$D,2,0)</f>
        <v>Giò Tai Lưỡi Xào 250</v>
      </c>
      <c r="N4117" s="25" t="str">
        <f t="shared" si="562"/>
        <v>K-C6</v>
      </c>
      <c r="Q4117" s="25" t="str">
        <f>VLOOKUP(K4117,TONG_SL!$A:$D,3,0)</f>
        <v>Túi</v>
      </c>
      <c r="R4117" s="1">
        <v>5</v>
      </c>
      <c r="T4117" s="1">
        <f>VLOOKUP(VLOOKUP(G4117,Ma_KH!$A:$R,18,0)&amp;K4117,Gia_MB!$A:$F,6,0)</f>
        <v>50183</v>
      </c>
      <c r="U4117" s="14">
        <f t="shared" si="564"/>
        <v>250915</v>
      </c>
      <c r="W4117" s="64">
        <f t="shared" si="565"/>
        <v>0</v>
      </c>
      <c r="X4117" s="3" t="str">
        <f t="shared" si="566"/>
        <v>8</v>
      </c>
      <c r="Z4117" s="14">
        <f t="shared" si="567"/>
        <v>20073.2</v>
      </c>
      <c r="AA4117" s="7">
        <f>VLOOKUP(G4117,Ma_KH!$A:$R,14,0)</f>
        <v>60</v>
      </c>
      <c r="AD4117" s="7" t="str">
        <f>IFERROR(VLOOKUP(J4117,'Chuyển Mã'!$B$3:$C$9,2,0),"")</f>
        <v>Tỉnh</v>
      </c>
      <c r="AE4117" s="7" t="str">
        <f t="shared" si="568"/>
        <v>Giò Tai Lưỡi Xào 250</v>
      </c>
      <c r="AF4117" s="7">
        <f t="shared" si="569"/>
        <v>5</v>
      </c>
    </row>
    <row r="4118" spans="1:32" x14ac:dyDescent="0.25">
      <c r="A4118" s="65">
        <v>45910</v>
      </c>
      <c r="B4118" s="66">
        <v>4176670628</v>
      </c>
      <c r="C4118" s="12" t="s">
        <v>7214</v>
      </c>
      <c r="D4118" s="16">
        <f t="shared" si="563"/>
        <v>45910</v>
      </c>
      <c r="G4118" s="13" t="s">
        <v>7211</v>
      </c>
      <c r="I4118" s="25" t="s">
        <v>8631</v>
      </c>
      <c r="J4118" s="13" t="s">
        <v>1796</v>
      </c>
      <c r="K4118" s="13" t="s">
        <v>51</v>
      </c>
      <c r="L4118" s="25" t="str">
        <f>VLOOKUP($K4118,TONG_SL!$A:$D,2,0)</f>
        <v>Mọc Nấm Hương 250g</v>
      </c>
      <c r="N4118" s="25" t="str">
        <f t="shared" si="562"/>
        <v>K-C6</v>
      </c>
      <c r="Q4118" s="25" t="str">
        <f>VLOOKUP(K4118,TONG_SL!$A:$D,3,0)</f>
        <v>Túi</v>
      </c>
      <c r="R4118" s="1">
        <v>5</v>
      </c>
      <c r="T4118" s="1">
        <f>VLOOKUP(VLOOKUP(G4118,Ma_KH!$A:$R,18,0)&amp;K4118,Gia_MB!$A:$F,6,0)</f>
        <v>46000</v>
      </c>
      <c r="U4118" s="14">
        <f t="shared" si="564"/>
        <v>230000</v>
      </c>
      <c r="W4118" s="64">
        <f t="shared" si="565"/>
        <v>0</v>
      </c>
      <c r="X4118" s="3" t="str">
        <f t="shared" si="566"/>
        <v>8</v>
      </c>
      <c r="Z4118" s="14">
        <f t="shared" si="567"/>
        <v>18400</v>
      </c>
      <c r="AA4118" s="7">
        <f>VLOOKUP(G4118,Ma_KH!$A:$R,14,0)</f>
        <v>60</v>
      </c>
      <c r="AD4118" s="7" t="str">
        <f>IFERROR(VLOOKUP(J4118,'Chuyển Mã'!$B$3:$C$9,2,0),"")</f>
        <v>Tỉnh</v>
      </c>
      <c r="AE4118" s="7" t="str">
        <f t="shared" si="568"/>
        <v>Mọc Nấm Hương 250g</v>
      </c>
      <c r="AF4118" s="7">
        <f t="shared" si="569"/>
        <v>5</v>
      </c>
    </row>
    <row r="4119" spans="1:32" x14ac:dyDescent="0.25">
      <c r="A4119" s="65">
        <v>45910</v>
      </c>
      <c r="B4119" s="66">
        <v>4176670860</v>
      </c>
      <c r="C4119" s="12" t="s">
        <v>7214</v>
      </c>
      <c r="D4119" s="16">
        <f t="shared" si="563"/>
        <v>45910</v>
      </c>
      <c r="G4119" s="13" t="s">
        <v>7211</v>
      </c>
      <c r="I4119" s="25" t="s">
        <v>8632</v>
      </c>
      <c r="J4119" s="13" t="s">
        <v>1796</v>
      </c>
      <c r="K4119" s="13" t="s">
        <v>27</v>
      </c>
      <c r="L4119" s="25" t="str">
        <f>VLOOKUP($K4119,TONG_SL!$A:$D,2,0)</f>
        <v>Chân giò heo muối 300g</v>
      </c>
      <c r="N4119" s="25" t="str">
        <f t="shared" si="562"/>
        <v>K-C6</v>
      </c>
      <c r="Q4119" s="25" t="str">
        <f>VLOOKUP(K4119,TONG_SL!$A:$D,3,0)</f>
        <v>Túi</v>
      </c>
      <c r="R4119" s="1">
        <v>5</v>
      </c>
      <c r="T4119" s="1">
        <f>VLOOKUP(VLOOKUP(G4119,Ma_KH!$A:$R,18,0)&amp;K4119,Gia_MB!$A:$F,6,0)</f>
        <v>73431</v>
      </c>
      <c r="U4119" s="14">
        <f t="shared" si="564"/>
        <v>367155</v>
      </c>
      <c r="W4119" s="64">
        <f t="shared" si="565"/>
        <v>0</v>
      </c>
      <c r="X4119" s="3" t="str">
        <f t="shared" si="566"/>
        <v>8</v>
      </c>
      <c r="Z4119" s="14">
        <f t="shared" si="567"/>
        <v>29372.400000000001</v>
      </c>
      <c r="AA4119" s="7">
        <f>VLOOKUP(G4119,Ma_KH!$A:$R,14,0)</f>
        <v>60</v>
      </c>
      <c r="AD4119" s="7" t="str">
        <f>IFERROR(VLOOKUP(J4119,'Chuyển Mã'!$B$3:$C$9,2,0),"")</f>
        <v>Tỉnh</v>
      </c>
      <c r="AE4119" s="7" t="str">
        <f t="shared" si="568"/>
        <v>Chân giò heo muối 300g</v>
      </c>
      <c r="AF4119" s="7">
        <f t="shared" si="569"/>
        <v>5</v>
      </c>
    </row>
    <row r="4120" spans="1:32" x14ac:dyDescent="0.25">
      <c r="A4120" s="65">
        <v>45910</v>
      </c>
      <c r="B4120" s="66">
        <v>4176670860</v>
      </c>
      <c r="C4120" s="12" t="s">
        <v>7214</v>
      </c>
      <c r="D4120" s="16">
        <f t="shared" si="563"/>
        <v>45910</v>
      </c>
      <c r="G4120" s="13" t="s">
        <v>7211</v>
      </c>
      <c r="I4120" s="25" t="s">
        <v>8632</v>
      </c>
      <c r="J4120" s="13" t="s">
        <v>1796</v>
      </c>
      <c r="K4120" s="13" t="s">
        <v>51</v>
      </c>
      <c r="L4120" s="25" t="str">
        <f>VLOOKUP($K4120,TONG_SL!$A:$D,2,0)</f>
        <v>Mọc Nấm Hương 250g</v>
      </c>
      <c r="N4120" s="25" t="str">
        <f t="shared" si="562"/>
        <v>K-C6</v>
      </c>
      <c r="Q4120" s="25" t="str">
        <f>VLOOKUP(K4120,TONG_SL!$A:$D,3,0)</f>
        <v>Túi</v>
      </c>
      <c r="R4120" s="1">
        <v>5</v>
      </c>
      <c r="T4120" s="1">
        <f>VLOOKUP(VLOOKUP(G4120,Ma_KH!$A:$R,18,0)&amp;K4120,Gia_MB!$A:$F,6,0)</f>
        <v>46000</v>
      </c>
      <c r="U4120" s="14">
        <f t="shared" si="564"/>
        <v>230000</v>
      </c>
      <c r="W4120" s="64">
        <f t="shared" si="565"/>
        <v>0</v>
      </c>
      <c r="X4120" s="3" t="str">
        <f t="shared" si="566"/>
        <v>8</v>
      </c>
      <c r="Z4120" s="14">
        <f t="shared" si="567"/>
        <v>18400</v>
      </c>
      <c r="AA4120" s="7">
        <f>VLOOKUP(G4120,Ma_KH!$A:$R,14,0)</f>
        <v>60</v>
      </c>
      <c r="AD4120" s="7" t="str">
        <f>IFERROR(VLOOKUP(J4120,'Chuyển Mã'!$B$3:$C$9,2,0),"")</f>
        <v>Tỉnh</v>
      </c>
      <c r="AE4120" s="7" t="str">
        <f t="shared" si="568"/>
        <v>Mọc Nấm Hương 250g</v>
      </c>
      <c r="AF4120" s="7">
        <f t="shared" si="569"/>
        <v>5</v>
      </c>
    </row>
    <row r="4121" spans="1:32" x14ac:dyDescent="0.25">
      <c r="A4121" s="65">
        <v>45910</v>
      </c>
      <c r="B4121" s="66">
        <v>4176670860</v>
      </c>
      <c r="C4121" s="12" t="s">
        <v>7214</v>
      </c>
      <c r="D4121" s="16">
        <f t="shared" si="563"/>
        <v>45910</v>
      </c>
      <c r="G4121" s="13" t="s">
        <v>7211</v>
      </c>
      <c r="I4121" s="25" t="s">
        <v>8632</v>
      </c>
      <c r="J4121" s="13" t="s">
        <v>1796</v>
      </c>
      <c r="K4121" s="13" t="s">
        <v>32</v>
      </c>
      <c r="L4121" s="25" t="str">
        <f>VLOOKUP($K4121,TONG_SL!$A:$D,2,0)</f>
        <v>Giò Tai Lưỡi Xào 250</v>
      </c>
      <c r="N4121" s="25" t="str">
        <f t="shared" si="562"/>
        <v>K-C6</v>
      </c>
      <c r="Q4121" s="25" t="str">
        <f>VLOOKUP(K4121,TONG_SL!$A:$D,3,0)</f>
        <v>Túi</v>
      </c>
      <c r="R4121" s="1">
        <v>5</v>
      </c>
      <c r="T4121" s="1">
        <f>VLOOKUP(VLOOKUP(G4121,Ma_KH!$A:$R,18,0)&amp;K4121,Gia_MB!$A:$F,6,0)</f>
        <v>50183</v>
      </c>
      <c r="U4121" s="14">
        <f t="shared" si="564"/>
        <v>250915</v>
      </c>
      <c r="W4121" s="64">
        <f t="shared" si="565"/>
        <v>0</v>
      </c>
      <c r="X4121" s="3" t="str">
        <f t="shared" si="566"/>
        <v>8</v>
      </c>
      <c r="Z4121" s="14">
        <f t="shared" si="567"/>
        <v>20073.2</v>
      </c>
      <c r="AA4121" s="7">
        <f>VLOOKUP(G4121,Ma_KH!$A:$R,14,0)</f>
        <v>60</v>
      </c>
      <c r="AD4121" s="7" t="str">
        <f>IFERROR(VLOOKUP(J4121,'Chuyển Mã'!$B$3:$C$9,2,0),"")</f>
        <v>Tỉnh</v>
      </c>
      <c r="AE4121" s="7" t="str">
        <f t="shared" si="568"/>
        <v>Giò Tai Lưỡi Xào 250</v>
      </c>
      <c r="AF4121" s="7">
        <f t="shared" si="569"/>
        <v>5</v>
      </c>
    </row>
    <row r="4122" spans="1:32" x14ac:dyDescent="0.25">
      <c r="A4122" s="65">
        <v>45910</v>
      </c>
      <c r="B4122" s="66">
        <v>4176670860</v>
      </c>
      <c r="C4122" s="12" t="s">
        <v>7214</v>
      </c>
      <c r="D4122" s="16">
        <f t="shared" si="563"/>
        <v>45910</v>
      </c>
      <c r="G4122" s="13" t="s">
        <v>7211</v>
      </c>
      <c r="I4122" s="25" t="s">
        <v>8632</v>
      </c>
      <c r="J4122" s="13" t="s">
        <v>1796</v>
      </c>
      <c r="K4122" s="13" t="s">
        <v>30</v>
      </c>
      <c r="L4122" s="25" t="str">
        <f>VLOOKUP($K4122,TONG_SL!$A:$D,2,0)</f>
        <v>Gà muối 500g</v>
      </c>
      <c r="N4122" s="25" t="str">
        <f t="shared" si="562"/>
        <v>K-C6</v>
      </c>
      <c r="Q4122" s="25" t="str">
        <f>VLOOKUP(K4122,TONG_SL!$A:$D,3,0)</f>
        <v>Túi</v>
      </c>
      <c r="R4122" s="1">
        <v>5</v>
      </c>
      <c r="T4122" s="1">
        <f>VLOOKUP(VLOOKUP(G4122,Ma_KH!$A:$R,18,0)&amp;K4122,Gia_MB!$A:$F,6,0)</f>
        <v>111058</v>
      </c>
      <c r="U4122" s="14">
        <f t="shared" si="564"/>
        <v>555290</v>
      </c>
      <c r="W4122" s="64">
        <f t="shared" si="565"/>
        <v>0</v>
      </c>
      <c r="X4122" s="3" t="str">
        <f t="shared" si="566"/>
        <v>8</v>
      </c>
      <c r="Z4122" s="14">
        <f t="shared" si="567"/>
        <v>44423.200000000004</v>
      </c>
      <c r="AA4122" s="7">
        <f>VLOOKUP(G4122,Ma_KH!$A:$R,14,0)</f>
        <v>60</v>
      </c>
      <c r="AD4122" s="7" t="str">
        <f>IFERROR(VLOOKUP(J4122,'Chuyển Mã'!$B$3:$C$9,2,0),"")</f>
        <v>Tỉnh</v>
      </c>
      <c r="AE4122" s="7" t="str">
        <f t="shared" si="568"/>
        <v>Gà muối 500g</v>
      </c>
      <c r="AF4122" s="7">
        <f t="shared" si="569"/>
        <v>5</v>
      </c>
    </row>
    <row r="4123" spans="1:32" x14ac:dyDescent="0.25">
      <c r="A4123" s="65">
        <v>45910</v>
      </c>
      <c r="B4123" s="66">
        <v>4176755452</v>
      </c>
      <c r="C4123" s="12" t="s">
        <v>7214</v>
      </c>
      <c r="D4123" s="16">
        <f t="shared" si="563"/>
        <v>45910</v>
      </c>
      <c r="G4123" s="13" t="s">
        <v>7211</v>
      </c>
      <c r="I4123" s="25" t="s">
        <v>8633</v>
      </c>
      <c r="J4123" s="13" t="s">
        <v>1796</v>
      </c>
      <c r="K4123" s="13" t="s">
        <v>39</v>
      </c>
      <c r="L4123" s="25" t="str">
        <f>VLOOKUP($K4123,TONG_SL!$A:$D,2,0)</f>
        <v>Chả cốm 300g</v>
      </c>
      <c r="N4123" s="25" t="str">
        <f t="shared" si="562"/>
        <v>K-C6</v>
      </c>
      <c r="Q4123" s="25" t="str">
        <f>VLOOKUP(K4123,TONG_SL!$A:$D,3,0)</f>
        <v>Túi</v>
      </c>
      <c r="R4123" s="1">
        <v>5</v>
      </c>
      <c r="T4123" s="1">
        <f>VLOOKUP(VLOOKUP(G4123,Ma_KH!$A:$R,18,0)&amp;K4123,Gia_MB!$A:$F,6,0)</f>
        <v>74250</v>
      </c>
      <c r="U4123" s="14">
        <f t="shared" si="564"/>
        <v>371250</v>
      </c>
      <c r="W4123" s="64">
        <f t="shared" si="565"/>
        <v>0</v>
      </c>
      <c r="X4123" s="3" t="str">
        <f t="shared" si="566"/>
        <v>8</v>
      </c>
      <c r="Z4123" s="14">
        <f t="shared" si="567"/>
        <v>29700</v>
      </c>
      <c r="AA4123" s="7">
        <f>VLOOKUP(G4123,Ma_KH!$A:$R,14,0)</f>
        <v>60</v>
      </c>
      <c r="AD4123" s="7" t="str">
        <f>IFERROR(VLOOKUP(J4123,'Chuyển Mã'!$B$3:$C$9,2,0),"")</f>
        <v>Tỉnh</v>
      </c>
      <c r="AE4123" s="7" t="str">
        <f t="shared" si="568"/>
        <v>Chả cốm 300g</v>
      </c>
      <c r="AF4123" s="7">
        <f t="shared" si="569"/>
        <v>5</v>
      </c>
    </row>
    <row r="4124" spans="1:32" x14ac:dyDescent="0.25">
      <c r="A4124" s="65">
        <v>45910</v>
      </c>
      <c r="B4124" s="66">
        <v>4176755452</v>
      </c>
      <c r="C4124" s="12" t="s">
        <v>7214</v>
      </c>
      <c r="D4124" s="16">
        <f t="shared" si="563"/>
        <v>45910</v>
      </c>
      <c r="G4124" s="13" t="s">
        <v>7211</v>
      </c>
      <c r="I4124" s="25" t="s">
        <v>8633</v>
      </c>
      <c r="J4124" s="13" t="s">
        <v>1796</v>
      </c>
      <c r="K4124" s="13" t="s">
        <v>32</v>
      </c>
      <c r="L4124" s="25" t="str">
        <f>VLOOKUP($K4124,TONG_SL!$A:$D,2,0)</f>
        <v>Giò Tai Lưỡi Xào 250</v>
      </c>
      <c r="N4124" s="25" t="str">
        <f t="shared" si="562"/>
        <v>K-C6</v>
      </c>
      <c r="Q4124" s="25" t="str">
        <f>VLOOKUP(K4124,TONG_SL!$A:$D,3,0)</f>
        <v>Túi</v>
      </c>
      <c r="R4124" s="1">
        <v>5</v>
      </c>
      <c r="T4124" s="1">
        <f>VLOOKUP(VLOOKUP(G4124,Ma_KH!$A:$R,18,0)&amp;K4124,Gia_MB!$A:$F,6,0)</f>
        <v>50183</v>
      </c>
      <c r="U4124" s="14">
        <f t="shared" si="564"/>
        <v>250915</v>
      </c>
      <c r="W4124" s="64">
        <f t="shared" si="565"/>
        <v>0</v>
      </c>
      <c r="X4124" s="3" t="str">
        <f t="shared" si="566"/>
        <v>8</v>
      </c>
      <c r="Z4124" s="14">
        <f t="shared" si="567"/>
        <v>20073.2</v>
      </c>
      <c r="AA4124" s="7">
        <f>VLOOKUP(G4124,Ma_KH!$A:$R,14,0)</f>
        <v>60</v>
      </c>
      <c r="AD4124" s="7" t="str">
        <f>IFERROR(VLOOKUP(J4124,'Chuyển Mã'!$B$3:$C$9,2,0),"")</f>
        <v>Tỉnh</v>
      </c>
      <c r="AE4124" s="7" t="str">
        <f t="shared" si="568"/>
        <v>Giò Tai Lưỡi Xào 250</v>
      </c>
      <c r="AF4124" s="7">
        <f t="shared" si="569"/>
        <v>5</v>
      </c>
    </row>
    <row r="4125" spans="1:32" x14ac:dyDescent="0.25">
      <c r="A4125" s="65">
        <v>45910</v>
      </c>
      <c r="B4125" s="66">
        <v>4176755452</v>
      </c>
      <c r="C4125" s="12" t="s">
        <v>7214</v>
      </c>
      <c r="D4125" s="16">
        <f t="shared" si="563"/>
        <v>45910</v>
      </c>
      <c r="G4125" s="13" t="s">
        <v>7211</v>
      </c>
      <c r="I4125" s="25" t="s">
        <v>8633</v>
      </c>
      <c r="J4125" s="13" t="s">
        <v>1796</v>
      </c>
      <c r="K4125" s="13" t="s">
        <v>51</v>
      </c>
      <c r="L4125" s="25" t="str">
        <f>VLOOKUP($K4125,TONG_SL!$A:$D,2,0)</f>
        <v>Mọc Nấm Hương 250g</v>
      </c>
      <c r="N4125" s="25" t="str">
        <f t="shared" si="562"/>
        <v>K-C6</v>
      </c>
      <c r="Q4125" s="25" t="str">
        <f>VLOOKUP(K4125,TONG_SL!$A:$D,3,0)</f>
        <v>Túi</v>
      </c>
      <c r="R4125" s="1">
        <v>5</v>
      </c>
      <c r="T4125" s="1">
        <f>VLOOKUP(VLOOKUP(G4125,Ma_KH!$A:$R,18,0)&amp;K4125,Gia_MB!$A:$F,6,0)</f>
        <v>46000</v>
      </c>
      <c r="U4125" s="14">
        <f t="shared" si="564"/>
        <v>230000</v>
      </c>
      <c r="W4125" s="64">
        <f t="shared" si="565"/>
        <v>0</v>
      </c>
      <c r="X4125" s="3" t="str">
        <f t="shared" si="566"/>
        <v>8</v>
      </c>
      <c r="Z4125" s="14">
        <f t="shared" si="567"/>
        <v>18400</v>
      </c>
      <c r="AA4125" s="7">
        <f>VLOOKUP(G4125,Ma_KH!$A:$R,14,0)</f>
        <v>60</v>
      </c>
      <c r="AD4125" s="7" t="str">
        <f>IFERROR(VLOOKUP(J4125,'Chuyển Mã'!$B$3:$C$9,2,0),"")</f>
        <v>Tỉnh</v>
      </c>
      <c r="AE4125" s="7" t="str">
        <f t="shared" si="568"/>
        <v>Mọc Nấm Hương 250g</v>
      </c>
      <c r="AF4125" s="7">
        <f t="shared" si="569"/>
        <v>5</v>
      </c>
    </row>
    <row r="4126" spans="1:32" x14ac:dyDescent="0.25">
      <c r="A4126" s="65">
        <v>45910</v>
      </c>
      <c r="B4126" s="66">
        <v>4176755452</v>
      </c>
      <c r="C4126" s="12" t="s">
        <v>7214</v>
      </c>
      <c r="D4126" s="16">
        <f t="shared" si="563"/>
        <v>45910</v>
      </c>
      <c r="G4126" s="13" t="s">
        <v>7211</v>
      </c>
      <c r="I4126" s="25" t="s">
        <v>8633</v>
      </c>
      <c r="J4126" s="13" t="s">
        <v>1796</v>
      </c>
      <c r="K4126" s="13" t="s">
        <v>30</v>
      </c>
      <c r="L4126" s="25" t="str">
        <f>VLOOKUP($K4126,TONG_SL!$A:$D,2,0)</f>
        <v>Gà muối 500g</v>
      </c>
      <c r="N4126" s="25" t="str">
        <f t="shared" si="562"/>
        <v>K-C6</v>
      </c>
      <c r="Q4126" s="25" t="str">
        <f>VLOOKUP(K4126,TONG_SL!$A:$D,3,0)</f>
        <v>Túi</v>
      </c>
      <c r="R4126" s="1">
        <v>10</v>
      </c>
      <c r="T4126" s="1">
        <f>VLOOKUP(VLOOKUP(G4126,Ma_KH!$A:$R,18,0)&amp;K4126,Gia_MB!$A:$F,6,0)</f>
        <v>111058</v>
      </c>
      <c r="U4126" s="14">
        <f t="shared" si="564"/>
        <v>1110580</v>
      </c>
      <c r="W4126" s="64">
        <f t="shared" si="565"/>
        <v>0</v>
      </c>
      <c r="X4126" s="3" t="str">
        <f t="shared" si="566"/>
        <v>8</v>
      </c>
      <c r="Z4126" s="14">
        <f t="shared" si="567"/>
        <v>88846.400000000009</v>
      </c>
      <c r="AA4126" s="7">
        <f>VLOOKUP(G4126,Ma_KH!$A:$R,14,0)</f>
        <v>60</v>
      </c>
      <c r="AD4126" s="7" t="str">
        <f>IFERROR(VLOOKUP(J4126,'Chuyển Mã'!$B$3:$C$9,2,0),"")</f>
        <v>Tỉnh</v>
      </c>
      <c r="AE4126" s="7" t="str">
        <f t="shared" si="568"/>
        <v>Gà muối 500g</v>
      </c>
      <c r="AF4126" s="7">
        <f t="shared" si="569"/>
        <v>10</v>
      </c>
    </row>
    <row r="4127" spans="1:32" x14ac:dyDescent="0.25">
      <c r="A4127" s="65">
        <v>45910</v>
      </c>
      <c r="B4127" s="66">
        <v>4176755452</v>
      </c>
      <c r="C4127" s="12" t="s">
        <v>7214</v>
      </c>
      <c r="D4127" s="16">
        <f t="shared" si="563"/>
        <v>45910</v>
      </c>
      <c r="G4127" s="13" t="s">
        <v>7211</v>
      </c>
      <c r="I4127" s="25" t="s">
        <v>8633</v>
      </c>
      <c r="J4127" s="13" t="s">
        <v>1796</v>
      </c>
      <c r="K4127" s="13" t="s">
        <v>27</v>
      </c>
      <c r="L4127" s="25" t="str">
        <f>VLOOKUP($K4127,TONG_SL!$A:$D,2,0)</f>
        <v>Chân giò heo muối 300g</v>
      </c>
      <c r="N4127" s="25" t="str">
        <f t="shared" si="562"/>
        <v>K-C6</v>
      </c>
      <c r="Q4127" s="25" t="str">
        <f>VLOOKUP(K4127,TONG_SL!$A:$D,3,0)</f>
        <v>Túi</v>
      </c>
      <c r="R4127" s="1">
        <v>5</v>
      </c>
      <c r="T4127" s="1">
        <f>VLOOKUP(VLOOKUP(G4127,Ma_KH!$A:$R,18,0)&amp;K4127,Gia_MB!$A:$F,6,0)</f>
        <v>73431</v>
      </c>
      <c r="U4127" s="14">
        <f t="shared" si="564"/>
        <v>367155</v>
      </c>
      <c r="W4127" s="64">
        <f t="shared" si="565"/>
        <v>0</v>
      </c>
      <c r="X4127" s="3" t="str">
        <f t="shared" si="566"/>
        <v>8</v>
      </c>
      <c r="Z4127" s="14">
        <f t="shared" si="567"/>
        <v>29372.400000000001</v>
      </c>
      <c r="AA4127" s="7">
        <f>VLOOKUP(G4127,Ma_KH!$A:$R,14,0)</f>
        <v>60</v>
      </c>
      <c r="AD4127" s="7" t="str">
        <f>IFERROR(VLOOKUP(J4127,'Chuyển Mã'!$B$3:$C$9,2,0),"")</f>
        <v>Tỉnh</v>
      </c>
      <c r="AE4127" s="7" t="str">
        <f t="shared" si="568"/>
        <v>Chân giò heo muối 300g</v>
      </c>
      <c r="AF4127" s="7">
        <f t="shared" si="569"/>
        <v>5</v>
      </c>
    </row>
    <row r="4128" spans="1:32" x14ac:dyDescent="0.25">
      <c r="A4128" s="65">
        <v>45910</v>
      </c>
      <c r="B4128" s="66">
        <v>4176755264</v>
      </c>
      <c r="C4128" s="12" t="s">
        <v>7214</v>
      </c>
      <c r="D4128" s="16">
        <f t="shared" si="563"/>
        <v>45910</v>
      </c>
      <c r="G4128" s="13" t="s">
        <v>7211</v>
      </c>
      <c r="I4128" s="25" t="s">
        <v>8634</v>
      </c>
      <c r="J4128" s="13" t="s">
        <v>1796</v>
      </c>
      <c r="K4128" s="13" t="s">
        <v>32</v>
      </c>
      <c r="L4128" s="25" t="str">
        <f>VLOOKUP($K4128,TONG_SL!$A:$D,2,0)</f>
        <v>Giò Tai Lưỡi Xào 250</v>
      </c>
      <c r="N4128" s="25" t="str">
        <f t="shared" si="562"/>
        <v>K-C6</v>
      </c>
      <c r="Q4128" s="25" t="str">
        <f>VLOOKUP(K4128,TONG_SL!$A:$D,3,0)</f>
        <v>Túi</v>
      </c>
      <c r="R4128" s="1">
        <v>5</v>
      </c>
      <c r="T4128" s="1">
        <f>VLOOKUP(VLOOKUP(G4128,Ma_KH!$A:$R,18,0)&amp;K4128,Gia_MB!$A:$F,6,0)</f>
        <v>50183</v>
      </c>
      <c r="U4128" s="14">
        <f t="shared" si="564"/>
        <v>250915</v>
      </c>
      <c r="W4128" s="64">
        <f t="shared" si="565"/>
        <v>0</v>
      </c>
      <c r="X4128" s="3" t="str">
        <f t="shared" si="566"/>
        <v>8</v>
      </c>
      <c r="Z4128" s="14">
        <f t="shared" si="567"/>
        <v>20073.2</v>
      </c>
      <c r="AA4128" s="7">
        <f>VLOOKUP(G4128,Ma_KH!$A:$R,14,0)</f>
        <v>60</v>
      </c>
      <c r="AD4128" s="7" t="str">
        <f>IFERROR(VLOOKUP(J4128,'Chuyển Mã'!$B$3:$C$9,2,0),"")</f>
        <v>Tỉnh</v>
      </c>
      <c r="AE4128" s="7" t="str">
        <f t="shared" si="568"/>
        <v>Giò Tai Lưỡi Xào 250</v>
      </c>
      <c r="AF4128" s="7">
        <f t="shared" si="569"/>
        <v>5</v>
      </c>
    </row>
    <row r="4129" spans="1:32" x14ac:dyDescent="0.25">
      <c r="A4129" s="65">
        <v>45910</v>
      </c>
      <c r="B4129" s="66">
        <v>4176755264</v>
      </c>
      <c r="C4129" s="12" t="s">
        <v>7214</v>
      </c>
      <c r="D4129" s="16">
        <f t="shared" si="563"/>
        <v>45910</v>
      </c>
      <c r="G4129" s="13" t="s">
        <v>7211</v>
      </c>
      <c r="I4129" s="25" t="s">
        <v>8634</v>
      </c>
      <c r="J4129" s="13" t="s">
        <v>1796</v>
      </c>
      <c r="K4129" s="13" t="s">
        <v>30</v>
      </c>
      <c r="L4129" s="25" t="str">
        <f>VLOOKUP($K4129,TONG_SL!$A:$D,2,0)</f>
        <v>Gà muối 500g</v>
      </c>
      <c r="N4129" s="25" t="str">
        <f t="shared" si="562"/>
        <v>K-C6</v>
      </c>
      <c r="Q4129" s="25" t="str">
        <f>VLOOKUP(K4129,TONG_SL!$A:$D,3,0)</f>
        <v>Túi</v>
      </c>
      <c r="R4129" s="1">
        <v>10</v>
      </c>
      <c r="T4129" s="1">
        <f>VLOOKUP(VLOOKUP(G4129,Ma_KH!$A:$R,18,0)&amp;K4129,Gia_MB!$A:$F,6,0)</f>
        <v>111058</v>
      </c>
      <c r="U4129" s="14">
        <f t="shared" si="564"/>
        <v>1110580</v>
      </c>
      <c r="W4129" s="64">
        <f t="shared" si="565"/>
        <v>0</v>
      </c>
      <c r="X4129" s="3" t="str">
        <f t="shared" si="566"/>
        <v>8</v>
      </c>
      <c r="Z4129" s="14">
        <f t="shared" si="567"/>
        <v>88846.400000000009</v>
      </c>
      <c r="AA4129" s="7">
        <f>VLOOKUP(G4129,Ma_KH!$A:$R,14,0)</f>
        <v>60</v>
      </c>
      <c r="AD4129" s="7" t="str">
        <f>IFERROR(VLOOKUP(J4129,'Chuyển Mã'!$B$3:$C$9,2,0),"")</f>
        <v>Tỉnh</v>
      </c>
      <c r="AE4129" s="7" t="str">
        <f t="shared" si="568"/>
        <v>Gà muối 500g</v>
      </c>
      <c r="AF4129" s="7">
        <f t="shared" si="569"/>
        <v>10</v>
      </c>
    </row>
    <row r="4130" spans="1:32" x14ac:dyDescent="0.25">
      <c r="A4130" s="65">
        <v>45910</v>
      </c>
      <c r="B4130" s="66">
        <v>4176755264</v>
      </c>
      <c r="C4130" s="12" t="s">
        <v>7214</v>
      </c>
      <c r="D4130" s="16">
        <f t="shared" si="563"/>
        <v>45910</v>
      </c>
      <c r="G4130" s="13" t="s">
        <v>7211</v>
      </c>
      <c r="I4130" s="25" t="s">
        <v>8634</v>
      </c>
      <c r="J4130" s="13" t="s">
        <v>1796</v>
      </c>
      <c r="K4130" s="13" t="s">
        <v>27</v>
      </c>
      <c r="L4130" s="25" t="str">
        <f>VLOOKUP($K4130,TONG_SL!$A:$D,2,0)</f>
        <v>Chân giò heo muối 300g</v>
      </c>
      <c r="N4130" s="25" t="str">
        <f t="shared" si="562"/>
        <v>K-C6</v>
      </c>
      <c r="Q4130" s="25" t="str">
        <f>VLOOKUP(K4130,TONG_SL!$A:$D,3,0)</f>
        <v>Túi</v>
      </c>
      <c r="R4130" s="1">
        <v>5</v>
      </c>
      <c r="T4130" s="1">
        <f>VLOOKUP(VLOOKUP(G4130,Ma_KH!$A:$R,18,0)&amp;K4130,Gia_MB!$A:$F,6,0)</f>
        <v>73431</v>
      </c>
      <c r="U4130" s="14">
        <f t="shared" si="564"/>
        <v>367155</v>
      </c>
      <c r="W4130" s="64">
        <f t="shared" si="565"/>
        <v>0</v>
      </c>
      <c r="X4130" s="3" t="str">
        <f t="shared" si="566"/>
        <v>8</v>
      </c>
      <c r="Z4130" s="14">
        <f t="shared" si="567"/>
        <v>29372.400000000001</v>
      </c>
      <c r="AA4130" s="7">
        <f>VLOOKUP(G4130,Ma_KH!$A:$R,14,0)</f>
        <v>60</v>
      </c>
      <c r="AD4130" s="7" t="str">
        <f>IFERROR(VLOOKUP(J4130,'Chuyển Mã'!$B$3:$C$9,2,0),"")</f>
        <v>Tỉnh</v>
      </c>
      <c r="AE4130" s="7" t="str">
        <f t="shared" si="568"/>
        <v>Chân giò heo muối 300g</v>
      </c>
      <c r="AF4130" s="7">
        <f t="shared" si="569"/>
        <v>5</v>
      </c>
    </row>
    <row r="4131" spans="1:32" x14ac:dyDescent="0.25">
      <c r="A4131" s="65">
        <v>45910</v>
      </c>
      <c r="B4131" s="66">
        <v>4176670878</v>
      </c>
      <c r="C4131" s="12" t="s">
        <v>7214</v>
      </c>
      <c r="D4131" s="16">
        <f t="shared" si="563"/>
        <v>45910</v>
      </c>
      <c r="G4131" s="13" t="s">
        <v>7211</v>
      </c>
      <c r="I4131" s="25" t="s">
        <v>8635</v>
      </c>
      <c r="J4131" s="13" t="s">
        <v>1796</v>
      </c>
      <c r="K4131" s="13" t="s">
        <v>27</v>
      </c>
      <c r="L4131" s="25" t="str">
        <f>VLOOKUP($K4131,TONG_SL!$A:$D,2,0)</f>
        <v>Chân giò heo muối 300g</v>
      </c>
      <c r="N4131" s="25" t="str">
        <f t="shared" si="562"/>
        <v>K-C6</v>
      </c>
      <c r="Q4131" s="25" t="str">
        <f>VLOOKUP(K4131,TONG_SL!$A:$D,3,0)</f>
        <v>Túi</v>
      </c>
      <c r="R4131" s="1">
        <v>30</v>
      </c>
      <c r="T4131" s="1">
        <f>VLOOKUP(VLOOKUP(G4131,Ma_KH!$A:$R,18,0)&amp;K4131,Gia_MB!$A:$F,6,0)</f>
        <v>73431</v>
      </c>
      <c r="U4131" s="14">
        <f t="shared" si="564"/>
        <v>2202930</v>
      </c>
      <c r="W4131" s="64">
        <f t="shared" si="565"/>
        <v>0</v>
      </c>
      <c r="X4131" s="3" t="str">
        <f t="shared" si="566"/>
        <v>8</v>
      </c>
      <c r="Z4131" s="14">
        <f t="shared" si="567"/>
        <v>176234.4</v>
      </c>
      <c r="AA4131" s="7">
        <f>VLOOKUP(G4131,Ma_KH!$A:$R,14,0)</f>
        <v>60</v>
      </c>
      <c r="AD4131" s="7" t="str">
        <f>IFERROR(VLOOKUP(J4131,'Chuyển Mã'!$B$3:$C$9,2,0),"")</f>
        <v>Tỉnh</v>
      </c>
      <c r="AE4131" s="7" t="str">
        <f t="shared" si="568"/>
        <v>Chân giò heo muối 300g</v>
      </c>
      <c r="AF4131" s="7">
        <f t="shared" si="569"/>
        <v>30</v>
      </c>
    </row>
    <row r="4132" spans="1:32" x14ac:dyDescent="0.25">
      <c r="A4132" s="65">
        <v>45910</v>
      </c>
      <c r="B4132" s="66">
        <v>4176670878</v>
      </c>
      <c r="C4132" s="12" t="s">
        <v>7214</v>
      </c>
      <c r="D4132" s="16">
        <f t="shared" si="563"/>
        <v>45910</v>
      </c>
      <c r="G4132" s="13" t="s">
        <v>7211</v>
      </c>
      <c r="I4132" s="25" t="s">
        <v>8635</v>
      </c>
      <c r="J4132" s="13" t="s">
        <v>1796</v>
      </c>
      <c r="K4132" s="13" t="s">
        <v>39</v>
      </c>
      <c r="L4132" s="25" t="str">
        <f>VLOOKUP($K4132,TONG_SL!$A:$D,2,0)</f>
        <v>Chả cốm 300g</v>
      </c>
      <c r="N4132" s="25" t="str">
        <f t="shared" si="562"/>
        <v>K-C6</v>
      </c>
      <c r="Q4132" s="25" t="str">
        <f>VLOOKUP(K4132,TONG_SL!$A:$D,3,0)</f>
        <v>Túi</v>
      </c>
      <c r="R4132" s="1">
        <v>10</v>
      </c>
      <c r="T4132" s="1">
        <f>VLOOKUP(VLOOKUP(G4132,Ma_KH!$A:$R,18,0)&amp;K4132,Gia_MB!$A:$F,6,0)</f>
        <v>74250</v>
      </c>
      <c r="U4132" s="14">
        <f t="shared" si="564"/>
        <v>742500</v>
      </c>
      <c r="W4132" s="64">
        <f t="shared" si="565"/>
        <v>0</v>
      </c>
      <c r="X4132" s="3" t="str">
        <f t="shared" si="566"/>
        <v>8</v>
      </c>
      <c r="Z4132" s="14">
        <f t="shared" si="567"/>
        <v>59400</v>
      </c>
      <c r="AA4132" s="7">
        <f>VLOOKUP(G4132,Ma_KH!$A:$R,14,0)</f>
        <v>60</v>
      </c>
      <c r="AD4132" s="7" t="str">
        <f>IFERROR(VLOOKUP(J4132,'Chuyển Mã'!$B$3:$C$9,2,0),"")</f>
        <v>Tỉnh</v>
      </c>
      <c r="AE4132" s="7" t="str">
        <f t="shared" si="568"/>
        <v>Chả cốm 300g</v>
      </c>
      <c r="AF4132" s="7">
        <f t="shared" si="569"/>
        <v>10</v>
      </c>
    </row>
    <row r="4133" spans="1:32" x14ac:dyDescent="0.25">
      <c r="A4133" s="65">
        <v>45910</v>
      </c>
      <c r="B4133" s="66">
        <v>4176670878</v>
      </c>
      <c r="C4133" s="12" t="s">
        <v>7214</v>
      </c>
      <c r="D4133" s="16">
        <f t="shared" si="563"/>
        <v>45910</v>
      </c>
      <c r="G4133" s="13" t="s">
        <v>7211</v>
      </c>
      <c r="I4133" s="25" t="s">
        <v>8635</v>
      </c>
      <c r="J4133" s="13" t="s">
        <v>1796</v>
      </c>
      <c r="K4133" s="13" t="s">
        <v>51</v>
      </c>
      <c r="L4133" s="25" t="str">
        <f>VLOOKUP($K4133,TONG_SL!$A:$D,2,0)</f>
        <v>Mọc Nấm Hương 250g</v>
      </c>
      <c r="N4133" s="25" t="str">
        <f t="shared" si="562"/>
        <v>K-C6</v>
      </c>
      <c r="Q4133" s="25" t="str">
        <f>VLOOKUP(K4133,TONG_SL!$A:$D,3,0)</f>
        <v>Túi</v>
      </c>
      <c r="R4133" s="1">
        <v>10</v>
      </c>
      <c r="T4133" s="1">
        <f>VLOOKUP(VLOOKUP(G4133,Ma_KH!$A:$R,18,0)&amp;K4133,Gia_MB!$A:$F,6,0)</f>
        <v>46000</v>
      </c>
      <c r="U4133" s="14">
        <f t="shared" si="564"/>
        <v>460000</v>
      </c>
      <c r="W4133" s="64">
        <f t="shared" si="565"/>
        <v>0</v>
      </c>
      <c r="X4133" s="3" t="str">
        <f t="shared" si="566"/>
        <v>8</v>
      </c>
      <c r="Z4133" s="14">
        <f t="shared" si="567"/>
        <v>36800</v>
      </c>
      <c r="AA4133" s="7">
        <f>VLOOKUP(G4133,Ma_KH!$A:$R,14,0)</f>
        <v>60</v>
      </c>
      <c r="AD4133" s="7" t="str">
        <f>IFERROR(VLOOKUP(J4133,'Chuyển Mã'!$B$3:$C$9,2,0),"")</f>
        <v>Tỉnh</v>
      </c>
      <c r="AE4133" s="7" t="str">
        <f t="shared" si="568"/>
        <v>Mọc Nấm Hương 250g</v>
      </c>
      <c r="AF4133" s="7">
        <f t="shared" si="569"/>
        <v>10</v>
      </c>
    </row>
    <row r="4134" spans="1:32" x14ac:dyDescent="0.25">
      <c r="A4134" s="65">
        <v>45910</v>
      </c>
      <c r="B4134" s="66">
        <v>4176636727</v>
      </c>
      <c r="C4134" s="12" t="s">
        <v>7214</v>
      </c>
      <c r="D4134" s="16">
        <f t="shared" si="563"/>
        <v>45910</v>
      </c>
      <c r="G4134" s="13" t="s">
        <v>7529</v>
      </c>
      <c r="I4134" s="25" t="s">
        <v>8636</v>
      </c>
      <c r="J4134" s="13" t="s">
        <v>1796</v>
      </c>
      <c r="K4134" s="13" t="s">
        <v>30</v>
      </c>
      <c r="L4134" s="25" t="str">
        <f>VLOOKUP($K4134,TONG_SL!$A:$D,2,0)</f>
        <v>Gà muối 500g</v>
      </c>
      <c r="N4134" s="25" t="str">
        <f t="shared" si="562"/>
        <v>K-C6</v>
      </c>
      <c r="Q4134" s="25" t="str">
        <f>VLOOKUP(K4134,TONG_SL!$A:$D,3,0)</f>
        <v>Túi</v>
      </c>
      <c r="R4134" s="1">
        <v>15</v>
      </c>
      <c r="T4134" s="1">
        <f>VLOOKUP(VLOOKUP(G4134,Ma_KH!$A:$R,18,0)&amp;K4134,Gia_MB!$A:$F,6,0)</f>
        <v>111058</v>
      </c>
      <c r="U4134" s="14">
        <f t="shared" si="564"/>
        <v>1665870</v>
      </c>
      <c r="W4134" s="64">
        <f t="shared" si="565"/>
        <v>0</v>
      </c>
      <c r="X4134" s="3" t="str">
        <f t="shared" si="566"/>
        <v>8</v>
      </c>
      <c r="Z4134" s="14">
        <f t="shared" si="567"/>
        <v>133269.6</v>
      </c>
      <c r="AA4134" s="7">
        <f>VLOOKUP(G4134,Ma_KH!$A:$R,14,0)</f>
        <v>60</v>
      </c>
      <c r="AD4134" s="7" t="str">
        <f>IFERROR(VLOOKUP(J4134,'Chuyển Mã'!$B$3:$C$9,2,0),"")</f>
        <v>Tỉnh</v>
      </c>
      <c r="AE4134" s="7" t="str">
        <f t="shared" si="568"/>
        <v>Gà muối 500g</v>
      </c>
      <c r="AF4134" s="7">
        <f t="shared" si="569"/>
        <v>15</v>
      </c>
    </row>
    <row r="4135" spans="1:32" x14ac:dyDescent="0.25">
      <c r="A4135" s="65">
        <v>45910</v>
      </c>
      <c r="B4135" s="66">
        <v>4176636727</v>
      </c>
      <c r="C4135" s="12" t="s">
        <v>7214</v>
      </c>
      <c r="D4135" s="16">
        <f t="shared" si="563"/>
        <v>45910</v>
      </c>
      <c r="G4135" s="13" t="s">
        <v>7529</v>
      </c>
      <c r="I4135" s="25" t="s">
        <v>8636</v>
      </c>
      <c r="J4135" s="13" t="s">
        <v>1796</v>
      </c>
      <c r="K4135" s="13" t="s">
        <v>27</v>
      </c>
      <c r="L4135" s="25" t="str">
        <f>VLOOKUP($K4135,TONG_SL!$A:$D,2,0)</f>
        <v>Chân giò heo muối 300g</v>
      </c>
      <c r="N4135" s="25" t="str">
        <f t="shared" ref="N4135:N4198" si="570">IF($B4135&lt;&gt;"","K-C6","")</f>
        <v>K-C6</v>
      </c>
      <c r="Q4135" s="25" t="str">
        <f>VLOOKUP(K4135,TONG_SL!$A:$D,3,0)</f>
        <v>Túi</v>
      </c>
      <c r="R4135" s="1">
        <v>5</v>
      </c>
      <c r="T4135" s="1">
        <f>VLOOKUP(VLOOKUP(G4135,Ma_KH!$A:$R,18,0)&amp;K4135,Gia_MB!$A:$F,6,0)</f>
        <v>73431</v>
      </c>
      <c r="U4135" s="14">
        <f t="shared" si="564"/>
        <v>367155</v>
      </c>
      <c r="W4135" s="64">
        <f t="shared" si="565"/>
        <v>0</v>
      </c>
      <c r="X4135" s="3" t="str">
        <f t="shared" si="566"/>
        <v>8</v>
      </c>
      <c r="Z4135" s="14">
        <f t="shared" si="567"/>
        <v>29372.400000000001</v>
      </c>
      <c r="AA4135" s="7">
        <f>VLOOKUP(G4135,Ma_KH!$A:$R,14,0)</f>
        <v>60</v>
      </c>
      <c r="AD4135" s="7" t="str">
        <f>IFERROR(VLOOKUP(J4135,'Chuyển Mã'!$B$3:$C$9,2,0),"")</f>
        <v>Tỉnh</v>
      </c>
      <c r="AE4135" s="7" t="str">
        <f t="shared" si="568"/>
        <v>Chân giò heo muối 300g</v>
      </c>
      <c r="AF4135" s="7">
        <f t="shared" si="569"/>
        <v>5</v>
      </c>
    </row>
    <row r="4136" spans="1:32" x14ac:dyDescent="0.25">
      <c r="A4136" s="65">
        <v>45910</v>
      </c>
      <c r="B4136" s="66">
        <v>4176636727</v>
      </c>
      <c r="C4136" s="12" t="s">
        <v>7214</v>
      </c>
      <c r="D4136" s="16">
        <f t="shared" si="563"/>
        <v>45910</v>
      </c>
      <c r="G4136" s="13" t="s">
        <v>7529</v>
      </c>
      <c r="I4136" s="25" t="s">
        <v>8636</v>
      </c>
      <c r="J4136" s="13" t="s">
        <v>1796</v>
      </c>
      <c r="K4136" s="13" t="s">
        <v>32</v>
      </c>
      <c r="L4136" s="25" t="str">
        <f>VLOOKUP($K4136,TONG_SL!$A:$D,2,0)</f>
        <v>Giò Tai Lưỡi Xào 250</v>
      </c>
      <c r="N4136" s="25" t="str">
        <f t="shared" si="570"/>
        <v>K-C6</v>
      </c>
      <c r="Q4136" s="25" t="str">
        <f>VLOOKUP(K4136,TONG_SL!$A:$D,3,0)</f>
        <v>Túi</v>
      </c>
      <c r="R4136" s="1">
        <v>5</v>
      </c>
      <c r="T4136" s="1">
        <f>VLOOKUP(VLOOKUP(G4136,Ma_KH!$A:$R,18,0)&amp;K4136,Gia_MB!$A:$F,6,0)</f>
        <v>50183</v>
      </c>
      <c r="U4136" s="14">
        <f t="shared" si="564"/>
        <v>250915</v>
      </c>
      <c r="W4136" s="64">
        <f t="shared" si="565"/>
        <v>0</v>
      </c>
      <c r="X4136" s="3" t="str">
        <f t="shared" si="566"/>
        <v>8</v>
      </c>
      <c r="Z4136" s="14">
        <f t="shared" si="567"/>
        <v>20073.2</v>
      </c>
      <c r="AA4136" s="7">
        <f>VLOOKUP(G4136,Ma_KH!$A:$R,14,0)</f>
        <v>60</v>
      </c>
      <c r="AD4136" s="7" t="str">
        <f>IFERROR(VLOOKUP(J4136,'Chuyển Mã'!$B$3:$C$9,2,0),"")</f>
        <v>Tỉnh</v>
      </c>
      <c r="AE4136" s="7" t="str">
        <f t="shared" si="568"/>
        <v>Giò Tai Lưỡi Xào 250</v>
      </c>
      <c r="AF4136" s="7">
        <f t="shared" si="569"/>
        <v>5</v>
      </c>
    </row>
    <row r="4137" spans="1:32" x14ac:dyDescent="0.25">
      <c r="A4137" s="65">
        <v>45910</v>
      </c>
      <c r="B4137" s="66">
        <v>4176639400</v>
      </c>
      <c r="C4137" s="12" t="s">
        <v>7214</v>
      </c>
      <c r="D4137" s="16">
        <f t="shared" ref="D4137:D4200" si="571">IF(A4137="","",A4137)</f>
        <v>45910</v>
      </c>
      <c r="G4137" s="13" t="s">
        <v>7321</v>
      </c>
      <c r="I4137" s="25" t="s">
        <v>8637</v>
      </c>
      <c r="J4137" s="13" t="s">
        <v>1796</v>
      </c>
      <c r="K4137" s="13" t="s">
        <v>27</v>
      </c>
      <c r="L4137" s="25" t="str">
        <f>VLOOKUP($K4137,TONG_SL!$A:$D,2,0)</f>
        <v>Chân giò heo muối 300g</v>
      </c>
      <c r="N4137" s="25" t="str">
        <f t="shared" si="570"/>
        <v>K-C6</v>
      </c>
      <c r="Q4137" s="25" t="str">
        <f>VLOOKUP(K4137,TONG_SL!$A:$D,3,0)</f>
        <v>Túi</v>
      </c>
      <c r="R4137" s="1">
        <v>30</v>
      </c>
      <c r="T4137" s="1">
        <f>VLOOKUP(VLOOKUP(G4137,Ma_KH!$A:$R,18,0)&amp;K4137,Gia_MB!$A:$F,6,0)</f>
        <v>73431</v>
      </c>
      <c r="U4137" s="14">
        <f t="shared" si="564"/>
        <v>2202930</v>
      </c>
      <c r="W4137" s="64">
        <f t="shared" si="565"/>
        <v>0</v>
      </c>
      <c r="X4137" s="3" t="str">
        <f t="shared" si="566"/>
        <v>8</v>
      </c>
      <c r="Z4137" s="14">
        <f t="shared" si="567"/>
        <v>176234.4</v>
      </c>
      <c r="AA4137" s="7">
        <f>VLOOKUP(G4137,Ma_KH!$A:$R,14,0)</f>
        <v>60</v>
      </c>
      <c r="AD4137" s="7" t="str">
        <f>IFERROR(VLOOKUP(J4137,'Chuyển Mã'!$B$3:$C$9,2,0),"")</f>
        <v>Tỉnh</v>
      </c>
      <c r="AE4137" s="7" t="str">
        <f t="shared" si="568"/>
        <v>Chân giò heo muối 300g</v>
      </c>
      <c r="AF4137" s="7">
        <f t="shared" si="569"/>
        <v>30</v>
      </c>
    </row>
    <row r="4138" spans="1:32" x14ac:dyDescent="0.25">
      <c r="A4138" s="65">
        <v>45910</v>
      </c>
      <c r="B4138" s="66">
        <v>4176639400</v>
      </c>
      <c r="C4138" s="12" t="s">
        <v>7214</v>
      </c>
      <c r="D4138" s="16">
        <f t="shared" si="571"/>
        <v>45910</v>
      </c>
      <c r="G4138" s="13" t="s">
        <v>7321</v>
      </c>
      <c r="I4138" s="25" t="s">
        <v>8637</v>
      </c>
      <c r="J4138" s="13" t="s">
        <v>1796</v>
      </c>
      <c r="K4138" s="13" t="s">
        <v>32</v>
      </c>
      <c r="L4138" s="25" t="str">
        <f>VLOOKUP($K4138,TONG_SL!$A:$D,2,0)</f>
        <v>Giò Tai Lưỡi Xào 250</v>
      </c>
      <c r="N4138" s="25" t="str">
        <f t="shared" si="570"/>
        <v>K-C6</v>
      </c>
      <c r="Q4138" s="25" t="str">
        <f>VLOOKUP(K4138,TONG_SL!$A:$D,3,0)</f>
        <v>Túi</v>
      </c>
      <c r="R4138" s="1">
        <v>10</v>
      </c>
      <c r="T4138" s="1">
        <f>VLOOKUP(VLOOKUP(G4138,Ma_KH!$A:$R,18,0)&amp;K4138,Gia_MB!$A:$F,6,0)</f>
        <v>50183</v>
      </c>
      <c r="U4138" s="14">
        <f t="shared" si="564"/>
        <v>501830</v>
      </c>
      <c r="W4138" s="64">
        <f t="shared" si="565"/>
        <v>0</v>
      </c>
      <c r="X4138" s="3" t="str">
        <f t="shared" si="566"/>
        <v>8</v>
      </c>
      <c r="Z4138" s="14">
        <f t="shared" si="567"/>
        <v>40146.400000000001</v>
      </c>
      <c r="AA4138" s="7">
        <f>VLOOKUP(G4138,Ma_KH!$A:$R,14,0)</f>
        <v>60</v>
      </c>
      <c r="AD4138" s="7" t="str">
        <f>IFERROR(VLOOKUP(J4138,'Chuyển Mã'!$B$3:$C$9,2,0),"")</f>
        <v>Tỉnh</v>
      </c>
      <c r="AE4138" s="7" t="str">
        <f t="shared" si="568"/>
        <v>Giò Tai Lưỡi Xào 250</v>
      </c>
      <c r="AF4138" s="7">
        <f t="shared" si="569"/>
        <v>10</v>
      </c>
    </row>
    <row r="4139" spans="1:32" x14ac:dyDescent="0.25">
      <c r="A4139" s="65">
        <v>45910</v>
      </c>
      <c r="B4139" s="66">
        <v>4176660346</v>
      </c>
      <c r="C4139" s="12" t="s">
        <v>7214</v>
      </c>
      <c r="D4139" s="16">
        <f t="shared" si="571"/>
        <v>45910</v>
      </c>
      <c r="G4139" s="13" t="s">
        <v>7290</v>
      </c>
      <c r="I4139" s="25" t="s">
        <v>8638</v>
      </c>
      <c r="J4139" s="13" t="s">
        <v>1796</v>
      </c>
      <c r="K4139" s="13" t="s">
        <v>39</v>
      </c>
      <c r="L4139" s="25" t="str">
        <f>VLOOKUP($K4139,TONG_SL!$A:$D,2,0)</f>
        <v>Chả cốm 300g</v>
      </c>
      <c r="N4139" s="25" t="str">
        <f t="shared" si="570"/>
        <v>K-C6</v>
      </c>
      <c r="Q4139" s="25" t="str">
        <f>VLOOKUP(K4139,TONG_SL!$A:$D,3,0)</f>
        <v>Túi</v>
      </c>
      <c r="R4139" s="1">
        <v>10</v>
      </c>
      <c r="T4139" s="1">
        <f>VLOOKUP(VLOOKUP(G4139,Ma_KH!$A:$R,18,0)&amp;K4139,Gia_MB!$A:$F,6,0)</f>
        <v>74250</v>
      </c>
      <c r="U4139" s="14">
        <f t="shared" si="564"/>
        <v>742500</v>
      </c>
      <c r="W4139" s="64">
        <f t="shared" si="565"/>
        <v>0</v>
      </c>
      <c r="X4139" s="3" t="str">
        <f t="shared" si="566"/>
        <v>8</v>
      </c>
      <c r="Z4139" s="14">
        <f t="shared" si="567"/>
        <v>59400</v>
      </c>
      <c r="AA4139" s="7">
        <f>VLOOKUP(G4139,Ma_KH!$A:$R,14,0)</f>
        <v>60</v>
      </c>
      <c r="AD4139" s="7" t="str">
        <f>IFERROR(VLOOKUP(J4139,'Chuyển Mã'!$B$3:$C$9,2,0),"")</f>
        <v>Tỉnh</v>
      </c>
      <c r="AE4139" s="7" t="str">
        <f t="shared" si="568"/>
        <v>Chả cốm 300g</v>
      </c>
      <c r="AF4139" s="7">
        <f t="shared" si="569"/>
        <v>10</v>
      </c>
    </row>
    <row r="4140" spans="1:32" x14ac:dyDescent="0.25">
      <c r="A4140" s="65">
        <v>45910</v>
      </c>
      <c r="B4140" s="66">
        <v>4176660346</v>
      </c>
      <c r="C4140" s="12" t="s">
        <v>7214</v>
      </c>
      <c r="D4140" s="16">
        <f t="shared" si="571"/>
        <v>45910</v>
      </c>
      <c r="G4140" s="13" t="s">
        <v>7290</v>
      </c>
      <c r="I4140" s="25" t="s">
        <v>8638</v>
      </c>
      <c r="J4140" s="13" t="s">
        <v>1796</v>
      </c>
      <c r="K4140" s="13" t="s">
        <v>32</v>
      </c>
      <c r="L4140" s="25" t="str">
        <f>VLOOKUP($K4140,TONG_SL!$A:$D,2,0)</f>
        <v>Giò Tai Lưỡi Xào 250</v>
      </c>
      <c r="N4140" s="25" t="str">
        <f t="shared" si="570"/>
        <v>K-C6</v>
      </c>
      <c r="Q4140" s="25" t="str">
        <f>VLOOKUP(K4140,TONG_SL!$A:$D,3,0)</f>
        <v>Túi</v>
      </c>
      <c r="R4140" s="1">
        <v>10</v>
      </c>
      <c r="T4140" s="1">
        <f>VLOOKUP(VLOOKUP(G4140,Ma_KH!$A:$R,18,0)&amp;K4140,Gia_MB!$A:$F,6,0)</f>
        <v>50183</v>
      </c>
      <c r="U4140" s="14">
        <f t="shared" si="564"/>
        <v>501830</v>
      </c>
      <c r="W4140" s="64">
        <f t="shared" si="565"/>
        <v>0</v>
      </c>
      <c r="X4140" s="3" t="str">
        <f t="shared" si="566"/>
        <v>8</v>
      </c>
      <c r="Z4140" s="14">
        <f t="shared" si="567"/>
        <v>40146.400000000001</v>
      </c>
      <c r="AA4140" s="7">
        <f>VLOOKUP(G4140,Ma_KH!$A:$R,14,0)</f>
        <v>60</v>
      </c>
      <c r="AD4140" s="7" t="str">
        <f>IFERROR(VLOOKUP(J4140,'Chuyển Mã'!$B$3:$C$9,2,0),"")</f>
        <v>Tỉnh</v>
      </c>
      <c r="AE4140" s="7" t="str">
        <f t="shared" si="568"/>
        <v>Giò Tai Lưỡi Xào 250</v>
      </c>
      <c r="AF4140" s="7">
        <f t="shared" si="569"/>
        <v>10</v>
      </c>
    </row>
    <row r="4141" spans="1:32" x14ac:dyDescent="0.25">
      <c r="A4141" s="65">
        <v>45910</v>
      </c>
      <c r="B4141" s="66">
        <v>4176660346</v>
      </c>
      <c r="C4141" s="12" t="s">
        <v>7214</v>
      </c>
      <c r="D4141" s="16">
        <f t="shared" si="571"/>
        <v>45910</v>
      </c>
      <c r="G4141" s="13" t="s">
        <v>7290</v>
      </c>
      <c r="I4141" s="25" t="s">
        <v>8638</v>
      </c>
      <c r="J4141" s="13" t="s">
        <v>1796</v>
      </c>
      <c r="K4141" s="13" t="s">
        <v>27</v>
      </c>
      <c r="L4141" s="25" t="str">
        <f>VLOOKUP($K4141,TONG_SL!$A:$D,2,0)</f>
        <v>Chân giò heo muối 300g</v>
      </c>
      <c r="N4141" s="25" t="str">
        <f t="shared" si="570"/>
        <v>K-C6</v>
      </c>
      <c r="Q4141" s="25" t="str">
        <f>VLOOKUP(K4141,TONG_SL!$A:$D,3,0)</f>
        <v>Túi</v>
      </c>
      <c r="R4141" s="1">
        <v>30</v>
      </c>
      <c r="T4141" s="1">
        <f>VLOOKUP(VLOOKUP(G4141,Ma_KH!$A:$R,18,0)&amp;K4141,Gia_MB!$A:$F,6,0)</f>
        <v>73431</v>
      </c>
      <c r="U4141" s="14">
        <f t="shared" si="564"/>
        <v>2202930</v>
      </c>
      <c r="W4141" s="64">
        <f t="shared" si="565"/>
        <v>0</v>
      </c>
      <c r="X4141" s="3" t="str">
        <f t="shared" si="566"/>
        <v>8</v>
      </c>
      <c r="Z4141" s="14">
        <f t="shared" si="567"/>
        <v>176234.4</v>
      </c>
      <c r="AA4141" s="7">
        <f>VLOOKUP(G4141,Ma_KH!$A:$R,14,0)</f>
        <v>60</v>
      </c>
      <c r="AD4141" s="7" t="str">
        <f>IFERROR(VLOOKUP(J4141,'Chuyển Mã'!$B$3:$C$9,2,0),"")</f>
        <v>Tỉnh</v>
      </c>
      <c r="AE4141" s="7" t="str">
        <f t="shared" si="568"/>
        <v>Chân giò heo muối 300g</v>
      </c>
      <c r="AF4141" s="7">
        <f t="shared" si="569"/>
        <v>30</v>
      </c>
    </row>
    <row r="4142" spans="1:32" x14ac:dyDescent="0.25">
      <c r="A4142" s="65">
        <v>45910</v>
      </c>
      <c r="B4142" s="66">
        <v>4176660346</v>
      </c>
      <c r="C4142" s="12" t="s">
        <v>7214</v>
      </c>
      <c r="D4142" s="16">
        <f t="shared" si="571"/>
        <v>45910</v>
      </c>
      <c r="G4142" s="13" t="s">
        <v>7290</v>
      </c>
      <c r="I4142" s="25" t="s">
        <v>8638</v>
      </c>
      <c r="J4142" s="13" t="s">
        <v>1796</v>
      </c>
      <c r="K4142" s="13" t="s">
        <v>30</v>
      </c>
      <c r="L4142" s="25" t="str">
        <f>VLOOKUP($K4142,TONG_SL!$A:$D,2,0)</f>
        <v>Gà muối 500g</v>
      </c>
      <c r="N4142" s="25" t="str">
        <f t="shared" si="570"/>
        <v>K-C6</v>
      </c>
      <c r="Q4142" s="25" t="str">
        <f>VLOOKUP(K4142,TONG_SL!$A:$D,3,0)</f>
        <v>Túi</v>
      </c>
      <c r="R4142" s="1">
        <v>20</v>
      </c>
      <c r="T4142" s="1">
        <f>VLOOKUP(VLOOKUP(G4142,Ma_KH!$A:$R,18,0)&amp;K4142,Gia_MB!$A:$F,6,0)</f>
        <v>111058</v>
      </c>
      <c r="U4142" s="14">
        <f t="shared" si="564"/>
        <v>2221160</v>
      </c>
      <c r="W4142" s="64">
        <f t="shared" si="565"/>
        <v>0</v>
      </c>
      <c r="X4142" s="3" t="str">
        <f t="shared" si="566"/>
        <v>8</v>
      </c>
      <c r="Z4142" s="14">
        <f t="shared" si="567"/>
        <v>177692.80000000002</v>
      </c>
      <c r="AA4142" s="7">
        <f>VLOOKUP(G4142,Ma_KH!$A:$R,14,0)</f>
        <v>60</v>
      </c>
      <c r="AD4142" s="7" t="str">
        <f>IFERROR(VLOOKUP(J4142,'Chuyển Mã'!$B$3:$C$9,2,0),"")</f>
        <v>Tỉnh</v>
      </c>
      <c r="AE4142" s="7" t="str">
        <f t="shared" si="568"/>
        <v>Gà muối 500g</v>
      </c>
      <c r="AF4142" s="7">
        <f t="shared" si="569"/>
        <v>20</v>
      </c>
    </row>
    <row r="4143" spans="1:32" x14ac:dyDescent="0.25">
      <c r="A4143" s="65">
        <v>45910</v>
      </c>
      <c r="B4143" s="66">
        <v>4176660346</v>
      </c>
      <c r="C4143" s="12" t="s">
        <v>7214</v>
      </c>
      <c r="D4143" s="16">
        <f t="shared" si="571"/>
        <v>45910</v>
      </c>
      <c r="G4143" s="13" t="s">
        <v>7290</v>
      </c>
      <c r="I4143" s="25" t="s">
        <v>8638</v>
      </c>
      <c r="J4143" s="13" t="s">
        <v>1796</v>
      </c>
      <c r="K4143" s="13" t="s">
        <v>35</v>
      </c>
      <c r="L4143" s="25" t="str">
        <f>VLOOKUP($K4143,TONG_SL!$A:$D,2,0)</f>
        <v>Tai heo muối 200g</v>
      </c>
      <c r="N4143" s="25" t="str">
        <f t="shared" si="570"/>
        <v>K-C6</v>
      </c>
      <c r="Q4143" s="25" t="str">
        <f>VLOOKUP(K4143,TONG_SL!$A:$D,3,0)</f>
        <v>Túi</v>
      </c>
      <c r="R4143" s="1">
        <v>10</v>
      </c>
      <c r="T4143" s="1">
        <f>VLOOKUP(VLOOKUP(G4143,Ma_KH!$A:$R,18,0)&amp;K4143,Gia_MB!$A:$F,6,0)</f>
        <v>55595</v>
      </c>
      <c r="U4143" s="14">
        <f t="shared" si="564"/>
        <v>555950</v>
      </c>
      <c r="W4143" s="64">
        <f t="shared" si="565"/>
        <v>0</v>
      </c>
      <c r="X4143" s="3" t="str">
        <f t="shared" si="566"/>
        <v>8</v>
      </c>
      <c r="Z4143" s="14">
        <f t="shared" si="567"/>
        <v>44476</v>
      </c>
      <c r="AA4143" s="7">
        <f>VLOOKUP(G4143,Ma_KH!$A:$R,14,0)</f>
        <v>60</v>
      </c>
      <c r="AD4143" s="7" t="str">
        <f>IFERROR(VLOOKUP(J4143,'Chuyển Mã'!$B$3:$C$9,2,0),"")</f>
        <v>Tỉnh</v>
      </c>
      <c r="AE4143" s="7" t="str">
        <f t="shared" si="568"/>
        <v>Tai heo muối 200g</v>
      </c>
      <c r="AF4143" s="7">
        <f t="shared" si="569"/>
        <v>10</v>
      </c>
    </row>
    <row r="4144" spans="1:32" x14ac:dyDescent="0.25">
      <c r="A4144" s="65">
        <v>45910</v>
      </c>
      <c r="B4144" s="66">
        <v>4176644232</v>
      </c>
      <c r="C4144" s="12" t="s">
        <v>7214</v>
      </c>
      <c r="D4144" s="16">
        <f t="shared" si="571"/>
        <v>45910</v>
      </c>
      <c r="G4144" s="13" t="s">
        <v>7337</v>
      </c>
      <c r="I4144" s="25" t="s">
        <v>8639</v>
      </c>
      <c r="J4144" s="13" t="s">
        <v>1796</v>
      </c>
      <c r="K4144" s="13" t="s">
        <v>27</v>
      </c>
      <c r="L4144" s="25" t="str">
        <f>VLOOKUP($K4144,TONG_SL!$A:$D,2,0)</f>
        <v>Chân giò heo muối 300g</v>
      </c>
      <c r="N4144" s="25" t="str">
        <f t="shared" si="570"/>
        <v>K-C6</v>
      </c>
      <c r="Q4144" s="25" t="str">
        <f>VLOOKUP(K4144,TONG_SL!$A:$D,3,0)</f>
        <v>Túi</v>
      </c>
      <c r="R4144" s="1">
        <v>18</v>
      </c>
      <c r="T4144" s="1">
        <f>VLOOKUP(VLOOKUP(G4144,Ma_KH!$A:$R,18,0)&amp;K4144,Gia_MB!$A:$F,6,0)</f>
        <v>73431</v>
      </c>
      <c r="U4144" s="14">
        <f t="shared" si="564"/>
        <v>1321758</v>
      </c>
      <c r="W4144" s="64">
        <f t="shared" si="565"/>
        <v>0</v>
      </c>
      <c r="X4144" s="3" t="str">
        <f t="shared" si="566"/>
        <v>8</v>
      </c>
      <c r="Z4144" s="14">
        <f t="shared" si="567"/>
        <v>105740.64</v>
      </c>
      <c r="AA4144" s="7">
        <f>VLOOKUP(G4144,Ma_KH!$A:$R,14,0)</f>
        <v>60</v>
      </c>
      <c r="AD4144" s="7" t="str">
        <f>IFERROR(VLOOKUP(J4144,'Chuyển Mã'!$B$3:$C$9,2,0),"")</f>
        <v>Tỉnh</v>
      </c>
      <c r="AE4144" s="7" t="str">
        <f t="shared" si="568"/>
        <v>Chân giò heo muối 300g</v>
      </c>
      <c r="AF4144" s="7">
        <f t="shared" si="569"/>
        <v>18</v>
      </c>
    </row>
    <row r="4145" spans="1:32" x14ac:dyDescent="0.25">
      <c r="A4145" s="65">
        <v>45910</v>
      </c>
      <c r="B4145" s="66">
        <v>4176644232</v>
      </c>
      <c r="C4145" s="12" t="s">
        <v>7214</v>
      </c>
      <c r="D4145" s="16">
        <f t="shared" si="571"/>
        <v>45910</v>
      </c>
      <c r="G4145" s="13" t="s">
        <v>7337</v>
      </c>
      <c r="I4145" s="25" t="s">
        <v>8639</v>
      </c>
      <c r="J4145" s="13" t="s">
        <v>1796</v>
      </c>
      <c r="K4145" s="13" t="s">
        <v>35</v>
      </c>
      <c r="L4145" s="25" t="str">
        <f>VLOOKUP($K4145,TONG_SL!$A:$D,2,0)</f>
        <v>Tai heo muối 200g</v>
      </c>
      <c r="N4145" s="25" t="str">
        <f t="shared" si="570"/>
        <v>K-C6</v>
      </c>
      <c r="Q4145" s="25" t="str">
        <f>VLOOKUP(K4145,TONG_SL!$A:$D,3,0)</f>
        <v>Túi</v>
      </c>
      <c r="R4145" s="1">
        <v>6</v>
      </c>
      <c r="T4145" s="1">
        <f>VLOOKUP(VLOOKUP(G4145,Ma_KH!$A:$R,18,0)&amp;K4145,Gia_MB!$A:$F,6,0)</f>
        <v>55595</v>
      </c>
      <c r="U4145" s="14">
        <f t="shared" si="564"/>
        <v>333570</v>
      </c>
      <c r="W4145" s="64">
        <f t="shared" si="565"/>
        <v>0</v>
      </c>
      <c r="X4145" s="3" t="str">
        <f t="shared" si="566"/>
        <v>8</v>
      </c>
      <c r="Z4145" s="14">
        <f t="shared" si="567"/>
        <v>26685.600000000002</v>
      </c>
      <c r="AA4145" s="7">
        <f>VLOOKUP(G4145,Ma_KH!$A:$R,14,0)</f>
        <v>60</v>
      </c>
      <c r="AD4145" s="7" t="str">
        <f>IFERROR(VLOOKUP(J4145,'Chuyển Mã'!$B$3:$C$9,2,0),"")</f>
        <v>Tỉnh</v>
      </c>
      <c r="AE4145" s="7" t="str">
        <f t="shared" si="568"/>
        <v>Tai heo muối 200g</v>
      </c>
      <c r="AF4145" s="7">
        <f t="shared" si="569"/>
        <v>6</v>
      </c>
    </row>
    <row r="4146" spans="1:32" x14ac:dyDescent="0.25">
      <c r="A4146" s="65">
        <v>45910</v>
      </c>
      <c r="B4146" s="66">
        <v>4176644232</v>
      </c>
      <c r="C4146" s="12" t="s">
        <v>7214</v>
      </c>
      <c r="D4146" s="16">
        <f t="shared" si="571"/>
        <v>45910</v>
      </c>
      <c r="G4146" s="13" t="s">
        <v>7337</v>
      </c>
      <c r="I4146" s="25" t="s">
        <v>8639</v>
      </c>
      <c r="J4146" s="13" t="s">
        <v>1796</v>
      </c>
      <c r="K4146" s="13" t="s">
        <v>39</v>
      </c>
      <c r="L4146" s="25" t="str">
        <f>VLOOKUP($K4146,TONG_SL!$A:$D,2,0)</f>
        <v>Chả cốm 300g</v>
      </c>
      <c r="N4146" s="25" t="str">
        <f t="shared" si="570"/>
        <v>K-C6</v>
      </c>
      <c r="Q4146" s="25" t="str">
        <f>VLOOKUP(K4146,TONG_SL!$A:$D,3,0)</f>
        <v>Túi</v>
      </c>
      <c r="R4146" s="1">
        <v>6</v>
      </c>
      <c r="T4146" s="1">
        <f>VLOOKUP(VLOOKUP(G4146,Ma_KH!$A:$R,18,0)&amp;K4146,Gia_MB!$A:$F,6,0)</f>
        <v>74250</v>
      </c>
      <c r="U4146" s="14">
        <f t="shared" si="564"/>
        <v>445500</v>
      </c>
      <c r="W4146" s="64">
        <f t="shared" si="565"/>
        <v>0</v>
      </c>
      <c r="X4146" s="3" t="str">
        <f t="shared" si="566"/>
        <v>8</v>
      </c>
      <c r="Z4146" s="14">
        <f t="shared" si="567"/>
        <v>35640</v>
      </c>
      <c r="AA4146" s="7">
        <f>VLOOKUP(G4146,Ma_KH!$A:$R,14,0)</f>
        <v>60</v>
      </c>
      <c r="AD4146" s="7" t="str">
        <f>IFERROR(VLOOKUP(J4146,'Chuyển Mã'!$B$3:$C$9,2,0),"")</f>
        <v>Tỉnh</v>
      </c>
      <c r="AE4146" s="7" t="str">
        <f t="shared" si="568"/>
        <v>Chả cốm 300g</v>
      </c>
      <c r="AF4146" s="7">
        <f t="shared" si="569"/>
        <v>6</v>
      </c>
    </row>
    <row r="4147" spans="1:32" x14ac:dyDescent="0.25">
      <c r="A4147" s="65">
        <v>45910</v>
      </c>
      <c r="B4147" s="66">
        <v>4176644232</v>
      </c>
      <c r="C4147" s="12" t="s">
        <v>7214</v>
      </c>
      <c r="D4147" s="16">
        <f t="shared" si="571"/>
        <v>45910</v>
      </c>
      <c r="G4147" s="13" t="s">
        <v>7337</v>
      </c>
      <c r="I4147" s="25" t="s">
        <v>8639</v>
      </c>
      <c r="J4147" s="13" t="s">
        <v>1796</v>
      </c>
      <c r="K4147" s="13" t="s">
        <v>30</v>
      </c>
      <c r="L4147" s="25" t="str">
        <f>VLOOKUP($K4147,TONG_SL!$A:$D,2,0)</f>
        <v>Gà muối 500g</v>
      </c>
      <c r="N4147" s="25" t="str">
        <f t="shared" si="570"/>
        <v>K-C6</v>
      </c>
      <c r="Q4147" s="25" t="str">
        <f>VLOOKUP(K4147,TONG_SL!$A:$D,3,0)</f>
        <v>Túi</v>
      </c>
      <c r="R4147" s="1">
        <v>20</v>
      </c>
      <c r="T4147" s="1">
        <f>VLOOKUP(VLOOKUP(G4147,Ma_KH!$A:$R,18,0)&amp;K4147,Gia_MB!$A:$F,6,0)</f>
        <v>111058</v>
      </c>
      <c r="U4147" s="14">
        <f t="shared" si="564"/>
        <v>2221160</v>
      </c>
      <c r="W4147" s="64">
        <f t="shared" si="565"/>
        <v>0</v>
      </c>
      <c r="X4147" s="3" t="str">
        <f t="shared" si="566"/>
        <v>8</v>
      </c>
      <c r="Z4147" s="14">
        <f t="shared" si="567"/>
        <v>177692.80000000002</v>
      </c>
      <c r="AA4147" s="7">
        <f>VLOOKUP(G4147,Ma_KH!$A:$R,14,0)</f>
        <v>60</v>
      </c>
      <c r="AD4147" s="7" t="str">
        <f>IFERROR(VLOOKUP(J4147,'Chuyển Mã'!$B$3:$C$9,2,0),"")</f>
        <v>Tỉnh</v>
      </c>
      <c r="AE4147" s="7" t="str">
        <f t="shared" si="568"/>
        <v>Gà muối 500g</v>
      </c>
      <c r="AF4147" s="7">
        <f t="shared" si="569"/>
        <v>20</v>
      </c>
    </row>
    <row r="4148" spans="1:32" x14ac:dyDescent="0.25">
      <c r="A4148" s="65">
        <v>45910</v>
      </c>
      <c r="B4148" s="66">
        <v>4176644232</v>
      </c>
      <c r="C4148" s="12" t="s">
        <v>7214</v>
      </c>
      <c r="D4148" s="16">
        <f t="shared" si="571"/>
        <v>45910</v>
      </c>
      <c r="G4148" s="13" t="s">
        <v>7337</v>
      </c>
      <c r="I4148" s="25" t="s">
        <v>8639</v>
      </c>
      <c r="J4148" s="13" t="s">
        <v>1796</v>
      </c>
      <c r="K4148" s="13" t="s">
        <v>51</v>
      </c>
      <c r="L4148" s="25" t="str">
        <f>VLOOKUP($K4148,TONG_SL!$A:$D,2,0)</f>
        <v>Mọc Nấm Hương 250g</v>
      </c>
      <c r="N4148" s="25" t="str">
        <f t="shared" si="570"/>
        <v>K-C6</v>
      </c>
      <c r="Q4148" s="25" t="str">
        <f>VLOOKUP(K4148,TONG_SL!$A:$D,3,0)</f>
        <v>Túi</v>
      </c>
      <c r="R4148" s="1">
        <v>8</v>
      </c>
      <c r="T4148" s="1">
        <f>VLOOKUP(VLOOKUP(G4148,Ma_KH!$A:$R,18,0)&amp;K4148,Gia_MB!$A:$F,6,0)</f>
        <v>46000</v>
      </c>
      <c r="U4148" s="14">
        <f t="shared" si="564"/>
        <v>368000</v>
      </c>
      <c r="W4148" s="64">
        <f t="shared" si="565"/>
        <v>0</v>
      </c>
      <c r="X4148" s="3" t="str">
        <f t="shared" si="566"/>
        <v>8</v>
      </c>
      <c r="Z4148" s="14">
        <f t="shared" si="567"/>
        <v>29440</v>
      </c>
      <c r="AA4148" s="7">
        <f>VLOOKUP(G4148,Ma_KH!$A:$R,14,0)</f>
        <v>60</v>
      </c>
      <c r="AD4148" s="7" t="str">
        <f>IFERROR(VLOOKUP(J4148,'Chuyển Mã'!$B$3:$C$9,2,0),"")</f>
        <v>Tỉnh</v>
      </c>
      <c r="AE4148" s="7" t="str">
        <f t="shared" si="568"/>
        <v>Mọc Nấm Hương 250g</v>
      </c>
      <c r="AF4148" s="7">
        <f t="shared" si="569"/>
        <v>8</v>
      </c>
    </row>
    <row r="4149" spans="1:32" x14ac:dyDescent="0.25">
      <c r="A4149" s="65">
        <v>45910</v>
      </c>
      <c r="B4149" s="66">
        <v>4176644232</v>
      </c>
      <c r="C4149" s="12" t="s">
        <v>7214</v>
      </c>
      <c r="D4149" s="16">
        <f t="shared" si="571"/>
        <v>45910</v>
      </c>
      <c r="G4149" s="13" t="s">
        <v>7337</v>
      </c>
      <c r="I4149" s="25" t="s">
        <v>8639</v>
      </c>
      <c r="J4149" s="13" t="s">
        <v>1796</v>
      </c>
      <c r="K4149" s="13" t="s">
        <v>32</v>
      </c>
      <c r="L4149" s="25" t="str">
        <f>VLOOKUP($K4149,TONG_SL!$A:$D,2,0)</f>
        <v>Giò Tai Lưỡi Xào 250</v>
      </c>
      <c r="N4149" s="25" t="str">
        <f t="shared" si="570"/>
        <v>K-C6</v>
      </c>
      <c r="Q4149" s="25" t="str">
        <f>VLOOKUP(K4149,TONG_SL!$A:$D,3,0)</f>
        <v>Túi</v>
      </c>
      <c r="R4149" s="1">
        <v>8</v>
      </c>
      <c r="T4149" s="1">
        <f>VLOOKUP(VLOOKUP(G4149,Ma_KH!$A:$R,18,0)&amp;K4149,Gia_MB!$A:$F,6,0)</f>
        <v>50183</v>
      </c>
      <c r="U4149" s="14">
        <f t="shared" si="564"/>
        <v>401464</v>
      </c>
      <c r="W4149" s="64">
        <f t="shared" si="565"/>
        <v>0</v>
      </c>
      <c r="X4149" s="3" t="str">
        <f t="shared" si="566"/>
        <v>8</v>
      </c>
      <c r="Z4149" s="14">
        <f t="shared" si="567"/>
        <v>32117.119999999999</v>
      </c>
      <c r="AA4149" s="7">
        <f>VLOOKUP(G4149,Ma_KH!$A:$R,14,0)</f>
        <v>60</v>
      </c>
      <c r="AD4149" s="7" t="str">
        <f>IFERROR(VLOOKUP(J4149,'Chuyển Mã'!$B$3:$C$9,2,0),"")</f>
        <v>Tỉnh</v>
      </c>
      <c r="AE4149" s="7" t="str">
        <f t="shared" si="568"/>
        <v>Giò Tai Lưỡi Xào 250</v>
      </c>
      <c r="AF4149" s="7">
        <f t="shared" si="569"/>
        <v>8</v>
      </c>
    </row>
    <row r="4150" spans="1:32" x14ac:dyDescent="0.25">
      <c r="A4150" s="65">
        <v>45910</v>
      </c>
      <c r="B4150" s="66">
        <v>4176644232</v>
      </c>
      <c r="C4150" s="12" t="s">
        <v>7214</v>
      </c>
      <c r="D4150" s="16">
        <f t="shared" si="571"/>
        <v>45910</v>
      </c>
      <c r="G4150" s="13" t="s">
        <v>7337</v>
      </c>
      <c r="I4150" s="25" t="s">
        <v>8639</v>
      </c>
      <c r="J4150" s="13" t="s">
        <v>1796</v>
      </c>
      <c r="K4150" s="13" t="s">
        <v>49</v>
      </c>
      <c r="L4150" s="25" t="str">
        <f>VLOOKUP($K4150,TONG_SL!$A:$D,2,0)</f>
        <v>Giò sụn gà 250g</v>
      </c>
      <c r="N4150" s="25" t="str">
        <f t="shared" si="570"/>
        <v>K-C6</v>
      </c>
      <c r="Q4150" s="25" t="str">
        <f>VLOOKUP(K4150,TONG_SL!$A:$D,3,0)</f>
        <v>Túi</v>
      </c>
      <c r="R4150" s="1">
        <v>8</v>
      </c>
      <c r="T4150" s="1">
        <f>VLOOKUP(VLOOKUP(G4150,Ma_KH!$A:$R,18,0)&amp;K4150,Gia_MB!$A:$F,6,0)</f>
        <v>50400</v>
      </c>
      <c r="U4150" s="14">
        <f t="shared" si="564"/>
        <v>403200</v>
      </c>
      <c r="W4150" s="64">
        <f t="shared" si="565"/>
        <v>0</v>
      </c>
      <c r="X4150" s="3" t="str">
        <f t="shared" si="566"/>
        <v>8</v>
      </c>
      <c r="Z4150" s="14">
        <f t="shared" si="567"/>
        <v>32256</v>
      </c>
      <c r="AA4150" s="7">
        <f>VLOOKUP(G4150,Ma_KH!$A:$R,14,0)</f>
        <v>60</v>
      </c>
      <c r="AD4150" s="7" t="str">
        <f>IFERROR(VLOOKUP(J4150,'Chuyển Mã'!$B$3:$C$9,2,0),"")</f>
        <v>Tỉnh</v>
      </c>
      <c r="AE4150" s="7" t="str">
        <f t="shared" si="568"/>
        <v>Giò sụn gà 250g</v>
      </c>
      <c r="AF4150" s="7">
        <f t="shared" si="569"/>
        <v>8</v>
      </c>
    </row>
    <row r="4151" spans="1:32" x14ac:dyDescent="0.25">
      <c r="A4151" s="65">
        <v>45910</v>
      </c>
      <c r="B4151" s="66">
        <v>4176644232</v>
      </c>
      <c r="C4151" s="12" t="s">
        <v>7214</v>
      </c>
      <c r="D4151" s="16">
        <f t="shared" si="571"/>
        <v>45910</v>
      </c>
      <c r="G4151" s="13" t="s">
        <v>7337</v>
      </c>
      <c r="I4151" s="25" t="s">
        <v>8639</v>
      </c>
      <c r="J4151" s="13" t="s">
        <v>1796</v>
      </c>
      <c r="K4151" s="13" t="s">
        <v>47</v>
      </c>
      <c r="L4151" s="25" t="str">
        <f>VLOOKUP($K4151,TONG_SL!$A:$D,2,0)</f>
        <v>Giò lụa cây 250g</v>
      </c>
      <c r="N4151" s="25" t="str">
        <f t="shared" si="570"/>
        <v>K-C6</v>
      </c>
      <c r="Q4151" s="25" t="str">
        <f>VLOOKUP(K4151,TONG_SL!$A:$D,3,0)</f>
        <v>Túi</v>
      </c>
      <c r="R4151" s="1">
        <v>8</v>
      </c>
      <c r="T4151" s="1">
        <f>VLOOKUP(VLOOKUP(G4151,Ma_KH!$A:$R,18,0)&amp;K4151,Gia_MB!$A:$F,6,0)</f>
        <v>49500</v>
      </c>
      <c r="U4151" s="14">
        <f t="shared" si="564"/>
        <v>396000</v>
      </c>
      <c r="W4151" s="64">
        <f t="shared" si="565"/>
        <v>0</v>
      </c>
      <c r="X4151" s="3" t="str">
        <f t="shared" si="566"/>
        <v>8</v>
      </c>
      <c r="Z4151" s="14">
        <f t="shared" si="567"/>
        <v>31680</v>
      </c>
      <c r="AA4151" s="7">
        <f>VLOOKUP(G4151,Ma_KH!$A:$R,14,0)</f>
        <v>60</v>
      </c>
      <c r="AD4151" s="7" t="str">
        <f>IFERROR(VLOOKUP(J4151,'Chuyển Mã'!$B$3:$C$9,2,0),"")</f>
        <v>Tỉnh</v>
      </c>
      <c r="AE4151" s="7" t="str">
        <f t="shared" si="568"/>
        <v>Giò lụa cây 250g</v>
      </c>
      <c r="AF4151" s="7">
        <f t="shared" si="569"/>
        <v>8</v>
      </c>
    </row>
    <row r="4152" spans="1:32" x14ac:dyDescent="0.25">
      <c r="A4152" s="65">
        <v>45910</v>
      </c>
      <c r="B4152" s="66">
        <v>4176740152</v>
      </c>
      <c r="C4152" s="12" t="s">
        <v>7214</v>
      </c>
      <c r="D4152" s="16">
        <f t="shared" si="571"/>
        <v>45910</v>
      </c>
      <c r="G4152" s="13" t="s">
        <v>7314</v>
      </c>
      <c r="I4152" s="25" t="s">
        <v>8640</v>
      </c>
      <c r="J4152" s="13" t="s">
        <v>1796</v>
      </c>
      <c r="K4152" s="13" t="s">
        <v>27</v>
      </c>
      <c r="L4152" s="25" t="str">
        <f>VLOOKUP($K4152,TONG_SL!$A:$D,2,0)</f>
        <v>Chân giò heo muối 300g</v>
      </c>
      <c r="N4152" s="25" t="str">
        <f t="shared" si="570"/>
        <v>K-C6</v>
      </c>
      <c r="Q4152" s="25" t="str">
        <f>VLOOKUP(K4152,TONG_SL!$A:$D,3,0)</f>
        <v>Túi</v>
      </c>
      <c r="R4152" s="1">
        <v>15</v>
      </c>
      <c r="T4152" s="1">
        <f>VLOOKUP(VLOOKUP(G4152,Ma_KH!$A:$R,18,0)&amp;K4152,Gia_MB!$A:$F,6,0)</f>
        <v>73431</v>
      </c>
      <c r="U4152" s="14">
        <f t="shared" si="564"/>
        <v>1101465</v>
      </c>
      <c r="W4152" s="64">
        <f t="shared" si="565"/>
        <v>0</v>
      </c>
      <c r="X4152" s="3" t="str">
        <f t="shared" si="566"/>
        <v>8</v>
      </c>
      <c r="Z4152" s="14">
        <f t="shared" si="567"/>
        <v>88117.2</v>
      </c>
      <c r="AA4152" s="7">
        <f>VLOOKUP(G4152,Ma_KH!$A:$R,14,0)</f>
        <v>60</v>
      </c>
      <c r="AD4152" s="7" t="str">
        <f>IFERROR(VLOOKUP(J4152,'Chuyển Mã'!$B$3:$C$9,2,0),"")</f>
        <v>Tỉnh</v>
      </c>
      <c r="AE4152" s="7" t="str">
        <f t="shared" si="568"/>
        <v>Chân giò heo muối 300g</v>
      </c>
      <c r="AF4152" s="7">
        <f t="shared" si="569"/>
        <v>15</v>
      </c>
    </row>
    <row r="4153" spans="1:32" x14ac:dyDescent="0.25">
      <c r="A4153" s="65">
        <v>45910</v>
      </c>
      <c r="B4153" s="66">
        <v>4176740152</v>
      </c>
      <c r="C4153" s="12" t="s">
        <v>7214</v>
      </c>
      <c r="D4153" s="16">
        <f t="shared" si="571"/>
        <v>45910</v>
      </c>
      <c r="G4153" s="13" t="s">
        <v>7314</v>
      </c>
      <c r="I4153" s="25" t="s">
        <v>8640</v>
      </c>
      <c r="J4153" s="13" t="s">
        <v>1796</v>
      </c>
      <c r="K4153" s="13" t="s">
        <v>35</v>
      </c>
      <c r="L4153" s="25" t="str">
        <f>VLOOKUP($K4153,TONG_SL!$A:$D,2,0)</f>
        <v>Tai heo muối 200g</v>
      </c>
      <c r="N4153" s="25" t="str">
        <f t="shared" si="570"/>
        <v>K-C6</v>
      </c>
      <c r="Q4153" s="25" t="str">
        <f>VLOOKUP(K4153,TONG_SL!$A:$D,3,0)</f>
        <v>Túi</v>
      </c>
      <c r="R4153" s="1">
        <v>15</v>
      </c>
      <c r="T4153" s="1">
        <f>VLOOKUP(VLOOKUP(G4153,Ma_KH!$A:$R,18,0)&amp;K4153,Gia_MB!$A:$F,6,0)</f>
        <v>55595</v>
      </c>
      <c r="U4153" s="14">
        <f t="shared" si="564"/>
        <v>833925</v>
      </c>
      <c r="W4153" s="64">
        <f t="shared" si="565"/>
        <v>0</v>
      </c>
      <c r="X4153" s="3" t="str">
        <f t="shared" si="566"/>
        <v>8</v>
      </c>
      <c r="Z4153" s="14">
        <f t="shared" si="567"/>
        <v>66714</v>
      </c>
      <c r="AA4153" s="7">
        <f>VLOOKUP(G4153,Ma_KH!$A:$R,14,0)</f>
        <v>60</v>
      </c>
      <c r="AD4153" s="7" t="str">
        <f>IFERROR(VLOOKUP(J4153,'Chuyển Mã'!$B$3:$C$9,2,0),"")</f>
        <v>Tỉnh</v>
      </c>
      <c r="AE4153" s="7" t="str">
        <f t="shared" si="568"/>
        <v>Tai heo muối 200g</v>
      </c>
      <c r="AF4153" s="7">
        <f t="shared" si="569"/>
        <v>15</v>
      </c>
    </row>
    <row r="4154" spans="1:32" x14ac:dyDescent="0.25">
      <c r="A4154" s="65">
        <v>45910</v>
      </c>
      <c r="B4154" s="66">
        <v>4176740152</v>
      </c>
      <c r="C4154" s="12" t="s">
        <v>7214</v>
      </c>
      <c r="D4154" s="16">
        <f t="shared" si="571"/>
        <v>45910</v>
      </c>
      <c r="G4154" s="13" t="s">
        <v>7314</v>
      </c>
      <c r="I4154" s="25" t="s">
        <v>8640</v>
      </c>
      <c r="J4154" s="13" t="s">
        <v>1796</v>
      </c>
      <c r="K4154" s="13" t="s">
        <v>32</v>
      </c>
      <c r="L4154" s="25" t="str">
        <f>VLOOKUP($K4154,TONG_SL!$A:$D,2,0)</f>
        <v>Giò Tai Lưỡi Xào 250</v>
      </c>
      <c r="N4154" s="25" t="str">
        <f t="shared" si="570"/>
        <v>K-C6</v>
      </c>
      <c r="Q4154" s="25" t="str">
        <f>VLOOKUP(K4154,TONG_SL!$A:$D,3,0)</f>
        <v>Túi</v>
      </c>
      <c r="R4154" s="1">
        <v>15</v>
      </c>
      <c r="T4154" s="1">
        <f>VLOOKUP(VLOOKUP(G4154,Ma_KH!$A:$R,18,0)&amp;K4154,Gia_MB!$A:$F,6,0)</f>
        <v>50183</v>
      </c>
      <c r="U4154" s="14">
        <f t="shared" si="564"/>
        <v>752745</v>
      </c>
      <c r="W4154" s="64">
        <f t="shared" si="565"/>
        <v>0</v>
      </c>
      <c r="X4154" s="3" t="str">
        <f t="shared" si="566"/>
        <v>8</v>
      </c>
      <c r="Z4154" s="14">
        <f t="shared" si="567"/>
        <v>60219.6</v>
      </c>
      <c r="AA4154" s="7">
        <f>VLOOKUP(G4154,Ma_KH!$A:$R,14,0)</f>
        <v>60</v>
      </c>
      <c r="AD4154" s="7" t="str">
        <f>IFERROR(VLOOKUP(J4154,'Chuyển Mã'!$B$3:$C$9,2,0),"")</f>
        <v>Tỉnh</v>
      </c>
      <c r="AE4154" s="7" t="str">
        <f t="shared" si="568"/>
        <v>Giò Tai Lưỡi Xào 250</v>
      </c>
      <c r="AF4154" s="7">
        <f t="shared" si="569"/>
        <v>15</v>
      </c>
    </row>
    <row r="4155" spans="1:32" x14ac:dyDescent="0.25">
      <c r="A4155" s="65">
        <v>45910</v>
      </c>
      <c r="B4155" s="66">
        <v>4176740152</v>
      </c>
      <c r="C4155" s="12" t="s">
        <v>7214</v>
      </c>
      <c r="D4155" s="16">
        <f t="shared" si="571"/>
        <v>45910</v>
      </c>
      <c r="G4155" s="13" t="s">
        <v>7314</v>
      </c>
      <c r="I4155" s="25" t="s">
        <v>8640</v>
      </c>
      <c r="J4155" s="13" t="s">
        <v>1796</v>
      </c>
      <c r="K4155" s="13" t="s">
        <v>51</v>
      </c>
      <c r="L4155" s="25" t="str">
        <f>VLOOKUP($K4155,TONG_SL!$A:$D,2,0)</f>
        <v>Mọc Nấm Hương 250g</v>
      </c>
      <c r="N4155" s="25" t="str">
        <f t="shared" si="570"/>
        <v>K-C6</v>
      </c>
      <c r="Q4155" s="25" t="str">
        <f>VLOOKUP(K4155,TONG_SL!$A:$D,3,0)</f>
        <v>Túi</v>
      </c>
      <c r="R4155" s="1">
        <v>10</v>
      </c>
      <c r="T4155" s="1">
        <f>VLOOKUP(VLOOKUP(G4155,Ma_KH!$A:$R,18,0)&amp;K4155,Gia_MB!$A:$F,6,0)</f>
        <v>46000</v>
      </c>
      <c r="U4155" s="14">
        <f t="shared" si="564"/>
        <v>460000</v>
      </c>
      <c r="W4155" s="64">
        <f t="shared" si="565"/>
        <v>0</v>
      </c>
      <c r="X4155" s="3" t="str">
        <f t="shared" si="566"/>
        <v>8</v>
      </c>
      <c r="Z4155" s="14">
        <f t="shared" si="567"/>
        <v>36800</v>
      </c>
      <c r="AA4155" s="7">
        <f>VLOOKUP(G4155,Ma_KH!$A:$R,14,0)</f>
        <v>60</v>
      </c>
      <c r="AD4155" s="7" t="str">
        <f>IFERROR(VLOOKUP(J4155,'Chuyển Mã'!$B$3:$C$9,2,0),"")</f>
        <v>Tỉnh</v>
      </c>
      <c r="AE4155" s="7" t="str">
        <f t="shared" si="568"/>
        <v>Mọc Nấm Hương 250g</v>
      </c>
      <c r="AF4155" s="7">
        <f t="shared" si="569"/>
        <v>10</v>
      </c>
    </row>
    <row r="4156" spans="1:32" x14ac:dyDescent="0.25">
      <c r="A4156" s="65">
        <v>45910</v>
      </c>
      <c r="B4156" s="66">
        <v>4176741366</v>
      </c>
      <c r="C4156" s="12" t="s">
        <v>7214</v>
      </c>
      <c r="D4156" s="16">
        <f t="shared" si="571"/>
        <v>45910</v>
      </c>
      <c r="G4156" s="13" t="s">
        <v>8550</v>
      </c>
      <c r="I4156" s="25" t="s">
        <v>8641</v>
      </c>
      <c r="J4156" s="13" t="s">
        <v>1796</v>
      </c>
      <c r="K4156" s="13" t="s">
        <v>27</v>
      </c>
      <c r="L4156" s="25" t="str">
        <f>VLOOKUP($K4156,TONG_SL!$A:$D,2,0)</f>
        <v>Chân giò heo muối 300g</v>
      </c>
      <c r="N4156" s="25" t="str">
        <f t="shared" si="570"/>
        <v>K-C6</v>
      </c>
      <c r="Q4156" s="25" t="str">
        <f>VLOOKUP(K4156,TONG_SL!$A:$D,3,0)</f>
        <v>Túi</v>
      </c>
      <c r="R4156" s="1">
        <v>5</v>
      </c>
      <c r="T4156" s="1">
        <f>VLOOKUP(VLOOKUP(G4156,Ma_KH!$A:$R,18,0)&amp;K4156,Gia_MB!$A:$F,6,0)</f>
        <v>73431</v>
      </c>
      <c r="U4156" s="14">
        <f t="shared" si="564"/>
        <v>367155</v>
      </c>
      <c r="W4156" s="64">
        <f t="shared" si="565"/>
        <v>0</v>
      </c>
      <c r="X4156" s="3" t="str">
        <f t="shared" si="566"/>
        <v>8</v>
      </c>
      <c r="Z4156" s="14">
        <f t="shared" si="567"/>
        <v>29372.400000000001</v>
      </c>
      <c r="AA4156" s="7">
        <f>VLOOKUP(G4156,Ma_KH!$A:$R,14,0)</f>
        <v>60</v>
      </c>
      <c r="AD4156" s="7" t="str">
        <f>IFERROR(VLOOKUP(J4156,'Chuyển Mã'!$B$3:$C$9,2,0),"")</f>
        <v>Tỉnh</v>
      </c>
      <c r="AE4156" s="7" t="str">
        <f t="shared" si="568"/>
        <v>Chân giò heo muối 300g</v>
      </c>
      <c r="AF4156" s="7">
        <f t="shared" si="569"/>
        <v>5</v>
      </c>
    </row>
    <row r="4157" spans="1:32" x14ac:dyDescent="0.25">
      <c r="A4157" s="65">
        <v>45910</v>
      </c>
      <c r="B4157" s="66">
        <v>4176741366</v>
      </c>
      <c r="C4157" s="12" t="s">
        <v>7214</v>
      </c>
      <c r="D4157" s="16">
        <f t="shared" si="571"/>
        <v>45910</v>
      </c>
      <c r="G4157" s="13" t="s">
        <v>8550</v>
      </c>
      <c r="I4157" s="25" t="s">
        <v>8641</v>
      </c>
      <c r="J4157" s="13" t="s">
        <v>1796</v>
      </c>
      <c r="K4157" s="13" t="s">
        <v>30</v>
      </c>
      <c r="L4157" s="25" t="str">
        <f>VLOOKUP($K4157,TONG_SL!$A:$D,2,0)</f>
        <v>Gà muối 500g</v>
      </c>
      <c r="N4157" s="25" t="str">
        <f t="shared" si="570"/>
        <v>K-C6</v>
      </c>
      <c r="Q4157" s="25" t="str">
        <f>VLOOKUP(K4157,TONG_SL!$A:$D,3,0)</f>
        <v>Túi</v>
      </c>
      <c r="R4157" s="1">
        <v>10</v>
      </c>
      <c r="T4157" s="1">
        <f>VLOOKUP(VLOOKUP(G4157,Ma_KH!$A:$R,18,0)&amp;K4157,Gia_MB!$A:$F,6,0)</f>
        <v>111058</v>
      </c>
      <c r="U4157" s="14">
        <f t="shared" si="564"/>
        <v>1110580</v>
      </c>
      <c r="W4157" s="64">
        <f t="shared" si="565"/>
        <v>0</v>
      </c>
      <c r="X4157" s="3" t="str">
        <f t="shared" si="566"/>
        <v>8</v>
      </c>
      <c r="Z4157" s="14">
        <f t="shared" si="567"/>
        <v>88846.400000000009</v>
      </c>
      <c r="AA4157" s="7">
        <f>VLOOKUP(G4157,Ma_KH!$A:$R,14,0)</f>
        <v>60</v>
      </c>
      <c r="AD4157" s="7" t="str">
        <f>IFERROR(VLOOKUP(J4157,'Chuyển Mã'!$B$3:$C$9,2,0),"")</f>
        <v>Tỉnh</v>
      </c>
      <c r="AE4157" s="7" t="str">
        <f t="shared" si="568"/>
        <v>Gà muối 500g</v>
      </c>
      <c r="AF4157" s="7">
        <f t="shared" si="569"/>
        <v>10</v>
      </c>
    </row>
    <row r="4158" spans="1:32" x14ac:dyDescent="0.25">
      <c r="A4158" s="65">
        <v>45910</v>
      </c>
      <c r="B4158" s="66">
        <v>4176741366</v>
      </c>
      <c r="C4158" s="12" t="s">
        <v>7214</v>
      </c>
      <c r="D4158" s="16">
        <f t="shared" si="571"/>
        <v>45910</v>
      </c>
      <c r="G4158" s="13" t="s">
        <v>8550</v>
      </c>
      <c r="I4158" s="25" t="s">
        <v>8641</v>
      </c>
      <c r="J4158" s="13" t="s">
        <v>1796</v>
      </c>
      <c r="K4158" s="13" t="s">
        <v>35</v>
      </c>
      <c r="L4158" s="25" t="str">
        <f>VLOOKUP($K4158,TONG_SL!$A:$D,2,0)</f>
        <v>Tai heo muối 200g</v>
      </c>
      <c r="N4158" s="25" t="str">
        <f t="shared" si="570"/>
        <v>K-C6</v>
      </c>
      <c r="Q4158" s="25" t="str">
        <f>VLOOKUP(K4158,TONG_SL!$A:$D,3,0)</f>
        <v>Túi</v>
      </c>
      <c r="R4158" s="1">
        <v>5</v>
      </c>
      <c r="T4158" s="1">
        <f>VLOOKUP(VLOOKUP(G4158,Ma_KH!$A:$R,18,0)&amp;K4158,Gia_MB!$A:$F,6,0)</f>
        <v>55595</v>
      </c>
      <c r="U4158" s="14">
        <f t="shared" si="564"/>
        <v>277975</v>
      </c>
      <c r="W4158" s="64">
        <f t="shared" si="565"/>
        <v>0</v>
      </c>
      <c r="X4158" s="3" t="str">
        <f t="shared" si="566"/>
        <v>8</v>
      </c>
      <c r="Z4158" s="14">
        <f t="shared" si="567"/>
        <v>22238</v>
      </c>
      <c r="AA4158" s="7">
        <f>VLOOKUP(G4158,Ma_KH!$A:$R,14,0)</f>
        <v>60</v>
      </c>
      <c r="AD4158" s="7" t="str">
        <f>IFERROR(VLOOKUP(J4158,'Chuyển Mã'!$B$3:$C$9,2,0),"")</f>
        <v>Tỉnh</v>
      </c>
      <c r="AE4158" s="7" t="str">
        <f t="shared" si="568"/>
        <v>Tai heo muối 200g</v>
      </c>
      <c r="AF4158" s="7">
        <f t="shared" si="569"/>
        <v>5</v>
      </c>
    </row>
    <row r="4159" spans="1:32" x14ac:dyDescent="0.25">
      <c r="A4159" s="65">
        <v>45910</v>
      </c>
      <c r="B4159" s="66">
        <v>4176741366</v>
      </c>
      <c r="C4159" s="12" t="s">
        <v>7214</v>
      </c>
      <c r="D4159" s="16">
        <f t="shared" si="571"/>
        <v>45910</v>
      </c>
      <c r="G4159" s="13" t="s">
        <v>8550</v>
      </c>
      <c r="I4159" s="25" t="s">
        <v>8641</v>
      </c>
      <c r="J4159" s="13" t="s">
        <v>1796</v>
      </c>
      <c r="K4159" s="13" t="s">
        <v>32</v>
      </c>
      <c r="L4159" s="25" t="str">
        <f>VLOOKUP($K4159,TONG_SL!$A:$D,2,0)</f>
        <v>Giò Tai Lưỡi Xào 250</v>
      </c>
      <c r="N4159" s="25" t="str">
        <f t="shared" si="570"/>
        <v>K-C6</v>
      </c>
      <c r="Q4159" s="25" t="str">
        <f>VLOOKUP(K4159,TONG_SL!$A:$D,3,0)</f>
        <v>Túi</v>
      </c>
      <c r="R4159" s="1">
        <v>5</v>
      </c>
      <c r="T4159" s="1">
        <f>VLOOKUP(VLOOKUP(G4159,Ma_KH!$A:$R,18,0)&amp;K4159,Gia_MB!$A:$F,6,0)</f>
        <v>50183</v>
      </c>
      <c r="U4159" s="14">
        <f t="shared" ref="U4159:U4222" si="572">T4159*R4159</f>
        <v>250915</v>
      </c>
      <c r="W4159" s="64">
        <f t="shared" ref="W4159:W4222" si="573">U4159*V4159</f>
        <v>0</v>
      </c>
      <c r="X4159" s="3" t="str">
        <f t="shared" ref="X4159:X4222" si="574">IF(B4159&lt;&gt;"","8","0")</f>
        <v>8</v>
      </c>
      <c r="Z4159" s="14">
        <f t="shared" ref="Z4159:Z4222" si="575">U4159*X4159%</f>
        <v>20073.2</v>
      </c>
      <c r="AA4159" s="7">
        <f>VLOOKUP(G4159,Ma_KH!$A:$R,14,0)</f>
        <v>60</v>
      </c>
      <c r="AD4159" s="7" t="str">
        <f>IFERROR(VLOOKUP(J4159,'Chuyển Mã'!$B$3:$C$9,2,0),"")</f>
        <v>Tỉnh</v>
      </c>
      <c r="AE4159" s="7" t="str">
        <f t="shared" si="568"/>
        <v>Giò Tai Lưỡi Xào 250</v>
      </c>
      <c r="AF4159" s="7">
        <f t="shared" si="569"/>
        <v>5</v>
      </c>
    </row>
    <row r="4160" spans="1:32" x14ac:dyDescent="0.25">
      <c r="A4160" s="65">
        <v>45910</v>
      </c>
      <c r="B4160" s="66">
        <v>4176757723</v>
      </c>
      <c r="C4160" s="12" t="s">
        <v>7214</v>
      </c>
      <c r="D4160" s="16">
        <f t="shared" si="571"/>
        <v>45910</v>
      </c>
      <c r="G4160" s="13" t="s">
        <v>7321</v>
      </c>
      <c r="I4160" s="25" t="s">
        <v>8642</v>
      </c>
      <c r="J4160" s="13" t="s">
        <v>1796</v>
      </c>
      <c r="K4160" s="13" t="s">
        <v>30</v>
      </c>
      <c r="L4160" s="25" t="str">
        <f>VLOOKUP($K4160,TONG_SL!$A:$D,2,0)</f>
        <v>Gà muối 500g</v>
      </c>
      <c r="N4160" s="25" t="str">
        <f t="shared" si="570"/>
        <v>K-C6</v>
      </c>
      <c r="Q4160" s="25" t="str">
        <f>VLOOKUP(K4160,TONG_SL!$A:$D,3,0)</f>
        <v>Túi</v>
      </c>
      <c r="R4160" s="1">
        <v>10</v>
      </c>
      <c r="T4160" s="1">
        <f>VLOOKUP(VLOOKUP(G4160,Ma_KH!$A:$R,18,0)&amp;K4160,Gia_MB!$A:$F,6,0)</f>
        <v>111058</v>
      </c>
      <c r="U4160" s="14">
        <f t="shared" si="572"/>
        <v>1110580</v>
      </c>
      <c r="W4160" s="64">
        <f t="shared" si="573"/>
        <v>0</v>
      </c>
      <c r="X4160" s="3" t="str">
        <f t="shared" si="574"/>
        <v>8</v>
      </c>
      <c r="Z4160" s="14">
        <f t="shared" si="575"/>
        <v>88846.400000000009</v>
      </c>
      <c r="AA4160" s="7">
        <f>VLOOKUP(G4160,Ma_KH!$A:$R,14,0)</f>
        <v>60</v>
      </c>
      <c r="AD4160" s="7" t="str">
        <f>IFERROR(VLOOKUP(J4160,'Chuyển Mã'!$B$3:$C$9,2,0),"")</f>
        <v>Tỉnh</v>
      </c>
      <c r="AE4160" s="7" t="str">
        <f t="shared" si="568"/>
        <v>Gà muối 500g</v>
      </c>
      <c r="AF4160" s="7">
        <f t="shared" si="569"/>
        <v>10</v>
      </c>
    </row>
    <row r="4161" spans="1:32" x14ac:dyDescent="0.25">
      <c r="A4161" s="65">
        <v>45910</v>
      </c>
      <c r="B4161" s="66">
        <v>4176757723</v>
      </c>
      <c r="C4161" s="12" t="s">
        <v>7214</v>
      </c>
      <c r="D4161" s="16">
        <f t="shared" si="571"/>
        <v>45910</v>
      </c>
      <c r="G4161" s="13" t="s">
        <v>7321</v>
      </c>
      <c r="I4161" s="25" t="s">
        <v>8642</v>
      </c>
      <c r="J4161" s="13" t="s">
        <v>1796</v>
      </c>
      <c r="K4161" s="13" t="s">
        <v>32</v>
      </c>
      <c r="L4161" s="25" t="str">
        <f>VLOOKUP($K4161,TONG_SL!$A:$D,2,0)</f>
        <v>Giò Tai Lưỡi Xào 250</v>
      </c>
      <c r="N4161" s="25" t="str">
        <f t="shared" si="570"/>
        <v>K-C6</v>
      </c>
      <c r="Q4161" s="25" t="str">
        <f>VLOOKUP(K4161,TONG_SL!$A:$D,3,0)</f>
        <v>Túi</v>
      </c>
      <c r="R4161" s="1">
        <v>5</v>
      </c>
      <c r="T4161" s="1">
        <f>VLOOKUP(VLOOKUP(G4161,Ma_KH!$A:$R,18,0)&amp;K4161,Gia_MB!$A:$F,6,0)</f>
        <v>50183</v>
      </c>
      <c r="U4161" s="14">
        <f t="shared" si="572"/>
        <v>250915</v>
      </c>
      <c r="W4161" s="64">
        <f t="shared" si="573"/>
        <v>0</v>
      </c>
      <c r="X4161" s="3" t="str">
        <f t="shared" si="574"/>
        <v>8</v>
      </c>
      <c r="Z4161" s="14">
        <f t="shared" si="575"/>
        <v>20073.2</v>
      </c>
      <c r="AA4161" s="7">
        <f>VLOOKUP(G4161,Ma_KH!$A:$R,14,0)</f>
        <v>60</v>
      </c>
      <c r="AD4161" s="7" t="str">
        <f>IFERROR(VLOOKUP(J4161,'Chuyển Mã'!$B$3:$C$9,2,0),"")</f>
        <v>Tỉnh</v>
      </c>
      <c r="AE4161" s="7" t="str">
        <f t="shared" si="568"/>
        <v>Giò Tai Lưỡi Xào 250</v>
      </c>
      <c r="AF4161" s="7">
        <f t="shared" si="569"/>
        <v>5</v>
      </c>
    </row>
    <row r="4162" spans="1:32" x14ac:dyDescent="0.25">
      <c r="A4162" s="65">
        <v>45910</v>
      </c>
      <c r="B4162" s="66">
        <v>4176757723</v>
      </c>
      <c r="C4162" s="12" t="s">
        <v>7214</v>
      </c>
      <c r="D4162" s="16">
        <f t="shared" si="571"/>
        <v>45910</v>
      </c>
      <c r="G4162" s="13" t="s">
        <v>7321</v>
      </c>
      <c r="I4162" s="25" t="s">
        <v>8642</v>
      </c>
      <c r="J4162" s="13" t="s">
        <v>1796</v>
      </c>
      <c r="K4162" s="13" t="s">
        <v>51</v>
      </c>
      <c r="L4162" s="25" t="str">
        <f>VLOOKUP($K4162,TONG_SL!$A:$D,2,0)</f>
        <v>Mọc Nấm Hương 250g</v>
      </c>
      <c r="N4162" s="25" t="str">
        <f t="shared" si="570"/>
        <v>K-C6</v>
      </c>
      <c r="Q4162" s="25" t="str">
        <f>VLOOKUP(K4162,TONG_SL!$A:$D,3,0)</f>
        <v>Túi</v>
      </c>
      <c r="R4162" s="1">
        <v>10</v>
      </c>
      <c r="T4162" s="1">
        <f>VLOOKUP(VLOOKUP(G4162,Ma_KH!$A:$R,18,0)&amp;K4162,Gia_MB!$A:$F,6,0)</f>
        <v>46000</v>
      </c>
      <c r="U4162" s="14">
        <f t="shared" si="572"/>
        <v>460000</v>
      </c>
      <c r="W4162" s="64">
        <f t="shared" si="573"/>
        <v>0</v>
      </c>
      <c r="X4162" s="3" t="str">
        <f t="shared" si="574"/>
        <v>8</v>
      </c>
      <c r="Z4162" s="14">
        <f t="shared" si="575"/>
        <v>36800</v>
      </c>
      <c r="AA4162" s="7">
        <f>VLOOKUP(G4162,Ma_KH!$A:$R,14,0)</f>
        <v>60</v>
      </c>
      <c r="AD4162" s="7" t="str">
        <f>IFERROR(VLOOKUP(J4162,'Chuyển Mã'!$B$3:$C$9,2,0),"")</f>
        <v>Tỉnh</v>
      </c>
      <c r="AE4162" s="7" t="str">
        <f t="shared" si="568"/>
        <v>Mọc Nấm Hương 250g</v>
      </c>
      <c r="AF4162" s="7">
        <f t="shared" si="569"/>
        <v>10</v>
      </c>
    </row>
    <row r="4163" spans="1:32" x14ac:dyDescent="0.25">
      <c r="A4163" s="65">
        <v>45910</v>
      </c>
      <c r="B4163" s="66">
        <v>4176757723</v>
      </c>
      <c r="C4163" s="12" t="s">
        <v>7214</v>
      </c>
      <c r="D4163" s="16">
        <f t="shared" si="571"/>
        <v>45910</v>
      </c>
      <c r="G4163" s="13" t="s">
        <v>7321</v>
      </c>
      <c r="I4163" s="25" t="s">
        <v>8642</v>
      </c>
      <c r="J4163" s="13" t="s">
        <v>1796</v>
      </c>
      <c r="K4163" s="13" t="s">
        <v>27</v>
      </c>
      <c r="L4163" s="25" t="str">
        <f>VLOOKUP($K4163,TONG_SL!$A:$D,2,0)</f>
        <v>Chân giò heo muối 300g</v>
      </c>
      <c r="N4163" s="25" t="str">
        <f t="shared" si="570"/>
        <v>K-C6</v>
      </c>
      <c r="Q4163" s="25" t="str">
        <f>VLOOKUP(K4163,TONG_SL!$A:$D,3,0)</f>
        <v>Túi</v>
      </c>
      <c r="R4163" s="1">
        <v>10</v>
      </c>
      <c r="T4163" s="1">
        <f>VLOOKUP(VLOOKUP(G4163,Ma_KH!$A:$R,18,0)&amp;K4163,Gia_MB!$A:$F,6,0)</f>
        <v>73431</v>
      </c>
      <c r="U4163" s="14">
        <f t="shared" si="572"/>
        <v>734310</v>
      </c>
      <c r="W4163" s="64">
        <f t="shared" si="573"/>
        <v>0</v>
      </c>
      <c r="X4163" s="3" t="str">
        <f t="shared" si="574"/>
        <v>8</v>
      </c>
      <c r="Z4163" s="14">
        <f t="shared" si="575"/>
        <v>58744.800000000003</v>
      </c>
      <c r="AA4163" s="7">
        <f>VLOOKUP(G4163,Ma_KH!$A:$R,14,0)</f>
        <v>60</v>
      </c>
      <c r="AD4163" s="7" t="str">
        <f>IFERROR(VLOOKUP(J4163,'Chuyển Mã'!$B$3:$C$9,2,0),"")</f>
        <v>Tỉnh</v>
      </c>
      <c r="AE4163" s="7" t="str">
        <f t="shared" ref="AE4163:AE4226" si="576">IFERROR(L4163,"")</f>
        <v>Chân giò heo muối 300g</v>
      </c>
      <c r="AF4163" s="7">
        <f t="shared" ref="AF4163:AF4226" si="577">R4163</f>
        <v>10</v>
      </c>
    </row>
    <row r="4164" spans="1:32" x14ac:dyDescent="0.25">
      <c r="A4164" s="65">
        <v>45910</v>
      </c>
      <c r="B4164" s="66">
        <v>4176682222</v>
      </c>
      <c r="C4164" s="12" t="s">
        <v>7214</v>
      </c>
      <c r="D4164" s="16">
        <f t="shared" si="571"/>
        <v>45910</v>
      </c>
      <c r="G4164" s="13" t="s">
        <v>7321</v>
      </c>
      <c r="I4164" s="25" t="s">
        <v>8643</v>
      </c>
      <c r="J4164" s="13" t="s">
        <v>1796</v>
      </c>
      <c r="K4164" s="13" t="s">
        <v>55</v>
      </c>
      <c r="L4164" s="25" t="str">
        <f>VLOOKUP($K4164,TONG_SL!$A:$D,2,0)</f>
        <v>Gà xì dầu 500g</v>
      </c>
      <c r="N4164" s="25" t="str">
        <f t="shared" si="570"/>
        <v>K-C6</v>
      </c>
      <c r="Q4164" s="25" t="str">
        <f>VLOOKUP(K4164,TONG_SL!$A:$D,3,0)</f>
        <v>Túi</v>
      </c>
      <c r="R4164" s="1">
        <v>6</v>
      </c>
      <c r="T4164" s="1">
        <f>VLOOKUP(VLOOKUP(G4164,Ma_KH!$A:$R,18,0)&amp;K4164,Gia_MB!$A:$F,6,0)</f>
        <v>111606</v>
      </c>
      <c r="U4164" s="14">
        <f t="shared" si="572"/>
        <v>669636</v>
      </c>
      <c r="W4164" s="64">
        <f t="shared" si="573"/>
        <v>0</v>
      </c>
      <c r="X4164" s="3" t="str">
        <f t="shared" si="574"/>
        <v>8</v>
      </c>
      <c r="Z4164" s="14">
        <f t="shared" si="575"/>
        <v>53570.880000000005</v>
      </c>
      <c r="AA4164" s="7">
        <f>VLOOKUP(G4164,Ma_KH!$A:$R,14,0)</f>
        <v>60</v>
      </c>
      <c r="AD4164" s="7" t="str">
        <f>IFERROR(VLOOKUP(J4164,'Chuyển Mã'!$B$3:$C$9,2,0),"")</f>
        <v>Tỉnh</v>
      </c>
      <c r="AE4164" s="7" t="str">
        <f t="shared" si="576"/>
        <v>Gà xì dầu 500g</v>
      </c>
      <c r="AF4164" s="7">
        <f t="shared" si="577"/>
        <v>6</v>
      </c>
    </row>
    <row r="4165" spans="1:32" x14ac:dyDescent="0.25">
      <c r="A4165" s="65">
        <v>45910</v>
      </c>
      <c r="B4165" s="66">
        <v>4176682222</v>
      </c>
      <c r="C4165" s="12" t="s">
        <v>7214</v>
      </c>
      <c r="D4165" s="16">
        <f t="shared" si="571"/>
        <v>45910</v>
      </c>
      <c r="G4165" s="13" t="s">
        <v>7321</v>
      </c>
      <c r="I4165" s="25" t="s">
        <v>8643</v>
      </c>
      <c r="J4165" s="13" t="s">
        <v>1796</v>
      </c>
      <c r="K4165" s="13" t="s">
        <v>27</v>
      </c>
      <c r="L4165" s="25" t="str">
        <f>VLOOKUP($K4165,TONG_SL!$A:$D,2,0)</f>
        <v>Chân giò heo muối 300g</v>
      </c>
      <c r="N4165" s="25" t="str">
        <f t="shared" si="570"/>
        <v>K-C6</v>
      </c>
      <c r="Q4165" s="25" t="str">
        <f>VLOOKUP(K4165,TONG_SL!$A:$D,3,0)</f>
        <v>Túi</v>
      </c>
      <c r="R4165" s="1">
        <v>6</v>
      </c>
      <c r="T4165" s="1">
        <f>VLOOKUP(VLOOKUP(G4165,Ma_KH!$A:$R,18,0)&amp;K4165,Gia_MB!$A:$F,6,0)</f>
        <v>73431</v>
      </c>
      <c r="U4165" s="14">
        <f t="shared" si="572"/>
        <v>440586</v>
      </c>
      <c r="W4165" s="64">
        <f t="shared" si="573"/>
        <v>0</v>
      </c>
      <c r="X4165" s="3" t="str">
        <f t="shared" si="574"/>
        <v>8</v>
      </c>
      <c r="Z4165" s="14">
        <f t="shared" si="575"/>
        <v>35246.879999999997</v>
      </c>
      <c r="AA4165" s="7">
        <f>VLOOKUP(G4165,Ma_KH!$A:$R,14,0)</f>
        <v>60</v>
      </c>
      <c r="AD4165" s="7" t="str">
        <f>IFERROR(VLOOKUP(J4165,'Chuyển Mã'!$B$3:$C$9,2,0),"")</f>
        <v>Tỉnh</v>
      </c>
      <c r="AE4165" s="7" t="str">
        <f t="shared" si="576"/>
        <v>Chân giò heo muối 300g</v>
      </c>
      <c r="AF4165" s="7">
        <f t="shared" si="577"/>
        <v>6</v>
      </c>
    </row>
    <row r="4166" spans="1:32" x14ac:dyDescent="0.25">
      <c r="A4166" s="65">
        <v>45910</v>
      </c>
      <c r="B4166" s="66">
        <v>4176682222</v>
      </c>
      <c r="C4166" s="12" t="s">
        <v>7214</v>
      </c>
      <c r="D4166" s="16">
        <f t="shared" si="571"/>
        <v>45910</v>
      </c>
      <c r="G4166" s="13" t="s">
        <v>7321</v>
      </c>
      <c r="I4166" s="25" t="s">
        <v>8643</v>
      </c>
      <c r="J4166" s="13" t="s">
        <v>1796</v>
      </c>
      <c r="K4166" s="13" t="s">
        <v>30</v>
      </c>
      <c r="L4166" s="25" t="str">
        <f>VLOOKUP($K4166,TONG_SL!$A:$D,2,0)</f>
        <v>Gà muối 500g</v>
      </c>
      <c r="N4166" s="25" t="str">
        <f t="shared" si="570"/>
        <v>K-C6</v>
      </c>
      <c r="Q4166" s="25" t="str">
        <f>VLOOKUP(K4166,TONG_SL!$A:$D,3,0)</f>
        <v>Túi</v>
      </c>
      <c r="R4166" s="1">
        <v>6</v>
      </c>
      <c r="T4166" s="1">
        <f>VLOOKUP(VLOOKUP(G4166,Ma_KH!$A:$R,18,0)&amp;K4166,Gia_MB!$A:$F,6,0)</f>
        <v>111058</v>
      </c>
      <c r="U4166" s="14">
        <f t="shared" si="572"/>
        <v>666348</v>
      </c>
      <c r="W4166" s="64">
        <f t="shared" si="573"/>
        <v>0</v>
      </c>
      <c r="X4166" s="3" t="str">
        <f t="shared" si="574"/>
        <v>8</v>
      </c>
      <c r="Z4166" s="14">
        <f t="shared" si="575"/>
        <v>53307.840000000004</v>
      </c>
      <c r="AA4166" s="7">
        <f>VLOOKUP(G4166,Ma_KH!$A:$R,14,0)</f>
        <v>60</v>
      </c>
      <c r="AD4166" s="7" t="str">
        <f>IFERROR(VLOOKUP(J4166,'Chuyển Mã'!$B$3:$C$9,2,0),"")</f>
        <v>Tỉnh</v>
      </c>
      <c r="AE4166" s="7" t="str">
        <f t="shared" si="576"/>
        <v>Gà muối 500g</v>
      </c>
      <c r="AF4166" s="7">
        <f t="shared" si="577"/>
        <v>6</v>
      </c>
    </row>
    <row r="4167" spans="1:32" x14ac:dyDescent="0.25">
      <c r="A4167" s="65">
        <v>45910</v>
      </c>
      <c r="B4167" s="66">
        <v>4176682222</v>
      </c>
      <c r="C4167" s="12" t="s">
        <v>7214</v>
      </c>
      <c r="D4167" s="16">
        <f t="shared" si="571"/>
        <v>45910</v>
      </c>
      <c r="G4167" s="13" t="s">
        <v>7321</v>
      </c>
      <c r="I4167" s="25" t="s">
        <v>8643</v>
      </c>
      <c r="J4167" s="13" t="s">
        <v>1796</v>
      </c>
      <c r="K4167" s="13" t="s">
        <v>51</v>
      </c>
      <c r="L4167" s="25" t="str">
        <f>VLOOKUP($K4167,TONG_SL!$A:$D,2,0)</f>
        <v>Mọc Nấm Hương 250g</v>
      </c>
      <c r="N4167" s="25" t="str">
        <f t="shared" si="570"/>
        <v>K-C6</v>
      </c>
      <c r="Q4167" s="25" t="str">
        <f>VLOOKUP(K4167,TONG_SL!$A:$D,3,0)</f>
        <v>Túi</v>
      </c>
      <c r="R4167" s="1">
        <v>6</v>
      </c>
      <c r="T4167" s="1">
        <f>VLOOKUP(VLOOKUP(G4167,Ma_KH!$A:$R,18,0)&amp;K4167,Gia_MB!$A:$F,6,0)</f>
        <v>46000</v>
      </c>
      <c r="U4167" s="14">
        <f t="shared" si="572"/>
        <v>276000</v>
      </c>
      <c r="W4167" s="64">
        <f t="shared" si="573"/>
        <v>0</v>
      </c>
      <c r="X4167" s="3" t="str">
        <f t="shared" si="574"/>
        <v>8</v>
      </c>
      <c r="Z4167" s="14">
        <f t="shared" si="575"/>
        <v>22080</v>
      </c>
      <c r="AA4167" s="7">
        <f>VLOOKUP(G4167,Ma_KH!$A:$R,14,0)</f>
        <v>60</v>
      </c>
      <c r="AD4167" s="7" t="str">
        <f>IFERROR(VLOOKUP(J4167,'Chuyển Mã'!$B$3:$C$9,2,0),"")</f>
        <v>Tỉnh</v>
      </c>
      <c r="AE4167" s="7" t="str">
        <f t="shared" si="576"/>
        <v>Mọc Nấm Hương 250g</v>
      </c>
      <c r="AF4167" s="7">
        <f t="shared" si="577"/>
        <v>6</v>
      </c>
    </row>
    <row r="4168" spans="1:32" x14ac:dyDescent="0.25">
      <c r="A4168" s="65">
        <v>45910</v>
      </c>
      <c r="B4168" s="66">
        <v>4176682222</v>
      </c>
      <c r="C4168" s="12" t="s">
        <v>7214</v>
      </c>
      <c r="D4168" s="16">
        <f t="shared" si="571"/>
        <v>45910</v>
      </c>
      <c r="G4168" s="13" t="s">
        <v>7321</v>
      </c>
      <c r="I4168" s="25" t="s">
        <v>8643</v>
      </c>
      <c r="J4168" s="13" t="s">
        <v>1796</v>
      </c>
      <c r="K4168" s="13" t="s">
        <v>35</v>
      </c>
      <c r="L4168" s="25" t="str">
        <f>VLOOKUP($K4168,TONG_SL!$A:$D,2,0)</f>
        <v>Tai heo muối 200g</v>
      </c>
      <c r="N4168" s="25" t="str">
        <f t="shared" si="570"/>
        <v>K-C6</v>
      </c>
      <c r="Q4168" s="25" t="str">
        <f>VLOOKUP(K4168,TONG_SL!$A:$D,3,0)</f>
        <v>Túi</v>
      </c>
      <c r="R4168" s="1">
        <v>6</v>
      </c>
      <c r="T4168" s="1">
        <f>VLOOKUP(VLOOKUP(G4168,Ma_KH!$A:$R,18,0)&amp;K4168,Gia_MB!$A:$F,6,0)</f>
        <v>55595</v>
      </c>
      <c r="U4168" s="14">
        <f t="shared" si="572"/>
        <v>333570</v>
      </c>
      <c r="W4168" s="64">
        <f t="shared" si="573"/>
        <v>0</v>
      </c>
      <c r="X4168" s="3" t="str">
        <f t="shared" si="574"/>
        <v>8</v>
      </c>
      <c r="Z4168" s="14">
        <f t="shared" si="575"/>
        <v>26685.600000000002</v>
      </c>
      <c r="AA4168" s="7">
        <f>VLOOKUP(G4168,Ma_KH!$A:$R,14,0)</f>
        <v>60</v>
      </c>
      <c r="AD4168" s="7" t="str">
        <f>IFERROR(VLOOKUP(J4168,'Chuyển Mã'!$B$3:$C$9,2,0),"")</f>
        <v>Tỉnh</v>
      </c>
      <c r="AE4168" s="7" t="str">
        <f t="shared" si="576"/>
        <v>Tai heo muối 200g</v>
      </c>
      <c r="AF4168" s="7">
        <f t="shared" si="577"/>
        <v>6</v>
      </c>
    </row>
    <row r="4169" spans="1:32" x14ac:dyDescent="0.25">
      <c r="A4169" s="65">
        <v>45910</v>
      </c>
      <c r="B4169" s="66">
        <v>4176682222</v>
      </c>
      <c r="C4169" s="12" t="s">
        <v>7214</v>
      </c>
      <c r="D4169" s="16">
        <f t="shared" si="571"/>
        <v>45910</v>
      </c>
      <c r="G4169" s="13" t="s">
        <v>7321</v>
      </c>
      <c r="I4169" s="25" t="s">
        <v>8643</v>
      </c>
      <c r="J4169" s="13" t="s">
        <v>1796</v>
      </c>
      <c r="K4169" s="13" t="s">
        <v>47</v>
      </c>
      <c r="L4169" s="25" t="str">
        <f>VLOOKUP($K4169,TONG_SL!$A:$D,2,0)</f>
        <v>Giò lụa cây 250g</v>
      </c>
      <c r="N4169" s="25" t="str">
        <f t="shared" si="570"/>
        <v>K-C6</v>
      </c>
      <c r="Q4169" s="25" t="str">
        <f>VLOOKUP(K4169,TONG_SL!$A:$D,3,0)</f>
        <v>Túi</v>
      </c>
      <c r="R4169" s="1">
        <v>6</v>
      </c>
      <c r="T4169" s="1">
        <f>VLOOKUP(VLOOKUP(G4169,Ma_KH!$A:$R,18,0)&amp;K4169,Gia_MB!$A:$F,6,0)</f>
        <v>49500</v>
      </c>
      <c r="U4169" s="14">
        <f t="shared" si="572"/>
        <v>297000</v>
      </c>
      <c r="W4169" s="64">
        <f t="shared" si="573"/>
        <v>0</v>
      </c>
      <c r="X4169" s="3" t="str">
        <f t="shared" si="574"/>
        <v>8</v>
      </c>
      <c r="Z4169" s="14">
        <f t="shared" si="575"/>
        <v>23760</v>
      </c>
      <c r="AA4169" s="7">
        <f>VLOOKUP(G4169,Ma_KH!$A:$R,14,0)</f>
        <v>60</v>
      </c>
      <c r="AD4169" s="7" t="str">
        <f>IFERROR(VLOOKUP(J4169,'Chuyển Mã'!$B$3:$C$9,2,0),"")</f>
        <v>Tỉnh</v>
      </c>
      <c r="AE4169" s="7" t="str">
        <f t="shared" si="576"/>
        <v>Giò lụa cây 250g</v>
      </c>
      <c r="AF4169" s="7">
        <f t="shared" si="577"/>
        <v>6</v>
      </c>
    </row>
    <row r="4170" spans="1:32" x14ac:dyDescent="0.25">
      <c r="A4170" s="65">
        <v>45910</v>
      </c>
      <c r="B4170" s="66">
        <v>4176682222</v>
      </c>
      <c r="C4170" s="12" t="s">
        <v>7214</v>
      </c>
      <c r="D4170" s="16">
        <f t="shared" si="571"/>
        <v>45910</v>
      </c>
      <c r="G4170" s="13" t="s">
        <v>7321</v>
      </c>
      <c r="I4170" s="25" t="s">
        <v>8643</v>
      </c>
      <c r="J4170" s="13" t="s">
        <v>1796</v>
      </c>
      <c r="K4170" s="13" t="s">
        <v>49</v>
      </c>
      <c r="L4170" s="25" t="str">
        <f>VLOOKUP($K4170,TONG_SL!$A:$D,2,0)</f>
        <v>Giò sụn gà 250g</v>
      </c>
      <c r="N4170" s="25" t="str">
        <f t="shared" si="570"/>
        <v>K-C6</v>
      </c>
      <c r="Q4170" s="25" t="str">
        <f>VLOOKUP(K4170,TONG_SL!$A:$D,3,0)</f>
        <v>Túi</v>
      </c>
      <c r="R4170" s="1">
        <v>6</v>
      </c>
      <c r="T4170" s="1">
        <f>VLOOKUP(VLOOKUP(G4170,Ma_KH!$A:$R,18,0)&amp;K4170,Gia_MB!$A:$F,6,0)</f>
        <v>50400</v>
      </c>
      <c r="U4170" s="14">
        <f t="shared" si="572"/>
        <v>302400</v>
      </c>
      <c r="W4170" s="64">
        <f t="shared" si="573"/>
        <v>0</v>
      </c>
      <c r="X4170" s="3" t="str">
        <f t="shared" si="574"/>
        <v>8</v>
      </c>
      <c r="Z4170" s="14">
        <f t="shared" si="575"/>
        <v>24192</v>
      </c>
      <c r="AA4170" s="7">
        <f>VLOOKUP(G4170,Ma_KH!$A:$R,14,0)</f>
        <v>60</v>
      </c>
      <c r="AD4170" s="7" t="str">
        <f>IFERROR(VLOOKUP(J4170,'Chuyển Mã'!$B$3:$C$9,2,0),"")</f>
        <v>Tỉnh</v>
      </c>
      <c r="AE4170" s="7" t="str">
        <f t="shared" si="576"/>
        <v>Giò sụn gà 250g</v>
      </c>
      <c r="AF4170" s="7">
        <f t="shared" si="577"/>
        <v>6</v>
      </c>
    </row>
    <row r="4171" spans="1:32" x14ac:dyDescent="0.25">
      <c r="A4171" s="65">
        <v>45910</v>
      </c>
      <c r="B4171" s="66">
        <v>4176700363</v>
      </c>
      <c r="C4171" s="12" t="s">
        <v>7214</v>
      </c>
      <c r="D4171" s="16">
        <f t="shared" si="571"/>
        <v>45910</v>
      </c>
      <c r="G4171" s="13" t="s">
        <v>7321</v>
      </c>
      <c r="I4171" s="25" t="s">
        <v>8644</v>
      </c>
      <c r="J4171" s="13" t="s">
        <v>1796</v>
      </c>
      <c r="K4171" s="13" t="s">
        <v>27</v>
      </c>
      <c r="L4171" s="25" t="str">
        <f>VLOOKUP($K4171,TONG_SL!$A:$D,2,0)</f>
        <v>Chân giò heo muối 300g</v>
      </c>
      <c r="N4171" s="25" t="str">
        <f t="shared" si="570"/>
        <v>K-C6</v>
      </c>
      <c r="Q4171" s="25" t="str">
        <f>VLOOKUP(K4171,TONG_SL!$A:$D,3,0)</f>
        <v>Túi</v>
      </c>
      <c r="R4171" s="1">
        <v>30</v>
      </c>
      <c r="T4171" s="1">
        <f>VLOOKUP(VLOOKUP(G4171,Ma_KH!$A:$R,18,0)&amp;K4171,Gia_MB!$A:$F,6,0)</f>
        <v>73431</v>
      </c>
      <c r="U4171" s="14">
        <f t="shared" si="572"/>
        <v>2202930</v>
      </c>
      <c r="W4171" s="64">
        <f t="shared" si="573"/>
        <v>0</v>
      </c>
      <c r="X4171" s="3" t="str">
        <f t="shared" si="574"/>
        <v>8</v>
      </c>
      <c r="Z4171" s="14">
        <f t="shared" si="575"/>
        <v>176234.4</v>
      </c>
      <c r="AA4171" s="7">
        <f>VLOOKUP(G4171,Ma_KH!$A:$R,14,0)</f>
        <v>60</v>
      </c>
      <c r="AD4171" s="7" t="str">
        <f>IFERROR(VLOOKUP(J4171,'Chuyển Mã'!$B$3:$C$9,2,0),"")</f>
        <v>Tỉnh</v>
      </c>
      <c r="AE4171" s="7" t="str">
        <f t="shared" si="576"/>
        <v>Chân giò heo muối 300g</v>
      </c>
      <c r="AF4171" s="7">
        <f t="shared" si="577"/>
        <v>30</v>
      </c>
    </row>
    <row r="4172" spans="1:32" x14ac:dyDescent="0.25">
      <c r="A4172" s="65">
        <v>45910</v>
      </c>
      <c r="B4172" s="66">
        <v>4176700363</v>
      </c>
      <c r="C4172" s="12" t="s">
        <v>7214</v>
      </c>
      <c r="D4172" s="16">
        <f t="shared" si="571"/>
        <v>45910</v>
      </c>
      <c r="G4172" s="13" t="s">
        <v>7321</v>
      </c>
      <c r="I4172" s="25" t="s">
        <v>8644</v>
      </c>
      <c r="J4172" s="13" t="s">
        <v>1796</v>
      </c>
      <c r="K4172" s="13" t="s">
        <v>51</v>
      </c>
      <c r="L4172" s="25" t="str">
        <f>VLOOKUP($K4172,TONG_SL!$A:$D,2,0)</f>
        <v>Mọc Nấm Hương 250g</v>
      </c>
      <c r="N4172" s="25" t="str">
        <f t="shared" si="570"/>
        <v>K-C6</v>
      </c>
      <c r="Q4172" s="25" t="str">
        <f>VLOOKUP(K4172,TONG_SL!$A:$D,3,0)</f>
        <v>Túi</v>
      </c>
      <c r="R4172" s="1">
        <v>5</v>
      </c>
      <c r="T4172" s="1">
        <f>VLOOKUP(VLOOKUP(G4172,Ma_KH!$A:$R,18,0)&amp;K4172,Gia_MB!$A:$F,6,0)</f>
        <v>46000</v>
      </c>
      <c r="U4172" s="14">
        <f t="shared" si="572"/>
        <v>230000</v>
      </c>
      <c r="W4172" s="64">
        <f t="shared" si="573"/>
        <v>0</v>
      </c>
      <c r="X4172" s="3" t="str">
        <f t="shared" si="574"/>
        <v>8</v>
      </c>
      <c r="Z4172" s="14">
        <f t="shared" si="575"/>
        <v>18400</v>
      </c>
      <c r="AA4172" s="7">
        <f>VLOOKUP(G4172,Ma_KH!$A:$R,14,0)</f>
        <v>60</v>
      </c>
      <c r="AD4172" s="7" t="str">
        <f>IFERROR(VLOOKUP(J4172,'Chuyển Mã'!$B$3:$C$9,2,0),"")</f>
        <v>Tỉnh</v>
      </c>
      <c r="AE4172" s="7" t="str">
        <f t="shared" si="576"/>
        <v>Mọc Nấm Hương 250g</v>
      </c>
      <c r="AF4172" s="7">
        <f t="shared" si="577"/>
        <v>5</v>
      </c>
    </row>
    <row r="4173" spans="1:32" x14ac:dyDescent="0.25">
      <c r="A4173" s="65">
        <v>45910</v>
      </c>
      <c r="B4173" s="66">
        <v>4176741407</v>
      </c>
      <c r="C4173" s="12" t="s">
        <v>7214</v>
      </c>
      <c r="D4173" s="16">
        <f t="shared" si="571"/>
        <v>45910</v>
      </c>
      <c r="G4173" s="13" t="s">
        <v>7316</v>
      </c>
      <c r="I4173" s="25" t="s">
        <v>8645</v>
      </c>
      <c r="J4173" s="13" t="s">
        <v>1796</v>
      </c>
      <c r="K4173" s="13" t="s">
        <v>32</v>
      </c>
      <c r="L4173" s="25" t="str">
        <f>VLOOKUP($K4173,TONG_SL!$A:$D,2,0)</f>
        <v>Giò Tai Lưỡi Xào 250</v>
      </c>
      <c r="N4173" s="25" t="str">
        <f t="shared" si="570"/>
        <v>K-C6</v>
      </c>
      <c r="Q4173" s="25" t="str">
        <f>VLOOKUP(K4173,TONG_SL!$A:$D,3,0)</f>
        <v>Túi</v>
      </c>
      <c r="R4173" s="1">
        <v>10</v>
      </c>
      <c r="T4173" s="1">
        <f>VLOOKUP(VLOOKUP(G4173,Ma_KH!$A:$R,18,0)&amp;K4173,Gia_MB!$A:$F,6,0)</f>
        <v>50183</v>
      </c>
      <c r="U4173" s="14">
        <f t="shared" si="572"/>
        <v>501830</v>
      </c>
      <c r="W4173" s="64">
        <f t="shared" si="573"/>
        <v>0</v>
      </c>
      <c r="X4173" s="3" t="str">
        <f t="shared" si="574"/>
        <v>8</v>
      </c>
      <c r="Z4173" s="14">
        <f t="shared" si="575"/>
        <v>40146.400000000001</v>
      </c>
      <c r="AA4173" s="7">
        <f>VLOOKUP(G4173,Ma_KH!$A:$R,14,0)</f>
        <v>60</v>
      </c>
      <c r="AD4173" s="7" t="str">
        <f>IFERROR(VLOOKUP(J4173,'Chuyển Mã'!$B$3:$C$9,2,0),"")</f>
        <v>Tỉnh</v>
      </c>
      <c r="AE4173" s="7" t="str">
        <f t="shared" si="576"/>
        <v>Giò Tai Lưỡi Xào 250</v>
      </c>
      <c r="AF4173" s="7">
        <f t="shared" si="577"/>
        <v>10</v>
      </c>
    </row>
    <row r="4174" spans="1:32" x14ac:dyDescent="0.25">
      <c r="A4174" s="65">
        <v>45910</v>
      </c>
      <c r="B4174" s="66">
        <v>4176741407</v>
      </c>
      <c r="C4174" s="12" t="s">
        <v>7214</v>
      </c>
      <c r="D4174" s="16">
        <f t="shared" si="571"/>
        <v>45910</v>
      </c>
      <c r="G4174" s="13" t="s">
        <v>7316</v>
      </c>
      <c r="I4174" s="25" t="s">
        <v>8645</v>
      </c>
      <c r="J4174" s="13" t="s">
        <v>1796</v>
      </c>
      <c r="K4174" s="13" t="s">
        <v>51</v>
      </c>
      <c r="L4174" s="25" t="str">
        <f>VLOOKUP($K4174,TONG_SL!$A:$D,2,0)</f>
        <v>Mọc Nấm Hương 250g</v>
      </c>
      <c r="N4174" s="25" t="str">
        <f t="shared" si="570"/>
        <v>K-C6</v>
      </c>
      <c r="Q4174" s="25" t="str">
        <f>VLOOKUP(K4174,TONG_SL!$A:$D,3,0)</f>
        <v>Túi</v>
      </c>
      <c r="R4174" s="1">
        <v>10</v>
      </c>
      <c r="T4174" s="1">
        <f>VLOOKUP(VLOOKUP(G4174,Ma_KH!$A:$R,18,0)&amp;K4174,Gia_MB!$A:$F,6,0)</f>
        <v>46000</v>
      </c>
      <c r="U4174" s="14">
        <f t="shared" si="572"/>
        <v>460000</v>
      </c>
      <c r="W4174" s="64">
        <f t="shared" si="573"/>
        <v>0</v>
      </c>
      <c r="X4174" s="3" t="str">
        <f t="shared" si="574"/>
        <v>8</v>
      </c>
      <c r="Z4174" s="14">
        <f t="shared" si="575"/>
        <v>36800</v>
      </c>
      <c r="AA4174" s="7">
        <f>VLOOKUP(G4174,Ma_KH!$A:$R,14,0)</f>
        <v>60</v>
      </c>
      <c r="AD4174" s="7" t="str">
        <f>IFERROR(VLOOKUP(J4174,'Chuyển Mã'!$B$3:$C$9,2,0),"")</f>
        <v>Tỉnh</v>
      </c>
      <c r="AE4174" s="7" t="str">
        <f t="shared" si="576"/>
        <v>Mọc Nấm Hương 250g</v>
      </c>
      <c r="AF4174" s="7">
        <f t="shared" si="577"/>
        <v>10</v>
      </c>
    </row>
    <row r="4175" spans="1:32" x14ac:dyDescent="0.25">
      <c r="A4175" s="65">
        <v>45910</v>
      </c>
      <c r="B4175" s="66">
        <v>4176741407</v>
      </c>
      <c r="C4175" s="12" t="s">
        <v>7214</v>
      </c>
      <c r="D4175" s="16">
        <f t="shared" si="571"/>
        <v>45910</v>
      </c>
      <c r="G4175" s="13" t="s">
        <v>7316</v>
      </c>
      <c r="I4175" s="25" t="s">
        <v>8645</v>
      </c>
      <c r="J4175" s="13" t="s">
        <v>1796</v>
      </c>
      <c r="K4175" s="13" t="s">
        <v>30</v>
      </c>
      <c r="L4175" s="25" t="str">
        <f>VLOOKUP($K4175,TONG_SL!$A:$D,2,0)</f>
        <v>Gà muối 500g</v>
      </c>
      <c r="N4175" s="25" t="str">
        <f t="shared" si="570"/>
        <v>K-C6</v>
      </c>
      <c r="Q4175" s="25" t="str">
        <f>VLOOKUP(K4175,TONG_SL!$A:$D,3,0)</f>
        <v>Túi</v>
      </c>
      <c r="R4175" s="1">
        <v>15</v>
      </c>
      <c r="T4175" s="1">
        <f>VLOOKUP(VLOOKUP(G4175,Ma_KH!$A:$R,18,0)&amp;K4175,Gia_MB!$A:$F,6,0)</f>
        <v>111058</v>
      </c>
      <c r="U4175" s="14">
        <f t="shared" si="572"/>
        <v>1665870</v>
      </c>
      <c r="W4175" s="64">
        <f t="shared" si="573"/>
        <v>0</v>
      </c>
      <c r="X4175" s="3" t="str">
        <f t="shared" si="574"/>
        <v>8</v>
      </c>
      <c r="Z4175" s="14">
        <f t="shared" si="575"/>
        <v>133269.6</v>
      </c>
      <c r="AA4175" s="7">
        <f>VLOOKUP(G4175,Ma_KH!$A:$R,14,0)</f>
        <v>60</v>
      </c>
      <c r="AD4175" s="7" t="str">
        <f>IFERROR(VLOOKUP(J4175,'Chuyển Mã'!$B$3:$C$9,2,0),"")</f>
        <v>Tỉnh</v>
      </c>
      <c r="AE4175" s="7" t="str">
        <f t="shared" si="576"/>
        <v>Gà muối 500g</v>
      </c>
      <c r="AF4175" s="7">
        <f t="shared" si="577"/>
        <v>15</v>
      </c>
    </row>
    <row r="4176" spans="1:32" x14ac:dyDescent="0.25">
      <c r="A4176" s="65">
        <v>45910</v>
      </c>
      <c r="B4176" s="66">
        <v>4176741407</v>
      </c>
      <c r="C4176" s="12" t="s">
        <v>7214</v>
      </c>
      <c r="D4176" s="16">
        <f t="shared" si="571"/>
        <v>45910</v>
      </c>
      <c r="G4176" s="13" t="s">
        <v>7316</v>
      </c>
      <c r="I4176" s="25" t="s">
        <v>8645</v>
      </c>
      <c r="J4176" s="13" t="s">
        <v>1796</v>
      </c>
      <c r="K4176" s="13" t="s">
        <v>41</v>
      </c>
      <c r="L4176" s="25" t="str">
        <f>VLOOKUP($K4176,TONG_SL!$A:$D,2,0)</f>
        <v>Chả nướng 300g</v>
      </c>
      <c r="N4176" s="25" t="str">
        <f t="shared" si="570"/>
        <v>K-C6</v>
      </c>
      <c r="Q4176" s="25" t="str">
        <f>VLOOKUP(K4176,TONG_SL!$A:$D,3,0)</f>
        <v>Túi</v>
      </c>
      <c r="R4176" s="1">
        <v>10</v>
      </c>
      <c r="T4176" s="1">
        <f>VLOOKUP(VLOOKUP(G4176,Ma_KH!$A:$R,18,0)&amp;K4176,Gia_MB!$A:$F,6,0)</f>
        <v>70950</v>
      </c>
      <c r="U4176" s="14">
        <f t="shared" si="572"/>
        <v>709500</v>
      </c>
      <c r="W4176" s="64">
        <f t="shared" si="573"/>
        <v>0</v>
      </c>
      <c r="X4176" s="3" t="str">
        <f t="shared" si="574"/>
        <v>8</v>
      </c>
      <c r="Z4176" s="14">
        <f t="shared" si="575"/>
        <v>56760</v>
      </c>
      <c r="AA4176" s="7">
        <f>VLOOKUP(G4176,Ma_KH!$A:$R,14,0)</f>
        <v>60</v>
      </c>
      <c r="AD4176" s="7" t="str">
        <f>IFERROR(VLOOKUP(J4176,'Chuyển Mã'!$B$3:$C$9,2,0),"")</f>
        <v>Tỉnh</v>
      </c>
      <c r="AE4176" s="7" t="str">
        <f t="shared" si="576"/>
        <v>Chả nướng 300g</v>
      </c>
      <c r="AF4176" s="7">
        <f t="shared" si="577"/>
        <v>10</v>
      </c>
    </row>
    <row r="4177" spans="1:32" x14ac:dyDescent="0.25">
      <c r="A4177" s="65">
        <v>45910</v>
      </c>
      <c r="B4177" s="66">
        <v>4176741407</v>
      </c>
      <c r="C4177" s="12" t="s">
        <v>7214</v>
      </c>
      <c r="D4177" s="16">
        <f t="shared" si="571"/>
        <v>45910</v>
      </c>
      <c r="G4177" s="13" t="s">
        <v>7316</v>
      </c>
      <c r="I4177" s="25" t="s">
        <v>8645</v>
      </c>
      <c r="J4177" s="13" t="s">
        <v>1796</v>
      </c>
      <c r="K4177" s="13" t="s">
        <v>39</v>
      </c>
      <c r="L4177" s="25" t="str">
        <f>VLOOKUP($K4177,TONG_SL!$A:$D,2,0)</f>
        <v>Chả cốm 300g</v>
      </c>
      <c r="N4177" s="25" t="str">
        <f t="shared" si="570"/>
        <v>K-C6</v>
      </c>
      <c r="Q4177" s="25" t="str">
        <f>VLOOKUP(K4177,TONG_SL!$A:$D,3,0)</f>
        <v>Túi</v>
      </c>
      <c r="R4177" s="1">
        <v>10</v>
      </c>
      <c r="T4177" s="1">
        <f>VLOOKUP(VLOOKUP(G4177,Ma_KH!$A:$R,18,0)&amp;K4177,Gia_MB!$A:$F,6,0)</f>
        <v>74250</v>
      </c>
      <c r="U4177" s="14">
        <f t="shared" si="572"/>
        <v>742500</v>
      </c>
      <c r="W4177" s="64">
        <f t="shared" si="573"/>
        <v>0</v>
      </c>
      <c r="X4177" s="3" t="str">
        <f t="shared" si="574"/>
        <v>8</v>
      </c>
      <c r="Z4177" s="14">
        <f t="shared" si="575"/>
        <v>59400</v>
      </c>
      <c r="AA4177" s="7">
        <f>VLOOKUP(G4177,Ma_KH!$A:$R,14,0)</f>
        <v>60</v>
      </c>
      <c r="AD4177" s="7" t="str">
        <f>IFERROR(VLOOKUP(J4177,'Chuyển Mã'!$B$3:$C$9,2,0),"")</f>
        <v>Tỉnh</v>
      </c>
      <c r="AE4177" s="7" t="str">
        <f t="shared" si="576"/>
        <v>Chả cốm 300g</v>
      </c>
      <c r="AF4177" s="7">
        <f t="shared" si="577"/>
        <v>10</v>
      </c>
    </row>
    <row r="4178" spans="1:32" x14ac:dyDescent="0.25">
      <c r="A4178" s="65">
        <v>45910</v>
      </c>
      <c r="B4178" s="66">
        <v>4176741407</v>
      </c>
      <c r="C4178" s="12" t="s">
        <v>7214</v>
      </c>
      <c r="D4178" s="16">
        <f t="shared" si="571"/>
        <v>45910</v>
      </c>
      <c r="G4178" s="13" t="s">
        <v>7316</v>
      </c>
      <c r="I4178" s="25" t="s">
        <v>8645</v>
      </c>
      <c r="J4178" s="13" t="s">
        <v>1796</v>
      </c>
      <c r="K4178" s="13" t="s">
        <v>27</v>
      </c>
      <c r="L4178" s="25" t="str">
        <f>VLOOKUP($K4178,TONG_SL!$A:$D,2,0)</f>
        <v>Chân giò heo muối 300g</v>
      </c>
      <c r="N4178" s="25" t="str">
        <f t="shared" si="570"/>
        <v>K-C6</v>
      </c>
      <c r="Q4178" s="25" t="str">
        <f>VLOOKUP(K4178,TONG_SL!$A:$D,3,0)</f>
        <v>Túi</v>
      </c>
      <c r="R4178" s="1">
        <v>6</v>
      </c>
      <c r="T4178" s="1">
        <f>VLOOKUP(VLOOKUP(G4178,Ma_KH!$A:$R,18,0)&amp;K4178,Gia_MB!$A:$F,6,0)</f>
        <v>73431</v>
      </c>
      <c r="U4178" s="14">
        <f t="shared" si="572"/>
        <v>440586</v>
      </c>
      <c r="W4178" s="64">
        <f t="shared" si="573"/>
        <v>0</v>
      </c>
      <c r="X4178" s="3" t="str">
        <f t="shared" si="574"/>
        <v>8</v>
      </c>
      <c r="Z4178" s="14">
        <f t="shared" si="575"/>
        <v>35246.879999999997</v>
      </c>
      <c r="AA4178" s="7">
        <f>VLOOKUP(G4178,Ma_KH!$A:$R,14,0)</f>
        <v>60</v>
      </c>
      <c r="AD4178" s="7" t="str">
        <f>IFERROR(VLOOKUP(J4178,'Chuyển Mã'!$B$3:$C$9,2,0),"")</f>
        <v>Tỉnh</v>
      </c>
      <c r="AE4178" s="7" t="str">
        <f t="shared" si="576"/>
        <v>Chân giò heo muối 300g</v>
      </c>
      <c r="AF4178" s="7">
        <f t="shared" si="577"/>
        <v>6</v>
      </c>
    </row>
    <row r="4179" spans="1:32" x14ac:dyDescent="0.25">
      <c r="A4179" s="65">
        <v>45910</v>
      </c>
      <c r="B4179" s="66">
        <v>4176785259</v>
      </c>
      <c r="C4179" s="12" t="s">
        <v>7214</v>
      </c>
      <c r="D4179" s="16">
        <f t="shared" si="571"/>
        <v>45910</v>
      </c>
      <c r="G4179" s="13" t="s">
        <v>7329</v>
      </c>
      <c r="I4179" s="25" t="s">
        <v>8646</v>
      </c>
      <c r="J4179" s="13" t="s">
        <v>1796</v>
      </c>
      <c r="K4179" s="13" t="s">
        <v>27</v>
      </c>
      <c r="L4179" s="25" t="str">
        <f>VLOOKUP($K4179,TONG_SL!$A:$D,2,0)</f>
        <v>Chân giò heo muối 300g</v>
      </c>
      <c r="N4179" s="25" t="str">
        <f t="shared" si="570"/>
        <v>K-C6</v>
      </c>
      <c r="Q4179" s="25" t="str">
        <f>VLOOKUP(K4179,TONG_SL!$A:$D,3,0)</f>
        <v>Túi</v>
      </c>
      <c r="R4179" s="1">
        <v>15</v>
      </c>
      <c r="T4179" s="1">
        <f>VLOOKUP(VLOOKUP(G4179,Ma_KH!$A:$R,18,0)&amp;K4179,Gia_MB!$A:$F,6,0)</f>
        <v>73431</v>
      </c>
      <c r="U4179" s="14">
        <f t="shared" si="572"/>
        <v>1101465</v>
      </c>
      <c r="W4179" s="64">
        <f t="shared" si="573"/>
        <v>0</v>
      </c>
      <c r="X4179" s="3" t="str">
        <f t="shared" si="574"/>
        <v>8</v>
      </c>
      <c r="Z4179" s="14">
        <f t="shared" si="575"/>
        <v>88117.2</v>
      </c>
      <c r="AA4179" s="7">
        <f>VLOOKUP(G4179,Ma_KH!$A:$R,14,0)</f>
        <v>60</v>
      </c>
      <c r="AD4179" s="7" t="str">
        <f>IFERROR(VLOOKUP(J4179,'Chuyển Mã'!$B$3:$C$9,2,0),"")</f>
        <v>Tỉnh</v>
      </c>
      <c r="AE4179" s="7" t="str">
        <f t="shared" si="576"/>
        <v>Chân giò heo muối 300g</v>
      </c>
      <c r="AF4179" s="7">
        <f t="shared" si="577"/>
        <v>15</v>
      </c>
    </row>
    <row r="4180" spans="1:32" x14ac:dyDescent="0.25">
      <c r="A4180" s="65">
        <v>45910</v>
      </c>
      <c r="B4180" s="66">
        <v>4176785259</v>
      </c>
      <c r="C4180" s="12" t="s">
        <v>7214</v>
      </c>
      <c r="D4180" s="16">
        <f t="shared" si="571"/>
        <v>45910</v>
      </c>
      <c r="G4180" s="13" t="s">
        <v>7329</v>
      </c>
      <c r="I4180" s="25" t="s">
        <v>8646</v>
      </c>
      <c r="J4180" s="13" t="s">
        <v>1796</v>
      </c>
      <c r="K4180" s="13" t="s">
        <v>30</v>
      </c>
      <c r="L4180" s="25" t="str">
        <f>VLOOKUP($K4180,TONG_SL!$A:$D,2,0)</f>
        <v>Gà muối 500g</v>
      </c>
      <c r="N4180" s="25" t="str">
        <f t="shared" si="570"/>
        <v>K-C6</v>
      </c>
      <c r="Q4180" s="25" t="str">
        <f>VLOOKUP(K4180,TONG_SL!$A:$D,3,0)</f>
        <v>Túi</v>
      </c>
      <c r="R4180" s="1">
        <v>10</v>
      </c>
      <c r="T4180" s="1">
        <f>VLOOKUP(VLOOKUP(G4180,Ma_KH!$A:$R,18,0)&amp;K4180,Gia_MB!$A:$F,6,0)</f>
        <v>111058</v>
      </c>
      <c r="U4180" s="14">
        <f t="shared" si="572"/>
        <v>1110580</v>
      </c>
      <c r="W4180" s="64">
        <f t="shared" si="573"/>
        <v>0</v>
      </c>
      <c r="X4180" s="3" t="str">
        <f t="shared" si="574"/>
        <v>8</v>
      </c>
      <c r="Z4180" s="14">
        <f t="shared" si="575"/>
        <v>88846.400000000009</v>
      </c>
      <c r="AA4180" s="7">
        <f>VLOOKUP(G4180,Ma_KH!$A:$R,14,0)</f>
        <v>60</v>
      </c>
      <c r="AD4180" s="7" t="str">
        <f>IFERROR(VLOOKUP(J4180,'Chuyển Mã'!$B$3:$C$9,2,0),"")</f>
        <v>Tỉnh</v>
      </c>
      <c r="AE4180" s="7" t="str">
        <f t="shared" si="576"/>
        <v>Gà muối 500g</v>
      </c>
      <c r="AF4180" s="7">
        <f t="shared" si="577"/>
        <v>10</v>
      </c>
    </row>
    <row r="4181" spans="1:32" x14ac:dyDescent="0.25">
      <c r="A4181" s="65">
        <v>45910</v>
      </c>
      <c r="B4181" s="66">
        <v>4176785259</v>
      </c>
      <c r="C4181" s="12" t="s">
        <v>7214</v>
      </c>
      <c r="D4181" s="16">
        <f t="shared" si="571"/>
        <v>45910</v>
      </c>
      <c r="G4181" s="13" t="s">
        <v>7329</v>
      </c>
      <c r="I4181" s="25" t="s">
        <v>8646</v>
      </c>
      <c r="J4181" s="13" t="s">
        <v>1796</v>
      </c>
      <c r="K4181" s="13" t="s">
        <v>39</v>
      </c>
      <c r="L4181" s="25" t="str">
        <f>VLOOKUP($K4181,TONG_SL!$A:$D,2,0)</f>
        <v>Chả cốm 300g</v>
      </c>
      <c r="N4181" s="25" t="str">
        <f t="shared" si="570"/>
        <v>K-C6</v>
      </c>
      <c r="Q4181" s="25" t="str">
        <f>VLOOKUP(K4181,TONG_SL!$A:$D,3,0)</f>
        <v>Túi</v>
      </c>
      <c r="R4181" s="1">
        <v>10</v>
      </c>
      <c r="T4181" s="1">
        <f>VLOOKUP(VLOOKUP(G4181,Ma_KH!$A:$R,18,0)&amp;K4181,Gia_MB!$A:$F,6,0)</f>
        <v>74250</v>
      </c>
      <c r="U4181" s="14">
        <f t="shared" si="572"/>
        <v>742500</v>
      </c>
      <c r="W4181" s="64">
        <f t="shared" si="573"/>
        <v>0</v>
      </c>
      <c r="X4181" s="3" t="str">
        <f t="shared" si="574"/>
        <v>8</v>
      </c>
      <c r="Z4181" s="14">
        <f t="shared" si="575"/>
        <v>59400</v>
      </c>
      <c r="AA4181" s="7">
        <f>VLOOKUP(G4181,Ma_KH!$A:$R,14,0)</f>
        <v>60</v>
      </c>
      <c r="AD4181" s="7" t="str">
        <f>IFERROR(VLOOKUP(J4181,'Chuyển Mã'!$B$3:$C$9,2,0),"")</f>
        <v>Tỉnh</v>
      </c>
      <c r="AE4181" s="7" t="str">
        <f t="shared" si="576"/>
        <v>Chả cốm 300g</v>
      </c>
      <c r="AF4181" s="7">
        <f t="shared" si="577"/>
        <v>10</v>
      </c>
    </row>
    <row r="4182" spans="1:32" x14ac:dyDescent="0.25">
      <c r="A4182" s="65">
        <v>45910</v>
      </c>
      <c r="B4182" s="66">
        <v>4176785259</v>
      </c>
      <c r="C4182" s="12" t="s">
        <v>7214</v>
      </c>
      <c r="D4182" s="16">
        <f t="shared" si="571"/>
        <v>45910</v>
      </c>
      <c r="G4182" s="13" t="s">
        <v>7329</v>
      </c>
      <c r="I4182" s="25" t="s">
        <v>8646</v>
      </c>
      <c r="J4182" s="13" t="s">
        <v>1796</v>
      </c>
      <c r="K4182" s="13" t="s">
        <v>35</v>
      </c>
      <c r="L4182" s="25" t="str">
        <f>VLOOKUP($K4182,TONG_SL!$A:$D,2,0)</f>
        <v>Tai heo muối 200g</v>
      </c>
      <c r="N4182" s="25" t="str">
        <f t="shared" si="570"/>
        <v>K-C6</v>
      </c>
      <c r="Q4182" s="25" t="str">
        <f>VLOOKUP(K4182,TONG_SL!$A:$D,3,0)</f>
        <v>Túi</v>
      </c>
      <c r="R4182" s="1">
        <v>10</v>
      </c>
      <c r="T4182" s="1">
        <f>VLOOKUP(VLOOKUP(G4182,Ma_KH!$A:$R,18,0)&amp;K4182,Gia_MB!$A:$F,6,0)</f>
        <v>55595</v>
      </c>
      <c r="U4182" s="14">
        <f t="shared" si="572"/>
        <v>555950</v>
      </c>
      <c r="W4182" s="64">
        <f t="shared" si="573"/>
        <v>0</v>
      </c>
      <c r="X4182" s="3" t="str">
        <f t="shared" si="574"/>
        <v>8</v>
      </c>
      <c r="Z4182" s="14">
        <f t="shared" si="575"/>
        <v>44476</v>
      </c>
      <c r="AA4182" s="7">
        <f>VLOOKUP(G4182,Ma_KH!$A:$R,14,0)</f>
        <v>60</v>
      </c>
      <c r="AD4182" s="7" t="str">
        <f>IFERROR(VLOOKUP(J4182,'Chuyển Mã'!$B$3:$C$9,2,0),"")</f>
        <v>Tỉnh</v>
      </c>
      <c r="AE4182" s="7" t="str">
        <f t="shared" si="576"/>
        <v>Tai heo muối 200g</v>
      </c>
      <c r="AF4182" s="7">
        <f t="shared" si="577"/>
        <v>10</v>
      </c>
    </row>
    <row r="4183" spans="1:32" x14ac:dyDescent="0.25">
      <c r="A4183" s="65">
        <v>45910</v>
      </c>
      <c r="B4183" s="66">
        <v>4176664779</v>
      </c>
      <c r="C4183" s="12" t="s">
        <v>7214</v>
      </c>
      <c r="D4183" s="16">
        <f t="shared" si="571"/>
        <v>45910</v>
      </c>
      <c r="G4183" s="13" t="s">
        <v>7516</v>
      </c>
      <c r="I4183" s="25" t="s">
        <v>8647</v>
      </c>
      <c r="J4183" s="13" t="s">
        <v>1796</v>
      </c>
      <c r="K4183" s="13" t="s">
        <v>41</v>
      </c>
      <c r="L4183" s="25" t="str">
        <f>VLOOKUP($K4183,TONG_SL!$A:$D,2,0)</f>
        <v>Chả nướng 300g</v>
      </c>
      <c r="N4183" s="25" t="str">
        <f t="shared" si="570"/>
        <v>K-C6</v>
      </c>
      <c r="Q4183" s="25" t="str">
        <f>VLOOKUP(K4183,TONG_SL!$A:$D,3,0)</f>
        <v>Túi</v>
      </c>
      <c r="R4183" s="1">
        <v>12</v>
      </c>
      <c r="T4183" s="1">
        <f>VLOOKUP(VLOOKUP(G4183,Ma_KH!$A:$R,18,0)&amp;K4183,Gia_MB!$A:$F,6,0)</f>
        <v>70950</v>
      </c>
      <c r="U4183" s="14">
        <f t="shared" si="572"/>
        <v>851400</v>
      </c>
      <c r="W4183" s="64">
        <f t="shared" si="573"/>
        <v>0</v>
      </c>
      <c r="X4183" s="3" t="str">
        <f t="shared" si="574"/>
        <v>8</v>
      </c>
      <c r="Z4183" s="14">
        <f t="shared" si="575"/>
        <v>68112</v>
      </c>
      <c r="AA4183" s="7">
        <f>VLOOKUP(G4183,Ma_KH!$A:$R,14,0)</f>
        <v>60</v>
      </c>
      <c r="AD4183" s="7" t="str">
        <f>IFERROR(VLOOKUP(J4183,'Chuyển Mã'!$B$3:$C$9,2,0),"")</f>
        <v>Tỉnh</v>
      </c>
      <c r="AE4183" s="7" t="str">
        <f t="shared" si="576"/>
        <v>Chả nướng 300g</v>
      </c>
      <c r="AF4183" s="7">
        <f t="shared" si="577"/>
        <v>12</v>
      </c>
    </row>
    <row r="4184" spans="1:32" x14ac:dyDescent="0.25">
      <c r="A4184" s="65">
        <v>45910</v>
      </c>
      <c r="B4184" s="66">
        <v>4176664779</v>
      </c>
      <c r="C4184" s="12" t="s">
        <v>7214</v>
      </c>
      <c r="D4184" s="16">
        <f t="shared" si="571"/>
        <v>45910</v>
      </c>
      <c r="G4184" s="13" t="s">
        <v>7516</v>
      </c>
      <c r="I4184" s="25" t="s">
        <v>8647</v>
      </c>
      <c r="J4184" s="13" t="s">
        <v>1796</v>
      </c>
      <c r="K4184" s="13" t="s">
        <v>55</v>
      </c>
      <c r="L4184" s="25" t="str">
        <f>VLOOKUP($K4184,TONG_SL!$A:$D,2,0)</f>
        <v>Gà xì dầu 500g</v>
      </c>
      <c r="N4184" s="25" t="str">
        <f t="shared" si="570"/>
        <v>K-C6</v>
      </c>
      <c r="Q4184" s="25" t="str">
        <f>VLOOKUP(K4184,TONG_SL!$A:$D,3,0)</f>
        <v>Túi</v>
      </c>
      <c r="R4184" s="1">
        <v>6</v>
      </c>
      <c r="T4184" s="1">
        <f>VLOOKUP(VLOOKUP(G4184,Ma_KH!$A:$R,18,0)&amp;K4184,Gia_MB!$A:$F,6,0)</f>
        <v>111606</v>
      </c>
      <c r="U4184" s="14">
        <f t="shared" si="572"/>
        <v>669636</v>
      </c>
      <c r="W4184" s="64">
        <f t="shared" si="573"/>
        <v>0</v>
      </c>
      <c r="X4184" s="3" t="str">
        <f t="shared" si="574"/>
        <v>8</v>
      </c>
      <c r="Z4184" s="14">
        <f t="shared" si="575"/>
        <v>53570.880000000005</v>
      </c>
      <c r="AA4184" s="7">
        <f>VLOOKUP(G4184,Ma_KH!$A:$R,14,0)</f>
        <v>60</v>
      </c>
      <c r="AD4184" s="7" t="str">
        <f>IFERROR(VLOOKUP(J4184,'Chuyển Mã'!$B$3:$C$9,2,0),"")</f>
        <v>Tỉnh</v>
      </c>
      <c r="AE4184" s="7" t="str">
        <f t="shared" si="576"/>
        <v>Gà xì dầu 500g</v>
      </c>
      <c r="AF4184" s="7">
        <f t="shared" si="577"/>
        <v>6</v>
      </c>
    </row>
    <row r="4185" spans="1:32" x14ac:dyDescent="0.25">
      <c r="A4185" s="65">
        <v>45910</v>
      </c>
      <c r="B4185" s="66">
        <v>4176664779</v>
      </c>
      <c r="C4185" s="12" t="s">
        <v>7214</v>
      </c>
      <c r="D4185" s="16">
        <f t="shared" si="571"/>
        <v>45910</v>
      </c>
      <c r="G4185" s="13" t="s">
        <v>7516</v>
      </c>
      <c r="I4185" s="25" t="s">
        <v>8647</v>
      </c>
      <c r="J4185" s="13" t="s">
        <v>1796</v>
      </c>
      <c r="K4185" s="13" t="s">
        <v>39</v>
      </c>
      <c r="L4185" s="25" t="str">
        <f>VLOOKUP($K4185,TONG_SL!$A:$D,2,0)</f>
        <v>Chả cốm 300g</v>
      </c>
      <c r="N4185" s="25" t="str">
        <f t="shared" si="570"/>
        <v>K-C6</v>
      </c>
      <c r="Q4185" s="25" t="str">
        <f>VLOOKUP(K4185,TONG_SL!$A:$D,3,0)</f>
        <v>Túi</v>
      </c>
      <c r="R4185" s="1">
        <v>6</v>
      </c>
      <c r="T4185" s="1">
        <f>VLOOKUP(VLOOKUP(G4185,Ma_KH!$A:$R,18,0)&amp;K4185,Gia_MB!$A:$F,6,0)</f>
        <v>74250</v>
      </c>
      <c r="U4185" s="14">
        <f t="shared" si="572"/>
        <v>445500</v>
      </c>
      <c r="W4185" s="64">
        <f t="shared" si="573"/>
        <v>0</v>
      </c>
      <c r="X4185" s="3" t="str">
        <f t="shared" si="574"/>
        <v>8</v>
      </c>
      <c r="Z4185" s="14">
        <f t="shared" si="575"/>
        <v>35640</v>
      </c>
      <c r="AA4185" s="7">
        <f>VLOOKUP(G4185,Ma_KH!$A:$R,14,0)</f>
        <v>60</v>
      </c>
      <c r="AD4185" s="7" t="str">
        <f>IFERROR(VLOOKUP(J4185,'Chuyển Mã'!$B$3:$C$9,2,0),"")</f>
        <v>Tỉnh</v>
      </c>
      <c r="AE4185" s="7" t="str">
        <f t="shared" si="576"/>
        <v>Chả cốm 300g</v>
      </c>
      <c r="AF4185" s="7">
        <f t="shared" si="577"/>
        <v>6</v>
      </c>
    </row>
    <row r="4186" spans="1:32" x14ac:dyDescent="0.25">
      <c r="A4186" s="65">
        <v>45910</v>
      </c>
      <c r="B4186" s="66">
        <v>4176664779</v>
      </c>
      <c r="C4186" s="12" t="s">
        <v>7214</v>
      </c>
      <c r="D4186" s="16">
        <f t="shared" si="571"/>
        <v>45910</v>
      </c>
      <c r="G4186" s="13" t="s">
        <v>7516</v>
      </c>
      <c r="I4186" s="25" t="s">
        <v>8647</v>
      </c>
      <c r="J4186" s="13" t="s">
        <v>1796</v>
      </c>
      <c r="K4186" s="13" t="s">
        <v>30</v>
      </c>
      <c r="L4186" s="25" t="str">
        <f>VLOOKUP($K4186,TONG_SL!$A:$D,2,0)</f>
        <v>Gà muối 500g</v>
      </c>
      <c r="N4186" s="25" t="str">
        <f t="shared" si="570"/>
        <v>K-C6</v>
      </c>
      <c r="Q4186" s="25" t="str">
        <f>VLOOKUP(K4186,TONG_SL!$A:$D,3,0)</f>
        <v>Túi</v>
      </c>
      <c r="R4186" s="1">
        <v>6</v>
      </c>
      <c r="T4186" s="1">
        <f>VLOOKUP(VLOOKUP(G4186,Ma_KH!$A:$R,18,0)&amp;K4186,Gia_MB!$A:$F,6,0)</f>
        <v>111058</v>
      </c>
      <c r="U4186" s="14">
        <f t="shared" si="572"/>
        <v>666348</v>
      </c>
      <c r="W4186" s="64">
        <f t="shared" si="573"/>
        <v>0</v>
      </c>
      <c r="X4186" s="3" t="str">
        <f t="shared" si="574"/>
        <v>8</v>
      </c>
      <c r="Z4186" s="14">
        <f t="shared" si="575"/>
        <v>53307.840000000004</v>
      </c>
      <c r="AA4186" s="7">
        <f>VLOOKUP(G4186,Ma_KH!$A:$R,14,0)</f>
        <v>60</v>
      </c>
      <c r="AD4186" s="7" t="str">
        <f>IFERROR(VLOOKUP(J4186,'Chuyển Mã'!$B$3:$C$9,2,0),"")</f>
        <v>Tỉnh</v>
      </c>
      <c r="AE4186" s="7" t="str">
        <f t="shared" si="576"/>
        <v>Gà muối 500g</v>
      </c>
      <c r="AF4186" s="7">
        <f t="shared" si="577"/>
        <v>6</v>
      </c>
    </row>
    <row r="4187" spans="1:32" x14ac:dyDescent="0.25">
      <c r="A4187" s="65">
        <v>45910</v>
      </c>
      <c r="B4187" s="66">
        <v>4176664779</v>
      </c>
      <c r="C4187" s="12" t="s">
        <v>7214</v>
      </c>
      <c r="D4187" s="16">
        <f t="shared" si="571"/>
        <v>45910</v>
      </c>
      <c r="G4187" s="13" t="s">
        <v>7516</v>
      </c>
      <c r="I4187" s="25" t="s">
        <v>8647</v>
      </c>
      <c r="J4187" s="13" t="s">
        <v>1796</v>
      </c>
      <c r="K4187" s="13" t="s">
        <v>32</v>
      </c>
      <c r="L4187" s="25" t="str">
        <f>VLOOKUP($K4187,TONG_SL!$A:$D,2,0)</f>
        <v>Giò Tai Lưỡi Xào 250</v>
      </c>
      <c r="N4187" s="25" t="str">
        <f t="shared" si="570"/>
        <v>K-C6</v>
      </c>
      <c r="Q4187" s="25" t="str">
        <f>VLOOKUP(K4187,TONG_SL!$A:$D,3,0)</f>
        <v>Túi</v>
      </c>
      <c r="R4187" s="1">
        <v>6</v>
      </c>
      <c r="T4187" s="1">
        <f>VLOOKUP(VLOOKUP(G4187,Ma_KH!$A:$R,18,0)&amp;K4187,Gia_MB!$A:$F,6,0)</f>
        <v>50183</v>
      </c>
      <c r="U4187" s="14">
        <f t="shared" si="572"/>
        <v>301098</v>
      </c>
      <c r="W4187" s="64">
        <f t="shared" si="573"/>
        <v>0</v>
      </c>
      <c r="X4187" s="3" t="str">
        <f t="shared" si="574"/>
        <v>8</v>
      </c>
      <c r="Z4187" s="14">
        <f t="shared" si="575"/>
        <v>24087.84</v>
      </c>
      <c r="AA4187" s="7">
        <f>VLOOKUP(G4187,Ma_KH!$A:$R,14,0)</f>
        <v>60</v>
      </c>
      <c r="AD4187" s="7" t="str">
        <f>IFERROR(VLOOKUP(J4187,'Chuyển Mã'!$B$3:$C$9,2,0),"")</f>
        <v>Tỉnh</v>
      </c>
      <c r="AE4187" s="7" t="str">
        <f t="shared" si="576"/>
        <v>Giò Tai Lưỡi Xào 250</v>
      </c>
      <c r="AF4187" s="7">
        <f t="shared" si="577"/>
        <v>6</v>
      </c>
    </row>
    <row r="4188" spans="1:32" x14ac:dyDescent="0.25">
      <c r="A4188" s="65">
        <v>45910</v>
      </c>
      <c r="B4188" s="66">
        <v>4176664779</v>
      </c>
      <c r="C4188" s="12" t="s">
        <v>7214</v>
      </c>
      <c r="D4188" s="16">
        <f t="shared" si="571"/>
        <v>45910</v>
      </c>
      <c r="G4188" s="13" t="s">
        <v>7516</v>
      </c>
      <c r="I4188" s="25" t="s">
        <v>8647</v>
      </c>
      <c r="J4188" s="13" t="s">
        <v>1796</v>
      </c>
      <c r="K4188" s="13" t="s">
        <v>27</v>
      </c>
      <c r="L4188" s="25" t="str">
        <f>VLOOKUP($K4188,TONG_SL!$A:$D,2,0)</f>
        <v>Chân giò heo muối 300g</v>
      </c>
      <c r="N4188" s="25" t="str">
        <f t="shared" si="570"/>
        <v>K-C6</v>
      </c>
      <c r="Q4188" s="25" t="str">
        <f>VLOOKUP(K4188,TONG_SL!$A:$D,3,0)</f>
        <v>Túi</v>
      </c>
      <c r="R4188" s="1">
        <v>3</v>
      </c>
      <c r="T4188" s="1">
        <f>VLOOKUP(VLOOKUP(G4188,Ma_KH!$A:$R,18,0)&amp;K4188,Gia_MB!$A:$F,6,0)</f>
        <v>73431</v>
      </c>
      <c r="U4188" s="14">
        <f t="shared" si="572"/>
        <v>220293</v>
      </c>
      <c r="W4188" s="64">
        <f t="shared" si="573"/>
        <v>0</v>
      </c>
      <c r="X4188" s="3" t="str">
        <f t="shared" si="574"/>
        <v>8</v>
      </c>
      <c r="Z4188" s="14">
        <f t="shared" si="575"/>
        <v>17623.439999999999</v>
      </c>
      <c r="AA4188" s="7">
        <f>VLOOKUP(G4188,Ma_KH!$A:$R,14,0)</f>
        <v>60</v>
      </c>
      <c r="AD4188" s="7" t="str">
        <f>IFERROR(VLOOKUP(J4188,'Chuyển Mã'!$B$3:$C$9,2,0),"")</f>
        <v>Tỉnh</v>
      </c>
      <c r="AE4188" s="7" t="str">
        <f t="shared" si="576"/>
        <v>Chân giò heo muối 300g</v>
      </c>
      <c r="AF4188" s="7">
        <f t="shared" si="577"/>
        <v>3</v>
      </c>
    </row>
    <row r="4189" spans="1:32" x14ac:dyDescent="0.25">
      <c r="A4189" s="65">
        <v>45910</v>
      </c>
      <c r="B4189" s="66">
        <v>4176644301</v>
      </c>
      <c r="C4189" s="12" t="s">
        <v>7214</v>
      </c>
      <c r="D4189" s="16">
        <f t="shared" si="571"/>
        <v>45910</v>
      </c>
      <c r="G4189" s="13" t="s">
        <v>7303</v>
      </c>
      <c r="I4189" s="25" t="s">
        <v>8648</v>
      </c>
      <c r="J4189" s="13" t="s">
        <v>1796</v>
      </c>
      <c r="K4189" s="13" t="s">
        <v>35</v>
      </c>
      <c r="L4189" s="25" t="str">
        <f>VLOOKUP($K4189,TONG_SL!$A:$D,2,0)</f>
        <v>Tai heo muối 200g</v>
      </c>
      <c r="N4189" s="25" t="str">
        <f t="shared" si="570"/>
        <v>K-C6</v>
      </c>
      <c r="Q4189" s="25" t="str">
        <f>VLOOKUP(K4189,TONG_SL!$A:$D,3,0)</f>
        <v>Túi</v>
      </c>
      <c r="R4189" s="1">
        <v>6</v>
      </c>
      <c r="T4189" s="1">
        <f>VLOOKUP(VLOOKUP(G4189,Ma_KH!$A:$R,18,0)&amp;K4189,Gia_MB!$A:$F,6,0)</f>
        <v>55595</v>
      </c>
      <c r="U4189" s="14">
        <f t="shared" si="572"/>
        <v>333570</v>
      </c>
      <c r="W4189" s="64">
        <f t="shared" si="573"/>
        <v>0</v>
      </c>
      <c r="X4189" s="3" t="str">
        <f t="shared" si="574"/>
        <v>8</v>
      </c>
      <c r="Z4189" s="14">
        <f t="shared" si="575"/>
        <v>26685.600000000002</v>
      </c>
      <c r="AA4189" s="7">
        <f>VLOOKUP(G4189,Ma_KH!$A:$R,14,0)</f>
        <v>60</v>
      </c>
      <c r="AD4189" s="7" t="str">
        <f>IFERROR(VLOOKUP(J4189,'Chuyển Mã'!$B$3:$C$9,2,0),"")</f>
        <v>Tỉnh</v>
      </c>
      <c r="AE4189" s="7" t="str">
        <f t="shared" si="576"/>
        <v>Tai heo muối 200g</v>
      </c>
      <c r="AF4189" s="7">
        <f t="shared" si="577"/>
        <v>6</v>
      </c>
    </row>
    <row r="4190" spans="1:32" x14ac:dyDescent="0.25">
      <c r="A4190" s="65">
        <v>45910</v>
      </c>
      <c r="B4190" s="66">
        <v>4176644301</v>
      </c>
      <c r="C4190" s="12" t="s">
        <v>7214</v>
      </c>
      <c r="D4190" s="16">
        <f t="shared" si="571"/>
        <v>45910</v>
      </c>
      <c r="G4190" s="13" t="s">
        <v>7303</v>
      </c>
      <c r="I4190" s="25" t="s">
        <v>8648</v>
      </c>
      <c r="J4190" s="13" t="s">
        <v>1796</v>
      </c>
      <c r="K4190" s="13" t="s">
        <v>27</v>
      </c>
      <c r="L4190" s="25" t="str">
        <f>VLOOKUP($K4190,TONG_SL!$A:$D,2,0)</f>
        <v>Chân giò heo muối 300g</v>
      </c>
      <c r="N4190" s="25" t="str">
        <f t="shared" si="570"/>
        <v>K-C6</v>
      </c>
      <c r="Q4190" s="25" t="str">
        <f>VLOOKUP(K4190,TONG_SL!$A:$D,3,0)</f>
        <v>Túi</v>
      </c>
      <c r="R4190" s="1">
        <v>20</v>
      </c>
      <c r="T4190" s="1">
        <f>VLOOKUP(VLOOKUP(G4190,Ma_KH!$A:$R,18,0)&amp;K4190,Gia_MB!$A:$F,6,0)</f>
        <v>73431</v>
      </c>
      <c r="U4190" s="14">
        <f t="shared" si="572"/>
        <v>1468620</v>
      </c>
      <c r="W4190" s="64">
        <f t="shared" si="573"/>
        <v>0</v>
      </c>
      <c r="X4190" s="3" t="str">
        <f t="shared" si="574"/>
        <v>8</v>
      </c>
      <c r="Z4190" s="14">
        <f t="shared" si="575"/>
        <v>117489.60000000001</v>
      </c>
      <c r="AA4190" s="7">
        <f>VLOOKUP(G4190,Ma_KH!$A:$R,14,0)</f>
        <v>60</v>
      </c>
      <c r="AD4190" s="7" t="str">
        <f>IFERROR(VLOOKUP(J4190,'Chuyển Mã'!$B$3:$C$9,2,0),"")</f>
        <v>Tỉnh</v>
      </c>
      <c r="AE4190" s="7" t="str">
        <f t="shared" si="576"/>
        <v>Chân giò heo muối 300g</v>
      </c>
      <c r="AF4190" s="7">
        <f t="shared" si="577"/>
        <v>20</v>
      </c>
    </row>
    <row r="4191" spans="1:32" x14ac:dyDescent="0.25">
      <c r="A4191" s="65">
        <v>45910</v>
      </c>
      <c r="B4191" s="66">
        <v>4176644301</v>
      </c>
      <c r="C4191" s="12" t="s">
        <v>7214</v>
      </c>
      <c r="D4191" s="16">
        <f t="shared" si="571"/>
        <v>45910</v>
      </c>
      <c r="G4191" s="13" t="s">
        <v>7303</v>
      </c>
      <c r="I4191" s="25" t="s">
        <v>8648</v>
      </c>
      <c r="J4191" s="13" t="s">
        <v>1796</v>
      </c>
      <c r="K4191" s="13" t="s">
        <v>47</v>
      </c>
      <c r="L4191" s="25" t="str">
        <f>VLOOKUP($K4191,TONG_SL!$A:$D,2,0)</f>
        <v>Giò lụa cây 250g</v>
      </c>
      <c r="N4191" s="25" t="str">
        <f t="shared" si="570"/>
        <v>K-C6</v>
      </c>
      <c r="Q4191" s="25" t="str">
        <f>VLOOKUP(K4191,TONG_SL!$A:$D,3,0)</f>
        <v>Túi</v>
      </c>
      <c r="R4191" s="1">
        <v>6</v>
      </c>
      <c r="T4191" s="1">
        <f>VLOOKUP(VLOOKUP(G4191,Ma_KH!$A:$R,18,0)&amp;K4191,Gia_MB!$A:$F,6,0)</f>
        <v>49500</v>
      </c>
      <c r="U4191" s="14">
        <f t="shared" si="572"/>
        <v>297000</v>
      </c>
      <c r="W4191" s="64">
        <f t="shared" si="573"/>
        <v>0</v>
      </c>
      <c r="X4191" s="3" t="str">
        <f t="shared" si="574"/>
        <v>8</v>
      </c>
      <c r="Z4191" s="14">
        <f t="shared" si="575"/>
        <v>23760</v>
      </c>
      <c r="AA4191" s="7">
        <f>VLOOKUP(G4191,Ma_KH!$A:$R,14,0)</f>
        <v>60</v>
      </c>
      <c r="AD4191" s="7" t="str">
        <f>IFERROR(VLOOKUP(J4191,'Chuyển Mã'!$B$3:$C$9,2,0),"")</f>
        <v>Tỉnh</v>
      </c>
      <c r="AE4191" s="7" t="str">
        <f t="shared" si="576"/>
        <v>Giò lụa cây 250g</v>
      </c>
      <c r="AF4191" s="7">
        <f t="shared" si="577"/>
        <v>6</v>
      </c>
    </row>
    <row r="4192" spans="1:32" x14ac:dyDescent="0.25">
      <c r="A4192" s="65">
        <v>45910</v>
      </c>
      <c r="B4192" s="66">
        <v>4176644301</v>
      </c>
      <c r="C4192" s="12" t="s">
        <v>7214</v>
      </c>
      <c r="D4192" s="16">
        <f t="shared" si="571"/>
        <v>45910</v>
      </c>
      <c r="G4192" s="13" t="s">
        <v>7303</v>
      </c>
      <c r="I4192" s="25" t="s">
        <v>8648</v>
      </c>
      <c r="J4192" s="13" t="s">
        <v>1796</v>
      </c>
      <c r="K4192" s="13" t="s">
        <v>39</v>
      </c>
      <c r="L4192" s="25" t="str">
        <f>VLOOKUP($K4192,TONG_SL!$A:$D,2,0)</f>
        <v>Chả cốm 300g</v>
      </c>
      <c r="N4192" s="25" t="str">
        <f t="shared" si="570"/>
        <v>K-C6</v>
      </c>
      <c r="Q4192" s="25" t="str">
        <f>VLOOKUP(K4192,TONG_SL!$A:$D,3,0)</f>
        <v>Túi</v>
      </c>
      <c r="R4192" s="1">
        <v>6</v>
      </c>
      <c r="T4192" s="1">
        <f>VLOOKUP(VLOOKUP(G4192,Ma_KH!$A:$R,18,0)&amp;K4192,Gia_MB!$A:$F,6,0)</f>
        <v>74250</v>
      </c>
      <c r="U4192" s="14">
        <f t="shared" si="572"/>
        <v>445500</v>
      </c>
      <c r="W4192" s="64">
        <f t="shared" si="573"/>
        <v>0</v>
      </c>
      <c r="X4192" s="3" t="str">
        <f t="shared" si="574"/>
        <v>8</v>
      </c>
      <c r="Z4192" s="14">
        <f t="shared" si="575"/>
        <v>35640</v>
      </c>
      <c r="AA4192" s="7">
        <f>VLOOKUP(G4192,Ma_KH!$A:$R,14,0)</f>
        <v>60</v>
      </c>
      <c r="AD4192" s="7" t="str">
        <f>IFERROR(VLOOKUP(J4192,'Chuyển Mã'!$B$3:$C$9,2,0),"")</f>
        <v>Tỉnh</v>
      </c>
      <c r="AE4192" s="7" t="str">
        <f t="shared" si="576"/>
        <v>Chả cốm 300g</v>
      </c>
      <c r="AF4192" s="7">
        <f t="shared" si="577"/>
        <v>6</v>
      </c>
    </row>
    <row r="4193" spans="1:32" x14ac:dyDescent="0.25">
      <c r="A4193" s="65">
        <v>45910</v>
      </c>
      <c r="B4193" s="66">
        <v>4176644301</v>
      </c>
      <c r="C4193" s="12" t="s">
        <v>7214</v>
      </c>
      <c r="D4193" s="16">
        <f t="shared" si="571"/>
        <v>45910</v>
      </c>
      <c r="G4193" s="13" t="s">
        <v>7303</v>
      </c>
      <c r="I4193" s="25" t="s">
        <v>8648</v>
      </c>
      <c r="J4193" s="13" t="s">
        <v>1796</v>
      </c>
      <c r="K4193" s="13" t="s">
        <v>49</v>
      </c>
      <c r="L4193" s="25" t="str">
        <f>VLOOKUP($K4193,TONG_SL!$A:$D,2,0)</f>
        <v>Giò sụn gà 250g</v>
      </c>
      <c r="N4193" s="25" t="str">
        <f t="shared" si="570"/>
        <v>K-C6</v>
      </c>
      <c r="Q4193" s="25" t="str">
        <f>VLOOKUP(K4193,TONG_SL!$A:$D,3,0)</f>
        <v>Túi</v>
      </c>
      <c r="R4193" s="1">
        <v>6</v>
      </c>
      <c r="T4193" s="1">
        <f>VLOOKUP(VLOOKUP(G4193,Ma_KH!$A:$R,18,0)&amp;K4193,Gia_MB!$A:$F,6,0)</f>
        <v>50400</v>
      </c>
      <c r="U4193" s="14">
        <f t="shared" si="572"/>
        <v>302400</v>
      </c>
      <c r="W4193" s="64">
        <f t="shared" si="573"/>
        <v>0</v>
      </c>
      <c r="X4193" s="3" t="str">
        <f t="shared" si="574"/>
        <v>8</v>
      </c>
      <c r="Z4193" s="14">
        <f t="shared" si="575"/>
        <v>24192</v>
      </c>
      <c r="AA4193" s="7">
        <f>VLOOKUP(G4193,Ma_KH!$A:$R,14,0)</f>
        <v>60</v>
      </c>
      <c r="AD4193" s="7" t="str">
        <f>IFERROR(VLOOKUP(J4193,'Chuyển Mã'!$B$3:$C$9,2,0),"")</f>
        <v>Tỉnh</v>
      </c>
      <c r="AE4193" s="7" t="str">
        <f t="shared" si="576"/>
        <v>Giò sụn gà 250g</v>
      </c>
      <c r="AF4193" s="7">
        <f t="shared" si="577"/>
        <v>6</v>
      </c>
    </row>
    <row r="4194" spans="1:32" x14ac:dyDescent="0.25">
      <c r="A4194" s="65">
        <v>45910</v>
      </c>
      <c r="B4194" s="66">
        <v>4176644301</v>
      </c>
      <c r="C4194" s="12" t="s">
        <v>7214</v>
      </c>
      <c r="D4194" s="16">
        <f t="shared" si="571"/>
        <v>45910</v>
      </c>
      <c r="G4194" s="13" t="s">
        <v>7303</v>
      </c>
      <c r="I4194" s="25" t="s">
        <v>8648</v>
      </c>
      <c r="J4194" s="13" t="s">
        <v>1796</v>
      </c>
      <c r="K4194" s="13" t="s">
        <v>30</v>
      </c>
      <c r="L4194" s="25" t="str">
        <f>VLOOKUP($K4194,TONG_SL!$A:$D,2,0)</f>
        <v>Gà muối 500g</v>
      </c>
      <c r="N4194" s="25" t="str">
        <f t="shared" si="570"/>
        <v>K-C6</v>
      </c>
      <c r="Q4194" s="25" t="str">
        <f>VLOOKUP(K4194,TONG_SL!$A:$D,3,0)</f>
        <v>Túi</v>
      </c>
      <c r="R4194" s="1">
        <v>6</v>
      </c>
      <c r="T4194" s="1">
        <f>VLOOKUP(VLOOKUP(G4194,Ma_KH!$A:$R,18,0)&amp;K4194,Gia_MB!$A:$F,6,0)</f>
        <v>111058</v>
      </c>
      <c r="U4194" s="14">
        <f t="shared" si="572"/>
        <v>666348</v>
      </c>
      <c r="W4194" s="64">
        <f t="shared" si="573"/>
        <v>0</v>
      </c>
      <c r="X4194" s="3" t="str">
        <f t="shared" si="574"/>
        <v>8</v>
      </c>
      <c r="Z4194" s="14">
        <f t="shared" si="575"/>
        <v>53307.840000000004</v>
      </c>
      <c r="AA4194" s="7">
        <f>VLOOKUP(G4194,Ma_KH!$A:$R,14,0)</f>
        <v>60</v>
      </c>
      <c r="AD4194" s="7" t="str">
        <f>IFERROR(VLOOKUP(J4194,'Chuyển Mã'!$B$3:$C$9,2,0),"")</f>
        <v>Tỉnh</v>
      </c>
      <c r="AE4194" s="7" t="str">
        <f t="shared" si="576"/>
        <v>Gà muối 500g</v>
      </c>
      <c r="AF4194" s="7">
        <f t="shared" si="577"/>
        <v>6</v>
      </c>
    </row>
    <row r="4195" spans="1:32" x14ac:dyDescent="0.25">
      <c r="A4195" s="65">
        <v>45910</v>
      </c>
      <c r="B4195" s="66">
        <v>4176644386</v>
      </c>
      <c r="C4195" s="12" t="s">
        <v>7214</v>
      </c>
      <c r="D4195" s="16">
        <f t="shared" si="571"/>
        <v>45910</v>
      </c>
      <c r="G4195" s="13" t="s">
        <v>7303</v>
      </c>
      <c r="I4195" s="25" t="s">
        <v>8649</v>
      </c>
      <c r="J4195" s="13" t="s">
        <v>1796</v>
      </c>
      <c r="K4195" s="13" t="s">
        <v>47</v>
      </c>
      <c r="L4195" s="25" t="str">
        <f>VLOOKUP($K4195,TONG_SL!$A:$D,2,0)</f>
        <v>Giò lụa cây 250g</v>
      </c>
      <c r="N4195" s="25" t="str">
        <f t="shared" si="570"/>
        <v>K-C6</v>
      </c>
      <c r="Q4195" s="25" t="str">
        <f>VLOOKUP(K4195,TONG_SL!$A:$D,3,0)</f>
        <v>Túi</v>
      </c>
      <c r="R4195" s="1">
        <v>5</v>
      </c>
      <c r="T4195" s="1">
        <f>VLOOKUP(VLOOKUP(G4195,Ma_KH!$A:$R,18,0)&amp;K4195,Gia_MB!$A:$F,6,0)</f>
        <v>49500</v>
      </c>
      <c r="U4195" s="14">
        <f t="shared" si="572"/>
        <v>247500</v>
      </c>
      <c r="W4195" s="64">
        <f t="shared" si="573"/>
        <v>0</v>
      </c>
      <c r="X4195" s="3" t="str">
        <f t="shared" si="574"/>
        <v>8</v>
      </c>
      <c r="Z4195" s="14">
        <f t="shared" si="575"/>
        <v>19800</v>
      </c>
      <c r="AA4195" s="7">
        <f>VLOOKUP(G4195,Ma_KH!$A:$R,14,0)</f>
        <v>60</v>
      </c>
      <c r="AD4195" s="7" t="str">
        <f>IFERROR(VLOOKUP(J4195,'Chuyển Mã'!$B$3:$C$9,2,0),"")</f>
        <v>Tỉnh</v>
      </c>
      <c r="AE4195" s="7" t="str">
        <f t="shared" si="576"/>
        <v>Giò lụa cây 250g</v>
      </c>
      <c r="AF4195" s="7">
        <f t="shared" si="577"/>
        <v>5</v>
      </c>
    </row>
    <row r="4196" spans="1:32" x14ac:dyDescent="0.25">
      <c r="A4196" s="65">
        <v>45910</v>
      </c>
      <c r="B4196" s="66">
        <v>4176644386</v>
      </c>
      <c r="C4196" s="12" t="s">
        <v>7214</v>
      </c>
      <c r="D4196" s="16">
        <f t="shared" si="571"/>
        <v>45910</v>
      </c>
      <c r="G4196" s="13" t="s">
        <v>7303</v>
      </c>
      <c r="I4196" s="25" t="s">
        <v>8649</v>
      </c>
      <c r="J4196" s="13" t="s">
        <v>1796</v>
      </c>
      <c r="K4196" s="13" t="s">
        <v>27</v>
      </c>
      <c r="L4196" s="25" t="str">
        <f>VLOOKUP($K4196,TONG_SL!$A:$D,2,0)</f>
        <v>Chân giò heo muối 300g</v>
      </c>
      <c r="N4196" s="25" t="str">
        <f t="shared" si="570"/>
        <v>K-C6</v>
      </c>
      <c r="Q4196" s="25" t="str">
        <f>VLOOKUP(K4196,TONG_SL!$A:$D,3,0)</f>
        <v>Túi</v>
      </c>
      <c r="R4196" s="1">
        <v>6</v>
      </c>
      <c r="T4196" s="1">
        <f>VLOOKUP(VLOOKUP(G4196,Ma_KH!$A:$R,18,0)&amp;K4196,Gia_MB!$A:$F,6,0)</f>
        <v>73431</v>
      </c>
      <c r="U4196" s="14">
        <f t="shared" si="572"/>
        <v>440586</v>
      </c>
      <c r="W4196" s="64">
        <f t="shared" si="573"/>
        <v>0</v>
      </c>
      <c r="X4196" s="3" t="str">
        <f t="shared" si="574"/>
        <v>8</v>
      </c>
      <c r="Z4196" s="14">
        <f t="shared" si="575"/>
        <v>35246.879999999997</v>
      </c>
      <c r="AA4196" s="7">
        <f>VLOOKUP(G4196,Ma_KH!$A:$R,14,0)</f>
        <v>60</v>
      </c>
      <c r="AD4196" s="7" t="str">
        <f>IFERROR(VLOOKUP(J4196,'Chuyển Mã'!$B$3:$C$9,2,0),"")</f>
        <v>Tỉnh</v>
      </c>
      <c r="AE4196" s="7" t="str">
        <f t="shared" si="576"/>
        <v>Chân giò heo muối 300g</v>
      </c>
      <c r="AF4196" s="7">
        <f t="shared" si="577"/>
        <v>6</v>
      </c>
    </row>
    <row r="4197" spans="1:32" x14ac:dyDescent="0.25">
      <c r="A4197" s="65">
        <v>45910</v>
      </c>
      <c r="B4197" s="66">
        <v>4176644386</v>
      </c>
      <c r="C4197" s="12" t="s">
        <v>7214</v>
      </c>
      <c r="D4197" s="16">
        <f t="shared" si="571"/>
        <v>45910</v>
      </c>
      <c r="G4197" s="13" t="s">
        <v>7303</v>
      </c>
      <c r="I4197" s="25" t="s">
        <v>8649</v>
      </c>
      <c r="J4197" s="13" t="s">
        <v>1796</v>
      </c>
      <c r="K4197" s="13" t="s">
        <v>35</v>
      </c>
      <c r="L4197" s="25" t="str">
        <f>VLOOKUP($K4197,TONG_SL!$A:$D,2,0)</f>
        <v>Tai heo muối 200g</v>
      </c>
      <c r="N4197" s="25" t="str">
        <f t="shared" si="570"/>
        <v>K-C6</v>
      </c>
      <c r="Q4197" s="25" t="str">
        <f>VLOOKUP(K4197,TONG_SL!$A:$D,3,0)</f>
        <v>Túi</v>
      </c>
      <c r="R4197" s="1">
        <v>6</v>
      </c>
      <c r="T4197" s="1">
        <f>VLOOKUP(VLOOKUP(G4197,Ma_KH!$A:$R,18,0)&amp;K4197,Gia_MB!$A:$F,6,0)</f>
        <v>55595</v>
      </c>
      <c r="U4197" s="14">
        <f t="shared" si="572"/>
        <v>333570</v>
      </c>
      <c r="W4197" s="64">
        <f t="shared" si="573"/>
        <v>0</v>
      </c>
      <c r="X4197" s="3" t="str">
        <f t="shared" si="574"/>
        <v>8</v>
      </c>
      <c r="Z4197" s="14">
        <f t="shared" si="575"/>
        <v>26685.600000000002</v>
      </c>
      <c r="AA4197" s="7">
        <f>VLOOKUP(G4197,Ma_KH!$A:$R,14,0)</f>
        <v>60</v>
      </c>
      <c r="AD4197" s="7" t="str">
        <f>IFERROR(VLOOKUP(J4197,'Chuyển Mã'!$B$3:$C$9,2,0),"")</f>
        <v>Tỉnh</v>
      </c>
      <c r="AE4197" s="7" t="str">
        <f t="shared" si="576"/>
        <v>Tai heo muối 200g</v>
      </c>
      <c r="AF4197" s="7">
        <f t="shared" si="577"/>
        <v>6</v>
      </c>
    </row>
    <row r="4198" spans="1:32" x14ac:dyDescent="0.25">
      <c r="A4198" s="65">
        <v>45910</v>
      </c>
      <c r="B4198" s="66">
        <v>4176644386</v>
      </c>
      <c r="C4198" s="12" t="s">
        <v>7214</v>
      </c>
      <c r="D4198" s="16">
        <f t="shared" si="571"/>
        <v>45910</v>
      </c>
      <c r="G4198" s="13" t="s">
        <v>7303</v>
      </c>
      <c r="I4198" s="25" t="s">
        <v>8649</v>
      </c>
      <c r="J4198" s="13" t="s">
        <v>1796</v>
      </c>
      <c r="K4198" s="13" t="s">
        <v>30</v>
      </c>
      <c r="L4198" s="25" t="str">
        <f>VLOOKUP($K4198,TONG_SL!$A:$D,2,0)</f>
        <v>Gà muối 500g</v>
      </c>
      <c r="N4198" s="25" t="str">
        <f t="shared" si="570"/>
        <v>K-C6</v>
      </c>
      <c r="Q4198" s="25" t="str">
        <f>VLOOKUP(K4198,TONG_SL!$A:$D,3,0)</f>
        <v>Túi</v>
      </c>
      <c r="R4198" s="1">
        <v>10</v>
      </c>
      <c r="T4198" s="1">
        <f>VLOOKUP(VLOOKUP(G4198,Ma_KH!$A:$R,18,0)&amp;K4198,Gia_MB!$A:$F,6,0)</f>
        <v>111058</v>
      </c>
      <c r="U4198" s="14">
        <f t="shared" si="572"/>
        <v>1110580</v>
      </c>
      <c r="W4198" s="64">
        <f t="shared" si="573"/>
        <v>0</v>
      </c>
      <c r="X4198" s="3" t="str">
        <f t="shared" si="574"/>
        <v>8</v>
      </c>
      <c r="Z4198" s="14">
        <f t="shared" si="575"/>
        <v>88846.400000000009</v>
      </c>
      <c r="AA4198" s="7">
        <f>VLOOKUP(G4198,Ma_KH!$A:$R,14,0)</f>
        <v>60</v>
      </c>
      <c r="AD4198" s="7" t="str">
        <f>IFERROR(VLOOKUP(J4198,'Chuyển Mã'!$B$3:$C$9,2,0),"")</f>
        <v>Tỉnh</v>
      </c>
      <c r="AE4198" s="7" t="str">
        <f t="shared" si="576"/>
        <v>Gà muối 500g</v>
      </c>
      <c r="AF4198" s="7">
        <f t="shared" si="577"/>
        <v>10</v>
      </c>
    </row>
    <row r="4199" spans="1:32" x14ac:dyDescent="0.25">
      <c r="A4199" s="65">
        <v>45910</v>
      </c>
      <c r="B4199" s="66">
        <v>4176644386</v>
      </c>
      <c r="C4199" s="12" t="s">
        <v>7214</v>
      </c>
      <c r="D4199" s="16">
        <f t="shared" si="571"/>
        <v>45910</v>
      </c>
      <c r="G4199" s="13" t="s">
        <v>7303</v>
      </c>
      <c r="I4199" s="25" t="s">
        <v>8649</v>
      </c>
      <c r="J4199" s="13" t="s">
        <v>1796</v>
      </c>
      <c r="K4199" s="13" t="s">
        <v>49</v>
      </c>
      <c r="L4199" s="25" t="str">
        <f>VLOOKUP($K4199,TONG_SL!$A:$D,2,0)</f>
        <v>Giò sụn gà 250g</v>
      </c>
      <c r="N4199" s="25" t="str">
        <f t="shared" ref="N4199:N4262" si="578">IF($B4199&lt;&gt;"","K-C6","")</f>
        <v>K-C6</v>
      </c>
      <c r="Q4199" s="25" t="str">
        <f>VLOOKUP(K4199,TONG_SL!$A:$D,3,0)</f>
        <v>Túi</v>
      </c>
      <c r="R4199" s="1">
        <v>5</v>
      </c>
      <c r="T4199" s="1">
        <f>VLOOKUP(VLOOKUP(G4199,Ma_KH!$A:$R,18,0)&amp;K4199,Gia_MB!$A:$F,6,0)</f>
        <v>50400</v>
      </c>
      <c r="U4199" s="14">
        <f t="shared" si="572"/>
        <v>252000</v>
      </c>
      <c r="W4199" s="64">
        <f t="shared" si="573"/>
        <v>0</v>
      </c>
      <c r="X4199" s="3" t="str">
        <f t="shared" si="574"/>
        <v>8</v>
      </c>
      <c r="Z4199" s="14">
        <f t="shared" si="575"/>
        <v>20160</v>
      </c>
      <c r="AA4199" s="7">
        <f>VLOOKUP(G4199,Ma_KH!$A:$R,14,0)</f>
        <v>60</v>
      </c>
      <c r="AD4199" s="7" t="str">
        <f>IFERROR(VLOOKUP(J4199,'Chuyển Mã'!$B$3:$C$9,2,0),"")</f>
        <v>Tỉnh</v>
      </c>
      <c r="AE4199" s="7" t="str">
        <f t="shared" si="576"/>
        <v>Giò sụn gà 250g</v>
      </c>
      <c r="AF4199" s="7">
        <f t="shared" si="577"/>
        <v>5</v>
      </c>
    </row>
    <row r="4200" spans="1:32" x14ac:dyDescent="0.25">
      <c r="A4200" s="65">
        <v>45910</v>
      </c>
      <c r="B4200" s="66">
        <v>4176644386</v>
      </c>
      <c r="C4200" s="12" t="s">
        <v>7214</v>
      </c>
      <c r="D4200" s="16">
        <f t="shared" si="571"/>
        <v>45910</v>
      </c>
      <c r="G4200" s="13" t="s">
        <v>7303</v>
      </c>
      <c r="I4200" s="25" t="s">
        <v>8649</v>
      </c>
      <c r="J4200" s="13" t="s">
        <v>1796</v>
      </c>
      <c r="K4200" s="13" t="s">
        <v>51</v>
      </c>
      <c r="L4200" s="25" t="str">
        <f>VLOOKUP($K4200,TONG_SL!$A:$D,2,0)</f>
        <v>Mọc Nấm Hương 250g</v>
      </c>
      <c r="N4200" s="25" t="str">
        <f t="shared" si="578"/>
        <v>K-C6</v>
      </c>
      <c r="Q4200" s="25" t="str">
        <f>VLOOKUP(K4200,TONG_SL!$A:$D,3,0)</f>
        <v>Túi</v>
      </c>
      <c r="R4200" s="1">
        <v>3</v>
      </c>
      <c r="T4200" s="1">
        <f>VLOOKUP(VLOOKUP(G4200,Ma_KH!$A:$R,18,0)&amp;K4200,Gia_MB!$A:$F,6,0)</f>
        <v>46000</v>
      </c>
      <c r="U4200" s="14">
        <f t="shared" si="572"/>
        <v>138000</v>
      </c>
      <c r="W4200" s="64">
        <f t="shared" si="573"/>
        <v>0</v>
      </c>
      <c r="X4200" s="3" t="str">
        <f t="shared" si="574"/>
        <v>8</v>
      </c>
      <c r="Z4200" s="14">
        <f t="shared" si="575"/>
        <v>11040</v>
      </c>
      <c r="AA4200" s="7">
        <f>VLOOKUP(G4200,Ma_KH!$A:$R,14,0)</f>
        <v>60</v>
      </c>
      <c r="AD4200" s="7" t="str">
        <f>IFERROR(VLOOKUP(J4200,'Chuyển Mã'!$B$3:$C$9,2,0),"")</f>
        <v>Tỉnh</v>
      </c>
      <c r="AE4200" s="7" t="str">
        <f t="shared" si="576"/>
        <v>Mọc Nấm Hương 250g</v>
      </c>
      <c r="AF4200" s="7">
        <f t="shared" si="577"/>
        <v>3</v>
      </c>
    </row>
    <row r="4201" spans="1:32" x14ac:dyDescent="0.25">
      <c r="A4201" s="65">
        <v>45910</v>
      </c>
      <c r="B4201" s="66">
        <v>4176644386</v>
      </c>
      <c r="C4201" s="12" t="s">
        <v>7214</v>
      </c>
      <c r="D4201" s="16">
        <f t="shared" ref="D4201:D4264" si="579">IF(A4201="","",A4201)</f>
        <v>45910</v>
      </c>
      <c r="G4201" s="13" t="s">
        <v>7303</v>
      </c>
      <c r="I4201" s="25" t="s">
        <v>8649</v>
      </c>
      <c r="J4201" s="13" t="s">
        <v>1796</v>
      </c>
      <c r="K4201" s="13" t="s">
        <v>32</v>
      </c>
      <c r="L4201" s="25" t="str">
        <f>VLOOKUP($K4201,TONG_SL!$A:$D,2,0)</f>
        <v>Giò Tai Lưỡi Xào 250</v>
      </c>
      <c r="N4201" s="25" t="str">
        <f t="shared" si="578"/>
        <v>K-C6</v>
      </c>
      <c r="Q4201" s="25" t="str">
        <f>VLOOKUP(K4201,TONG_SL!$A:$D,3,0)</f>
        <v>Túi</v>
      </c>
      <c r="R4201" s="1">
        <v>6</v>
      </c>
      <c r="T4201" s="1">
        <f>VLOOKUP(VLOOKUP(G4201,Ma_KH!$A:$R,18,0)&amp;K4201,Gia_MB!$A:$F,6,0)</f>
        <v>50183</v>
      </c>
      <c r="U4201" s="14">
        <f t="shared" si="572"/>
        <v>301098</v>
      </c>
      <c r="W4201" s="64">
        <f t="shared" si="573"/>
        <v>0</v>
      </c>
      <c r="X4201" s="3" t="str">
        <f t="shared" si="574"/>
        <v>8</v>
      </c>
      <c r="Z4201" s="14">
        <f t="shared" si="575"/>
        <v>24087.84</v>
      </c>
      <c r="AA4201" s="7">
        <f>VLOOKUP(G4201,Ma_KH!$A:$R,14,0)</f>
        <v>60</v>
      </c>
      <c r="AD4201" s="7" t="str">
        <f>IFERROR(VLOOKUP(J4201,'Chuyển Mã'!$B$3:$C$9,2,0),"")</f>
        <v>Tỉnh</v>
      </c>
      <c r="AE4201" s="7" t="str">
        <f t="shared" si="576"/>
        <v>Giò Tai Lưỡi Xào 250</v>
      </c>
      <c r="AF4201" s="7">
        <f t="shared" si="577"/>
        <v>6</v>
      </c>
    </row>
    <row r="4202" spans="1:32" x14ac:dyDescent="0.25">
      <c r="A4202" s="65">
        <v>45910</v>
      </c>
      <c r="B4202" s="66">
        <v>4176644292</v>
      </c>
      <c r="C4202" s="12" t="s">
        <v>7214</v>
      </c>
      <c r="D4202" s="16">
        <f t="shared" si="579"/>
        <v>45910</v>
      </c>
      <c r="G4202" s="13" t="s">
        <v>7303</v>
      </c>
      <c r="I4202" s="25" t="s">
        <v>8650</v>
      </c>
      <c r="J4202" s="13" t="s">
        <v>1796</v>
      </c>
      <c r="K4202" s="13" t="s">
        <v>47</v>
      </c>
      <c r="L4202" s="25" t="str">
        <f>VLOOKUP($K4202,TONG_SL!$A:$D,2,0)</f>
        <v>Giò lụa cây 250g</v>
      </c>
      <c r="N4202" s="25" t="str">
        <f t="shared" si="578"/>
        <v>K-C6</v>
      </c>
      <c r="Q4202" s="25" t="str">
        <f>VLOOKUP(K4202,TONG_SL!$A:$D,3,0)</f>
        <v>Túi</v>
      </c>
      <c r="R4202" s="1">
        <v>6</v>
      </c>
      <c r="T4202" s="1">
        <f>VLOOKUP(VLOOKUP(G4202,Ma_KH!$A:$R,18,0)&amp;K4202,Gia_MB!$A:$F,6,0)</f>
        <v>49500</v>
      </c>
      <c r="U4202" s="14">
        <f t="shared" si="572"/>
        <v>297000</v>
      </c>
      <c r="W4202" s="64">
        <f t="shared" si="573"/>
        <v>0</v>
      </c>
      <c r="X4202" s="3" t="str">
        <f t="shared" si="574"/>
        <v>8</v>
      </c>
      <c r="Z4202" s="14">
        <f t="shared" si="575"/>
        <v>23760</v>
      </c>
      <c r="AA4202" s="7">
        <f>VLOOKUP(G4202,Ma_KH!$A:$R,14,0)</f>
        <v>60</v>
      </c>
      <c r="AD4202" s="7" t="str">
        <f>IFERROR(VLOOKUP(J4202,'Chuyển Mã'!$B$3:$C$9,2,0),"")</f>
        <v>Tỉnh</v>
      </c>
      <c r="AE4202" s="7" t="str">
        <f t="shared" si="576"/>
        <v>Giò lụa cây 250g</v>
      </c>
      <c r="AF4202" s="7">
        <f t="shared" si="577"/>
        <v>6</v>
      </c>
    </row>
    <row r="4203" spans="1:32" x14ac:dyDescent="0.25">
      <c r="A4203" s="65">
        <v>45910</v>
      </c>
      <c r="B4203" s="66">
        <v>4176644292</v>
      </c>
      <c r="C4203" s="12" t="s">
        <v>7214</v>
      </c>
      <c r="D4203" s="16">
        <f t="shared" si="579"/>
        <v>45910</v>
      </c>
      <c r="G4203" s="13" t="s">
        <v>7303</v>
      </c>
      <c r="I4203" s="25" t="s">
        <v>8650</v>
      </c>
      <c r="J4203" s="13" t="s">
        <v>1796</v>
      </c>
      <c r="K4203" s="13" t="s">
        <v>39</v>
      </c>
      <c r="L4203" s="25" t="str">
        <f>VLOOKUP($K4203,TONG_SL!$A:$D,2,0)</f>
        <v>Chả cốm 300g</v>
      </c>
      <c r="N4203" s="25" t="str">
        <f t="shared" si="578"/>
        <v>K-C6</v>
      </c>
      <c r="Q4203" s="25" t="str">
        <f>VLOOKUP(K4203,TONG_SL!$A:$D,3,0)</f>
        <v>Túi</v>
      </c>
      <c r="R4203" s="1">
        <v>6</v>
      </c>
      <c r="T4203" s="1">
        <f>VLOOKUP(VLOOKUP(G4203,Ma_KH!$A:$R,18,0)&amp;K4203,Gia_MB!$A:$F,6,0)</f>
        <v>74250</v>
      </c>
      <c r="U4203" s="14">
        <f t="shared" si="572"/>
        <v>445500</v>
      </c>
      <c r="W4203" s="64">
        <f t="shared" si="573"/>
        <v>0</v>
      </c>
      <c r="X4203" s="3" t="str">
        <f t="shared" si="574"/>
        <v>8</v>
      </c>
      <c r="Z4203" s="14">
        <f t="shared" si="575"/>
        <v>35640</v>
      </c>
      <c r="AA4203" s="7">
        <f>VLOOKUP(G4203,Ma_KH!$A:$R,14,0)</f>
        <v>60</v>
      </c>
      <c r="AD4203" s="7" t="str">
        <f>IFERROR(VLOOKUP(J4203,'Chuyển Mã'!$B$3:$C$9,2,0),"")</f>
        <v>Tỉnh</v>
      </c>
      <c r="AE4203" s="7" t="str">
        <f t="shared" si="576"/>
        <v>Chả cốm 300g</v>
      </c>
      <c r="AF4203" s="7">
        <f t="shared" si="577"/>
        <v>6</v>
      </c>
    </row>
    <row r="4204" spans="1:32" x14ac:dyDescent="0.25">
      <c r="A4204" s="65">
        <v>45910</v>
      </c>
      <c r="B4204" s="66">
        <v>4176644292</v>
      </c>
      <c r="C4204" s="12" t="s">
        <v>7214</v>
      </c>
      <c r="D4204" s="16">
        <f t="shared" si="579"/>
        <v>45910</v>
      </c>
      <c r="G4204" s="13" t="s">
        <v>7303</v>
      </c>
      <c r="I4204" s="25" t="s">
        <v>8650</v>
      </c>
      <c r="J4204" s="13" t="s">
        <v>1796</v>
      </c>
      <c r="K4204" s="13" t="s">
        <v>30</v>
      </c>
      <c r="L4204" s="25" t="str">
        <f>VLOOKUP($K4204,TONG_SL!$A:$D,2,0)</f>
        <v>Gà muối 500g</v>
      </c>
      <c r="N4204" s="25" t="str">
        <f t="shared" si="578"/>
        <v>K-C6</v>
      </c>
      <c r="Q4204" s="25" t="str">
        <f>VLOOKUP(K4204,TONG_SL!$A:$D,3,0)</f>
        <v>Túi</v>
      </c>
      <c r="R4204" s="1">
        <v>6</v>
      </c>
      <c r="T4204" s="1">
        <f>VLOOKUP(VLOOKUP(G4204,Ma_KH!$A:$R,18,0)&amp;K4204,Gia_MB!$A:$F,6,0)</f>
        <v>111058</v>
      </c>
      <c r="U4204" s="14">
        <f t="shared" si="572"/>
        <v>666348</v>
      </c>
      <c r="W4204" s="64">
        <f t="shared" si="573"/>
        <v>0</v>
      </c>
      <c r="X4204" s="3" t="str">
        <f t="shared" si="574"/>
        <v>8</v>
      </c>
      <c r="Z4204" s="14">
        <f t="shared" si="575"/>
        <v>53307.840000000004</v>
      </c>
      <c r="AA4204" s="7">
        <f>VLOOKUP(G4204,Ma_KH!$A:$R,14,0)</f>
        <v>60</v>
      </c>
      <c r="AD4204" s="7" t="str">
        <f>IFERROR(VLOOKUP(J4204,'Chuyển Mã'!$B$3:$C$9,2,0),"")</f>
        <v>Tỉnh</v>
      </c>
      <c r="AE4204" s="7" t="str">
        <f t="shared" si="576"/>
        <v>Gà muối 500g</v>
      </c>
      <c r="AF4204" s="7">
        <f t="shared" si="577"/>
        <v>6</v>
      </c>
    </row>
    <row r="4205" spans="1:32" x14ac:dyDescent="0.25">
      <c r="A4205" s="65">
        <v>45910</v>
      </c>
      <c r="B4205" s="66">
        <v>4176644292</v>
      </c>
      <c r="C4205" s="12" t="s">
        <v>7214</v>
      </c>
      <c r="D4205" s="16">
        <f t="shared" si="579"/>
        <v>45910</v>
      </c>
      <c r="G4205" s="13" t="s">
        <v>7303</v>
      </c>
      <c r="I4205" s="25" t="s">
        <v>8650</v>
      </c>
      <c r="J4205" s="13" t="s">
        <v>1796</v>
      </c>
      <c r="K4205" s="13" t="s">
        <v>51</v>
      </c>
      <c r="L4205" s="25" t="str">
        <f>VLOOKUP($K4205,TONG_SL!$A:$D,2,0)</f>
        <v>Mọc Nấm Hương 250g</v>
      </c>
      <c r="N4205" s="25" t="str">
        <f t="shared" si="578"/>
        <v>K-C6</v>
      </c>
      <c r="Q4205" s="25" t="str">
        <f>VLOOKUP(K4205,TONG_SL!$A:$D,3,0)</f>
        <v>Túi</v>
      </c>
      <c r="R4205" s="1">
        <v>6</v>
      </c>
      <c r="T4205" s="1">
        <f>VLOOKUP(VLOOKUP(G4205,Ma_KH!$A:$R,18,0)&amp;K4205,Gia_MB!$A:$F,6,0)</f>
        <v>46000</v>
      </c>
      <c r="U4205" s="14">
        <f t="shared" si="572"/>
        <v>276000</v>
      </c>
      <c r="W4205" s="64">
        <f t="shared" si="573"/>
        <v>0</v>
      </c>
      <c r="X4205" s="3" t="str">
        <f t="shared" si="574"/>
        <v>8</v>
      </c>
      <c r="Z4205" s="14">
        <f t="shared" si="575"/>
        <v>22080</v>
      </c>
      <c r="AA4205" s="7">
        <f>VLOOKUP(G4205,Ma_KH!$A:$R,14,0)</f>
        <v>60</v>
      </c>
      <c r="AD4205" s="7" t="str">
        <f>IFERROR(VLOOKUP(J4205,'Chuyển Mã'!$B$3:$C$9,2,0),"")</f>
        <v>Tỉnh</v>
      </c>
      <c r="AE4205" s="7" t="str">
        <f t="shared" si="576"/>
        <v>Mọc Nấm Hương 250g</v>
      </c>
      <c r="AF4205" s="7">
        <f t="shared" si="577"/>
        <v>6</v>
      </c>
    </row>
    <row r="4206" spans="1:32" x14ac:dyDescent="0.25">
      <c r="A4206" s="65">
        <v>45910</v>
      </c>
      <c r="B4206" s="66">
        <v>4176644292</v>
      </c>
      <c r="C4206" s="12" t="s">
        <v>7214</v>
      </c>
      <c r="D4206" s="16">
        <f t="shared" si="579"/>
        <v>45910</v>
      </c>
      <c r="G4206" s="13" t="s">
        <v>7303</v>
      </c>
      <c r="I4206" s="25" t="s">
        <v>8650</v>
      </c>
      <c r="J4206" s="13" t="s">
        <v>1796</v>
      </c>
      <c r="K4206" s="13" t="s">
        <v>49</v>
      </c>
      <c r="L4206" s="25" t="str">
        <f>VLOOKUP($K4206,TONG_SL!$A:$D,2,0)</f>
        <v>Giò sụn gà 250g</v>
      </c>
      <c r="N4206" s="25" t="str">
        <f t="shared" si="578"/>
        <v>K-C6</v>
      </c>
      <c r="Q4206" s="25" t="str">
        <f>VLOOKUP(K4206,TONG_SL!$A:$D,3,0)</f>
        <v>Túi</v>
      </c>
      <c r="R4206" s="1">
        <v>6</v>
      </c>
      <c r="T4206" s="1">
        <f>VLOOKUP(VLOOKUP(G4206,Ma_KH!$A:$R,18,0)&amp;K4206,Gia_MB!$A:$F,6,0)</f>
        <v>50400</v>
      </c>
      <c r="U4206" s="14">
        <f t="shared" si="572"/>
        <v>302400</v>
      </c>
      <c r="W4206" s="64">
        <f t="shared" si="573"/>
        <v>0</v>
      </c>
      <c r="X4206" s="3" t="str">
        <f t="shared" si="574"/>
        <v>8</v>
      </c>
      <c r="Z4206" s="14">
        <f t="shared" si="575"/>
        <v>24192</v>
      </c>
      <c r="AA4206" s="7">
        <f>VLOOKUP(G4206,Ma_KH!$A:$R,14,0)</f>
        <v>60</v>
      </c>
      <c r="AD4206" s="7" t="str">
        <f>IFERROR(VLOOKUP(J4206,'Chuyển Mã'!$B$3:$C$9,2,0),"")</f>
        <v>Tỉnh</v>
      </c>
      <c r="AE4206" s="7" t="str">
        <f t="shared" si="576"/>
        <v>Giò sụn gà 250g</v>
      </c>
      <c r="AF4206" s="7">
        <f t="shared" si="577"/>
        <v>6</v>
      </c>
    </row>
    <row r="4207" spans="1:32" x14ac:dyDescent="0.25">
      <c r="A4207" s="65">
        <v>45910</v>
      </c>
      <c r="B4207" s="66">
        <v>4176644292</v>
      </c>
      <c r="C4207" s="12" t="s">
        <v>7214</v>
      </c>
      <c r="D4207" s="16">
        <f t="shared" si="579"/>
        <v>45910</v>
      </c>
      <c r="G4207" s="13" t="s">
        <v>7303</v>
      </c>
      <c r="I4207" s="25" t="s">
        <v>8650</v>
      </c>
      <c r="J4207" s="13" t="s">
        <v>1796</v>
      </c>
      <c r="K4207" s="13" t="s">
        <v>27</v>
      </c>
      <c r="L4207" s="25" t="str">
        <f>VLOOKUP($K4207,TONG_SL!$A:$D,2,0)</f>
        <v>Chân giò heo muối 300g</v>
      </c>
      <c r="N4207" s="25" t="str">
        <f t="shared" si="578"/>
        <v>K-C6</v>
      </c>
      <c r="Q4207" s="25" t="str">
        <f>VLOOKUP(K4207,TONG_SL!$A:$D,3,0)</f>
        <v>Túi</v>
      </c>
      <c r="R4207" s="1">
        <v>6</v>
      </c>
      <c r="T4207" s="1">
        <f>VLOOKUP(VLOOKUP(G4207,Ma_KH!$A:$R,18,0)&amp;K4207,Gia_MB!$A:$F,6,0)</f>
        <v>73431</v>
      </c>
      <c r="U4207" s="14">
        <f t="shared" si="572"/>
        <v>440586</v>
      </c>
      <c r="W4207" s="64">
        <f t="shared" si="573"/>
        <v>0</v>
      </c>
      <c r="X4207" s="3" t="str">
        <f t="shared" si="574"/>
        <v>8</v>
      </c>
      <c r="Z4207" s="14">
        <f t="shared" si="575"/>
        <v>35246.879999999997</v>
      </c>
      <c r="AA4207" s="7">
        <f>VLOOKUP(G4207,Ma_KH!$A:$R,14,0)</f>
        <v>60</v>
      </c>
      <c r="AD4207" s="7" t="str">
        <f>IFERROR(VLOOKUP(J4207,'Chuyển Mã'!$B$3:$C$9,2,0),"")</f>
        <v>Tỉnh</v>
      </c>
      <c r="AE4207" s="7" t="str">
        <f t="shared" si="576"/>
        <v>Chân giò heo muối 300g</v>
      </c>
      <c r="AF4207" s="7">
        <f t="shared" si="577"/>
        <v>6</v>
      </c>
    </row>
    <row r="4208" spans="1:32" x14ac:dyDescent="0.25">
      <c r="A4208" s="65">
        <v>45910</v>
      </c>
      <c r="B4208" s="66">
        <v>4176644292</v>
      </c>
      <c r="C4208" s="12" t="s">
        <v>7214</v>
      </c>
      <c r="D4208" s="16">
        <f t="shared" si="579"/>
        <v>45910</v>
      </c>
      <c r="G4208" s="13" t="s">
        <v>7303</v>
      </c>
      <c r="I4208" s="25" t="s">
        <v>8650</v>
      </c>
      <c r="J4208" s="13" t="s">
        <v>1796</v>
      </c>
      <c r="K4208" s="13" t="s">
        <v>32</v>
      </c>
      <c r="L4208" s="25" t="str">
        <f>VLOOKUP($K4208,TONG_SL!$A:$D,2,0)</f>
        <v>Giò Tai Lưỡi Xào 250</v>
      </c>
      <c r="N4208" s="25" t="str">
        <f t="shared" si="578"/>
        <v>K-C6</v>
      </c>
      <c r="Q4208" s="25" t="str">
        <f>VLOOKUP(K4208,TONG_SL!$A:$D,3,0)</f>
        <v>Túi</v>
      </c>
      <c r="R4208" s="1">
        <v>6</v>
      </c>
      <c r="T4208" s="1">
        <f>VLOOKUP(VLOOKUP(G4208,Ma_KH!$A:$R,18,0)&amp;K4208,Gia_MB!$A:$F,6,0)</f>
        <v>50183</v>
      </c>
      <c r="U4208" s="14">
        <f t="shared" si="572"/>
        <v>301098</v>
      </c>
      <c r="W4208" s="64">
        <f t="shared" si="573"/>
        <v>0</v>
      </c>
      <c r="X4208" s="3" t="str">
        <f t="shared" si="574"/>
        <v>8</v>
      </c>
      <c r="Z4208" s="14">
        <f t="shared" si="575"/>
        <v>24087.84</v>
      </c>
      <c r="AA4208" s="7">
        <f>VLOOKUP(G4208,Ma_KH!$A:$R,14,0)</f>
        <v>60</v>
      </c>
      <c r="AD4208" s="7" t="str">
        <f>IFERROR(VLOOKUP(J4208,'Chuyển Mã'!$B$3:$C$9,2,0),"")</f>
        <v>Tỉnh</v>
      </c>
      <c r="AE4208" s="7" t="str">
        <f t="shared" si="576"/>
        <v>Giò Tai Lưỡi Xào 250</v>
      </c>
      <c r="AF4208" s="7">
        <f t="shared" si="577"/>
        <v>6</v>
      </c>
    </row>
    <row r="4209" spans="1:32" x14ac:dyDescent="0.25">
      <c r="A4209" s="65">
        <v>45910</v>
      </c>
      <c r="B4209" s="66">
        <v>4176644292</v>
      </c>
      <c r="C4209" s="12" t="s">
        <v>7214</v>
      </c>
      <c r="D4209" s="16">
        <f t="shared" si="579"/>
        <v>45910</v>
      </c>
      <c r="G4209" s="13" t="s">
        <v>7303</v>
      </c>
      <c r="I4209" s="25" t="s">
        <v>8650</v>
      </c>
      <c r="J4209" s="13" t="s">
        <v>1796</v>
      </c>
      <c r="K4209" s="13" t="s">
        <v>35</v>
      </c>
      <c r="L4209" s="25" t="str">
        <f>VLOOKUP($K4209,TONG_SL!$A:$D,2,0)</f>
        <v>Tai heo muối 200g</v>
      </c>
      <c r="N4209" s="25" t="str">
        <f t="shared" si="578"/>
        <v>K-C6</v>
      </c>
      <c r="Q4209" s="25" t="str">
        <f>VLOOKUP(K4209,TONG_SL!$A:$D,3,0)</f>
        <v>Túi</v>
      </c>
      <c r="R4209" s="1">
        <v>6</v>
      </c>
      <c r="T4209" s="1">
        <f>VLOOKUP(VLOOKUP(G4209,Ma_KH!$A:$R,18,0)&amp;K4209,Gia_MB!$A:$F,6,0)</f>
        <v>55595</v>
      </c>
      <c r="U4209" s="14">
        <f t="shared" si="572"/>
        <v>333570</v>
      </c>
      <c r="W4209" s="64">
        <f t="shared" si="573"/>
        <v>0</v>
      </c>
      <c r="X4209" s="3" t="str">
        <f t="shared" si="574"/>
        <v>8</v>
      </c>
      <c r="Z4209" s="14">
        <f t="shared" si="575"/>
        <v>26685.600000000002</v>
      </c>
      <c r="AA4209" s="7">
        <f>VLOOKUP(G4209,Ma_KH!$A:$R,14,0)</f>
        <v>60</v>
      </c>
      <c r="AD4209" s="7" t="str">
        <f>IFERROR(VLOOKUP(J4209,'Chuyển Mã'!$B$3:$C$9,2,0),"")</f>
        <v>Tỉnh</v>
      </c>
      <c r="AE4209" s="7" t="str">
        <f t="shared" si="576"/>
        <v>Tai heo muối 200g</v>
      </c>
      <c r="AF4209" s="7">
        <f t="shared" si="577"/>
        <v>6</v>
      </c>
    </row>
    <row r="4210" spans="1:32" x14ac:dyDescent="0.25">
      <c r="A4210" s="65">
        <v>45910</v>
      </c>
      <c r="B4210" s="66">
        <v>4176706362</v>
      </c>
      <c r="C4210" s="12" t="s">
        <v>7214</v>
      </c>
      <c r="D4210" s="16">
        <f t="shared" si="579"/>
        <v>45910</v>
      </c>
      <c r="G4210" s="13" t="s">
        <v>7303</v>
      </c>
      <c r="I4210" s="25" t="s">
        <v>8651</v>
      </c>
      <c r="J4210" s="13" t="s">
        <v>1796</v>
      </c>
      <c r="K4210" s="13" t="s">
        <v>30</v>
      </c>
      <c r="L4210" s="25" t="str">
        <f>VLOOKUP($K4210,TONG_SL!$A:$D,2,0)</f>
        <v>Gà muối 500g</v>
      </c>
      <c r="N4210" s="25" t="str">
        <f t="shared" si="578"/>
        <v>K-C6</v>
      </c>
      <c r="Q4210" s="25" t="str">
        <f>VLOOKUP(K4210,TONG_SL!$A:$D,3,0)</f>
        <v>Túi</v>
      </c>
      <c r="R4210" s="1">
        <v>10</v>
      </c>
      <c r="T4210" s="1">
        <f>VLOOKUP(VLOOKUP(G4210,Ma_KH!$A:$R,18,0)&amp;K4210,Gia_MB!$A:$F,6,0)</f>
        <v>111058</v>
      </c>
      <c r="U4210" s="14">
        <f t="shared" si="572"/>
        <v>1110580</v>
      </c>
      <c r="W4210" s="64">
        <f t="shared" si="573"/>
        <v>0</v>
      </c>
      <c r="X4210" s="3" t="str">
        <f t="shared" si="574"/>
        <v>8</v>
      </c>
      <c r="Z4210" s="14">
        <f t="shared" si="575"/>
        <v>88846.400000000009</v>
      </c>
      <c r="AA4210" s="7">
        <f>VLOOKUP(G4210,Ma_KH!$A:$R,14,0)</f>
        <v>60</v>
      </c>
      <c r="AD4210" s="7" t="str">
        <f>IFERROR(VLOOKUP(J4210,'Chuyển Mã'!$B$3:$C$9,2,0),"")</f>
        <v>Tỉnh</v>
      </c>
      <c r="AE4210" s="7" t="str">
        <f t="shared" si="576"/>
        <v>Gà muối 500g</v>
      </c>
      <c r="AF4210" s="7">
        <f t="shared" si="577"/>
        <v>10</v>
      </c>
    </row>
    <row r="4211" spans="1:32" x14ac:dyDescent="0.25">
      <c r="A4211" s="65">
        <v>45910</v>
      </c>
      <c r="B4211" s="66">
        <v>4176706362</v>
      </c>
      <c r="C4211" s="12" t="s">
        <v>7214</v>
      </c>
      <c r="D4211" s="16">
        <f t="shared" si="579"/>
        <v>45910</v>
      </c>
      <c r="G4211" s="13" t="s">
        <v>7303</v>
      </c>
      <c r="I4211" s="25" t="s">
        <v>8651</v>
      </c>
      <c r="J4211" s="13" t="s">
        <v>1796</v>
      </c>
      <c r="K4211" s="13" t="s">
        <v>35</v>
      </c>
      <c r="L4211" s="25" t="str">
        <f>VLOOKUP($K4211,TONG_SL!$A:$D,2,0)</f>
        <v>Tai heo muối 200g</v>
      </c>
      <c r="N4211" s="25" t="str">
        <f t="shared" si="578"/>
        <v>K-C6</v>
      </c>
      <c r="Q4211" s="25" t="str">
        <f>VLOOKUP(K4211,TONG_SL!$A:$D,3,0)</f>
        <v>Túi</v>
      </c>
      <c r="R4211" s="1">
        <v>5</v>
      </c>
      <c r="T4211" s="1">
        <f>VLOOKUP(VLOOKUP(G4211,Ma_KH!$A:$R,18,0)&amp;K4211,Gia_MB!$A:$F,6,0)</f>
        <v>55595</v>
      </c>
      <c r="U4211" s="14">
        <f t="shared" si="572"/>
        <v>277975</v>
      </c>
      <c r="W4211" s="64">
        <f t="shared" si="573"/>
        <v>0</v>
      </c>
      <c r="X4211" s="3" t="str">
        <f t="shared" si="574"/>
        <v>8</v>
      </c>
      <c r="Z4211" s="14">
        <f t="shared" si="575"/>
        <v>22238</v>
      </c>
      <c r="AA4211" s="7">
        <f>VLOOKUP(G4211,Ma_KH!$A:$R,14,0)</f>
        <v>60</v>
      </c>
      <c r="AD4211" s="7" t="str">
        <f>IFERROR(VLOOKUP(J4211,'Chuyển Mã'!$B$3:$C$9,2,0),"")</f>
        <v>Tỉnh</v>
      </c>
      <c r="AE4211" s="7" t="str">
        <f t="shared" si="576"/>
        <v>Tai heo muối 200g</v>
      </c>
      <c r="AF4211" s="7">
        <f t="shared" si="577"/>
        <v>5</v>
      </c>
    </row>
    <row r="4212" spans="1:32" x14ac:dyDescent="0.25">
      <c r="A4212" s="65">
        <v>45910</v>
      </c>
      <c r="B4212" s="66">
        <v>4176706362</v>
      </c>
      <c r="C4212" s="12" t="s">
        <v>7214</v>
      </c>
      <c r="D4212" s="16">
        <f t="shared" si="579"/>
        <v>45910</v>
      </c>
      <c r="G4212" s="13" t="s">
        <v>7303</v>
      </c>
      <c r="I4212" s="25" t="s">
        <v>8651</v>
      </c>
      <c r="J4212" s="13" t="s">
        <v>1796</v>
      </c>
      <c r="K4212" s="13" t="s">
        <v>32</v>
      </c>
      <c r="L4212" s="25" t="str">
        <f>VLOOKUP($K4212,TONG_SL!$A:$D,2,0)</f>
        <v>Giò Tai Lưỡi Xào 250</v>
      </c>
      <c r="N4212" s="25" t="str">
        <f t="shared" si="578"/>
        <v>K-C6</v>
      </c>
      <c r="Q4212" s="25" t="str">
        <f>VLOOKUP(K4212,TONG_SL!$A:$D,3,0)</f>
        <v>Túi</v>
      </c>
      <c r="R4212" s="1">
        <v>8</v>
      </c>
      <c r="T4212" s="1">
        <f>VLOOKUP(VLOOKUP(G4212,Ma_KH!$A:$R,18,0)&amp;K4212,Gia_MB!$A:$F,6,0)</f>
        <v>50183</v>
      </c>
      <c r="U4212" s="14">
        <f t="shared" si="572"/>
        <v>401464</v>
      </c>
      <c r="W4212" s="64">
        <f t="shared" si="573"/>
        <v>0</v>
      </c>
      <c r="X4212" s="3" t="str">
        <f t="shared" si="574"/>
        <v>8</v>
      </c>
      <c r="Z4212" s="14">
        <f t="shared" si="575"/>
        <v>32117.119999999999</v>
      </c>
      <c r="AA4212" s="7">
        <f>VLOOKUP(G4212,Ma_KH!$A:$R,14,0)</f>
        <v>60</v>
      </c>
      <c r="AD4212" s="7" t="str">
        <f>IFERROR(VLOOKUP(J4212,'Chuyển Mã'!$B$3:$C$9,2,0),"")</f>
        <v>Tỉnh</v>
      </c>
      <c r="AE4212" s="7" t="str">
        <f t="shared" si="576"/>
        <v>Giò Tai Lưỡi Xào 250</v>
      </c>
      <c r="AF4212" s="7">
        <f t="shared" si="577"/>
        <v>8</v>
      </c>
    </row>
    <row r="4213" spans="1:32" x14ac:dyDescent="0.25">
      <c r="A4213" s="65">
        <v>45910</v>
      </c>
      <c r="B4213" s="66">
        <v>4176706362</v>
      </c>
      <c r="C4213" s="12" t="s">
        <v>7214</v>
      </c>
      <c r="D4213" s="16">
        <f t="shared" si="579"/>
        <v>45910</v>
      </c>
      <c r="G4213" s="13" t="s">
        <v>7303</v>
      </c>
      <c r="I4213" s="25" t="s">
        <v>8651</v>
      </c>
      <c r="J4213" s="13" t="s">
        <v>1796</v>
      </c>
      <c r="K4213" s="13" t="s">
        <v>27</v>
      </c>
      <c r="L4213" s="25" t="str">
        <f>VLOOKUP($K4213,TONG_SL!$A:$D,2,0)</f>
        <v>Chân giò heo muối 300g</v>
      </c>
      <c r="N4213" s="25" t="str">
        <f t="shared" si="578"/>
        <v>K-C6</v>
      </c>
      <c r="Q4213" s="25" t="str">
        <f>VLOOKUP(K4213,TONG_SL!$A:$D,3,0)</f>
        <v>Túi</v>
      </c>
      <c r="R4213" s="1">
        <v>10</v>
      </c>
      <c r="T4213" s="1">
        <f>VLOOKUP(VLOOKUP(G4213,Ma_KH!$A:$R,18,0)&amp;K4213,Gia_MB!$A:$F,6,0)</f>
        <v>73431</v>
      </c>
      <c r="U4213" s="14">
        <f t="shared" si="572"/>
        <v>734310</v>
      </c>
      <c r="W4213" s="64">
        <f t="shared" si="573"/>
        <v>0</v>
      </c>
      <c r="X4213" s="3" t="str">
        <f t="shared" si="574"/>
        <v>8</v>
      </c>
      <c r="Z4213" s="14">
        <f t="shared" si="575"/>
        <v>58744.800000000003</v>
      </c>
      <c r="AA4213" s="7">
        <f>VLOOKUP(G4213,Ma_KH!$A:$R,14,0)</f>
        <v>60</v>
      </c>
      <c r="AD4213" s="7" t="str">
        <f>IFERROR(VLOOKUP(J4213,'Chuyển Mã'!$B$3:$C$9,2,0),"")</f>
        <v>Tỉnh</v>
      </c>
      <c r="AE4213" s="7" t="str">
        <f t="shared" si="576"/>
        <v>Chân giò heo muối 300g</v>
      </c>
      <c r="AF4213" s="7">
        <f t="shared" si="577"/>
        <v>10</v>
      </c>
    </row>
    <row r="4214" spans="1:32" x14ac:dyDescent="0.25">
      <c r="A4214" s="65">
        <v>45910</v>
      </c>
      <c r="B4214" s="66">
        <v>4176706362</v>
      </c>
      <c r="C4214" s="12" t="s">
        <v>7214</v>
      </c>
      <c r="D4214" s="16">
        <f t="shared" si="579"/>
        <v>45910</v>
      </c>
      <c r="G4214" s="13" t="s">
        <v>7303</v>
      </c>
      <c r="I4214" s="25" t="s">
        <v>8651</v>
      </c>
      <c r="J4214" s="13" t="s">
        <v>1796</v>
      </c>
      <c r="K4214" s="13" t="s">
        <v>39</v>
      </c>
      <c r="L4214" s="25" t="str">
        <f>VLOOKUP($K4214,TONG_SL!$A:$D,2,0)</f>
        <v>Chả cốm 300g</v>
      </c>
      <c r="N4214" s="25" t="str">
        <f t="shared" si="578"/>
        <v>K-C6</v>
      </c>
      <c r="Q4214" s="25" t="str">
        <f>VLOOKUP(K4214,TONG_SL!$A:$D,3,0)</f>
        <v>Túi</v>
      </c>
      <c r="R4214" s="1">
        <v>3</v>
      </c>
      <c r="T4214" s="1">
        <f>VLOOKUP(VLOOKUP(G4214,Ma_KH!$A:$R,18,0)&amp;K4214,Gia_MB!$A:$F,6,0)</f>
        <v>74250</v>
      </c>
      <c r="U4214" s="14">
        <f t="shared" si="572"/>
        <v>222750</v>
      </c>
      <c r="W4214" s="64">
        <f t="shared" si="573"/>
        <v>0</v>
      </c>
      <c r="X4214" s="3" t="str">
        <f t="shared" si="574"/>
        <v>8</v>
      </c>
      <c r="Z4214" s="14">
        <f t="shared" si="575"/>
        <v>17820</v>
      </c>
      <c r="AA4214" s="7">
        <f>VLOOKUP(G4214,Ma_KH!$A:$R,14,0)</f>
        <v>60</v>
      </c>
      <c r="AD4214" s="7" t="str">
        <f>IFERROR(VLOOKUP(J4214,'Chuyển Mã'!$B$3:$C$9,2,0),"")</f>
        <v>Tỉnh</v>
      </c>
      <c r="AE4214" s="7" t="str">
        <f t="shared" si="576"/>
        <v>Chả cốm 300g</v>
      </c>
      <c r="AF4214" s="7">
        <f t="shared" si="577"/>
        <v>3</v>
      </c>
    </row>
    <row r="4215" spans="1:32" x14ac:dyDescent="0.25">
      <c r="A4215" s="65">
        <v>45910</v>
      </c>
      <c r="B4215" s="66">
        <v>4176706362</v>
      </c>
      <c r="C4215" s="12" t="s">
        <v>7214</v>
      </c>
      <c r="D4215" s="16">
        <f t="shared" si="579"/>
        <v>45910</v>
      </c>
      <c r="G4215" s="13" t="s">
        <v>7303</v>
      </c>
      <c r="I4215" s="25" t="s">
        <v>8651</v>
      </c>
      <c r="J4215" s="13" t="s">
        <v>1796</v>
      </c>
      <c r="K4215" s="13" t="s">
        <v>41</v>
      </c>
      <c r="L4215" s="25" t="str">
        <f>VLOOKUP($K4215,TONG_SL!$A:$D,2,0)</f>
        <v>Chả nướng 300g</v>
      </c>
      <c r="N4215" s="25" t="str">
        <f t="shared" si="578"/>
        <v>K-C6</v>
      </c>
      <c r="Q4215" s="25" t="str">
        <f>VLOOKUP(K4215,TONG_SL!$A:$D,3,0)</f>
        <v>Túi</v>
      </c>
      <c r="R4215" s="1">
        <v>5</v>
      </c>
      <c r="T4215" s="1">
        <f>VLOOKUP(VLOOKUP(G4215,Ma_KH!$A:$R,18,0)&amp;K4215,Gia_MB!$A:$F,6,0)</f>
        <v>70950</v>
      </c>
      <c r="U4215" s="14">
        <f t="shared" si="572"/>
        <v>354750</v>
      </c>
      <c r="W4215" s="64">
        <f t="shared" si="573"/>
        <v>0</v>
      </c>
      <c r="X4215" s="3" t="str">
        <f t="shared" si="574"/>
        <v>8</v>
      </c>
      <c r="Z4215" s="14">
        <f t="shared" si="575"/>
        <v>28380</v>
      </c>
      <c r="AA4215" s="7">
        <f>VLOOKUP(G4215,Ma_KH!$A:$R,14,0)</f>
        <v>60</v>
      </c>
      <c r="AD4215" s="7" t="str">
        <f>IFERROR(VLOOKUP(J4215,'Chuyển Mã'!$B$3:$C$9,2,0),"")</f>
        <v>Tỉnh</v>
      </c>
      <c r="AE4215" s="7" t="str">
        <f t="shared" si="576"/>
        <v>Chả nướng 300g</v>
      </c>
      <c r="AF4215" s="7">
        <f t="shared" si="577"/>
        <v>5</v>
      </c>
    </row>
    <row r="4216" spans="1:32" x14ac:dyDescent="0.25">
      <c r="A4216" s="65">
        <v>45910</v>
      </c>
      <c r="B4216" s="66">
        <v>4176659740</v>
      </c>
      <c r="C4216" s="12" t="s">
        <v>7214</v>
      </c>
      <c r="D4216" s="16">
        <f t="shared" si="579"/>
        <v>45910</v>
      </c>
      <c r="G4216" s="13" t="s">
        <v>7512</v>
      </c>
      <c r="I4216" s="25" t="s">
        <v>8652</v>
      </c>
      <c r="J4216" s="13" t="s">
        <v>1796</v>
      </c>
      <c r="K4216" s="13" t="s">
        <v>30</v>
      </c>
      <c r="L4216" s="25" t="str">
        <f>VLOOKUP($K4216,TONG_SL!$A:$D,2,0)</f>
        <v>Gà muối 500g</v>
      </c>
      <c r="N4216" s="25" t="str">
        <f t="shared" si="578"/>
        <v>K-C6</v>
      </c>
      <c r="Q4216" s="25" t="str">
        <f>VLOOKUP(K4216,TONG_SL!$A:$D,3,0)</f>
        <v>Túi</v>
      </c>
      <c r="R4216" s="1">
        <v>20</v>
      </c>
      <c r="T4216" s="1">
        <f>VLOOKUP(VLOOKUP(G4216,Ma_KH!$A:$R,18,0)&amp;K4216,Gia_MB!$A:$F,6,0)</f>
        <v>111058</v>
      </c>
      <c r="U4216" s="14">
        <f t="shared" si="572"/>
        <v>2221160</v>
      </c>
      <c r="W4216" s="64">
        <f t="shared" si="573"/>
        <v>0</v>
      </c>
      <c r="X4216" s="3" t="str">
        <f t="shared" si="574"/>
        <v>8</v>
      </c>
      <c r="Z4216" s="14">
        <f t="shared" si="575"/>
        <v>177692.80000000002</v>
      </c>
      <c r="AA4216" s="7">
        <f>VLOOKUP(G4216,Ma_KH!$A:$R,14,0)</f>
        <v>60</v>
      </c>
      <c r="AD4216" s="7" t="str">
        <f>IFERROR(VLOOKUP(J4216,'Chuyển Mã'!$B$3:$C$9,2,0),"")</f>
        <v>Tỉnh</v>
      </c>
      <c r="AE4216" s="7" t="str">
        <f t="shared" si="576"/>
        <v>Gà muối 500g</v>
      </c>
      <c r="AF4216" s="7">
        <f t="shared" si="577"/>
        <v>20</v>
      </c>
    </row>
    <row r="4217" spans="1:32" x14ac:dyDescent="0.25">
      <c r="A4217" s="65">
        <v>45910</v>
      </c>
      <c r="B4217" s="66">
        <v>4176659740</v>
      </c>
      <c r="C4217" s="12" t="s">
        <v>7214</v>
      </c>
      <c r="D4217" s="16">
        <f t="shared" si="579"/>
        <v>45910</v>
      </c>
      <c r="G4217" s="13" t="s">
        <v>7512</v>
      </c>
      <c r="I4217" s="25" t="s">
        <v>8652</v>
      </c>
      <c r="J4217" s="13" t="s">
        <v>1796</v>
      </c>
      <c r="K4217" s="13" t="s">
        <v>27</v>
      </c>
      <c r="L4217" s="25" t="str">
        <f>VLOOKUP($K4217,TONG_SL!$A:$D,2,0)</f>
        <v>Chân giò heo muối 300g</v>
      </c>
      <c r="N4217" s="25" t="str">
        <f t="shared" si="578"/>
        <v>K-C6</v>
      </c>
      <c r="Q4217" s="25" t="str">
        <f>VLOOKUP(K4217,TONG_SL!$A:$D,3,0)</f>
        <v>Túi</v>
      </c>
      <c r="R4217" s="1">
        <v>15</v>
      </c>
      <c r="T4217" s="1">
        <f>VLOOKUP(VLOOKUP(G4217,Ma_KH!$A:$R,18,0)&amp;K4217,Gia_MB!$A:$F,6,0)</f>
        <v>73431</v>
      </c>
      <c r="U4217" s="14">
        <f t="shared" si="572"/>
        <v>1101465</v>
      </c>
      <c r="W4217" s="64">
        <f t="shared" si="573"/>
        <v>0</v>
      </c>
      <c r="X4217" s="3" t="str">
        <f t="shared" si="574"/>
        <v>8</v>
      </c>
      <c r="Z4217" s="14">
        <f t="shared" si="575"/>
        <v>88117.2</v>
      </c>
      <c r="AA4217" s="7">
        <f>VLOOKUP(G4217,Ma_KH!$A:$R,14,0)</f>
        <v>60</v>
      </c>
      <c r="AD4217" s="7" t="str">
        <f>IFERROR(VLOOKUP(J4217,'Chuyển Mã'!$B$3:$C$9,2,0),"")</f>
        <v>Tỉnh</v>
      </c>
      <c r="AE4217" s="7" t="str">
        <f t="shared" si="576"/>
        <v>Chân giò heo muối 300g</v>
      </c>
      <c r="AF4217" s="7">
        <f t="shared" si="577"/>
        <v>15</v>
      </c>
    </row>
    <row r="4218" spans="1:32" x14ac:dyDescent="0.25">
      <c r="A4218" s="65">
        <v>45910</v>
      </c>
      <c r="B4218" s="66">
        <v>4176659740</v>
      </c>
      <c r="C4218" s="12" t="s">
        <v>7214</v>
      </c>
      <c r="D4218" s="16">
        <f t="shared" si="579"/>
        <v>45910</v>
      </c>
      <c r="G4218" s="13" t="s">
        <v>7512</v>
      </c>
      <c r="I4218" s="25" t="s">
        <v>8652</v>
      </c>
      <c r="J4218" s="13" t="s">
        <v>1796</v>
      </c>
      <c r="K4218" s="13" t="s">
        <v>35</v>
      </c>
      <c r="L4218" s="25" t="str">
        <f>VLOOKUP($K4218,TONG_SL!$A:$D,2,0)</f>
        <v>Tai heo muối 200g</v>
      </c>
      <c r="N4218" s="25" t="str">
        <f t="shared" si="578"/>
        <v>K-C6</v>
      </c>
      <c r="Q4218" s="25" t="str">
        <f>VLOOKUP(K4218,TONG_SL!$A:$D,3,0)</f>
        <v>Túi</v>
      </c>
      <c r="R4218" s="1">
        <v>5</v>
      </c>
      <c r="T4218" s="1">
        <f>VLOOKUP(VLOOKUP(G4218,Ma_KH!$A:$R,18,0)&amp;K4218,Gia_MB!$A:$F,6,0)</f>
        <v>55595</v>
      </c>
      <c r="U4218" s="14">
        <f t="shared" si="572"/>
        <v>277975</v>
      </c>
      <c r="W4218" s="64">
        <f t="shared" si="573"/>
        <v>0</v>
      </c>
      <c r="X4218" s="3" t="str">
        <f t="shared" si="574"/>
        <v>8</v>
      </c>
      <c r="Z4218" s="14">
        <f t="shared" si="575"/>
        <v>22238</v>
      </c>
      <c r="AA4218" s="7">
        <f>VLOOKUP(G4218,Ma_KH!$A:$R,14,0)</f>
        <v>60</v>
      </c>
      <c r="AD4218" s="7" t="str">
        <f>IFERROR(VLOOKUP(J4218,'Chuyển Mã'!$B$3:$C$9,2,0),"")</f>
        <v>Tỉnh</v>
      </c>
      <c r="AE4218" s="7" t="str">
        <f t="shared" si="576"/>
        <v>Tai heo muối 200g</v>
      </c>
      <c r="AF4218" s="7">
        <f t="shared" si="577"/>
        <v>5</v>
      </c>
    </row>
    <row r="4219" spans="1:32" x14ac:dyDescent="0.25">
      <c r="A4219" s="65">
        <v>45910</v>
      </c>
      <c r="B4219" s="66">
        <v>4176659740</v>
      </c>
      <c r="C4219" s="12" t="s">
        <v>7214</v>
      </c>
      <c r="D4219" s="16">
        <f t="shared" si="579"/>
        <v>45910</v>
      </c>
      <c r="G4219" s="13" t="s">
        <v>7512</v>
      </c>
      <c r="I4219" s="25" t="s">
        <v>8652</v>
      </c>
      <c r="J4219" s="13" t="s">
        <v>1796</v>
      </c>
      <c r="K4219" s="13" t="s">
        <v>32</v>
      </c>
      <c r="L4219" s="25" t="str">
        <f>VLOOKUP($K4219,TONG_SL!$A:$D,2,0)</f>
        <v>Giò Tai Lưỡi Xào 250</v>
      </c>
      <c r="N4219" s="25" t="str">
        <f t="shared" si="578"/>
        <v>K-C6</v>
      </c>
      <c r="Q4219" s="25" t="str">
        <f>VLOOKUP(K4219,TONG_SL!$A:$D,3,0)</f>
        <v>Túi</v>
      </c>
      <c r="R4219" s="1">
        <v>5</v>
      </c>
      <c r="T4219" s="1">
        <f>VLOOKUP(VLOOKUP(G4219,Ma_KH!$A:$R,18,0)&amp;K4219,Gia_MB!$A:$F,6,0)</f>
        <v>50183</v>
      </c>
      <c r="U4219" s="14">
        <f t="shared" si="572"/>
        <v>250915</v>
      </c>
      <c r="W4219" s="64">
        <f t="shared" si="573"/>
        <v>0</v>
      </c>
      <c r="X4219" s="3" t="str">
        <f t="shared" si="574"/>
        <v>8</v>
      </c>
      <c r="Z4219" s="14">
        <f t="shared" si="575"/>
        <v>20073.2</v>
      </c>
      <c r="AA4219" s="7">
        <f>VLOOKUP(G4219,Ma_KH!$A:$R,14,0)</f>
        <v>60</v>
      </c>
      <c r="AD4219" s="7" t="str">
        <f>IFERROR(VLOOKUP(J4219,'Chuyển Mã'!$B$3:$C$9,2,0),"")</f>
        <v>Tỉnh</v>
      </c>
      <c r="AE4219" s="7" t="str">
        <f t="shared" si="576"/>
        <v>Giò Tai Lưỡi Xào 250</v>
      </c>
      <c r="AF4219" s="7">
        <f t="shared" si="577"/>
        <v>5</v>
      </c>
    </row>
    <row r="4220" spans="1:32" x14ac:dyDescent="0.25">
      <c r="A4220" s="65">
        <v>45910</v>
      </c>
      <c r="B4220" s="66">
        <v>4176659740</v>
      </c>
      <c r="C4220" s="12" t="s">
        <v>7214</v>
      </c>
      <c r="D4220" s="16">
        <f t="shared" si="579"/>
        <v>45910</v>
      </c>
      <c r="G4220" s="13" t="s">
        <v>7512</v>
      </c>
      <c r="I4220" s="25" t="s">
        <v>8652</v>
      </c>
      <c r="J4220" s="13" t="s">
        <v>1796</v>
      </c>
      <c r="K4220" s="13" t="s">
        <v>51</v>
      </c>
      <c r="L4220" s="25" t="str">
        <f>VLOOKUP($K4220,TONG_SL!$A:$D,2,0)</f>
        <v>Mọc Nấm Hương 250g</v>
      </c>
      <c r="N4220" s="25" t="str">
        <f t="shared" si="578"/>
        <v>K-C6</v>
      </c>
      <c r="Q4220" s="25" t="str">
        <f>VLOOKUP(K4220,TONG_SL!$A:$D,3,0)</f>
        <v>Túi</v>
      </c>
      <c r="R4220" s="1">
        <v>5</v>
      </c>
      <c r="T4220" s="1">
        <f>VLOOKUP(VLOOKUP(G4220,Ma_KH!$A:$R,18,0)&amp;K4220,Gia_MB!$A:$F,6,0)</f>
        <v>46000</v>
      </c>
      <c r="U4220" s="14">
        <f t="shared" si="572"/>
        <v>230000</v>
      </c>
      <c r="W4220" s="64">
        <f t="shared" si="573"/>
        <v>0</v>
      </c>
      <c r="X4220" s="3" t="str">
        <f t="shared" si="574"/>
        <v>8</v>
      </c>
      <c r="Z4220" s="14">
        <f t="shared" si="575"/>
        <v>18400</v>
      </c>
      <c r="AA4220" s="7">
        <f>VLOOKUP(G4220,Ma_KH!$A:$R,14,0)</f>
        <v>60</v>
      </c>
      <c r="AD4220" s="7" t="str">
        <f>IFERROR(VLOOKUP(J4220,'Chuyển Mã'!$B$3:$C$9,2,0),"")</f>
        <v>Tỉnh</v>
      </c>
      <c r="AE4220" s="7" t="str">
        <f t="shared" si="576"/>
        <v>Mọc Nấm Hương 250g</v>
      </c>
      <c r="AF4220" s="7">
        <f t="shared" si="577"/>
        <v>5</v>
      </c>
    </row>
    <row r="4221" spans="1:32" x14ac:dyDescent="0.25">
      <c r="A4221" s="65">
        <v>45910</v>
      </c>
      <c r="B4221" s="66">
        <v>4176659740</v>
      </c>
      <c r="C4221" s="12" t="s">
        <v>7214</v>
      </c>
      <c r="D4221" s="16">
        <f t="shared" si="579"/>
        <v>45910</v>
      </c>
      <c r="G4221" s="13" t="s">
        <v>7512</v>
      </c>
      <c r="I4221" s="25" t="s">
        <v>8652</v>
      </c>
      <c r="J4221" s="13" t="s">
        <v>1796</v>
      </c>
      <c r="K4221" s="13" t="s">
        <v>47</v>
      </c>
      <c r="L4221" s="25" t="str">
        <f>VLOOKUP($K4221,TONG_SL!$A:$D,2,0)</f>
        <v>Giò lụa cây 250g</v>
      </c>
      <c r="N4221" s="25" t="str">
        <f t="shared" si="578"/>
        <v>K-C6</v>
      </c>
      <c r="Q4221" s="25" t="str">
        <f>VLOOKUP(K4221,TONG_SL!$A:$D,3,0)</f>
        <v>Túi</v>
      </c>
      <c r="R4221" s="1">
        <v>5</v>
      </c>
      <c r="T4221" s="1">
        <f>VLOOKUP(VLOOKUP(G4221,Ma_KH!$A:$R,18,0)&amp;K4221,Gia_MB!$A:$F,6,0)</f>
        <v>49500</v>
      </c>
      <c r="U4221" s="14">
        <f t="shared" si="572"/>
        <v>247500</v>
      </c>
      <c r="W4221" s="64">
        <f t="shared" si="573"/>
        <v>0</v>
      </c>
      <c r="X4221" s="3" t="str">
        <f t="shared" si="574"/>
        <v>8</v>
      </c>
      <c r="Z4221" s="14">
        <f t="shared" si="575"/>
        <v>19800</v>
      </c>
      <c r="AA4221" s="7">
        <f>VLOOKUP(G4221,Ma_KH!$A:$R,14,0)</f>
        <v>60</v>
      </c>
      <c r="AD4221" s="7" t="str">
        <f>IFERROR(VLOOKUP(J4221,'Chuyển Mã'!$B$3:$C$9,2,0),"")</f>
        <v>Tỉnh</v>
      </c>
      <c r="AE4221" s="7" t="str">
        <f t="shared" si="576"/>
        <v>Giò lụa cây 250g</v>
      </c>
      <c r="AF4221" s="7">
        <f t="shared" si="577"/>
        <v>5</v>
      </c>
    </row>
    <row r="4222" spans="1:32" x14ac:dyDescent="0.25">
      <c r="A4222" s="65">
        <v>45910</v>
      </c>
      <c r="B4222" s="66">
        <v>4176659740</v>
      </c>
      <c r="C4222" s="12" t="s">
        <v>7214</v>
      </c>
      <c r="D4222" s="16">
        <f t="shared" si="579"/>
        <v>45910</v>
      </c>
      <c r="G4222" s="13" t="s">
        <v>7512</v>
      </c>
      <c r="I4222" s="25" t="s">
        <v>8652</v>
      </c>
      <c r="J4222" s="13" t="s">
        <v>1796</v>
      </c>
      <c r="K4222" s="13" t="s">
        <v>49</v>
      </c>
      <c r="L4222" s="25" t="str">
        <f>VLOOKUP($K4222,TONG_SL!$A:$D,2,0)</f>
        <v>Giò sụn gà 250g</v>
      </c>
      <c r="N4222" s="25" t="str">
        <f t="shared" si="578"/>
        <v>K-C6</v>
      </c>
      <c r="Q4222" s="25" t="str">
        <f>VLOOKUP(K4222,TONG_SL!$A:$D,3,0)</f>
        <v>Túi</v>
      </c>
      <c r="R4222" s="1">
        <v>5</v>
      </c>
      <c r="T4222" s="1">
        <f>VLOOKUP(VLOOKUP(G4222,Ma_KH!$A:$R,18,0)&amp;K4222,Gia_MB!$A:$F,6,0)</f>
        <v>50400</v>
      </c>
      <c r="U4222" s="14">
        <f t="shared" si="572"/>
        <v>252000</v>
      </c>
      <c r="W4222" s="64">
        <f t="shared" si="573"/>
        <v>0</v>
      </c>
      <c r="X4222" s="3" t="str">
        <f t="shared" si="574"/>
        <v>8</v>
      </c>
      <c r="Z4222" s="14">
        <f t="shared" si="575"/>
        <v>20160</v>
      </c>
      <c r="AA4222" s="7">
        <f>VLOOKUP(G4222,Ma_KH!$A:$R,14,0)</f>
        <v>60</v>
      </c>
      <c r="AD4222" s="7" t="str">
        <f>IFERROR(VLOOKUP(J4222,'Chuyển Mã'!$B$3:$C$9,2,0),"")</f>
        <v>Tỉnh</v>
      </c>
      <c r="AE4222" s="7" t="str">
        <f t="shared" si="576"/>
        <v>Giò sụn gà 250g</v>
      </c>
      <c r="AF4222" s="7">
        <f t="shared" si="577"/>
        <v>5</v>
      </c>
    </row>
    <row r="4223" spans="1:32" x14ac:dyDescent="0.25">
      <c r="A4223" s="65">
        <v>45910</v>
      </c>
      <c r="B4223" s="66">
        <v>4176755815</v>
      </c>
      <c r="C4223" s="12" t="s">
        <v>7214</v>
      </c>
      <c r="D4223" s="16">
        <f t="shared" si="579"/>
        <v>45910</v>
      </c>
      <c r="G4223" s="13" t="s">
        <v>7663</v>
      </c>
      <c r="I4223" s="25" t="s">
        <v>8653</v>
      </c>
      <c r="J4223" s="13" t="s">
        <v>1796</v>
      </c>
      <c r="K4223" s="13" t="s">
        <v>30</v>
      </c>
      <c r="L4223" s="25" t="str">
        <f>VLOOKUP($K4223,TONG_SL!$A:$D,2,0)</f>
        <v>Gà muối 500g</v>
      </c>
      <c r="N4223" s="25" t="str">
        <f t="shared" si="578"/>
        <v>K-C6</v>
      </c>
      <c r="Q4223" s="25" t="str">
        <f>VLOOKUP(K4223,TONG_SL!$A:$D,3,0)</f>
        <v>Túi</v>
      </c>
      <c r="R4223" s="1">
        <v>10</v>
      </c>
      <c r="T4223" s="1">
        <f>VLOOKUP(VLOOKUP(G4223,Ma_KH!$A:$R,18,0)&amp;K4223,Gia_MB!$A:$F,6,0)</f>
        <v>111058</v>
      </c>
      <c r="U4223" s="14">
        <f t="shared" ref="U4223:U4286" si="580">T4223*R4223</f>
        <v>1110580</v>
      </c>
      <c r="W4223" s="64">
        <f t="shared" ref="W4223:W4286" si="581">U4223*V4223</f>
        <v>0</v>
      </c>
      <c r="X4223" s="3" t="str">
        <f t="shared" ref="X4223:X4286" si="582">IF(B4223&lt;&gt;"","8","0")</f>
        <v>8</v>
      </c>
      <c r="Z4223" s="14">
        <f t="shared" ref="Z4223:Z4286" si="583">U4223*X4223%</f>
        <v>88846.400000000009</v>
      </c>
      <c r="AA4223" s="7">
        <f>VLOOKUP(G4223,Ma_KH!$A:$R,14,0)</f>
        <v>60</v>
      </c>
      <c r="AD4223" s="7" t="str">
        <f>IFERROR(VLOOKUP(J4223,'Chuyển Mã'!$B$3:$C$9,2,0),"")</f>
        <v>Tỉnh</v>
      </c>
      <c r="AE4223" s="7" t="str">
        <f t="shared" si="576"/>
        <v>Gà muối 500g</v>
      </c>
      <c r="AF4223" s="7">
        <f t="shared" si="577"/>
        <v>10</v>
      </c>
    </row>
    <row r="4224" spans="1:32" x14ac:dyDescent="0.25">
      <c r="A4224" s="65">
        <v>45910</v>
      </c>
      <c r="B4224" s="66">
        <v>4176755815</v>
      </c>
      <c r="C4224" s="12" t="s">
        <v>7214</v>
      </c>
      <c r="D4224" s="16">
        <f t="shared" si="579"/>
        <v>45910</v>
      </c>
      <c r="G4224" s="13" t="s">
        <v>7663</v>
      </c>
      <c r="I4224" s="25" t="s">
        <v>8653</v>
      </c>
      <c r="J4224" s="13" t="s">
        <v>1796</v>
      </c>
      <c r="K4224" s="13" t="s">
        <v>35</v>
      </c>
      <c r="L4224" s="25" t="str">
        <f>VLOOKUP($K4224,TONG_SL!$A:$D,2,0)</f>
        <v>Tai heo muối 200g</v>
      </c>
      <c r="N4224" s="25" t="str">
        <f t="shared" si="578"/>
        <v>K-C6</v>
      </c>
      <c r="Q4224" s="25" t="str">
        <f>VLOOKUP(K4224,TONG_SL!$A:$D,3,0)</f>
        <v>Túi</v>
      </c>
      <c r="R4224" s="1">
        <v>5</v>
      </c>
      <c r="T4224" s="1">
        <f>VLOOKUP(VLOOKUP(G4224,Ma_KH!$A:$R,18,0)&amp;K4224,Gia_MB!$A:$F,6,0)</f>
        <v>55595</v>
      </c>
      <c r="U4224" s="14">
        <f t="shared" si="580"/>
        <v>277975</v>
      </c>
      <c r="W4224" s="64">
        <f t="shared" si="581"/>
        <v>0</v>
      </c>
      <c r="X4224" s="3" t="str">
        <f t="shared" si="582"/>
        <v>8</v>
      </c>
      <c r="Z4224" s="14">
        <f t="shared" si="583"/>
        <v>22238</v>
      </c>
      <c r="AA4224" s="7">
        <f>VLOOKUP(G4224,Ma_KH!$A:$R,14,0)</f>
        <v>60</v>
      </c>
      <c r="AD4224" s="7" t="str">
        <f>IFERROR(VLOOKUP(J4224,'Chuyển Mã'!$B$3:$C$9,2,0),"")</f>
        <v>Tỉnh</v>
      </c>
      <c r="AE4224" s="7" t="str">
        <f t="shared" si="576"/>
        <v>Tai heo muối 200g</v>
      </c>
      <c r="AF4224" s="7">
        <f t="shared" si="577"/>
        <v>5</v>
      </c>
    </row>
    <row r="4225" spans="1:32" x14ac:dyDescent="0.25">
      <c r="A4225" s="65">
        <v>45910</v>
      </c>
      <c r="B4225" s="66">
        <v>4176755815</v>
      </c>
      <c r="C4225" s="12" t="s">
        <v>7214</v>
      </c>
      <c r="D4225" s="16">
        <f t="shared" si="579"/>
        <v>45910</v>
      </c>
      <c r="G4225" s="13" t="s">
        <v>7663</v>
      </c>
      <c r="I4225" s="25" t="s">
        <v>8653</v>
      </c>
      <c r="J4225" s="13" t="s">
        <v>1796</v>
      </c>
      <c r="K4225" s="13" t="s">
        <v>51</v>
      </c>
      <c r="L4225" s="25" t="str">
        <f>VLOOKUP($K4225,TONG_SL!$A:$D,2,0)</f>
        <v>Mọc Nấm Hương 250g</v>
      </c>
      <c r="N4225" s="25" t="str">
        <f t="shared" si="578"/>
        <v>K-C6</v>
      </c>
      <c r="Q4225" s="25" t="str">
        <f>VLOOKUP(K4225,TONG_SL!$A:$D,3,0)</f>
        <v>Túi</v>
      </c>
      <c r="R4225" s="1">
        <v>10</v>
      </c>
      <c r="T4225" s="1">
        <f>VLOOKUP(VLOOKUP(G4225,Ma_KH!$A:$R,18,0)&amp;K4225,Gia_MB!$A:$F,6,0)</f>
        <v>46000</v>
      </c>
      <c r="U4225" s="14">
        <f t="shared" si="580"/>
        <v>460000</v>
      </c>
      <c r="W4225" s="64">
        <f t="shared" si="581"/>
        <v>0</v>
      </c>
      <c r="X4225" s="3" t="str">
        <f t="shared" si="582"/>
        <v>8</v>
      </c>
      <c r="Z4225" s="14">
        <f t="shared" si="583"/>
        <v>36800</v>
      </c>
      <c r="AA4225" s="7">
        <f>VLOOKUP(G4225,Ma_KH!$A:$R,14,0)</f>
        <v>60</v>
      </c>
      <c r="AD4225" s="7" t="str">
        <f>IFERROR(VLOOKUP(J4225,'Chuyển Mã'!$B$3:$C$9,2,0),"")</f>
        <v>Tỉnh</v>
      </c>
      <c r="AE4225" s="7" t="str">
        <f t="shared" si="576"/>
        <v>Mọc Nấm Hương 250g</v>
      </c>
      <c r="AF4225" s="7">
        <f t="shared" si="577"/>
        <v>10</v>
      </c>
    </row>
    <row r="4226" spans="1:32" x14ac:dyDescent="0.25">
      <c r="A4226" s="65">
        <v>45910</v>
      </c>
      <c r="B4226" s="66">
        <v>4176755815</v>
      </c>
      <c r="C4226" s="12" t="s">
        <v>7214</v>
      </c>
      <c r="D4226" s="16">
        <f t="shared" si="579"/>
        <v>45910</v>
      </c>
      <c r="G4226" s="13" t="s">
        <v>7663</v>
      </c>
      <c r="I4226" s="25" t="s">
        <v>8653</v>
      </c>
      <c r="J4226" s="13" t="s">
        <v>1796</v>
      </c>
      <c r="K4226" s="13" t="s">
        <v>27</v>
      </c>
      <c r="L4226" s="25" t="str">
        <f>VLOOKUP($K4226,TONG_SL!$A:$D,2,0)</f>
        <v>Chân giò heo muối 300g</v>
      </c>
      <c r="N4226" s="25" t="str">
        <f t="shared" si="578"/>
        <v>K-C6</v>
      </c>
      <c r="Q4226" s="25" t="str">
        <f>VLOOKUP(K4226,TONG_SL!$A:$D,3,0)</f>
        <v>Túi</v>
      </c>
      <c r="R4226" s="1">
        <v>10</v>
      </c>
      <c r="T4226" s="1">
        <f>VLOOKUP(VLOOKUP(G4226,Ma_KH!$A:$R,18,0)&amp;K4226,Gia_MB!$A:$F,6,0)</f>
        <v>73431</v>
      </c>
      <c r="U4226" s="14">
        <f t="shared" si="580"/>
        <v>734310</v>
      </c>
      <c r="W4226" s="64">
        <f t="shared" si="581"/>
        <v>0</v>
      </c>
      <c r="X4226" s="3" t="str">
        <f t="shared" si="582"/>
        <v>8</v>
      </c>
      <c r="Z4226" s="14">
        <f t="shared" si="583"/>
        <v>58744.800000000003</v>
      </c>
      <c r="AA4226" s="7">
        <f>VLOOKUP(G4226,Ma_KH!$A:$R,14,0)</f>
        <v>60</v>
      </c>
      <c r="AD4226" s="7" t="str">
        <f>IFERROR(VLOOKUP(J4226,'Chuyển Mã'!$B$3:$C$9,2,0),"")</f>
        <v>Tỉnh</v>
      </c>
      <c r="AE4226" s="7" t="str">
        <f t="shared" si="576"/>
        <v>Chân giò heo muối 300g</v>
      </c>
      <c r="AF4226" s="7">
        <f t="shared" si="577"/>
        <v>10</v>
      </c>
    </row>
    <row r="4227" spans="1:32" x14ac:dyDescent="0.25">
      <c r="A4227" s="65">
        <v>45910</v>
      </c>
      <c r="B4227" s="66">
        <v>4176610543</v>
      </c>
      <c r="C4227" s="12" t="s">
        <v>7214</v>
      </c>
      <c r="D4227" s="16">
        <f t="shared" si="579"/>
        <v>45910</v>
      </c>
      <c r="G4227" s="13" t="s">
        <v>7340</v>
      </c>
      <c r="I4227" s="25" t="s">
        <v>8654</v>
      </c>
      <c r="J4227" s="13" t="s">
        <v>1796</v>
      </c>
      <c r="K4227" s="13" t="s">
        <v>27</v>
      </c>
      <c r="L4227" s="25" t="str">
        <f>VLOOKUP($K4227,TONG_SL!$A:$D,2,0)</f>
        <v>Chân giò heo muối 300g</v>
      </c>
      <c r="N4227" s="25" t="str">
        <f t="shared" si="578"/>
        <v>K-C6</v>
      </c>
      <c r="Q4227" s="25" t="str">
        <f>VLOOKUP(K4227,TONG_SL!$A:$D,3,0)</f>
        <v>Túi</v>
      </c>
      <c r="R4227" s="1">
        <v>14</v>
      </c>
      <c r="T4227" s="1">
        <f>VLOOKUP(VLOOKUP(G4227,Ma_KH!$A:$R,18,0)&amp;K4227,Gia_MB!$A:$F,6,0)</f>
        <v>73431</v>
      </c>
      <c r="U4227" s="14">
        <f t="shared" si="580"/>
        <v>1028034</v>
      </c>
      <c r="W4227" s="64">
        <f t="shared" si="581"/>
        <v>0</v>
      </c>
      <c r="X4227" s="3" t="str">
        <f t="shared" si="582"/>
        <v>8</v>
      </c>
      <c r="Z4227" s="14">
        <f t="shared" si="583"/>
        <v>82242.720000000001</v>
      </c>
      <c r="AA4227" s="7">
        <f>VLOOKUP(G4227,Ma_KH!$A:$R,14,0)</f>
        <v>60</v>
      </c>
      <c r="AD4227" s="7" t="str">
        <f>IFERROR(VLOOKUP(J4227,'Chuyển Mã'!$B$3:$C$9,2,0),"")</f>
        <v>Tỉnh</v>
      </c>
      <c r="AE4227" s="7" t="str">
        <f t="shared" ref="AE4227:AE4290" si="584">IFERROR(L4227,"")</f>
        <v>Chân giò heo muối 300g</v>
      </c>
      <c r="AF4227" s="7">
        <f t="shared" ref="AF4227:AF4290" si="585">R4227</f>
        <v>14</v>
      </c>
    </row>
    <row r="4228" spans="1:32" x14ac:dyDescent="0.25">
      <c r="A4228" s="65">
        <v>45910</v>
      </c>
      <c r="B4228" s="66">
        <v>4176610543</v>
      </c>
      <c r="C4228" s="12" t="s">
        <v>7214</v>
      </c>
      <c r="D4228" s="16">
        <f t="shared" si="579"/>
        <v>45910</v>
      </c>
      <c r="G4228" s="13" t="s">
        <v>7340</v>
      </c>
      <c r="I4228" s="25" t="s">
        <v>8654</v>
      </c>
      <c r="J4228" s="13" t="s">
        <v>1796</v>
      </c>
      <c r="K4228" s="13" t="s">
        <v>30</v>
      </c>
      <c r="L4228" s="25" t="str">
        <f>VLOOKUP($K4228,TONG_SL!$A:$D,2,0)</f>
        <v>Gà muối 500g</v>
      </c>
      <c r="N4228" s="25" t="str">
        <f t="shared" si="578"/>
        <v>K-C6</v>
      </c>
      <c r="Q4228" s="25" t="str">
        <f>VLOOKUP(K4228,TONG_SL!$A:$D,3,0)</f>
        <v>Túi</v>
      </c>
      <c r="R4228" s="1">
        <v>7</v>
      </c>
      <c r="T4228" s="1">
        <f>VLOOKUP(VLOOKUP(G4228,Ma_KH!$A:$R,18,0)&amp;K4228,Gia_MB!$A:$F,6,0)</f>
        <v>111058</v>
      </c>
      <c r="U4228" s="14">
        <f t="shared" si="580"/>
        <v>777406</v>
      </c>
      <c r="W4228" s="64">
        <f t="shared" si="581"/>
        <v>0</v>
      </c>
      <c r="X4228" s="3" t="str">
        <f t="shared" si="582"/>
        <v>8</v>
      </c>
      <c r="Z4228" s="14">
        <f t="shared" si="583"/>
        <v>62192.480000000003</v>
      </c>
      <c r="AA4228" s="7">
        <f>VLOOKUP(G4228,Ma_KH!$A:$R,14,0)</f>
        <v>60</v>
      </c>
      <c r="AD4228" s="7" t="str">
        <f>IFERROR(VLOOKUP(J4228,'Chuyển Mã'!$B$3:$C$9,2,0),"")</f>
        <v>Tỉnh</v>
      </c>
      <c r="AE4228" s="7" t="str">
        <f t="shared" si="584"/>
        <v>Gà muối 500g</v>
      </c>
      <c r="AF4228" s="7">
        <f t="shared" si="585"/>
        <v>7</v>
      </c>
    </row>
    <row r="4229" spans="1:32" x14ac:dyDescent="0.25">
      <c r="A4229" s="65">
        <v>45910</v>
      </c>
      <c r="B4229" s="66">
        <v>4176610543</v>
      </c>
      <c r="C4229" s="12" t="s">
        <v>7214</v>
      </c>
      <c r="D4229" s="16">
        <f t="shared" si="579"/>
        <v>45910</v>
      </c>
      <c r="G4229" s="13" t="s">
        <v>7340</v>
      </c>
      <c r="I4229" s="25" t="s">
        <v>8654</v>
      </c>
      <c r="J4229" s="13" t="s">
        <v>1796</v>
      </c>
      <c r="K4229" s="13" t="s">
        <v>35</v>
      </c>
      <c r="L4229" s="25" t="str">
        <f>VLOOKUP($K4229,TONG_SL!$A:$D,2,0)</f>
        <v>Tai heo muối 200g</v>
      </c>
      <c r="N4229" s="25" t="str">
        <f t="shared" si="578"/>
        <v>K-C6</v>
      </c>
      <c r="Q4229" s="25" t="str">
        <f>VLOOKUP(K4229,TONG_SL!$A:$D,3,0)</f>
        <v>Túi</v>
      </c>
      <c r="R4229" s="1">
        <v>3</v>
      </c>
      <c r="T4229" s="1">
        <f>VLOOKUP(VLOOKUP(G4229,Ma_KH!$A:$R,18,0)&amp;K4229,Gia_MB!$A:$F,6,0)</f>
        <v>55595</v>
      </c>
      <c r="U4229" s="14">
        <f t="shared" si="580"/>
        <v>166785</v>
      </c>
      <c r="W4229" s="64">
        <f t="shared" si="581"/>
        <v>0</v>
      </c>
      <c r="X4229" s="3" t="str">
        <f t="shared" si="582"/>
        <v>8</v>
      </c>
      <c r="Z4229" s="14">
        <f t="shared" si="583"/>
        <v>13342.800000000001</v>
      </c>
      <c r="AA4229" s="7">
        <f>VLOOKUP(G4229,Ma_KH!$A:$R,14,0)</f>
        <v>60</v>
      </c>
      <c r="AD4229" s="7" t="str">
        <f>IFERROR(VLOOKUP(J4229,'Chuyển Mã'!$B$3:$C$9,2,0),"")</f>
        <v>Tỉnh</v>
      </c>
      <c r="AE4229" s="7" t="str">
        <f t="shared" si="584"/>
        <v>Tai heo muối 200g</v>
      </c>
      <c r="AF4229" s="7">
        <f t="shared" si="585"/>
        <v>3</v>
      </c>
    </row>
    <row r="4230" spans="1:32" x14ac:dyDescent="0.25">
      <c r="A4230" s="65">
        <v>45910</v>
      </c>
      <c r="B4230" s="66">
        <v>4176610543</v>
      </c>
      <c r="C4230" s="12" t="s">
        <v>7214</v>
      </c>
      <c r="D4230" s="16">
        <f t="shared" si="579"/>
        <v>45910</v>
      </c>
      <c r="G4230" s="13" t="s">
        <v>7340</v>
      </c>
      <c r="I4230" s="25" t="s">
        <v>8654</v>
      </c>
      <c r="J4230" s="13" t="s">
        <v>1796</v>
      </c>
      <c r="K4230" s="13" t="s">
        <v>41</v>
      </c>
      <c r="L4230" s="25" t="str">
        <f>VLOOKUP($K4230,TONG_SL!$A:$D,2,0)</f>
        <v>Chả nướng 300g</v>
      </c>
      <c r="N4230" s="25" t="str">
        <f t="shared" si="578"/>
        <v>K-C6</v>
      </c>
      <c r="Q4230" s="25" t="str">
        <f>VLOOKUP(K4230,TONG_SL!$A:$D,3,0)</f>
        <v>Túi</v>
      </c>
      <c r="R4230" s="1">
        <v>3</v>
      </c>
      <c r="T4230" s="1">
        <f>VLOOKUP(VLOOKUP(G4230,Ma_KH!$A:$R,18,0)&amp;K4230,Gia_MB!$A:$F,6,0)</f>
        <v>70950</v>
      </c>
      <c r="U4230" s="14">
        <f t="shared" si="580"/>
        <v>212850</v>
      </c>
      <c r="W4230" s="64">
        <f t="shared" si="581"/>
        <v>0</v>
      </c>
      <c r="X4230" s="3" t="str">
        <f t="shared" si="582"/>
        <v>8</v>
      </c>
      <c r="Z4230" s="14">
        <f t="shared" si="583"/>
        <v>17028</v>
      </c>
      <c r="AA4230" s="7">
        <f>VLOOKUP(G4230,Ma_KH!$A:$R,14,0)</f>
        <v>60</v>
      </c>
      <c r="AD4230" s="7" t="str">
        <f>IFERROR(VLOOKUP(J4230,'Chuyển Mã'!$B$3:$C$9,2,0),"")</f>
        <v>Tỉnh</v>
      </c>
      <c r="AE4230" s="7" t="str">
        <f t="shared" si="584"/>
        <v>Chả nướng 300g</v>
      </c>
      <c r="AF4230" s="7">
        <f t="shared" si="585"/>
        <v>3</v>
      </c>
    </row>
    <row r="4231" spans="1:32" x14ac:dyDescent="0.25">
      <c r="A4231" s="65">
        <v>45910</v>
      </c>
      <c r="B4231" s="66">
        <v>4176610543</v>
      </c>
      <c r="C4231" s="12" t="s">
        <v>7214</v>
      </c>
      <c r="D4231" s="16">
        <f t="shared" si="579"/>
        <v>45910</v>
      </c>
      <c r="G4231" s="13" t="s">
        <v>7340</v>
      </c>
      <c r="I4231" s="25" t="s">
        <v>8654</v>
      </c>
      <c r="J4231" s="13" t="s">
        <v>1796</v>
      </c>
      <c r="K4231" s="13" t="s">
        <v>39</v>
      </c>
      <c r="L4231" s="25" t="str">
        <f>VLOOKUP($K4231,TONG_SL!$A:$D,2,0)</f>
        <v>Chả cốm 300g</v>
      </c>
      <c r="N4231" s="25" t="str">
        <f t="shared" si="578"/>
        <v>K-C6</v>
      </c>
      <c r="Q4231" s="25" t="str">
        <f>VLOOKUP(K4231,TONG_SL!$A:$D,3,0)</f>
        <v>Túi</v>
      </c>
      <c r="R4231" s="1">
        <v>3</v>
      </c>
      <c r="T4231" s="1">
        <f>VLOOKUP(VLOOKUP(G4231,Ma_KH!$A:$R,18,0)&amp;K4231,Gia_MB!$A:$F,6,0)</f>
        <v>74250</v>
      </c>
      <c r="U4231" s="14">
        <f t="shared" si="580"/>
        <v>222750</v>
      </c>
      <c r="W4231" s="64">
        <f t="shared" si="581"/>
        <v>0</v>
      </c>
      <c r="X4231" s="3" t="str">
        <f t="shared" si="582"/>
        <v>8</v>
      </c>
      <c r="Z4231" s="14">
        <f t="shared" si="583"/>
        <v>17820</v>
      </c>
      <c r="AA4231" s="7">
        <f>VLOOKUP(G4231,Ma_KH!$A:$R,14,0)</f>
        <v>60</v>
      </c>
      <c r="AD4231" s="7" t="str">
        <f>IFERROR(VLOOKUP(J4231,'Chuyển Mã'!$B$3:$C$9,2,0),"")</f>
        <v>Tỉnh</v>
      </c>
      <c r="AE4231" s="7" t="str">
        <f t="shared" si="584"/>
        <v>Chả cốm 300g</v>
      </c>
      <c r="AF4231" s="7">
        <f t="shared" si="585"/>
        <v>3</v>
      </c>
    </row>
    <row r="4232" spans="1:32" x14ac:dyDescent="0.25">
      <c r="A4232" s="65">
        <v>45910</v>
      </c>
      <c r="B4232" s="66">
        <v>4176610543</v>
      </c>
      <c r="C4232" s="12" t="s">
        <v>7214</v>
      </c>
      <c r="D4232" s="16">
        <f t="shared" si="579"/>
        <v>45910</v>
      </c>
      <c r="G4232" s="13" t="s">
        <v>7340</v>
      </c>
      <c r="I4232" s="25" t="s">
        <v>8654</v>
      </c>
      <c r="J4232" s="13" t="s">
        <v>1796</v>
      </c>
      <c r="K4232" s="13" t="s">
        <v>32</v>
      </c>
      <c r="L4232" s="25" t="str">
        <f>VLOOKUP($K4232,TONG_SL!$A:$D,2,0)</f>
        <v>Giò Tai Lưỡi Xào 250</v>
      </c>
      <c r="N4232" s="25" t="str">
        <f t="shared" si="578"/>
        <v>K-C6</v>
      </c>
      <c r="Q4232" s="25" t="str">
        <f>VLOOKUP(K4232,TONG_SL!$A:$D,3,0)</f>
        <v>Túi</v>
      </c>
      <c r="R4232" s="1">
        <v>4</v>
      </c>
      <c r="T4232" s="1">
        <f>VLOOKUP(VLOOKUP(G4232,Ma_KH!$A:$R,18,0)&amp;K4232,Gia_MB!$A:$F,6,0)</f>
        <v>50183</v>
      </c>
      <c r="U4232" s="14">
        <f t="shared" si="580"/>
        <v>200732</v>
      </c>
      <c r="W4232" s="64">
        <f t="shared" si="581"/>
        <v>0</v>
      </c>
      <c r="X4232" s="3" t="str">
        <f t="shared" si="582"/>
        <v>8</v>
      </c>
      <c r="Z4232" s="14">
        <f t="shared" si="583"/>
        <v>16058.56</v>
      </c>
      <c r="AA4232" s="7">
        <f>VLOOKUP(G4232,Ma_KH!$A:$R,14,0)</f>
        <v>60</v>
      </c>
      <c r="AD4232" s="7" t="str">
        <f>IFERROR(VLOOKUP(J4232,'Chuyển Mã'!$B$3:$C$9,2,0),"")</f>
        <v>Tỉnh</v>
      </c>
      <c r="AE4232" s="7" t="str">
        <f t="shared" si="584"/>
        <v>Giò Tai Lưỡi Xào 250</v>
      </c>
      <c r="AF4232" s="7">
        <f t="shared" si="585"/>
        <v>4</v>
      </c>
    </row>
    <row r="4233" spans="1:32" x14ac:dyDescent="0.25">
      <c r="A4233" s="65">
        <v>45910</v>
      </c>
      <c r="B4233" s="66">
        <v>4176610543</v>
      </c>
      <c r="C4233" s="12" t="s">
        <v>7214</v>
      </c>
      <c r="D4233" s="16">
        <f t="shared" si="579"/>
        <v>45910</v>
      </c>
      <c r="G4233" s="13" t="s">
        <v>7340</v>
      </c>
      <c r="I4233" s="25" t="s">
        <v>8654</v>
      </c>
      <c r="J4233" s="13" t="s">
        <v>1796</v>
      </c>
      <c r="K4233" s="13" t="s">
        <v>51</v>
      </c>
      <c r="L4233" s="25" t="str">
        <f>VLOOKUP($K4233,TONG_SL!$A:$D,2,0)</f>
        <v>Mọc Nấm Hương 250g</v>
      </c>
      <c r="N4233" s="25" t="str">
        <f t="shared" si="578"/>
        <v>K-C6</v>
      </c>
      <c r="Q4233" s="25" t="str">
        <f>VLOOKUP(K4233,TONG_SL!$A:$D,3,0)</f>
        <v>Túi</v>
      </c>
      <c r="R4233" s="1">
        <v>4</v>
      </c>
      <c r="T4233" s="1">
        <f>VLOOKUP(VLOOKUP(G4233,Ma_KH!$A:$R,18,0)&amp;K4233,Gia_MB!$A:$F,6,0)</f>
        <v>46000</v>
      </c>
      <c r="U4233" s="14">
        <f t="shared" si="580"/>
        <v>184000</v>
      </c>
      <c r="W4233" s="64">
        <f t="shared" si="581"/>
        <v>0</v>
      </c>
      <c r="X4233" s="3" t="str">
        <f t="shared" si="582"/>
        <v>8</v>
      </c>
      <c r="Z4233" s="14">
        <f t="shared" si="583"/>
        <v>14720</v>
      </c>
      <c r="AA4233" s="7">
        <f>VLOOKUP(G4233,Ma_KH!$A:$R,14,0)</f>
        <v>60</v>
      </c>
      <c r="AD4233" s="7" t="str">
        <f>IFERROR(VLOOKUP(J4233,'Chuyển Mã'!$B$3:$C$9,2,0),"")</f>
        <v>Tỉnh</v>
      </c>
      <c r="AE4233" s="7" t="str">
        <f t="shared" si="584"/>
        <v>Mọc Nấm Hương 250g</v>
      </c>
      <c r="AF4233" s="7">
        <f t="shared" si="585"/>
        <v>4</v>
      </c>
    </row>
    <row r="4234" spans="1:32" x14ac:dyDescent="0.25">
      <c r="A4234" s="65">
        <v>45910</v>
      </c>
      <c r="B4234" s="66">
        <v>4176659013</v>
      </c>
      <c r="C4234" s="12" t="s">
        <v>7214</v>
      </c>
      <c r="D4234" s="16">
        <f t="shared" si="579"/>
        <v>45910</v>
      </c>
      <c r="G4234" s="13" t="s">
        <v>7332</v>
      </c>
      <c r="I4234" s="25" t="s">
        <v>8655</v>
      </c>
      <c r="J4234" s="13" t="s">
        <v>1796</v>
      </c>
      <c r="K4234" s="13" t="s">
        <v>30</v>
      </c>
      <c r="L4234" s="25" t="str">
        <f>VLOOKUP($K4234,TONG_SL!$A:$D,2,0)</f>
        <v>Gà muối 500g</v>
      </c>
      <c r="N4234" s="25" t="str">
        <f t="shared" si="578"/>
        <v>K-C6</v>
      </c>
      <c r="Q4234" s="25" t="str">
        <f>VLOOKUP(K4234,TONG_SL!$A:$D,3,0)</f>
        <v>Túi</v>
      </c>
      <c r="R4234" s="1">
        <v>5</v>
      </c>
      <c r="T4234" s="1">
        <f>VLOOKUP(VLOOKUP(G4234,Ma_KH!$A:$R,18,0)&amp;K4234,Gia_MB!$A:$F,6,0)</f>
        <v>111058</v>
      </c>
      <c r="U4234" s="14">
        <f t="shared" si="580"/>
        <v>555290</v>
      </c>
      <c r="W4234" s="64">
        <f t="shared" si="581"/>
        <v>0</v>
      </c>
      <c r="X4234" s="3" t="str">
        <f t="shared" si="582"/>
        <v>8</v>
      </c>
      <c r="Z4234" s="14">
        <f t="shared" si="583"/>
        <v>44423.200000000004</v>
      </c>
      <c r="AA4234" s="7">
        <f>VLOOKUP(G4234,Ma_KH!$A:$R,14,0)</f>
        <v>60</v>
      </c>
      <c r="AD4234" s="7" t="str">
        <f>IFERROR(VLOOKUP(J4234,'Chuyển Mã'!$B$3:$C$9,2,0),"")</f>
        <v>Tỉnh</v>
      </c>
      <c r="AE4234" s="7" t="str">
        <f t="shared" si="584"/>
        <v>Gà muối 500g</v>
      </c>
      <c r="AF4234" s="7">
        <f t="shared" si="585"/>
        <v>5</v>
      </c>
    </row>
    <row r="4235" spans="1:32" x14ac:dyDescent="0.25">
      <c r="A4235" s="65">
        <v>45910</v>
      </c>
      <c r="B4235" s="66">
        <v>4176659013</v>
      </c>
      <c r="C4235" s="12" t="s">
        <v>7214</v>
      </c>
      <c r="D4235" s="16">
        <f t="shared" si="579"/>
        <v>45910</v>
      </c>
      <c r="G4235" s="13" t="s">
        <v>7332</v>
      </c>
      <c r="I4235" s="25" t="s">
        <v>8655</v>
      </c>
      <c r="J4235" s="13" t="s">
        <v>1796</v>
      </c>
      <c r="K4235" s="13" t="s">
        <v>27</v>
      </c>
      <c r="L4235" s="25" t="str">
        <f>VLOOKUP($K4235,TONG_SL!$A:$D,2,0)</f>
        <v>Chân giò heo muối 300g</v>
      </c>
      <c r="N4235" s="25" t="str">
        <f t="shared" si="578"/>
        <v>K-C6</v>
      </c>
      <c r="Q4235" s="25" t="str">
        <f>VLOOKUP(K4235,TONG_SL!$A:$D,3,0)</f>
        <v>Túi</v>
      </c>
      <c r="R4235" s="1">
        <v>20</v>
      </c>
      <c r="T4235" s="1">
        <f>VLOOKUP(VLOOKUP(G4235,Ma_KH!$A:$R,18,0)&amp;K4235,Gia_MB!$A:$F,6,0)</f>
        <v>73431</v>
      </c>
      <c r="U4235" s="14">
        <f t="shared" si="580"/>
        <v>1468620</v>
      </c>
      <c r="W4235" s="64">
        <f t="shared" si="581"/>
        <v>0</v>
      </c>
      <c r="X4235" s="3" t="str">
        <f t="shared" si="582"/>
        <v>8</v>
      </c>
      <c r="Z4235" s="14">
        <f t="shared" si="583"/>
        <v>117489.60000000001</v>
      </c>
      <c r="AA4235" s="7">
        <f>VLOOKUP(G4235,Ma_KH!$A:$R,14,0)</f>
        <v>60</v>
      </c>
      <c r="AD4235" s="7" t="str">
        <f>IFERROR(VLOOKUP(J4235,'Chuyển Mã'!$B$3:$C$9,2,0),"")</f>
        <v>Tỉnh</v>
      </c>
      <c r="AE4235" s="7" t="str">
        <f t="shared" si="584"/>
        <v>Chân giò heo muối 300g</v>
      </c>
      <c r="AF4235" s="7">
        <f t="shared" si="585"/>
        <v>20</v>
      </c>
    </row>
    <row r="4236" spans="1:32" x14ac:dyDescent="0.25">
      <c r="A4236" s="65">
        <v>45910</v>
      </c>
      <c r="B4236" s="66">
        <v>4176659013</v>
      </c>
      <c r="C4236" s="12" t="s">
        <v>7214</v>
      </c>
      <c r="D4236" s="16">
        <f t="shared" si="579"/>
        <v>45910</v>
      </c>
      <c r="G4236" s="13" t="s">
        <v>7332</v>
      </c>
      <c r="I4236" s="25" t="s">
        <v>8655</v>
      </c>
      <c r="J4236" s="13" t="s">
        <v>1796</v>
      </c>
      <c r="K4236" s="13" t="s">
        <v>39</v>
      </c>
      <c r="L4236" s="25" t="str">
        <f>VLOOKUP($K4236,TONG_SL!$A:$D,2,0)</f>
        <v>Chả cốm 300g</v>
      </c>
      <c r="N4236" s="25" t="str">
        <f t="shared" si="578"/>
        <v>K-C6</v>
      </c>
      <c r="Q4236" s="25" t="str">
        <f>VLOOKUP(K4236,TONG_SL!$A:$D,3,0)</f>
        <v>Túi</v>
      </c>
      <c r="R4236" s="1">
        <v>5</v>
      </c>
      <c r="T4236" s="1">
        <f>VLOOKUP(VLOOKUP(G4236,Ma_KH!$A:$R,18,0)&amp;K4236,Gia_MB!$A:$F,6,0)</f>
        <v>74250</v>
      </c>
      <c r="U4236" s="14">
        <f t="shared" si="580"/>
        <v>371250</v>
      </c>
      <c r="W4236" s="64">
        <f t="shared" si="581"/>
        <v>0</v>
      </c>
      <c r="X4236" s="3" t="str">
        <f t="shared" si="582"/>
        <v>8</v>
      </c>
      <c r="Z4236" s="14">
        <f t="shared" si="583"/>
        <v>29700</v>
      </c>
      <c r="AA4236" s="7">
        <f>VLOOKUP(G4236,Ma_KH!$A:$R,14,0)</f>
        <v>60</v>
      </c>
      <c r="AD4236" s="7" t="str">
        <f>IFERROR(VLOOKUP(J4236,'Chuyển Mã'!$B$3:$C$9,2,0),"")</f>
        <v>Tỉnh</v>
      </c>
      <c r="AE4236" s="7" t="str">
        <f t="shared" si="584"/>
        <v>Chả cốm 300g</v>
      </c>
      <c r="AF4236" s="7">
        <f t="shared" si="585"/>
        <v>5</v>
      </c>
    </row>
    <row r="4237" spans="1:32" x14ac:dyDescent="0.25">
      <c r="A4237" s="65">
        <v>45910</v>
      </c>
      <c r="B4237" s="66">
        <v>4176659013</v>
      </c>
      <c r="C4237" s="12" t="s">
        <v>7214</v>
      </c>
      <c r="D4237" s="16">
        <f t="shared" si="579"/>
        <v>45910</v>
      </c>
      <c r="G4237" s="13" t="s">
        <v>7332</v>
      </c>
      <c r="I4237" s="25" t="s">
        <v>8655</v>
      </c>
      <c r="J4237" s="13" t="s">
        <v>1796</v>
      </c>
      <c r="K4237" s="13" t="s">
        <v>49</v>
      </c>
      <c r="L4237" s="25" t="str">
        <f>VLOOKUP($K4237,TONG_SL!$A:$D,2,0)</f>
        <v>Giò sụn gà 250g</v>
      </c>
      <c r="N4237" s="25" t="str">
        <f t="shared" si="578"/>
        <v>K-C6</v>
      </c>
      <c r="Q4237" s="25" t="str">
        <f>VLOOKUP(K4237,TONG_SL!$A:$D,3,0)</f>
        <v>Túi</v>
      </c>
      <c r="R4237" s="1">
        <v>5</v>
      </c>
      <c r="T4237" s="1">
        <f>VLOOKUP(VLOOKUP(G4237,Ma_KH!$A:$R,18,0)&amp;K4237,Gia_MB!$A:$F,6,0)</f>
        <v>50400</v>
      </c>
      <c r="U4237" s="14">
        <f t="shared" si="580"/>
        <v>252000</v>
      </c>
      <c r="W4237" s="64">
        <f t="shared" si="581"/>
        <v>0</v>
      </c>
      <c r="X4237" s="3" t="str">
        <f t="shared" si="582"/>
        <v>8</v>
      </c>
      <c r="Z4237" s="14">
        <f t="shared" si="583"/>
        <v>20160</v>
      </c>
      <c r="AA4237" s="7">
        <f>VLOOKUP(G4237,Ma_KH!$A:$R,14,0)</f>
        <v>60</v>
      </c>
      <c r="AD4237" s="7" t="str">
        <f>IFERROR(VLOOKUP(J4237,'Chuyển Mã'!$B$3:$C$9,2,0),"")</f>
        <v>Tỉnh</v>
      </c>
      <c r="AE4237" s="7" t="str">
        <f t="shared" si="584"/>
        <v>Giò sụn gà 250g</v>
      </c>
      <c r="AF4237" s="7">
        <f t="shared" si="585"/>
        <v>5</v>
      </c>
    </row>
    <row r="4238" spans="1:32" x14ac:dyDescent="0.25">
      <c r="A4238" s="65">
        <v>45910</v>
      </c>
      <c r="B4238" s="66">
        <v>4176659013</v>
      </c>
      <c r="C4238" s="12" t="s">
        <v>7214</v>
      </c>
      <c r="D4238" s="16">
        <f t="shared" si="579"/>
        <v>45910</v>
      </c>
      <c r="G4238" s="13" t="s">
        <v>7332</v>
      </c>
      <c r="I4238" s="25" t="s">
        <v>8655</v>
      </c>
      <c r="J4238" s="13" t="s">
        <v>1796</v>
      </c>
      <c r="K4238" s="13" t="s">
        <v>41</v>
      </c>
      <c r="L4238" s="25" t="str">
        <f>VLOOKUP($K4238,TONG_SL!$A:$D,2,0)</f>
        <v>Chả nướng 300g</v>
      </c>
      <c r="N4238" s="25" t="str">
        <f t="shared" si="578"/>
        <v>K-C6</v>
      </c>
      <c r="Q4238" s="25" t="str">
        <f>VLOOKUP(K4238,TONG_SL!$A:$D,3,0)</f>
        <v>Túi</v>
      </c>
      <c r="R4238" s="1">
        <v>5</v>
      </c>
      <c r="T4238" s="1">
        <f>VLOOKUP(VLOOKUP(G4238,Ma_KH!$A:$R,18,0)&amp;K4238,Gia_MB!$A:$F,6,0)</f>
        <v>70950</v>
      </c>
      <c r="U4238" s="14">
        <f t="shared" si="580"/>
        <v>354750</v>
      </c>
      <c r="W4238" s="64">
        <f t="shared" si="581"/>
        <v>0</v>
      </c>
      <c r="X4238" s="3" t="str">
        <f t="shared" si="582"/>
        <v>8</v>
      </c>
      <c r="Z4238" s="14">
        <f t="shared" si="583"/>
        <v>28380</v>
      </c>
      <c r="AA4238" s="7">
        <f>VLOOKUP(G4238,Ma_KH!$A:$R,14,0)</f>
        <v>60</v>
      </c>
      <c r="AD4238" s="7" t="str">
        <f>IFERROR(VLOOKUP(J4238,'Chuyển Mã'!$B$3:$C$9,2,0),"")</f>
        <v>Tỉnh</v>
      </c>
      <c r="AE4238" s="7" t="str">
        <f t="shared" si="584"/>
        <v>Chả nướng 300g</v>
      </c>
      <c r="AF4238" s="7">
        <f t="shared" si="585"/>
        <v>5</v>
      </c>
    </row>
    <row r="4239" spans="1:32" x14ac:dyDescent="0.25">
      <c r="A4239" s="65">
        <v>45910</v>
      </c>
      <c r="B4239" s="66">
        <v>4176660629</v>
      </c>
      <c r="C4239" s="12" t="s">
        <v>7214</v>
      </c>
      <c r="D4239" s="16">
        <f t="shared" si="579"/>
        <v>45910</v>
      </c>
      <c r="G4239" s="13" t="s">
        <v>7290</v>
      </c>
      <c r="I4239" s="25" t="s">
        <v>8656</v>
      </c>
      <c r="J4239" s="13" t="s">
        <v>1796</v>
      </c>
      <c r="K4239" s="13" t="s">
        <v>32</v>
      </c>
      <c r="L4239" s="25" t="str">
        <f>VLOOKUP($K4239,TONG_SL!$A:$D,2,0)</f>
        <v>Giò Tai Lưỡi Xào 250</v>
      </c>
      <c r="N4239" s="25" t="str">
        <f t="shared" si="578"/>
        <v>K-C6</v>
      </c>
      <c r="Q4239" s="25" t="str">
        <f>VLOOKUP(K4239,TONG_SL!$A:$D,3,0)</f>
        <v>Túi</v>
      </c>
      <c r="R4239" s="1">
        <v>5</v>
      </c>
      <c r="T4239" s="1">
        <f>VLOOKUP(VLOOKUP(G4239,Ma_KH!$A:$R,18,0)&amp;K4239,Gia_MB!$A:$F,6,0)</f>
        <v>50183</v>
      </c>
      <c r="U4239" s="14">
        <f t="shared" si="580"/>
        <v>250915</v>
      </c>
      <c r="W4239" s="64">
        <f t="shared" si="581"/>
        <v>0</v>
      </c>
      <c r="X4239" s="3" t="str">
        <f t="shared" si="582"/>
        <v>8</v>
      </c>
      <c r="Z4239" s="14">
        <f t="shared" si="583"/>
        <v>20073.2</v>
      </c>
      <c r="AA4239" s="7">
        <f>VLOOKUP(G4239,Ma_KH!$A:$R,14,0)</f>
        <v>60</v>
      </c>
      <c r="AD4239" s="7" t="str">
        <f>IFERROR(VLOOKUP(J4239,'Chuyển Mã'!$B$3:$C$9,2,0),"")</f>
        <v>Tỉnh</v>
      </c>
      <c r="AE4239" s="7" t="str">
        <f t="shared" si="584"/>
        <v>Giò Tai Lưỡi Xào 250</v>
      </c>
      <c r="AF4239" s="7">
        <f t="shared" si="585"/>
        <v>5</v>
      </c>
    </row>
    <row r="4240" spans="1:32" x14ac:dyDescent="0.25">
      <c r="A4240" s="65">
        <v>45910</v>
      </c>
      <c r="B4240" s="66">
        <v>4176660629</v>
      </c>
      <c r="C4240" s="12" t="s">
        <v>7214</v>
      </c>
      <c r="D4240" s="16">
        <f t="shared" si="579"/>
        <v>45910</v>
      </c>
      <c r="G4240" s="13" t="s">
        <v>7290</v>
      </c>
      <c r="I4240" s="25" t="s">
        <v>8656</v>
      </c>
      <c r="J4240" s="13" t="s">
        <v>1796</v>
      </c>
      <c r="K4240" s="13" t="s">
        <v>30</v>
      </c>
      <c r="L4240" s="25" t="str">
        <f>VLOOKUP($K4240,TONG_SL!$A:$D,2,0)</f>
        <v>Gà muối 500g</v>
      </c>
      <c r="N4240" s="25" t="str">
        <f t="shared" si="578"/>
        <v>K-C6</v>
      </c>
      <c r="Q4240" s="25" t="str">
        <f>VLOOKUP(K4240,TONG_SL!$A:$D,3,0)</f>
        <v>Túi</v>
      </c>
      <c r="R4240" s="1">
        <v>10</v>
      </c>
      <c r="T4240" s="1">
        <f>VLOOKUP(VLOOKUP(G4240,Ma_KH!$A:$R,18,0)&amp;K4240,Gia_MB!$A:$F,6,0)</f>
        <v>111058</v>
      </c>
      <c r="U4240" s="14">
        <f t="shared" si="580"/>
        <v>1110580</v>
      </c>
      <c r="W4240" s="64">
        <f t="shared" si="581"/>
        <v>0</v>
      </c>
      <c r="X4240" s="3" t="str">
        <f t="shared" si="582"/>
        <v>8</v>
      </c>
      <c r="Z4240" s="14">
        <f t="shared" si="583"/>
        <v>88846.400000000009</v>
      </c>
      <c r="AA4240" s="7">
        <f>VLOOKUP(G4240,Ma_KH!$A:$R,14,0)</f>
        <v>60</v>
      </c>
      <c r="AD4240" s="7" t="str">
        <f>IFERROR(VLOOKUP(J4240,'Chuyển Mã'!$B$3:$C$9,2,0),"")</f>
        <v>Tỉnh</v>
      </c>
      <c r="AE4240" s="7" t="str">
        <f t="shared" si="584"/>
        <v>Gà muối 500g</v>
      </c>
      <c r="AF4240" s="7">
        <f t="shared" si="585"/>
        <v>10</v>
      </c>
    </row>
    <row r="4241" spans="1:32" x14ac:dyDescent="0.25">
      <c r="A4241" s="65">
        <v>45910</v>
      </c>
      <c r="B4241" s="66">
        <v>4176660629</v>
      </c>
      <c r="C4241" s="12" t="s">
        <v>7214</v>
      </c>
      <c r="D4241" s="16">
        <f t="shared" si="579"/>
        <v>45910</v>
      </c>
      <c r="G4241" s="13" t="s">
        <v>7290</v>
      </c>
      <c r="I4241" s="25" t="s">
        <v>8656</v>
      </c>
      <c r="J4241" s="13" t="s">
        <v>1796</v>
      </c>
      <c r="K4241" s="13" t="s">
        <v>39</v>
      </c>
      <c r="L4241" s="25" t="str">
        <f>VLOOKUP($K4241,TONG_SL!$A:$D,2,0)</f>
        <v>Chả cốm 300g</v>
      </c>
      <c r="N4241" s="25" t="str">
        <f t="shared" si="578"/>
        <v>K-C6</v>
      </c>
      <c r="Q4241" s="25" t="str">
        <f>VLOOKUP(K4241,TONG_SL!$A:$D,3,0)</f>
        <v>Túi</v>
      </c>
      <c r="R4241" s="1">
        <v>10</v>
      </c>
      <c r="T4241" s="1">
        <f>VLOOKUP(VLOOKUP(G4241,Ma_KH!$A:$R,18,0)&amp;K4241,Gia_MB!$A:$F,6,0)</f>
        <v>74250</v>
      </c>
      <c r="U4241" s="14">
        <f t="shared" si="580"/>
        <v>742500</v>
      </c>
      <c r="W4241" s="64">
        <f t="shared" si="581"/>
        <v>0</v>
      </c>
      <c r="X4241" s="3" t="str">
        <f t="shared" si="582"/>
        <v>8</v>
      </c>
      <c r="Z4241" s="14">
        <f t="shared" si="583"/>
        <v>59400</v>
      </c>
      <c r="AA4241" s="7">
        <f>VLOOKUP(G4241,Ma_KH!$A:$R,14,0)</f>
        <v>60</v>
      </c>
      <c r="AD4241" s="7" t="str">
        <f>IFERROR(VLOOKUP(J4241,'Chuyển Mã'!$B$3:$C$9,2,0),"")</f>
        <v>Tỉnh</v>
      </c>
      <c r="AE4241" s="7" t="str">
        <f t="shared" si="584"/>
        <v>Chả cốm 300g</v>
      </c>
      <c r="AF4241" s="7">
        <f t="shared" si="585"/>
        <v>10</v>
      </c>
    </row>
    <row r="4242" spans="1:32" x14ac:dyDescent="0.25">
      <c r="A4242" s="65">
        <v>45910</v>
      </c>
      <c r="B4242" s="66">
        <v>4176660629</v>
      </c>
      <c r="C4242" s="12" t="s">
        <v>7214</v>
      </c>
      <c r="D4242" s="16">
        <f t="shared" si="579"/>
        <v>45910</v>
      </c>
      <c r="G4242" s="13" t="s">
        <v>7290</v>
      </c>
      <c r="I4242" s="25" t="s">
        <v>8656</v>
      </c>
      <c r="J4242" s="13" t="s">
        <v>1796</v>
      </c>
      <c r="K4242" s="13" t="s">
        <v>51</v>
      </c>
      <c r="L4242" s="25" t="str">
        <f>VLOOKUP($K4242,TONG_SL!$A:$D,2,0)</f>
        <v>Mọc Nấm Hương 250g</v>
      </c>
      <c r="N4242" s="25" t="str">
        <f t="shared" si="578"/>
        <v>K-C6</v>
      </c>
      <c r="Q4242" s="25" t="str">
        <f>VLOOKUP(K4242,TONG_SL!$A:$D,3,0)</f>
        <v>Túi</v>
      </c>
      <c r="R4242" s="1">
        <v>5</v>
      </c>
      <c r="T4242" s="1">
        <f>VLOOKUP(VLOOKUP(G4242,Ma_KH!$A:$R,18,0)&amp;K4242,Gia_MB!$A:$F,6,0)</f>
        <v>46000</v>
      </c>
      <c r="U4242" s="14">
        <f t="shared" si="580"/>
        <v>230000</v>
      </c>
      <c r="W4242" s="64">
        <f t="shared" si="581"/>
        <v>0</v>
      </c>
      <c r="X4242" s="3" t="str">
        <f t="shared" si="582"/>
        <v>8</v>
      </c>
      <c r="Z4242" s="14">
        <f t="shared" si="583"/>
        <v>18400</v>
      </c>
      <c r="AA4242" s="7">
        <f>VLOOKUP(G4242,Ma_KH!$A:$R,14,0)</f>
        <v>60</v>
      </c>
      <c r="AD4242" s="7" t="str">
        <f>IFERROR(VLOOKUP(J4242,'Chuyển Mã'!$B$3:$C$9,2,0),"")</f>
        <v>Tỉnh</v>
      </c>
      <c r="AE4242" s="7" t="str">
        <f t="shared" si="584"/>
        <v>Mọc Nấm Hương 250g</v>
      </c>
      <c r="AF4242" s="7">
        <f t="shared" si="585"/>
        <v>5</v>
      </c>
    </row>
    <row r="4243" spans="1:32" x14ac:dyDescent="0.25">
      <c r="A4243" s="65">
        <v>45910</v>
      </c>
      <c r="B4243" s="66">
        <v>4176660629</v>
      </c>
      <c r="C4243" s="12" t="s">
        <v>7214</v>
      </c>
      <c r="D4243" s="16">
        <f t="shared" si="579"/>
        <v>45910</v>
      </c>
      <c r="G4243" s="13" t="s">
        <v>7290</v>
      </c>
      <c r="I4243" s="25" t="s">
        <v>8656</v>
      </c>
      <c r="J4243" s="13" t="s">
        <v>1796</v>
      </c>
      <c r="K4243" s="13" t="s">
        <v>49</v>
      </c>
      <c r="L4243" s="25" t="str">
        <f>VLOOKUP($K4243,TONG_SL!$A:$D,2,0)</f>
        <v>Giò sụn gà 250g</v>
      </c>
      <c r="N4243" s="25" t="str">
        <f t="shared" si="578"/>
        <v>K-C6</v>
      </c>
      <c r="Q4243" s="25" t="str">
        <f>VLOOKUP(K4243,TONG_SL!$A:$D,3,0)</f>
        <v>Túi</v>
      </c>
      <c r="R4243" s="1">
        <v>5</v>
      </c>
      <c r="T4243" s="1">
        <f>VLOOKUP(VLOOKUP(G4243,Ma_KH!$A:$R,18,0)&amp;K4243,Gia_MB!$A:$F,6,0)</f>
        <v>50400</v>
      </c>
      <c r="U4243" s="14">
        <f t="shared" si="580"/>
        <v>252000</v>
      </c>
      <c r="W4243" s="64">
        <f t="shared" si="581"/>
        <v>0</v>
      </c>
      <c r="X4243" s="3" t="str">
        <f t="shared" si="582"/>
        <v>8</v>
      </c>
      <c r="Z4243" s="14">
        <f t="shared" si="583"/>
        <v>20160</v>
      </c>
      <c r="AA4243" s="7">
        <f>VLOOKUP(G4243,Ma_KH!$A:$R,14,0)</f>
        <v>60</v>
      </c>
      <c r="AD4243" s="7" t="str">
        <f>IFERROR(VLOOKUP(J4243,'Chuyển Mã'!$B$3:$C$9,2,0),"")</f>
        <v>Tỉnh</v>
      </c>
      <c r="AE4243" s="7" t="str">
        <f t="shared" si="584"/>
        <v>Giò sụn gà 250g</v>
      </c>
      <c r="AF4243" s="7">
        <f t="shared" si="585"/>
        <v>5</v>
      </c>
    </row>
    <row r="4244" spans="1:32" x14ac:dyDescent="0.25">
      <c r="A4244" s="65">
        <v>45910</v>
      </c>
      <c r="B4244" s="66">
        <v>4176630836</v>
      </c>
      <c r="C4244" s="12" t="s">
        <v>7214</v>
      </c>
      <c r="D4244" s="16">
        <f t="shared" si="579"/>
        <v>45910</v>
      </c>
      <c r="G4244" s="13" t="s">
        <v>7211</v>
      </c>
      <c r="I4244" s="25" t="s">
        <v>8657</v>
      </c>
      <c r="J4244" s="13" t="s">
        <v>1796</v>
      </c>
      <c r="K4244" s="13" t="s">
        <v>49</v>
      </c>
      <c r="L4244" s="25" t="str">
        <f>VLOOKUP($K4244,TONG_SL!$A:$D,2,0)</f>
        <v>Giò sụn gà 250g</v>
      </c>
      <c r="N4244" s="25" t="str">
        <f t="shared" si="578"/>
        <v>K-C6</v>
      </c>
      <c r="Q4244" s="25" t="str">
        <f>VLOOKUP(K4244,TONG_SL!$A:$D,3,0)</f>
        <v>Túi</v>
      </c>
      <c r="R4244" s="1">
        <v>5</v>
      </c>
      <c r="T4244" s="1">
        <f>VLOOKUP(VLOOKUP(G4244,Ma_KH!$A:$R,18,0)&amp;K4244,Gia_MB!$A:$F,6,0)</f>
        <v>50400</v>
      </c>
      <c r="U4244" s="14">
        <f t="shared" si="580"/>
        <v>252000</v>
      </c>
      <c r="W4244" s="64">
        <f t="shared" si="581"/>
        <v>0</v>
      </c>
      <c r="X4244" s="3" t="str">
        <f t="shared" si="582"/>
        <v>8</v>
      </c>
      <c r="Z4244" s="14">
        <f t="shared" si="583"/>
        <v>20160</v>
      </c>
      <c r="AA4244" s="7">
        <f>VLOOKUP(G4244,Ma_KH!$A:$R,14,0)</f>
        <v>60</v>
      </c>
      <c r="AD4244" s="7" t="str">
        <f>IFERROR(VLOOKUP(J4244,'Chuyển Mã'!$B$3:$C$9,2,0),"")</f>
        <v>Tỉnh</v>
      </c>
      <c r="AE4244" s="7" t="str">
        <f t="shared" si="584"/>
        <v>Giò sụn gà 250g</v>
      </c>
      <c r="AF4244" s="7">
        <f t="shared" si="585"/>
        <v>5</v>
      </c>
    </row>
    <row r="4245" spans="1:32" x14ac:dyDescent="0.25">
      <c r="A4245" s="65">
        <v>45910</v>
      </c>
      <c r="B4245" s="66">
        <v>4176630836</v>
      </c>
      <c r="C4245" s="12" t="s">
        <v>7214</v>
      </c>
      <c r="D4245" s="16">
        <f t="shared" si="579"/>
        <v>45910</v>
      </c>
      <c r="G4245" s="13" t="s">
        <v>7211</v>
      </c>
      <c r="I4245" s="25" t="s">
        <v>8657</v>
      </c>
      <c r="J4245" s="13" t="s">
        <v>1796</v>
      </c>
      <c r="K4245" s="13" t="s">
        <v>27</v>
      </c>
      <c r="L4245" s="25" t="str">
        <f>VLOOKUP($K4245,TONG_SL!$A:$D,2,0)</f>
        <v>Chân giò heo muối 300g</v>
      </c>
      <c r="N4245" s="25" t="str">
        <f t="shared" si="578"/>
        <v>K-C6</v>
      </c>
      <c r="Q4245" s="25" t="str">
        <f>VLOOKUP(K4245,TONG_SL!$A:$D,3,0)</f>
        <v>Túi</v>
      </c>
      <c r="R4245" s="1">
        <v>10</v>
      </c>
      <c r="T4245" s="1">
        <f>VLOOKUP(VLOOKUP(G4245,Ma_KH!$A:$R,18,0)&amp;K4245,Gia_MB!$A:$F,6,0)</f>
        <v>73431</v>
      </c>
      <c r="U4245" s="14">
        <f t="shared" si="580"/>
        <v>734310</v>
      </c>
      <c r="W4245" s="64">
        <f t="shared" si="581"/>
        <v>0</v>
      </c>
      <c r="X4245" s="3" t="str">
        <f t="shared" si="582"/>
        <v>8</v>
      </c>
      <c r="Z4245" s="14">
        <f t="shared" si="583"/>
        <v>58744.800000000003</v>
      </c>
      <c r="AA4245" s="7">
        <f>VLOOKUP(G4245,Ma_KH!$A:$R,14,0)</f>
        <v>60</v>
      </c>
      <c r="AD4245" s="7" t="str">
        <f>IFERROR(VLOOKUP(J4245,'Chuyển Mã'!$B$3:$C$9,2,0),"")</f>
        <v>Tỉnh</v>
      </c>
      <c r="AE4245" s="7" t="str">
        <f t="shared" si="584"/>
        <v>Chân giò heo muối 300g</v>
      </c>
      <c r="AF4245" s="7">
        <f t="shared" si="585"/>
        <v>10</v>
      </c>
    </row>
    <row r="4246" spans="1:32" x14ac:dyDescent="0.25">
      <c r="A4246" s="65">
        <v>45910</v>
      </c>
      <c r="B4246" s="66">
        <v>4176630836</v>
      </c>
      <c r="C4246" s="12" t="s">
        <v>7214</v>
      </c>
      <c r="D4246" s="16">
        <f t="shared" si="579"/>
        <v>45910</v>
      </c>
      <c r="G4246" s="13" t="s">
        <v>7211</v>
      </c>
      <c r="I4246" s="25" t="s">
        <v>8657</v>
      </c>
      <c r="J4246" s="13" t="s">
        <v>1796</v>
      </c>
      <c r="K4246" s="13" t="s">
        <v>32</v>
      </c>
      <c r="L4246" s="25" t="str">
        <f>VLOOKUP($K4246,TONG_SL!$A:$D,2,0)</f>
        <v>Giò Tai Lưỡi Xào 250</v>
      </c>
      <c r="N4246" s="25" t="str">
        <f t="shared" si="578"/>
        <v>K-C6</v>
      </c>
      <c r="Q4246" s="25" t="str">
        <f>VLOOKUP(K4246,TONG_SL!$A:$D,3,0)</f>
        <v>Túi</v>
      </c>
      <c r="R4246" s="1">
        <v>10</v>
      </c>
      <c r="T4246" s="1">
        <f>VLOOKUP(VLOOKUP(G4246,Ma_KH!$A:$R,18,0)&amp;K4246,Gia_MB!$A:$F,6,0)</f>
        <v>50183</v>
      </c>
      <c r="U4246" s="14">
        <f t="shared" si="580"/>
        <v>501830</v>
      </c>
      <c r="W4246" s="64">
        <f t="shared" si="581"/>
        <v>0</v>
      </c>
      <c r="X4246" s="3" t="str">
        <f t="shared" si="582"/>
        <v>8</v>
      </c>
      <c r="Z4246" s="14">
        <f t="shared" si="583"/>
        <v>40146.400000000001</v>
      </c>
      <c r="AA4246" s="7">
        <f>VLOOKUP(G4246,Ma_KH!$A:$R,14,0)</f>
        <v>60</v>
      </c>
      <c r="AD4246" s="7" t="str">
        <f>IFERROR(VLOOKUP(J4246,'Chuyển Mã'!$B$3:$C$9,2,0),"")</f>
        <v>Tỉnh</v>
      </c>
      <c r="AE4246" s="7" t="str">
        <f t="shared" si="584"/>
        <v>Giò Tai Lưỡi Xào 250</v>
      </c>
      <c r="AF4246" s="7">
        <f t="shared" si="585"/>
        <v>10</v>
      </c>
    </row>
    <row r="4247" spans="1:32" x14ac:dyDescent="0.25">
      <c r="A4247" s="65">
        <v>45910</v>
      </c>
      <c r="B4247" s="66">
        <v>4176630836</v>
      </c>
      <c r="C4247" s="12" t="s">
        <v>7214</v>
      </c>
      <c r="D4247" s="16">
        <f t="shared" si="579"/>
        <v>45910</v>
      </c>
      <c r="G4247" s="13" t="s">
        <v>7211</v>
      </c>
      <c r="I4247" s="25" t="s">
        <v>8657</v>
      </c>
      <c r="J4247" s="13" t="s">
        <v>1796</v>
      </c>
      <c r="K4247" s="13" t="s">
        <v>30</v>
      </c>
      <c r="L4247" s="25" t="str">
        <f>VLOOKUP($K4247,TONG_SL!$A:$D,2,0)</f>
        <v>Gà muối 500g</v>
      </c>
      <c r="N4247" s="25" t="str">
        <f t="shared" si="578"/>
        <v>K-C6</v>
      </c>
      <c r="Q4247" s="25" t="str">
        <f>VLOOKUP(K4247,TONG_SL!$A:$D,3,0)</f>
        <v>Túi</v>
      </c>
      <c r="R4247" s="1">
        <v>5</v>
      </c>
      <c r="T4247" s="1">
        <f>VLOOKUP(VLOOKUP(G4247,Ma_KH!$A:$R,18,0)&amp;K4247,Gia_MB!$A:$F,6,0)</f>
        <v>111058</v>
      </c>
      <c r="U4247" s="14">
        <f t="shared" si="580"/>
        <v>555290</v>
      </c>
      <c r="W4247" s="64">
        <f t="shared" si="581"/>
        <v>0</v>
      </c>
      <c r="X4247" s="3" t="str">
        <f t="shared" si="582"/>
        <v>8</v>
      </c>
      <c r="Z4247" s="14">
        <f t="shared" si="583"/>
        <v>44423.200000000004</v>
      </c>
      <c r="AA4247" s="7">
        <f>VLOOKUP(G4247,Ma_KH!$A:$R,14,0)</f>
        <v>60</v>
      </c>
      <c r="AD4247" s="7" t="str">
        <f>IFERROR(VLOOKUP(J4247,'Chuyển Mã'!$B$3:$C$9,2,0),"")</f>
        <v>Tỉnh</v>
      </c>
      <c r="AE4247" s="7" t="str">
        <f t="shared" si="584"/>
        <v>Gà muối 500g</v>
      </c>
      <c r="AF4247" s="7">
        <f t="shared" si="585"/>
        <v>5</v>
      </c>
    </row>
    <row r="4248" spans="1:32" x14ac:dyDescent="0.25">
      <c r="A4248" s="65">
        <v>45910</v>
      </c>
      <c r="B4248" s="66">
        <v>4176644522</v>
      </c>
      <c r="C4248" s="12" t="s">
        <v>7214</v>
      </c>
      <c r="D4248" s="16">
        <f t="shared" si="579"/>
        <v>45910</v>
      </c>
      <c r="G4248" s="13" t="s">
        <v>8658</v>
      </c>
      <c r="I4248" s="25" t="s">
        <v>8659</v>
      </c>
      <c r="J4248" s="13" t="s">
        <v>1796</v>
      </c>
      <c r="K4248" s="13" t="s">
        <v>27</v>
      </c>
      <c r="L4248" s="25" t="str">
        <f>VLOOKUP($K4248,TONG_SL!$A:$D,2,0)</f>
        <v>Chân giò heo muối 300g</v>
      </c>
      <c r="N4248" s="25" t="str">
        <f t="shared" si="578"/>
        <v>K-C6</v>
      </c>
      <c r="Q4248" s="25" t="str">
        <f>VLOOKUP(K4248,TONG_SL!$A:$D,3,0)</f>
        <v>Túi</v>
      </c>
      <c r="R4248" s="1">
        <v>6</v>
      </c>
      <c r="T4248" s="1">
        <f>VLOOKUP(VLOOKUP(G4248,Ma_KH!$A:$R,18,0)&amp;K4248,Gia_MB!$A:$F,6,0)</f>
        <v>73431</v>
      </c>
      <c r="U4248" s="14">
        <f t="shared" si="580"/>
        <v>440586</v>
      </c>
      <c r="W4248" s="64">
        <f t="shared" si="581"/>
        <v>0</v>
      </c>
      <c r="X4248" s="3" t="str">
        <f t="shared" si="582"/>
        <v>8</v>
      </c>
      <c r="Z4248" s="14">
        <f t="shared" si="583"/>
        <v>35246.879999999997</v>
      </c>
      <c r="AA4248" s="7">
        <f>VLOOKUP(G4248,Ma_KH!$A:$R,14,0)</f>
        <v>60</v>
      </c>
      <c r="AD4248" s="7" t="str">
        <f>IFERROR(VLOOKUP(J4248,'Chuyển Mã'!$B$3:$C$9,2,0),"")</f>
        <v>Tỉnh</v>
      </c>
      <c r="AE4248" s="7" t="str">
        <f t="shared" si="584"/>
        <v>Chân giò heo muối 300g</v>
      </c>
      <c r="AF4248" s="7">
        <f t="shared" si="585"/>
        <v>6</v>
      </c>
    </row>
    <row r="4249" spans="1:32" x14ac:dyDescent="0.25">
      <c r="A4249" s="65">
        <v>45910</v>
      </c>
      <c r="B4249" s="66">
        <v>4176644522</v>
      </c>
      <c r="C4249" s="12" t="s">
        <v>7214</v>
      </c>
      <c r="D4249" s="16">
        <f t="shared" si="579"/>
        <v>45910</v>
      </c>
      <c r="G4249" s="13" t="s">
        <v>8658</v>
      </c>
      <c r="I4249" s="25" t="s">
        <v>8659</v>
      </c>
      <c r="J4249" s="13" t="s">
        <v>1796</v>
      </c>
      <c r="K4249" s="13" t="s">
        <v>39</v>
      </c>
      <c r="L4249" s="25" t="str">
        <f>VLOOKUP($K4249,TONG_SL!$A:$D,2,0)</f>
        <v>Chả cốm 300g</v>
      </c>
      <c r="N4249" s="25" t="str">
        <f t="shared" si="578"/>
        <v>K-C6</v>
      </c>
      <c r="Q4249" s="25" t="str">
        <f>VLOOKUP(K4249,TONG_SL!$A:$D,3,0)</f>
        <v>Túi</v>
      </c>
      <c r="R4249" s="1">
        <v>10</v>
      </c>
      <c r="T4249" s="1">
        <f>VLOOKUP(VLOOKUP(G4249,Ma_KH!$A:$R,18,0)&amp;K4249,Gia_MB!$A:$F,6,0)</f>
        <v>74250</v>
      </c>
      <c r="U4249" s="14">
        <f t="shared" si="580"/>
        <v>742500</v>
      </c>
      <c r="W4249" s="64">
        <f t="shared" si="581"/>
        <v>0</v>
      </c>
      <c r="X4249" s="3" t="str">
        <f t="shared" si="582"/>
        <v>8</v>
      </c>
      <c r="Z4249" s="14">
        <f t="shared" si="583"/>
        <v>59400</v>
      </c>
      <c r="AA4249" s="7">
        <f>VLOOKUP(G4249,Ma_KH!$A:$R,14,0)</f>
        <v>60</v>
      </c>
      <c r="AD4249" s="7" t="str">
        <f>IFERROR(VLOOKUP(J4249,'Chuyển Mã'!$B$3:$C$9,2,0),"")</f>
        <v>Tỉnh</v>
      </c>
      <c r="AE4249" s="7" t="str">
        <f t="shared" si="584"/>
        <v>Chả cốm 300g</v>
      </c>
      <c r="AF4249" s="7">
        <f t="shared" si="585"/>
        <v>10</v>
      </c>
    </row>
    <row r="4250" spans="1:32" x14ac:dyDescent="0.25">
      <c r="A4250" s="65">
        <v>45910</v>
      </c>
      <c r="B4250" s="66">
        <v>4176644522</v>
      </c>
      <c r="C4250" s="12" t="s">
        <v>7214</v>
      </c>
      <c r="D4250" s="16">
        <f t="shared" si="579"/>
        <v>45910</v>
      </c>
      <c r="G4250" s="13" t="s">
        <v>8658</v>
      </c>
      <c r="I4250" s="25" t="s">
        <v>8659</v>
      </c>
      <c r="J4250" s="13" t="s">
        <v>1796</v>
      </c>
      <c r="K4250" s="13" t="s">
        <v>30</v>
      </c>
      <c r="L4250" s="25" t="str">
        <f>VLOOKUP($K4250,TONG_SL!$A:$D,2,0)</f>
        <v>Gà muối 500g</v>
      </c>
      <c r="N4250" s="25" t="str">
        <f t="shared" si="578"/>
        <v>K-C6</v>
      </c>
      <c r="Q4250" s="25" t="str">
        <f>VLOOKUP(K4250,TONG_SL!$A:$D,3,0)</f>
        <v>Túi</v>
      </c>
      <c r="R4250" s="1">
        <v>10</v>
      </c>
      <c r="T4250" s="1">
        <f>VLOOKUP(VLOOKUP(G4250,Ma_KH!$A:$R,18,0)&amp;K4250,Gia_MB!$A:$F,6,0)</f>
        <v>111058</v>
      </c>
      <c r="U4250" s="14">
        <f t="shared" si="580"/>
        <v>1110580</v>
      </c>
      <c r="W4250" s="64">
        <f t="shared" si="581"/>
        <v>0</v>
      </c>
      <c r="X4250" s="3" t="str">
        <f t="shared" si="582"/>
        <v>8</v>
      </c>
      <c r="Z4250" s="14">
        <f t="shared" si="583"/>
        <v>88846.400000000009</v>
      </c>
      <c r="AA4250" s="7">
        <f>VLOOKUP(G4250,Ma_KH!$A:$R,14,0)</f>
        <v>60</v>
      </c>
      <c r="AD4250" s="7" t="str">
        <f>IFERROR(VLOOKUP(J4250,'Chuyển Mã'!$B$3:$C$9,2,0),"")</f>
        <v>Tỉnh</v>
      </c>
      <c r="AE4250" s="7" t="str">
        <f t="shared" si="584"/>
        <v>Gà muối 500g</v>
      </c>
      <c r="AF4250" s="7">
        <f t="shared" si="585"/>
        <v>10</v>
      </c>
    </row>
    <row r="4251" spans="1:32" x14ac:dyDescent="0.25">
      <c r="A4251" s="65">
        <v>45910</v>
      </c>
      <c r="B4251" s="66">
        <v>4176644522</v>
      </c>
      <c r="C4251" s="12" t="s">
        <v>7214</v>
      </c>
      <c r="D4251" s="16">
        <f t="shared" si="579"/>
        <v>45910</v>
      </c>
      <c r="G4251" s="13" t="s">
        <v>8658</v>
      </c>
      <c r="I4251" s="25" t="s">
        <v>8659</v>
      </c>
      <c r="J4251" s="13" t="s">
        <v>1796</v>
      </c>
      <c r="K4251" s="13" t="s">
        <v>47</v>
      </c>
      <c r="L4251" s="25" t="str">
        <f>VLOOKUP($K4251,TONG_SL!$A:$D,2,0)</f>
        <v>Giò lụa cây 250g</v>
      </c>
      <c r="N4251" s="25" t="str">
        <f t="shared" si="578"/>
        <v>K-C6</v>
      </c>
      <c r="Q4251" s="25" t="str">
        <f>VLOOKUP(K4251,TONG_SL!$A:$D,3,0)</f>
        <v>Túi</v>
      </c>
      <c r="R4251" s="1">
        <v>6</v>
      </c>
      <c r="T4251" s="1">
        <f>VLOOKUP(VLOOKUP(G4251,Ma_KH!$A:$R,18,0)&amp;K4251,Gia_MB!$A:$F,6,0)</f>
        <v>49500</v>
      </c>
      <c r="U4251" s="14">
        <f t="shared" si="580"/>
        <v>297000</v>
      </c>
      <c r="W4251" s="64">
        <f t="shared" si="581"/>
        <v>0</v>
      </c>
      <c r="X4251" s="3" t="str">
        <f t="shared" si="582"/>
        <v>8</v>
      </c>
      <c r="Z4251" s="14">
        <f t="shared" si="583"/>
        <v>23760</v>
      </c>
      <c r="AA4251" s="7">
        <f>VLOOKUP(G4251,Ma_KH!$A:$R,14,0)</f>
        <v>60</v>
      </c>
      <c r="AD4251" s="7" t="str">
        <f>IFERROR(VLOOKUP(J4251,'Chuyển Mã'!$B$3:$C$9,2,0),"")</f>
        <v>Tỉnh</v>
      </c>
      <c r="AE4251" s="7" t="str">
        <f t="shared" si="584"/>
        <v>Giò lụa cây 250g</v>
      </c>
      <c r="AF4251" s="7">
        <f t="shared" si="585"/>
        <v>6</v>
      </c>
    </row>
    <row r="4252" spans="1:32" x14ac:dyDescent="0.25">
      <c r="A4252" s="65">
        <v>45910</v>
      </c>
      <c r="B4252" s="66">
        <v>4176644522</v>
      </c>
      <c r="C4252" s="12" t="s">
        <v>7214</v>
      </c>
      <c r="D4252" s="16">
        <f t="shared" si="579"/>
        <v>45910</v>
      </c>
      <c r="G4252" s="13" t="s">
        <v>8658</v>
      </c>
      <c r="I4252" s="25" t="s">
        <v>8659</v>
      </c>
      <c r="J4252" s="13" t="s">
        <v>1796</v>
      </c>
      <c r="K4252" s="13" t="s">
        <v>49</v>
      </c>
      <c r="L4252" s="25" t="str">
        <f>VLOOKUP($K4252,TONG_SL!$A:$D,2,0)</f>
        <v>Giò sụn gà 250g</v>
      </c>
      <c r="N4252" s="25" t="str">
        <f t="shared" si="578"/>
        <v>K-C6</v>
      </c>
      <c r="Q4252" s="25" t="str">
        <f>VLOOKUP(K4252,TONG_SL!$A:$D,3,0)</f>
        <v>Túi</v>
      </c>
      <c r="R4252" s="1">
        <v>6</v>
      </c>
      <c r="T4252" s="1">
        <f>VLOOKUP(VLOOKUP(G4252,Ma_KH!$A:$R,18,0)&amp;K4252,Gia_MB!$A:$F,6,0)</f>
        <v>50400</v>
      </c>
      <c r="U4252" s="14">
        <f t="shared" si="580"/>
        <v>302400</v>
      </c>
      <c r="W4252" s="64">
        <f t="shared" si="581"/>
        <v>0</v>
      </c>
      <c r="X4252" s="3" t="str">
        <f t="shared" si="582"/>
        <v>8</v>
      </c>
      <c r="Z4252" s="14">
        <f t="shared" si="583"/>
        <v>24192</v>
      </c>
      <c r="AA4252" s="7">
        <f>VLOOKUP(G4252,Ma_KH!$A:$R,14,0)</f>
        <v>60</v>
      </c>
      <c r="AD4252" s="7" t="str">
        <f>IFERROR(VLOOKUP(J4252,'Chuyển Mã'!$B$3:$C$9,2,0),"")</f>
        <v>Tỉnh</v>
      </c>
      <c r="AE4252" s="7" t="str">
        <f t="shared" si="584"/>
        <v>Giò sụn gà 250g</v>
      </c>
      <c r="AF4252" s="7">
        <f t="shared" si="585"/>
        <v>6</v>
      </c>
    </row>
    <row r="4253" spans="1:32" x14ac:dyDescent="0.25">
      <c r="A4253" s="65">
        <v>45910</v>
      </c>
      <c r="B4253" s="66">
        <v>4176637023</v>
      </c>
      <c r="C4253" s="12" t="s">
        <v>7214</v>
      </c>
      <c r="D4253" s="16">
        <f t="shared" si="579"/>
        <v>45910</v>
      </c>
      <c r="G4253" s="13" t="s">
        <v>7303</v>
      </c>
      <c r="I4253" s="25" t="s">
        <v>8660</v>
      </c>
      <c r="J4253" s="13" t="s">
        <v>1796</v>
      </c>
      <c r="K4253" s="13" t="s">
        <v>27</v>
      </c>
      <c r="L4253" s="25" t="str">
        <f>VLOOKUP($K4253,TONG_SL!$A:$D,2,0)</f>
        <v>Chân giò heo muối 300g</v>
      </c>
      <c r="N4253" s="25" t="str">
        <f t="shared" si="578"/>
        <v>K-C6</v>
      </c>
      <c r="Q4253" s="25" t="str">
        <f>VLOOKUP(K4253,TONG_SL!$A:$D,3,0)</f>
        <v>Túi</v>
      </c>
      <c r="R4253" s="1">
        <v>25</v>
      </c>
      <c r="T4253" s="1">
        <f>VLOOKUP(VLOOKUP(G4253,Ma_KH!$A:$R,18,0)&amp;K4253,Gia_MB!$A:$F,6,0)</f>
        <v>73431</v>
      </c>
      <c r="U4253" s="14">
        <f t="shared" si="580"/>
        <v>1835775</v>
      </c>
      <c r="W4253" s="64">
        <f t="shared" si="581"/>
        <v>0</v>
      </c>
      <c r="X4253" s="3" t="str">
        <f t="shared" si="582"/>
        <v>8</v>
      </c>
      <c r="Z4253" s="14">
        <f t="shared" si="583"/>
        <v>146862</v>
      </c>
      <c r="AA4253" s="7">
        <f>VLOOKUP(G4253,Ma_KH!$A:$R,14,0)</f>
        <v>60</v>
      </c>
      <c r="AD4253" s="7" t="str">
        <f>IFERROR(VLOOKUP(J4253,'Chuyển Mã'!$B$3:$C$9,2,0),"")</f>
        <v>Tỉnh</v>
      </c>
      <c r="AE4253" s="7" t="str">
        <f t="shared" si="584"/>
        <v>Chân giò heo muối 300g</v>
      </c>
      <c r="AF4253" s="7">
        <f t="shared" si="585"/>
        <v>25</v>
      </c>
    </row>
    <row r="4254" spans="1:32" x14ac:dyDescent="0.25">
      <c r="A4254" s="65">
        <v>45910</v>
      </c>
      <c r="B4254" s="66">
        <v>4176637023</v>
      </c>
      <c r="C4254" s="12" t="s">
        <v>7214</v>
      </c>
      <c r="D4254" s="16">
        <f t="shared" si="579"/>
        <v>45910</v>
      </c>
      <c r="G4254" s="13" t="s">
        <v>7303</v>
      </c>
      <c r="I4254" s="25" t="s">
        <v>8660</v>
      </c>
      <c r="J4254" s="13" t="s">
        <v>1796</v>
      </c>
      <c r="K4254" s="13" t="s">
        <v>49</v>
      </c>
      <c r="L4254" s="25" t="str">
        <f>VLOOKUP($K4254,TONG_SL!$A:$D,2,0)</f>
        <v>Giò sụn gà 250g</v>
      </c>
      <c r="N4254" s="25" t="str">
        <f t="shared" si="578"/>
        <v>K-C6</v>
      </c>
      <c r="Q4254" s="25" t="str">
        <f>VLOOKUP(K4254,TONG_SL!$A:$D,3,0)</f>
        <v>Túi</v>
      </c>
      <c r="R4254" s="1">
        <v>10</v>
      </c>
      <c r="T4254" s="1">
        <f>VLOOKUP(VLOOKUP(G4254,Ma_KH!$A:$R,18,0)&amp;K4254,Gia_MB!$A:$F,6,0)</f>
        <v>50400</v>
      </c>
      <c r="U4254" s="14">
        <f t="shared" si="580"/>
        <v>504000</v>
      </c>
      <c r="W4254" s="64">
        <f t="shared" si="581"/>
        <v>0</v>
      </c>
      <c r="X4254" s="3" t="str">
        <f t="shared" si="582"/>
        <v>8</v>
      </c>
      <c r="Z4254" s="14">
        <f t="shared" si="583"/>
        <v>40320</v>
      </c>
      <c r="AA4254" s="7">
        <f>VLOOKUP(G4254,Ma_KH!$A:$R,14,0)</f>
        <v>60</v>
      </c>
      <c r="AD4254" s="7" t="str">
        <f>IFERROR(VLOOKUP(J4254,'Chuyển Mã'!$B$3:$C$9,2,0),"")</f>
        <v>Tỉnh</v>
      </c>
      <c r="AE4254" s="7" t="str">
        <f t="shared" si="584"/>
        <v>Giò sụn gà 250g</v>
      </c>
      <c r="AF4254" s="7">
        <f t="shared" si="585"/>
        <v>10</v>
      </c>
    </row>
    <row r="4255" spans="1:32" x14ac:dyDescent="0.25">
      <c r="A4255" s="65">
        <v>45910</v>
      </c>
      <c r="B4255" s="66">
        <v>4176644318</v>
      </c>
      <c r="C4255" s="12" t="s">
        <v>7214</v>
      </c>
      <c r="D4255" s="16">
        <f t="shared" si="579"/>
        <v>45910</v>
      </c>
      <c r="G4255" s="13" t="s">
        <v>7303</v>
      </c>
      <c r="I4255" s="25" t="s">
        <v>8661</v>
      </c>
      <c r="J4255" s="13" t="s">
        <v>1796</v>
      </c>
      <c r="K4255" s="13" t="s">
        <v>30</v>
      </c>
      <c r="L4255" s="25" t="str">
        <f>VLOOKUP($K4255,TONG_SL!$A:$D,2,0)</f>
        <v>Gà muối 500g</v>
      </c>
      <c r="N4255" s="25" t="str">
        <f t="shared" si="578"/>
        <v>K-C6</v>
      </c>
      <c r="Q4255" s="25" t="str">
        <f>VLOOKUP(K4255,TONG_SL!$A:$D,3,0)</f>
        <v>Túi</v>
      </c>
      <c r="R4255" s="1">
        <v>6</v>
      </c>
      <c r="T4255" s="1">
        <f>VLOOKUP(VLOOKUP(G4255,Ma_KH!$A:$R,18,0)&amp;K4255,Gia_MB!$A:$F,6,0)</f>
        <v>111058</v>
      </c>
      <c r="U4255" s="14">
        <f t="shared" si="580"/>
        <v>666348</v>
      </c>
      <c r="W4255" s="64">
        <f t="shared" si="581"/>
        <v>0</v>
      </c>
      <c r="X4255" s="3" t="str">
        <f t="shared" si="582"/>
        <v>8</v>
      </c>
      <c r="Z4255" s="14">
        <f t="shared" si="583"/>
        <v>53307.840000000004</v>
      </c>
      <c r="AA4255" s="7">
        <f>VLOOKUP(G4255,Ma_KH!$A:$R,14,0)</f>
        <v>60</v>
      </c>
      <c r="AD4255" s="7" t="str">
        <f>IFERROR(VLOOKUP(J4255,'Chuyển Mã'!$B$3:$C$9,2,0),"")</f>
        <v>Tỉnh</v>
      </c>
      <c r="AE4255" s="7" t="str">
        <f t="shared" si="584"/>
        <v>Gà muối 500g</v>
      </c>
      <c r="AF4255" s="7">
        <f t="shared" si="585"/>
        <v>6</v>
      </c>
    </row>
    <row r="4256" spans="1:32" x14ac:dyDescent="0.25">
      <c r="A4256" s="65">
        <v>45910</v>
      </c>
      <c r="B4256" s="66">
        <v>4176644318</v>
      </c>
      <c r="C4256" s="12" t="s">
        <v>7214</v>
      </c>
      <c r="D4256" s="16">
        <f t="shared" si="579"/>
        <v>45910</v>
      </c>
      <c r="G4256" s="13" t="s">
        <v>7303</v>
      </c>
      <c r="I4256" s="25" t="s">
        <v>8661</v>
      </c>
      <c r="J4256" s="13" t="s">
        <v>1796</v>
      </c>
      <c r="K4256" s="13" t="s">
        <v>39</v>
      </c>
      <c r="L4256" s="25" t="str">
        <f>VLOOKUP($K4256,TONG_SL!$A:$D,2,0)</f>
        <v>Chả cốm 300g</v>
      </c>
      <c r="N4256" s="25" t="str">
        <f t="shared" si="578"/>
        <v>K-C6</v>
      </c>
      <c r="Q4256" s="25" t="str">
        <f>VLOOKUP(K4256,TONG_SL!$A:$D,3,0)</f>
        <v>Túi</v>
      </c>
      <c r="R4256" s="1">
        <v>6</v>
      </c>
      <c r="T4256" s="1">
        <f>VLOOKUP(VLOOKUP(G4256,Ma_KH!$A:$R,18,0)&amp;K4256,Gia_MB!$A:$F,6,0)</f>
        <v>74250</v>
      </c>
      <c r="U4256" s="14">
        <f t="shared" si="580"/>
        <v>445500</v>
      </c>
      <c r="W4256" s="64">
        <f t="shared" si="581"/>
        <v>0</v>
      </c>
      <c r="X4256" s="3" t="str">
        <f t="shared" si="582"/>
        <v>8</v>
      </c>
      <c r="Z4256" s="14">
        <f t="shared" si="583"/>
        <v>35640</v>
      </c>
      <c r="AA4256" s="7">
        <f>VLOOKUP(G4256,Ma_KH!$A:$R,14,0)</f>
        <v>60</v>
      </c>
      <c r="AD4256" s="7" t="str">
        <f>IFERROR(VLOOKUP(J4256,'Chuyển Mã'!$B$3:$C$9,2,0),"")</f>
        <v>Tỉnh</v>
      </c>
      <c r="AE4256" s="7" t="str">
        <f t="shared" si="584"/>
        <v>Chả cốm 300g</v>
      </c>
      <c r="AF4256" s="7">
        <f t="shared" si="585"/>
        <v>6</v>
      </c>
    </row>
    <row r="4257" spans="1:32" x14ac:dyDescent="0.25">
      <c r="A4257" s="65">
        <v>45910</v>
      </c>
      <c r="B4257" s="66">
        <v>4176644318</v>
      </c>
      <c r="C4257" s="12" t="s">
        <v>7214</v>
      </c>
      <c r="D4257" s="16">
        <f t="shared" si="579"/>
        <v>45910</v>
      </c>
      <c r="G4257" s="13" t="s">
        <v>7303</v>
      </c>
      <c r="I4257" s="25" t="s">
        <v>8661</v>
      </c>
      <c r="J4257" s="13" t="s">
        <v>1796</v>
      </c>
      <c r="K4257" s="13" t="s">
        <v>51</v>
      </c>
      <c r="L4257" s="25" t="str">
        <f>VLOOKUP($K4257,TONG_SL!$A:$D,2,0)</f>
        <v>Mọc Nấm Hương 250g</v>
      </c>
      <c r="N4257" s="25" t="str">
        <f t="shared" si="578"/>
        <v>K-C6</v>
      </c>
      <c r="Q4257" s="25" t="str">
        <f>VLOOKUP(K4257,TONG_SL!$A:$D,3,0)</f>
        <v>Túi</v>
      </c>
      <c r="R4257" s="1">
        <v>6</v>
      </c>
      <c r="T4257" s="1">
        <f>VLOOKUP(VLOOKUP(G4257,Ma_KH!$A:$R,18,0)&amp;K4257,Gia_MB!$A:$F,6,0)</f>
        <v>46000</v>
      </c>
      <c r="U4257" s="14">
        <f t="shared" si="580"/>
        <v>276000</v>
      </c>
      <c r="W4257" s="64">
        <f t="shared" si="581"/>
        <v>0</v>
      </c>
      <c r="X4257" s="3" t="str">
        <f t="shared" si="582"/>
        <v>8</v>
      </c>
      <c r="Z4257" s="14">
        <f t="shared" si="583"/>
        <v>22080</v>
      </c>
      <c r="AA4257" s="7">
        <f>VLOOKUP(G4257,Ma_KH!$A:$R,14,0)</f>
        <v>60</v>
      </c>
      <c r="AD4257" s="7" t="str">
        <f>IFERROR(VLOOKUP(J4257,'Chuyển Mã'!$B$3:$C$9,2,0),"")</f>
        <v>Tỉnh</v>
      </c>
      <c r="AE4257" s="7" t="str">
        <f t="shared" si="584"/>
        <v>Mọc Nấm Hương 250g</v>
      </c>
      <c r="AF4257" s="7">
        <f t="shared" si="585"/>
        <v>6</v>
      </c>
    </row>
    <row r="4258" spans="1:32" x14ac:dyDescent="0.25">
      <c r="A4258" s="65">
        <v>45910</v>
      </c>
      <c r="B4258" s="66">
        <v>4176644318</v>
      </c>
      <c r="C4258" s="12" t="s">
        <v>7214</v>
      </c>
      <c r="D4258" s="16">
        <f t="shared" si="579"/>
        <v>45910</v>
      </c>
      <c r="G4258" s="13" t="s">
        <v>7303</v>
      </c>
      <c r="I4258" s="25" t="s">
        <v>8661</v>
      </c>
      <c r="J4258" s="13" t="s">
        <v>1796</v>
      </c>
      <c r="K4258" s="13" t="s">
        <v>47</v>
      </c>
      <c r="L4258" s="25" t="str">
        <f>VLOOKUP($K4258,TONG_SL!$A:$D,2,0)</f>
        <v>Giò lụa cây 250g</v>
      </c>
      <c r="N4258" s="25" t="str">
        <f t="shared" si="578"/>
        <v>K-C6</v>
      </c>
      <c r="Q4258" s="25" t="str">
        <f>VLOOKUP(K4258,TONG_SL!$A:$D,3,0)</f>
        <v>Túi</v>
      </c>
      <c r="R4258" s="1">
        <v>6</v>
      </c>
      <c r="T4258" s="1">
        <f>VLOOKUP(VLOOKUP(G4258,Ma_KH!$A:$R,18,0)&amp;K4258,Gia_MB!$A:$F,6,0)</f>
        <v>49500</v>
      </c>
      <c r="U4258" s="14">
        <f t="shared" si="580"/>
        <v>297000</v>
      </c>
      <c r="W4258" s="64">
        <f t="shared" si="581"/>
        <v>0</v>
      </c>
      <c r="X4258" s="3" t="str">
        <f t="shared" si="582"/>
        <v>8</v>
      </c>
      <c r="Z4258" s="14">
        <f t="shared" si="583"/>
        <v>23760</v>
      </c>
      <c r="AA4258" s="7">
        <f>VLOOKUP(G4258,Ma_KH!$A:$R,14,0)</f>
        <v>60</v>
      </c>
      <c r="AD4258" s="7" t="str">
        <f>IFERROR(VLOOKUP(J4258,'Chuyển Mã'!$B$3:$C$9,2,0),"")</f>
        <v>Tỉnh</v>
      </c>
      <c r="AE4258" s="7" t="str">
        <f t="shared" si="584"/>
        <v>Giò lụa cây 250g</v>
      </c>
      <c r="AF4258" s="7">
        <f t="shared" si="585"/>
        <v>6</v>
      </c>
    </row>
    <row r="4259" spans="1:32" x14ac:dyDescent="0.25">
      <c r="A4259" s="65">
        <v>45910</v>
      </c>
      <c r="B4259" s="66">
        <v>4176644318</v>
      </c>
      <c r="C4259" s="12" t="s">
        <v>7214</v>
      </c>
      <c r="D4259" s="16">
        <f t="shared" si="579"/>
        <v>45910</v>
      </c>
      <c r="G4259" s="13" t="s">
        <v>7303</v>
      </c>
      <c r="I4259" s="25" t="s">
        <v>8661</v>
      </c>
      <c r="J4259" s="13" t="s">
        <v>1796</v>
      </c>
      <c r="K4259" s="13" t="s">
        <v>32</v>
      </c>
      <c r="L4259" s="25" t="str">
        <f>VLOOKUP($K4259,TONG_SL!$A:$D,2,0)</f>
        <v>Giò Tai Lưỡi Xào 250</v>
      </c>
      <c r="N4259" s="25" t="str">
        <f t="shared" si="578"/>
        <v>K-C6</v>
      </c>
      <c r="Q4259" s="25" t="str">
        <f>VLOOKUP(K4259,TONG_SL!$A:$D,3,0)</f>
        <v>Túi</v>
      </c>
      <c r="R4259" s="1">
        <v>6</v>
      </c>
      <c r="T4259" s="1">
        <f>VLOOKUP(VLOOKUP(G4259,Ma_KH!$A:$R,18,0)&amp;K4259,Gia_MB!$A:$F,6,0)</f>
        <v>50183</v>
      </c>
      <c r="U4259" s="14">
        <f t="shared" si="580"/>
        <v>301098</v>
      </c>
      <c r="W4259" s="64">
        <f t="shared" si="581"/>
        <v>0</v>
      </c>
      <c r="X4259" s="3" t="str">
        <f t="shared" si="582"/>
        <v>8</v>
      </c>
      <c r="Z4259" s="14">
        <f t="shared" si="583"/>
        <v>24087.84</v>
      </c>
      <c r="AA4259" s="7">
        <f>VLOOKUP(G4259,Ma_KH!$A:$R,14,0)</f>
        <v>60</v>
      </c>
      <c r="AD4259" s="7" t="str">
        <f>IFERROR(VLOOKUP(J4259,'Chuyển Mã'!$B$3:$C$9,2,0),"")</f>
        <v>Tỉnh</v>
      </c>
      <c r="AE4259" s="7" t="str">
        <f t="shared" si="584"/>
        <v>Giò Tai Lưỡi Xào 250</v>
      </c>
      <c r="AF4259" s="7">
        <f t="shared" si="585"/>
        <v>6</v>
      </c>
    </row>
    <row r="4260" spans="1:32" x14ac:dyDescent="0.25">
      <c r="A4260" s="65">
        <v>45910</v>
      </c>
      <c r="B4260" s="66">
        <v>4176644318</v>
      </c>
      <c r="C4260" s="12" t="s">
        <v>7214</v>
      </c>
      <c r="D4260" s="16">
        <f t="shared" si="579"/>
        <v>45910</v>
      </c>
      <c r="G4260" s="13" t="s">
        <v>7303</v>
      </c>
      <c r="I4260" s="25" t="s">
        <v>8661</v>
      </c>
      <c r="J4260" s="13" t="s">
        <v>1796</v>
      </c>
      <c r="K4260" s="13" t="s">
        <v>35</v>
      </c>
      <c r="L4260" s="25" t="str">
        <f>VLOOKUP($K4260,TONG_SL!$A:$D,2,0)</f>
        <v>Tai heo muối 200g</v>
      </c>
      <c r="N4260" s="25" t="str">
        <f t="shared" si="578"/>
        <v>K-C6</v>
      </c>
      <c r="Q4260" s="25" t="str">
        <f>VLOOKUP(K4260,TONG_SL!$A:$D,3,0)</f>
        <v>Túi</v>
      </c>
      <c r="R4260" s="1">
        <v>6</v>
      </c>
      <c r="T4260" s="1">
        <f>VLOOKUP(VLOOKUP(G4260,Ma_KH!$A:$R,18,0)&amp;K4260,Gia_MB!$A:$F,6,0)</f>
        <v>55595</v>
      </c>
      <c r="U4260" s="14">
        <f t="shared" si="580"/>
        <v>333570</v>
      </c>
      <c r="W4260" s="64">
        <f t="shared" si="581"/>
        <v>0</v>
      </c>
      <c r="X4260" s="3" t="str">
        <f t="shared" si="582"/>
        <v>8</v>
      </c>
      <c r="Z4260" s="14">
        <f t="shared" si="583"/>
        <v>26685.600000000002</v>
      </c>
      <c r="AA4260" s="7">
        <f>VLOOKUP(G4260,Ma_KH!$A:$R,14,0)</f>
        <v>60</v>
      </c>
      <c r="AD4260" s="7" t="str">
        <f>IFERROR(VLOOKUP(J4260,'Chuyển Mã'!$B$3:$C$9,2,0),"")</f>
        <v>Tỉnh</v>
      </c>
      <c r="AE4260" s="7" t="str">
        <f t="shared" si="584"/>
        <v>Tai heo muối 200g</v>
      </c>
      <c r="AF4260" s="7">
        <f t="shared" si="585"/>
        <v>6</v>
      </c>
    </row>
    <row r="4261" spans="1:32" x14ac:dyDescent="0.25">
      <c r="A4261" s="65">
        <v>45910</v>
      </c>
      <c r="B4261" s="66">
        <v>4176660222</v>
      </c>
      <c r="C4261" s="12" t="s">
        <v>7214</v>
      </c>
      <c r="D4261" s="16">
        <f t="shared" si="579"/>
        <v>45910</v>
      </c>
      <c r="G4261" s="13" t="s">
        <v>7529</v>
      </c>
      <c r="I4261" s="25" t="s">
        <v>8662</v>
      </c>
      <c r="J4261" s="13" t="s">
        <v>1796</v>
      </c>
      <c r="K4261" s="13" t="s">
        <v>27</v>
      </c>
      <c r="L4261" s="25" t="str">
        <f>VLOOKUP($K4261,TONG_SL!$A:$D,2,0)</f>
        <v>Chân giò heo muối 300g</v>
      </c>
      <c r="N4261" s="25" t="str">
        <f t="shared" si="578"/>
        <v>K-C6</v>
      </c>
      <c r="Q4261" s="25" t="str">
        <f>VLOOKUP(K4261,TONG_SL!$A:$D,3,0)</f>
        <v>Túi</v>
      </c>
      <c r="R4261" s="1">
        <v>20</v>
      </c>
      <c r="T4261" s="1">
        <f>VLOOKUP(VLOOKUP(G4261,Ma_KH!$A:$R,18,0)&amp;K4261,Gia_MB!$A:$F,6,0)</f>
        <v>73431</v>
      </c>
      <c r="U4261" s="14">
        <f t="shared" si="580"/>
        <v>1468620</v>
      </c>
      <c r="W4261" s="64">
        <f t="shared" si="581"/>
        <v>0</v>
      </c>
      <c r="X4261" s="3" t="str">
        <f t="shared" si="582"/>
        <v>8</v>
      </c>
      <c r="Z4261" s="14">
        <f t="shared" si="583"/>
        <v>117489.60000000001</v>
      </c>
      <c r="AA4261" s="7">
        <f>VLOOKUP(G4261,Ma_KH!$A:$R,14,0)</f>
        <v>60</v>
      </c>
      <c r="AD4261" s="7" t="str">
        <f>IFERROR(VLOOKUP(J4261,'Chuyển Mã'!$B$3:$C$9,2,0),"")</f>
        <v>Tỉnh</v>
      </c>
      <c r="AE4261" s="7" t="str">
        <f t="shared" si="584"/>
        <v>Chân giò heo muối 300g</v>
      </c>
      <c r="AF4261" s="7">
        <f t="shared" si="585"/>
        <v>20</v>
      </c>
    </row>
    <row r="4262" spans="1:32" x14ac:dyDescent="0.25">
      <c r="A4262" s="65">
        <v>45910</v>
      </c>
      <c r="B4262" s="66">
        <v>4176660222</v>
      </c>
      <c r="C4262" s="12" t="s">
        <v>7214</v>
      </c>
      <c r="D4262" s="16">
        <f t="shared" si="579"/>
        <v>45910</v>
      </c>
      <c r="G4262" s="13" t="s">
        <v>7529</v>
      </c>
      <c r="I4262" s="25" t="s">
        <v>8662</v>
      </c>
      <c r="J4262" s="13" t="s">
        <v>1796</v>
      </c>
      <c r="K4262" s="13" t="s">
        <v>30</v>
      </c>
      <c r="L4262" s="25" t="str">
        <f>VLOOKUP($K4262,TONG_SL!$A:$D,2,0)</f>
        <v>Gà muối 500g</v>
      </c>
      <c r="N4262" s="25" t="str">
        <f t="shared" si="578"/>
        <v>K-C6</v>
      </c>
      <c r="Q4262" s="25" t="str">
        <f>VLOOKUP(K4262,TONG_SL!$A:$D,3,0)</f>
        <v>Túi</v>
      </c>
      <c r="R4262" s="1">
        <v>5</v>
      </c>
      <c r="T4262" s="1">
        <f>VLOOKUP(VLOOKUP(G4262,Ma_KH!$A:$R,18,0)&amp;K4262,Gia_MB!$A:$F,6,0)</f>
        <v>111058</v>
      </c>
      <c r="U4262" s="14">
        <f t="shared" si="580"/>
        <v>555290</v>
      </c>
      <c r="W4262" s="64">
        <f t="shared" si="581"/>
        <v>0</v>
      </c>
      <c r="X4262" s="3" t="str">
        <f t="shared" si="582"/>
        <v>8</v>
      </c>
      <c r="Z4262" s="14">
        <f t="shared" si="583"/>
        <v>44423.200000000004</v>
      </c>
      <c r="AA4262" s="7">
        <f>VLOOKUP(G4262,Ma_KH!$A:$R,14,0)</f>
        <v>60</v>
      </c>
      <c r="AD4262" s="7" t="str">
        <f>IFERROR(VLOOKUP(J4262,'Chuyển Mã'!$B$3:$C$9,2,0),"")</f>
        <v>Tỉnh</v>
      </c>
      <c r="AE4262" s="7" t="str">
        <f t="shared" si="584"/>
        <v>Gà muối 500g</v>
      </c>
      <c r="AF4262" s="7">
        <f t="shared" si="585"/>
        <v>5</v>
      </c>
    </row>
    <row r="4263" spans="1:32" x14ac:dyDescent="0.25">
      <c r="A4263" s="65">
        <v>45910</v>
      </c>
      <c r="B4263" s="66">
        <v>4176660222</v>
      </c>
      <c r="C4263" s="12" t="s">
        <v>7214</v>
      </c>
      <c r="D4263" s="16">
        <f t="shared" si="579"/>
        <v>45910</v>
      </c>
      <c r="G4263" s="13" t="s">
        <v>7529</v>
      </c>
      <c r="I4263" s="25" t="s">
        <v>8662</v>
      </c>
      <c r="J4263" s="13" t="s">
        <v>1796</v>
      </c>
      <c r="K4263" s="13" t="s">
        <v>32</v>
      </c>
      <c r="L4263" s="25" t="str">
        <f>VLOOKUP($K4263,TONG_SL!$A:$D,2,0)</f>
        <v>Giò Tai Lưỡi Xào 250</v>
      </c>
      <c r="N4263" s="25" t="str">
        <f t="shared" ref="N4263:N4326" si="586">IF($B4263&lt;&gt;"","K-C6","")</f>
        <v>K-C6</v>
      </c>
      <c r="Q4263" s="25" t="str">
        <f>VLOOKUP(K4263,TONG_SL!$A:$D,3,0)</f>
        <v>Túi</v>
      </c>
      <c r="R4263" s="1">
        <v>10</v>
      </c>
      <c r="T4263" s="1">
        <f>VLOOKUP(VLOOKUP(G4263,Ma_KH!$A:$R,18,0)&amp;K4263,Gia_MB!$A:$F,6,0)</f>
        <v>50183</v>
      </c>
      <c r="U4263" s="14">
        <f t="shared" si="580"/>
        <v>501830</v>
      </c>
      <c r="W4263" s="64">
        <f t="shared" si="581"/>
        <v>0</v>
      </c>
      <c r="X4263" s="3" t="str">
        <f t="shared" si="582"/>
        <v>8</v>
      </c>
      <c r="Z4263" s="14">
        <f t="shared" si="583"/>
        <v>40146.400000000001</v>
      </c>
      <c r="AA4263" s="7">
        <f>VLOOKUP(G4263,Ma_KH!$A:$R,14,0)</f>
        <v>60</v>
      </c>
      <c r="AD4263" s="7" t="str">
        <f>IFERROR(VLOOKUP(J4263,'Chuyển Mã'!$B$3:$C$9,2,0),"")</f>
        <v>Tỉnh</v>
      </c>
      <c r="AE4263" s="7" t="str">
        <f t="shared" si="584"/>
        <v>Giò Tai Lưỡi Xào 250</v>
      </c>
      <c r="AF4263" s="7">
        <f t="shared" si="585"/>
        <v>10</v>
      </c>
    </row>
    <row r="4264" spans="1:32" x14ac:dyDescent="0.25">
      <c r="A4264" s="65">
        <v>45910</v>
      </c>
      <c r="B4264" s="66">
        <v>4176660222</v>
      </c>
      <c r="C4264" s="12" t="s">
        <v>7214</v>
      </c>
      <c r="D4264" s="16">
        <f t="shared" si="579"/>
        <v>45910</v>
      </c>
      <c r="G4264" s="13" t="s">
        <v>7529</v>
      </c>
      <c r="I4264" s="25" t="s">
        <v>8662</v>
      </c>
      <c r="J4264" s="13" t="s">
        <v>1796</v>
      </c>
      <c r="K4264" s="13" t="s">
        <v>51</v>
      </c>
      <c r="L4264" s="25" t="str">
        <f>VLOOKUP($K4264,TONG_SL!$A:$D,2,0)</f>
        <v>Mọc Nấm Hương 250g</v>
      </c>
      <c r="N4264" s="25" t="str">
        <f t="shared" si="586"/>
        <v>K-C6</v>
      </c>
      <c r="Q4264" s="25" t="str">
        <f>VLOOKUP(K4264,TONG_SL!$A:$D,3,0)</f>
        <v>Túi</v>
      </c>
      <c r="R4264" s="1">
        <v>10</v>
      </c>
      <c r="T4264" s="1">
        <f>VLOOKUP(VLOOKUP(G4264,Ma_KH!$A:$R,18,0)&amp;K4264,Gia_MB!$A:$F,6,0)</f>
        <v>46000</v>
      </c>
      <c r="U4264" s="14">
        <f t="shared" si="580"/>
        <v>460000</v>
      </c>
      <c r="W4264" s="64">
        <f t="shared" si="581"/>
        <v>0</v>
      </c>
      <c r="X4264" s="3" t="str">
        <f t="shared" si="582"/>
        <v>8</v>
      </c>
      <c r="Z4264" s="14">
        <f t="shared" si="583"/>
        <v>36800</v>
      </c>
      <c r="AA4264" s="7">
        <f>VLOOKUP(G4264,Ma_KH!$A:$R,14,0)</f>
        <v>60</v>
      </c>
      <c r="AD4264" s="7" t="str">
        <f>IFERROR(VLOOKUP(J4264,'Chuyển Mã'!$B$3:$C$9,2,0),"")</f>
        <v>Tỉnh</v>
      </c>
      <c r="AE4264" s="7" t="str">
        <f t="shared" si="584"/>
        <v>Mọc Nấm Hương 250g</v>
      </c>
      <c r="AF4264" s="7">
        <f t="shared" si="585"/>
        <v>10</v>
      </c>
    </row>
    <row r="4265" spans="1:32" x14ac:dyDescent="0.25">
      <c r="A4265" s="65">
        <v>45910</v>
      </c>
      <c r="B4265" s="66">
        <v>4176660222</v>
      </c>
      <c r="C4265" s="12" t="s">
        <v>7214</v>
      </c>
      <c r="D4265" s="16">
        <f t="shared" ref="D4265:D4327" si="587">IF(A4265="","",A4265)</f>
        <v>45910</v>
      </c>
      <c r="G4265" s="13" t="s">
        <v>7529</v>
      </c>
      <c r="I4265" s="25" t="s">
        <v>8662</v>
      </c>
      <c r="J4265" s="13" t="s">
        <v>1796</v>
      </c>
      <c r="K4265" s="13" t="s">
        <v>47</v>
      </c>
      <c r="L4265" s="25" t="str">
        <f>VLOOKUP($K4265,TONG_SL!$A:$D,2,0)</f>
        <v>Giò lụa cây 250g</v>
      </c>
      <c r="N4265" s="25" t="str">
        <f t="shared" si="586"/>
        <v>K-C6</v>
      </c>
      <c r="Q4265" s="25" t="str">
        <f>VLOOKUP(K4265,TONG_SL!$A:$D,3,0)</f>
        <v>Túi</v>
      </c>
      <c r="R4265" s="1">
        <v>5</v>
      </c>
      <c r="T4265" s="1">
        <f>VLOOKUP(VLOOKUP(G4265,Ma_KH!$A:$R,18,0)&amp;K4265,Gia_MB!$A:$F,6,0)</f>
        <v>49500</v>
      </c>
      <c r="U4265" s="14">
        <f t="shared" si="580"/>
        <v>247500</v>
      </c>
      <c r="W4265" s="64">
        <f t="shared" si="581"/>
        <v>0</v>
      </c>
      <c r="X4265" s="3" t="str">
        <f t="shared" si="582"/>
        <v>8</v>
      </c>
      <c r="Z4265" s="14">
        <f t="shared" si="583"/>
        <v>19800</v>
      </c>
      <c r="AA4265" s="7">
        <f>VLOOKUP(G4265,Ma_KH!$A:$R,14,0)</f>
        <v>60</v>
      </c>
      <c r="AD4265" s="7" t="str">
        <f>IFERROR(VLOOKUP(J4265,'Chuyển Mã'!$B$3:$C$9,2,0),"")</f>
        <v>Tỉnh</v>
      </c>
      <c r="AE4265" s="7" t="str">
        <f t="shared" si="584"/>
        <v>Giò lụa cây 250g</v>
      </c>
      <c r="AF4265" s="7">
        <f t="shared" si="585"/>
        <v>5</v>
      </c>
    </row>
    <row r="4266" spans="1:32" x14ac:dyDescent="0.25">
      <c r="A4266" s="65">
        <v>45910</v>
      </c>
      <c r="B4266" s="66">
        <v>4176660222</v>
      </c>
      <c r="C4266" s="12" t="s">
        <v>7214</v>
      </c>
      <c r="D4266" s="16">
        <f t="shared" si="587"/>
        <v>45910</v>
      </c>
      <c r="G4266" s="13" t="s">
        <v>7529</v>
      </c>
      <c r="I4266" s="25" t="s">
        <v>8662</v>
      </c>
      <c r="J4266" s="13" t="s">
        <v>1796</v>
      </c>
      <c r="K4266" s="13" t="s">
        <v>49</v>
      </c>
      <c r="L4266" s="25" t="str">
        <f>VLOOKUP($K4266,TONG_SL!$A:$D,2,0)</f>
        <v>Giò sụn gà 250g</v>
      </c>
      <c r="N4266" s="25" t="str">
        <f t="shared" si="586"/>
        <v>K-C6</v>
      </c>
      <c r="Q4266" s="25" t="str">
        <f>VLOOKUP(K4266,TONG_SL!$A:$D,3,0)</f>
        <v>Túi</v>
      </c>
      <c r="R4266" s="1">
        <v>5</v>
      </c>
      <c r="T4266" s="1">
        <f>VLOOKUP(VLOOKUP(G4266,Ma_KH!$A:$R,18,0)&amp;K4266,Gia_MB!$A:$F,6,0)</f>
        <v>50400</v>
      </c>
      <c r="U4266" s="14">
        <f t="shared" si="580"/>
        <v>252000</v>
      </c>
      <c r="W4266" s="64">
        <f t="shared" si="581"/>
        <v>0</v>
      </c>
      <c r="X4266" s="3" t="str">
        <f t="shared" si="582"/>
        <v>8</v>
      </c>
      <c r="Z4266" s="14">
        <f t="shared" si="583"/>
        <v>20160</v>
      </c>
      <c r="AA4266" s="7">
        <f>VLOOKUP(G4266,Ma_KH!$A:$R,14,0)</f>
        <v>60</v>
      </c>
      <c r="AD4266" s="7" t="str">
        <f>IFERROR(VLOOKUP(J4266,'Chuyển Mã'!$B$3:$C$9,2,0),"")</f>
        <v>Tỉnh</v>
      </c>
      <c r="AE4266" s="7" t="str">
        <f t="shared" si="584"/>
        <v>Giò sụn gà 250g</v>
      </c>
      <c r="AF4266" s="7">
        <f t="shared" si="585"/>
        <v>5</v>
      </c>
    </row>
    <row r="4267" spans="1:32" x14ac:dyDescent="0.25">
      <c r="A4267" s="65">
        <v>45910</v>
      </c>
      <c r="B4267" s="66">
        <v>4176660222</v>
      </c>
      <c r="C4267" s="12" t="s">
        <v>7214</v>
      </c>
      <c r="D4267" s="16">
        <f t="shared" si="587"/>
        <v>45910</v>
      </c>
      <c r="G4267" s="13" t="s">
        <v>7529</v>
      </c>
      <c r="I4267" s="25" t="s">
        <v>8662</v>
      </c>
      <c r="J4267" s="13" t="s">
        <v>1796</v>
      </c>
      <c r="K4267" s="13" t="s">
        <v>35</v>
      </c>
      <c r="L4267" s="25" t="str">
        <f>VLOOKUP($K4267,TONG_SL!$A:$D,2,0)</f>
        <v>Tai heo muối 200g</v>
      </c>
      <c r="N4267" s="25" t="str">
        <f t="shared" si="586"/>
        <v>K-C6</v>
      </c>
      <c r="Q4267" s="25" t="str">
        <f>VLOOKUP(K4267,TONG_SL!$A:$D,3,0)</f>
        <v>Túi</v>
      </c>
      <c r="R4267" s="1">
        <v>10</v>
      </c>
      <c r="T4267" s="1">
        <f>VLOOKUP(VLOOKUP(G4267,Ma_KH!$A:$R,18,0)&amp;K4267,Gia_MB!$A:$F,6,0)</f>
        <v>55595</v>
      </c>
      <c r="U4267" s="14">
        <f t="shared" si="580"/>
        <v>555950</v>
      </c>
      <c r="W4267" s="64">
        <f t="shared" si="581"/>
        <v>0</v>
      </c>
      <c r="X4267" s="3" t="str">
        <f t="shared" si="582"/>
        <v>8</v>
      </c>
      <c r="Z4267" s="14">
        <f t="shared" si="583"/>
        <v>44476</v>
      </c>
      <c r="AA4267" s="7">
        <f>VLOOKUP(G4267,Ma_KH!$A:$R,14,0)</f>
        <v>60</v>
      </c>
      <c r="AD4267" s="7" t="str">
        <f>IFERROR(VLOOKUP(J4267,'Chuyển Mã'!$B$3:$C$9,2,0),"")</f>
        <v>Tỉnh</v>
      </c>
      <c r="AE4267" s="7" t="str">
        <f t="shared" si="584"/>
        <v>Tai heo muối 200g</v>
      </c>
      <c r="AF4267" s="7">
        <f t="shared" si="585"/>
        <v>10</v>
      </c>
    </row>
    <row r="4268" spans="1:32" x14ac:dyDescent="0.25">
      <c r="A4268" s="65">
        <v>45910</v>
      </c>
      <c r="B4268" s="66">
        <v>4176644370</v>
      </c>
      <c r="C4268" s="12" t="s">
        <v>7214</v>
      </c>
      <c r="D4268" s="16">
        <f t="shared" si="587"/>
        <v>45910</v>
      </c>
      <c r="G4268" s="13" t="s">
        <v>8658</v>
      </c>
      <c r="I4268" s="25" t="s">
        <v>8663</v>
      </c>
      <c r="J4268" s="13" t="s">
        <v>1796</v>
      </c>
      <c r="K4268" s="13" t="s">
        <v>30</v>
      </c>
      <c r="L4268" s="25" t="str">
        <f>VLOOKUP($K4268,TONG_SL!$A:$D,2,0)</f>
        <v>Gà muối 500g</v>
      </c>
      <c r="N4268" s="25" t="str">
        <f t="shared" si="586"/>
        <v>K-C6</v>
      </c>
      <c r="Q4268" s="25" t="str">
        <f>VLOOKUP(K4268,TONG_SL!$A:$D,3,0)</f>
        <v>Túi</v>
      </c>
      <c r="R4268" s="1">
        <v>10</v>
      </c>
      <c r="T4268" s="1">
        <f>VLOOKUP(VLOOKUP(G4268,Ma_KH!$A:$R,18,0)&amp;K4268,Gia_MB!$A:$F,6,0)</f>
        <v>111058</v>
      </c>
      <c r="U4268" s="14">
        <f t="shared" si="580"/>
        <v>1110580</v>
      </c>
      <c r="W4268" s="64">
        <f t="shared" si="581"/>
        <v>0</v>
      </c>
      <c r="X4268" s="3" t="str">
        <f t="shared" si="582"/>
        <v>8</v>
      </c>
      <c r="Z4268" s="14">
        <f t="shared" si="583"/>
        <v>88846.400000000009</v>
      </c>
      <c r="AA4268" s="7">
        <f>VLOOKUP(G4268,Ma_KH!$A:$R,14,0)</f>
        <v>60</v>
      </c>
      <c r="AD4268" s="7" t="str">
        <f>IFERROR(VLOOKUP(J4268,'Chuyển Mã'!$B$3:$C$9,2,0),"")</f>
        <v>Tỉnh</v>
      </c>
      <c r="AE4268" s="7" t="str">
        <f t="shared" si="584"/>
        <v>Gà muối 500g</v>
      </c>
      <c r="AF4268" s="7">
        <f t="shared" si="585"/>
        <v>10</v>
      </c>
    </row>
    <row r="4269" spans="1:32" x14ac:dyDescent="0.25">
      <c r="A4269" s="65">
        <v>45910</v>
      </c>
      <c r="B4269" s="66">
        <v>4176644370</v>
      </c>
      <c r="C4269" s="12" t="s">
        <v>7214</v>
      </c>
      <c r="D4269" s="16">
        <f t="shared" si="587"/>
        <v>45910</v>
      </c>
      <c r="G4269" s="13" t="s">
        <v>8658</v>
      </c>
      <c r="I4269" s="25" t="s">
        <v>8663</v>
      </c>
      <c r="J4269" s="13" t="s">
        <v>1796</v>
      </c>
      <c r="K4269" s="13" t="s">
        <v>27</v>
      </c>
      <c r="L4269" s="25" t="str">
        <f>VLOOKUP($K4269,TONG_SL!$A:$D,2,0)</f>
        <v>Chân giò heo muối 300g</v>
      </c>
      <c r="N4269" s="25" t="str">
        <f t="shared" si="586"/>
        <v>K-C6</v>
      </c>
      <c r="Q4269" s="25" t="str">
        <f>VLOOKUP(K4269,TONG_SL!$A:$D,3,0)</f>
        <v>Túi</v>
      </c>
      <c r="R4269" s="1">
        <v>12</v>
      </c>
      <c r="T4269" s="1">
        <f>VLOOKUP(VLOOKUP(G4269,Ma_KH!$A:$R,18,0)&amp;K4269,Gia_MB!$A:$F,6,0)</f>
        <v>73431</v>
      </c>
      <c r="U4269" s="14">
        <f t="shared" si="580"/>
        <v>881172</v>
      </c>
      <c r="W4269" s="64">
        <f t="shared" si="581"/>
        <v>0</v>
      </c>
      <c r="X4269" s="3" t="str">
        <f t="shared" si="582"/>
        <v>8</v>
      </c>
      <c r="Z4269" s="14">
        <f t="shared" si="583"/>
        <v>70493.759999999995</v>
      </c>
      <c r="AA4269" s="7">
        <f>VLOOKUP(G4269,Ma_KH!$A:$R,14,0)</f>
        <v>60</v>
      </c>
      <c r="AD4269" s="7" t="str">
        <f>IFERROR(VLOOKUP(J4269,'Chuyển Mã'!$B$3:$C$9,2,0),"")</f>
        <v>Tỉnh</v>
      </c>
      <c r="AE4269" s="7" t="str">
        <f t="shared" si="584"/>
        <v>Chân giò heo muối 300g</v>
      </c>
      <c r="AF4269" s="7">
        <f t="shared" si="585"/>
        <v>12</v>
      </c>
    </row>
    <row r="4270" spans="1:32" x14ac:dyDescent="0.25">
      <c r="A4270" s="65">
        <v>45910</v>
      </c>
      <c r="B4270" s="66">
        <v>4176644370</v>
      </c>
      <c r="C4270" s="12" t="s">
        <v>7214</v>
      </c>
      <c r="D4270" s="16">
        <f t="shared" si="587"/>
        <v>45910</v>
      </c>
      <c r="G4270" s="13" t="s">
        <v>8658</v>
      </c>
      <c r="I4270" s="25" t="s">
        <v>8663</v>
      </c>
      <c r="J4270" s="13" t="s">
        <v>1796</v>
      </c>
      <c r="K4270" s="13" t="s">
        <v>32</v>
      </c>
      <c r="L4270" s="25" t="str">
        <f>VLOOKUP($K4270,TONG_SL!$A:$D,2,0)</f>
        <v>Giò Tai Lưỡi Xào 250</v>
      </c>
      <c r="N4270" s="25" t="str">
        <f t="shared" si="586"/>
        <v>K-C6</v>
      </c>
      <c r="Q4270" s="25" t="str">
        <f>VLOOKUP(K4270,TONG_SL!$A:$D,3,0)</f>
        <v>Túi</v>
      </c>
      <c r="R4270" s="1">
        <v>6</v>
      </c>
      <c r="T4270" s="1">
        <f>VLOOKUP(VLOOKUP(G4270,Ma_KH!$A:$R,18,0)&amp;K4270,Gia_MB!$A:$F,6,0)</f>
        <v>50183</v>
      </c>
      <c r="U4270" s="14">
        <f t="shared" si="580"/>
        <v>301098</v>
      </c>
      <c r="W4270" s="64">
        <f t="shared" si="581"/>
        <v>0</v>
      </c>
      <c r="X4270" s="3" t="str">
        <f t="shared" si="582"/>
        <v>8</v>
      </c>
      <c r="Z4270" s="14">
        <f t="shared" si="583"/>
        <v>24087.84</v>
      </c>
      <c r="AA4270" s="7">
        <f>VLOOKUP(G4270,Ma_KH!$A:$R,14,0)</f>
        <v>60</v>
      </c>
      <c r="AD4270" s="7" t="str">
        <f>IFERROR(VLOOKUP(J4270,'Chuyển Mã'!$B$3:$C$9,2,0),"")</f>
        <v>Tỉnh</v>
      </c>
      <c r="AE4270" s="7" t="str">
        <f t="shared" si="584"/>
        <v>Giò Tai Lưỡi Xào 250</v>
      </c>
      <c r="AF4270" s="7">
        <f t="shared" si="585"/>
        <v>6</v>
      </c>
    </row>
    <row r="4271" spans="1:32" x14ac:dyDescent="0.25">
      <c r="A4271" s="65">
        <v>45910</v>
      </c>
      <c r="B4271" s="66">
        <v>4176644370</v>
      </c>
      <c r="C4271" s="12" t="s">
        <v>7214</v>
      </c>
      <c r="D4271" s="16">
        <f t="shared" si="587"/>
        <v>45910</v>
      </c>
      <c r="G4271" s="13" t="s">
        <v>8658</v>
      </c>
      <c r="I4271" s="25" t="s">
        <v>8663</v>
      </c>
      <c r="J4271" s="13" t="s">
        <v>1796</v>
      </c>
      <c r="K4271" s="13" t="s">
        <v>51</v>
      </c>
      <c r="L4271" s="25" t="str">
        <f>VLOOKUP($K4271,TONG_SL!$A:$D,2,0)</f>
        <v>Mọc Nấm Hương 250g</v>
      </c>
      <c r="N4271" s="25" t="str">
        <f t="shared" si="586"/>
        <v>K-C6</v>
      </c>
      <c r="Q4271" s="25" t="str">
        <f>VLOOKUP(K4271,TONG_SL!$A:$D,3,0)</f>
        <v>Túi</v>
      </c>
      <c r="R4271" s="1">
        <v>6</v>
      </c>
      <c r="T4271" s="1">
        <f>VLOOKUP(VLOOKUP(G4271,Ma_KH!$A:$R,18,0)&amp;K4271,Gia_MB!$A:$F,6,0)</f>
        <v>46000</v>
      </c>
      <c r="U4271" s="14">
        <f t="shared" si="580"/>
        <v>276000</v>
      </c>
      <c r="W4271" s="64">
        <f t="shared" si="581"/>
        <v>0</v>
      </c>
      <c r="X4271" s="3" t="str">
        <f t="shared" si="582"/>
        <v>8</v>
      </c>
      <c r="Z4271" s="14">
        <f t="shared" si="583"/>
        <v>22080</v>
      </c>
      <c r="AA4271" s="7">
        <f>VLOOKUP(G4271,Ma_KH!$A:$R,14,0)</f>
        <v>60</v>
      </c>
      <c r="AD4271" s="7" t="str">
        <f>IFERROR(VLOOKUP(J4271,'Chuyển Mã'!$B$3:$C$9,2,0),"")</f>
        <v>Tỉnh</v>
      </c>
      <c r="AE4271" s="7" t="str">
        <f t="shared" si="584"/>
        <v>Mọc Nấm Hương 250g</v>
      </c>
      <c r="AF4271" s="7">
        <f t="shared" si="585"/>
        <v>6</v>
      </c>
    </row>
    <row r="4272" spans="1:32" x14ac:dyDescent="0.25">
      <c r="A4272" s="65">
        <v>45910</v>
      </c>
      <c r="B4272" s="66">
        <v>4176644370</v>
      </c>
      <c r="C4272" s="12" t="s">
        <v>7214</v>
      </c>
      <c r="D4272" s="16">
        <f t="shared" si="587"/>
        <v>45910</v>
      </c>
      <c r="G4272" s="13" t="s">
        <v>8658</v>
      </c>
      <c r="I4272" s="25" t="s">
        <v>8663</v>
      </c>
      <c r="J4272" s="13" t="s">
        <v>1796</v>
      </c>
      <c r="K4272" s="13" t="s">
        <v>49</v>
      </c>
      <c r="L4272" s="25" t="str">
        <f>VLOOKUP($K4272,TONG_SL!$A:$D,2,0)</f>
        <v>Giò sụn gà 250g</v>
      </c>
      <c r="N4272" s="25" t="str">
        <f t="shared" si="586"/>
        <v>K-C6</v>
      </c>
      <c r="Q4272" s="25" t="str">
        <f>VLOOKUP(K4272,TONG_SL!$A:$D,3,0)</f>
        <v>Túi</v>
      </c>
      <c r="R4272" s="1">
        <v>6</v>
      </c>
      <c r="T4272" s="1">
        <f>VLOOKUP(VLOOKUP(G4272,Ma_KH!$A:$R,18,0)&amp;K4272,Gia_MB!$A:$F,6,0)</f>
        <v>50400</v>
      </c>
      <c r="U4272" s="14">
        <f t="shared" si="580"/>
        <v>302400</v>
      </c>
      <c r="W4272" s="64">
        <f t="shared" si="581"/>
        <v>0</v>
      </c>
      <c r="X4272" s="3" t="str">
        <f t="shared" si="582"/>
        <v>8</v>
      </c>
      <c r="Z4272" s="14">
        <f t="shared" si="583"/>
        <v>24192</v>
      </c>
      <c r="AA4272" s="7">
        <f>VLOOKUP(G4272,Ma_KH!$A:$R,14,0)</f>
        <v>60</v>
      </c>
      <c r="AD4272" s="7" t="str">
        <f>IFERROR(VLOOKUP(J4272,'Chuyển Mã'!$B$3:$C$9,2,0),"")</f>
        <v>Tỉnh</v>
      </c>
      <c r="AE4272" s="7" t="str">
        <f t="shared" si="584"/>
        <v>Giò sụn gà 250g</v>
      </c>
      <c r="AF4272" s="7">
        <f t="shared" si="585"/>
        <v>6</v>
      </c>
    </row>
    <row r="4273" spans="1:32" x14ac:dyDescent="0.25">
      <c r="A4273" s="65">
        <v>45910</v>
      </c>
      <c r="B4273" s="66">
        <v>4176644390</v>
      </c>
      <c r="C4273" s="12" t="s">
        <v>7214</v>
      </c>
      <c r="D4273" s="16">
        <f t="shared" si="587"/>
        <v>45910</v>
      </c>
      <c r="G4273" s="13" t="s">
        <v>8658</v>
      </c>
      <c r="I4273" s="25" t="s">
        <v>8664</v>
      </c>
      <c r="J4273" s="13" t="s">
        <v>1796</v>
      </c>
      <c r="K4273" s="13" t="s">
        <v>39</v>
      </c>
      <c r="L4273" s="25" t="str">
        <f>VLOOKUP($K4273,TONG_SL!$A:$D,2,0)</f>
        <v>Chả cốm 300g</v>
      </c>
      <c r="N4273" s="25" t="str">
        <f t="shared" si="586"/>
        <v>K-C6</v>
      </c>
      <c r="Q4273" s="25" t="str">
        <f>VLOOKUP(K4273,TONG_SL!$A:$D,3,0)</f>
        <v>Túi</v>
      </c>
      <c r="R4273" s="1">
        <v>3</v>
      </c>
      <c r="T4273" s="1">
        <f>VLOOKUP(VLOOKUP(G4273,Ma_KH!$A:$R,18,0)&amp;K4273,Gia_MB!$A:$F,6,0)</f>
        <v>74250</v>
      </c>
      <c r="U4273" s="14">
        <f t="shared" si="580"/>
        <v>222750</v>
      </c>
      <c r="W4273" s="64">
        <f t="shared" si="581"/>
        <v>0</v>
      </c>
      <c r="X4273" s="3" t="str">
        <f t="shared" si="582"/>
        <v>8</v>
      </c>
      <c r="Z4273" s="14">
        <f t="shared" si="583"/>
        <v>17820</v>
      </c>
      <c r="AA4273" s="7">
        <f>VLOOKUP(G4273,Ma_KH!$A:$R,14,0)</f>
        <v>60</v>
      </c>
      <c r="AD4273" s="7" t="str">
        <f>IFERROR(VLOOKUP(J4273,'Chuyển Mã'!$B$3:$C$9,2,0),"")</f>
        <v>Tỉnh</v>
      </c>
      <c r="AE4273" s="7" t="str">
        <f t="shared" si="584"/>
        <v>Chả cốm 300g</v>
      </c>
      <c r="AF4273" s="7">
        <f t="shared" si="585"/>
        <v>3</v>
      </c>
    </row>
    <row r="4274" spans="1:32" x14ac:dyDescent="0.25">
      <c r="A4274" s="65">
        <v>45910</v>
      </c>
      <c r="B4274" s="66">
        <v>4176644390</v>
      </c>
      <c r="C4274" s="12" t="s">
        <v>7214</v>
      </c>
      <c r="D4274" s="16">
        <f t="shared" si="587"/>
        <v>45910</v>
      </c>
      <c r="G4274" s="13" t="s">
        <v>8658</v>
      </c>
      <c r="I4274" s="25" t="s">
        <v>8664</v>
      </c>
      <c r="J4274" s="13" t="s">
        <v>1796</v>
      </c>
      <c r="K4274" s="13" t="s">
        <v>30</v>
      </c>
      <c r="L4274" s="25" t="str">
        <f>VLOOKUP($K4274,TONG_SL!$A:$D,2,0)</f>
        <v>Gà muối 500g</v>
      </c>
      <c r="N4274" s="25" t="str">
        <f t="shared" si="586"/>
        <v>K-C6</v>
      </c>
      <c r="Q4274" s="25" t="str">
        <f>VLOOKUP(K4274,TONG_SL!$A:$D,3,0)</f>
        <v>Túi</v>
      </c>
      <c r="R4274" s="1">
        <v>5</v>
      </c>
      <c r="T4274" s="1">
        <f>VLOOKUP(VLOOKUP(G4274,Ma_KH!$A:$R,18,0)&amp;K4274,Gia_MB!$A:$F,6,0)</f>
        <v>111058</v>
      </c>
      <c r="U4274" s="14">
        <f t="shared" si="580"/>
        <v>555290</v>
      </c>
      <c r="W4274" s="64">
        <f t="shared" si="581"/>
        <v>0</v>
      </c>
      <c r="X4274" s="3" t="str">
        <f t="shared" si="582"/>
        <v>8</v>
      </c>
      <c r="Z4274" s="14">
        <f t="shared" si="583"/>
        <v>44423.200000000004</v>
      </c>
      <c r="AA4274" s="7">
        <f>VLOOKUP(G4274,Ma_KH!$A:$R,14,0)</f>
        <v>60</v>
      </c>
      <c r="AD4274" s="7" t="str">
        <f>IFERROR(VLOOKUP(J4274,'Chuyển Mã'!$B$3:$C$9,2,0),"")</f>
        <v>Tỉnh</v>
      </c>
      <c r="AE4274" s="7" t="str">
        <f t="shared" si="584"/>
        <v>Gà muối 500g</v>
      </c>
      <c r="AF4274" s="7">
        <f t="shared" si="585"/>
        <v>5</v>
      </c>
    </row>
    <row r="4275" spans="1:32" x14ac:dyDescent="0.25">
      <c r="A4275" s="65">
        <v>45910</v>
      </c>
      <c r="B4275" s="66">
        <v>4176644390</v>
      </c>
      <c r="C4275" s="12" t="s">
        <v>7214</v>
      </c>
      <c r="D4275" s="16">
        <f t="shared" si="587"/>
        <v>45910</v>
      </c>
      <c r="G4275" s="13" t="s">
        <v>8658</v>
      </c>
      <c r="I4275" s="25" t="s">
        <v>8664</v>
      </c>
      <c r="J4275" s="13" t="s">
        <v>1796</v>
      </c>
      <c r="K4275" s="13" t="s">
        <v>32</v>
      </c>
      <c r="L4275" s="25" t="str">
        <f>VLOOKUP($K4275,TONG_SL!$A:$D,2,0)</f>
        <v>Giò Tai Lưỡi Xào 250</v>
      </c>
      <c r="N4275" s="25" t="str">
        <f t="shared" si="586"/>
        <v>K-C6</v>
      </c>
      <c r="Q4275" s="25" t="str">
        <f>VLOOKUP(K4275,TONG_SL!$A:$D,3,0)</f>
        <v>Túi</v>
      </c>
      <c r="R4275" s="1">
        <v>10</v>
      </c>
      <c r="T4275" s="1">
        <f>VLOOKUP(VLOOKUP(G4275,Ma_KH!$A:$R,18,0)&amp;K4275,Gia_MB!$A:$F,6,0)</f>
        <v>50183</v>
      </c>
      <c r="U4275" s="14">
        <f t="shared" si="580"/>
        <v>501830</v>
      </c>
      <c r="W4275" s="64">
        <f t="shared" si="581"/>
        <v>0</v>
      </c>
      <c r="X4275" s="3" t="str">
        <f t="shared" si="582"/>
        <v>8</v>
      </c>
      <c r="Z4275" s="14">
        <f t="shared" si="583"/>
        <v>40146.400000000001</v>
      </c>
      <c r="AA4275" s="7">
        <f>VLOOKUP(G4275,Ma_KH!$A:$R,14,0)</f>
        <v>60</v>
      </c>
      <c r="AD4275" s="7" t="str">
        <f>IFERROR(VLOOKUP(J4275,'Chuyển Mã'!$B$3:$C$9,2,0),"")</f>
        <v>Tỉnh</v>
      </c>
      <c r="AE4275" s="7" t="str">
        <f t="shared" si="584"/>
        <v>Giò Tai Lưỡi Xào 250</v>
      </c>
      <c r="AF4275" s="7">
        <f t="shared" si="585"/>
        <v>10</v>
      </c>
    </row>
    <row r="4276" spans="1:32" x14ac:dyDescent="0.25">
      <c r="A4276" s="65">
        <v>45910</v>
      </c>
      <c r="B4276" s="66">
        <v>4176644390</v>
      </c>
      <c r="C4276" s="12" t="s">
        <v>7214</v>
      </c>
      <c r="D4276" s="16">
        <f t="shared" si="587"/>
        <v>45910</v>
      </c>
      <c r="G4276" s="13" t="s">
        <v>8658</v>
      </c>
      <c r="I4276" s="25" t="s">
        <v>8664</v>
      </c>
      <c r="J4276" s="13" t="s">
        <v>1796</v>
      </c>
      <c r="K4276" s="13" t="s">
        <v>47</v>
      </c>
      <c r="L4276" s="25" t="str">
        <f>VLOOKUP($K4276,TONG_SL!$A:$D,2,0)</f>
        <v>Giò lụa cây 250g</v>
      </c>
      <c r="N4276" s="25" t="str">
        <f t="shared" si="586"/>
        <v>K-C6</v>
      </c>
      <c r="Q4276" s="25" t="str">
        <f>VLOOKUP(K4276,TONG_SL!$A:$D,3,0)</f>
        <v>Túi</v>
      </c>
      <c r="R4276" s="1">
        <v>10</v>
      </c>
      <c r="T4276" s="1">
        <f>VLOOKUP(VLOOKUP(G4276,Ma_KH!$A:$R,18,0)&amp;K4276,Gia_MB!$A:$F,6,0)</f>
        <v>49500</v>
      </c>
      <c r="U4276" s="14">
        <f t="shared" si="580"/>
        <v>495000</v>
      </c>
      <c r="W4276" s="64">
        <f t="shared" si="581"/>
        <v>0</v>
      </c>
      <c r="X4276" s="3" t="str">
        <f t="shared" si="582"/>
        <v>8</v>
      </c>
      <c r="Z4276" s="14">
        <f t="shared" si="583"/>
        <v>39600</v>
      </c>
      <c r="AA4276" s="7">
        <f>VLOOKUP(G4276,Ma_KH!$A:$R,14,0)</f>
        <v>60</v>
      </c>
      <c r="AD4276" s="7" t="str">
        <f>IFERROR(VLOOKUP(J4276,'Chuyển Mã'!$B$3:$C$9,2,0),"")</f>
        <v>Tỉnh</v>
      </c>
      <c r="AE4276" s="7" t="str">
        <f t="shared" si="584"/>
        <v>Giò lụa cây 250g</v>
      </c>
      <c r="AF4276" s="7">
        <f t="shared" si="585"/>
        <v>10</v>
      </c>
    </row>
    <row r="4277" spans="1:32" x14ac:dyDescent="0.25">
      <c r="A4277" s="65">
        <v>45910</v>
      </c>
      <c r="B4277" s="66">
        <v>4176644390</v>
      </c>
      <c r="C4277" s="12" t="s">
        <v>7214</v>
      </c>
      <c r="D4277" s="16">
        <f t="shared" si="587"/>
        <v>45910</v>
      </c>
      <c r="G4277" s="13" t="s">
        <v>8658</v>
      </c>
      <c r="I4277" s="25" t="s">
        <v>8664</v>
      </c>
      <c r="J4277" s="13" t="s">
        <v>1796</v>
      </c>
      <c r="K4277" s="13" t="s">
        <v>35</v>
      </c>
      <c r="L4277" s="25" t="str">
        <f>VLOOKUP($K4277,TONG_SL!$A:$D,2,0)</f>
        <v>Tai heo muối 200g</v>
      </c>
      <c r="N4277" s="25" t="str">
        <f t="shared" si="586"/>
        <v>K-C6</v>
      </c>
      <c r="Q4277" s="25" t="str">
        <f>VLOOKUP(K4277,TONG_SL!$A:$D,3,0)</f>
        <v>Túi</v>
      </c>
      <c r="R4277" s="1">
        <v>10</v>
      </c>
      <c r="T4277" s="1">
        <f>VLOOKUP(VLOOKUP(G4277,Ma_KH!$A:$R,18,0)&amp;K4277,Gia_MB!$A:$F,6,0)</f>
        <v>55595</v>
      </c>
      <c r="U4277" s="14">
        <f t="shared" si="580"/>
        <v>555950</v>
      </c>
      <c r="W4277" s="64">
        <f t="shared" si="581"/>
        <v>0</v>
      </c>
      <c r="X4277" s="3" t="str">
        <f t="shared" si="582"/>
        <v>8</v>
      </c>
      <c r="Z4277" s="14">
        <f t="shared" si="583"/>
        <v>44476</v>
      </c>
      <c r="AA4277" s="7">
        <f>VLOOKUP(G4277,Ma_KH!$A:$R,14,0)</f>
        <v>60</v>
      </c>
      <c r="AD4277" s="7" t="str">
        <f>IFERROR(VLOOKUP(J4277,'Chuyển Mã'!$B$3:$C$9,2,0),"")</f>
        <v>Tỉnh</v>
      </c>
      <c r="AE4277" s="7" t="str">
        <f t="shared" si="584"/>
        <v>Tai heo muối 200g</v>
      </c>
      <c r="AF4277" s="7">
        <f t="shared" si="585"/>
        <v>10</v>
      </c>
    </row>
    <row r="4278" spans="1:32" x14ac:dyDescent="0.25">
      <c r="A4278" s="65">
        <v>45910</v>
      </c>
      <c r="B4278" s="66">
        <v>4176644390</v>
      </c>
      <c r="C4278" s="12" t="s">
        <v>7214</v>
      </c>
      <c r="D4278" s="16">
        <f t="shared" si="587"/>
        <v>45910</v>
      </c>
      <c r="G4278" s="13" t="s">
        <v>8658</v>
      </c>
      <c r="I4278" s="25" t="s">
        <v>8664</v>
      </c>
      <c r="J4278" s="13" t="s">
        <v>1796</v>
      </c>
      <c r="K4278" s="13" t="s">
        <v>27</v>
      </c>
      <c r="L4278" s="25" t="str">
        <f>VLOOKUP($K4278,TONG_SL!$A:$D,2,0)</f>
        <v>Chân giò heo muối 300g</v>
      </c>
      <c r="N4278" s="25" t="str">
        <f t="shared" si="586"/>
        <v>K-C6</v>
      </c>
      <c r="Q4278" s="25" t="str">
        <f>VLOOKUP(K4278,TONG_SL!$A:$D,3,0)</f>
        <v>Túi</v>
      </c>
      <c r="R4278" s="1">
        <v>30</v>
      </c>
      <c r="T4278" s="1">
        <f>VLOOKUP(VLOOKUP(G4278,Ma_KH!$A:$R,18,0)&amp;K4278,Gia_MB!$A:$F,6,0)</f>
        <v>73431</v>
      </c>
      <c r="U4278" s="14">
        <f t="shared" si="580"/>
        <v>2202930</v>
      </c>
      <c r="W4278" s="64">
        <f t="shared" si="581"/>
        <v>0</v>
      </c>
      <c r="X4278" s="3" t="str">
        <f t="shared" si="582"/>
        <v>8</v>
      </c>
      <c r="Z4278" s="14">
        <f t="shared" si="583"/>
        <v>176234.4</v>
      </c>
      <c r="AA4278" s="7">
        <f>VLOOKUP(G4278,Ma_KH!$A:$R,14,0)</f>
        <v>60</v>
      </c>
      <c r="AD4278" s="7" t="str">
        <f>IFERROR(VLOOKUP(J4278,'Chuyển Mã'!$B$3:$C$9,2,0),"")</f>
        <v>Tỉnh</v>
      </c>
      <c r="AE4278" s="7" t="str">
        <f t="shared" si="584"/>
        <v>Chân giò heo muối 300g</v>
      </c>
      <c r="AF4278" s="7">
        <f t="shared" si="585"/>
        <v>30</v>
      </c>
    </row>
    <row r="4279" spans="1:32" x14ac:dyDescent="0.25">
      <c r="A4279" s="65">
        <v>45910</v>
      </c>
      <c r="B4279" s="66">
        <v>4176644390</v>
      </c>
      <c r="C4279" s="12" t="s">
        <v>7214</v>
      </c>
      <c r="D4279" s="16">
        <f t="shared" si="587"/>
        <v>45910</v>
      </c>
      <c r="G4279" s="13" t="s">
        <v>8658</v>
      </c>
      <c r="I4279" s="25" t="s">
        <v>8664</v>
      </c>
      <c r="J4279" s="13" t="s">
        <v>1796</v>
      </c>
      <c r="K4279" s="13" t="s">
        <v>49</v>
      </c>
      <c r="L4279" s="25" t="str">
        <f>VLOOKUP($K4279,TONG_SL!$A:$D,2,0)</f>
        <v>Giò sụn gà 250g</v>
      </c>
      <c r="N4279" s="25" t="str">
        <f t="shared" si="586"/>
        <v>K-C6</v>
      </c>
      <c r="Q4279" s="25" t="str">
        <f>VLOOKUP(K4279,TONG_SL!$A:$D,3,0)</f>
        <v>Túi</v>
      </c>
      <c r="R4279" s="1">
        <v>5</v>
      </c>
      <c r="T4279" s="1">
        <f>VLOOKUP(VLOOKUP(G4279,Ma_KH!$A:$R,18,0)&amp;K4279,Gia_MB!$A:$F,6,0)</f>
        <v>50400</v>
      </c>
      <c r="U4279" s="14">
        <f t="shared" si="580"/>
        <v>252000</v>
      </c>
      <c r="W4279" s="64">
        <f t="shared" si="581"/>
        <v>0</v>
      </c>
      <c r="X4279" s="3" t="str">
        <f t="shared" si="582"/>
        <v>8</v>
      </c>
      <c r="Z4279" s="14">
        <f t="shared" si="583"/>
        <v>20160</v>
      </c>
      <c r="AA4279" s="7">
        <f>VLOOKUP(G4279,Ma_KH!$A:$R,14,0)</f>
        <v>60</v>
      </c>
      <c r="AD4279" s="7" t="str">
        <f>IFERROR(VLOOKUP(J4279,'Chuyển Mã'!$B$3:$C$9,2,0),"")</f>
        <v>Tỉnh</v>
      </c>
      <c r="AE4279" s="7" t="str">
        <f t="shared" si="584"/>
        <v>Giò sụn gà 250g</v>
      </c>
      <c r="AF4279" s="7">
        <f t="shared" si="585"/>
        <v>5</v>
      </c>
    </row>
    <row r="4280" spans="1:32" x14ac:dyDescent="0.25">
      <c r="A4280" s="65">
        <v>45910</v>
      </c>
      <c r="B4280" s="66">
        <v>4176644390</v>
      </c>
      <c r="C4280" s="12" t="s">
        <v>7214</v>
      </c>
      <c r="D4280" s="16">
        <f t="shared" si="587"/>
        <v>45910</v>
      </c>
      <c r="G4280" s="13" t="s">
        <v>8658</v>
      </c>
      <c r="I4280" s="25" t="s">
        <v>8664</v>
      </c>
      <c r="J4280" s="13" t="s">
        <v>1796</v>
      </c>
      <c r="K4280" s="13" t="s">
        <v>51</v>
      </c>
      <c r="L4280" s="25" t="str">
        <f>VLOOKUP($K4280,TONG_SL!$A:$D,2,0)</f>
        <v>Mọc Nấm Hương 250g</v>
      </c>
      <c r="N4280" s="25" t="str">
        <f t="shared" si="586"/>
        <v>K-C6</v>
      </c>
      <c r="Q4280" s="25" t="str">
        <f>VLOOKUP(K4280,TONG_SL!$A:$D,3,0)</f>
        <v>Túi</v>
      </c>
      <c r="R4280" s="1">
        <v>18</v>
      </c>
      <c r="T4280" s="1">
        <f>VLOOKUP(VLOOKUP(G4280,Ma_KH!$A:$R,18,0)&amp;K4280,Gia_MB!$A:$F,6,0)</f>
        <v>46000</v>
      </c>
      <c r="U4280" s="14">
        <f t="shared" si="580"/>
        <v>828000</v>
      </c>
      <c r="W4280" s="64">
        <f t="shared" si="581"/>
        <v>0</v>
      </c>
      <c r="X4280" s="3" t="str">
        <f t="shared" si="582"/>
        <v>8</v>
      </c>
      <c r="Z4280" s="14">
        <f t="shared" si="583"/>
        <v>66240</v>
      </c>
      <c r="AA4280" s="7">
        <f>VLOOKUP(G4280,Ma_KH!$A:$R,14,0)</f>
        <v>60</v>
      </c>
      <c r="AD4280" s="7" t="str">
        <f>IFERROR(VLOOKUP(J4280,'Chuyển Mã'!$B$3:$C$9,2,0),"")</f>
        <v>Tỉnh</v>
      </c>
      <c r="AE4280" s="7" t="str">
        <f t="shared" si="584"/>
        <v>Mọc Nấm Hương 250g</v>
      </c>
      <c r="AF4280" s="7">
        <f t="shared" si="585"/>
        <v>18</v>
      </c>
    </row>
    <row r="4281" spans="1:32" x14ac:dyDescent="0.25">
      <c r="A4281" s="65">
        <v>45910</v>
      </c>
      <c r="B4281" s="66">
        <v>4176644368</v>
      </c>
      <c r="C4281" s="12" t="s">
        <v>7214</v>
      </c>
      <c r="D4281" s="16">
        <f t="shared" si="587"/>
        <v>45910</v>
      </c>
      <c r="G4281" s="13" t="s">
        <v>8658</v>
      </c>
      <c r="I4281" s="25" t="s">
        <v>8665</v>
      </c>
      <c r="J4281" s="13" t="s">
        <v>1796</v>
      </c>
      <c r="K4281" s="13" t="s">
        <v>32</v>
      </c>
      <c r="L4281" s="25" t="str">
        <f>VLOOKUP($K4281,TONG_SL!$A:$D,2,0)</f>
        <v>Giò Tai Lưỡi Xào 250</v>
      </c>
      <c r="N4281" s="25" t="str">
        <f t="shared" si="586"/>
        <v>K-C6</v>
      </c>
      <c r="Q4281" s="25" t="str">
        <f>VLOOKUP(K4281,TONG_SL!$A:$D,3,0)</f>
        <v>Túi</v>
      </c>
      <c r="R4281" s="1">
        <v>6</v>
      </c>
      <c r="T4281" s="1">
        <f>VLOOKUP(VLOOKUP(G4281,Ma_KH!$A:$R,18,0)&amp;K4281,Gia_MB!$A:$F,6,0)</f>
        <v>50183</v>
      </c>
      <c r="U4281" s="14">
        <f t="shared" si="580"/>
        <v>301098</v>
      </c>
      <c r="W4281" s="64">
        <f t="shared" si="581"/>
        <v>0</v>
      </c>
      <c r="X4281" s="3" t="str">
        <f t="shared" si="582"/>
        <v>8</v>
      </c>
      <c r="Z4281" s="14">
        <f t="shared" si="583"/>
        <v>24087.84</v>
      </c>
      <c r="AA4281" s="7">
        <f>VLOOKUP(G4281,Ma_KH!$A:$R,14,0)</f>
        <v>60</v>
      </c>
      <c r="AD4281" s="7" t="str">
        <f>IFERROR(VLOOKUP(J4281,'Chuyển Mã'!$B$3:$C$9,2,0),"")</f>
        <v>Tỉnh</v>
      </c>
      <c r="AE4281" s="7" t="str">
        <f t="shared" si="584"/>
        <v>Giò Tai Lưỡi Xào 250</v>
      </c>
      <c r="AF4281" s="7">
        <f t="shared" si="585"/>
        <v>6</v>
      </c>
    </row>
    <row r="4282" spans="1:32" x14ac:dyDescent="0.25">
      <c r="A4282" s="65">
        <v>45910</v>
      </c>
      <c r="B4282" s="66">
        <v>4176644368</v>
      </c>
      <c r="C4282" s="12" t="s">
        <v>7214</v>
      </c>
      <c r="D4282" s="16">
        <f t="shared" si="587"/>
        <v>45910</v>
      </c>
      <c r="G4282" s="13" t="s">
        <v>8658</v>
      </c>
      <c r="I4282" s="25" t="s">
        <v>8665</v>
      </c>
      <c r="J4282" s="13" t="s">
        <v>1796</v>
      </c>
      <c r="K4282" s="13" t="s">
        <v>39</v>
      </c>
      <c r="L4282" s="25" t="str">
        <f>VLOOKUP($K4282,TONG_SL!$A:$D,2,0)</f>
        <v>Chả cốm 300g</v>
      </c>
      <c r="N4282" s="25" t="str">
        <f t="shared" si="586"/>
        <v>K-C6</v>
      </c>
      <c r="Q4282" s="25" t="str">
        <f>VLOOKUP(K4282,TONG_SL!$A:$D,3,0)</f>
        <v>Túi</v>
      </c>
      <c r="R4282" s="1">
        <v>6</v>
      </c>
      <c r="T4282" s="1">
        <f>VLOOKUP(VLOOKUP(G4282,Ma_KH!$A:$R,18,0)&amp;K4282,Gia_MB!$A:$F,6,0)</f>
        <v>74250</v>
      </c>
      <c r="U4282" s="14">
        <f t="shared" si="580"/>
        <v>445500</v>
      </c>
      <c r="W4282" s="64">
        <f t="shared" si="581"/>
        <v>0</v>
      </c>
      <c r="X4282" s="3" t="str">
        <f t="shared" si="582"/>
        <v>8</v>
      </c>
      <c r="Z4282" s="14">
        <f t="shared" si="583"/>
        <v>35640</v>
      </c>
      <c r="AA4282" s="7">
        <f>VLOOKUP(G4282,Ma_KH!$A:$R,14,0)</f>
        <v>60</v>
      </c>
      <c r="AD4282" s="7" t="str">
        <f>IFERROR(VLOOKUP(J4282,'Chuyển Mã'!$B$3:$C$9,2,0),"")</f>
        <v>Tỉnh</v>
      </c>
      <c r="AE4282" s="7" t="str">
        <f t="shared" si="584"/>
        <v>Chả cốm 300g</v>
      </c>
      <c r="AF4282" s="7">
        <f t="shared" si="585"/>
        <v>6</v>
      </c>
    </row>
    <row r="4283" spans="1:32" x14ac:dyDescent="0.25">
      <c r="A4283" s="65">
        <v>45910</v>
      </c>
      <c r="B4283" s="66">
        <v>4176644368</v>
      </c>
      <c r="C4283" s="12" t="s">
        <v>7214</v>
      </c>
      <c r="D4283" s="16">
        <f t="shared" si="587"/>
        <v>45910</v>
      </c>
      <c r="G4283" s="13" t="s">
        <v>8658</v>
      </c>
      <c r="I4283" s="25" t="s">
        <v>8665</v>
      </c>
      <c r="J4283" s="13" t="s">
        <v>1796</v>
      </c>
      <c r="K4283" s="13" t="s">
        <v>27</v>
      </c>
      <c r="L4283" s="25" t="str">
        <f>VLOOKUP($K4283,TONG_SL!$A:$D,2,0)</f>
        <v>Chân giò heo muối 300g</v>
      </c>
      <c r="N4283" s="25" t="str">
        <f t="shared" si="586"/>
        <v>K-C6</v>
      </c>
      <c r="Q4283" s="25" t="str">
        <f>VLOOKUP(K4283,TONG_SL!$A:$D,3,0)</f>
        <v>Túi</v>
      </c>
      <c r="R4283" s="1">
        <v>12</v>
      </c>
      <c r="T4283" s="1">
        <f>VLOOKUP(VLOOKUP(G4283,Ma_KH!$A:$R,18,0)&amp;K4283,Gia_MB!$A:$F,6,0)</f>
        <v>73431</v>
      </c>
      <c r="U4283" s="14">
        <f t="shared" si="580"/>
        <v>881172</v>
      </c>
      <c r="W4283" s="64">
        <f t="shared" si="581"/>
        <v>0</v>
      </c>
      <c r="X4283" s="3" t="str">
        <f t="shared" si="582"/>
        <v>8</v>
      </c>
      <c r="Z4283" s="14">
        <f t="shared" si="583"/>
        <v>70493.759999999995</v>
      </c>
      <c r="AA4283" s="7">
        <f>VLOOKUP(G4283,Ma_KH!$A:$R,14,0)</f>
        <v>60</v>
      </c>
      <c r="AD4283" s="7" t="str">
        <f>IFERROR(VLOOKUP(J4283,'Chuyển Mã'!$B$3:$C$9,2,0),"")</f>
        <v>Tỉnh</v>
      </c>
      <c r="AE4283" s="7" t="str">
        <f t="shared" si="584"/>
        <v>Chân giò heo muối 300g</v>
      </c>
      <c r="AF4283" s="7">
        <f t="shared" si="585"/>
        <v>12</v>
      </c>
    </row>
    <row r="4284" spans="1:32" x14ac:dyDescent="0.25">
      <c r="A4284" s="65">
        <v>45910</v>
      </c>
      <c r="B4284" s="66">
        <v>4176644368</v>
      </c>
      <c r="C4284" s="12" t="s">
        <v>7214</v>
      </c>
      <c r="D4284" s="16">
        <f t="shared" si="587"/>
        <v>45910</v>
      </c>
      <c r="G4284" s="13" t="s">
        <v>8658</v>
      </c>
      <c r="I4284" s="25" t="s">
        <v>8665</v>
      </c>
      <c r="J4284" s="13" t="s">
        <v>1796</v>
      </c>
      <c r="K4284" s="13" t="s">
        <v>30</v>
      </c>
      <c r="L4284" s="25" t="str">
        <f>VLOOKUP($K4284,TONG_SL!$A:$D,2,0)</f>
        <v>Gà muối 500g</v>
      </c>
      <c r="N4284" s="25" t="str">
        <f t="shared" si="586"/>
        <v>K-C6</v>
      </c>
      <c r="Q4284" s="25" t="str">
        <f>VLOOKUP(K4284,TONG_SL!$A:$D,3,0)</f>
        <v>Túi</v>
      </c>
      <c r="R4284" s="1">
        <v>6</v>
      </c>
      <c r="T4284" s="1">
        <f>VLOOKUP(VLOOKUP(G4284,Ma_KH!$A:$R,18,0)&amp;K4284,Gia_MB!$A:$F,6,0)</f>
        <v>111058</v>
      </c>
      <c r="U4284" s="14">
        <f t="shared" si="580"/>
        <v>666348</v>
      </c>
      <c r="W4284" s="64">
        <f t="shared" si="581"/>
        <v>0</v>
      </c>
      <c r="X4284" s="3" t="str">
        <f t="shared" si="582"/>
        <v>8</v>
      </c>
      <c r="Z4284" s="14">
        <f t="shared" si="583"/>
        <v>53307.840000000004</v>
      </c>
      <c r="AA4284" s="7">
        <f>VLOOKUP(G4284,Ma_KH!$A:$R,14,0)</f>
        <v>60</v>
      </c>
      <c r="AD4284" s="7" t="str">
        <f>IFERROR(VLOOKUP(J4284,'Chuyển Mã'!$B$3:$C$9,2,0),"")</f>
        <v>Tỉnh</v>
      </c>
      <c r="AE4284" s="7" t="str">
        <f t="shared" si="584"/>
        <v>Gà muối 500g</v>
      </c>
      <c r="AF4284" s="7">
        <f t="shared" si="585"/>
        <v>6</v>
      </c>
    </row>
    <row r="4285" spans="1:32" x14ac:dyDescent="0.25">
      <c r="A4285" s="65">
        <v>45910</v>
      </c>
      <c r="B4285" s="66">
        <v>4176644428</v>
      </c>
      <c r="C4285" s="12" t="s">
        <v>7214</v>
      </c>
      <c r="D4285" s="16">
        <f t="shared" si="587"/>
        <v>45910</v>
      </c>
      <c r="G4285" s="13" t="s">
        <v>8658</v>
      </c>
      <c r="I4285" s="25" t="s">
        <v>8666</v>
      </c>
      <c r="J4285" s="13" t="s">
        <v>1796</v>
      </c>
      <c r="K4285" s="13" t="s">
        <v>51</v>
      </c>
      <c r="L4285" s="25" t="str">
        <f>VLOOKUP($K4285,TONG_SL!$A:$D,2,0)</f>
        <v>Mọc Nấm Hương 250g</v>
      </c>
      <c r="N4285" s="25" t="str">
        <f t="shared" si="586"/>
        <v>K-C6</v>
      </c>
      <c r="Q4285" s="25" t="str">
        <f>VLOOKUP(K4285,TONG_SL!$A:$D,3,0)</f>
        <v>Túi</v>
      </c>
      <c r="R4285" s="1">
        <v>6</v>
      </c>
      <c r="T4285" s="1">
        <f>VLOOKUP(VLOOKUP(G4285,Ma_KH!$A:$R,18,0)&amp;K4285,Gia_MB!$A:$F,6,0)</f>
        <v>46000</v>
      </c>
      <c r="U4285" s="14">
        <f t="shared" si="580"/>
        <v>276000</v>
      </c>
      <c r="W4285" s="64">
        <f t="shared" si="581"/>
        <v>0</v>
      </c>
      <c r="X4285" s="3" t="str">
        <f t="shared" si="582"/>
        <v>8</v>
      </c>
      <c r="Z4285" s="14">
        <f t="shared" si="583"/>
        <v>22080</v>
      </c>
      <c r="AA4285" s="7">
        <f>VLOOKUP(G4285,Ma_KH!$A:$R,14,0)</f>
        <v>60</v>
      </c>
      <c r="AD4285" s="7" t="str">
        <f>IFERROR(VLOOKUP(J4285,'Chuyển Mã'!$B$3:$C$9,2,0),"")</f>
        <v>Tỉnh</v>
      </c>
      <c r="AE4285" s="7" t="str">
        <f t="shared" si="584"/>
        <v>Mọc Nấm Hương 250g</v>
      </c>
      <c r="AF4285" s="7">
        <f t="shared" si="585"/>
        <v>6</v>
      </c>
    </row>
    <row r="4286" spans="1:32" x14ac:dyDescent="0.25">
      <c r="A4286" s="65">
        <v>45910</v>
      </c>
      <c r="B4286" s="66">
        <v>4176644428</v>
      </c>
      <c r="C4286" s="12" t="s">
        <v>7214</v>
      </c>
      <c r="D4286" s="16">
        <f t="shared" si="587"/>
        <v>45910</v>
      </c>
      <c r="G4286" s="13" t="s">
        <v>8658</v>
      </c>
      <c r="I4286" s="25" t="s">
        <v>8666</v>
      </c>
      <c r="J4286" s="13" t="s">
        <v>1796</v>
      </c>
      <c r="K4286" s="13" t="s">
        <v>27</v>
      </c>
      <c r="L4286" s="25" t="str">
        <f>VLOOKUP($K4286,TONG_SL!$A:$D,2,0)</f>
        <v>Chân giò heo muối 300g</v>
      </c>
      <c r="N4286" s="25" t="str">
        <f t="shared" si="586"/>
        <v>K-C6</v>
      </c>
      <c r="Q4286" s="25" t="str">
        <f>VLOOKUP(K4286,TONG_SL!$A:$D,3,0)</f>
        <v>Túi</v>
      </c>
      <c r="R4286" s="1">
        <v>10</v>
      </c>
      <c r="T4286" s="1">
        <f>VLOOKUP(VLOOKUP(G4286,Ma_KH!$A:$R,18,0)&amp;K4286,Gia_MB!$A:$F,6,0)</f>
        <v>73431</v>
      </c>
      <c r="U4286" s="14">
        <f t="shared" si="580"/>
        <v>734310</v>
      </c>
      <c r="W4286" s="64">
        <f t="shared" si="581"/>
        <v>0</v>
      </c>
      <c r="X4286" s="3" t="str">
        <f t="shared" si="582"/>
        <v>8</v>
      </c>
      <c r="Z4286" s="14">
        <f t="shared" si="583"/>
        <v>58744.800000000003</v>
      </c>
      <c r="AA4286" s="7">
        <f>VLOOKUP(G4286,Ma_KH!$A:$R,14,0)</f>
        <v>60</v>
      </c>
      <c r="AD4286" s="7" t="str">
        <f>IFERROR(VLOOKUP(J4286,'Chuyển Mã'!$B$3:$C$9,2,0),"")</f>
        <v>Tỉnh</v>
      </c>
      <c r="AE4286" s="7" t="str">
        <f t="shared" si="584"/>
        <v>Chân giò heo muối 300g</v>
      </c>
      <c r="AF4286" s="7">
        <f t="shared" si="585"/>
        <v>10</v>
      </c>
    </row>
    <row r="4287" spans="1:32" x14ac:dyDescent="0.25">
      <c r="A4287" s="65">
        <v>45910</v>
      </c>
      <c r="B4287" s="66">
        <v>4176644428</v>
      </c>
      <c r="C4287" s="12" t="s">
        <v>7214</v>
      </c>
      <c r="D4287" s="16">
        <f t="shared" si="587"/>
        <v>45910</v>
      </c>
      <c r="G4287" s="13" t="s">
        <v>8658</v>
      </c>
      <c r="I4287" s="25" t="s">
        <v>8666</v>
      </c>
      <c r="J4287" s="13" t="s">
        <v>1796</v>
      </c>
      <c r="K4287" s="13" t="s">
        <v>30</v>
      </c>
      <c r="L4287" s="25" t="str">
        <f>VLOOKUP($K4287,TONG_SL!$A:$D,2,0)</f>
        <v>Gà muối 500g</v>
      </c>
      <c r="N4287" s="25" t="str">
        <f t="shared" si="586"/>
        <v>K-C6</v>
      </c>
      <c r="Q4287" s="25" t="str">
        <f>VLOOKUP(K4287,TONG_SL!$A:$D,3,0)</f>
        <v>Túi</v>
      </c>
      <c r="R4287" s="1">
        <v>6</v>
      </c>
      <c r="T4287" s="1">
        <f>VLOOKUP(VLOOKUP(G4287,Ma_KH!$A:$R,18,0)&amp;K4287,Gia_MB!$A:$F,6,0)</f>
        <v>111058</v>
      </c>
      <c r="U4287" s="14">
        <f t="shared" ref="U4287:U4349" si="588">T4287*R4287</f>
        <v>666348</v>
      </c>
      <c r="W4287" s="64">
        <f t="shared" ref="W4287:W4349" si="589">U4287*V4287</f>
        <v>0</v>
      </c>
      <c r="X4287" s="3" t="str">
        <f t="shared" ref="X4287:X4349" si="590">IF(B4287&lt;&gt;"","8","0")</f>
        <v>8</v>
      </c>
      <c r="Z4287" s="14">
        <f t="shared" ref="Z4287:Z4349" si="591">U4287*X4287%</f>
        <v>53307.840000000004</v>
      </c>
      <c r="AA4287" s="7">
        <f>VLOOKUP(G4287,Ma_KH!$A:$R,14,0)</f>
        <v>60</v>
      </c>
      <c r="AD4287" s="7" t="str">
        <f>IFERROR(VLOOKUP(J4287,'Chuyển Mã'!$B$3:$C$9,2,0),"")</f>
        <v>Tỉnh</v>
      </c>
      <c r="AE4287" s="7" t="str">
        <f t="shared" si="584"/>
        <v>Gà muối 500g</v>
      </c>
      <c r="AF4287" s="7">
        <f t="shared" si="585"/>
        <v>6</v>
      </c>
    </row>
    <row r="4288" spans="1:32" x14ac:dyDescent="0.25">
      <c r="A4288" s="65">
        <v>45910</v>
      </c>
      <c r="B4288" s="66">
        <v>4176644403</v>
      </c>
      <c r="C4288" s="12" t="s">
        <v>7214</v>
      </c>
      <c r="D4288" s="16">
        <f t="shared" si="587"/>
        <v>45910</v>
      </c>
      <c r="G4288" s="13" t="s">
        <v>7309</v>
      </c>
      <c r="I4288" s="25" t="s">
        <v>8667</v>
      </c>
      <c r="J4288" s="13" t="s">
        <v>1796</v>
      </c>
      <c r="K4288" s="13" t="s">
        <v>47</v>
      </c>
      <c r="L4288" s="25" t="str">
        <f>VLOOKUP($K4288,TONG_SL!$A:$D,2,0)</f>
        <v>Giò lụa cây 250g</v>
      </c>
      <c r="N4288" s="25" t="str">
        <f t="shared" si="586"/>
        <v>K-C6</v>
      </c>
      <c r="Q4288" s="25" t="str">
        <f>VLOOKUP(K4288,TONG_SL!$A:$D,3,0)</f>
        <v>Túi</v>
      </c>
      <c r="R4288" s="1">
        <v>5</v>
      </c>
      <c r="T4288" s="1">
        <f>VLOOKUP(VLOOKUP(G4288,Ma_KH!$A:$R,18,0)&amp;K4288,Gia_MB!$A:$F,6,0)</f>
        <v>49500</v>
      </c>
      <c r="U4288" s="14">
        <f t="shared" si="588"/>
        <v>247500</v>
      </c>
      <c r="W4288" s="64">
        <f t="shared" si="589"/>
        <v>0</v>
      </c>
      <c r="X4288" s="3" t="str">
        <f t="shared" si="590"/>
        <v>8</v>
      </c>
      <c r="Z4288" s="14">
        <f t="shared" si="591"/>
        <v>19800</v>
      </c>
      <c r="AA4288" s="7">
        <f>VLOOKUP(G4288,Ma_KH!$A:$R,14,0)</f>
        <v>60</v>
      </c>
      <c r="AD4288" s="7" t="str">
        <f>IFERROR(VLOOKUP(J4288,'Chuyển Mã'!$B$3:$C$9,2,0),"")</f>
        <v>Tỉnh</v>
      </c>
      <c r="AE4288" s="7" t="str">
        <f t="shared" si="584"/>
        <v>Giò lụa cây 250g</v>
      </c>
      <c r="AF4288" s="7">
        <f t="shared" si="585"/>
        <v>5</v>
      </c>
    </row>
    <row r="4289" spans="1:32" x14ac:dyDescent="0.25">
      <c r="A4289" s="65">
        <v>45910</v>
      </c>
      <c r="B4289" s="66">
        <v>4176644403</v>
      </c>
      <c r="C4289" s="12" t="s">
        <v>7214</v>
      </c>
      <c r="D4289" s="16">
        <f t="shared" si="587"/>
        <v>45910</v>
      </c>
      <c r="G4289" s="13" t="s">
        <v>7309</v>
      </c>
      <c r="I4289" s="25" t="s">
        <v>8667</v>
      </c>
      <c r="J4289" s="13" t="s">
        <v>1796</v>
      </c>
      <c r="K4289" s="13" t="s">
        <v>27</v>
      </c>
      <c r="L4289" s="25" t="str">
        <f>VLOOKUP($K4289,TONG_SL!$A:$D,2,0)</f>
        <v>Chân giò heo muối 300g</v>
      </c>
      <c r="N4289" s="25" t="str">
        <f t="shared" si="586"/>
        <v>K-C6</v>
      </c>
      <c r="Q4289" s="25" t="str">
        <f>VLOOKUP(K4289,TONG_SL!$A:$D,3,0)</f>
        <v>Túi</v>
      </c>
      <c r="R4289" s="1">
        <v>10</v>
      </c>
      <c r="T4289" s="1">
        <f>VLOOKUP(VLOOKUP(G4289,Ma_KH!$A:$R,18,0)&amp;K4289,Gia_MB!$A:$F,6,0)</f>
        <v>73431</v>
      </c>
      <c r="U4289" s="14">
        <f t="shared" si="588"/>
        <v>734310</v>
      </c>
      <c r="W4289" s="64">
        <f t="shared" si="589"/>
        <v>0</v>
      </c>
      <c r="X4289" s="3" t="str">
        <f t="shared" si="590"/>
        <v>8</v>
      </c>
      <c r="Z4289" s="14">
        <f t="shared" si="591"/>
        <v>58744.800000000003</v>
      </c>
      <c r="AA4289" s="7">
        <f>VLOOKUP(G4289,Ma_KH!$A:$R,14,0)</f>
        <v>60</v>
      </c>
      <c r="AD4289" s="7" t="str">
        <f>IFERROR(VLOOKUP(J4289,'Chuyển Mã'!$B$3:$C$9,2,0),"")</f>
        <v>Tỉnh</v>
      </c>
      <c r="AE4289" s="7" t="str">
        <f t="shared" si="584"/>
        <v>Chân giò heo muối 300g</v>
      </c>
      <c r="AF4289" s="7">
        <f t="shared" si="585"/>
        <v>10</v>
      </c>
    </row>
    <row r="4290" spans="1:32" x14ac:dyDescent="0.25">
      <c r="A4290" s="65">
        <v>45910</v>
      </c>
      <c r="B4290" s="66">
        <v>4176644403</v>
      </c>
      <c r="C4290" s="12" t="s">
        <v>7214</v>
      </c>
      <c r="D4290" s="16">
        <f t="shared" si="587"/>
        <v>45910</v>
      </c>
      <c r="G4290" s="13" t="s">
        <v>7309</v>
      </c>
      <c r="I4290" s="25" t="s">
        <v>8667</v>
      </c>
      <c r="J4290" s="13" t="s">
        <v>1796</v>
      </c>
      <c r="K4290" s="13" t="s">
        <v>51</v>
      </c>
      <c r="L4290" s="25" t="str">
        <f>VLOOKUP($K4290,TONG_SL!$A:$D,2,0)</f>
        <v>Mọc Nấm Hương 250g</v>
      </c>
      <c r="N4290" s="25" t="str">
        <f t="shared" si="586"/>
        <v>K-C6</v>
      </c>
      <c r="Q4290" s="25" t="str">
        <f>VLOOKUP(K4290,TONG_SL!$A:$D,3,0)</f>
        <v>Túi</v>
      </c>
      <c r="R4290" s="1">
        <v>10</v>
      </c>
      <c r="T4290" s="1">
        <f>VLOOKUP(VLOOKUP(G4290,Ma_KH!$A:$R,18,0)&amp;K4290,Gia_MB!$A:$F,6,0)</f>
        <v>46000</v>
      </c>
      <c r="U4290" s="14">
        <f t="shared" si="588"/>
        <v>460000</v>
      </c>
      <c r="W4290" s="64">
        <f t="shared" si="589"/>
        <v>0</v>
      </c>
      <c r="X4290" s="3" t="str">
        <f t="shared" si="590"/>
        <v>8</v>
      </c>
      <c r="Z4290" s="14">
        <f t="shared" si="591"/>
        <v>36800</v>
      </c>
      <c r="AA4290" s="7">
        <f>VLOOKUP(G4290,Ma_KH!$A:$R,14,0)</f>
        <v>60</v>
      </c>
      <c r="AD4290" s="7" t="str">
        <f>IFERROR(VLOOKUP(J4290,'Chuyển Mã'!$B$3:$C$9,2,0),"")</f>
        <v>Tỉnh</v>
      </c>
      <c r="AE4290" s="7" t="str">
        <f t="shared" si="584"/>
        <v>Mọc Nấm Hương 250g</v>
      </c>
      <c r="AF4290" s="7">
        <f t="shared" si="585"/>
        <v>10</v>
      </c>
    </row>
    <row r="4291" spans="1:32" x14ac:dyDescent="0.25">
      <c r="A4291" s="65">
        <v>45910</v>
      </c>
      <c r="B4291" s="66">
        <v>4176644403</v>
      </c>
      <c r="C4291" s="12" t="s">
        <v>7214</v>
      </c>
      <c r="D4291" s="16">
        <f t="shared" si="587"/>
        <v>45910</v>
      </c>
      <c r="G4291" s="13" t="s">
        <v>7309</v>
      </c>
      <c r="I4291" s="25" t="s">
        <v>8667</v>
      </c>
      <c r="J4291" s="13" t="s">
        <v>1796</v>
      </c>
      <c r="K4291" s="13" t="s">
        <v>30</v>
      </c>
      <c r="L4291" s="25" t="str">
        <f>VLOOKUP($K4291,TONG_SL!$A:$D,2,0)</f>
        <v>Gà muối 500g</v>
      </c>
      <c r="N4291" s="25" t="str">
        <f t="shared" si="586"/>
        <v>K-C6</v>
      </c>
      <c r="Q4291" s="25" t="str">
        <f>VLOOKUP(K4291,TONG_SL!$A:$D,3,0)</f>
        <v>Túi</v>
      </c>
      <c r="R4291" s="1">
        <v>10</v>
      </c>
      <c r="T4291" s="1">
        <f>VLOOKUP(VLOOKUP(G4291,Ma_KH!$A:$R,18,0)&amp;K4291,Gia_MB!$A:$F,6,0)</f>
        <v>111058</v>
      </c>
      <c r="U4291" s="14">
        <f t="shared" si="588"/>
        <v>1110580</v>
      </c>
      <c r="W4291" s="64">
        <f t="shared" si="589"/>
        <v>0</v>
      </c>
      <c r="X4291" s="3" t="str">
        <f t="shared" si="590"/>
        <v>8</v>
      </c>
      <c r="Z4291" s="14">
        <f t="shared" si="591"/>
        <v>88846.400000000009</v>
      </c>
      <c r="AA4291" s="7">
        <f>VLOOKUP(G4291,Ma_KH!$A:$R,14,0)</f>
        <v>60</v>
      </c>
      <c r="AD4291" s="7" t="str">
        <f>IFERROR(VLOOKUP(J4291,'Chuyển Mã'!$B$3:$C$9,2,0),"")</f>
        <v>Tỉnh</v>
      </c>
      <c r="AE4291" s="7" t="str">
        <f t="shared" ref="AE4291:AE4354" si="592">IFERROR(L4291,"")</f>
        <v>Gà muối 500g</v>
      </c>
      <c r="AF4291" s="7">
        <f t="shared" ref="AF4291:AF4354" si="593">R4291</f>
        <v>10</v>
      </c>
    </row>
    <row r="4292" spans="1:32" x14ac:dyDescent="0.25">
      <c r="A4292" s="65">
        <v>45910</v>
      </c>
      <c r="B4292" s="66">
        <v>4176644403</v>
      </c>
      <c r="C4292" s="12" t="s">
        <v>7214</v>
      </c>
      <c r="D4292" s="16">
        <f t="shared" si="587"/>
        <v>45910</v>
      </c>
      <c r="G4292" s="13" t="s">
        <v>7309</v>
      </c>
      <c r="I4292" s="25" t="s">
        <v>8667</v>
      </c>
      <c r="J4292" s="13" t="s">
        <v>1796</v>
      </c>
      <c r="K4292" s="13" t="s">
        <v>49</v>
      </c>
      <c r="L4292" s="25" t="str">
        <f>VLOOKUP($K4292,TONG_SL!$A:$D,2,0)</f>
        <v>Giò sụn gà 250g</v>
      </c>
      <c r="N4292" s="25" t="str">
        <f t="shared" si="586"/>
        <v>K-C6</v>
      </c>
      <c r="Q4292" s="25" t="str">
        <f>VLOOKUP(K4292,TONG_SL!$A:$D,3,0)</f>
        <v>Túi</v>
      </c>
      <c r="R4292" s="1">
        <v>5</v>
      </c>
      <c r="T4292" s="1">
        <f>VLOOKUP(VLOOKUP(G4292,Ma_KH!$A:$R,18,0)&amp;K4292,Gia_MB!$A:$F,6,0)</f>
        <v>50400</v>
      </c>
      <c r="U4292" s="14">
        <f t="shared" si="588"/>
        <v>252000</v>
      </c>
      <c r="W4292" s="64">
        <f t="shared" si="589"/>
        <v>0</v>
      </c>
      <c r="X4292" s="3" t="str">
        <f t="shared" si="590"/>
        <v>8</v>
      </c>
      <c r="Z4292" s="14">
        <f t="shared" si="591"/>
        <v>20160</v>
      </c>
      <c r="AA4292" s="7">
        <f>VLOOKUP(G4292,Ma_KH!$A:$R,14,0)</f>
        <v>60</v>
      </c>
      <c r="AD4292" s="7" t="str">
        <f>IFERROR(VLOOKUP(J4292,'Chuyển Mã'!$B$3:$C$9,2,0),"")</f>
        <v>Tỉnh</v>
      </c>
      <c r="AE4292" s="7" t="str">
        <f t="shared" si="592"/>
        <v>Giò sụn gà 250g</v>
      </c>
      <c r="AF4292" s="7">
        <f t="shared" si="593"/>
        <v>5</v>
      </c>
    </row>
    <row r="4293" spans="1:32" x14ac:dyDescent="0.25">
      <c r="A4293" s="65">
        <v>45910</v>
      </c>
      <c r="B4293" s="66">
        <v>4176756336</v>
      </c>
      <c r="C4293" s="12" t="s">
        <v>7214</v>
      </c>
      <c r="D4293" s="16">
        <f t="shared" si="587"/>
        <v>45910</v>
      </c>
      <c r="G4293" s="13" t="s">
        <v>7331</v>
      </c>
      <c r="I4293" s="25" t="s">
        <v>8668</v>
      </c>
      <c r="J4293" s="13" t="s">
        <v>1796</v>
      </c>
      <c r="K4293" s="13" t="s">
        <v>51</v>
      </c>
      <c r="L4293" s="25" t="str">
        <f>VLOOKUP($K4293,TONG_SL!$A:$D,2,0)</f>
        <v>Mọc Nấm Hương 250g</v>
      </c>
      <c r="N4293" s="25" t="str">
        <f t="shared" si="586"/>
        <v>K-C6</v>
      </c>
      <c r="Q4293" s="25" t="str">
        <f>VLOOKUP(K4293,TONG_SL!$A:$D,3,0)</f>
        <v>Túi</v>
      </c>
      <c r="R4293" s="1">
        <v>10</v>
      </c>
      <c r="T4293" s="1">
        <f>VLOOKUP(VLOOKUP(G4293,Ma_KH!$A:$R,18,0)&amp;K4293,Gia_MB!$A:$F,6,0)</f>
        <v>46000</v>
      </c>
      <c r="U4293" s="14">
        <f t="shared" si="588"/>
        <v>460000</v>
      </c>
      <c r="W4293" s="64">
        <f t="shared" si="589"/>
        <v>0</v>
      </c>
      <c r="X4293" s="3" t="str">
        <f t="shared" si="590"/>
        <v>8</v>
      </c>
      <c r="Z4293" s="14">
        <f t="shared" si="591"/>
        <v>36800</v>
      </c>
      <c r="AA4293" s="7">
        <f>VLOOKUP(G4293,Ma_KH!$A:$R,14,0)</f>
        <v>60</v>
      </c>
      <c r="AD4293" s="7" t="str">
        <f>IFERROR(VLOOKUP(J4293,'Chuyển Mã'!$B$3:$C$9,2,0),"")</f>
        <v>Tỉnh</v>
      </c>
      <c r="AE4293" s="7" t="str">
        <f t="shared" si="592"/>
        <v>Mọc Nấm Hương 250g</v>
      </c>
      <c r="AF4293" s="7">
        <f t="shared" si="593"/>
        <v>10</v>
      </c>
    </row>
    <row r="4294" spans="1:32" x14ac:dyDescent="0.25">
      <c r="A4294" s="65">
        <v>45910</v>
      </c>
      <c r="B4294" s="66">
        <v>4176756336</v>
      </c>
      <c r="C4294" s="12" t="s">
        <v>7214</v>
      </c>
      <c r="D4294" s="16">
        <f t="shared" si="587"/>
        <v>45910</v>
      </c>
      <c r="G4294" s="13" t="s">
        <v>7331</v>
      </c>
      <c r="I4294" s="25" t="s">
        <v>8668</v>
      </c>
      <c r="J4294" s="13" t="s">
        <v>1796</v>
      </c>
      <c r="K4294" s="13" t="s">
        <v>27</v>
      </c>
      <c r="L4294" s="25" t="str">
        <f>VLOOKUP($K4294,TONG_SL!$A:$D,2,0)</f>
        <v>Chân giò heo muối 300g</v>
      </c>
      <c r="N4294" s="25" t="str">
        <f t="shared" si="586"/>
        <v>K-C6</v>
      </c>
      <c r="Q4294" s="25" t="str">
        <f>VLOOKUP(K4294,TONG_SL!$A:$D,3,0)</f>
        <v>Túi</v>
      </c>
      <c r="R4294" s="1">
        <v>15</v>
      </c>
      <c r="T4294" s="1">
        <f>VLOOKUP(VLOOKUP(G4294,Ma_KH!$A:$R,18,0)&amp;K4294,Gia_MB!$A:$F,6,0)</f>
        <v>73431</v>
      </c>
      <c r="U4294" s="14">
        <f t="shared" si="588"/>
        <v>1101465</v>
      </c>
      <c r="W4294" s="64">
        <f t="shared" si="589"/>
        <v>0</v>
      </c>
      <c r="X4294" s="3" t="str">
        <f t="shared" si="590"/>
        <v>8</v>
      </c>
      <c r="Z4294" s="14">
        <f t="shared" si="591"/>
        <v>88117.2</v>
      </c>
      <c r="AA4294" s="7">
        <f>VLOOKUP(G4294,Ma_KH!$A:$R,14,0)</f>
        <v>60</v>
      </c>
      <c r="AD4294" s="7" t="str">
        <f>IFERROR(VLOOKUP(J4294,'Chuyển Mã'!$B$3:$C$9,2,0),"")</f>
        <v>Tỉnh</v>
      </c>
      <c r="AE4294" s="7" t="str">
        <f t="shared" si="592"/>
        <v>Chân giò heo muối 300g</v>
      </c>
      <c r="AF4294" s="7">
        <f t="shared" si="593"/>
        <v>15</v>
      </c>
    </row>
    <row r="4295" spans="1:32" x14ac:dyDescent="0.25">
      <c r="A4295" s="65">
        <v>45910</v>
      </c>
      <c r="B4295" s="66">
        <v>4176756336</v>
      </c>
      <c r="C4295" s="12" t="s">
        <v>7214</v>
      </c>
      <c r="D4295" s="16">
        <f t="shared" si="587"/>
        <v>45910</v>
      </c>
      <c r="G4295" s="13" t="s">
        <v>7331</v>
      </c>
      <c r="I4295" s="25" t="s">
        <v>8668</v>
      </c>
      <c r="J4295" s="13" t="s">
        <v>1796</v>
      </c>
      <c r="K4295" s="13" t="s">
        <v>30</v>
      </c>
      <c r="L4295" s="25" t="str">
        <f>VLOOKUP($K4295,TONG_SL!$A:$D,2,0)</f>
        <v>Gà muối 500g</v>
      </c>
      <c r="N4295" s="25" t="str">
        <f t="shared" si="586"/>
        <v>K-C6</v>
      </c>
      <c r="Q4295" s="25" t="str">
        <f>VLOOKUP(K4295,TONG_SL!$A:$D,3,0)</f>
        <v>Túi</v>
      </c>
      <c r="R4295" s="1">
        <v>10</v>
      </c>
      <c r="T4295" s="1">
        <f>VLOOKUP(VLOOKUP(G4295,Ma_KH!$A:$R,18,0)&amp;K4295,Gia_MB!$A:$F,6,0)</f>
        <v>111058</v>
      </c>
      <c r="U4295" s="14">
        <f t="shared" si="588"/>
        <v>1110580</v>
      </c>
      <c r="W4295" s="64">
        <f t="shared" si="589"/>
        <v>0</v>
      </c>
      <c r="X4295" s="3" t="str">
        <f t="shared" si="590"/>
        <v>8</v>
      </c>
      <c r="Z4295" s="14">
        <f t="shared" si="591"/>
        <v>88846.400000000009</v>
      </c>
      <c r="AA4295" s="7">
        <f>VLOOKUP(G4295,Ma_KH!$A:$R,14,0)</f>
        <v>60</v>
      </c>
      <c r="AD4295" s="7" t="str">
        <f>IFERROR(VLOOKUP(J4295,'Chuyển Mã'!$B$3:$C$9,2,0),"")</f>
        <v>Tỉnh</v>
      </c>
      <c r="AE4295" s="7" t="str">
        <f t="shared" si="592"/>
        <v>Gà muối 500g</v>
      </c>
      <c r="AF4295" s="7">
        <f t="shared" si="593"/>
        <v>10</v>
      </c>
    </row>
    <row r="4296" spans="1:32" x14ac:dyDescent="0.25">
      <c r="A4296" s="65">
        <v>45910</v>
      </c>
      <c r="B4296" s="66">
        <v>4176756336</v>
      </c>
      <c r="C4296" s="12" t="s">
        <v>7214</v>
      </c>
      <c r="D4296" s="16">
        <f t="shared" si="587"/>
        <v>45910</v>
      </c>
      <c r="G4296" s="13" t="s">
        <v>7331</v>
      </c>
      <c r="I4296" s="25" t="s">
        <v>8668</v>
      </c>
      <c r="J4296" s="13" t="s">
        <v>1796</v>
      </c>
      <c r="K4296" s="13" t="s">
        <v>32</v>
      </c>
      <c r="L4296" s="25" t="str">
        <f>VLOOKUP($K4296,TONG_SL!$A:$D,2,0)</f>
        <v>Giò Tai Lưỡi Xào 250</v>
      </c>
      <c r="N4296" s="25" t="str">
        <f t="shared" si="586"/>
        <v>K-C6</v>
      </c>
      <c r="Q4296" s="25" t="str">
        <f>VLOOKUP(K4296,TONG_SL!$A:$D,3,0)</f>
        <v>Túi</v>
      </c>
      <c r="R4296" s="1">
        <v>10</v>
      </c>
      <c r="T4296" s="1">
        <f>VLOOKUP(VLOOKUP(G4296,Ma_KH!$A:$R,18,0)&amp;K4296,Gia_MB!$A:$F,6,0)</f>
        <v>50183</v>
      </c>
      <c r="U4296" s="14">
        <f t="shared" si="588"/>
        <v>501830</v>
      </c>
      <c r="W4296" s="64">
        <f t="shared" si="589"/>
        <v>0</v>
      </c>
      <c r="X4296" s="3" t="str">
        <f t="shared" si="590"/>
        <v>8</v>
      </c>
      <c r="Z4296" s="14">
        <f t="shared" si="591"/>
        <v>40146.400000000001</v>
      </c>
      <c r="AA4296" s="7">
        <f>VLOOKUP(G4296,Ma_KH!$A:$R,14,0)</f>
        <v>60</v>
      </c>
      <c r="AD4296" s="7" t="str">
        <f>IFERROR(VLOOKUP(J4296,'Chuyển Mã'!$B$3:$C$9,2,0),"")</f>
        <v>Tỉnh</v>
      </c>
      <c r="AE4296" s="7" t="str">
        <f t="shared" si="592"/>
        <v>Giò Tai Lưỡi Xào 250</v>
      </c>
      <c r="AF4296" s="7">
        <f t="shared" si="593"/>
        <v>10</v>
      </c>
    </row>
    <row r="4297" spans="1:32" x14ac:dyDescent="0.25">
      <c r="A4297" s="65">
        <v>45910</v>
      </c>
      <c r="B4297" s="66">
        <v>4176756336</v>
      </c>
      <c r="C4297" s="12" t="s">
        <v>7214</v>
      </c>
      <c r="D4297" s="16">
        <f t="shared" si="587"/>
        <v>45910</v>
      </c>
      <c r="G4297" s="13" t="s">
        <v>7331</v>
      </c>
      <c r="I4297" s="25" t="s">
        <v>8668</v>
      </c>
      <c r="J4297" s="13" t="s">
        <v>1796</v>
      </c>
      <c r="K4297" s="13" t="s">
        <v>35</v>
      </c>
      <c r="L4297" s="25" t="str">
        <f>VLOOKUP($K4297,TONG_SL!$A:$D,2,0)</f>
        <v>Tai heo muối 200g</v>
      </c>
      <c r="N4297" s="25" t="str">
        <f t="shared" si="586"/>
        <v>K-C6</v>
      </c>
      <c r="Q4297" s="25" t="str">
        <f>VLOOKUP(K4297,TONG_SL!$A:$D,3,0)</f>
        <v>Túi</v>
      </c>
      <c r="R4297" s="1">
        <v>10</v>
      </c>
      <c r="T4297" s="1">
        <f>VLOOKUP(VLOOKUP(G4297,Ma_KH!$A:$R,18,0)&amp;K4297,Gia_MB!$A:$F,6,0)</f>
        <v>55595</v>
      </c>
      <c r="U4297" s="14">
        <f t="shared" si="588"/>
        <v>555950</v>
      </c>
      <c r="W4297" s="64">
        <f t="shared" si="589"/>
        <v>0</v>
      </c>
      <c r="X4297" s="3" t="str">
        <f t="shared" si="590"/>
        <v>8</v>
      </c>
      <c r="Z4297" s="14">
        <f t="shared" si="591"/>
        <v>44476</v>
      </c>
      <c r="AA4297" s="7">
        <f>VLOOKUP(G4297,Ma_KH!$A:$R,14,0)</f>
        <v>60</v>
      </c>
      <c r="AD4297" s="7" t="str">
        <f>IFERROR(VLOOKUP(J4297,'Chuyển Mã'!$B$3:$C$9,2,0),"")</f>
        <v>Tỉnh</v>
      </c>
      <c r="AE4297" s="7" t="str">
        <f t="shared" si="592"/>
        <v>Tai heo muối 200g</v>
      </c>
      <c r="AF4297" s="7">
        <f t="shared" si="593"/>
        <v>10</v>
      </c>
    </row>
    <row r="4298" spans="1:32" x14ac:dyDescent="0.25">
      <c r="A4298" s="65">
        <v>45910</v>
      </c>
      <c r="B4298" s="66">
        <v>4176644409</v>
      </c>
      <c r="C4298" s="12" t="s">
        <v>7214</v>
      </c>
      <c r="D4298" s="16">
        <f t="shared" si="587"/>
        <v>45910</v>
      </c>
      <c r="G4298" s="13" t="s">
        <v>7309</v>
      </c>
      <c r="I4298" s="25" t="s">
        <v>8669</v>
      </c>
      <c r="J4298" s="13" t="s">
        <v>1796</v>
      </c>
      <c r="K4298" s="13" t="s">
        <v>51</v>
      </c>
      <c r="L4298" s="25" t="str">
        <f>VLOOKUP($K4298,TONG_SL!$A:$D,2,0)</f>
        <v>Mọc Nấm Hương 250g</v>
      </c>
      <c r="N4298" s="25" t="str">
        <f t="shared" si="586"/>
        <v>K-C6</v>
      </c>
      <c r="Q4298" s="25" t="str">
        <f>VLOOKUP(K4298,TONG_SL!$A:$D,3,0)</f>
        <v>Túi</v>
      </c>
      <c r="R4298" s="1">
        <v>10</v>
      </c>
      <c r="T4298" s="1">
        <f>VLOOKUP(VLOOKUP(G4298,Ma_KH!$A:$R,18,0)&amp;K4298,Gia_MB!$A:$F,6,0)</f>
        <v>46000</v>
      </c>
      <c r="U4298" s="14">
        <f t="shared" si="588"/>
        <v>460000</v>
      </c>
      <c r="W4298" s="64">
        <f t="shared" si="589"/>
        <v>0</v>
      </c>
      <c r="X4298" s="3" t="str">
        <f t="shared" si="590"/>
        <v>8</v>
      </c>
      <c r="Z4298" s="14">
        <f t="shared" si="591"/>
        <v>36800</v>
      </c>
      <c r="AA4298" s="7">
        <f>VLOOKUP(G4298,Ma_KH!$A:$R,14,0)</f>
        <v>60</v>
      </c>
      <c r="AD4298" s="7" t="str">
        <f>IFERROR(VLOOKUP(J4298,'Chuyển Mã'!$B$3:$C$9,2,0),"")</f>
        <v>Tỉnh</v>
      </c>
      <c r="AE4298" s="7" t="str">
        <f t="shared" si="592"/>
        <v>Mọc Nấm Hương 250g</v>
      </c>
      <c r="AF4298" s="7">
        <f t="shared" si="593"/>
        <v>10</v>
      </c>
    </row>
    <row r="4299" spans="1:32" x14ac:dyDescent="0.25">
      <c r="A4299" s="65">
        <v>45910</v>
      </c>
      <c r="B4299" s="66">
        <v>4176644409</v>
      </c>
      <c r="C4299" s="12" t="s">
        <v>7214</v>
      </c>
      <c r="D4299" s="16">
        <f t="shared" si="587"/>
        <v>45910</v>
      </c>
      <c r="G4299" s="13" t="s">
        <v>7309</v>
      </c>
      <c r="I4299" s="25" t="s">
        <v>8669</v>
      </c>
      <c r="J4299" s="13" t="s">
        <v>1796</v>
      </c>
      <c r="K4299" s="13" t="s">
        <v>35</v>
      </c>
      <c r="L4299" s="25" t="str">
        <f>VLOOKUP($K4299,TONG_SL!$A:$D,2,0)</f>
        <v>Tai heo muối 200g</v>
      </c>
      <c r="N4299" s="25" t="str">
        <f t="shared" si="586"/>
        <v>K-C6</v>
      </c>
      <c r="Q4299" s="25" t="str">
        <f>VLOOKUP(K4299,TONG_SL!$A:$D,3,0)</f>
        <v>Túi</v>
      </c>
      <c r="R4299" s="1">
        <v>6</v>
      </c>
      <c r="T4299" s="1">
        <f>VLOOKUP(VLOOKUP(G4299,Ma_KH!$A:$R,18,0)&amp;K4299,Gia_MB!$A:$F,6,0)</f>
        <v>55595</v>
      </c>
      <c r="U4299" s="14">
        <f t="shared" si="588"/>
        <v>333570</v>
      </c>
      <c r="W4299" s="64">
        <f t="shared" si="589"/>
        <v>0</v>
      </c>
      <c r="X4299" s="3" t="str">
        <f t="shared" si="590"/>
        <v>8</v>
      </c>
      <c r="Z4299" s="14">
        <f t="shared" si="591"/>
        <v>26685.600000000002</v>
      </c>
      <c r="AA4299" s="7">
        <f>VLOOKUP(G4299,Ma_KH!$A:$R,14,0)</f>
        <v>60</v>
      </c>
      <c r="AD4299" s="7" t="str">
        <f>IFERROR(VLOOKUP(J4299,'Chuyển Mã'!$B$3:$C$9,2,0),"")</f>
        <v>Tỉnh</v>
      </c>
      <c r="AE4299" s="7" t="str">
        <f t="shared" si="592"/>
        <v>Tai heo muối 200g</v>
      </c>
      <c r="AF4299" s="7">
        <f t="shared" si="593"/>
        <v>6</v>
      </c>
    </row>
    <row r="4300" spans="1:32" x14ac:dyDescent="0.25">
      <c r="A4300" s="65">
        <v>45910</v>
      </c>
      <c r="B4300" s="66">
        <v>4176644409</v>
      </c>
      <c r="C4300" s="12" t="s">
        <v>7214</v>
      </c>
      <c r="D4300" s="16">
        <f t="shared" si="587"/>
        <v>45910</v>
      </c>
      <c r="G4300" s="13" t="s">
        <v>7309</v>
      </c>
      <c r="I4300" s="25" t="s">
        <v>8669</v>
      </c>
      <c r="J4300" s="13" t="s">
        <v>1796</v>
      </c>
      <c r="K4300" s="13" t="s">
        <v>39</v>
      </c>
      <c r="L4300" s="25" t="str">
        <f>VLOOKUP($K4300,TONG_SL!$A:$D,2,0)</f>
        <v>Chả cốm 300g</v>
      </c>
      <c r="N4300" s="25" t="str">
        <f t="shared" si="586"/>
        <v>K-C6</v>
      </c>
      <c r="Q4300" s="25" t="str">
        <f>VLOOKUP(K4300,TONG_SL!$A:$D,3,0)</f>
        <v>Túi</v>
      </c>
      <c r="R4300" s="1">
        <v>10</v>
      </c>
      <c r="T4300" s="1">
        <f>VLOOKUP(VLOOKUP(G4300,Ma_KH!$A:$R,18,0)&amp;K4300,Gia_MB!$A:$F,6,0)</f>
        <v>74250</v>
      </c>
      <c r="U4300" s="14">
        <f t="shared" si="588"/>
        <v>742500</v>
      </c>
      <c r="W4300" s="64">
        <f t="shared" si="589"/>
        <v>0</v>
      </c>
      <c r="X4300" s="3" t="str">
        <f t="shared" si="590"/>
        <v>8</v>
      </c>
      <c r="Z4300" s="14">
        <f t="shared" si="591"/>
        <v>59400</v>
      </c>
      <c r="AA4300" s="7">
        <f>VLOOKUP(G4300,Ma_KH!$A:$R,14,0)</f>
        <v>60</v>
      </c>
      <c r="AD4300" s="7" t="str">
        <f>IFERROR(VLOOKUP(J4300,'Chuyển Mã'!$B$3:$C$9,2,0),"")</f>
        <v>Tỉnh</v>
      </c>
      <c r="AE4300" s="7" t="str">
        <f t="shared" si="592"/>
        <v>Chả cốm 300g</v>
      </c>
      <c r="AF4300" s="7">
        <f t="shared" si="593"/>
        <v>10</v>
      </c>
    </row>
    <row r="4301" spans="1:32" x14ac:dyDescent="0.25">
      <c r="A4301" s="65">
        <v>45910</v>
      </c>
      <c r="B4301" s="66">
        <v>4176644409</v>
      </c>
      <c r="C4301" s="12" t="s">
        <v>7214</v>
      </c>
      <c r="D4301" s="16">
        <f t="shared" si="587"/>
        <v>45910</v>
      </c>
      <c r="G4301" s="13" t="s">
        <v>7309</v>
      </c>
      <c r="I4301" s="25" t="s">
        <v>8669</v>
      </c>
      <c r="J4301" s="13" t="s">
        <v>1796</v>
      </c>
      <c r="K4301" s="13" t="s">
        <v>27</v>
      </c>
      <c r="L4301" s="25" t="str">
        <f>VLOOKUP($K4301,TONG_SL!$A:$D,2,0)</f>
        <v>Chân giò heo muối 300g</v>
      </c>
      <c r="N4301" s="25" t="str">
        <f t="shared" si="586"/>
        <v>K-C6</v>
      </c>
      <c r="Q4301" s="25" t="str">
        <f>VLOOKUP(K4301,TONG_SL!$A:$D,3,0)</f>
        <v>Túi</v>
      </c>
      <c r="R4301" s="1">
        <v>20</v>
      </c>
      <c r="T4301" s="1">
        <f>VLOOKUP(VLOOKUP(G4301,Ma_KH!$A:$R,18,0)&amp;K4301,Gia_MB!$A:$F,6,0)</f>
        <v>73431</v>
      </c>
      <c r="U4301" s="14">
        <f t="shared" si="588"/>
        <v>1468620</v>
      </c>
      <c r="W4301" s="64">
        <f t="shared" si="589"/>
        <v>0</v>
      </c>
      <c r="X4301" s="3" t="str">
        <f t="shared" si="590"/>
        <v>8</v>
      </c>
      <c r="Z4301" s="14">
        <f t="shared" si="591"/>
        <v>117489.60000000001</v>
      </c>
      <c r="AA4301" s="7">
        <f>VLOOKUP(G4301,Ma_KH!$A:$R,14,0)</f>
        <v>60</v>
      </c>
      <c r="AD4301" s="7" t="str">
        <f>IFERROR(VLOOKUP(J4301,'Chuyển Mã'!$B$3:$C$9,2,0),"")</f>
        <v>Tỉnh</v>
      </c>
      <c r="AE4301" s="7" t="str">
        <f t="shared" si="592"/>
        <v>Chân giò heo muối 300g</v>
      </c>
      <c r="AF4301" s="7">
        <f t="shared" si="593"/>
        <v>20</v>
      </c>
    </row>
    <row r="4302" spans="1:32" x14ac:dyDescent="0.25">
      <c r="A4302" s="65">
        <v>45910</v>
      </c>
      <c r="B4302" s="66">
        <v>4176644409</v>
      </c>
      <c r="C4302" s="12" t="s">
        <v>7214</v>
      </c>
      <c r="D4302" s="16">
        <f t="shared" si="587"/>
        <v>45910</v>
      </c>
      <c r="G4302" s="13" t="s">
        <v>7309</v>
      </c>
      <c r="I4302" s="25" t="s">
        <v>8669</v>
      </c>
      <c r="J4302" s="13" t="s">
        <v>1796</v>
      </c>
      <c r="K4302" s="13" t="s">
        <v>32</v>
      </c>
      <c r="L4302" s="25" t="str">
        <f>VLOOKUP($K4302,TONG_SL!$A:$D,2,0)</f>
        <v>Giò Tai Lưỡi Xào 250</v>
      </c>
      <c r="N4302" s="25" t="str">
        <f t="shared" si="586"/>
        <v>K-C6</v>
      </c>
      <c r="Q4302" s="25" t="str">
        <f>VLOOKUP(K4302,TONG_SL!$A:$D,3,0)</f>
        <v>Túi</v>
      </c>
      <c r="R4302" s="1">
        <v>10</v>
      </c>
      <c r="T4302" s="1">
        <f>VLOOKUP(VLOOKUP(G4302,Ma_KH!$A:$R,18,0)&amp;K4302,Gia_MB!$A:$F,6,0)</f>
        <v>50183</v>
      </c>
      <c r="U4302" s="14">
        <f t="shared" si="588"/>
        <v>501830</v>
      </c>
      <c r="W4302" s="64">
        <f t="shared" si="589"/>
        <v>0</v>
      </c>
      <c r="X4302" s="3" t="str">
        <f t="shared" si="590"/>
        <v>8</v>
      </c>
      <c r="Z4302" s="14">
        <f t="shared" si="591"/>
        <v>40146.400000000001</v>
      </c>
      <c r="AA4302" s="7">
        <f>VLOOKUP(G4302,Ma_KH!$A:$R,14,0)</f>
        <v>60</v>
      </c>
      <c r="AD4302" s="7" t="str">
        <f>IFERROR(VLOOKUP(J4302,'Chuyển Mã'!$B$3:$C$9,2,0),"")</f>
        <v>Tỉnh</v>
      </c>
      <c r="AE4302" s="7" t="str">
        <f t="shared" si="592"/>
        <v>Giò Tai Lưỡi Xào 250</v>
      </c>
      <c r="AF4302" s="7">
        <f t="shared" si="593"/>
        <v>10</v>
      </c>
    </row>
    <row r="4303" spans="1:32" x14ac:dyDescent="0.25">
      <c r="A4303" s="65">
        <v>45910</v>
      </c>
      <c r="B4303" s="66">
        <v>4176644409</v>
      </c>
      <c r="C4303" s="12" t="s">
        <v>7214</v>
      </c>
      <c r="D4303" s="16">
        <f t="shared" si="587"/>
        <v>45910</v>
      </c>
      <c r="G4303" s="13" t="s">
        <v>7309</v>
      </c>
      <c r="I4303" s="25" t="s">
        <v>8669</v>
      </c>
      <c r="J4303" s="13" t="s">
        <v>1796</v>
      </c>
      <c r="K4303" s="13" t="s">
        <v>47</v>
      </c>
      <c r="L4303" s="25" t="str">
        <f>VLOOKUP($K4303,TONG_SL!$A:$D,2,0)</f>
        <v>Giò lụa cây 250g</v>
      </c>
      <c r="N4303" s="25" t="str">
        <f t="shared" si="586"/>
        <v>K-C6</v>
      </c>
      <c r="Q4303" s="25" t="str">
        <f>VLOOKUP(K4303,TONG_SL!$A:$D,3,0)</f>
        <v>Túi</v>
      </c>
      <c r="R4303" s="1">
        <v>10</v>
      </c>
      <c r="T4303" s="1">
        <f>VLOOKUP(VLOOKUP(G4303,Ma_KH!$A:$R,18,0)&amp;K4303,Gia_MB!$A:$F,6,0)</f>
        <v>49500</v>
      </c>
      <c r="U4303" s="14">
        <f t="shared" si="588"/>
        <v>495000</v>
      </c>
      <c r="W4303" s="64">
        <f t="shared" si="589"/>
        <v>0</v>
      </c>
      <c r="X4303" s="3" t="str">
        <f t="shared" si="590"/>
        <v>8</v>
      </c>
      <c r="Z4303" s="14">
        <f t="shared" si="591"/>
        <v>39600</v>
      </c>
      <c r="AA4303" s="7">
        <f>VLOOKUP(G4303,Ma_KH!$A:$R,14,0)</f>
        <v>60</v>
      </c>
      <c r="AD4303" s="7" t="str">
        <f>IFERROR(VLOOKUP(J4303,'Chuyển Mã'!$B$3:$C$9,2,0),"")</f>
        <v>Tỉnh</v>
      </c>
      <c r="AE4303" s="7" t="str">
        <f t="shared" si="592"/>
        <v>Giò lụa cây 250g</v>
      </c>
      <c r="AF4303" s="7">
        <f t="shared" si="593"/>
        <v>10</v>
      </c>
    </row>
    <row r="4304" spans="1:32" x14ac:dyDescent="0.25">
      <c r="A4304" s="65">
        <v>45910</v>
      </c>
      <c r="B4304" s="66">
        <v>4176644409</v>
      </c>
      <c r="C4304" s="12" t="s">
        <v>7214</v>
      </c>
      <c r="D4304" s="16">
        <f t="shared" si="587"/>
        <v>45910</v>
      </c>
      <c r="G4304" s="13" t="s">
        <v>7309</v>
      </c>
      <c r="I4304" s="25" t="s">
        <v>8669</v>
      </c>
      <c r="J4304" s="13" t="s">
        <v>1796</v>
      </c>
      <c r="K4304" s="13" t="s">
        <v>49</v>
      </c>
      <c r="L4304" s="25" t="str">
        <f>VLOOKUP($K4304,TONG_SL!$A:$D,2,0)</f>
        <v>Giò sụn gà 250g</v>
      </c>
      <c r="N4304" s="25" t="str">
        <f t="shared" si="586"/>
        <v>K-C6</v>
      </c>
      <c r="Q4304" s="25" t="str">
        <f>VLOOKUP(K4304,TONG_SL!$A:$D,3,0)</f>
        <v>Túi</v>
      </c>
      <c r="R4304" s="1">
        <v>10</v>
      </c>
      <c r="T4304" s="1">
        <f>VLOOKUP(VLOOKUP(G4304,Ma_KH!$A:$R,18,0)&amp;K4304,Gia_MB!$A:$F,6,0)</f>
        <v>50400</v>
      </c>
      <c r="U4304" s="14">
        <f t="shared" si="588"/>
        <v>504000</v>
      </c>
      <c r="W4304" s="64">
        <f t="shared" si="589"/>
        <v>0</v>
      </c>
      <c r="X4304" s="3" t="str">
        <f t="shared" si="590"/>
        <v>8</v>
      </c>
      <c r="Z4304" s="14">
        <f t="shared" si="591"/>
        <v>40320</v>
      </c>
      <c r="AA4304" s="7">
        <f>VLOOKUP(G4304,Ma_KH!$A:$R,14,0)</f>
        <v>60</v>
      </c>
      <c r="AD4304" s="7" t="str">
        <f>IFERROR(VLOOKUP(J4304,'Chuyển Mã'!$B$3:$C$9,2,0),"")</f>
        <v>Tỉnh</v>
      </c>
      <c r="AE4304" s="7" t="str">
        <f t="shared" si="592"/>
        <v>Giò sụn gà 250g</v>
      </c>
      <c r="AF4304" s="7">
        <f t="shared" si="593"/>
        <v>10</v>
      </c>
    </row>
    <row r="4305" spans="1:32" x14ac:dyDescent="0.25">
      <c r="A4305" s="65">
        <v>45910</v>
      </c>
      <c r="B4305" s="66" t="s">
        <v>8615</v>
      </c>
      <c r="C4305" s="12" t="s">
        <v>7214</v>
      </c>
      <c r="D4305" s="16">
        <f t="shared" si="587"/>
        <v>45910</v>
      </c>
      <c r="G4305" s="13" t="s">
        <v>7529</v>
      </c>
      <c r="I4305" s="25" t="s">
        <v>8615</v>
      </c>
      <c r="J4305" s="13" t="s">
        <v>1796</v>
      </c>
      <c r="K4305" s="13" t="s">
        <v>30</v>
      </c>
      <c r="L4305" s="25" t="str">
        <f>VLOOKUP($K4305,TONG_SL!$A:$D,2,0)</f>
        <v>Gà muối 500g</v>
      </c>
      <c r="N4305" s="25" t="str">
        <f t="shared" si="586"/>
        <v>K-C6</v>
      </c>
      <c r="Q4305" s="25" t="str">
        <f>VLOOKUP(K4305,TONG_SL!$A:$D,3,0)</f>
        <v>Túi</v>
      </c>
      <c r="R4305" s="1">
        <v>20</v>
      </c>
      <c r="T4305" s="1">
        <f>VLOOKUP(VLOOKUP(G4305,Ma_KH!$A:$R,18,0)&amp;K4305,Gia_MB!$A:$F,6,0)</f>
        <v>111058</v>
      </c>
      <c r="U4305" s="14">
        <f t="shared" si="588"/>
        <v>2221160</v>
      </c>
      <c r="W4305" s="64">
        <f t="shared" si="589"/>
        <v>0</v>
      </c>
      <c r="X4305" s="3" t="str">
        <f t="shared" si="590"/>
        <v>8</v>
      </c>
      <c r="Z4305" s="14">
        <f t="shared" si="591"/>
        <v>177692.80000000002</v>
      </c>
      <c r="AA4305" s="7">
        <f>VLOOKUP(G4305,Ma_KH!$A:$R,14,0)</f>
        <v>60</v>
      </c>
      <c r="AD4305" s="7" t="str">
        <f>IFERROR(VLOOKUP(J4305,'Chuyển Mã'!$B$3:$C$9,2,0),"")</f>
        <v>Tỉnh</v>
      </c>
      <c r="AE4305" s="7" t="str">
        <f t="shared" si="592"/>
        <v>Gà muối 500g</v>
      </c>
      <c r="AF4305" s="7">
        <f t="shared" si="593"/>
        <v>20</v>
      </c>
    </row>
    <row r="4306" spans="1:32" x14ac:dyDescent="0.25">
      <c r="A4306" s="65">
        <v>45910</v>
      </c>
      <c r="B4306" s="66" t="s">
        <v>8616</v>
      </c>
      <c r="C4306" s="12" t="s">
        <v>7214</v>
      </c>
      <c r="D4306" s="16">
        <f t="shared" si="587"/>
        <v>45910</v>
      </c>
      <c r="G4306" s="13" t="s">
        <v>7332</v>
      </c>
      <c r="I4306" s="25" t="s">
        <v>8616</v>
      </c>
      <c r="J4306" s="13" t="s">
        <v>1796</v>
      </c>
      <c r="K4306" s="13" t="s">
        <v>30</v>
      </c>
      <c r="L4306" s="25" t="str">
        <f>VLOOKUP($K4306,TONG_SL!$A:$D,2,0)</f>
        <v>Gà muối 500g</v>
      </c>
      <c r="N4306" s="25" t="str">
        <f t="shared" si="586"/>
        <v>K-C6</v>
      </c>
      <c r="Q4306" s="25" t="str">
        <f>VLOOKUP(K4306,TONG_SL!$A:$D,3,0)</f>
        <v>Túi</v>
      </c>
      <c r="R4306" s="1">
        <v>10</v>
      </c>
      <c r="T4306" s="1">
        <f>VLOOKUP(VLOOKUP(G4306,Ma_KH!$A:$R,18,0)&amp;K4306,Gia_MB!$A:$F,6,0)</f>
        <v>111058</v>
      </c>
      <c r="U4306" s="14">
        <f t="shared" si="588"/>
        <v>1110580</v>
      </c>
      <c r="W4306" s="64">
        <f t="shared" si="589"/>
        <v>0</v>
      </c>
      <c r="X4306" s="3" t="str">
        <f t="shared" si="590"/>
        <v>8</v>
      </c>
      <c r="Z4306" s="14">
        <f t="shared" si="591"/>
        <v>88846.400000000009</v>
      </c>
      <c r="AA4306" s="7">
        <f>VLOOKUP(G4306,Ma_KH!$A:$R,14,0)</f>
        <v>60</v>
      </c>
      <c r="AD4306" s="7" t="str">
        <f>IFERROR(VLOOKUP(J4306,'Chuyển Mã'!$B$3:$C$9,2,0),"")</f>
        <v>Tỉnh</v>
      </c>
      <c r="AE4306" s="7" t="str">
        <f t="shared" si="592"/>
        <v>Gà muối 500g</v>
      </c>
      <c r="AF4306" s="7">
        <f t="shared" si="593"/>
        <v>10</v>
      </c>
    </row>
    <row r="4307" spans="1:32" x14ac:dyDescent="0.25">
      <c r="A4307" s="65">
        <v>45910</v>
      </c>
      <c r="B4307" s="66" t="s">
        <v>8616</v>
      </c>
      <c r="C4307" s="12" t="s">
        <v>7214</v>
      </c>
      <c r="D4307" s="16">
        <f t="shared" si="587"/>
        <v>45910</v>
      </c>
      <c r="G4307" s="13" t="s">
        <v>7332</v>
      </c>
      <c r="I4307" s="25" t="s">
        <v>8616</v>
      </c>
      <c r="J4307" s="13" t="s">
        <v>1796</v>
      </c>
      <c r="K4307" s="13" t="s">
        <v>27</v>
      </c>
      <c r="L4307" s="25" t="str">
        <f>VLOOKUP($K4307,TONG_SL!$A:$D,2,0)</f>
        <v>Chân giò heo muối 300g</v>
      </c>
      <c r="N4307" s="25" t="str">
        <f t="shared" si="586"/>
        <v>K-C6</v>
      </c>
      <c r="Q4307" s="25" t="str">
        <f>VLOOKUP(K4307,TONG_SL!$A:$D,3,0)</f>
        <v>Túi</v>
      </c>
      <c r="R4307" s="1">
        <v>5</v>
      </c>
      <c r="T4307" s="1">
        <f>VLOOKUP(VLOOKUP(G4307,Ma_KH!$A:$R,18,0)&amp;K4307,Gia_MB!$A:$F,6,0)</f>
        <v>73431</v>
      </c>
      <c r="U4307" s="14">
        <f t="shared" si="588"/>
        <v>367155</v>
      </c>
      <c r="W4307" s="64">
        <f t="shared" si="589"/>
        <v>0</v>
      </c>
      <c r="X4307" s="3" t="str">
        <f t="shared" si="590"/>
        <v>8</v>
      </c>
      <c r="Z4307" s="14">
        <f t="shared" si="591"/>
        <v>29372.400000000001</v>
      </c>
      <c r="AA4307" s="7">
        <f>VLOOKUP(G4307,Ma_KH!$A:$R,14,0)</f>
        <v>60</v>
      </c>
      <c r="AD4307" s="7" t="str">
        <f>IFERROR(VLOOKUP(J4307,'Chuyển Mã'!$B$3:$C$9,2,0),"")</f>
        <v>Tỉnh</v>
      </c>
      <c r="AE4307" s="7" t="str">
        <f t="shared" si="592"/>
        <v>Chân giò heo muối 300g</v>
      </c>
      <c r="AF4307" s="7">
        <f t="shared" si="593"/>
        <v>5</v>
      </c>
    </row>
    <row r="4308" spans="1:32" x14ac:dyDescent="0.25">
      <c r="A4308" s="65">
        <v>45910</v>
      </c>
      <c r="B4308" s="66" t="s">
        <v>8616</v>
      </c>
      <c r="C4308" s="12" t="s">
        <v>7214</v>
      </c>
      <c r="D4308" s="16">
        <f t="shared" si="587"/>
        <v>45910</v>
      </c>
      <c r="G4308" s="13" t="s">
        <v>7332</v>
      </c>
      <c r="I4308" s="25" t="s">
        <v>8616</v>
      </c>
      <c r="J4308" s="13" t="s">
        <v>1796</v>
      </c>
      <c r="K4308" s="13" t="s">
        <v>39</v>
      </c>
      <c r="L4308" s="25" t="str">
        <f>VLOOKUP($K4308,TONG_SL!$A:$D,2,0)</f>
        <v>Chả cốm 300g</v>
      </c>
      <c r="N4308" s="25" t="str">
        <f t="shared" si="586"/>
        <v>K-C6</v>
      </c>
      <c r="Q4308" s="25" t="str">
        <f>VLOOKUP(K4308,TONG_SL!$A:$D,3,0)</f>
        <v>Túi</v>
      </c>
      <c r="R4308" s="1">
        <v>10</v>
      </c>
      <c r="T4308" s="1">
        <f>VLOOKUP(VLOOKUP(G4308,Ma_KH!$A:$R,18,0)&amp;K4308,Gia_MB!$A:$F,6,0)</f>
        <v>74250</v>
      </c>
      <c r="U4308" s="14">
        <f t="shared" si="588"/>
        <v>742500</v>
      </c>
      <c r="W4308" s="64">
        <f t="shared" si="589"/>
        <v>0</v>
      </c>
      <c r="X4308" s="3" t="str">
        <f t="shared" si="590"/>
        <v>8</v>
      </c>
      <c r="Z4308" s="14">
        <f t="shared" si="591"/>
        <v>59400</v>
      </c>
      <c r="AA4308" s="7">
        <f>VLOOKUP(G4308,Ma_KH!$A:$R,14,0)</f>
        <v>60</v>
      </c>
      <c r="AD4308" s="7" t="str">
        <f>IFERROR(VLOOKUP(J4308,'Chuyển Mã'!$B$3:$C$9,2,0),"")</f>
        <v>Tỉnh</v>
      </c>
      <c r="AE4308" s="7" t="str">
        <f t="shared" si="592"/>
        <v>Chả cốm 300g</v>
      </c>
      <c r="AF4308" s="7">
        <f t="shared" si="593"/>
        <v>10</v>
      </c>
    </row>
    <row r="4309" spans="1:32" x14ac:dyDescent="0.25">
      <c r="A4309" s="65">
        <v>45910</v>
      </c>
      <c r="B4309" s="25">
        <v>58001</v>
      </c>
      <c r="C4309" s="12" t="s">
        <v>7214</v>
      </c>
      <c r="D4309" s="16">
        <f t="shared" si="587"/>
        <v>45910</v>
      </c>
      <c r="G4309" s="13" t="s">
        <v>8670</v>
      </c>
      <c r="I4309" s="13" t="s">
        <v>8670</v>
      </c>
      <c r="J4309" s="13" t="s">
        <v>75</v>
      </c>
      <c r="K4309" s="13" t="s">
        <v>27</v>
      </c>
      <c r="L4309" s="25" t="str">
        <f>VLOOKUP($K4309,TONG_SL!$A:$D,2,0)</f>
        <v>Chân giò heo muối 300g</v>
      </c>
      <c r="N4309" s="25" t="str">
        <f t="shared" si="586"/>
        <v>K-C6</v>
      </c>
      <c r="Q4309" s="25" t="str">
        <f>VLOOKUP(K4309,TONG_SL!$A:$D,3,0)</f>
        <v>Túi</v>
      </c>
      <c r="R4309" s="1">
        <v>40</v>
      </c>
      <c r="T4309" s="1" t="e">
        <f>VLOOKUP(VLOOKUP(G4309,Ma_KH!$A:$R,18,0)&amp;K4309,Gia_MB!$A:$F,6,0)</f>
        <v>#N/A</v>
      </c>
      <c r="U4309" s="14" t="e">
        <f t="shared" si="588"/>
        <v>#N/A</v>
      </c>
      <c r="W4309" s="64" t="e">
        <f t="shared" si="589"/>
        <v>#N/A</v>
      </c>
      <c r="X4309" s="3" t="str">
        <f t="shared" si="590"/>
        <v>8</v>
      </c>
      <c r="Z4309" s="14" t="e">
        <f t="shared" si="591"/>
        <v>#N/A</v>
      </c>
      <c r="AA4309" s="7" t="e">
        <f>VLOOKUP(G4309,Ma_KH!$A:$R,14,0)</f>
        <v>#N/A</v>
      </c>
      <c r="AD4309" s="7" t="str">
        <f>IFERROR(VLOOKUP(J4309,'Chuyển Mã'!$B$3:$C$9,2,0),"")</f>
        <v>Hà Nội</v>
      </c>
      <c r="AE4309" s="7" t="str">
        <f t="shared" si="592"/>
        <v>Chân giò heo muối 300g</v>
      </c>
      <c r="AF4309" s="7">
        <f t="shared" si="593"/>
        <v>40</v>
      </c>
    </row>
    <row r="4310" spans="1:32" x14ac:dyDescent="0.25">
      <c r="A4310" s="65">
        <v>45910</v>
      </c>
      <c r="B4310" s="25">
        <v>58001</v>
      </c>
      <c r="C4310" s="12" t="s">
        <v>7214</v>
      </c>
      <c r="D4310" s="16">
        <f t="shared" ref="D4310" si="594">IF(A4310="","",A4310)</f>
        <v>45910</v>
      </c>
      <c r="G4310" s="13" t="s">
        <v>8670</v>
      </c>
      <c r="I4310" s="13" t="s">
        <v>8670</v>
      </c>
      <c r="J4310" s="13" t="s">
        <v>75</v>
      </c>
      <c r="K4310" s="13" t="s">
        <v>30</v>
      </c>
      <c r="L4310" s="25" t="str">
        <f>VLOOKUP($K4310,TONG_SL!$A:$D,2,0)</f>
        <v>Gà muối 500g</v>
      </c>
      <c r="N4310" s="25" t="str">
        <f t="shared" si="586"/>
        <v>K-C6</v>
      </c>
      <c r="Q4310" s="25" t="str">
        <f>VLOOKUP(K4310,TONG_SL!$A:$D,3,0)</f>
        <v>Túi</v>
      </c>
      <c r="R4310" s="1">
        <v>10</v>
      </c>
      <c r="T4310" s="1" t="e">
        <f>VLOOKUP(VLOOKUP(G4310,Ma_KH!$A:$R,18,0)&amp;K4310,Gia_MB!$A:$F,6,0)</f>
        <v>#N/A</v>
      </c>
      <c r="U4310" s="14" t="e">
        <f t="shared" si="588"/>
        <v>#N/A</v>
      </c>
      <c r="W4310" s="64" t="e">
        <f t="shared" si="589"/>
        <v>#N/A</v>
      </c>
      <c r="X4310" s="3" t="str">
        <f t="shared" si="590"/>
        <v>8</v>
      </c>
      <c r="Z4310" s="14" t="e">
        <f t="shared" si="591"/>
        <v>#N/A</v>
      </c>
      <c r="AA4310" s="7" t="e">
        <f>VLOOKUP(G4310,Ma_KH!$A:$R,14,0)</f>
        <v>#N/A</v>
      </c>
      <c r="AD4310" s="7" t="str">
        <f>IFERROR(VLOOKUP(J4310,'Chuyển Mã'!$B$3:$C$9,2,0),"")</f>
        <v>Hà Nội</v>
      </c>
      <c r="AE4310" s="7" t="str">
        <f t="shared" si="592"/>
        <v>Gà muối 500g</v>
      </c>
      <c r="AF4310" s="7">
        <f t="shared" si="593"/>
        <v>10</v>
      </c>
    </row>
    <row r="4311" spans="1:32" x14ac:dyDescent="0.25">
      <c r="A4311" s="65">
        <v>45910</v>
      </c>
      <c r="B4311" s="25">
        <v>57896</v>
      </c>
      <c r="C4311" s="12" t="s">
        <v>7214</v>
      </c>
      <c r="D4311" s="16">
        <f t="shared" si="587"/>
        <v>45910</v>
      </c>
      <c r="G4311" s="13" t="s">
        <v>4919</v>
      </c>
      <c r="I4311" s="13" t="s">
        <v>4919</v>
      </c>
      <c r="J4311" s="13" t="s">
        <v>1815</v>
      </c>
      <c r="K4311" s="13" t="s">
        <v>556</v>
      </c>
      <c r="L4311" s="25" t="str">
        <f>VLOOKUP($K4311,TONG_SL!$A:$D,2,0)</f>
        <v>Chân giò heo muối 100g</v>
      </c>
      <c r="N4311" s="25" t="str">
        <f t="shared" si="586"/>
        <v>K-C6</v>
      </c>
      <c r="Q4311" s="25" t="str">
        <f>VLOOKUP(K4311,TONG_SL!$A:$D,3,0)</f>
        <v>Gói</v>
      </c>
      <c r="R4311" s="1">
        <v>10</v>
      </c>
      <c r="T4311" s="1">
        <f>VLOOKUP(VLOOKUP(G4311,Ma_KH!$A:$R,18,0)&amp;K4311,Gia_MB!$A:$F,6,0)</f>
        <v>23322</v>
      </c>
      <c r="U4311" s="14">
        <f t="shared" si="588"/>
        <v>233220</v>
      </c>
      <c r="W4311" s="64">
        <f t="shared" si="589"/>
        <v>0</v>
      </c>
      <c r="X4311" s="3" t="str">
        <f t="shared" si="590"/>
        <v>8</v>
      </c>
      <c r="Z4311" s="14">
        <f t="shared" si="591"/>
        <v>18657.600000000002</v>
      </c>
      <c r="AA4311" s="7">
        <f>VLOOKUP(G4311,Ma_KH!$A:$R,14,0)</f>
        <v>56</v>
      </c>
      <c r="AD4311" s="7" t="str">
        <f>IFERROR(VLOOKUP(J4311,'Chuyển Mã'!$B$3:$C$9,2,0),"")</f>
        <v>Hà Nội</v>
      </c>
      <c r="AE4311" s="7" t="str">
        <f t="shared" si="592"/>
        <v>Chân giò heo muối 100g</v>
      </c>
      <c r="AF4311" s="7">
        <f t="shared" si="593"/>
        <v>10</v>
      </c>
    </row>
    <row r="4312" spans="1:32" x14ac:dyDescent="0.25">
      <c r="A4312" s="65">
        <v>45910</v>
      </c>
      <c r="B4312" s="25">
        <v>57896</v>
      </c>
      <c r="C4312" s="12" t="s">
        <v>7214</v>
      </c>
      <c r="D4312" s="16">
        <f t="shared" ref="D4312:D4313" si="595">IF(A4312="","",A4312)</f>
        <v>45910</v>
      </c>
      <c r="G4312" s="13" t="s">
        <v>4919</v>
      </c>
      <c r="I4312" s="13" t="s">
        <v>4919</v>
      </c>
      <c r="J4312" s="13" t="s">
        <v>1815</v>
      </c>
      <c r="K4312" s="13" t="s">
        <v>30</v>
      </c>
      <c r="L4312" s="25" t="str">
        <f>VLOOKUP($K4312,TONG_SL!$A:$D,2,0)</f>
        <v>Gà muối 500g</v>
      </c>
      <c r="N4312" s="25" t="str">
        <f t="shared" si="586"/>
        <v>K-C6</v>
      </c>
      <c r="Q4312" s="25" t="str">
        <f>VLOOKUP(K4312,TONG_SL!$A:$D,3,0)</f>
        <v>Túi</v>
      </c>
      <c r="R4312" s="1">
        <v>3</v>
      </c>
      <c r="T4312" s="1">
        <f>VLOOKUP(VLOOKUP(G4312,Ma_KH!$A:$R,18,0)&amp;K4312,Gia_MB!$A:$F,6,0)</f>
        <v>105506</v>
      </c>
      <c r="U4312" s="14">
        <f t="shared" si="588"/>
        <v>316518</v>
      </c>
      <c r="W4312" s="64">
        <f t="shared" si="589"/>
        <v>0</v>
      </c>
      <c r="X4312" s="3" t="str">
        <f t="shared" si="590"/>
        <v>8</v>
      </c>
      <c r="Z4312" s="14">
        <f t="shared" si="591"/>
        <v>25321.440000000002</v>
      </c>
      <c r="AA4312" s="7">
        <f>VLOOKUP(G4312,Ma_KH!$A:$R,14,0)</f>
        <v>56</v>
      </c>
      <c r="AD4312" s="7" t="str">
        <f>IFERROR(VLOOKUP(J4312,'Chuyển Mã'!$B$3:$C$9,2,0),"")</f>
        <v>Hà Nội</v>
      </c>
      <c r="AE4312" s="7" t="str">
        <f t="shared" si="592"/>
        <v>Gà muối 500g</v>
      </c>
      <c r="AF4312" s="7">
        <f t="shared" si="593"/>
        <v>3</v>
      </c>
    </row>
    <row r="4313" spans="1:32" x14ac:dyDescent="0.25">
      <c r="A4313" s="65">
        <v>45910</v>
      </c>
      <c r="B4313" s="25">
        <v>57896</v>
      </c>
      <c r="C4313" s="12" t="s">
        <v>7214</v>
      </c>
      <c r="D4313" s="16">
        <f t="shared" si="595"/>
        <v>45910</v>
      </c>
      <c r="G4313" s="13" t="s">
        <v>4919</v>
      </c>
      <c r="I4313" s="13" t="s">
        <v>4919</v>
      </c>
      <c r="J4313" s="13" t="s">
        <v>1815</v>
      </c>
      <c r="K4313" s="13" t="s">
        <v>27</v>
      </c>
      <c r="L4313" s="25" t="str">
        <f>VLOOKUP($K4313,TONG_SL!$A:$D,2,0)</f>
        <v>Chân giò heo muối 300g</v>
      </c>
      <c r="N4313" s="25" t="str">
        <f t="shared" si="586"/>
        <v>K-C6</v>
      </c>
      <c r="Q4313" s="25" t="str">
        <f>VLOOKUP(K4313,TONG_SL!$A:$D,3,0)</f>
        <v>Túi</v>
      </c>
      <c r="R4313" s="1">
        <v>5</v>
      </c>
      <c r="T4313" s="1">
        <f>VLOOKUP(VLOOKUP(G4313,Ma_KH!$A:$R,18,0)&amp;K4313,Gia_MB!$A:$F,6,0)</f>
        <v>69759</v>
      </c>
      <c r="U4313" s="14">
        <f t="shared" si="588"/>
        <v>348795</v>
      </c>
      <c r="W4313" s="64">
        <f t="shared" si="589"/>
        <v>0</v>
      </c>
      <c r="X4313" s="3" t="str">
        <f t="shared" si="590"/>
        <v>8</v>
      </c>
      <c r="Z4313" s="14">
        <f t="shared" si="591"/>
        <v>27903.600000000002</v>
      </c>
      <c r="AA4313" s="7">
        <f>VLOOKUP(G4313,Ma_KH!$A:$R,14,0)</f>
        <v>56</v>
      </c>
      <c r="AD4313" s="7" t="str">
        <f>IFERROR(VLOOKUP(J4313,'Chuyển Mã'!$B$3:$C$9,2,0),"")</f>
        <v>Hà Nội</v>
      </c>
      <c r="AE4313" s="7" t="str">
        <f t="shared" si="592"/>
        <v>Chân giò heo muối 300g</v>
      </c>
      <c r="AF4313" s="7">
        <f t="shared" si="593"/>
        <v>5</v>
      </c>
    </row>
    <row r="4314" spans="1:32" x14ac:dyDescent="0.25">
      <c r="A4314" s="65">
        <v>45910</v>
      </c>
      <c r="B4314" s="25">
        <v>57897</v>
      </c>
      <c r="C4314" s="12" t="s">
        <v>7214</v>
      </c>
      <c r="D4314" s="16">
        <f t="shared" si="587"/>
        <v>45910</v>
      </c>
      <c r="G4314" s="13" t="s">
        <v>4908</v>
      </c>
      <c r="I4314" s="13" t="s">
        <v>4908</v>
      </c>
      <c r="J4314" s="13" t="s">
        <v>1815</v>
      </c>
      <c r="K4314" s="13" t="s">
        <v>30</v>
      </c>
      <c r="L4314" s="25" t="str">
        <f>VLOOKUP($K4314,TONG_SL!$A:$D,2,0)</f>
        <v>Gà muối 500g</v>
      </c>
      <c r="N4314" s="25" t="str">
        <f t="shared" si="586"/>
        <v>K-C6</v>
      </c>
      <c r="Q4314" s="25" t="str">
        <f>VLOOKUP(K4314,TONG_SL!$A:$D,3,0)</f>
        <v>Túi</v>
      </c>
      <c r="R4314" s="1">
        <v>3</v>
      </c>
      <c r="T4314" s="1">
        <f>VLOOKUP(VLOOKUP(G4314,Ma_KH!$A:$R,18,0)&amp;K4314,Gia_MB!$A:$F,6,0)</f>
        <v>105506</v>
      </c>
      <c r="U4314" s="14">
        <f t="shared" si="588"/>
        <v>316518</v>
      </c>
      <c r="W4314" s="64">
        <f t="shared" si="589"/>
        <v>0</v>
      </c>
      <c r="X4314" s="3" t="str">
        <f t="shared" si="590"/>
        <v>8</v>
      </c>
      <c r="Z4314" s="14">
        <f t="shared" si="591"/>
        <v>25321.440000000002</v>
      </c>
      <c r="AA4314" s="7">
        <f>VLOOKUP(G4314,Ma_KH!$A:$R,14,0)</f>
        <v>56</v>
      </c>
      <c r="AD4314" s="7" t="str">
        <f>IFERROR(VLOOKUP(J4314,'Chuyển Mã'!$B$3:$C$9,2,0),"")</f>
        <v>Hà Nội</v>
      </c>
      <c r="AE4314" s="7" t="str">
        <f t="shared" si="592"/>
        <v>Gà muối 500g</v>
      </c>
      <c r="AF4314" s="7">
        <f t="shared" si="593"/>
        <v>3</v>
      </c>
    </row>
    <row r="4315" spans="1:32" x14ac:dyDescent="0.25">
      <c r="A4315" s="65">
        <v>45910</v>
      </c>
      <c r="B4315" s="25">
        <v>57897</v>
      </c>
      <c r="C4315" s="12" t="s">
        <v>7214</v>
      </c>
      <c r="D4315" s="16">
        <f t="shared" ref="D4315:D4319" si="596">IF(A4315="","",A4315)</f>
        <v>45910</v>
      </c>
      <c r="G4315" s="13" t="s">
        <v>4908</v>
      </c>
      <c r="I4315" s="13" t="s">
        <v>4908</v>
      </c>
      <c r="J4315" s="13" t="s">
        <v>1815</v>
      </c>
      <c r="K4315" s="13" t="s">
        <v>39</v>
      </c>
      <c r="L4315" s="25" t="str">
        <f>VLOOKUP($K4315,TONG_SL!$A:$D,2,0)</f>
        <v>Chả cốm 300g</v>
      </c>
      <c r="N4315" s="25" t="str">
        <f t="shared" si="586"/>
        <v>K-C6</v>
      </c>
      <c r="Q4315" s="25" t="str">
        <f>VLOOKUP(K4315,TONG_SL!$A:$D,3,0)</f>
        <v>Túi</v>
      </c>
      <c r="R4315" s="1">
        <v>5</v>
      </c>
      <c r="T4315" s="1">
        <f>VLOOKUP(VLOOKUP(G4315,Ma_KH!$A:$R,18,0)&amp;K4315,Gia_MB!$A:$F,6,0)</f>
        <v>70538</v>
      </c>
      <c r="U4315" s="14">
        <f t="shared" si="588"/>
        <v>352690</v>
      </c>
      <c r="W4315" s="64">
        <f t="shared" si="589"/>
        <v>0</v>
      </c>
      <c r="X4315" s="3" t="str">
        <f t="shared" si="590"/>
        <v>8</v>
      </c>
      <c r="Z4315" s="14">
        <f t="shared" si="591"/>
        <v>28215.200000000001</v>
      </c>
      <c r="AA4315" s="7">
        <f>VLOOKUP(G4315,Ma_KH!$A:$R,14,0)</f>
        <v>56</v>
      </c>
      <c r="AD4315" s="7" t="str">
        <f>IFERROR(VLOOKUP(J4315,'Chuyển Mã'!$B$3:$C$9,2,0),"")</f>
        <v>Hà Nội</v>
      </c>
      <c r="AE4315" s="7" t="str">
        <f t="shared" si="592"/>
        <v>Chả cốm 300g</v>
      </c>
      <c r="AF4315" s="7">
        <f t="shared" si="593"/>
        <v>5</v>
      </c>
    </row>
    <row r="4316" spans="1:32" x14ac:dyDescent="0.25">
      <c r="A4316" s="65">
        <v>45910</v>
      </c>
      <c r="B4316" s="25">
        <v>57897</v>
      </c>
      <c r="C4316" s="12" t="s">
        <v>7214</v>
      </c>
      <c r="D4316" s="16">
        <f t="shared" si="596"/>
        <v>45910</v>
      </c>
      <c r="G4316" s="13" t="s">
        <v>4908</v>
      </c>
      <c r="I4316" s="13" t="s">
        <v>4908</v>
      </c>
      <c r="J4316" s="13" t="s">
        <v>1815</v>
      </c>
      <c r="K4316" s="13" t="s">
        <v>41</v>
      </c>
      <c r="L4316" s="25" t="str">
        <f>VLOOKUP($K4316,TONG_SL!$A:$D,2,0)</f>
        <v>Chả nướng 300g</v>
      </c>
      <c r="N4316" s="25" t="str">
        <f t="shared" si="586"/>
        <v>K-C6</v>
      </c>
      <c r="Q4316" s="25" t="str">
        <f>VLOOKUP(K4316,TONG_SL!$A:$D,3,0)</f>
        <v>Túi</v>
      </c>
      <c r="R4316" s="1">
        <v>5</v>
      </c>
      <c r="T4316" s="1">
        <f>VLOOKUP(VLOOKUP(G4316,Ma_KH!$A:$R,18,0)&amp;K4316,Gia_MB!$A:$F,6,0)</f>
        <v>67403</v>
      </c>
      <c r="U4316" s="14">
        <f t="shared" si="588"/>
        <v>337015</v>
      </c>
      <c r="W4316" s="64">
        <f t="shared" si="589"/>
        <v>0</v>
      </c>
      <c r="X4316" s="3" t="str">
        <f t="shared" si="590"/>
        <v>8</v>
      </c>
      <c r="Z4316" s="14">
        <f t="shared" si="591"/>
        <v>26961.200000000001</v>
      </c>
      <c r="AA4316" s="7">
        <f>VLOOKUP(G4316,Ma_KH!$A:$R,14,0)</f>
        <v>56</v>
      </c>
      <c r="AD4316" s="7" t="str">
        <f>IFERROR(VLOOKUP(J4316,'Chuyển Mã'!$B$3:$C$9,2,0),"")</f>
        <v>Hà Nội</v>
      </c>
      <c r="AE4316" s="7" t="str">
        <f t="shared" si="592"/>
        <v>Chả nướng 300g</v>
      </c>
      <c r="AF4316" s="7">
        <f t="shared" si="593"/>
        <v>5</v>
      </c>
    </row>
    <row r="4317" spans="1:32" x14ac:dyDescent="0.25">
      <c r="A4317" s="65">
        <v>45910</v>
      </c>
      <c r="B4317" s="25">
        <v>57897</v>
      </c>
      <c r="C4317" s="12" t="s">
        <v>7214</v>
      </c>
      <c r="D4317" s="16">
        <f t="shared" si="596"/>
        <v>45910</v>
      </c>
      <c r="G4317" s="13" t="s">
        <v>4908</v>
      </c>
      <c r="I4317" s="13" t="s">
        <v>4908</v>
      </c>
      <c r="J4317" s="13" t="s">
        <v>1815</v>
      </c>
      <c r="K4317" s="13" t="s">
        <v>32</v>
      </c>
      <c r="L4317" s="25" t="str">
        <f>VLOOKUP($K4317,TONG_SL!$A:$D,2,0)</f>
        <v>Giò Tai Lưỡi Xào 250</v>
      </c>
      <c r="N4317" s="25" t="str">
        <f t="shared" si="586"/>
        <v>K-C6</v>
      </c>
      <c r="Q4317" s="25" t="str">
        <f>VLOOKUP(K4317,TONG_SL!$A:$D,3,0)</f>
        <v>Túi</v>
      </c>
      <c r="R4317" s="1">
        <v>5</v>
      </c>
      <c r="T4317" s="1">
        <f>VLOOKUP(VLOOKUP(G4317,Ma_KH!$A:$R,18,0)&amp;K4317,Gia_MB!$A:$F,6,0)</f>
        <v>47672</v>
      </c>
      <c r="U4317" s="14">
        <f t="shared" si="588"/>
        <v>238360</v>
      </c>
      <c r="W4317" s="64">
        <f t="shared" si="589"/>
        <v>0</v>
      </c>
      <c r="X4317" s="3" t="str">
        <f t="shared" si="590"/>
        <v>8</v>
      </c>
      <c r="Z4317" s="14">
        <f t="shared" si="591"/>
        <v>19068.8</v>
      </c>
      <c r="AA4317" s="7">
        <f>VLOOKUP(G4317,Ma_KH!$A:$R,14,0)</f>
        <v>56</v>
      </c>
      <c r="AD4317" s="7" t="str">
        <f>IFERROR(VLOOKUP(J4317,'Chuyển Mã'!$B$3:$C$9,2,0),"")</f>
        <v>Hà Nội</v>
      </c>
      <c r="AE4317" s="7" t="str">
        <f t="shared" si="592"/>
        <v>Giò Tai Lưỡi Xào 250</v>
      </c>
      <c r="AF4317" s="7">
        <f t="shared" si="593"/>
        <v>5</v>
      </c>
    </row>
    <row r="4318" spans="1:32" x14ac:dyDescent="0.25">
      <c r="A4318" s="65">
        <v>45910</v>
      </c>
      <c r="B4318" s="25">
        <v>57897</v>
      </c>
      <c r="C4318" s="12" t="s">
        <v>7214</v>
      </c>
      <c r="D4318" s="16">
        <f t="shared" si="596"/>
        <v>45910</v>
      </c>
      <c r="G4318" s="13" t="s">
        <v>4908</v>
      </c>
      <c r="I4318" s="13" t="s">
        <v>4908</v>
      </c>
      <c r="J4318" s="13" t="s">
        <v>1815</v>
      </c>
      <c r="K4318" s="13" t="s">
        <v>8471</v>
      </c>
      <c r="L4318" s="25" t="str">
        <f>VLOOKUP($K4318,TONG_SL!$A:$D,2,0)</f>
        <v>Mọc Nấm Hương 250g</v>
      </c>
      <c r="N4318" s="25" t="str">
        <f t="shared" si="586"/>
        <v>K-C6</v>
      </c>
      <c r="Q4318" s="25" t="str">
        <f>VLOOKUP(K4318,TONG_SL!$A:$D,3,0)</f>
        <v>Túi</v>
      </c>
      <c r="R4318" s="1">
        <v>5</v>
      </c>
      <c r="T4318" s="1">
        <f>VLOOKUP(VLOOKUP(G4318,Ma_KH!$A:$R,18,0)&amp;K4318,Gia_MB!$A:$F,6,0)</f>
        <v>43700</v>
      </c>
      <c r="U4318" s="14">
        <f t="shared" si="588"/>
        <v>218500</v>
      </c>
      <c r="W4318" s="64">
        <f t="shared" si="589"/>
        <v>0</v>
      </c>
      <c r="X4318" s="3" t="str">
        <f t="shared" si="590"/>
        <v>8</v>
      </c>
      <c r="Z4318" s="14">
        <f t="shared" si="591"/>
        <v>17480</v>
      </c>
      <c r="AA4318" s="7">
        <f>VLOOKUP(G4318,Ma_KH!$A:$R,14,0)</f>
        <v>56</v>
      </c>
      <c r="AD4318" s="7" t="str">
        <f>IFERROR(VLOOKUP(J4318,'Chuyển Mã'!$B$3:$C$9,2,0),"")</f>
        <v>Hà Nội</v>
      </c>
      <c r="AE4318" s="7" t="str">
        <f t="shared" si="592"/>
        <v>Mọc Nấm Hương 250g</v>
      </c>
      <c r="AF4318" s="7">
        <f t="shared" si="593"/>
        <v>5</v>
      </c>
    </row>
    <row r="4319" spans="1:32" x14ac:dyDescent="0.25">
      <c r="A4319" s="65">
        <v>45910</v>
      </c>
      <c r="B4319" s="25">
        <v>57897</v>
      </c>
      <c r="C4319" s="12" t="s">
        <v>7214</v>
      </c>
      <c r="D4319" s="16">
        <f t="shared" si="596"/>
        <v>45910</v>
      </c>
      <c r="G4319" s="13" t="s">
        <v>4908</v>
      </c>
      <c r="I4319" s="13" t="s">
        <v>4908</v>
      </c>
      <c r="J4319" s="13" t="s">
        <v>1815</v>
      </c>
      <c r="K4319" s="13" t="s">
        <v>35</v>
      </c>
      <c r="L4319" s="25" t="str">
        <f>VLOOKUP($K4319,TONG_SL!$A:$D,2,0)</f>
        <v>Tai heo muối 200g</v>
      </c>
      <c r="N4319" s="25" t="str">
        <f t="shared" si="586"/>
        <v>K-C6</v>
      </c>
      <c r="Q4319" s="25" t="str">
        <f>VLOOKUP(K4319,TONG_SL!$A:$D,3,0)</f>
        <v>Túi</v>
      </c>
      <c r="R4319" s="1">
        <v>5</v>
      </c>
      <c r="T4319" s="1">
        <f>VLOOKUP(VLOOKUP(G4319,Ma_KH!$A:$R,18,0)&amp;K4319,Gia_MB!$A:$F,6,0)</f>
        <v>52815</v>
      </c>
      <c r="U4319" s="14">
        <f t="shared" si="588"/>
        <v>264075</v>
      </c>
      <c r="W4319" s="64">
        <f t="shared" si="589"/>
        <v>0</v>
      </c>
      <c r="X4319" s="3" t="str">
        <f t="shared" si="590"/>
        <v>8</v>
      </c>
      <c r="Z4319" s="14">
        <f t="shared" si="591"/>
        <v>21126</v>
      </c>
      <c r="AA4319" s="7">
        <f>VLOOKUP(G4319,Ma_KH!$A:$R,14,0)</f>
        <v>56</v>
      </c>
      <c r="AD4319" s="7" t="str">
        <f>IFERROR(VLOOKUP(J4319,'Chuyển Mã'!$B$3:$C$9,2,0),"")</f>
        <v>Hà Nội</v>
      </c>
      <c r="AE4319" s="7" t="str">
        <f t="shared" si="592"/>
        <v>Tai heo muối 200g</v>
      </c>
      <c r="AF4319" s="7">
        <f t="shared" si="593"/>
        <v>5</v>
      </c>
    </row>
    <row r="4320" spans="1:32" x14ac:dyDescent="0.25">
      <c r="A4320" s="65">
        <v>45910</v>
      </c>
      <c r="B4320" s="25">
        <v>4176574161</v>
      </c>
      <c r="C4320" s="12" t="s">
        <v>7214</v>
      </c>
      <c r="D4320" s="16">
        <f t="shared" si="587"/>
        <v>45910</v>
      </c>
      <c r="G4320" s="13" t="s">
        <v>1587</v>
      </c>
      <c r="I4320" s="13" t="s">
        <v>8671</v>
      </c>
      <c r="J4320" s="13" t="s">
        <v>75</v>
      </c>
      <c r="K4320" s="13" t="s">
        <v>32</v>
      </c>
      <c r="L4320" s="25" t="str">
        <f>VLOOKUP($K4320,TONG_SL!$A:$D,2,0)</f>
        <v>Giò Tai Lưỡi Xào 250</v>
      </c>
      <c r="N4320" s="25" t="str">
        <f t="shared" si="586"/>
        <v>K-C6</v>
      </c>
      <c r="Q4320" s="25" t="str">
        <f>VLOOKUP(K4320,TONG_SL!$A:$D,3,0)</f>
        <v>Túi</v>
      </c>
      <c r="R4320" s="1">
        <v>6</v>
      </c>
      <c r="T4320" s="1">
        <f>VLOOKUP(VLOOKUP(G4320,Ma_KH!$A:$R,18,0)&amp;K4320,Gia_MB!$A:$F,6,0)</f>
        <v>50183</v>
      </c>
      <c r="U4320" s="14">
        <f t="shared" si="588"/>
        <v>301098</v>
      </c>
      <c r="W4320" s="64">
        <f t="shared" si="589"/>
        <v>0</v>
      </c>
      <c r="X4320" s="3" t="str">
        <f t="shared" si="590"/>
        <v>8</v>
      </c>
      <c r="Z4320" s="14">
        <f t="shared" si="591"/>
        <v>24087.84</v>
      </c>
      <c r="AA4320" s="7">
        <f>VLOOKUP(G4320,Ma_KH!$A:$R,14,0)</f>
        <v>60</v>
      </c>
      <c r="AD4320" s="7" t="str">
        <f>IFERROR(VLOOKUP(J4320,'Chuyển Mã'!$B$3:$C$9,2,0),"")</f>
        <v>Hà Nội</v>
      </c>
      <c r="AE4320" s="7" t="str">
        <f t="shared" si="592"/>
        <v>Giò Tai Lưỡi Xào 250</v>
      </c>
      <c r="AF4320" s="7">
        <f t="shared" si="593"/>
        <v>6</v>
      </c>
    </row>
    <row r="4321" spans="1:32" x14ac:dyDescent="0.25">
      <c r="A4321" s="65">
        <v>45910</v>
      </c>
      <c r="B4321" s="25">
        <v>4176574161</v>
      </c>
      <c r="C4321" s="12" t="s">
        <v>7214</v>
      </c>
      <c r="D4321" s="16">
        <f t="shared" ref="D4321:D4323" si="597">IF(A4321="","",A4321)</f>
        <v>45910</v>
      </c>
      <c r="G4321" s="13" t="s">
        <v>1587</v>
      </c>
      <c r="I4321" s="13" t="s">
        <v>8671</v>
      </c>
      <c r="J4321" s="13" t="s">
        <v>75</v>
      </c>
      <c r="K4321" s="13" t="s">
        <v>27</v>
      </c>
      <c r="L4321" s="25" t="str">
        <f>VLOOKUP($K4321,TONG_SL!$A:$D,2,0)</f>
        <v>Chân giò heo muối 300g</v>
      </c>
      <c r="N4321" s="25" t="str">
        <f t="shared" si="586"/>
        <v>K-C6</v>
      </c>
      <c r="Q4321" s="25" t="str">
        <f>VLOOKUP(K4321,TONG_SL!$A:$D,3,0)</f>
        <v>Túi</v>
      </c>
      <c r="R4321" s="1">
        <v>20</v>
      </c>
      <c r="T4321" s="1">
        <f>VLOOKUP(VLOOKUP(G4321,Ma_KH!$A:$R,18,0)&amp;K4321,Gia_MB!$A:$F,6,0)</f>
        <v>73431</v>
      </c>
      <c r="U4321" s="14">
        <f t="shared" si="588"/>
        <v>1468620</v>
      </c>
      <c r="W4321" s="64">
        <f t="shared" si="589"/>
        <v>0</v>
      </c>
      <c r="X4321" s="3" t="str">
        <f t="shared" si="590"/>
        <v>8</v>
      </c>
      <c r="Z4321" s="14">
        <f t="shared" si="591"/>
        <v>117489.60000000001</v>
      </c>
      <c r="AA4321" s="7">
        <f>VLOOKUP(G4321,Ma_KH!$A:$R,14,0)</f>
        <v>60</v>
      </c>
      <c r="AD4321" s="7" t="str">
        <f>IFERROR(VLOOKUP(J4321,'Chuyển Mã'!$B$3:$C$9,2,0),"")</f>
        <v>Hà Nội</v>
      </c>
      <c r="AE4321" s="7" t="str">
        <f t="shared" si="592"/>
        <v>Chân giò heo muối 300g</v>
      </c>
      <c r="AF4321" s="7">
        <f t="shared" si="593"/>
        <v>20</v>
      </c>
    </row>
    <row r="4322" spans="1:32" x14ac:dyDescent="0.25">
      <c r="A4322" s="65">
        <v>45910</v>
      </c>
      <c r="B4322" s="25">
        <v>4176574161</v>
      </c>
      <c r="C4322" s="12" t="s">
        <v>7214</v>
      </c>
      <c r="D4322" s="16">
        <f t="shared" si="597"/>
        <v>45910</v>
      </c>
      <c r="G4322" s="13" t="s">
        <v>1587</v>
      </c>
      <c r="I4322" s="13" t="s">
        <v>8671</v>
      </c>
      <c r="J4322" s="13" t="s">
        <v>75</v>
      </c>
      <c r="K4322" s="13" t="s">
        <v>51</v>
      </c>
      <c r="L4322" s="25" t="str">
        <f>VLOOKUP($K4322,TONG_SL!$A:$D,2,0)</f>
        <v>Mọc Nấm Hương 250g</v>
      </c>
      <c r="N4322" s="25" t="str">
        <f t="shared" si="586"/>
        <v>K-C6</v>
      </c>
      <c r="Q4322" s="25" t="str">
        <f>VLOOKUP(K4322,TONG_SL!$A:$D,3,0)</f>
        <v>Túi</v>
      </c>
      <c r="R4322" s="1">
        <v>5</v>
      </c>
      <c r="T4322" s="1">
        <f>VLOOKUP(VLOOKUP(G4322,Ma_KH!$A:$R,18,0)&amp;K4322,Gia_MB!$A:$F,6,0)</f>
        <v>46000</v>
      </c>
      <c r="U4322" s="14">
        <f t="shared" si="588"/>
        <v>230000</v>
      </c>
      <c r="W4322" s="64">
        <f t="shared" si="589"/>
        <v>0</v>
      </c>
      <c r="X4322" s="3" t="str">
        <f t="shared" si="590"/>
        <v>8</v>
      </c>
      <c r="Z4322" s="14">
        <f t="shared" si="591"/>
        <v>18400</v>
      </c>
      <c r="AA4322" s="7">
        <f>VLOOKUP(G4322,Ma_KH!$A:$R,14,0)</f>
        <v>60</v>
      </c>
      <c r="AD4322" s="7" t="str">
        <f>IFERROR(VLOOKUP(J4322,'Chuyển Mã'!$B$3:$C$9,2,0),"")</f>
        <v>Hà Nội</v>
      </c>
      <c r="AE4322" s="7" t="str">
        <f t="shared" si="592"/>
        <v>Mọc Nấm Hương 250g</v>
      </c>
      <c r="AF4322" s="7">
        <f t="shared" si="593"/>
        <v>5</v>
      </c>
    </row>
    <row r="4323" spans="1:32" x14ac:dyDescent="0.25">
      <c r="A4323" s="65">
        <v>45910</v>
      </c>
      <c r="B4323" s="25">
        <v>4176574161</v>
      </c>
      <c r="C4323" s="12" t="s">
        <v>7214</v>
      </c>
      <c r="D4323" s="16">
        <f t="shared" si="597"/>
        <v>45910</v>
      </c>
      <c r="G4323" s="13" t="s">
        <v>1587</v>
      </c>
      <c r="I4323" s="13" t="s">
        <v>8671</v>
      </c>
      <c r="J4323" s="13" t="s">
        <v>75</v>
      </c>
      <c r="K4323" s="13" t="s">
        <v>30</v>
      </c>
      <c r="L4323" s="25" t="str">
        <f>VLOOKUP($K4323,TONG_SL!$A:$D,2,0)</f>
        <v>Gà muối 500g</v>
      </c>
      <c r="N4323" s="25" t="str">
        <f t="shared" si="586"/>
        <v>K-C6</v>
      </c>
      <c r="Q4323" s="25" t="str">
        <f>VLOOKUP(K4323,TONG_SL!$A:$D,3,0)</f>
        <v>Túi</v>
      </c>
      <c r="R4323" s="1">
        <v>10</v>
      </c>
      <c r="T4323" s="1">
        <f>VLOOKUP(VLOOKUP(G4323,Ma_KH!$A:$R,18,0)&amp;K4323,Gia_MB!$A:$F,6,0)</f>
        <v>111058</v>
      </c>
      <c r="U4323" s="14">
        <f t="shared" si="588"/>
        <v>1110580</v>
      </c>
      <c r="W4323" s="64">
        <f t="shared" si="589"/>
        <v>0</v>
      </c>
      <c r="X4323" s="3" t="str">
        <f t="shared" si="590"/>
        <v>8</v>
      </c>
      <c r="Z4323" s="14">
        <f t="shared" si="591"/>
        <v>88846.400000000009</v>
      </c>
      <c r="AA4323" s="7">
        <f>VLOOKUP(G4323,Ma_KH!$A:$R,14,0)</f>
        <v>60</v>
      </c>
      <c r="AD4323" s="7" t="str">
        <f>IFERROR(VLOOKUP(J4323,'Chuyển Mã'!$B$3:$C$9,2,0),"")</f>
        <v>Hà Nội</v>
      </c>
      <c r="AE4323" s="7" t="str">
        <f t="shared" si="592"/>
        <v>Gà muối 500g</v>
      </c>
      <c r="AF4323" s="7">
        <f t="shared" si="593"/>
        <v>10</v>
      </c>
    </row>
    <row r="4324" spans="1:32" x14ac:dyDescent="0.25">
      <c r="A4324" s="65">
        <v>45910</v>
      </c>
      <c r="B4324" s="25">
        <v>4176573709</v>
      </c>
      <c r="C4324" s="12" t="s">
        <v>7214</v>
      </c>
      <c r="D4324" s="16">
        <f t="shared" si="587"/>
        <v>45910</v>
      </c>
      <c r="G4324" s="13" t="s">
        <v>8672</v>
      </c>
      <c r="I4324" s="13" t="s">
        <v>8673</v>
      </c>
      <c r="J4324" s="13" t="s">
        <v>75</v>
      </c>
      <c r="K4324" s="13" t="s">
        <v>27</v>
      </c>
      <c r="L4324" s="25" t="str">
        <f>VLOOKUP($K4324,TONG_SL!$A:$D,2,0)</f>
        <v>Chân giò heo muối 300g</v>
      </c>
      <c r="N4324" s="25" t="str">
        <f t="shared" si="586"/>
        <v>K-C6</v>
      </c>
      <c r="Q4324" s="25" t="str">
        <f>VLOOKUP(K4324,TONG_SL!$A:$D,3,0)</f>
        <v>Túi</v>
      </c>
      <c r="R4324" s="1">
        <v>16</v>
      </c>
      <c r="T4324" s="1">
        <f>VLOOKUP(VLOOKUP(G4324,Ma_KH!$A:$R,18,0)&amp;K4324,Gia_MB!$A:$F,6,0)</f>
        <v>73431</v>
      </c>
      <c r="U4324" s="14">
        <f t="shared" ref="U4324:U4325" si="598">T4324*R4324</f>
        <v>1174896</v>
      </c>
      <c r="W4324" s="64">
        <f t="shared" si="589"/>
        <v>0</v>
      </c>
      <c r="X4324" s="3" t="str">
        <f t="shared" si="590"/>
        <v>8</v>
      </c>
      <c r="Z4324" s="14">
        <f t="shared" si="591"/>
        <v>93991.680000000008</v>
      </c>
      <c r="AA4324" s="7">
        <f>VLOOKUP(G4324,Ma_KH!$A:$R,14,0)</f>
        <v>60</v>
      </c>
      <c r="AD4324" s="7" t="str">
        <f>IFERROR(VLOOKUP(J4324,'Chuyển Mã'!$B$3:$C$9,2,0),"")</f>
        <v>Hà Nội</v>
      </c>
      <c r="AE4324" s="7" t="str">
        <f t="shared" si="592"/>
        <v>Chân giò heo muối 300g</v>
      </c>
      <c r="AF4324" s="7">
        <f t="shared" si="593"/>
        <v>16</v>
      </c>
    </row>
    <row r="4325" spans="1:32" x14ac:dyDescent="0.25">
      <c r="A4325" s="65">
        <v>45910</v>
      </c>
      <c r="B4325" s="25">
        <v>4176573709</v>
      </c>
      <c r="C4325" s="12" t="s">
        <v>7214</v>
      </c>
      <c r="D4325" s="16">
        <f t="shared" ref="D4325:D4326" si="599">IF(A4325="","",A4325)</f>
        <v>45910</v>
      </c>
      <c r="G4325" s="13" t="s">
        <v>8672</v>
      </c>
      <c r="I4325" s="13" t="s">
        <v>8673</v>
      </c>
      <c r="J4325" s="13" t="s">
        <v>75</v>
      </c>
      <c r="K4325" s="13" t="s">
        <v>32</v>
      </c>
      <c r="L4325" s="25" t="str">
        <f>VLOOKUP($K4325,TONG_SL!$A:$D,2,0)</f>
        <v>Giò Tai Lưỡi Xào 250</v>
      </c>
      <c r="N4325" s="25" t="str">
        <f t="shared" si="586"/>
        <v>K-C6</v>
      </c>
      <c r="Q4325" s="25" t="str">
        <f>VLOOKUP(K4325,TONG_SL!$A:$D,3,0)</f>
        <v>Túi</v>
      </c>
      <c r="R4325" s="1">
        <v>5</v>
      </c>
      <c r="T4325" s="1">
        <f>VLOOKUP(VLOOKUP(G4325,Ma_KH!$A:$R,18,0)&amp;K4325,Gia_MB!$A:$F,6,0)</f>
        <v>50183</v>
      </c>
      <c r="U4325" s="14">
        <f t="shared" si="598"/>
        <v>250915</v>
      </c>
      <c r="W4325" s="64">
        <f t="shared" si="589"/>
        <v>0</v>
      </c>
      <c r="X4325" s="3" t="str">
        <f t="shared" si="590"/>
        <v>8</v>
      </c>
      <c r="Z4325" s="14">
        <f t="shared" si="591"/>
        <v>20073.2</v>
      </c>
      <c r="AA4325" s="7">
        <f>VLOOKUP(G4325,Ma_KH!$A:$R,14,0)</f>
        <v>60</v>
      </c>
      <c r="AD4325" s="7" t="str">
        <f>IFERROR(VLOOKUP(J4325,'Chuyển Mã'!$B$3:$C$9,2,0),"")</f>
        <v>Hà Nội</v>
      </c>
      <c r="AE4325" s="7" t="str">
        <f t="shared" si="592"/>
        <v>Giò Tai Lưỡi Xào 250</v>
      </c>
      <c r="AF4325" s="7">
        <f t="shared" si="593"/>
        <v>5</v>
      </c>
    </row>
    <row r="4326" spans="1:32" x14ac:dyDescent="0.25">
      <c r="A4326" s="65">
        <v>45910</v>
      </c>
      <c r="B4326" s="25">
        <v>4176573709</v>
      </c>
      <c r="C4326" s="12" t="s">
        <v>7214</v>
      </c>
      <c r="D4326" s="16">
        <f t="shared" si="599"/>
        <v>45910</v>
      </c>
      <c r="G4326" s="13" t="s">
        <v>8672</v>
      </c>
      <c r="I4326" s="13" t="s">
        <v>8673</v>
      </c>
      <c r="J4326" s="13" t="s">
        <v>75</v>
      </c>
      <c r="K4326" s="13" t="s">
        <v>30</v>
      </c>
      <c r="L4326" s="25" t="str">
        <f>VLOOKUP($K4326,TONG_SL!$A:$D,2,0)</f>
        <v>Gà muối 500g</v>
      </c>
      <c r="N4326" s="25" t="str">
        <f t="shared" si="586"/>
        <v>K-C6</v>
      </c>
      <c r="Q4326" s="25" t="str">
        <f>VLOOKUP(K4326,TONG_SL!$A:$D,3,0)</f>
        <v>Túi</v>
      </c>
      <c r="R4326" s="1">
        <v>8</v>
      </c>
      <c r="T4326" s="1">
        <f>VLOOKUP(VLOOKUP(G4326,Ma_KH!$A:$R,18,0)&amp;K4326,Gia_MB!$A:$F,6,0)</f>
        <v>111058</v>
      </c>
      <c r="U4326" s="14">
        <f t="shared" si="588"/>
        <v>888464</v>
      </c>
      <c r="W4326" s="64">
        <f t="shared" si="589"/>
        <v>0</v>
      </c>
      <c r="X4326" s="3" t="str">
        <f t="shared" si="590"/>
        <v>8</v>
      </c>
      <c r="Z4326" s="14">
        <f t="shared" si="591"/>
        <v>71077.119999999995</v>
      </c>
      <c r="AA4326" s="7">
        <f>VLOOKUP(G4326,Ma_KH!$A:$R,14,0)</f>
        <v>60</v>
      </c>
      <c r="AD4326" s="7" t="str">
        <f>IFERROR(VLOOKUP(J4326,'Chuyển Mã'!$B$3:$C$9,2,0),"")</f>
        <v>Hà Nội</v>
      </c>
      <c r="AE4326" s="7" t="str">
        <f t="shared" si="592"/>
        <v>Gà muối 500g</v>
      </c>
      <c r="AF4326" s="7">
        <f t="shared" si="593"/>
        <v>8</v>
      </c>
    </row>
    <row r="4327" spans="1:32" x14ac:dyDescent="0.25">
      <c r="A4327" s="65">
        <v>45910</v>
      </c>
      <c r="B4327" s="25">
        <v>4176574023</v>
      </c>
      <c r="C4327" s="12" t="s">
        <v>7214</v>
      </c>
      <c r="D4327" s="16">
        <f t="shared" si="587"/>
        <v>45910</v>
      </c>
      <c r="G4327" s="13" t="s">
        <v>1503</v>
      </c>
      <c r="I4327" s="25">
        <v>4176574023</v>
      </c>
      <c r="J4327" s="13" t="s">
        <v>1813</v>
      </c>
      <c r="K4327" s="13" t="s">
        <v>27</v>
      </c>
      <c r="L4327" s="25" t="str">
        <f>VLOOKUP($K4327,TONG_SL!$A:$D,2,0)</f>
        <v>Chân giò heo muối 300g</v>
      </c>
      <c r="N4327" s="25" t="str">
        <f t="shared" ref="N4327:N4387" si="600">IF($B4327&lt;&gt;"","K-C6","")</f>
        <v>K-C6</v>
      </c>
      <c r="Q4327" s="25" t="str">
        <f>VLOOKUP(K4327,TONG_SL!$A:$D,3,0)</f>
        <v>Túi</v>
      </c>
      <c r="R4327" s="1">
        <v>29</v>
      </c>
      <c r="T4327" s="1">
        <f>VLOOKUP(VLOOKUP(G4327,Ma_KH!$A:$R,18,0)&amp;K4327,Gia_MB!$A:$F,6,0)</f>
        <v>73431</v>
      </c>
      <c r="U4327" s="14">
        <f t="shared" si="588"/>
        <v>2129499</v>
      </c>
      <c r="W4327" s="64">
        <f t="shared" si="589"/>
        <v>0</v>
      </c>
      <c r="X4327" s="3" t="str">
        <f t="shared" si="590"/>
        <v>8</v>
      </c>
      <c r="Z4327" s="14">
        <f t="shared" si="591"/>
        <v>170359.92</v>
      </c>
      <c r="AA4327" s="7">
        <f>VLOOKUP(G4327,Ma_KH!$A:$R,14,0)</f>
        <v>60</v>
      </c>
      <c r="AD4327" s="7" t="str">
        <f>IFERROR(VLOOKUP(J4327,'Chuyển Mã'!$B$3:$C$9,2,0),"")</f>
        <v>Hà Nội</v>
      </c>
      <c r="AE4327" s="7" t="str">
        <f t="shared" si="592"/>
        <v>Chân giò heo muối 300g</v>
      </c>
      <c r="AF4327" s="7">
        <f t="shared" si="593"/>
        <v>29</v>
      </c>
    </row>
    <row r="4328" spans="1:32" x14ac:dyDescent="0.25">
      <c r="A4328" s="65">
        <v>45910</v>
      </c>
      <c r="B4328" s="25">
        <v>4176574023</v>
      </c>
      <c r="C4328" s="12" t="s">
        <v>7214</v>
      </c>
      <c r="D4328" s="16">
        <f t="shared" ref="D4328" si="601">IF(A4328="","",A4328)</f>
        <v>45910</v>
      </c>
      <c r="G4328" s="13" t="s">
        <v>1503</v>
      </c>
      <c r="I4328" s="25">
        <v>4176574023</v>
      </c>
      <c r="J4328" s="13" t="s">
        <v>1813</v>
      </c>
      <c r="K4328" s="13" t="s">
        <v>30</v>
      </c>
      <c r="L4328" s="25" t="str">
        <f>VLOOKUP($K4328,TONG_SL!$A:$D,2,0)</f>
        <v>Gà muối 500g</v>
      </c>
      <c r="N4328" s="25" t="str">
        <f t="shared" si="600"/>
        <v>K-C6</v>
      </c>
      <c r="Q4328" s="25" t="str">
        <f>VLOOKUP(K4328,TONG_SL!$A:$D,3,0)</f>
        <v>Túi</v>
      </c>
      <c r="R4328" s="1">
        <v>3</v>
      </c>
      <c r="T4328" s="1">
        <f>VLOOKUP(VLOOKUP(G4328,Ma_KH!$A:$R,18,0)&amp;K4328,Gia_MB!$A:$F,6,0)</f>
        <v>111058</v>
      </c>
      <c r="U4328" s="14">
        <f t="shared" si="588"/>
        <v>333174</v>
      </c>
      <c r="W4328" s="64">
        <f t="shared" si="589"/>
        <v>0</v>
      </c>
      <c r="X4328" s="3" t="str">
        <f t="shared" si="590"/>
        <v>8</v>
      </c>
      <c r="Z4328" s="14">
        <f t="shared" si="591"/>
        <v>26653.920000000002</v>
      </c>
      <c r="AA4328" s="7">
        <f>VLOOKUP(G4328,Ma_KH!$A:$R,14,0)</f>
        <v>60</v>
      </c>
      <c r="AD4328" s="7" t="str">
        <f>IFERROR(VLOOKUP(J4328,'Chuyển Mã'!$B$3:$C$9,2,0),"")</f>
        <v>Hà Nội</v>
      </c>
      <c r="AE4328" s="7" t="str">
        <f t="shared" si="592"/>
        <v>Gà muối 500g</v>
      </c>
      <c r="AF4328" s="7">
        <f t="shared" si="593"/>
        <v>3</v>
      </c>
    </row>
    <row r="4329" spans="1:32" x14ac:dyDescent="0.25">
      <c r="A4329" s="65">
        <v>45910</v>
      </c>
      <c r="B4329" s="25">
        <v>4176574119</v>
      </c>
      <c r="C4329" s="12" t="s">
        <v>7214</v>
      </c>
      <c r="D4329" s="16">
        <f t="shared" ref="D4329:D4387" si="602">IF(A4329="","",A4329)</f>
        <v>45910</v>
      </c>
      <c r="G4329" s="13" t="s">
        <v>1559</v>
      </c>
      <c r="I4329" s="25">
        <v>4176574119</v>
      </c>
      <c r="J4329" s="13" t="s">
        <v>1813</v>
      </c>
      <c r="K4329" s="13" t="s">
        <v>27</v>
      </c>
      <c r="L4329" s="25" t="str">
        <f>VLOOKUP($K4329,TONG_SL!$A:$D,2,0)</f>
        <v>Chân giò heo muối 300g</v>
      </c>
      <c r="N4329" s="25" t="str">
        <f t="shared" si="600"/>
        <v>K-C6</v>
      </c>
      <c r="Q4329" s="25" t="str">
        <f>VLOOKUP(K4329,TONG_SL!$A:$D,3,0)</f>
        <v>Túi</v>
      </c>
      <c r="R4329" s="1">
        <v>6</v>
      </c>
      <c r="T4329" s="1">
        <f>VLOOKUP(VLOOKUP(G4329,Ma_KH!$A:$R,18,0)&amp;K4329,Gia_MB!$A:$F,6,0)</f>
        <v>73431</v>
      </c>
      <c r="U4329" s="14">
        <f t="shared" si="588"/>
        <v>440586</v>
      </c>
      <c r="W4329" s="64">
        <f t="shared" si="589"/>
        <v>0</v>
      </c>
      <c r="X4329" s="3" t="str">
        <f t="shared" si="590"/>
        <v>8</v>
      </c>
      <c r="Z4329" s="14">
        <f t="shared" si="591"/>
        <v>35246.879999999997</v>
      </c>
      <c r="AA4329" s="7">
        <f>VLOOKUP(G4329,Ma_KH!$A:$R,14,0)</f>
        <v>60</v>
      </c>
      <c r="AD4329" s="7" t="str">
        <f>IFERROR(VLOOKUP(J4329,'Chuyển Mã'!$B$3:$C$9,2,0),"")</f>
        <v>Hà Nội</v>
      </c>
      <c r="AE4329" s="7" t="str">
        <f t="shared" si="592"/>
        <v>Chân giò heo muối 300g</v>
      </c>
      <c r="AF4329" s="7">
        <f t="shared" si="593"/>
        <v>6</v>
      </c>
    </row>
    <row r="4330" spans="1:32" x14ac:dyDescent="0.25">
      <c r="A4330" s="65">
        <v>45910</v>
      </c>
      <c r="B4330" s="25">
        <v>4176574119</v>
      </c>
      <c r="C4330" s="12" t="s">
        <v>7214</v>
      </c>
      <c r="D4330" s="16">
        <f t="shared" ref="D4330" si="603">IF(A4330="","",A4330)</f>
        <v>45910</v>
      </c>
      <c r="G4330" s="13" t="s">
        <v>1559</v>
      </c>
      <c r="I4330" s="25">
        <v>4176574119</v>
      </c>
      <c r="J4330" s="13" t="s">
        <v>1813</v>
      </c>
      <c r="K4330" s="13" t="s">
        <v>30</v>
      </c>
      <c r="L4330" s="25" t="str">
        <f>VLOOKUP($K4330,TONG_SL!$A:$D,2,0)</f>
        <v>Gà muối 500g</v>
      </c>
      <c r="N4330" s="25" t="str">
        <f t="shared" si="600"/>
        <v>K-C6</v>
      </c>
      <c r="Q4330" s="25" t="str">
        <f>VLOOKUP(K4330,TONG_SL!$A:$D,3,0)</f>
        <v>Túi</v>
      </c>
      <c r="R4330" s="1">
        <v>7</v>
      </c>
      <c r="T4330" s="1">
        <f>VLOOKUP(VLOOKUP(G4330,Ma_KH!$A:$R,18,0)&amp;K4330,Gia_MB!$A:$F,6,0)</f>
        <v>111058</v>
      </c>
      <c r="U4330" s="14">
        <f t="shared" si="588"/>
        <v>777406</v>
      </c>
      <c r="W4330" s="64">
        <f t="shared" si="589"/>
        <v>0</v>
      </c>
      <c r="X4330" s="3" t="str">
        <f t="shared" si="590"/>
        <v>8</v>
      </c>
      <c r="Z4330" s="14">
        <f t="shared" si="591"/>
        <v>62192.480000000003</v>
      </c>
      <c r="AA4330" s="7">
        <f>VLOOKUP(G4330,Ma_KH!$A:$R,14,0)</f>
        <v>60</v>
      </c>
      <c r="AD4330" s="7" t="str">
        <f>IFERROR(VLOOKUP(J4330,'Chuyển Mã'!$B$3:$C$9,2,0),"")</f>
        <v>Hà Nội</v>
      </c>
      <c r="AE4330" s="7" t="str">
        <f t="shared" si="592"/>
        <v>Gà muối 500g</v>
      </c>
      <c r="AF4330" s="7">
        <f t="shared" si="593"/>
        <v>7</v>
      </c>
    </row>
    <row r="4331" spans="1:32" x14ac:dyDescent="0.25">
      <c r="A4331" s="65">
        <v>45910</v>
      </c>
      <c r="B4331" s="25">
        <v>4176574128</v>
      </c>
      <c r="C4331" s="12" t="s">
        <v>7214</v>
      </c>
      <c r="D4331" s="16">
        <f t="shared" si="602"/>
        <v>45910</v>
      </c>
      <c r="G4331" s="13" t="s">
        <v>1573</v>
      </c>
      <c r="I4331" s="25">
        <v>4176574128</v>
      </c>
      <c r="J4331" s="13" t="s">
        <v>1813</v>
      </c>
      <c r="K4331" s="13" t="s">
        <v>30</v>
      </c>
      <c r="L4331" s="25" t="str">
        <f>VLOOKUP($K4331,TONG_SL!$A:$D,2,0)</f>
        <v>Gà muối 500g</v>
      </c>
      <c r="N4331" s="25" t="str">
        <f t="shared" si="600"/>
        <v>K-C6</v>
      </c>
      <c r="Q4331" s="25" t="str">
        <f>VLOOKUP(K4331,TONG_SL!$A:$D,3,0)</f>
        <v>Túi</v>
      </c>
      <c r="R4331" s="1">
        <v>8</v>
      </c>
      <c r="T4331" s="1">
        <f>VLOOKUP(VLOOKUP(G4331,Ma_KH!$A:$R,18,0)&amp;K4331,Gia_MB!$A:$F,6,0)</f>
        <v>111058</v>
      </c>
      <c r="U4331" s="14">
        <f t="shared" si="588"/>
        <v>888464</v>
      </c>
      <c r="W4331" s="64">
        <f t="shared" si="589"/>
        <v>0</v>
      </c>
      <c r="X4331" s="3" t="str">
        <f t="shared" si="590"/>
        <v>8</v>
      </c>
      <c r="Z4331" s="14">
        <f t="shared" si="591"/>
        <v>71077.119999999995</v>
      </c>
      <c r="AA4331" s="7">
        <f>VLOOKUP(G4331,Ma_KH!$A:$R,14,0)</f>
        <v>60</v>
      </c>
      <c r="AD4331" s="7" t="str">
        <f>IFERROR(VLOOKUP(J4331,'Chuyển Mã'!$B$3:$C$9,2,0),"")</f>
        <v>Hà Nội</v>
      </c>
      <c r="AE4331" s="7" t="str">
        <f t="shared" si="592"/>
        <v>Gà muối 500g</v>
      </c>
      <c r="AF4331" s="7">
        <f t="shared" si="593"/>
        <v>8</v>
      </c>
    </row>
    <row r="4332" spans="1:32" x14ac:dyDescent="0.25">
      <c r="A4332" s="65">
        <v>45910</v>
      </c>
      <c r="B4332" s="25">
        <v>4176574128</v>
      </c>
      <c r="C4332" s="12" t="s">
        <v>7214</v>
      </c>
      <c r="D4332" s="16">
        <f t="shared" ref="D4332:D4333" si="604">IF(A4332="","",A4332)</f>
        <v>45910</v>
      </c>
      <c r="G4332" s="13" t="s">
        <v>1573</v>
      </c>
      <c r="I4332" s="25">
        <v>4176574128</v>
      </c>
      <c r="J4332" s="13" t="s">
        <v>1813</v>
      </c>
      <c r="K4332" s="13" t="s">
        <v>27</v>
      </c>
      <c r="L4332" s="25" t="str">
        <f>VLOOKUP($K4332,TONG_SL!$A:$D,2,0)</f>
        <v>Chân giò heo muối 300g</v>
      </c>
      <c r="N4332" s="25" t="str">
        <f t="shared" si="600"/>
        <v>K-C6</v>
      </c>
      <c r="Q4332" s="25" t="str">
        <f>VLOOKUP(K4332,TONG_SL!$A:$D,3,0)</f>
        <v>Túi</v>
      </c>
      <c r="R4332" s="1">
        <v>13</v>
      </c>
      <c r="T4332" s="1">
        <f>VLOOKUP(VLOOKUP(G4332,Ma_KH!$A:$R,18,0)&amp;K4332,Gia_MB!$A:$F,6,0)</f>
        <v>73431</v>
      </c>
      <c r="U4332" s="14">
        <f t="shared" si="588"/>
        <v>954603</v>
      </c>
      <c r="W4332" s="64">
        <f t="shared" si="589"/>
        <v>0</v>
      </c>
      <c r="X4332" s="3" t="str">
        <f t="shared" si="590"/>
        <v>8</v>
      </c>
      <c r="Z4332" s="14">
        <f t="shared" si="591"/>
        <v>76368.240000000005</v>
      </c>
      <c r="AA4332" s="7">
        <f>VLOOKUP(G4332,Ma_KH!$A:$R,14,0)</f>
        <v>60</v>
      </c>
      <c r="AD4332" s="7" t="str">
        <f>IFERROR(VLOOKUP(J4332,'Chuyển Mã'!$B$3:$C$9,2,0),"")</f>
        <v>Hà Nội</v>
      </c>
      <c r="AE4332" s="7" t="str">
        <f t="shared" si="592"/>
        <v>Chân giò heo muối 300g</v>
      </c>
      <c r="AF4332" s="7">
        <f t="shared" si="593"/>
        <v>13</v>
      </c>
    </row>
    <row r="4333" spans="1:32" x14ac:dyDescent="0.25">
      <c r="A4333" s="65">
        <v>45910</v>
      </c>
      <c r="B4333" s="25">
        <v>4176574128</v>
      </c>
      <c r="C4333" s="12" t="s">
        <v>7214</v>
      </c>
      <c r="D4333" s="16">
        <f t="shared" si="604"/>
        <v>45910</v>
      </c>
      <c r="G4333" s="13" t="s">
        <v>1573</v>
      </c>
      <c r="I4333" s="25">
        <v>4176574128</v>
      </c>
      <c r="J4333" s="13" t="s">
        <v>1813</v>
      </c>
      <c r="K4333" s="13" t="s">
        <v>32</v>
      </c>
      <c r="L4333" s="25" t="str">
        <f>VLOOKUP($K4333,TONG_SL!$A:$D,2,0)</f>
        <v>Giò Tai Lưỡi Xào 250</v>
      </c>
      <c r="N4333" s="25" t="str">
        <f t="shared" si="600"/>
        <v>K-C6</v>
      </c>
      <c r="Q4333" s="25" t="str">
        <f>VLOOKUP(K4333,TONG_SL!$A:$D,3,0)</f>
        <v>Túi</v>
      </c>
      <c r="R4333" s="1">
        <v>2</v>
      </c>
      <c r="T4333" s="1">
        <f>VLOOKUP(VLOOKUP(G4333,Ma_KH!$A:$R,18,0)&amp;K4333,Gia_MB!$A:$F,6,0)</f>
        <v>50183</v>
      </c>
      <c r="U4333" s="14">
        <f t="shared" si="588"/>
        <v>100366</v>
      </c>
      <c r="W4333" s="64">
        <f t="shared" si="589"/>
        <v>0</v>
      </c>
      <c r="X4333" s="3" t="str">
        <f t="shared" si="590"/>
        <v>8</v>
      </c>
      <c r="Z4333" s="14">
        <f t="shared" si="591"/>
        <v>8029.28</v>
      </c>
      <c r="AA4333" s="7">
        <f>VLOOKUP(G4333,Ma_KH!$A:$R,14,0)</f>
        <v>60</v>
      </c>
      <c r="AD4333" s="7" t="str">
        <f>IFERROR(VLOOKUP(J4333,'Chuyển Mã'!$B$3:$C$9,2,0),"")</f>
        <v>Hà Nội</v>
      </c>
      <c r="AE4333" s="7" t="str">
        <f t="shared" si="592"/>
        <v>Giò Tai Lưỡi Xào 250</v>
      </c>
      <c r="AF4333" s="7">
        <f t="shared" si="593"/>
        <v>2</v>
      </c>
    </row>
    <row r="4334" spans="1:32" x14ac:dyDescent="0.25">
      <c r="A4334" s="65">
        <v>45910</v>
      </c>
      <c r="B4334" s="25">
        <v>4176573705</v>
      </c>
      <c r="C4334" s="12" t="s">
        <v>7214</v>
      </c>
      <c r="D4334" s="16">
        <f t="shared" si="602"/>
        <v>45910</v>
      </c>
      <c r="G4334" s="13" t="s">
        <v>8674</v>
      </c>
      <c r="I4334" s="13" t="s">
        <v>8675</v>
      </c>
      <c r="J4334" s="13" t="s">
        <v>1813</v>
      </c>
      <c r="K4334" s="13" t="s">
        <v>32</v>
      </c>
      <c r="L4334" s="25" t="str">
        <f>VLOOKUP($K4334,TONG_SL!$A:$D,2,0)</f>
        <v>Giò Tai Lưỡi Xào 250</v>
      </c>
      <c r="N4334" s="25" t="str">
        <f t="shared" si="600"/>
        <v>K-C6</v>
      </c>
      <c r="Q4334" s="25" t="str">
        <f>VLOOKUP(K4334,TONG_SL!$A:$D,3,0)</f>
        <v>Túi</v>
      </c>
      <c r="R4334" s="1">
        <v>5</v>
      </c>
      <c r="T4334" s="1">
        <f>VLOOKUP(VLOOKUP(G4334,Ma_KH!$A:$R,18,0)&amp;K4334,Gia_MB!$A:$F,6,0)</f>
        <v>50183</v>
      </c>
      <c r="U4334" s="14">
        <f t="shared" si="588"/>
        <v>250915</v>
      </c>
      <c r="W4334" s="64">
        <f t="shared" si="589"/>
        <v>0</v>
      </c>
      <c r="X4334" s="3" t="str">
        <f t="shared" si="590"/>
        <v>8</v>
      </c>
      <c r="Z4334" s="14">
        <f t="shared" si="591"/>
        <v>20073.2</v>
      </c>
      <c r="AA4334" s="7">
        <f>VLOOKUP(G4334,Ma_KH!$A:$R,14,0)</f>
        <v>60</v>
      </c>
      <c r="AD4334" s="7" t="str">
        <f>IFERROR(VLOOKUP(J4334,'Chuyển Mã'!$B$3:$C$9,2,0),"")</f>
        <v>Hà Nội</v>
      </c>
      <c r="AE4334" s="7" t="str">
        <f t="shared" si="592"/>
        <v>Giò Tai Lưỡi Xào 250</v>
      </c>
      <c r="AF4334" s="7">
        <f t="shared" si="593"/>
        <v>5</v>
      </c>
    </row>
    <row r="4335" spans="1:32" x14ac:dyDescent="0.25">
      <c r="A4335" s="65">
        <v>45910</v>
      </c>
      <c r="B4335" s="25">
        <v>4176573705</v>
      </c>
      <c r="C4335" s="12" t="s">
        <v>7214</v>
      </c>
      <c r="D4335" s="16">
        <f t="shared" ref="D4335:D4337" si="605">IF(A4335="","",A4335)</f>
        <v>45910</v>
      </c>
      <c r="G4335" s="13" t="s">
        <v>8674</v>
      </c>
      <c r="I4335" s="13" t="s">
        <v>8675</v>
      </c>
      <c r="J4335" s="13" t="s">
        <v>1813</v>
      </c>
      <c r="K4335" s="13" t="s">
        <v>27</v>
      </c>
      <c r="L4335" s="25" t="str">
        <f>VLOOKUP($K4335,TONG_SL!$A:$D,2,0)</f>
        <v>Chân giò heo muối 300g</v>
      </c>
      <c r="N4335" s="25" t="str">
        <f t="shared" si="600"/>
        <v>K-C6</v>
      </c>
      <c r="Q4335" s="25" t="str">
        <f>VLOOKUP(K4335,TONG_SL!$A:$D,3,0)</f>
        <v>Túi</v>
      </c>
      <c r="R4335" s="1">
        <v>2</v>
      </c>
      <c r="T4335" s="1">
        <f>VLOOKUP(VLOOKUP(G4335,Ma_KH!$A:$R,18,0)&amp;K4335,Gia_MB!$A:$F,6,0)</f>
        <v>73431</v>
      </c>
      <c r="U4335" s="14">
        <f t="shared" si="588"/>
        <v>146862</v>
      </c>
      <c r="W4335" s="64">
        <f t="shared" si="589"/>
        <v>0</v>
      </c>
      <c r="X4335" s="3" t="str">
        <f t="shared" si="590"/>
        <v>8</v>
      </c>
      <c r="Z4335" s="14">
        <f t="shared" si="591"/>
        <v>11748.960000000001</v>
      </c>
      <c r="AA4335" s="7">
        <f>VLOOKUP(G4335,Ma_KH!$A:$R,14,0)</f>
        <v>60</v>
      </c>
      <c r="AD4335" s="7" t="str">
        <f>IFERROR(VLOOKUP(J4335,'Chuyển Mã'!$B$3:$C$9,2,0),"")</f>
        <v>Hà Nội</v>
      </c>
      <c r="AE4335" s="7" t="str">
        <f t="shared" si="592"/>
        <v>Chân giò heo muối 300g</v>
      </c>
      <c r="AF4335" s="7">
        <f t="shared" si="593"/>
        <v>2</v>
      </c>
    </row>
    <row r="4336" spans="1:32" x14ac:dyDescent="0.25">
      <c r="A4336" s="65">
        <v>45910</v>
      </c>
      <c r="B4336" s="25">
        <v>4176573705</v>
      </c>
      <c r="C4336" s="12" t="s">
        <v>7214</v>
      </c>
      <c r="D4336" s="16">
        <f t="shared" si="605"/>
        <v>45910</v>
      </c>
      <c r="G4336" s="13" t="s">
        <v>8674</v>
      </c>
      <c r="I4336" s="13" t="s">
        <v>8675</v>
      </c>
      <c r="J4336" s="13" t="s">
        <v>1813</v>
      </c>
      <c r="K4336" s="13" t="s">
        <v>51</v>
      </c>
      <c r="L4336" s="25" t="str">
        <f>VLOOKUP($K4336,TONG_SL!$A:$D,2,0)</f>
        <v>Mọc Nấm Hương 250g</v>
      </c>
      <c r="N4336" s="25" t="str">
        <f t="shared" si="600"/>
        <v>K-C6</v>
      </c>
      <c r="Q4336" s="25" t="str">
        <f>VLOOKUP(K4336,TONG_SL!$A:$D,3,0)</f>
        <v>Túi</v>
      </c>
      <c r="R4336" s="1">
        <v>4</v>
      </c>
      <c r="T4336" s="1">
        <f>VLOOKUP(VLOOKUP(G4336,Ma_KH!$A:$R,18,0)&amp;K4336,Gia_MB!$A:$F,6,0)</f>
        <v>46000</v>
      </c>
      <c r="U4336" s="14">
        <f t="shared" si="588"/>
        <v>184000</v>
      </c>
      <c r="W4336" s="64">
        <f t="shared" si="589"/>
        <v>0</v>
      </c>
      <c r="X4336" s="3" t="str">
        <f t="shared" si="590"/>
        <v>8</v>
      </c>
      <c r="Z4336" s="14">
        <f t="shared" si="591"/>
        <v>14720</v>
      </c>
      <c r="AA4336" s="7">
        <f>VLOOKUP(G4336,Ma_KH!$A:$R,14,0)</f>
        <v>60</v>
      </c>
      <c r="AD4336" s="7" t="str">
        <f>IFERROR(VLOOKUP(J4336,'Chuyển Mã'!$B$3:$C$9,2,0),"")</f>
        <v>Hà Nội</v>
      </c>
      <c r="AE4336" s="7" t="str">
        <f t="shared" si="592"/>
        <v>Mọc Nấm Hương 250g</v>
      </c>
      <c r="AF4336" s="7">
        <f t="shared" si="593"/>
        <v>4</v>
      </c>
    </row>
    <row r="4337" spans="1:32" x14ac:dyDescent="0.25">
      <c r="A4337" s="65">
        <v>45910</v>
      </c>
      <c r="B4337" s="25">
        <v>4176573705</v>
      </c>
      <c r="C4337" s="12" t="s">
        <v>7214</v>
      </c>
      <c r="D4337" s="16">
        <f t="shared" si="605"/>
        <v>45910</v>
      </c>
      <c r="G4337" s="13" t="s">
        <v>8674</v>
      </c>
      <c r="I4337" s="13" t="s">
        <v>8675</v>
      </c>
      <c r="J4337" s="13" t="s">
        <v>1813</v>
      </c>
      <c r="K4337" s="13" t="s">
        <v>30</v>
      </c>
      <c r="L4337" s="25" t="str">
        <f>VLOOKUP($K4337,TONG_SL!$A:$D,2,0)</f>
        <v>Gà muối 500g</v>
      </c>
      <c r="N4337" s="25" t="str">
        <f t="shared" si="600"/>
        <v>K-C6</v>
      </c>
      <c r="Q4337" s="25" t="str">
        <f>VLOOKUP(K4337,TONG_SL!$A:$D,3,0)</f>
        <v>Túi</v>
      </c>
      <c r="R4337" s="1">
        <v>4</v>
      </c>
      <c r="T4337" s="1">
        <f>VLOOKUP(VLOOKUP(G4337,Ma_KH!$A:$R,18,0)&amp;K4337,Gia_MB!$A:$F,6,0)</f>
        <v>111058</v>
      </c>
      <c r="U4337" s="14">
        <f t="shared" si="588"/>
        <v>444232</v>
      </c>
      <c r="W4337" s="64">
        <f t="shared" si="589"/>
        <v>0</v>
      </c>
      <c r="X4337" s="3" t="str">
        <f t="shared" si="590"/>
        <v>8</v>
      </c>
      <c r="Z4337" s="14">
        <f t="shared" si="591"/>
        <v>35538.559999999998</v>
      </c>
      <c r="AA4337" s="7">
        <f>VLOOKUP(G4337,Ma_KH!$A:$R,14,0)</f>
        <v>60</v>
      </c>
      <c r="AD4337" s="7" t="str">
        <f>IFERROR(VLOOKUP(J4337,'Chuyển Mã'!$B$3:$C$9,2,0),"")</f>
        <v>Hà Nội</v>
      </c>
      <c r="AE4337" s="7" t="str">
        <f t="shared" si="592"/>
        <v>Gà muối 500g</v>
      </c>
      <c r="AF4337" s="7">
        <f t="shared" si="593"/>
        <v>4</v>
      </c>
    </row>
    <row r="4338" spans="1:32" x14ac:dyDescent="0.25">
      <c r="A4338" s="65">
        <v>45910</v>
      </c>
      <c r="B4338" s="25">
        <v>4176573713</v>
      </c>
      <c r="C4338" s="12" t="s">
        <v>7214</v>
      </c>
      <c r="D4338" s="16">
        <f t="shared" si="602"/>
        <v>45910</v>
      </c>
      <c r="G4338" s="13" t="s">
        <v>8676</v>
      </c>
      <c r="I4338" s="25">
        <v>4176573713</v>
      </c>
      <c r="J4338" s="13" t="s">
        <v>1813</v>
      </c>
      <c r="K4338" s="13" t="s">
        <v>27</v>
      </c>
      <c r="L4338" s="25" t="str">
        <f>VLOOKUP($K4338,TONG_SL!$A:$D,2,0)</f>
        <v>Chân giò heo muối 300g</v>
      </c>
      <c r="N4338" s="25" t="str">
        <f t="shared" si="600"/>
        <v>K-C6</v>
      </c>
      <c r="Q4338" s="25" t="str">
        <f>VLOOKUP(K4338,TONG_SL!$A:$D,3,0)</f>
        <v>Túi</v>
      </c>
      <c r="R4338" s="1">
        <v>5</v>
      </c>
      <c r="T4338" s="1">
        <f>VLOOKUP(VLOOKUP(G4338,Ma_KH!$A:$R,18,0)&amp;K4338,Gia_MB!$A:$F,6,0)</f>
        <v>73431</v>
      </c>
      <c r="U4338" s="14">
        <f t="shared" si="588"/>
        <v>367155</v>
      </c>
      <c r="W4338" s="64">
        <f t="shared" si="589"/>
        <v>0</v>
      </c>
      <c r="X4338" s="3" t="str">
        <f t="shared" si="590"/>
        <v>8</v>
      </c>
      <c r="Z4338" s="14">
        <f t="shared" si="591"/>
        <v>29372.400000000001</v>
      </c>
      <c r="AA4338" s="7">
        <f>VLOOKUP(G4338,Ma_KH!$A:$R,14,0)</f>
        <v>60</v>
      </c>
      <c r="AD4338" s="7" t="str">
        <f>IFERROR(VLOOKUP(J4338,'Chuyển Mã'!$B$3:$C$9,2,0),"")</f>
        <v>Hà Nội</v>
      </c>
      <c r="AE4338" s="7" t="str">
        <f t="shared" si="592"/>
        <v>Chân giò heo muối 300g</v>
      </c>
      <c r="AF4338" s="7">
        <f t="shared" si="593"/>
        <v>5</v>
      </c>
    </row>
    <row r="4339" spans="1:32" x14ac:dyDescent="0.25">
      <c r="A4339" s="65">
        <v>45910</v>
      </c>
      <c r="B4339" s="25">
        <v>4176573713</v>
      </c>
      <c r="C4339" s="12" t="s">
        <v>7214</v>
      </c>
      <c r="D4339" s="16">
        <f t="shared" ref="D4339" si="606">IF(A4339="","",A4339)</f>
        <v>45910</v>
      </c>
      <c r="G4339" s="13" t="s">
        <v>8676</v>
      </c>
      <c r="I4339" s="25">
        <v>4176573713</v>
      </c>
      <c r="J4339" s="13" t="s">
        <v>1813</v>
      </c>
      <c r="K4339" s="13" t="s">
        <v>32</v>
      </c>
      <c r="L4339" s="25" t="str">
        <f>VLOOKUP($K4339,TONG_SL!$A:$D,2,0)</f>
        <v>Giò Tai Lưỡi Xào 250</v>
      </c>
      <c r="N4339" s="25" t="str">
        <f t="shared" si="600"/>
        <v>K-C6</v>
      </c>
      <c r="Q4339" s="25" t="str">
        <f>VLOOKUP(K4339,TONG_SL!$A:$D,3,0)</f>
        <v>Túi</v>
      </c>
      <c r="R4339" s="1">
        <v>5</v>
      </c>
      <c r="T4339" s="1">
        <f>VLOOKUP(VLOOKUP(G4339,Ma_KH!$A:$R,18,0)&amp;K4339,Gia_MB!$A:$F,6,0)</f>
        <v>50183</v>
      </c>
      <c r="U4339" s="14">
        <f t="shared" si="588"/>
        <v>250915</v>
      </c>
      <c r="W4339" s="64">
        <f t="shared" si="589"/>
        <v>0</v>
      </c>
      <c r="X4339" s="3" t="str">
        <f t="shared" si="590"/>
        <v>8</v>
      </c>
      <c r="Z4339" s="14">
        <f t="shared" si="591"/>
        <v>20073.2</v>
      </c>
      <c r="AA4339" s="7">
        <f>VLOOKUP(G4339,Ma_KH!$A:$R,14,0)</f>
        <v>60</v>
      </c>
      <c r="AD4339" s="7" t="str">
        <f>IFERROR(VLOOKUP(J4339,'Chuyển Mã'!$B$3:$C$9,2,0),"")</f>
        <v>Hà Nội</v>
      </c>
      <c r="AE4339" s="7" t="str">
        <f t="shared" si="592"/>
        <v>Giò Tai Lưỡi Xào 250</v>
      </c>
      <c r="AF4339" s="7">
        <f t="shared" si="593"/>
        <v>5</v>
      </c>
    </row>
    <row r="4340" spans="1:32" x14ac:dyDescent="0.25">
      <c r="A4340" s="65">
        <v>45910</v>
      </c>
      <c r="B4340" s="25" t="s">
        <v>8677</v>
      </c>
      <c r="C4340" s="12" t="s">
        <v>7214</v>
      </c>
      <c r="D4340" s="16">
        <f t="shared" si="602"/>
        <v>45910</v>
      </c>
      <c r="G4340" s="13" t="s">
        <v>8678</v>
      </c>
      <c r="I4340" s="13" t="s">
        <v>8679</v>
      </c>
      <c r="J4340" s="13" t="s">
        <v>1813</v>
      </c>
      <c r="K4340" s="13" t="s">
        <v>35</v>
      </c>
      <c r="L4340" s="25" t="str">
        <f>VLOOKUP($K4340,TONG_SL!$A:$D,2,0)</f>
        <v>Tai heo muối 200g</v>
      </c>
      <c r="N4340" s="25" t="str">
        <f t="shared" si="600"/>
        <v>K-C6</v>
      </c>
      <c r="Q4340" s="25" t="str">
        <f>VLOOKUP(K4340,TONG_SL!$A:$D,3,0)</f>
        <v>Túi</v>
      </c>
      <c r="R4340" s="1">
        <v>3</v>
      </c>
      <c r="T4340" s="1">
        <f>VLOOKUP(VLOOKUP(G4340,Ma_KH!$A:$R,18,0)&amp;K4340,Gia_MB!$A:$F,6,0)</f>
        <v>55595</v>
      </c>
      <c r="U4340" s="14">
        <f t="shared" si="588"/>
        <v>166785</v>
      </c>
      <c r="W4340" s="64">
        <f t="shared" si="589"/>
        <v>0</v>
      </c>
      <c r="X4340" s="3" t="str">
        <f t="shared" si="590"/>
        <v>8</v>
      </c>
      <c r="Z4340" s="14">
        <f t="shared" si="591"/>
        <v>13342.800000000001</v>
      </c>
      <c r="AA4340" s="7">
        <f>VLOOKUP(G4340,Ma_KH!$A:$R,14,0)</f>
        <v>60</v>
      </c>
      <c r="AD4340" s="7" t="str">
        <f>IFERROR(VLOOKUP(J4340,'Chuyển Mã'!$B$3:$C$9,2,0),"")</f>
        <v>Hà Nội</v>
      </c>
      <c r="AE4340" s="7" t="str">
        <f t="shared" si="592"/>
        <v>Tai heo muối 200g</v>
      </c>
      <c r="AF4340" s="7">
        <f t="shared" si="593"/>
        <v>3</v>
      </c>
    </row>
    <row r="4341" spans="1:32" x14ac:dyDescent="0.25">
      <c r="A4341" s="65">
        <v>45910</v>
      </c>
      <c r="B4341" s="25" t="s">
        <v>8677</v>
      </c>
      <c r="C4341" s="12" t="s">
        <v>7214</v>
      </c>
      <c r="D4341" s="16">
        <f t="shared" ref="D4341" si="607">IF(A4341="","",A4341)</f>
        <v>45910</v>
      </c>
      <c r="G4341" s="13" t="s">
        <v>8678</v>
      </c>
      <c r="I4341" s="13" t="s">
        <v>8679</v>
      </c>
      <c r="J4341" s="13" t="s">
        <v>1813</v>
      </c>
      <c r="K4341" s="13" t="s">
        <v>39</v>
      </c>
      <c r="L4341" s="25" t="str">
        <f>VLOOKUP($K4341,TONG_SL!$A:$D,2,0)</f>
        <v>Chả cốm 300g</v>
      </c>
      <c r="N4341" s="25" t="str">
        <f t="shared" si="600"/>
        <v>K-C6</v>
      </c>
      <c r="Q4341" s="25" t="str">
        <f>VLOOKUP(K4341,TONG_SL!$A:$D,3,0)</f>
        <v>Túi</v>
      </c>
      <c r="R4341" s="1">
        <v>3</v>
      </c>
      <c r="T4341" s="1">
        <f>VLOOKUP(VLOOKUP(G4341,Ma_KH!$A:$R,18,0)&amp;K4341,Gia_MB!$A:$F,6,0)</f>
        <v>74250</v>
      </c>
      <c r="U4341" s="14">
        <f t="shared" si="588"/>
        <v>222750</v>
      </c>
      <c r="W4341" s="64">
        <f t="shared" si="589"/>
        <v>0</v>
      </c>
      <c r="X4341" s="3" t="str">
        <f t="shared" si="590"/>
        <v>8</v>
      </c>
      <c r="Z4341" s="14">
        <f t="shared" si="591"/>
        <v>17820</v>
      </c>
      <c r="AA4341" s="7">
        <f>VLOOKUP(G4341,Ma_KH!$A:$R,14,0)</f>
        <v>60</v>
      </c>
      <c r="AD4341" s="7" t="str">
        <f>IFERROR(VLOOKUP(J4341,'Chuyển Mã'!$B$3:$C$9,2,0),"")</f>
        <v>Hà Nội</v>
      </c>
      <c r="AE4341" s="7" t="str">
        <f t="shared" si="592"/>
        <v>Chả cốm 300g</v>
      </c>
      <c r="AF4341" s="7">
        <f t="shared" si="593"/>
        <v>3</v>
      </c>
    </row>
    <row r="4342" spans="1:32" x14ac:dyDescent="0.25">
      <c r="A4342" s="65">
        <v>45910</v>
      </c>
      <c r="B4342" s="25">
        <v>4176573691</v>
      </c>
      <c r="C4342" s="12" t="s">
        <v>7214</v>
      </c>
      <c r="D4342" s="16">
        <f t="shared" si="602"/>
        <v>45910</v>
      </c>
      <c r="G4342" s="13" t="s">
        <v>8678</v>
      </c>
      <c r="I4342" s="25">
        <v>4176573691</v>
      </c>
      <c r="J4342" s="13" t="s">
        <v>1813</v>
      </c>
      <c r="K4342" s="13" t="s">
        <v>30</v>
      </c>
      <c r="L4342" s="25" t="str">
        <f>VLOOKUP($K4342,TONG_SL!$A:$D,2,0)</f>
        <v>Gà muối 500g</v>
      </c>
      <c r="N4342" s="25" t="str">
        <f t="shared" si="600"/>
        <v>K-C6</v>
      </c>
      <c r="Q4342" s="25" t="str">
        <f>VLOOKUP(K4342,TONG_SL!$A:$D,3,0)</f>
        <v>Túi</v>
      </c>
      <c r="R4342" s="1">
        <v>6</v>
      </c>
      <c r="T4342" s="1">
        <f>VLOOKUP(VLOOKUP(G4342,Ma_KH!$A:$R,18,0)&amp;K4342,Gia_MB!$A:$F,6,0)</f>
        <v>111058</v>
      </c>
      <c r="U4342" s="14">
        <f t="shared" si="588"/>
        <v>666348</v>
      </c>
      <c r="W4342" s="64">
        <f t="shared" si="589"/>
        <v>0</v>
      </c>
      <c r="X4342" s="3" t="str">
        <f t="shared" si="590"/>
        <v>8</v>
      </c>
      <c r="Z4342" s="14">
        <f t="shared" si="591"/>
        <v>53307.840000000004</v>
      </c>
      <c r="AA4342" s="7">
        <f>VLOOKUP(G4342,Ma_KH!$A:$R,14,0)</f>
        <v>60</v>
      </c>
      <c r="AD4342" s="7" t="str">
        <f>IFERROR(VLOOKUP(J4342,'Chuyển Mã'!$B$3:$C$9,2,0),"")</f>
        <v>Hà Nội</v>
      </c>
      <c r="AE4342" s="7" t="str">
        <f t="shared" si="592"/>
        <v>Gà muối 500g</v>
      </c>
      <c r="AF4342" s="7">
        <f t="shared" si="593"/>
        <v>6</v>
      </c>
    </row>
    <row r="4343" spans="1:32" x14ac:dyDescent="0.25">
      <c r="A4343" s="65">
        <v>45910</v>
      </c>
      <c r="B4343" s="25">
        <v>4176573691</v>
      </c>
      <c r="C4343" s="12" t="s">
        <v>7214</v>
      </c>
      <c r="D4343" s="16">
        <f t="shared" ref="D4343:D4344" si="608">IF(A4343="","",A4343)</f>
        <v>45910</v>
      </c>
      <c r="G4343" s="13" t="s">
        <v>8678</v>
      </c>
      <c r="I4343" s="25">
        <v>4176573691</v>
      </c>
      <c r="J4343" s="13" t="s">
        <v>1813</v>
      </c>
      <c r="K4343" s="13" t="s">
        <v>27</v>
      </c>
      <c r="L4343" s="25" t="str">
        <f>VLOOKUP($K4343,TONG_SL!$A:$D,2,0)</f>
        <v>Chân giò heo muối 300g</v>
      </c>
      <c r="N4343" s="25" t="str">
        <f t="shared" si="600"/>
        <v>K-C6</v>
      </c>
      <c r="Q4343" s="25" t="str">
        <f>VLOOKUP(K4343,TONG_SL!$A:$D,3,0)</f>
        <v>Túi</v>
      </c>
      <c r="R4343" s="1">
        <v>12</v>
      </c>
      <c r="T4343" s="1">
        <f>VLOOKUP(VLOOKUP(G4343,Ma_KH!$A:$R,18,0)&amp;K4343,Gia_MB!$A:$F,6,0)</f>
        <v>73431</v>
      </c>
      <c r="U4343" s="14">
        <f t="shared" si="588"/>
        <v>881172</v>
      </c>
      <c r="W4343" s="64">
        <f t="shared" si="589"/>
        <v>0</v>
      </c>
      <c r="X4343" s="3" t="str">
        <f t="shared" si="590"/>
        <v>8</v>
      </c>
      <c r="Z4343" s="14">
        <f t="shared" si="591"/>
        <v>70493.759999999995</v>
      </c>
      <c r="AA4343" s="7">
        <f>VLOOKUP(G4343,Ma_KH!$A:$R,14,0)</f>
        <v>60</v>
      </c>
      <c r="AD4343" s="7" t="str">
        <f>IFERROR(VLOOKUP(J4343,'Chuyển Mã'!$B$3:$C$9,2,0),"")</f>
        <v>Hà Nội</v>
      </c>
      <c r="AE4343" s="7" t="str">
        <f t="shared" si="592"/>
        <v>Chân giò heo muối 300g</v>
      </c>
      <c r="AF4343" s="7">
        <f t="shared" si="593"/>
        <v>12</v>
      </c>
    </row>
    <row r="4344" spans="1:32" x14ac:dyDescent="0.25">
      <c r="A4344" s="65">
        <v>45910</v>
      </c>
      <c r="B4344" s="25">
        <v>4176573691</v>
      </c>
      <c r="C4344" s="12" t="s">
        <v>7214</v>
      </c>
      <c r="D4344" s="16">
        <f t="shared" si="608"/>
        <v>45910</v>
      </c>
      <c r="G4344" s="13" t="s">
        <v>8678</v>
      </c>
      <c r="I4344" s="25">
        <v>4176573691</v>
      </c>
      <c r="J4344" s="13" t="s">
        <v>1813</v>
      </c>
      <c r="K4344" s="13" t="s">
        <v>32</v>
      </c>
      <c r="L4344" s="25" t="str">
        <f>VLOOKUP($K4344,TONG_SL!$A:$D,2,0)</f>
        <v>Giò Tai Lưỡi Xào 250</v>
      </c>
      <c r="N4344" s="25" t="str">
        <f t="shared" si="600"/>
        <v>K-C6</v>
      </c>
      <c r="Q4344" s="25" t="str">
        <f>VLOOKUP(K4344,TONG_SL!$A:$D,3,0)</f>
        <v>Túi</v>
      </c>
      <c r="R4344" s="1">
        <v>4</v>
      </c>
      <c r="T4344" s="1">
        <f>VLOOKUP(VLOOKUP(G4344,Ma_KH!$A:$R,18,0)&amp;K4344,Gia_MB!$A:$F,6,0)</f>
        <v>50183</v>
      </c>
      <c r="U4344" s="14">
        <f t="shared" si="588"/>
        <v>200732</v>
      </c>
      <c r="W4344" s="64">
        <f t="shared" si="589"/>
        <v>0</v>
      </c>
      <c r="X4344" s="3" t="str">
        <f t="shared" si="590"/>
        <v>8</v>
      </c>
      <c r="Z4344" s="14">
        <f t="shared" si="591"/>
        <v>16058.56</v>
      </c>
      <c r="AA4344" s="7">
        <f>VLOOKUP(G4344,Ma_KH!$A:$R,14,0)</f>
        <v>60</v>
      </c>
      <c r="AD4344" s="7" t="str">
        <f>IFERROR(VLOOKUP(J4344,'Chuyển Mã'!$B$3:$C$9,2,0),"")</f>
        <v>Hà Nội</v>
      </c>
      <c r="AE4344" s="7" t="str">
        <f t="shared" si="592"/>
        <v>Giò Tai Lưỡi Xào 250</v>
      </c>
      <c r="AF4344" s="7">
        <f t="shared" si="593"/>
        <v>4</v>
      </c>
    </row>
    <row r="4345" spans="1:32" x14ac:dyDescent="0.25">
      <c r="A4345" s="65">
        <v>45910</v>
      </c>
      <c r="B4345" s="25">
        <v>4176573708</v>
      </c>
      <c r="C4345" s="12" t="s">
        <v>7214</v>
      </c>
      <c r="D4345" s="16">
        <f t="shared" si="602"/>
        <v>45910</v>
      </c>
      <c r="G4345" s="13" t="s">
        <v>8680</v>
      </c>
      <c r="I4345" s="25">
        <v>4176573708</v>
      </c>
      <c r="J4345" s="13" t="s">
        <v>1813</v>
      </c>
      <c r="K4345" s="13" t="s">
        <v>30</v>
      </c>
      <c r="L4345" s="25" t="str">
        <f>VLOOKUP($K4345,TONG_SL!$A:$D,2,0)</f>
        <v>Gà muối 500g</v>
      </c>
      <c r="N4345" s="25" t="str">
        <f t="shared" si="600"/>
        <v>K-C6</v>
      </c>
      <c r="Q4345" s="25" t="str">
        <f>VLOOKUP(K4345,TONG_SL!$A:$D,3,0)</f>
        <v>Túi</v>
      </c>
      <c r="R4345" s="1">
        <v>3</v>
      </c>
      <c r="T4345" s="1">
        <f>VLOOKUP(VLOOKUP(G4345,Ma_KH!$A:$R,18,0)&amp;K4345,Gia_MB!$A:$F,6,0)</f>
        <v>111058</v>
      </c>
      <c r="U4345" s="14">
        <f t="shared" si="588"/>
        <v>333174</v>
      </c>
      <c r="W4345" s="64">
        <f t="shared" si="589"/>
        <v>0</v>
      </c>
      <c r="X4345" s="3" t="str">
        <f t="shared" si="590"/>
        <v>8</v>
      </c>
      <c r="Z4345" s="14">
        <f t="shared" si="591"/>
        <v>26653.920000000002</v>
      </c>
      <c r="AA4345" s="7">
        <f>VLOOKUP(G4345,Ma_KH!$A:$R,14,0)</f>
        <v>60</v>
      </c>
      <c r="AD4345" s="7" t="str">
        <f>IFERROR(VLOOKUP(J4345,'Chuyển Mã'!$B$3:$C$9,2,0),"")</f>
        <v>Hà Nội</v>
      </c>
      <c r="AE4345" s="7" t="str">
        <f t="shared" si="592"/>
        <v>Gà muối 500g</v>
      </c>
      <c r="AF4345" s="7">
        <f t="shared" si="593"/>
        <v>3</v>
      </c>
    </row>
    <row r="4346" spans="1:32" x14ac:dyDescent="0.25">
      <c r="A4346" s="65">
        <v>45910</v>
      </c>
      <c r="B4346" s="25">
        <v>4176573708</v>
      </c>
      <c r="C4346" s="12" t="s">
        <v>7214</v>
      </c>
      <c r="D4346" s="16">
        <f t="shared" ref="D4346:D4347" si="609">IF(A4346="","",A4346)</f>
        <v>45910</v>
      </c>
      <c r="G4346" s="13" t="s">
        <v>8680</v>
      </c>
      <c r="I4346" s="25">
        <v>4176573708</v>
      </c>
      <c r="J4346" s="13" t="s">
        <v>1813</v>
      </c>
      <c r="K4346" s="13" t="s">
        <v>27</v>
      </c>
      <c r="L4346" s="25" t="str">
        <f>VLOOKUP($K4346,TONG_SL!$A:$D,2,0)</f>
        <v>Chân giò heo muối 300g</v>
      </c>
      <c r="N4346" s="25" t="str">
        <f t="shared" si="600"/>
        <v>K-C6</v>
      </c>
      <c r="Q4346" s="25" t="str">
        <f>VLOOKUP(K4346,TONG_SL!$A:$D,3,0)</f>
        <v>Túi</v>
      </c>
      <c r="R4346" s="1">
        <v>7</v>
      </c>
      <c r="T4346" s="1">
        <f>VLOOKUP(VLOOKUP(G4346,Ma_KH!$A:$R,18,0)&amp;K4346,Gia_MB!$A:$F,6,0)</f>
        <v>73431</v>
      </c>
      <c r="U4346" s="14">
        <f t="shared" si="588"/>
        <v>514017</v>
      </c>
      <c r="W4346" s="64">
        <f t="shared" si="589"/>
        <v>0</v>
      </c>
      <c r="X4346" s="3" t="str">
        <f t="shared" si="590"/>
        <v>8</v>
      </c>
      <c r="Z4346" s="14">
        <f t="shared" si="591"/>
        <v>41121.360000000001</v>
      </c>
      <c r="AA4346" s="7">
        <f>VLOOKUP(G4346,Ma_KH!$A:$R,14,0)</f>
        <v>60</v>
      </c>
      <c r="AD4346" s="7" t="str">
        <f>IFERROR(VLOOKUP(J4346,'Chuyển Mã'!$B$3:$C$9,2,0),"")</f>
        <v>Hà Nội</v>
      </c>
      <c r="AE4346" s="7" t="str">
        <f t="shared" si="592"/>
        <v>Chân giò heo muối 300g</v>
      </c>
      <c r="AF4346" s="7">
        <f t="shared" si="593"/>
        <v>7</v>
      </c>
    </row>
    <row r="4347" spans="1:32" x14ac:dyDescent="0.25">
      <c r="A4347" s="65">
        <v>45910</v>
      </c>
      <c r="B4347" s="25">
        <v>4176573708</v>
      </c>
      <c r="C4347" s="12" t="s">
        <v>7214</v>
      </c>
      <c r="D4347" s="16">
        <f t="shared" si="609"/>
        <v>45910</v>
      </c>
      <c r="G4347" s="13" t="s">
        <v>8680</v>
      </c>
      <c r="I4347" s="25">
        <v>4176573708</v>
      </c>
      <c r="J4347" s="13" t="s">
        <v>1813</v>
      </c>
      <c r="K4347" s="13" t="s">
        <v>32</v>
      </c>
      <c r="L4347" s="25" t="str">
        <f>VLOOKUP($K4347,TONG_SL!$A:$D,2,0)</f>
        <v>Giò Tai Lưỡi Xào 250</v>
      </c>
      <c r="N4347" s="25" t="str">
        <f t="shared" si="600"/>
        <v>K-C6</v>
      </c>
      <c r="Q4347" s="25" t="str">
        <f>VLOOKUP(K4347,TONG_SL!$A:$D,3,0)</f>
        <v>Túi</v>
      </c>
      <c r="R4347" s="1">
        <v>3</v>
      </c>
      <c r="T4347" s="1">
        <f>VLOOKUP(VLOOKUP(G4347,Ma_KH!$A:$R,18,0)&amp;K4347,Gia_MB!$A:$F,6,0)</f>
        <v>50183</v>
      </c>
      <c r="U4347" s="14">
        <f t="shared" si="588"/>
        <v>150549</v>
      </c>
      <c r="W4347" s="64">
        <f t="shared" si="589"/>
        <v>0</v>
      </c>
      <c r="X4347" s="3" t="str">
        <f t="shared" si="590"/>
        <v>8</v>
      </c>
      <c r="Z4347" s="14">
        <f t="shared" si="591"/>
        <v>12043.92</v>
      </c>
      <c r="AA4347" s="7">
        <f>VLOOKUP(G4347,Ma_KH!$A:$R,14,0)</f>
        <v>60</v>
      </c>
      <c r="AD4347" s="7" t="str">
        <f>IFERROR(VLOOKUP(J4347,'Chuyển Mã'!$B$3:$C$9,2,0),"")</f>
        <v>Hà Nội</v>
      </c>
      <c r="AE4347" s="7" t="str">
        <f t="shared" si="592"/>
        <v>Giò Tai Lưỡi Xào 250</v>
      </c>
      <c r="AF4347" s="7">
        <f t="shared" si="593"/>
        <v>3</v>
      </c>
    </row>
    <row r="4348" spans="1:32" x14ac:dyDescent="0.25">
      <c r="A4348" s="65">
        <v>45910</v>
      </c>
      <c r="B4348" s="25">
        <v>4176574002</v>
      </c>
      <c r="C4348" s="12" t="s">
        <v>7214</v>
      </c>
      <c r="D4348" s="16">
        <f t="shared" si="602"/>
        <v>45910</v>
      </c>
      <c r="G4348" s="13" t="s">
        <v>1486</v>
      </c>
      <c r="I4348" s="25">
        <v>4176574002</v>
      </c>
      <c r="J4348" s="13" t="s">
        <v>1813</v>
      </c>
      <c r="K4348" s="13" t="s">
        <v>27</v>
      </c>
      <c r="L4348" s="25" t="str">
        <f>VLOOKUP($K4348,TONG_SL!$A:$D,2,0)</f>
        <v>Chân giò heo muối 300g</v>
      </c>
      <c r="N4348" s="25" t="str">
        <f t="shared" si="600"/>
        <v>K-C6</v>
      </c>
      <c r="Q4348" s="25" t="str">
        <f>VLOOKUP(K4348,TONG_SL!$A:$D,3,0)</f>
        <v>Túi</v>
      </c>
      <c r="R4348" s="1">
        <v>3</v>
      </c>
      <c r="T4348" s="1">
        <f>VLOOKUP(VLOOKUP(G4348,Ma_KH!$A:$R,18,0)&amp;K4348,Gia_MB!$A:$F,6,0)</f>
        <v>73431</v>
      </c>
      <c r="U4348" s="14">
        <f t="shared" si="588"/>
        <v>220293</v>
      </c>
      <c r="W4348" s="64">
        <f t="shared" si="589"/>
        <v>0</v>
      </c>
      <c r="X4348" s="3" t="str">
        <f t="shared" si="590"/>
        <v>8</v>
      </c>
      <c r="Z4348" s="14">
        <f t="shared" si="591"/>
        <v>17623.439999999999</v>
      </c>
      <c r="AA4348" s="7">
        <f>VLOOKUP(G4348,Ma_KH!$A:$R,14,0)</f>
        <v>60</v>
      </c>
      <c r="AD4348" s="7" t="str">
        <f>IFERROR(VLOOKUP(J4348,'Chuyển Mã'!$B$3:$C$9,2,0),"")</f>
        <v>Hà Nội</v>
      </c>
      <c r="AE4348" s="7" t="str">
        <f t="shared" si="592"/>
        <v>Chân giò heo muối 300g</v>
      </c>
      <c r="AF4348" s="7">
        <f t="shared" si="593"/>
        <v>3</v>
      </c>
    </row>
    <row r="4349" spans="1:32" x14ac:dyDescent="0.25">
      <c r="A4349" s="65">
        <v>45910</v>
      </c>
      <c r="B4349" s="25">
        <v>4176574002</v>
      </c>
      <c r="C4349" s="12" t="s">
        <v>7214</v>
      </c>
      <c r="D4349" s="16">
        <f t="shared" ref="D4349:D4350" si="610">IF(A4349="","",A4349)</f>
        <v>45910</v>
      </c>
      <c r="G4349" s="13" t="s">
        <v>1486</v>
      </c>
      <c r="I4349" s="25">
        <v>4176574002</v>
      </c>
      <c r="J4349" s="13" t="s">
        <v>1813</v>
      </c>
      <c r="K4349" s="13" t="s">
        <v>32</v>
      </c>
      <c r="L4349" s="25" t="str">
        <f>VLOOKUP($K4349,TONG_SL!$A:$D,2,0)</f>
        <v>Giò Tai Lưỡi Xào 250</v>
      </c>
      <c r="N4349" s="25" t="str">
        <f t="shared" si="600"/>
        <v>K-C6</v>
      </c>
      <c r="Q4349" s="25" t="str">
        <f>VLOOKUP(K4349,TONG_SL!$A:$D,3,0)</f>
        <v>Túi</v>
      </c>
      <c r="R4349" s="1">
        <v>3</v>
      </c>
      <c r="T4349" s="1">
        <f>VLOOKUP(VLOOKUP(G4349,Ma_KH!$A:$R,18,0)&amp;K4349,Gia_MB!$A:$F,6,0)</f>
        <v>50183</v>
      </c>
      <c r="U4349" s="14">
        <f t="shared" si="588"/>
        <v>150549</v>
      </c>
      <c r="W4349" s="64">
        <f t="shared" si="589"/>
        <v>0</v>
      </c>
      <c r="X4349" s="3" t="str">
        <f t="shared" si="590"/>
        <v>8</v>
      </c>
      <c r="Z4349" s="14">
        <f t="shared" si="591"/>
        <v>12043.92</v>
      </c>
      <c r="AA4349" s="7">
        <f>VLOOKUP(G4349,Ma_KH!$A:$R,14,0)</f>
        <v>60</v>
      </c>
      <c r="AD4349" s="7" t="str">
        <f>IFERROR(VLOOKUP(J4349,'Chuyển Mã'!$B$3:$C$9,2,0),"")</f>
        <v>Hà Nội</v>
      </c>
      <c r="AE4349" s="7" t="str">
        <f t="shared" si="592"/>
        <v>Giò Tai Lưỡi Xào 250</v>
      </c>
      <c r="AF4349" s="7">
        <f t="shared" si="593"/>
        <v>3</v>
      </c>
    </row>
    <row r="4350" spans="1:32" x14ac:dyDescent="0.25">
      <c r="A4350" s="65">
        <v>45910</v>
      </c>
      <c r="B4350" s="25">
        <v>4176574002</v>
      </c>
      <c r="C4350" s="12" t="s">
        <v>7214</v>
      </c>
      <c r="D4350" s="16">
        <f t="shared" si="610"/>
        <v>45910</v>
      </c>
      <c r="G4350" s="13" t="s">
        <v>1486</v>
      </c>
      <c r="I4350" s="25">
        <v>4176574002</v>
      </c>
      <c r="J4350" s="13" t="s">
        <v>1813</v>
      </c>
      <c r="K4350" s="13" t="s">
        <v>30</v>
      </c>
      <c r="L4350" s="25" t="str">
        <f>VLOOKUP($K4350,TONG_SL!$A:$D,2,0)</f>
        <v>Gà muối 500g</v>
      </c>
      <c r="N4350" s="25" t="str">
        <f t="shared" si="600"/>
        <v>K-C6</v>
      </c>
      <c r="Q4350" s="25" t="str">
        <f>VLOOKUP(K4350,TONG_SL!$A:$D,3,0)</f>
        <v>Túi</v>
      </c>
      <c r="R4350" s="1">
        <v>20</v>
      </c>
      <c r="T4350" s="1">
        <f>VLOOKUP(VLOOKUP(G4350,Ma_KH!$A:$R,18,0)&amp;K4350,Gia_MB!$A:$F,6,0)</f>
        <v>111058</v>
      </c>
      <c r="U4350" s="14">
        <f t="shared" ref="U4350:U4410" si="611">T4350*R4350</f>
        <v>2221160</v>
      </c>
      <c r="W4350" s="64">
        <f t="shared" ref="W4350:W4410" si="612">U4350*V4350</f>
        <v>0</v>
      </c>
      <c r="X4350" s="3" t="str">
        <f t="shared" ref="X4350:X4410" si="613">IF(B4350&lt;&gt;"","8","0")</f>
        <v>8</v>
      </c>
      <c r="Z4350" s="14">
        <f t="shared" ref="Z4350:Z4410" si="614">U4350*X4350%</f>
        <v>177692.80000000002</v>
      </c>
      <c r="AA4350" s="7">
        <f>VLOOKUP(G4350,Ma_KH!$A:$R,14,0)</f>
        <v>60</v>
      </c>
      <c r="AD4350" s="7" t="str">
        <f>IFERROR(VLOOKUP(J4350,'Chuyển Mã'!$B$3:$C$9,2,0),"")</f>
        <v>Hà Nội</v>
      </c>
      <c r="AE4350" s="7" t="str">
        <f t="shared" si="592"/>
        <v>Gà muối 500g</v>
      </c>
      <c r="AF4350" s="7">
        <f t="shared" si="593"/>
        <v>20</v>
      </c>
    </row>
    <row r="4351" spans="1:32" x14ac:dyDescent="0.25">
      <c r="A4351" s="65">
        <v>45910</v>
      </c>
      <c r="B4351" s="25">
        <v>4176574040</v>
      </c>
      <c r="C4351" s="12" t="s">
        <v>7214</v>
      </c>
      <c r="D4351" s="16">
        <f t="shared" si="602"/>
        <v>45910</v>
      </c>
      <c r="G4351" s="13" t="s">
        <v>8681</v>
      </c>
      <c r="I4351" s="25">
        <v>4176574040</v>
      </c>
      <c r="J4351" s="13" t="s">
        <v>1813</v>
      </c>
      <c r="K4351" s="13" t="s">
        <v>32</v>
      </c>
      <c r="L4351" s="25" t="str">
        <f>VLOOKUP($K4351,TONG_SL!$A:$D,2,0)</f>
        <v>Giò Tai Lưỡi Xào 250</v>
      </c>
      <c r="N4351" s="25" t="str">
        <f t="shared" si="600"/>
        <v>K-C6</v>
      </c>
      <c r="Q4351" s="25" t="str">
        <f>VLOOKUP(K4351,TONG_SL!$A:$D,3,0)</f>
        <v>Túi</v>
      </c>
      <c r="R4351" s="1">
        <v>5</v>
      </c>
      <c r="T4351" s="1">
        <f>VLOOKUP(VLOOKUP(G4351,Ma_KH!$A:$R,18,0)&amp;K4351,Gia_MB!$A:$F,6,0)</f>
        <v>50183</v>
      </c>
      <c r="U4351" s="14">
        <f t="shared" si="611"/>
        <v>250915</v>
      </c>
      <c r="W4351" s="64">
        <f t="shared" si="612"/>
        <v>0</v>
      </c>
      <c r="X4351" s="3" t="str">
        <f t="shared" si="613"/>
        <v>8</v>
      </c>
      <c r="Z4351" s="14">
        <f t="shared" si="614"/>
        <v>20073.2</v>
      </c>
      <c r="AA4351" s="7">
        <f>VLOOKUP(G4351,Ma_KH!$A:$R,14,0)</f>
        <v>60</v>
      </c>
      <c r="AD4351" s="7" t="str">
        <f>IFERROR(VLOOKUP(J4351,'Chuyển Mã'!$B$3:$C$9,2,0),"")</f>
        <v>Hà Nội</v>
      </c>
      <c r="AE4351" s="7" t="str">
        <f t="shared" si="592"/>
        <v>Giò Tai Lưỡi Xào 250</v>
      </c>
      <c r="AF4351" s="7">
        <f t="shared" si="593"/>
        <v>5</v>
      </c>
    </row>
    <row r="4352" spans="1:32" x14ac:dyDescent="0.25">
      <c r="A4352" s="65">
        <v>45910</v>
      </c>
      <c r="B4352" s="25">
        <v>4176574040</v>
      </c>
      <c r="C4352" s="12" t="s">
        <v>7214</v>
      </c>
      <c r="D4352" s="16">
        <f t="shared" ref="D4352" si="615">IF(A4352="","",A4352)</f>
        <v>45910</v>
      </c>
      <c r="G4352" s="13" t="s">
        <v>8681</v>
      </c>
      <c r="I4352" s="25">
        <v>4176574040</v>
      </c>
      <c r="J4352" s="13" t="s">
        <v>1813</v>
      </c>
      <c r="K4352" s="13" t="s">
        <v>27</v>
      </c>
      <c r="L4352" s="25" t="str">
        <f>VLOOKUP($K4352,TONG_SL!$A:$D,2,0)</f>
        <v>Chân giò heo muối 300g</v>
      </c>
      <c r="N4352" s="25" t="str">
        <f t="shared" si="600"/>
        <v>K-C6</v>
      </c>
      <c r="Q4352" s="25" t="str">
        <f>VLOOKUP(K4352,TONG_SL!$A:$D,3,0)</f>
        <v>Túi</v>
      </c>
      <c r="R4352" s="1">
        <v>22</v>
      </c>
      <c r="T4352" s="1">
        <f>VLOOKUP(VLOOKUP(G4352,Ma_KH!$A:$R,18,0)&amp;K4352,Gia_MB!$A:$F,6,0)</f>
        <v>73431</v>
      </c>
      <c r="U4352" s="14">
        <f t="shared" si="611"/>
        <v>1615482</v>
      </c>
      <c r="W4352" s="64">
        <f t="shared" si="612"/>
        <v>0</v>
      </c>
      <c r="X4352" s="3" t="str">
        <f t="shared" si="613"/>
        <v>8</v>
      </c>
      <c r="Z4352" s="14">
        <f t="shared" si="614"/>
        <v>129238.56</v>
      </c>
      <c r="AA4352" s="7">
        <f>VLOOKUP(G4352,Ma_KH!$A:$R,14,0)</f>
        <v>60</v>
      </c>
      <c r="AD4352" s="7" t="str">
        <f>IFERROR(VLOOKUP(J4352,'Chuyển Mã'!$B$3:$C$9,2,0),"")</f>
        <v>Hà Nội</v>
      </c>
      <c r="AE4352" s="7" t="str">
        <f t="shared" si="592"/>
        <v>Chân giò heo muối 300g</v>
      </c>
      <c r="AF4352" s="7">
        <f t="shared" si="593"/>
        <v>22</v>
      </c>
    </row>
    <row r="4353" spans="1:32" x14ac:dyDescent="0.25">
      <c r="A4353" s="65">
        <v>45910</v>
      </c>
      <c r="B4353" s="25">
        <v>4176616479</v>
      </c>
      <c r="C4353" s="12" t="s">
        <v>7214</v>
      </c>
      <c r="D4353" s="16">
        <f t="shared" si="602"/>
        <v>45910</v>
      </c>
      <c r="G4353" s="13" t="s">
        <v>8682</v>
      </c>
      <c r="I4353" s="25">
        <v>4176616479</v>
      </c>
      <c r="J4353" s="13" t="s">
        <v>1813</v>
      </c>
      <c r="K4353" s="13" t="s">
        <v>30</v>
      </c>
      <c r="L4353" s="25" t="str">
        <f>VLOOKUP($K4353,TONG_SL!$A:$D,2,0)</f>
        <v>Gà muối 500g</v>
      </c>
      <c r="N4353" s="25" t="str">
        <f t="shared" si="600"/>
        <v>K-C6</v>
      </c>
      <c r="Q4353" s="25" t="str">
        <f>VLOOKUP(K4353,TONG_SL!$A:$D,3,0)</f>
        <v>Túi</v>
      </c>
      <c r="R4353" s="1">
        <v>15</v>
      </c>
      <c r="T4353" s="1">
        <f>VLOOKUP(VLOOKUP(G4353,Ma_KH!$A:$R,18,0)&amp;K4353,Gia_MB!$A:$F,6,0)</f>
        <v>111058</v>
      </c>
      <c r="U4353" s="14">
        <f t="shared" si="611"/>
        <v>1665870</v>
      </c>
      <c r="W4353" s="64">
        <f t="shared" si="612"/>
        <v>0</v>
      </c>
      <c r="X4353" s="3" t="str">
        <f t="shared" si="613"/>
        <v>8</v>
      </c>
      <c r="Z4353" s="14">
        <f t="shared" si="614"/>
        <v>133269.6</v>
      </c>
      <c r="AA4353" s="7">
        <f>VLOOKUP(G4353,Ma_KH!$A:$R,14,0)</f>
        <v>0</v>
      </c>
      <c r="AD4353" s="7" t="str">
        <f>IFERROR(VLOOKUP(J4353,'Chuyển Mã'!$B$3:$C$9,2,0),"")</f>
        <v>Hà Nội</v>
      </c>
      <c r="AE4353" s="7" t="str">
        <f t="shared" si="592"/>
        <v>Gà muối 500g</v>
      </c>
      <c r="AF4353" s="7">
        <f t="shared" si="593"/>
        <v>15</v>
      </c>
    </row>
    <row r="4354" spans="1:32" x14ac:dyDescent="0.25">
      <c r="A4354" s="65">
        <v>45910</v>
      </c>
      <c r="B4354" s="25">
        <v>4176616479</v>
      </c>
      <c r="C4354" s="12" t="s">
        <v>7214</v>
      </c>
      <c r="D4354" s="16">
        <f t="shared" si="602"/>
        <v>45910</v>
      </c>
      <c r="G4354" s="13" t="s">
        <v>8682</v>
      </c>
      <c r="I4354" s="25">
        <v>4176616479</v>
      </c>
      <c r="J4354" s="13" t="s">
        <v>1813</v>
      </c>
      <c r="K4354" s="13" t="s">
        <v>47</v>
      </c>
      <c r="L4354" s="25" t="str">
        <f>VLOOKUP($K4354,TONG_SL!$A:$D,2,0)</f>
        <v>Giò lụa cây 250g</v>
      </c>
      <c r="N4354" s="25" t="str">
        <f t="shared" si="600"/>
        <v>K-C6</v>
      </c>
      <c r="Q4354" s="25" t="str">
        <f>VLOOKUP(K4354,TONG_SL!$A:$D,3,0)</f>
        <v>Túi</v>
      </c>
      <c r="R4354" s="1">
        <v>5</v>
      </c>
      <c r="T4354" s="1">
        <f>VLOOKUP(VLOOKUP(G4354,Ma_KH!$A:$R,18,0)&amp;K4354,Gia_MB!$A:$F,6,0)</f>
        <v>49500</v>
      </c>
      <c r="U4354" s="14">
        <f t="shared" si="611"/>
        <v>247500</v>
      </c>
      <c r="W4354" s="64">
        <f t="shared" si="612"/>
        <v>0</v>
      </c>
      <c r="X4354" s="3" t="str">
        <f t="shared" si="613"/>
        <v>8</v>
      </c>
      <c r="Z4354" s="14">
        <f t="shared" si="614"/>
        <v>19800</v>
      </c>
      <c r="AA4354" s="7">
        <f>VLOOKUP(G4354,Ma_KH!$A:$R,14,0)</f>
        <v>0</v>
      </c>
      <c r="AD4354" s="7" t="str">
        <f>IFERROR(VLOOKUP(J4354,'Chuyển Mã'!$B$3:$C$9,2,0),"")</f>
        <v>Hà Nội</v>
      </c>
      <c r="AE4354" s="7" t="str">
        <f t="shared" si="592"/>
        <v>Giò lụa cây 250g</v>
      </c>
      <c r="AF4354" s="7">
        <f t="shared" si="593"/>
        <v>5</v>
      </c>
    </row>
    <row r="4355" spans="1:32" x14ac:dyDescent="0.25">
      <c r="A4355" s="65">
        <v>45910</v>
      </c>
      <c r="B4355" s="25">
        <v>4176616479</v>
      </c>
      <c r="C4355" s="12" t="s">
        <v>7214</v>
      </c>
      <c r="D4355" s="16">
        <f t="shared" si="602"/>
        <v>45910</v>
      </c>
      <c r="G4355" s="13" t="s">
        <v>8682</v>
      </c>
      <c r="I4355" s="25">
        <v>4176616479</v>
      </c>
      <c r="J4355" s="13" t="s">
        <v>1813</v>
      </c>
      <c r="K4355" s="13" t="s">
        <v>49</v>
      </c>
      <c r="L4355" s="25" t="str">
        <f>VLOOKUP($K4355,TONG_SL!$A:$D,2,0)</f>
        <v>Giò sụn gà 250g</v>
      </c>
      <c r="N4355" s="25" t="str">
        <f t="shared" si="600"/>
        <v>K-C6</v>
      </c>
      <c r="Q4355" s="25" t="str">
        <f>VLOOKUP(K4355,TONG_SL!$A:$D,3,0)</f>
        <v>Túi</v>
      </c>
      <c r="R4355" s="1">
        <v>5</v>
      </c>
      <c r="T4355" s="1">
        <f>VLOOKUP(VLOOKUP(G4355,Ma_KH!$A:$R,18,0)&amp;K4355,Gia_MB!$A:$F,6,0)</f>
        <v>50400</v>
      </c>
      <c r="U4355" s="14">
        <f t="shared" si="611"/>
        <v>252000</v>
      </c>
      <c r="W4355" s="64">
        <f t="shared" si="612"/>
        <v>0</v>
      </c>
      <c r="X4355" s="3" t="str">
        <f t="shared" si="613"/>
        <v>8</v>
      </c>
      <c r="Z4355" s="14">
        <f t="shared" si="614"/>
        <v>20160</v>
      </c>
      <c r="AA4355" s="7">
        <f>VLOOKUP(G4355,Ma_KH!$A:$R,14,0)</f>
        <v>0</v>
      </c>
      <c r="AD4355" s="7" t="str">
        <f>IFERROR(VLOOKUP(J4355,'Chuyển Mã'!$B$3:$C$9,2,0),"")</f>
        <v>Hà Nội</v>
      </c>
      <c r="AE4355" s="7" t="str">
        <f t="shared" ref="AE4355:AE4418" si="616">IFERROR(L4355,"")</f>
        <v>Giò sụn gà 250g</v>
      </c>
      <c r="AF4355" s="7">
        <f t="shared" ref="AF4355:AF4418" si="617">R4355</f>
        <v>5</v>
      </c>
    </row>
    <row r="4356" spans="1:32" x14ac:dyDescent="0.25">
      <c r="A4356" s="65">
        <v>45910</v>
      </c>
      <c r="B4356" s="25">
        <v>4176616479</v>
      </c>
      <c r="C4356" s="12" t="s">
        <v>7214</v>
      </c>
      <c r="D4356" s="16">
        <f t="shared" si="602"/>
        <v>45910</v>
      </c>
      <c r="G4356" s="13" t="s">
        <v>8682</v>
      </c>
      <c r="I4356" s="25">
        <v>4176616479</v>
      </c>
      <c r="J4356" s="13" t="s">
        <v>1813</v>
      </c>
      <c r="K4356" s="13" t="s">
        <v>35</v>
      </c>
      <c r="L4356" s="25" t="str">
        <f>VLOOKUP($K4356,TONG_SL!$A:$D,2,0)</f>
        <v>Tai heo muối 200g</v>
      </c>
      <c r="N4356" s="25" t="str">
        <f t="shared" si="600"/>
        <v>K-C6</v>
      </c>
      <c r="Q4356" s="25" t="str">
        <f>VLOOKUP(K4356,TONG_SL!$A:$D,3,0)</f>
        <v>Túi</v>
      </c>
      <c r="R4356" s="1">
        <v>5</v>
      </c>
      <c r="T4356" s="1">
        <f>VLOOKUP(VLOOKUP(G4356,Ma_KH!$A:$R,18,0)&amp;K4356,Gia_MB!$A:$F,6,0)</f>
        <v>55595</v>
      </c>
      <c r="U4356" s="14">
        <f t="shared" si="611"/>
        <v>277975</v>
      </c>
      <c r="W4356" s="64">
        <f t="shared" si="612"/>
        <v>0</v>
      </c>
      <c r="X4356" s="3" t="str">
        <f t="shared" si="613"/>
        <v>8</v>
      </c>
      <c r="Z4356" s="14">
        <f t="shared" si="614"/>
        <v>22238</v>
      </c>
      <c r="AA4356" s="7">
        <f>VLOOKUP(G4356,Ma_KH!$A:$R,14,0)</f>
        <v>0</v>
      </c>
      <c r="AD4356" s="7" t="str">
        <f>IFERROR(VLOOKUP(J4356,'Chuyển Mã'!$B$3:$C$9,2,0),"")</f>
        <v>Hà Nội</v>
      </c>
      <c r="AE4356" s="7" t="str">
        <f t="shared" si="616"/>
        <v>Tai heo muối 200g</v>
      </c>
      <c r="AF4356" s="7">
        <f t="shared" si="617"/>
        <v>5</v>
      </c>
    </row>
    <row r="4357" spans="1:32" x14ac:dyDescent="0.25">
      <c r="A4357" s="65">
        <v>45910</v>
      </c>
      <c r="B4357" s="25">
        <v>4176616479</v>
      </c>
      <c r="C4357" s="12" t="s">
        <v>7214</v>
      </c>
      <c r="D4357" s="16">
        <f t="shared" si="602"/>
        <v>45910</v>
      </c>
      <c r="G4357" s="13" t="s">
        <v>8682</v>
      </c>
      <c r="I4357" s="25">
        <v>4176616479</v>
      </c>
      <c r="J4357" s="13" t="s">
        <v>1813</v>
      </c>
      <c r="K4357" s="13" t="s">
        <v>39</v>
      </c>
      <c r="L4357" s="25" t="str">
        <f>VLOOKUP($K4357,TONG_SL!$A:$D,2,0)</f>
        <v>Chả cốm 300g</v>
      </c>
      <c r="N4357" s="25" t="str">
        <f t="shared" si="600"/>
        <v>K-C6</v>
      </c>
      <c r="Q4357" s="25" t="str">
        <f>VLOOKUP(K4357,TONG_SL!$A:$D,3,0)</f>
        <v>Túi</v>
      </c>
      <c r="R4357" s="1">
        <v>5</v>
      </c>
      <c r="T4357" s="1">
        <f>VLOOKUP(VLOOKUP(G4357,Ma_KH!$A:$R,18,0)&amp;K4357,Gia_MB!$A:$F,6,0)</f>
        <v>74250</v>
      </c>
      <c r="U4357" s="14">
        <f t="shared" si="611"/>
        <v>371250</v>
      </c>
      <c r="W4357" s="64">
        <f t="shared" si="612"/>
        <v>0</v>
      </c>
      <c r="X4357" s="3" t="str">
        <f t="shared" si="613"/>
        <v>8</v>
      </c>
      <c r="Z4357" s="14">
        <f t="shared" si="614"/>
        <v>29700</v>
      </c>
      <c r="AA4357" s="7">
        <f>VLOOKUP(G4357,Ma_KH!$A:$R,14,0)</f>
        <v>0</v>
      </c>
      <c r="AD4357" s="7" t="str">
        <f>IFERROR(VLOOKUP(J4357,'Chuyển Mã'!$B$3:$C$9,2,0),"")</f>
        <v>Hà Nội</v>
      </c>
      <c r="AE4357" s="7" t="str">
        <f t="shared" si="616"/>
        <v>Chả cốm 300g</v>
      </c>
      <c r="AF4357" s="7">
        <f t="shared" si="617"/>
        <v>5</v>
      </c>
    </row>
    <row r="4358" spans="1:32" x14ac:dyDescent="0.25">
      <c r="A4358" s="65">
        <v>45910</v>
      </c>
      <c r="B4358" s="25">
        <v>4176616479</v>
      </c>
      <c r="C4358" s="12" t="s">
        <v>7214</v>
      </c>
      <c r="D4358" s="16">
        <f t="shared" si="602"/>
        <v>45910</v>
      </c>
      <c r="G4358" s="13" t="s">
        <v>8682</v>
      </c>
      <c r="I4358" s="25">
        <v>4176616479</v>
      </c>
      <c r="J4358" s="13" t="s">
        <v>1813</v>
      </c>
      <c r="K4358" s="13" t="s">
        <v>27</v>
      </c>
      <c r="L4358" s="25" t="str">
        <f>VLOOKUP($K4358,TONG_SL!$A:$D,2,0)</f>
        <v>Chân giò heo muối 300g</v>
      </c>
      <c r="N4358" s="25" t="str">
        <f t="shared" si="600"/>
        <v>K-C6</v>
      </c>
      <c r="Q4358" s="25" t="str">
        <f>VLOOKUP(K4358,TONG_SL!$A:$D,3,0)</f>
        <v>Túi</v>
      </c>
      <c r="R4358" s="1">
        <v>15</v>
      </c>
      <c r="T4358" s="1">
        <f>VLOOKUP(VLOOKUP(G4358,Ma_KH!$A:$R,18,0)&amp;K4358,Gia_MB!$A:$F,6,0)</f>
        <v>73431</v>
      </c>
      <c r="U4358" s="14">
        <f t="shared" si="611"/>
        <v>1101465</v>
      </c>
      <c r="W4358" s="64">
        <f t="shared" si="612"/>
        <v>0</v>
      </c>
      <c r="X4358" s="3" t="str">
        <f t="shared" si="613"/>
        <v>8</v>
      </c>
      <c r="Z4358" s="14">
        <f t="shared" si="614"/>
        <v>88117.2</v>
      </c>
      <c r="AA4358" s="7">
        <f>VLOOKUP(G4358,Ma_KH!$A:$R,14,0)</f>
        <v>0</v>
      </c>
      <c r="AD4358" s="7" t="str">
        <f>IFERROR(VLOOKUP(J4358,'Chuyển Mã'!$B$3:$C$9,2,0),"")</f>
        <v>Hà Nội</v>
      </c>
      <c r="AE4358" s="7" t="str">
        <f t="shared" si="616"/>
        <v>Chân giò heo muối 300g</v>
      </c>
      <c r="AF4358" s="7">
        <f t="shared" si="617"/>
        <v>15</v>
      </c>
    </row>
    <row r="4359" spans="1:32" x14ac:dyDescent="0.25">
      <c r="A4359" s="65">
        <v>45910</v>
      </c>
      <c r="B4359" s="25">
        <v>4176616479</v>
      </c>
      <c r="C4359" s="12" t="s">
        <v>7214</v>
      </c>
      <c r="D4359" s="16">
        <f t="shared" si="602"/>
        <v>45910</v>
      </c>
      <c r="G4359" s="13" t="s">
        <v>8682</v>
      </c>
      <c r="I4359" s="25">
        <v>4176616479</v>
      </c>
      <c r="J4359" s="13" t="s">
        <v>1813</v>
      </c>
      <c r="K4359" s="13" t="s">
        <v>32</v>
      </c>
      <c r="L4359" s="25" t="str">
        <f>VLOOKUP($K4359,TONG_SL!$A:$D,2,0)</f>
        <v>Giò Tai Lưỡi Xào 250</v>
      </c>
      <c r="N4359" s="25" t="str">
        <f t="shared" si="600"/>
        <v>K-C6</v>
      </c>
      <c r="Q4359" s="25" t="str">
        <f>VLOOKUP(K4359,TONG_SL!$A:$D,3,0)</f>
        <v>Túi</v>
      </c>
      <c r="R4359" s="1">
        <v>5</v>
      </c>
      <c r="T4359" s="1">
        <f>VLOOKUP(VLOOKUP(G4359,Ma_KH!$A:$R,18,0)&amp;K4359,Gia_MB!$A:$F,6,0)</f>
        <v>50183</v>
      </c>
      <c r="U4359" s="14">
        <f t="shared" si="611"/>
        <v>250915</v>
      </c>
      <c r="W4359" s="64">
        <f t="shared" si="612"/>
        <v>0</v>
      </c>
      <c r="X4359" s="3" t="str">
        <f t="shared" si="613"/>
        <v>8</v>
      </c>
      <c r="Z4359" s="14">
        <f t="shared" si="614"/>
        <v>20073.2</v>
      </c>
      <c r="AA4359" s="7">
        <f>VLOOKUP(G4359,Ma_KH!$A:$R,14,0)</f>
        <v>0</v>
      </c>
      <c r="AD4359" s="7" t="str">
        <f>IFERROR(VLOOKUP(J4359,'Chuyển Mã'!$B$3:$C$9,2,0),"")</f>
        <v>Hà Nội</v>
      </c>
      <c r="AE4359" s="7" t="str">
        <f t="shared" si="616"/>
        <v>Giò Tai Lưỡi Xào 250</v>
      </c>
      <c r="AF4359" s="7">
        <f t="shared" si="617"/>
        <v>5</v>
      </c>
    </row>
    <row r="4360" spans="1:32" x14ac:dyDescent="0.25">
      <c r="A4360" s="65">
        <v>45910</v>
      </c>
      <c r="B4360" s="25">
        <v>4176606331</v>
      </c>
      <c r="C4360" s="12" t="s">
        <v>7214</v>
      </c>
      <c r="D4360" s="16">
        <f t="shared" si="602"/>
        <v>45910</v>
      </c>
      <c r="G4360" s="13" t="s">
        <v>8683</v>
      </c>
      <c r="I4360" s="25">
        <v>4176606331</v>
      </c>
      <c r="J4360" s="13" t="s">
        <v>1813</v>
      </c>
      <c r="K4360" s="13" t="s">
        <v>30</v>
      </c>
      <c r="L4360" s="25" t="str">
        <f>VLOOKUP($K4360,TONG_SL!$A:$D,2,0)</f>
        <v>Gà muối 500g</v>
      </c>
      <c r="N4360" s="25" t="str">
        <f t="shared" si="600"/>
        <v>K-C6</v>
      </c>
      <c r="Q4360" s="25" t="str">
        <f>VLOOKUP(K4360,TONG_SL!$A:$D,3,0)</f>
        <v>Túi</v>
      </c>
      <c r="R4360" s="1">
        <v>10</v>
      </c>
      <c r="T4360" s="1">
        <f>VLOOKUP(VLOOKUP(G4360,Ma_KH!$A:$R,18,0)&amp;K4360,Gia_MB!$A:$F,6,0)</f>
        <v>111058</v>
      </c>
      <c r="U4360" s="14">
        <f t="shared" si="611"/>
        <v>1110580</v>
      </c>
      <c r="W4360" s="64">
        <f t="shared" si="612"/>
        <v>0</v>
      </c>
      <c r="X4360" s="3" t="str">
        <f t="shared" si="613"/>
        <v>8</v>
      </c>
      <c r="Z4360" s="14">
        <f t="shared" si="614"/>
        <v>88846.400000000009</v>
      </c>
      <c r="AA4360" s="7">
        <f>VLOOKUP(G4360,Ma_KH!$A:$R,14,0)</f>
        <v>0</v>
      </c>
      <c r="AD4360" s="7" t="str">
        <f>IFERROR(VLOOKUP(J4360,'Chuyển Mã'!$B$3:$C$9,2,0),"")</f>
        <v>Hà Nội</v>
      </c>
      <c r="AE4360" s="7" t="str">
        <f t="shared" si="616"/>
        <v>Gà muối 500g</v>
      </c>
      <c r="AF4360" s="7">
        <f t="shared" si="617"/>
        <v>10</v>
      </c>
    </row>
    <row r="4361" spans="1:32" x14ac:dyDescent="0.25">
      <c r="A4361" s="65">
        <v>45910</v>
      </c>
      <c r="B4361" s="25">
        <v>4176493512</v>
      </c>
      <c r="C4361" s="12" t="s">
        <v>7214</v>
      </c>
      <c r="D4361" s="16">
        <f t="shared" si="602"/>
        <v>45910</v>
      </c>
      <c r="G4361" s="13" t="s">
        <v>8683</v>
      </c>
      <c r="I4361" s="25">
        <v>4176493512</v>
      </c>
      <c r="J4361" s="13" t="s">
        <v>1813</v>
      </c>
      <c r="K4361" s="13" t="s">
        <v>32</v>
      </c>
      <c r="L4361" s="25" t="str">
        <f>VLOOKUP($K4361,TONG_SL!$A:$D,2,0)</f>
        <v>Giò Tai Lưỡi Xào 250</v>
      </c>
      <c r="N4361" s="25" t="str">
        <f t="shared" si="600"/>
        <v>K-C6</v>
      </c>
      <c r="Q4361" s="25" t="str">
        <f>VLOOKUP(K4361,TONG_SL!$A:$D,3,0)</f>
        <v>Túi</v>
      </c>
      <c r="R4361" s="1">
        <v>5</v>
      </c>
      <c r="T4361" s="1">
        <f>VLOOKUP(VLOOKUP(G4361,Ma_KH!$A:$R,18,0)&amp;K4361,Gia_MB!$A:$F,6,0)</f>
        <v>50183</v>
      </c>
      <c r="U4361" s="14">
        <f t="shared" si="611"/>
        <v>250915</v>
      </c>
      <c r="W4361" s="64">
        <f t="shared" si="612"/>
        <v>0</v>
      </c>
      <c r="X4361" s="3" t="str">
        <f t="shared" si="613"/>
        <v>8</v>
      </c>
      <c r="Z4361" s="14">
        <f t="shared" si="614"/>
        <v>20073.2</v>
      </c>
      <c r="AA4361" s="7">
        <f>VLOOKUP(G4361,Ma_KH!$A:$R,14,0)</f>
        <v>0</v>
      </c>
      <c r="AD4361" s="7" t="str">
        <f>IFERROR(VLOOKUP(J4361,'Chuyển Mã'!$B$3:$C$9,2,0),"")</f>
        <v>Hà Nội</v>
      </c>
      <c r="AE4361" s="7" t="str">
        <f t="shared" si="616"/>
        <v>Giò Tai Lưỡi Xào 250</v>
      </c>
      <c r="AF4361" s="7">
        <f t="shared" si="617"/>
        <v>5</v>
      </c>
    </row>
    <row r="4362" spans="1:32" x14ac:dyDescent="0.25">
      <c r="A4362" s="65">
        <v>45910</v>
      </c>
      <c r="B4362" s="25">
        <v>4176493512</v>
      </c>
      <c r="C4362" s="12" t="s">
        <v>7214</v>
      </c>
      <c r="D4362" s="16">
        <f t="shared" si="602"/>
        <v>45910</v>
      </c>
      <c r="G4362" s="13" t="s">
        <v>8683</v>
      </c>
      <c r="I4362" s="25">
        <v>4176493512</v>
      </c>
      <c r="J4362" s="13" t="s">
        <v>1813</v>
      </c>
      <c r="K4362" s="13" t="s">
        <v>51</v>
      </c>
      <c r="L4362" s="25" t="str">
        <f>VLOOKUP($K4362,TONG_SL!$A:$D,2,0)</f>
        <v>Mọc Nấm Hương 250g</v>
      </c>
      <c r="N4362" s="25" t="str">
        <f t="shared" si="600"/>
        <v>K-C6</v>
      </c>
      <c r="Q4362" s="25" t="str">
        <f>VLOOKUP(K4362,TONG_SL!$A:$D,3,0)</f>
        <v>Túi</v>
      </c>
      <c r="R4362" s="1">
        <v>5</v>
      </c>
      <c r="T4362" s="1">
        <f>VLOOKUP(VLOOKUP(G4362,Ma_KH!$A:$R,18,0)&amp;K4362,Gia_MB!$A:$F,6,0)</f>
        <v>46000</v>
      </c>
      <c r="U4362" s="14">
        <f t="shared" si="611"/>
        <v>230000</v>
      </c>
      <c r="W4362" s="64">
        <f t="shared" si="612"/>
        <v>0</v>
      </c>
      <c r="X4362" s="3" t="str">
        <f t="shared" si="613"/>
        <v>8</v>
      </c>
      <c r="Z4362" s="14">
        <f t="shared" si="614"/>
        <v>18400</v>
      </c>
      <c r="AA4362" s="7">
        <f>VLOOKUP(G4362,Ma_KH!$A:$R,14,0)</f>
        <v>0</v>
      </c>
      <c r="AD4362" s="7" t="str">
        <f>IFERROR(VLOOKUP(J4362,'Chuyển Mã'!$B$3:$C$9,2,0),"")</f>
        <v>Hà Nội</v>
      </c>
      <c r="AE4362" s="7" t="str">
        <f t="shared" si="616"/>
        <v>Mọc Nấm Hương 250g</v>
      </c>
      <c r="AF4362" s="7">
        <f t="shared" si="617"/>
        <v>5</v>
      </c>
    </row>
    <row r="4363" spans="1:32" x14ac:dyDescent="0.25">
      <c r="A4363" s="65">
        <v>45910</v>
      </c>
      <c r="B4363" s="25">
        <v>4176493512</v>
      </c>
      <c r="C4363" s="12" t="s">
        <v>7214</v>
      </c>
      <c r="D4363" s="16">
        <f t="shared" si="602"/>
        <v>45910</v>
      </c>
      <c r="G4363" s="13" t="s">
        <v>8683</v>
      </c>
      <c r="I4363" s="25">
        <v>4176493512</v>
      </c>
      <c r="J4363" s="13" t="s">
        <v>1813</v>
      </c>
      <c r="K4363" s="13" t="s">
        <v>27</v>
      </c>
      <c r="L4363" s="25" t="str">
        <f>VLOOKUP($K4363,TONG_SL!$A:$D,2,0)</f>
        <v>Chân giò heo muối 300g</v>
      </c>
      <c r="N4363" s="25" t="str">
        <f t="shared" si="600"/>
        <v>K-C6</v>
      </c>
      <c r="Q4363" s="25" t="str">
        <f>VLOOKUP(K4363,TONG_SL!$A:$D,3,0)</f>
        <v>Túi</v>
      </c>
      <c r="R4363" s="1">
        <v>20</v>
      </c>
      <c r="T4363" s="1">
        <f>VLOOKUP(VLOOKUP(G4363,Ma_KH!$A:$R,18,0)&amp;K4363,Gia_MB!$A:$F,6,0)</f>
        <v>73431</v>
      </c>
      <c r="U4363" s="14">
        <f t="shared" si="611"/>
        <v>1468620</v>
      </c>
      <c r="W4363" s="64">
        <f t="shared" si="612"/>
        <v>0</v>
      </c>
      <c r="X4363" s="3" t="str">
        <f t="shared" si="613"/>
        <v>8</v>
      </c>
      <c r="Z4363" s="14">
        <f t="shared" si="614"/>
        <v>117489.60000000001</v>
      </c>
      <c r="AA4363" s="7">
        <f>VLOOKUP(G4363,Ma_KH!$A:$R,14,0)</f>
        <v>0</v>
      </c>
      <c r="AD4363" s="7" t="str">
        <f>IFERROR(VLOOKUP(J4363,'Chuyển Mã'!$B$3:$C$9,2,0),"")</f>
        <v>Hà Nội</v>
      </c>
      <c r="AE4363" s="7" t="str">
        <f t="shared" si="616"/>
        <v>Chân giò heo muối 300g</v>
      </c>
      <c r="AF4363" s="7">
        <f t="shared" si="617"/>
        <v>20</v>
      </c>
    </row>
    <row r="4364" spans="1:32" x14ac:dyDescent="0.25">
      <c r="A4364" s="65">
        <v>45910</v>
      </c>
      <c r="B4364" s="25">
        <v>4176573918</v>
      </c>
      <c r="C4364" s="12" t="s">
        <v>7214</v>
      </c>
      <c r="D4364" s="16">
        <f t="shared" si="602"/>
        <v>45910</v>
      </c>
      <c r="G4364" s="13" t="s">
        <v>8684</v>
      </c>
      <c r="I4364" s="25">
        <v>4176573918</v>
      </c>
      <c r="J4364" s="13" t="s">
        <v>1813</v>
      </c>
      <c r="K4364" s="13" t="s">
        <v>32</v>
      </c>
      <c r="L4364" s="25" t="str">
        <f>VLOOKUP($K4364,TONG_SL!$A:$D,2,0)</f>
        <v>Giò Tai Lưỡi Xào 250</v>
      </c>
      <c r="N4364" s="25" t="str">
        <f t="shared" si="600"/>
        <v>K-C6</v>
      </c>
      <c r="Q4364" s="25" t="str">
        <f>VLOOKUP(K4364,TONG_SL!$A:$D,3,0)</f>
        <v>Túi</v>
      </c>
      <c r="R4364" s="1">
        <v>3</v>
      </c>
      <c r="T4364" s="1">
        <f>VLOOKUP(VLOOKUP(G4364,Ma_KH!$A:$R,18,0)&amp;K4364,Gia_MB!$A:$F,6,0)</f>
        <v>50183</v>
      </c>
      <c r="U4364" s="14">
        <f t="shared" si="611"/>
        <v>150549</v>
      </c>
      <c r="W4364" s="64">
        <f t="shared" si="612"/>
        <v>0</v>
      </c>
      <c r="X4364" s="3" t="str">
        <f t="shared" si="613"/>
        <v>8</v>
      </c>
      <c r="Z4364" s="14">
        <f t="shared" si="614"/>
        <v>12043.92</v>
      </c>
      <c r="AA4364" s="7">
        <f>VLOOKUP(G4364,Ma_KH!$A:$R,14,0)</f>
        <v>60</v>
      </c>
      <c r="AD4364" s="7" t="str">
        <f>IFERROR(VLOOKUP(J4364,'Chuyển Mã'!$B$3:$C$9,2,0),"")</f>
        <v>Hà Nội</v>
      </c>
      <c r="AE4364" s="7" t="str">
        <f t="shared" si="616"/>
        <v>Giò Tai Lưỡi Xào 250</v>
      </c>
      <c r="AF4364" s="7">
        <f t="shared" si="617"/>
        <v>3</v>
      </c>
    </row>
    <row r="4365" spans="1:32" x14ac:dyDescent="0.25">
      <c r="A4365" s="65">
        <v>45910</v>
      </c>
      <c r="B4365" s="25">
        <v>4176573918</v>
      </c>
      <c r="C4365" s="12" t="s">
        <v>7214</v>
      </c>
      <c r="D4365" s="16">
        <f t="shared" ref="D4365:D4366" si="618">IF(A4365="","",A4365)</f>
        <v>45910</v>
      </c>
      <c r="G4365" s="13" t="s">
        <v>8684</v>
      </c>
      <c r="I4365" s="25">
        <v>4176573918</v>
      </c>
      <c r="J4365" s="13" t="s">
        <v>1813</v>
      </c>
      <c r="K4365" s="13" t="s">
        <v>27</v>
      </c>
      <c r="L4365" s="25" t="str">
        <f>VLOOKUP($K4365,TONG_SL!$A:$D,2,0)</f>
        <v>Chân giò heo muối 300g</v>
      </c>
      <c r="N4365" s="25" t="str">
        <f t="shared" si="600"/>
        <v>K-C6</v>
      </c>
      <c r="Q4365" s="25" t="str">
        <f>VLOOKUP(K4365,TONG_SL!$A:$D,3,0)</f>
        <v>Túi</v>
      </c>
      <c r="R4365" s="1">
        <v>12</v>
      </c>
      <c r="T4365" s="1">
        <f>VLOOKUP(VLOOKUP(G4365,Ma_KH!$A:$R,18,0)&amp;K4365,Gia_MB!$A:$F,6,0)</f>
        <v>73431</v>
      </c>
      <c r="U4365" s="14">
        <f t="shared" si="611"/>
        <v>881172</v>
      </c>
      <c r="W4365" s="64">
        <f t="shared" si="612"/>
        <v>0</v>
      </c>
      <c r="X4365" s="3" t="str">
        <f t="shared" si="613"/>
        <v>8</v>
      </c>
      <c r="Z4365" s="14">
        <f t="shared" si="614"/>
        <v>70493.759999999995</v>
      </c>
      <c r="AA4365" s="7">
        <f>VLOOKUP(G4365,Ma_KH!$A:$R,14,0)</f>
        <v>60</v>
      </c>
      <c r="AD4365" s="7" t="str">
        <f>IFERROR(VLOOKUP(J4365,'Chuyển Mã'!$B$3:$C$9,2,0),"")</f>
        <v>Hà Nội</v>
      </c>
      <c r="AE4365" s="7" t="str">
        <f t="shared" si="616"/>
        <v>Chân giò heo muối 300g</v>
      </c>
      <c r="AF4365" s="7">
        <f t="shared" si="617"/>
        <v>12</v>
      </c>
    </row>
    <row r="4366" spans="1:32" x14ac:dyDescent="0.25">
      <c r="A4366" s="65">
        <v>45910</v>
      </c>
      <c r="B4366" s="25">
        <v>4176573918</v>
      </c>
      <c r="C4366" s="12" t="s">
        <v>7214</v>
      </c>
      <c r="D4366" s="16">
        <f t="shared" si="618"/>
        <v>45910</v>
      </c>
      <c r="G4366" s="13" t="s">
        <v>8684</v>
      </c>
      <c r="I4366" s="25">
        <v>4176573918</v>
      </c>
      <c r="J4366" s="13" t="s">
        <v>1813</v>
      </c>
      <c r="K4366" s="13" t="s">
        <v>30</v>
      </c>
      <c r="L4366" s="25" t="str">
        <f>VLOOKUP($K4366,TONG_SL!$A:$D,2,0)</f>
        <v>Gà muối 500g</v>
      </c>
      <c r="N4366" s="25" t="str">
        <f t="shared" si="600"/>
        <v>K-C6</v>
      </c>
      <c r="Q4366" s="25" t="str">
        <f>VLOOKUP(K4366,TONG_SL!$A:$D,3,0)</f>
        <v>Túi</v>
      </c>
      <c r="R4366" s="1">
        <v>8</v>
      </c>
      <c r="T4366" s="1">
        <f>VLOOKUP(VLOOKUP(G4366,Ma_KH!$A:$R,18,0)&amp;K4366,Gia_MB!$A:$F,6,0)</f>
        <v>111058</v>
      </c>
      <c r="U4366" s="14">
        <f t="shared" si="611"/>
        <v>888464</v>
      </c>
      <c r="W4366" s="64">
        <f t="shared" si="612"/>
        <v>0</v>
      </c>
      <c r="X4366" s="3" t="str">
        <f t="shared" si="613"/>
        <v>8</v>
      </c>
      <c r="Z4366" s="14">
        <f t="shared" si="614"/>
        <v>71077.119999999995</v>
      </c>
      <c r="AA4366" s="7">
        <f>VLOOKUP(G4366,Ma_KH!$A:$R,14,0)</f>
        <v>60</v>
      </c>
      <c r="AD4366" s="7" t="str">
        <f>IFERROR(VLOOKUP(J4366,'Chuyển Mã'!$B$3:$C$9,2,0),"")</f>
        <v>Hà Nội</v>
      </c>
      <c r="AE4366" s="7" t="str">
        <f t="shared" si="616"/>
        <v>Gà muối 500g</v>
      </c>
      <c r="AF4366" s="7">
        <f t="shared" si="617"/>
        <v>8</v>
      </c>
    </row>
    <row r="4367" spans="1:32" x14ac:dyDescent="0.25">
      <c r="A4367" s="65">
        <v>45910</v>
      </c>
      <c r="B4367" s="25">
        <v>4176574036</v>
      </c>
      <c r="C4367" s="12" t="s">
        <v>7214</v>
      </c>
      <c r="D4367" s="16">
        <f t="shared" si="602"/>
        <v>45910</v>
      </c>
      <c r="G4367" s="13" t="s">
        <v>8685</v>
      </c>
      <c r="I4367" s="25">
        <v>4176574036</v>
      </c>
      <c r="J4367" s="13" t="s">
        <v>1813</v>
      </c>
      <c r="K4367" s="13" t="s">
        <v>32</v>
      </c>
      <c r="L4367" s="25" t="str">
        <f>VLOOKUP($K4367,TONG_SL!$A:$D,2,0)</f>
        <v>Giò Tai Lưỡi Xào 250</v>
      </c>
      <c r="N4367" s="25" t="str">
        <f t="shared" si="600"/>
        <v>K-C6</v>
      </c>
      <c r="Q4367" s="25" t="str">
        <f>VLOOKUP(K4367,TONG_SL!$A:$D,3,0)</f>
        <v>Túi</v>
      </c>
      <c r="R4367" s="1">
        <v>2</v>
      </c>
      <c r="T4367" s="1">
        <f>VLOOKUP(VLOOKUP(G4367,Ma_KH!$A:$R,18,0)&amp;K4367,Gia_MB!$A:$F,6,0)</f>
        <v>50183</v>
      </c>
      <c r="U4367" s="14">
        <f t="shared" si="611"/>
        <v>100366</v>
      </c>
      <c r="W4367" s="64">
        <f t="shared" si="612"/>
        <v>0</v>
      </c>
      <c r="X4367" s="3" t="str">
        <f t="shared" si="613"/>
        <v>8</v>
      </c>
      <c r="Z4367" s="14">
        <f t="shared" si="614"/>
        <v>8029.28</v>
      </c>
      <c r="AA4367" s="7">
        <f>VLOOKUP(G4367,Ma_KH!$A:$R,14,0)</f>
        <v>60</v>
      </c>
      <c r="AD4367" s="7" t="str">
        <f>IFERROR(VLOOKUP(J4367,'Chuyển Mã'!$B$3:$C$9,2,0),"")</f>
        <v>Hà Nội</v>
      </c>
      <c r="AE4367" s="7" t="str">
        <f t="shared" si="616"/>
        <v>Giò Tai Lưỡi Xào 250</v>
      </c>
      <c r="AF4367" s="7">
        <f t="shared" si="617"/>
        <v>2</v>
      </c>
    </row>
    <row r="4368" spans="1:32" x14ac:dyDescent="0.25">
      <c r="A4368" s="65">
        <v>45910</v>
      </c>
      <c r="B4368" s="25">
        <v>4176574036</v>
      </c>
      <c r="C4368" s="12" t="s">
        <v>7214</v>
      </c>
      <c r="D4368" s="16">
        <f t="shared" ref="D4368:D4370" si="619">IF(A4368="","",A4368)</f>
        <v>45910</v>
      </c>
      <c r="G4368" s="13" t="s">
        <v>8685</v>
      </c>
      <c r="I4368" s="25">
        <v>4176574036</v>
      </c>
      <c r="J4368" s="13" t="s">
        <v>1813</v>
      </c>
      <c r="K4368" s="13" t="s">
        <v>27</v>
      </c>
      <c r="L4368" s="25" t="str">
        <f>VLOOKUP($K4368,TONG_SL!$A:$D,2,0)</f>
        <v>Chân giò heo muối 300g</v>
      </c>
      <c r="N4368" s="25" t="str">
        <f t="shared" si="600"/>
        <v>K-C6</v>
      </c>
      <c r="Q4368" s="25" t="str">
        <f>VLOOKUP(K4368,TONG_SL!$A:$D,3,0)</f>
        <v>Túi</v>
      </c>
      <c r="R4368" s="1">
        <v>10</v>
      </c>
      <c r="T4368" s="1">
        <f>VLOOKUP(VLOOKUP(G4368,Ma_KH!$A:$R,18,0)&amp;K4368,Gia_MB!$A:$F,6,0)</f>
        <v>73431</v>
      </c>
      <c r="U4368" s="14">
        <f t="shared" si="611"/>
        <v>734310</v>
      </c>
      <c r="W4368" s="64">
        <f t="shared" si="612"/>
        <v>0</v>
      </c>
      <c r="X4368" s="3" t="str">
        <f t="shared" si="613"/>
        <v>8</v>
      </c>
      <c r="Z4368" s="14">
        <f t="shared" si="614"/>
        <v>58744.800000000003</v>
      </c>
      <c r="AA4368" s="7">
        <f>VLOOKUP(G4368,Ma_KH!$A:$R,14,0)</f>
        <v>60</v>
      </c>
      <c r="AD4368" s="7" t="str">
        <f>IFERROR(VLOOKUP(J4368,'Chuyển Mã'!$B$3:$C$9,2,0),"")</f>
        <v>Hà Nội</v>
      </c>
      <c r="AE4368" s="7" t="str">
        <f t="shared" si="616"/>
        <v>Chân giò heo muối 300g</v>
      </c>
      <c r="AF4368" s="7">
        <f t="shared" si="617"/>
        <v>10</v>
      </c>
    </row>
    <row r="4369" spans="1:32" x14ac:dyDescent="0.25">
      <c r="A4369" s="65">
        <v>45910</v>
      </c>
      <c r="B4369" s="25">
        <v>4176574036</v>
      </c>
      <c r="C4369" s="12" t="s">
        <v>7214</v>
      </c>
      <c r="D4369" s="16">
        <f t="shared" si="619"/>
        <v>45910</v>
      </c>
      <c r="G4369" s="13" t="s">
        <v>8685</v>
      </c>
      <c r="I4369" s="25">
        <v>4176574036</v>
      </c>
      <c r="J4369" s="13" t="s">
        <v>1813</v>
      </c>
      <c r="K4369" s="13" t="s">
        <v>51</v>
      </c>
      <c r="L4369" s="25" t="str">
        <f>VLOOKUP($K4369,TONG_SL!$A:$D,2,0)</f>
        <v>Mọc Nấm Hương 250g</v>
      </c>
      <c r="N4369" s="25" t="str">
        <f t="shared" si="600"/>
        <v>K-C6</v>
      </c>
      <c r="Q4369" s="25" t="str">
        <f>VLOOKUP(K4369,TONG_SL!$A:$D,3,0)</f>
        <v>Túi</v>
      </c>
      <c r="R4369" s="1">
        <v>4</v>
      </c>
      <c r="T4369" s="1">
        <f>VLOOKUP(VLOOKUP(G4369,Ma_KH!$A:$R,18,0)&amp;K4369,Gia_MB!$A:$F,6,0)</f>
        <v>46000</v>
      </c>
      <c r="U4369" s="14">
        <f t="shared" si="611"/>
        <v>184000</v>
      </c>
      <c r="W4369" s="64">
        <f t="shared" si="612"/>
        <v>0</v>
      </c>
      <c r="X4369" s="3" t="str">
        <f t="shared" si="613"/>
        <v>8</v>
      </c>
      <c r="Z4369" s="14">
        <f t="shared" si="614"/>
        <v>14720</v>
      </c>
      <c r="AA4369" s="7">
        <f>VLOOKUP(G4369,Ma_KH!$A:$R,14,0)</f>
        <v>60</v>
      </c>
      <c r="AD4369" s="7" t="str">
        <f>IFERROR(VLOOKUP(J4369,'Chuyển Mã'!$B$3:$C$9,2,0),"")</f>
        <v>Hà Nội</v>
      </c>
      <c r="AE4369" s="7" t="str">
        <f t="shared" si="616"/>
        <v>Mọc Nấm Hương 250g</v>
      </c>
      <c r="AF4369" s="7">
        <f t="shared" si="617"/>
        <v>4</v>
      </c>
    </row>
    <row r="4370" spans="1:32" x14ac:dyDescent="0.25">
      <c r="A4370" s="65">
        <v>45910</v>
      </c>
      <c r="B4370" s="25">
        <v>4176574036</v>
      </c>
      <c r="C4370" s="12" t="s">
        <v>7214</v>
      </c>
      <c r="D4370" s="16">
        <f t="shared" si="619"/>
        <v>45910</v>
      </c>
      <c r="G4370" s="13" t="s">
        <v>8685</v>
      </c>
      <c r="I4370" s="25">
        <v>4176574036</v>
      </c>
      <c r="J4370" s="13" t="s">
        <v>1813</v>
      </c>
      <c r="K4370" s="13" t="s">
        <v>30</v>
      </c>
      <c r="L4370" s="25" t="str">
        <f>VLOOKUP($K4370,TONG_SL!$A:$D,2,0)</f>
        <v>Gà muối 500g</v>
      </c>
      <c r="N4370" s="25" t="str">
        <f t="shared" si="600"/>
        <v>K-C6</v>
      </c>
      <c r="Q4370" s="25" t="str">
        <f>VLOOKUP(K4370,TONG_SL!$A:$D,3,0)</f>
        <v>Túi</v>
      </c>
      <c r="R4370" s="1">
        <v>5</v>
      </c>
      <c r="T4370" s="1">
        <f>VLOOKUP(VLOOKUP(G4370,Ma_KH!$A:$R,18,0)&amp;K4370,Gia_MB!$A:$F,6,0)</f>
        <v>111058</v>
      </c>
      <c r="U4370" s="14">
        <f t="shared" si="611"/>
        <v>555290</v>
      </c>
      <c r="W4370" s="64">
        <f t="shared" si="612"/>
        <v>0</v>
      </c>
      <c r="X4370" s="3" t="str">
        <f t="shared" si="613"/>
        <v>8</v>
      </c>
      <c r="Z4370" s="14">
        <f t="shared" si="614"/>
        <v>44423.200000000004</v>
      </c>
      <c r="AA4370" s="7">
        <f>VLOOKUP(G4370,Ma_KH!$A:$R,14,0)</f>
        <v>60</v>
      </c>
      <c r="AD4370" s="7" t="str">
        <f>IFERROR(VLOOKUP(J4370,'Chuyển Mã'!$B$3:$C$9,2,0),"")</f>
        <v>Hà Nội</v>
      </c>
      <c r="AE4370" s="7" t="str">
        <f t="shared" si="616"/>
        <v>Gà muối 500g</v>
      </c>
      <c r="AF4370" s="7">
        <f t="shared" si="617"/>
        <v>5</v>
      </c>
    </row>
    <row r="4371" spans="1:32" x14ac:dyDescent="0.25">
      <c r="A4371" s="65">
        <v>45910</v>
      </c>
      <c r="B4371" s="25">
        <v>4176574121</v>
      </c>
      <c r="C4371" s="12" t="s">
        <v>7214</v>
      </c>
      <c r="D4371" s="16">
        <f t="shared" si="602"/>
        <v>45910</v>
      </c>
      <c r="G4371" s="13" t="s">
        <v>8686</v>
      </c>
      <c r="I4371" s="25">
        <v>4176574121</v>
      </c>
      <c r="J4371" s="13" t="s">
        <v>1813</v>
      </c>
      <c r="K4371" s="13" t="s">
        <v>30</v>
      </c>
      <c r="L4371" s="25" t="str">
        <f>VLOOKUP($K4371,TONG_SL!$A:$D,2,0)</f>
        <v>Gà muối 500g</v>
      </c>
      <c r="N4371" s="25" t="str">
        <f t="shared" si="600"/>
        <v>K-C6</v>
      </c>
      <c r="Q4371" s="25" t="str">
        <f>VLOOKUP(K4371,TONG_SL!$A:$D,3,0)</f>
        <v>Túi</v>
      </c>
      <c r="R4371" s="1">
        <v>7</v>
      </c>
      <c r="T4371" s="1">
        <f>VLOOKUP(VLOOKUP(G4371,Ma_KH!$A:$R,18,0)&amp;K4371,Gia_MB!$A:$F,6,0)</f>
        <v>111058</v>
      </c>
      <c r="U4371" s="14">
        <f t="shared" si="611"/>
        <v>777406</v>
      </c>
      <c r="W4371" s="64">
        <f t="shared" si="612"/>
        <v>0</v>
      </c>
      <c r="X4371" s="3" t="str">
        <f t="shared" si="613"/>
        <v>8</v>
      </c>
      <c r="Z4371" s="14">
        <f t="shared" si="614"/>
        <v>62192.480000000003</v>
      </c>
      <c r="AA4371" s="7">
        <f>VLOOKUP(G4371,Ma_KH!$A:$R,14,0)</f>
        <v>60</v>
      </c>
      <c r="AD4371" s="7" t="str">
        <f>IFERROR(VLOOKUP(J4371,'Chuyển Mã'!$B$3:$C$9,2,0),"")</f>
        <v>Hà Nội</v>
      </c>
      <c r="AE4371" s="7" t="str">
        <f t="shared" si="616"/>
        <v>Gà muối 500g</v>
      </c>
      <c r="AF4371" s="7">
        <f t="shared" si="617"/>
        <v>7</v>
      </c>
    </row>
    <row r="4372" spans="1:32" x14ac:dyDescent="0.25">
      <c r="A4372" s="65">
        <v>45910</v>
      </c>
      <c r="B4372" s="25">
        <v>4176574121</v>
      </c>
      <c r="C4372" s="12" t="s">
        <v>7214</v>
      </c>
      <c r="D4372" s="16">
        <f t="shared" ref="D4372:D4374" si="620">IF(A4372="","",A4372)</f>
        <v>45910</v>
      </c>
      <c r="G4372" s="13" t="s">
        <v>8686</v>
      </c>
      <c r="I4372" s="25">
        <v>4176574121</v>
      </c>
      <c r="J4372" s="13" t="s">
        <v>1813</v>
      </c>
      <c r="K4372" s="13" t="s">
        <v>51</v>
      </c>
      <c r="L4372" s="25" t="str">
        <f>VLOOKUP($K4372,TONG_SL!$A:$D,2,0)</f>
        <v>Mọc Nấm Hương 250g</v>
      </c>
      <c r="N4372" s="25" t="str">
        <f t="shared" si="600"/>
        <v>K-C6</v>
      </c>
      <c r="Q4372" s="25" t="str">
        <f>VLOOKUP(K4372,TONG_SL!$A:$D,3,0)</f>
        <v>Túi</v>
      </c>
      <c r="R4372" s="1">
        <v>4</v>
      </c>
      <c r="T4372" s="1">
        <f>VLOOKUP(VLOOKUP(G4372,Ma_KH!$A:$R,18,0)&amp;K4372,Gia_MB!$A:$F,6,0)</f>
        <v>46000</v>
      </c>
      <c r="U4372" s="14">
        <f t="shared" si="611"/>
        <v>184000</v>
      </c>
      <c r="W4372" s="64">
        <f t="shared" si="612"/>
        <v>0</v>
      </c>
      <c r="X4372" s="3" t="str">
        <f t="shared" si="613"/>
        <v>8</v>
      </c>
      <c r="Z4372" s="14">
        <f t="shared" si="614"/>
        <v>14720</v>
      </c>
      <c r="AA4372" s="7">
        <f>VLOOKUP(G4372,Ma_KH!$A:$R,14,0)</f>
        <v>60</v>
      </c>
      <c r="AD4372" s="7" t="str">
        <f>IFERROR(VLOOKUP(J4372,'Chuyển Mã'!$B$3:$C$9,2,0),"")</f>
        <v>Hà Nội</v>
      </c>
      <c r="AE4372" s="7" t="str">
        <f t="shared" si="616"/>
        <v>Mọc Nấm Hương 250g</v>
      </c>
      <c r="AF4372" s="7">
        <f t="shared" si="617"/>
        <v>4</v>
      </c>
    </row>
    <row r="4373" spans="1:32" x14ac:dyDescent="0.25">
      <c r="A4373" s="65">
        <v>45910</v>
      </c>
      <c r="B4373" s="25">
        <v>4176574121</v>
      </c>
      <c r="C4373" s="12" t="s">
        <v>7214</v>
      </c>
      <c r="D4373" s="16">
        <f t="shared" si="620"/>
        <v>45910</v>
      </c>
      <c r="G4373" s="13" t="s">
        <v>8686</v>
      </c>
      <c r="I4373" s="25">
        <v>4176574121</v>
      </c>
      <c r="J4373" s="13" t="s">
        <v>1813</v>
      </c>
      <c r="K4373" s="13" t="s">
        <v>27</v>
      </c>
      <c r="L4373" s="25" t="str">
        <f>VLOOKUP($K4373,TONG_SL!$A:$D,2,0)</f>
        <v>Chân giò heo muối 300g</v>
      </c>
      <c r="N4373" s="25" t="str">
        <f t="shared" si="600"/>
        <v>K-C6</v>
      </c>
      <c r="Q4373" s="25" t="str">
        <f>VLOOKUP(K4373,TONG_SL!$A:$D,3,0)</f>
        <v>Túi</v>
      </c>
      <c r="R4373" s="1">
        <v>10</v>
      </c>
      <c r="T4373" s="1">
        <f>VLOOKUP(VLOOKUP(G4373,Ma_KH!$A:$R,18,0)&amp;K4373,Gia_MB!$A:$F,6,0)</f>
        <v>73431</v>
      </c>
      <c r="U4373" s="14">
        <f t="shared" si="611"/>
        <v>734310</v>
      </c>
      <c r="W4373" s="64">
        <f t="shared" si="612"/>
        <v>0</v>
      </c>
      <c r="X4373" s="3" t="str">
        <f t="shared" si="613"/>
        <v>8</v>
      </c>
      <c r="Z4373" s="14">
        <f t="shared" si="614"/>
        <v>58744.800000000003</v>
      </c>
      <c r="AA4373" s="7">
        <f>VLOOKUP(G4373,Ma_KH!$A:$R,14,0)</f>
        <v>60</v>
      </c>
      <c r="AD4373" s="7" t="str">
        <f>IFERROR(VLOOKUP(J4373,'Chuyển Mã'!$B$3:$C$9,2,0),"")</f>
        <v>Hà Nội</v>
      </c>
      <c r="AE4373" s="7" t="str">
        <f t="shared" si="616"/>
        <v>Chân giò heo muối 300g</v>
      </c>
      <c r="AF4373" s="7">
        <f t="shared" si="617"/>
        <v>10</v>
      </c>
    </row>
    <row r="4374" spans="1:32" x14ac:dyDescent="0.25">
      <c r="A4374" s="65">
        <v>45910</v>
      </c>
      <c r="B4374" s="25">
        <v>4176574121</v>
      </c>
      <c r="C4374" s="12" t="s">
        <v>7214</v>
      </c>
      <c r="D4374" s="16">
        <f t="shared" si="620"/>
        <v>45910</v>
      </c>
      <c r="G4374" s="13" t="s">
        <v>8686</v>
      </c>
      <c r="I4374" s="25">
        <v>4176574121</v>
      </c>
      <c r="J4374" s="13" t="s">
        <v>1813</v>
      </c>
      <c r="K4374" s="13" t="s">
        <v>32</v>
      </c>
      <c r="L4374" s="25" t="str">
        <f>VLOOKUP($K4374,TONG_SL!$A:$D,2,0)</f>
        <v>Giò Tai Lưỡi Xào 250</v>
      </c>
      <c r="N4374" s="25" t="str">
        <f t="shared" si="600"/>
        <v>K-C6</v>
      </c>
      <c r="Q4374" s="25" t="str">
        <f>VLOOKUP(K4374,TONG_SL!$A:$D,3,0)</f>
        <v>Túi</v>
      </c>
      <c r="R4374" s="1">
        <v>8</v>
      </c>
      <c r="T4374" s="1">
        <f>VLOOKUP(VLOOKUP(G4374,Ma_KH!$A:$R,18,0)&amp;K4374,Gia_MB!$A:$F,6,0)</f>
        <v>50183</v>
      </c>
      <c r="U4374" s="14">
        <f t="shared" si="611"/>
        <v>401464</v>
      </c>
      <c r="W4374" s="64">
        <f t="shared" si="612"/>
        <v>0</v>
      </c>
      <c r="X4374" s="3" t="str">
        <f t="shared" si="613"/>
        <v>8</v>
      </c>
      <c r="Z4374" s="14">
        <f t="shared" si="614"/>
        <v>32117.119999999999</v>
      </c>
      <c r="AA4374" s="7">
        <f>VLOOKUP(G4374,Ma_KH!$A:$R,14,0)</f>
        <v>60</v>
      </c>
      <c r="AD4374" s="7" t="str">
        <f>IFERROR(VLOOKUP(J4374,'Chuyển Mã'!$B$3:$C$9,2,0),"")</f>
        <v>Hà Nội</v>
      </c>
      <c r="AE4374" s="7" t="str">
        <f t="shared" si="616"/>
        <v>Giò Tai Lưỡi Xào 250</v>
      </c>
      <c r="AF4374" s="7">
        <f t="shared" si="617"/>
        <v>8</v>
      </c>
    </row>
    <row r="4375" spans="1:32" x14ac:dyDescent="0.25">
      <c r="A4375" s="65">
        <v>45910</v>
      </c>
      <c r="B4375" s="25">
        <v>4176574126</v>
      </c>
      <c r="C4375" s="12" t="s">
        <v>7214</v>
      </c>
      <c r="D4375" s="16">
        <f t="shared" si="602"/>
        <v>45910</v>
      </c>
      <c r="G4375" s="13" t="s">
        <v>8687</v>
      </c>
      <c r="I4375" s="25">
        <v>4176574126</v>
      </c>
      <c r="J4375" s="13" t="s">
        <v>1813</v>
      </c>
      <c r="K4375" s="13" t="s">
        <v>30</v>
      </c>
      <c r="L4375" s="25" t="str">
        <f>VLOOKUP($K4375,TONG_SL!$A:$D,2,0)</f>
        <v>Gà muối 500g</v>
      </c>
      <c r="N4375" s="25" t="str">
        <f t="shared" si="600"/>
        <v>K-C6</v>
      </c>
      <c r="Q4375" s="25" t="str">
        <f>VLOOKUP(K4375,TONG_SL!$A:$D,3,0)</f>
        <v>Túi</v>
      </c>
      <c r="R4375" s="1">
        <v>5</v>
      </c>
      <c r="T4375" s="1">
        <f>VLOOKUP(VLOOKUP(G4375,Ma_KH!$A:$R,18,0)&amp;K4375,Gia_MB!$A:$F,6,0)</f>
        <v>111058</v>
      </c>
      <c r="U4375" s="14">
        <f t="shared" si="611"/>
        <v>555290</v>
      </c>
      <c r="W4375" s="64">
        <f t="shared" si="612"/>
        <v>0</v>
      </c>
      <c r="X4375" s="3" t="str">
        <f t="shared" si="613"/>
        <v>8</v>
      </c>
      <c r="Z4375" s="14">
        <f t="shared" si="614"/>
        <v>44423.200000000004</v>
      </c>
      <c r="AA4375" s="7">
        <f>VLOOKUP(G4375,Ma_KH!$A:$R,14,0)</f>
        <v>60</v>
      </c>
      <c r="AD4375" s="7" t="str">
        <f>IFERROR(VLOOKUP(J4375,'Chuyển Mã'!$B$3:$C$9,2,0),"")</f>
        <v>Hà Nội</v>
      </c>
      <c r="AE4375" s="7" t="str">
        <f t="shared" si="616"/>
        <v>Gà muối 500g</v>
      </c>
      <c r="AF4375" s="7">
        <f t="shared" si="617"/>
        <v>5</v>
      </c>
    </row>
    <row r="4376" spans="1:32" x14ac:dyDescent="0.25">
      <c r="A4376" s="65">
        <v>45910</v>
      </c>
      <c r="B4376" s="25">
        <v>4176574126</v>
      </c>
      <c r="C4376" s="12" t="s">
        <v>7214</v>
      </c>
      <c r="D4376" s="16">
        <f t="shared" ref="D4376:D4378" si="621">IF(A4376="","",A4376)</f>
        <v>45910</v>
      </c>
      <c r="G4376" s="13" t="s">
        <v>8687</v>
      </c>
      <c r="I4376" s="25">
        <v>4176574126</v>
      </c>
      <c r="J4376" s="13" t="s">
        <v>1813</v>
      </c>
      <c r="K4376" s="13" t="s">
        <v>51</v>
      </c>
      <c r="L4376" s="25" t="str">
        <f>VLOOKUP($K4376,TONG_SL!$A:$D,2,0)</f>
        <v>Mọc Nấm Hương 250g</v>
      </c>
      <c r="N4376" s="25" t="str">
        <f t="shared" si="600"/>
        <v>K-C6</v>
      </c>
      <c r="Q4376" s="25" t="str">
        <f>VLOOKUP(K4376,TONG_SL!$A:$D,3,0)</f>
        <v>Túi</v>
      </c>
      <c r="R4376" s="1">
        <v>1</v>
      </c>
      <c r="T4376" s="1">
        <f>VLOOKUP(VLOOKUP(G4376,Ma_KH!$A:$R,18,0)&amp;K4376,Gia_MB!$A:$F,6,0)</f>
        <v>46000</v>
      </c>
      <c r="U4376" s="14">
        <f t="shared" si="611"/>
        <v>46000</v>
      </c>
      <c r="W4376" s="64">
        <f t="shared" si="612"/>
        <v>0</v>
      </c>
      <c r="X4376" s="3" t="str">
        <f t="shared" si="613"/>
        <v>8</v>
      </c>
      <c r="Z4376" s="14">
        <f t="shared" si="614"/>
        <v>3680</v>
      </c>
      <c r="AA4376" s="7">
        <f>VLOOKUP(G4376,Ma_KH!$A:$R,14,0)</f>
        <v>60</v>
      </c>
      <c r="AD4376" s="7" t="str">
        <f>IFERROR(VLOOKUP(J4376,'Chuyển Mã'!$B$3:$C$9,2,0),"")</f>
        <v>Hà Nội</v>
      </c>
      <c r="AE4376" s="7" t="str">
        <f t="shared" si="616"/>
        <v>Mọc Nấm Hương 250g</v>
      </c>
      <c r="AF4376" s="7">
        <f t="shared" si="617"/>
        <v>1</v>
      </c>
    </row>
    <row r="4377" spans="1:32" x14ac:dyDescent="0.25">
      <c r="A4377" s="65">
        <v>45910</v>
      </c>
      <c r="B4377" s="25">
        <v>4176574126</v>
      </c>
      <c r="C4377" s="12" t="s">
        <v>7214</v>
      </c>
      <c r="D4377" s="16">
        <f t="shared" si="621"/>
        <v>45910</v>
      </c>
      <c r="G4377" s="13" t="s">
        <v>8687</v>
      </c>
      <c r="I4377" s="25">
        <v>4176574126</v>
      </c>
      <c r="J4377" s="13" t="s">
        <v>1813</v>
      </c>
      <c r="K4377" s="13" t="s">
        <v>27</v>
      </c>
      <c r="L4377" s="25" t="str">
        <f>VLOOKUP($K4377,TONG_SL!$A:$D,2,0)</f>
        <v>Chân giò heo muối 300g</v>
      </c>
      <c r="N4377" s="25" t="str">
        <f t="shared" si="600"/>
        <v>K-C6</v>
      </c>
      <c r="Q4377" s="25" t="str">
        <f>VLOOKUP(K4377,TONG_SL!$A:$D,3,0)</f>
        <v>Túi</v>
      </c>
      <c r="R4377" s="1">
        <v>3</v>
      </c>
      <c r="T4377" s="1">
        <f>VLOOKUP(VLOOKUP(G4377,Ma_KH!$A:$R,18,0)&amp;K4377,Gia_MB!$A:$F,6,0)</f>
        <v>73431</v>
      </c>
      <c r="U4377" s="14">
        <f t="shared" si="611"/>
        <v>220293</v>
      </c>
      <c r="W4377" s="64">
        <f t="shared" si="612"/>
        <v>0</v>
      </c>
      <c r="X4377" s="3" t="str">
        <f t="shared" si="613"/>
        <v>8</v>
      </c>
      <c r="Z4377" s="14">
        <f t="shared" si="614"/>
        <v>17623.439999999999</v>
      </c>
      <c r="AA4377" s="7">
        <f>VLOOKUP(G4377,Ma_KH!$A:$R,14,0)</f>
        <v>60</v>
      </c>
      <c r="AD4377" s="7" t="str">
        <f>IFERROR(VLOOKUP(J4377,'Chuyển Mã'!$B$3:$C$9,2,0),"")</f>
        <v>Hà Nội</v>
      </c>
      <c r="AE4377" s="7" t="str">
        <f t="shared" si="616"/>
        <v>Chân giò heo muối 300g</v>
      </c>
      <c r="AF4377" s="7">
        <f t="shared" si="617"/>
        <v>3</v>
      </c>
    </row>
    <row r="4378" spans="1:32" x14ac:dyDescent="0.25">
      <c r="A4378" s="65">
        <v>45910</v>
      </c>
      <c r="B4378" s="25">
        <v>4176574126</v>
      </c>
      <c r="C4378" s="12" t="s">
        <v>7214</v>
      </c>
      <c r="D4378" s="16">
        <f t="shared" si="621"/>
        <v>45910</v>
      </c>
      <c r="G4378" s="13" t="s">
        <v>8687</v>
      </c>
      <c r="I4378" s="25">
        <v>4176574126</v>
      </c>
      <c r="J4378" s="13" t="s">
        <v>1813</v>
      </c>
      <c r="K4378" s="13" t="s">
        <v>32</v>
      </c>
      <c r="L4378" s="25" t="str">
        <f>VLOOKUP($K4378,TONG_SL!$A:$D,2,0)</f>
        <v>Giò Tai Lưỡi Xào 250</v>
      </c>
      <c r="N4378" s="25" t="str">
        <f t="shared" si="600"/>
        <v>K-C6</v>
      </c>
      <c r="Q4378" s="25" t="str">
        <f>VLOOKUP(K4378,TONG_SL!$A:$D,3,0)</f>
        <v>Túi</v>
      </c>
      <c r="R4378" s="1">
        <v>1</v>
      </c>
      <c r="T4378" s="1">
        <f>VLOOKUP(VLOOKUP(G4378,Ma_KH!$A:$R,18,0)&amp;K4378,Gia_MB!$A:$F,6,0)</f>
        <v>50183</v>
      </c>
      <c r="U4378" s="14">
        <f t="shared" si="611"/>
        <v>50183</v>
      </c>
      <c r="W4378" s="64">
        <f t="shared" si="612"/>
        <v>0</v>
      </c>
      <c r="X4378" s="3" t="str">
        <f t="shared" si="613"/>
        <v>8</v>
      </c>
      <c r="Z4378" s="14">
        <f t="shared" si="614"/>
        <v>4014.64</v>
      </c>
      <c r="AA4378" s="7">
        <f>VLOOKUP(G4378,Ma_KH!$A:$R,14,0)</f>
        <v>60</v>
      </c>
      <c r="AD4378" s="7" t="str">
        <f>IFERROR(VLOOKUP(J4378,'Chuyển Mã'!$B$3:$C$9,2,0),"")</f>
        <v>Hà Nội</v>
      </c>
      <c r="AE4378" s="7" t="str">
        <f t="shared" si="616"/>
        <v>Giò Tai Lưỡi Xào 250</v>
      </c>
      <c r="AF4378" s="7">
        <f t="shared" si="617"/>
        <v>1</v>
      </c>
    </row>
    <row r="4379" spans="1:32" x14ac:dyDescent="0.25">
      <c r="A4379" s="65">
        <v>45910</v>
      </c>
      <c r="B4379" s="25">
        <v>4176573953</v>
      </c>
      <c r="C4379" s="12" t="s">
        <v>7214</v>
      </c>
      <c r="D4379" s="16">
        <f t="shared" si="602"/>
        <v>45910</v>
      </c>
      <c r="G4379" s="13" t="s">
        <v>8688</v>
      </c>
      <c r="I4379" s="25">
        <v>4176573953</v>
      </c>
      <c r="J4379" s="13" t="s">
        <v>1813</v>
      </c>
      <c r="K4379" s="13" t="s">
        <v>32</v>
      </c>
      <c r="L4379" s="25" t="str">
        <f>VLOOKUP($K4379,TONG_SL!$A:$D,2,0)</f>
        <v>Giò Tai Lưỡi Xào 250</v>
      </c>
      <c r="N4379" s="25" t="str">
        <f t="shared" si="600"/>
        <v>K-C6</v>
      </c>
      <c r="Q4379" s="25" t="str">
        <f>VLOOKUP(K4379,TONG_SL!$A:$D,3,0)</f>
        <v>Túi</v>
      </c>
      <c r="R4379" s="1">
        <v>3</v>
      </c>
      <c r="T4379" s="1">
        <f>VLOOKUP(VLOOKUP(G4379,Ma_KH!$A:$R,18,0)&amp;K4379,Gia_MB!$A:$F,6,0)</f>
        <v>50183</v>
      </c>
      <c r="U4379" s="14">
        <f t="shared" si="611"/>
        <v>150549</v>
      </c>
      <c r="W4379" s="64">
        <f t="shared" si="612"/>
        <v>0</v>
      </c>
      <c r="X4379" s="3" t="str">
        <f t="shared" si="613"/>
        <v>8</v>
      </c>
      <c r="Z4379" s="14">
        <f t="shared" si="614"/>
        <v>12043.92</v>
      </c>
      <c r="AA4379" s="7">
        <f>VLOOKUP(G4379,Ma_KH!$A:$R,14,0)</f>
        <v>60</v>
      </c>
      <c r="AD4379" s="7" t="str">
        <f>IFERROR(VLOOKUP(J4379,'Chuyển Mã'!$B$3:$C$9,2,0),"")</f>
        <v>Hà Nội</v>
      </c>
      <c r="AE4379" s="7" t="str">
        <f t="shared" si="616"/>
        <v>Giò Tai Lưỡi Xào 250</v>
      </c>
      <c r="AF4379" s="7">
        <f t="shared" si="617"/>
        <v>3</v>
      </c>
    </row>
    <row r="4380" spans="1:32" x14ac:dyDescent="0.25">
      <c r="A4380" s="65">
        <v>45910</v>
      </c>
      <c r="B4380" s="25">
        <v>4176573953</v>
      </c>
      <c r="C4380" s="12" t="s">
        <v>7214</v>
      </c>
      <c r="D4380" s="16">
        <f t="shared" ref="D4380:D4383" si="622">IF(A4380="","",A4380)</f>
        <v>45910</v>
      </c>
      <c r="G4380" s="13" t="s">
        <v>8688</v>
      </c>
      <c r="I4380" s="25">
        <v>4176573953</v>
      </c>
      <c r="J4380" s="13" t="s">
        <v>1813</v>
      </c>
      <c r="K4380" s="13" t="s">
        <v>27</v>
      </c>
      <c r="L4380" s="25" t="str">
        <f>VLOOKUP($K4380,TONG_SL!$A:$D,2,0)</f>
        <v>Chân giò heo muối 300g</v>
      </c>
      <c r="N4380" s="25" t="str">
        <f t="shared" si="600"/>
        <v>K-C6</v>
      </c>
      <c r="Q4380" s="25" t="str">
        <f>VLOOKUP(K4380,TONG_SL!$A:$D,3,0)</f>
        <v>Túi</v>
      </c>
      <c r="R4380" s="1">
        <v>27</v>
      </c>
      <c r="T4380" s="1">
        <f>VLOOKUP(VLOOKUP(G4380,Ma_KH!$A:$R,18,0)&amp;K4380,Gia_MB!$A:$F,6,0)</f>
        <v>73431</v>
      </c>
      <c r="U4380" s="14">
        <f t="shared" si="611"/>
        <v>1982637</v>
      </c>
      <c r="W4380" s="64">
        <f t="shared" si="612"/>
        <v>0</v>
      </c>
      <c r="X4380" s="3" t="str">
        <f t="shared" si="613"/>
        <v>8</v>
      </c>
      <c r="Z4380" s="14">
        <f t="shared" si="614"/>
        <v>158610.96</v>
      </c>
      <c r="AA4380" s="7">
        <f>VLOOKUP(G4380,Ma_KH!$A:$R,14,0)</f>
        <v>60</v>
      </c>
      <c r="AD4380" s="7" t="str">
        <f>IFERROR(VLOOKUP(J4380,'Chuyển Mã'!$B$3:$C$9,2,0),"")</f>
        <v>Hà Nội</v>
      </c>
      <c r="AE4380" s="7" t="str">
        <f t="shared" si="616"/>
        <v>Chân giò heo muối 300g</v>
      </c>
      <c r="AF4380" s="7">
        <f t="shared" si="617"/>
        <v>27</v>
      </c>
    </row>
    <row r="4381" spans="1:32" x14ac:dyDescent="0.25">
      <c r="A4381" s="65">
        <v>45910</v>
      </c>
      <c r="B4381" s="25">
        <v>4176573953</v>
      </c>
      <c r="C4381" s="12" t="s">
        <v>7214</v>
      </c>
      <c r="D4381" s="16">
        <f t="shared" si="622"/>
        <v>45910</v>
      </c>
      <c r="G4381" s="13" t="s">
        <v>8688</v>
      </c>
      <c r="I4381" s="25">
        <v>4176573953</v>
      </c>
      <c r="J4381" s="13" t="s">
        <v>1813</v>
      </c>
      <c r="K4381" s="13" t="s">
        <v>51</v>
      </c>
      <c r="L4381" s="25" t="str">
        <f>VLOOKUP($K4381,TONG_SL!$A:$D,2,0)</f>
        <v>Mọc Nấm Hương 250g</v>
      </c>
      <c r="N4381" s="25" t="str">
        <f t="shared" si="600"/>
        <v>K-C6</v>
      </c>
      <c r="Q4381" s="25" t="str">
        <f>VLOOKUP(K4381,TONG_SL!$A:$D,3,0)</f>
        <v>Túi</v>
      </c>
      <c r="R4381" s="1">
        <v>5</v>
      </c>
      <c r="T4381" s="1">
        <f>VLOOKUP(VLOOKUP(G4381,Ma_KH!$A:$R,18,0)&amp;K4381,Gia_MB!$A:$F,6,0)</f>
        <v>46000</v>
      </c>
      <c r="U4381" s="14">
        <f t="shared" si="611"/>
        <v>230000</v>
      </c>
      <c r="W4381" s="64">
        <f t="shared" si="612"/>
        <v>0</v>
      </c>
      <c r="X4381" s="3" t="str">
        <f t="shared" si="613"/>
        <v>8</v>
      </c>
      <c r="Z4381" s="14">
        <f t="shared" si="614"/>
        <v>18400</v>
      </c>
      <c r="AA4381" s="7">
        <f>VLOOKUP(G4381,Ma_KH!$A:$R,14,0)</f>
        <v>60</v>
      </c>
      <c r="AD4381" s="7" t="str">
        <f>IFERROR(VLOOKUP(J4381,'Chuyển Mã'!$B$3:$C$9,2,0),"")</f>
        <v>Hà Nội</v>
      </c>
      <c r="AE4381" s="7" t="str">
        <f t="shared" si="616"/>
        <v>Mọc Nấm Hương 250g</v>
      </c>
      <c r="AF4381" s="7">
        <f t="shared" si="617"/>
        <v>5</v>
      </c>
    </row>
    <row r="4382" spans="1:32" x14ac:dyDescent="0.25">
      <c r="A4382" s="65">
        <v>45910</v>
      </c>
      <c r="B4382" s="25">
        <v>4176573953</v>
      </c>
      <c r="C4382" s="12" t="s">
        <v>7214</v>
      </c>
      <c r="D4382" s="16">
        <f t="shared" si="622"/>
        <v>45910</v>
      </c>
      <c r="G4382" s="13" t="s">
        <v>8688</v>
      </c>
      <c r="I4382" s="25">
        <v>4176573953</v>
      </c>
      <c r="J4382" s="13" t="s">
        <v>1813</v>
      </c>
      <c r="K4382" s="13" t="s">
        <v>30</v>
      </c>
      <c r="L4382" s="25" t="str">
        <f>VLOOKUP($K4382,TONG_SL!$A:$D,2,0)</f>
        <v>Gà muối 500g</v>
      </c>
      <c r="N4382" s="25" t="str">
        <f t="shared" si="600"/>
        <v>K-C6</v>
      </c>
      <c r="Q4382" s="25" t="str">
        <f>VLOOKUP(K4382,TONG_SL!$A:$D,3,0)</f>
        <v>Túi</v>
      </c>
      <c r="R4382" s="1">
        <v>9</v>
      </c>
      <c r="T4382" s="1">
        <f>VLOOKUP(VLOOKUP(G4382,Ma_KH!$A:$R,18,0)&amp;K4382,Gia_MB!$A:$F,6,0)</f>
        <v>111058</v>
      </c>
      <c r="U4382" s="14">
        <f t="shared" si="611"/>
        <v>999522</v>
      </c>
      <c r="W4382" s="64">
        <f t="shared" si="612"/>
        <v>0</v>
      </c>
      <c r="X4382" s="3" t="str">
        <f t="shared" si="613"/>
        <v>8</v>
      </c>
      <c r="Z4382" s="14">
        <f t="shared" si="614"/>
        <v>79961.759999999995</v>
      </c>
      <c r="AA4382" s="7">
        <f>VLOOKUP(G4382,Ma_KH!$A:$R,14,0)</f>
        <v>60</v>
      </c>
      <c r="AD4382" s="7" t="str">
        <f>IFERROR(VLOOKUP(J4382,'Chuyển Mã'!$B$3:$C$9,2,0),"")</f>
        <v>Hà Nội</v>
      </c>
      <c r="AE4382" s="7" t="str">
        <f t="shared" si="616"/>
        <v>Gà muối 500g</v>
      </c>
      <c r="AF4382" s="7">
        <f t="shared" si="617"/>
        <v>9</v>
      </c>
    </row>
    <row r="4383" spans="1:32" x14ac:dyDescent="0.25">
      <c r="A4383" s="65">
        <v>45910</v>
      </c>
      <c r="B4383" s="25">
        <v>4176573975</v>
      </c>
      <c r="C4383" s="12" t="s">
        <v>7214</v>
      </c>
      <c r="D4383" s="16">
        <f t="shared" si="622"/>
        <v>45910</v>
      </c>
      <c r="G4383" s="13" t="s">
        <v>8689</v>
      </c>
      <c r="I4383" s="25">
        <v>4176573975</v>
      </c>
      <c r="J4383" s="13" t="s">
        <v>1813</v>
      </c>
      <c r="K4383" s="13" t="s">
        <v>30</v>
      </c>
      <c r="L4383" s="25" t="str">
        <f>VLOOKUP($K4383,TONG_SL!$A:$D,2,0)</f>
        <v>Gà muối 500g</v>
      </c>
      <c r="N4383" s="25" t="str">
        <f t="shared" si="600"/>
        <v>K-C6</v>
      </c>
      <c r="Q4383" s="25" t="str">
        <f>VLOOKUP(K4383,TONG_SL!$A:$D,3,0)</f>
        <v>Túi</v>
      </c>
      <c r="R4383" s="1">
        <v>3</v>
      </c>
      <c r="T4383" s="1">
        <f>VLOOKUP(VLOOKUP(G4383,Ma_KH!$A:$R,18,0)&amp;K4383,Gia_MB!$A:$F,6,0)</f>
        <v>111058</v>
      </c>
      <c r="U4383" s="14">
        <f t="shared" si="611"/>
        <v>333174</v>
      </c>
      <c r="W4383" s="64">
        <f t="shared" si="612"/>
        <v>0</v>
      </c>
      <c r="X4383" s="3" t="str">
        <f t="shared" si="613"/>
        <v>8</v>
      </c>
      <c r="Z4383" s="14">
        <f t="shared" si="614"/>
        <v>26653.920000000002</v>
      </c>
      <c r="AA4383" s="7">
        <f>VLOOKUP(G4383,Ma_KH!$A:$R,14,0)</f>
        <v>60</v>
      </c>
      <c r="AD4383" s="7" t="str">
        <f>IFERROR(VLOOKUP(J4383,'Chuyển Mã'!$B$3:$C$9,2,0),"")</f>
        <v>Hà Nội</v>
      </c>
      <c r="AE4383" s="7" t="str">
        <f t="shared" si="616"/>
        <v>Gà muối 500g</v>
      </c>
      <c r="AF4383" s="7">
        <f t="shared" si="617"/>
        <v>3</v>
      </c>
    </row>
    <row r="4384" spans="1:32" x14ac:dyDescent="0.25">
      <c r="A4384" s="65">
        <v>45910</v>
      </c>
      <c r="B4384" s="25">
        <v>4176573975</v>
      </c>
      <c r="C4384" s="12" t="s">
        <v>7214</v>
      </c>
      <c r="D4384" s="16">
        <f t="shared" si="602"/>
        <v>45910</v>
      </c>
      <c r="G4384" s="13" t="s">
        <v>8689</v>
      </c>
      <c r="I4384" s="25">
        <v>4176573975</v>
      </c>
      <c r="J4384" s="13" t="s">
        <v>1813</v>
      </c>
      <c r="K4384" s="13" t="s">
        <v>51</v>
      </c>
      <c r="L4384" s="25" t="str">
        <f>VLOOKUP($K4384,TONG_SL!$A:$D,2,0)</f>
        <v>Mọc Nấm Hương 250g</v>
      </c>
      <c r="N4384" s="25" t="str">
        <f t="shared" si="600"/>
        <v>K-C6</v>
      </c>
      <c r="Q4384" s="25" t="str">
        <f>VLOOKUP(K4384,TONG_SL!$A:$D,3,0)</f>
        <v>Túi</v>
      </c>
      <c r="R4384" s="1">
        <v>3</v>
      </c>
      <c r="T4384" s="1">
        <f>VLOOKUP(VLOOKUP(G4384,Ma_KH!$A:$R,18,0)&amp;K4384,Gia_MB!$A:$F,6,0)</f>
        <v>46000</v>
      </c>
      <c r="U4384" s="14">
        <f t="shared" si="611"/>
        <v>138000</v>
      </c>
      <c r="W4384" s="64">
        <f t="shared" si="612"/>
        <v>0</v>
      </c>
      <c r="X4384" s="3" t="str">
        <f t="shared" si="613"/>
        <v>8</v>
      </c>
      <c r="Z4384" s="14">
        <f t="shared" si="614"/>
        <v>11040</v>
      </c>
      <c r="AA4384" s="7">
        <f>VLOOKUP(G4384,Ma_KH!$A:$R,14,0)</f>
        <v>60</v>
      </c>
      <c r="AD4384" s="7" t="str">
        <f>IFERROR(VLOOKUP(J4384,'Chuyển Mã'!$B$3:$C$9,2,0),"")</f>
        <v>Hà Nội</v>
      </c>
      <c r="AE4384" s="7" t="str">
        <f t="shared" si="616"/>
        <v>Mọc Nấm Hương 250g</v>
      </c>
      <c r="AF4384" s="7">
        <f t="shared" si="617"/>
        <v>3</v>
      </c>
    </row>
    <row r="4385" spans="1:32" x14ac:dyDescent="0.25">
      <c r="A4385" s="65">
        <v>45910</v>
      </c>
      <c r="B4385" s="25">
        <v>4176573975</v>
      </c>
      <c r="C4385" s="12" t="s">
        <v>7214</v>
      </c>
      <c r="D4385" s="16">
        <f t="shared" si="602"/>
        <v>45910</v>
      </c>
      <c r="G4385" s="13" t="s">
        <v>8689</v>
      </c>
      <c r="I4385" s="25">
        <v>4176573975</v>
      </c>
      <c r="J4385" s="13" t="s">
        <v>1813</v>
      </c>
      <c r="K4385" s="13" t="s">
        <v>27</v>
      </c>
      <c r="L4385" s="25" t="str">
        <f>VLOOKUP($K4385,TONG_SL!$A:$D,2,0)</f>
        <v>Chân giò heo muối 300g</v>
      </c>
      <c r="N4385" s="25" t="str">
        <f t="shared" si="600"/>
        <v>K-C6</v>
      </c>
      <c r="Q4385" s="25" t="str">
        <f>VLOOKUP(K4385,TONG_SL!$A:$D,3,0)</f>
        <v>Túi</v>
      </c>
      <c r="R4385" s="1">
        <v>16</v>
      </c>
      <c r="T4385" s="1">
        <f>VLOOKUP(VLOOKUP(G4385,Ma_KH!$A:$R,18,0)&amp;K4385,Gia_MB!$A:$F,6,0)</f>
        <v>73431</v>
      </c>
      <c r="U4385" s="14">
        <f t="shared" si="611"/>
        <v>1174896</v>
      </c>
      <c r="W4385" s="64">
        <f t="shared" si="612"/>
        <v>0</v>
      </c>
      <c r="X4385" s="3" t="str">
        <f t="shared" si="613"/>
        <v>8</v>
      </c>
      <c r="Z4385" s="14">
        <f t="shared" si="614"/>
        <v>93991.680000000008</v>
      </c>
      <c r="AA4385" s="7">
        <f>VLOOKUP(G4385,Ma_KH!$A:$R,14,0)</f>
        <v>60</v>
      </c>
      <c r="AD4385" s="7" t="str">
        <f>IFERROR(VLOOKUP(J4385,'Chuyển Mã'!$B$3:$C$9,2,0),"")</f>
        <v>Hà Nội</v>
      </c>
      <c r="AE4385" s="7" t="str">
        <f t="shared" si="616"/>
        <v>Chân giò heo muối 300g</v>
      </c>
      <c r="AF4385" s="7">
        <f t="shared" si="617"/>
        <v>16</v>
      </c>
    </row>
    <row r="4386" spans="1:32" x14ac:dyDescent="0.25">
      <c r="A4386" s="65">
        <v>45910</v>
      </c>
      <c r="B4386" s="25">
        <v>4176573975</v>
      </c>
      <c r="C4386" s="12" t="s">
        <v>7214</v>
      </c>
      <c r="D4386" s="16">
        <f t="shared" si="602"/>
        <v>45910</v>
      </c>
      <c r="G4386" s="13" t="s">
        <v>8689</v>
      </c>
      <c r="I4386" s="25">
        <v>4176573975</v>
      </c>
      <c r="J4386" s="13" t="s">
        <v>1813</v>
      </c>
      <c r="K4386" s="13" t="s">
        <v>32</v>
      </c>
      <c r="L4386" s="25" t="str">
        <f>VLOOKUP($K4386,TONG_SL!$A:$D,2,0)</f>
        <v>Giò Tai Lưỡi Xào 250</v>
      </c>
      <c r="N4386" s="25" t="str">
        <f t="shared" si="600"/>
        <v>K-C6</v>
      </c>
      <c r="Q4386" s="25" t="str">
        <f>VLOOKUP(K4386,TONG_SL!$A:$D,3,0)</f>
        <v>Túi</v>
      </c>
      <c r="R4386" s="1">
        <v>5</v>
      </c>
      <c r="T4386" s="1">
        <f>VLOOKUP(VLOOKUP(G4386,Ma_KH!$A:$R,18,0)&amp;K4386,Gia_MB!$A:$F,6,0)</f>
        <v>50183</v>
      </c>
      <c r="U4386" s="14">
        <f t="shared" si="611"/>
        <v>250915</v>
      </c>
      <c r="W4386" s="64">
        <f t="shared" si="612"/>
        <v>0</v>
      </c>
      <c r="X4386" s="3" t="str">
        <f t="shared" si="613"/>
        <v>8</v>
      </c>
      <c r="Z4386" s="14">
        <f t="shared" si="614"/>
        <v>20073.2</v>
      </c>
      <c r="AA4386" s="7">
        <f>VLOOKUP(G4386,Ma_KH!$A:$R,14,0)</f>
        <v>60</v>
      </c>
      <c r="AD4386" s="7" t="str">
        <f>IFERROR(VLOOKUP(J4386,'Chuyển Mã'!$B$3:$C$9,2,0),"")</f>
        <v>Hà Nội</v>
      </c>
      <c r="AE4386" s="7" t="str">
        <f t="shared" si="616"/>
        <v>Giò Tai Lưỡi Xào 250</v>
      </c>
      <c r="AF4386" s="7">
        <f t="shared" si="617"/>
        <v>5</v>
      </c>
    </row>
    <row r="4387" spans="1:32" x14ac:dyDescent="0.25">
      <c r="A4387" s="65">
        <v>45910</v>
      </c>
      <c r="B4387" s="25" t="s">
        <v>8690</v>
      </c>
      <c r="C4387" s="12" t="s">
        <v>7214</v>
      </c>
      <c r="D4387" s="16">
        <f t="shared" si="602"/>
        <v>45910</v>
      </c>
      <c r="G4387" s="13" t="s">
        <v>8691</v>
      </c>
      <c r="I4387" s="13" t="s">
        <v>8692</v>
      </c>
      <c r="J4387" s="13" t="s">
        <v>1813</v>
      </c>
      <c r="K4387" s="13" t="s">
        <v>30</v>
      </c>
      <c r="L4387" s="25" t="str">
        <f>VLOOKUP($K4387,TONG_SL!$A:$D,2,0)</f>
        <v>Gà muối 500g</v>
      </c>
      <c r="N4387" s="25" t="str">
        <f t="shared" si="600"/>
        <v>K-C6</v>
      </c>
      <c r="Q4387" s="25" t="str">
        <f>VLOOKUP(K4387,TONG_SL!$A:$D,3,0)</f>
        <v>Túi</v>
      </c>
      <c r="R4387" s="1">
        <v>10</v>
      </c>
      <c r="T4387" s="1">
        <f>VLOOKUP(VLOOKUP(G4387,Ma_KH!$A:$R,18,0)&amp;K4387,Gia_MB!$A:$F,6,0)</f>
        <v>111058</v>
      </c>
      <c r="U4387" s="14">
        <f t="shared" si="611"/>
        <v>1110580</v>
      </c>
      <c r="W4387" s="64">
        <f t="shared" si="612"/>
        <v>0</v>
      </c>
      <c r="X4387" s="3" t="str">
        <f t="shared" si="613"/>
        <v>8</v>
      </c>
      <c r="Z4387" s="14">
        <f t="shared" si="614"/>
        <v>88846.400000000009</v>
      </c>
      <c r="AA4387" s="7">
        <f>VLOOKUP(G4387,Ma_KH!$A:$R,14,0)</f>
        <v>60</v>
      </c>
      <c r="AD4387" s="7" t="str">
        <f>IFERROR(VLOOKUP(J4387,'Chuyển Mã'!$B$3:$C$9,2,0),"")</f>
        <v>Hà Nội</v>
      </c>
      <c r="AE4387" s="7" t="str">
        <f t="shared" si="616"/>
        <v>Gà muối 500g</v>
      </c>
      <c r="AF4387" s="7">
        <f t="shared" si="617"/>
        <v>10</v>
      </c>
    </row>
    <row r="4388" spans="1:32" x14ac:dyDescent="0.25">
      <c r="A4388" s="65">
        <v>45910</v>
      </c>
      <c r="B4388" s="25" t="s">
        <v>8690</v>
      </c>
      <c r="C4388" s="12" t="s">
        <v>7214</v>
      </c>
      <c r="D4388" s="16">
        <f t="shared" ref="D4388:D4392" si="623">IF(A4388="","",A4388)</f>
        <v>45910</v>
      </c>
      <c r="G4388" s="13" t="s">
        <v>8691</v>
      </c>
      <c r="I4388" s="13" t="s">
        <v>8692</v>
      </c>
      <c r="J4388" s="13" t="s">
        <v>1813</v>
      </c>
      <c r="K4388" s="13" t="s">
        <v>35</v>
      </c>
      <c r="L4388" s="25" t="str">
        <f>VLOOKUP($K4388,TONG_SL!$A:$D,2,0)</f>
        <v>Tai heo muối 200g</v>
      </c>
      <c r="N4388" s="25" t="str">
        <f t="shared" ref="N4388:N4451" si="624">IF($B4388&lt;&gt;"","K-C6","")</f>
        <v>K-C6</v>
      </c>
      <c r="Q4388" s="25" t="str">
        <f>VLOOKUP(K4388,TONG_SL!$A:$D,3,0)</f>
        <v>Túi</v>
      </c>
      <c r="R4388" s="1">
        <v>5</v>
      </c>
      <c r="T4388" s="1">
        <f>VLOOKUP(VLOOKUP(G4388,Ma_KH!$A:$R,18,0)&amp;K4388,Gia_MB!$A:$F,6,0)</f>
        <v>55595</v>
      </c>
      <c r="U4388" s="14">
        <f t="shared" si="611"/>
        <v>277975</v>
      </c>
      <c r="W4388" s="64">
        <f t="shared" si="612"/>
        <v>0</v>
      </c>
      <c r="X4388" s="3" t="str">
        <f t="shared" si="613"/>
        <v>8</v>
      </c>
      <c r="Z4388" s="14">
        <f t="shared" si="614"/>
        <v>22238</v>
      </c>
      <c r="AA4388" s="7">
        <f>VLOOKUP(G4388,Ma_KH!$A:$R,14,0)</f>
        <v>60</v>
      </c>
      <c r="AD4388" s="7" t="str">
        <f>IFERROR(VLOOKUP(J4388,'Chuyển Mã'!$B$3:$C$9,2,0),"")</f>
        <v>Hà Nội</v>
      </c>
      <c r="AE4388" s="7" t="str">
        <f t="shared" si="616"/>
        <v>Tai heo muối 200g</v>
      </c>
      <c r="AF4388" s="7">
        <f t="shared" si="617"/>
        <v>5</v>
      </c>
    </row>
    <row r="4389" spans="1:32" x14ac:dyDescent="0.25">
      <c r="A4389" s="65">
        <v>45910</v>
      </c>
      <c r="B4389" s="25" t="s">
        <v>8690</v>
      </c>
      <c r="C4389" s="12" t="s">
        <v>7214</v>
      </c>
      <c r="D4389" s="16">
        <f t="shared" si="623"/>
        <v>45910</v>
      </c>
      <c r="G4389" s="13" t="s">
        <v>8691</v>
      </c>
      <c r="I4389" s="13" t="s">
        <v>8692</v>
      </c>
      <c r="J4389" s="13" t="s">
        <v>1813</v>
      </c>
      <c r="K4389" s="13" t="s">
        <v>32</v>
      </c>
      <c r="L4389" s="25" t="str">
        <f>VLOOKUP($K4389,TONG_SL!$A:$D,2,0)</f>
        <v>Giò Tai Lưỡi Xào 250</v>
      </c>
      <c r="N4389" s="25" t="str">
        <f t="shared" si="624"/>
        <v>K-C6</v>
      </c>
      <c r="Q4389" s="25" t="str">
        <f>VLOOKUP(K4389,TONG_SL!$A:$D,3,0)</f>
        <v>Túi</v>
      </c>
      <c r="R4389" s="1">
        <v>5</v>
      </c>
      <c r="T4389" s="1">
        <f>VLOOKUP(VLOOKUP(G4389,Ma_KH!$A:$R,18,0)&amp;K4389,Gia_MB!$A:$F,6,0)</f>
        <v>50183</v>
      </c>
      <c r="U4389" s="14">
        <f t="shared" si="611"/>
        <v>250915</v>
      </c>
      <c r="W4389" s="64">
        <f t="shared" si="612"/>
        <v>0</v>
      </c>
      <c r="X4389" s="3" t="str">
        <f t="shared" si="613"/>
        <v>8</v>
      </c>
      <c r="Z4389" s="14">
        <f t="shared" si="614"/>
        <v>20073.2</v>
      </c>
      <c r="AA4389" s="7">
        <f>VLOOKUP(G4389,Ma_KH!$A:$R,14,0)</f>
        <v>60</v>
      </c>
      <c r="AD4389" s="7" t="str">
        <f>IFERROR(VLOOKUP(J4389,'Chuyển Mã'!$B$3:$C$9,2,0),"")</f>
        <v>Hà Nội</v>
      </c>
      <c r="AE4389" s="7" t="str">
        <f t="shared" si="616"/>
        <v>Giò Tai Lưỡi Xào 250</v>
      </c>
      <c r="AF4389" s="7">
        <f t="shared" si="617"/>
        <v>5</v>
      </c>
    </row>
    <row r="4390" spans="1:32" x14ac:dyDescent="0.25">
      <c r="A4390" s="65">
        <v>45910</v>
      </c>
      <c r="B4390" s="25" t="s">
        <v>8690</v>
      </c>
      <c r="C4390" s="12" t="s">
        <v>7214</v>
      </c>
      <c r="D4390" s="16">
        <f t="shared" si="623"/>
        <v>45910</v>
      </c>
      <c r="G4390" s="13" t="s">
        <v>8691</v>
      </c>
      <c r="I4390" s="13" t="s">
        <v>8692</v>
      </c>
      <c r="J4390" s="13" t="s">
        <v>1813</v>
      </c>
      <c r="K4390" s="13" t="s">
        <v>39</v>
      </c>
      <c r="L4390" s="25" t="str">
        <f>VLOOKUP($K4390,TONG_SL!$A:$D,2,0)</f>
        <v>Chả cốm 300g</v>
      </c>
      <c r="N4390" s="25" t="str">
        <f t="shared" si="624"/>
        <v>K-C6</v>
      </c>
      <c r="Q4390" s="25" t="str">
        <f>VLOOKUP(K4390,TONG_SL!$A:$D,3,0)</f>
        <v>Túi</v>
      </c>
      <c r="R4390" s="1">
        <v>3</v>
      </c>
      <c r="T4390" s="1">
        <f>VLOOKUP(VLOOKUP(G4390,Ma_KH!$A:$R,18,0)&amp;K4390,Gia_MB!$A:$F,6,0)</f>
        <v>74250</v>
      </c>
      <c r="U4390" s="14">
        <f t="shared" si="611"/>
        <v>222750</v>
      </c>
      <c r="W4390" s="64">
        <f t="shared" si="612"/>
        <v>0</v>
      </c>
      <c r="X4390" s="3" t="str">
        <f t="shared" si="613"/>
        <v>8</v>
      </c>
      <c r="Z4390" s="14">
        <f t="shared" si="614"/>
        <v>17820</v>
      </c>
      <c r="AA4390" s="7">
        <f>VLOOKUP(G4390,Ma_KH!$A:$R,14,0)</f>
        <v>60</v>
      </c>
      <c r="AD4390" s="7" t="str">
        <f>IFERROR(VLOOKUP(J4390,'Chuyển Mã'!$B$3:$C$9,2,0),"")</f>
        <v>Hà Nội</v>
      </c>
      <c r="AE4390" s="7" t="str">
        <f t="shared" si="616"/>
        <v>Chả cốm 300g</v>
      </c>
      <c r="AF4390" s="7">
        <f t="shared" si="617"/>
        <v>3</v>
      </c>
    </row>
    <row r="4391" spans="1:32" x14ac:dyDescent="0.25">
      <c r="A4391" s="65">
        <v>45910</v>
      </c>
      <c r="B4391" s="25" t="s">
        <v>8690</v>
      </c>
      <c r="C4391" s="12" t="s">
        <v>7214</v>
      </c>
      <c r="D4391" s="16">
        <f t="shared" si="623"/>
        <v>45910</v>
      </c>
      <c r="G4391" s="13" t="s">
        <v>8691</v>
      </c>
      <c r="I4391" s="13" t="s">
        <v>8692</v>
      </c>
      <c r="J4391" s="13" t="s">
        <v>1813</v>
      </c>
      <c r="K4391" s="13" t="s">
        <v>47</v>
      </c>
      <c r="L4391" s="25" t="str">
        <f>VLOOKUP($K4391,TONG_SL!$A:$D,2,0)</f>
        <v>Giò lụa cây 250g</v>
      </c>
      <c r="N4391" s="25" t="str">
        <f t="shared" si="624"/>
        <v>K-C6</v>
      </c>
      <c r="Q4391" s="25" t="str">
        <f>VLOOKUP(K4391,TONG_SL!$A:$D,3,0)</f>
        <v>Túi</v>
      </c>
      <c r="R4391" s="1">
        <v>3</v>
      </c>
      <c r="T4391" s="1">
        <f>VLOOKUP(VLOOKUP(G4391,Ma_KH!$A:$R,18,0)&amp;K4391,Gia_MB!$A:$F,6,0)</f>
        <v>49500</v>
      </c>
      <c r="U4391" s="14">
        <f t="shared" si="611"/>
        <v>148500</v>
      </c>
      <c r="W4391" s="64">
        <f t="shared" si="612"/>
        <v>0</v>
      </c>
      <c r="X4391" s="3" t="str">
        <f t="shared" si="613"/>
        <v>8</v>
      </c>
      <c r="Z4391" s="14">
        <f t="shared" si="614"/>
        <v>11880</v>
      </c>
      <c r="AA4391" s="7">
        <f>VLOOKUP(G4391,Ma_KH!$A:$R,14,0)</f>
        <v>60</v>
      </c>
      <c r="AD4391" s="7" t="str">
        <f>IFERROR(VLOOKUP(J4391,'Chuyển Mã'!$B$3:$C$9,2,0),"")</f>
        <v>Hà Nội</v>
      </c>
      <c r="AE4391" s="7" t="str">
        <f t="shared" si="616"/>
        <v>Giò lụa cây 250g</v>
      </c>
      <c r="AF4391" s="7">
        <f t="shared" si="617"/>
        <v>3</v>
      </c>
    </row>
    <row r="4392" spans="1:32" x14ac:dyDescent="0.25">
      <c r="A4392" s="65">
        <v>45910</v>
      </c>
      <c r="B4392" s="25" t="s">
        <v>8690</v>
      </c>
      <c r="C4392" s="12" t="s">
        <v>7214</v>
      </c>
      <c r="D4392" s="16">
        <f t="shared" si="623"/>
        <v>45910</v>
      </c>
      <c r="G4392" s="13" t="s">
        <v>8691</v>
      </c>
      <c r="I4392" s="13" t="s">
        <v>8692</v>
      </c>
      <c r="J4392" s="13" t="s">
        <v>1813</v>
      </c>
      <c r="K4392" s="13" t="s">
        <v>49</v>
      </c>
      <c r="L4392" s="25" t="str">
        <f>VLOOKUP($K4392,TONG_SL!$A:$D,2,0)</f>
        <v>Giò sụn gà 250g</v>
      </c>
      <c r="N4392" s="25" t="str">
        <f t="shared" si="624"/>
        <v>K-C6</v>
      </c>
      <c r="Q4392" s="25" t="str">
        <f>VLOOKUP(K4392,TONG_SL!$A:$D,3,0)</f>
        <v>Túi</v>
      </c>
      <c r="R4392" s="1">
        <v>3</v>
      </c>
      <c r="T4392" s="1">
        <f>VLOOKUP(VLOOKUP(G4392,Ma_KH!$A:$R,18,0)&amp;K4392,Gia_MB!$A:$F,6,0)</f>
        <v>50400</v>
      </c>
      <c r="U4392" s="14">
        <f t="shared" si="611"/>
        <v>151200</v>
      </c>
      <c r="W4392" s="64">
        <f t="shared" si="612"/>
        <v>0</v>
      </c>
      <c r="X4392" s="3" t="str">
        <f t="shared" si="613"/>
        <v>8</v>
      </c>
      <c r="Z4392" s="14">
        <f t="shared" si="614"/>
        <v>12096</v>
      </c>
      <c r="AA4392" s="7">
        <f>VLOOKUP(G4392,Ma_KH!$A:$R,14,0)</f>
        <v>60</v>
      </c>
      <c r="AD4392" s="7" t="str">
        <f>IFERROR(VLOOKUP(J4392,'Chuyển Mã'!$B$3:$C$9,2,0),"")</f>
        <v>Hà Nội</v>
      </c>
      <c r="AE4392" s="7" t="str">
        <f t="shared" si="616"/>
        <v>Giò sụn gà 250g</v>
      </c>
      <c r="AF4392" s="7">
        <f t="shared" si="617"/>
        <v>3</v>
      </c>
    </row>
    <row r="4393" spans="1:32" x14ac:dyDescent="0.25">
      <c r="A4393" s="65">
        <v>45910</v>
      </c>
      <c r="B4393" s="25">
        <v>4176573749</v>
      </c>
      <c r="C4393" s="12" t="s">
        <v>7214</v>
      </c>
      <c r="D4393" s="16">
        <f t="shared" ref="D4393:D4409" si="625">IF(A4393="","",A4393)</f>
        <v>45910</v>
      </c>
      <c r="G4393" s="13" t="s">
        <v>8691</v>
      </c>
      <c r="I4393" s="25">
        <v>4176573749</v>
      </c>
      <c r="J4393" s="13" t="s">
        <v>1813</v>
      </c>
      <c r="K4393" s="13" t="s">
        <v>30</v>
      </c>
      <c r="L4393" s="25" t="str">
        <f>VLOOKUP($K4393,TONG_SL!$A:$D,2,0)</f>
        <v>Gà muối 500g</v>
      </c>
      <c r="N4393" s="25" t="str">
        <f t="shared" si="624"/>
        <v>K-C6</v>
      </c>
      <c r="Q4393" s="25" t="str">
        <f>VLOOKUP(K4393,TONG_SL!$A:$D,3,0)</f>
        <v>Túi</v>
      </c>
      <c r="R4393" s="1">
        <v>5</v>
      </c>
      <c r="T4393" s="1">
        <f>VLOOKUP(VLOOKUP(G4393,Ma_KH!$A:$R,18,0)&amp;K4393,Gia_MB!$A:$F,6,0)</f>
        <v>111058</v>
      </c>
      <c r="U4393" s="14">
        <f t="shared" si="611"/>
        <v>555290</v>
      </c>
      <c r="W4393" s="64">
        <f t="shared" si="612"/>
        <v>0</v>
      </c>
      <c r="X4393" s="3" t="str">
        <f t="shared" si="613"/>
        <v>8</v>
      </c>
      <c r="Z4393" s="14">
        <f t="shared" si="614"/>
        <v>44423.200000000004</v>
      </c>
      <c r="AA4393" s="7">
        <f>VLOOKUP(G4393,Ma_KH!$A:$R,14,0)</f>
        <v>60</v>
      </c>
      <c r="AD4393" s="7" t="str">
        <f>IFERROR(VLOOKUP(J4393,'Chuyển Mã'!$B$3:$C$9,2,0),"")</f>
        <v>Hà Nội</v>
      </c>
      <c r="AE4393" s="7" t="str">
        <f t="shared" si="616"/>
        <v>Gà muối 500g</v>
      </c>
      <c r="AF4393" s="7">
        <f t="shared" si="617"/>
        <v>5</v>
      </c>
    </row>
    <row r="4394" spans="1:32" x14ac:dyDescent="0.25">
      <c r="A4394" s="65">
        <v>45910</v>
      </c>
      <c r="B4394" s="25">
        <v>4176573749</v>
      </c>
      <c r="C4394" s="12" t="s">
        <v>7214</v>
      </c>
      <c r="D4394" s="16">
        <f t="shared" ref="D4394:D4395" si="626">IF(A4394="","",A4394)</f>
        <v>45910</v>
      </c>
      <c r="G4394" s="13" t="s">
        <v>8691</v>
      </c>
      <c r="I4394" s="25">
        <v>4176573749</v>
      </c>
      <c r="J4394" s="13" t="s">
        <v>1813</v>
      </c>
      <c r="K4394" s="13" t="s">
        <v>51</v>
      </c>
      <c r="L4394" s="25" t="str">
        <f>VLOOKUP($K4394,TONG_SL!$A:$D,2,0)</f>
        <v>Mọc Nấm Hương 250g</v>
      </c>
      <c r="N4394" s="25" t="str">
        <f t="shared" si="624"/>
        <v>K-C6</v>
      </c>
      <c r="Q4394" s="25" t="str">
        <f>VLOOKUP(K4394,TONG_SL!$A:$D,3,0)</f>
        <v>Túi</v>
      </c>
      <c r="R4394" s="1">
        <v>3</v>
      </c>
      <c r="T4394" s="1">
        <f>VLOOKUP(VLOOKUP(G4394,Ma_KH!$A:$R,18,0)&amp;K4394,Gia_MB!$A:$F,6,0)</f>
        <v>46000</v>
      </c>
      <c r="U4394" s="14">
        <f t="shared" si="611"/>
        <v>138000</v>
      </c>
      <c r="W4394" s="64">
        <f t="shared" si="612"/>
        <v>0</v>
      </c>
      <c r="X4394" s="3" t="str">
        <f t="shared" si="613"/>
        <v>8</v>
      </c>
      <c r="Z4394" s="14">
        <f t="shared" si="614"/>
        <v>11040</v>
      </c>
      <c r="AA4394" s="7">
        <f>VLOOKUP(G4394,Ma_KH!$A:$R,14,0)</f>
        <v>60</v>
      </c>
      <c r="AD4394" s="7" t="str">
        <f>IFERROR(VLOOKUP(J4394,'Chuyển Mã'!$B$3:$C$9,2,0),"")</f>
        <v>Hà Nội</v>
      </c>
      <c r="AE4394" s="7" t="str">
        <f t="shared" si="616"/>
        <v>Mọc Nấm Hương 250g</v>
      </c>
      <c r="AF4394" s="7">
        <f t="shared" si="617"/>
        <v>3</v>
      </c>
    </row>
    <row r="4395" spans="1:32" x14ac:dyDescent="0.25">
      <c r="A4395" s="65">
        <v>45910</v>
      </c>
      <c r="B4395" s="25">
        <v>4176573749</v>
      </c>
      <c r="C4395" s="12" t="s">
        <v>7214</v>
      </c>
      <c r="D4395" s="16">
        <f t="shared" si="626"/>
        <v>45910</v>
      </c>
      <c r="G4395" s="13" t="s">
        <v>8691</v>
      </c>
      <c r="I4395" s="25">
        <v>4176573749</v>
      </c>
      <c r="J4395" s="13" t="s">
        <v>1813</v>
      </c>
      <c r="K4395" s="13" t="s">
        <v>32</v>
      </c>
      <c r="L4395" s="25" t="str">
        <f>VLOOKUP($K4395,TONG_SL!$A:$D,2,0)</f>
        <v>Giò Tai Lưỡi Xào 250</v>
      </c>
      <c r="N4395" s="25" t="str">
        <f t="shared" si="624"/>
        <v>K-C6</v>
      </c>
      <c r="Q4395" s="25" t="str">
        <f>VLOOKUP(K4395,TONG_SL!$A:$D,3,0)</f>
        <v>Túi</v>
      </c>
      <c r="R4395" s="1">
        <v>3</v>
      </c>
      <c r="T4395" s="1">
        <f>VLOOKUP(VLOOKUP(G4395,Ma_KH!$A:$R,18,0)&amp;K4395,Gia_MB!$A:$F,6,0)</f>
        <v>50183</v>
      </c>
      <c r="U4395" s="14">
        <f t="shared" si="611"/>
        <v>150549</v>
      </c>
      <c r="W4395" s="64">
        <f t="shared" si="612"/>
        <v>0</v>
      </c>
      <c r="X4395" s="3" t="str">
        <f t="shared" si="613"/>
        <v>8</v>
      </c>
      <c r="Z4395" s="14">
        <f t="shared" si="614"/>
        <v>12043.92</v>
      </c>
      <c r="AA4395" s="7">
        <f>VLOOKUP(G4395,Ma_KH!$A:$R,14,0)</f>
        <v>60</v>
      </c>
      <c r="AD4395" s="7" t="str">
        <f>IFERROR(VLOOKUP(J4395,'Chuyển Mã'!$B$3:$C$9,2,0),"")</f>
        <v>Hà Nội</v>
      </c>
      <c r="AE4395" s="7" t="str">
        <f t="shared" si="616"/>
        <v>Giò Tai Lưỡi Xào 250</v>
      </c>
      <c r="AF4395" s="7">
        <f t="shared" si="617"/>
        <v>3</v>
      </c>
    </row>
    <row r="4396" spans="1:32" x14ac:dyDescent="0.25">
      <c r="A4396" s="65">
        <v>45910</v>
      </c>
      <c r="B4396" s="25">
        <v>4176573774</v>
      </c>
      <c r="C4396" s="12" t="s">
        <v>7214</v>
      </c>
      <c r="D4396" s="16">
        <f t="shared" si="625"/>
        <v>45910</v>
      </c>
      <c r="G4396" s="13" t="s">
        <v>8693</v>
      </c>
      <c r="I4396" s="25">
        <v>4176573774</v>
      </c>
      <c r="J4396" s="13" t="s">
        <v>1813</v>
      </c>
      <c r="K4396" s="13" t="s">
        <v>51</v>
      </c>
      <c r="L4396" s="25" t="str">
        <f>VLOOKUP($K4396,TONG_SL!$A:$D,2,0)</f>
        <v>Mọc Nấm Hương 250g</v>
      </c>
      <c r="N4396" s="25" t="str">
        <f t="shared" si="624"/>
        <v>K-C6</v>
      </c>
      <c r="Q4396" s="25" t="str">
        <f>VLOOKUP(K4396,TONG_SL!$A:$D,3,0)</f>
        <v>Túi</v>
      </c>
      <c r="R4396" s="1">
        <v>2</v>
      </c>
      <c r="T4396" s="1">
        <f>VLOOKUP(VLOOKUP(G4396,Ma_KH!$A:$R,18,0)&amp;K4396,Gia_MB!$A:$F,6,0)</f>
        <v>46000</v>
      </c>
      <c r="U4396" s="14">
        <f t="shared" si="611"/>
        <v>92000</v>
      </c>
      <c r="W4396" s="64">
        <f t="shared" si="612"/>
        <v>0</v>
      </c>
      <c r="X4396" s="3" t="str">
        <f t="shared" si="613"/>
        <v>8</v>
      </c>
      <c r="Z4396" s="14">
        <f t="shared" si="614"/>
        <v>7360</v>
      </c>
      <c r="AA4396" s="7">
        <f>VLOOKUP(G4396,Ma_KH!$A:$R,14,0)</f>
        <v>60</v>
      </c>
      <c r="AD4396" s="7" t="str">
        <f>IFERROR(VLOOKUP(J4396,'Chuyển Mã'!$B$3:$C$9,2,0),"")</f>
        <v>Hà Nội</v>
      </c>
      <c r="AE4396" s="7" t="str">
        <f t="shared" si="616"/>
        <v>Mọc Nấm Hương 250g</v>
      </c>
      <c r="AF4396" s="7">
        <f t="shared" si="617"/>
        <v>2</v>
      </c>
    </row>
    <row r="4397" spans="1:32" x14ac:dyDescent="0.25">
      <c r="A4397" s="65">
        <v>45910</v>
      </c>
      <c r="B4397" s="25">
        <v>4176573774</v>
      </c>
      <c r="C4397" s="12" t="s">
        <v>7214</v>
      </c>
      <c r="D4397" s="16">
        <f t="shared" ref="D4397:D4398" si="627">IF(A4397="","",A4397)</f>
        <v>45910</v>
      </c>
      <c r="G4397" s="13" t="s">
        <v>8693</v>
      </c>
      <c r="I4397" s="25">
        <v>4176573774</v>
      </c>
      <c r="J4397" s="13" t="s">
        <v>1813</v>
      </c>
      <c r="K4397" s="13" t="s">
        <v>27</v>
      </c>
      <c r="L4397" s="25" t="str">
        <f>VLOOKUP($K4397,TONG_SL!$A:$D,2,0)</f>
        <v>Chân giò heo muối 300g</v>
      </c>
      <c r="N4397" s="25" t="str">
        <f t="shared" si="624"/>
        <v>K-C6</v>
      </c>
      <c r="Q4397" s="25" t="str">
        <f>VLOOKUP(K4397,TONG_SL!$A:$D,3,0)</f>
        <v>Túi</v>
      </c>
      <c r="R4397" s="1">
        <v>8</v>
      </c>
      <c r="T4397" s="1">
        <f>VLOOKUP(VLOOKUP(G4397,Ma_KH!$A:$R,18,0)&amp;K4397,Gia_MB!$A:$F,6,0)</f>
        <v>73431</v>
      </c>
      <c r="U4397" s="14">
        <f t="shared" si="611"/>
        <v>587448</v>
      </c>
      <c r="W4397" s="64">
        <f t="shared" si="612"/>
        <v>0</v>
      </c>
      <c r="X4397" s="3" t="str">
        <f t="shared" si="613"/>
        <v>8</v>
      </c>
      <c r="Z4397" s="14">
        <f t="shared" si="614"/>
        <v>46995.840000000004</v>
      </c>
      <c r="AA4397" s="7">
        <f>VLOOKUP(G4397,Ma_KH!$A:$R,14,0)</f>
        <v>60</v>
      </c>
      <c r="AD4397" s="7" t="str">
        <f>IFERROR(VLOOKUP(J4397,'Chuyển Mã'!$B$3:$C$9,2,0),"")</f>
        <v>Hà Nội</v>
      </c>
      <c r="AE4397" s="7" t="str">
        <f t="shared" si="616"/>
        <v>Chân giò heo muối 300g</v>
      </c>
      <c r="AF4397" s="7">
        <f t="shared" si="617"/>
        <v>8</v>
      </c>
    </row>
    <row r="4398" spans="1:32" x14ac:dyDescent="0.25">
      <c r="A4398" s="65">
        <v>45910</v>
      </c>
      <c r="B4398" s="25">
        <v>4176573774</v>
      </c>
      <c r="C4398" s="12" t="s">
        <v>7214</v>
      </c>
      <c r="D4398" s="16">
        <f t="shared" si="627"/>
        <v>45910</v>
      </c>
      <c r="G4398" s="13" t="s">
        <v>8693</v>
      </c>
      <c r="I4398" s="25">
        <v>4176573774</v>
      </c>
      <c r="J4398" s="13" t="s">
        <v>1813</v>
      </c>
      <c r="K4398" s="13" t="s">
        <v>32</v>
      </c>
      <c r="L4398" s="25" t="str">
        <f>VLOOKUP($K4398,TONG_SL!$A:$D,2,0)</f>
        <v>Giò Tai Lưỡi Xào 250</v>
      </c>
      <c r="N4398" s="25" t="str">
        <f t="shared" si="624"/>
        <v>K-C6</v>
      </c>
      <c r="Q4398" s="25" t="str">
        <f>VLOOKUP(K4398,TONG_SL!$A:$D,3,0)</f>
        <v>Túi</v>
      </c>
      <c r="R4398" s="1">
        <v>5</v>
      </c>
      <c r="T4398" s="1">
        <f>VLOOKUP(VLOOKUP(G4398,Ma_KH!$A:$R,18,0)&amp;K4398,Gia_MB!$A:$F,6,0)</f>
        <v>50183</v>
      </c>
      <c r="U4398" s="14">
        <f t="shared" si="611"/>
        <v>250915</v>
      </c>
      <c r="W4398" s="64">
        <f t="shared" si="612"/>
        <v>0</v>
      </c>
      <c r="X4398" s="3" t="str">
        <f t="shared" si="613"/>
        <v>8</v>
      </c>
      <c r="Z4398" s="14">
        <f t="shared" si="614"/>
        <v>20073.2</v>
      </c>
      <c r="AA4398" s="7">
        <f>VLOOKUP(G4398,Ma_KH!$A:$R,14,0)</f>
        <v>60</v>
      </c>
      <c r="AD4398" s="7" t="str">
        <f>IFERROR(VLOOKUP(J4398,'Chuyển Mã'!$B$3:$C$9,2,0),"")</f>
        <v>Hà Nội</v>
      </c>
      <c r="AE4398" s="7" t="str">
        <f t="shared" si="616"/>
        <v>Giò Tai Lưỡi Xào 250</v>
      </c>
      <c r="AF4398" s="7">
        <f t="shared" si="617"/>
        <v>5</v>
      </c>
    </row>
    <row r="4399" spans="1:32" x14ac:dyDescent="0.25">
      <c r="A4399" s="65">
        <v>45910</v>
      </c>
      <c r="B4399" s="25">
        <v>4176573944</v>
      </c>
      <c r="C4399" s="12" t="s">
        <v>7214</v>
      </c>
      <c r="D4399" s="16">
        <f t="shared" si="625"/>
        <v>45910</v>
      </c>
      <c r="G4399" s="13" t="s">
        <v>8694</v>
      </c>
      <c r="I4399" s="25">
        <v>4176573944</v>
      </c>
      <c r="J4399" s="13" t="s">
        <v>1813</v>
      </c>
      <c r="K4399" s="13" t="s">
        <v>32</v>
      </c>
      <c r="L4399" s="25" t="str">
        <f>VLOOKUP($K4399,TONG_SL!$A:$D,2,0)</f>
        <v>Giò Tai Lưỡi Xào 250</v>
      </c>
      <c r="N4399" s="25" t="str">
        <f t="shared" si="624"/>
        <v>K-C6</v>
      </c>
      <c r="Q4399" s="25" t="str">
        <f>VLOOKUP(K4399,TONG_SL!$A:$D,3,0)</f>
        <v>Túi</v>
      </c>
      <c r="R4399" s="1">
        <v>2</v>
      </c>
      <c r="T4399" s="1">
        <f>VLOOKUP(VLOOKUP(G4399,Ma_KH!$A:$R,18,0)&amp;K4399,Gia_MB!$A:$F,6,0)</f>
        <v>50183</v>
      </c>
      <c r="U4399" s="14">
        <f t="shared" si="611"/>
        <v>100366</v>
      </c>
      <c r="W4399" s="64">
        <f t="shared" si="612"/>
        <v>0</v>
      </c>
      <c r="X4399" s="3" t="str">
        <f t="shared" si="613"/>
        <v>8</v>
      </c>
      <c r="Z4399" s="14">
        <f t="shared" si="614"/>
        <v>8029.28</v>
      </c>
      <c r="AA4399" s="7">
        <f>VLOOKUP(G4399,Ma_KH!$A:$R,14,0)</f>
        <v>60</v>
      </c>
      <c r="AD4399" s="7" t="str">
        <f>IFERROR(VLOOKUP(J4399,'Chuyển Mã'!$B$3:$C$9,2,0),"")</f>
        <v>Hà Nội</v>
      </c>
      <c r="AE4399" s="7" t="str">
        <f t="shared" si="616"/>
        <v>Giò Tai Lưỡi Xào 250</v>
      </c>
      <c r="AF4399" s="7">
        <f t="shared" si="617"/>
        <v>2</v>
      </c>
    </row>
    <row r="4400" spans="1:32" x14ac:dyDescent="0.25">
      <c r="A4400" s="65">
        <v>45910</v>
      </c>
      <c r="B4400" s="25">
        <v>4176573944</v>
      </c>
      <c r="C4400" s="12" t="s">
        <v>7214</v>
      </c>
      <c r="D4400" s="16">
        <f t="shared" ref="D4400:D4406" si="628">IF(A4400="","",A4400)</f>
        <v>45910</v>
      </c>
      <c r="G4400" s="13" t="s">
        <v>8694</v>
      </c>
      <c r="I4400" s="25">
        <v>4176573944</v>
      </c>
      <c r="J4400" s="13" t="s">
        <v>1813</v>
      </c>
      <c r="K4400" s="13" t="s">
        <v>30</v>
      </c>
      <c r="L4400" s="25" t="str">
        <f>VLOOKUP($K4400,TONG_SL!$A:$D,2,0)</f>
        <v>Gà muối 500g</v>
      </c>
      <c r="N4400" s="25" t="str">
        <f t="shared" si="624"/>
        <v>K-C6</v>
      </c>
      <c r="Q4400" s="25" t="str">
        <f>VLOOKUP(K4400,TONG_SL!$A:$D,3,0)</f>
        <v>Túi</v>
      </c>
      <c r="R4400" s="1">
        <v>9</v>
      </c>
      <c r="T4400" s="1">
        <f>VLOOKUP(VLOOKUP(G4400,Ma_KH!$A:$R,18,0)&amp;K4400,Gia_MB!$A:$F,6,0)</f>
        <v>111058</v>
      </c>
      <c r="U4400" s="14">
        <f t="shared" si="611"/>
        <v>999522</v>
      </c>
      <c r="W4400" s="64">
        <f t="shared" si="612"/>
        <v>0</v>
      </c>
      <c r="X4400" s="3" t="str">
        <f t="shared" si="613"/>
        <v>8</v>
      </c>
      <c r="Z4400" s="14">
        <f t="shared" si="614"/>
        <v>79961.759999999995</v>
      </c>
      <c r="AA4400" s="7">
        <f>VLOOKUP(G4400,Ma_KH!$A:$R,14,0)</f>
        <v>60</v>
      </c>
      <c r="AD4400" s="7" t="str">
        <f>IFERROR(VLOOKUP(J4400,'Chuyển Mã'!$B$3:$C$9,2,0),"")</f>
        <v>Hà Nội</v>
      </c>
      <c r="AE4400" s="7" t="str">
        <f t="shared" si="616"/>
        <v>Gà muối 500g</v>
      </c>
      <c r="AF4400" s="7">
        <f t="shared" si="617"/>
        <v>9</v>
      </c>
    </row>
    <row r="4401" spans="1:32" x14ac:dyDescent="0.25">
      <c r="A4401" s="65">
        <v>45910</v>
      </c>
      <c r="B4401" s="25">
        <v>4176573944</v>
      </c>
      <c r="C4401" s="12" t="s">
        <v>7214</v>
      </c>
      <c r="D4401" s="16">
        <f t="shared" si="628"/>
        <v>45910</v>
      </c>
      <c r="G4401" s="13" t="s">
        <v>8694</v>
      </c>
      <c r="I4401" s="25">
        <v>4176573944</v>
      </c>
      <c r="J4401" s="13" t="s">
        <v>1813</v>
      </c>
      <c r="K4401" s="13" t="s">
        <v>51</v>
      </c>
      <c r="L4401" s="25" t="str">
        <f>VLOOKUP($K4401,TONG_SL!$A:$D,2,0)</f>
        <v>Mọc Nấm Hương 250g</v>
      </c>
      <c r="N4401" s="25" t="str">
        <f t="shared" si="624"/>
        <v>K-C6</v>
      </c>
      <c r="Q4401" s="25" t="str">
        <f>VLOOKUP(K4401,TONG_SL!$A:$D,3,0)</f>
        <v>Túi</v>
      </c>
      <c r="R4401" s="1">
        <v>3</v>
      </c>
      <c r="T4401" s="1">
        <f>VLOOKUP(VLOOKUP(G4401,Ma_KH!$A:$R,18,0)&amp;K4401,Gia_MB!$A:$F,6,0)</f>
        <v>46000</v>
      </c>
      <c r="U4401" s="14">
        <f t="shared" si="611"/>
        <v>138000</v>
      </c>
      <c r="W4401" s="64">
        <f t="shared" si="612"/>
        <v>0</v>
      </c>
      <c r="X4401" s="3" t="str">
        <f t="shared" si="613"/>
        <v>8</v>
      </c>
      <c r="Z4401" s="14">
        <f t="shared" si="614"/>
        <v>11040</v>
      </c>
      <c r="AA4401" s="7">
        <f>VLOOKUP(G4401,Ma_KH!$A:$R,14,0)</f>
        <v>60</v>
      </c>
      <c r="AD4401" s="7" t="str">
        <f>IFERROR(VLOOKUP(J4401,'Chuyển Mã'!$B$3:$C$9,2,0),"")</f>
        <v>Hà Nội</v>
      </c>
      <c r="AE4401" s="7" t="str">
        <f t="shared" si="616"/>
        <v>Mọc Nấm Hương 250g</v>
      </c>
      <c r="AF4401" s="7">
        <f t="shared" si="617"/>
        <v>3</v>
      </c>
    </row>
    <row r="4402" spans="1:32" x14ac:dyDescent="0.25">
      <c r="A4402" s="65">
        <v>45910</v>
      </c>
      <c r="B4402" s="25">
        <v>4176573944</v>
      </c>
      <c r="C4402" s="12" t="s">
        <v>7214</v>
      </c>
      <c r="D4402" s="16">
        <f t="shared" si="628"/>
        <v>45910</v>
      </c>
      <c r="G4402" s="13" t="s">
        <v>8694</v>
      </c>
      <c r="I4402" s="25">
        <v>4176573944</v>
      </c>
      <c r="J4402" s="13" t="s">
        <v>1813</v>
      </c>
      <c r="K4402" s="13" t="s">
        <v>27</v>
      </c>
      <c r="L4402" s="25" t="str">
        <f>VLOOKUP($K4402,TONG_SL!$A:$D,2,0)</f>
        <v>Chân giò heo muối 300g</v>
      </c>
      <c r="N4402" s="25" t="str">
        <f t="shared" si="624"/>
        <v>K-C6</v>
      </c>
      <c r="Q4402" s="25" t="str">
        <f>VLOOKUP(K4402,TONG_SL!$A:$D,3,0)</f>
        <v>Túi</v>
      </c>
      <c r="R4402" s="1">
        <v>6</v>
      </c>
      <c r="T4402" s="1">
        <f>VLOOKUP(VLOOKUP(G4402,Ma_KH!$A:$R,18,0)&amp;K4402,Gia_MB!$A:$F,6,0)</f>
        <v>73431</v>
      </c>
      <c r="U4402" s="14">
        <f t="shared" si="611"/>
        <v>440586</v>
      </c>
      <c r="W4402" s="64">
        <f t="shared" si="612"/>
        <v>0</v>
      </c>
      <c r="X4402" s="3" t="str">
        <f t="shared" si="613"/>
        <v>8</v>
      </c>
      <c r="Z4402" s="14">
        <f t="shared" si="614"/>
        <v>35246.879999999997</v>
      </c>
      <c r="AA4402" s="7">
        <f>VLOOKUP(G4402,Ma_KH!$A:$R,14,0)</f>
        <v>60</v>
      </c>
      <c r="AD4402" s="7" t="str">
        <f>IFERROR(VLOOKUP(J4402,'Chuyển Mã'!$B$3:$C$9,2,0),"")</f>
        <v>Hà Nội</v>
      </c>
      <c r="AE4402" s="7" t="str">
        <f t="shared" si="616"/>
        <v>Chân giò heo muối 300g</v>
      </c>
      <c r="AF4402" s="7">
        <f t="shared" si="617"/>
        <v>6</v>
      </c>
    </row>
    <row r="4403" spans="1:32" x14ac:dyDescent="0.25">
      <c r="A4403" s="65">
        <v>45910</v>
      </c>
      <c r="B4403" s="25">
        <v>4176573693</v>
      </c>
      <c r="C4403" s="12" t="s">
        <v>7214</v>
      </c>
      <c r="D4403" s="16">
        <f t="shared" si="628"/>
        <v>45910</v>
      </c>
      <c r="G4403" s="13" t="s">
        <v>8695</v>
      </c>
      <c r="I4403" s="25">
        <v>4176573693</v>
      </c>
      <c r="J4403" s="13" t="s">
        <v>1813</v>
      </c>
      <c r="K4403" s="13" t="s">
        <v>30</v>
      </c>
      <c r="L4403" s="25" t="str">
        <f>VLOOKUP($K4403,TONG_SL!$A:$D,2,0)</f>
        <v>Gà muối 500g</v>
      </c>
      <c r="N4403" s="25" t="str">
        <f t="shared" si="624"/>
        <v>K-C6</v>
      </c>
      <c r="Q4403" s="25" t="str">
        <f>VLOOKUP(K4403,TONG_SL!$A:$D,3,0)</f>
        <v>Túi</v>
      </c>
      <c r="R4403" s="1">
        <v>4</v>
      </c>
      <c r="T4403" s="1">
        <f>VLOOKUP(VLOOKUP(G4403,Ma_KH!$A:$R,18,0)&amp;K4403,Gia_MB!$A:$F,6,0)</f>
        <v>111058</v>
      </c>
      <c r="U4403" s="14">
        <f t="shared" si="611"/>
        <v>444232</v>
      </c>
      <c r="W4403" s="64">
        <f t="shared" si="612"/>
        <v>0</v>
      </c>
      <c r="X4403" s="3" t="str">
        <f t="shared" si="613"/>
        <v>8</v>
      </c>
      <c r="Z4403" s="14">
        <f t="shared" si="614"/>
        <v>35538.559999999998</v>
      </c>
      <c r="AA4403" s="7">
        <f>VLOOKUP(G4403,Ma_KH!$A:$R,14,0)</f>
        <v>60</v>
      </c>
      <c r="AD4403" s="7" t="str">
        <f>IFERROR(VLOOKUP(J4403,'Chuyển Mã'!$B$3:$C$9,2,0),"")</f>
        <v>Hà Nội</v>
      </c>
      <c r="AE4403" s="7" t="str">
        <f t="shared" si="616"/>
        <v>Gà muối 500g</v>
      </c>
      <c r="AF4403" s="7">
        <f t="shared" si="617"/>
        <v>4</v>
      </c>
    </row>
    <row r="4404" spans="1:32" x14ac:dyDescent="0.25">
      <c r="A4404" s="65">
        <v>45910</v>
      </c>
      <c r="B4404" s="25">
        <v>4176573693</v>
      </c>
      <c r="C4404" s="12" t="s">
        <v>7214</v>
      </c>
      <c r="D4404" s="16">
        <f t="shared" si="628"/>
        <v>45910</v>
      </c>
      <c r="G4404" s="13" t="s">
        <v>8695</v>
      </c>
      <c r="I4404" s="25">
        <v>4176573693</v>
      </c>
      <c r="J4404" s="13" t="s">
        <v>1813</v>
      </c>
      <c r="K4404" s="13" t="s">
        <v>51</v>
      </c>
      <c r="L4404" s="25" t="str">
        <f>VLOOKUP($K4404,TONG_SL!$A:$D,2,0)</f>
        <v>Mọc Nấm Hương 250g</v>
      </c>
      <c r="N4404" s="25" t="str">
        <f t="shared" si="624"/>
        <v>K-C6</v>
      </c>
      <c r="Q4404" s="25" t="str">
        <f>VLOOKUP(K4404,TONG_SL!$A:$D,3,0)</f>
        <v>Túi</v>
      </c>
      <c r="R4404" s="1">
        <v>2</v>
      </c>
      <c r="T4404" s="1">
        <f>VLOOKUP(VLOOKUP(G4404,Ma_KH!$A:$R,18,0)&amp;K4404,Gia_MB!$A:$F,6,0)</f>
        <v>46000</v>
      </c>
      <c r="U4404" s="14">
        <f t="shared" si="611"/>
        <v>92000</v>
      </c>
      <c r="W4404" s="64">
        <f t="shared" si="612"/>
        <v>0</v>
      </c>
      <c r="X4404" s="3" t="str">
        <f t="shared" si="613"/>
        <v>8</v>
      </c>
      <c r="Z4404" s="14">
        <f t="shared" si="614"/>
        <v>7360</v>
      </c>
      <c r="AA4404" s="7">
        <f>VLOOKUP(G4404,Ma_KH!$A:$R,14,0)</f>
        <v>60</v>
      </c>
      <c r="AD4404" s="7" t="str">
        <f>IFERROR(VLOOKUP(J4404,'Chuyển Mã'!$B$3:$C$9,2,0),"")</f>
        <v>Hà Nội</v>
      </c>
      <c r="AE4404" s="7" t="str">
        <f t="shared" si="616"/>
        <v>Mọc Nấm Hương 250g</v>
      </c>
      <c r="AF4404" s="7">
        <f t="shared" si="617"/>
        <v>2</v>
      </c>
    </row>
    <row r="4405" spans="1:32" x14ac:dyDescent="0.25">
      <c r="A4405" s="65">
        <v>45910</v>
      </c>
      <c r="B4405" s="25">
        <v>4176573693</v>
      </c>
      <c r="C4405" s="12" t="s">
        <v>7214</v>
      </c>
      <c r="D4405" s="16">
        <f t="shared" si="628"/>
        <v>45910</v>
      </c>
      <c r="G4405" s="13" t="s">
        <v>8695</v>
      </c>
      <c r="I4405" s="25">
        <v>4176573693</v>
      </c>
      <c r="J4405" s="13" t="s">
        <v>1813</v>
      </c>
      <c r="K4405" s="13" t="s">
        <v>27</v>
      </c>
      <c r="L4405" s="25" t="str">
        <f>VLOOKUP($K4405,TONG_SL!$A:$D,2,0)</f>
        <v>Chân giò heo muối 300g</v>
      </c>
      <c r="N4405" s="25" t="str">
        <f t="shared" si="624"/>
        <v>K-C6</v>
      </c>
      <c r="Q4405" s="25" t="str">
        <f>VLOOKUP(K4405,TONG_SL!$A:$D,3,0)</f>
        <v>Túi</v>
      </c>
      <c r="R4405" s="1">
        <v>12</v>
      </c>
      <c r="T4405" s="1">
        <f>VLOOKUP(VLOOKUP(G4405,Ma_KH!$A:$R,18,0)&amp;K4405,Gia_MB!$A:$F,6,0)</f>
        <v>73431</v>
      </c>
      <c r="U4405" s="14">
        <f t="shared" si="611"/>
        <v>881172</v>
      </c>
      <c r="W4405" s="64">
        <f t="shared" si="612"/>
        <v>0</v>
      </c>
      <c r="X4405" s="3" t="str">
        <f t="shared" si="613"/>
        <v>8</v>
      </c>
      <c r="Z4405" s="14">
        <f t="shared" si="614"/>
        <v>70493.759999999995</v>
      </c>
      <c r="AA4405" s="7">
        <f>VLOOKUP(G4405,Ma_KH!$A:$R,14,0)</f>
        <v>60</v>
      </c>
      <c r="AD4405" s="7" t="str">
        <f>IFERROR(VLOOKUP(J4405,'Chuyển Mã'!$B$3:$C$9,2,0),"")</f>
        <v>Hà Nội</v>
      </c>
      <c r="AE4405" s="7" t="str">
        <f t="shared" si="616"/>
        <v>Chân giò heo muối 300g</v>
      </c>
      <c r="AF4405" s="7">
        <f t="shared" si="617"/>
        <v>12</v>
      </c>
    </row>
    <row r="4406" spans="1:32" x14ac:dyDescent="0.25">
      <c r="A4406" s="65">
        <v>45910</v>
      </c>
      <c r="B4406" s="25">
        <v>4176573693</v>
      </c>
      <c r="C4406" s="12" t="s">
        <v>7214</v>
      </c>
      <c r="D4406" s="16">
        <f t="shared" si="628"/>
        <v>45910</v>
      </c>
      <c r="G4406" s="13" t="s">
        <v>8695</v>
      </c>
      <c r="I4406" s="25">
        <v>4176573693</v>
      </c>
      <c r="J4406" s="13" t="s">
        <v>1813</v>
      </c>
      <c r="K4406" s="13" t="s">
        <v>32</v>
      </c>
      <c r="L4406" s="25" t="str">
        <f>VLOOKUP($K4406,TONG_SL!$A:$D,2,0)</f>
        <v>Giò Tai Lưỡi Xào 250</v>
      </c>
      <c r="N4406" s="25" t="str">
        <f t="shared" si="624"/>
        <v>K-C6</v>
      </c>
      <c r="Q4406" s="25" t="str">
        <f>VLOOKUP(K4406,TONG_SL!$A:$D,3,0)</f>
        <v>Túi</v>
      </c>
      <c r="R4406" s="1">
        <v>5</v>
      </c>
      <c r="T4406" s="1">
        <f>VLOOKUP(VLOOKUP(G4406,Ma_KH!$A:$R,18,0)&amp;K4406,Gia_MB!$A:$F,6,0)</f>
        <v>50183</v>
      </c>
      <c r="U4406" s="14">
        <f t="shared" si="611"/>
        <v>250915</v>
      </c>
      <c r="W4406" s="64">
        <f t="shared" si="612"/>
        <v>0</v>
      </c>
      <c r="X4406" s="3" t="str">
        <f t="shared" si="613"/>
        <v>8</v>
      </c>
      <c r="Z4406" s="14">
        <f t="shared" si="614"/>
        <v>20073.2</v>
      </c>
      <c r="AA4406" s="7">
        <f>VLOOKUP(G4406,Ma_KH!$A:$R,14,0)</f>
        <v>60</v>
      </c>
      <c r="AD4406" s="7" t="str">
        <f>IFERROR(VLOOKUP(J4406,'Chuyển Mã'!$B$3:$C$9,2,0),"")</f>
        <v>Hà Nội</v>
      </c>
      <c r="AE4406" s="7" t="str">
        <f t="shared" si="616"/>
        <v>Giò Tai Lưỡi Xào 250</v>
      </c>
      <c r="AF4406" s="7">
        <f t="shared" si="617"/>
        <v>5</v>
      </c>
    </row>
    <row r="4407" spans="1:32" x14ac:dyDescent="0.25">
      <c r="A4407" s="65">
        <v>45910</v>
      </c>
      <c r="B4407" s="25">
        <v>4176574089</v>
      </c>
      <c r="C4407" s="12" t="s">
        <v>7214</v>
      </c>
      <c r="D4407" s="16">
        <f t="shared" si="625"/>
        <v>45910</v>
      </c>
      <c r="G4407" s="13" t="s">
        <v>1550</v>
      </c>
      <c r="I4407" s="25">
        <v>4176574089</v>
      </c>
      <c r="J4407" s="13" t="s">
        <v>1813</v>
      </c>
      <c r="K4407" s="13" t="s">
        <v>27</v>
      </c>
      <c r="L4407" s="25" t="str">
        <f>VLOOKUP($K4407,TONG_SL!$A:$D,2,0)</f>
        <v>Chân giò heo muối 300g</v>
      </c>
      <c r="N4407" s="25" t="str">
        <f t="shared" si="624"/>
        <v>K-C6</v>
      </c>
      <c r="Q4407" s="25" t="str">
        <f>VLOOKUP(K4407,TONG_SL!$A:$D,3,0)</f>
        <v>Túi</v>
      </c>
      <c r="R4407" s="1">
        <v>4</v>
      </c>
      <c r="T4407" s="1">
        <f>VLOOKUP(VLOOKUP(G4407,Ma_KH!$A:$R,18,0)&amp;K4407,Gia_MB!$A:$F,6,0)</f>
        <v>73431</v>
      </c>
      <c r="U4407" s="14">
        <f t="shared" si="611"/>
        <v>293724</v>
      </c>
      <c r="W4407" s="64">
        <f t="shared" si="612"/>
        <v>0</v>
      </c>
      <c r="X4407" s="3" t="str">
        <f t="shared" si="613"/>
        <v>8</v>
      </c>
      <c r="Z4407" s="14">
        <f t="shared" si="614"/>
        <v>23497.920000000002</v>
      </c>
      <c r="AA4407" s="7">
        <f>VLOOKUP(G4407,Ma_KH!$A:$R,14,0)</f>
        <v>60</v>
      </c>
      <c r="AD4407" s="7" t="str">
        <f>IFERROR(VLOOKUP(J4407,'Chuyển Mã'!$B$3:$C$9,2,0),"")</f>
        <v>Hà Nội</v>
      </c>
      <c r="AE4407" s="7" t="str">
        <f t="shared" si="616"/>
        <v>Chân giò heo muối 300g</v>
      </c>
      <c r="AF4407" s="7">
        <f t="shared" si="617"/>
        <v>4</v>
      </c>
    </row>
    <row r="4408" spans="1:32" x14ac:dyDescent="0.25">
      <c r="A4408" s="65">
        <v>45910</v>
      </c>
      <c r="B4408" s="25">
        <v>4176574089</v>
      </c>
      <c r="C4408" s="12" t="s">
        <v>7214</v>
      </c>
      <c r="D4408" s="16">
        <f t="shared" si="625"/>
        <v>45910</v>
      </c>
      <c r="G4408" s="13" t="s">
        <v>1550</v>
      </c>
      <c r="I4408" s="25">
        <v>4176574089</v>
      </c>
      <c r="J4408" s="13" t="s">
        <v>1813</v>
      </c>
      <c r="K4408" s="13" t="s">
        <v>30</v>
      </c>
      <c r="L4408" s="25" t="str">
        <f>VLOOKUP($K4408,TONG_SL!$A:$D,2,0)</f>
        <v>Gà muối 500g</v>
      </c>
      <c r="N4408" s="25" t="str">
        <f t="shared" si="624"/>
        <v>K-C6</v>
      </c>
      <c r="Q4408" s="25" t="str">
        <f>VLOOKUP(K4408,TONG_SL!$A:$D,3,0)</f>
        <v>Túi</v>
      </c>
      <c r="R4408" s="1">
        <v>5</v>
      </c>
      <c r="T4408" s="1">
        <f>VLOOKUP(VLOOKUP(G4408,Ma_KH!$A:$R,18,0)&amp;K4408,Gia_MB!$A:$F,6,0)</f>
        <v>111058</v>
      </c>
      <c r="U4408" s="14">
        <f t="shared" si="611"/>
        <v>555290</v>
      </c>
      <c r="W4408" s="64">
        <f t="shared" si="612"/>
        <v>0</v>
      </c>
      <c r="X4408" s="3" t="str">
        <f t="shared" si="613"/>
        <v>8</v>
      </c>
      <c r="Z4408" s="14">
        <f t="shared" si="614"/>
        <v>44423.200000000004</v>
      </c>
      <c r="AA4408" s="7">
        <f>VLOOKUP(G4408,Ma_KH!$A:$R,14,0)</f>
        <v>60</v>
      </c>
      <c r="AD4408" s="7" t="str">
        <f>IFERROR(VLOOKUP(J4408,'Chuyển Mã'!$B$3:$C$9,2,0),"")</f>
        <v>Hà Nội</v>
      </c>
      <c r="AE4408" s="7" t="str">
        <f t="shared" si="616"/>
        <v>Gà muối 500g</v>
      </c>
      <c r="AF4408" s="7">
        <f t="shared" si="617"/>
        <v>5</v>
      </c>
    </row>
    <row r="4409" spans="1:32" x14ac:dyDescent="0.25">
      <c r="A4409" s="65">
        <v>45910</v>
      </c>
      <c r="B4409" s="25">
        <v>4176854435</v>
      </c>
      <c r="C4409" s="12" t="s">
        <v>7214</v>
      </c>
      <c r="D4409" s="16">
        <f t="shared" si="625"/>
        <v>45910</v>
      </c>
      <c r="G4409" s="13" t="s">
        <v>8697</v>
      </c>
      <c r="I4409" s="25">
        <v>4176854435</v>
      </c>
      <c r="J4409" s="13" t="s">
        <v>1809</v>
      </c>
      <c r="K4409" s="13" t="s">
        <v>27</v>
      </c>
      <c r="L4409" s="25" t="str">
        <f>VLOOKUP($K4409,TONG_SL!$A:$D,2,0)</f>
        <v>Chân giò heo muối 300g</v>
      </c>
      <c r="N4409" s="25" t="str">
        <f t="shared" si="624"/>
        <v>K-C6</v>
      </c>
      <c r="Q4409" s="25" t="str">
        <f>VLOOKUP(K4409,TONG_SL!$A:$D,3,0)</f>
        <v>Túi</v>
      </c>
      <c r="R4409" s="1">
        <v>10</v>
      </c>
      <c r="T4409" s="1">
        <f>VLOOKUP(VLOOKUP(G4409,Ma_KH!$A:$R,18,0)&amp;K4409,Gia_MB!$A:$F,6,0)</f>
        <v>73431</v>
      </c>
      <c r="U4409" s="14">
        <f t="shared" si="611"/>
        <v>734310</v>
      </c>
      <c r="W4409" s="64">
        <f t="shared" si="612"/>
        <v>0</v>
      </c>
      <c r="X4409" s="3" t="str">
        <f t="shared" si="613"/>
        <v>8</v>
      </c>
      <c r="Z4409" s="14">
        <f t="shared" si="614"/>
        <v>58744.800000000003</v>
      </c>
      <c r="AA4409" s="7">
        <f>VLOOKUP(G4409,Ma_KH!$A:$R,14,0)</f>
        <v>60</v>
      </c>
      <c r="AD4409" s="7" t="str">
        <f>IFERROR(VLOOKUP(J4409,'Chuyển Mã'!$B$3:$C$9,2,0),"")</f>
        <v>Hà Nội</v>
      </c>
      <c r="AE4409" s="7" t="str">
        <f t="shared" si="616"/>
        <v>Chân giò heo muối 300g</v>
      </c>
      <c r="AF4409" s="7">
        <f t="shared" si="617"/>
        <v>10</v>
      </c>
    </row>
    <row r="4410" spans="1:32" x14ac:dyDescent="0.25">
      <c r="A4410" s="65">
        <v>45910</v>
      </c>
      <c r="B4410" s="25">
        <v>4176854435</v>
      </c>
      <c r="C4410" s="12" t="s">
        <v>7214</v>
      </c>
      <c r="D4410" s="16">
        <f t="shared" ref="D4410:D4473" si="629">IF(A4410="","",A4410)</f>
        <v>45910</v>
      </c>
      <c r="G4410" s="13" t="s">
        <v>8697</v>
      </c>
      <c r="I4410" s="25">
        <v>4176854435</v>
      </c>
      <c r="J4410" s="13" t="s">
        <v>1809</v>
      </c>
      <c r="K4410" s="13" t="s">
        <v>35</v>
      </c>
      <c r="L4410" s="25" t="str">
        <f>VLOOKUP($K4410,TONG_SL!$A:$D,2,0)</f>
        <v>Tai heo muối 200g</v>
      </c>
      <c r="N4410" s="25" t="str">
        <f t="shared" si="624"/>
        <v>K-C6</v>
      </c>
      <c r="Q4410" s="25" t="str">
        <f>VLOOKUP(K4410,TONG_SL!$A:$D,3,0)</f>
        <v>Túi</v>
      </c>
      <c r="R4410" s="1">
        <v>5</v>
      </c>
      <c r="T4410" s="1">
        <f>VLOOKUP(VLOOKUP(G4410,Ma_KH!$A:$R,18,0)&amp;K4410,Gia_MB!$A:$F,6,0)</f>
        <v>55595</v>
      </c>
      <c r="U4410" s="14">
        <f t="shared" si="611"/>
        <v>277975</v>
      </c>
      <c r="W4410" s="64">
        <f t="shared" si="612"/>
        <v>0</v>
      </c>
      <c r="X4410" s="3" t="str">
        <f t="shared" si="613"/>
        <v>8</v>
      </c>
      <c r="Z4410" s="14">
        <f t="shared" si="614"/>
        <v>22238</v>
      </c>
      <c r="AA4410" s="7">
        <f>VLOOKUP(G4410,Ma_KH!$A:$R,14,0)</f>
        <v>60</v>
      </c>
      <c r="AD4410" s="7" t="str">
        <f>IFERROR(VLOOKUP(J4410,'Chuyển Mã'!$B$3:$C$9,2,0),"")</f>
        <v>Hà Nội</v>
      </c>
      <c r="AE4410" s="7" t="str">
        <f t="shared" si="616"/>
        <v>Tai heo muối 200g</v>
      </c>
      <c r="AF4410" s="7">
        <f t="shared" si="617"/>
        <v>5</v>
      </c>
    </row>
    <row r="4411" spans="1:32" x14ac:dyDescent="0.25">
      <c r="A4411" s="65">
        <v>45910</v>
      </c>
      <c r="B4411" s="25">
        <v>4176854435</v>
      </c>
      <c r="C4411" s="12" t="s">
        <v>7214</v>
      </c>
      <c r="D4411" s="16">
        <f t="shared" si="629"/>
        <v>45910</v>
      </c>
      <c r="G4411" s="13" t="s">
        <v>8697</v>
      </c>
      <c r="I4411" s="25">
        <v>4176854435</v>
      </c>
      <c r="J4411" s="13" t="s">
        <v>1809</v>
      </c>
      <c r="K4411" s="13" t="s">
        <v>32</v>
      </c>
      <c r="L4411" s="25" t="str">
        <f>VLOOKUP($K4411,TONG_SL!$A:$D,2,0)</f>
        <v>Giò Tai Lưỡi Xào 250</v>
      </c>
      <c r="N4411" s="25" t="str">
        <f t="shared" si="624"/>
        <v>K-C6</v>
      </c>
      <c r="Q4411" s="25" t="str">
        <f>VLOOKUP(K4411,TONG_SL!$A:$D,3,0)</f>
        <v>Túi</v>
      </c>
      <c r="R4411" s="1">
        <v>5</v>
      </c>
      <c r="T4411" s="1">
        <f>VLOOKUP(VLOOKUP(G4411,Ma_KH!$A:$R,18,0)&amp;K4411,Gia_MB!$A:$F,6,0)</f>
        <v>50183</v>
      </c>
      <c r="U4411" s="14">
        <f t="shared" ref="U4411:U4415" si="630">T4411*R4411</f>
        <v>250915</v>
      </c>
      <c r="W4411" s="64">
        <f t="shared" ref="W4411:W4415" si="631">U4411*V4411</f>
        <v>0</v>
      </c>
      <c r="X4411" s="3" t="str">
        <f t="shared" ref="X4411:X4415" si="632">IF(B4411&lt;&gt;"","8","0")</f>
        <v>8</v>
      </c>
      <c r="Z4411" s="14">
        <f t="shared" ref="Z4411:Z4415" si="633">U4411*X4411%</f>
        <v>20073.2</v>
      </c>
      <c r="AA4411" s="7">
        <f>VLOOKUP(G4411,Ma_KH!$A:$R,14,0)</f>
        <v>60</v>
      </c>
      <c r="AD4411" s="7" t="str">
        <f>IFERROR(VLOOKUP(J4411,'Chuyển Mã'!$B$3:$C$9,2,0),"")</f>
        <v>Hà Nội</v>
      </c>
      <c r="AE4411" s="7" t="str">
        <f t="shared" si="616"/>
        <v>Giò Tai Lưỡi Xào 250</v>
      </c>
      <c r="AF4411" s="7">
        <f t="shared" si="617"/>
        <v>5</v>
      </c>
    </row>
    <row r="4412" spans="1:32" x14ac:dyDescent="0.25">
      <c r="A4412" s="65">
        <v>45910</v>
      </c>
      <c r="B4412" s="25">
        <v>4176854435</v>
      </c>
      <c r="C4412" s="12" t="s">
        <v>7214</v>
      </c>
      <c r="D4412" s="16">
        <f t="shared" si="629"/>
        <v>45910</v>
      </c>
      <c r="G4412" s="13" t="s">
        <v>8697</v>
      </c>
      <c r="I4412" s="25">
        <v>4176854435</v>
      </c>
      <c r="J4412" s="13" t="s">
        <v>1809</v>
      </c>
      <c r="K4412" s="13" t="s">
        <v>51</v>
      </c>
      <c r="L4412" s="25" t="str">
        <f>VLOOKUP($K4412,TONG_SL!$A:$D,2,0)</f>
        <v>Mọc Nấm Hương 250g</v>
      </c>
      <c r="N4412" s="25" t="str">
        <f t="shared" si="624"/>
        <v>K-C6</v>
      </c>
      <c r="Q4412" s="25" t="str">
        <f>VLOOKUP(K4412,TONG_SL!$A:$D,3,0)</f>
        <v>Túi</v>
      </c>
      <c r="R4412" s="1">
        <v>5</v>
      </c>
      <c r="T4412" s="1">
        <f>VLOOKUP(VLOOKUP(G4412,Ma_KH!$A:$R,18,0)&amp;K4412,Gia_MB!$A:$F,6,0)</f>
        <v>46000</v>
      </c>
      <c r="U4412" s="14">
        <f t="shared" si="630"/>
        <v>230000</v>
      </c>
      <c r="W4412" s="64">
        <f t="shared" si="631"/>
        <v>0</v>
      </c>
      <c r="X4412" s="3" t="str">
        <f t="shared" si="632"/>
        <v>8</v>
      </c>
      <c r="Z4412" s="14">
        <f t="shared" si="633"/>
        <v>18400</v>
      </c>
      <c r="AA4412" s="7">
        <f>VLOOKUP(G4412,Ma_KH!$A:$R,14,0)</f>
        <v>60</v>
      </c>
      <c r="AD4412" s="7" t="str">
        <f>IFERROR(VLOOKUP(J4412,'Chuyển Mã'!$B$3:$C$9,2,0),"")</f>
        <v>Hà Nội</v>
      </c>
      <c r="AE4412" s="7" t="str">
        <f t="shared" si="616"/>
        <v>Mọc Nấm Hương 250g</v>
      </c>
      <c r="AF4412" s="7">
        <f t="shared" si="617"/>
        <v>5</v>
      </c>
    </row>
    <row r="4413" spans="1:32" x14ac:dyDescent="0.25">
      <c r="A4413" s="65">
        <v>45910</v>
      </c>
      <c r="B4413" s="25">
        <v>4176854435</v>
      </c>
      <c r="C4413" s="12" t="s">
        <v>7214</v>
      </c>
      <c r="D4413" s="16">
        <f t="shared" si="629"/>
        <v>45910</v>
      </c>
      <c r="G4413" s="13" t="s">
        <v>8697</v>
      </c>
      <c r="I4413" s="25">
        <v>4176854435</v>
      </c>
      <c r="J4413" s="13" t="s">
        <v>1809</v>
      </c>
      <c r="K4413" s="13" t="s">
        <v>39</v>
      </c>
      <c r="L4413" s="25" t="str">
        <f>VLOOKUP($K4413,TONG_SL!$A:$D,2,0)</f>
        <v>Chả cốm 300g</v>
      </c>
      <c r="N4413" s="25" t="str">
        <f t="shared" si="624"/>
        <v>K-C6</v>
      </c>
      <c r="Q4413" s="25" t="str">
        <f>VLOOKUP(K4413,TONG_SL!$A:$D,3,0)</f>
        <v>Túi</v>
      </c>
      <c r="R4413" s="1">
        <v>5</v>
      </c>
      <c r="T4413" s="1">
        <f>VLOOKUP(VLOOKUP(G4413,Ma_KH!$A:$R,18,0)&amp;K4413,Gia_MB!$A:$F,6,0)</f>
        <v>74250</v>
      </c>
      <c r="U4413" s="14">
        <f t="shared" si="630"/>
        <v>371250</v>
      </c>
      <c r="W4413" s="64">
        <f t="shared" si="631"/>
        <v>0</v>
      </c>
      <c r="X4413" s="3" t="str">
        <f t="shared" si="632"/>
        <v>8</v>
      </c>
      <c r="Z4413" s="14">
        <f t="shared" si="633"/>
        <v>29700</v>
      </c>
      <c r="AA4413" s="7">
        <f>VLOOKUP(G4413,Ma_KH!$A:$R,14,0)</f>
        <v>60</v>
      </c>
      <c r="AD4413" s="7" t="str">
        <f>IFERROR(VLOOKUP(J4413,'Chuyển Mã'!$B$3:$C$9,2,0),"")</f>
        <v>Hà Nội</v>
      </c>
      <c r="AE4413" s="7" t="str">
        <f t="shared" si="616"/>
        <v>Chả cốm 300g</v>
      </c>
      <c r="AF4413" s="7">
        <f t="shared" si="617"/>
        <v>5</v>
      </c>
    </row>
    <row r="4414" spans="1:32" x14ac:dyDescent="0.25">
      <c r="A4414" s="65">
        <v>45910</v>
      </c>
      <c r="B4414" s="25">
        <v>4176854435</v>
      </c>
      <c r="C4414" s="12" t="s">
        <v>7214</v>
      </c>
      <c r="D4414" s="16">
        <f t="shared" si="629"/>
        <v>45910</v>
      </c>
      <c r="G4414" s="13" t="s">
        <v>8697</v>
      </c>
      <c r="I4414" s="25">
        <v>4176854435</v>
      </c>
      <c r="J4414" s="13" t="s">
        <v>1809</v>
      </c>
      <c r="K4414" s="13" t="s">
        <v>41</v>
      </c>
      <c r="L4414" s="25" t="str">
        <f>VLOOKUP($K4414,TONG_SL!$A:$D,2,0)</f>
        <v>Chả nướng 300g</v>
      </c>
      <c r="N4414" s="25" t="str">
        <f t="shared" si="624"/>
        <v>K-C6</v>
      </c>
      <c r="Q4414" s="25" t="str">
        <f>VLOOKUP(K4414,TONG_SL!$A:$D,3,0)</f>
        <v>Túi</v>
      </c>
      <c r="R4414" s="1">
        <v>5</v>
      </c>
      <c r="T4414" s="1">
        <f>VLOOKUP(VLOOKUP(G4414,Ma_KH!$A:$R,18,0)&amp;K4414,Gia_MB!$A:$F,6,0)</f>
        <v>70950</v>
      </c>
      <c r="U4414" s="14">
        <f t="shared" si="630"/>
        <v>354750</v>
      </c>
      <c r="W4414" s="64">
        <f t="shared" si="631"/>
        <v>0</v>
      </c>
      <c r="X4414" s="3" t="str">
        <f t="shared" si="632"/>
        <v>8</v>
      </c>
      <c r="Z4414" s="14">
        <f t="shared" si="633"/>
        <v>28380</v>
      </c>
      <c r="AA4414" s="7">
        <f>VLOOKUP(G4414,Ma_KH!$A:$R,14,0)</f>
        <v>60</v>
      </c>
      <c r="AD4414" s="7" t="str">
        <f>IFERROR(VLOOKUP(J4414,'Chuyển Mã'!$B$3:$C$9,2,0),"")</f>
        <v>Hà Nội</v>
      </c>
      <c r="AE4414" s="7" t="str">
        <f t="shared" si="616"/>
        <v>Chả nướng 300g</v>
      </c>
      <c r="AF4414" s="7">
        <f t="shared" si="617"/>
        <v>5</v>
      </c>
    </row>
    <row r="4415" spans="1:32" x14ac:dyDescent="0.25">
      <c r="A4415" s="65">
        <v>45910</v>
      </c>
      <c r="B4415" s="25">
        <v>4176855648</v>
      </c>
      <c r="C4415" s="12" t="s">
        <v>7214</v>
      </c>
      <c r="D4415" s="16">
        <f t="shared" si="629"/>
        <v>45910</v>
      </c>
      <c r="G4415" s="13" t="s">
        <v>8698</v>
      </c>
      <c r="I4415" s="25">
        <v>4176855648</v>
      </c>
      <c r="J4415" s="13" t="s">
        <v>1809</v>
      </c>
      <c r="K4415" s="13" t="s">
        <v>30</v>
      </c>
      <c r="L4415" s="25" t="str">
        <f>VLOOKUP($K4415,TONG_SL!$A:$D,2,0)</f>
        <v>Gà muối 500g</v>
      </c>
      <c r="N4415" s="25" t="str">
        <f t="shared" si="624"/>
        <v>K-C6</v>
      </c>
      <c r="Q4415" s="25" t="str">
        <f>VLOOKUP(K4415,TONG_SL!$A:$D,3,0)</f>
        <v>Túi</v>
      </c>
      <c r="R4415" s="1">
        <v>5</v>
      </c>
      <c r="T4415" s="1">
        <f>VLOOKUP(VLOOKUP(G4415,Ma_KH!$A:$R,18,0)&amp;K4415,Gia_MB!$A:$F,6,0)</f>
        <v>111058</v>
      </c>
      <c r="U4415" s="14">
        <f t="shared" si="630"/>
        <v>555290</v>
      </c>
      <c r="W4415" s="64">
        <f t="shared" si="631"/>
        <v>0</v>
      </c>
      <c r="X4415" s="3" t="str">
        <f t="shared" si="632"/>
        <v>8</v>
      </c>
      <c r="Z4415" s="14">
        <f t="shared" si="633"/>
        <v>44423.200000000004</v>
      </c>
      <c r="AA4415" s="7">
        <f>VLOOKUP(G4415,Ma_KH!$A:$R,14,0)</f>
        <v>60</v>
      </c>
      <c r="AD4415" s="7" t="str">
        <f>IFERROR(VLOOKUP(J4415,'Chuyển Mã'!$B$3:$C$9,2,0),"")</f>
        <v>Hà Nội</v>
      </c>
      <c r="AE4415" s="7" t="str">
        <f t="shared" si="616"/>
        <v>Gà muối 500g</v>
      </c>
      <c r="AF4415" s="7">
        <f t="shared" si="617"/>
        <v>5</v>
      </c>
    </row>
    <row r="4416" spans="1:32" x14ac:dyDescent="0.25">
      <c r="A4416" s="65">
        <v>45910</v>
      </c>
      <c r="B4416" s="25">
        <v>4176855648</v>
      </c>
      <c r="C4416" s="12" t="s">
        <v>7214</v>
      </c>
      <c r="D4416" s="16">
        <f t="shared" si="629"/>
        <v>45910</v>
      </c>
      <c r="G4416" s="13" t="s">
        <v>8698</v>
      </c>
      <c r="I4416" s="25">
        <v>4176855648</v>
      </c>
      <c r="J4416" s="13" t="s">
        <v>1809</v>
      </c>
      <c r="K4416" s="13" t="s">
        <v>35</v>
      </c>
      <c r="L4416" s="25" t="str">
        <f>VLOOKUP($K4416,TONG_SL!$A:$D,2,0)</f>
        <v>Tai heo muối 200g</v>
      </c>
      <c r="N4416" s="25" t="str">
        <f t="shared" si="624"/>
        <v>K-C6</v>
      </c>
      <c r="Q4416" s="25" t="str">
        <f>VLOOKUP(K4416,TONG_SL!$A:$D,3,0)</f>
        <v>Túi</v>
      </c>
      <c r="R4416" s="1">
        <v>3</v>
      </c>
      <c r="T4416" s="1">
        <f>VLOOKUP(VLOOKUP(G4416,Ma_KH!$A:$R,18,0)&amp;K4416,Gia_MB!$A:$F,6,0)</f>
        <v>55595</v>
      </c>
      <c r="U4416" s="14">
        <f t="shared" ref="U4416:U4479" si="634">T4416*R4416</f>
        <v>166785</v>
      </c>
      <c r="W4416" s="64">
        <f t="shared" ref="W4416:W4479" si="635">U4416*V4416</f>
        <v>0</v>
      </c>
      <c r="X4416" s="3" t="str">
        <f t="shared" ref="X4416:X4479" si="636">IF(B4416&lt;&gt;"","8","0")</f>
        <v>8</v>
      </c>
      <c r="Z4416" s="14">
        <f t="shared" ref="Z4416:Z4479" si="637">U4416*X4416%</f>
        <v>13342.800000000001</v>
      </c>
      <c r="AA4416" s="7">
        <f>VLOOKUP(G4416,Ma_KH!$A:$R,14,0)</f>
        <v>60</v>
      </c>
      <c r="AD4416" s="7" t="str">
        <f>IFERROR(VLOOKUP(J4416,'Chuyển Mã'!$B$3:$C$9,2,0),"")</f>
        <v>Hà Nội</v>
      </c>
      <c r="AE4416" s="7" t="str">
        <f t="shared" si="616"/>
        <v>Tai heo muối 200g</v>
      </c>
      <c r="AF4416" s="7">
        <f t="shared" si="617"/>
        <v>3</v>
      </c>
    </row>
    <row r="4417" spans="1:32" x14ac:dyDescent="0.25">
      <c r="A4417" s="65">
        <v>45910</v>
      </c>
      <c r="B4417" s="25">
        <v>4176855648</v>
      </c>
      <c r="C4417" s="12" t="s">
        <v>7214</v>
      </c>
      <c r="D4417" s="16">
        <f t="shared" si="629"/>
        <v>45910</v>
      </c>
      <c r="G4417" s="13" t="s">
        <v>8698</v>
      </c>
      <c r="I4417" s="25">
        <v>4176855648</v>
      </c>
      <c r="J4417" s="13" t="s">
        <v>1809</v>
      </c>
      <c r="K4417" s="13" t="s">
        <v>32</v>
      </c>
      <c r="L4417" s="25" t="str">
        <f>VLOOKUP($K4417,TONG_SL!$A:$D,2,0)</f>
        <v>Giò Tai Lưỡi Xào 250</v>
      </c>
      <c r="N4417" s="25" t="str">
        <f t="shared" si="624"/>
        <v>K-C6</v>
      </c>
      <c r="Q4417" s="25" t="str">
        <f>VLOOKUP(K4417,TONG_SL!$A:$D,3,0)</f>
        <v>Túi</v>
      </c>
      <c r="R4417" s="1">
        <v>3</v>
      </c>
      <c r="T4417" s="1">
        <f>VLOOKUP(VLOOKUP(G4417,Ma_KH!$A:$R,18,0)&amp;K4417,Gia_MB!$A:$F,6,0)</f>
        <v>50183</v>
      </c>
      <c r="U4417" s="14">
        <f t="shared" si="634"/>
        <v>150549</v>
      </c>
      <c r="W4417" s="64">
        <f t="shared" si="635"/>
        <v>0</v>
      </c>
      <c r="X4417" s="3" t="str">
        <f t="shared" si="636"/>
        <v>8</v>
      </c>
      <c r="Z4417" s="14">
        <f t="shared" si="637"/>
        <v>12043.92</v>
      </c>
      <c r="AA4417" s="7">
        <f>VLOOKUP(G4417,Ma_KH!$A:$R,14,0)</f>
        <v>60</v>
      </c>
      <c r="AD4417" s="7" t="str">
        <f>IFERROR(VLOOKUP(J4417,'Chuyển Mã'!$B$3:$C$9,2,0),"")</f>
        <v>Hà Nội</v>
      </c>
      <c r="AE4417" s="7" t="str">
        <f t="shared" si="616"/>
        <v>Giò Tai Lưỡi Xào 250</v>
      </c>
      <c r="AF4417" s="7">
        <f t="shared" si="617"/>
        <v>3</v>
      </c>
    </row>
    <row r="4418" spans="1:32" x14ac:dyDescent="0.25">
      <c r="A4418" s="65">
        <v>45910</v>
      </c>
      <c r="B4418" s="25">
        <v>4176855648</v>
      </c>
      <c r="C4418" s="12" t="s">
        <v>7214</v>
      </c>
      <c r="D4418" s="16">
        <f t="shared" si="629"/>
        <v>45910</v>
      </c>
      <c r="G4418" s="13" t="s">
        <v>8698</v>
      </c>
      <c r="I4418" s="25">
        <v>4176855648</v>
      </c>
      <c r="J4418" s="13" t="s">
        <v>1809</v>
      </c>
      <c r="K4418" s="13" t="s">
        <v>8471</v>
      </c>
      <c r="L4418" s="25" t="str">
        <f>VLOOKUP($K4418,TONG_SL!$A:$D,2,0)</f>
        <v>Mọc Nấm Hương 250g</v>
      </c>
      <c r="N4418" s="25" t="str">
        <f t="shared" si="624"/>
        <v>K-C6</v>
      </c>
      <c r="Q4418" s="25" t="str">
        <f>VLOOKUP(K4418,TONG_SL!$A:$D,3,0)</f>
        <v>Túi</v>
      </c>
      <c r="R4418" s="1">
        <v>3</v>
      </c>
      <c r="T4418" s="1">
        <f>VLOOKUP(VLOOKUP(G4418,Ma_KH!$A:$R,18,0)&amp;K4418,Gia_MB!$A:$F,6,0)</f>
        <v>46000</v>
      </c>
      <c r="U4418" s="14">
        <f t="shared" si="634"/>
        <v>138000</v>
      </c>
      <c r="W4418" s="64">
        <f t="shared" si="635"/>
        <v>0</v>
      </c>
      <c r="X4418" s="3" t="str">
        <f t="shared" si="636"/>
        <v>8</v>
      </c>
      <c r="Z4418" s="14">
        <f t="shared" si="637"/>
        <v>11040</v>
      </c>
      <c r="AA4418" s="7">
        <f>VLOOKUP(G4418,Ma_KH!$A:$R,14,0)</f>
        <v>60</v>
      </c>
      <c r="AD4418" s="7" t="str">
        <f>IFERROR(VLOOKUP(J4418,'Chuyển Mã'!$B$3:$C$9,2,0),"")</f>
        <v>Hà Nội</v>
      </c>
      <c r="AE4418" s="7" t="str">
        <f t="shared" si="616"/>
        <v>Mọc Nấm Hương 250g</v>
      </c>
      <c r="AF4418" s="7">
        <f t="shared" si="617"/>
        <v>3</v>
      </c>
    </row>
    <row r="4419" spans="1:32" x14ac:dyDescent="0.25">
      <c r="A4419" s="65">
        <v>45910</v>
      </c>
      <c r="B4419" s="25">
        <v>4176855648</v>
      </c>
      <c r="C4419" s="12" t="s">
        <v>7214</v>
      </c>
      <c r="D4419" s="16">
        <f t="shared" si="629"/>
        <v>45910</v>
      </c>
      <c r="G4419" s="13" t="s">
        <v>8698</v>
      </c>
      <c r="I4419" s="25">
        <v>4176855648</v>
      </c>
      <c r="J4419" s="13" t="s">
        <v>1809</v>
      </c>
      <c r="K4419" s="13" t="s">
        <v>41</v>
      </c>
      <c r="L4419" s="25" t="str">
        <f>VLOOKUP($K4419,TONG_SL!$A:$D,2,0)</f>
        <v>Chả nướng 300g</v>
      </c>
      <c r="N4419" s="25" t="str">
        <f t="shared" si="624"/>
        <v>K-C6</v>
      </c>
      <c r="Q4419" s="25" t="str">
        <f>VLOOKUP(K4419,TONG_SL!$A:$D,3,0)</f>
        <v>Túi</v>
      </c>
      <c r="R4419" s="1">
        <v>3</v>
      </c>
      <c r="T4419" s="1">
        <f>VLOOKUP(VLOOKUP(G4419,Ma_KH!$A:$R,18,0)&amp;K4419,Gia_MB!$A:$F,6,0)</f>
        <v>70950</v>
      </c>
      <c r="U4419" s="14">
        <f t="shared" si="634"/>
        <v>212850</v>
      </c>
      <c r="W4419" s="64">
        <f t="shared" si="635"/>
        <v>0</v>
      </c>
      <c r="X4419" s="3" t="str">
        <f t="shared" si="636"/>
        <v>8</v>
      </c>
      <c r="Z4419" s="14">
        <f t="shared" si="637"/>
        <v>17028</v>
      </c>
      <c r="AA4419" s="7">
        <f>VLOOKUP(G4419,Ma_KH!$A:$R,14,0)</f>
        <v>60</v>
      </c>
      <c r="AD4419" s="7" t="str">
        <f>IFERROR(VLOOKUP(J4419,'Chuyển Mã'!$B$3:$C$9,2,0),"")</f>
        <v>Hà Nội</v>
      </c>
      <c r="AE4419" s="7" t="str">
        <f t="shared" ref="AE4419:AE4482" si="638">IFERROR(L4419,"")</f>
        <v>Chả nướng 300g</v>
      </c>
      <c r="AF4419" s="7">
        <f t="shared" ref="AF4419:AF4482" si="639">R4419</f>
        <v>3</v>
      </c>
    </row>
    <row r="4420" spans="1:32" x14ac:dyDescent="0.25">
      <c r="A4420" s="65">
        <v>45910</v>
      </c>
      <c r="B4420" s="25">
        <v>4176896633</v>
      </c>
      <c r="C4420" s="12" t="s">
        <v>7214</v>
      </c>
      <c r="D4420" s="16">
        <f t="shared" si="629"/>
        <v>45910</v>
      </c>
      <c r="G4420" s="13" t="s">
        <v>8699</v>
      </c>
      <c r="I4420" s="25">
        <v>4176896633</v>
      </c>
      <c r="J4420" s="13" t="s">
        <v>1809</v>
      </c>
      <c r="K4420" s="13" t="s">
        <v>30</v>
      </c>
      <c r="L4420" s="25" t="str">
        <f>VLOOKUP($K4420,TONG_SL!$A:$D,2,0)</f>
        <v>Gà muối 500g</v>
      </c>
      <c r="N4420" s="25" t="str">
        <f t="shared" si="624"/>
        <v>K-C6</v>
      </c>
      <c r="Q4420" s="25" t="str">
        <f>VLOOKUP(K4420,TONG_SL!$A:$D,3,0)</f>
        <v>Túi</v>
      </c>
      <c r="R4420" s="1">
        <v>10</v>
      </c>
      <c r="T4420" s="1">
        <f>VLOOKUP(VLOOKUP(G4420,Ma_KH!$A:$R,18,0)&amp;K4420,Gia_MB!$A:$F,6,0)</f>
        <v>111058</v>
      </c>
      <c r="U4420" s="14">
        <f t="shared" si="634"/>
        <v>1110580</v>
      </c>
      <c r="W4420" s="64">
        <f t="shared" si="635"/>
        <v>0</v>
      </c>
      <c r="X4420" s="3" t="str">
        <f t="shared" si="636"/>
        <v>8</v>
      </c>
      <c r="Z4420" s="14">
        <f t="shared" si="637"/>
        <v>88846.400000000009</v>
      </c>
      <c r="AA4420" s="7">
        <f>VLOOKUP(G4420,Ma_KH!$A:$R,14,0)</f>
        <v>60</v>
      </c>
      <c r="AD4420" s="7" t="str">
        <f>IFERROR(VLOOKUP(J4420,'Chuyển Mã'!$B$3:$C$9,2,0),"")</f>
        <v>Hà Nội</v>
      </c>
      <c r="AE4420" s="7" t="str">
        <f t="shared" si="638"/>
        <v>Gà muối 500g</v>
      </c>
      <c r="AF4420" s="7">
        <f t="shared" si="639"/>
        <v>10</v>
      </c>
    </row>
    <row r="4421" spans="1:32" x14ac:dyDescent="0.25">
      <c r="A4421" s="65">
        <v>45910</v>
      </c>
      <c r="B4421" s="25">
        <v>4176896633</v>
      </c>
      <c r="C4421" s="12" t="s">
        <v>7214</v>
      </c>
      <c r="D4421" s="16">
        <f t="shared" si="629"/>
        <v>45910</v>
      </c>
      <c r="G4421" s="13" t="s">
        <v>8699</v>
      </c>
      <c r="I4421" s="25">
        <v>4176896633</v>
      </c>
      <c r="J4421" s="13" t="s">
        <v>1809</v>
      </c>
      <c r="K4421" s="13" t="s">
        <v>27</v>
      </c>
      <c r="L4421" s="25" t="str">
        <f>VLOOKUP($K4421,TONG_SL!$A:$D,2,0)</f>
        <v>Chân giò heo muối 300g</v>
      </c>
      <c r="N4421" s="25" t="str">
        <f t="shared" si="624"/>
        <v>K-C6</v>
      </c>
      <c r="Q4421" s="25" t="str">
        <f>VLOOKUP(K4421,TONG_SL!$A:$D,3,0)</f>
        <v>Túi</v>
      </c>
      <c r="R4421" s="1">
        <v>10</v>
      </c>
      <c r="T4421" s="1">
        <f>VLOOKUP(VLOOKUP(G4421,Ma_KH!$A:$R,18,0)&amp;K4421,Gia_MB!$A:$F,6,0)</f>
        <v>73431</v>
      </c>
      <c r="U4421" s="14">
        <f t="shared" si="634"/>
        <v>734310</v>
      </c>
      <c r="W4421" s="64">
        <f t="shared" si="635"/>
        <v>0</v>
      </c>
      <c r="X4421" s="3" t="str">
        <f t="shared" si="636"/>
        <v>8</v>
      </c>
      <c r="Z4421" s="14">
        <f t="shared" si="637"/>
        <v>58744.800000000003</v>
      </c>
      <c r="AA4421" s="7">
        <f>VLOOKUP(G4421,Ma_KH!$A:$R,14,0)</f>
        <v>60</v>
      </c>
      <c r="AD4421" s="7" t="str">
        <f>IFERROR(VLOOKUP(J4421,'Chuyển Mã'!$B$3:$C$9,2,0),"")</f>
        <v>Hà Nội</v>
      </c>
      <c r="AE4421" s="7" t="str">
        <f t="shared" si="638"/>
        <v>Chân giò heo muối 300g</v>
      </c>
      <c r="AF4421" s="7">
        <f t="shared" si="639"/>
        <v>10</v>
      </c>
    </row>
    <row r="4422" spans="1:32" x14ac:dyDescent="0.25">
      <c r="A4422" s="65">
        <v>45910</v>
      </c>
      <c r="B4422" s="25">
        <v>4176896633</v>
      </c>
      <c r="C4422" s="12" t="s">
        <v>7214</v>
      </c>
      <c r="D4422" s="16">
        <f t="shared" si="629"/>
        <v>45910</v>
      </c>
      <c r="G4422" s="13" t="s">
        <v>8699</v>
      </c>
      <c r="I4422" s="25">
        <v>4176896633</v>
      </c>
      <c r="J4422" s="13" t="s">
        <v>1809</v>
      </c>
      <c r="K4422" s="13" t="s">
        <v>51</v>
      </c>
      <c r="L4422" s="25" t="str">
        <f>VLOOKUP($K4422,TONG_SL!$A:$D,2,0)</f>
        <v>Mọc Nấm Hương 250g</v>
      </c>
      <c r="N4422" s="25" t="str">
        <f t="shared" si="624"/>
        <v>K-C6</v>
      </c>
      <c r="Q4422" s="25" t="str">
        <f>VLOOKUP(K4422,TONG_SL!$A:$D,3,0)</f>
        <v>Túi</v>
      </c>
      <c r="R4422" s="1">
        <v>5</v>
      </c>
      <c r="T4422" s="1">
        <f>VLOOKUP(VLOOKUP(G4422,Ma_KH!$A:$R,18,0)&amp;K4422,Gia_MB!$A:$F,6,0)</f>
        <v>46000</v>
      </c>
      <c r="U4422" s="14">
        <f t="shared" si="634"/>
        <v>230000</v>
      </c>
      <c r="W4422" s="64">
        <f t="shared" si="635"/>
        <v>0</v>
      </c>
      <c r="X4422" s="3" t="str">
        <f t="shared" si="636"/>
        <v>8</v>
      </c>
      <c r="Z4422" s="14">
        <f t="shared" si="637"/>
        <v>18400</v>
      </c>
      <c r="AA4422" s="7">
        <f>VLOOKUP(G4422,Ma_KH!$A:$R,14,0)</f>
        <v>60</v>
      </c>
      <c r="AD4422" s="7" t="str">
        <f>IFERROR(VLOOKUP(J4422,'Chuyển Mã'!$B$3:$C$9,2,0),"")</f>
        <v>Hà Nội</v>
      </c>
      <c r="AE4422" s="7" t="str">
        <f t="shared" si="638"/>
        <v>Mọc Nấm Hương 250g</v>
      </c>
      <c r="AF4422" s="7">
        <f t="shared" si="639"/>
        <v>5</v>
      </c>
    </row>
    <row r="4423" spans="1:32" x14ac:dyDescent="0.25">
      <c r="A4423" s="65">
        <v>45910</v>
      </c>
      <c r="B4423" s="25">
        <v>4176896633</v>
      </c>
      <c r="C4423" s="12" t="s">
        <v>7214</v>
      </c>
      <c r="D4423" s="16">
        <f t="shared" si="629"/>
        <v>45910</v>
      </c>
      <c r="G4423" s="13" t="s">
        <v>8699</v>
      </c>
      <c r="I4423" s="25">
        <v>4176896633</v>
      </c>
      <c r="J4423" s="13" t="s">
        <v>1809</v>
      </c>
      <c r="K4423" s="13" t="s">
        <v>39</v>
      </c>
      <c r="L4423" s="25" t="str">
        <f>VLOOKUP($K4423,TONG_SL!$A:$D,2,0)</f>
        <v>Chả cốm 300g</v>
      </c>
      <c r="N4423" s="25" t="str">
        <f t="shared" si="624"/>
        <v>K-C6</v>
      </c>
      <c r="Q4423" s="25" t="str">
        <f>VLOOKUP(K4423,TONG_SL!$A:$D,3,0)</f>
        <v>Túi</v>
      </c>
      <c r="R4423" s="1">
        <v>5</v>
      </c>
      <c r="T4423" s="1">
        <f>VLOOKUP(VLOOKUP(G4423,Ma_KH!$A:$R,18,0)&amp;K4423,Gia_MB!$A:$F,6,0)</f>
        <v>74250</v>
      </c>
      <c r="U4423" s="14">
        <f t="shared" si="634"/>
        <v>371250</v>
      </c>
      <c r="W4423" s="64">
        <f t="shared" si="635"/>
        <v>0</v>
      </c>
      <c r="X4423" s="3" t="str">
        <f t="shared" si="636"/>
        <v>8</v>
      </c>
      <c r="Z4423" s="14">
        <f t="shared" si="637"/>
        <v>29700</v>
      </c>
      <c r="AA4423" s="7">
        <f>VLOOKUP(G4423,Ma_KH!$A:$R,14,0)</f>
        <v>60</v>
      </c>
      <c r="AD4423" s="7" t="str">
        <f>IFERROR(VLOOKUP(J4423,'Chuyển Mã'!$B$3:$C$9,2,0),"")</f>
        <v>Hà Nội</v>
      </c>
      <c r="AE4423" s="7" t="str">
        <f t="shared" si="638"/>
        <v>Chả cốm 300g</v>
      </c>
      <c r="AF4423" s="7">
        <f t="shared" si="639"/>
        <v>5</v>
      </c>
    </row>
    <row r="4424" spans="1:32" x14ac:dyDescent="0.25">
      <c r="A4424" s="65">
        <v>45910</v>
      </c>
      <c r="B4424" s="25" t="s">
        <v>8700</v>
      </c>
      <c r="C4424" s="12" t="s">
        <v>7214</v>
      </c>
      <c r="D4424" s="16">
        <f t="shared" si="629"/>
        <v>45910</v>
      </c>
      <c r="G4424" s="13" t="s">
        <v>8701</v>
      </c>
      <c r="I4424" s="13" t="s">
        <v>8702</v>
      </c>
      <c r="J4424" s="13" t="s">
        <v>1809</v>
      </c>
      <c r="K4424" s="13" t="s">
        <v>30</v>
      </c>
      <c r="L4424" s="25" t="str">
        <f>VLOOKUP($K4424,TONG_SL!$A:$D,2,0)</f>
        <v>Gà muối 500g</v>
      </c>
      <c r="N4424" s="25" t="str">
        <f t="shared" si="624"/>
        <v>K-C6</v>
      </c>
      <c r="Q4424" s="25" t="str">
        <f>VLOOKUP(K4424,TONG_SL!$A:$D,3,0)</f>
        <v>Túi</v>
      </c>
      <c r="R4424" s="1">
        <v>10</v>
      </c>
      <c r="T4424" s="1">
        <f>VLOOKUP(VLOOKUP(G4424,Ma_KH!$A:$R,18,0)&amp;K4424,Gia_MB!$A:$F,6,0)</f>
        <v>111058</v>
      </c>
      <c r="U4424" s="14">
        <f t="shared" si="634"/>
        <v>1110580</v>
      </c>
      <c r="W4424" s="64">
        <f t="shared" si="635"/>
        <v>0</v>
      </c>
      <c r="X4424" s="3" t="str">
        <f t="shared" si="636"/>
        <v>8</v>
      </c>
      <c r="Z4424" s="14">
        <f t="shared" si="637"/>
        <v>88846.400000000009</v>
      </c>
      <c r="AA4424" s="7">
        <f>VLOOKUP(G4424,Ma_KH!$A:$R,14,0)</f>
        <v>60</v>
      </c>
      <c r="AD4424" s="7" t="str">
        <f>IFERROR(VLOOKUP(J4424,'Chuyển Mã'!$B$3:$C$9,2,0),"")</f>
        <v>Hà Nội</v>
      </c>
      <c r="AE4424" s="7" t="str">
        <f t="shared" si="638"/>
        <v>Gà muối 500g</v>
      </c>
      <c r="AF4424" s="7">
        <f t="shared" si="639"/>
        <v>10</v>
      </c>
    </row>
    <row r="4425" spans="1:32" x14ac:dyDescent="0.25">
      <c r="A4425" s="65">
        <v>45910</v>
      </c>
      <c r="B4425" s="25" t="s">
        <v>8700</v>
      </c>
      <c r="C4425" s="12" t="s">
        <v>7214</v>
      </c>
      <c r="D4425" s="16">
        <f t="shared" si="629"/>
        <v>45910</v>
      </c>
      <c r="G4425" s="13" t="s">
        <v>8701</v>
      </c>
      <c r="I4425" s="13" t="s">
        <v>8702</v>
      </c>
      <c r="J4425" s="13" t="s">
        <v>1809</v>
      </c>
      <c r="K4425" s="13" t="s">
        <v>27</v>
      </c>
      <c r="L4425" s="25" t="str">
        <f>VLOOKUP($K4425,TONG_SL!$A:$D,2,0)</f>
        <v>Chân giò heo muối 300g</v>
      </c>
      <c r="N4425" s="25" t="str">
        <f t="shared" si="624"/>
        <v>K-C6</v>
      </c>
      <c r="Q4425" s="25" t="str">
        <f>VLOOKUP(K4425,TONG_SL!$A:$D,3,0)</f>
        <v>Túi</v>
      </c>
      <c r="R4425" s="1">
        <v>5</v>
      </c>
      <c r="T4425" s="1">
        <f>VLOOKUP(VLOOKUP(G4425,Ma_KH!$A:$R,18,0)&amp;K4425,Gia_MB!$A:$F,6,0)</f>
        <v>73431</v>
      </c>
      <c r="U4425" s="14">
        <f t="shared" si="634"/>
        <v>367155</v>
      </c>
      <c r="W4425" s="64">
        <f t="shared" si="635"/>
        <v>0</v>
      </c>
      <c r="X4425" s="3" t="str">
        <f t="shared" si="636"/>
        <v>8</v>
      </c>
      <c r="Z4425" s="14">
        <f t="shared" si="637"/>
        <v>29372.400000000001</v>
      </c>
      <c r="AA4425" s="7">
        <f>VLOOKUP(G4425,Ma_KH!$A:$R,14,0)</f>
        <v>60</v>
      </c>
      <c r="AD4425" s="7" t="str">
        <f>IFERROR(VLOOKUP(J4425,'Chuyển Mã'!$B$3:$C$9,2,0),"")</f>
        <v>Hà Nội</v>
      </c>
      <c r="AE4425" s="7" t="str">
        <f t="shared" si="638"/>
        <v>Chân giò heo muối 300g</v>
      </c>
      <c r="AF4425" s="7">
        <f t="shared" si="639"/>
        <v>5</v>
      </c>
    </row>
    <row r="4426" spans="1:32" x14ac:dyDescent="0.25">
      <c r="A4426" s="65">
        <v>45910</v>
      </c>
      <c r="B4426" s="25" t="s">
        <v>8700</v>
      </c>
      <c r="C4426" s="12" t="s">
        <v>7214</v>
      </c>
      <c r="D4426" s="16">
        <f t="shared" si="629"/>
        <v>45910</v>
      </c>
      <c r="G4426" s="13" t="s">
        <v>8701</v>
      </c>
      <c r="I4426" s="13" t="s">
        <v>8702</v>
      </c>
      <c r="J4426" s="13" t="s">
        <v>1809</v>
      </c>
      <c r="K4426" s="13" t="s">
        <v>32</v>
      </c>
      <c r="L4426" s="25" t="str">
        <f>VLOOKUP($K4426,TONG_SL!$A:$D,2,0)</f>
        <v>Giò Tai Lưỡi Xào 250</v>
      </c>
      <c r="N4426" s="25" t="str">
        <f t="shared" si="624"/>
        <v>K-C6</v>
      </c>
      <c r="Q4426" s="25" t="str">
        <f>VLOOKUP(K4426,TONG_SL!$A:$D,3,0)</f>
        <v>Túi</v>
      </c>
      <c r="R4426" s="1">
        <v>3</v>
      </c>
      <c r="T4426" s="1">
        <f>VLOOKUP(VLOOKUP(G4426,Ma_KH!$A:$R,18,0)&amp;K4426,Gia_MB!$A:$F,6,0)</f>
        <v>50183</v>
      </c>
      <c r="U4426" s="14">
        <f t="shared" si="634"/>
        <v>150549</v>
      </c>
      <c r="W4426" s="64">
        <f t="shared" si="635"/>
        <v>0</v>
      </c>
      <c r="X4426" s="3" t="str">
        <f t="shared" si="636"/>
        <v>8</v>
      </c>
      <c r="Z4426" s="14">
        <f t="shared" si="637"/>
        <v>12043.92</v>
      </c>
      <c r="AA4426" s="7">
        <f>VLOOKUP(G4426,Ma_KH!$A:$R,14,0)</f>
        <v>60</v>
      </c>
      <c r="AD4426" s="7" t="str">
        <f>IFERROR(VLOOKUP(J4426,'Chuyển Mã'!$B$3:$C$9,2,0),"")</f>
        <v>Hà Nội</v>
      </c>
      <c r="AE4426" s="7" t="str">
        <f t="shared" si="638"/>
        <v>Giò Tai Lưỡi Xào 250</v>
      </c>
      <c r="AF4426" s="7">
        <f t="shared" si="639"/>
        <v>3</v>
      </c>
    </row>
    <row r="4427" spans="1:32" x14ac:dyDescent="0.25">
      <c r="A4427" s="65">
        <v>45910</v>
      </c>
      <c r="B4427" s="25">
        <v>4176620373</v>
      </c>
      <c r="C4427" s="12" t="s">
        <v>7214</v>
      </c>
      <c r="D4427" s="16">
        <f t="shared" si="629"/>
        <v>45910</v>
      </c>
      <c r="G4427" s="13" t="s">
        <v>8703</v>
      </c>
      <c r="I4427" s="25">
        <v>4176620373</v>
      </c>
      <c r="J4427" s="13" t="s">
        <v>1809</v>
      </c>
      <c r="K4427" s="13" t="s">
        <v>32</v>
      </c>
      <c r="L4427" s="25" t="str">
        <f>VLOOKUP($K4427,TONG_SL!$A:$D,2,0)</f>
        <v>Giò Tai Lưỡi Xào 250</v>
      </c>
      <c r="N4427" s="25" t="str">
        <f t="shared" si="624"/>
        <v>K-C6</v>
      </c>
      <c r="Q4427" s="25" t="str">
        <f>VLOOKUP(K4427,TONG_SL!$A:$D,3,0)</f>
        <v>Túi</v>
      </c>
      <c r="R4427" s="1">
        <v>6</v>
      </c>
      <c r="T4427" s="1">
        <f>VLOOKUP(VLOOKUP(G4427,Ma_KH!$A:$R,18,0)&amp;K4427,Gia_MB!$A:$F,6,0)</f>
        <v>50183</v>
      </c>
      <c r="U4427" s="14">
        <f t="shared" si="634"/>
        <v>301098</v>
      </c>
      <c r="W4427" s="64">
        <f t="shared" si="635"/>
        <v>0</v>
      </c>
      <c r="X4427" s="3" t="str">
        <f t="shared" si="636"/>
        <v>8</v>
      </c>
      <c r="Z4427" s="14">
        <f t="shared" si="637"/>
        <v>24087.84</v>
      </c>
      <c r="AA4427" s="7">
        <f>VLOOKUP(G4427,Ma_KH!$A:$R,14,0)</f>
        <v>60</v>
      </c>
      <c r="AD4427" s="7" t="str">
        <f>IFERROR(VLOOKUP(J4427,'Chuyển Mã'!$B$3:$C$9,2,0),"")</f>
        <v>Hà Nội</v>
      </c>
      <c r="AE4427" s="7" t="str">
        <f t="shared" si="638"/>
        <v>Giò Tai Lưỡi Xào 250</v>
      </c>
      <c r="AF4427" s="7">
        <f t="shared" si="639"/>
        <v>6</v>
      </c>
    </row>
    <row r="4428" spans="1:32" x14ac:dyDescent="0.25">
      <c r="A4428" s="65">
        <v>45910</v>
      </c>
      <c r="B4428" s="25">
        <v>4176620373</v>
      </c>
      <c r="C4428" s="12" t="s">
        <v>7214</v>
      </c>
      <c r="D4428" s="16">
        <f t="shared" si="629"/>
        <v>45910</v>
      </c>
      <c r="G4428" s="13" t="s">
        <v>8703</v>
      </c>
      <c r="I4428" s="25">
        <v>4176620373</v>
      </c>
      <c r="J4428" s="13" t="s">
        <v>1809</v>
      </c>
      <c r="K4428" s="13" t="s">
        <v>35</v>
      </c>
      <c r="L4428" s="25" t="str">
        <f>VLOOKUP($K4428,TONG_SL!$A:$D,2,0)</f>
        <v>Tai heo muối 200g</v>
      </c>
      <c r="N4428" s="25" t="str">
        <f t="shared" si="624"/>
        <v>K-C6</v>
      </c>
      <c r="Q4428" s="25" t="str">
        <f>VLOOKUP(K4428,TONG_SL!$A:$D,3,0)</f>
        <v>Túi</v>
      </c>
      <c r="R4428" s="1">
        <v>6</v>
      </c>
      <c r="T4428" s="1">
        <f>VLOOKUP(VLOOKUP(G4428,Ma_KH!$A:$R,18,0)&amp;K4428,Gia_MB!$A:$F,6,0)</f>
        <v>55595</v>
      </c>
      <c r="U4428" s="14">
        <f t="shared" si="634"/>
        <v>333570</v>
      </c>
      <c r="W4428" s="64">
        <f t="shared" si="635"/>
        <v>0</v>
      </c>
      <c r="X4428" s="3" t="str">
        <f t="shared" si="636"/>
        <v>8</v>
      </c>
      <c r="Z4428" s="14">
        <f t="shared" si="637"/>
        <v>26685.600000000002</v>
      </c>
      <c r="AA4428" s="7">
        <f>VLOOKUP(G4428,Ma_KH!$A:$R,14,0)</f>
        <v>60</v>
      </c>
      <c r="AD4428" s="7" t="str">
        <f>IFERROR(VLOOKUP(J4428,'Chuyển Mã'!$B$3:$C$9,2,0),"")</f>
        <v>Hà Nội</v>
      </c>
      <c r="AE4428" s="7" t="str">
        <f t="shared" si="638"/>
        <v>Tai heo muối 200g</v>
      </c>
      <c r="AF4428" s="7">
        <f t="shared" si="639"/>
        <v>6</v>
      </c>
    </row>
    <row r="4429" spans="1:32" x14ac:dyDescent="0.25">
      <c r="A4429" s="65">
        <v>45910</v>
      </c>
      <c r="B4429" s="25" t="s">
        <v>8704</v>
      </c>
      <c r="C4429" s="12" t="s">
        <v>7214</v>
      </c>
      <c r="D4429" s="16">
        <f t="shared" si="629"/>
        <v>45910</v>
      </c>
      <c r="G4429" s="13" t="s">
        <v>8705</v>
      </c>
      <c r="I4429" s="13" t="s">
        <v>8706</v>
      </c>
      <c r="J4429" s="13" t="s">
        <v>1809</v>
      </c>
      <c r="K4429" s="13" t="s">
        <v>27</v>
      </c>
      <c r="L4429" s="25" t="str">
        <f>VLOOKUP($K4429,TONG_SL!$A:$D,2,0)</f>
        <v>Chân giò heo muối 300g</v>
      </c>
      <c r="N4429" s="25" t="str">
        <f t="shared" si="624"/>
        <v>K-C6</v>
      </c>
      <c r="Q4429" s="25" t="str">
        <f>VLOOKUP(K4429,TONG_SL!$A:$D,3,0)</f>
        <v>Túi</v>
      </c>
      <c r="R4429" s="1">
        <v>10</v>
      </c>
      <c r="T4429" s="1">
        <f>VLOOKUP(VLOOKUP(G4429,Ma_KH!$A:$R,18,0)&amp;K4429,Gia_MB!$A:$F,6,0)</f>
        <v>73431</v>
      </c>
      <c r="U4429" s="14">
        <f t="shared" si="634"/>
        <v>734310</v>
      </c>
      <c r="W4429" s="64">
        <f t="shared" si="635"/>
        <v>0</v>
      </c>
      <c r="X4429" s="3" t="str">
        <f t="shared" si="636"/>
        <v>8</v>
      </c>
      <c r="Z4429" s="14">
        <f t="shared" si="637"/>
        <v>58744.800000000003</v>
      </c>
      <c r="AA4429" s="7">
        <f>VLOOKUP(G4429,Ma_KH!$A:$R,14,0)</f>
        <v>60</v>
      </c>
      <c r="AD4429" s="7" t="str">
        <f>IFERROR(VLOOKUP(J4429,'Chuyển Mã'!$B$3:$C$9,2,0),"")</f>
        <v>Hà Nội</v>
      </c>
      <c r="AE4429" s="7" t="str">
        <f t="shared" si="638"/>
        <v>Chân giò heo muối 300g</v>
      </c>
      <c r="AF4429" s="7">
        <f t="shared" si="639"/>
        <v>10</v>
      </c>
    </row>
    <row r="4430" spans="1:32" x14ac:dyDescent="0.25">
      <c r="A4430" s="65">
        <v>45910</v>
      </c>
      <c r="B4430" s="25" t="s">
        <v>8704</v>
      </c>
      <c r="C4430" s="12" t="s">
        <v>7214</v>
      </c>
      <c r="D4430" s="16">
        <f t="shared" si="629"/>
        <v>45910</v>
      </c>
      <c r="G4430" s="13" t="s">
        <v>8705</v>
      </c>
      <c r="I4430" s="13" t="s">
        <v>8706</v>
      </c>
      <c r="J4430" s="13" t="s">
        <v>1809</v>
      </c>
      <c r="K4430" s="13" t="s">
        <v>32</v>
      </c>
      <c r="L4430" s="25" t="str">
        <f>VLOOKUP($K4430,TONG_SL!$A:$D,2,0)</f>
        <v>Giò Tai Lưỡi Xào 250</v>
      </c>
      <c r="N4430" s="25" t="str">
        <f t="shared" si="624"/>
        <v>K-C6</v>
      </c>
      <c r="Q4430" s="25" t="str">
        <f>VLOOKUP(K4430,TONG_SL!$A:$D,3,0)</f>
        <v>Túi</v>
      </c>
      <c r="R4430" s="1">
        <v>5</v>
      </c>
      <c r="T4430" s="1">
        <f>VLOOKUP(VLOOKUP(G4430,Ma_KH!$A:$R,18,0)&amp;K4430,Gia_MB!$A:$F,6,0)</f>
        <v>50183</v>
      </c>
      <c r="U4430" s="14">
        <f t="shared" si="634"/>
        <v>250915</v>
      </c>
      <c r="W4430" s="64">
        <f t="shared" si="635"/>
        <v>0</v>
      </c>
      <c r="X4430" s="3" t="str">
        <f t="shared" si="636"/>
        <v>8</v>
      </c>
      <c r="Z4430" s="14">
        <f t="shared" si="637"/>
        <v>20073.2</v>
      </c>
      <c r="AA4430" s="7">
        <f>VLOOKUP(G4430,Ma_KH!$A:$R,14,0)</f>
        <v>60</v>
      </c>
      <c r="AD4430" s="7" t="str">
        <f>IFERROR(VLOOKUP(J4430,'Chuyển Mã'!$B$3:$C$9,2,0),"")</f>
        <v>Hà Nội</v>
      </c>
      <c r="AE4430" s="7" t="str">
        <f t="shared" si="638"/>
        <v>Giò Tai Lưỡi Xào 250</v>
      </c>
      <c r="AF4430" s="7">
        <f t="shared" si="639"/>
        <v>5</v>
      </c>
    </row>
    <row r="4431" spans="1:32" x14ac:dyDescent="0.25">
      <c r="A4431" s="65">
        <v>45910</v>
      </c>
      <c r="B4431" s="25" t="s">
        <v>8704</v>
      </c>
      <c r="C4431" s="12" t="s">
        <v>7214</v>
      </c>
      <c r="D4431" s="16">
        <f t="shared" si="629"/>
        <v>45910</v>
      </c>
      <c r="G4431" s="13" t="s">
        <v>8705</v>
      </c>
      <c r="I4431" s="13" t="s">
        <v>8706</v>
      </c>
      <c r="J4431" s="13" t="s">
        <v>1809</v>
      </c>
      <c r="K4431" s="13" t="s">
        <v>39</v>
      </c>
      <c r="L4431" s="25" t="str">
        <f>VLOOKUP($K4431,TONG_SL!$A:$D,2,0)</f>
        <v>Chả cốm 300g</v>
      </c>
      <c r="N4431" s="25" t="str">
        <f t="shared" si="624"/>
        <v>K-C6</v>
      </c>
      <c r="Q4431" s="25" t="str">
        <f>VLOOKUP(K4431,TONG_SL!$A:$D,3,0)</f>
        <v>Túi</v>
      </c>
      <c r="R4431" s="1">
        <v>5</v>
      </c>
      <c r="T4431" s="1">
        <f>VLOOKUP(VLOOKUP(G4431,Ma_KH!$A:$R,18,0)&amp;K4431,Gia_MB!$A:$F,6,0)</f>
        <v>74250</v>
      </c>
      <c r="U4431" s="14">
        <f t="shared" si="634"/>
        <v>371250</v>
      </c>
      <c r="W4431" s="64">
        <f t="shared" si="635"/>
        <v>0</v>
      </c>
      <c r="X4431" s="3" t="str">
        <f t="shared" si="636"/>
        <v>8</v>
      </c>
      <c r="Z4431" s="14">
        <f t="shared" si="637"/>
        <v>29700</v>
      </c>
      <c r="AA4431" s="7">
        <f>VLOOKUP(G4431,Ma_KH!$A:$R,14,0)</f>
        <v>60</v>
      </c>
      <c r="AD4431" s="7" t="str">
        <f>IFERROR(VLOOKUP(J4431,'Chuyển Mã'!$B$3:$C$9,2,0),"")</f>
        <v>Hà Nội</v>
      </c>
      <c r="AE4431" s="7" t="str">
        <f t="shared" si="638"/>
        <v>Chả cốm 300g</v>
      </c>
      <c r="AF4431" s="7">
        <f t="shared" si="639"/>
        <v>5</v>
      </c>
    </row>
    <row r="4432" spans="1:32" x14ac:dyDescent="0.25">
      <c r="A4432" s="65">
        <v>45910</v>
      </c>
      <c r="B4432" s="25" t="s">
        <v>8707</v>
      </c>
      <c r="C4432" s="12" t="s">
        <v>7214</v>
      </c>
      <c r="D4432" s="16">
        <f t="shared" si="629"/>
        <v>45910</v>
      </c>
      <c r="G4432" s="13" t="s">
        <v>8708</v>
      </c>
      <c r="I4432" s="13" t="s">
        <v>8709</v>
      </c>
      <c r="J4432" s="13" t="s">
        <v>1809</v>
      </c>
      <c r="K4432" s="13" t="s">
        <v>30</v>
      </c>
      <c r="L4432" s="25" t="str">
        <f>VLOOKUP($K4432,TONG_SL!$A:$D,2,0)</f>
        <v>Gà muối 500g</v>
      </c>
      <c r="N4432" s="25" t="str">
        <f t="shared" si="624"/>
        <v>K-C6</v>
      </c>
      <c r="Q4432" s="25" t="str">
        <f>VLOOKUP(K4432,TONG_SL!$A:$D,3,0)</f>
        <v>Túi</v>
      </c>
      <c r="R4432" s="1">
        <v>5</v>
      </c>
      <c r="T4432" s="1">
        <f>VLOOKUP(VLOOKUP(G4432,Ma_KH!$A:$R,18,0)&amp;K4432,Gia_MB!$A:$F,6,0)</f>
        <v>111058</v>
      </c>
      <c r="U4432" s="14">
        <f t="shared" si="634"/>
        <v>555290</v>
      </c>
      <c r="W4432" s="64">
        <f t="shared" si="635"/>
        <v>0</v>
      </c>
      <c r="X4432" s="3" t="str">
        <f t="shared" si="636"/>
        <v>8</v>
      </c>
      <c r="Z4432" s="14">
        <f t="shared" si="637"/>
        <v>44423.200000000004</v>
      </c>
      <c r="AA4432" s="7">
        <f>VLOOKUP(G4432,Ma_KH!$A:$R,14,0)</f>
        <v>60</v>
      </c>
      <c r="AD4432" s="7" t="str">
        <f>IFERROR(VLOOKUP(J4432,'Chuyển Mã'!$B$3:$C$9,2,0),"")</f>
        <v>Hà Nội</v>
      </c>
      <c r="AE4432" s="7" t="str">
        <f t="shared" si="638"/>
        <v>Gà muối 500g</v>
      </c>
      <c r="AF4432" s="7">
        <f t="shared" si="639"/>
        <v>5</v>
      </c>
    </row>
    <row r="4433" spans="1:32" x14ac:dyDescent="0.25">
      <c r="A4433" s="65">
        <v>45910</v>
      </c>
      <c r="B4433" s="25" t="s">
        <v>8707</v>
      </c>
      <c r="C4433" s="12" t="s">
        <v>7214</v>
      </c>
      <c r="D4433" s="16">
        <f t="shared" si="629"/>
        <v>45910</v>
      </c>
      <c r="G4433" s="13" t="s">
        <v>8708</v>
      </c>
      <c r="I4433" s="13" t="s">
        <v>8709</v>
      </c>
      <c r="J4433" s="13" t="s">
        <v>1809</v>
      </c>
      <c r="K4433" s="13" t="s">
        <v>27</v>
      </c>
      <c r="L4433" s="25" t="str">
        <f>VLOOKUP($K4433,TONG_SL!$A:$D,2,0)</f>
        <v>Chân giò heo muối 300g</v>
      </c>
      <c r="N4433" s="25" t="str">
        <f t="shared" si="624"/>
        <v>K-C6</v>
      </c>
      <c r="Q4433" s="25" t="str">
        <f>VLOOKUP(K4433,TONG_SL!$A:$D,3,0)</f>
        <v>Túi</v>
      </c>
      <c r="R4433" s="1">
        <v>10</v>
      </c>
      <c r="T4433" s="1">
        <f>VLOOKUP(VLOOKUP(G4433,Ma_KH!$A:$R,18,0)&amp;K4433,Gia_MB!$A:$F,6,0)</f>
        <v>73431</v>
      </c>
      <c r="U4433" s="14">
        <f t="shared" si="634"/>
        <v>734310</v>
      </c>
      <c r="W4433" s="64">
        <f t="shared" si="635"/>
        <v>0</v>
      </c>
      <c r="X4433" s="3" t="str">
        <f t="shared" si="636"/>
        <v>8</v>
      </c>
      <c r="Z4433" s="14">
        <f t="shared" si="637"/>
        <v>58744.800000000003</v>
      </c>
      <c r="AA4433" s="7">
        <f>VLOOKUP(G4433,Ma_KH!$A:$R,14,0)</f>
        <v>60</v>
      </c>
      <c r="AD4433" s="7" t="str">
        <f>IFERROR(VLOOKUP(J4433,'Chuyển Mã'!$B$3:$C$9,2,0),"")</f>
        <v>Hà Nội</v>
      </c>
      <c r="AE4433" s="7" t="str">
        <f t="shared" si="638"/>
        <v>Chân giò heo muối 300g</v>
      </c>
      <c r="AF4433" s="7">
        <f t="shared" si="639"/>
        <v>10</v>
      </c>
    </row>
    <row r="4434" spans="1:32" x14ac:dyDescent="0.25">
      <c r="A4434" s="65">
        <v>45910</v>
      </c>
      <c r="B4434" s="25">
        <v>4176879475</v>
      </c>
      <c r="C4434" s="12" t="s">
        <v>7214</v>
      </c>
      <c r="D4434" s="16">
        <f t="shared" si="629"/>
        <v>45910</v>
      </c>
      <c r="G4434" s="13" t="s">
        <v>8710</v>
      </c>
      <c r="I4434" s="13" t="s">
        <v>8711</v>
      </c>
      <c r="J4434" s="13" t="s">
        <v>1809</v>
      </c>
      <c r="K4434" s="13" t="s">
        <v>30</v>
      </c>
      <c r="L4434" s="25" t="str">
        <f>VLOOKUP($K4434,TONG_SL!$A:$D,2,0)</f>
        <v>Gà muối 500g</v>
      </c>
      <c r="N4434" s="25" t="str">
        <f t="shared" si="624"/>
        <v>K-C6</v>
      </c>
      <c r="Q4434" s="25" t="str">
        <f>VLOOKUP(K4434,TONG_SL!$A:$D,3,0)</f>
        <v>Túi</v>
      </c>
      <c r="R4434" s="1">
        <v>5</v>
      </c>
      <c r="T4434" s="1">
        <f>VLOOKUP(VLOOKUP(G4434,Ma_KH!$A:$R,18,0)&amp;K4434,Gia_MB!$A:$F,6,0)</f>
        <v>111058</v>
      </c>
      <c r="U4434" s="14">
        <f t="shared" si="634"/>
        <v>555290</v>
      </c>
      <c r="W4434" s="64">
        <f t="shared" si="635"/>
        <v>0</v>
      </c>
      <c r="X4434" s="3" t="str">
        <f t="shared" si="636"/>
        <v>8</v>
      </c>
      <c r="Z4434" s="14">
        <f t="shared" si="637"/>
        <v>44423.200000000004</v>
      </c>
      <c r="AA4434" s="7">
        <f>VLOOKUP(G4434,Ma_KH!$A:$R,14,0)</f>
        <v>60</v>
      </c>
      <c r="AD4434" s="7" t="str">
        <f>IFERROR(VLOOKUP(J4434,'Chuyển Mã'!$B$3:$C$9,2,0),"")</f>
        <v>Hà Nội</v>
      </c>
      <c r="AE4434" s="7" t="str">
        <f t="shared" si="638"/>
        <v>Gà muối 500g</v>
      </c>
      <c r="AF4434" s="7">
        <f t="shared" si="639"/>
        <v>5</v>
      </c>
    </row>
    <row r="4435" spans="1:32" x14ac:dyDescent="0.25">
      <c r="A4435" s="65">
        <v>45910</v>
      </c>
      <c r="B4435" s="25">
        <v>4176879475</v>
      </c>
      <c r="C4435" s="12" t="s">
        <v>7214</v>
      </c>
      <c r="D4435" s="16">
        <f t="shared" si="629"/>
        <v>45910</v>
      </c>
      <c r="G4435" s="13" t="s">
        <v>8710</v>
      </c>
      <c r="I4435" s="13" t="s">
        <v>8711</v>
      </c>
      <c r="J4435" s="13" t="s">
        <v>1809</v>
      </c>
      <c r="K4435" s="13" t="s">
        <v>27</v>
      </c>
      <c r="L4435" s="25" t="str">
        <f>VLOOKUP($K4435,TONG_SL!$A:$D,2,0)</f>
        <v>Chân giò heo muối 300g</v>
      </c>
      <c r="N4435" s="25" t="str">
        <f t="shared" si="624"/>
        <v>K-C6</v>
      </c>
      <c r="Q4435" s="25" t="str">
        <f>VLOOKUP(K4435,TONG_SL!$A:$D,3,0)</f>
        <v>Túi</v>
      </c>
      <c r="R4435" s="1">
        <v>5</v>
      </c>
      <c r="T4435" s="1">
        <f>VLOOKUP(VLOOKUP(G4435,Ma_KH!$A:$R,18,0)&amp;K4435,Gia_MB!$A:$F,6,0)</f>
        <v>73431</v>
      </c>
      <c r="U4435" s="14">
        <f t="shared" si="634"/>
        <v>367155</v>
      </c>
      <c r="W4435" s="64">
        <f t="shared" si="635"/>
        <v>0</v>
      </c>
      <c r="X4435" s="3" t="str">
        <f t="shared" si="636"/>
        <v>8</v>
      </c>
      <c r="Z4435" s="14">
        <f t="shared" si="637"/>
        <v>29372.400000000001</v>
      </c>
      <c r="AA4435" s="7">
        <f>VLOOKUP(G4435,Ma_KH!$A:$R,14,0)</f>
        <v>60</v>
      </c>
      <c r="AD4435" s="7" t="str">
        <f>IFERROR(VLOOKUP(J4435,'Chuyển Mã'!$B$3:$C$9,2,0),"")</f>
        <v>Hà Nội</v>
      </c>
      <c r="AE4435" s="7" t="str">
        <f t="shared" si="638"/>
        <v>Chân giò heo muối 300g</v>
      </c>
      <c r="AF4435" s="7">
        <f t="shared" si="639"/>
        <v>5</v>
      </c>
    </row>
    <row r="4436" spans="1:32" x14ac:dyDescent="0.25">
      <c r="A4436" s="65">
        <v>45910</v>
      </c>
      <c r="B4436" s="25">
        <v>4176879475</v>
      </c>
      <c r="C4436" s="12" t="s">
        <v>7214</v>
      </c>
      <c r="D4436" s="16">
        <f t="shared" si="629"/>
        <v>45910</v>
      </c>
      <c r="G4436" s="13" t="s">
        <v>8710</v>
      </c>
      <c r="I4436" s="13" t="s">
        <v>8711</v>
      </c>
      <c r="J4436" s="13" t="s">
        <v>1809</v>
      </c>
      <c r="K4436" s="13" t="s">
        <v>35</v>
      </c>
      <c r="L4436" s="25" t="str">
        <f>VLOOKUP($K4436,TONG_SL!$A:$D,2,0)</f>
        <v>Tai heo muối 200g</v>
      </c>
      <c r="N4436" s="25" t="str">
        <f t="shared" si="624"/>
        <v>K-C6</v>
      </c>
      <c r="Q4436" s="25" t="str">
        <f>VLOOKUP(K4436,TONG_SL!$A:$D,3,0)</f>
        <v>Túi</v>
      </c>
      <c r="R4436" s="1">
        <v>5</v>
      </c>
      <c r="T4436" s="1">
        <f>VLOOKUP(VLOOKUP(G4436,Ma_KH!$A:$R,18,0)&amp;K4436,Gia_MB!$A:$F,6,0)</f>
        <v>55595</v>
      </c>
      <c r="U4436" s="14">
        <f t="shared" si="634"/>
        <v>277975</v>
      </c>
      <c r="W4436" s="64">
        <f t="shared" si="635"/>
        <v>0</v>
      </c>
      <c r="X4436" s="3" t="str">
        <f t="shared" si="636"/>
        <v>8</v>
      </c>
      <c r="Z4436" s="14">
        <f t="shared" si="637"/>
        <v>22238</v>
      </c>
      <c r="AA4436" s="7">
        <f>VLOOKUP(G4436,Ma_KH!$A:$R,14,0)</f>
        <v>60</v>
      </c>
      <c r="AD4436" s="7" t="str">
        <f>IFERROR(VLOOKUP(J4436,'Chuyển Mã'!$B$3:$C$9,2,0),"")</f>
        <v>Hà Nội</v>
      </c>
      <c r="AE4436" s="7" t="str">
        <f t="shared" si="638"/>
        <v>Tai heo muối 200g</v>
      </c>
      <c r="AF4436" s="7">
        <f t="shared" si="639"/>
        <v>5</v>
      </c>
    </row>
    <row r="4437" spans="1:32" x14ac:dyDescent="0.25">
      <c r="A4437" s="65">
        <v>45910</v>
      </c>
      <c r="B4437" s="25">
        <v>4176879475</v>
      </c>
      <c r="C4437" s="12" t="s">
        <v>7214</v>
      </c>
      <c r="D4437" s="16">
        <f t="shared" si="629"/>
        <v>45910</v>
      </c>
      <c r="G4437" s="13" t="s">
        <v>8710</v>
      </c>
      <c r="I4437" s="13" t="s">
        <v>8711</v>
      </c>
      <c r="J4437" s="13" t="s">
        <v>1809</v>
      </c>
      <c r="K4437" s="13" t="s">
        <v>32</v>
      </c>
      <c r="L4437" s="25" t="str">
        <f>VLOOKUP($K4437,TONG_SL!$A:$D,2,0)</f>
        <v>Giò Tai Lưỡi Xào 250</v>
      </c>
      <c r="N4437" s="25" t="str">
        <f t="shared" si="624"/>
        <v>K-C6</v>
      </c>
      <c r="Q4437" s="25" t="str">
        <f>VLOOKUP(K4437,TONG_SL!$A:$D,3,0)</f>
        <v>Túi</v>
      </c>
      <c r="R4437" s="1">
        <v>5</v>
      </c>
      <c r="T4437" s="1">
        <f>VLOOKUP(VLOOKUP(G4437,Ma_KH!$A:$R,18,0)&amp;K4437,Gia_MB!$A:$F,6,0)</f>
        <v>50183</v>
      </c>
      <c r="U4437" s="14">
        <f t="shared" si="634"/>
        <v>250915</v>
      </c>
      <c r="W4437" s="64">
        <f t="shared" si="635"/>
        <v>0</v>
      </c>
      <c r="X4437" s="3" t="str">
        <f t="shared" si="636"/>
        <v>8</v>
      </c>
      <c r="Z4437" s="14">
        <f t="shared" si="637"/>
        <v>20073.2</v>
      </c>
      <c r="AA4437" s="7">
        <f>VLOOKUP(G4437,Ma_KH!$A:$R,14,0)</f>
        <v>60</v>
      </c>
      <c r="AD4437" s="7" t="str">
        <f>IFERROR(VLOOKUP(J4437,'Chuyển Mã'!$B$3:$C$9,2,0),"")</f>
        <v>Hà Nội</v>
      </c>
      <c r="AE4437" s="7" t="str">
        <f t="shared" si="638"/>
        <v>Giò Tai Lưỡi Xào 250</v>
      </c>
      <c r="AF4437" s="7">
        <f t="shared" si="639"/>
        <v>5</v>
      </c>
    </row>
    <row r="4438" spans="1:32" x14ac:dyDescent="0.25">
      <c r="A4438" s="65">
        <v>45910</v>
      </c>
      <c r="B4438" s="25">
        <v>4176879475</v>
      </c>
      <c r="C4438" s="12" t="s">
        <v>7214</v>
      </c>
      <c r="D4438" s="16">
        <f t="shared" si="629"/>
        <v>45910</v>
      </c>
      <c r="G4438" s="13" t="s">
        <v>8710</v>
      </c>
      <c r="I4438" s="13" t="s">
        <v>8711</v>
      </c>
      <c r="J4438" s="13" t="s">
        <v>1809</v>
      </c>
      <c r="K4438" s="13" t="s">
        <v>51</v>
      </c>
      <c r="L4438" s="25" t="str">
        <f>VLOOKUP($K4438,TONG_SL!$A:$D,2,0)</f>
        <v>Mọc Nấm Hương 250g</v>
      </c>
      <c r="N4438" s="25" t="str">
        <f t="shared" si="624"/>
        <v>K-C6</v>
      </c>
      <c r="Q4438" s="25" t="str">
        <f>VLOOKUP(K4438,TONG_SL!$A:$D,3,0)</f>
        <v>Túi</v>
      </c>
      <c r="R4438" s="1">
        <v>2</v>
      </c>
      <c r="T4438" s="1">
        <f>VLOOKUP(VLOOKUP(G4438,Ma_KH!$A:$R,18,0)&amp;K4438,Gia_MB!$A:$F,6,0)</f>
        <v>46000</v>
      </c>
      <c r="U4438" s="14">
        <f t="shared" si="634"/>
        <v>92000</v>
      </c>
      <c r="W4438" s="64">
        <f t="shared" si="635"/>
        <v>0</v>
      </c>
      <c r="X4438" s="3" t="str">
        <f t="shared" si="636"/>
        <v>8</v>
      </c>
      <c r="Z4438" s="14">
        <f t="shared" si="637"/>
        <v>7360</v>
      </c>
      <c r="AA4438" s="7">
        <f>VLOOKUP(G4438,Ma_KH!$A:$R,14,0)</f>
        <v>60</v>
      </c>
      <c r="AD4438" s="7" t="str">
        <f>IFERROR(VLOOKUP(J4438,'Chuyển Mã'!$B$3:$C$9,2,0),"")</f>
        <v>Hà Nội</v>
      </c>
      <c r="AE4438" s="7" t="str">
        <f t="shared" si="638"/>
        <v>Mọc Nấm Hương 250g</v>
      </c>
      <c r="AF4438" s="7">
        <f t="shared" si="639"/>
        <v>2</v>
      </c>
    </row>
    <row r="4439" spans="1:32" x14ac:dyDescent="0.25">
      <c r="A4439" s="65">
        <v>45910</v>
      </c>
      <c r="B4439" s="25">
        <v>4176879475</v>
      </c>
      <c r="C4439" s="12" t="s">
        <v>7214</v>
      </c>
      <c r="D4439" s="16">
        <f t="shared" si="629"/>
        <v>45910</v>
      </c>
      <c r="G4439" s="13" t="s">
        <v>8710</v>
      </c>
      <c r="I4439" s="13" t="s">
        <v>8711</v>
      </c>
      <c r="J4439" s="13" t="s">
        <v>1809</v>
      </c>
      <c r="K4439" s="13" t="s">
        <v>39</v>
      </c>
      <c r="L4439" s="25" t="str">
        <f>VLOOKUP($K4439,TONG_SL!$A:$D,2,0)</f>
        <v>Chả cốm 300g</v>
      </c>
      <c r="N4439" s="25" t="str">
        <f t="shared" si="624"/>
        <v>K-C6</v>
      </c>
      <c r="Q4439" s="25" t="str">
        <f>VLOOKUP(K4439,TONG_SL!$A:$D,3,0)</f>
        <v>Túi</v>
      </c>
      <c r="R4439" s="1">
        <v>5</v>
      </c>
      <c r="T4439" s="1">
        <f>VLOOKUP(VLOOKUP(G4439,Ma_KH!$A:$R,18,0)&amp;K4439,Gia_MB!$A:$F,6,0)</f>
        <v>74250</v>
      </c>
      <c r="U4439" s="14">
        <f t="shared" si="634"/>
        <v>371250</v>
      </c>
      <c r="W4439" s="64">
        <f t="shared" si="635"/>
        <v>0</v>
      </c>
      <c r="X4439" s="3" t="str">
        <f t="shared" si="636"/>
        <v>8</v>
      </c>
      <c r="Z4439" s="14">
        <f t="shared" si="637"/>
        <v>29700</v>
      </c>
      <c r="AA4439" s="7">
        <f>VLOOKUP(G4439,Ma_KH!$A:$R,14,0)</f>
        <v>60</v>
      </c>
      <c r="AD4439" s="7" t="str">
        <f>IFERROR(VLOOKUP(J4439,'Chuyển Mã'!$B$3:$C$9,2,0),"")</f>
        <v>Hà Nội</v>
      </c>
      <c r="AE4439" s="7" t="str">
        <f t="shared" si="638"/>
        <v>Chả cốm 300g</v>
      </c>
      <c r="AF4439" s="7">
        <f t="shared" si="639"/>
        <v>5</v>
      </c>
    </row>
    <row r="4440" spans="1:32" x14ac:dyDescent="0.25">
      <c r="A4440" s="65">
        <v>45910</v>
      </c>
      <c r="B4440" s="25">
        <v>4176633474</v>
      </c>
      <c r="C4440" s="12" t="s">
        <v>7214</v>
      </c>
      <c r="D4440" s="16">
        <f t="shared" si="629"/>
        <v>45910</v>
      </c>
      <c r="G4440" s="13" t="s">
        <v>8712</v>
      </c>
      <c r="I4440" s="25">
        <v>4176633474</v>
      </c>
      <c r="J4440" s="13" t="s">
        <v>1809</v>
      </c>
      <c r="K4440" s="13" t="s">
        <v>27</v>
      </c>
      <c r="L4440" s="25" t="str">
        <f>VLOOKUP($K4440,TONG_SL!$A:$D,2,0)</f>
        <v>Chân giò heo muối 300g</v>
      </c>
      <c r="N4440" s="25" t="str">
        <f t="shared" si="624"/>
        <v>K-C6</v>
      </c>
      <c r="Q4440" s="25" t="str">
        <f>VLOOKUP(K4440,TONG_SL!$A:$D,3,0)</f>
        <v>Túi</v>
      </c>
      <c r="R4440" s="1">
        <v>10</v>
      </c>
      <c r="T4440" s="1">
        <f>VLOOKUP(VLOOKUP(G4440,Ma_KH!$A:$R,18,0)&amp;K4440,Gia_MB!$A:$F,6,0)</f>
        <v>73431</v>
      </c>
      <c r="U4440" s="14">
        <f t="shared" si="634"/>
        <v>734310</v>
      </c>
      <c r="W4440" s="64">
        <f t="shared" si="635"/>
        <v>0</v>
      </c>
      <c r="X4440" s="3" t="str">
        <f t="shared" si="636"/>
        <v>8</v>
      </c>
      <c r="Z4440" s="14">
        <f t="shared" si="637"/>
        <v>58744.800000000003</v>
      </c>
      <c r="AA4440" s="7">
        <f>VLOOKUP(G4440,Ma_KH!$A:$R,14,0)</f>
        <v>60</v>
      </c>
      <c r="AD4440" s="7" t="str">
        <f>IFERROR(VLOOKUP(J4440,'Chuyển Mã'!$B$3:$C$9,2,0),"")</f>
        <v>Hà Nội</v>
      </c>
      <c r="AE4440" s="7" t="str">
        <f t="shared" si="638"/>
        <v>Chân giò heo muối 300g</v>
      </c>
      <c r="AF4440" s="7">
        <f t="shared" si="639"/>
        <v>10</v>
      </c>
    </row>
    <row r="4441" spans="1:32" x14ac:dyDescent="0.25">
      <c r="A4441" s="65">
        <v>45910</v>
      </c>
      <c r="B4441" s="25">
        <v>4176633474</v>
      </c>
      <c r="C4441" s="12" t="s">
        <v>7214</v>
      </c>
      <c r="D4441" s="16">
        <f t="shared" si="629"/>
        <v>45910</v>
      </c>
      <c r="G4441" s="13" t="s">
        <v>8712</v>
      </c>
      <c r="I4441" s="25">
        <v>4176633474</v>
      </c>
      <c r="J4441" s="13" t="s">
        <v>1809</v>
      </c>
      <c r="K4441" s="13" t="s">
        <v>30</v>
      </c>
      <c r="L4441" s="25" t="str">
        <f>VLOOKUP($K4441,TONG_SL!$A:$D,2,0)</f>
        <v>Gà muối 500g</v>
      </c>
      <c r="N4441" s="25" t="str">
        <f t="shared" si="624"/>
        <v>K-C6</v>
      </c>
      <c r="Q4441" s="25" t="str">
        <f>VLOOKUP(K4441,TONG_SL!$A:$D,3,0)</f>
        <v>Túi</v>
      </c>
      <c r="R4441" s="1">
        <v>2</v>
      </c>
      <c r="T4441" s="1">
        <f>VLOOKUP(VLOOKUP(G4441,Ma_KH!$A:$R,18,0)&amp;K4441,Gia_MB!$A:$F,6,0)</f>
        <v>111058</v>
      </c>
      <c r="U4441" s="14">
        <f t="shared" si="634"/>
        <v>222116</v>
      </c>
      <c r="W4441" s="64">
        <f t="shared" si="635"/>
        <v>0</v>
      </c>
      <c r="X4441" s="3" t="str">
        <f t="shared" si="636"/>
        <v>8</v>
      </c>
      <c r="Z4441" s="14">
        <f t="shared" si="637"/>
        <v>17769.28</v>
      </c>
      <c r="AA4441" s="7">
        <f>VLOOKUP(G4441,Ma_KH!$A:$R,14,0)</f>
        <v>60</v>
      </c>
      <c r="AD4441" s="7" t="str">
        <f>IFERROR(VLOOKUP(J4441,'Chuyển Mã'!$B$3:$C$9,2,0),"")</f>
        <v>Hà Nội</v>
      </c>
      <c r="AE4441" s="7" t="str">
        <f t="shared" si="638"/>
        <v>Gà muối 500g</v>
      </c>
      <c r="AF4441" s="7">
        <f t="shared" si="639"/>
        <v>2</v>
      </c>
    </row>
    <row r="4442" spans="1:32" x14ac:dyDescent="0.25">
      <c r="A4442" s="65">
        <v>45910</v>
      </c>
      <c r="B4442" s="25">
        <v>4176633474</v>
      </c>
      <c r="C4442" s="12" t="s">
        <v>7214</v>
      </c>
      <c r="D4442" s="16">
        <f t="shared" si="629"/>
        <v>45910</v>
      </c>
      <c r="G4442" s="13" t="s">
        <v>8712</v>
      </c>
      <c r="I4442" s="25">
        <v>4176633474</v>
      </c>
      <c r="J4442" s="13" t="s">
        <v>1809</v>
      </c>
      <c r="K4442" s="13" t="s">
        <v>35</v>
      </c>
      <c r="L4442" s="25" t="str">
        <f>VLOOKUP($K4442,TONG_SL!$A:$D,2,0)</f>
        <v>Tai heo muối 200g</v>
      </c>
      <c r="N4442" s="25" t="str">
        <f t="shared" si="624"/>
        <v>K-C6</v>
      </c>
      <c r="Q4442" s="25" t="str">
        <f>VLOOKUP(K4442,TONG_SL!$A:$D,3,0)</f>
        <v>Túi</v>
      </c>
      <c r="R4442" s="1">
        <v>5</v>
      </c>
      <c r="T4442" s="1">
        <f>VLOOKUP(VLOOKUP(G4442,Ma_KH!$A:$R,18,0)&amp;K4442,Gia_MB!$A:$F,6,0)</f>
        <v>55595</v>
      </c>
      <c r="U4442" s="14">
        <f t="shared" si="634"/>
        <v>277975</v>
      </c>
      <c r="W4442" s="64">
        <f t="shared" si="635"/>
        <v>0</v>
      </c>
      <c r="X4442" s="3" t="str">
        <f t="shared" si="636"/>
        <v>8</v>
      </c>
      <c r="Z4442" s="14">
        <f t="shared" si="637"/>
        <v>22238</v>
      </c>
      <c r="AA4442" s="7">
        <f>VLOOKUP(G4442,Ma_KH!$A:$R,14,0)</f>
        <v>60</v>
      </c>
      <c r="AD4442" s="7" t="str">
        <f>IFERROR(VLOOKUP(J4442,'Chuyển Mã'!$B$3:$C$9,2,0),"")</f>
        <v>Hà Nội</v>
      </c>
      <c r="AE4442" s="7" t="str">
        <f t="shared" si="638"/>
        <v>Tai heo muối 200g</v>
      </c>
      <c r="AF4442" s="7">
        <f t="shared" si="639"/>
        <v>5</v>
      </c>
    </row>
    <row r="4443" spans="1:32" x14ac:dyDescent="0.25">
      <c r="A4443" s="65">
        <v>45910</v>
      </c>
      <c r="B4443" s="25">
        <v>4176633474</v>
      </c>
      <c r="C4443" s="12" t="s">
        <v>7214</v>
      </c>
      <c r="D4443" s="16">
        <f t="shared" si="629"/>
        <v>45910</v>
      </c>
      <c r="G4443" s="13" t="s">
        <v>8712</v>
      </c>
      <c r="I4443" s="25">
        <v>4176633474</v>
      </c>
      <c r="J4443" s="13" t="s">
        <v>1809</v>
      </c>
      <c r="K4443" s="13" t="s">
        <v>32</v>
      </c>
      <c r="L4443" s="25" t="str">
        <f>VLOOKUP($K4443,TONG_SL!$A:$D,2,0)</f>
        <v>Giò Tai Lưỡi Xào 250</v>
      </c>
      <c r="N4443" s="25" t="str">
        <f t="shared" si="624"/>
        <v>K-C6</v>
      </c>
      <c r="Q4443" s="25" t="str">
        <f>VLOOKUP(K4443,TONG_SL!$A:$D,3,0)</f>
        <v>Túi</v>
      </c>
      <c r="R4443" s="1">
        <v>5</v>
      </c>
      <c r="T4443" s="1">
        <f>VLOOKUP(VLOOKUP(G4443,Ma_KH!$A:$R,18,0)&amp;K4443,Gia_MB!$A:$F,6,0)</f>
        <v>50183</v>
      </c>
      <c r="U4443" s="14">
        <f t="shared" si="634"/>
        <v>250915</v>
      </c>
      <c r="W4443" s="64">
        <f t="shared" si="635"/>
        <v>0</v>
      </c>
      <c r="X4443" s="3" t="str">
        <f t="shared" si="636"/>
        <v>8</v>
      </c>
      <c r="Z4443" s="14">
        <f t="shared" si="637"/>
        <v>20073.2</v>
      </c>
      <c r="AA4443" s="7">
        <f>VLOOKUP(G4443,Ma_KH!$A:$R,14,0)</f>
        <v>60</v>
      </c>
      <c r="AD4443" s="7" t="str">
        <f>IFERROR(VLOOKUP(J4443,'Chuyển Mã'!$B$3:$C$9,2,0),"")</f>
        <v>Hà Nội</v>
      </c>
      <c r="AE4443" s="7" t="str">
        <f t="shared" si="638"/>
        <v>Giò Tai Lưỡi Xào 250</v>
      </c>
      <c r="AF4443" s="7">
        <f t="shared" si="639"/>
        <v>5</v>
      </c>
    </row>
    <row r="4444" spans="1:32" x14ac:dyDescent="0.25">
      <c r="A4444" s="65">
        <v>45910</v>
      </c>
      <c r="B4444" s="25">
        <v>4176633474</v>
      </c>
      <c r="C4444" s="12" t="s">
        <v>7214</v>
      </c>
      <c r="D4444" s="16">
        <f t="shared" si="629"/>
        <v>45910</v>
      </c>
      <c r="G4444" s="13" t="s">
        <v>8712</v>
      </c>
      <c r="I4444" s="25">
        <v>4176633474</v>
      </c>
      <c r="J4444" s="13" t="s">
        <v>1809</v>
      </c>
      <c r="K4444" s="13" t="s">
        <v>51</v>
      </c>
      <c r="L4444" s="25" t="str">
        <f>VLOOKUP($K4444,TONG_SL!$A:$D,2,0)</f>
        <v>Mọc Nấm Hương 250g</v>
      </c>
      <c r="N4444" s="25" t="str">
        <f t="shared" si="624"/>
        <v>K-C6</v>
      </c>
      <c r="Q4444" s="25" t="str">
        <f>VLOOKUP(K4444,TONG_SL!$A:$D,3,0)</f>
        <v>Túi</v>
      </c>
      <c r="R4444" s="1">
        <v>3</v>
      </c>
      <c r="T4444" s="1">
        <f>VLOOKUP(VLOOKUP(G4444,Ma_KH!$A:$R,18,0)&amp;K4444,Gia_MB!$A:$F,6,0)</f>
        <v>46000</v>
      </c>
      <c r="U4444" s="14">
        <f t="shared" si="634"/>
        <v>138000</v>
      </c>
      <c r="W4444" s="64">
        <f t="shared" si="635"/>
        <v>0</v>
      </c>
      <c r="X4444" s="3" t="str">
        <f t="shared" si="636"/>
        <v>8</v>
      </c>
      <c r="Z4444" s="14">
        <f t="shared" si="637"/>
        <v>11040</v>
      </c>
      <c r="AA4444" s="7">
        <f>VLOOKUP(G4444,Ma_KH!$A:$R,14,0)</f>
        <v>60</v>
      </c>
      <c r="AD4444" s="7" t="str">
        <f>IFERROR(VLOOKUP(J4444,'Chuyển Mã'!$B$3:$C$9,2,0),"")</f>
        <v>Hà Nội</v>
      </c>
      <c r="AE4444" s="7" t="str">
        <f t="shared" si="638"/>
        <v>Mọc Nấm Hương 250g</v>
      </c>
      <c r="AF4444" s="7">
        <f t="shared" si="639"/>
        <v>3</v>
      </c>
    </row>
    <row r="4445" spans="1:32" x14ac:dyDescent="0.25">
      <c r="A4445" s="65">
        <v>45910</v>
      </c>
      <c r="B4445" s="25">
        <v>4176633474</v>
      </c>
      <c r="C4445" s="12" t="s">
        <v>7214</v>
      </c>
      <c r="D4445" s="16">
        <f t="shared" si="629"/>
        <v>45910</v>
      </c>
      <c r="G4445" s="13" t="s">
        <v>8712</v>
      </c>
      <c r="I4445" s="25">
        <v>4176633474</v>
      </c>
      <c r="J4445" s="13" t="s">
        <v>1809</v>
      </c>
      <c r="K4445" s="13" t="s">
        <v>39</v>
      </c>
      <c r="L4445" s="25" t="str">
        <f>VLOOKUP($K4445,TONG_SL!$A:$D,2,0)</f>
        <v>Chả cốm 300g</v>
      </c>
      <c r="N4445" s="25" t="str">
        <f t="shared" si="624"/>
        <v>K-C6</v>
      </c>
      <c r="Q4445" s="25" t="str">
        <f>VLOOKUP(K4445,TONG_SL!$A:$D,3,0)</f>
        <v>Túi</v>
      </c>
      <c r="R4445" s="1">
        <v>2</v>
      </c>
      <c r="T4445" s="1">
        <f>VLOOKUP(VLOOKUP(G4445,Ma_KH!$A:$R,18,0)&amp;K4445,Gia_MB!$A:$F,6,0)</f>
        <v>74250</v>
      </c>
      <c r="U4445" s="14">
        <f t="shared" si="634"/>
        <v>148500</v>
      </c>
      <c r="W4445" s="64">
        <f t="shared" si="635"/>
        <v>0</v>
      </c>
      <c r="X4445" s="3" t="str">
        <f t="shared" si="636"/>
        <v>8</v>
      </c>
      <c r="Z4445" s="14">
        <f t="shared" si="637"/>
        <v>11880</v>
      </c>
      <c r="AA4445" s="7">
        <f>VLOOKUP(G4445,Ma_KH!$A:$R,14,0)</f>
        <v>60</v>
      </c>
      <c r="AD4445" s="7" t="str">
        <f>IFERROR(VLOOKUP(J4445,'Chuyển Mã'!$B$3:$C$9,2,0),"")</f>
        <v>Hà Nội</v>
      </c>
      <c r="AE4445" s="7" t="str">
        <f t="shared" si="638"/>
        <v>Chả cốm 300g</v>
      </c>
      <c r="AF4445" s="7">
        <f t="shared" si="639"/>
        <v>2</v>
      </c>
    </row>
    <row r="4446" spans="1:32" x14ac:dyDescent="0.25">
      <c r="A4446" s="65">
        <v>45910</v>
      </c>
      <c r="B4446" s="25">
        <v>4176633991</v>
      </c>
      <c r="C4446" s="12" t="s">
        <v>7214</v>
      </c>
      <c r="D4446" s="16">
        <f t="shared" si="629"/>
        <v>45910</v>
      </c>
      <c r="G4446" s="13" t="s">
        <v>8713</v>
      </c>
      <c r="I4446" s="25">
        <v>4176633991</v>
      </c>
      <c r="J4446" s="13" t="s">
        <v>1809</v>
      </c>
      <c r="K4446" s="13" t="s">
        <v>27</v>
      </c>
      <c r="L4446" s="25" t="str">
        <f>VLOOKUP($K4446,TONG_SL!$A:$D,2,0)</f>
        <v>Chân giò heo muối 300g</v>
      </c>
      <c r="N4446" s="25" t="str">
        <f t="shared" si="624"/>
        <v>K-C6</v>
      </c>
      <c r="Q4446" s="25" t="str">
        <f>VLOOKUP(K4446,TONG_SL!$A:$D,3,0)</f>
        <v>Túi</v>
      </c>
      <c r="R4446" s="1">
        <v>10</v>
      </c>
      <c r="T4446" s="1">
        <f>VLOOKUP(VLOOKUP(G4446,Ma_KH!$A:$R,18,0)&amp;K4446,Gia_MB!$A:$F,6,0)</f>
        <v>73431</v>
      </c>
      <c r="U4446" s="14">
        <f t="shared" si="634"/>
        <v>734310</v>
      </c>
      <c r="W4446" s="64">
        <f t="shared" si="635"/>
        <v>0</v>
      </c>
      <c r="X4446" s="3" t="str">
        <f t="shared" si="636"/>
        <v>8</v>
      </c>
      <c r="Z4446" s="14">
        <f t="shared" si="637"/>
        <v>58744.800000000003</v>
      </c>
      <c r="AA4446" s="7">
        <f>VLOOKUP(G4446,Ma_KH!$A:$R,14,0)</f>
        <v>60</v>
      </c>
      <c r="AD4446" s="7" t="str">
        <f>IFERROR(VLOOKUP(J4446,'Chuyển Mã'!$B$3:$C$9,2,0),"")</f>
        <v>Hà Nội</v>
      </c>
      <c r="AE4446" s="7" t="str">
        <f t="shared" si="638"/>
        <v>Chân giò heo muối 300g</v>
      </c>
      <c r="AF4446" s="7">
        <f t="shared" si="639"/>
        <v>10</v>
      </c>
    </row>
    <row r="4447" spans="1:32" x14ac:dyDescent="0.25">
      <c r="A4447" s="65">
        <v>45910</v>
      </c>
      <c r="B4447" s="25">
        <v>4176638768</v>
      </c>
      <c r="C4447" s="12" t="s">
        <v>7214</v>
      </c>
      <c r="D4447" s="16">
        <f t="shared" si="629"/>
        <v>45910</v>
      </c>
      <c r="G4447" s="13" t="s">
        <v>8714</v>
      </c>
      <c r="I4447" s="25">
        <v>4176638768</v>
      </c>
      <c r="J4447" s="13" t="s">
        <v>1809</v>
      </c>
      <c r="K4447" s="13" t="s">
        <v>27</v>
      </c>
      <c r="L4447" s="25" t="str">
        <f>VLOOKUP($K4447,TONG_SL!$A:$D,2,0)</f>
        <v>Chân giò heo muối 300g</v>
      </c>
      <c r="N4447" s="25" t="str">
        <f t="shared" si="624"/>
        <v>K-C6</v>
      </c>
      <c r="Q4447" s="25" t="str">
        <f>VLOOKUP(K4447,TONG_SL!$A:$D,3,0)</f>
        <v>Túi</v>
      </c>
      <c r="R4447" s="1">
        <v>5</v>
      </c>
      <c r="T4447" s="1">
        <f>VLOOKUP(VLOOKUP(G4447,Ma_KH!$A:$R,18,0)&amp;K4447,Gia_MB!$A:$F,6,0)</f>
        <v>73431</v>
      </c>
      <c r="U4447" s="14">
        <f t="shared" si="634"/>
        <v>367155</v>
      </c>
      <c r="W4447" s="64">
        <f t="shared" si="635"/>
        <v>0</v>
      </c>
      <c r="X4447" s="3" t="str">
        <f t="shared" si="636"/>
        <v>8</v>
      </c>
      <c r="Z4447" s="14">
        <f t="shared" si="637"/>
        <v>29372.400000000001</v>
      </c>
      <c r="AA4447" s="7">
        <f>VLOOKUP(G4447,Ma_KH!$A:$R,14,0)</f>
        <v>60</v>
      </c>
      <c r="AD4447" s="7" t="str">
        <f>IFERROR(VLOOKUP(J4447,'Chuyển Mã'!$B$3:$C$9,2,0),"")</f>
        <v>Hà Nội</v>
      </c>
      <c r="AE4447" s="7" t="str">
        <f t="shared" si="638"/>
        <v>Chân giò heo muối 300g</v>
      </c>
      <c r="AF4447" s="7">
        <f t="shared" si="639"/>
        <v>5</v>
      </c>
    </row>
    <row r="4448" spans="1:32" x14ac:dyDescent="0.25">
      <c r="A4448" s="65">
        <v>45910</v>
      </c>
      <c r="B4448" s="25">
        <v>4176638768</v>
      </c>
      <c r="C4448" s="12" t="s">
        <v>7214</v>
      </c>
      <c r="D4448" s="16">
        <f t="shared" si="629"/>
        <v>45910</v>
      </c>
      <c r="G4448" s="13" t="s">
        <v>8714</v>
      </c>
      <c r="I4448" s="25">
        <v>4176638768</v>
      </c>
      <c r="J4448" s="13" t="s">
        <v>1809</v>
      </c>
      <c r="K4448" s="13" t="s">
        <v>30</v>
      </c>
      <c r="L4448" s="25" t="str">
        <f>VLOOKUP($K4448,TONG_SL!$A:$D,2,0)</f>
        <v>Gà muối 500g</v>
      </c>
      <c r="N4448" s="25" t="str">
        <f t="shared" si="624"/>
        <v>K-C6</v>
      </c>
      <c r="Q4448" s="25" t="str">
        <f>VLOOKUP(K4448,TONG_SL!$A:$D,3,0)</f>
        <v>Túi</v>
      </c>
      <c r="R4448" s="1">
        <v>10</v>
      </c>
      <c r="T4448" s="1">
        <f>VLOOKUP(VLOOKUP(G4448,Ma_KH!$A:$R,18,0)&amp;K4448,Gia_MB!$A:$F,6,0)</f>
        <v>111058</v>
      </c>
      <c r="U4448" s="14">
        <f t="shared" si="634"/>
        <v>1110580</v>
      </c>
      <c r="W4448" s="64">
        <f t="shared" si="635"/>
        <v>0</v>
      </c>
      <c r="X4448" s="3" t="str">
        <f t="shared" si="636"/>
        <v>8</v>
      </c>
      <c r="Z4448" s="14">
        <f t="shared" si="637"/>
        <v>88846.400000000009</v>
      </c>
      <c r="AA4448" s="7">
        <f>VLOOKUP(G4448,Ma_KH!$A:$R,14,0)</f>
        <v>60</v>
      </c>
      <c r="AD4448" s="7" t="str">
        <f>IFERROR(VLOOKUP(J4448,'Chuyển Mã'!$B$3:$C$9,2,0),"")</f>
        <v>Hà Nội</v>
      </c>
      <c r="AE4448" s="7" t="str">
        <f t="shared" si="638"/>
        <v>Gà muối 500g</v>
      </c>
      <c r="AF4448" s="7">
        <f t="shared" si="639"/>
        <v>10</v>
      </c>
    </row>
    <row r="4449" spans="1:32" x14ac:dyDescent="0.25">
      <c r="A4449" s="65">
        <v>45910</v>
      </c>
      <c r="B4449" s="25">
        <v>4176638768</v>
      </c>
      <c r="C4449" s="12" t="s">
        <v>7214</v>
      </c>
      <c r="D4449" s="16">
        <f t="shared" si="629"/>
        <v>45910</v>
      </c>
      <c r="G4449" s="13" t="s">
        <v>8714</v>
      </c>
      <c r="I4449" s="25">
        <v>4176638768</v>
      </c>
      <c r="J4449" s="13" t="s">
        <v>1809</v>
      </c>
      <c r="K4449" s="13" t="s">
        <v>7509</v>
      </c>
      <c r="L4449" s="25" t="str">
        <f>VLOOKUP($K4449,TONG_SL!$A:$D,2,0)</f>
        <v>Tai heo muối 200g</v>
      </c>
      <c r="N4449" s="25" t="str">
        <f t="shared" si="624"/>
        <v>K-C6</v>
      </c>
      <c r="Q4449" s="25" t="str">
        <f>VLOOKUP(K4449,TONG_SL!$A:$D,3,0)</f>
        <v>Túi</v>
      </c>
      <c r="R4449" s="1">
        <v>5</v>
      </c>
      <c r="T4449" s="1">
        <f>VLOOKUP(VLOOKUP(G4449,Ma_KH!$A:$R,18,0)&amp;K4449,Gia_MB!$A:$F,6,0)</f>
        <v>55595</v>
      </c>
      <c r="U4449" s="14">
        <f t="shared" si="634"/>
        <v>277975</v>
      </c>
      <c r="W4449" s="64">
        <f t="shared" si="635"/>
        <v>0</v>
      </c>
      <c r="X4449" s="3" t="str">
        <f t="shared" si="636"/>
        <v>8</v>
      </c>
      <c r="Z4449" s="14">
        <f t="shared" si="637"/>
        <v>22238</v>
      </c>
      <c r="AA4449" s="7">
        <f>VLOOKUP(G4449,Ma_KH!$A:$R,14,0)</f>
        <v>60</v>
      </c>
      <c r="AD4449" s="7" t="str">
        <f>IFERROR(VLOOKUP(J4449,'Chuyển Mã'!$B$3:$C$9,2,0),"")</f>
        <v>Hà Nội</v>
      </c>
      <c r="AE4449" s="7" t="str">
        <f t="shared" si="638"/>
        <v>Tai heo muối 200g</v>
      </c>
      <c r="AF4449" s="7">
        <f t="shared" si="639"/>
        <v>5</v>
      </c>
    </row>
    <row r="4450" spans="1:32" x14ac:dyDescent="0.25">
      <c r="A4450" s="65">
        <v>45910</v>
      </c>
      <c r="B4450" s="25">
        <v>4176638768</v>
      </c>
      <c r="C4450" s="12" t="s">
        <v>7214</v>
      </c>
      <c r="D4450" s="16">
        <f t="shared" si="629"/>
        <v>45910</v>
      </c>
      <c r="G4450" s="13" t="s">
        <v>8714</v>
      </c>
      <c r="I4450" s="25">
        <v>4176638768</v>
      </c>
      <c r="J4450" s="13" t="s">
        <v>1809</v>
      </c>
      <c r="K4450" s="13" t="s">
        <v>32</v>
      </c>
      <c r="L4450" s="25" t="str">
        <f>VLOOKUP($K4450,TONG_SL!$A:$D,2,0)</f>
        <v>Giò Tai Lưỡi Xào 250</v>
      </c>
      <c r="N4450" s="25" t="str">
        <f t="shared" si="624"/>
        <v>K-C6</v>
      </c>
      <c r="Q4450" s="25" t="str">
        <f>VLOOKUP(K4450,TONG_SL!$A:$D,3,0)</f>
        <v>Túi</v>
      </c>
      <c r="R4450" s="1">
        <v>5</v>
      </c>
      <c r="T4450" s="1">
        <f>VLOOKUP(VLOOKUP(G4450,Ma_KH!$A:$R,18,0)&amp;K4450,Gia_MB!$A:$F,6,0)</f>
        <v>50183</v>
      </c>
      <c r="U4450" s="14">
        <f t="shared" si="634"/>
        <v>250915</v>
      </c>
      <c r="W4450" s="64">
        <f t="shared" si="635"/>
        <v>0</v>
      </c>
      <c r="X4450" s="3" t="str">
        <f t="shared" si="636"/>
        <v>8</v>
      </c>
      <c r="Z4450" s="14">
        <f t="shared" si="637"/>
        <v>20073.2</v>
      </c>
      <c r="AA4450" s="7">
        <f>VLOOKUP(G4450,Ma_KH!$A:$R,14,0)</f>
        <v>60</v>
      </c>
      <c r="AD4450" s="7" t="str">
        <f>IFERROR(VLOOKUP(J4450,'Chuyển Mã'!$B$3:$C$9,2,0),"")</f>
        <v>Hà Nội</v>
      </c>
      <c r="AE4450" s="7" t="str">
        <f t="shared" si="638"/>
        <v>Giò Tai Lưỡi Xào 250</v>
      </c>
      <c r="AF4450" s="7">
        <f t="shared" si="639"/>
        <v>5</v>
      </c>
    </row>
    <row r="4451" spans="1:32" x14ac:dyDescent="0.25">
      <c r="A4451" s="65">
        <v>45910</v>
      </c>
      <c r="B4451" s="25">
        <v>4176638768</v>
      </c>
      <c r="C4451" s="12" t="s">
        <v>7214</v>
      </c>
      <c r="D4451" s="16">
        <f t="shared" si="629"/>
        <v>45910</v>
      </c>
      <c r="G4451" s="13" t="s">
        <v>8714</v>
      </c>
      <c r="I4451" s="25">
        <v>4176638768</v>
      </c>
      <c r="J4451" s="13" t="s">
        <v>1809</v>
      </c>
      <c r="K4451" s="13" t="s">
        <v>51</v>
      </c>
      <c r="L4451" s="25" t="str">
        <f>VLOOKUP($K4451,TONG_SL!$A:$D,2,0)</f>
        <v>Mọc Nấm Hương 250g</v>
      </c>
      <c r="N4451" s="25" t="str">
        <f t="shared" si="624"/>
        <v>K-C6</v>
      </c>
      <c r="Q4451" s="25" t="str">
        <f>VLOOKUP(K4451,TONG_SL!$A:$D,3,0)</f>
        <v>Túi</v>
      </c>
      <c r="R4451" s="1">
        <v>5</v>
      </c>
      <c r="T4451" s="1">
        <f>VLOOKUP(VLOOKUP(G4451,Ma_KH!$A:$R,18,0)&amp;K4451,Gia_MB!$A:$F,6,0)</f>
        <v>46000</v>
      </c>
      <c r="U4451" s="14">
        <f t="shared" si="634"/>
        <v>230000</v>
      </c>
      <c r="W4451" s="64">
        <f t="shared" si="635"/>
        <v>0</v>
      </c>
      <c r="X4451" s="3" t="str">
        <f t="shared" si="636"/>
        <v>8</v>
      </c>
      <c r="Z4451" s="14">
        <f t="shared" si="637"/>
        <v>18400</v>
      </c>
      <c r="AA4451" s="7">
        <f>VLOOKUP(G4451,Ma_KH!$A:$R,14,0)</f>
        <v>60</v>
      </c>
      <c r="AD4451" s="7" t="str">
        <f>IFERROR(VLOOKUP(J4451,'Chuyển Mã'!$B$3:$C$9,2,0),"")</f>
        <v>Hà Nội</v>
      </c>
      <c r="AE4451" s="7" t="str">
        <f t="shared" si="638"/>
        <v>Mọc Nấm Hương 250g</v>
      </c>
      <c r="AF4451" s="7">
        <f t="shared" si="639"/>
        <v>5</v>
      </c>
    </row>
    <row r="4452" spans="1:32" x14ac:dyDescent="0.25">
      <c r="A4452" s="65">
        <v>45910</v>
      </c>
      <c r="B4452" s="25">
        <v>4176633336</v>
      </c>
      <c r="C4452" s="12" t="s">
        <v>7214</v>
      </c>
      <c r="D4452" s="16">
        <f t="shared" si="629"/>
        <v>45910</v>
      </c>
      <c r="G4452" s="13" t="s">
        <v>7445</v>
      </c>
      <c r="I4452" s="25">
        <v>4176633336</v>
      </c>
      <c r="J4452" s="13" t="s">
        <v>1809</v>
      </c>
      <c r="K4452" s="13" t="s">
        <v>27</v>
      </c>
      <c r="L4452" s="25" t="str">
        <f>VLOOKUP($K4452,TONG_SL!$A:$D,2,0)</f>
        <v>Chân giò heo muối 300g</v>
      </c>
      <c r="N4452" s="25" t="str">
        <f t="shared" ref="N4452:N4514" si="640">IF($B4452&lt;&gt;"","K-C6","")</f>
        <v>K-C6</v>
      </c>
      <c r="Q4452" s="25" t="str">
        <f>VLOOKUP(K4452,TONG_SL!$A:$D,3,0)</f>
        <v>Túi</v>
      </c>
      <c r="R4452" s="1">
        <v>7</v>
      </c>
      <c r="T4452" s="1">
        <f>VLOOKUP(VLOOKUP(G4452,Ma_KH!$A:$R,18,0)&amp;K4452,Gia_MB!$A:$F,6,0)</f>
        <v>73431</v>
      </c>
      <c r="U4452" s="14">
        <f t="shared" si="634"/>
        <v>514017</v>
      </c>
      <c r="W4452" s="64">
        <f t="shared" si="635"/>
        <v>0</v>
      </c>
      <c r="X4452" s="3" t="str">
        <f t="shared" si="636"/>
        <v>8</v>
      </c>
      <c r="Z4452" s="14">
        <f t="shared" si="637"/>
        <v>41121.360000000001</v>
      </c>
      <c r="AA4452" s="7">
        <f>VLOOKUP(G4452,Ma_KH!$A:$R,14,0)</f>
        <v>60</v>
      </c>
      <c r="AD4452" s="7" t="str">
        <f>IFERROR(VLOOKUP(J4452,'Chuyển Mã'!$B$3:$C$9,2,0),"")</f>
        <v>Hà Nội</v>
      </c>
      <c r="AE4452" s="7" t="str">
        <f t="shared" si="638"/>
        <v>Chân giò heo muối 300g</v>
      </c>
      <c r="AF4452" s="7">
        <f t="shared" si="639"/>
        <v>7</v>
      </c>
    </row>
    <row r="4453" spans="1:32" x14ac:dyDescent="0.25">
      <c r="A4453" s="65">
        <v>45910</v>
      </c>
      <c r="B4453" s="25">
        <v>4176633336</v>
      </c>
      <c r="C4453" s="12" t="s">
        <v>7214</v>
      </c>
      <c r="D4453" s="16">
        <f t="shared" si="629"/>
        <v>45910</v>
      </c>
      <c r="G4453" s="13" t="s">
        <v>7445</v>
      </c>
      <c r="I4453" s="25">
        <v>4176633336</v>
      </c>
      <c r="J4453" s="13" t="s">
        <v>1809</v>
      </c>
      <c r="K4453" s="13" t="s">
        <v>35</v>
      </c>
      <c r="L4453" s="25" t="str">
        <f>VLOOKUP($K4453,TONG_SL!$A:$D,2,0)</f>
        <v>Tai heo muối 200g</v>
      </c>
      <c r="N4453" s="25" t="str">
        <f t="shared" si="640"/>
        <v>K-C6</v>
      </c>
      <c r="Q4453" s="25" t="str">
        <f>VLOOKUP(K4453,TONG_SL!$A:$D,3,0)</f>
        <v>Túi</v>
      </c>
      <c r="R4453" s="1">
        <v>5</v>
      </c>
      <c r="T4453" s="1">
        <f>VLOOKUP(VLOOKUP(G4453,Ma_KH!$A:$R,18,0)&amp;K4453,Gia_MB!$A:$F,6,0)</f>
        <v>55595</v>
      </c>
      <c r="U4453" s="14">
        <f t="shared" si="634"/>
        <v>277975</v>
      </c>
      <c r="W4453" s="64">
        <f t="shared" si="635"/>
        <v>0</v>
      </c>
      <c r="X4453" s="3" t="str">
        <f t="shared" si="636"/>
        <v>8</v>
      </c>
      <c r="Z4453" s="14">
        <f t="shared" si="637"/>
        <v>22238</v>
      </c>
      <c r="AA4453" s="7">
        <f>VLOOKUP(G4453,Ma_KH!$A:$R,14,0)</f>
        <v>60</v>
      </c>
      <c r="AD4453" s="7" t="str">
        <f>IFERROR(VLOOKUP(J4453,'Chuyển Mã'!$B$3:$C$9,2,0),"")</f>
        <v>Hà Nội</v>
      </c>
      <c r="AE4453" s="7" t="str">
        <f t="shared" si="638"/>
        <v>Tai heo muối 200g</v>
      </c>
      <c r="AF4453" s="7">
        <f t="shared" si="639"/>
        <v>5</v>
      </c>
    </row>
    <row r="4454" spans="1:32" x14ac:dyDescent="0.25">
      <c r="A4454" s="65">
        <v>45910</v>
      </c>
      <c r="B4454" s="25">
        <v>4176633336</v>
      </c>
      <c r="C4454" s="12" t="s">
        <v>7214</v>
      </c>
      <c r="D4454" s="16">
        <f t="shared" si="629"/>
        <v>45910</v>
      </c>
      <c r="G4454" s="13" t="s">
        <v>7445</v>
      </c>
      <c r="I4454" s="25">
        <v>4176633336</v>
      </c>
      <c r="J4454" s="13" t="s">
        <v>1809</v>
      </c>
      <c r="K4454" s="13" t="s">
        <v>30</v>
      </c>
      <c r="L4454" s="25" t="str">
        <f>VLOOKUP($K4454,TONG_SL!$A:$D,2,0)</f>
        <v>Gà muối 500g</v>
      </c>
      <c r="N4454" s="25" t="str">
        <f t="shared" si="640"/>
        <v>K-C6</v>
      </c>
      <c r="Q4454" s="25" t="str">
        <f>VLOOKUP(K4454,TONG_SL!$A:$D,3,0)</f>
        <v>Túi</v>
      </c>
      <c r="R4454" s="1">
        <v>1</v>
      </c>
      <c r="T4454" s="1">
        <f>VLOOKUP(VLOOKUP(G4454,Ma_KH!$A:$R,18,0)&amp;K4454,Gia_MB!$A:$F,6,0)</f>
        <v>111058</v>
      </c>
      <c r="U4454" s="14">
        <f t="shared" si="634"/>
        <v>111058</v>
      </c>
      <c r="W4454" s="64">
        <f t="shared" si="635"/>
        <v>0</v>
      </c>
      <c r="X4454" s="3" t="str">
        <f t="shared" si="636"/>
        <v>8</v>
      </c>
      <c r="Z4454" s="14">
        <f t="shared" si="637"/>
        <v>8884.64</v>
      </c>
      <c r="AA4454" s="7">
        <f>VLOOKUP(G4454,Ma_KH!$A:$R,14,0)</f>
        <v>60</v>
      </c>
      <c r="AD4454" s="7" t="str">
        <f>IFERROR(VLOOKUP(J4454,'Chuyển Mã'!$B$3:$C$9,2,0),"")</f>
        <v>Hà Nội</v>
      </c>
      <c r="AE4454" s="7" t="str">
        <f t="shared" si="638"/>
        <v>Gà muối 500g</v>
      </c>
      <c r="AF4454" s="7">
        <f t="shared" si="639"/>
        <v>1</v>
      </c>
    </row>
    <row r="4455" spans="1:32" x14ac:dyDescent="0.25">
      <c r="A4455" s="65">
        <v>45910</v>
      </c>
      <c r="B4455" s="25">
        <v>4176640482</v>
      </c>
      <c r="C4455" s="12" t="s">
        <v>7214</v>
      </c>
      <c r="D4455" s="16">
        <f t="shared" si="629"/>
        <v>45910</v>
      </c>
      <c r="G4455" s="13" t="s">
        <v>920</v>
      </c>
      <c r="I4455" s="25">
        <v>4176640482</v>
      </c>
      <c r="J4455" s="13" t="s">
        <v>1809</v>
      </c>
      <c r="K4455" s="13" t="s">
        <v>30</v>
      </c>
      <c r="L4455" s="25" t="str">
        <f>VLOOKUP($K4455,TONG_SL!$A:$D,2,0)</f>
        <v>Gà muối 500g</v>
      </c>
      <c r="N4455" s="25" t="str">
        <f t="shared" si="640"/>
        <v>K-C6</v>
      </c>
      <c r="Q4455" s="25" t="str">
        <f>VLOOKUP(K4455,TONG_SL!$A:$D,3,0)</f>
        <v>Túi</v>
      </c>
      <c r="R4455" s="1">
        <v>5</v>
      </c>
      <c r="T4455" s="1">
        <f>VLOOKUP(VLOOKUP(G4455,Ma_KH!$A:$R,18,0)&amp;K4455,Gia_MB!$A:$F,6,0)</f>
        <v>111058</v>
      </c>
      <c r="U4455" s="14">
        <f t="shared" si="634"/>
        <v>555290</v>
      </c>
      <c r="W4455" s="64">
        <f t="shared" si="635"/>
        <v>0</v>
      </c>
      <c r="X4455" s="3" t="str">
        <f t="shared" si="636"/>
        <v>8</v>
      </c>
      <c r="Z4455" s="14">
        <f t="shared" si="637"/>
        <v>44423.200000000004</v>
      </c>
      <c r="AA4455" s="7">
        <f>VLOOKUP(G4455,Ma_KH!$A:$R,14,0)</f>
        <v>60</v>
      </c>
      <c r="AD4455" s="7" t="str">
        <f>IFERROR(VLOOKUP(J4455,'Chuyển Mã'!$B$3:$C$9,2,0),"")</f>
        <v>Hà Nội</v>
      </c>
      <c r="AE4455" s="7" t="str">
        <f t="shared" si="638"/>
        <v>Gà muối 500g</v>
      </c>
      <c r="AF4455" s="7">
        <f t="shared" si="639"/>
        <v>5</v>
      </c>
    </row>
    <row r="4456" spans="1:32" x14ac:dyDescent="0.25">
      <c r="A4456" s="65">
        <v>45910</v>
      </c>
      <c r="B4456" s="25">
        <v>4176640482</v>
      </c>
      <c r="C4456" s="12" t="s">
        <v>7214</v>
      </c>
      <c r="D4456" s="16">
        <f t="shared" si="629"/>
        <v>45910</v>
      </c>
      <c r="G4456" s="13" t="s">
        <v>920</v>
      </c>
      <c r="I4456" s="25">
        <v>4176640482</v>
      </c>
      <c r="J4456" s="13" t="s">
        <v>1809</v>
      </c>
      <c r="K4456" s="13" t="s">
        <v>32</v>
      </c>
      <c r="L4456" s="25" t="str">
        <f>VLOOKUP($K4456,TONG_SL!$A:$D,2,0)</f>
        <v>Giò Tai Lưỡi Xào 250</v>
      </c>
      <c r="N4456" s="25" t="str">
        <f t="shared" si="640"/>
        <v>K-C6</v>
      </c>
      <c r="Q4456" s="25" t="str">
        <f>VLOOKUP(K4456,TONG_SL!$A:$D,3,0)</f>
        <v>Túi</v>
      </c>
      <c r="R4456" s="1">
        <v>5</v>
      </c>
      <c r="T4456" s="1">
        <f>VLOOKUP(VLOOKUP(G4456,Ma_KH!$A:$R,18,0)&amp;K4456,Gia_MB!$A:$F,6,0)</f>
        <v>50183</v>
      </c>
      <c r="U4456" s="14">
        <f t="shared" si="634"/>
        <v>250915</v>
      </c>
      <c r="W4456" s="64">
        <f t="shared" si="635"/>
        <v>0</v>
      </c>
      <c r="X4456" s="3" t="str">
        <f t="shared" si="636"/>
        <v>8</v>
      </c>
      <c r="Z4456" s="14">
        <f t="shared" si="637"/>
        <v>20073.2</v>
      </c>
      <c r="AA4456" s="7">
        <f>VLOOKUP(G4456,Ma_KH!$A:$R,14,0)</f>
        <v>60</v>
      </c>
      <c r="AD4456" s="7" t="str">
        <f>IFERROR(VLOOKUP(J4456,'Chuyển Mã'!$B$3:$C$9,2,0),"")</f>
        <v>Hà Nội</v>
      </c>
      <c r="AE4456" s="7" t="str">
        <f t="shared" si="638"/>
        <v>Giò Tai Lưỡi Xào 250</v>
      </c>
      <c r="AF4456" s="7">
        <f t="shared" si="639"/>
        <v>5</v>
      </c>
    </row>
    <row r="4457" spans="1:32" x14ac:dyDescent="0.25">
      <c r="A4457" s="65">
        <v>45910</v>
      </c>
      <c r="B4457" s="25">
        <v>4176640482</v>
      </c>
      <c r="C4457" s="12" t="s">
        <v>7214</v>
      </c>
      <c r="D4457" s="16">
        <f t="shared" si="629"/>
        <v>45910</v>
      </c>
      <c r="G4457" s="13" t="s">
        <v>920</v>
      </c>
      <c r="I4457" s="25">
        <v>4176640482</v>
      </c>
      <c r="J4457" s="13" t="s">
        <v>1809</v>
      </c>
      <c r="K4457" s="13" t="s">
        <v>49</v>
      </c>
      <c r="L4457" s="25" t="str">
        <f>VLOOKUP($K4457,TONG_SL!$A:$D,2,0)</f>
        <v>Giò sụn gà 250g</v>
      </c>
      <c r="N4457" s="25" t="str">
        <f t="shared" si="640"/>
        <v>K-C6</v>
      </c>
      <c r="Q4457" s="25" t="str">
        <f>VLOOKUP(K4457,TONG_SL!$A:$D,3,0)</f>
        <v>Túi</v>
      </c>
      <c r="R4457" s="1">
        <v>5</v>
      </c>
      <c r="T4457" s="1">
        <f>VLOOKUP(VLOOKUP(G4457,Ma_KH!$A:$R,18,0)&amp;K4457,Gia_MB!$A:$F,6,0)</f>
        <v>50400</v>
      </c>
      <c r="U4457" s="14">
        <f t="shared" si="634"/>
        <v>252000</v>
      </c>
      <c r="W4457" s="64">
        <f t="shared" si="635"/>
        <v>0</v>
      </c>
      <c r="X4457" s="3" t="str">
        <f t="shared" si="636"/>
        <v>8</v>
      </c>
      <c r="Z4457" s="14">
        <f t="shared" si="637"/>
        <v>20160</v>
      </c>
      <c r="AA4457" s="7">
        <f>VLOOKUP(G4457,Ma_KH!$A:$R,14,0)</f>
        <v>60</v>
      </c>
      <c r="AD4457" s="7" t="str">
        <f>IFERROR(VLOOKUP(J4457,'Chuyển Mã'!$B$3:$C$9,2,0),"")</f>
        <v>Hà Nội</v>
      </c>
      <c r="AE4457" s="7" t="str">
        <f t="shared" si="638"/>
        <v>Giò sụn gà 250g</v>
      </c>
      <c r="AF4457" s="7">
        <f t="shared" si="639"/>
        <v>5</v>
      </c>
    </row>
    <row r="4458" spans="1:32" x14ac:dyDescent="0.25">
      <c r="A4458" s="65">
        <v>45910</v>
      </c>
      <c r="B4458" s="25">
        <v>4176643120</v>
      </c>
      <c r="C4458" s="12" t="s">
        <v>7214</v>
      </c>
      <c r="D4458" s="16">
        <f t="shared" si="629"/>
        <v>45910</v>
      </c>
      <c r="G4458" s="13" t="s">
        <v>8715</v>
      </c>
      <c r="I4458" s="25">
        <v>4176643120</v>
      </c>
      <c r="J4458" s="13" t="s">
        <v>1809</v>
      </c>
      <c r="K4458" s="13" t="s">
        <v>32</v>
      </c>
      <c r="L4458" s="25" t="str">
        <f>VLOOKUP($K4458,TONG_SL!$A:$D,2,0)</f>
        <v>Giò Tai Lưỡi Xào 250</v>
      </c>
      <c r="N4458" s="25" t="str">
        <f t="shared" si="640"/>
        <v>K-C6</v>
      </c>
      <c r="Q4458" s="25" t="str">
        <f>VLOOKUP(K4458,TONG_SL!$A:$D,3,0)</f>
        <v>Túi</v>
      </c>
      <c r="R4458" s="1">
        <v>10</v>
      </c>
      <c r="T4458" s="1">
        <f>VLOOKUP(VLOOKUP(G4458,Ma_KH!$A:$R,18,0)&amp;K4458,Gia_MB!$A:$F,6,0)</f>
        <v>50183</v>
      </c>
      <c r="U4458" s="14">
        <f t="shared" si="634"/>
        <v>501830</v>
      </c>
      <c r="W4458" s="64">
        <f t="shared" si="635"/>
        <v>0</v>
      </c>
      <c r="X4458" s="3" t="str">
        <f t="shared" si="636"/>
        <v>8</v>
      </c>
      <c r="Z4458" s="14">
        <f t="shared" si="637"/>
        <v>40146.400000000001</v>
      </c>
      <c r="AA4458" s="7">
        <f>VLOOKUP(G4458,Ma_KH!$A:$R,14,0)</f>
        <v>60</v>
      </c>
      <c r="AD4458" s="7" t="str">
        <f>IFERROR(VLOOKUP(J4458,'Chuyển Mã'!$B$3:$C$9,2,0),"")</f>
        <v>Hà Nội</v>
      </c>
      <c r="AE4458" s="7" t="str">
        <f t="shared" si="638"/>
        <v>Giò Tai Lưỡi Xào 250</v>
      </c>
      <c r="AF4458" s="7">
        <f t="shared" si="639"/>
        <v>10</v>
      </c>
    </row>
    <row r="4459" spans="1:32" x14ac:dyDescent="0.25">
      <c r="A4459" s="65">
        <v>45910</v>
      </c>
      <c r="B4459" s="25">
        <v>4176643120</v>
      </c>
      <c r="C4459" s="12" t="s">
        <v>7214</v>
      </c>
      <c r="D4459" s="16">
        <f t="shared" si="629"/>
        <v>45910</v>
      </c>
      <c r="G4459" s="13" t="s">
        <v>8715</v>
      </c>
      <c r="I4459" s="25">
        <v>4176643120</v>
      </c>
      <c r="J4459" s="13" t="s">
        <v>1809</v>
      </c>
      <c r="K4459" s="13" t="s">
        <v>51</v>
      </c>
      <c r="L4459" s="25" t="str">
        <f>VLOOKUP($K4459,TONG_SL!$A:$D,2,0)</f>
        <v>Mọc Nấm Hương 250g</v>
      </c>
      <c r="N4459" s="25" t="str">
        <f t="shared" si="640"/>
        <v>K-C6</v>
      </c>
      <c r="Q4459" s="25" t="str">
        <f>VLOOKUP(K4459,TONG_SL!$A:$D,3,0)</f>
        <v>Túi</v>
      </c>
      <c r="R4459" s="1">
        <v>10</v>
      </c>
      <c r="T4459" s="1">
        <f>VLOOKUP(VLOOKUP(G4459,Ma_KH!$A:$R,18,0)&amp;K4459,Gia_MB!$A:$F,6,0)</f>
        <v>46000</v>
      </c>
      <c r="U4459" s="14">
        <f t="shared" si="634"/>
        <v>460000</v>
      </c>
      <c r="W4459" s="64">
        <f t="shared" si="635"/>
        <v>0</v>
      </c>
      <c r="X4459" s="3" t="str">
        <f t="shared" si="636"/>
        <v>8</v>
      </c>
      <c r="Z4459" s="14">
        <f t="shared" si="637"/>
        <v>36800</v>
      </c>
      <c r="AA4459" s="7">
        <f>VLOOKUP(G4459,Ma_KH!$A:$R,14,0)</f>
        <v>60</v>
      </c>
      <c r="AD4459" s="7" t="str">
        <f>IFERROR(VLOOKUP(J4459,'Chuyển Mã'!$B$3:$C$9,2,0),"")</f>
        <v>Hà Nội</v>
      </c>
      <c r="AE4459" s="7" t="str">
        <f t="shared" si="638"/>
        <v>Mọc Nấm Hương 250g</v>
      </c>
      <c r="AF4459" s="7">
        <f t="shared" si="639"/>
        <v>10</v>
      </c>
    </row>
    <row r="4460" spans="1:32" x14ac:dyDescent="0.25">
      <c r="A4460" s="65">
        <v>45910</v>
      </c>
      <c r="B4460" s="25">
        <v>4176622923</v>
      </c>
      <c r="C4460" s="12" t="s">
        <v>7214</v>
      </c>
      <c r="D4460" s="16">
        <f t="shared" si="629"/>
        <v>45910</v>
      </c>
      <c r="G4460" s="13" t="s">
        <v>8716</v>
      </c>
      <c r="I4460" s="25">
        <v>4176622923</v>
      </c>
      <c r="J4460" s="13" t="s">
        <v>1809</v>
      </c>
      <c r="K4460" s="13" t="s">
        <v>35</v>
      </c>
      <c r="L4460" s="25" t="str">
        <f>VLOOKUP($K4460,TONG_SL!$A:$D,2,0)</f>
        <v>Tai heo muối 200g</v>
      </c>
      <c r="N4460" s="25" t="str">
        <f t="shared" si="640"/>
        <v>K-C6</v>
      </c>
      <c r="Q4460" s="25" t="str">
        <f>VLOOKUP(K4460,TONG_SL!$A:$D,3,0)</f>
        <v>Túi</v>
      </c>
      <c r="R4460" s="1">
        <v>3</v>
      </c>
      <c r="T4460" s="1">
        <f>VLOOKUP(VLOOKUP(G4460,Ma_KH!$A:$R,18,0)&amp;K4460,Gia_MB!$A:$F,6,0)</f>
        <v>55595</v>
      </c>
      <c r="U4460" s="14">
        <f t="shared" si="634"/>
        <v>166785</v>
      </c>
      <c r="W4460" s="64">
        <f t="shared" si="635"/>
        <v>0</v>
      </c>
      <c r="X4460" s="3" t="str">
        <f t="shared" si="636"/>
        <v>8</v>
      </c>
      <c r="Z4460" s="14">
        <f t="shared" si="637"/>
        <v>13342.800000000001</v>
      </c>
      <c r="AA4460" s="7">
        <f>VLOOKUP(G4460,Ma_KH!$A:$R,14,0)</f>
        <v>60</v>
      </c>
      <c r="AD4460" s="7" t="str">
        <f>IFERROR(VLOOKUP(J4460,'Chuyển Mã'!$B$3:$C$9,2,0),"")</f>
        <v>Hà Nội</v>
      </c>
      <c r="AE4460" s="7" t="str">
        <f t="shared" si="638"/>
        <v>Tai heo muối 200g</v>
      </c>
      <c r="AF4460" s="7">
        <f t="shared" si="639"/>
        <v>3</v>
      </c>
    </row>
    <row r="4461" spans="1:32" x14ac:dyDescent="0.25">
      <c r="A4461" s="65">
        <v>45910</v>
      </c>
      <c r="B4461" s="25">
        <v>4176622923</v>
      </c>
      <c r="C4461" s="12" t="s">
        <v>7214</v>
      </c>
      <c r="D4461" s="16">
        <f t="shared" si="629"/>
        <v>45910</v>
      </c>
      <c r="G4461" s="13" t="s">
        <v>8716</v>
      </c>
      <c r="I4461" s="25">
        <v>4176622923</v>
      </c>
      <c r="J4461" s="13" t="s">
        <v>1809</v>
      </c>
      <c r="K4461" s="13" t="s">
        <v>27</v>
      </c>
      <c r="L4461" s="25" t="str">
        <f>VLOOKUP($K4461,TONG_SL!$A:$D,2,0)</f>
        <v>Chân giò heo muối 300g</v>
      </c>
      <c r="N4461" s="25" t="str">
        <f t="shared" si="640"/>
        <v>K-C6</v>
      </c>
      <c r="Q4461" s="25" t="str">
        <f>VLOOKUP(K4461,TONG_SL!$A:$D,3,0)</f>
        <v>Túi</v>
      </c>
      <c r="R4461" s="1">
        <v>5</v>
      </c>
      <c r="T4461" s="1">
        <f>VLOOKUP(VLOOKUP(G4461,Ma_KH!$A:$R,18,0)&amp;K4461,Gia_MB!$A:$F,6,0)</f>
        <v>73431</v>
      </c>
      <c r="U4461" s="14">
        <f t="shared" si="634"/>
        <v>367155</v>
      </c>
      <c r="W4461" s="64">
        <f t="shared" si="635"/>
        <v>0</v>
      </c>
      <c r="X4461" s="3" t="str">
        <f t="shared" si="636"/>
        <v>8</v>
      </c>
      <c r="Z4461" s="14">
        <f t="shared" si="637"/>
        <v>29372.400000000001</v>
      </c>
      <c r="AA4461" s="7">
        <f>VLOOKUP(G4461,Ma_KH!$A:$R,14,0)</f>
        <v>60</v>
      </c>
      <c r="AD4461" s="7" t="str">
        <f>IFERROR(VLOOKUP(J4461,'Chuyển Mã'!$B$3:$C$9,2,0),"")</f>
        <v>Hà Nội</v>
      </c>
      <c r="AE4461" s="7" t="str">
        <f t="shared" si="638"/>
        <v>Chân giò heo muối 300g</v>
      </c>
      <c r="AF4461" s="7">
        <f t="shared" si="639"/>
        <v>5</v>
      </c>
    </row>
    <row r="4462" spans="1:32" x14ac:dyDescent="0.25">
      <c r="A4462" s="65">
        <v>45910</v>
      </c>
      <c r="B4462" s="25">
        <v>4176622923</v>
      </c>
      <c r="C4462" s="12" t="s">
        <v>7214</v>
      </c>
      <c r="D4462" s="16">
        <f t="shared" si="629"/>
        <v>45910</v>
      </c>
      <c r="G4462" s="13" t="s">
        <v>8716</v>
      </c>
      <c r="I4462" s="25">
        <v>4176622923</v>
      </c>
      <c r="J4462" s="13" t="s">
        <v>1809</v>
      </c>
      <c r="K4462" s="13" t="s">
        <v>47</v>
      </c>
      <c r="L4462" s="25" t="str">
        <f>VLOOKUP($K4462,TONG_SL!$A:$D,2,0)</f>
        <v>Giò lụa cây 250g</v>
      </c>
      <c r="N4462" s="25" t="str">
        <f t="shared" si="640"/>
        <v>K-C6</v>
      </c>
      <c r="Q4462" s="25" t="str">
        <f>VLOOKUP(K4462,TONG_SL!$A:$D,3,0)</f>
        <v>Túi</v>
      </c>
      <c r="R4462" s="1">
        <v>5</v>
      </c>
      <c r="T4462" s="1">
        <f>VLOOKUP(VLOOKUP(G4462,Ma_KH!$A:$R,18,0)&amp;K4462,Gia_MB!$A:$F,6,0)</f>
        <v>49500</v>
      </c>
      <c r="U4462" s="14">
        <f t="shared" si="634"/>
        <v>247500</v>
      </c>
      <c r="W4462" s="64">
        <f t="shared" si="635"/>
        <v>0</v>
      </c>
      <c r="X4462" s="3" t="str">
        <f t="shared" si="636"/>
        <v>8</v>
      </c>
      <c r="Z4462" s="14">
        <f t="shared" si="637"/>
        <v>19800</v>
      </c>
      <c r="AA4462" s="7">
        <f>VLOOKUP(G4462,Ma_KH!$A:$R,14,0)</f>
        <v>60</v>
      </c>
      <c r="AD4462" s="7" t="str">
        <f>IFERROR(VLOOKUP(J4462,'Chuyển Mã'!$B$3:$C$9,2,0),"")</f>
        <v>Hà Nội</v>
      </c>
      <c r="AE4462" s="7" t="str">
        <f t="shared" si="638"/>
        <v>Giò lụa cây 250g</v>
      </c>
      <c r="AF4462" s="7">
        <f t="shared" si="639"/>
        <v>5</v>
      </c>
    </row>
    <row r="4463" spans="1:32" x14ac:dyDescent="0.25">
      <c r="A4463" s="65">
        <v>45910</v>
      </c>
      <c r="B4463" s="25">
        <v>4176622923</v>
      </c>
      <c r="C4463" s="12" t="s">
        <v>7214</v>
      </c>
      <c r="D4463" s="16">
        <f t="shared" si="629"/>
        <v>45910</v>
      </c>
      <c r="G4463" s="13" t="s">
        <v>8716</v>
      </c>
      <c r="I4463" s="25">
        <v>4176622923</v>
      </c>
      <c r="J4463" s="13" t="s">
        <v>1809</v>
      </c>
      <c r="K4463" s="13" t="s">
        <v>51</v>
      </c>
      <c r="L4463" s="25" t="str">
        <f>VLOOKUP($K4463,TONG_SL!$A:$D,2,0)</f>
        <v>Mọc Nấm Hương 250g</v>
      </c>
      <c r="N4463" s="25" t="str">
        <f t="shared" si="640"/>
        <v>K-C6</v>
      </c>
      <c r="Q4463" s="25" t="str">
        <f>VLOOKUP(K4463,TONG_SL!$A:$D,3,0)</f>
        <v>Túi</v>
      </c>
      <c r="R4463" s="1">
        <v>5</v>
      </c>
      <c r="T4463" s="1">
        <f>VLOOKUP(VLOOKUP(G4463,Ma_KH!$A:$R,18,0)&amp;K4463,Gia_MB!$A:$F,6,0)</f>
        <v>46000</v>
      </c>
      <c r="U4463" s="14">
        <f t="shared" si="634"/>
        <v>230000</v>
      </c>
      <c r="W4463" s="64">
        <f t="shared" si="635"/>
        <v>0</v>
      </c>
      <c r="X4463" s="3" t="str">
        <f t="shared" si="636"/>
        <v>8</v>
      </c>
      <c r="Z4463" s="14">
        <f t="shared" si="637"/>
        <v>18400</v>
      </c>
      <c r="AA4463" s="7">
        <f>VLOOKUP(G4463,Ma_KH!$A:$R,14,0)</f>
        <v>60</v>
      </c>
      <c r="AD4463" s="7" t="str">
        <f>IFERROR(VLOOKUP(J4463,'Chuyển Mã'!$B$3:$C$9,2,0),"")</f>
        <v>Hà Nội</v>
      </c>
      <c r="AE4463" s="7" t="str">
        <f t="shared" si="638"/>
        <v>Mọc Nấm Hương 250g</v>
      </c>
      <c r="AF4463" s="7">
        <f t="shared" si="639"/>
        <v>5</v>
      </c>
    </row>
    <row r="4464" spans="1:32" x14ac:dyDescent="0.25">
      <c r="A4464" s="65">
        <v>45910</v>
      </c>
      <c r="B4464" s="25">
        <v>4176622923</v>
      </c>
      <c r="C4464" s="12" t="s">
        <v>7214</v>
      </c>
      <c r="D4464" s="16">
        <f t="shared" si="629"/>
        <v>45910</v>
      </c>
      <c r="G4464" s="13" t="s">
        <v>8716</v>
      </c>
      <c r="I4464" s="25">
        <v>4176622923</v>
      </c>
      <c r="J4464" s="13" t="s">
        <v>1809</v>
      </c>
      <c r="K4464" s="13" t="s">
        <v>32</v>
      </c>
      <c r="L4464" s="25" t="str">
        <f>VLOOKUP($K4464,TONG_SL!$A:$D,2,0)</f>
        <v>Giò Tai Lưỡi Xào 250</v>
      </c>
      <c r="N4464" s="25" t="str">
        <f t="shared" si="640"/>
        <v>K-C6</v>
      </c>
      <c r="Q4464" s="25" t="str">
        <f>VLOOKUP(K4464,TONG_SL!$A:$D,3,0)</f>
        <v>Túi</v>
      </c>
      <c r="R4464" s="1">
        <v>4</v>
      </c>
      <c r="T4464" s="1">
        <f>VLOOKUP(VLOOKUP(G4464,Ma_KH!$A:$R,18,0)&amp;K4464,Gia_MB!$A:$F,6,0)</f>
        <v>50183</v>
      </c>
      <c r="U4464" s="14">
        <f t="shared" si="634"/>
        <v>200732</v>
      </c>
      <c r="W4464" s="64">
        <f t="shared" si="635"/>
        <v>0</v>
      </c>
      <c r="X4464" s="3" t="str">
        <f t="shared" si="636"/>
        <v>8</v>
      </c>
      <c r="Z4464" s="14">
        <f t="shared" si="637"/>
        <v>16058.56</v>
      </c>
      <c r="AA4464" s="7">
        <f>VLOOKUP(G4464,Ma_KH!$A:$R,14,0)</f>
        <v>60</v>
      </c>
      <c r="AD4464" s="7" t="str">
        <f>IFERROR(VLOOKUP(J4464,'Chuyển Mã'!$B$3:$C$9,2,0),"")</f>
        <v>Hà Nội</v>
      </c>
      <c r="AE4464" s="7" t="str">
        <f t="shared" si="638"/>
        <v>Giò Tai Lưỡi Xào 250</v>
      </c>
      <c r="AF4464" s="7">
        <f t="shared" si="639"/>
        <v>4</v>
      </c>
    </row>
    <row r="4465" spans="1:32" x14ac:dyDescent="0.25">
      <c r="A4465" s="65">
        <v>45910</v>
      </c>
      <c r="B4465" s="25">
        <v>4176608957</v>
      </c>
      <c r="C4465" s="12" t="s">
        <v>7214</v>
      </c>
      <c r="D4465" s="16">
        <f t="shared" si="629"/>
        <v>45910</v>
      </c>
      <c r="G4465" s="13" t="s">
        <v>7618</v>
      </c>
      <c r="I4465" s="25">
        <v>4176608957</v>
      </c>
      <c r="J4465" s="13" t="s">
        <v>1809</v>
      </c>
      <c r="K4465" s="13" t="s">
        <v>49</v>
      </c>
      <c r="L4465" s="25" t="str">
        <f>VLOOKUP($K4465,TONG_SL!$A:$D,2,0)</f>
        <v>Giò sụn gà 250g</v>
      </c>
      <c r="N4465" s="25" t="str">
        <f t="shared" si="640"/>
        <v>K-C6</v>
      </c>
      <c r="Q4465" s="25" t="str">
        <f>VLOOKUP(K4465,TONG_SL!$A:$D,3,0)</f>
        <v>Túi</v>
      </c>
      <c r="R4465" s="1">
        <v>5</v>
      </c>
      <c r="T4465" s="1">
        <f>VLOOKUP(VLOOKUP(G4465,Ma_KH!$A:$R,18,0)&amp;K4465,Gia_MB!$A:$F,6,0)</f>
        <v>50400</v>
      </c>
      <c r="U4465" s="14">
        <f t="shared" si="634"/>
        <v>252000</v>
      </c>
      <c r="W4465" s="64">
        <f t="shared" si="635"/>
        <v>0</v>
      </c>
      <c r="X4465" s="3" t="str">
        <f t="shared" si="636"/>
        <v>8</v>
      </c>
      <c r="Z4465" s="14">
        <f t="shared" si="637"/>
        <v>20160</v>
      </c>
      <c r="AA4465" s="7">
        <f>VLOOKUP(G4465,Ma_KH!$A:$R,14,0)</f>
        <v>60</v>
      </c>
      <c r="AD4465" s="7" t="str">
        <f>IFERROR(VLOOKUP(J4465,'Chuyển Mã'!$B$3:$C$9,2,0),"")</f>
        <v>Hà Nội</v>
      </c>
      <c r="AE4465" s="7" t="str">
        <f t="shared" si="638"/>
        <v>Giò sụn gà 250g</v>
      </c>
      <c r="AF4465" s="7">
        <f t="shared" si="639"/>
        <v>5</v>
      </c>
    </row>
    <row r="4466" spans="1:32" x14ac:dyDescent="0.25">
      <c r="A4466" s="65">
        <v>45910</v>
      </c>
      <c r="B4466" s="25">
        <v>4176608957</v>
      </c>
      <c r="C4466" s="12" t="s">
        <v>7214</v>
      </c>
      <c r="D4466" s="16">
        <f t="shared" si="629"/>
        <v>45910</v>
      </c>
      <c r="G4466" s="13" t="s">
        <v>7618</v>
      </c>
      <c r="I4466" s="25">
        <v>4176608957</v>
      </c>
      <c r="J4466" s="13" t="s">
        <v>1809</v>
      </c>
      <c r="K4466" s="13" t="s">
        <v>41</v>
      </c>
      <c r="L4466" s="25" t="str">
        <f>VLOOKUP($K4466,TONG_SL!$A:$D,2,0)</f>
        <v>Chả nướng 300g</v>
      </c>
      <c r="N4466" s="25" t="str">
        <f t="shared" si="640"/>
        <v>K-C6</v>
      </c>
      <c r="Q4466" s="25" t="str">
        <f>VLOOKUP(K4466,TONG_SL!$A:$D,3,0)</f>
        <v>Túi</v>
      </c>
      <c r="R4466" s="1">
        <v>5</v>
      </c>
      <c r="T4466" s="1">
        <f>VLOOKUP(VLOOKUP(G4466,Ma_KH!$A:$R,18,0)&amp;K4466,Gia_MB!$A:$F,6,0)</f>
        <v>70950</v>
      </c>
      <c r="U4466" s="14">
        <f t="shared" si="634"/>
        <v>354750</v>
      </c>
      <c r="W4466" s="64">
        <f t="shared" si="635"/>
        <v>0</v>
      </c>
      <c r="X4466" s="3" t="str">
        <f t="shared" si="636"/>
        <v>8</v>
      </c>
      <c r="Z4466" s="14">
        <f t="shared" si="637"/>
        <v>28380</v>
      </c>
      <c r="AA4466" s="7">
        <f>VLOOKUP(G4466,Ma_KH!$A:$R,14,0)</f>
        <v>60</v>
      </c>
      <c r="AD4466" s="7" t="str">
        <f>IFERROR(VLOOKUP(J4466,'Chuyển Mã'!$B$3:$C$9,2,0),"")</f>
        <v>Hà Nội</v>
      </c>
      <c r="AE4466" s="7" t="str">
        <f t="shared" si="638"/>
        <v>Chả nướng 300g</v>
      </c>
      <c r="AF4466" s="7">
        <f t="shared" si="639"/>
        <v>5</v>
      </c>
    </row>
    <row r="4467" spans="1:32" x14ac:dyDescent="0.25">
      <c r="A4467" s="65">
        <v>45910</v>
      </c>
      <c r="B4467" s="25">
        <v>4176608957</v>
      </c>
      <c r="C4467" s="12" t="s">
        <v>7214</v>
      </c>
      <c r="D4467" s="16">
        <f t="shared" si="629"/>
        <v>45910</v>
      </c>
      <c r="G4467" s="13" t="s">
        <v>7618</v>
      </c>
      <c r="I4467" s="25">
        <v>4176608957</v>
      </c>
      <c r="J4467" s="13" t="s">
        <v>1809</v>
      </c>
      <c r="K4467" s="13" t="s">
        <v>51</v>
      </c>
      <c r="L4467" s="25" t="str">
        <f>VLOOKUP($K4467,TONG_SL!$A:$D,2,0)</f>
        <v>Mọc Nấm Hương 250g</v>
      </c>
      <c r="N4467" s="25" t="str">
        <f t="shared" si="640"/>
        <v>K-C6</v>
      </c>
      <c r="Q4467" s="25" t="str">
        <f>VLOOKUP(K4467,TONG_SL!$A:$D,3,0)</f>
        <v>Túi</v>
      </c>
      <c r="R4467" s="1">
        <v>5</v>
      </c>
      <c r="T4467" s="1">
        <f>VLOOKUP(VLOOKUP(G4467,Ma_KH!$A:$R,18,0)&amp;K4467,Gia_MB!$A:$F,6,0)</f>
        <v>46000</v>
      </c>
      <c r="U4467" s="14">
        <f t="shared" si="634"/>
        <v>230000</v>
      </c>
      <c r="W4467" s="64">
        <f t="shared" si="635"/>
        <v>0</v>
      </c>
      <c r="X4467" s="3" t="str">
        <f t="shared" si="636"/>
        <v>8</v>
      </c>
      <c r="Z4467" s="14">
        <f t="shared" si="637"/>
        <v>18400</v>
      </c>
      <c r="AA4467" s="7">
        <f>VLOOKUP(G4467,Ma_KH!$A:$R,14,0)</f>
        <v>60</v>
      </c>
      <c r="AD4467" s="7" t="str">
        <f>IFERROR(VLOOKUP(J4467,'Chuyển Mã'!$B$3:$C$9,2,0),"")</f>
        <v>Hà Nội</v>
      </c>
      <c r="AE4467" s="7" t="str">
        <f t="shared" si="638"/>
        <v>Mọc Nấm Hương 250g</v>
      </c>
      <c r="AF4467" s="7">
        <f t="shared" si="639"/>
        <v>5</v>
      </c>
    </row>
    <row r="4468" spans="1:32" x14ac:dyDescent="0.25">
      <c r="A4468" s="65">
        <v>45910</v>
      </c>
      <c r="B4468" s="25">
        <v>4176608957</v>
      </c>
      <c r="C4468" s="12" t="s">
        <v>7214</v>
      </c>
      <c r="D4468" s="16">
        <f t="shared" si="629"/>
        <v>45910</v>
      </c>
      <c r="G4468" s="13" t="s">
        <v>7618</v>
      </c>
      <c r="I4468" s="25">
        <v>4176608957</v>
      </c>
      <c r="J4468" s="13" t="s">
        <v>1809</v>
      </c>
      <c r="K4468" s="13" t="s">
        <v>27</v>
      </c>
      <c r="L4468" s="25" t="str">
        <f>VLOOKUP($K4468,TONG_SL!$A:$D,2,0)</f>
        <v>Chân giò heo muối 300g</v>
      </c>
      <c r="N4468" s="25" t="str">
        <f t="shared" si="640"/>
        <v>K-C6</v>
      </c>
      <c r="Q4468" s="25" t="str">
        <f>VLOOKUP(K4468,TONG_SL!$A:$D,3,0)</f>
        <v>Túi</v>
      </c>
      <c r="R4468" s="1">
        <v>10</v>
      </c>
      <c r="T4468" s="1">
        <f>VLOOKUP(VLOOKUP(G4468,Ma_KH!$A:$R,18,0)&amp;K4468,Gia_MB!$A:$F,6,0)</f>
        <v>73431</v>
      </c>
      <c r="U4468" s="14">
        <f t="shared" si="634"/>
        <v>734310</v>
      </c>
      <c r="W4468" s="64">
        <f t="shared" si="635"/>
        <v>0</v>
      </c>
      <c r="X4468" s="3" t="str">
        <f t="shared" si="636"/>
        <v>8</v>
      </c>
      <c r="Z4468" s="14">
        <f t="shared" si="637"/>
        <v>58744.800000000003</v>
      </c>
      <c r="AA4468" s="7">
        <f>VLOOKUP(G4468,Ma_KH!$A:$R,14,0)</f>
        <v>60</v>
      </c>
      <c r="AD4468" s="7" t="str">
        <f>IFERROR(VLOOKUP(J4468,'Chuyển Mã'!$B$3:$C$9,2,0),"")</f>
        <v>Hà Nội</v>
      </c>
      <c r="AE4468" s="7" t="str">
        <f t="shared" si="638"/>
        <v>Chân giò heo muối 300g</v>
      </c>
      <c r="AF4468" s="7">
        <f t="shared" si="639"/>
        <v>10</v>
      </c>
    </row>
    <row r="4469" spans="1:32" x14ac:dyDescent="0.25">
      <c r="A4469" s="65">
        <v>45910</v>
      </c>
      <c r="B4469" s="25">
        <v>4176608957</v>
      </c>
      <c r="C4469" s="12" t="s">
        <v>7214</v>
      </c>
      <c r="D4469" s="16">
        <f t="shared" si="629"/>
        <v>45910</v>
      </c>
      <c r="G4469" s="13" t="s">
        <v>7618</v>
      </c>
      <c r="I4469" s="25">
        <v>4176608957</v>
      </c>
      <c r="J4469" s="13" t="s">
        <v>1809</v>
      </c>
      <c r="K4469" s="13" t="s">
        <v>30</v>
      </c>
      <c r="L4469" s="25" t="str">
        <f>VLOOKUP($K4469,TONG_SL!$A:$D,2,0)</f>
        <v>Gà muối 500g</v>
      </c>
      <c r="N4469" s="25" t="str">
        <f t="shared" si="640"/>
        <v>K-C6</v>
      </c>
      <c r="Q4469" s="25" t="str">
        <f>VLOOKUP(K4469,TONG_SL!$A:$D,3,0)</f>
        <v>Túi</v>
      </c>
      <c r="R4469" s="1">
        <v>10</v>
      </c>
      <c r="T4469" s="1">
        <f>VLOOKUP(VLOOKUP(G4469,Ma_KH!$A:$R,18,0)&amp;K4469,Gia_MB!$A:$F,6,0)</f>
        <v>111058</v>
      </c>
      <c r="U4469" s="14">
        <f t="shared" si="634"/>
        <v>1110580</v>
      </c>
      <c r="W4469" s="64">
        <f t="shared" si="635"/>
        <v>0</v>
      </c>
      <c r="X4469" s="3" t="str">
        <f t="shared" si="636"/>
        <v>8</v>
      </c>
      <c r="Z4469" s="14">
        <f t="shared" si="637"/>
        <v>88846.400000000009</v>
      </c>
      <c r="AA4469" s="7">
        <f>VLOOKUP(G4469,Ma_KH!$A:$R,14,0)</f>
        <v>60</v>
      </c>
      <c r="AD4469" s="7" t="str">
        <f>IFERROR(VLOOKUP(J4469,'Chuyển Mã'!$B$3:$C$9,2,0),"")</f>
        <v>Hà Nội</v>
      </c>
      <c r="AE4469" s="7" t="str">
        <f t="shared" si="638"/>
        <v>Gà muối 500g</v>
      </c>
      <c r="AF4469" s="7">
        <f t="shared" si="639"/>
        <v>10</v>
      </c>
    </row>
    <row r="4470" spans="1:32" x14ac:dyDescent="0.25">
      <c r="A4470" s="65">
        <v>45910</v>
      </c>
      <c r="B4470" s="25">
        <v>4176646752</v>
      </c>
      <c r="C4470" s="12" t="s">
        <v>7214</v>
      </c>
      <c r="D4470" s="16">
        <f t="shared" si="629"/>
        <v>45910</v>
      </c>
      <c r="G4470" s="13" t="s">
        <v>924</v>
      </c>
      <c r="I4470" s="25">
        <v>4176646752</v>
      </c>
      <c r="J4470" s="13" t="s">
        <v>1809</v>
      </c>
      <c r="K4470" s="13" t="s">
        <v>27</v>
      </c>
      <c r="L4470" s="25" t="str">
        <f>VLOOKUP($K4470,TONG_SL!$A:$D,2,0)</f>
        <v>Chân giò heo muối 300g</v>
      </c>
      <c r="N4470" s="25" t="str">
        <f t="shared" si="640"/>
        <v>K-C6</v>
      </c>
      <c r="Q4470" s="25" t="str">
        <f>VLOOKUP(K4470,TONG_SL!$A:$D,3,0)</f>
        <v>Túi</v>
      </c>
      <c r="R4470" s="1">
        <v>10</v>
      </c>
      <c r="T4470" s="1">
        <f>VLOOKUP(VLOOKUP(G4470,Ma_KH!$A:$R,18,0)&amp;K4470,Gia_MB!$A:$F,6,0)</f>
        <v>73431</v>
      </c>
      <c r="U4470" s="14">
        <f t="shared" si="634"/>
        <v>734310</v>
      </c>
      <c r="W4470" s="64">
        <f t="shared" si="635"/>
        <v>0</v>
      </c>
      <c r="X4470" s="3" t="str">
        <f t="shared" si="636"/>
        <v>8</v>
      </c>
      <c r="Z4470" s="14">
        <f t="shared" si="637"/>
        <v>58744.800000000003</v>
      </c>
      <c r="AA4470" s="7">
        <f>VLOOKUP(G4470,Ma_KH!$A:$R,14,0)</f>
        <v>60</v>
      </c>
      <c r="AD4470" s="7" t="str">
        <f>IFERROR(VLOOKUP(J4470,'Chuyển Mã'!$B$3:$C$9,2,0),"")</f>
        <v>Hà Nội</v>
      </c>
      <c r="AE4470" s="7" t="str">
        <f t="shared" si="638"/>
        <v>Chân giò heo muối 300g</v>
      </c>
      <c r="AF4470" s="7">
        <f t="shared" si="639"/>
        <v>10</v>
      </c>
    </row>
    <row r="4471" spans="1:32" x14ac:dyDescent="0.25">
      <c r="A4471" s="65">
        <v>45910</v>
      </c>
      <c r="B4471" s="25">
        <v>4176646752</v>
      </c>
      <c r="C4471" s="12" t="s">
        <v>7214</v>
      </c>
      <c r="D4471" s="16">
        <f t="shared" si="629"/>
        <v>45910</v>
      </c>
      <c r="G4471" s="13" t="s">
        <v>924</v>
      </c>
      <c r="I4471" s="25">
        <v>4176646752</v>
      </c>
      <c r="J4471" s="13" t="s">
        <v>1809</v>
      </c>
      <c r="K4471" s="13" t="s">
        <v>30</v>
      </c>
      <c r="L4471" s="25" t="str">
        <f>VLOOKUP($K4471,TONG_SL!$A:$D,2,0)</f>
        <v>Gà muối 500g</v>
      </c>
      <c r="N4471" s="25" t="str">
        <f t="shared" si="640"/>
        <v>K-C6</v>
      </c>
      <c r="Q4471" s="25" t="str">
        <f>VLOOKUP(K4471,TONG_SL!$A:$D,3,0)</f>
        <v>Túi</v>
      </c>
      <c r="R4471" s="1">
        <v>10</v>
      </c>
      <c r="T4471" s="1">
        <f>VLOOKUP(VLOOKUP(G4471,Ma_KH!$A:$R,18,0)&amp;K4471,Gia_MB!$A:$F,6,0)</f>
        <v>111058</v>
      </c>
      <c r="U4471" s="14">
        <f t="shared" si="634"/>
        <v>1110580</v>
      </c>
      <c r="W4471" s="64">
        <f t="shared" si="635"/>
        <v>0</v>
      </c>
      <c r="X4471" s="3" t="str">
        <f t="shared" si="636"/>
        <v>8</v>
      </c>
      <c r="Z4471" s="14">
        <f t="shared" si="637"/>
        <v>88846.400000000009</v>
      </c>
      <c r="AA4471" s="7">
        <f>VLOOKUP(G4471,Ma_KH!$A:$R,14,0)</f>
        <v>60</v>
      </c>
      <c r="AD4471" s="7" t="str">
        <f>IFERROR(VLOOKUP(J4471,'Chuyển Mã'!$B$3:$C$9,2,0),"")</f>
        <v>Hà Nội</v>
      </c>
      <c r="AE4471" s="7" t="str">
        <f t="shared" si="638"/>
        <v>Gà muối 500g</v>
      </c>
      <c r="AF4471" s="7">
        <f t="shared" si="639"/>
        <v>10</v>
      </c>
    </row>
    <row r="4472" spans="1:32" x14ac:dyDescent="0.25">
      <c r="A4472" s="65">
        <v>45910</v>
      </c>
      <c r="B4472" s="25">
        <v>4176646752</v>
      </c>
      <c r="C4472" s="12" t="s">
        <v>7214</v>
      </c>
      <c r="D4472" s="16">
        <f t="shared" si="629"/>
        <v>45910</v>
      </c>
      <c r="G4472" s="13" t="s">
        <v>924</v>
      </c>
      <c r="I4472" s="25">
        <v>4176646752</v>
      </c>
      <c r="J4472" s="13" t="s">
        <v>1809</v>
      </c>
      <c r="K4472" s="13" t="s">
        <v>32</v>
      </c>
      <c r="L4472" s="25" t="str">
        <f>VLOOKUP($K4472,TONG_SL!$A:$D,2,0)</f>
        <v>Giò Tai Lưỡi Xào 250</v>
      </c>
      <c r="N4472" s="25" t="str">
        <f t="shared" si="640"/>
        <v>K-C6</v>
      </c>
      <c r="Q4472" s="25" t="str">
        <f>VLOOKUP(K4472,TONG_SL!$A:$D,3,0)</f>
        <v>Túi</v>
      </c>
      <c r="R4472" s="1">
        <v>6</v>
      </c>
      <c r="T4472" s="1">
        <f>VLOOKUP(VLOOKUP(G4472,Ma_KH!$A:$R,18,0)&amp;K4472,Gia_MB!$A:$F,6,0)</f>
        <v>50183</v>
      </c>
      <c r="U4472" s="14">
        <f t="shared" si="634"/>
        <v>301098</v>
      </c>
      <c r="W4472" s="64">
        <f t="shared" si="635"/>
        <v>0</v>
      </c>
      <c r="X4472" s="3" t="str">
        <f t="shared" si="636"/>
        <v>8</v>
      </c>
      <c r="Z4472" s="14">
        <f t="shared" si="637"/>
        <v>24087.84</v>
      </c>
      <c r="AA4472" s="7">
        <f>VLOOKUP(G4472,Ma_KH!$A:$R,14,0)</f>
        <v>60</v>
      </c>
      <c r="AD4472" s="7" t="str">
        <f>IFERROR(VLOOKUP(J4472,'Chuyển Mã'!$B$3:$C$9,2,0),"")</f>
        <v>Hà Nội</v>
      </c>
      <c r="AE4472" s="7" t="str">
        <f t="shared" si="638"/>
        <v>Giò Tai Lưỡi Xào 250</v>
      </c>
      <c r="AF4472" s="7">
        <f t="shared" si="639"/>
        <v>6</v>
      </c>
    </row>
    <row r="4473" spans="1:32" x14ac:dyDescent="0.25">
      <c r="A4473" s="65">
        <v>45910</v>
      </c>
      <c r="B4473" s="25">
        <v>4176646752</v>
      </c>
      <c r="C4473" s="12" t="s">
        <v>7214</v>
      </c>
      <c r="D4473" s="16">
        <f t="shared" si="629"/>
        <v>45910</v>
      </c>
      <c r="G4473" s="13" t="s">
        <v>924</v>
      </c>
      <c r="I4473" s="25">
        <v>4176646752</v>
      </c>
      <c r="J4473" s="13" t="s">
        <v>1809</v>
      </c>
      <c r="K4473" s="13" t="s">
        <v>35</v>
      </c>
      <c r="L4473" s="25" t="str">
        <f>VLOOKUP($K4473,TONG_SL!$A:$D,2,0)</f>
        <v>Tai heo muối 200g</v>
      </c>
      <c r="N4473" s="25" t="str">
        <f t="shared" si="640"/>
        <v>K-C6</v>
      </c>
      <c r="Q4473" s="25" t="str">
        <f>VLOOKUP(K4473,TONG_SL!$A:$D,3,0)</f>
        <v>Túi</v>
      </c>
      <c r="R4473" s="1">
        <v>6</v>
      </c>
      <c r="T4473" s="1">
        <f>VLOOKUP(VLOOKUP(G4473,Ma_KH!$A:$R,18,0)&amp;K4473,Gia_MB!$A:$F,6,0)</f>
        <v>55595</v>
      </c>
      <c r="U4473" s="14">
        <f t="shared" si="634"/>
        <v>333570</v>
      </c>
      <c r="W4473" s="64">
        <f t="shared" si="635"/>
        <v>0</v>
      </c>
      <c r="X4473" s="3" t="str">
        <f t="shared" si="636"/>
        <v>8</v>
      </c>
      <c r="Z4473" s="14">
        <f t="shared" si="637"/>
        <v>26685.600000000002</v>
      </c>
      <c r="AA4473" s="7">
        <f>VLOOKUP(G4473,Ma_KH!$A:$R,14,0)</f>
        <v>60</v>
      </c>
      <c r="AD4473" s="7" t="str">
        <f>IFERROR(VLOOKUP(J4473,'Chuyển Mã'!$B$3:$C$9,2,0),"")</f>
        <v>Hà Nội</v>
      </c>
      <c r="AE4473" s="7" t="str">
        <f t="shared" si="638"/>
        <v>Tai heo muối 200g</v>
      </c>
      <c r="AF4473" s="7">
        <f t="shared" si="639"/>
        <v>6</v>
      </c>
    </row>
    <row r="4474" spans="1:32" x14ac:dyDescent="0.25">
      <c r="A4474" s="65">
        <v>45910</v>
      </c>
      <c r="B4474" s="25">
        <v>4176646752</v>
      </c>
      <c r="C4474" s="12" t="s">
        <v>7214</v>
      </c>
      <c r="D4474" s="16">
        <f t="shared" ref="D4474:D4537" si="641">IF(A4474="","",A4474)</f>
        <v>45910</v>
      </c>
      <c r="G4474" s="13" t="s">
        <v>924</v>
      </c>
      <c r="I4474" s="25">
        <v>4176646752</v>
      </c>
      <c r="J4474" s="13" t="s">
        <v>1809</v>
      </c>
      <c r="K4474" s="13" t="s">
        <v>8300</v>
      </c>
      <c r="L4474" s="25" t="str">
        <f>VLOOKUP($K4474,TONG_SL!$A:$D,2,0)</f>
        <v>Gà xì dầu 500g</v>
      </c>
      <c r="N4474" s="25" t="str">
        <f t="shared" si="640"/>
        <v>K-C6</v>
      </c>
      <c r="Q4474" s="25" t="str">
        <f>VLOOKUP(K4474,TONG_SL!$A:$D,3,0)</f>
        <v>Túi</v>
      </c>
      <c r="R4474" s="1">
        <v>6</v>
      </c>
      <c r="T4474" s="1">
        <f>VLOOKUP(VLOOKUP(G4474,Ma_KH!$A:$R,18,0)&amp;K4474,Gia_MB!$A:$F,6,0)</f>
        <v>111606</v>
      </c>
      <c r="U4474" s="14">
        <f t="shared" si="634"/>
        <v>669636</v>
      </c>
      <c r="W4474" s="64">
        <f t="shared" si="635"/>
        <v>0</v>
      </c>
      <c r="X4474" s="3" t="str">
        <f t="shared" si="636"/>
        <v>8</v>
      </c>
      <c r="Z4474" s="14">
        <f t="shared" si="637"/>
        <v>53570.880000000005</v>
      </c>
      <c r="AA4474" s="7">
        <f>VLOOKUP(G4474,Ma_KH!$A:$R,14,0)</f>
        <v>60</v>
      </c>
      <c r="AD4474" s="7" t="str">
        <f>IFERROR(VLOOKUP(J4474,'Chuyển Mã'!$B$3:$C$9,2,0),"")</f>
        <v>Hà Nội</v>
      </c>
      <c r="AE4474" s="7" t="str">
        <f t="shared" si="638"/>
        <v>Gà xì dầu 500g</v>
      </c>
      <c r="AF4474" s="7">
        <f t="shared" si="639"/>
        <v>6</v>
      </c>
    </row>
    <row r="4475" spans="1:32" x14ac:dyDescent="0.25">
      <c r="A4475" s="65">
        <v>45910</v>
      </c>
      <c r="B4475" s="25">
        <v>41766661056</v>
      </c>
      <c r="C4475" s="12" t="s">
        <v>7214</v>
      </c>
      <c r="D4475" s="16">
        <f t="shared" si="641"/>
        <v>45910</v>
      </c>
      <c r="G4475" s="13" t="s">
        <v>7443</v>
      </c>
      <c r="I4475" s="25">
        <v>41766661056</v>
      </c>
      <c r="J4475" s="13" t="s">
        <v>1809</v>
      </c>
      <c r="K4475" s="13" t="s">
        <v>27</v>
      </c>
      <c r="L4475" s="25" t="str">
        <f>VLOOKUP($K4475,TONG_SL!$A:$D,2,0)</f>
        <v>Chân giò heo muối 300g</v>
      </c>
      <c r="N4475" s="25" t="str">
        <f t="shared" si="640"/>
        <v>K-C6</v>
      </c>
      <c r="Q4475" s="25" t="str">
        <f>VLOOKUP(K4475,TONG_SL!$A:$D,3,0)</f>
        <v>Túi</v>
      </c>
      <c r="R4475" s="1">
        <v>3</v>
      </c>
      <c r="T4475" s="1">
        <f>VLOOKUP(VLOOKUP(G4475,Ma_KH!$A:$R,18,0)&amp;K4475,Gia_MB!$A:$F,6,0)</f>
        <v>73431</v>
      </c>
      <c r="U4475" s="14">
        <f t="shared" si="634"/>
        <v>220293</v>
      </c>
      <c r="W4475" s="64">
        <f t="shared" si="635"/>
        <v>0</v>
      </c>
      <c r="X4475" s="3" t="str">
        <f t="shared" si="636"/>
        <v>8</v>
      </c>
      <c r="Z4475" s="14">
        <f t="shared" si="637"/>
        <v>17623.439999999999</v>
      </c>
      <c r="AA4475" s="7">
        <f>VLOOKUP(G4475,Ma_KH!$A:$R,14,0)</f>
        <v>60</v>
      </c>
      <c r="AD4475" s="7" t="str">
        <f>IFERROR(VLOOKUP(J4475,'Chuyển Mã'!$B$3:$C$9,2,0),"")</f>
        <v>Hà Nội</v>
      </c>
      <c r="AE4475" s="7" t="str">
        <f t="shared" si="638"/>
        <v>Chân giò heo muối 300g</v>
      </c>
      <c r="AF4475" s="7">
        <f t="shared" si="639"/>
        <v>3</v>
      </c>
    </row>
    <row r="4476" spans="1:32" x14ac:dyDescent="0.25">
      <c r="A4476" s="65">
        <v>45910</v>
      </c>
      <c r="B4476" s="25">
        <v>41766661056</v>
      </c>
      <c r="C4476" s="12" t="s">
        <v>7214</v>
      </c>
      <c r="D4476" s="16">
        <f t="shared" si="641"/>
        <v>45910</v>
      </c>
      <c r="G4476" s="13" t="s">
        <v>7443</v>
      </c>
      <c r="I4476" s="25">
        <v>41766661056</v>
      </c>
      <c r="J4476" s="13" t="s">
        <v>1809</v>
      </c>
      <c r="K4476" s="13" t="s">
        <v>32</v>
      </c>
      <c r="L4476" s="25" t="str">
        <f>VLOOKUP($K4476,TONG_SL!$A:$D,2,0)</f>
        <v>Giò Tai Lưỡi Xào 250</v>
      </c>
      <c r="N4476" s="25" t="str">
        <f t="shared" si="640"/>
        <v>K-C6</v>
      </c>
      <c r="Q4476" s="25" t="str">
        <f>VLOOKUP(K4476,TONG_SL!$A:$D,3,0)</f>
        <v>Túi</v>
      </c>
      <c r="R4476" s="1">
        <v>3</v>
      </c>
      <c r="T4476" s="1">
        <f>VLOOKUP(VLOOKUP(G4476,Ma_KH!$A:$R,18,0)&amp;K4476,Gia_MB!$A:$F,6,0)</f>
        <v>50183</v>
      </c>
      <c r="U4476" s="14">
        <f t="shared" si="634"/>
        <v>150549</v>
      </c>
      <c r="W4476" s="64">
        <f t="shared" si="635"/>
        <v>0</v>
      </c>
      <c r="X4476" s="3" t="str">
        <f t="shared" si="636"/>
        <v>8</v>
      </c>
      <c r="Z4476" s="14">
        <f t="shared" si="637"/>
        <v>12043.92</v>
      </c>
      <c r="AA4476" s="7">
        <f>VLOOKUP(G4476,Ma_KH!$A:$R,14,0)</f>
        <v>60</v>
      </c>
      <c r="AD4476" s="7" t="str">
        <f>IFERROR(VLOOKUP(J4476,'Chuyển Mã'!$B$3:$C$9,2,0),"")</f>
        <v>Hà Nội</v>
      </c>
      <c r="AE4476" s="7" t="str">
        <f t="shared" si="638"/>
        <v>Giò Tai Lưỡi Xào 250</v>
      </c>
      <c r="AF4476" s="7">
        <f t="shared" si="639"/>
        <v>3</v>
      </c>
    </row>
    <row r="4477" spans="1:32" x14ac:dyDescent="0.25">
      <c r="A4477" s="65">
        <v>45910</v>
      </c>
      <c r="B4477" s="25">
        <v>41766661056</v>
      </c>
      <c r="C4477" s="12" t="s">
        <v>7214</v>
      </c>
      <c r="D4477" s="16">
        <f t="shared" si="641"/>
        <v>45910</v>
      </c>
      <c r="G4477" s="13" t="s">
        <v>7443</v>
      </c>
      <c r="I4477" s="25">
        <v>41766661056</v>
      </c>
      <c r="J4477" s="13" t="s">
        <v>1809</v>
      </c>
      <c r="K4477" s="13" t="s">
        <v>30</v>
      </c>
      <c r="L4477" s="25" t="str">
        <f>VLOOKUP($K4477,TONG_SL!$A:$D,2,0)</f>
        <v>Gà muối 500g</v>
      </c>
      <c r="N4477" s="25" t="str">
        <f t="shared" si="640"/>
        <v>K-C6</v>
      </c>
      <c r="Q4477" s="25" t="str">
        <f>VLOOKUP(K4477,TONG_SL!$A:$D,3,0)</f>
        <v>Túi</v>
      </c>
      <c r="R4477" s="1">
        <v>3</v>
      </c>
      <c r="T4477" s="1">
        <f>VLOOKUP(VLOOKUP(G4477,Ma_KH!$A:$R,18,0)&amp;K4477,Gia_MB!$A:$F,6,0)</f>
        <v>111058</v>
      </c>
      <c r="U4477" s="14">
        <f t="shared" si="634"/>
        <v>333174</v>
      </c>
      <c r="W4477" s="64">
        <f t="shared" si="635"/>
        <v>0</v>
      </c>
      <c r="X4477" s="3" t="str">
        <f t="shared" si="636"/>
        <v>8</v>
      </c>
      <c r="Z4477" s="14">
        <f t="shared" si="637"/>
        <v>26653.920000000002</v>
      </c>
      <c r="AA4477" s="7">
        <f>VLOOKUP(G4477,Ma_KH!$A:$R,14,0)</f>
        <v>60</v>
      </c>
      <c r="AD4477" s="7" t="str">
        <f>IFERROR(VLOOKUP(J4477,'Chuyển Mã'!$B$3:$C$9,2,0),"")</f>
        <v>Hà Nội</v>
      </c>
      <c r="AE4477" s="7" t="str">
        <f t="shared" si="638"/>
        <v>Gà muối 500g</v>
      </c>
      <c r="AF4477" s="7">
        <f t="shared" si="639"/>
        <v>3</v>
      </c>
    </row>
    <row r="4478" spans="1:32" x14ac:dyDescent="0.25">
      <c r="A4478" s="65">
        <v>45910</v>
      </c>
      <c r="B4478" s="25">
        <v>57823</v>
      </c>
      <c r="C4478" s="12" t="s">
        <v>7214</v>
      </c>
      <c r="D4478" s="16">
        <f t="shared" si="641"/>
        <v>45910</v>
      </c>
      <c r="G4478" s="13" t="s">
        <v>7507</v>
      </c>
      <c r="I4478" s="13" t="s">
        <v>2003</v>
      </c>
      <c r="J4478" s="13" t="s">
        <v>1815</v>
      </c>
      <c r="K4478" s="13" t="s">
        <v>547</v>
      </c>
      <c r="L4478" s="25" t="str">
        <f>VLOOKUP($K4478,TONG_SL!$A:$D,2,0)</f>
        <v>Chân giò heo muối 500g</v>
      </c>
      <c r="N4478" s="25" t="str">
        <f t="shared" si="640"/>
        <v>K-C6</v>
      </c>
      <c r="Q4478" s="25" t="str">
        <f>VLOOKUP(K4478,TONG_SL!$A:$D,3,0)</f>
        <v>Túi</v>
      </c>
      <c r="R4478" s="1">
        <v>3</v>
      </c>
      <c r="T4478" s="1">
        <f>VLOOKUP(VLOOKUP(G4478,Ma_KH!$A:$R,18,0)&amp;K4478,Gia_MB!$A:$F,6,0)</f>
        <v>113113</v>
      </c>
      <c r="U4478" s="14">
        <f t="shared" si="634"/>
        <v>339339</v>
      </c>
      <c r="W4478" s="64">
        <f t="shared" si="635"/>
        <v>0</v>
      </c>
      <c r="X4478" s="3" t="str">
        <f t="shared" si="636"/>
        <v>8</v>
      </c>
      <c r="Z4478" s="14">
        <f t="shared" si="637"/>
        <v>27147.119999999999</v>
      </c>
      <c r="AA4478" s="7">
        <f>VLOOKUP(G4478,Ma_KH!$A:$R,14,0)</f>
        <v>60</v>
      </c>
      <c r="AD4478" s="7" t="str">
        <f>IFERROR(VLOOKUP(J4478,'Chuyển Mã'!$B$3:$C$9,2,0),"")</f>
        <v>Hà Nội</v>
      </c>
      <c r="AE4478" s="7" t="str">
        <f t="shared" si="638"/>
        <v>Chân giò heo muối 500g</v>
      </c>
      <c r="AF4478" s="7">
        <f t="shared" si="639"/>
        <v>3</v>
      </c>
    </row>
    <row r="4479" spans="1:32" x14ac:dyDescent="0.25">
      <c r="A4479" s="65">
        <v>45910</v>
      </c>
      <c r="B4479" s="25">
        <v>57823</v>
      </c>
      <c r="C4479" s="12" t="s">
        <v>7214</v>
      </c>
      <c r="D4479" s="16">
        <f t="shared" si="641"/>
        <v>45910</v>
      </c>
      <c r="G4479" s="13" t="s">
        <v>7507</v>
      </c>
      <c r="I4479" s="13" t="s">
        <v>2003</v>
      </c>
      <c r="J4479" s="13" t="s">
        <v>1815</v>
      </c>
      <c r="K4479" s="13" t="s">
        <v>30</v>
      </c>
      <c r="L4479" s="25" t="str">
        <f>VLOOKUP($K4479,TONG_SL!$A:$D,2,0)</f>
        <v>Gà muối 500g</v>
      </c>
      <c r="N4479" s="25" t="str">
        <f t="shared" si="640"/>
        <v>K-C6</v>
      </c>
      <c r="Q4479" s="25" t="str">
        <f>VLOOKUP(K4479,TONG_SL!$A:$D,3,0)</f>
        <v>Túi</v>
      </c>
      <c r="R4479" s="1">
        <v>5</v>
      </c>
      <c r="T4479" s="1">
        <f>VLOOKUP(VLOOKUP(G4479,Ma_KH!$A:$R,18,0)&amp;K4479,Gia_MB!$A:$F,6,0)</f>
        <v>105505</v>
      </c>
      <c r="U4479" s="14">
        <f t="shared" si="634"/>
        <v>527525</v>
      </c>
      <c r="W4479" s="64">
        <f t="shared" si="635"/>
        <v>0</v>
      </c>
      <c r="X4479" s="3" t="str">
        <f t="shared" si="636"/>
        <v>8</v>
      </c>
      <c r="Z4479" s="14">
        <f t="shared" si="637"/>
        <v>42202</v>
      </c>
      <c r="AA4479" s="7">
        <f>VLOOKUP(G4479,Ma_KH!$A:$R,14,0)</f>
        <v>60</v>
      </c>
      <c r="AD4479" s="7" t="str">
        <f>IFERROR(VLOOKUP(J4479,'Chuyển Mã'!$B$3:$C$9,2,0),"")</f>
        <v>Hà Nội</v>
      </c>
      <c r="AE4479" s="7" t="str">
        <f t="shared" si="638"/>
        <v>Gà muối 500g</v>
      </c>
      <c r="AF4479" s="7">
        <f t="shared" si="639"/>
        <v>5</v>
      </c>
    </row>
    <row r="4480" spans="1:32" x14ac:dyDescent="0.25">
      <c r="A4480" s="65">
        <v>45910</v>
      </c>
      <c r="B4480" s="25">
        <v>57823</v>
      </c>
      <c r="C4480" s="12" t="s">
        <v>7214</v>
      </c>
      <c r="D4480" s="16">
        <f t="shared" si="641"/>
        <v>45910</v>
      </c>
      <c r="G4480" s="13" t="s">
        <v>7507</v>
      </c>
      <c r="I4480" s="13" t="s">
        <v>2003</v>
      </c>
      <c r="J4480" s="13" t="s">
        <v>1815</v>
      </c>
      <c r="K4480" s="13" t="s">
        <v>8300</v>
      </c>
      <c r="L4480" s="25" t="str">
        <f>VLOOKUP($K4480,TONG_SL!$A:$D,2,0)</f>
        <v>Gà xì dầu 500g</v>
      </c>
      <c r="N4480" s="25" t="str">
        <f t="shared" si="640"/>
        <v>K-C6</v>
      </c>
      <c r="Q4480" s="25" t="str">
        <f>VLOOKUP(K4480,TONG_SL!$A:$D,3,0)</f>
        <v>Túi</v>
      </c>
      <c r="R4480" s="1">
        <v>3</v>
      </c>
      <c r="T4480" s="1">
        <f>VLOOKUP(VLOOKUP(G4480,Ma_KH!$A:$R,18,0)&amp;K4480,Gia_MB!$A:$F,6,0)</f>
        <v>106026</v>
      </c>
      <c r="U4480" s="14">
        <f t="shared" ref="U4480:U4543" si="642">T4480*R4480</f>
        <v>318078</v>
      </c>
      <c r="W4480" s="64">
        <f t="shared" ref="W4480:W4543" si="643">U4480*V4480</f>
        <v>0</v>
      </c>
      <c r="X4480" s="3" t="str">
        <f t="shared" ref="X4480:X4543" si="644">IF(B4480&lt;&gt;"","8","0")</f>
        <v>8</v>
      </c>
      <c r="Z4480" s="14">
        <f t="shared" ref="Z4480:Z4543" si="645">U4480*X4480%</f>
        <v>25446.240000000002</v>
      </c>
      <c r="AA4480" s="7">
        <f>VLOOKUP(G4480,Ma_KH!$A:$R,14,0)</f>
        <v>60</v>
      </c>
      <c r="AD4480" s="7" t="str">
        <f>IFERROR(VLOOKUP(J4480,'Chuyển Mã'!$B$3:$C$9,2,0),"")</f>
        <v>Hà Nội</v>
      </c>
      <c r="AE4480" s="7" t="str">
        <f t="shared" si="638"/>
        <v>Gà xì dầu 500g</v>
      </c>
      <c r="AF4480" s="7">
        <f t="shared" si="639"/>
        <v>3</v>
      </c>
    </row>
    <row r="4481" spans="1:32" x14ac:dyDescent="0.25">
      <c r="A4481" s="65">
        <v>45910</v>
      </c>
      <c r="B4481" s="25">
        <v>57857</v>
      </c>
      <c r="C4481" s="12" t="s">
        <v>7214</v>
      </c>
      <c r="D4481" s="16">
        <f t="shared" si="641"/>
        <v>45910</v>
      </c>
      <c r="G4481" s="13" t="s">
        <v>7507</v>
      </c>
      <c r="I4481" s="13" t="s">
        <v>2139</v>
      </c>
      <c r="J4481" s="13" t="s">
        <v>1815</v>
      </c>
      <c r="K4481" s="13" t="s">
        <v>27</v>
      </c>
      <c r="L4481" s="25" t="str">
        <f>VLOOKUP($K4481,TONG_SL!$A:$D,2,0)</f>
        <v>Chân giò heo muối 300g</v>
      </c>
      <c r="N4481" s="25" t="str">
        <f t="shared" si="640"/>
        <v>K-C6</v>
      </c>
      <c r="Q4481" s="25" t="str">
        <f>VLOOKUP(K4481,TONG_SL!$A:$D,3,0)</f>
        <v>Túi</v>
      </c>
      <c r="R4481" s="1">
        <v>5</v>
      </c>
      <c r="T4481" s="1">
        <f>VLOOKUP(VLOOKUP(G4481,Ma_KH!$A:$R,18,0)&amp;K4481,Gia_MB!$A:$F,6,0)</f>
        <v>69759</v>
      </c>
      <c r="U4481" s="14">
        <f t="shared" si="642"/>
        <v>348795</v>
      </c>
      <c r="W4481" s="64">
        <f t="shared" si="643"/>
        <v>0</v>
      </c>
      <c r="X4481" s="3" t="str">
        <f t="shared" si="644"/>
        <v>8</v>
      </c>
      <c r="Z4481" s="14">
        <f t="shared" si="645"/>
        <v>27903.600000000002</v>
      </c>
      <c r="AA4481" s="7">
        <f>VLOOKUP(G4481,Ma_KH!$A:$R,14,0)</f>
        <v>60</v>
      </c>
      <c r="AD4481" s="7" t="str">
        <f>IFERROR(VLOOKUP(J4481,'Chuyển Mã'!$B$3:$C$9,2,0),"")</f>
        <v>Hà Nội</v>
      </c>
      <c r="AE4481" s="7" t="str">
        <f t="shared" si="638"/>
        <v>Chân giò heo muối 300g</v>
      </c>
      <c r="AF4481" s="7">
        <f t="shared" si="639"/>
        <v>5</v>
      </c>
    </row>
    <row r="4482" spans="1:32" x14ac:dyDescent="0.25">
      <c r="A4482" s="65">
        <v>45910</v>
      </c>
      <c r="B4482" s="25">
        <v>57857</v>
      </c>
      <c r="C4482" s="12" t="s">
        <v>7214</v>
      </c>
      <c r="D4482" s="16">
        <f t="shared" si="641"/>
        <v>45910</v>
      </c>
      <c r="G4482" s="13" t="s">
        <v>7507</v>
      </c>
      <c r="I4482" s="13" t="s">
        <v>2139</v>
      </c>
      <c r="J4482" s="13" t="s">
        <v>1815</v>
      </c>
      <c r="K4482" s="13" t="s">
        <v>30</v>
      </c>
      <c r="L4482" s="25" t="str">
        <f>VLOOKUP($K4482,TONG_SL!$A:$D,2,0)</f>
        <v>Gà muối 500g</v>
      </c>
      <c r="N4482" s="25" t="str">
        <f t="shared" si="640"/>
        <v>K-C6</v>
      </c>
      <c r="Q4482" s="25" t="str">
        <f>VLOOKUP(K4482,TONG_SL!$A:$D,3,0)</f>
        <v>Túi</v>
      </c>
      <c r="R4482" s="1">
        <v>3</v>
      </c>
      <c r="T4482" s="1">
        <f>VLOOKUP(VLOOKUP(G4482,Ma_KH!$A:$R,18,0)&amp;K4482,Gia_MB!$A:$F,6,0)</f>
        <v>105505</v>
      </c>
      <c r="U4482" s="14">
        <f t="shared" si="642"/>
        <v>316515</v>
      </c>
      <c r="W4482" s="64">
        <f t="shared" si="643"/>
        <v>0</v>
      </c>
      <c r="X4482" s="3" t="str">
        <f t="shared" si="644"/>
        <v>8</v>
      </c>
      <c r="Z4482" s="14">
        <f t="shared" si="645"/>
        <v>25321.200000000001</v>
      </c>
      <c r="AA4482" s="7">
        <f>VLOOKUP(G4482,Ma_KH!$A:$R,14,0)</f>
        <v>60</v>
      </c>
      <c r="AD4482" s="7" t="str">
        <f>IFERROR(VLOOKUP(J4482,'Chuyển Mã'!$B$3:$C$9,2,0),"")</f>
        <v>Hà Nội</v>
      </c>
      <c r="AE4482" s="7" t="str">
        <f t="shared" si="638"/>
        <v>Gà muối 500g</v>
      </c>
      <c r="AF4482" s="7">
        <f t="shared" si="639"/>
        <v>3</v>
      </c>
    </row>
    <row r="4483" spans="1:32" x14ac:dyDescent="0.25">
      <c r="A4483" s="65">
        <v>45910</v>
      </c>
      <c r="B4483" s="25">
        <v>57857</v>
      </c>
      <c r="C4483" s="12" t="s">
        <v>7214</v>
      </c>
      <c r="D4483" s="16">
        <f t="shared" si="641"/>
        <v>45910</v>
      </c>
      <c r="G4483" s="13" t="s">
        <v>7507</v>
      </c>
      <c r="I4483" s="13" t="s">
        <v>2139</v>
      </c>
      <c r="J4483" s="13" t="s">
        <v>1815</v>
      </c>
      <c r="K4483" s="13" t="s">
        <v>51</v>
      </c>
      <c r="L4483" s="25" t="str">
        <f>VLOOKUP($K4483,TONG_SL!$A:$D,2,0)</f>
        <v>Mọc Nấm Hương 250g</v>
      </c>
      <c r="N4483" s="25" t="str">
        <f t="shared" si="640"/>
        <v>K-C6</v>
      </c>
      <c r="Q4483" s="25" t="str">
        <f>VLOOKUP(K4483,TONG_SL!$A:$D,3,0)</f>
        <v>Túi</v>
      </c>
      <c r="R4483" s="1">
        <v>2</v>
      </c>
      <c r="T4483" s="1">
        <f>VLOOKUP(VLOOKUP(G4483,Ma_KH!$A:$R,18,0)&amp;K4483,Gia_MB!$A:$F,6,0)</f>
        <v>43700</v>
      </c>
      <c r="U4483" s="14">
        <f t="shared" si="642"/>
        <v>87400</v>
      </c>
      <c r="W4483" s="64">
        <f t="shared" si="643"/>
        <v>0</v>
      </c>
      <c r="X4483" s="3" t="str">
        <f t="shared" si="644"/>
        <v>8</v>
      </c>
      <c r="Z4483" s="14">
        <f t="shared" si="645"/>
        <v>6992</v>
      </c>
      <c r="AA4483" s="7">
        <f>VLOOKUP(G4483,Ma_KH!$A:$R,14,0)</f>
        <v>60</v>
      </c>
      <c r="AD4483" s="7" t="str">
        <f>IFERROR(VLOOKUP(J4483,'Chuyển Mã'!$B$3:$C$9,2,0),"")</f>
        <v>Hà Nội</v>
      </c>
      <c r="AE4483" s="7" t="str">
        <f t="shared" ref="AE4483:AE4546" si="646">IFERROR(L4483,"")</f>
        <v>Mọc Nấm Hương 250g</v>
      </c>
      <c r="AF4483" s="7">
        <f t="shared" ref="AF4483:AF4546" si="647">R4483</f>
        <v>2</v>
      </c>
    </row>
    <row r="4484" spans="1:32" x14ac:dyDescent="0.25">
      <c r="A4484" s="65">
        <v>45910</v>
      </c>
      <c r="B4484" s="25">
        <v>57824</v>
      </c>
      <c r="C4484" s="12" t="s">
        <v>7214</v>
      </c>
      <c r="D4484" s="16">
        <f t="shared" si="641"/>
        <v>45910</v>
      </c>
      <c r="G4484" s="13" t="s">
        <v>7507</v>
      </c>
      <c r="I4484" s="13" t="s">
        <v>2063</v>
      </c>
      <c r="J4484" s="13" t="s">
        <v>1815</v>
      </c>
      <c r="K4484" s="13" t="s">
        <v>27</v>
      </c>
      <c r="L4484" s="25" t="str">
        <f>VLOOKUP($K4484,TONG_SL!$A:$D,2,0)</f>
        <v>Chân giò heo muối 300g</v>
      </c>
      <c r="N4484" s="25" t="str">
        <f t="shared" si="640"/>
        <v>K-C6</v>
      </c>
      <c r="Q4484" s="25" t="str">
        <f>VLOOKUP(K4484,TONG_SL!$A:$D,3,0)</f>
        <v>Túi</v>
      </c>
      <c r="R4484" s="1">
        <v>2</v>
      </c>
      <c r="T4484" s="1">
        <f>VLOOKUP(VLOOKUP(G4484,Ma_KH!$A:$R,18,0)&amp;K4484,Gia_MB!$A:$F,6,0)</f>
        <v>69759</v>
      </c>
      <c r="U4484" s="14">
        <f t="shared" si="642"/>
        <v>139518</v>
      </c>
      <c r="W4484" s="64">
        <f t="shared" si="643"/>
        <v>0</v>
      </c>
      <c r="X4484" s="3" t="str">
        <f t="shared" si="644"/>
        <v>8</v>
      </c>
      <c r="Z4484" s="14">
        <f t="shared" si="645"/>
        <v>11161.44</v>
      </c>
      <c r="AA4484" s="7">
        <f>VLOOKUP(G4484,Ma_KH!$A:$R,14,0)</f>
        <v>60</v>
      </c>
      <c r="AD4484" s="7" t="str">
        <f>IFERROR(VLOOKUP(J4484,'Chuyển Mã'!$B$3:$C$9,2,0),"")</f>
        <v>Hà Nội</v>
      </c>
      <c r="AE4484" s="7" t="str">
        <f t="shared" si="646"/>
        <v>Chân giò heo muối 300g</v>
      </c>
      <c r="AF4484" s="7">
        <f t="shared" si="647"/>
        <v>2</v>
      </c>
    </row>
    <row r="4485" spans="1:32" x14ac:dyDescent="0.25">
      <c r="A4485" s="65">
        <v>45910</v>
      </c>
      <c r="B4485" s="25">
        <v>57824</v>
      </c>
      <c r="C4485" s="12" t="s">
        <v>7214</v>
      </c>
      <c r="D4485" s="16">
        <f t="shared" si="641"/>
        <v>45910</v>
      </c>
      <c r="G4485" s="13" t="s">
        <v>7507</v>
      </c>
      <c r="I4485" s="13" t="s">
        <v>2063</v>
      </c>
      <c r="J4485" s="13" t="s">
        <v>1815</v>
      </c>
      <c r="K4485" s="13" t="s">
        <v>30</v>
      </c>
      <c r="L4485" s="25" t="str">
        <f>VLOOKUP($K4485,TONG_SL!$A:$D,2,0)</f>
        <v>Gà muối 500g</v>
      </c>
      <c r="N4485" s="25" t="str">
        <f t="shared" si="640"/>
        <v>K-C6</v>
      </c>
      <c r="Q4485" s="25" t="str">
        <f>VLOOKUP(K4485,TONG_SL!$A:$D,3,0)</f>
        <v>Túi</v>
      </c>
      <c r="R4485" s="1">
        <v>5</v>
      </c>
      <c r="T4485" s="1">
        <f>VLOOKUP(VLOOKUP(G4485,Ma_KH!$A:$R,18,0)&amp;K4485,Gia_MB!$A:$F,6,0)</f>
        <v>105505</v>
      </c>
      <c r="U4485" s="14">
        <f t="shared" si="642"/>
        <v>527525</v>
      </c>
      <c r="W4485" s="64">
        <f t="shared" si="643"/>
        <v>0</v>
      </c>
      <c r="X4485" s="3" t="str">
        <f t="shared" si="644"/>
        <v>8</v>
      </c>
      <c r="Z4485" s="14">
        <f t="shared" si="645"/>
        <v>42202</v>
      </c>
      <c r="AA4485" s="7">
        <f>VLOOKUP(G4485,Ma_KH!$A:$R,14,0)</f>
        <v>60</v>
      </c>
      <c r="AD4485" s="7" t="str">
        <f>IFERROR(VLOOKUP(J4485,'Chuyển Mã'!$B$3:$C$9,2,0),"")</f>
        <v>Hà Nội</v>
      </c>
      <c r="AE4485" s="7" t="str">
        <f t="shared" si="646"/>
        <v>Gà muối 500g</v>
      </c>
      <c r="AF4485" s="7">
        <f t="shared" si="647"/>
        <v>5</v>
      </c>
    </row>
    <row r="4486" spans="1:32" x14ac:dyDescent="0.25">
      <c r="A4486" s="65">
        <v>45910</v>
      </c>
      <c r="B4486" s="25">
        <v>57772</v>
      </c>
      <c r="C4486" s="12" t="s">
        <v>7214</v>
      </c>
      <c r="D4486" s="16">
        <f t="shared" si="641"/>
        <v>45910</v>
      </c>
      <c r="G4486" s="13" t="s">
        <v>3179</v>
      </c>
      <c r="I4486" s="13" t="s">
        <v>3179</v>
      </c>
      <c r="J4486" s="13" t="s">
        <v>1815</v>
      </c>
      <c r="K4486" s="13" t="s">
        <v>30</v>
      </c>
      <c r="L4486" s="25" t="str">
        <f>VLOOKUP($K4486,TONG_SL!$A:$D,2,0)</f>
        <v>Gà muối 500g</v>
      </c>
      <c r="N4486" s="25" t="str">
        <f t="shared" si="640"/>
        <v>K-C6</v>
      </c>
      <c r="Q4486" s="25" t="str">
        <f>VLOOKUP(K4486,TONG_SL!$A:$D,3,0)</f>
        <v>Túi</v>
      </c>
      <c r="R4486" s="1">
        <v>3</v>
      </c>
      <c r="T4486" s="1">
        <f>VLOOKUP(VLOOKUP(G4486,Ma_KH!$A:$R,18,0)&amp;K4486,Gia_MB!$A:$F,6,0)</f>
        <v>111058</v>
      </c>
      <c r="U4486" s="14">
        <f t="shared" si="642"/>
        <v>333174</v>
      </c>
      <c r="W4486" s="64">
        <f t="shared" si="643"/>
        <v>0</v>
      </c>
      <c r="X4486" s="3" t="str">
        <f t="shared" si="644"/>
        <v>8</v>
      </c>
      <c r="Z4486" s="14">
        <f t="shared" si="645"/>
        <v>26653.920000000002</v>
      </c>
      <c r="AA4486" s="7">
        <f>VLOOKUP(G4486,Ma_KH!$A:$R,14,0)</f>
        <v>57</v>
      </c>
      <c r="AD4486" s="7" t="str">
        <f>IFERROR(VLOOKUP(J4486,'Chuyển Mã'!$B$3:$C$9,2,0),"")</f>
        <v>Hà Nội</v>
      </c>
      <c r="AE4486" s="7" t="str">
        <f t="shared" si="646"/>
        <v>Gà muối 500g</v>
      </c>
      <c r="AF4486" s="7">
        <f t="shared" si="647"/>
        <v>3</v>
      </c>
    </row>
    <row r="4487" spans="1:32" x14ac:dyDescent="0.25">
      <c r="A4487" s="65">
        <v>45910</v>
      </c>
      <c r="B4487" s="25">
        <v>57772</v>
      </c>
      <c r="C4487" s="12" t="s">
        <v>7214</v>
      </c>
      <c r="D4487" s="16">
        <f t="shared" si="641"/>
        <v>45910</v>
      </c>
      <c r="G4487" s="13" t="s">
        <v>3179</v>
      </c>
      <c r="I4487" s="13" t="s">
        <v>3179</v>
      </c>
      <c r="J4487" s="13" t="s">
        <v>1815</v>
      </c>
      <c r="K4487" s="13" t="s">
        <v>27</v>
      </c>
      <c r="L4487" s="25" t="str">
        <f>VLOOKUP($K4487,TONG_SL!$A:$D,2,0)</f>
        <v>Chân giò heo muối 300g</v>
      </c>
      <c r="N4487" s="25" t="str">
        <f t="shared" si="640"/>
        <v>K-C6</v>
      </c>
      <c r="Q4487" s="25" t="str">
        <f>VLOOKUP(K4487,TONG_SL!$A:$D,3,0)</f>
        <v>Túi</v>
      </c>
      <c r="R4487" s="1">
        <v>10</v>
      </c>
      <c r="T4487" s="1">
        <f>VLOOKUP(VLOOKUP(G4487,Ma_KH!$A:$R,18,0)&amp;K4487,Gia_MB!$A:$F,6,0)</f>
        <v>73431</v>
      </c>
      <c r="U4487" s="14">
        <f t="shared" si="642"/>
        <v>734310</v>
      </c>
      <c r="W4487" s="64">
        <f t="shared" si="643"/>
        <v>0</v>
      </c>
      <c r="X4487" s="3" t="str">
        <f t="shared" si="644"/>
        <v>8</v>
      </c>
      <c r="Z4487" s="14">
        <f t="shared" si="645"/>
        <v>58744.800000000003</v>
      </c>
      <c r="AA4487" s="7">
        <f>VLOOKUP(G4487,Ma_KH!$A:$R,14,0)</f>
        <v>57</v>
      </c>
      <c r="AD4487" s="7" t="str">
        <f>IFERROR(VLOOKUP(J4487,'Chuyển Mã'!$B$3:$C$9,2,0),"")</f>
        <v>Hà Nội</v>
      </c>
      <c r="AE4487" s="7" t="str">
        <f t="shared" si="646"/>
        <v>Chân giò heo muối 300g</v>
      </c>
      <c r="AF4487" s="7">
        <f t="shared" si="647"/>
        <v>10</v>
      </c>
    </row>
    <row r="4488" spans="1:32" x14ac:dyDescent="0.25">
      <c r="A4488" s="65">
        <v>45910</v>
      </c>
      <c r="B4488" s="25">
        <v>57772</v>
      </c>
      <c r="C4488" s="12" t="s">
        <v>7214</v>
      </c>
      <c r="D4488" s="16">
        <f t="shared" si="641"/>
        <v>45910</v>
      </c>
      <c r="G4488" s="13" t="s">
        <v>3179</v>
      </c>
      <c r="I4488" s="13" t="s">
        <v>3179</v>
      </c>
      <c r="J4488" s="13" t="s">
        <v>1815</v>
      </c>
      <c r="K4488" s="13" t="s">
        <v>41</v>
      </c>
      <c r="L4488" s="25" t="str">
        <f>VLOOKUP($K4488,TONG_SL!$A:$D,2,0)</f>
        <v>Chả nướng 300g</v>
      </c>
      <c r="N4488" s="25" t="str">
        <f t="shared" si="640"/>
        <v>K-C6</v>
      </c>
      <c r="Q4488" s="25" t="str">
        <f>VLOOKUP(K4488,TONG_SL!$A:$D,3,0)</f>
        <v>Túi</v>
      </c>
      <c r="R4488" s="1">
        <v>3</v>
      </c>
      <c r="T4488" s="1">
        <f>VLOOKUP(VLOOKUP(G4488,Ma_KH!$A:$R,18,0)&amp;K4488,Gia_MB!$A:$F,6,0)</f>
        <v>70950</v>
      </c>
      <c r="U4488" s="14">
        <f t="shared" si="642"/>
        <v>212850</v>
      </c>
      <c r="W4488" s="64">
        <f t="shared" si="643"/>
        <v>0</v>
      </c>
      <c r="X4488" s="3" t="str">
        <f t="shared" si="644"/>
        <v>8</v>
      </c>
      <c r="Z4488" s="14">
        <f t="shared" si="645"/>
        <v>17028</v>
      </c>
      <c r="AA4488" s="7">
        <f>VLOOKUP(G4488,Ma_KH!$A:$R,14,0)</f>
        <v>57</v>
      </c>
      <c r="AD4488" s="7" t="str">
        <f>IFERROR(VLOOKUP(J4488,'Chuyển Mã'!$B$3:$C$9,2,0),"")</f>
        <v>Hà Nội</v>
      </c>
      <c r="AE4488" s="7" t="str">
        <f t="shared" si="646"/>
        <v>Chả nướng 300g</v>
      </c>
      <c r="AF4488" s="7">
        <f t="shared" si="647"/>
        <v>3</v>
      </c>
    </row>
    <row r="4489" spans="1:32" x14ac:dyDescent="0.25">
      <c r="A4489" s="65">
        <v>45910</v>
      </c>
      <c r="B4489" s="25">
        <v>56670</v>
      </c>
      <c r="C4489" s="12" t="s">
        <v>7214</v>
      </c>
      <c r="D4489" s="16">
        <f t="shared" si="641"/>
        <v>45910</v>
      </c>
      <c r="G4489" s="13" t="s">
        <v>7616</v>
      </c>
      <c r="I4489" s="13" t="s">
        <v>8262</v>
      </c>
      <c r="J4489" s="13" t="s">
        <v>1815</v>
      </c>
      <c r="K4489" s="13" t="s">
        <v>568</v>
      </c>
      <c r="L4489" s="25" t="str">
        <f>VLOOKUP($K4489,TONG_SL!$A:$D,2,0)</f>
        <v>Chân gà sả tắc 150g</v>
      </c>
      <c r="N4489" s="25" t="str">
        <f t="shared" si="640"/>
        <v>K-C6</v>
      </c>
      <c r="Q4489" s="25" t="str">
        <f>VLOOKUP(K4489,TONG_SL!$A:$D,3,0)</f>
        <v>Túi</v>
      </c>
      <c r="R4489" s="1">
        <v>5</v>
      </c>
      <c r="T4489" s="1">
        <f>VLOOKUP(VLOOKUP(G4489,Ma_KH!$A:$R,18,0)&amp;K4489,Gia_MB!$A:$F,6,0)</f>
        <v>20250</v>
      </c>
      <c r="U4489" s="14">
        <f t="shared" si="642"/>
        <v>101250</v>
      </c>
      <c r="W4489" s="64">
        <f t="shared" si="643"/>
        <v>0</v>
      </c>
      <c r="X4489" s="3" t="str">
        <f t="shared" si="644"/>
        <v>8</v>
      </c>
      <c r="Z4489" s="14">
        <f t="shared" si="645"/>
        <v>8100</v>
      </c>
      <c r="AA4489" s="7">
        <f>VLOOKUP(G4489,Ma_KH!$A:$R,14,0)</f>
        <v>51</v>
      </c>
      <c r="AD4489" s="7" t="str">
        <f>IFERROR(VLOOKUP(J4489,'Chuyển Mã'!$B$3:$C$9,2,0),"")</f>
        <v>Hà Nội</v>
      </c>
      <c r="AE4489" s="7" t="str">
        <f t="shared" si="646"/>
        <v>Chân gà sả tắc 150g</v>
      </c>
      <c r="AF4489" s="7">
        <f t="shared" si="647"/>
        <v>5</v>
      </c>
    </row>
    <row r="4490" spans="1:32" x14ac:dyDescent="0.25">
      <c r="A4490" s="65">
        <v>45910</v>
      </c>
      <c r="B4490" s="25">
        <v>56670</v>
      </c>
      <c r="C4490" s="12" t="s">
        <v>7214</v>
      </c>
      <c r="D4490" s="16">
        <f t="shared" si="641"/>
        <v>45910</v>
      </c>
      <c r="G4490" s="13" t="s">
        <v>7616</v>
      </c>
      <c r="I4490" s="13" t="s">
        <v>8262</v>
      </c>
      <c r="J4490" s="13" t="s">
        <v>1815</v>
      </c>
      <c r="K4490" s="13" t="s">
        <v>558</v>
      </c>
      <c r="L4490" s="25" t="str">
        <f>VLOOKUP($K4490,TONG_SL!$A:$D,2,0)</f>
        <v>Gà muối hun khói 300g</v>
      </c>
      <c r="N4490" s="25" t="str">
        <f t="shared" si="640"/>
        <v>K-C6</v>
      </c>
      <c r="Q4490" s="25" t="str">
        <f>VLOOKUP(K4490,TONG_SL!$A:$D,3,0)</f>
        <v>Túi</v>
      </c>
      <c r="R4490" s="1">
        <v>10</v>
      </c>
      <c r="T4490" s="1">
        <f>VLOOKUP(VLOOKUP(G4490,Ma_KH!$A:$R,18,0)&amp;K4490,Gia_MB!$A:$F,6,0)</f>
        <v>70000</v>
      </c>
      <c r="U4490" s="14">
        <f t="shared" si="642"/>
        <v>700000</v>
      </c>
      <c r="W4490" s="64">
        <f t="shared" si="643"/>
        <v>0</v>
      </c>
      <c r="X4490" s="3" t="str">
        <f t="shared" si="644"/>
        <v>8</v>
      </c>
      <c r="Z4490" s="14">
        <f t="shared" si="645"/>
        <v>56000</v>
      </c>
      <c r="AA4490" s="7">
        <f>VLOOKUP(G4490,Ma_KH!$A:$R,14,0)</f>
        <v>51</v>
      </c>
      <c r="AD4490" s="7" t="str">
        <f>IFERROR(VLOOKUP(J4490,'Chuyển Mã'!$B$3:$C$9,2,0),"")</f>
        <v>Hà Nội</v>
      </c>
      <c r="AE4490" s="7" t="str">
        <f t="shared" si="646"/>
        <v>Gà muối hun khói 300g</v>
      </c>
      <c r="AF4490" s="7">
        <f t="shared" si="647"/>
        <v>10</v>
      </c>
    </row>
    <row r="4491" spans="1:32" x14ac:dyDescent="0.25">
      <c r="A4491" s="65">
        <v>45910</v>
      </c>
      <c r="B4491" s="25">
        <v>57825</v>
      </c>
      <c r="C4491" s="12" t="s">
        <v>7214</v>
      </c>
      <c r="D4491" s="16">
        <f t="shared" si="641"/>
        <v>45910</v>
      </c>
      <c r="G4491" s="13" t="s">
        <v>3158</v>
      </c>
      <c r="I4491" s="13" t="s">
        <v>3158</v>
      </c>
      <c r="J4491" s="13" t="s">
        <v>1815</v>
      </c>
      <c r="K4491" s="13" t="s">
        <v>30</v>
      </c>
      <c r="L4491" s="25" t="str">
        <f>VLOOKUP($K4491,TONG_SL!$A:$D,2,0)</f>
        <v>Gà muối 500g</v>
      </c>
      <c r="N4491" s="25" t="str">
        <f t="shared" si="640"/>
        <v>K-C6</v>
      </c>
      <c r="Q4491" s="25" t="str">
        <f>VLOOKUP(K4491,TONG_SL!$A:$D,3,0)</f>
        <v>Túi</v>
      </c>
      <c r="R4491" s="1">
        <v>3</v>
      </c>
      <c r="T4491" s="1">
        <f>VLOOKUP(VLOOKUP(G4491,Ma_KH!$A:$R,18,0)&amp;K4491,Gia_MB!$A:$F,6,0)</f>
        <v>111058</v>
      </c>
      <c r="U4491" s="14">
        <f t="shared" si="642"/>
        <v>333174</v>
      </c>
      <c r="W4491" s="64">
        <f t="shared" si="643"/>
        <v>0</v>
      </c>
      <c r="X4491" s="3" t="str">
        <f t="shared" si="644"/>
        <v>8</v>
      </c>
      <c r="Z4491" s="14">
        <f t="shared" si="645"/>
        <v>26653.920000000002</v>
      </c>
      <c r="AA4491" s="7">
        <f>VLOOKUP(G4491,Ma_KH!$A:$R,14,0)</f>
        <v>57</v>
      </c>
      <c r="AD4491" s="7" t="str">
        <f>IFERROR(VLOOKUP(J4491,'Chuyển Mã'!$B$3:$C$9,2,0),"")</f>
        <v>Hà Nội</v>
      </c>
      <c r="AE4491" s="7" t="str">
        <f t="shared" si="646"/>
        <v>Gà muối 500g</v>
      </c>
      <c r="AF4491" s="7">
        <f t="shared" si="647"/>
        <v>3</v>
      </c>
    </row>
    <row r="4492" spans="1:32" x14ac:dyDescent="0.25">
      <c r="A4492" s="65">
        <v>45910</v>
      </c>
      <c r="B4492" s="25">
        <v>57825</v>
      </c>
      <c r="C4492" s="12" t="s">
        <v>7214</v>
      </c>
      <c r="D4492" s="16">
        <f t="shared" si="641"/>
        <v>45910</v>
      </c>
      <c r="G4492" s="13" t="s">
        <v>3158</v>
      </c>
      <c r="I4492" s="13" t="s">
        <v>3158</v>
      </c>
      <c r="J4492" s="13" t="s">
        <v>1815</v>
      </c>
      <c r="K4492" s="13" t="s">
        <v>27</v>
      </c>
      <c r="L4492" s="25" t="str">
        <f>VLOOKUP($K4492,TONG_SL!$A:$D,2,0)</f>
        <v>Chân giò heo muối 300g</v>
      </c>
      <c r="N4492" s="25" t="str">
        <f t="shared" si="640"/>
        <v>K-C6</v>
      </c>
      <c r="Q4492" s="25" t="str">
        <f>VLOOKUP(K4492,TONG_SL!$A:$D,3,0)</f>
        <v>Túi</v>
      </c>
      <c r="R4492" s="1">
        <v>3</v>
      </c>
      <c r="T4492" s="1">
        <f>VLOOKUP(VLOOKUP(G4492,Ma_KH!$A:$R,18,0)&amp;K4492,Gia_MB!$A:$F,6,0)</f>
        <v>73431</v>
      </c>
      <c r="U4492" s="14">
        <f t="shared" si="642"/>
        <v>220293</v>
      </c>
      <c r="W4492" s="64">
        <f t="shared" si="643"/>
        <v>0</v>
      </c>
      <c r="X4492" s="3" t="str">
        <f t="shared" si="644"/>
        <v>8</v>
      </c>
      <c r="Z4492" s="14">
        <f t="shared" si="645"/>
        <v>17623.439999999999</v>
      </c>
      <c r="AA4492" s="7">
        <f>VLOOKUP(G4492,Ma_KH!$A:$R,14,0)</f>
        <v>57</v>
      </c>
      <c r="AD4492" s="7" t="str">
        <f>IFERROR(VLOOKUP(J4492,'Chuyển Mã'!$B$3:$C$9,2,0),"")</f>
        <v>Hà Nội</v>
      </c>
      <c r="AE4492" s="7" t="str">
        <f t="shared" si="646"/>
        <v>Chân giò heo muối 300g</v>
      </c>
      <c r="AF4492" s="7">
        <f t="shared" si="647"/>
        <v>3</v>
      </c>
    </row>
    <row r="4493" spans="1:32" x14ac:dyDescent="0.25">
      <c r="A4493" s="65">
        <v>45910</v>
      </c>
      <c r="B4493" s="25">
        <v>57825</v>
      </c>
      <c r="C4493" s="12" t="s">
        <v>7214</v>
      </c>
      <c r="D4493" s="16">
        <f t="shared" si="641"/>
        <v>45910</v>
      </c>
      <c r="G4493" s="13" t="s">
        <v>3158</v>
      </c>
      <c r="I4493" s="13" t="s">
        <v>3158</v>
      </c>
      <c r="J4493" s="13" t="s">
        <v>1815</v>
      </c>
      <c r="K4493" s="13" t="s">
        <v>547</v>
      </c>
      <c r="L4493" s="25" t="str">
        <f>VLOOKUP($K4493,TONG_SL!$A:$D,2,0)</f>
        <v>Chân giò heo muối 500g</v>
      </c>
      <c r="N4493" s="25" t="str">
        <f t="shared" si="640"/>
        <v>K-C6</v>
      </c>
      <c r="Q4493" s="25" t="str">
        <f>VLOOKUP(K4493,TONG_SL!$A:$D,3,0)</f>
        <v>Túi</v>
      </c>
      <c r="R4493" s="1">
        <v>3</v>
      </c>
      <c r="T4493" s="1">
        <f>VLOOKUP(VLOOKUP(G4493,Ma_KH!$A:$R,18,0)&amp;K4493,Gia_MB!$A:$F,6,0)</f>
        <v>119066</v>
      </c>
      <c r="U4493" s="14">
        <f t="shared" si="642"/>
        <v>357198</v>
      </c>
      <c r="W4493" s="64">
        <f t="shared" si="643"/>
        <v>0</v>
      </c>
      <c r="X4493" s="3" t="str">
        <f t="shared" si="644"/>
        <v>8</v>
      </c>
      <c r="Z4493" s="14">
        <f t="shared" si="645"/>
        <v>28575.84</v>
      </c>
      <c r="AA4493" s="7">
        <f>VLOOKUP(G4493,Ma_KH!$A:$R,14,0)</f>
        <v>57</v>
      </c>
      <c r="AD4493" s="7" t="str">
        <f>IFERROR(VLOOKUP(J4493,'Chuyển Mã'!$B$3:$C$9,2,0),"")</f>
        <v>Hà Nội</v>
      </c>
      <c r="AE4493" s="7" t="str">
        <f t="shared" si="646"/>
        <v>Chân giò heo muối 500g</v>
      </c>
      <c r="AF4493" s="7">
        <f t="shared" si="647"/>
        <v>3</v>
      </c>
    </row>
    <row r="4494" spans="1:32" x14ac:dyDescent="0.25">
      <c r="A4494" s="65">
        <v>45910</v>
      </c>
      <c r="B4494" s="25">
        <v>57825</v>
      </c>
      <c r="C4494" s="12" t="s">
        <v>7214</v>
      </c>
      <c r="D4494" s="16">
        <f t="shared" si="641"/>
        <v>45910</v>
      </c>
      <c r="G4494" s="13" t="s">
        <v>3158</v>
      </c>
      <c r="I4494" s="13" t="s">
        <v>3158</v>
      </c>
      <c r="J4494" s="13" t="s">
        <v>1815</v>
      </c>
      <c r="K4494" s="13" t="s">
        <v>32</v>
      </c>
      <c r="L4494" s="25" t="str">
        <f>VLOOKUP($K4494,TONG_SL!$A:$D,2,0)</f>
        <v>Giò Tai Lưỡi Xào 250</v>
      </c>
      <c r="N4494" s="25" t="str">
        <f t="shared" si="640"/>
        <v>K-C6</v>
      </c>
      <c r="Q4494" s="25" t="str">
        <f>VLOOKUP(K4494,TONG_SL!$A:$D,3,0)</f>
        <v>Túi</v>
      </c>
      <c r="R4494" s="1">
        <v>3</v>
      </c>
      <c r="T4494" s="1">
        <f>VLOOKUP(VLOOKUP(G4494,Ma_KH!$A:$R,18,0)&amp;K4494,Gia_MB!$A:$F,6,0)</f>
        <v>50182</v>
      </c>
      <c r="U4494" s="14">
        <f t="shared" si="642"/>
        <v>150546</v>
      </c>
      <c r="W4494" s="64">
        <f t="shared" si="643"/>
        <v>0</v>
      </c>
      <c r="X4494" s="3" t="str">
        <f t="shared" si="644"/>
        <v>8</v>
      </c>
      <c r="Z4494" s="14">
        <f t="shared" si="645"/>
        <v>12043.68</v>
      </c>
      <c r="AA4494" s="7">
        <f>VLOOKUP(G4494,Ma_KH!$A:$R,14,0)</f>
        <v>57</v>
      </c>
      <c r="AD4494" s="7" t="str">
        <f>IFERROR(VLOOKUP(J4494,'Chuyển Mã'!$B$3:$C$9,2,0),"")</f>
        <v>Hà Nội</v>
      </c>
      <c r="AE4494" s="7" t="str">
        <f t="shared" si="646"/>
        <v>Giò Tai Lưỡi Xào 250</v>
      </c>
      <c r="AF4494" s="7">
        <f t="shared" si="647"/>
        <v>3</v>
      </c>
    </row>
    <row r="4495" spans="1:32" x14ac:dyDescent="0.25">
      <c r="A4495" s="65">
        <v>45910</v>
      </c>
      <c r="B4495" s="25">
        <v>57825</v>
      </c>
      <c r="C4495" s="12" t="s">
        <v>7214</v>
      </c>
      <c r="D4495" s="16">
        <f t="shared" si="641"/>
        <v>45910</v>
      </c>
      <c r="G4495" s="13" t="s">
        <v>3158</v>
      </c>
      <c r="I4495" s="13" t="s">
        <v>3158</v>
      </c>
      <c r="J4495" s="13" t="s">
        <v>1815</v>
      </c>
      <c r="K4495" s="13" t="s">
        <v>41</v>
      </c>
      <c r="L4495" s="25" t="str">
        <f>VLOOKUP($K4495,TONG_SL!$A:$D,2,0)</f>
        <v>Chả nướng 300g</v>
      </c>
      <c r="N4495" s="25" t="str">
        <f t="shared" si="640"/>
        <v>K-C6</v>
      </c>
      <c r="Q4495" s="25" t="str">
        <f>VLOOKUP(K4495,TONG_SL!$A:$D,3,0)</f>
        <v>Túi</v>
      </c>
      <c r="R4495" s="1">
        <v>3</v>
      </c>
      <c r="T4495" s="1">
        <f>VLOOKUP(VLOOKUP(G4495,Ma_KH!$A:$R,18,0)&amp;K4495,Gia_MB!$A:$F,6,0)</f>
        <v>70950</v>
      </c>
      <c r="U4495" s="14">
        <f t="shared" si="642"/>
        <v>212850</v>
      </c>
      <c r="W4495" s="64">
        <f t="shared" si="643"/>
        <v>0</v>
      </c>
      <c r="X4495" s="3" t="str">
        <f t="shared" si="644"/>
        <v>8</v>
      </c>
      <c r="Z4495" s="14">
        <f t="shared" si="645"/>
        <v>17028</v>
      </c>
      <c r="AA4495" s="7">
        <f>VLOOKUP(G4495,Ma_KH!$A:$R,14,0)</f>
        <v>57</v>
      </c>
      <c r="AD4495" s="7" t="str">
        <f>IFERROR(VLOOKUP(J4495,'Chuyển Mã'!$B$3:$C$9,2,0),"")</f>
        <v>Hà Nội</v>
      </c>
      <c r="AE4495" s="7" t="str">
        <f t="shared" si="646"/>
        <v>Chả nướng 300g</v>
      </c>
      <c r="AF4495" s="7">
        <f t="shared" si="647"/>
        <v>3</v>
      </c>
    </row>
    <row r="4496" spans="1:32" x14ac:dyDescent="0.25">
      <c r="A4496" s="65">
        <v>45910</v>
      </c>
      <c r="B4496" s="25">
        <v>57825</v>
      </c>
      <c r="C4496" s="12" t="s">
        <v>7214</v>
      </c>
      <c r="D4496" s="16">
        <f t="shared" si="641"/>
        <v>45910</v>
      </c>
      <c r="G4496" s="13" t="s">
        <v>3158</v>
      </c>
      <c r="I4496" s="13" t="s">
        <v>3158</v>
      </c>
      <c r="J4496" s="13" t="s">
        <v>1815</v>
      </c>
      <c r="K4496" s="13" t="s">
        <v>39</v>
      </c>
      <c r="L4496" s="25" t="str">
        <f>VLOOKUP($K4496,TONG_SL!$A:$D,2,0)</f>
        <v>Chả cốm 300g</v>
      </c>
      <c r="N4496" s="25" t="str">
        <f t="shared" si="640"/>
        <v>K-C6</v>
      </c>
      <c r="Q4496" s="25" t="str">
        <f>VLOOKUP(K4496,TONG_SL!$A:$D,3,0)</f>
        <v>Túi</v>
      </c>
      <c r="R4496" s="1">
        <v>3</v>
      </c>
      <c r="T4496" s="1">
        <f>VLOOKUP(VLOOKUP(G4496,Ma_KH!$A:$R,18,0)&amp;K4496,Gia_MB!$A:$F,6,0)</f>
        <v>74250</v>
      </c>
      <c r="U4496" s="14">
        <f t="shared" si="642"/>
        <v>222750</v>
      </c>
      <c r="W4496" s="64">
        <f t="shared" si="643"/>
        <v>0</v>
      </c>
      <c r="X4496" s="3" t="str">
        <f t="shared" si="644"/>
        <v>8</v>
      </c>
      <c r="Z4496" s="14">
        <f t="shared" si="645"/>
        <v>17820</v>
      </c>
      <c r="AA4496" s="7">
        <f>VLOOKUP(G4496,Ma_KH!$A:$R,14,0)</f>
        <v>57</v>
      </c>
      <c r="AD4496" s="7" t="str">
        <f>IFERROR(VLOOKUP(J4496,'Chuyển Mã'!$B$3:$C$9,2,0),"")</f>
        <v>Hà Nội</v>
      </c>
      <c r="AE4496" s="7" t="str">
        <f t="shared" si="646"/>
        <v>Chả cốm 300g</v>
      </c>
      <c r="AF4496" s="7">
        <f t="shared" si="647"/>
        <v>3</v>
      </c>
    </row>
    <row r="4497" spans="1:32" x14ac:dyDescent="0.25">
      <c r="A4497" s="65">
        <v>45910</v>
      </c>
      <c r="B4497" s="25">
        <v>57825</v>
      </c>
      <c r="C4497" s="12" t="s">
        <v>7214</v>
      </c>
      <c r="D4497" s="16">
        <f t="shared" si="641"/>
        <v>45910</v>
      </c>
      <c r="G4497" s="13" t="s">
        <v>3158</v>
      </c>
      <c r="I4497" s="13" t="s">
        <v>3158</v>
      </c>
      <c r="J4497" s="13" t="s">
        <v>1815</v>
      </c>
      <c r="K4497" s="13" t="s">
        <v>55</v>
      </c>
      <c r="L4497" s="25" t="str">
        <f>VLOOKUP($K4497,TONG_SL!$A:$D,2,0)</f>
        <v>Gà xì dầu 500g</v>
      </c>
      <c r="N4497" s="25" t="str">
        <f t="shared" si="640"/>
        <v>K-C6</v>
      </c>
      <c r="Q4497" s="25" t="str">
        <f>VLOOKUP(K4497,TONG_SL!$A:$D,3,0)</f>
        <v>Túi</v>
      </c>
      <c r="R4497" s="1">
        <v>3</v>
      </c>
      <c r="T4497" s="1">
        <f>VLOOKUP(VLOOKUP(G4497,Ma_KH!$A:$R,18,0)&amp;K4497,Gia_MB!$A:$F,6,0)</f>
        <v>111606</v>
      </c>
      <c r="U4497" s="14">
        <f t="shared" si="642"/>
        <v>334818</v>
      </c>
      <c r="W4497" s="64">
        <f t="shared" si="643"/>
        <v>0</v>
      </c>
      <c r="X4497" s="3" t="str">
        <f t="shared" si="644"/>
        <v>8</v>
      </c>
      <c r="Z4497" s="14">
        <f t="shared" si="645"/>
        <v>26785.440000000002</v>
      </c>
      <c r="AA4497" s="7">
        <f>VLOOKUP(G4497,Ma_KH!$A:$R,14,0)</f>
        <v>57</v>
      </c>
      <c r="AD4497" s="7" t="str">
        <f>IFERROR(VLOOKUP(J4497,'Chuyển Mã'!$B$3:$C$9,2,0),"")</f>
        <v>Hà Nội</v>
      </c>
      <c r="AE4497" s="7" t="str">
        <f t="shared" si="646"/>
        <v>Gà xì dầu 500g</v>
      </c>
      <c r="AF4497" s="7">
        <f t="shared" si="647"/>
        <v>3</v>
      </c>
    </row>
    <row r="4498" spans="1:32" x14ac:dyDescent="0.25">
      <c r="A4498" s="65">
        <v>45910</v>
      </c>
      <c r="B4498" s="25">
        <v>57826</v>
      </c>
      <c r="C4498" s="12" t="s">
        <v>7214</v>
      </c>
      <c r="D4498" s="16">
        <f t="shared" si="641"/>
        <v>45910</v>
      </c>
      <c r="G4498" s="13" t="s">
        <v>8717</v>
      </c>
      <c r="I4498" s="13" t="s">
        <v>8717</v>
      </c>
      <c r="J4498" s="13" t="s">
        <v>1815</v>
      </c>
      <c r="K4498" s="13" t="s">
        <v>27</v>
      </c>
      <c r="L4498" s="25" t="str">
        <f>VLOOKUP($K4498,TONG_SL!$A:$D,2,0)</f>
        <v>Chân giò heo muối 300g</v>
      </c>
      <c r="N4498" s="25" t="str">
        <f t="shared" si="640"/>
        <v>K-C6</v>
      </c>
      <c r="Q4498" s="25" t="str">
        <f>VLOOKUP(K4498,TONG_SL!$A:$D,3,0)</f>
        <v>Túi</v>
      </c>
      <c r="R4498" s="1">
        <v>20</v>
      </c>
      <c r="T4498" s="1">
        <f>VLOOKUP(VLOOKUP(G4498,Ma_KH!$A:$R,18,0)&amp;K4498,Gia_MB!$A:$F,6,0)</f>
        <v>69759</v>
      </c>
      <c r="U4498" s="14">
        <f t="shared" si="642"/>
        <v>1395180</v>
      </c>
      <c r="W4498" s="64">
        <f t="shared" si="643"/>
        <v>0</v>
      </c>
      <c r="X4498" s="3" t="str">
        <f t="shared" si="644"/>
        <v>8</v>
      </c>
      <c r="Z4498" s="14">
        <f t="shared" si="645"/>
        <v>111614.40000000001</v>
      </c>
      <c r="AA4498" s="7">
        <f>VLOOKUP(G4498,Ma_KH!$A:$R,14,0)</f>
        <v>36</v>
      </c>
      <c r="AD4498" s="7" t="str">
        <f>IFERROR(VLOOKUP(J4498,'Chuyển Mã'!$B$3:$C$9,2,0),"")</f>
        <v>Hà Nội</v>
      </c>
      <c r="AE4498" s="7" t="str">
        <f t="shared" si="646"/>
        <v>Chân giò heo muối 300g</v>
      </c>
      <c r="AF4498" s="7">
        <f t="shared" si="647"/>
        <v>20</v>
      </c>
    </row>
    <row r="4499" spans="1:32" x14ac:dyDescent="0.25">
      <c r="A4499" s="65">
        <v>45910</v>
      </c>
      <c r="B4499" s="25">
        <v>57826</v>
      </c>
      <c r="C4499" s="12" t="s">
        <v>7214</v>
      </c>
      <c r="D4499" s="16">
        <f t="shared" si="641"/>
        <v>45910</v>
      </c>
      <c r="G4499" s="13" t="s">
        <v>8717</v>
      </c>
      <c r="I4499" s="13" t="s">
        <v>8717</v>
      </c>
      <c r="J4499" s="13" t="s">
        <v>1815</v>
      </c>
      <c r="K4499" s="13" t="s">
        <v>32</v>
      </c>
      <c r="L4499" s="25" t="str">
        <f>VLOOKUP($K4499,TONG_SL!$A:$D,2,0)</f>
        <v>Giò Tai Lưỡi Xào 250</v>
      </c>
      <c r="N4499" s="25" t="str">
        <f t="shared" si="640"/>
        <v>K-C6</v>
      </c>
      <c r="Q4499" s="25" t="str">
        <f>VLOOKUP(K4499,TONG_SL!$A:$D,3,0)</f>
        <v>Túi</v>
      </c>
      <c r="R4499" s="1">
        <v>5</v>
      </c>
      <c r="T4499" s="1">
        <f>VLOOKUP(VLOOKUP(G4499,Ma_KH!$A:$R,18,0)&amp;K4499,Gia_MB!$A:$F,6,0)</f>
        <v>47673</v>
      </c>
      <c r="U4499" s="14">
        <f t="shared" si="642"/>
        <v>238365</v>
      </c>
      <c r="W4499" s="64">
        <f t="shared" si="643"/>
        <v>0</v>
      </c>
      <c r="X4499" s="3" t="str">
        <f t="shared" si="644"/>
        <v>8</v>
      </c>
      <c r="Z4499" s="14">
        <f t="shared" si="645"/>
        <v>19069.2</v>
      </c>
      <c r="AA4499" s="7">
        <f>VLOOKUP(G4499,Ma_KH!$A:$R,14,0)</f>
        <v>36</v>
      </c>
      <c r="AD4499" s="7" t="str">
        <f>IFERROR(VLOOKUP(J4499,'Chuyển Mã'!$B$3:$C$9,2,0),"")</f>
        <v>Hà Nội</v>
      </c>
      <c r="AE4499" s="7" t="str">
        <f t="shared" si="646"/>
        <v>Giò Tai Lưỡi Xào 250</v>
      </c>
      <c r="AF4499" s="7">
        <f t="shared" si="647"/>
        <v>5</v>
      </c>
    </row>
    <row r="4500" spans="1:32" x14ac:dyDescent="0.25">
      <c r="A4500" s="65">
        <v>45910</v>
      </c>
      <c r="B4500" s="25">
        <v>57826</v>
      </c>
      <c r="C4500" s="12" t="s">
        <v>7214</v>
      </c>
      <c r="D4500" s="16">
        <f t="shared" si="641"/>
        <v>45910</v>
      </c>
      <c r="G4500" s="13" t="s">
        <v>8717</v>
      </c>
      <c r="I4500" s="13" t="s">
        <v>8717</v>
      </c>
      <c r="J4500" s="13" t="s">
        <v>1815</v>
      </c>
      <c r="K4500" s="13" t="s">
        <v>51</v>
      </c>
      <c r="L4500" s="25" t="str">
        <f>VLOOKUP($K4500,TONG_SL!$A:$D,2,0)</f>
        <v>Mọc Nấm Hương 250g</v>
      </c>
      <c r="N4500" s="25" t="str">
        <f t="shared" si="640"/>
        <v>K-C6</v>
      </c>
      <c r="Q4500" s="25" t="str">
        <f>VLOOKUP(K4500,TONG_SL!$A:$D,3,0)</f>
        <v>Túi</v>
      </c>
      <c r="R4500" s="1">
        <v>3</v>
      </c>
      <c r="T4500" s="1">
        <f>VLOOKUP(VLOOKUP(G4500,Ma_KH!$A:$R,18,0)&amp;K4500,Gia_MB!$A:$F,6,0)</f>
        <v>43700</v>
      </c>
      <c r="U4500" s="14">
        <f t="shared" si="642"/>
        <v>131100</v>
      </c>
      <c r="W4500" s="64">
        <f t="shared" si="643"/>
        <v>0</v>
      </c>
      <c r="X4500" s="3" t="str">
        <f t="shared" si="644"/>
        <v>8</v>
      </c>
      <c r="Z4500" s="14">
        <f t="shared" si="645"/>
        <v>10488</v>
      </c>
      <c r="AA4500" s="7">
        <f>VLOOKUP(G4500,Ma_KH!$A:$R,14,0)</f>
        <v>36</v>
      </c>
      <c r="AD4500" s="7" t="str">
        <f>IFERROR(VLOOKUP(J4500,'Chuyển Mã'!$B$3:$C$9,2,0),"")</f>
        <v>Hà Nội</v>
      </c>
      <c r="AE4500" s="7" t="str">
        <f t="shared" si="646"/>
        <v>Mọc Nấm Hương 250g</v>
      </c>
      <c r="AF4500" s="7">
        <f t="shared" si="647"/>
        <v>3</v>
      </c>
    </row>
    <row r="4501" spans="1:32" x14ac:dyDescent="0.25">
      <c r="A4501" s="65">
        <v>45910</v>
      </c>
      <c r="B4501" s="25">
        <v>57826</v>
      </c>
      <c r="C4501" s="12" t="s">
        <v>7214</v>
      </c>
      <c r="D4501" s="16">
        <f t="shared" si="641"/>
        <v>45910</v>
      </c>
      <c r="G4501" s="13" t="s">
        <v>8717</v>
      </c>
      <c r="I4501" s="13" t="s">
        <v>8717</v>
      </c>
      <c r="J4501" s="13" t="s">
        <v>1815</v>
      </c>
      <c r="K4501" s="13" t="s">
        <v>39</v>
      </c>
      <c r="L4501" s="25" t="str">
        <f>VLOOKUP($K4501,TONG_SL!$A:$D,2,0)</f>
        <v>Chả cốm 300g</v>
      </c>
      <c r="N4501" s="25" t="str">
        <f t="shared" si="640"/>
        <v>K-C6</v>
      </c>
      <c r="Q4501" s="25" t="str">
        <f>VLOOKUP(K4501,TONG_SL!$A:$D,3,0)</f>
        <v>Túi</v>
      </c>
      <c r="R4501" s="1">
        <v>5</v>
      </c>
      <c r="T4501" s="1">
        <f>VLOOKUP(VLOOKUP(G4501,Ma_KH!$A:$R,18,0)&amp;K4501,Gia_MB!$A:$F,6,0)</f>
        <v>70538</v>
      </c>
      <c r="U4501" s="14">
        <f t="shared" si="642"/>
        <v>352690</v>
      </c>
      <c r="W4501" s="64">
        <f t="shared" si="643"/>
        <v>0</v>
      </c>
      <c r="X4501" s="3" t="str">
        <f t="shared" si="644"/>
        <v>8</v>
      </c>
      <c r="Z4501" s="14">
        <f t="shared" si="645"/>
        <v>28215.200000000001</v>
      </c>
      <c r="AA4501" s="7">
        <f>VLOOKUP(G4501,Ma_KH!$A:$R,14,0)</f>
        <v>36</v>
      </c>
      <c r="AD4501" s="7" t="str">
        <f>IFERROR(VLOOKUP(J4501,'Chuyển Mã'!$B$3:$C$9,2,0),"")</f>
        <v>Hà Nội</v>
      </c>
      <c r="AE4501" s="7" t="str">
        <f t="shared" si="646"/>
        <v>Chả cốm 300g</v>
      </c>
      <c r="AF4501" s="7">
        <f t="shared" si="647"/>
        <v>5</v>
      </c>
    </row>
    <row r="4502" spans="1:32" x14ac:dyDescent="0.25">
      <c r="A4502" s="65">
        <v>45910</v>
      </c>
      <c r="B4502" s="25">
        <v>57826</v>
      </c>
      <c r="C4502" s="12" t="s">
        <v>7214</v>
      </c>
      <c r="D4502" s="16">
        <f t="shared" si="641"/>
        <v>45910</v>
      </c>
      <c r="G4502" s="13" t="s">
        <v>8717</v>
      </c>
      <c r="I4502" s="13" t="s">
        <v>8717</v>
      </c>
      <c r="J4502" s="13" t="s">
        <v>1815</v>
      </c>
      <c r="K4502" s="13" t="s">
        <v>41</v>
      </c>
      <c r="L4502" s="25" t="str">
        <f>VLOOKUP($K4502,TONG_SL!$A:$D,2,0)</f>
        <v>Chả nướng 300g</v>
      </c>
      <c r="N4502" s="25" t="str">
        <f t="shared" si="640"/>
        <v>K-C6</v>
      </c>
      <c r="Q4502" s="25" t="str">
        <f>VLOOKUP(K4502,TONG_SL!$A:$D,3,0)</f>
        <v>Túi</v>
      </c>
      <c r="R4502" s="1">
        <v>10</v>
      </c>
      <c r="T4502" s="1">
        <f>VLOOKUP(VLOOKUP(G4502,Ma_KH!$A:$R,18,0)&amp;K4502,Gia_MB!$A:$F,6,0)</f>
        <v>67402</v>
      </c>
      <c r="U4502" s="14">
        <f t="shared" si="642"/>
        <v>674020</v>
      </c>
      <c r="W4502" s="64">
        <f t="shared" si="643"/>
        <v>0</v>
      </c>
      <c r="X4502" s="3" t="str">
        <f t="shared" si="644"/>
        <v>8</v>
      </c>
      <c r="Z4502" s="14">
        <f t="shared" si="645"/>
        <v>53921.599999999999</v>
      </c>
      <c r="AA4502" s="7">
        <f>VLOOKUP(G4502,Ma_KH!$A:$R,14,0)</f>
        <v>36</v>
      </c>
      <c r="AD4502" s="7" t="str">
        <f>IFERROR(VLOOKUP(J4502,'Chuyển Mã'!$B$3:$C$9,2,0),"")</f>
        <v>Hà Nội</v>
      </c>
      <c r="AE4502" s="7" t="str">
        <f t="shared" si="646"/>
        <v>Chả nướng 300g</v>
      </c>
      <c r="AF4502" s="7">
        <f t="shared" si="647"/>
        <v>10</v>
      </c>
    </row>
    <row r="4503" spans="1:32" x14ac:dyDescent="0.25">
      <c r="A4503" s="65">
        <v>45910</v>
      </c>
      <c r="B4503" s="25" t="s">
        <v>8718</v>
      </c>
      <c r="C4503" s="12" t="s">
        <v>7214</v>
      </c>
      <c r="D4503" s="16">
        <f t="shared" si="641"/>
        <v>45910</v>
      </c>
      <c r="G4503" s="13" t="s">
        <v>8719</v>
      </c>
      <c r="I4503" s="13" t="s">
        <v>8720</v>
      </c>
      <c r="J4503" s="13" t="s">
        <v>1813</v>
      </c>
      <c r="K4503" s="13" t="s">
        <v>30</v>
      </c>
      <c r="L4503" s="25" t="str">
        <f>VLOOKUP($K4503,TONG_SL!$A:$D,2,0)</f>
        <v>Gà muối 500g</v>
      </c>
      <c r="N4503" s="25" t="str">
        <f t="shared" si="640"/>
        <v>K-C6</v>
      </c>
      <c r="Q4503" s="25" t="str">
        <f>VLOOKUP(K4503,TONG_SL!$A:$D,3,0)</f>
        <v>Túi</v>
      </c>
      <c r="R4503" s="1">
        <v>5</v>
      </c>
      <c r="T4503" s="1">
        <f>VLOOKUP(VLOOKUP(G4503,Ma_KH!$A:$R,18,0)&amp;K4503,Gia_MB!$A:$F,6,0)</f>
        <v>111058</v>
      </c>
      <c r="U4503" s="14">
        <f t="shared" si="642"/>
        <v>555290</v>
      </c>
      <c r="W4503" s="64">
        <f t="shared" si="643"/>
        <v>0</v>
      </c>
      <c r="X4503" s="3" t="str">
        <f t="shared" si="644"/>
        <v>8</v>
      </c>
      <c r="Z4503" s="14">
        <f t="shared" si="645"/>
        <v>44423.200000000004</v>
      </c>
      <c r="AA4503" s="7">
        <f>VLOOKUP(G4503,Ma_KH!$A:$R,14,0)</f>
        <v>60</v>
      </c>
      <c r="AD4503" s="7" t="str">
        <f>IFERROR(VLOOKUP(J4503,'Chuyển Mã'!$B$3:$C$9,2,0),"")</f>
        <v>Hà Nội</v>
      </c>
      <c r="AE4503" s="7" t="str">
        <f t="shared" si="646"/>
        <v>Gà muối 500g</v>
      </c>
      <c r="AF4503" s="7">
        <f t="shared" si="647"/>
        <v>5</v>
      </c>
    </row>
    <row r="4504" spans="1:32" x14ac:dyDescent="0.25">
      <c r="A4504" s="65">
        <v>45910</v>
      </c>
      <c r="B4504" s="25" t="s">
        <v>8718</v>
      </c>
      <c r="C4504" s="12" t="s">
        <v>7214</v>
      </c>
      <c r="D4504" s="16">
        <f t="shared" si="641"/>
        <v>45910</v>
      </c>
      <c r="G4504" s="13" t="s">
        <v>8719</v>
      </c>
      <c r="I4504" s="13" t="s">
        <v>8720</v>
      </c>
      <c r="J4504" s="13" t="s">
        <v>1813</v>
      </c>
      <c r="K4504" s="13" t="s">
        <v>27</v>
      </c>
      <c r="L4504" s="25" t="str">
        <f>VLOOKUP($K4504,TONG_SL!$A:$D,2,0)</f>
        <v>Chân giò heo muối 300g</v>
      </c>
      <c r="N4504" s="25" t="str">
        <f t="shared" si="640"/>
        <v>K-C6</v>
      </c>
      <c r="Q4504" s="25" t="str">
        <f>VLOOKUP(K4504,TONG_SL!$A:$D,3,0)</f>
        <v>Túi</v>
      </c>
      <c r="R4504" s="1">
        <v>10</v>
      </c>
      <c r="T4504" s="1">
        <f>VLOOKUP(VLOOKUP(G4504,Ma_KH!$A:$R,18,0)&amp;K4504,Gia_MB!$A:$F,6,0)</f>
        <v>73431</v>
      </c>
      <c r="U4504" s="14">
        <f t="shared" si="642"/>
        <v>734310</v>
      </c>
      <c r="W4504" s="64">
        <f t="shared" si="643"/>
        <v>0</v>
      </c>
      <c r="X4504" s="3" t="str">
        <f t="shared" si="644"/>
        <v>8</v>
      </c>
      <c r="Z4504" s="14">
        <f t="shared" si="645"/>
        <v>58744.800000000003</v>
      </c>
      <c r="AA4504" s="7">
        <f>VLOOKUP(G4504,Ma_KH!$A:$R,14,0)</f>
        <v>60</v>
      </c>
      <c r="AD4504" s="7" t="str">
        <f>IFERROR(VLOOKUP(J4504,'Chuyển Mã'!$B$3:$C$9,2,0),"")</f>
        <v>Hà Nội</v>
      </c>
      <c r="AE4504" s="7" t="str">
        <f t="shared" si="646"/>
        <v>Chân giò heo muối 300g</v>
      </c>
      <c r="AF4504" s="7">
        <f t="shared" si="647"/>
        <v>10</v>
      </c>
    </row>
    <row r="4505" spans="1:32" x14ac:dyDescent="0.25">
      <c r="A4505" s="65">
        <v>45910</v>
      </c>
      <c r="B4505" s="25" t="s">
        <v>8718</v>
      </c>
      <c r="C4505" s="12" t="s">
        <v>7214</v>
      </c>
      <c r="D4505" s="16">
        <f t="shared" si="641"/>
        <v>45910</v>
      </c>
      <c r="G4505" s="13" t="s">
        <v>8719</v>
      </c>
      <c r="I4505" s="13" t="s">
        <v>8720</v>
      </c>
      <c r="J4505" s="13" t="s">
        <v>1813</v>
      </c>
      <c r="K4505" s="13" t="s">
        <v>32</v>
      </c>
      <c r="L4505" s="25" t="str">
        <f>VLOOKUP($K4505,TONG_SL!$A:$D,2,0)</f>
        <v>Giò Tai Lưỡi Xào 250</v>
      </c>
      <c r="N4505" s="25" t="str">
        <f t="shared" si="640"/>
        <v>K-C6</v>
      </c>
      <c r="Q4505" s="25" t="str">
        <f>VLOOKUP(K4505,TONG_SL!$A:$D,3,0)</f>
        <v>Túi</v>
      </c>
      <c r="R4505" s="1">
        <v>5</v>
      </c>
      <c r="T4505" s="1">
        <f>VLOOKUP(VLOOKUP(G4505,Ma_KH!$A:$R,18,0)&amp;K4505,Gia_MB!$A:$F,6,0)</f>
        <v>50183</v>
      </c>
      <c r="U4505" s="14">
        <f t="shared" si="642"/>
        <v>250915</v>
      </c>
      <c r="W4505" s="64">
        <f t="shared" si="643"/>
        <v>0</v>
      </c>
      <c r="X4505" s="3" t="str">
        <f t="shared" si="644"/>
        <v>8</v>
      </c>
      <c r="Z4505" s="14">
        <f t="shared" si="645"/>
        <v>20073.2</v>
      </c>
      <c r="AA4505" s="7">
        <f>VLOOKUP(G4505,Ma_KH!$A:$R,14,0)</f>
        <v>60</v>
      </c>
      <c r="AD4505" s="7" t="str">
        <f>IFERROR(VLOOKUP(J4505,'Chuyển Mã'!$B$3:$C$9,2,0),"")</f>
        <v>Hà Nội</v>
      </c>
      <c r="AE4505" s="7" t="str">
        <f t="shared" si="646"/>
        <v>Giò Tai Lưỡi Xào 250</v>
      </c>
      <c r="AF4505" s="7">
        <f t="shared" si="647"/>
        <v>5</v>
      </c>
    </row>
    <row r="4506" spans="1:32" x14ac:dyDescent="0.25">
      <c r="A4506" s="65">
        <v>45910</v>
      </c>
      <c r="B4506" s="25" t="s">
        <v>8718</v>
      </c>
      <c r="C4506" s="12" t="s">
        <v>7214</v>
      </c>
      <c r="D4506" s="16">
        <f t="shared" si="641"/>
        <v>45910</v>
      </c>
      <c r="G4506" s="13" t="s">
        <v>8719</v>
      </c>
      <c r="I4506" s="13" t="s">
        <v>8720</v>
      </c>
      <c r="J4506" s="13" t="s">
        <v>1813</v>
      </c>
      <c r="K4506" s="13" t="s">
        <v>35</v>
      </c>
      <c r="L4506" s="25" t="str">
        <f>VLOOKUP($K4506,TONG_SL!$A:$D,2,0)</f>
        <v>Tai heo muối 200g</v>
      </c>
      <c r="N4506" s="25" t="str">
        <f t="shared" si="640"/>
        <v>K-C6</v>
      </c>
      <c r="Q4506" s="25" t="str">
        <f>VLOOKUP(K4506,TONG_SL!$A:$D,3,0)</f>
        <v>Túi</v>
      </c>
      <c r="R4506" s="1">
        <v>2</v>
      </c>
      <c r="T4506" s="1">
        <f>VLOOKUP(VLOOKUP(G4506,Ma_KH!$A:$R,18,0)&amp;K4506,Gia_MB!$A:$F,6,0)</f>
        <v>55595</v>
      </c>
      <c r="U4506" s="14">
        <f t="shared" si="642"/>
        <v>111190</v>
      </c>
      <c r="W4506" s="64">
        <f t="shared" si="643"/>
        <v>0</v>
      </c>
      <c r="X4506" s="3" t="str">
        <f t="shared" si="644"/>
        <v>8</v>
      </c>
      <c r="Z4506" s="14">
        <f t="shared" si="645"/>
        <v>8895.2000000000007</v>
      </c>
      <c r="AA4506" s="7">
        <f>VLOOKUP(G4506,Ma_KH!$A:$R,14,0)</f>
        <v>60</v>
      </c>
      <c r="AD4506" s="7" t="str">
        <f>IFERROR(VLOOKUP(J4506,'Chuyển Mã'!$B$3:$C$9,2,0),"")</f>
        <v>Hà Nội</v>
      </c>
      <c r="AE4506" s="7" t="str">
        <f t="shared" si="646"/>
        <v>Tai heo muối 200g</v>
      </c>
      <c r="AF4506" s="7">
        <f t="shared" si="647"/>
        <v>2</v>
      </c>
    </row>
    <row r="4507" spans="1:32" x14ac:dyDescent="0.25">
      <c r="A4507" s="65">
        <v>45910</v>
      </c>
      <c r="B4507" s="25" t="s">
        <v>8718</v>
      </c>
      <c r="C4507" s="12" t="s">
        <v>7214</v>
      </c>
      <c r="D4507" s="16">
        <f t="shared" si="641"/>
        <v>45910</v>
      </c>
      <c r="G4507" s="13" t="s">
        <v>8719</v>
      </c>
      <c r="I4507" s="13" t="s">
        <v>8720</v>
      </c>
      <c r="J4507" s="13" t="s">
        <v>1813</v>
      </c>
      <c r="K4507" s="13" t="s">
        <v>41</v>
      </c>
      <c r="L4507" s="25" t="str">
        <f>VLOOKUP($K4507,TONG_SL!$A:$D,2,0)</f>
        <v>Chả nướng 300g</v>
      </c>
      <c r="N4507" s="25" t="str">
        <f t="shared" si="640"/>
        <v>K-C6</v>
      </c>
      <c r="Q4507" s="25" t="str">
        <f>VLOOKUP(K4507,TONG_SL!$A:$D,3,0)</f>
        <v>Túi</v>
      </c>
      <c r="R4507" s="1">
        <v>5</v>
      </c>
      <c r="T4507" s="1">
        <f>VLOOKUP(VLOOKUP(G4507,Ma_KH!$A:$R,18,0)&amp;K4507,Gia_MB!$A:$F,6,0)</f>
        <v>70950</v>
      </c>
      <c r="U4507" s="14">
        <f t="shared" si="642"/>
        <v>354750</v>
      </c>
      <c r="W4507" s="64">
        <f t="shared" si="643"/>
        <v>0</v>
      </c>
      <c r="X4507" s="3" t="str">
        <f t="shared" si="644"/>
        <v>8</v>
      </c>
      <c r="Z4507" s="14">
        <f t="shared" si="645"/>
        <v>28380</v>
      </c>
      <c r="AA4507" s="7">
        <f>VLOOKUP(G4507,Ma_KH!$A:$R,14,0)</f>
        <v>60</v>
      </c>
      <c r="AD4507" s="7" t="str">
        <f>IFERROR(VLOOKUP(J4507,'Chuyển Mã'!$B$3:$C$9,2,0),"")</f>
        <v>Hà Nội</v>
      </c>
      <c r="AE4507" s="7" t="str">
        <f t="shared" si="646"/>
        <v>Chả nướng 300g</v>
      </c>
      <c r="AF4507" s="7">
        <f t="shared" si="647"/>
        <v>5</v>
      </c>
    </row>
    <row r="4508" spans="1:32" x14ac:dyDescent="0.25">
      <c r="A4508" s="65">
        <v>45910</v>
      </c>
      <c r="B4508" s="25">
        <v>4176574073</v>
      </c>
      <c r="C4508" s="12" t="s">
        <v>7214</v>
      </c>
      <c r="D4508" s="16">
        <f t="shared" si="641"/>
        <v>45910</v>
      </c>
      <c r="G4508" s="13" t="s">
        <v>8721</v>
      </c>
      <c r="I4508" s="25">
        <v>4176574073</v>
      </c>
      <c r="J4508" s="13" t="s">
        <v>1813</v>
      </c>
      <c r="K4508" s="13" t="s">
        <v>51</v>
      </c>
      <c r="L4508" s="25" t="str">
        <f>VLOOKUP($K4508,TONG_SL!$A:$D,2,0)</f>
        <v>Mọc Nấm Hương 250g</v>
      </c>
      <c r="N4508" s="25" t="str">
        <f t="shared" si="640"/>
        <v>K-C6</v>
      </c>
      <c r="Q4508" s="25" t="str">
        <f>VLOOKUP(K4508,TONG_SL!$A:$D,3,0)</f>
        <v>Túi</v>
      </c>
      <c r="R4508" s="1">
        <v>5</v>
      </c>
      <c r="T4508" s="1">
        <f>VLOOKUP(VLOOKUP(G4508,Ma_KH!$A:$R,18,0)&amp;K4508,Gia_MB!$A:$F,6,0)</f>
        <v>46000</v>
      </c>
      <c r="U4508" s="14">
        <f t="shared" si="642"/>
        <v>230000</v>
      </c>
      <c r="W4508" s="64">
        <f t="shared" si="643"/>
        <v>0</v>
      </c>
      <c r="X4508" s="3" t="str">
        <f t="shared" si="644"/>
        <v>8</v>
      </c>
      <c r="Z4508" s="14">
        <f t="shared" si="645"/>
        <v>18400</v>
      </c>
      <c r="AA4508" s="7">
        <f>VLOOKUP(G4508,Ma_KH!$A:$R,14,0)</f>
        <v>60</v>
      </c>
      <c r="AD4508" s="7" t="str">
        <f>IFERROR(VLOOKUP(J4508,'Chuyển Mã'!$B$3:$C$9,2,0),"")</f>
        <v>Hà Nội</v>
      </c>
      <c r="AE4508" s="7" t="str">
        <f t="shared" si="646"/>
        <v>Mọc Nấm Hương 250g</v>
      </c>
      <c r="AF4508" s="7">
        <f t="shared" si="647"/>
        <v>5</v>
      </c>
    </row>
    <row r="4509" spans="1:32" x14ac:dyDescent="0.25">
      <c r="A4509" s="65">
        <v>45910</v>
      </c>
      <c r="B4509" s="25">
        <v>4176574073</v>
      </c>
      <c r="C4509" s="12" t="s">
        <v>7214</v>
      </c>
      <c r="D4509" s="16">
        <f t="shared" si="641"/>
        <v>45910</v>
      </c>
      <c r="G4509" s="13" t="s">
        <v>8721</v>
      </c>
      <c r="I4509" s="25">
        <v>4176574073</v>
      </c>
      <c r="J4509" s="13" t="s">
        <v>1813</v>
      </c>
      <c r="K4509" s="13" t="s">
        <v>27</v>
      </c>
      <c r="L4509" s="25" t="str">
        <f>VLOOKUP($K4509,TONG_SL!$A:$D,2,0)</f>
        <v>Chân giò heo muối 300g</v>
      </c>
      <c r="N4509" s="25" t="str">
        <f t="shared" si="640"/>
        <v>K-C6</v>
      </c>
      <c r="Q4509" s="25" t="str">
        <f>VLOOKUP(K4509,TONG_SL!$A:$D,3,0)</f>
        <v>Túi</v>
      </c>
      <c r="R4509" s="1">
        <v>13</v>
      </c>
      <c r="T4509" s="1">
        <f>VLOOKUP(VLOOKUP(G4509,Ma_KH!$A:$R,18,0)&amp;K4509,Gia_MB!$A:$F,6,0)</f>
        <v>73431</v>
      </c>
      <c r="U4509" s="14">
        <f t="shared" si="642"/>
        <v>954603</v>
      </c>
      <c r="W4509" s="64">
        <f t="shared" si="643"/>
        <v>0</v>
      </c>
      <c r="X4509" s="3" t="str">
        <f t="shared" si="644"/>
        <v>8</v>
      </c>
      <c r="Z4509" s="14">
        <f t="shared" si="645"/>
        <v>76368.240000000005</v>
      </c>
      <c r="AA4509" s="7">
        <f>VLOOKUP(G4509,Ma_KH!$A:$R,14,0)</f>
        <v>60</v>
      </c>
      <c r="AD4509" s="7" t="str">
        <f>IFERROR(VLOOKUP(J4509,'Chuyển Mã'!$B$3:$C$9,2,0),"")</f>
        <v>Hà Nội</v>
      </c>
      <c r="AE4509" s="7" t="str">
        <f t="shared" si="646"/>
        <v>Chân giò heo muối 300g</v>
      </c>
      <c r="AF4509" s="7">
        <f t="shared" si="647"/>
        <v>13</v>
      </c>
    </row>
    <row r="4510" spans="1:32" x14ac:dyDescent="0.25">
      <c r="A4510" s="65">
        <v>45910</v>
      </c>
      <c r="B4510" s="25">
        <v>4176574073</v>
      </c>
      <c r="C4510" s="12" t="s">
        <v>7214</v>
      </c>
      <c r="D4510" s="16">
        <f t="shared" si="641"/>
        <v>45910</v>
      </c>
      <c r="G4510" s="13" t="s">
        <v>8721</v>
      </c>
      <c r="I4510" s="25">
        <v>4176574073</v>
      </c>
      <c r="J4510" s="13" t="s">
        <v>1813</v>
      </c>
      <c r="K4510" s="13" t="s">
        <v>30</v>
      </c>
      <c r="L4510" s="25" t="str">
        <f>VLOOKUP($K4510,TONG_SL!$A:$D,2,0)</f>
        <v>Gà muối 500g</v>
      </c>
      <c r="N4510" s="25" t="str">
        <f t="shared" si="640"/>
        <v>K-C6</v>
      </c>
      <c r="Q4510" s="25" t="str">
        <f>VLOOKUP(K4510,TONG_SL!$A:$D,3,0)</f>
        <v>Túi</v>
      </c>
      <c r="R4510" s="1">
        <v>5</v>
      </c>
      <c r="T4510" s="1">
        <f>VLOOKUP(VLOOKUP(G4510,Ma_KH!$A:$R,18,0)&amp;K4510,Gia_MB!$A:$F,6,0)</f>
        <v>111058</v>
      </c>
      <c r="U4510" s="14">
        <f t="shared" si="642"/>
        <v>555290</v>
      </c>
      <c r="W4510" s="64">
        <f t="shared" si="643"/>
        <v>0</v>
      </c>
      <c r="X4510" s="3" t="str">
        <f t="shared" si="644"/>
        <v>8</v>
      </c>
      <c r="Z4510" s="14">
        <f t="shared" si="645"/>
        <v>44423.200000000004</v>
      </c>
      <c r="AA4510" s="7">
        <f>VLOOKUP(G4510,Ma_KH!$A:$R,14,0)</f>
        <v>60</v>
      </c>
      <c r="AD4510" s="7" t="str">
        <f>IFERROR(VLOOKUP(J4510,'Chuyển Mã'!$B$3:$C$9,2,0),"")</f>
        <v>Hà Nội</v>
      </c>
      <c r="AE4510" s="7" t="str">
        <f t="shared" si="646"/>
        <v>Gà muối 500g</v>
      </c>
      <c r="AF4510" s="7">
        <f t="shared" si="647"/>
        <v>5</v>
      </c>
    </row>
    <row r="4511" spans="1:32" x14ac:dyDescent="0.25">
      <c r="A4511" s="65">
        <v>45910</v>
      </c>
      <c r="B4511" s="25">
        <v>4176573655</v>
      </c>
      <c r="C4511" s="12" t="s">
        <v>7214</v>
      </c>
      <c r="D4511" s="16">
        <f t="shared" si="641"/>
        <v>45910</v>
      </c>
      <c r="G4511" s="13" t="s">
        <v>1024</v>
      </c>
      <c r="I4511" s="25">
        <v>4176573655</v>
      </c>
      <c r="J4511" s="13" t="s">
        <v>1813</v>
      </c>
      <c r="K4511" s="13" t="s">
        <v>30</v>
      </c>
      <c r="L4511" s="25" t="str">
        <f>VLOOKUP($K4511,TONG_SL!$A:$D,2,0)</f>
        <v>Gà muối 500g</v>
      </c>
      <c r="N4511" s="25" t="str">
        <f t="shared" si="640"/>
        <v>K-C6</v>
      </c>
      <c r="Q4511" s="25" t="str">
        <f>VLOOKUP(K4511,TONG_SL!$A:$D,3,0)</f>
        <v>Túi</v>
      </c>
      <c r="R4511" s="1">
        <v>1</v>
      </c>
      <c r="T4511" s="1">
        <f>VLOOKUP(VLOOKUP(G4511,Ma_KH!$A:$R,18,0)&amp;K4511,Gia_MB!$A:$F,6,0)</f>
        <v>111058</v>
      </c>
      <c r="U4511" s="14">
        <f t="shared" si="642"/>
        <v>111058</v>
      </c>
      <c r="W4511" s="64">
        <f t="shared" si="643"/>
        <v>0</v>
      </c>
      <c r="X4511" s="3" t="str">
        <f t="shared" si="644"/>
        <v>8</v>
      </c>
      <c r="Z4511" s="14">
        <f t="shared" si="645"/>
        <v>8884.64</v>
      </c>
      <c r="AA4511" s="7">
        <f>VLOOKUP(G4511,Ma_KH!$A:$R,14,0)</f>
        <v>60</v>
      </c>
      <c r="AD4511" s="7" t="str">
        <f>IFERROR(VLOOKUP(J4511,'Chuyển Mã'!$B$3:$C$9,2,0),"")</f>
        <v>Hà Nội</v>
      </c>
      <c r="AE4511" s="7" t="str">
        <f t="shared" si="646"/>
        <v>Gà muối 500g</v>
      </c>
      <c r="AF4511" s="7">
        <f t="shared" si="647"/>
        <v>1</v>
      </c>
    </row>
    <row r="4512" spans="1:32" x14ac:dyDescent="0.25">
      <c r="A4512" s="65">
        <v>45910</v>
      </c>
      <c r="B4512" s="25">
        <v>4176573655</v>
      </c>
      <c r="C4512" s="12" t="s">
        <v>7214</v>
      </c>
      <c r="D4512" s="16">
        <f t="shared" si="641"/>
        <v>45910</v>
      </c>
      <c r="G4512" s="13" t="s">
        <v>1024</v>
      </c>
      <c r="I4512" s="25">
        <v>4176573655</v>
      </c>
      <c r="J4512" s="13" t="s">
        <v>1813</v>
      </c>
      <c r="K4512" s="13" t="s">
        <v>51</v>
      </c>
      <c r="L4512" s="25" t="str">
        <f>VLOOKUP($K4512,TONG_SL!$A:$D,2,0)</f>
        <v>Mọc Nấm Hương 250g</v>
      </c>
      <c r="N4512" s="25" t="str">
        <f t="shared" si="640"/>
        <v>K-C6</v>
      </c>
      <c r="Q4512" s="25" t="str">
        <f>VLOOKUP(K4512,TONG_SL!$A:$D,3,0)</f>
        <v>Túi</v>
      </c>
      <c r="R4512" s="1">
        <v>3</v>
      </c>
      <c r="T4512" s="1">
        <f>VLOOKUP(VLOOKUP(G4512,Ma_KH!$A:$R,18,0)&amp;K4512,Gia_MB!$A:$F,6,0)</f>
        <v>46000</v>
      </c>
      <c r="U4512" s="14">
        <f t="shared" si="642"/>
        <v>138000</v>
      </c>
      <c r="W4512" s="64">
        <f t="shared" si="643"/>
        <v>0</v>
      </c>
      <c r="X4512" s="3" t="str">
        <f t="shared" si="644"/>
        <v>8</v>
      </c>
      <c r="Z4512" s="14">
        <f t="shared" si="645"/>
        <v>11040</v>
      </c>
      <c r="AA4512" s="7">
        <f>VLOOKUP(G4512,Ma_KH!$A:$R,14,0)</f>
        <v>60</v>
      </c>
      <c r="AD4512" s="7" t="str">
        <f>IFERROR(VLOOKUP(J4512,'Chuyển Mã'!$B$3:$C$9,2,0),"")</f>
        <v>Hà Nội</v>
      </c>
      <c r="AE4512" s="7" t="str">
        <f t="shared" si="646"/>
        <v>Mọc Nấm Hương 250g</v>
      </c>
      <c r="AF4512" s="7">
        <f t="shared" si="647"/>
        <v>3</v>
      </c>
    </row>
    <row r="4513" spans="1:32" x14ac:dyDescent="0.25">
      <c r="A4513" s="65">
        <v>45910</v>
      </c>
      <c r="B4513" s="25">
        <v>4176573655</v>
      </c>
      <c r="C4513" s="12" t="s">
        <v>7214</v>
      </c>
      <c r="D4513" s="16">
        <f t="shared" si="641"/>
        <v>45910</v>
      </c>
      <c r="G4513" s="13" t="s">
        <v>1024</v>
      </c>
      <c r="I4513" s="25">
        <v>4176573655</v>
      </c>
      <c r="J4513" s="13" t="s">
        <v>1813</v>
      </c>
      <c r="K4513" s="13" t="s">
        <v>27</v>
      </c>
      <c r="L4513" s="25" t="str">
        <f>VLOOKUP($K4513,TONG_SL!$A:$D,2,0)</f>
        <v>Chân giò heo muối 300g</v>
      </c>
      <c r="N4513" s="25" t="str">
        <f t="shared" si="640"/>
        <v>K-C6</v>
      </c>
      <c r="Q4513" s="25" t="str">
        <f>VLOOKUP(K4513,TONG_SL!$A:$D,3,0)</f>
        <v>Túi</v>
      </c>
      <c r="R4513" s="1">
        <v>24</v>
      </c>
      <c r="T4513" s="1">
        <f>VLOOKUP(VLOOKUP(G4513,Ma_KH!$A:$R,18,0)&amp;K4513,Gia_MB!$A:$F,6,0)</f>
        <v>73431</v>
      </c>
      <c r="U4513" s="14">
        <f t="shared" si="642"/>
        <v>1762344</v>
      </c>
      <c r="W4513" s="64">
        <f t="shared" si="643"/>
        <v>0</v>
      </c>
      <c r="X4513" s="3" t="str">
        <f t="shared" si="644"/>
        <v>8</v>
      </c>
      <c r="Z4513" s="14">
        <f t="shared" si="645"/>
        <v>140987.51999999999</v>
      </c>
      <c r="AA4513" s="7">
        <f>VLOOKUP(G4513,Ma_KH!$A:$R,14,0)</f>
        <v>60</v>
      </c>
      <c r="AD4513" s="7" t="str">
        <f>IFERROR(VLOOKUP(J4513,'Chuyển Mã'!$B$3:$C$9,2,0),"")</f>
        <v>Hà Nội</v>
      </c>
      <c r="AE4513" s="7" t="str">
        <f t="shared" si="646"/>
        <v>Chân giò heo muối 300g</v>
      </c>
      <c r="AF4513" s="7">
        <f t="shared" si="647"/>
        <v>24</v>
      </c>
    </row>
    <row r="4514" spans="1:32" x14ac:dyDescent="0.25">
      <c r="A4514" s="65">
        <v>45910</v>
      </c>
      <c r="B4514" s="25">
        <v>4176573655</v>
      </c>
      <c r="C4514" s="12" t="s">
        <v>7214</v>
      </c>
      <c r="D4514" s="16">
        <f t="shared" si="641"/>
        <v>45910</v>
      </c>
      <c r="G4514" s="13" t="s">
        <v>1024</v>
      </c>
      <c r="I4514" s="25">
        <v>4176573655</v>
      </c>
      <c r="J4514" s="13" t="s">
        <v>1813</v>
      </c>
      <c r="K4514" s="13" t="s">
        <v>32</v>
      </c>
      <c r="L4514" s="25" t="str">
        <f>VLOOKUP($K4514,TONG_SL!$A:$D,2,0)</f>
        <v>Giò Tai Lưỡi Xào 250</v>
      </c>
      <c r="N4514" s="25" t="str">
        <f t="shared" si="640"/>
        <v>K-C6</v>
      </c>
      <c r="Q4514" s="25" t="str">
        <f>VLOOKUP(K4514,TONG_SL!$A:$D,3,0)</f>
        <v>Túi</v>
      </c>
      <c r="R4514" s="1">
        <v>5</v>
      </c>
      <c r="T4514" s="1">
        <f>VLOOKUP(VLOOKUP(G4514,Ma_KH!$A:$R,18,0)&amp;K4514,Gia_MB!$A:$F,6,0)</f>
        <v>50183</v>
      </c>
      <c r="U4514" s="14">
        <f t="shared" si="642"/>
        <v>250915</v>
      </c>
      <c r="W4514" s="64">
        <f t="shared" si="643"/>
        <v>0</v>
      </c>
      <c r="X4514" s="3" t="str">
        <f t="shared" si="644"/>
        <v>8</v>
      </c>
      <c r="Z4514" s="14">
        <f t="shared" si="645"/>
        <v>20073.2</v>
      </c>
      <c r="AA4514" s="7">
        <f>VLOOKUP(G4514,Ma_KH!$A:$R,14,0)</f>
        <v>60</v>
      </c>
      <c r="AD4514" s="7" t="str">
        <f>IFERROR(VLOOKUP(J4514,'Chuyển Mã'!$B$3:$C$9,2,0),"")</f>
        <v>Hà Nội</v>
      </c>
      <c r="AE4514" s="7" t="str">
        <f t="shared" si="646"/>
        <v>Giò Tai Lưỡi Xào 250</v>
      </c>
      <c r="AF4514" s="7">
        <f t="shared" si="647"/>
        <v>5</v>
      </c>
    </row>
    <row r="4515" spans="1:32" x14ac:dyDescent="0.25">
      <c r="A4515" s="65">
        <v>45910</v>
      </c>
      <c r="B4515" s="25">
        <v>4176573946</v>
      </c>
      <c r="C4515" s="12" t="s">
        <v>7214</v>
      </c>
      <c r="D4515" s="16">
        <f t="shared" si="641"/>
        <v>45910</v>
      </c>
      <c r="G4515" s="13" t="s">
        <v>8722</v>
      </c>
      <c r="I4515" s="25">
        <v>4176573946</v>
      </c>
      <c r="J4515" s="13" t="s">
        <v>1813</v>
      </c>
      <c r="K4515" s="13" t="s">
        <v>32</v>
      </c>
      <c r="L4515" s="25" t="str">
        <f>VLOOKUP($K4515,TONG_SL!$A:$D,2,0)</f>
        <v>Giò Tai Lưỡi Xào 250</v>
      </c>
      <c r="N4515" s="25" t="str">
        <f t="shared" ref="N4515:N4578" si="648">IF($B4515&lt;&gt;"","K-C6","")</f>
        <v>K-C6</v>
      </c>
      <c r="Q4515" s="25" t="str">
        <f>VLOOKUP(K4515,TONG_SL!$A:$D,3,0)</f>
        <v>Túi</v>
      </c>
      <c r="R4515" s="1">
        <v>3</v>
      </c>
      <c r="T4515" s="1">
        <f>VLOOKUP(VLOOKUP(G4515,Ma_KH!$A:$R,18,0)&amp;K4515,Gia_MB!$A:$F,6,0)</f>
        <v>50183</v>
      </c>
      <c r="U4515" s="14">
        <f t="shared" si="642"/>
        <v>150549</v>
      </c>
      <c r="W4515" s="64">
        <f t="shared" si="643"/>
        <v>0</v>
      </c>
      <c r="X4515" s="3" t="str">
        <f t="shared" si="644"/>
        <v>8</v>
      </c>
      <c r="Z4515" s="14">
        <f t="shared" si="645"/>
        <v>12043.92</v>
      </c>
      <c r="AA4515" s="7">
        <f>VLOOKUP(G4515,Ma_KH!$A:$R,14,0)</f>
        <v>60</v>
      </c>
      <c r="AD4515" s="7" t="str">
        <f>IFERROR(VLOOKUP(J4515,'Chuyển Mã'!$B$3:$C$9,2,0),"")</f>
        <v>Hà Nội</v>
      </c>
      <c r="AE4515" s="7" t="str">
        <f t="shared" si="646"/>
        <v>Giò Tai Lưỡi Xào 250</v>
      </c>
      <c r="AF4515" s="7">
        <f t="shared" si="647"/>
        <v>3</v>
      </c>
    </row>
    <row r="4516" spans="1:32" x14ac:dyDescent="0.25">
      <c r="A4516" s="65">
        <v>45910</v>
      </c>
      <c r="B4516" s="25">
        <v>4176573946</v>
      </c>
      <c r="C4516" s="12" t="s">
        <v>7214</v>
      </c>
      <c r="D4516" s="16">
        <f t="shared" si="641"/>
        <v>45910</v>
      </c>
      <c r="G4516" s="13" t="s">
        <v>8722</v>
      </c>
      <c r="I4516" s="25">
        <v>4176573946</v>
      </c>
      <c r="J4516" s="13" t="s">
        <v>1813</v>
      </c>
      <c r="K4516" s="13" t="s">
        <v>27</v>
      </c>
      <c r="L4516" s="25" t="str">
        <f>VLOOKUP($K4516,TONG_SL!$A:$D,2,0)</f>
        <v>Chân giò heo muối 300g</v>
      </c>
      <c r="N4516" s="25" t="str">
        <f t="shared" si="648"/>
        <v>K-C6</v>
      </c>
      <c r="Q4516" s="25" t="str">
        <f>VLOOKUP(K4516,TONG_SL!$A:$D,3,0)</f>
        <v>Túi</v>
      </c>
      <c r="R4516" s="1">
        <v>8</v>
      </c>
      <c r="T4516" s="1">
        <f>VLOOKUP(VLOOKUP(G4516,Ma_KH!$A:$R,18,0)&amp;K4516,Gia_MB!$A:$F,6,0)</f>
        <v>73431</v>
      </c>
      <c r="U4516" s="14">
        <f t="shared" si="642"/>
        <v>587448</v>
      </c>
      <c r="W4516" s="64">
        <f t="shared" si="643"/>
        <v>0</v>
      </c>
      <c r="X4516" s="3" t="str">
        <f t="shared" si="644"/>
        <v>8</v>
      </c>
      <c r="Z4516" s="14">
        <f t="shared" si="645"/>
        <v>46995.840000000004</v>
      </c>
      <c r="AA4516" s="7">
        <f>VLOOKUP(G4516,Ma_KH!$A:$R,14,0)</f>
        <v>60</v>
      </c>
      <c r="AD4516" s="7" t="str">
        <f>IFERROR(VLOOKUP(J4516,'Chuyển Mã'!$B$3:$C$9,2,0),"")</f>
        <v>Hà Nội</v>
      </c>
      <c r="AE4516" s="7" t="str">
        <f t="shared" si="646"/>
        <v>Chân giò heo muối 300g</v>
      </c>
      <c r="AF4516" s="7">
        <f t="shared" si="647"/>
        <v>8</v>
      </c>
    </row>
    <row r="4517" spans="1:32" x14ac:dyDescent="0.25">
      <c r="A4517" s="65">
        <v>45910</v>
      </c>
      <c r="B4517" s="25">
        <v>4176573946</v>
      </c>
      <c r="C4517" s="12" t="s">
        <v>7214</v>
      </c>
      <c r="D4517" s="16">
        <f t="shared" si="641"/>
        <v>45910</v>
      </c>
      <c r="G4517" s="13" t="s">
        <v>8722</v>
      </c>
      <c r="I4517" s="25">
        <v>4176573946</v>
      </c>
      <c r="J4517" s="13" t="s">
        <v>1813</v>
      </c>
      <c r="K4517" s="13" t="s">
        <v>51</v>
      </c>
      <c r="L4517" s="25" t="str">
        <f>VLOOKUP($K4517,TONG_SL!$A:$D,2,0)</f>
        <v>Mọc Nấm Hương 250g</v>
      </c>
      <c r="N4517" s="25" t="str">
        <f t="shared" si="648"/>
        <v>K-C6</v>
      </c>
      <c r="Q4517" s="25" t="str">
        <f>VLOOKUP(K4517,TONG_SL!$A:$D,3,0)</f>
        <v>Túi</v>
      </c>
      <c r="R4517" s="1">
        <v>2</v>
      </c>
      <c r="T4517" s="1">
        <f>VLOOKUP(VLOOKUP(G4517,Ma_KH!$A:$R,18,0)&amp;K4517,Gia_MB!$A:$F,6,0)</f>
        <v>46000</v>
      </c>
      <c r="U4517" s="14">
        <f t="shared" si="642"/>
        <v>92000</v>
      </c>
      <c r="W4517" s="64">
        <f t="shared" si="643"/>
        <v>0</v>
      </c>
      <c r="X4517" s="3" t="str">
        <f t="shared" si="644"/>
        <v>8</v>
      </c>
      <c r="Z4517" s="14">
        <f t="shared" si="645"/>
        <v>7360</v>
      </c>
      <c r="AA4517" s="7">
        <f>VLOOKUP(G4517,Ma_KH!$A:$R,14,0)</f>
        <v>60</v>
      </c>
      <c r="AD4517" s="7" t="str">
        <f>IFERROR(VLOOKUP(J4517,'Chuyển Mã'!$B$3:$C$9,2,0),"")</f>
        <v>Hà Nội</v>
      </c>
      <c r="AE4517" s="7" t="str">
        <f t="shared" si="646"/>
        <v>Mọc Nấm Hương 250g</v>
      </c>
      <c r="AF4517" s="7">
        <f t="shared" si="647"/>
        <v>2</v>
      </c>
    </row>
    <row r="4518" spans="1:32" x14ac:dyDescent="0.25">
      <c r="A4518" s="65">
        <v>45910</v>
      </c>
      <c r="B4518" s="25">
        <v>4176573656</v>
      </c>
      <c r="C4518" s="12" t="s">
        <v>7214</v>
      </c>
      <c r="D4518" s="16">
        <f t="shared" si="641"/>
        <v>45910</v>
      </c>
      <c r="G4518" s="13" t="s">
        <v>1033</v>
      </c>
      <c r="I4518" s="25">
        <v>4176573656</v>
      </c>
      <c r="J4518" s="13" t="s">
        <v>1813</v>
      </c>
      <c r="K4518" s="13" t="s">
        <v>32</v>
      </c>
      <c r="L4518" s="25" t="str">
        <f>VLOOKUP($K4518,TONG_SL!$A:$D,2,0)</f>
        <v>Giò Tai Lưỡi Xào 250</v>
      </c>
      <c r="N4518" s="25" t="str">
        <f t="shared" si="648"/>
        <v>K-C6</v>
      </c>
      <c r="Q4518" s="25" t="str">
        <f>VLOOKUP(K4518,TONG_SL!$A:$D,3,0)</f>
        <v>Túi</v>
      </c>
      <c r="R4518" s="1">
        <v>10</v>
      </c>
      <c r="T4518" s="1">
        <f>VLOOKUP(VLOOKUP(G4518,Ma_KH!$A:$R,18,0)&amp;K4518,Gia_MB!$A:$F,6,0)</f>
        <v>50183</v>
      </c>
      <c r="U4518" s="14">
        <f t="shared" si="642"/>
        <v>501830</v>
      </c>
      <c r="W4518" s="64">
        <f t="shared" si="643"/>
        <v>0</v>
      </c>
      <c r="X4518" s="3" t="str">
        <f t="shared" si="644"/>
        <v>8</v>
      </c>
      <c r="Z4518" s="14">
        <f t="shared" si="645"/>
        <v>40146.400000000001</v>
      </c>
      <c r="AA4518" s="7">
        <f>VLOOKUP(G4518,Ma_KH!$A:$R,14,0)</f>
        <v>60</v>
      </c>
      <c r="AD4518" s="7" t="str">
        <f>IFERROR(VLOOKUP(J4518,'Chuyển Mã'!$B$3:$C$9,2,0),"")</f>
        <v>Hà Nội</v>
      </c>
      <c r="AE4518" s="7" t="str">
        <f t="shared" si="646"/>
        <v>Giò Tai Lưỡi Xào 250</v>
      </c>
      <c r="AF4518" s="7">
        <f t="shared" si="647"/>
        <v>10</v>
      </c>
    </row>
    <row r="4519" spans="1:32" x14ac:dyDescent="0.25">
      <c r="A4519" s="65">
        <v>45910</v>
      </c>
      <c r="B4519" s="25">
        <v>4176573656</v>
      </c>
      <c r="C4519" s="12" t="s">
        <v>7214</v>
      </c>
      <c r="D4519" s="16">
        <f t="shared" si="641"/>
        <v>45910</v>
      </c>
      <c r="G4519" s="13" t="s">
        <v>1033</v>
      </c>
      <c r="I4519" s="25">
        <v>4176573656</v>
      </c>
      <c r="J4519" s="13" t="s">
        <v>1813</v>
      </c>
      <c r="K4519" s="13" t="s">
        <v>27</v>
      </c>
      <c r="L4519" s="25" t="str">
        <f>VLOOKUP($K4519,TONG_SL!$A:$D,2,0)</f>
        <v>Chân giò heo muối 300g</v>
      </c>
      <c r="N4519" s="25" t="str">
        <f t="shared" si="648"/>
        <v>K-C6</v>
      </c>
      <c r="Q4519" s="25" t="str">
        <f>VLOOKUP(K4519,TONG_SL!$A:$D,3,0)</f>
        <v>Túi</v>
      </c>
      <c r="R4519" s="1">
        <v>20</v>
      </c>
      <c r="T4519" s="1">
        <f>VLOOKUP(VLOOKUP(G4519,Ma_KH!$A:$R,18,0)&amp;K4519,Gia_MB!$A:$F,6,0)</f>
        <v>73431</v>
      </c>
      <c r="U4519" s="14">
        <f t="shared" si="642"/>
        <v>1468620</v>
      </c>
      <c r="W4519" s="64">
        <f t="shared" si="643"/>
        <v>0</v>
      </c>
      <c r="X4519" s="3" t="str">
        <f t="shared" si="644"/>
        <v>8</v>
      </c>
      <c r="Z4519" s="14">
        <f t="shared" si="645"/>
        <v>117489.60000000001</v>
      </c>
      <c r="AA4519" s="7">
        <f>VLOOKUP(G4519,Ma_KH!$A:$R,14,0)</f>
        <v>60</v>
      </c>
      <c r="AD4519" s="7" t="str">
        <f>IFERROR(VLOOKUP(J4519,'Chuyển Mã'!$B$3:$C$9,2,0),"")</f>
        <v>Hà Nội</v>
      </c>
      <c r="AE4519" s="7" t="str">
        <f t="shared" si="646"/>
        <v>Chân giò heo muối 300g</v>
      </c>
      <c r="AF4519" s="7">
        <f t="shared" si="647"/>
        <v>20</v>
      </c>
    </row>
    <row r="4520" spans="1:32" x14ac:dyDescent="0.25">
      <c r="A4520" s="65">
        <v>45910</v>
      </c>
      <c r="B4520" s="25">
        <v>4176573656</v>
      </c>
      <c r="C4520" s="12" t="s">
        <v>7214</v>
      </c>
      <c r="D4520" s="16">
        <f t="shared" si="641"/>
        <v>45910</v>
      </c>
      <c r="G4520" s="13" t="s">
        <v>1033</v>
      </c>
      <c r="I4520" s="25">
        <v>4176573656</v>
      </c>
      <c r="J4520" s="13" t="s">
        <v>1813</v>
      </c>
      <c r="K4520" s="13" t="s">
        <v>51</v>
      </c>
      <c r="L4520" s="25" t="str">
        <f>VLOOKUP($K4520,TONG_SL!$A:$D,2,0)</f>
        <v>Mọc Nấm Hương 250g</v>
      </c>
      <c r="N4520" s="25" t="str">
        <f t="shared" si="648"/>
        <v>K-C6</v>
      </c>
      <c r="Q4520" s="25" t="str">
        <f>VLOOKUP(K4520,TONG_SL!$A:$D,3,0)</f>
        <v>Túi</v>
      </c>
      <c r="R4520" s="1">
        <v>3</v>
      </c>
      <c r="T4520" s="1">
        <f>VLOOKUP(VLOOKUP(G4520,Ma_KH!$A:$R,18,0)&amp;K4520,Gia_MB!$A:$F,6,0)</f>
        <v>46000</v>
      </c>
      <c r="U4520" s="14">
        <f t="shared" si="642"/>
        <v>138000</v>
      </c>
      <c r="W4520" s="64">
        <f t="shared" si="643"/>
        <v>0</v>
      </c>
      <c r="X4520" s="3" t="str">
        <f t="shared" si="644"/>
        <v>8</v>
      </c>
      <c r="Z4520" s="14">
        <f t="shared" si="645"/>
        <v>11040</v>
      </c>
      <c r="AA4520" s="7">
        <f>VLOOKUP(G4520,Ma_KH!$A:$R,14,0)</f>
        <v>60</v>
      </c>
      <c r="AD4520" s="7" t="str">
        <f>IFERROR(VLOOKUP(J4520,'Chuyển Mã'!$B$3:$C$9,2,0),"")</f>
        <v>Hà Nội</v>
      </c>
      <c r="AE4520" s="7" t="str">
        <f t="shared" si="646"/>
        <v>Mọc Nấm Hương 250g</v>
      </c>
      <c r="AF4520" s="7">
        <f t="shared" si="647"/>
        <v>3</v>
      </c>
    </row>
    <row r="4521" spans="1:32" x14ac:dyDescent="0.25">
      <c r="A4521" s="65">
        <v>45910</v>
      </c>
      <c r="B4521" s="25">
        <v>4176742237</v>
      </c>
      <c r="C4521" s="12" t="s">
        <v>7214</v>
      </c>
      <c r="D4521" s="16">
        <f t="shared" si="641"/>
        <v>45910</v>
      </c>
      <c r="G4521" s="13" t="s">
        <v>8723</v>
      </c>
      <c r="I4521" s="25">
        <v>4176742237</v>
      </c>
      <c r="J4521" s="13" t="s">
        <v>1813</v>
      </c>
      <c r="K4521" s="13" t="s">
        <v>30</v>
      </c>
      <c r="L4521" s="25" t="str">
        <f>VLOOKUP($K4521,TONG_SL!$A:$D,2,0)</f>
        <v>Gà muối 500g</v>
      </c>
      <c r="N4521" s="25" t="str">
        <f t="shared" si="648"/>
        <v>K-C6</v>
      </c>
      <c r="Q4521" s="25" t="str">
        <f>VLOOKUP(K4521,TONG_SL!$A:$D,3,0)</f>
        <v>Túi</v>
      </c>
      <c r="R4521" s="1">
        <v>10</v>
      </c>
      <c r="T4521" s="1">
        <f>VLOOKUP(VLOOKUP(G4521,Ma_KH!$A:$R,18,0)&amp;K4521,Gia_MB!$A:$F,6,0)</f>
        <v>111058</v>
      </c>
      <c r="U4521" s="14">
        <f t="shared" si="642"/>
        <v>1110580</v>
      </c>
      <c r="W4521" s="64">
        <f t="shared" si="643"/>
        <v>0</v>
      </c>
      <c r="X4521" s="3" t="str">
        <f t="shared" si="644"/>
        <v>8</v>
      </c>
      <c r="Z4521" s="14">
        <f t="shared" si="645"/>
        <v>88846.400000000009</v>
      </c>
      <c r="AA4521" s="7">
        <f>VLOOKUP(G4521,Ma_KH!$A:$R,14,0)</f>
        <v>60</v>
      </c>
      <c r="AD4521" s="7" t="str">
        <f>IFERROR(VLOOKUP(J4521,'Chuyển Mã'!$B$3:$C$9,2,0),"")</f>
        <v>Hà Nội</v>
      </c>
      <c r="AE4521" s="7" t="str">
        <f t="shared" si="646"/>
        <v>Gà muối 500g</v>
      </c>
      <c r="AF4521" s="7">
        <f t="shared" si="647"/>
        <v>10</v>
      </c>
    </row>
    <row r="4522" spans="1:32" x14ac:dyDescent="0.25">
      <c r="A4522" s="65">
        <v>45910</v>
      </c>
      <c r="B4522" s="25">
        <v>4176742237</v>
      </c>
      <c r="C4522" s="12" t="s">
        <v>7214</v>
      </c>
      <c r="D4522" s="16">
        <f t="shared" si="641"/>
        <v>45910</v>
      </c>
      <c r="G4522" s="13" t="s">
        <v>8723</v>
      </c>
      <c r="I4522" s="25">
        <v>4176742237</v>
      </c>
      <c r="J4522" s="13" t="s">
        <v>1813</v>
      </c>
      <c r="K4522" s="13" t="s">
        <v>27</v>
      </c>
      <c r="L4522" s="25" t="str">
        <f>VLOOKUP($K4522,TONG_SL!$A:$D,2,0)</f>
        <v>Chân giò heo muối 300g</v>
      </c>
      <c r="N4522" s="25" t="str">
        <f t="shared" si="648"/>
        <v>K-C6</v>
      </c>
      <c r="Q4522" s="25" t="str">
        <f>VLOOKUP(K4522,TONG_SL!$A:$D,3,0)</f>
        <v>Túi</v>
      </c>
      <c r="R4522" s="1">
        <v>10</v>
      </c>
      <c r="T4522" s="1">
        <f>VLOOKUP(VLOOKUP(G4522,Ma_KH!$A:$R,18,0)&amp;K4522,Gia_MB!$A:$F,6,0)</f>
        <v>73431</v>
      </c>
      <c r="U4522" s="14">
        <f t="shared" si="642"/>
        <v>734310</v>
      </c>
      <c r="W4522" s="64">
        <f t="shared" si="643"/>
        <v>0</v>
      </c>
      <c r="X4522" s="3" t="str">
        <f t="shared" si="644"/>
        <v>8</v>
      </c>
      <c r="Z4522" s="14">
        <f t="shared" si="645"/>
        <v>58744.800000000003</v>
      </c>
      <c r="AA4522" s="7">
        <f>VLOOKUP(G4522,Ma_KH!$A:$R,14,0)</f>
        <v>60</v>
      </c>
      <c r="AD4522" s="7" t="str">
        <f>IFERROR(VLOOKUP(J4522,'Chuyển Mã'!$B$3:$C$9,2,0),"")</f>
        <v>Hà Nội</v>
      </c>
      <c r="AE4522" s="7" t="str">
        <f t="shared" si="646"/>
        <v>Chân giò heo muối 300g</v>
      </c>
      <c r="AF4522" s="7">
        <f t="shared" si="647"/>
        <v>10</v>
      </c>
    </row>
    <row r="4523" spans="1:32" x14ac:dyDescent="0.25">
      <c r="A4523" s="65">
        <v>45910</v>
      </c>
      <c r="B4523" s="25">
        <v>4176742237</v>
      </c>
      <c r="C4523" s="12" t="s">
        <v>7214</v>
      </c>
      <c r="D4523" s="16">
        <f t="shared" si="641"/>
        <v>45910</v>
      </c>
      <c r="G4523" s="13" t="s">
        <v>8723</v>
      </c>
      <c r="I4523" s="25">
        <v>4176742237</v>
      </c>
      <c r="J4523" s="13" t="s">
        <v>1813</v>
      </c>
      <c r="K4523" s="13" t="s">
        <v>35</v>
      </c>
      <c r="L4523" s="25" t="str">
        <f>VLOOKUP($K4523,TONG_SL!$A:$D,2,0)</f>
        <v>Tai heo muối 200g</v>
      </c>
      <c r="N4523" s="25" t="str">
        <f t="shared" si="648"/>
        <v>K-C6</v>
      </c>
      <c r="Q4523" s="25" t="str">
        <f>VLOOKUP(K4523,TONG_SL!$A:$D,3,0)</f>
        <v>Túi</v>
      </c>
      <c r="R4523" s="1">
        <v>5</v>
      </c>
      <c r="T4523" s="1">
        <f>VLOOKUP(VLOOKUP(G4523,Ma_KH!$A:$R,18,0)&amp;K4523,Gia_MB!$A:$F,6,0)</f>
        <v>55595</v>
      </c>
      <c r="U4523" s="14">
        <f t="shared" si="642"/>
        <v>277975</v>
      </c>
      <c r="W4523" s="64">
        <f t="shared" si="643"/>
        <v>0</v>
      </c>
      <c r="X4523" s="3" t="str">
        <f t="shared" si="644"/>
        <v>8</v>
      </c>
      <c r="Z4523" s="14">
        <f t="shared" si="645"/>
        <v>22238</v>
      </c>
      <c r="AA4523" s="7">
        <f>VLOOKUP(G4523,Ma_KH!$A:$R,14,0)</f>
        <v>60</v>
      </c>
      <c r="AD4523" s="7" t="str">
        <f>IFERROR(VLOOKUP(J4523,'Chuyển Mã'!$B$3:$C$9,2,0),"")</f>
        <v>Hà Nội</v>
      </c>
      <c r="AE4523" s="7" t="str">
        <f t="shared" si="646"/>
        <v>Tai heo muối 200g</v>
      </c>
      <c r="AF4523" s="7">
        <f t="shared" si="647"/>
        <v>5</v>
      </c>
    </row>
    <row r="4524" spans="1:32" x14ac:dyDescent="0.25">
      <c r="A4524" s="65">
        <v>45910</v>
      </c>
      <c r="B4524" s="25">
        <v>4176573890</v>
      </c>
      <c r="C4524" s="12" t="s">
        <v>7214</v>
      </c>
      <c r="D4524" s="16">
        <f t="shared" si="641"/>
        <v>45910</v>
      </c>
      <c r="G4524" s="13" t="s">
        <v>8724</v>
      </c>
      <c r="I4524" s="25">
        <v>4176573890</v>
      </c>
      <c r="J4524" s="13" t="s">
        <v>1813</v>
      </c>
      <c r="K4524" s="13" t="s">
        <v>27</v>
      </c>
      <c r="L4524" s="25" t="str">
        <f>VLOOKUP($K4524,TONG_SL!$A:$D,2,0)</f>
        <v>Chân giò heo muối 300g</v>
      </c>
      <c r="N4524" s="25" t="str">
        <f t="shared" si="648"/>
        <v>K-C6</v>
      </c>
      <c r="Q4524" s="25" t="str">
        <f>VLOOKUP(K4524,TONG_SL!$A:$D,3,0)</f>
        <v>Túi</v>
      </c>
      <c r="R4524" s="1">
        <v>15</v>
      </c>
      <c r="T4524" s="1">
        <f>VLOOKUP(VLOOKUP(G4524,Ma_KH!$A:$R,18,0)&amp;K4524,Gia_MB!$A:$F,6,0)</f>
        <v>73431</v>
      </c>
      <c r="U4524" s="14">
        <f t="shared" si="642"/>
        <v>1101465</v>
      </c>
      <c r="W4524" s="64">
        <f t="shared" si="643"/>
        <v>0</v>
      </c>
      <c r="X4524" s="3" t="str">
        <f t="shared" si="644"/>
        <v>8</v>
      </c>
      <c r="Z4524" s="14">
        <f t="shared" si="645"/>
        <v>88117.2</v>
      </c>
      <c r="AA4524" s="7">
        <f>VLOOKUP(G4524,Ma_KH!$A:$R,14,0)</f>
        <v>60</v>
      </c>
      <c r="AD4524" s="7" t="str">
        <f>IFERROR(VLOOKUP(J4524,'Chuyển Mã'!$B$3:$C$9,2,0),"")</f>
        <v>Hà Nội</v>
      </c>
      <c r="AE4524" s="7" t="str">
        <f t="shared" si="646"/>
        <v>Chân giò heo muối 300g</v>
      </c>
      <c r="AF4524" s="7">
        <f t="shared" si="647"/>
        <v>15</v>
      </c>
    </row>
    <row r="4525" spans="1:32" x14ac:dyDescent="0.25">
      <c r="A4525" s="65">
        <v>45910</v>
      </c>
      <c r="B4525" s="25">
        <v>4176573890</v>
      </c>
      <c r="C4525" s="12" t="s">
        <v>7214</v>
      </c>
      <c r="D4525" s="16">
        <f t="shared" si="641"/>
        <v>45910</v>
      </c>
      <c r="G4525" s="13" t="s">
        <v>8724</v>
      </c>
      <c r="I4525" s="25">
        <v>4176573890</v>
      </c>
      <c r="J4525" s="13" t="s">
        <v>1813</v>
      </c>
      <c r="K4525" s="13" t="s">
        <v>30</v>
      </c>
      <c r="L4525" s="25" t="str">
        <f>VLOOKUP($K4525,TONG_SL!$A:$D,2,0)</f>
        <v>Gà muối 500g</v>
      </c>
      <c r="N4525" s="25" t="str">
        <f t="shared" si="648"/>
        <v>K-C6</v>
      </c>
      <c r="Q4525" s="25" t="str">
        <f>VLOOKUP(K4525,TONG_SL!$A:$D,3,0)</f>
        <v>Túi</v>
      </c>
      <c r="R4525" s="1">
        <v>15</v>
      </c>
      <c r="T4525" s="1">
        <f>VLOOKUP(VLOOKUP(G4525,Ma_KH!$A:$R,18,0)&amp;K4525,Gia_MB!$A:$F,6,0)</f>
        <v>111058</v>
      </c>
      <c r="U4525" s="14">
        <f t="shared" si="642"/>
        <v>1665870</v>
      </c>
      <c r="W4525" s="64">
        <f t="shared" si="643"/>
        <v>0</v>
      </c>
      <c r="X4525" s="3" t="str">
        <f t="shared" si="644"/>
        <v>8</v>
      </c>
      <c r="Z4525" s="14">
        <f t="shared" si="645"/>
        <v>133269.6</v>
      </c>
      <c r="AA4525" s="7">
        <f>VLOOKUP(G4525,Ma_KH!$A:$R,14,0)</f>
        <v>60</v>
      </c>
      <c r="AD4525" s="7" t="str">
        <f>IFERROR(VLOOKUP(J4525,'Chuyển Mã'!$B$3:$C$9,2,0),"")</f>
        <v>Hà Nội</v>
      </c>
      <c r="AE4525" s="7" t="str">
        <f t="shared" si="646"/>
        <v>Gà muối 500g</v>
      </c>
      <c r="AF4525" s="7">
        <f t="shared" si="647"/>
        <v>15</v>
      </c>
    </row>
    <row r="4526" spans="1:32" x14ac:dyDescent="0.25">
      <c r="A4526" s="65">
        <v>45910</v>
      </c>
      <c r="B4526" s="25">
        <v>4176574232</v>
      </c>
      <c r="C4526" s="12" t="s">
        <v>7214</v>
      </c>
      <c r="D4526" s="16">
        <f t="shared" si="641"/>
        <v>45910</v>
      </c>
      <c r="G4526" s="13" t="s">
        <v>8725</v>
      </c>
      <c r="I4526" s="25">
        <v>4176574232</v>
      </c>
      <c r="J4526" s="13" t="s">
        <v>1813</v>
      </c>
      <c r="K4526" s="13" t="s">
        <v>30</v>
      </c>
      <c r="L4526" s="25" t="str">
        <f>VLOOKUP($K4526,TONG_SL!$A:$D,2,0)</f>
        <v>Gà muối 500g</v>
      </c>
      <c r="N4526" s="25" t="str">
        <f t="shared" si="648"/>
        <v>K-C6</v>
      </c>
      <c r="Q4526" s="25" t="str">
        <f>VLOOKUP(K4526,TONG_SL!$A:$D,3,0)</f>
        <v>Túi</v>
      </c>
      <c r="R4526" s="1">
        <v>4</v>
      </c>
      <c r="T4526" s="1">
        <f>VLOOKUP(VLOOKUP(G4526,Ma_KH!$A:$R,18,0)&amp;K4526,Gia_MB!$A:$F,6,0)</f>
        <v>111058</v>
      </c>
      <c r="U4526" s="14">
        <f t="shared" si="642"/>
        <v>444232</v>
      </c>
      <c r="W4526" s="64">
        <f t="shared" si="643"/>
        <v>0</v>
      </c>
      <c r="X4526" s="3" t="str">
        <f t="shared" si="644"/>
        <v>8</v>
      </c>
      <c r="Z4526" s="14">
        <f t="shared" si="645"/>
        <v>35538.559999999998</v>
      </c>
      <c r="AA4526" s="7">
        <f>VLOOKUP(G4526,Ma_KH!$A:$R,14,0)</f>
        <v>60</v>
      </c>
      <c r="AD4526" s="7" t="str">
        <f>IFERROR(VLOOKUP(J4526,'Chuyển Mã'!$B$3:$C$9,2,0),"")</f>
        <v>Hà Nội</v>
      </c>
      <c r="AE4526" s="7" t="str">
        <f t="shared" si="646"/>
        <v>Gà muối 500g</v>
      </c>
      <c r="AF4526" s="7">
        <f t="shared" si="647"/>
        <v>4</v>
      </c>
    </row>
    <row r="4527" spans="1:32" x14ac:dyDescent="0.25">
      <c r="A4527" s="65">
        <v>45910</v>
      </c>
      <c r="B4527" s="25">
        <v>4176574232</v>
      </c>
      <c r="C4527" s="12" t="s">
        <v>7214</v>
      </c>
      <c r="D4527" s="16">
        <f t="shared" si="641"/>
        <v>45910</v>
      </c>
      <c r="G4527" s="13" t="s">
        <v>8725</v>
      </c>
      <c r="I4527" s="25">
        <v>4176574232</v>
      </c>
      <c r="J4527" s="13" t="s">
        <v>1813</v>
      </c>
      <c r="K4527" s="13" t="s">
        <v>51</v>
      </c>
      <c r="L4527" s="25" t="str">
        <f>VLOOKUP($K4527,TONG_SL!$A:$D,2,0)</f>
        <v>Mọc Nấm Hương 250g</v>
      </c>
      <c r="N4527" s="25" t="str">
        <f t="shared" si="648"/>
        <v>K-C6</v>
      </c>
      <c r="Q4527" s="25" t="str">
        <f>VLOOKUP(K4527,TONG_SL!$A:$D,3,0)</f>
        <v>Túi</v>
      </c>
      <c r="R4527" s="1">
        <v>1</v>
      </c>
      <c r="T4527" s="1">
        <f>VLOOKUP(VLOOKUP(G4527,Ma_KH!$A:$R,18,0)&amp;K4527,Gia_MB!$A:$F,6,0)</f>
        <v>46000</v>
      </c>
      <c r="U4527" s="14">
        <f t="shared" si="642"/>
        <v>46000</v>
      </c>
      <c r="W4527" s="64">
        <f t="shared" si="643"/>
        <v>0</v>
      </c>
      <c r="X4527" s="3" t="str">
        <f t="shared" si="644"/>
        <v>8</v>
      </c>
      <c r="Z4527" s="14">
        <f t="shared" si="645"/>
        <v>3680</v>
      </c>
      <c r="AA4527" s="7">
        <f>VLOOKUP(G4527,Ma_KH!$A:$R,14,0)</f>
        <v>60</v>
      </c>
      <c r="AD4527" s="7" t="str">
        <f>IFERROR(VLOOKUP(J4527,'Chuyển Mã'!$B$3:$C$9,2,0),"")</f>
        <v>Hà Nội</v>
      </c>
      <c r="AE4527" s="7" t="str">
        <f t="shared" si="646"/>
        <v>Mọc Nấm Hương 250g</v>
      </c>
      <c r="AF4527" s="7">
        <f t="shared" si="647"/>
        <v>1</v>
      </c>
    </row>
    <row r="4528" spans="1:32" x14ac:dyDescent="0.25">
      <c r="A4528" s="65">
        <v>45910</v>
      </c>
      <c r="B4528" s="25">
        <v>4176574232</v>
      </c>
      <c r="C4528" s="12" t="s">
        <v>7214</v>
      </c>
      <c r="D4528" s="16">
        <f t="shared" si="641"/>
        <v>45910</v>
      </c>
      <c r="G4528" s="13" t="s">
        <v>8725</v>
      </c>
      <c r="I4528" s="25">
        <v>4176574232</v>
      </c>
      <c r="J4528" s="13" t="s">
        <v>1813</v>
      </c>
      <c r="K4528" s="13" t="s">
        <v>27</v>
      </c>
      <c r="L4528" s="25" t="str">
        <f>VLOOKUP($K4528,TONG_SL!$A:$D,2,0)</f>
        <v>Chân giò heo muối 300g</v>
      </c>
      <c r="N4528" s="25" t="str">
        <f t="shared" si="648"/>
        <v>K-C6</v>
      </c>
      <c r="Q4528" s="25" t="str">
        <f>VLOOKUP(K4528,TONG_SL!$A:$D,3,0)</f>
        <v>Túi</v>
      </c>
      <c r="R4528" s="1">
        <v>4</v>
      </c>
      <c r="T4528" s="1">
        <f>VLOOKUP(VLOOKUP(G4528,Ma_KH!$A:$R,18,0)&amp;K4528,Gia_MB!$A:$F,6,0)</f>
        <v>73431</v>
      </c>
      <c r="U4528" s="14">
        <f t="shared" si="642"/>
        <v>293724</v>
      </c>
      <c r="W4528" s="64">
        <f t="shared" si="643"/>
        <v>0</v>
      </c>
      <c r="X4528" s="3" t="str">
        <f t="shared" si="644"/>
        <v>8</v>
      </c>
      <c r="Z4528" s="14">
        <f t="shared" si="645"/>
        <v>23497.920000000002</v>
      </c>
      <c r="AA4528" s="7">
        <f>VLOOKUP(G4528,Ma_KH!$A:$R,14,0)</f>
        <v>60</v>
      </c>
      <c r="AD4528" s="7" t="str">
        <f>IFERROR(VLOOKUP(J4528,'Chuyển Mã'!$B$3:$C$9,2,0),"")</f>
        <v>Hà Nội</v>
      </c>
      <c r="AE4528" s="7" t="str">
        <f t="shared" si="646"/>
        <v>Chân giò heo muối 300g</v>
      </c>
      <c r="AF4528" s="7">
        <f t="shared" si="647"/>
        <v>4</v>
      </c>
    </row>
    <row r="4529" spans="1:32" x14ac:dyDescent="0.25">
      <c r="A4529" s="65">
        <v>45910</v>
      </c>
      <c r="B4529" s="25">
        <v>4176574232</v>
      </c>
      <c r="C4529" s="12" t="s">
        <v>7214</v>
      </c>
      <c r="D4529" s="16">
        <f t="shared" si="641"/>
        <v>45910</v>
      </c>
      <c r="G4529" s="13" t="s">
        <v>8725</v>
      </c>
      <c r="I4529" s="25">
        <v>4176574232</v>
      </c>
      <c r="J4529" s="13" t="s">
        <v>1813</v>
      </c>
      <c r="K4529" s="13" t="s">
        <v>32</v>
      </c>
      <c r="L4529" s="25" t="str">
        <f>VLOOKUP($K4529,TONG_SL!$A:$D,2,0)</f>
        <v>Giò Tai Lưỡi Xào 250</v>
      </c>
      <c r="N4529" s="25" t="str">
        <f t="shared" si="648"/>
        <v>K-C6</v>
      </c>
      <c r="Q4529" s="25" t="str">
        <f>VLOOKUP(K4529,TONG_SL!$A:$D,3,0)</f>
        <v>Túi</v>
      </c>
      <c r="R4529" s="1">
        <v>3</v>
      </c>
      <c r="T4529" s="1">
        <f>VLOOKUP(VLOOKUP(G4529,Ma_KH!$A:$R,18,0)&amp;K4529,Gia_MB!$A:$F,6,0)</f>
        <v>50183</v>
      </c>
      <c r="U4529" s="14">
        <f t="shared" si="642"/>
        <v>150549</v>
      </c>
      <c r="W4529" s="64">
        <f t="shared" si="643"/>
        <v>0</v>
      </c>
      <c r="X4529" s="3" t="str">
        <f t="shared" si="644"/>
        <v>8</v>
      </c>
      <c r="Z4529" s="14">
        <f t="shared" si="645"/>
        <v>12043.92</v>
      </c>
      <c r="AA4529" s="7">
        <f>VLOOKUP(G4529,Ma_KH!$A:$R,14,0)</f>
        <v>60</v>
      </c>
      <c r="AD4529" s="7" t="str">
        <f>IFERROR(VLOOKUP(J4529,'Chuyển Mã'!$B$3:$C$9,2,0),"")</f>
        <v>Hà Nội</v>
      </c>
      <c r="AE4529" s="7" t="str">
        <f t="shared" si="646"/>
        <v>Giò Tai Lưỡi Xào 250</v>
      </c>
      <c r="AF4529" s="7">
        <f t="shared" si="647"/>
        <v>3</v>
      </c>
    </row>
    <row r="4530" spans="1:32" x14ac:dyDescent="0.25">
      <c r="A4530" s="65">
        <v>45910</v>
      </c>
      <c r="B4530" s="25">
        <v>4176574072</v>
      </c>
      <c r="C4530" s="12" t="s">
        <v>7214</v>
      </c>
      <c r="D4530" s="16">
        <f t="shared" si="641"/>
        <v>45910</v>
      </c>
      <c r="G4530" s="13" t="s">
        <v>8726</v>
      </c>
      <c r="I4530" s="25">
        <v>4176574072</v>
      </c>
      <c r="J4530" s="13" t="s">
        <v>1813</v>
      </c>
      <c r="K4530" s="13" t="s">
        <v>30</v>
      </c>
      <c r="L4530" s="25" t="str">
        <f>VLOOKUP($K4530,TONG_SL!$A:$D,2,0)</f>
        <v>Gà muối 500g</v>
      </c>
      <c r="N4530" s="25" t="str">
        <f t="shared" si="648"/>
        <v>K-C6</v>
      </c>
      <c r="Q4530" s="25" t="str">
        <f>VLOOKUP(K4530,TONG_SL!$A:$D,3,0)</f>
        <v>Túi</v>
      </c>
      <c r="R4530" s="1">
        <v>4</v>
      </c>
      <c r="T4530" s="1">
        <f>VLOOKUP(VLOOKUP(G4530,Ma_KH!$A:$R,18,0)&amp;K4530,Gia_MB!$A:$F,6,0)</f>
        <v>111058</v>
      </c>
      <c r="U4530" s="14">
        <f t="shared" si="642"/>
        <v>444232</v>
      </c>
      <c r="W4530" s="64">
        <f t="shared" si="643"/>
        <v>0</v>
      </c>
      <c r="X4530" s="3" t="str">
        <f t="shared" si="644"/>
        <v>8</v>
      </c>
      <c r="Z4530" s="14">
        <f t="shared" si="645"/>
        <v>35538.559999999998</v>
      </c>
      <c r="AA4530" s="7">
        <f>VLOOKUP(G4530,Ma_KH!$A:$R,14,0)</f>
        <v>60</v>
      </c>
      <c r="AD4530" s="7" t="str">
        <f>IFERROR(VLOOKUP(J4530,'Chuyển Mã'!$B$3:$C$9,2,0),"")</f>
        <v>Hà Nội</v>
      </c>
      <c r="AE4530" s="7" t="str">
        <f t="shared" si="646"/>
        <v>Gà muối 500g</v>
      </c>
      <c r="AF4530" s="7">
        <f t="shared" si="647"/>
        <v>4</v>
      </c>
    </row>
    <row r="4531" spans="1:32" x14ac:dyDescent="0.25">
      <c r="A4531" s="65">
        <v>45910</v>
      </c>
      <c r="B4531" s="25">
        <v>4176574072</v>
      </c>
      <c r="C4531" s="12" t="s">
        <v>7214</v>
      </c>
      <c r="D4531" s="16">
        <f t="shared" si="641"/>
        <v>45910</v>
      </c>
      <c r="G4531" s="13" t="s">
        <v>8726</v>
      </c>
      <c r="I4531" s="25">
        <v>4176574072</v>
      </c>
      <c r="J4531" s="13" t="s">
        <v>1813</v>
      </c>
      <c r="K4531" s="13" t="s">
        <v>32</v>
      </c>
      <c r="L4531" s="25" t="str">
        <f>VLOOKUP($K4531,TONG_SL!$A:$D,2,0)</f>
        <v>Giò Tai Lưỡi Xào 250</v>
      </c>
      <c r="N4531" s="25" t="str">
        <f t="shared" si="648"/>
        <v>K-C6</v>
      </c>
      <c r="Q4531" s="25" t="str">
        <f>VLOOKUP(K4531,TONG_SL!$A:$D,3,0)</f>
        <v>Túi</v>
      </c>
      <c r="R4531" s="1">
        <v>12</v>
      </c>
      <c r="T4531" s="1">
        <f>VLOOKUP(VLOOKUP(G4531,Ma_KH!$A:$R,18,0)&amp;K4531,Gia_MB!$A:$F,6,0)</f>
        <v>50183</v>
      </c>
      <c r="U4531" s="14">
        <f t="shared" si="642"/>
        <v>602196</v>
      </c>
      <c r="W4531" s="64">
        <f t="shared" si="643"/>
        <v>0</v>
      </c>
      <c r="X4531" s="3" t="str">
        <f t="shared" si="644"/>
        <v>8</v>
      </c>
      <c r="Z4531" s="14">
        <f t="shared" si="645"/>
        <v>48175.68</v>
      </c>
      <c r="AA4531" s="7">
        <f>VLOOKUP(G4531,Ma_KH!$A:$R,14,0)</f>
        <v>60</v>
      </c>
      <c r="AD4531" s="7" t="str">
        <f>IFERROR(VLOOKUP(J4531,'Chuyển Mã'!$B$3:$C$9,2,0),"")</f>
        <v>Hà Nội</v>
      </c>
      <c r="AE4531" s="7" t="str">
        <f t="shared" si="646"/>
        <v>Giò Tai Lưỡi Xào 250</v>
      </c>
      <c r="AF4531" s="7">
        <f t="shared" si="647"/>
        <v>12</v>
      </c>
    </row>
    <row r="4532" spans="1:32" x14ac:dyDescent="0.25">
      <c r="A4532" s="65">
        <v>45910</v>
      </c>
      <c r="B4532" s="25">
        <v>4176574178</v>
      </c>
      <c r="C4532" s="12" t="s">
        <v>7214</v>
      </c>
      <c r="D4532" s="16">
        <f t="shared" si="641"/>
        <v>45910</v>
      </c>
      <c r="G4532" s="13" t="s">
        <v>8727</v>
      </c>
      <c r="I4532" s="25">
        <v>4176574178</v>
      </c>
      <c r="J4532" s="13" t="s">
        <v>1813</v>
      </c>
      <c r="K4532" s="13" t="s">
        <v>32</v>
      </c>
      <c r="L4532" s="25" t="str">
        <f>VLOOKUP($K4532,TONG_SL!$A:$D,2,0)</f>
        <v>Giò Tai Lưỡi Xào 250</v>
      </c>
      <c r="N4532" s="25" t="str">
        <f t="shared" si="648"/>
        <v>K-C6</v>
      </c>
      <c r="Q4532" s="25" t="str">
        <f>VLOOKUP(K4532,TONG_SL!$A:$D,3,0)</f>
        <v>Túi</v>
      </c>
      <c r="R4532" s="1">
        <v>5</v>
      </c>
      <c r="T4532" s="1">
        <f>VLOOKUP(VLOOKUP(G4532,Ma_KH!$A:$R,18,0)&amp;K4532,Gia_MB!$A:$F,6,0)</f>
        <v>50183</v>
      </c>
      <c r="U4532" s="14">
        <f t="shared" si="642"/>
        <v>250915</v>
      </c>
      <c r="W4532" s="64">
        <f t="shared" si="643"/>
        <v>0</v>
      </c>
      <c r="X4532" s="3" t="str">
        <f t="shared" si="644"/>
        <v>8</v>
      </c>
      <c r="Z4532" s="14">
        <f t="shared" si="645"/>
        <v>20073.2</v>
      </c>
      <c r="AA4532" s="7">
        <f>VLOOKUP(G4532,Ma_KH!$A:$R,14,0)</f>
        <v>60</v>
      </c>
      <c r="AD4532" s="7" t="str">
        <f>IFERROR(VLOOKUP(J4532,'Chuyển Mã'!$B$3:$C$9,2,0),"")</f>
        <v>Hà Nội</v>
      </c>
      <c r="AE4532" s="7" t="str">
        <f t="shared" si="646"/>
        <v>Giò Tai Lưỡi Xào 250</v>
      </c>
      <c r="AF4532" s="7">
        <f t="shared" si="647"/>
        <v>5</v>
      </c>
    </row>
    <row r="4533" spans="1:32" x14ac:dyDescent="0.25">
      <c r="A4533" s="65">
        <v>45910</v>
      </c>
      <c r="B4533" s="25">
        <v>4176574178</v>
      </c>
      <c r="C4533" s="12" t="s">
        <v>7214</v>
      </c>
      <c r="D4533" s="16">
        <f t="shared" si="641"/>
        <v>45910</v>
      </c>
      <c r="G4533" s="13" t="s">
        <v>8727</v>
      </c>
      <c r="I4533" s="25">
        <v>4176574178</v>
      </c>
      <c r="J4533" s="13" t="s">
        <v>1813</v>
      </c>
      <c r="K4533" s="13" t="s">
        <v>51</v>
      </c>
      <c r="L4533" s="25" t="str">
        <f>VLOOKUP($K4533,TONG_SL!$A:$D,2,0)</f>
        <v>Mọc Nấm Hương 250g</v>
      </c>
      <c r="N4533" s="25" t="str">
        <f t="shared" si="648"/>
        <v>K-C6</v>
      </c>
      <c r="Q4533" s="25" t="str">
        <f>VLOOKUP(K4533,TONG_SL!$A:$D,3,0)</f>
        <v>Túi</v>
      </c>
      <c r="R4533" s="1">
        <v>3</v>
      </c>
      <c r="T4533" s="1">
        <f>VLOOKUP(VLOOKUP(G4533,Ma_KH!$A:$R,18,0)&amp;K4533,Gia_MB!$A:$F,6,0)</f>
        <v>46000</v>
      </c>
      <c r="U4533" s="14">
        <f t="shared" si="642"/>
        <v>138000</v>
      </c>
      <c r="W4533" s="64">
        <f t="shared" si="643"/>
        <v>0</v>
      </c>
      <c r="X4533" s="3" t="str">
        <f t="shared" si="644"/>
        <v>8</v>
      </c>
      <c r="Z4533" s="14">
        <f t="shared" si="645"/>
        <v>11040</v>
      </c>
      <c r="AA4533" s="7">
        <f>VLOOKUP(G4533,Ma_KH!$A:$R,14,0)</f>
        <v>60</v>
      </c>
      <c r="AD4533" s="7" t="str">
        <f>IFERROR(VLOOKUP(J4533,'Chuyển Mã'!$B$3:$C$9,2,0),"")</f>
        <v>Hà Nội</v>
      </c>
      <c r="AE4533" s="7" t="str">
        <f t="shared" si="646"/>
        <v>Mọc Nấm Hương 250g</v>
      </c>
      <c r="AF4533" s="7">
        <f t="shared" si="647"/>
        <v>3</v>
      </c>
    </row>
    <row r="4534" spans="1:32" x14ac:dyDescent="0.25">
      <c r="A4534" s="65">
        <v>45910</v>
      </c>
      <c r="B4534" s="25">
        <v>4176574178</v>
      </c>
      <c r="C4534" s="12" t="s">
        <v>7214</v>
      </c>
      <c r="D4534" s="16">
        <f t="shared" si="641"/>
        <v>45910</v>
      </c>
      <c r="G4534" s="13" t="s">
        <v>8727</v>
      </c>
      <c r="I4534" s="25">
        <v>4176574178</v>
      </c>
      <c r="J4534" s="13" t="s">
        <v>1813</v>
      </c>
      <c r="K4534" s="13" t="s">
        <v>30</v>
      </c>
      <c r="L4534" s="25" t="str">
        <f>VLOOKUP($K4534,TONG_SL!$A:$D,2,0)</f>
        <v>Gà muối 500g</v>
      </c>
      <c r="N4534" s="25" t="str">
        <f t="shared" si="648"/>
        <v>K-C6</v>
      </c>
      <c r="Q4534" s="25" t="str">
        <f>VLOOKUP(K4534,TONG_SL!$A:$D,3,0)</f>
        <v>Túi</v>
      </c>
      <c r="R4534" s="1">
        <v>10</v>
      </c>
      <c r="T4534" s="1">
        <f>VLOOKUP(VLOOKUP(G4534,Ma_KH!$A:$R,18,0)&amp;K4534,Gia_MB!$A:$F,6,0)</f>
        <v>111058</v>
      </c>
      <c r="U4534" s="14">
        <f t="shared" si="642"/>
        <v>1110580</v>
      </c>
      <c r="W4534" s="64">
        <f t="shared" si="643"/>
        <v>0</v>
      </c>
      <c r="X4534" s="3" t="str">
        <f t="shared" si="644"/>
        <v>8</v>
      </c>
      <c r="Z4534" s="14">
        <f t="shared" si="645"/>
        <v>88846.400000000009</v>
      </c>
      <c r="AA4534" s="7">
        <f>VLOOKUP(G4534,Ma_KH!$A:$R,14,0)</f>
        <v>60</v>
      </c>
      <c r="AD4534" s="7" t="str">
        <f>IFERROR(VLOOKUP(J4534,'Chuyển Mã'!$B$3:$C$9,2,0),"")</f>
        <v>Hà Nội</v>
      </c>
      <c r="AE4534" s="7" t="str">
        <f t="shared" si="646"/>
        <v>Gà muối 500g</v>
      </c>
      <c r="AF4534" s="7">
        <f t="shared" si="647"/>
        <v>10</v>
      </c>
    </row>
    <row r="4535" spans="1:32" x14ac:dyDescent="0.25">
      <c r="A4535" s="65">
        <v>45910</v>
      </c>
      <c r="B4535" s="25" t="s">
        <v>8728</v>
      </c>
      <c r="C4535" s="12" t="s">
        <v>7214</v>
      </c>
      <c r="D4535" s="16">
        <f t="shared" si="641"/>
        <v>45910</v>
      </c>
      <c r="G4535" s="13" t="s">
        <v>8727</v>
      </c>
      <c r="I4535" s="13" t="s">
        <v>8729</v>
      </c>
      <c r="J4535" s="13" t="s">
        <v>1813</v>
      </c>
      <c r="K4535" s="13" t="s">
        <v>27</v>
      </c>
      <c r="L4535" s="25" t="str">
        <f>VLOOKUP($K4535,TONG_SL!$A:$D,2,0)</f>
        <v>Chân giò heo muối 300g</v>
      </c>
      <c r="N4535" s="25" t="str">
        <f t="shared" si="648"/>
        <v>K-C6</v>
      </c>
      <c r="Q4535" s="25" t="str">
        <f>VLOOKUP(K4535,TONG_SL!$A:$D,3,0)</f>
        <v>Túi</v>
      </c>
      <c r="R4535" s="1">
        <v>15</v>
      </c>
      <c r="T4535" s="1">
        <f>VLOOKUP(VLOOKUP(G4535,Ma_KH!$A:$R,18,0)&amp;K4535,Gia_MB!$A:$F,6,0)</f>
        <v>73431</v>
      </c>
      <c r="U4535" s="14">
        <f t="shared" si="642"/>
        <v>1101465</v>
      </c>
      <c r="W4535" s="64">
        <f t="shared" si="643"/>
        <v>0</v>
      </c>
      <c r="X4535" s="3" t="str">
        <f t="shared" si="644"/>
        <v>8</v>
      </c>
      <c r="Z4535" s="14">
        <f t="shared" si="645"/>
        <v>88117.2</v>
      </c>
      <c r="AA4535" s="7">
        <f>VLOOKUP(G4535,Ma_KH!$A:$R,14,0)</f>
        <v>60</v>
      </c>
      <c r="AD4535" s="7" t="str">
        <f>IFERROR(VLOOKUP(J4535,'Chuyển Mã'!$B$3:$C$9,2,0),"")</f>
        <v>Hà Nội</v>
      </c>
      <c r="AE4535" s="7" t="str">
        <f t="shared" si="646"/>
        <v>Chân giò heo muối 300g</v>
      </c>
      <c r="AF4535" s="7">
        <f t="shared" si="647"/>
        <v>15</v>
      </c>
    </row>
    <row r="4536" spans="1:32" x14ac:dyDescent="0.25">
      <c r="A4536" s="65">
        <v>45910</v>
      </c>
      <c r="B4536" s="25" t="s">
        <v>8728</v>
      </c>
      <c r="C4536" s="12" t="s">
        <v>7214</v>
      </c>
      <c r="D4536" s="16">
        <f t="shared" si="641"/>
        <v>45910</v>
      </c>
      <c r="G4536" s="13" t="s">
        <v>8727</v>
      </c>
      <c r="I4536" s="13" t="s">
        <v>8729</v>
      </c>
      <c r="J4536" s="13" t="s">
        <v>1813</v>
      </c>
      <c r="K4536" s="13" t="s">
        <v>35</v>
      </c>
      <c r="L4536" s="25" t="str">
        <f>VLOOKUP($K4536,TONG_SL!$A:$D,2,0)</f>
        <v>Tai heo muối 200g</v>
      </c>
      <c r="N4536" s="25" t="str">
        <f t="shared" si="648"/>
        <v>K-C6</v>
      </c>
      <c r="Q4536" s="25" t="str">
        <f>VLOOKUP(K4536,TONG_SL!$A:$D,3,0)</f>
        <v>Túi</v>
      </c>
      <c r="R4536" s="1">
        <v>3</v>
      </c>
      <c r="T4536" s="1">
        <f>VLOOKUP(VLOOKUP(G4536,Ma_KH!$A:$R,18,0)&amp;K4536,Gia_MB!$A:$F,6,0)</f>
        <v>55595</v>
      </c>
      <c r="U4536" s="14">
        <f t="shared" si="642"/>
        <v>166785</v>
      </c>
      <c r="W4536" s="64">
        <f t="shared" si="643"/>
        <v>0</v>
      </c>
      <c r="X4536" s="3" t="str">
        <f t="shared" si="644"/>
        <v>8</v>
      </c>
      <c r="Z4536" s="14">
        <f t="shared" si="645"/>
        <v>13342.800000000001</v>
      </c>
      <c r="AA4536" s="7">
        <f>VLOOKUP(G4536,Ma_KH!$A:$R,14,0)</f>
        <v>60</v>
      </c>
      <c r="AD4536" s="7" t="str">
        <f>IFERROR(VLOOKUP(J4536,'Chuyển Mã'!$B$3:$C$9,2,0),"")</f>
        <v>Hà Nội</v>
      </c>
      <c r="AE4536" s="7" t="str">
        <f t="shared" si="646"/>
        <v>Tai heo muối 200g</v>
      </c>
      <c r="AF4536" s="7">
        <f t="shared" si="647"/>
        <v>3</v>
      </c>
    </row>
    <row r="4537" spans="1:32" x14ac:dyDescent="0.25">
      <c r="A4537" s="65">
        <v>45910</v>
      </c>
      <c r="B4537" s="25" t="s">
        <v>8728</v>
      </c>
      <c r="C4537" s="12" t="s">
        <v>7214</v>
      </c>
      <c r="D4537" s="16">
        <f t="shared" si="641"/>
        <v>45910</v>
      </c>
      <c r="G4537" s="13" t="s">
        <v>8727</v>
      </c>
      <c r="I4537" s="13" t="s">
        <v>8729</v>
      </c>
      <c r="J4537" s="13" t="s">
        <v>1813</v>
      </c>
      <c r="K4537" s="13" t="s">
        <v>39</v>
      </c>
      <c r="L4537" s="25" t="str">
        <f>VLOOKUP($K4537,TONG_SL!$A:$D,2,0)</f>
        <v>Chả cốm 300g</v>
      </c>
      <c r="N4537" s="25" t="str">
        <f t="shared" si="648"/>
        <v>K-C6</v>
      </c>
      <c r="Q4537" s="25" t="str">
        <f>VLOOKUP(K4537,TONG_SL!$A:$D,3,0)</f>
        <v>Túi</v>
      </c>
      <c r="R4537" s="1">
        <v>3</v>
      </c>
      <c r="T4537" s="1">
        <f>VLOOKUP(VLOOKUP(G4537,Ma_KH!$A:$R,18,0)&amp;K4537,Gia_MB!$A:$F,6,0)</f>
        <v>74250</v>
      </c>
      <c r="U4537" s="14">
        <f t="shared" si="642"/>
        <v>222750</v>
      </c>
      <c r="W4537" s="64">
        <f t="shared" si="643"/>
        <v>0</v>
      </c>
      <c r="X4537" s="3" t="str">
        <f t="shared" si="644"/>
        <v>8</v>
      </c>
      <c r="Z4537" s="14">
        <f t="shared" si="645"/>
        <v>17820</v>
      </c>
      <c r="AA4537" s="7">
        <f>VLOOKUP(G4537,Ma_KH!$A:$R,14,0)</f>
        <v>60</v>
      </c>
      <c r="AD4537" s="7" t="str">
        <f>IFERROR(VLOOKUP(J4537,'Chuyển Mã'!$B$3:$C$9,2,0),"")</f>
        <v>Hà Nội</v>
      </c>
      <c r="AE4537" s="7" t="str">
        <f t="shared" si="646"/>
        <v>Chả cốm 300g</v>
      </c>
      <c r="AF4537" s="7">
        <f t="shared" si="647"/>
        <v>3</v>
      </c>
    </row>
    <row r="4538" spans="1:32" x14ac:dyDescent="0.25">
      <c r="A4538" s="65">
        <v>45910</v>
      </c>
      <c r="B4538" s="25">
        <v>4176574066</v>
      </c>
      <c r="C4538" s="12" t="s">
        <v>7214</v>
      </c>
      <c r="D4538" s="16">
        <f t="shared" ref="D4538:D4601" si="649">IF(A4538="","",A4538)</f>
        <v>45910</v>
      </c>
      <c r="G4538" s="13" t="s">
        <v>8730</v>
      </c>
      <c r="I4538" s="25">
        <v>4176574066</v>
      </c>
      <c r="J4538" s="13" t="s">
        <v>1813</v>
      </c>
      <c r="K4538" s="13" t="s">
        <v>51</v>
      </c>
      <c r="L4538" s="25" t="str">
        <f>VLOOKUP($K4538,TONG_SL!$A:$D,2,0)</f>
        <v>Mọc Nấm Hương 250g</v>
      </c>
      <c r="N4538" s="25" t="str">
        <f t="shared" si="648"/>
        <v>K-C6</v>
      </c>
      <c r="Q4538" s="25" t="str">
        <f>VLOOKUP(K4538,TONG_SL!$A:$D,3,0)</f>
        <v>Túi</v>
      </c>
      <c r="R4538" s="1">
        <v>2</v>
      </c>
      <c r="T4538" s="1">
        <f>VLOOKUP(VLOOKUP(G4538,Ma_KH!$A:$R,18,0)&amp;K4538,Gia_MB!$A:$F,6,0)</f>
        <v>46000</v>
      </c>
      <c r="U4538" s="14">
        <f t="shared" si="642"/>
        <v>92000</v>
      </c>
      <c r="W4538" s="64">
        <f t="shared" si="643"/>
        <v>0</v>
      </c>
      <c r="X4538" s="3" t="str">
        <f t="shared" si="644"/>
        <v>8</v>
      </c>
      <c r="Z4538" s="14">
        <f t="shared" si="645"/>
        <v>7360</v>
      </c>
      <c r="AA4538" s="7">
        <f>VLOOKUP(G4538,Ma_KH!$A:$R,14,0)</f>
        <v>60</v>
      </c>
      <c r="AD4538" s="7" t="str">
        <f>IFERROR(VLOOKUP(J4538,'Chuyển Mã'!$B$3:$C$9,2,0),"")</f>
        <v>Hà Nội</v>
      </c>
      <c r="AE4538" s="7" t="str">
        <f t="shared" si="646"/>
        <v>Mọc Nấm Hương 250g</v>
      </c>
      <c r="AF4538" s="7">
        <f t="shared" si="647"/>
        <v>2</v>
      </c>
    </row>
    <row r="4539" spans="1:32" x14ac:dyDescent="0.25">
      <c r="A4539" s="65">
        <v>45910</v>
      </c>
      <c r="B4539" s="25">
        <v>4176574066</v>
      </c>
      <c r="C4539" s="12" t="s">
        <v>7214</v>
      </c>
      <c r="D4539" s="16">
        <f t="shared" si="649"/>
        <v>45910</v>
      </c>
      <c r="G4539" s="13" t="s">
        <v>8730</v>
      </c>
      <c r="I4539" s="25">
        <v>4176574066</v>
      </c>
      <c r="J4539" s="13" t="s">
        <v>1813</v>
      </c>
      <c r="K4539" s="13" t="s">
        <v>27</v>
      </c>
      <c r="L4539" s="25" t="str">
        <f>VLOOKUP($K4539,TONG_SL!$A:$D,2,0)</f>
        <v>Chân giò heo muối 300g</v>
      </c>
      <c r="N4539" s="25" t="str">
        <f t="shared" si="648"/>
        <v>K-C6</v>
      </c>
      <c r="Q4539" s="25" t="str">
        <f>VLOOKUP(K4539,TONG_SL!$A:$D,3,0)</f>
        <v>Túi</v>
      </c>
      <c r="R4539" s="1">
        <v>4</v>
      </c>
      <c r="T4539" s="1">
        <f>VLOOKUP(VLOOKUP(G4539,Ma_KH!$A:$R,18,0)&amp;K4539,Gia_MB!$A:$F,6,0)</f>
        <v>73431</v>
      </c>
      <c r="U4539" s="14">
        <f t="shared" si="642"/>
        <v>293724</v>
      </c>
      <c r="W4539" s="64">
        <f t="shared" si="643"/>
        <v>0</v>
      </c>
      <c r="X4539" s="3" t="str">
        <f t="shared" si="644"/>
        <v>8</v>
      </c>
      <c r="Z4539" s="14">
        <f t="shared" si="645"/>
        <v>23497.920000000002</v>
      </c>
      <c r="AA4539" s="7">
        <f>VLOOKUP(G4539,Ma_KH!$A:$R,14,0)</f>
        <v>60</v>
      </c>
      <c r="AD4539" s="7" t="str">
        <f>IFERROR(VLOOKUP(J4539,'Chuyển Mã'!$B$3:$C$9,2,0),"")</f>
        <v>Hà Nội</v>
      </c>
      <c r="AE4539" s="7" t="str">
        <f t="shared" si="646"/>
        <v>Chân giò heo muối 300g</v>
      </c>
      <c r="AF4539" s="7">
        <f t="shared" si="647"/>
        <v>4</v>
      </c>
    </row>
    <row r="4540" spans="1:32" x14ac:dyDescent="0.25">
      <c r="A4540" s="65">
        <v>45910</v>
      </c>
      <c r="B4540" s="25">
        <v>4176574066</v>
      </c>
      <c r="C4540" s="12" t="s">
        <v>7214</v>
      </c>
      <c r="D4540" s="16">
        <f t="shared" si="649"/>
        <v>45910</v>
      </c>
      <c r="G4540" s="13" t="s">
        <v>8730</v>
      </c>
      <c r="I4540" s="25">
        <v>4176574066</v>
      </c>
      <c r="J4540" s="13" t="s">
        <v>1813</v>
      </c>
      <c r="K4540" s="13" t="s">
        <v>32</v>
      </c>
      <c r="L4540" s="25" t="str">
        <f>VLOOKUP($K4540,TONG_SL!$A:$D,2,0)</f>
        <v>Giò Tai Lưỡi Xào 250</v>
      </c>
      <c r="N4540" s="25" t="str">
        <f t="shared" si="648"/>
        <v>K-C6</v>
      </c>
      <c r="Q4540" s="25" t="str">
        <f>VLOOKUP(K4540,TONG_SL!$A:$D,3,0)</f>
        <v>Túi</v>
      </c>
      <c r="R4540" s="1">
        <v>6</v>
      </c>
      <c r="T4540" s="1">
        <f>VLOOKUP(VLOOKUP(G4540,Ma_KH!$A:$R,18,0)&amp;K4540,Gia_MB!$A:$F,6,0)</f>
        <v>50183</v>
      </c>
      <c r="U4540" s="14">
        <f t="shared" si="642"/>
        <v>301098</v>
      </c>
      <c r="W4540" s="64">
        <f t="shared" si="643"/>
        <v>0</v>
      </c>
      <c r="X4540" s="3" t="str">
        <f t="shared" si="644"/>
        <v>8</v>
      </c>
      <c r="Z4540" s="14">
        <f t="shared" si="645"/>
        <v>24087.84</v>
      </c>
      <c r="AA4540" s="7">
        <f>VLOOKUP(G4540,Ma_KH!$A:$R,14,0)</f>
        <v>60</v>
      </c>
      <c r="AD4540" s="7" t="str">
        <f>IFERROR(VLOOKUP(J4540,'Chuyển Mã'!$B$3:$C$9,2,0),"")</f>
        <v>Hà Nội</v>
      </c>
      <c r="AE4540" s="7" t="str">
        <f t="shared" si="646"/>
        <v>Giò Tai Lưỡi Xào 250</v>
      </c>
      <c r="AF4540" s="7">
        <f t="shared" si="647"/>
        <v>6</v>
      </c>
    </row>
    <row r="4541" spans="1:32" x14ac:dyDescent="0.25">
      <c r="A4541" s="65">
        <v>45910</v>
      </c>
      <c r="B4541" s="25">
        <v>4176829740</v>
      </c>
      <c r="C4541" s="12" t="s">
        <v>7214</v>
      </c>
      <c r="D4541" s="16">
        <f t="shared" si="649"/>
        <v>45910</v>
      </c>
      <c r="G4541" s="13" t="s">
        <v>8730</v>
      </c>
      <c r="I4541" s="25">
        <v>4176829740</v>
      </c>
      <c r="J4541" s="13" t="s">
        <v>1813</v>
      </c>
      <c r="K4541" s="13" t="s">
        <v>30</v>
      </c>
      <c r="L4541" s="25" t="str">
        <f>VLOOKUP($K4541,TONG_SL!$A:$D,2,0)</f>
        <v>Gà muối 500g</v>
      </c>
      <c r="N4541" s="25" t="str">
        <f t="shared" si="648"/>
        <v>K-C6</v>
      </c>
      <c r="Q4541" s="25" t="str">
        <f>VLOOKUP(K4541,TONG_SL!$A:$D,3,0)</f>
        <v>Túi</v>
      </c>
      <c r="R4541" s="1">
        <v>5</v>
      </c>
      <c r="T4541" s="1">
        <f>VLOOKUP(VLOOKUP(G4541,Ma_KH!$A:$R,18,0)&amp;K4541,Gia_MB!$A:$F,6,0)</f>
        <v>111058</v>
      </c>
      <c r="U4541" s="14">
        <f t="shared" si="642"/>
        <v>555290</v>
      </c>
      <c r="W4541" s="64">
        <f t="shared" si="643"/>
        <v>0</v>
      </c>
      <c r="X4541" s="3" t="str">
        <f t="shared" si="644"/>
        <v>8</v>
      </c>
      <c r="Z4541" s="14">
        <f t="shared" si="645"/>
        <v>44423.200000000004</v>
      </c>
      <c r="AA4541" s="7">
        <f>VLOOKUP(G4541,Ma_KH!$A:$R,14,0)</f>
        <v>60</v>
      </c>
      <c r="AD4541" s="7" t="str">
        <f>IFERROR(VLOOKUP(J4541,'Chuyển Mã'!$B$3:$C$9,2,0),"")</f>
        <v>Hà Nội</v>
      </c>
      <c r="AE4541" s="7" t="str">
        <f t="shared" si="646"/>
        <v>Gà muối 500g</v>
      </c>
      <c r="AF4541" s="7">
        <f t="shared" si="647"/>
        <v>5</v>
      </c>
    </row>
    <row r="4542" spans="1:32" x14ac:dyDescent="0.25">
      <c r="A4542" s="65">
        <v>45910</v>
      </c>
      <c r="B4542" s="25">
        <v>4176829740</v>
      </c>
      <c r="C4542" s="12" t="s">
        <v>7214</v>
      </c>
      <c r="D4542" s="16">
        <f t="shared" si="649"/>
        <v>45910</v>
      </c>
      <c r="G4542" s="13" t="s">
        <v>8730</v>
      </c>
      <c r="I4542" s="25">
        <v>4176829740</v>
      </c>
      <c r="J4542" s="13" t="s">
        <v>1813</v>
      </c>
      <c r="K4542" s="13" t="s">
        <v>35</v>
      </c>
      <c r="L4542" s="25" t="str">
        <f>VLOOKUP($K4542,TONG_SL!$A:$D,2,0)</f>
        <v>Tai heo muối 200g</v>
      </c>
      <c r="N4542" s="25" t="str">
        <f t="shared" si="648"/>
        <v>K-C6</v>
      </c>
      <c r="Q4542" s="25" t="str">
        <f>VLOOKUP(K4542,TONG_SL!$A:$D,3,0)</f>
        <v>Túi</v>
      </c>
      <c r="R4542" s="1">
        <v>3</v>
      </c>
      <c r="T4542" s="1">
        <f>VLOOKUP(VLOOKUP(G4542,Ma_KH!$A:$R,18,0)&amp;K4542,Gia_MB!$A:$F,6,0)</f>
        <v>55595</v>
      </c>
      <c r="U4542" s="14">
        <f t="shared" si="642"/>
        <v>166785</v>
      </c>
      <c r="W4542" s="64">
        <f t="shared" si="643"/>
        <v>0</v>
      </c>
      <c r="X4542" s="3" t="str">
        <f t="shared" si="644"/>
        <v>8</v>
      </c>
      <c r="Z4542" s="14">
        <f t="shared" si="645"/>
        <v>13342.800000000001</v>
      </c>
      <c r="AA4542" s="7">
        <f>VLOOKUP(G4542,Ma_KH!$A:$R,14,0)</f>
        <v>60</v>
      </c>
      <c r="AD4542" s="7" t="str">
        <f>IFERROR(VLOOKUP(J4542,'Chuyển Mã'!$B$3:$C$9,2,0),"")</f>
        <v>Hà Nội</v>
      </c>
      <c r="AE4542" s="7" t="str">
        <f t="shared" si="646"/>
        <v>Tai heo muối 200g</v>
      </c>
      <c r="AF4542" s="7">
        <f t="shared" si="647"/>
        <v>3</v>
      </c>
    </row>
    <row r="4543" spans="1:32" x14ac:dyDescent="0.25">
      <c r="A4543" s="65">
        <v>45910</v>
      </c>
      <c r="B4543" s="25">
        <v>4176829740</v>
      </c>
      <c r="C4543" s="12" t="s">
        <v>7214</v>
      </c>
      <c r="D4543" s="16">
        <f t="shared" si="649"/>
        <v>45910</v>
      </c>
      <c r="G4543" s="13" t="s">
        <v>8730</v>
      </c>
      <c r="I4543" s="25">
        <v>4176829740</v>
      </c>
      <c r="J4543" s="13" t="s">
        <v>1813</v>
      </c>
      <c r="K4543" s="13" t="s">
        <v>39</v>
      </c>
      <c r="L4543" s="25" t="str">
        <f>VLOOKUP($K4543,TONG_SL!$A:$D,2,0)</f>
        <v>Chả cốm 300g</v>
      </c>
      <c r="N4543" s="25" t="str">
        <f t="shared" si="648"/>
        <v>K-C6</v>
      </c>
      <c r="Q4543" s="25" t="str">
        <f>VLOOKUP(K4543,TONG_SL!$A:$D,3,0)</f>
        <v>Túi</v>
      </c>
      <c r="R4543" s="1">
        <v>3</v>
      </c>
      <c r="T4543" s="1">
        <f>VLOOKUP(VLOOKUP(G4543,Ma_KH!$A:$R,18,0)&amp;K4543,Gia_MB!$A:$F,6,0)</f>
        <v>74250</v>
      </c>
      <c r="U4543" s="14">
        <f t="shared" si="642"/>
        <v>222750</v>
      </c>
      <c r="W4543" s="64">
        <f t="shared" si="643"/>
        <v>0</v>
      </c>
      <c r="X4543" s="3" t="str">
        <f t="shared" si="644"/>
        <v>8</v>
      </c>
      <c r="Z4543" s="14">
        <f t="shared" si="645"/>
        <v>17820</v>
      </c>
      <c r="AA4543" s="7">
        <f>VLOOKUP(G4543,Ma_KH!$A:$R,14,0)</f>
        <v>60</v>
      </c>
      <c r="AD4543" s="7" t="str">
        <f>IFERROR(VLOOKUP(J4543,'Chuyển Mã'!$B$3:$C$9,2,0),"")</f>
        <v>Hà Nội</v>
      </c>
      <c r="AE4543" s="7" t="str">
        <f t="shared" si="646"/>
        <v>Chả cốm 300g</v>
      </c>
      <c r="AF4543" s="7">
        <f t="shared" si="647"/>
        <v>3</v>
      </c>
    </row>
    <row r="4544" spans="1:32" x14ac:dyDescent="0.25">
      <c r="A4544" s="65">
        <v>45910</v>
      </c>
      <c r="B4544" s="25">
        <v>4176573788</v>
      </c>
      <c r="C4544" s="12" t="s">
        <v>7214</v>
      </c>
      <c r="D4544" s="16">
        <f t="shared" si="649"/>
        <v>45910</v>
      </c>
      <c r="G4544" s="13" t="s">
        <v>8731</v>
      </c>
      <c r="I4544" s="25">
        <v>4176573788</v>
      </c>
      <c r="J4544" s="13" t="s">
        <v>1813</v>
      </c>
      <c r="K4544" s="13" t="s">
        <v>32</v>
      </c>
      <c r="L4544" s="25" t="str">
        <f>VLOOKUP($K4544,TONG_SL!$A:$D,2,0)</f>
        <v>Giò Tai Lưỡi Xào 250</v>
      </c>
      <c r="N4544" s="25" t="str">
        <f t="shared" si="648"/>
        <v>K-C6</v>
      </c>
      <c r="Q4544" s="25" t="str">
        <f>VLOOKUP(K4544,TONG_SL!$A:$D,3,0)</f>
        <v>Túi</v>
      </c>
      <c r="R4544" s="1">
        <v>5</v>
      </c>
      <c r="T4544" s="1">
        <f>VLOOKUP(VLOOKUP(G4544,Ma_KH!$A:$R,18,0)&amp;K4544,Gia_MB!$A:$F,6,0)</f>
        <v>50183</v>
      </c>
      <c r="U4544" s="14">
        <f t="shared" ref="U4544:U4607" si="650">T4544*R4544</f>
        <v>250915</v>
      </c>
      <c r="W4544" s="64">
        <f t="shared" ref="W4544:W4607" si="651">U4544*V4544</f>
        <v>0</v>
      </c>
      <c r="X4544" s="3" t="str">
        <f t="shared" ref="X4544:X4607" si="652">IF(B4544&lt;&gt;"","8","0")</f>
        <v>8</v>
      </c>
      <c r="Z4544" s="14">
        <f t="shared" ref="Z4544:Z4607" si="653">U4544*X4544%</f>
        <v>20073.2</v>
      </c>
      <c r="AA4544" s="7">
        <f>VLOOKUP(G4544,Ma_KH!$A:$R,14,0)</f>
        <v>60</v>
      </c>
      <c r="AD4544" s="7" t="str">
        <f>IFERROR(VLOOKUP(J4544,'Chuyển Mã'!$B$3:$C$9,2,0),"")</f>
        <v>Hà Nội</v>
      </c>
      <c r="AE4544" s="7" t="str">
        <f t="shared" si="646"/>
        <v>Giò Tai Lưỡi Xào 250</v>
      </c>
      <c r="AF4544" s="7">
        <f t="shared" si="647"/>
        <v>5</v>
      </c>
    </row>
    <row r="4545" spans="1:32" x14ac:dyDescent="0.25">
      <c r="A4545" s="65">
        <v>45910</v>
      </c>
      <c r="B4545" s="25">
        <v>4176573788</v>
      </c>
      <c r="C4545" s="12" t="s">
        <v>7214</v>
      </c>
      <c r="D4545" s="16">
        <f t="shared" si="649"/>
        <v>45910</v>
      </c>
      <c r="G4545" s="13" t="s">
        <v>8731</v>
      </c>
      <c r="I4545" s="25">
        <v>4176573788</v>
      </c>
      <c r="J4545" s="13" t="s">
        <v>1813</v>
      </c>
      <c r="K4545" s="13" t="s">
        <v>27</v>
      </c>
      <c r="L4545" s="25" t="str">
        <f>VLOOKUP($K4545,TONG_SL!$A:$D,2,0)</f>
        <v>Chân giò heo muối 300g</v>
      </c>
      <c r="N4545" s="25" t="str">
        <f t="shared" si="648"/>
        <v>K-C6</v>
      </c>
      <c r="Q4545" s="25" t="str">
        <f>VLOOKUP(K4545,TONG_SL!$A:$D,3,0)</f>
        <v>Túi</v>
      </c>
      <c r="R4545" s="1">
        <v>30</v>
      </c>
      <c r="T4545" s="1">
        <f>VLOOKUP(VLOOKUP(G4545,Ma_KH!$A:$R,18,0)&amp;K4545,Gia_MB!$A:$F,6,0)</f>
        <v>73431</v>
      </c>
      <c r="U4545" s="14">
        <f t="shared" si="650"/>
        <v>2202930</v>
      </c>
      <c r="W4545" s="64">
        <f t="shared" si="651"/>
        <v>0</v>
      </c>
      <c r="X4545" s="3" t="str">
        <f t="shared" si="652"/>
        <v>8</v>
      </c>
      <c r="Z4545" s="14">
        <f t="shared" si="653"/>
        <v>176234.4</v>
      </c>
      <c r="AA4545" s="7">
        <f>VLOOKUP(G4545,Ma_KH!$A:$R,14,0)</f>
        <v>60</v>
      </c>
      <c r="AD4545" s="7" t="str">
        <f>IFERROR(VLOOKUP(J4545,'Chuyển Mã'!$B$3:$C$9,2,0),"")</f>
        <v>Hà Nội</v>
      </c>
      <c r="AE4545" s="7" t="str">
        <f t="shared" si="646"/>
        <v>Chân giò heo muối 300g</v>
      </c>
      <c r="AF4545" s="7">
        <f t="shared" si="647"/>
        <v>30</v>
      </c>
    </row>
    <row r="4546" spans="1:32" x14ac:dyDescent="0.25">
      <c r="A4546" s="65">
        <v>45910</v>
      </c>
      <c r="B4546" s="25" t="s">
        <v>8732</v>
      </c>
      <c r="C4546" s="12" t="s">
        <v>7214</v>
      </c>
      <c r="D4546" s="16">
        <f t="shared" si="649"/>
        <v>45910</v>
      </c>
      <c r="G4546" s="13" t="s">
        <v>8731</v>
      </c>
      <c r="I4546" s="13" t="s">
        <v>8733</v>
      </c>
      <c r="J4546" s="13" t="s">
        <v>1813</v>
      </c>
      <c r="K4546" s="13" t="s">
        <v>30</v>
      </c>
      <c r="L4546" s="25" t="str">
        <f>VLOOKUP($K4546,TONG_SL!$A:$D,2,0)</f>
        <v>Gà muối 500g</v>
      </c>
      <c r="N4546" s="25" t="str">
        <f t="shared" si="648"/>
        <v>K-C6</v>
      </c>
      <c r="Q4546" s="25" t="str">
        <f>VLOOKUP(K4546,TONG_SL!$A:$D,3,0)</f>
        <v>Túi</v>
      </c>
      <c r="R4546" s="1">
        <v>5</v>
      </c>
      <c r="T4546" s="1">
        <f>VLOOKUP(VLOOKUP(G4546,Ma_KH!$A:$R,18,0)&amp;K4546,Gia_MB!$A:$F,6,0)</f>
        <v>111058</v>
      </c>
      <c r="U4546" s="14">
        <f t="shared" si="650"/>
        <v>555290</v>
      </c>
      <c r="W4546" s="64">
        <f t="shared" si="651"/>
        <v>0</v>
      </c>
      <c r="X4546" s="3" t="str">
        <f t="shared" si="652"/>
        <v>8</v>
      </c>
      <c r="Z4546" s="14">
        <f t="shared" si="653"/>
        <v>44423.200000000004</v>
      </c>
      <c r="AA4546" s="7">
        <f>VLOOKUP(G4546,Ma_KH!$A:$R,14,0)</f>
        <v>60</v>
      </c>
      <c r="AD4546" s="7" t="str">
        <f>IFERROR(VLOOKUP(J4546,'Chuyển Mã'!$B$3:$C$9,2,0),"")</f>
        <v>Hà Nội</v>
      </c>
      <c r="AE4546" s="7" t="str">
        <f t="shared" si="646"/>
        <v>Gà muối 500g</v>
      </c>
      <c r="AF4546" s="7">
        <f t="shared" si="647"/>
        <v>5</v>
      </c>
    </row>
    <row r="4547" spans="1:32" x14ac:dyDescent="0.25">
      <c r="A4547" s="65">
        <v>45910</v>
      </c>
      <c r="B4547" s="25" t="s">
        <v>8732</v>
      </c>
      <c r="C4547" s="12" t="s">
        <v>7214</v>
      </c>
      <c r="D4547" s="16">
        <f t="shared" si="649"/>
        <v>45910</v>
      </c>
      <c r="G4547" s="13" t="s">
        <v>8731</v>
      </c>
      <c r="I4547" s="13" t="s">
        <v>8733</v>
      </c>
      <c r="J4547" s="13" t="s">
        <v>1813</v>
      </c>
      <c r="K4547" s="13" t="s">
        <v>35</v>
      </c>
      <c r="L4547" s="25" t="str">
        <f>VLOOKUP($K4547,TONG_SL!$A:$D,2,0)</f>
        <v>Tai heo muối 200g</v>
      </c>
      <c r="N4547" s="25" t="str">
        <f t="shared" si="648"/>
        <v>K-C6</v>
      </c>
      <c r="Q4547" s="25" t="str">
        <f>VLOOKUP(K4547,TONG_SL!$A:$D,3,0)</f>
        <v>Túi</v>
      </c>
      <c r="R4547" s="1">
        <v>5</v>
      </c>
      <c r="T4547" s="1">
        <f>VLOOKUP(VLOOKUP(G4547,Ma_KH!$A:$R,18,0)&amp;K4547,Gia_MB!$A:$F,6,0)</f>
        <v>55595</v>
      </c>
      <c r="U4547" s="14">
        <f t="shared" si="650"/>
        <v>277975</v>
      </c>
      <c r="W4547" s="64">
        <f t="shared" si="651"/>
        <v>0</v>
      </c>
      <c r="X4547" s="3" t="str">
        <f t="shared" si="652"/>
        <v>8</v>
      </c>
      <c r="Z4547" s="14">
        <f t="shared" si="653"/>
        <v>22238</v>
      </c>
      <c r="AA4547" s="7">
        <f>VLOOKUP(G4547,Ma_KH!$A:$R,14,0)</f>
        <v>60</v>
      </c>
      <c r="AD4547" s="7" t="str">
        <f>IFERROR(VLOOKUP(J4547,'Chuyển Mã'!$B$3:$C$9,2,0),"")</f>
        <v>Hà Nội</v>
      </c>
      <c r="AE4547" s="7" t="str">
        <f t="shared" ref="AE4547:AE4610" si="654">IFERROR(L4547,"")</f>
        <v>Tai heo muối 200g</v>
      </c>
      <c r="AF4547" s="7">
        <f t="shared" ref="AF4547:AF4610" si="655">R4547</f>
        <v>5</v>
      </c>
    </row>
    <row r="4548" spans="1:32" x14ac:dyDescent="0.25">
      <c r="A4548" s="65">
        <v>45910</v>
      </c>
      <c r="B4548" s="25" t="s">
        <v>8732</v>
      </c>
      <c r="C4548" s="12" t="s">
        <v>7214</v>
      </c>
      <c r="D4548" s="16">
        <f t="shared" si="649"/>
        <v>45910</v>
      </c>
      <c r="G4548" s="13" t="s">
        <v>8731</v>
      </c>
      <c r="I4548" s="13" t="s">
        <v>8733</v>
      </c>
      <c r="J4548" s="13" t="s">
        <v>1813</v>
      </c>
      <c r="K4548" s="13" t="s">
        <v>39</v>
      </c>
      <c r="L4548" s="25" t="str">
        <f>VLOOKUP($K4548,TONG_SL!$A:$D,2,0)</f>
        <v>Chả cốm 300g</v>
      </c>
      <c r="N4548" s="25" t="str">
        <f t="shared" si="648"/>
        <v>K-C6</v>
      </c>
      <c r="Q4548" s="25" t="str">
        <f>VLOOKUP(K4548,TONG_SL!$A:$D,3,0)</f>
        <v>Túi</v>
      </c>
      <c r="R4548" s="1">
        <v>5</v>
      </c>
      <c r="T4548" s="1">
        <f>VLOOKUP(VLOOKUP(G4548,Ma_KH!$A:$R,18,0)&amp;K4548,Gia_MB!$A:$F,6,0)</f>
        <v>74250</v>
      </c>
      <c r="U4548" s="14">
        <f t="shared" si="650"/>
        <v>371250</v>
      </c>
      <c r="W4548" s="64">
        <f t="shared" si="651"/>
        <v>0</v>
      </c>
      <c r="X4548" s="3" t="str">
        <f t="shared" si="652"/>
        <v>8</v>
      </c>
      <c r="Z4548" s="14">
        <f t="shared" si="653"/>
        <v>29700</v>
      </c>
      <c r="AA4548" s="7">
        <f>VLOOKUP(G4548,Ma_KH!$A:$R,14,0)</f>
        <v>60</v>
      </c>
      <c r="AD4548" s="7" t="str">
        <f>IFERROR(VLOOKUP(J4548,'Chuyển Mã'!$B$3:$C$9,2,0),"")</f>
        <v>Hà Nội</v>
      </c>
      <c r="AE4548" s="7" t="str">
        <f t="shared" si="654"/>
        <v>Chả cốm 300g</v>
      </c>
      <c r="AF4548" s="7">
        <f t="shared" si="655"/>
        <v>5</v>
      </c>
    </row>
    <row r="4549" spans="1:32" x14ac:dyDescent="0.25">
      <c r="A4549" s="65">
        <v>45910</v>
      </c>
      <c r="B4549" s="25" t="s">
        <v>8732</v>
      </c>
      <c r="C4549" s="12" t="s">
        <v>7214</v>
      </c>
      <c r="D4549" s="16">
        <f t="shared" si="649"/>
        <v>45910</v>
      </c>
      <c r="G4549" s="13" t="s">
        <v>8731</v>
      </c>
      <c r="I4549" s="13" t="s">
        <v>8733</v>
      </c>
      <c r="J4549" s="13" t="s">
        <v>1813</v>
      </c>
      <c r="K4549" s="13" t="s">
        <v>49</v>
      </c>
      <c r="L4549" s="25" t="str">
        <f>VLOOKUP($K4549,TONG_SL!$A:$D,2,0)</f>
        <v>Giò sụn gà 250g</v>
      </c>
      <c r="N4549" s="25" t="str">
        <f t="shared" si="648"/>
        <v>K-C6</v>
      </c>
      <c r="Q4549" s="25" t="str">
        <f>VLOOKUP(K4549,TONG_SL!$A:$D,3,0)</f>
        <v>Túi</v>
      </c>
      <c r="R4549" s="1">
        <v>3</v>
      </c>
      <c r="T4549" s="1">
        <f>VLOOKUP(VLOOKUP(G4549,Ma_KH!$A:$R,18,0)&amp;K4549,Gia_MB!$A:$F,6,0)</f>
        <v>50400</v>
      </c>
      <c r="U4549" s="14">
        <f t="shared" si="650"/>
        <v>151200</v>
      </c>
      <c r="W4549" s="64">
        <f t="shared" si="651"/>
        <v>0</v>
      </c>
      <c r="X4549" s="3" t="str">
        <f t="shared" si="652"/>
        <v>8</v>
      </c>
      <c r="Z4549" s="14">
        <f t="shared" si="653"/>
        <v>12096</v>
      </c>
      <c r="AA4549" s="7">
        <f>VLOOKUP(G4549,Ma_KH!$A:$R,14,0)</f>
        <v>60</v>
      </c>
      <c r="AD4549" s="7" t="str">
        <f>IFERROR(VLOOKUP(J4549,'Chuyển Mã'!$B$3:$C$9,2,0),"")</f>
        <v>Hà Nội</v>
      </c>
      <c r="AE4549" s="7" t="str">
        <f t="shared" si="654"/>
        <v>Giò sụn gà 250g</v>
      </c>
      <c r="AF4549" s="7">
        <f t="shared" si="655"/>
        <v>3</v>
      </c>
    </row>
    <row r="4550" spans="1:32" x14ac:dyDescent="0.25">
      <c r="A4550" s="65">
        <v>45910</v>
      </c>
      <c r="B4550" s="25" t="s">
        <v>8732</v>
      </c>
      <c r="C4550" s="12" t="s">
        <v>7214</v>
      </c>
      <c r="D4550" s="16">
        <f t="shared" si="649"/>
        <v>45910</v>
      </c>
      <c r="G4550" s="13" t="s">
        <v>8731</v>
      </c>
      <c r="I4550" s="13" t="s">
        <v>8733</v>
      </c>
      <c r="J4550" s="13" t="s">
        <v>1813</v>
      </c>
      <c r="K4550" s="13" t="s">
        <v>47</v>
      </c>
      <c r="L4550" s="25" t="str">
        <f>VLOOKUP($K4550,TONG_SL!$A:$D,2,0)</f>
        <v>Giò lụa cây 250g</v>
      </c>
      <c r="N4550" s="25" t="str">
        <f t="shared" si="648"/>
        <v>K-C6</v>
      </c>
      <c r="Q4550" s="25" t="str">
        <f>VLOOKUP(K4550,TONG_SL!$A:$D,3,0)</f>
        <v>Túi</v>
      </c>
      <c r="R4550" s="1">
        <v>3</v>
      </c>
      <c r="T4550" s="1">
        <f>VLOOKUP(VLOOKUP(G4550,Ma_KH!$A:$R,18,0)&amp;K4550,Gia_MB!$A:$F,6,0)</f>
        <v>49500</v>
      </c>
      <c r="U4550" s="14">
        <f t="shared" si="650"/>
        <v>148500</v>
      </c>
      <c r="W4550" s="64">
        <f t="shared" si="651"/>
        <v>0</v>
      </c>
      <c r="X4550" s="3" t="str">
        <f t="shared" si="652"/>
        <v>8</v>
      </c>
      <c r="Z4550" s="14">
        <f t="shared" si="653"/>
        <v>11880</v>
      </c>
      <c r="AA4550" s="7">
        <f>VLOOKUP(G4550,Ma_KH!$A:$R,14,0)</f>
        <v>60</v>
      </c>
      <c r="AD4550" s="7" t="str">
        <f>IFERROR(VLOOKUP(J4550,'Chuyển Mã'!$B$3:$C$9,2,0),"")</f>
        <v>Hà Nội</v>
      </c>
      <c r="AE4550" s="7" t="str">
        <f t="shared" si="654"/>
        <v>Giò lụa cây 250g</v>
      </c>
      <c r="AF4550" s="7">
        <f t="shared" si="655"/>
        <v>3</v>
      </c>
    </row>
    <row r="4551" spans="1:32" x14ac:dyDescent="0.25">
      <c r="A4551" s="65">
        <v>45910</v>
      </c>
      <c r="B4551" s="25" t="s">
        <v>8734</v>
      </c>
      <c r="C4551" s="12" t="s">
        <v>7214</v>
      </c>
      <c r="D4551" s="16">
        <f t="shared" si="649"/>
        <v>45910</v>
      </c>
      <c r="G4551" s="13" t="s">
        <v>8735</v>
      </c>
      <c r="I4551" s="13" t="s">
        <v>8736</v>
      </c>
      <c r="J4551" s="13" t="s">
        <v>1813</v>
      </c>
      <c r="K4551" s="13" t="s">
        <v>35</v>
      </c>
      <c r="L4551" s="25" t="str">
        <f>VLOOKUP($K4551,TONG_SL!$A:$D,2,0)</f>
        <v>Tai heo muối 200g</v>
      </c>
      <c r="N4551" s="25" t="str">
        <f t="shared" si="648"/>
        <v>K-C6</v>
      </c>
      <c r="Q4551" s="25" t="str">
        <f>VLOOKUP(K4551,TONG_SL!$A:$D,3,0)</f>
        <v>Túi</v>
      </c>
      <c r="R4551" s="1">
        <v>3</v>
      </c>
      <c r="T4551" s="1">
        <f>VLOOKUP(VLOOKUP(G4551,Ma_KH!$A:$R,18,0)&amp;K4551,Gia_MB!$A:$F,6,0)</f>
        <v>55595</v>
      </c>
      <c r="U4551" s="14">
        <f t="shared" si="650"/>
        <v>166785</v>
      </c>
      <c r="W4551" s="64">
        <f t="shared" si="651"/>
        <v>0</v>
      </c>
      <c r="X4551" s="3" t="str">
        <f t="shared" si="652"/>
        <v>8</v>
      </c>
      <c r="Z4551" s="14">
        <f t="shared" si="653"/>
        <v>13342.800000000001</v>
      </c>
      <c r="AA4551" s="7">
        <f>VLOOKUP(G4551,Ma_KH!$A:$R,14,0)</f>
        <v>60</v>
      </c>
      <c r="AD4551" s="7" t="str">
        <f>IFERROR(VLOOKUP(J4551,'Chuyển Mã'!$B$3:$C$9,2,0),"")</f>
        <v>Hà Nội</v>
      </c>
      <c r="AE4551" s="7" t="str">
        <f t="shared" si="654"/>
        <v>Tai heo muối 200g</v>
      </c>
      <c r="AF4551" s="7">
        <f t="shared" si="655"/>
        <v>3</v>
      </c>
    </row>
    <row r="4552" spans="1:32" x14ac:dyDescent="0.25">
      <c r="A4552" s="65">
        <v>45910</v>
      </c>
      <c r="B4552" s="25" t="s">
        <v>8734</v>
      </c>
      <c r="C4552" s="12" t="s">
        <v>7214</v>
      </c>
      <c r="D4552" s="16">
        <f t="shared" si="649"/>
        <v>45910</v>
      </c>
      <c r="G4552" s="13" t="s">
        <v>8735</v>
      </c>
      <c r="I4552" s="13" t="s">
        <v>8736</v>
      </c>
      <c r="J4552" s="13" t="s">
        <v>1813</v>
      </c>
      <c r="K4552" s="13" t="s">
        <v>39</v>
      </c>
      <c r="L4552" s="25" t="str">
        <f>VLOOKUP($K4552,TONG_SL!$A:$D,2,0)</f>
        <v>Chả cốm 300g</v>
      </c>
      <c r="N4552" s="25" t="str">
        <f t="shared" si="648"/>
        <v>K-C6</v>
      </c>
      <c r="Q4552" s="25" t="str">
        <f>VLOOKUP(K4552,TONG_SL!$A:$D,3,0)</f>
        <v>Túi</v>
      </c>
      <c r="R4552" s="1">
        <v>3</v>
      </c>
      <c r="T4552" s="1">
        <f>VLOOKUP(VLOOKUP(G4552,Ma_KH!$A:$R,18,0)&amp;K4552,Gia_MB!$A:$F,6,0)</f>
        <v>74250</v>
      </c>
      <c r="U4552" s="14">
        <f t="shared" si="650"/>
        <v>222750</v>
      </c>
      <c r="W4552" s="64">
        <f t="shared" si="651"/>
        <v>0</v>
      </c>
      <c r="X4552" s="3" t="str">
        <f t="shared" si="652"/>
        <v>8</v>
      </c>
      <c r="Z4552" s="14">
        <f t="shared" si="653"/>
        <v>17820</v>
      </c>
      <c r="AA4552" s="7">
        <f>VLOOKUP(G4552,Ma_KH!$A:$R,14,0)</f>
        <v>60</v>
      </c>
      <c r="AD4552" s="7" t="str">
        <f>IFERROR(VLOOKUP(J4552,'Chuyển Mã'!$B$3:$C$9,2,0),"")</f>
        <v>Hà Nội</v>
      </c>
      <c r="AE4552" s="7" t="str">
        <f t="shared" si="654"/>
        <v>Chả cốm 300g</v>
      </c>
      <c r="AF4552" s="7">
        <f t="shared" si="655"/>
        <v>3</v>
      </c>
    </row>
    <row r="4553" spans="1:32" x14ac:dyDescent="0.25">
      <c r="A4553" s="65">
        <v>45910</v>
      </c>
      <c r="B4553" s="25">
        <v>4176573741</v>
      </c>
      <c r="C4553" s="12" t="s">
        <v>7214</v>
      </c>
      <c r="D4553" s="16">
        <f t="shared" si="649"/>
        <v>45910</v>
      </c>
      <c r="G4553" s="13" t="s">
        <v>8735</v>
      </c>
      <c r="I4553" s="13" t="s">
        <v>8737</v>
      </c>
      <c r="J4553" s="13" t="s">
        <v>1813</v>
      </c>
      <c r="K4553" s="13" t="s">
        <v>51</v>
      </c>
      <c r="L4553" s="25" t="str">
        <f>VLOOKUP($K4553,TONG_SL!$A:$D,2,0)</f>
        <v>Mọc Nấm Hương 250g</v>
      </c>
      <c r="N4553" s="25" t="str">
        <f t="shared" si="648"/>
        <v>K-C6</v>
      </c>
      <c r="Q4553" s="25" t="str">
        <f>VLOOKUP(K4553,TONG_SL!$A:$D,3,0)</f>
        <v>Túi</v>
      </c>
      <c r="R4553" s="1">
        <v>3</v>
      </c>
      <c r="T4553" s="1">
        <f>VLOOKUP(VLOOKUP(G4553,Ma_KH!$A:$R,18,0)&amp;K4553,Gia_MB!$A:$F,6,0)</f>
        <v>46000</v>
      </c>
      <c r="U4553" s="14">
        <f t="shared" si="650"/>
        <v>138000</v>
      </c>
      <c r="W4553" s="64">
        <f t="shared" si="651"/>
        <v>0</v>
      </c>
      <c r="X4553" s="3" t="str">
        <f t="shared" si="652"/>
        <v>8</v>
      </c>
      <c r="Z4553" s="14">
        <f t="shared" si="653"/>
        <v>11040</v>
      </c>
      <c r="AA4553" s="7">
        <f>VLOOKUP(G4553,Ma_KH!$A:$R,14,0)</f>
        <v>60</v>
      </c>
      <c r="AD4553" s="7" t="str">
        <f>IFERROR(VLOOKUP(J4553,'Chuyển Mã'!$B$3:$C$9,2,0),"")</f>
        <v>Hà Nội</v>
      </c>
      <c r="AE4553" s="7" t="str">
        <f t="shared" si="654"/>
        <v>Mọc Nấm Hương 250g</v>
      </c>
      <c r="AF4553" s="7">
        <f t="shared" si="655"/>
        <v>3</v>
      </c>
    </row>
    <row r="4554" spans="1:32" x14ac:dyDescent="0.25">
      <c r="A4554" s="65">
        <v>45910</v>
      </c>
      <c r="B4554" s="25">
        <v>4176573741</v>
      </c>
      <c r="C4554" s="12" t="s">
        <v>7214</v>
      </c>
      <c r="D4554" s="16">
        <f t="shared" si="649"/>
        <v>45910</v>
      </c>
      <c r="G4554" s="13" t="s">
        <v>8735</v>
      </c>
      <c r="I4554" s="13" t="s">
        <v>8737</v>
      </c>
      <c r="J4554" s="13" t="s">
        <v>1813</v>
      </c>
      <c r="K4554" s="13" t="s">
        <v>27</v>
      </c>
      <c r="L4554" s="25" t="str">
        <f>VLOOKUP($K4554,TONG_SL!$A:$D,2,0)</f>
        <v>Chân giò heo muối 300g</v>
      </c>
      <c r="N4554" s="25" t="str">
        <f t="shared" si="648"/>
        <v>K-C6</v>
      </c>
      <c r="Q4554" s="25" t="str">
        <f>VLOOKUP(K4554,TONG_SL!$A:$D,3,0)</f>
        <v>Túi</v>
      </c>
      <c r="R4554" s="1">
        <v>15</v>
      </c>
      <c r="T4554" s="1">
        <f>VLOOKUP(VLOOKUP(G4554,Ma_KH!$A:$R,18,0)&amp;K4554,Gia_MB!$A:$F,6,0)</f>
        <v>73431</v>
      </c>
      <c r="U4554" s="14">
        <f t="shared" si="650"/>
        <v>1101465</v>
      </c>
      <c r="W4554" s="64">
        <f t="shared" si="651"/>
        <v>0</v>
      </c>
      <c r="X4554" s="3" t="str">
        <f t="shared" si="652"/>
        <v>8</v>
      </c>
      <c r="Z4554" s="14">
        <f t="shared" si="653"/>
        <v>88117.2</v>
      </c>
      <c r="AA4554" s="7">
        <f>VLOOKUP(G4554,Ma_KH!$A:$R,14,0)</f>
        <v>60</v>
      </c>
      <c r="AD4554" s="7" t="str">
        <f>IFERROR(VLOOKUP(J4554,'Chuyển Mã'!$B$3:$C$9,2,0),"")</f>
        <v>Hà Nội</v>
      </c>
      <c r="AE4554" s="7" t="str">
        <f t="shared" si="654"/>
        <v>Chân giò heo muối 300g</v>
      </c>
      <c r="AF4554" s="7">
        <f t="shared" si="655"/>
        <v>15</v>
      </c>
    </row>
    <row r="4555" spans="1:32" x14ac:dyDescent="0.25">
      <c r="A4555" s="65">
        <v>45910</v>
      </c>
      <c r="B4555" s="25">
        <v>4176658959</v>
      </c>
      <c r="C4555" s="12" t="s">
        <v>7214</v>
      </c>
      <c r="D4555" s="16">
        <f t="shared" si="649"/>
        <v>45910</v>
      </c>
      <c r="G4555" s="13" t="s">
        <v>931</v>
      </c>
      <c r="I4555" s="25">
        <v>4176658959</v>
      </c>
      <c r="J4555" s="13" t="s">
        <v>1813</v>
      </c>
      <c r="K4555" s="13" t="s">
        <v>27</v>
      </c>
      <c r="L4555" s="25" t="str">
        <f>VLOOKUP($K4555,TONG_SL!$A:$D,2,0)</f>
        <v>Chân giò heo muối 300g</v>
      </c>
      <c r="N4555" s="25" t="str">
        <f t="shared" si="648"/>
        <v>K-C6</v>
      </c>
      <c r="Q4555" s="25" t="str">
        <f>VLOOKUP(K4555,TONG_SL!$A:$D,3,0)</f>
        <v>Túi</v>
      </c>
      <c r="R4555" s="1">
        <v>15</v>
      </c>
      <c r="T4555" s="1">
        <f>VLOOKUP(VLOOKUP(G4555,Ma_KH!$A:$R,18,0)&amp;K4555,Gia_MB!$A:$F,6,0)</f>
        <v>73431</v>
      </c>
      <c r="U4555" s="14">
        <f t="shared" si="650"/>
        <v>1101465</v>
      </c>
      <c r="W4555" s="64">
        <f t="shared" si="651"/>
        <v>0</v>
      </c>
      <c r="X4555" s="3" t="str">
        <f t="shared" si="652"/>
        <v>8</v>
      </c>
      <c r="Z4555" s="14">
        <f t="shared" si="653"/>
        <v>88117.2</v>
      </c>
      <c r="AA4555" s="7">
        <f>VLOOKUP(G4555,Ma_KH!$A:$R,14,0)</f>
        <v>60</v>
      </c>
      <c r="AD4555" s="7" t="str">
        <f>IFERROR(VLOOKUP(J4555,'Chuyển Mã'!$B$3:$C$9,2,0),"")</f>
        <v>Hà Nội</v>
      </c>
      <c r="AE4555" s="7" t="str">
        <f t="shared" si="654"/>
        <v>Chân giò heo muối 300g</v>
      </c>
      <c r="AF4555" s="7">
        <f t="shared" si="655"/>
        <v>15</v>
      </c>
    </row>
    <row r="4556" spans="1:32" x14ac:dyDescent="0.25">
      <c r="A4556" s="65">
        <v>45910</v>
      </c>
      <c r="B4556" s="25">
        <v>4176384240</v>
      </c>
      <c r="C4556" s="12" t="s">
        <v>7214</v>
      </c>
      <c r="D4556" s="16">
        <f t="shared" si="649"/>
        <v>45910</v>
      </c>
      <c r="G4556" s="13" t="s">
        <v>931</v>
      </c>
      <c r="I4556" s="25">
        <v>4176384240</v>
      </c>
      <c r="J4556" s="13" t="s">
        <v>1813</v>
      </c>
      <c r="K4556" s="13" t="s">
        <v>35</v>
      </c>
      <c r="L4556" s="25" t="str">
        <f>VLOOKUP($K4556,TONG_SL!$A:$D,2,0)</f>
        <v>Tai heo muối 200g</v>
      </c>
      <c r="N4556" s="25" t="str">
        <f t="shared" si="648"/>
        <v>K-C6</v>
      </c>
      <c r="Q4556" s="25" t="str">
        <f>VLOOKUP(K4556,TONG_SL!$A:$D,3,0)</f>
        <v>Túi</v>
      </c>
      <c r="R4556" s="1">
        <v>8</v>
      </c>
      <c r="T4556" s="1">
        <f>VLOOKUP(VLOOKUP(G4556,Ma_KH!$A:$R,18,0)&amp;K4556,Gia_MB!$A:$F,6,0)</f>
        <v>55595</v>
      </c>
      <c r="U4556" s="14">
        <f t="shared" si="650"/>
        <v>444760</v>
      </c>
      <c r="W4556" s="64">
        <f t="shared" si="651"/>
        <v>0</v>
      </c>
      <c r="X4556" s="3" t="str">
        <f t="shared" si="652"/>
        <v>8</v>
      </c>
      <c r="Z4556" s="14">
        <f t="shared" si="653"/>
        <v>35580.800000000003</v>
      </c>
      <c r="AA4556" s="7">
        <f>VLOOKUP(G4556,Ma_KH!$A:$R,14,0)</f>
        <v>60</v>
      </c>
      <c r="AD4556" s="7" t="str">
        <f>IFERROR(VLOOKUP(J4556,'Chuyển Mã'!$B$3:$C$9,2,0),"")</f>
        <v>Hà Nội</v>
      </c>
      <c r="AE4556" s="7" t="str">
        <f t="shared" si="654"/>
        <v>Tai heo muối 200g</v>
      </c>
      <c r="AF4556" s="7">
        <f t="shared" si="655"/>
        <v>8</v>
      </c>
    </row>
    <row r="4557" spans="1:32" x14ac:dyDescent="0.25">
      <c r="A4557" s="65">
        <v>45910</v>
      </c>
      <c r="B4557" s="25">
        <v>4176384240</v>
      </c>
      <c r="C4557" s="12" t="s">
        <v>7214</v>
      </c>
      <c r="D4557" s="16">
        <f t="shared" si="649"/>
        <v>45910</v>
      </c>
      <c r="G4557" s="13" t="s">
        <v>931</v>
      </c>
      <c r="I4557" s="25">
        <v>4176384240</v>
      </c>
      <c r="J4557" s="13" t="s">
        <v>1813</v>
      </c>
      <c r="K4557" s="13" t="s">
        <v>30</v>
      </c>
      <c r="L4557" s="25" t="str">
        <f>VLOOKUP($K4557,TONG_SL!$A:$D,2,0)</f>
        <v>Gà muối 500g</v>
      </c>
      <c r="N4557" s="25" t="str">
        <f t="shared" si="648"/>
        <v>K-C6</v>
      </c>
      <c r="Q4557" s="25" t="str">
        <f>VLOOKUP(K4557,TONG_SL!$A:$D,3,0)</f>
        <v>Túi</v>
      </c>
      <c r="R4557" s="1">
        <v>10</v>
      </c>
      <c r="T4557" s="1">
        <f>VLOOKUP(VLOOKUP(G4557,Ma_KH!$A:$R,18,0)&amp;K4557,Gia_MB!$A:$F,6,0)</f>
        <v>111058</v>
      </c>
      <c r="U4557" s="14">
        <f t="shared" si="650"/>
        <v>1110580</v>
      </c>
      <c r="W4557" s="64">
        <f t="shared" si="651"/>
        <v>0</v>
      </c>
      <c r="X4557" s="3" t="str">
        <f t="shared" si="652"/>
        <v>8</v>
      </c>
      <c r="Z4557" s="14">
        <f t="shared" si="653"/>
        <v>88846.400000000009</v>
      </c>
      <c r="AA4557" s="7">
        <f>VLOOKUP(G4557,Ma_KH!$A:$R,14,0)</f>
        <v>60</v>
      </c>
      <c r="AD4557" s="7" t="str">
        <f>IFERROR(VLOOKUP(J4557,'Chuyển Mã'!$B$3:$C$9,2,0),"")</f>
        <v>Hà Nội</v>
      </c>
      <c r="AE4557" s="7" t="str">
        <f t="shared" si="654"/>
        <v>Gà muối 500g</v>
      </c>
      <c r="AF4557" s="7">
        <f t="shared" si="655"/>
        <v>10</v>
      </c>
    </row>
    <row r="4558" spans="1:32" x14ac:dyDescent="0.25">
      <c r="A4558" s="65">
        <v>45910</v>
      </c>
      <c r="B4558" s="25">
        <v>4176384240</v>
      </c>
      <c r="C4558" s="12" t="s">
        <v>7214</v>
      </c>
      <c r="D4558" s="16">
        <f t="shared" si="649"/>
        <v>45910</v>
      </c>
      <c r="G4558" s="13" t="s">
        <v>931</v>
      </c>
      <c r="I4558" s="25">
        <v>4176384240</v>
      </c>
      <c r="J4558" s="13" t="s">
        <v>1813</v>
      </c>
      <c r="K4558" s="13" t="s">
        <v>39</v>
      </c>
      <c r="L4558" s="25" t="str">
        <f>VLOOKUP($K4558,TONG_SL!$A:$D,2,0)</f>
        <v>Chả cốm 300g</v>
      </c>
      <c r="N4558" s="25" t="str">
        <f t="shared" si="648"/>
        <v>K-C6</v>
      </c>
      <c r="Q4558" s="25" t="str">
        <f>VLOOKUP(K4558,TONG_SL!$A:$D,3,0)</f>
        <v>Túi</v>
      </c>
      <c r="R4558" s="1">
        <v>5</v>
      </c>
      <c r="T4558" s="1">
        <f>VLOOKUP(VLOOKUP(G4558,Ma_KH!$A:$R,18,0)&amp;K4558,Gia_MB!$A:$F,6,0)</f>
        <v>74250</v>
      </c>
      <c r="U4558" s="14">
        <f t="shared" si="650"/>
        <v>371250</v>
      </c>
      <c r="W4558" s="64">
        <f t="shared" si="651"/>
        <v>0</v>
      </c>
      <c r="X4558" s="3" t="str">
        <f t="shared" si="652"/>
        <v>8</v>
      </c>
      <c r="Z4558" s="14">
        <f t="shared" si="653"/>
        <v>29700</v>
      </c>
      <c r="AA4558" s="7">
        <f>VLOOKUP(G4558,Ma_KH!$A:$R,14,0)</f>
        <v>60</v>
      </c>
      <c r="AD4558" s="7" t="str">
        <f>IFERROR(VLOOKUP(J4558,'Chuyển Mã'!$B$3:$C$9,2,0),"")</f>
        <v>Hà Nội</v>
      </c>
      <c r="AE4558" s="7" t="str">
        <f t="shared" si="654"/>
        <v>Chả cốm 300g</v>
      </c>
      <c r="AF4558" s="7">
        <f t="shared" si="655"/>
        <v>5</v>
      </c>
    </row>
    <row r="4559" spans="1:32" x14ac:dyDescent="0.25">
      <c r="A4559" s="65">
        <v>45910</v>
      </c>
      <c r="B4559" s="25">
        <v>4176384240</v>
      </c>
      <c r="C4559" s="12" t="s">
        <v>7214</v>
      </c>
      <c r="D4559" s="16">
        <f t="shared" si="649"/>
        <v>45910</v>
      </c>
      <c r="G4559" s="13" t="s">
        <v>931</v>
      </c>
      <c r="I4559" s="25">
        <v>4176384240</v>
      </c>
      <c r="J4559" s="13" t="s">
        <v>1813</v>
      </c>
      <c r="K4559" s="13" t="s">
        <v>47</v>
      </c>
      <c r="L4559" s="25" t="str">
        <f>VLOOKUP($K4559,TONG_SL!$A:$D,2,0)</f>
        <v>Giò lụa cây 250g</v>
      </c>
      <c r="N4559" s="25" t="str">
        <f t="shared" si="648"/>
        <v>K-C6</v>
      </c>
      <c r="Q4559" s="25" t="str">
        <f>VLOOKUP(K4559,TONG_SL!$A:$D,3,0)</f>
        <v>Túi</v>
      </c>
      <c r="R4559" s="1">
        <v>5</v>
      </c>
      <c r="T4559" s="1">
        <f>VLOOKUP(VLOOKUP(G4559,Ma_KH!$A:$R,18,0)&amp;K4559,Gia_MB!$A:$F,6,0)</f>
        <v>49500</v>
      </c>
      <c r="U4559" s="14">
        <f t="shared" si="650"/>
        <v>247500</v>
      </c>
      <c r="W4559" s="64">
        <f t="shared" si="651"/>
        <v>0</v>
      </c>
      <c r="X4559" s="3" t="str">
        <f t="shared" si="652"/>
        <v>8</v>
      </c>
      <c r="Z4559" s="14">
        <f t="shared" si="653"/>
        <v>19800</v>
      </c>
      <c r="AA4559" s="7">
        <f>VLOOKUP(G4559,Ma_KH!$A:$R,14,0)</f>
        <v>60</v>
      </c>
      <c r="AD4559" s="7" t="str">
        <f>IFERROR(VLOOKUP(J4559,'Chuyển Mã'!$B$3:$C$9,2,0),"")</f>
        <v>Hà Nội</v>
      </c>
      <c r="AE4559" s="7" t="str">
        <f t="shared" si="654"/>
        <v>Giò lụa cây 250g</v>
      </c>
      <c r="AF4559" s="7">
        <f t="shared" si="655"/>
        <v>5</v>
      </c>
    </row>
    <row r="4560" spans="1:32" x14ac:dyDescent="0.25">
      <c r="A4560" s="65">
        <v>45910</v>
      </c>
      <c r="B4560" s="25">
        <v>4176384240</v>
      </c>
      <c r="C4560" s="12" t="s">
        <v>7214</v>
      </c>
      <c r="D4560" s="16">
        <f t="shared" si="649"/>
        <v>45910</v>
      </c>
      <c r="G4560" s="13" t="s">
        <v>931</v>
      </c>
      <c r="I4560" s="25">
        <v>4176384240</v>
      </c>
      <c r="J4560" s="13" t="s">
        <v>1813</v>
      </c>
      <c r="K4560" s="13" t="s">
        <v>55</v>
      </c>
      <c r="L4560" s="25" t="str">
        <f>VLOOKUP($K4560,TONG_SL!$A:$D,2,0)</f>
        <v>Gà xì dầu 500g</v>
      </c>
      <c r="N4560" s="25" t="str">
        <f t="shared" si="648"/>
        <v>K-C6</v>
      </c>
      <c r="Q4560" s="25" t="str">
        <f>VLOOKUP(K4560,TONG_SL!$A:$D,3,0)</f>
        <v>Túi</v>
      </c>
      <c r="R4560" s="1">
        <v>8</v>
      </c>
      <c r="T4560" s="1">
        <f>VLOOKUP(VLOOKUP(G4560,Ma_KH!$A:$R,18,0)&amp;K4560,Gia_MB!$A:$F,6,0)</f>
        <v>111606</v>
      </c>
      <c r="U4560" s="14">
        <f t="shared" si="650"/>
        <v>892848</v>
      </c>
      <c r="W4560" s="64">
        <f t="shared" si="651"/>
        <v>0</v>
      </c>
      <c r="X4560" s="3" t="str">
        <f t="shared" si="652"/>
        <v>8</v>
      </c>
      <c r="Z4560" s="14">
        <f t="shared" si="653"/>
        <v>71427.839999999997</v>
      </c>
      <c r="AA4560" s="7">
        <f>VLOOKUP(G4560,Ma_KH!$A:$R,14,0)</f>
        <v>60</v>
      </c>
      <c r="AD4560" s="7" t="str">
        <f>IFERROR(VLOOKUP(J4560,'Chuyển Mã'!$B$3:$C$9,2,0),"")</f>
        <v>Hà Nội</v>
      </c>
      <c r="AE4560" s="7" t="str">
        <f t="shared" si="654"/>
        <v>Gà xì dầu 500g</v>
      </c>
      <c r="AF4560" s="7">
        <f t="shared" si="655"/>
        <v>8</v>
      </c>
    </row>
    <row r="4561" spans="1:32" x14ac:dyDescent="0.25">
      <c r="A4561" s="65">
        <v>45910</v>
      </c>
      <c r="B4561" s="25">
        <v>4176573886</v>
      </c>
      <c r="C4561" s="12" t="s">
        <v>7214</v>
      </c>
      <c r="D4561" s="16">
        <f t="shared" si="649"/>
        <v>45910</v>
      </c>
      <c r="G4561" s="13" t="s">
        <v>8738</v>
      </c>
      <c r="I4561" s="25">
        <v>4176573886</v>
      </c>
      <c r="J4561" s="13" t="s">
        <v>1813</v>
      </c>
      <c r="K4561" s="13" t="s">
        <v>30</v>
      </c>
      <c r="L4561" s="25" t="str">
        <f>VLOOKUP($K4561,TONG_SL!$A:$D,2,0)</f>
        <v>Gà muối 500g</v>
      </c>
      <c r="N4561" s="25" t="str">
        <f t="shared" si="648"/>
        <v>K-C6</v>
      </c>
      <c r="Q4561" s="25" t="str">
        <f>VLOOKUP(K4561,TONG_SL!$A:$D,3,0)</f>
        <v>Túi</v>
      </c>
      <c r="R4561" s="1">
        <v>5</v>
      </c>
      <c r="T4561" s="1">
        <f>VLOOKUP(VLOOKUP(G4561,Ma_KH!$A:$R,18,0)&amp;K4561,Gia_MB!$A:$F,6,0)</f>
        <v>111058</v>
      </c>
      <c r="U4561" s="14">
        <f t="shared" si="650"/>
        <v>555290</v>
      </c>
      <c r="W4561" s="64">
        <f t="shared" si="651"/>
        <v>0</v>
      </c>
      <c r="X4561" s="3" t="str">
        <f t="shared" si="652"/>
        <v>8</v>
      </c>
      <c r="Z4561" s="14">
        <f t="shared" si="653"/>
        <v>44423.200000000004</v>
      </c>
      <c r="AA4561" s="7">
        <f>VLOOKUP(G4561,Ma_KH!$A:$R,14,0)</f>
        <v>60</v>
      </c>
      <c r="AD4561" s="7" t="str">
        <f>IFERROR(VLOOKUP(J4561,'Chuyển Mã'!$B$3:$C$9,2,0),"")</f>
        <v>Hà Nội</v>
      </c>
      <c r="AE4561" s="7" t="str">
        <f t="shared" si="654"/>
        <v>Gà muối 500g</v>
      </c>
      <c r="AF4561" s="7">
        <f t="shared" si="655"/>
        <v>5</v>
      </c>
    </row>
    <row r="4562" spans="1:32" x14ac:dyDescent="0.25">
      <c r="A4562" s="65">
        <v>45910</v>
      </c>
      <c r="B4562" s="25">
        <v>4176573886</v>
      </c>
      <c r="C4562" s="12" t="s">
        <v>7214</v>
      </c>
      <c r="D4562" s="16">
        <f t="shared" si="649"/>
        <v>45910</v>
      </c>
      <c r="G4562" s="13" t="s">
        <v>8738</v>
      </c>
      <c r="I4562" s="25">
        <v>4176573886</v>
      </c>
      <c r="J4562" s="13" t="s">
        <v>1813</v>
      </c>
      <c r="K4562" s="13" t="s">
        <v>32</v>
      </c>
      <c r="L4562" s="25" t="str">
        <f>VLOOKUP($K4562,TONG_SL!$A:$D,2,0)</f>
        <v>Giò Tai Lưỡi Xào 250</v>
      </c>
      <c r="N4562" s="25" t="str">
        <f t="shared" si="648"/>
        <v>K-C6</v>
      </c>
      <c r="Q4562" s="25" t="str">
        <f>VLOOKUP(K4562,TONG_SL!$A:$D,3,0)</f>
        <v>Túi</v>
      </c>
      <c r="R4562" s="1">
        <v>3</v>
      </c>
      <c r="T4562" s="1">
        <f>VLOOKUP(VLOOKUP(G4562,Ma_KH!$A:$R,18,0)&amp;K4562,Gia_MB!$A:$F,6,0)</f>
        <v>50183</v>
      </c>
      <c r="U4562" s="14">
        <f t="shared" si="650"/>
        <v>150549</v>
      </c>
      <c r="W4562" s="64">
        <f t="shared" si="651"/>
        <v>0</v>
      </c>
      <c r="X4562" s="3" t="str">
        <f t="shared" si="652"/>
        <v>8</v>
      </c>
      <c r="Z4562" s="14">
        <f t="shared" si="653"/>
        <v>12043.92</v>
      </c>
      <c r="AA4562" s="7">
        <f>VLOOKUP(G4562,Ma_KH!$A:$R,14,0)</f>
        <v>60</v>
      </c>
      <c r="AD4562" s="7" t="str">
        <f>IFERROR(VLOOKUP(J4562,'Chuyển Mã'!$B$3:$C$9,2,0),"")</f>
        <v>Hà Nội</v>
      </c>
      <c r="AE4562" s="7" t="str">
        <f t="shared" si="654"/>
        <v>Giò Tai Lưỡi Xào 250</v>
      </c>
      <c r="AF4562" s="7">
        <f t="shared" si="655"/>
        <v>3</v>
      </c>
    </row>
    <row r="4563" spans="1:32" x14ac:dyDescent="0.25">
      <c r="A4563" s="65">
        <v>45910</v>
      </c>
      <c r="B4563" s="25">
        <v>4176337868</v>
      </c>
      <c r="C4563" s="12" t="s">
        <v>7214</v>
      </c>
      <c r="D4563" s="16">
        <f t="shared" si="649"/>
        <v>45910</v>
      </c>
      <c r="G4563" s="13" t="s">
        <v>8739</v>
      </c>
      <c r="I4563" s="25">
        <v>4176337868</v>
      </c>
      <c r="J4563" s="13" t="s">
        <v>1813</v>
      </c>
      <c r="K4563" s="13" t="s">
        <v>30</v>
      </c>
      <c r="L4563" s="25" t="str">
        <f>VLOOKUP($K4563,TONG_SL!$A:$D,2,0)</f>
        <v>Gà muối 500g</v>
      </c>
      <c r="N4563" s="25" t="str">
        <f t="shared" si="648"/>
        <v>K-C6</v>
      </c>
      <c r="Q4563" s="25" t="str">
        <f>VLOOKUP(K4563,TONG_SL!$A:$D,3,0)</f>
        <v>Túi</v>
      </c>
      <c r="R4563" s="1">
        <v>3</v>
      </c>
      <c r="T4563" s="1">
        <f>VLOOKUP(VLOOKUP(G4563,Ma_KH!$A:$R,18,0)&amp;K4563,Gia_MB!$A:$F,6,0)</f>
        <v>111058</v>
      </c>
      <c r="U4563" s="14">
        <f t="shared" si="650"/>
        <v>333174</v>
      </c>
      <c r="W4563" s="64">
        <f t="shared" si="651"/>
        <v>0</v>
      </c>
      <c r="X4563" s="3" t="str">
        <f t="shared" si="652"/>
        <v>8</v>
      </c>
      <c r="Z4563" s="14">
        <f t="shared" si="653"/>
        <v>26653.920000000002</v>
      </c>
      <c r="AA4563" s="7">
        <f>VLOOKUP(G4563,Ma_KH!$A:$R,14,0)</f>
        <v>60</v>
      </c>
      <c r="AD4563" s="7" t="str">
        <f>IFERROR(VLOOKUP(J4563,'Chuyển Mã'!$B$3:$C$9,2,0),"")</f>
        <v>Hà Nội</v>
      </c>
      <c r="AE4563" s="7" t="str">
        <f t="shared" si="654"/>
        <v>Gà muối 500g</v>
      </c>
      <c r="AF4563" s="7">
        <f t="shared" si="655"/>
        <v>3</v>
      </c>
    </row>
    <row r="4564" spans="1:32" x14ac:dyDescent="0.25">
      <c r="A4564" s="65">
        <v>45910</v>
      </c>
      <c r="B4564" s="25">
        <v>4176337868</v>
      </c>
      <c r="C4564" s="12" t="s">
        <v>7214</v>
      </c>
      <c r="D4564" s="16">
        <f t="shared" si="649"/>
        <v>45910</v>
      </c>
      <c r="G4564" s="13" t="s">
        <v>8739</v>
      </c>
      <c r="I4564" s="25">
        <v>4176337868</v>
      </c>
      <c r="J4564" s="13" t="s">
        <v>1813</v>
      </c>
      <c r="K4564" s="13" t="s">
        <v>27</v>
      </c>
      <c r="L4564" s="25" t="str">
        <f>VLOOKUP($K4564,TONG_SL!$A:$D,2,0)</f>
        <v>Chân giò heo muối 300g</v>
      </c>
      <c r="N4564" s="25" t="str">
        <f t="shared" si="648"/>
        <v>K-C6</v>
      </c>
      <c r="Q4564" s="25" t="str">
        <f>VLOOKUP(K4564,TONG_SL!$A:$D,3,0)</f>
        <v>Túi</v>
      </c>
      <c r="R4564" s="1">
        <v>3</v>
      </c>
      <c r="T4564" s="1">
        <f>VLOOKUP(VLOOKUP(G4564,Ma_KH!$A:$R,18,0)&amp;K4564,Gia_MB!$A:$F,6,0)</f>
        <v>73431</v>
      </c>
      <c r="U4564" s="14">
        <f t="shared" si="650"/>
        <v>220293</v>
      </c>
      <c r="W4564" s="64">
        <f t="shared" si="651"/>
        <v>0</v>
      </c>
      <c r="X4564" s="3" t="str">
        <f t="shared" si="652"/>
        <v>8</v>
      </c>
      <c r="Z4564" s="14">
        <f t="shared" si="653"/>
        <v>17623.439999999999</v>
      </c>
      <c r="AA4564" s="7">
        <f>VLOOKUP(G4564,Ma_KH!$A:$R,14,0)</f>
        <v>60</v>
      </c>
      <c r="AD4564" s="7" t="str">
        <f>IFERROR(VLOOKUP(J4564,'Chuyển Mã'!$B$3:$C$9,2,0),"")</f>
        <v>Hà Nội</v>
      </c>
      <c r="AE4564" s="7" t="str">
        <f t="shared" si="654"/>
        <v>Chân giò heo muối 300g</v>
      </c>
      <c r="AF4564" s="7">
        <f t="shared" si="655"/>
        <v>3</v>
      </c>
    </row>
    <row r="4565" spans="1:32" x14ac:dyDescent="0.25">
      <c r="A4565" s="65">
        <v>45910</v>
      </c>
      <c r="B4565" s="25">
        <v>4176337868</v>
      </c>
      <c r="C4565" s="12" t="s">
        <v>7214</v>
      </c>
      <c r="D4565" s="16">
        <f t="shared" si="649"/>
        <v>45910</v>
      </c>
      <c r="G4565" s="13" t="s">
        <v>8739</v>
      </c>
      <c r="I4565" s="25">
        <v>4176337868</v>
      </c>
      <c r="J4565" s="13" t="s">
        <v>1813</v>
      </c>
      <c r="K4565" s="13" t="s">
        <v>32</v>
      </c>
      <c r="L4565" s="25" t="str">
        <f>VLOOKUP($K4565,TONG_SL!$A:$D,2,0)</f>
        <v>Giò Tai Lưỡi Xào 250</v>
      </c>
      <c r="N4565" s="25" t="str">
        <f t="shared" si="648"/>
        <v>K-C6</v>
      </c>
      <c r="Q4565" s="25" t="str">
        <f>VLOOKUP(K4565,TONG_SL!$A:$D,3,0)</f>
        <v>Túi</v>
      </c>
      <c r="R4565" s="1">
        <v>3</v>
      </c>
      <c r="T4565" s="1">
        <f>VLOOKUP(VLOOKUP(G4565,Ma_KH!$A:$R,18,0)&amp;K4565,Gia_MB!$A:$F,6,0)</f>
        <v>50183</v>
      </c>
      <c r="U4565" s="14">
        <f t="shared" si="650"/>
        <v>150549</v>
      </c>
      <c r="W4565" s="64">
        <f t="shared" si="651"/>
        <v>0</v>
      </c>
      <c r="X4565" s="3" t="str">
        <f t="shared" si="652"/>
        <v>8</v>
      </c>
      <c r="Z4565" s="14">
        <f t="shared" si="653"/>
        <v>12043.92</v>
      </c>
      <c r="AA4565" s="7">
        <f>VLOOKUP(G4565,Ma_KH!$A:$R,14,0)</f>
        <v>60</v>
      </c>
      <c r="AD4565" s="7" t="str">
        <f>IFERROR(VLOOKUP(J4565,'Chuyển Mã'!$B$3:$C$9,2,0),"")</f>
        <v>Hà Nội</v>
      </c>
      <c r="AE4565" s="7" t="str">
        <f t="shared" si="654"/>
        <v>Giò Tai Lưỡi Xào 250</v>
      </c>
      <c r="AF4565" s="7">
        <f t="shared" si="655"/>
        <v>3</v>
      </c>
    </row>
    <row r="4566" spans="1:32" x14ac:dyDescent="0.25">
      <c r="A4566" s="65">
        <v>45910</v>
      </c>
      <c r="B4566" s="25">
        <v>56704</v>
      </c>
      <c r="C4566" s="12" t="s">
        <v>7214</v>
      </c>
      <c r="D4566" s="16">
        <f t="shared" si="649"/>
        <v>45910</v>
      </c>
      <c r="G4566" s="13" t="s">
        <v>5535</v>
      </c>
      <c r="I4566" s="13" t="s">
        <v>5535</v>
      </c>
      <c r="J4566" s="13" t="s">
        <v>1815</v>
      </c>
      <c r="K4566" s="13" t="s">
        <v>32</v>
      </c>
      <c r="L4566" s="25" t="str">
        <f>VLOOKUP($K4566,TONG_SL!$A:$D,2,0)</f>
        <v>Giò Tai Lưỡi Xào 250</v>
      </c>
      <c r="N4566" s="25" t="str">
        <f t="shared" si="648"/>
        <v>K-C6</v>
      </c>
      <c r="Q4566" s="25" t="str">
        <f>VLOOKUP(K4566,TONG_SL!$A:$D,3,0)</f>
        <v>Túi</v>
      </c>
      <c r="R4566" s="1">
        <v>3</v>
      </c>
      <c r="T4566" s="1">
        <f>VLOOKUP(VLOOKUP(G4566,Ma_KH!$A:$R,18,0)&amp;K4566,Gia_MB!$A:$F,6,0)</f>
        <v>47673</v>
      </c>
      <c r="U4566" s="14">
        <f t="shared" si="650"/>
        <v>143019</v>
      </c>
      <c r="W4566" s="64">
        <f t="shared" si="651"/>
        <v>0</v>
      </c>
      <c r="X4566" s="3" t="str">
        <f t="shared" si="652"/>
        <v>8</v>
      </c>
      <c r="Z4566" s="14">
        <f t="shared" si="653"/>
        <v>11441.52</v>
      </c>
      <c r="AA4566" s="7">
        <f>VLOOKUP(G4566,Ma_KH!$A:$R,14,0)</f>
        <v>36</v>
      </c>
      <c r="AD4566" s="7" t="str">
        <f>IFERROR(VLOOKUP(J4566,'Chuyển Mã'!$B$3:$C$9,2,0),"")</f>
        <v>Hà Nội</v>
      </c>
      <c r="AE4566" s="7" t="str">
        <f t="shared" si="654"/>
        <v>Giò Tai Lưỡi Xào 250</v>
      </c>
      <c r="AF4566" s="7">
        <f t="shared" si="655"/>
        <v>3</v>
      </c>
    </row>
    <row r="4567" spans="1:32" x14ac:dyDescent="0.25">
      <c r="A4567" s="65">
        <v>45910</v>
      </c>
      <c r="B4567" s="25">
        <v>56704</v>
      </c>
      <c r="C4567" s="12" t="s">
        <v>7214</v>
      </c>
      <c r="D4567" s="16">
        <f t="shared" si="649"/>
        <v>45910</v>
      </c>
      <c r="G4567" s="13" t="s">
        <v>5535</v>
      </c>
      <c r="I4567" s="13" t="s">
        <v>5535</v>
      </c>
      <c r="J4567" s="13" t="s">
        <v>1815</v>
      </c>
      <c r="K4567" s="13" t="s">
        <v>35</v>
      </c>
      <c r="L4567" s="25" t="str">
        <f>VLOOKUP($K4567,TONG_SL!$A:$D,2,0)</f>
        <v>Tai heo muối 200g</v>
      </c>
      <c r="N4567" s="25" t="str">
        <f t="shared" si="648"/>
        <v>K-C6</v>
      </c>
      <c r="Q4567" s="25" t="str">
        <f>VLOOKUP(K4567,TONG_SL!$A:$D,3,0)</f>
        <v>Túi</v>
      </c>
      <c r="R4567" s="1">
        <v>1</v>
      </c>
      <c r="T4567" s="1">
        <f>VLOOKUP(VLOOKUP(G4567,Ma_KH!$A:$R,18,0)&amp;K4567,Gia_MB!$A:$F,6,0)</f>
        <v>52815</v>
      </c>
      <c r="U4567" s="14">
        <f t="shared" si="650"/>
        <v>52815</v>
      </c>
      <c r="W4567" s="64">
        <f t="shared" si="651"/>
        <v>0</v>
      </c>
      <c r="X4567" s="3" t="str">
        <f t="shared" si="652"/>
        <v>8</v>
      </c>
      <c r="Z4567" s="14">
        <f t="shared" si="653"/>
        <v>4225.2</v>
      </c>
      <c r="AA4567" s="7">
        <f>VLOOKUP(G4567,Ma_KH!$A:$R,14,0)</f>
        <v>36</v>
      </c>
      <c r="AD4567" s="7" t="str">
        <f>IFERROR(VLOOKUP(J4567,'Chuyển Mã'!$B$3:$C$9,2,0),"")</f>
        <v>Hà Nội</v>
      </c>
      <c r="AE4567" s="7" t="str">
        <f t="shared" si="654"/>
        <v>Tai heo muối 200g</v>
      </c>
      <c r="AF4567" s="7">
        <f t="shared" si="655"/>
        <v>1</v>
      </c>
    </row>
    <row r="4568" spans="1:32" x14ac:dyDescent="0.25">
      <c r="A4568" s="65">
        <v>45910</v>
      </c>
      <c r="B4568" s="25">
        <v>56704</v>
      </c>
      <c r="C4568" s="12" t="s">
        <v>7214</v>
      </c>
      <c r="D4568" s="16">
        <f t="shared" si="649"/>
        <v>45910</v>
      </c>
      <c r="G4568" s="13" t="s">
        <v>5535</v>
      </c>
      <c r="I4568" s="13" t="s">
        <v>5535</v>
      </c>
      <c r="J4568" s="13" t="s">
        <v>1815</v>
      </c>
      <c r="K4568" s="13" t="s">
        <v>27</v>
      </c>
      <c r="L4568" s="25" t="str">
        <f>VLOOKUP($K4568,TONG_SL!$A:$D,2,0)</f>
        <v>Chân giò heo muối 300g</v>
      </c>
      <c r="N4568" s="25" t="str">
        <f t="shared" si="648"/>
        <v>K-C6</v>
      </c>
      <c r="Q4568" s="25" t="str">
        <f>VLOOKUP(K4568,TONG_SL!$A:$D,3,0)</f>
        <v>Túi</v>
      </c>
      <c r="R4568" s="1">
        <v>3</v>
      </c>
      <c r="T4568" s="1">
        <f>VLOOKUP(VLOOKUP(G4568,Ma_KH!$A:$R,18,0)&amp;K4568,Gia_MB!$A:$F,6,0)</f>
        <v>69759</v>
      </c>
      <c r="U4568" s="14">
        <f t="shared" si="650"/>
        <v>209277</v>
      </c>
      <c r="W4568" s="64">
        <f t="shared" si="651"/>
        <v>0</v>
      </c>
      <c r="X4568" s="3" t="str">
        <f t="shared" si="652"/>
        <v>8</v>
      </c>
      <c r="Z4568" s="14">
        <f t="shared" si="653"/>
        <v>16742.16</v>
      </c>
      <c r="AA4568" s="7">
        <f>VLOOKUP(G4568,Ma_KH!$A:$R,14,0)</f>
        <v>36</v>
      </c>
      <c r="AD4568" s="7" t="str">
        <f>IFERROR(VLOOKUP(J4568,'Chuyển Mã'!$B$3:$C$9,2,0),"")</f>
        <v>Hà Nội</v>
      </c>
      <c r="AE4568" s="7" t="str">
        <f t="shared" si="654"/>
        <v>Chân giò heo muối 300g</v>
      </c>
      <c r="AF4568" s="7">
        <f t="shared" si="655"/>
        <v>3</v>
      </c>
    </row>
    <row r="4569" spans="1:32" x14ac:dyDescent="0.25">
      <c r="A4569" s="65">
        <v>45910</v>
      </c>
      <c r="B4569" s="25">
        <v>56595</v>
      </c>
      <c r="C4569" s="12" t="s">
        <v>7214</v>
      </c>
      <c r="D4569" s="16">
        <f t="shared" si="649"/>
        <v>45910</v>
      </c>
      <c r="G4569" s="13" t="s">
        <v>5535</v>
      </c>
      <c r="I4569" s="13" t="s">
        <v>5535</v>
      </c>
      <c r="J4569" s="13" t="s">
        <v>1815</v>
      </c>
      <c r="K4569" s="13" t="s">
        <v>30</v>
      </c>
      <c r="L4569" s="25" t="str">
        <f>VLOOKUP($K4569,TONG_SL!$A:$D,2,0)</f>
        <v>Gà muối 500g</v>
      </c>
      <c r="N4569" s="25" t="str">
        <f t="shared" si="648"/>
        <v>K-C6</v>
      </c>
      <c r="Q4569" s="25" t="str">
        <f>VLOOKUP(K4569,TONG_SL!$A:$D,3,0)</f>
        <v>Túi</v>
      </c>
      <c r="R4569" s="1">
        <v>6</v>
      </c>
      <c r="T4569" s="1">
        <f>VLOOKUP(VLOOKUP(G4569,Ma_KH!$A:$R,18,0)&amp;K4569,Gia_MB!$A:$F,6,0)</f>
        <v>105505</v>
      </c>
      <c r="U4569" s="14">
        <f t="shared" si="650"/>
        <v>633030</v>
      </c>
      <c r="W4569" s="64">
        <f t="shared" si="651"/>
        <v>0</v>
      </c>
      <c r="X4569" s="3" t="str">
        <f t="shared" si="652"/>
        <v>8</v>
      </c>
      <c r="Z4569" s="14">
        <f t="shared" si="653"/>
        <v>50642.400000000001</v>
      </c>
      <c r="AA4569" s="7">
        <f>VLOOKUP(G4569,Ma_KH!$A:$R,14,0)</f>
        <v>36</v>
      </c>
      <c r="AD4569" s="7" t="str">
        <f>IFERROR(VLOOKUP(J4569,'Chuyển Mã'!$B$3:$C$9,2,0),"")</f>
        <v>Hà Nội</v>
      </c>
      <c r="AE4569" s="7" t="str">
        <f t="shared" si="654"/>
        <v>Gà muối 500g</v>
      </c>
      <c r="AF4569" s="7">
        <f t="shared" si="655"/>
        <v>6</v>
      </c>
    </row>
    <row r="4570" spans="1:32" x14ac:dyDescent="0.25">
      <c r="A4570" s="65">
        <v>45910</v>
      </c>
      <c r="B4570" s="25">
        <v>31155</v>
      </c>
      <c r="C4570" s="12" t="s">
        <v>7214</v>
      </c>
      <c r="D4570" s="16">
        <f t="shared" si="649"/>
        <v>45910</v>
      </c>
      <c r="G4570" s="13" t="s">
        <v>8740</v>
      </c>
      <c r="I4570" s="13" t="s">
        <v>8740</v>
      </c>
      <c r="J4570" s="13" t="s">
        <v>1815</v>
      </c>
      <c r="K4570" s="13" t="s">
        <v>27</v>
      </c>
      <c r="L4570" s="25" t="str">
        <f>VLOOKUP($K4570,TONG_SL!$A:$D,2,0)</f>
        <v>Chân giò heo muối 300g</v>
      </c>
      <c r="N4570" s="25" t="str">
        <f t="shared" si="648"/>
        <v>K-C6</v>
      </c>
      <c r="Q4570" s="25" t="str">
        <f>VLOOKUP(K4570,TONG_SL!$A:$D,3,0)</f>
        <v>Túi</v>
      </c>
      <c r="R4570" s="1">
        <v>2</v>
      </c>
      <c r="T4570" s="1">
        <f>VLOOKUP(VLOOKUP(G4570,Ma_KH!$A:$R,18,0)&amp;K4570,Gia_MB!$A:$F,6,0)</f>
        <v>73431</v>
      </c>
      <c r="U4570" s="14">
        <f t="shared" si="650"/>
        <v>146862</v>
      </c>
      <c r="W4570" s="64">
        <f t="shared" si="651"/>
        <v>0</v>
      </c>
      <c r="X4570" s="3" t="str">
        <f t="shared" si="652"/>
        <v>8</v>
      </c>
      <c r="Z4570" s="14">
        <f t="shared" si="653"/>
        <v>11748.960000000001</v>
      </c>
      <c r="AA4570" s="7">
        <f>VLOOKUP(G4570,Ma_KH!$A:$R,14,0)</f>
        <v>0</v>
      </c>
      <c r="AD4570" s="7" t="str">
        <f>IFERROR(VLOOKUP(J4570,'Chuyển Mã'!$B$3:$C$9,2,0),"")</f>
        <v>Hà Nội</v>
      </c>
      <c r="AE4570" s="7" t="str">
        <f t="shared" si="654"/>
        <v>Chân giò heo muối 300g</v>
      </c>
      <c r="AF4570" s="7">
        <f t="shared" si="655"/>
        <v>2</v>
      </c>
    </row>
    <row r="4571" spans="1:32" x14ac:dyDescent="0.25">
      <c r="A4571" s="65">
        <v>45910</v>
      </c>
      <c r="B4571" s="25">
        <v>31155</v>
      </c>
      <c r="C4571" s="12" t="s">
        <v>7214</v>
      </c>
      <c r="D4571" s="16">
        <f t="shared" si="649"/>
        <v>45910</v>
      </c>
      <c r="G4571" s="13" t="s">
        <v>8740</v>
      </c>
      <c r="I4571" s="13" t="s">
        <v>8740</v>
      </c>
      <c r="J4571" s="13" t="s">
        <v>1815</v>
      </c>
      <c r="K4571" s="13" t="s">
        <v>547</v>
      </c>
      <c r="L4571" s="25" t="str">
        <f>VLOOKUP($K4571,TONG_SL!$A:$D,2,0)</f>
        <v>Chân giò heo muối 500g</v>
      </c>
      <c r="N4571" s="25" t="str">
        <f t="shared" si="648"/>
        <v>K-C6</v>
      </c>
      <c r="Q4571" s="25" t="str">
        <f>VLOOKUP(K4571,TONG_SL!$A:$D,3,0)</f>
        <v>Túi</v>
      </c>
      <c r="R4571" s="1">
        <v>5</v>
      </c>
      <c r="T4571" s="1">
        <f>VLOOKUP(VLOOKUP(G4571,Ma_KH!$A:$R,18,0)&amp;K4571,Gia_MB!$A:$F,6,0)</f>
        <v>119066</v>
      </c>
      <c r="U4571" s="14">
        <f t="shared" si="650"/>
        <v>595330</v>
      </c>
      <c r="W4571" s="64">
        <f t="shared" si="651"/>
        <v>0</v>
      </c>
      <c r="X4571" s="3" t="str">
        <f t="shared" si="652"/>
        <v>8</v>
      </c>
      <c r="Z4571" s="14">
        <f t="shared" si="653"/>
        <v>47626.400000000001</v>
      </c>
      <c r="AA4571" s="7">
        <f>VLOOKUP(G4571,Ma_KH!$A:$R,14,0)</f>
        <v>0</v>
      </c>
      <c r="AD4571" s="7" t="str">
        <f>IFERROR(VLOOKUP(J4571,'Chuyển Mã'!$B$3:$C$9,2,0),"")</f>
        <v>Hà Nội</v>
      </c>
      <c r="AE4571" s="7" t="str">
        <f t="shared" si="654"/>
        <v>Chân giò heo muối 500g</v>
      </c>
      <c r="AF4571" s="7">
        <f t="shared" si="655"/>
        <v>5</v>
      </c>
    </row>
    <row r="4572" spans="1:32" x14ac:dyDescent="0.25">
      <c r="A4572" s="65">
        <v>45910</v>
      </c>
      <c r="B4572" s="25">
        <v>31155</v>
      </c>
      <c r="C4572" s="12" t="s">
        <v>7214</v>
      </c>
      <c r="D4572" s="16">
        <f t="shared" si="649"/>
        <v>45910</v>
      </c>
      <c r="G4572" s="13" t="s">
        <v>8740</v>
      </c>
      <c r="I4572" s="13" t="s">
        <v>8740</v>
      </c>
      <c r="J4572" s="13" t="s">
        <v>1815</v>
      </c>
      <c r="K4572" s="13" t="s">
        <v>35</v>
      </c>
      <c r="L4572" s="25" t="str">
        <f>VLOOKUP($K4572,TONG_SL!$A:$D,2,0)</f>
        <v>Tai heo muối 200g</v>
      </c>
      <c r="N4572" s="25" t="str">
        <f t="shared" si="648"/>
        <v>K-C6</v>
      </c>
      <c r="Q4572" s="25" t="str">
        <f>VLOOKUP(K4572,TONG_SL!$A:$D,3,0)</f>
        <v>Túi</v>
      </c>
      <c r="R4572" s="1">
        <v>3</v>
      </c>
      <c r="T4572" s="1">
        <f>VLOOKUP(VLOOKUP(G4572,Ma_KH!$A:$R,18,0)&amp;K4572,Gia_MB!$A:$F,6,0)</f>
        <v>55595</v>
      </c>
      <c r="U4572" s="14">
        <f t="shared" si="650"/>
        <v>166785</v>
      </c>
      <c r="W4572" s="64">
        <f t="shared" si="651"/>
        <v>0</v>
      </c>
      <c r="X4572" s="3" t="str">
        <f t="shared" si="652"/>
        <v>8</v>
      </c>
      <c r="Z4572" s="14">
        <f t="shared" si="653"/>
        <v>13342.800000000001</v>
      </c>
      <c r="AA4572" s="7">
        <f>VLOOKUP(G4572,Ma_KH!$A:$R,14,0)</f>
        <v>0</v>
      </c>
      <c r="AD4572" s="7" t="str">
        <f>IFERROR(VLOOKUP(J4572,'Chuyển Mã'!$B$3:$C$9,2,0),"")</f>
        <v>Hà Nội</v>
      </c>
      <c r="AE4572" s="7" t="str">
        <f t="shared" si="654"/>
        <v>Tai heo muối 200g</v>
      </c>
      <c r="AF4572" s="7">
        <f t="shared" si="655"/>
        <v>3</v>
      </c>
    </row>
    <row r="4573" spans="1:32" x14ac:dyDescent="0.25">
      <c r="A4573" s="65">
        <v>45910</v>
      </c>
      <c r="B4573" s="25">
        <v>31155</v>
      </c>
      <c r="C4573" s="12" t="s">
        <v>7214</v>
      </c>
      <c r="D4573" s="16">
        <f t="shared" si="649"/>
        <v>45910</v>
      </c>
      <c r="G4573" s="13" t="s">
        <v>8740</v>
      </c>
      <c r="I4573" s="13" t="s">
        <v>8740</v>
      </c>
      <c r="J4573" s="13" t="s">
        <v>1815</v>
      </c>
      <c r="K4573" s="13" t="s">
        <v>32</v>
      </c>
      <c r="L4573" s="25" t="str">
        <f>VLOOKUP($K4573,TONG_SL!$A:$D,2,0)</f>
        <v>Giò Tai Lưỡi Xào 250</v>
      </c>
      <c r="N4573" s="25" t="str">
        <f t="shared" si="648"/>
        <v>K-C6</v>
      </c>
      <c r="Q4573" s="25" t="str">
        <f>VLOOKUP(K4573,TONG_SL!$A:$D,3,0)</f>
        <v>Túi</v>
      </c>
      <c r="R4573" s="1">
        <v>3</v>
      </c>
      <c r="T4573" s="1">
        <f>VLOOKUP(VLOOKUP(G4573,Ma_KH!$A:$R,18,0)&amp;K4573,Gia_MB!$A:$F,6,0)</f>
        <v>50183</v>
      </c>
      <c r="U4573" s="14">
        <f t="shared" si="650"/>
        <v>150549</v>
      </c>
      <c r="W4573" s="64">
        <f t="shared" si="651"/>
        <v>0</v>
      </c>
      <c r="X4573" s="3" t="str">
        <f t="shared" si="652"/>
        <v>8</v>
      </c>
      <c r="Z4573" s="14">
        <f t="shared" si="653"/>
        <v>12043.92</v>
      </c>
      <c r="AA4573" s="7">
        <f>VLOOKUP(G4573,Ma_KH!$A:$R,14,0)</f>
        <v>0</v>
      </c>
      <c r="AD4573" s="7" t="str">
        <f>IFERROR(VLOOKUP(J4573,'Chuyển Mã'!$B$3:$C$9,2,0),"")</f>
        <v>Hà Nội</v>
      </c>
      <c r="AE4573" s="7" t="str">
        <f t="shared" si="654"/>
        <v>Giò Tai Lưỡi Xào 250</v>
      </c>
      <c r="AF4573" s="7">
        <f t="shared" si="655"/>
        <v>3</v>
      </c>
    </row>
    <row r="4574" spans="1:32" x14ac:dyDescent="0.25">
      <c r="A4574" s="65">
        <v>45910</v>
      </c>
      <c r="B4574" s="25">
        <v>31155</v>
      </c>
      <c r="C4574" s="12" t="s">
        <v>7214</v>
      </c>
      <c r="D4574" s="16">
        <f t="shared" si="649"/>
        <v>45910</v>
      </c>
      <c r="G4574" s="13" t="s">
        <v>8740</v>
      </c>
      <c r="I4574" s="13" t="s">
        <v>8740</v>
      </c>
      <c r="J4574" s="13" t="s">
        <v>1815</v>
      </c>
      <c r="K4574" s="13" t="s">
        <v>51</v>
      </c>
      <c r="L4574" s="25" t="str">
        <f>VLOOKUP($K4574,TONG_SL!$A:$D,2,0)</f>
        <v>Mọc Nấm Hương 250g</v>
      </c>
      <c r="N4574" s="25" t="str">
        <f t="shared" si="648"/>
        <v>K-C6</v>
      </c>
      <c r="Q4574" s="25" t="str">
        <f>VLOOKUP(K4574,TONG_SL!$A:$D,3,0)</f>
        <v>Túi</v>
      </c>
      <c r="R4574" s="1">
        <v>3</v>
      </c>
      <c r="T4574" s="1">
        <f>VLOOKUP(VLOOKUP(G4574,Ma_KH!$A:$R,18,0)&amp;K4574,Gia_MB!$A:$F,6,0)</f>
        <v>46000</v>
      </c>
      <c r="U4574" s="14">
        <f t="shared" si="650"/>
        <v>138000</v>
      </c>
      <c r="W4574" s="64">
        <f t="shared" si="651"/>
        <v>0</v>
      </c>
      <c r="X4574" s="3" t="str">
        <f t="shared" si="652"/>
        <v>8</v>
      </c>
      <c r="Z4574" s="14">
        <f t="shared" si="653"/>
        <v>11040</v>
      </c>
      <c r="AA4574" s="7">
        <f>VLOOKUP(G4574,Ma_KH!$A:$R,14,0)</f>
        <v>0</v>
      </c>
      <c r="AD4574" s="7" t="str">
        <f>IFERROR(VLOOKUP(J4574,'Chuyển Mã'!$B$3:$C$9,2,0),"")</f>
        <v>Hà Nội</v>
      </c>
      <c r="AE4574" s="7" t="str">
        <f t="shared" si="654"/>
        <v>Mọc Nấm Hương 250g</v>
      </c>
      <c r="AF4574" s="7">
        <f t="shared" si="655"/>
        <v>3</v>
      </c>
    </row>
    <row r="4575" spans="1:32" x14ac:dyDescent="0.25">
      <c r="A4575" s="65">
        <v>45910</v>
      </c>
      <c r="B4575" s="25">
        <v>31155</v>
      </c>
      <c r="C4575" s="12" t="s">
        <v>7214</v>
      </c>
      <c r="D4575" s="16">
        <f t="shared" si="649"/>
        <v>45910</v>
      </c>
      <c r="G4575" s="13" t="s">
        <v>8740</v>
      </c>
      <c r="I4575" s="13" t="s">
        <v>8740</v>
      </c>
      <c r="J4575" s="13" t="s">
        <v>1815</v>
      </c>
      <c r="K4575" s="13" t="s">
        <v>39</v>
      </c>
      <c r="L4575" s="25" t="str">
        <f>VLOOKUP($K4575,TONG_SL!$A:$D,2,0)</f>
        <v>Chả cốm 300g</v>
      </c>
      <c r="N4575" s="25" t="str">
        <f t="shared" si="648"/>
        <v>K-C6</v>
      </c>
      <c r="Q4575" s="25" t="str">
        <f>VLOOKUP(K4575,TONG_SL!$A:$D,3,0)</f>
        <v>Túi</v>
      </c>
      <c r="R4575" s="1">
        <v>3</v>
      </c>
      <c r="T4575" s="1">
        <f>VLOOKUP(VLOOKUP(G4575,Ma_KH!$A:$R,18,0)&amp;K4575,Gia_MB!$A:$F,6,0)</f>
        <v>74250</v>
      </c>
      <c r="U4575" s="14">
        <f t="shared" si="650"/>
        <v>222750</v>
      </c>
      <c r="W4575" s="64">
        <f t="shared" si="651"/>
        <v>0</v>
      </c>
      <c r="X4575" s="3" t="str">
        <f t="shared" si="652"/>
        <v>8</v>
      </c>
      <c r="Z4575" s="14">
        <f t="shared" si="653"/>
        <v>17820</v>
      </c>
      <c r="AA4575" s="7">
        <f>VLOOKUP(G4575,Ma_KH!$A:$R,14,0)</f>
        <v>0</v>
      </c>
      <c r="AD4575" s="7" t="str">
        <f>IFERROR(VLOOKUP(J4575,'Chuyển Mã'!$B$3:$C$9,2,0),"")</f>
        <v>Hà Nội</v>
      </c>
      <c r="AE4575" s="7" t="str">
        <f t="shared" si="654"/>
        <v>Chả cốm 300g</v>
      </c>
      <c r="AF4575" s="7">
        <f t="shared" si="655"/>
        <v>3</v>
      </c>
    </row>
    <row r="4576" spans="1:32" x14ac:dyDescent="0.25">
      <c r="A4576" s="65">
        <v>45910</v>
      </c>
      <c r="B4576" s="25">
        <v>31152</v>
      </c>
      <c r="C4576" s="12" t="s">
        <v>7214</v>
      </c>
      <c r="D4576" s="16">
        <f t="shared" si="649"/>
        <v>45910</v>
      </c>
      <c r="G4576" s="13" t="s">
        <v>8741</v>
      </c>
      <c r="I4576" s="13" t="s">
        <v>8741</v>
      </c>
      <c r="J4576" s="13" t="s">
        <v>1815</v>
      </c>
      <c r="K4576" s="13" t="s">
        <v>27</v>
      </c>
      <c r="L4576" s="25" t="str">
        <f>VLOOKUP($K4576,TONG_SL!$A:$D,2,0)</f>
        <v>Chân giò heo muối 300g</v>
      </c>
      <c r="N4576" s="25" t="str">
        <f t="shared" si="648"/>
        <v>K-C6</v>
      </c>
      <c r="Q4576" s="25" t="str">
        <f>VLOOKUP(K4576,TONG_SL!$A:$D,3,0)</f>
        <v>Túi</v>
      </c>
      <c r="R4576" s="1">
        <v>3</v>
      </c>
      <c r="T4576" s="1">
        <f>VLOOKUP(VLOOKUP(G4576,Ma_KH!$A:$R,18,0)&amp;K4576,Gia_MB!$A:$F,6,0)</f>
        <v>69759.45</v>
      </c>
      <c r="U4576" s="14">
        <f t="shared" si="650"/>
        <v>209278.34999999998</v>
      </c>
      <c r="W4576" s="64">
        <f t="shared" si="651"/>
        <v>0</v>
      </c>
      <c r="X4576" s="3" t="str">
        <f t="shared" si="652"/>
        <v>8</v>
      </c>
      <c r="Z4576" s="14">
        <f t="shared" si="653"/>
        <v>16742.268</v>
      </c>
      <c r="AA4576" s="7">
        <f>VLOOKUP(G4576,Ma_KH!$A:$R,14,0)</f>
        <v>1</v>
      </c>
      <c r="AD4576" s="7" t="str">
        <f>IFERROR(VLOOKUP(J4576,'Chuyển Mã'!$B$3:$C$9,2,0),"")</f>
        <v>Hà Nội</v>
      </c>
      <c r="AE4576" s="7" t="str">
        <f t="shared" si="654"/>
        <v>Chân giò heo muối 300g</v>
      </c>
      <c r="AF4576" s="7">
        <f t="shared" si="655"/>
        <v>3</v>
      </c>
    </row>
    <row r="4577" spans="1:32" x14ac:dyDescent="0.25">
      <c r="A4577" s="65">
        <v>45910</v>
      </c>
      <c r="B4577" s="25">
        <v>31152</v>
      </c>
      <c r="C4577" s="12" t="s">
        <v>7214</v>
      </c>
      <c r="D4577" s="16">
        <f t="shared" si="649"/>
        <v>45910</v>
      </c>
      <c r="G4577" s="13" t="s">
        <v>8741</v>
      </c>
      <c r="I4577" s="13" t="s">
        <v>8741</v>
      </c>
      <c r="J4577" s="13" t="s">
        <v>1815</v>
      </c>
      <c r="K4577" s="13" t="s">
        <v>35</v>
      </c>
      <c r="L4577" s="25" t="str">
        <f>VLOOKUP($K4577,TONG_SL!$A:$D,2,0)</f>
        <v>Tai heo muối 200g</v>
      </c>
      <c r="N4577" s="25" t="str">
        <f t="shared" si="648"/>
        <v>K-C6</v>
      </c>
      <c r="Q4577" s="25" t="str">
        <f>VLOOKUP(K4577,TONG_SL!$A:$D,3,0)</f>
        <v>Túi</v>
      </c>
      <c r="R4577" s="1">
        <v>3</v>
      </c>
      <c r="T4577" s="1">
        <f>VLOOKUP(VLOOKUP(G4577,Ma_KH!$A:$R,18,0)&amp;K4577,Gia_MB!$A:$F,6,0)</f>
        <v>52815.25</v>
      </c>
      <c r="U4577" s="14">
        <f t="shared" si="650"/>
        <v>158445.75</v>
      </c>
      <c r="W4577" s="64">
        <f t="shared" si="651"/>
        <v>0</v>
      </c>
      <c r="X4577" s="3" t="str">
        <f t="shared" si="652"/>
        <v>8</v>
      </c>
      <c r="Z4577" s="14">
        <f t="shared" si="653"/>
        <v>12675.66</v>
      </c>
      <c r="AA4577" s="7">
        <f>VLOOKUP(G4577,Ma_KH!$A:$R,14,0)</f>
        <v>1</v>
      </c>
      <c r="AD4577" s="7" t="str">
        <f>IFERROR(VLOOKUP(J4577,'Chuyển Mã'!$B$3:$C$9,2,0),"")</f>
        <v>Hà Nội</v>
      </c>
      <c r="AE4577" s="7" t="str">
        <f t="shared" si="654"/>
        <v>Tai heo muối 200g</v>
      </c>
      <c r="AF4577" s="7">
        <f t="shared" si="655"/>
        <v>3</v>
      </c>
    </row>
    <row r="4578" spans="1:32" x14ac:dyDescent="0.25">
      <c r="A4578" s="65">
        <v>45910</v>
      </c>
      <c r="B4578" s="25">
        <v>31152</v>
      </c>
      <c r="C4578" s="12" t="s">
        <v>7214</v>
      </c>
      <c r="D4578" s="16">
        <f t="shared" si="649"/>
        <v>45910</v>
      </c>
      <c r="G4578" s="13" t="s">
        <v>8741</v>
      </c>
      <c r="I4578" s="13" t="s">
        <v>8741</v>
      </c>
      <c r="J4578" s="13" t="s">
        <v>1815</v>
      </c>
      <c r="K4578" s="13" t="s">
        <v>32</v>
      </c>
      <c r="L4578" s="25" t="str">
        <f>VLOOKUP($K4578,TONG_SL!$A:$D,2,0)</f>
        <v>Giò Tai Lưỡi Xào 250</v>
      </c>
      <c r="N4578" s="25" t="str">
        <f t="shared" si="648"/>
        <v>K-C6</v>
      </c>
      <c r="Q4578" s="25" t="str">
        <f>VLOOKUP(K4578,TONG_SL!$A:$D,3,0)</f>
        <v>Túi</v>
      </c>
      <c r="R4578" s="1">
        <v>3</v>
      </c>
      <c r="T4578" s="1">
        <f>VLOOKUP(VLOOKUP(G4578,Ma_KH!$A:$R,18,0)&amp;K4578,Gia_MB!$A:$F,6,0)</f>
        <v>47673.85</v>
      </c>
      <c r="U4578" s="14">
        <f t="shared" si="650"/>
        <v>143021.54999999999</v>
      </c>
      <c r="W4578" s="64">
        <f t="shared" si="651"/>
        <v>0</v>
      </c>
      <c r="X4578" s="3" t="str">
        <f t="shared" si="652"/>
        <v>8</v>
      </c>
      <c r="Z4578" s="14">
        <f t="shared" si="653"/>
        <v>11441.724</v>
      </c>
      <c r="AA4578" s="7">
        <f>VLOOKUP(G4578,Ma_KH!$A:$R,14,0)</f>
        <v>1</v>
      </c>
      <c r="AD4578" s="7" t="str">
        <f>IFERROR(VLOOKUP(J4578,'Chuyển Mã'!$B$3:$C$9,2,0),"")</f>
        <v>Hà Nội</v>
      </c>
      <c r="AE4578" s="7" t="str">
        <f t="shared" si="654"/>
        <v>Giò Tai Lưỡi Xào 250</v>
      </c>
      <c r="AF4578" s="7">
        <f t="shared" si="655"/>
        <v>3</v>
      </c>
    </row>
    <row r="4579" spans="1:32" x14ac:dyDescent="0.25">
      <c r="A4579" s="65">
        <v>45910</v>
      </c>
      <c r="B4579" s="25">
        <v>31152</v>
      </c>
      <c r="C4579" s="12" t="s">
        <v>7214</v>
      </c>
      <c r="D4579" s="16">
        <f t="shared" si="649"/>
        <v>45910</v>
      </c>
      <c r="G4579" s="13" t="s">
        <v>8741</v>
      </c>
      <c r="I4579" s="13" t="s">
        <v>8741</v>
      </c>
      <c r="J4579" s="13" t="s">
        <v>1815</v>
      </c>
      <c r="K4579" s="13" t="s">
        <v>568</v>
      </c>
      <c r="L4579" s="25" t="str">
        <f>VLOOKUP($K4579,TONG_SL!$A:$D,2,0)</f>
        <v>Chân gà sả tắc 150g</v>
      </c>
      <c r="N4579" s="25" t="str">
        <f t="shared" ref="N4579:N4642" si="656">IF($B4579&lt;&gt;"","K-C6","")</f>
        <v>K-C6</v>
      </c>
      <c r="Q4579" s="25" t="str">
        <f>VLOOKUP(K4579,TONG_SL!$A:$D,3,0)</f>
        <v>Túi</v>
      </c>
      <c r="R4579" s="1">
        <v>3</v>
      </c>
      <c r="T4579" s="1">
        <f>VLOOKUP(VLOOKUP(G4579,Ma_KH!$A:$R,18,0)&amp;K4579,Gia_MB!$A:$F,6,0)</f>
        <v>21375</v>
      </c>
      <c r="U4579" s="14">
        <f t="shared" si="650"/>
        <v>64125</v>
      </c>
      <c r="W4579" s="64">
        <f t="shared" si="651"/>
        <v>0</v>
      </c>
      <c r="X4579" s="3" t="str">
        <f t="shared" si="652"/>
        <v>8</v>
      </c>
      <c r="Z4579" s="14">
        <f t="shared" si="653"/>
        <v>5130</v>
      </c>
      <c r="AA4579" s="7">
        <f>VLOOKUP(G4579,Ma_KH!$A:$R,14,0)</f>
        <v>1</v>
      </c>
      <c r="AD4579" s="7" t="str">
        <f>IFERROR(VLOOKUP(J4579,'Chuyển Mã'!$B$3:$C$9,2,0),"")</f>
        <v>Hà Nội</v>
      </c>
      <c r="AE4579" s="7" t="str">
        <f t="shared" si="654"/>
        <v>Chân gà sả tắc 150g</v>
      </c>
      <c r="AF4579" s="7">
        <f t="shared" si="655"/>
        <v>3</v>
      </c>
    </row>
    <row r="4580" spans="1:32" x14ac:dyDescent="0.25">
      <c r="A4580" s="65">
        <v>45910</v>
      </c>
      <c r="B4580" s="25">
        <v>31152</v>
      </c>
      <c r="C4580" s="12" t="s">
        <v>7214</v>
      </c>
      <c r="D4580" s="16">
        <f t="shared" si="649"/>
        <v>45910</v>
      </c>
      <c r="G4580" s="13" t="s">
        <v>8741</v>
      </c>
      <c r="I4580" s="13" t="s">
        <v>8741</v>
      </c>
      <c r="J4580" s="13" t="s">
        <v>1815</v>
      </c>
      <c r="K4580" s="13" t="s">
        <v>570</v>
      </c>
      <c r="L4580" s="25" t="str">
        <f>VLOOKUP($K4580,TONG_SL!$A:$D,2,0)</f>
        <v>Tai heo sốt thái 150g</v>
      </c>
      <c r="N4580" s="25" t="str">
        <f t="shared" si="656"/>
        <v>K-C6</v>
      </c>
      <c r="Q4580" s="25" t="str">
        <f>VLOOKUP(K4580,TONG_SL!$A:$D,3,0)</f>
        <v>Túi</v>
      </c>
      <c r="R4580" s="1">
        <v>3</v>
      </c>
      <c r="T4580" s="1">
        <f>VLOOKUP(VLOOKUP(G4580,Ma_KH!$A:$R,18,0)&amp;K4580,Gia_MB!$A:$F,6,0)</f>
        <v>20583.649999999998</v>
      </c>
      <c r="U4580" s="14">
        <f t="shared" si="650"/>
        <v>61750.95</v>
      </c>
      <c r="W4580" s="64">
        <f t="shared" si="651"/>
        <v>0</v>
      </c>
      <c r="X4580" s="3" t="str">
        <f t="shared" si="652"/>
        <v>8</v>
      </c>
      <c r="Z4580" s="14">
        <f t="shared" si="653"/>
        <v>4940.076</v>
      </c>
      <c r="AA4580" s="7">
        <f>VLOOKUP(G4580,Ma_KH!$A:$R,14,0)</f>
        <v>1</v>
      </c>
      <c r="AD4580" s="7" t="str">
        <f>IFERROR(VLOOKUP(J4580,'Chuyển Mã'!$B$3:$C$9,2,0),"")</f>
        <v>Hà Nội</v>
      </c>
      <c r="AE4580" s="7" t="str">
        <f t="shared" si="654"/>
        <v>Tai heo sốt thái 150g</v>
      </c>
      <c r="AF4580" s="7">
        <f t="shared" si="655"/>
        <v>3</v>
      </c>
    </row>
    <row r="4581" spans="1:32" x14ac:dyDescent="0.25">
      <c r="A4581" s="65">
        <v>45910</v>
      </c>
      <c r="B4581" s="25">
        <v>31153</v>
      </c>
      <c r="C4581" s="12" t="s">
        <v>7214</v>
      </c>
      <c r="D4581" s="16">
        <f t="shared" si="649"/>
        <v>45910</v>
      </c>
      <c r="G4581" s="13" t="s">
        <v>8742</v>
      </c>
      <c r="I4581" s="25">
        <v>31153</v>
      </c>
      <c r="J4581" s="13" t="s">
        <v>1815</v>
      </c>
      <c r="K4581" s="13" t="s">
        <v>27</v>
      </c>
      <c r="L4581" s="25" t="str">
        <f>VLOOKUP($K4581,TONG_SL!$A:$D,2,0)</f>
        <v>Chân giò heo muối 300g</v>
      </c>
      <c r="N4581" s="25" t="str">
        <f t="shared" si="656"/>
        <v>K-C6</v>
      </c>
      <c r="Q4581" s="25" t="str">
        <f>VLOOKUP(K4581,TONG_SL!$A:$D,3,0)</f>
        <v>Túi</v>
      </c>
      <c r="R4581" s="1">
        <v>5</v>
      </c>
      <c r="T4581" s="1">
        <f>VLOOKUP(VLOOKUP(G4581,Ma_KH!$A:$R,18,0)&amp;K4581,Gia_MB!$A:$F,6,0)</f>
        <v>69759.45</v>
      </c>
      <c r="U4581" s="14">
        <f t="shared" si="650"/>
        <v>348797.25</v>
      </c>
      <c r="W4581" s="64">
        <f t="shared" si="651"/>
        <v>0</v>
      </c>
      <c r="X4581" s="3" t="str">
        <f t="shared" si="652"/>
        <v>8</v>
      </c>
      <c r="Z4581" s="14">
        <f t="shared" si="653"/>
        <v>27903.78</v>
      </c>
      <c r="AA4581" s="7">
        <f>VLOOKUP(G4581,Ma_KH!$A:$R,14,0)</f>
        <v>1</v>
      </c>
      <c r="AD4581" s="7" t="str">
        <f>IFERROR(VLOOKUP(J4581,'Chuyển Mã'!$B$3:$C$9,2,0),"")</f>
        <v>Hà Nội</v>
      </c>
      <c r="AE4581" s="7" t="str">
        <f t="shared" si="654"/>
        <v>Chân giò heo muối 300g</v>
      </c>
      <c r="AF4581" s="7">
        <f t="shared" si="655"/>
        <v>5</v>
      </c>
    </row>
    <row r="4582" spans="1:32" x14ac:dyDescent="0.25">
      <c r="A4582" s="65">
        <v>45910</v>
      </c>
      <c r="B4582" s="25">
        <v>31153</v>
      </c>
      <c r="C4582" s="12" t="s">
        <v>7214</v>
      </c>
      <c r="D4582" s="16">
        <f t="shared" si="649"/>
        <v>45910</v>
      </c>
      <c r="G4582" s="13" t="s">
        <v>8742</v>
      </c>
      <c r="I4582" s="25">
        <v>31153</v>
      </c>
      <c r="J4582" s="13" t="s">
        <v>1815</v>
      </c>
      <c r="K4582" s="13" t="s">
        <v>35</v>
      </c>
      <c r="L4582" s="25" t="str">
        <f>VLOOKUP($K4582,TONG_SL!$A:$D,2,0)</f>
        <v>Tai heo muối 200g</v>
      </c>
      <c r="N4582" s="25" t="str">
        <f t="shared" si="656"/>
        <v>K-C6</v>
      </c>
      <c r="Q4582" s="25" t="str">
        <f>VLOOKUP(K4582,TONG_SL!$A:$D,3,0)</f>
        <v>Túi</v>
      </c>
      <c r="R4582" s="1">
        <v>3</v>
      </c>
      <c r="T4582" s="1">
        <f>VLOOKUP(VLOOKUP(G4582,Ma_KH!$A:$R,18,0)&amp;K4582,Gia_MB!$A:$F,6,0)</f>
        <v>52815.25</v>
      </c>
      <c r="U4582" s="14">
        <f t="shared" si="650"/>
        <v>158445.75</v>
      </c>
      <c r="W4582" s="64">
        <f t="shared" si="651"/>
        <v>0</v>
      </c>
      <c r="X4582" s="3" t="str">
        <f t="shared" si="652"/>
        <v>8</v>
      </c>
      <c r="Z4582" s="14">
        <f t="shared" si="653"/>
        <v>12675.66</v>
      </c>
      <c r="AA4582" s="7">
        <f>VLOOKUP(G4582,Ma_KH!$A:$R,14,0)</f>
        <v>1</v>
      </c>
      <c r="AD4582" s="7" t="str">
        <f>IFERROR(VLOOKUP(J4582,'Chuyển Mã'!$B$3:$C$9,2,0),"")</f>
        <v>Hà Nội</v>
      </c>
      <c r="AE4582" s="7" t="str">
        <f t="shared" si="654"/>
        <v>Tai heo muối 200g</v>
      </c>
      <c r="AF4582" s="7">
        <f t="shared" si="655"/>
        <v>3</v>
      </c>
    </row>
    <row r="4583" spans="1:32" x14ac:dyDescent="0.25">
      <c r="A4583" s="65">
        <v>45910</v>
      </c>
      <c r="B4583" s="25">
        <v>31153</v>
      </c>
      <c r="C4583" s="12" t="s">
        <v>7214</v>
      </c>
      <c r="D4583" s="16">
        <f t="shared" si="649"/>
        <v>45910</v>
      </c>
      <c r="G4583" s="13" t="s">
        <v>8742</v>
      </c>
      <c r="I4583" s="25">
        <v>31153</v>
      </c>
      <c r="J4583" s="13" t="s">
        <v>1815</v>
      </c>
      <c r="K4583" s="13" t="s">
        <v>32</v>
      </c>
      <c r="L4583" s="25" t="str">
        <f>VLOOKUP($K4583,TONG_SL!$A:$D,2,0)</f>
        <v>Giò Tai Lưỡi Xào 250</v>
      </c>
      <c r="N4583" s="25" t="str">
        <f t="shared" si="656"/>
        <v>K-C6</v>
      </c>
      <c r="Q4583" s="25" t="str">
        <f>VLOOKUP(K4583,TONG_SL!$A:$D,3,0)</f>
        <v>Túi</v>
      </c>
      <c r="R4583" s="1">
        <v>3</v>
      </c>
      <c r="T4583" s="1">
        <f>VLOOKUP(VLOOKUP(G4583,Ma_KH!$A:$R,18,0)&amp;K4583,Gia_MB!$A:$F,6,0)</f>
        <v>47673.85</v>
      </c>
      <c r="U4583" s="14">
        <f t="shared" si="650"/>
        <v>143021.54999999999</v>
      </c>
      <c r="W4583" s="64">
        <f t="shared" si="651"/>
        <v>0</v>
      </c>
      <c r="X4583" s="3" t="str">
        <f t="shared" si="652"/>
        <v>8</v>
      </c>
      <c r="Z4583" s="14">
        <f t="shared" si="653"/>
        <v>11441.724</v>
      </c>
      <c r="AA4583" s="7">
        <f>VLOOKUP(G4583,Ma_KH!$A:$R,14,0)</f>
        <v>1</v>
      </c>
      <c r="AD4583" s="7" t="str">
        <f>IFERROR(VLOOKUP(J4583,'Chuyển Mã'!$B$3:$C$9,2,0),"")</f>
        <v>Hà Nội</v>
      </c>
      <c r="AE4583" s="7" t="str">
        <f t="shared" si="654"/>
        <v>Giò Tai Lưỡi Xào 250</v>
      </c>
      <c r="AF4583" s="7">
        <f t="shared" si="655"/>
        <v>3</v>
      </c>
    </row>
    <row r="4584" spans="1:32" x14ac:dyDescent="0.25">
      <c r="A4584" s="65">
        <v>45910</v>
      </c>
      <c r="B4584" s="25">
        <v>31153</v>
      </c>
      <c r="C4584" s="12" t="s">
        <v>7214</v>
      </c>
      <c r="D4584" s="16">
        <f t="shared" si="649"/>
        <v>45910</v>
      </c>
      <c r="G4584" s="13" t="s">
        <v>8742</v>
      </c>
      <c r="I4584" s="25">
        <v>31153</v>
      </c>
      <c r="J4584" s="13" t="s">
        <v>1815</v>
      </c>
      <c r="K4584" s="13" t="s">
        <v>39</v>
      </c>
      <c r="L4584" s="25" t="str">
        <f>VLOOKUP($K4584,TONG_SL!$A:$D,2,0)</f>
        <v>Chả cốm 300g</v>
      </c>
      <c r="N4584" s="25" t="str">
        <f t="shared" si="656"/>
        <v>K-C6</v>
      </c>
      <c r="Q4584" s="25" t="str">
        <f>VLOOKUP(K4584,TONG_SL!$A:$D,3,0)</f>
        <v>Túi</v>
      </c>
      <c r="R4584" s="1">
        <v>3</v>
      </c>
      <c r="T4584" s="1">
        <f>VLOOKUP(VLOOKUP(G4584,Ma_KH!$A:$R,18,0)&amp;K4584,Gia_MB!$A:$F,6,0)</f>
        <v>70537.5</v>
      </c>
      <c r="U4584" s="14">
        <f t="shared" si="650"/>
        <v>211612.5</v>
      </c>
      <c r="W4584" s="64">
        <f t="shared" si="651"/>
        <v>0</v>
      </c>
      <c r="X4584" s="3" t="str">
        <f t="shared" si="652"/>
        <v>8</v>
      </c>
      <c r="Z4584" s="14">
        <f t="shared" si="653"/>
        <v>16929</v>
      </c>
      <c r="AA4584" s="7">
        <f>VLOOKUP(G4584,Ma_KH!$A:$R,14,0)</f>
        <v>1</v>
      </c>
      <c r="AD4584" s="7" t="str">
        <f>IFERROR(VLOOKUP(J4584,'Chuyển Mã'!$B$3:$C$9,2,0),"")</f>
        <v>Hà Nội</v>
      </c>
      <c r="AE4584" s="7" t="str">
        <f t="shared" si="654"/>
        <v>Chả cốm 300g</v>
      </c>
      <c r="AF4584" s="7">
        <f t="shared" si="655"/>
        <v>3</v>
      </c>
    </row>
    <row r="4585" spans="1:32" x14ac:dyDescent="0.25">
      <c r="A4585" s="65">
        <v>45910</v>
      </c>
      <c r="B4585" s="25">
        <v>31153</v>
      </c>
      <c r="C4585" s="12" t="s">
        <v>7214</v>
      </c>
      <c r="D4585" s="16">
        <f t="shared" si="649"/>
        <v>45910</v>
      </c>
      <c r="G4585" s="13" t="s">
        <v>8742</v>
      </c>
      <c r="I4585" s="25">
        <v>31153</v>
      </c>
      <c r="J4585" s="13" t="s">
        <v>1815</v>
      </c>
      <c r="K4585" s="13" t="s">
        <v>568</v>
      </c>
      <c r="L4585" s="25" t="str">
        <f>VLOOKUP($K4585,TONG_SL!$A:$D,2,0)</f>
        <v>Chân gà sả tắc 150g</v>
      </c>
      <c r="N4585" s="25" t="str">
        <f t="shared" si="656"/>
        <v>K-C6</v>
      </c>
      <c r="Q4585" s="25" t="str">
        <f>VLOOKUP(K4585,TONG_SL!$A:$D,3,0)</f>
        <v>Túi</v>
      </c>
      <c r="R4585" s="1">
        <v>3</v>
      </c>
      <c r="T4585" s="1">
        <f>VLOOKUP(VLOOKUP(G4585,Ma_KH!$A:$R,18,0)&amp;K4585,Gia_MB!$A:$F,6,0)</f>
        <v>21375</v>
      </c>
      <c r="U4585" s="14">
        <f t="shared" si="650"/>
        <v>64125</v>
      </c>
      <c r="W4585" s="64">
        <f t="shared" si="651"/>
        <v>0</v>
      </c>
      <c r="X4585" s="3" t="str">
        <f t="shared" si="652"/>
        <v>8</v>
      </c>
      <c r="Z4585" s="14">
        <f t="shared" si="653"/>
        <v>5130</v>
      </c>
      <c r="AA4585" s="7">
        <f>VLOOKUP(G4585,Ma_KH!$A:$R,14,0)</f>
        <v>1</v>
      </c>
      <c r="AD4585" s="7" t="str">
        <f>IFERROR(VLOOKUP(J4585,'Chuyển Mã'!$B$3:$C$9,2,0),"")</f>
        <v>Hà Nội</v>
      </c>
      <c r="AE4585" s="7" t="str">
        <f t="shared" si="654"/>
        <v>Chân gà sả tắc 150g</v>
      </c>
      <c r="AF4585" s="7">
        <f t="shared" si="655"/>
        <v>3</v>
      </c>
    </row>
    <row r="4586" spans="1:32" x14ac:dyDescent="0.25">
      <c r="A4586" s="65">
        <v>45910</v>
      </c>
      <c r="B4586" s="25">
        <v>31153</v>
      </c>
      <c r="C4586" s="12" t="s">
        <v>7214</v>
      </c>
      <c r="D4586" s="16">
        <f t="shared" si="649"/>
        <v>45910</v>
      </c>
      <c r="G4586" s="13" t="s">
        <v>8742</v>
      </c>
      <c r="I4586" s="25">
        <v>31153</v>
      </c>
      <c r="J4586" s="13" t="s">
        <v>1815</v>
      </c>
      <c r="K4586" s="13" t="s">
        <v>570</v>
      </c>
      <c r="L4586" s="25" t="str">
        <f>VLOOKUP($K4586,TONG_SL!$A:$D,2,0)</f>
        <v>Tai heo sốt thái 150g</v>
      </c>
      <c r="N4586" s="25" t="str">
        <f t="shared" si="656"/>
        <v>K-C6</v>
      </c>
      <c r="Q4586" s="25" t="str">
        <f>VLOOKUP(K4586,TONG_SL!$A:$D,3,0)</f>
        <v>Túi</v>
      </c>
      <c r="R4586" s="1">
        <v>3</v>
      </c>
      <c r="T4586" s="1">
        <f>VLOOKUP(VLOOKUP(G4586,Ma_KH!$A:$R,18,0)&amp;K4586,Gia_MB!$A:$F,6,0)</f>
        <v>20583.649999999998</v>
      </c>
      <c r="U4586" s="14">
        <f t="shared" si="650"/>
        <v>61750.95</v>
      </c>
      <c r="W4586" s="64">
        <f t="shared" si="651"/>
        <v>0</v>
      </c>
      <c r="X4586" s="3" t="str">
        <f t="shared" si="652"/>
        <v>8</v>
      </c>
      <c r="Z4586" s="14">
        <f t="shared" si="653"/>
        <v>4940.076</v>
      </c>
      <c r="AA4586" s="7">
        <f>VLOOKUP(G4586,Ma_KH!$A:$R,14,0)</f>
        <v>1</v>
      </c>
      <c r="AD4586" s="7" t="str">
        <f>IFERROR(VLOOKUP(J4586,'Chuyển Mã'!$B$3:$C$9,2,0),"")</f>
        <v>Hà Nội</v>
      </c>
      <c r="AE4586" s="7" t="str">
        <f t="shared" si="654"/>
        <v>Tai heo sốt thái 150g</v>
      </c>
      <c r="AF4586" s="7">
        <f t="shared" si="655"/>
        <v>3</v>
      </c>
    </row>
    <row r="4587" spans="1:32" x14ac:dyDescent="0.25">
      <c r="A4587" s="65">
        <v>45910</v>
      </c>
      <c r="B4587" s="25">
        <v>31149</v>
      </c>
      <c r="C4587" s="12" t="s">
        <v>7214</v>
      </c>
      <c r="D4587" s="16">
        <f t="shared" si="649"/>
        <v>45910</v>
      </c>
      <c r="G4587" s="13" t="s">
        <v>8743</v>
      </c>
      <c r="I4587" s="13" t="s">
        <v>8743</v>
      </c>
      <c r="J4587" s="13" t="s">
        <v>1815</v>
      </c>
      <c r="K4587" s="13" t="s">
        <v>30</v>
      </c>
      <c r="L4587" s="25" t="str">
        <f>VLOOKUP($K4587,TONG_SL!$A:$D,2,0)</f>
        <v>Gà muối 500g</v>
      </c>
      <c r="N4587" s="25" t="str">
        <f t="shared" si="656"/>
        <v>K-C6</v>
      </c>
      <c r="Q4587" s="25" t="str">
        <f>VLOOKUP(K4587,TONG_SL!$A:$D,3,0)</f>
        <v>Túi</v>
      </c>
      <c r="R4587" s="1">
        <v>3</v>
      </c>
      <c r="T4587" s="1">
        <f>VLOOKUP(VLOOKUP(G4587,Ma_KH!$A:$R,18,0)&amp;K4587,Gia_MB!$A:$F,6,0)</f>
        <v>105505.09999999999</v>
      </c>
      <c r="U4587" s="14">
        <f t="shared" si="650"/>
        <v>316515.3</v>
      </c>
      <c r="W4587" s="64">
        <f t="shared" si="651"/>
        <v>0</v>
      </c>
      <c r="X4587" s="3" t="str">
        <f t="shared" si="652"/>
        <v>8</v>
      </c>
      <c r="Z4587" s="14">
        <f t="shared" si="653"/>
        <v>25321.223999999998</v>
      </c>
      <c r="AA4587" s="7">
        <f>VLOOKUP(G4587,Ma_KH!$A:$R,14,0)</f>
        <v>1</v>
      </c>
      <c r="AD4587" s="7" t="str">
        <f>IFERROR(VLOOKUP(J4587,'Chuyển Mã'!$B$3:$C$9,2,0),"")</f>
        <v>Hà Nội</v>
      </c>
      <c r="AE4587" s="7" t="str">
        <f t="shared" si="654"/>
        <v>Gà muối 500g</v>
      </c>
      <c r="AF4587" s="7">
        <f t="shared" si="655"/>
        <v>3</v>
      </c>
    </row>
    <row r="4588" spans="1:32" x14ac:dyDescent="0.25">
      <c r="A4588" s="65">
        <v>45910</v>
      </c>
      <c r="B4588" s="25">
        <v>31149</v>
      </c>
      <c r="C4588" s="12" t="s">
        <v>7214</v>
      </c>
      <c r="D4588" s="16">
        <f t="shared" si="649"/>
        <v>45910</v>
      </c>
      <c r="G4588" s="13" t="s">
        <v>8743</v>
      </c>
      <c r="I4588" s="13" t="s">
        <v>8743</v>
      </c>
      <c r="J4588" s="13" t="s">
        <v>1815</v>
      </c>
      <c r="K4588" s="13" t="s">
        <v>27</v>
      </c>
      <c r="L4588" s="25" t="str">
        <f>VLOOKUP($K4588,TONG_SL!$A:$D,2,0)</f>
        <v>Chân giò heo muối 300g</v>
      </c>
      <c r="N4588" s="25" t="str">
        <f t="shared" si="656"/>
        <v>K-C6</v>
      </c>
      <c r="Q4588" s="25" t="str">
        <f>VLOOKUP(K4588,TONG_SL!$A:$D,3,0)</f>
        <v>Túi</v>
      </c>
      <c r="R4588" s="1">
        <v>3</v>
      </c>
      <c r="T4588" s="1">
        <f>VLOOKUP(VLOOKUP(G4588,Ma_KH!$A:$R,18,0)&amp;K4588,Gia_MB!$A:$F,6,0)</f>
        <v>69759.45</v>
      </c>
      <c r="U4588" s="14">
        <f t="shared" si="650"/>
        <v>209278.34999999998</v>
      </c>
      <c r="W4588" s="64">
        <f t="shared" si="651"/>
        <v>0</v>
      </c>
      <c r="X4588" s="3" t="str">
        <f t="shared" si="652"/>
        <v>8</v>
      </c>
      <c r="Z4588" s="14">
        <f t="shared" si="653"/>
        <v>16742.268</v>
      </c>
      <c r="AA4588" s="7">
        <f>VLOOKUP(G4588,Ma_KH!$A:$R,14,0)</f>
        <v>1</v>
      </c>
      <c r="AD4588" s="7" t="str">
        <f>IFERROR(VLOOKUP(J4588,'Chuyển Mã'!$B$3:$C$9,2,0),"")</f>
        <v>Hà Nội</v>
      </c>
      <c r="AE4588" s="7" t="str">
        <f t="shared" si="654"/>
        <v>Chân giò heo muối 300g</v>
      </c>
      <c r="AF4588" s="7">
        <f t="shared" si="655"/>
        <v>3</v>
      </c>
    </row>
    <row r="4589" spans="1:32" x14ac:dyDescent="0.25">
      <c r="A4589" s="65">
        <v>45910</v>
      </c>
      <c r="B4589" s="25">
        <v>31149</v>
      </c>
      <c r="C4589" s="12" t="s">
        <v>7214</v>
      </c>
      <c r="D4589" s="16">
        <f t="shared" si="649"/>
        <v>45910</v>
      </c>
      <c r="G4589" s="13" t="s">
        <v>8743</v>
      </c>
      <c r="I4589" s="13" t="s">
        <v>8743</v>
      </c>
      <c r="J4589" s="13" t="s">
        <v>1815</v>
      </c>
      <c r="K4589" s="13" t="s">
        <v>51</v>
      </c>
      <c r="L4589" s="25" t="str">
        <f>VLOOKUP($K4589,TONG_SL!$A:$D,2,0)</f>
        <v>Mọc Nấm Hương 250g</v>
      </c>
      <c r="N4589" s="25" t="str">
        <f t="shared" si="656"/>
        <v>K-C6</v>
      </c>
      <c r="Q4589" s="25" t="str">
        <f>VLOOKUP(K4589,TONG_SL!$A:$D,3,0)</f>
        <v>Túi</v>
      </c>
      <c r="R4589" s="1">
        <v>3</v>
      </c>
      <c r="T4589" s="1">
        <f>VLOOKUP(VLOOKUP(G4589,Ma_KH!$A:$R,18,0)&amp;K4589,Gia_MB!$A:$F,6,0)</f>
        <v>43700</v>
      </c>
      <c r="U4589" s="14">
        <f t="shared" si="650"/>
        <v>131100</v>
      </c>
      <c r="W4589" s="64">
        <f t="shared" si="651"/>
        <v>0</v>
      </c>
      <c r="X4589" s="3" t="str">
        <f t="shared" si="652"/>
        <v>8</v>
      </c>
      <c r="Z4589" s="14">
        <f t="shared" si="653"/>
        <v>10488</v>
      </c>
      <c r="AA4589" s="7">
        <f>VLOOKUP(G4589,Ma_KH!$A:$R,14,0)</f>
        <v>1</v>
      </c>
      <c r="AD4589" s="7" t="str">
        <f>IFERROR(VLOOKUP(J4589,'Chuyển Mã'!$B$3:$C$9,2,0),"")</f>
        <v>Hà Nội</v>
      </c>
      <c r="AE4589" s="7" t="str">
        <f t="shared" si="654"/>
        <v>Mọc Nấm Hương 250g</v>
      </c>
      <c r="AF4589" s="7">
        <f t="shared" si="655"/>
        <v>3</v>
      </c>
    </row>
    <row r="4590" spans="1:32" x14ac:dyDescent="0.25">
      <c r="A4590" s="65">
        <v>45910</v>
      </c>
      <c r="B4590" s="25">
        <v>31149</v>
      </c>
      <c r="C4590" s="12" t="s">
        <v>7214</v>
      </c>
      <c r="D4590" s="16">
        <f t="shared" si="649"/>
        <v>45910</v>
      </c>
      <c r="G4590" s="13" t="s">
        <v>8743</v>
      </c>
      <c r="I4590" s="13" t="s">
        <v>8743</v>
      </c>
      <c r="J4590" s="13" t="s">
        <v>1815</v>
      </c>
      <c r="K4590" s="13" t="s">
        <v>39</v>
      </c>
      <c r="L4590" s="25" t="str">
        <f>VLOOKUP($K4590,TONG_SL!$A:$D,2,0)</f>
        <v>Chả cốm 300g</v>
      </c>
      <c r="N4590" s="25" t="str">
        <f t="shared" si="656"/>
        <v>K-C6</v>
      </c>
      <c r="Q4590" s="25" t="str">
        <f>VLOOKUP(K4590,TONG_SL!$A:$D,3,0)</f>
        <v>Túi</v>
      </c>
      <c r="R4590" s="1">
        <v>3</v>
      </c>
      <c r="T4590" s="1">
        <f>VLOOKUP(VLOOKUP(G4590,Ma_KH!$A:$R,18,0)&amp;K4590,Gia_MB!$A:$F,6,0)</f>
        <v>70537.5</v>
      </c>
      <c r="U4590" s="14">
        <f t="shared" si="650"/>
        <v>211612.5</v>
      </c>
      <c r="W4590" s="64">
        <f t="shared" si="651"/>
        <v>0</v>
      </c>
      <c r="X4590" s="3" t="str">
        <f t="shared" si="652"/>
        <v>8</v>
      </c>
      <c r="Z4590" s="14">
        <f t="shared" si="653"/>
        <v>16929</v>
      </c>
      <c r="AA4590" s="7">
        <f>VLOOKUP(G4590,Ma_KH!$A:$R,14,0)</f>
        <v>1</v>
      </c>
      <c r="AD4590" s="7" t="str">
        <f>IFERROR(VLOOKUP(J4590,'Chuyển Mã'!$B$3:$C$9,2,0),"")</f>
        <v>Hà Nội</v>
      </c>
      <c r="AE4590" s="7" t="str">
        <f t="shared" si="654"/>
        <v>Chả cốm 300g</v>
      </c>
      <c r="AF4590" s="7">
        <f t="shared" si="655"/>
        <v>3</v>
      </c>
    </row>
    <row r="4591" spans="1:32" x14ac:dyDescent="0.25">
      <c r="A4591" s="65">
        <v>45910</v>
      </c>
      <c r="B4591" s="25">
        <v>31149</v>
      </c>
      <c r="C4591" s="12" t="s">
        <v>7214</v>
      </c>
      <c r="D4591" s="16">
        <f t="shared" si="649"/>
        <v>45910</v>
      </c>
      <c r="G4591" s="13" t="s">
        <v>8743</v>
      </c>
      <c r="I4591" s="13" t="s">
        <v>8743</v>
      </c>
      <c r="J4591" s="13" t="s">
        <v>1815</v>
      </c>
      <c r="K4591" s="13" t="s">
        <v>568</v>
      </c>
      <c r="L4591" s="25" t="str">
        <f>VLOOKUP($K4591,TONG_SL!$A:$D,2,0)</f>
        <v>Chân gà sả tắc 150g</v>
      </c>
      <c r="N4591" s="25" t="str">
        <f t="shared" si="656"/>
        <v>K-C6</v>
      </c>
      <c r="Q4591" s="25" t="str">
        <f>VLOOKUP(K4591,TONG_SL!$A:$D,3,0)</f>
        <v>Túi</v>
      </c>
      <c r="R4591" s="1">
        <v>3</v>
      </c>
      <c r="T4591" s="1">
        <f>VLOOKUP(VLOOKUP(G4591,Ma_KH!$A:$R,18,0)&amp;K4591,Gia_MB!$A:$F,6,0)</f>
        <v>21375</v>
      </c>
      <c r="U4591" s="14">
        <f t="shared" si="650"/>
        <v>64125</v>
      </c>
      <c r="W4591" s="64">
        <f t="shared" si="651"/>
        <v>0</v>
      </c>
      <c r="X4591" s="3" t="str">
        <f t="shared" si="652"/>
        <v>8</v>
      </c>
      <c r="Z4591" s="14">
        <f t="shared" si="653"/>
        <v>5130</v>
      </c>
      <c r="AA4591" s="7">
        <f>VLOOKUP(G4591,Ma_KH!$A:$R,14,0)</f>
        <v>1</v>
      </c>
      <c r="AD4591" s="7" t="str">
        <f>IFERROR(VLOOKUP(J4591,'Chuyển Mã'!$B$3:$C$9,2,0),"")</f>
        <v>Hà Nội</v>
      </c>
      <c r="AE4591" s="7" t="str">
        <f t="shared" si="654"/>
        <v>Chân gà sả tắc 150g</v>
      </c>
      <c r="AF4591" s="7">
        <f t="shared" si="655"/>
        <v>3</v>
      </c>
    </row>
    <row r="4592" spans="1:32" x14ac:dyDescent="0.25">
      <c r="A4592" s="65">
        <v>45910</v>
      </c>
      <c r="B4592" s="25">
        <v>31435</v>
      </c>
      <c r="C4592" s="12" t="s">
        <v>7214</v>
      </c>
      <c r="D4592" s="16">
        <f t="shared" si="649"/>
        <v>45910</v>
      </c>
      <c r="G4592" s="13" t="s">
        <v>8744</v>
      </c>
      <c r="I4592" s="13" t="s">
        <v>8744</v>
      </c>
      <c r="J4592" s="13" t="s">
        <v>1815</v>
      </c>
      <c r="K4592" s="13" t="s">
        <v>51</v>
      </c>
      <c r="L4592" s="25" t="str">
        <f>VLOOKUP($K4592,TONG_SL!$A:$D,2,0)</f>
        <v>Mọc Nấm Hương 250g</v>
      </c>
      <c r="N4592" s="25" t="str">
        <f t="shared" si="656"/>
        <v>K-C6</v>
      </c>
      <c r="Q4592" s="25" t="str">
        <f>VLOOKUP(K4592,TONG_SL!$A:$D,3,0)</f>
        <v>Túi</v>
      </c>
      <c r="R4592" s="1">
        <v>3</v>
      </c>
      <c r="T4592" s="1">
        <f>VLOOKUP(VLOOKUP(G4592,Ma_KH!$A:$R,18,0)&amp;K4592,Gia_MB!$A:$F,6,0)</f>
        <v>43700</v>
      </c>
      <c r="U4592" s="14">
        <f t="shared" si="650"/>
        <v>131100</v>
      </c>
      <c r="W4592" s="64">
        <f t="shared" si="651"/>
        <v>0</v>
      </c>
      <c r="X4592" s="3" t="str">
        <f t="shared" si="652"/>
        <v>8</v>
      </c>
      <c r="Z4592" s="14">
        <f t="shared" si="653"/>
        <v>10488</v>
      </c>
      <c r="AA4592" s="7">
        <f>VLOOKUP(G4592,Ma_KH!$A:$R,14,0)</f>
        <v>1</v>
      </c>
      <c r="AD4592" s="7" t="str">
        <f>IFERROR(VLOOKUP(J4592,'Chuyển Mã'!$B$3:$C$9,2,0),"")</f>
        <v>Hà Nội</v>
      </c>
      <c r="AE4592" s="7" t="str">
        <f t="shared" si="654"/>
        <v>Mọc Nấm Hương 250g</v>
      </c>
      <c r="AF4592" s="7">
        <f t="shared" si="655"/>
        <v>3</v>
      </c>
    </row>
    <row r="4593" spans="1:32" x14ac:dyDescent="0.25">
      <c r="A4593" s="65">
        <v>45910</v>
      </c>
      <c r="B4593" s="25">
        <v>31435</v>
      </c>
      <c r="C4593" s="12" t="s">
        <v>7214</v>
      </c>
      <c r="D4593" s="16">
        <f t="shared" si="649"/>
        <v>45910</v>
      </c>
      <c r="G4593" s="13" t="s">
        <v>8744</v>
      </c>
      <c r="I4593" s="13" t="s">
        <v>8744</v>
      </c>
      <c r="J4593" s="13" t="s">
        <v>1815</v>
      </c>
      <c r="K4593" s="13" t="s">
        <v>39</v>
      </c>
      <c r="L4593" s="25" t="str">
        <f>VLOOKUP($K4593,TONG_SL!$A:$D,2,0)</f>
        <v>Chả cốm 300g</v>
      </c>
      <c r="N4593" s="25" t="str">
        <f t="shared" si="656"/>
        <v>K-C6</v>
      </c>
      <c r="Q4593" s="25" t="str">
        <f>VLOOKUP(K4593,TONG_SL!$A:$D,3,0)</f>
        <v>Túi</v>
      </c>
      <c r="R4593" s="1">
        <v>3</v>
      </c>
      <c r="T4593" s="1">
        <f>VLOOKUP(VLOOKUP(G4593,Ma_KH!$A:$R,18,0)&amp;K4593,Gia_MB!$A:$F,6,0)</f>
        <v>70537.5</v>
      </c>
      <c r="U4593" s="14">
        <f t="shared" si="650"/>
        <v>211612.5</v>
      </c>
      <c r="W4593" s="64">
        <f t="shared" si="651"/>
        <v>0</v>
      </c>
      <c r="X4593" s="3" t="str">
        <f t="shared" si="652"/>
        <v>8</v>
      </c>
      <c r="Z4593" s="14">
        <f t="shared" si="653"/>
        <v>16929</v>
      </c>
      <c r="AA4593" s="7">
        <f>VLOOKUP(G4593,Ma_KH!$A:$R,14,0)</f>
        <v>1</v>
      </c>
      <c r="AD4593" s="7" t="str">
        <f>IFERROR(VLOOKUP(J4593,'Chuyển Mã'!$B$3:$C$9,2,0),"")</f>
        <v>Hà Nội</v>
      </c>
      <c r="AE4593" s="7" t="str">
        <f t="shared" si="654"/>
        <v>Chả cốm 300g</v>
      </c>
      <c r="AF4593" s="7">
        <f t="shared" si="655"/>
        <v>3</v>
      </c>
    </row>
    <row r="4594" spans="1:32" x14ac:dyDescent="0.25">
      <c r="A4594" s="65">
        <v>45910</v>
      </c>
      <c r="B4594" s="25">
        <v>31435</v>
      </c>
      <c r="C4594" s="12" t="s">
        <v>7214</v>
      </c>
      <c r="D4594" s="16">
        <f t="shared" si="649"/>
        <v>45910</v>
      </c>
      <c r="G4594" s="13" t="s">
        <v>8744</v>
      </c>
      <c r="I4594" s="13" t="s">
        <v>8744</v>
      </c>
      <c r="J4594" s="13" t="s">
        <v>1815</v>
      </c>
      <c r="K4594" s="13" t="s">
        <v>41</v>
      </c>
      <c r="L4594" s="25" t="str">
        <f>VLOOKUP($K4594,TONG_SL!$A:$D,2,0)</f>
        <v>Chả nướng 300g</v>
      </c>
      <c r="N4594" s="25" t="str">
        <f t="shared" si="656"/>
        <v>K-C6</v>
      </c>
      <c r="Q4594" s="25" t="str">
        <f>VLOOKUP(K4594,TONG_SL!$A:$D,3,0)</f>
        <v>Túi</v>
      </c>
      <c r="R4594" s="1">
        <v>2</v>
      </c>
      <c r="T4594" s="1">
        <f>VLOOKUP(VLOOKUP(G4594,Ma_KH!$A:$R,18,0)&amp;K4594,Gia_MB!$A:$F,6,0)</f>
        <v>67402.5</v>
      </c>
      <c r="U4594" s="14">
        <f t="shared" si="650"/>
        <v>134805</v>
      </c>
      <c r="W4594" s="64">
        <f t="shared" si="651"/>
        <v>0</v>
      </c>
      <c r="X4594" s="3" t="str">
        <f t="shared" si="652"/>
        <v>8</v>
      </c>
      <c r="Z4594" s="14">
        <f t="shared" si="653"/>
        <v>10784.4</v>
      </c>
      <c r="AA4594" s="7">
        <f>VLOOKUP(G4594,Ma_KH!$A:$R,14,0)</f>
        <v>1</v>
      </c>
      <c r="AD4594" s="7" t="str">
        <f>IFERROR(VLOOKUP(J4594,'Chuyển Mã'!$B$3:$C$9,2,0),"")</f>
        <v>Hà Nội</v>
      </c>
      <c r="AE4594" s="7" t="str">
        <f t="shared" si="654"/>
        <v>Chả nướng 300g</v>
      </c>
      <c r="AF4594" s="7">
        <f t="shared" si="655"/>
        <v>2</v>
      </c>
    </row>
    <row r="4595" spans="1:32" x14ac:dyDescent="0.25">
      <c r="A4595" s="65">
        <v>45910</v>
      </c>
      <c r="B4595" s="25">
        <v>31150</v>
      </c>
      <c r="C4595" s="12" t="s">
        <v>7214</v>
      </c>
      <c r="D4595" s="16">
        <f t="shared" si="649"/>
        <v>45910</v>
      </c>
      <c r="G4595" s="13" t="s">
        <v>8744</v>
      </c>
      <c r="I4595" s="13" t="s">
        <v>8744</v>
      </c>
      <c r="J4595" s="13" t="s">
        <v>1815</v>
      </c>
      <c r="K4595" s="13" t="s">
        <v>30</v>
      </c>
      <c r="L4595" s="25" t="str">
        <f>VLOOKUP($K4595,TONG_SL!$A:$D,2,0)</f>
        <v>Gà muối 500g</v>
      </c>
      <c r="N4595" s="25" t="str">
        <f t="shared" si="656"/>
        <v>K-C6</v>
      </c>
      <c r="Q4595" s="25" t="str">
        <f>VLOOKUP(K4595,TONG_SL!$A:$D,3,0)</f>
        <v>Túi</v>
      </c>
      <c r="R4595" s="1">
        <v>3</v>
      </c>
      <c r="T4595" s="1">
        <f>VLOOKUP(VLOOKUP(G4595,Ma_KH!$A:$R,18,0)&amp;K4595,Gia_MB!$A:$F,6,0)</f>
        <v>105505.09999999999</v>
      </c>
      <c r="U4595" s="14">
        <f t="shared" si="650"/>
        <v>316515.3</v>
      </c>
      <c r="W4595" s="64">
        <f t="shared" si="651"/>
        <v>0</v>
      </c>
      <c r="X4595" s="3" t="str">
        <f t="shared" si="652"/>
        <v>8</v>
      </c>
      <c r="Z4595" s="14">
        <f t="shared" si="653"/>
        <v>25321.223999999998</v>
      </c>
      <c r="AA4595" s="7">
        <f>VLOOKUP(G4595,Ma_KH!$A:$R,14,0)</f>
        <v>1</v>
      </c>
      <c r="AD4595" s="7" t="str">
        <f>IFERROR(VLOOKUP(J4595,'Chuyển Mã'!$B$3:$C$9,2,0),"")</f>
        <v>Hà Nội</v>
      </c>
      <c r="AE4595" s="7" t="str">
        <f t="shared" si="654"/>
        <v>Gà muối 500g</v>
      </c>
      <c r="AF4595" s="7">
        <f t="shared" si="655"/>
        <v>3</v>
      </c>
    </row>
    <row r="4596" spans="1:32" x14ac:dyDescent="0.25">
      <c r="A4596" s="65">
        <v>45910</v>
      </c>
      <c r="B4596" s="25">
        <v>31150</v>
      </c>
      <c r="C4596" s="12" t="s">
        <v>7214</v>
      </c>
      <c r="D4596" s="16">
        <f t="shared" si="649"/>
        <v>45910</v>
      </c>
      <c r="G4596" s="13" t="s">
        <v>8744</v>
      </c>
      <c r="I4596" s="13" t="s">
        <v>8744</v>
      </c>
      <c r="J4596" s="13" t="s">
        <v>1815</v>
      </c>
      <c r="K4596" s="13" t="s">
        <v>27</v>
      </c>
      <c r="L4596" s="25" t="str">
        <f>VLOOKUP($K4596,TONG_SL!$A:$D,2,0)</f>
        <v>Chân giò heo muối 300g</v>
      </c>
      <c r="N4596" s="25" t="str">
        <f t="shared" si="656"/>
        <v>K-C6</v>
      </c>
      <c r="Q4596" s="25" t="str">
        <f>VLOOKUP(K4596,TONG_SL!$A:$D,3,0)</f>
        <v>Túi</v>
      </c>
      <c r="R4596" s="1">
        <v>5</v>
      </c>
      <c r="T4596" s="1">
        <f>VLOOKUP(VLOOKUP(G4596,Ma_KH!$A:$R,18,0)&amp;K4596,Gia_MB!$A:$F,6,0)</f>
        <v>69759.45</v>
      </c>
      <c r="U4596" s="14">
        <f t="shared" si="650"/>
        <v>348797.25</v>
      </c>
      <c r="W4596" s="64">
        <f t="shared" si="651"/>
        <v>0</v>
      </c>
      <c r="X4596" s="3" t="str">
        <f t="shared" si="652"/>
        <v>8</v>
      </c>
      <c r="Z4596" s="14">
        <f t="shared" si="653"/>
        <v>27903.78</v>
      </c>
      <c r="AA4596" s="7">
        <f>VLOOKUP(G4596,Ma_KH!$A:$R,14,0)</f>
        <v>1</v>
      </c>
      <c r="AD4596" s="7" t="str">
        <f>IFERROR(VLOOKUP(J4596,'Chuyển Mã'!$B$3:$C$9,2,0),"")</f>
        <v>Hà Nội</v>
      </c>
      <c r="AE4596" s="7" t="str">
        <f t="shared" si="654"/>
        <v>Chân giò heo muối 300g</v>
      </c>
      <c r="AF4596" s="7">
        <f t="shared" si="655"/>
        <v>5</v>
      </c>
    </row>
    <row r="4597" spans="1:32" x14ac:dyDescent="0.25">
      <c r="A4597" s="65">
        <v>45910</v>
      </c>
      <c r="B4597" s="25">
        <v>31150</v>
      </c>
      <c r="C4597" s="12" t="s">
        <v>7214</v>
      </c>
      <c r="D4597" s="16">
        <f t="shared" si="649"/>
        <v>45910</v>
      </c>
      <c r="G4597" s="13" t="s">
        <v>8744</v>
      </c>
      <c r="I4597" s="13" t="s">
        <v>8744</v>
      </c>
      <c r="J4597" s="13" t="s">
        <v>1815</v>
      </c>
      <c r="K4597" s="13" t="s">
        <v>35</v>
      </c>
      <c r="L4597" s="25" t="str">
        <f>VLOOKUP($K4597,TONG_SL!$A:$D,2,0)</f>
        <v>Tai heo muối 200g</v>
      </c>
      <c r="N4597" s="25" t="str">
        <f t="shared" si="656"/>
        <v>K-C6</v>
      </c>
      <c r="Q4597" s="25" t="str">
        <f>VLOOKUP(K4597,TONG_SL!$A:$D,3,0)</f>
        <v>Túi</v>
      </c>
      <c r="R4597" s="1">
        <v>2</v>
      </c>
      <c r="T4597" s="1">
        <f>VLOOKUP(VLOOKUP(G4597,Ma_KH!$A:$R,18,0)&amp;K4597,Gia_MB!$A:$F,6,0)</f>
        <v>52815.25</v>
      </c>
      <c r="U4597" s="14">
        <f t="shared" si="650"/>
        <v>105630.5</v>
      </c>
      <c r="W4597" s="64">
        <f t="shared" si="651"/>
        <v>0</v>
      </c>
      <c r="X4597" s="3" t="str">
        <f t="shared" si="652"/>
        <v>8</v>
      </c>
      <c r="Z4597" s="14">
        <f t="shared" si="653"/>
        <v>8450.44</v>
      </c>
      <c r="AA4597" s="7">
        <f>VLOOKUP(G4597,Ma_KH!$A:$R,14,0)</f>
        <v>1</v>
      </c>
      <c r="AD4597" s="7" t="str">
        <f>IFERROR(VLOOKUP(J4597,'Chuyển Mã'!$B$3:$C$9,2,0),"")</f>
        <v>Hà Nội</v>
      </c>
      <c r="AE4597" s="7" t="str">
        <f t="shared" si="654"/>
        <v>Tai heo muối 200g</v>
      </c>
      <c r="AF4597" s="7">
        <f t="shared" si="655"/>
        <v>2</v>
      </c>
    </row>
    <row r="4598" spans="1:32" x14ac:dyDescent="0.25">
      <c r="A4598" s="65">
        <v>45910</v>
      </c>
      <c r="B4598" s="25">
        <v>31150</v>
      </c>
      <c r="C4598" s="12" t="s">
        <v>7214</v>
      </c>
      <c r="D4598" s="16">
        <f t="shared" si="649"/>
        <v>45910</v>
      </c>
      <c r="G4598" s="13" t="s">
        <v>8744</v>
      </c>
      <c r="I4598" s="13" t="s">
        <v>8744</v>
      </c>
      <c r="J4598" s="13" t="s">
        <v>1815</v>
      </c>
      <c r="K4598" s="13" t="s">
        <v>51</v>
      </c>
      <c r="L4598" s="25" t="str">
        <f>VLOOKUP($K4598,TONG_SL!$A:$D,2,0)</f>
        <v>Mọc Nấm Hương 250g</v>
      </c>
      <c r="N4598" s="25" t="str">
        <f t="shared" si="656"/>
        <v>K-C6</v>
      </c>
      <c r="Q4598" s="25" t="str">
        <f>VLOOKUP(K4598,TONG_SL!$A:$D,3,0)</f>
        <v>Túi</v>
      </c>
      <c r="R4598" s="1">
        <v>2</v>
      </c>
      <c r="T4598" s="1">
        <f>VLOOKUP(VLOOKUP(G4598,Ma_KH!$A:$R,18,0)&amp;K4598,Gia_MB!$A:$F,6,0)</f>
        <v>43700</v>
      </c>
      <c r="U4598" s="14">
        <f t="shared" si="650"/>
        <v>87400</v>
      </c>
      <c r="W4598" s="64">
        <f t="shared" si="651"/>
        <v>0</v>
      </c>
      <c r="X4598" s="3" t="str">
        <f t="shared" si="652"/>
        <v>8</v>
      </c>
      <c r="Z4598" s="14">
        <f t="shared" si="653"/>
        <v>6992</v>
      </c>
      <c r="AA4598" s="7">
        <f>VLOOKUP(G4598,Ma_KH!$A:$R,14,0)</f>
        <v>1</v>
      </c>
      <c r="AD4598" s="7" t="str">
        <f>IFERROR(VLOOKUP(J4598,'Chuyển Mã'!$B$3:$C$9,2,0),"")</f>
        <v>Hà Nội</v>
      </c>
      <c r="AE4598" s="7" t="str">
        <f t="shared" si="654"/>
        <v>Mọc Nấm Hương 250g</v>
      </c>
      <c r="AF4598" s="7">
        <f t="shared" si="655"/>
        <v>2</v>
      </c>
    </row>
    <row r="4599" spans="1:32" x14ac:dyDescent="0.25">
      <c r="A4599" s="65">
        <v>45910</v>
      </c>
      <c r="B4599" s="25">
        <v>31150</v>
      </c>
      <c r="C4599" s="12" t="s">
        <v>7214</v>
      </c>
      <c r="D4599" s="16">
        <f t="shared" si="649"/>
        <v>45910</v>
      </c>
      <c r="G4599" s="13" t="s">
        <v>8744</v>
      </c>
      <c r="I4599" s="13" t="s">
        <v>8744</v>
      </c>
      <c r="J4599" s="13" t="s">
        <v>1815</v>
      </c>
      <c r="K4599" s="13" t="s">
        <v>568</v>
      </c>
      <c r="L4599" s="25" t="str">
        <f>VLOOKUP($K4599,TONG_SL!$A:$D,2,0)</f>
        <v>Chân gà sả tắc 150g</v>
      </c>
      <c r="N4599" s="25" t="str">
        <f t="shared" si="656"/>
        <v>K-C6</v>
      </c>
      <c r="Q4599" s="25" t="str">
        <f>VLOOKUP(K4599,TONG_SL!$A:$D,3,0)</f>
        <v>Túi</v>
      </c>
      <c r="R4599" s="1">
        <v>3</v>
      </c>
      <c r="T4599" s="1">
        <f>VLOOKUP(VLOOKUP(G4599,Ma_KH!$A:$R,18,0)&amp;K4599,Gia_MB!$A:$F,6,0)</f>
        <v>21375</v>
      </c>
      <c r="U4599" s="14">
        <f t="shared" si="650"/>
        <v>64125</v>
      </c>
      <c r="W4599" s="64">
        <f t="shared" si="651"/>
        <v>0</v>
      </c>
      <c r="X4599" s="3" t="str">
        <f t="shared" si="652"/>
        <v>8</v>
      </c>
      <c r="Z4599" s="14">
        <f t="shared" si="653"/>
        <v>5130</v>
      </c>
      <c r="AA4599" s="7">
        <f>VLOOKUP(G4599,Ma_KH!$A:$R,14,0)</f>
        <v>1</v>
      </c>
      <c r="AD4599" s="7" t="str">
        <f>IFERROR(VLOOKUP(J4599,'Chuyển Mã'!$B$3:$C$9,2,0),"")</f>
        <v>Hà Nội</v>
      </c>
      <c r="AE4599" s="7" t="str">
        <f t="shared" si="654"/>
        <v>Chân gà sả tắc 150g</v>
      </c>
      <c r="AF4599" s="7">
        <f t="shared" si="655"/>
        <v>3</v>
      </c>
    </row>
    <row r="4600" spans="1:32" x14ac:dyDescent="0.25">
      <c r="A4600" s="65">
        <v>45910</v>
      </c>
      <c r="B4600" s="25">
        <v>31150</v>
      </c>
      <c r="C4600" s="12" t="s">
        <v>7214</v>
      </c>
      <c r="D4600" s="16">
        <f t="shared" si="649"/>
        <v>45910</v>
      </c>
      <c r="G4600" s="13" t="s">
        <v>8744</v>
      </c>
      <c r="I4600" s="13" t="s">
        <v>8744</v>
      </c>
      <c r="J4600" s="13" t="s">
        <v>1815</v>
      </c>
      <c r="K4600" s="13" t="s">
        <v>570</v>
      </c>
      <c r="L4600" s="25" t="str">
        <f>VLOOKUP($K4600,TONG_SL!$A:$D,2,0)</f>
        <v>Tai heo sốt thái 150g</v>
      </c>
      <c r="N4600" s="25" t="str">
        <f t="shared" si="656"/>
        <v>K-C6</v>
      </c>
      <c r="Q4600" s="25" t="str">
        <f>VLOOKUP(K4600,TONG_SL!$A:$D,3,0)</f>
        <v>Túi</v>
      </c>
      <c r="R4600" s="1">
        <v>2</v>
      </c>
      <c r="T4600" s="1">
        <f>VLOOKUP(VLOOKUP(G4600,Ma_KH!$A:$R,18,0)&amp;K4600,Gia_MB!$A:$F,6,0)</f>
        <v>20583.649999999998</v>
      </c>
      <c r="U4600" s="14">
        <f t="shared" si="650"/>
        <v>41167.299999999996</v>
      </c>
      <c r="W4600" s="64">
        <f t="shared" si="651"/>
        <v>0</v>
      </c>
      <c r="X4600" s="3" t="str">
        <f t="shared" si="652"/>
        <v>8</v>
      </c>
      <c r="Z4600" s="14">
        <f t="shared" si="653"/>
        <v>3293.3839999999996</v>
      </c>
      <c r="AA4600" s="7">
        <f>VLOOKUP(G4600,Ma_KH!$A:$R,14,0)</f>
        <v>1</v>
      </c>
      <c r="AD4600" s="7" t="str">
        <f>IFERROR(VLOOKUP(J4600,'Chuyển Mã'!$B$3:$C$9,2,0),"")</f>
        <v>Hà Nội</v>
      </c>
      <c r="AE4600" s="7" t="str">
        <f t="shared" si="654"/>
        <v>Tai heo sốt thái 150g</v>
      </c>
      <c r="AF4600" s="7">
        <f t="shared" si="655"/>
        <v>2</v>
      </c>
    </row>
    <row r="4601" spans="1:32" x14ac:dyDescent="0.25">
      <c r="A4601" s="65">
        <v>45910</v>
      </c>
      <c r="B4601" s="25">
        <v>31212</v>
      </c>
      <c r="C4601" s="12" t="s">
        <v>7214</v>
      </c>
      <c r="D4601" s="16">
        <f t="shared" si="649"/>
        <v>45910</v>
      </c>
      <c r="G4601" s="13" t="s">
        <v>8745</v>
      </c>
      <c r="I4601" s="13" t="s">
        <v>8745</v>
      </c>
      <c r="J4601" s="13" t="s">
        <v>1815</v>
      </c>
      <c r="K4601" s="13" t="s">
        <v>30</v>
      </c>
      <c r="L4601" s="25" t="str">
        <f>VLOOKUP($K4601,TONG_SL!$A:$D,2,0)</f>
        <v>Gà muối 500g</v>
      </c>
      <c r="N4601" s="25" t="str">
        <f t="shared" si="656"/>
        <v>K-C6</v>
      </c>
      <c r="Q4601" s="25" t="str">
        <f>VLOOKUP(K4601,TONG_SL!$A:$D,3,0)</f>
        <v>Túi</v>
      </c>
      <c r="R4601" s="1">
        <v>2</v>
      </c>
      <c r="T4601" s="1">
        <f>VLOOKUP(VLOOKUP(G4601,Ma_KH!$A:$R,18,0)&amp;K4601,Gia_MB!$A:$F,6,0)</f>
        <v>111058</v>
      </c>
      <c r="U4601" s="14">
        <f t="shared" si="650"/>
        <v>222116</v>
      </c>
      <c r="W4601" s="64">
        <f t="shared" si="651"/>
        <v>0</v>
      </c>
      <c r="X4601" s="3" t="str">
        <f t="shared" si="652"/>
        <v>8</v>
      </c>
      <c r="Z4601" s="14">
        <f t="shared" si="653"/>
        <v>17769.28</v>
      </c>
      <c r="AA4601" s="7">
        <f>VLOOKUP(G4601,Ma_KH!$A:$R,14,0)</f>
        <v>1</v>
      </c>
      <c r="AD4601" s="7" t="str">
        <f>IFERROR(VLOOKUP(J4601,'Chuyển Mã'!$B$3:$C$9,2,0),"")</f>
        <v>Hà Nội</v>
      </c>
      <c r="AE4601" s="7" t="str">
        <f t="shared" si="654"/>
        <v>Gà muối 500g</v>
      </c>
      <c r="AF4601" s="7">
        <f t="shared" si="655"/>
        <v>2</v>
      </c>
    </row>
    <row r="4602" spans="1:32" x14ac:dyDescent="0.25">
      <c r="A4602" s="65">
        <v>45910</v>
      </c>
      <c r="B4602" s="25">
        <v>31212</v>
      </c>
      <c r="C4602" s="12" t="s">
        <v>7214</v>
      </c>
      <c r="D4602" s="16">
        <f t="shared" ref="D4602:D4665" si="657">IF(A4602="","",A4602)</f>
        <v>45910</v>
      </c>
      <c r="G4602" s="13" t="s">
        <v>8745</v>
      </c>
      <c r="I4602" s="13" t="s">
        <v>8745</v>
      </c>
      <c r="J4602" s="13" t="s">
        <v>1815</v>
      </c>
      <c r="K4602" s="13" t="s">
        <v>27</v>
      </c>
      <c r="L4602" s="25" t="str">
        <f>VLOOKUP($K4602,TONG_SL!$A:$D,2,0)</f>
        <v>Chân giò heo muối 300g</v>
      </c>
      <c r="N4602" s="25" t="str">
        <f t="shared" si="656"/>
        <v>K-C6</v>
      </c>
      <c r="Q4602" s="25" t="str">
        <f>VLOOKUP(K4602,TONG_SL!$A:$D,3,0)</f>
        <v>Túi</v>
      </c>
      <c r="R4602" s="1">
        <v>2</v>
      </c>
      <c r="T4602" s="1">
        <f>VLOOKUP(VLOOKUP(G4602,Ma_KH!$A:$R,18,0)&amp;K4602,Gia_MB!$A:$F,6,0)</f>
        <v>73431</v>
      </c>
      <c r="U4602" s="14">
        <f t="shared" si="650"/>
        <v>146862</v>
      </c>
      <c r="W4602" s="64">
        <f t="shared" si="651"/>
        <v>0</v>
      </c>
      <c r="X4602" s="3" t="str">
        <f t="shared" si="652"/>
        <v>8</v>
      </c>
      <c r="Z4602" s="14">
        <f t="shared" si="653"/>
        <v>11748.960000000001</v>
      </c>
      <c r="AA4602" s="7">
        <f>VLOOKUP(G4602,Ma_KH!$A:$R,14,0)</f>
        <v>1</v>
      </c>
      <c r="AD4602" s="7" t="str">
        <f>IFERROR(VLOOKUP(J4602,'Chuyển Mã'!$B$3:$C$9,2,0),"")</f>
        <v>Hà Nội</v>
      </c>
      <c r="AE4602" s="7" t="str">
        <f t="shared" si="654"/>
        <v>Chân giò heo muối 300g</v>
      </c>
      <c r="AF4602" s="7">
        <f t="shared" si="655"/>
        <v>2</v>
      </c>
    </row>
    <row r="4603" spans="1:32" x14ac:dyDescent="0.25">
      <c r="A4603" s="65">
        <v>45910</v>
      </c>
      <c r="B4603" s="25">
        <v>31212</v>
      </c>
      <c r="C4603" s="12" t="s">
        <v>7214</v>
      </c>
      <c r="D4603" s="16">
        <f t="shared" si="657"/>
        <v>45910</v>
      </c>
      <c r="G4603" s="13" t="s">
        <v>8745</v>
      </c>
      <c r="I4603" s="13" t="s">
        <v>8745</v>
      </c>
      <c r="J4603" s="13" t="s">
        <v>1815</v>
      </c>
      <c r="K4603" s="13" t="s">
        <v>568</v>
      </c>
      <c r="L4603" s="25" t="str">
        <f>VLOOKUP($K4603,TONG_SL!$A:$D,2,0)</f>
        <v>Chân gà sả tắc 150g</v>
      </c>
      <c r="N4603" s="25" t="str">
        <f t="shared" si="656"/>
        <v>K-C6</v>
      </c>
      <c r="Q4603" s="25" t="str">
        <f>VLOOKUP(K4603,TONG_SL!$A:$D,3,0)</f>
        <v>Túi</v>
      </c>
      <c r="R4603" s="1">
        <v>3</v>
      </c>
      <c r="T4603" s="1">
        <f>VLOOKUP(VLOOKUP(G4603,Ma_KH!$A:$R,18,0)&amp;K4603,Gia_MB!$A:$F,6,0)</f>
        <v>22500</v>
      </c>
      <c r="U4603" s="14">
        <f t="shared" si="650"/>
        <v>67500</v>
      </c>
      <c r="W4603" s="64">
        <f t="shared" si="651"/>
        <v>0</v>
      </c>
      <c r="X4603" s="3" t="str">
        <f t="shared" si="652"/>
        <v>8</v>
      </c>
      <c r="Z4603" s="14">
        <f t="shared" si="653"/>
        <v>5400</v>
      </c>
      <c r="AA4603" s="7">
        <f>VLOOKUP(G4603,Ma_KH!$A:$R,14,0)</f>
        <v>1</v>
      </c>
      <c r="AD4603" s="7" t="str">
        <f>IFERROR(VLOOKUP(J4603,'Chuyển Mã'!$B$3:$C$9,2,0),"")</f>
        <v>Hà Nội</v>
      </c>
      <c r="AE4603" s="7" t="str">
        <f t="shared" si="654"/>
        <v>Chân gà sả tắc 150g</v>
      </c>
      <c r="AF4603" s="7">
        <f t="shared" si="655"/>
        <v>3</v>
      </c>
    </row>
    <row r="4604" spans="1:32" x14ac:dyDescent="0.25">
      <c r="A4604" s="65">
        <v>45910</v>
      </c>
      <c r="B4604" s="25">
        <v>31454</v>
      </c>
      <c r="C4604" s="12" t="s">
        <v>7214</v>
      </c>
      <c r="D4604" s="16">
        <f t="shared" si="657"/>
        <v>45910</v>
      </c>
      <c r="G4604" s="13" t="s">
        <v>8746</v>
      </c>
      <c r="I4604" s="13" t="s">
        <v>8746</v>
      </c>
      <c r="J4604" s="13" t="s">
        <v>1815</v>
      </c>
      <c r="K4604" s="13" t="s">
        <v>35</v>
      </c>
      <c r="L4604" s="25" t="str">
        <f>VLOOKUP($K4604,TONG_SL!$A:$D,2,0)</f>
        <v>Tai heo muối 200g</v>
      </c>
      <c r="N4604" s="25" t="str">
        <f t="shared" si="656"/>
        <v>K-C6</v>
      </c>
      <c r="Q4604" s="25" t="str">
        <f>VLOOKUP(K4604,TONG_SL!$A:$D,3,0)</f>
        <v>Túi</v>
      </c>
      <c r="R4604" s="1">
        <v>3</v>
      </c>
      <c r="T4604" s="1">
        <f>VLOOKUP(VLOOKUP(G4604,Ma_KH!$A:$R,18,0)&amp;K4604,Gia_MB!$A:$F,6,0)</f>
        <v>55595</v>
      </c>
      <c r="U4604" s="14">
        <f t="shared" si="650"/>
        <v>166785</v>
      </c>
      <c r="W4604" s="64">
        <f t="shared" si="651"/>
        <v>0</v>
      </c>
      <c r="X4604" s="3" t="str">
        <f t="shared" si="652"/>
        <v>8</v>
      </c>
      <c r="Z4604" s="14">
        <f t="shared" si="653"/>
        <v>13342.800000000001</v>
      </c>
      <c r="AA4604" s="7">
        <f>VLOOKUP(G4604,Ma_KH!$A:$R,14,0)</f>
        <v>0</v>
      </c>
      <c r="AD4604" s="7" t="str">
        <f>IFERROR(VLOOKUP(J4604,'Chuyển Mã'!$B$3:$C$9,2,0),"")</f>
        <v>Hà Nội</v>
      </c>
      <c r="AE4604" s="7" t="str">
        <f t="shared" si="654"/>
        <v>Tai heo muối 200g</v>
      </c>
      <c r="AF4604" s="7">
        <f t="shared" si="655"/>
        <v>3</v>
      </c>
    </row>
    <row r="4605" spans="1:32" x14ac:dyDescent="0.25">
      <c r="A4605" s="65">
        <v>45910</v>
      </c>
      <c r="B4605" s="25">
        <v>31454</v>
      </c>
      <c r="C4605" s="12" t="s">
        <v>7214</v>
      </c>
      <c r="D4605" s="16">
        <f t="shared" si="657"/>
        <v>45910</v>
      </c>
      <c r="G4605" s="13" t="s">
        <v>8746</v>
      </c>
      <c r="I4605" s="13" t="s">
        <v>8746</v>
      </c>
      <c r="J4605" s="13" t="s">
        <v>1815</v>
      </c>
      <c r="K4605" s="13" t="s">
        <v>27</v>
      </c>
      <c r="L4605" s="25" t="str">
        <f>VLOOKUP($K4605,TONG_SL!$A:$D,2,0)</f>
        <v>Chân giò heo muối 300g</v>
      </c>
      <c r="N4605" s="25" t="str">
        <f t="shared" si="656"/>
        <v>K-C6</v>
      </c>
      <c r="Q4605" s="25" t="str">
        <f>VLOOKUP(K4605,TONG_SL!$A:$D,3,0)</f>
        <v>Túi</v>
      </c>
      <c r="R4605" s="1">
        <v>3</v>
      </c>
      <c r="T4605" s="1">
        <f>VLOOKUP(VLOOKUP(G4605,Ma_KH!$A:$R,18,0)&amp;K4605,Gia_MB!$A:$F,6,0)</f>
        <v>73431</v>
      </c>
      <c r="U4605" s="14">
        <f t="shared" si="650"/>
        <v>220293</v>
      </c>
      <c r="W4605" s="64">
        <f t="shared" si="651"/>
        <v>0</v>
      </c>
      <c r="X4605" s="3" t="str">
        <f t="shared" si="652"/>
        <v>8</v>
      </c>
      <c r="Z4605" s="14">
        <f t="shared" si="653"/>
        <v>17623.439999999999</v>
      </c>
      <c r="AA4605" s="7">
        <f>VLOOKUP(G4605,Ma_KH!$A:$R,14,0)</f>
        <v>0</v>
      </c>
      <c r="AD4605" s="7" t="str">
        <f>IFERROR(VLOOKUP(J4605,'Chuyển Mã'!$B$3:$C$9,2,0),"")</f>
        <v>Hà Nội</v>
      </c>
      <c r="AE4605" s="7" t="str">
        <f t="shared" si="654"/>
        <v>Chân giò heo muối 300g</v>
      </c>
      <c r="AF4605" s="7">
        <f t="shared" si="655"/>
        <v>3</v>
      </c>
    </row>
    <row r="4606" spans="1:32" x14ac:dyDescent="0.25">
      <c r="A4606" s="65">
        <v>45910</v>
      </c>
      <c r="B4606" s="25">
        <v>31454</v>
      </c>
      <c r="C4606" s="12" t="s">
        <v>7214</v>
      </c>
      <c r="D4606" s="16">
        <f t="shared" si="657"/>
        <v>45910</v>
      </c>
      <c r="G4606" s="13" t="s">
        <v>8746</v>
      </c>
      <c r="I4606" s="13" t="s">
        <v>8746</v>
      </c>
      <c r="J4606" s="13" t="s">
        <v>1815</v>
      </c>
      <c r="K4606" s="13" t="s">
        <v>51</v>
      </c>
      <c r="L4606" s="25" t="str">
        <f>VLOOKUP($K4606,TONG_SL!$A:$D,2,0)</f>
        <v>Mọc Nấm Hương 250g</v>
      </c>
      <c r="N4606" s="25" t="str">
        <f t="shared" si="656"/>
        <v>K-C6</v>
      </c>
      <c r="Q4606" s="25" t="str">
        <f>VLOOKUP(K4606,TONG_SL!$A:$D,3,0)</f>
        <v>Túi</v>
      </c>
      <c r="R4606" s="1">
        <v>5</v>
      </c>
      <c r="T4606" s="1">
        <f>VLOOKUP(VLOOKUP(G4606,Ma_KH!$A:$R,18,0)&amp;K4606,Gia_MB!$A:$F,6,0)</f>
        <v>46000</v>
      </c>
      <c r="U4606" s="14">
        <f t="shared" si="650"/>
        <v>230000</v>
      </c>
      <c r="W4606" s="64">
        <f t="shared" si="651"/>
        <v>0</v>
      </c>
      <c r="X4606" s="3" t="str">
        <f t="shared" si="652"/>
        <v>8</v>
      </c>
      <c r="Z4606" s="14">
        <f t="shared" si="653"/>
        <v>18400</v>
      </c>
      <c r="AA4606" s="7">
        <f>VLOOKUP(G4606,Ma_KH!$A:$R,14,0)</f>
        <v>0</v>
      </c>
      <c r="AD4606" s="7" t="str">
        <f>IFERROR(VLOOKUP(J4606,'Chuyển Mã'!$B$3:$C$9,2,0),"")</f>
        <v>Hà Nội</v>
      </c>
      <c r="AE4606" s="7" t="str">
        <f t="shared" si="654"/>
        <v>Mọc Nấm Hương 250g</v>
      </c>
      <c r="AF4606" s="7">
        <f t="shared" si="655"/>
        <v>5</v>
      </c>
    </row>
    <row r="4607" spans="1:32" x14ac:dyDescent="0.25">
      <c r="A4607" s="65">
        <v>45910</v>
      </c>
      <c r="B4607" s="25">
        <v>56468</v>
      </c>
      <c r="C4607" s="12" t="s">
        <v>7214</v>
      </c>
      <c r="D4607" s="16">
        <f t="shared" si="657"/>
        <v>45910</v>
      </c>
      <c r="G4607" s="13" t="s">
        <v>7616</v>
      </c>
      <c r="I4607" s="13" t="s">
        <v>8747</v>
      </c>
      <c r="J4607" s="13" t="s">
        <v>1815</v>
      </c>
      <c r="K4607" s="13" t="s">
        <v>27</v>
      </c>
      <c r="L4607" s="25" t="str">
        <f>VLOOKUP($K4607,TONG_SL!$A:$D,2,0)</f>
        <v>Chân giò heo muối 300g</v>
      </c>
      <c r="N4607" s="25" t="str">
        <f t="shared" si="656"/>
        <v>K-C6</v>
      </c>
      <c r="Q4607" s="25" t="str">
        <f>VLOOKUP(K4607,TONG_SL!$A:$D,3,0)</f>
        <v>Túi</v>
      </c>
      <c r="R4607" s="1">
        <v>7</v>
      </c>
      <c r="T4607" s="1">
        <f>VLOOKUP(VLOOKUP(G4607,Ma_KH!$A:$R,18,0)&amp;K4607,Gia_MB!$A:$F,6,0)</f>
        <v>73431</v>
      </c>
      <c r="U4607" s="14">
        <f t="shared" si="650"/>
        <v>514017</v>
      </c>
      <c r="W4607" s="64">
        <f t="shared" si="651"/>
        <v>0</v>
      </c>
      <c r="X4607" s="3" t="str">
        <f t="shared" si="652"/>
        <v>8</v>
      </c>
      <c r="Z4607" s="14">
        <f t="shared" si="653"/>
        <v>41121.360000000001</v>
      </c>
      <c r="AA4607" s="7">
        <f>VLOOKUP(G4607,Ma_KH!$A:$R,14,0)</f>
        <v>51</v>
      </c>
      <c r="AD4607" s="7" t="str">
        <f>IFERROR(VLOOKUP(J4607,'Chuyển Mã'!$B$3:$C$9,2,0),"")</f>
        <v>Hà Nội</v>
      </c>
      <c r="AE4607" s="7" t="str">
        <f t="shared" si="654"/>
        <v>Chân giò heo muối 300g</v>
      </c>
      <c r="AF4607" s="7">
        <f t="shared" si="655"/>
        <v>7</v>
      </c>
    </row>
    <row r="4608" spans="1:32" x14ac:dyDescent="0.25">
      <c r="A4608" s="65">
        <v>45910</v>
      </c>
      <c r="B4608" s="25">
        <v>56468</v>
      </c>
      <c r="C4608" s="12" t="s">
        <v>7214</v>
      </c>
      <c r="D4608" s="16">
        <f t="shared" si="657"/>
        <v>45910</v>
      </c>
      <c r="G4608" s="13" t="s">
        <v>7616</v>
      </c>
      <c r="I4608" s="13" t="s">
        <v>8747</v>
      </c>
      <c r="J4608" s="13" t="s">
        <v>1815</v>
      </c>
      <c r="K4608" s="13" t="s">
        <v>51</v>
      </c>
      <c r="L4608" s="25" t="str">
        <f>VLOOKUP($K4608,TONG_SL!$A:$D,2,0)</f>
        <v>Mọc Nấm Hương 250g</v>
      </c>
      <c r="N4608" s="25" t="str">
        <f t="shared" si="656"/>
        <v>K-C6</v>
      </c>
      <c r="Q4608" s="25" t="str">
        <f>VLOOKUP(K4608,TONG_SL!$A:$D,3,0)</f>
        <v>Túi</v>
      </c>
      <c r="R4608" s="1">
        <v>5</v>
      </c>
      <c r="T4608" s="1">
        <f>VLOOKUP(VLOOKUP(G4608,Ma_KH!$A:$R,18,0)&amp;K4608,Gia_MB!$A:$F,6,0)</f>
        <v>46000</v>
      </c>
      <c r="U4608" s="14">
        <f t="shared" ref="U4608:U4671" si="658">T4608*R4608</f>
        <v>230000</v>
      </c>
      <c r="W4608" s="64">
        <f t="shared" ref="W4608:W4671" si="659">U4608*V4608</f>
        <v>0</v>
      </c>
      <c r="X4608" s="3" t="str">
        <f t="shared" ref="X4608:X4671" si="660">IF(B4608&lt;&gt;"","8","0")</f>
        <v>8</v>
      </c>
      <c r="Z4608" s="14">
        <f t="shared" ref="Z4608:Z4671" si="661">U4608*X4608%</f>
        <v>18400</v>
      </c>
      <c r="AA4608" s="7">
        <f>VLOOKUP(G4608,Ma_KH!$A:$R,14,0)</f>
        <v>51</v>
      </c>
      <c r="AD4608" s="7" t="str">
        <f>IFERROR(VLOOKUP(J4608,'Chuyển Mã'!$B$3:$C$9,2,0),"")</f>
        <v>Hà Nội</v>
      </c>
      <c r="AE4608" s="7" t="str">
        <f t="shared" si="654"/>
        <v>Mọc Nấm Hương 250g</v>
      </c>
      <c r="AF4608" s="7">
        <f t="shared" si="655"/>
        <v>5</v>
      </c>
    </row>
    <row r="4609" spans="1:32" x14ac:dyDescent="0.25">
      <c r="A4609" s="65">
        <v>45910</v>
      </c>
      <c r="B4609" s="25">
        <v>4176573831</v>
      </c>
      <c r="C4609" s="12" t="s">
        <v>7214</v>
      </c>
      <c r="D4609" s="16">
        <f t="shared" si="657"/>
        <v>45910</v>
      </c>
      <c r="G4609" s="13" t="s">
        <v>1371</v>
      </c>
      <c r="I4609" s="25">
        <v>4176573831</v>
      </c>
      <c r="J4609" s="13" t="s">
        <v>75</v>
      </c>
      <c r="K4609" s="13" t="s">
        <v>30</v>
      </c>
      <c r="L4609" s="25" t="str">
        <f>VLOOKUP($K4609,TONG_SL!$A:$D,2,0)</f>
        <v>Gà muối 500g</v>
      </c>
      <c r="N4609" s="25" t="str">
        <f t="shared" si="656"/>
        <v>K-C6</v>
      </c>
      <c r="Q4609" s="25" t="str">
        <f>VLOOKUP(K4609,TONG_SL!$A:$D,3,0)</f>
        <v>Túi</v>
      </c>
      <c r="R4609" s="1">
        <v>2</v>
      </c>
      <c r="T4609" s="1">
        <f>VLOOKUP(VLOOKUP(G4609,Ma_KH!$A:$R,18,0)&amp;K4609,Gia_MB!$A:$F,6,0)</f>
        <v>111058</v>
      </c>
      <c r="U4609" s="14">
        <f t="shared" si="658"/>
        <v>222116</v>
      </c>
      <c r="W4609" s="64">
        <f t="shared" si="659"/>
        <v>0</v>
      </c>
      <c r="X4609" s="3" t="str">
        <f t="shared" si="660"/>
        <v>8</v>
      </c>
      <c r="Z4609" s="14">
        <f t="shared" si="661"/>
        <v>17769.28</v>
      </c>
      <c r="AA4609" s="7">
        <f>VLOOKUP(G4609,Ma_KH!$A:$R,14,0)</f>
        <v>60</v>
      </c>
      <c r="AD4609" s="7" t="str">
        <f>IFERROR(VLOOKUP(J4609,'Chuyển Mã'!$B$3:$C$9,2,0),"")</f>
        <v>Hà Nội</v>
      </c>
      <c r="AE4609" s="7" t="str">
        <f t="shared" si="654"/>
        <v>Gà muối 500g</v>
      </c>
      <c r="AF4609" s="7">
        <f t="shared" si="655"/>
        <v>2</v>
      </c>
    </row>
    <row r="4610" spans="1:32" x14ac:dyDescent="0.25">
      <c r="A4610" s="65">
        <v>45910</v>
      </c>
      <c r="B4610" s="25">
        <v>4176573831</v>
      </c>
      <c r="C4610" s="12" t="s">
        <v>7214</v>
      </c>
      <c r="D4610" s="16">
        <f t="shared" si="657"/>
        <v>45910</v>
      </c>
      <c r="G4610" s="13" t="s">
        <v>1371</v>
      </c>
      <c r="I4610" s="25">
        <v>4176573831</v>
      </c>
      <c r="J4610" s="13" t="s">
        <v>75</v>
      </c>
      <c r="K4610" s="13" t="s">
        <v>27</v>
      </c>
      <c r="L4610" s="25" t="str">
        <f>VLOOKUP($K4610,TONG_SL!$A:$D,2,0)</f>
        <v>Chân giò heo muối 300g</v>
      </c>
      <c r="N4610" s="25" t="str">
        <f t="shared" si="656"/>
        <v>K-C6</v>
      </c>
      <c r="Q4610" s="25" t="str">
        <f>VLOOKUP(K4610,TONG_SL!$A:$D,3,0)</f>
        <v>Túi</v>
      </c>
      <c r="R4610" s="1">
        <v>11</v>
      </c>
      <c r="T4610" s="1">
        <f>VLOOKUP(VLOOKUP(G4610,Ma_KH!$A:$R,18,0)&amp;K4610,Gia_MB!$A:$F,6,0)</f>
        <v>73431</v>
      </c>
      <c r="U4610" s="14">
        <f t="shared" si="658"/>
        <v>807741</v>
      </c>
      <c r="W4610" s="64">
        <f t="shared" si="659"/>
        <v>0</v>
      </c>
      <c r="X4610" s="3" t="str">
        <f t="shared" si="660"/>
        <v>8</v>
      </c>
      <c r="Z4610" s="14">
        <f t="shared" si="661"/>
        <v>64619.28</v>
      </c>
      <c r="AA4610" s="7">
        <f>VLOOKUP(G4610,Ma_KH!$A:$R,14,0)</f>
        <v>60</v>
      </c>
      <c r="AD4610" s="7" t="str">
        <f>IFERROR(VLOOKUP(J4610,'Chuyển Mã'!$B$3:$C$9,2,0),"")</f>
        <v>Hà Nội</v>
      </c>
      <c r="AE4610" s="7" t="str">
        <f t="shared" si="654"/>
        <v>Chân giò heo muối 300g</v>
      </c>
      <c r="AF4610" s="7">
        <f t="shared" si="655"/>
        <v>11</v>
      </c>
    </row>
    <row r="4611" spans="1:32" x14ac:dyDescent="0.25">
      <c r="A4611" s="65">
        <v>45910</v>
      </c>
      <c r="B4611" s="25">
        <v>4176573831</v>
      </c>
      <c r="C4611" s="12" t="s">
        <v>7214</v>
      </c>
      <c r="D4611" s="16">
        <f t="shared" si="657"/>
        <v>45910</v>
      </c>
      <c r="G4611" s="13" t="s">
        <v>1371</v>
      </c>
      <c r="I4611" s="25">
        <v>4176573831</v>
      </c>
      <c r="J4611" s="13" t="s">
        <v>75</v>
      </c>
      <c r="K4611" s="13" t="s">
        <v>32</v>
      </c>
      <c r="L4611" s="25" t="str">
        <f>VLOOKUP($K4611,TONG_SL!$A:$D,2,0)</f>
        <v>Giò Tai Lưỡi Xào 250</v>
      </c>
      <c r="N4611" s="25" t="str">
        <f t="shared" si="656"/>
        <v>K-C6</v>
      </c>
      <c r="Q4611" s="25" t="str">
        <f>VLOOKUP(K4611,TONG_SL!$A:$D,3,0)</f>
        <v>Túi</v>
      </c>
      <c r="R4611" s="1">
        <v>4</v>
      </c>
      <c r="T4611" s="1">
        <f>VLOOKUP(VLOOKUP(G4611,Ma_KH!$A:$R,18,0)&amp;K4611,Gia_MB!$A:$F,6,0)</f>
        <v>50183</v>
      </c>
      <c r="U4611" s="14">
        <f t="shared" si="658"/>
        <v>200732</v>
      </c>
      <c r="W4611" s="64">
        <f t="shared" si="659"/>
        <v>0</v>
      </c>
      <c r="X4611" s="3" t="str">
        <f t="shared" si="660"/>
        <v>8</v>
      </c>
      <c r="Z4611" s="14">
        <f t="shared" si="661"/>
        <v>16058.56</v>
      </c>
      <c r="AA4611" s="7">
        <f>VLOOKUP(G4611,Ma_KH!$A:$R,14,0)</f>
        <v>60</v>
      </c>
      <c r="AD4611" s="7" t="str">
        <f>IFERROR(VLOOKUP(J4611,'Chuyển Mã'!$B$3:$C$9,2,0),"")</f>
        <v>Hà Nội</v>
      </c>
      <c r="AE4611" s="7" t="str">
        <f t="shared" ref="AE4611:AE4674" si="662">IFERROR(L4611,"")</f>
        <v>Giò Tai Lưỡi Xào 250</v>
      </c>
      <c r="AF4611" s="7">
        <f t="shared" ref="AF4611:AF4674" si="663">R4611</f>
        <v>4</v>
      </c>
    </row>
    <row r="4612" spans="1:32" x14ac:dyDescent="0.25">
      <c r="A4612" s="65">
        <v>45910</v>
      </c>
      <c r="B4612" s="25">
        <v>4176573808</v>
      </c>
      <c r="C4612" s="12" t="s">
        <v>7214</v>
      </c>
      <c r="D4612" s="16">
        <f t="shared" si="657"/>
        <v>45910</v>
      </c>
      <c r="G4612" s="13" t="s">
        <v>1346</v>
      </c>
      <c r="I4612" s="25">
        <v>4176573808</v>
      </c>
      <c r="J4612" s="13" t="s">
        <v>75</v>
      </c>
      <c r="K4612" s="13" t="s">
        <v>30</v>
      </c>
      <c r="L4612" s="25" t="str">
        <f>VLOOKUP($K4612,TONG_SL!$A:$D,2,0)</f>
        <v>Gà muối 500g</v>
      </c>
      <c r="N4612" s="25" t="str">
        <f t="shared" si="656"/>
        <v>K-C6</v>
      </c>
      <c r="Q4612" s="25" t="str">
        <f>VLOOKUP(K4612,TONG_SL!$A:$D,3,0)</f>
        <v>Túi</v>
      </c>
      <c r="R4612" s="1">
        <v>11</v>
      </c>
      <c r="T4612" s="1">
        <f>VLOOKUP(VLOOKUP(G4612,Ma_KH!$A:$R,18,0)&amp;K4612,Gia_MB!$A:$F,6,0)</f>
        <v>111058</v>
      </c>
      <c r="U4612" s="14">
        <f t="shared" si="658"/>
        <v>1221638</v>
      </c>
      <c r="W4612" s="64">
        <f t="shared" si="659"/>
        <v>0</v>
      </c>
      <c r="X4612" s="3" t="str">
        <f t="shared" si="660"/>
        <v>8</v>
      </c>
      <c r="Z4612" s="14">
        <f t="shared" si="661"/>
        <v>97731.040000000008</v>
      </c>
      <c r="AA4612" s="7">
        <f>VLOOKUP(G4612,Ma_KH!$A:$R,14,0)</f>
        <v>60</v>
      </c>
      <c r="AD4612" s="7" t="str">
        <f>IFERROR(VLOOKUP(J4612,'Chuyển Mã'!$B$3:$C$9,2,0),"")</f>
        <v>Hà Nội</v>
      </c>
      <c r="AE4612" s="7" t="str">
        <f t="shared" si="662"/>
        <v>Gà muối 500g</v>
      </c>
      <c r="AF4612" s="7">
        <f t="shared" si="663"/>
        <v>11</v>
      </c>
    </row>
    <row r="4613" spans="1:32" x14ac:dyDescent="0.25">
      <c r="A4613" s="65">
        <v>45910</v>
      </c>
      <c r="B4613" s="25">
        <v>4176573808</v>
      </c>
      <c r="C4613" s="12" t="s">
        <v>7214</v>
      </c>
      <c r="D4613" s="16">
        <f t="shared" si="657"/>
        <v>45910</v>
      </c>
      <c r="G4613" s="13" t="s">
        <v>1346</v>
      </c>
      <c r="I4613" s="25">
        <v>4176573808</v>
      </c>
      <c r="J4613" s="13" t="s">
        <v>75</v>
      </c>
      <c r="K4613" s="13" t="s">
        <v>32</v>
      </c>
      <c r="L4613" s="25" t="str">
        <f>VLOOKUP($K4613,TONG_SL!$A:$D,2,0)</f>
        <v>Giò Tai Lưỡi Xào 250</v>
      </c>
      <c r="N4613" s="25" t="str">
        <f t="shared" si="656"/>
        <v>K-C6</v>
      </c>
      <c r="Q4613" s="25" t="str">
        <f>VLOOKUP(K4613,TONG_SL!$A:$D,3,0)</f>
        <v>Túi</v>
      </c>
      <c r="R4613" s="1">
        <v>8</v>
      </c>
      <c r="T4613" s="1">
        <f>VLOOKUP(VLOOKUP(G4613,Ma_KH!$A:$R,18,0)&amp;K4613,Gia_MB!$A:$F,6,0)</f>
        <v>50183</v>
      </c>
      <c r="U4613" s="14">
        <f t="shared" si="658"/>
        <v>401464</v>
      </c>
      <c r="W4613" s="64">
        <f t="shared" si="659"/>
        <v>0</v>
      </c>
      <c r="X4613" s="3" t="str">
        <f t="shared" si="660"/>
        <v>8</v>
      </c>
      <c r="Z4613" s="14">
        <f t="shared" si="661"/>
        <v>32117.119999999999</v>
      </c>
      <c r="AA4613" s="7">
        <f>VLOOKUP(G4613,Ma_KH!$A:$R,14,0)</f>
        <v>60</v>
      </c>
      <c r="AD4613" s="7" t="str">
        <f>IFERROR(VLOOKUP(J4613,'Chuyển Mã'!$B$3:$C$9,2,0),"")</f>
        <v>Hà Nội</v>
      </c>
      <c r="AE4613" s="7" t="str">
        <f t="shared" si="662"/>
        <v>Giò Tai Lưỡi Xào 250</v>
      </c>
      <c r="AF4613" s="7">
        <f t="shared" si="663"/>
        <v>8</v>
      </c>
    </row>
    <row r="4614" spans="1:32" x14ac:dyDescent="0.25">
      <c r="A4614" s="65">
        <v>45910</v>
      </c>
      <c r="B4614" s="25">
        <v>4176573808</v>
      </c>
      <c r="C4614" s="12" t="s">
        <v>7214</v>
      </c>
      <c r="D4614" s="16">
        <f t="shared" si="657"/>
        <v>45910</v>
      </c>
      <c r="G4614" s="13" t="s">
        <v>1346</v>
      </c>
      <c r="I4614" s="25">
        <v>4176573808</v>
      </c>
      <c r="J4614" s="13" t="s">
        <v>75</v>
      </c>
      <c r="K4614" s="13" t="s">
        <v>27</v>
      </c>
      <c r="L4614" s="25" t="str">
        <f>VLOOKUP($K4614,TONG_SL!$A:$D,2,0)</f>
        <v>Chân giò heo muối 300g</v>
      </c>
      <c r="N4614" s="25" t="str">
        <f t="shared" si="656"/>
        <v>K-C6</v>
      </c>
      <c r="Q4614" s="25" t="str">
        <f>VLOOKUP(K4614,TONG_SL!$A:$D,3,0)</f>
        <v>Túi</v>
      </c>
      <c r="R4614" s="1">
        <v>15</v>
      </c>
      <c r="T4614" s="1">
        <f>VLOOKUP(VLOOKUP(G4614,Ma_KH!$A:$R,18,0)&amp;K4614,Gia_MB!$A:$F,6,0)</f>
        <v>73431</v>
      </c>
      <c r="U4614" s="14">
        <f t="shared" si="658"/>
        <v>1101465</v>
      </c>
      <c r="W4614" s="64">
        <f t="shared" si="659"/>
        <v>0</v>
      </c>
      <c r="X4614" s="3" t="str">
        <f t="shared" si="660"/>
        <v>8</v>
      </c>
      <c r="Z4614" s="14">
        <f t="shared" si="661"/>
        <v>88117.2</v>
      </c>
      <c r="AA4614" s="7">
        <f>VLOOKUP(G4614,Ma_KH!$A:$R,14,0)</f>
        <v>60</v>
      </c>
      <c r="AD4614" s="7" t="str">
        <f>IFERROR(VLOOKUP(J4614,'Chuyển Mã'!$B$3:$C$9,2,0),"")</f>
        <v>Hà Nội</v>
      </c>
      <c r="AE4614" s="7" t="str">
        <f t="shared" si="662"/>
        <v>Chân giò heo muối 300g</v>
      </c>
      <c r="AF4614" s="7">
        <f t="shared" si="663"/>
        <v>15</v>
      </c>
    </row>
    <row r="4615" spans="1:32" x14ac:dyDescent="0.25">
      <c r="A4615" s="65">
        <v>45910</v>
      </c>
      <c r="B4615" s="25">
        <v>4176573808</v>
      </c>
      <c r="C4615" s="12" t="s">
        <v>7214</v>
      </c>
      <c r="D4615" s="16">
        <f t="shared" si="657"/>
        <v>45910</v>
      </c>
      <c r="G4615" s="13" t="s">
        <v>1346</v>
      </c>
      <c r="I4615" s="25">
        <v>4176573808</v>
      </c>
      <c r="J4615" s="13" t="s">
        <v>75</v>
      </c>
      <c r="K4615" s="13" t="s">
        <v>51</v>
      </c>
      <c r="L4615" s="25" t="str">
        <f>VLOOKUP($K4615,TONG_SL!$A:$D,2,0)</f>
        <v>Mọc Nấm Hương 250g</v>
      </c>
      <c r="N4615" s="25" t="str">
        <f t="shared" si="656"/>
        <v>K-C6</v>
      </c>
      <c r="Q4615" s="25" t="str">
        <f>VLOOKUP(K4615,TONG_SL!$A:$D,3,0)</f>
        <v>Túi</v>
      </c>
      <c r="R4615" s="1">
        <v>8</v>
      </c>
      <c r="T4615" s="1">
        <f>VLOOKUP(VLOOKUP(G4615,Ma_KH!$A:$R,18,0)&amp;K4615,Gia_MB!$A:$F,6,0)</f>
        <v>46000</v>
      </c>
      <c r="U4615" s="14">
        <f t="shared" si="658"/>
        <v>368000</v>
      </c>
      <c r="W4615" s="64">
        <f t="shared" si="659"/>
        <v>0</v>
      </c>
      <c r="X4615" s="3" t="str">
        <f t="shared" si="660"/>
        <v>8</v>
      </c>
      <c r="Z4615" s="14">
        <f t="shared" si="661"/>
        <v>29440</v>
      </c>
      <c r="AA4615" s="7">
        <f>VLOOKUP(G4615,Ma_KH!$A:$R,14,0)</f>
        <v>60</v>
      </c>
      <c r="AD4615" s="7" t="str">
        <f>IFERROR(VLOOKUP(J4615,'Chuyển Mã'!$B$3:$C$9,2,0),"")</f>
        <v>Hà Nội</v>
      </c>
      <c r="AE4615" s="7" t="str">
        <f t="shared" si="662"/>
        <v>Mọc Nấm Hương 250g</v>
      </c>
      <c r="AF4615" s="7">
        <f t="shared" si="663"/>
        <v>8</v>
      </c>
    </row>
    <row r="4616" spans="1:32" x14ac:dyDescent="0.25">
      <c r="A4616" s="65">
        <v>45910</v>
      </c>
      <c r="B4616" s="25">
        <v>4176573891</v>
      </c>
      <c r="C4616" s="12" t="s">
        <v>7214</v>
      </c>
      <c r="D4616" s="16">
        <f t="shared" si="657"/>
        <v>45910</v>
      </c>
      <c r="G4616" s="13" t="s">
        <v>1433</v>
      </c>
      <c r="I4616" s="25">
        <v>4176573891</v>
      </c>
      <c r="J4616" s="13" t="s">
        <v>75</v>
      </c>
      <c r="K4616" s="13" t="s">
        <v>51</v>
      </c>
      <c r="L4616" s="25" t="str">
        <f>VLOOKUP($K4616,TONG_SL!$A:$D,2,0)</f>
        <v>Mọc Nấm Hương 250g</v>
      </c>
      <c r="N4616" s="25" t="str">
        <f t="shared" si="656"/>
        <v>K-C6</v>
      </c>
      <c r="Q4616" s="25" t="str">
        <f>VLOOKUP(K4616,TONG_SL!$A:$D,3,0)</f>
        <v>Túi</v>
      </c>
      <c r="R4616" s="1">
        <v>5</v>
      </c>
      <c r="T4616" s="1">
        <f>VLOOKUP(VLOOKUP(G4616,Ma_KH!$A:$R,18,0)&amp;K4616,Gia_MB!$A:$F,6,0)</f>
        <v>46000</v>
      </c>
      <c r="U4616" s="14">
        <f t="shared" si="658"/>
        <v>230000</v>
      </c>
      <c r="W4616" s="64">
        <f t="shared" si="659"/>
        <v>0</v>
      </c>
      <c r="X4616" s="3" t="str">
        <f t="shared" si="660"/>
        <v>8</v>
      </c>
      <c r="Z4616" s="14">
        <f t="shared" si="661"/>
        <v>18400</v>
      </c>
      <c r="AA4616" s="7">
        <f>VLOOKUP(G4616,Ma_KH!$A:$R,14,0)</f>
        <v>60</v>
      </c>
      <c r="AD4616" s="7" t="str">
        <f>IFERROR(VLOOKUP(J4616,'Chuyển Mã'!$B$3:$C$9,2,0),"")</f>
        <v>Hà Nội</v>
      </c>
      <c r="AE4616" s="7" t="str">
        <f t="shared" si="662"/>
        <v>Mọc Nấm Hương 250g</v>
      </c>
      <c r="AF4616" s="7">
        <f t="shared" si="663"/>
        <v>5</v>
      </c>
    </row>
    <row r="4617" spans="1:32" x14ac:dyDescent="0.25">
      <c r="A4617" s="65">
        <v>45910</v>
      </c>
      <c r="B4617" s="25">
        <v>4176573891</v>
      </c>
      <c r="C4617" s="12" t="s">
        <v>7214</v>
      </c>
      <c r="D4617" s="16">
        <f t="shared" si="657"/>
        <v>45910</v>
      </c>
      <c r="G4617" s="13" t="s">
        <v>1433</v>
      </c>
      <c r="I4617" s="25">
        <v>4176573891</v>
      </c>
      <c r="J4617" s="13" t="s">
        <v>75</v>
      </c>
      <c r="K4617" s="13" t="s">
        <v>27</v>
      </c>
      <c r="L4617" s="25" t="str">
        <f>VLOOKUP($K4617,TONG_SL!$A:$D,2,0)</f>
        <v>Chân giò heo muối 300g</v>
      </c>
      <c r="N4617" s="25" t="str">
        <f t="shared" si="656"/>
        <v>K-C6</v>
      </c>
      <c r="Q4617" s="25" t="str">
        <f>VLOOKUP(K4617,TONG_SL!$A:$D,3,0)</f>
        <v>Túi</v>
      </c>
      <c r="R4617" s="1">
        <v>11</v>
      </c>
      <c r="T4617" s="1">
        <f>VLOOKUP(VLOOKUP(G4617,Ma_KH!$A:$R,18,0)&amp;K4617,Gia_MB!$A:$F,6,0)</f>
        <v>73431</v>
      </c>
      <c r="U4617" s="14">
        <f t="shared" si="658"/>
        <v>807741</v>
      </c>
      <c r="W4617" s="64">
        <f t="shared" si="659"/>
        <v>0</v>
      </c>
      <c r="X4617" s="3" t="str">
        <f t="shared" si="660"/>
        <v>8</v>
      </c>
      <c r="Z4617" s="14">
        <f t="shared" si="661"/>
        <v>64619.28</v>
      </c>
      <c r="AA4617" s="7">
        <f>VLOOKUP(G4617,Ma_KH!$A:$R,14,0)</f>
        <v>60</v>
      </c>
      <c r="AD4617" s="7" t="str">
        <f>IFERROR(VLOOKUP(J4617,'Chuyển Mã'!$B$3:$C$9,2,0),"")</f>
        <v>Hà Nội</v>
      </c>
      <c r="AE4617" s="7" t="str">
        <f t="shared" si="662"/>
        <v>Chân giò heo muối 300g</v>
      </c>
      <c r="AF4617" s="7">
        <f t="shared" si="663"/>
        <v>11</v>
      </c>
    </row>
    <row r="4618" spans="1:32" x14ac:dyDescent="0.25">
      <c r="A4618" s="65">
        <v>45910</v>
      </c>
      <c r="B4618" s="25">
        <v>4176573891</v>
      </c>
      <c r="C4618" s="12" t="s">
        <v>7214</v>
      </c>
      <c r="D4618" s="16">
        <f t="shared" si="657"/>
        <v>45910</v>
      </c>
      <c r="G4618" s="13" t="s">
        <v>1433</v>
      </c>
      <c r="I4618" s="25">
        <v>4176573891</v>
      </c>
      <c r="J4618" s="13" t="s">
        <v>75</v>
      </c>
      <c r="K4618" s="13" t="s">
        <v>32</v>
      </c>
      <c r="L4618" s="25" t="str">
        <f>VLOOKUP($K4618,TONG_SL!$A:$D,2,0)</f>
        <v>Giò Tai Lưỡi Xào 250</v>
      </c>
      <c r="N4618" s="25" t="str">
        <f t="shared" si="656"/>
        <v>K-C6</v>
      </c>
      <c r="Q4618" s="25" t="str">
        <f>VLOOKUP(K4618,TONG_SL!$A:$D,3,0)</f>
        <v>Túi</v>
      </c>
      <c r="R4618" s="1">
        <v>8</v>
      </c>
      <c r="T4618" s="1">
        <f>VLOOKUP(VLOOKUP(G4618,Ma_KH!$A:$R,18,0)&amp;K4618,Gia_MB!$A:$F,6,0)</f>
        <v>50183</v>
      </c>
      <c r="U4618" s="14">
        <f t="shared" si="658"/>
        <v>401464</v>
      </c>
      <c r="W4618" s="64">
        <f t="shared" si="659"/>
        <v>0</v>
      </c>
      <c r="X4618" s="3" t="str">
        <f t="shared" si="660"/>
        <v>8</v>
      </c>
      <c r="Z4618" s="14">
        <f t="shared" si="661"/>
        <v>32117.119999999999</v>
      </c>
      <c r="AA4618" s="7">
        <f>VLOOKUP(G4618,Ma_KH!$A:$R,14,0)</f>
        <v>60</v>
      </c>
      <c r="AD4618" s="7" t="str">
        <f>IFERROR(VLOOKUP(J4618,'Chuyển Mã'!$B$3:$C$9,2,0),"")</f>
        <v>Hà Nội</v>
      </c>
      <c r="AE4618" s="7" t="str">
        <f t="shared" si="662"/>
        <v>Giò Tai Lưỡi Xào 250</v>
      </c>
      <c r="AF4618" s="7">
        <f t="shared" si="663"/>
        <v>8</v>
      </c>
    </row>
    <row r="4619" spans="1:32" x14ac:dyDescent="0.25">
      <c r="A4619" s="65">
        <v>45910</v>
      </c>
      <c r="B4619" s="25">
        <v>4176573891</v>
      </c>
      <c r="C4619" s="12" t="s">
        <v>7214</v>
      </c>
      <c r="D4619" s="16">
        <f t="shared" si="657"/>
        <v>45910</v>
      </c>
      <c r="G4619" s="13" t="s">
        <v>1433</v>
      </c>
      <c r="I4619" s="25">
        <v>4176573891</v>
      </c>
      <c r="J4619" s="13" t="s">
        <v>75</v>
      </c>
      <c r="K4619" s="13" t="s">
        <v>30</v>
      </c>
      <c r="L4619" s="25" t="str">
        <f>VLOOKUP($K4619,TONG_SL!$A:$D,2,0)</f>
        <v>Gà muối 500g</v>
      </c>
      <c r="N4619" s="25" t="str">
        <f t="shared" si="656"/>
        <v>K-C6</v>
      </c>
      <c r="Q4619" s="25" t="str">
        <f>VLOOKUP(K4619,TONG_SL!$A:$D,3,0)</f>
        <v>Túi</v>
      </c>
      <c r="R4619" s="1">
        <v>11</v>
      </c>
      <c r="T4619" s="1">
        <f>VLOOKUP(VLOOKUP(G4619,Ma_KH!$A:$R,18,0)&amp;K4619,Gia_MB!$A:$F,6,0)</f>
        <v>111058</v>
      </c>
      <c r="U4619" s="14">
        <f t="shared" si="658"/>
        <v>1221638</v>
      </c>
      <c r="W4619" s="64">
        <f t="shared" si="659"/>
        <v>0</v>
      </c>
      <c r="X4619" s="3" t="str">
        <f t="shared" si="660"/>
        <v>8</v>
      </c>
      <c r="Z4619" s="14">
        <f t="shared" si="661"/>
        <v>97731.040000000008</v>
      </c>
      <c r="AA4619" s="7">
        <f>VLOOKUP(G4619,Ma_KH!$A:$R,14,0)</f>
        <v>60</v>
      </c>
      <c r="AD4619" s="7" t="str">
        <f>IFERROR(VLOOKUP(J4619,'Chuyển Mã'!$B$3:$C$9,2,0),"")</f>
        <v>Hà Nội</v>
      </c>
      <c r="AE4619" s="7" t="str">
        <f t="shared" si="662"/>
        <v>Gà muối 500g</v>
      </c>
      <c r="AF4619" s="7">
        <f t="shared" si="663"/>
        <v>11</v>
      </c>
    </row>
    <row r="4620" spans="1:32" x14ac:dyDescent="0.25">
      <c r="A4620" s="65">
        <v>45910</v>
      </c>
      <c r="B4620" s="25">
        <v>4176573681</v>
      </c>
      <c r="C4620" s="12" t="s">
        <v>7214</v>
      </c>
      <c r="D4620" s="16">
        <f t="shared" si="657"/>
        <v>45910</v>
      </c>
      <c r="G4620" s="13" t="s">
        <v>8759</v>
      </c>
      <c r="I4620" s="25">
        <v>4176573681</v>
      </c>
      <c r="J4620" s="13" t="s">
        <v>75</v>
      </c>
      <c r="K4620" s="13" t="s">
        <v>32</v>
      </c>
      <c r="L4620" s="25" t="str">
        <f>VLOOKUP($K4620,TONG_SL!$A:$D,2,0)</f>
        <v>Giò Tai Lưỡi Xào 250</v>
      </c>
      <c r="N4620" s="25" t="str">
        <f t="shared" si="656"/>
        <v>K-C6</v>
      </c>
      <c r="Q4620" s="25" t="str">
        <f>VLOOKUP(K4620,TONG_SL!$A:$D,3,0)</f>
        <v>Túi</v>
      </c>
      <c r="R4620" s="1">
        <v>5</v>
      </c>
      <c r="T4620" s="1">
        <f>VLOOKUP(VLOOKUP(G4620,Ma_KH!$A:$R,18,0)&amp;K4620,Gia_MB!$A:$F,6,0)</f>
        <v>50183</v>
      </c>
      <c r="U4620" s="14">
        <f t="shared" si="658"/>
        <v>250915</v>
      </c>
      <c r="W4620" s="64">
        <f t="shared" si="659"/>
        <v>0</v>
      </c>
      <c r="X4620" s="3" t="str">
        <f t="shared" si="660"/>
        <v>8</v>
      </c>
      <c r="Z4620" s="14">
        <f t="shared" si="661"/>
        <v>20073.2</v>
      </c>
      <c r="AA4620" s="7">
        <f>VLOOKUP(G4620,Ma_KH!$A:$R,14,0)</f>
        <v>60</v>
      </c>
      <c r="AD4620" s="7" t="str">
        <f>IFERROR(VLOOKUP(J4620,'Chuyển Mã'!$B$3:$C$9,2,0),"")</f>
        <v>Hà Nội</v>
      </c>
      <c r="AE4620" s="7" t="str">
        <f t="shared" si="662"/>
        <v>Giò Tai Lưỡi Xào 250</v>
      </c>
      <c r="AF4620" s="7">
        <f t="shared" si="663"/>
        <v>5</v>
      </c>
    </row>
    <row r="4621" spans="1:32" x14ac:dyDescent="0.25">
      <c r="A4621" s="65">
        <v>45910</v>
      </c>
      <c r="B4621" s="25">
        <v>4176573681</v>
      </c>
      <c r="C4621" s="12" t="s">
        <v>7214</v>
      </c>
      <c r="D4621" s="16">
        <f t="shared" si="657"/>
        <v>45910</v>
      </c>
      <c r="G4621" s="13" t="s">
        <v>8759</v>
      </c>
      <c r="I4621" s="25">
        <v>4176573681</v>
      </c>
      <c r="J4621" s="13" t="s">
        <v>75</v>
      </c>
      <c r="K4621" s="13" t="s">
        <v>27</v>
      </c>
      <c r="L4621" s="25" t="str">
        <f>VLOOKUP($K4621,TONG_SL!$A:$D,2,0)</f>
        <v>Chân giò heo muối 300g</v>
      </c>
      <c r="N4621" s="25" t="str">
        <f t="shared" si="656"/>
        <v>K-C6</v>
      </c>
      <c r="Q4621" s="25" t="str">
        <f>VLOOKUP(K4621,TONG_SL!$A:$D,3,0)</f>
        <v>Túi</v>
      </c>
      <c r="R4621" s="1">
        <v>8</v>
      </c>
      <c r="T4621" s="1">
        <f>VLOOKUP(VLOOKUP(G4621,Ma_KH!$A:$R,18,0)&amp;K4621,Gia_MB!$A:$F,6,0)</f>
        <v>73431</v>
      </c>
      <c r="U4621" s="14">
        <f t="shared" si="658"/>
        <v>587448</v>
      </c>
      <c r="W4621" s="64">
        <f t="shared" si="659"/>
        <v>0</v>
      </c>
      <c r="X4621" s="3" t="str">
        <f t="shared" si="660"/>
        <v>8</v>
      </c>
      <c r="Z4621" s="14">
        <f t="shared" si="661"/>
        <v>46995.840000000004</v>
      </c>
      <c r="AA4621" s="7">
        <f>VLOOKUP(G4621,Ma_KH!$A:$R,14,0)</f>
        <v>60</v>
      </c>
      <c r="AD4621" s="7" t="str">
        <f>IFERROR(VLOOKUP(J4621,'Chuyển Mã'!$B$3:$C$9,2,0),"")</f>
        <v>Hà Nội</v>
      </c>
      <c r="AE4621" s="7" t="str">
        <f t="shared" si="662"/>
        <v>Chân giò heo muối 300g</v>
      </c>
      <c r="AF4621" s="7">
        <f t="shared" si="663"/>
        <v>8</v>
      </c>
    </row>
    <row r="4622" spans="1:32" x14ac:dyDescent="0.25">
      <c r="A4622" s="65">
        <v>45910</v>
      </c>
      <c r="B4622" s="25">
        <v>4176573681</v>
      </c>
      <c r="C4622" s="12" t="s">
        <v>7214</v>
      </c>
      <c r="D4622" s="16">
        <f t="shared" si="657"/>
        <v>45910</v>
      </c>
      <c r="G4622" s="13" t="s">
        <v>8759</v>
      </c>
      <c r="I4622" s="25">
        <v>4176573681</v>
      </c>
      <c r="J4622" s="13" t="s">
        <v>75</v>
      </c>
      <c r="K4622" s="13" t="s">
        <v>51</v>
      </c>
      <c r="L4622" s="25" t="str">
        <f>VLOOKUP($K4622,TONG_SL!$A:$D,2,0)</f>
        <v>Mọc Nấm Hương 250g</v>
      </c>
      <c r="N4622" s="25" t="str">
        <f t="shared" si="656"/>
        <v>K-C6</v>
      </c>
      <c r="Q4622" s="25" t="str">
        <f>VLOOKUP(K4622,TONG_SL!$A:$D,3,0)</f>
        <v>Túi</v>
      </c>
      <c r="R4622" s="1">
        <v>3</v>
      </c>
      <c r="T4622" s="1">
        <f>VLOOKUP(VLOOKUP(G4622,Ma_KH!$A:$R,18,0)&amp;K4622,Gia_MB!$A:$F,6,0)</f>
        <v>46000</v>
      </c>
      <c r="U4622" s="14">
        <f t="shared" si="658"/>
        <v>138000</v>
      </c>
      <c r="W4622" s="64">
        <f t="shared" si="659"/>
        <v>0</v>
      </c>
      <c r="X4622" s="3" t="str">
        <f t="shared" si="660"/>
        <v>8</v>
      </c>
      <c r="Z4622" s="14">
        <f t="shared" si="661"/>
        <v>11040</v>
      </c>
      <c r="AA4622" s="7">
        <f>VLOOKUP(G4622,Ma_KH!$A:$R,14,0)</f>
        <v>60</v>
      </c>
      <c r="AD4622" s="7" t="str">
        <f>IFERROR(VLOOKUP(J4622,'Chuyển Mã'!$B$3:$C$9,2,0),"")</f>
        <v>Hà Nội</v>
      </c>
      <c r="AE4622" s="7" t="str">
        <f t="shared" si="662"/>
        <v>Mọc Nấm Hương 250g</v>
      </c>
      <c r="AF4622" s="7">
        <f t="shared" si="663"/>
        <v>3</v>
      </c>
    </row>
    <row r="4623" spans="1:32" x14ac:dyDescent="0.25">
      <c r="A4623" s="65">
        <v>45910</v>
      </c>
      <c r="B4623" s="25">
        <v>4176573681</v>
      </c>
      <c r="C4623" s="12" t="s">
        <v>7214</v>
      </c>
      <c r="D4623" s="16">
        <f t="shared" si="657"/>
        <v>45910</v>
      </c>
      <c r="G4623" s="13" t="s">
        <v>8759</v>
      </c>
      <c r="I4623" s="25">
        <v>4176573681</v>
      </c>
      <c r="J4623" s="13" t="s">
        <v>75</v>
      </c>
      <c r="K4623" s="13" t="s">
        <v>30</v>
      </c>
      <c r="L4623" s="25" t="str">
        <f>VLOOKUP($K4623,TONG_SL!$A:$D,2,0)</f>
        <v>Gà muối 500g</v>
      </c>
      <c r="N4623" s="25" t="str">
        <f t="shared" si="656"/>
        <v>K-C6</v>
      </c>
      <c r="Q4623" s="25" t="str">
        <f>VLOOKUP(K4623,TONG_SL!$A:$D,3,0)</f>
        <v>Túi</v>
      </c>
      <c r="R4623" s="1">
        <v>8</v>
      </c>
      <c r="T4623" s="1">
        <f>VLOOKUP(VLOOKUP(G4623,Ma_KH!$A:$R,18,0)&amp;K4623,Gia_MB!$A:$F,6,0)</f>
        <v>111058</v>
      </c>
      <c r="U4623" s="14">
        <f t="shared" si="658"/>
        <v>888464</v>
      </c>
      <c r="W4623" s="64">
        <f t="shared" si="659"/>
        <v>0</v>
      </c>
      <c r="X4623" s="3" t="str">
        <f t="shared" si="660"/>
        <v>8</v>
      </c>
      <c r="Z4623" s="14">
        <f t="shared" si="661"/>
        <v>71077.119999999995</v>
      </c>
      <c r="AA4623" s="7">
        <f>VLOOKUP(G4623,Ma_KH!$A:$R,14,0)</f>
        <v>60</v>
      </c>
      <c r="AD4623" s="7" t="str">
        <f>IFERROR(VLOOKUP(J4623,'Chuyển Mã'!$B$3:$C$9,2,0),"")</f>
        <v>Hà Nội</v>
      </c>
      <c r="AE4623" s="7" t="str">
        <f t="shared" si="662"/>
        <v>Gà muối 500g</v>
      </c>
      <c r="AF4623" s="7">
        <f t="shared" si="663"/>
        <v>8</v>
      </c>
    </row>
    <row r="4624" spans="1:32" x14ac:dyDescent="0.25">
      <c r="A4624" s="65">
        <v>45910</v>
      </c>
      <c r="B4624" s="25">
        <v>4176574294</v>
      </c>
      <c r="C4624" s="12" t="s">
        <v>7214</v>
      </c>
      <c r="D4624" s="16">
        <f t="shared" si="657"/>
        <v>45910</v>
      </c>
      <c r="G4624" s="13" t="s">
        <v>1667</v>
      </c>
      <c r="I4624" s="25">
        <v>4176574294</v>
      </c>
      <c r="J4624" s="13" t="s">
        <v>75</v>
      </c>
      <c r="K4624" s="13" t="s">
        <v>32</v>
      </c>
      <c r="L4624" s="25" t="str">
        <f>VLOOKUP($K4624,TONG_SL!$A:$D,2,0)</f>
        <v>Giò Tai Lưỡi Xào 250</v>
      </c>
      <c r="N4624" s="25" t="str">
        <f t="shared" si="656"/>
        <v>K-C6</v>
      </c>
      <c r="Q4624" s="25" t="str">
        <f>VLOOKUP(K4624,TONG_SL!$A:$D,3,0)</f>
        <v>Túi</v>
      </c>
      <c r="R4624" s="1">
        <v>5</v>
      </c>
      <c r="T4624" s="1">
        <f>VLOOKUP(VLOOKUP(G4624,Ma_KH!$A:$R,18,0)&amp;K4624,Gia_MB!$A:$F,6,0)</f>
        <v>50183</v>
      </c>
      <c r="U4624" s="14">
        <f t="shared" si="658"/>
        <v>250915</v>
      </c>
      <c r="W4624" s="64">
        <f t="shared" si="659"/>
        <v>0</v>
      </c>
      <c r="X4624" s="3" t="str">
        <f t="shared" si="660"/>
        <v>8</v>
      </c>
      <c r="Z4624" s="14">
        <f t="shared" si="661"/>
        <v>20073.2</v>
      </c>
      <c r="AA4624" s="7">
        <f>VLOOKUP(G4624,Ma_KH!$A:$R,14,0)</f>
        <v>60</v>
      </c>
      <c r="AD4624" s="7" t="str">
        <f>IFERROR(VLOOKUP(J4624,'Chuyển Mã'!$B$3:$C$9,2,0),"")</f>
        <v>Hà Nội</v>
      </c>
      <c r="AE4624" s="7" t="str">
        <f t="shared" si="662"/>
        <v>Giò Tai Lưỡi Xào 250</v>
      </c>
      <c r="AF4624" s="7">
        <f t="shared" si="663"/>
        <v>5</v>
      </c>
    </row>
    <row r="4625" spans="1:32" x14ac:dyDescent="0.25">
      <c r="A4625" s="65">
        <v>45910</v>
      </c>
      <c r="B4625" s="25">
        <v>4176574294</v>
      </c>
      <c r="C4625" s="12" t="s">
        <v>7214</v>
      </c>
      <c r="D4625" s="16">
        <f t="shared" si="657"/>
        <v>45910</v>
      </c>
      <c r="G4625" s="13" t="s">
        <v>1667</v>
      </c>
      <c r="I4625" s="25">
        <v>4176574294</v>
      </c>
      <c r="J4625" s="13" t="s">
        <v>75</v>
      </c>
      <c r="K4625" s="13" t="s">
        <v>27</v>
      </c>
      <c r="L4625" s="25" t="str">
        <f>VLOOKUP($K4625,TONG_SL!$A:$D,2,0)</f>
        <v>Chân giò heo muối 300g</v>
      </c>
      <c r="N4625" s="25" t="str">
        <f t="shared" si="656"/>
        <v>K-C6</v>
      </c>
      <c r="Q4625" s="25" t="str">
        <f>VLOOKUP(K4625,TONG_SL!$A:$D,3,0)</f>
        <v>Túi</v>
      </c>
      <c r="R4625" s="1">
        <v>4</v>
      </c>
      <c r="T4625" s="1">
        <f>VLOOKUP(VLOOKUP(G4625,Ma_KH!$A:$R,18,0)&amp;K4625,Gia_MB!$A:$F,6,0)</f>
        <v>73431</v>
      </c>
      <c r="U4625" s="14">
        <f t="shared" si="658"/>
        <v>293724</v>
      </c>
      <c r="W4625" s="64">
        <f t="shared" si="659"/>
        <v>0</v>
      </c>
      <c r="X4625" s="3" t="str">
        <f t="shared" si="660"/>
        <v>8</v>
      </c>
      <c r="Z4625" s="14">
        <f t="shared" si="661"/>
        <v>23497.920000000002</v>
      </c>
      <c r="AA4625" s="7">
        <f>VLOOKUP(G4625,Ma_KH!$A:$R,14,0)</f>
        <v>60</v>
      </c>
      <c r="AD4625" s="7" t="str">
        <f>IFERROR(VLOOKUP(J4625,'Chuyển Mã'!$B$3:$C$9,2,0),"")</f>
        <v>Hà Nội</v>
      </c>
      <c r="AE4625" s="7" t="str">
        <f t="shared" si="662"/>
        <v>Chân giò heo muối 300g</v>
      </c>
      <c r="AF4625" s="7">
        <f t="shared" si="663"/>
        <v>4</v>
      </c>
    </row>
    <row r="4626" spans="1:32" x14ac:dyDescent="0.25">
      <c r="A4626" s="65">
        <v>45910</v>
      </c>
      <c r="B4626" s="25">
        <v>4176574294</v>
      </c>
      <c r="C4626" s="12" t="s">
        <v>7214</v>
      </c>
      <c r="D4626" s="16">
        <f t="shared" si="657"/>
        <v>45910</v>
      </c>
      <c r="G4626" s="13" t="s">
        <v>1667</v>
      </c>
      <c r="I4626" s="25">
        <v>4176574294</v>
      </c>
      <c r="J4626" s="13" t="s">
        <v>75</v>
      </c>
      <c r="K4626" s="13" t="s">
        <v>51</v>
      </c>
      <c r="L4626" s="25" t="str">
        <f>VLOOKUP($K4626,TONG_SL!$A:$D,2,0)</f>
        <v>Mọc Nấm Hương 250g</v>
      </c>
      <c r="N4626" s="25" t="str">
        <f t="shared" si="656"/>
        <v>K-C6</v>
      </c>
      <c r="Q4626" s="25" t="str">
        <f>VLOOKUP(K4626,TONG_SL!$A:$D,3,0)</f>
        <v>Túi</v>
      </c>
      <c r="R4626" s="1">
        <v>2</v>
      </c>
      <c r="T4626" s="1">
        <f>VLOOKUP(VLOOKUP(G4626,Ma_KH!$A:$R,18,0)&amp;K4626,Gia_MB!$A:$F,6,0)</f>
        <v>46000</v>
      </c>
      <c r="U4626" s="14">
        <f t="shared" si="658"/>
        <v>92000</v>
      </c>
      <c r="W4626" s="64">
        <f t="shared" si="659"/>
        <v>0</v>
      </c>
      <c r="X4626" s="3" t="str">
        <f t="shared" si="660"/>
        <v>8</v>
      </c>
      <c r="Z4626" s="14">
        <f t="shared" si="661"/>
        <v>7360</v>
      </c>
      <c r="AA4626" s="7">
        <f>VLOOKUP(G4626,Ma_KH!$A:$R,14,0)</f>
        <v>60</v>
      </c>
      <c r="AD4626" s="7" t="str">
        <f>IFERROR(VLOOKUP(J4626,'Chuyển Mã'!$B$3:$C$9,2,0),"")</f>
        <v>Hà Nội</v>
      </c>
      <c r="AE4626" s="7" t="str">
        <f t="shared" si="662"/>
        <v>Mọc Nấm Hương 250g</v>
      </c>
      <c r="AF4626" s="7">
        <f t="shared" si="663"/>
        <v>2</v>
      </c>
    </row>
    <row r="4627" spans="1:32" x14ac:dyDescent="0.25">
      <c r="A4627" s="65">
        <v>45910</v>
      </c>
      <c r="B4627" s="25">
        <v>4176574294</v>
      </c>
      <c r="C4627" s="12" t="s">
        <v>7214</v>
      </c>
      <c r="D4627" s="16">
        <f t="shared" si="657"/>
        <v>45910</v>
      </c>
      <c r="G4627" s="13" t="s">
        <v>1667</v>
      </c>
      <c r="I4627" s="25">
        <v>4176574294</v>
      </c>
      <c r="J4627" s="13" t="s">
        <v>75</v>
      </c>
      <c r="K4627" s="13" t="s">
        <v>30</v>
      </c>
      <c r="L4627" s="25" t="str">
        <f>VLOOKUP($K4627,TONG_SL!$A:$D,2,0)</f>
        <v>Gà muối 500g</v>
      </c>
      <c r="N4627" s="25" t="str">
        <f t="shared" si="656"/>
        <v>K-C6</v>
      </c>
      <c r="Q4627" s="25" t="str">
        <f>VLOOKUP(K4627,TONG_SL!$A:$D,3,0)</f>
        <v>Túi</v>
      </c>
      <c r="R4627" s="1">
        <v>7</v>
      </c>
      <c r="T4627" s="1">
        <f>VLOOKUP(VLOOKUP(G4627,Ma_KH!$A:$R,18,0)&amp;K4627,Gia_MB!$A:$F,6,0)</f>
        <v>111058</v>
      </c>
      <c r="U4627" s="14">
        <f t="shared" si="658"/>
        <v>777406</v>
      </c>
      <c r="W4627" s="64">
        <f t="shared" si="659"/>
        <v>0</v>
      </c>
      <c r="X4627" s="3" t="str">
        <f t="shared" si="660"/>
        <v>8</v>
      </c>
      <c r="Z4627" s="14">
        <f t="shared" si="661"/>
        <v>62192.480000000003</v>
      </c>
      <c r="AA4627" s="7">
        <f>VLOOKUP(G4627,Ma_KH!$A:$R,14,0)</f>
        <v>60</v>
      </c>
      <c r="AD4627" s="7" t="str">
        <f>IFERROR(VLOOKUP(J4627,'Chuyển Mã'!$B$3:$C$9,2,0),"")</f>
        <v>Hà Nội</v>
      </c>
      <c r="AE4627" s="7" t="str">
        <f t="shared" si="662"/>
        <v>Gà muối 500g</v>
      </c>
      <c r="AF4627" s="7">
        <f t="shared" si="663"/>
        <v>7</v>
      </c>
    </row>
    <row r="4628" spans="1:32" x14ac:dyDescent="0.25">
      <c r="A4628" s="65">
        <v>45910</v>
      </c>
      <c r="B4628" s="25">
        <v>4176574021</v>
      </c>
      <c r="C4628" s="12" t="s">
        <v>7214</v>
      </c>
      <c r="D4628" s="16">
        <f t="shared" si="657"/>
        <v>45910</v>
      </c>
      <c r="G4628" s="13" t="s">
        <v>1501</v>
      </c>
      <c r="I4628" s="25">
        <v>4176574021</v>
      </c>
      <c r="J4628" s="13" t="s">
        <v>75</v>
      </c>
      <c r="K4628" s="13" t="s">
        <v>32</v>
      </c>
      <c r="L4628" s="25" t="str">
        <f>VLOOKUP($K4628,TONG_SL!$A:$D,2,0)</f>
        <v>Giò Tai Lưỡi Xào 250</v>
      </c>
      <c r="N4628" s="25" t="str">
        <f t="shared" si="656"/>
        <v>K-C6</v>
      </c>
      <c r="Q4628" s="25" t="str">
        <f>VLOOKUP(K4628,TONG_SL!$A:$D,3,0)</f>
        <v>Túi</v>
      </c>
      <c r="R4628" s="1">
        <v>9</v>
      </c>
      <c r="T4628" s="1">
        <f>VLOOKUP(VLOOKUP(G4628,Ma_KH!$A:$R,18,0)&amp;K4628,Gia_MB!$A:$F,6,0)</f>
        <v>50183</v>
      </c>
      <c r="U4628" s="14">
        <f t="shared" si="658"/>
        <v>451647</v>
      </c>
      <c r="W4628" s="64">
        <f t="shared" si="659"/>
        <v>0</v>
      </c>
      <c r="X4628" s="3" t="str">
        <f t="shared" si="660"/>
        <v>8</v>
      </c>
      <c r="Z4628" s="14">
        <f t="shared" si="661"/>
        <v>36131.760000000002</v>
      </c>
      <c r="AA4628" s="7">
        <f>VLOOKUP(G4628,Ma_KH!$A:$R,14,0)</f>
        <v>60</v>
      </c>
      <c r="AD4628" s="7" t="str">
        <f>IFERROR(VLOOKUP(J4628,'Chuyển Mã'!$B$3:$C$9,2,0),"")</f>
        <v>Hà Nội</v>
      </c>
      <c r="AE4628" s="7" t="str">
        <f t="shared" si="662"/>
        <v>Giò Tai Lưỡi Xào 250</v>
      </c>
      <c r="AF4628" s="7">
        <f t="shared" si="663"/>
        <v>9</v>
      </c>
    </row>
    <row r="4629" spans="1:32" x14ac:dyDescent="0.25">
      <c r="A4629" s="65">
        <v>45910</v>
      </c>
      <c r="B4629" s="25">
        <v>4176574021</v>
      </c>
      <c r="C4629" s="12" t="s">
        <v>7214</v>
      </c>
      <c r="D4629" s="16">
        <f t="shared" si="657"/>
        <v>45910</v>
      </c>
      <c r="G4629" s="13" t="s">
        <v>1501</v>
      </c>
      <c r="I4629" s="25">
        <v>4176574021</v>
      </c>
      <c r="J4629" s="13" t="s">
        <v>75</v>
      </c>
      <c r="K4629" s="13" t="s">
        <v>27</v>
      </c>
      <c r="L4629" s="25" t="str">
        <f>VLOOKUP($K4629,TONG_SL!$A:$D,2,0)</f>
        <v>Chân giò heo muối 300g</v>
      </c>
      <c r="N4629" s="25" t="str">
        <f t="shared" si="656"/>
        <v>K-C6</v>
      </c>
      <c r="Q4629" s="25" t="str">
        <f>VLOOKUP(K4629,TONG_SL!$A:$D,3,0)</f>
        <v>Túi</v>
      </c>
      <c r="R4629" s="1">
        <v>11</v>
      </c>
      <c r="T4629" s="1">
        <f>VLOOKUP(VLOOKUP(G4629,Ma_KH!$A:$R,18,0)&amp;K4629,Gia_MB!$A:$F,6,0)</f>
        <v>73431</v>
      </c>
      <c r="U4629" s="14">
        <f t="shared" si="658"/>
        <v>807741</v>
      </c>
      <c r="W4629" s="64">
        <f t="shared" si="659"/>
        <v>0</v>
      </c>
      <c r="X4629" s="3" t="str">
        <f t="shared" si="660"/>
        <v>8</v>
      </c>
      <c r="Z4629" s="14">
        <f t="shared" si="661"/>
        <v>64619.28</v>
      </c>
      <c r="AA4629" s="7">
        <f>VLOOKUP(G4629,Ma_KH!$A:$R,14,0)</f>
        <v>60</v>
      </c>
      <c r="AD4629" s="7" t="str">
        <f>IFERROR(VLOOKUP(J4629,'Chuyển Mã'!$B$3:$C$9,2,0),"")</f>
        <v>Hà Nội</v>
      </c>
      <c r="AE4629" s="7" t="str">
        <f t="shared" si="662"/>
        <v>Chân giò heo muối 300g</v>
      </c>
      <c r="AF4629" s="7">
        <f t="shared" si="663"/>
        <v>11</v>
      </c>
    </row>
    <row r="4630" spans="1:32" x14ac:dyDescent="0.25">
      <c r="A4630" s="65">
        <v>45910</v>
      </c>
      <c r="B4630" s="25">
        <v>4176574021</v>
      </c>
      <c r="C4630" s="12" t="s">
        <v>7214</v>
      </c>
      <c r="D4630" s="16">
        <f t="shared" si="657"/>
        <v>45910</v>
      </c>
      <c r="G4630" s="13" t="s">
        <v>1501</v>
      </c>
      <c r="I4630" s="25">
        <v>4176574021</v>
      </c>
      <c r="J4630" s="13" t="s">
        <v>75</v>
      </c>
      <c r="K4630" s="13" t="s">
        <v>51</v>
      </c>
      <c r="L4630" s="25" t="str">
        <f>VLOOKUP($K4630,TONG_SL!$A:$D,2,0)</f>
        <v>Mọc Nấm Hương 250g</v>
      </c>
      <c r="N4630" s="25" t="str">
        <f t="shared" si="656"/>
        <v>K-C6</v>
      </c>
      <c r="Q4630" s="25" t="str">
        <f>VLOOKUP(K4630,TONG_SL!$A:$D,3,0)</f>
        <v>Túi</v>
      </c>
      <c r="R4630" s="1">
        <v>2</v>
      </c>
      <c r="T4630" s="1">
        <f>VLOOKUP(VLOOKUP(G4630,Ma_KH!$A:$R,18,0)&amp;K4630,Gia_MB!$A:$F,6,0)</f>
        <v>46000</v>
      </c>
      <c r="U4630" s="14">
        <f t="shared" si="658"/>
        <v>92000</v>
      </c>
      <c r="W4630" s="64">
        <f t="shared" si="659"/>
        <v>0</v>
      </c>
      <c r="X4630" s="3" t="str">
        <f t="shared" si="660"/>
        <v>8</v>
      </c>
      <c r="Z4630" s="14">
        <f t="shared" si="661"/>
        <v>7360</v>
      </c>
      <c r="AA4630" s="7">
        <f>VLOOKUP(G4630,Ma_KH!$A:$R,14,0)</f>
        <v>60</v>
      </c>
      <c r="AD4630" s="7" t="str">
        <f>IFERROR(VLOOKUP(J4630,'Chuyển Mã'!$B$3:$C$9,2,0),"")</f>
        <v>Hà Nội</v>
      </c>
      <c r="AE4630" s="7" t="str">
        <f t="shared" si="662"/>
        <v>Mọc Nấm Hương 250g</v>
      </c>
      <c r="AF4630" s="7">
        <f t="shared" si="663"/>
        <v>2</v>
      </c>
    </row>
    <row r="4631" spans="1:32" x14ac:dyDescent="0.25">
      <c r="A4631" s="65">
        <v>45910</v>
      </c>
      <c r="B4631" s="25">
        <v>4176574021</v>
      </c>
      <c r="C4631" s="12" t="s">
        <v>7214</v>
      </c>
      <c r="D4631" s="16">
        <f t="shared" si="657"/>
        <v>45910</v>
      </c>
      <c r="G4631" s="13" t="s">
        <v>1501</v>
      </c>
      <c r="I4631" s="25">
        <v>4176574021</v>
      </c>
      <c r="J4631" s="13" t="s">
        <v>75</v>
      </c>
      <c r="K4631" s="13" t="s">
        <v>30</v>
      </c>
      <c r="L4631" s="25" t="str">
        <f>VLOOKUP($K4631,TONG_SL!$A:$D,2,0)</f>
        <v>Gà muối 500g</v>
      </c>
      <c r="N4631" s="25" t="str">
        <f t="shared" si="656"/>
        <v>K-C6</v>
      </c>
      <c r="Q4631" s="25" t="str">
        <f>VLOOKUP(K4631,TONG_SL!$A:$D,3,0)</f>
        <v>Túi</v>
      </c>
      <c r="R4631" s="1">
        <v>14</v>
      </c>
      <c r="T4631" s="1">
        <f>VLOOKUP(VLOOKUP(G4631,Ma_KH!$A:$R,18,0)&amp;K4631,Gia_MB!$A:$F,6,0)</f>
        <v>111058</v>
      </c>
      <c r="U4631" s="14">
        <f t="shared" si="658"/>
        <v>1554812</v>
      </c>
      <c r="W4631" s="64">
        <f t="shared" si="659"/>
        <v>0</v>
      </c>
      <c r="X4631" s="3" t="str">
        <f t="shared" si="660"/>
        <v>8</v>
      </c>
      <c r="Z4631" s="14">
        <f t="shared" si="661"/>
        <v>124384.96000000001</v>
      </c>
      <c r="AA4631" s="7">
        <f>VLOOKUP(G4631,Ma_KH!$A:$R,14,0)</f>
        <v>60</v>
      </c>
      <c r="AD4631" s="7" t="str">
        <f>IFERROR(VLOOKUP(J4631,'Chuyển Mã'!$B$3:$C$9,2,0),"")</f>
        <v>Hà Nội</v>
      </c>
      <c r="AE4631" s="7" t="str">
        <f t="shared" si="662"/>
        <v>Gà muối 500g</v>
      </c>
      <c r="AF4631" s="7">
        <f t="shared" si="663"/>
        <v>14</v>
      </c>
    </row>
    <row r="4632" spans="1:32" x14ac:dyDescent="0.25">
      <c r="A4632" s="65">
        <v>45910</v>
      </c>
      <c r="B4632" s="25">
        <v>4176574213</v>
      </c>
      <c r="C4632" s="12" t="s">
        <v>7214</v>
      </c>
      <c r="D4632" s="16">
        <f t="shared" si="657"/>
        <v>45910</v>
      </c>
      <c r="G4632" s="13" t="s">
        <v>1627</v>
      </c>
      <c r="I4632" s="25">
        <v>4176574213</v>
      </c>
      <c r="J4632" s="13" t="s">
        <v>75</v>
      </c>
      <c r="K4632" s="13" t="s">
        <v>27</v>
      </c>
      <c r="L4632" s="25" t="str">
        <f>VLOOKUP($K4632,TONG_SL!$A:$D,2,0)</f>
        <v>Chân giò heo muối 300g</v>
      </c>
      <c r="N4632" s="25" t="str">
        <f t="shared" si="656"/>
        <v>K-C6</v>
      </c>
      <c r="Q4632" s="25" t="str">
        <f>VLOOKUP(K4632,TONG_SL!$A:$D,3,0)</f>
        <v>Túi</v>
      </c>
      <c r="R4632" s="1">
        <v>1</v>
      </c>
      <c r="T4632" s="1">
        <f>VLOOKUP(VLOOKUP(G4632,Ma_KH!$A:$R,18,0)&amp;K4632,Gia_MB!$A:$F,6,0)</f>
        <v>73431</v>
      </c>
      <c r="U4632" s="14">
        <f t="shared" si="658"/>
        <v>73431</v>
      </c>
      <c r="W4632" s="64">
        <f t="shared" si="659"/>
        <v>0</v>
      </c>
      <c r="X4632" s="3" t="str">
        <f t="shared" si="660"/>
        <v>8</v>
      </c>
      <c r="Z4632" s="14">
        <f t="shared" si="661"/>
        <v>5874.4800000000005</v>
      </c>
      <c r="AA4632" s="7">
        <f>VLOOKUP(G4632,Ma_KH!$A:$R,14,0)</f>
        <v>60</v>
      </c>
      <c r="AD4632" s="7" t="str">
        <f>IFERROR(VLOOKUP(J4632,'Chuyển Mã'!$B$3:$C$9,2,0),"")</f>
        <v>Hà Nội</v>
      </c>
      <c r="AE4632" s="7" t="str">
        <f t="shared" si="662"/>
        <v>Chân giò heo muối 300g</v>
      </c>
      <c r="AF4632" s="7">
        <f t="shared" si="663"/>
        <v>1</v>
      </c>
    </row>
    <row r="4633" spans="1:32" x14ac:dyDescent="0.25">
      <c r="A4633" s="65">
        <v>45910</v>
      </c>
      <c r="B4633" s="25">
        <v>4176574213</v>
      </c>
      <c r="C4633" s="12" t="s">
        <v>7214</v>
      </c>
      <c r="D4633" s="16">
        <f t="shared" si="657"/>
        <v>45910</v>
      </c>
      <c r="G4633" s="13" t="s">
        <v>1627</v>
      </c>
      <c r="I4633" s="25">
        <v>4176574213</v>
      </c>
      <c r="J4633" s="13" t="s">
        <v>75</v>
      </c>
      <c r="K4633" s="13" t="s">
        <v>51</v>
      </c>
      <c r="L4633" s="25" t="str">
        <f>VLOOKUP($K4633,TONG_SL!$A:$D,2,0)</f>
        <v>Mọc Nấm Hương 250g</v>
      </c>
      <c r="N4633" s="25" t="str">
        <f t="shared" si="656"/>
        <v>K-C6</v>
      </c>
      <c r="Q4633" s="25" t="str">
        <f>VLOOKUP(K4633,TONG_SL!$A:$D,3,0)</f>
        <v>Túi</v>
      </c>
      <c r="R4633" s="1">
        <v>4</v>
      </c>
      <c r="T4633" s="1">
        <f>VLOOKUP(VLOOKUP(G4633,Ma_KH!$A:$R,18,0)&amp;K4633,Gia_MB!$A:$F,6,0)</f>
        <v>46000</v>
      </c>
      <c r="U4633" s="14">
        <f t="shared" si="658"/>
        <v>184000</v>
      </c>
      <c r="W4633" s="64">
        <f t="shared" si="659"/>
        <v>0</v>
      </c>
      <c r="X4633" s="3" t="str">
        <f t="shared" si="660"/>
        <v>8</v>
      </c>
      <c r="Z4633" s="14">
        <f t="shared" si="661"/>
        <v>14720</v>
      </c>
      <c r="AA4633" s="7">
        <f>VLOOKUP(G4633,Ma_KH!$A:$R,14,0)</f>
        <v>60</v>
      </c>
      <c r="AD4633" s="7" t="str">
        <f>IFERROR(VLOOKUP(J4633,'Chuyển Mã'!$B$3:$C$9,2,0),"")</f>
        <v>Hà Nội</v>
      </c>
      <c r="AE4633" s="7" t="str">
        <f t="shared" si="662"/>
        <v>Mọc Nấm Hương 250g</v>
      </c>
      <c r="AF4633" s="7">
        <f t="shared" si="663"/>
        <v>4</v>
      </c>
    </row>
    <row r="4634" spans="1:32" x14ac:dyDescent="0.25">
      <c r="A4634" s="65">
        <v>45910</v>
      </c>
      <c r="B4634" s="25">
        <v>4176574213</v>
      </c>
      <c r="C4634" s="12" t="s">
        <v>7214</v>
      </c>
      <c r="D4634" s="16">
        <f t="shared" si="657"/>
        <v>45910</v>
      </c>
      <c r="G4634" s="13" t="s">
        <v>1627</v>
      </c>
      <c r="I4634" s="25">
        <v>4176574213</v>
      </c>
      <c r="J4634" s="13" t="s">
        <v>75</v>
      </c>
      <c r="K4634" s="13" t="s">
        <v>30</v>
      </c>
      <c r="L4634" s="25" t="str">
        <f>VLOOKUP($K4634,TONG_SL!$A:$D,2,0)</f>
        <v>Gà muối 500g</v>
      </c>
      <c r="N4634" s="25" t="str">
        <f t="shared" si="656"/>
        <v>K-C6</v>
      </c>
      <c r="Q4634" s="25" t="str">
        <f>VLOOKUP(K4634,TONG_SL!$A:$D,3,0)</f>
        <v>Túi</v>
      </c>
      <c r="R4634" s="1">
        <v>6</v>
      </c>
      <c r="T4634" s="1">
        <f>VLOOKUP(VLOOKUP(G4634,Ma_KH!$A:$R,18,0)&amp;K4634,Gia_MB!$A:$F,6,0)</f>
        <v>111058</v>
      </c>
      <c r="U4634" s="14">
        <f t="shared" si="658"/>
        <v>666348</v>
      </c>
      <c r="W4634" s="64">
        <f t="shared" si="659"/>
        <v>0</v>
      </c>
      <c r="X4634" s="3" t="str">
        <f t="shared" si="660"/>
        <v>8</v>
      </c>
      <c r="Z4634" s="14">
        <f t="shared" si="661"/>
        <v>53307.840000000004</v>
      </c>
      <c r="AA4634" s="7">
        <f>VLOOKUP(G4634,Ma_KH!$A:$R,14,0)</f>
        <v>60</v>
      </c>
      <c r="AD4634" s="7" t="str">
        <f>IFERROR(VLOOKUP(J4634,'Chuyển Mã'!$B$3:$C$9,2,0),"")</f>
        <v>Hà Nội</v>
      </c>
      <c r="AE4634" s="7" t="str">
        <f t="shared" si="662"/>
        <v>Gà muối 500g</v>
      </c>
      <c r="AF4634" s="7">
        <f t="shared" si="663"/>
        <v>6</v>
      </c>
    </row>
    <row r="4635" spans="1:32" x14ac:dyDescent="0.25">
      <c r="A4635" s="65">
        <v>45910</v>
      </c>
      <c r="B4635" s="25">
        <v>4176574204</v>
      </c>
      <c r="C4635" s="12" t="s">
        <v>7214</v>
      </c>
      <c r="D4635" s="16">
        <f t="shared" si="657"/>
        <v>45910</v>
      </c>
      <c r="G4635" s="13" t="s">
        <v>1615</v>
      </c>
      <c r="I4635" s="25">
        <v>4176574204</v>
      </c>
      <c r="J4635" s="13" t="s">
        <v>75</v>
      </c>
      <c r="K4635" s="13" t="s">
        <v>30</v>
      </c>
      <c r="L4635" s="25" t="str">
        <f>VLOOKUP($K4635,TONG_SL!$A:$D,2,0)</f>
        <v>Gà muối 500g</v>
      </c>
      <c r="N4635" s="25" t="str">
        <f t="shared" si="656"/>
        <v>K-C6</v>
      </c>
      <c r="Q4635" s="25" t="str">
        <f>VLOOKUP(K4635,TONG_SL!$A:$D,3,0)</f>
        <v>Túi</v>
      </c>
      <c r="R4635" s="1">
        <v>9</v>
      </c>
      <c r="T4635" s="1">
        <f>VLOOKUP(VLOOKUP(G4635,Ma_KH!$A:$R,18,0)&amp;K4635,Gia_MB!$A:$F,6,0)</f>
        <v>111058</v>
      </c>
      <c r="U4635" s="14">
        <f t="shared" si="658"/>
        <v>999522</v>
      </c>
      <c r="W4635" s="64">
        <f t="shared" si="659"/>
        <v>0</v>
      </c>
      <c r="X4635" s="3" t="str">
        <f t="shared" si="660"/>
        <v>8</v>
      </c>
      <c r="Z4635" s="14">
        <f t="shared" si="661"/>
        <v>79961.759999999995</v>
      </c>
      <c r="AA4635" s="7">
        <f>VLOOKUP(G4635,Ma_KH!$A:$R,14,0)</f>
        <v>60</v>
      </c>
      <c r="AD4635" s="7" t="str">
        <f>IFERROR(VLOOKUP(J4635,'Chuyển Mã'!$B$3:$C$9,2,0),"")</f>
        <v>Hà Nội</v>
      </c>
      <c r="AE4635" s="7" t="str">
        <f t="shared" si="662"/>
        <v>Gà muối 500g</v>
      </c>
      <c r="AF4635" s="7">
        <f t="shared" si="663"/>
        <v>9</v>
      </c>
    </row>
    <row r="4636" spans="1:32" x14ac:dyDescent="0.25">
      <c r="A4636" s="65">
        <v>45910</v>
      </c>
      <c r="B4636" s="25">
        <v>4176574204</v>
      </c>
      <c r="C4636" s="12" t="s">
        <v>7214</v>
      </c>
      <c r="D4636" s="16">
        <f t="shared" si="657"/>
        <v>45910</v>
      </c>
      <c r="G4636" s="13" t="s">
        <v>1615</v>
      </c>
      <c r="I4636" s="25">
        <v>4176574204</v>
      </c>
      <c r="J4636" s="13" t="s">
        <v>75</v>
      </c>
      <c r="K4636" s="13" t="s">
        <v>51</v>
      </c>
      <c r="L4636" s="25" t="str">
        <f>VLOOKUP($K4636,TONG_SL!$A:$D,2,0)</f>
        <v>Mọc Nấm Hương 250g</v>
      </c>
      <c r="N4636" s="25" t="str">
        <f t="shared" si="656"/>
        <v>K-C6</v>
      </c>
      <c r="Q4636" s="25" t="str">
        <f>VLOOKUP(K4636,TONG_SL!$A:$D,3,0)</f>
        <v>Túi</v>
      </c>
      <c r="R4636" s="1">
        <v>6</v>
      </c>
      <c r="T4636" s="1">
        <f>VLOOKUP(VLOOKUP(G4636,Ma_KH!$A:$R,18,0)&amp;K4636,Gia_MB!$A:$F,6,0)</f>
        <v>46000</v>
      </c>
      <c r="U4636" s="14">
        <f t="shared" si="658"/>
        <v>276000</v>
      </c>
      <c r="W4636" s="64">
        <f t="shared" si="659"/>
        <v>0</v>
      </c>
      <c r="X4636" s="3" t="str">
        <f t="shared" si="660"/>
        <v>8</v>
      </c>
      <c r="Z4636" s="14">
        <f t="shared" si="661"/>
        <v>22080</v>
      </c>
      <c r="AA4636" s="7">
        <f>VLOOKUP(G4636,Ma_KH!$A:$R,14,0)</f>
        <v>60</v>
      </c>
      <c r="AD4636" s="7" t="str">
        <f>IFERROR(VLOOKUP(J4636,'Chuyển Mã'!$B$3:$C$9,2,0),"")</f>
        <v>Hà Nội</v>
      </c>
      <c r="AE4636" s="7" t="str">
        <f t="shared" si="662"/>
        <v>Mọc Nấm Hương 250g</v>
      </c>
      <c r="AF4636" s="7">
        <f t="shared" si="663"/>
        <v>6</v>
      </c>
    </row>
    <row r="4637" spans="1:32" x14ac:dyDescent="0.25">
      <c r="A4637" s="65">
        <v>45910</v>
      </c>
      <c r="B4637" s="25">
        <v>4176574204</v>
      </c>
      <c r="C4637" s="12" t="s">
        <v>7214</v>
      </c>
      <c r="D4637" s="16">
        <f t="shared" si="657"/>
        <v>45910</v>
      </c>
      <c r="G4637" s="13" t="s">
        <v>1615</v>
      </c>
      <c r="I4637" s="25">
        <v>4176574204</v>
      </c>
      <c r="J4637" s="13" t="s">
        <v>75</v>
      </c>
      <c r="K4637" s="13" t="s">
        <v>27</v>
      </c>
      <c r="L4637" s="25" t="str">
        <f>VLOOKUP($K4637,TONG_SL!$A:$D,2,0)</f>
        <v>Chân giò heo muối 300g</v>
      </c>
      <c r="N4637" s="25" t="str">
        <f t="shared" si="656"/>
        <v>K-C6</v>
      </c>
      <c r="Q4637" s="25" t="str">
        <f>VLOOKUP(K4637,TONG_SL!$A:$D,3,0)</f>
        <v>Túi</v>
      </c>
      <c r="R4637" s="1">
        <v>9</v>
      </c>
      <c r="T4637" s="1">
        <f>VLOOKUP(VLOOKUP(G4637,Ma_KH!$A:$R,18,0)&amp;K4637,Gia_MB!$A:$F,6,0)</f>
        <v>73431</v>
      </c>
      <c r="U4637" s="14">
        <f t="shared" si="658"/>
        <v>660879</v>
      </c>
      <c r="W4637" s="64">
        <f t="shared" si="659"/>
        <v>0</v>
      </c>
      <c r="X4637" s="3" t="str">
        <f t="shared" si="660"/>
        <v>8</v>
      </c>
      <c r="Z4637" s="14">
        <f t="shared" si="661"/>
        <v>52870.32</v>
      </c>
      <c r="AA4637" s="7">
        <f>VLOOKUP(G4637,Ma_KH!$A:$R,14,0)</f>
        <v>60</v>
      </c>
      <c r="AD4637" s="7" t="str">
        <f>IFERROR(VLOOKUP(J4637,'Chuyển Mã'!$B$3:$C$9,2,0),"")</f>
        <v>Hà Nội</v>
      </c>
      <c r="AE4637" s="7" t="str">
        <f t="shared" si="662"/>
        <v>Chân giò heo muối 300g</v>
      </c>
      <c r="AF4637" s="7">
        <f t="shared" si="663"/>
        <v>9</v>
      </c>
    </row>
    <row r="4638" spans="1:32" x14ac:dyDescent="0.25">
      <c r="A4638" s="65">
        <v>45910</v>
      </c>
      <c r="B4638" s="25">
        <v>4176574204</v>
      </c>
      <c r="C4638" s="12" t="s">
        <v>7214</v>
      </c>
      <c r="D4638" s="16">
        <f t="shared" si="657"/>
        <v>45910</v>
      </c>
      <c r="G4638" s="13" t="s">
        <v>1615</v>
      </c>
      <c r="I4638" s="25">
        <v>4176574204</v>
      </c>
      <c r="J4638" s="13" t="s">
        <v>75</v>
      </c>
      <c r="K4638" s="13" t="s">
        <v>32</v>
      </c>
      <c r="L4638" s="25" t="str">
        <f>VLOOKUP($K4638,TONG_SL!$A:$D,2,0)</f>
        <v>Giò Tai Lưỡi Xào 250</v>
      </c>
      <c r="N4638" s="25" t="str">
        <f t="shared" si="656"/>
        <v>K-C6</v>
      </c>
      <c r="Q4638" s="25" t="str">
        <f>VLOOKUP(K4638,TONG_SL!$A:$D,3,0)</f>
        <v>Túi</v>
      </c>
      <c r="R4638" s="1">
        <v>16</v>
      </c>
      <c r="T4638" s="1">
        <f>VLOOKUP(VLOOKUP(G4638,Ma_KH!$A:$R,18,0)&amp;K4638,Gia_MB!$A:$F,6,0)</f>
        <v>50183</v>
      </c>
      <c r="U4638" s="14">
        <f t="shared" si="658"/>
        <v>802928</v>
      </c>
      <c r="W4638" s="64">
        <f t="shared" si="659"/>
        <v>0</v>
      </c>
      <c r="X4638" s="3" t="str">
        <f t="shared" si="660"/>
        <v>8</v>
      </c>
      <c r="Z4638" s="14">
        <f t="shared" si="661"/>
        <v>64234.239999999998</v>
      </c>
      <c r="AA4638" s="7">
        <f>VLOOKUP(G4638,Ma_KH!$A:$R,14,0)</f>
        <v>60</v>
      </c>
      <c r="AD4638" s="7" t="str">
        <f>IFERROR(VLOOKUP(J4638,'Chuyển Mã'!$B$3:$C$9,2,0),"")</f>
        <v>Hà Nội</v>
      </c>
      <c r="AE4638" s="7" t="str">
        <f t="shared" si="662"/>
        <v>Giò Tai Lưỡi Xào 250</v>
      </c>
      <c r="AF4638" s="7">
        <f t="shared" si="663"/>
        <v>16</v>
      </c>
    </row>
    <row r="4639" spans="1:32" x14ac:dyDescent="0.25">
      <c r="A4639" s="65">
        <v>45910</v>
      </c>
      <c r="B4639" s="25">
        <v>4176573833</v>
      </c>
      <c r="C4639" s="12" t="s">
        <v>7214</v>
      </c>
      <c r="D4639" s="16">
        <f t="shared" si="657"/>
        <v>45910</v>
      </c>
      <c r="G4639" s="13" t="s">
        <v>1383</v>
      </c>
      <c r="I4639" s="25">
        <v>4176573833</v>
      </c>
      <c r="J4639" s="13" t="s">
        <v>75</v>
      </c>
      <c r="K4639" s="13" t="s">
        <v>32</v>
      </c>
      <c r="L4639" s="25" t="str">
        <f>VLOOKUP($K4639,TONG_SL!$A:$D,2,0)</f>
        <v>Giò Tai Lưỡi Xào 250</v>
      </c>
      <c r="N4639" s="25" t="str">
        <f t="shared" si="656"/>
        <v>K-C6</v>
      </c>
      <c r="Q4639" s="25" t="str">
        <f>VLOOKUP(K4639,TONG_SL!$A:$D,3,0)</f>
        <v>Túi</v>
      </c>
      <c r="R4639" s="1">
        <v>6</v>
      </c>
      <c r="T4639" s="1">
        <f>VLOOKUP(VLOOKUP(G4639,Ma_KH!$A:$R,18,0)&amp;K4639,Gia_MB!$A:$F,6,0)</f>
        <v>50183</v>
      </c>
      <c r="U4639" s="14">
        <f t="shared" si="658"/>
        <v>301098</v>
      </c>
      <c r="W4639" s="64">
        <f t="shared" si="659"/>
        <v>0</v>
      </c>
      <c r="X4639" s="3" t="str">
        <f t="shared" si="660"/>
        <v>8</v>
      </c>
      <c r="Z4639" s="14">
        <f t="shared" si="661"/>
        <v>24087.84</v>
      </c>
      <c r="AA4639" s="7">
        <f>VLOOKUP(G4639,Ma_KH!$A:$R,14,0)</f>
        <v>60</v>
      </c>
      <c r="AD4639" s="7" t="str">
        <f>IFERROR(VLOOKUP(J4639,'Chuyển Mã'!$B$3:$C$9,2,0),"")</f>
        <v>Hà Nội</v>
      </c>
      <c r="AE4639" s="7" t="str">
        <f t="shared" si="662"/>
        <v>Giò Tai Lưỡi Xào 250</v>
      </c>
      <c r="AF4639" s="7">
        <f t="shared" si="663"/>
        <v>6</v>
      </c>
    </row>
    <row r="4640" spans="1:32" x14ac:dyDescent="0.25">
      <c r="A4640" s="65">
        <v>45910</v>
      </c>
      <c r="B4640" s="25">
        <v>4176573833</v>
      </c>
      <c r="C4640" s="12" t="s">
        <v>7214</v>
      </c>
      <c r="D4640" s="16">
        <f t="shared" si="657"/>
        <v>45910</v>
      </c>
      <c r="G4640" s="13" t="s">
        <v>1383</v>
      </c>
      <c r="I4640" s="25">
        <v>4176573833</v>
      </c>
      <c r="J4640" s="13" t="s">
        <v>75</v>
      </c>
      <c r="K4640" s="13" t="s">
        <v>27</v>
      </c>
      <c r="L4640" s="25" t="str">
        <f>VLOOKUP($K4640,TONG_SL!$A:$D,2,0)</f>
        <v>Chân giò heo muối 300g</v>
      </c>
      <c r="N4640" s="25" t="str">
        <f t="shared" si="656"/>
        <v>K-C6</v>
      </c>
      <c r="Q4640" s="25" t="str">
        <f>VLOOKUP(K4640,TONG_SL!$A:$D,3,0)</f>
        <v>Túi</v>
      </c>
      <c r="R4640" s="1">
        <v>15</v>
      </c>
      <c r="T4640" s="1">
        <f>VLOOKUP(VLOOKUP(G4640,Ma_KH!$A:$R,18,0)&amp;K4640,Gia_MB!$A:$F,6,0)</f>
        <v>73431</v>
      </c>
      <c r="U4640" s="14">
        <f t="shared" si="658"/>
        <v>1101465</v>
      </c>
      <c r="W4640" s="64">
        <f t="shared" si="659"/>
        <v>0</v>
      </c>
      <c r="X4640" s="3" t="str">
        <f t="shared" si="660"/>
        <v>8</v>
      </c>
      <c r="Z4640" s="14">
        <f t="shared" si="661"/>
        <v>88117.2</v>
      </c>
      <c r="AA4640" s="7">
        <f>VLOOKUP(G4640,Ma_KH!$A:$R,14,0)</f>
        <v>60</v>
      </c>
      <c r="AD4640" s="7" t="str">
        <f>IFERROR(VLOOKUP(J4640,'Chuyển Mã'!$B$3:$C$9,2,0),"")</f>
        <v>Hà Nội</v>
      </c>
      <c r="AE4640" s="7" t="str">
        <f t="shared" si="662"/>
        <v>Chân giò heo muối 300g</v>
      </c>
      <c r="AF4640" s="7">
        <f t="shared" si="663"/>
        <v>15</v>
      </c>
    </row>
    <row r="4641" spans="1:32" x14ac:dyDescent="0.25">
      <c r="A4641" s="65">
        <v>45910</v>
      </c>
      <c r="B4641" s="25">
        <v>4176573833</v>
      </c>
      <c r="C4641" s="12" t="s">
        <v>7214</v>
      </c>
      <c r="D4641" s="16">
        <f t="shared" si="657"/>
        <v>45910</v>
      </c>
      <c r="G4641" s="13" t="s">
        <v>1383</v>
      </c>
      <c r="I4641" s="25">
        <v>4176573833</v>
      </c>
      <c r="J4641" s="13" t="s">
        <v>75</v>
      </c>
      <c r="K4641" s="13" t="s">
        <v>30</v>
      </c>
      <c r="L4641" s="25" t="str">
        <f>VLOOKUP($K4641,TONG_SL!$A:$D,2,0)</f>
        <v>Gà muối 500g</v>
      </c>
      <c r="N4641" s="25" t="str">
        <f t="shared" si="656"/>
        <v>K-C6</v>
      </c>
      <c r="Q4641" s="25" t="str">
        <f>VLOOKUP(K4641,TONG_SL!$A:$D,3,0)</f>
        <v>Túi</v>
      </c>
      <c r="R4641" s="1">
        <v>10</v>
      </c>
      <c r="T4641" s="1">
        <f>VLOOKUP(VLOOKUP(G4641,Ma_KH!$A:$R,18,0)&amp;K4641,Gia_MB!$A:$F,6,0)</f>
        <v>111058</v>
      </c>
      <c r="U4641" s="14">
        <f t="shared" si="658"/>
        <v>1110580</v>
      </c>
      <c r="W4641" s="64">
        <f t="shared" si="659"/>
        <v>0</v>
      </c>
      <c r="X4641" s="3" t="str">
        <f t="shared" si="660"/>
        <v>8</v>
      </c>
      <c r="Z4641" s="14">
        <f t="shared" si="661"/>
        <v>88846.400000000009</v>
      </c>
      <c r="AA4641" s="7">
        <f>VLOOKUP(G4641,Ma_KH!$A:$R,14,0)</f>
        <v>60</v>
      </c>
      <c r="AD4641" s="7" t="str">
        <f>IFERROR(VLOOKUP(J4641,'Chuyển Mã'!$B$3:$C$9,2,0),"")</f>
        <v>Hà Nội</v>
      </c>
      <c r="AE4641" s="7" t="str">
        <f t="shared" si="662"/>
        <v>Gà muối 500g</v>
      </c>
      <c r="AF4641" s="7">
        <f t="shared" si="663"/>
        <v>10</v>
      </c>
    </row>
    <row r="4642" spans="1:32" x14ac:dyDescent="0.25">
      <c r="A4642" s="65">
        <v>45910</v>
      </c>
      <c r="B4642" s="25">
        <v>4176574042</v>
      </c>
      <c r="C4642" s="12" t="s">
        <v>7214</v>
      </c>
      <c r="D4642" s="16">
        <f t="shared" si="657"/>
        <v>45910</v>
      </c>
      <c r="G4642" s="13" t="s">
        <v>1519</v>
      </c>
      <c r="I4642" s="25">
        <v>4176574042</v>
      </c>
      <c r="J4642" s="13" t="s">
        <v>75</v>
      </c>
      <c r="K4642" s="13" t="s">
        <v>30</v>
      </c>
      <c r="L4642" s="25" t="str">
        <f>VLOOKUP($K4642,TONG_SL!$A:$D,2,0)</f>
        <v>Gà muối 500g</v>
      </c>
      <c r="N4642" s="25" t="str">
        <f t="shared" si="656"/>
        <v>K-C6</v>
      </c>
      <c r="Q4642" s="25" t="str">
        <f>VLOOKUP(K4642,TONG_SL!$A:$D,3,0)</f>
        <v>Túi</v>
      </c>
      <c r="R4642" s="1">
        <v>11</v>
      </c>
      <c r="T4642" s="1">
        <f>VLOOKUP(VLOOKUP(G4642,Ma_KH!$A:$R,18,0)&amp;K4642,Gia_MB!$A:$F,6,0)</f>
        <v>111058</v>
      </c>
      <c r="U4642" s="14">
        <f t="shared" si="658"/>
        <v>1221638</v>
      </c>
      <c r="W4642" s="64">
        <f t="shared" si="659"/>
        <v>0</v>
      </c>
      <c r="X4642" s="3" t="str">
        <f t="shared" si="660"/>
        <v>8</v>
      </c>
      <c r="Z4642" s="14">
        <f t="shared" si="661"/>
        <v>97731.040000000008</v>
      </c>
      <c r="AA4642" s="7">
        <f>VLOOKUP(G4642,Ma_KH!$A:$R,14,0)</f>
        <v>60</v>
      </c>
      <c r="AD4642" s="7" t="str">
        <f>IFERROR(VLOOKUP(J4642,'Chuyển Mã'!$B$3:$C$9,2,0),"")</f>
        <v>Hà Nội</v>
      </c>
      <c r="AE4642" s="7" t="str">
        <f t="shared" si="662"/>
        <v>Gà muối 500g</v>
      </c>
      <c r="AF4642" s="7">
        <f t="shared" si="663"/>
        <v>11</v>
      </c>
    </row>
    <row r="4643" spans="1:32" x14ac:dyDescent="0.25">
      <c r="A4643" s="65">
        <v>45910</v>
      </c>
      <c r="B4643" s="25">
        <v>4176574042</v>
      </c>
      <c r="C4643" s="12" t="s">
        <v>7214</v>
      </c>
      <c r="D4643" s="16">
        <f t="shared" si="657"/>
        <v>45910</v>
      </c>
      <c r="G4643" s="13" t="s">
        <v>1519</v>
      </c>
      <c r="I4643" s="25">
        <v>4176574042</v>
      </c>
      <c r="J4643" s="13" t="s">
        <v>75</v>
      </c>
      <c r="K4643" s="13" t="s">
        <v>27</v>
      </c>
      <c r="L4643" s="25" t="str">
        <f>VLOOKUP($K4643,TONG_SL!$A:$D,2,0)</f>
        <v>Chân giò heo muối 300g</v>
      </c>
      <c r="N4643" s="25" t="str">
        <f t="shared" ref="N4643:N4706" si="664">IF($B4643&lt;&gt;"","K-C6","")</f>
        <v>K-C6</v>
      </c>
      <c r="Q4643" s="25" t="str">
        <f>VLOOKUP(K4643,TONG_SL!$A:$D,3,0)</f>
        <v>Túi</v>
      </c>
      <c r="R4643" s="1">
        <v>26</v>
      </c>
      <c r="T4643" s="1">
        <f>VLOOKUP(VLOOKUP(G4643,Ma_KH!$A:$R,18,0)&amp;K4643,Gia_MB!$A:$F,6,0)</f>
        <v>73431</v>
      </c>
      <c r="U4643" s="14">
        <f t="shared" si="658"/>
        <v>1909206</v>
      </c>
      <c r="W4643" s="64">
        <f t="shared" si="659"/>
        <v>0</v>
      </c>
      <c r="X4643" s="3" t="str">
        <f t="shared" si="660"/>
        <v>8</v>
      </c>
      <c r="Z4643" s="14">
        <f t="shared" si="661"/>
        <v>152736.48000000001</v>
      </c>
      <c r="AA4643" s="7">
        <f>VLOOKUP(G4643,Ma_KH!$A:$R,14,0)</f>
        <v>60</v>
      </c>
      <c r="AD4643" s="7" t="str">
        <f>IFERROR(VLOOKUP(J4643,'Chuyển Mã'!$B$3:$C$9,2,0),"")</f>
        <v>Hà Nội</v>
      </c>
      <c r="AE4643" s="7" t="str">
        <f t="shared" si="662"/>
        <v>Chân giò heo muối 300g</v>
      </c>
      <c r="AF4643" s="7">
        <f t="shared" si="663"/>
        <v>26</v>
      </c>
    </row>
    <row r="4644" spans="1:32" x14ac:dyDescent="0.25">
      <c r="A4644" s="65">
        <v>45910</v>
      </c>
      <c r="B4644" s="25">
        <v>4176574042</v>
      </c>
      <c r="C4644" s="12" t="s">
        <v>7214</v>
      </c>
      <c r="D4644" s="16">
        <f t="shared" si="657"/>
        <v>45910</v>
      </c>
      <c r="G4644" s="13" t="s">
        <v>1519</v>
      </c>
      <c r="I4644" s="25">
        <v>4176574042</v>
      </c>
      <c r="J4644" s="13" t="s">
        <v>75</v>
      </c>
      <c r="K4644" s="13" t="s">
        <v>32</v>
      </c>
      <c r="L4644" s="25" t="str">
        <f>VLOOKUP($K4644,TONG_SL!$A:$D,2,0)</f>
        <v>Giò Tai Lưỡi Xào 250</v>
      </c>
      <c r="N4644" s="25" t="str">
        <f t="shared" si="664"/>
        <v>K-C6</v>
      </c>
      <c r="Q4644" s="25" t="str">
        <f>VLOOKUP(K4644,TONG_SL!$A:$D,3,0)</f>
        <v>Túi</v>
      </c>
      <c r="R4644" s="1">
        <v>8</v>
      </c>
      <c r="T4644" s="1">
        <f>VLOOKUP(VLOOKUP(G4644,Ma_KH!$A:$R,18,0)&amp;K4644,Gia_MB!$A:$F,6,0)</f>
        <v>50183</v>
      </c>
      <c r="U4644" s="14">
        <f t="shared" si="658"/>
        <v>401464</v>
      </c>
      <c r="W4644" s="64">
        <f t="shared" si="659"/>
        <v>0</v>
      </c>
      <c r="X4644" s="3" t="str">
        <f t="shared" si="660"/>
        <v>8</v>
      </c>
      <c r="Z4644" s="14">
        <f t="shared" si="661"/>
        <v>32117.119999999999</v>
      </c>
      <c r="AA4644" s="7">
        <f>VLOOKUP(G4644,Ma_KH!$A:$R,14,0)</f>
        <v>60</v>
      </c>
      <c r="AD4644" s="7" t="str">
        <f>IFERROR(VLOOKUP(J4644,'Chuyển Mã'!$B$3:$C$9,2,0),"")</f>
        <v>Hà Nội</v>
      </c>
      <c r="AE4644" s="7" t="str">
        <f t="shared" si="662"/>
        <v>Giò Tai Lưỡi Xào 250</v>
      </c>
      <c r="AF4644" s="7">
        <f t="shared" si="663"/>
        <v>8</v>
      </c>
    </row>
    <row r="4645" spans="1:32" x14ac:dyDescent="0.25">
      <c r="A4645" s="65">
        <v>45910</v>
      </c>
      <c r="B4645" s="25">
        <v>4176574162</v>
      </c>
      <c r="C4645" s="12" t="s">
        <v>7214</v>
      </c>
      <c r="D4645" s="16">
        <f t="shared" si="657"/>
        <v>45910</v>
      </c>
      <c r="G4645" s="13" t="s">
        <v>1590</v>
      </c>
      <c r="I4645" s="25">
        <v>4176574162</v>
      </c>
      <c r="J4645" s="13" t="s">
        <v>75</v>
      </c>
      <c r="K4645" s="13" t="s">
        <v>30</v>
      </c>
      <c r="L4645" s="25" t="str">
        <f>VLOOKUP($K4645,TONG_SL!$A:$D,2,0)</f>
        <v>Gà muối 500g</v>
      </c>
      <c r="N4645" s="25" t="str">
        <f t="shared" si="664"/>
        <v>K-C6</v>
      </c>
      <c r="Q4645" s="25" t="str">
        <f>VLOOKUP(K4645,TONG_SL!$A:$D,3,0)</f>
        <v>Túi</v>
      </c>
      <c r="R4645" s="1">
        <v>4</v>
      </c>
      <c r="T4645" s="1">
        <f>VLOOKUP(VLOOKUP(G4645,Ma_KH!$A:$R,18,0)&amp;K4645,Gia_MB!$A:$F,6,0)</f>
        <v>111058</v>
      </c>
      <c r="U4645" s="14">
        <f t="shared" si="658"/>
        <v>444232</v>
      </c>
      <c r="W4645" s="64">
        <f t="shared" si="659"/>
        <v>0</v>
      </c>
      <c r="X4645" s="3" t="str">
        <f t="shared" si="660"/>
        <v>8</v>
      </c>
      <c r="Z4645" s="14">
        <f t="shared" si="661"/>
        <v>35538.559999999998</v>
      </c>
      <c r="AA4645" s="7">
        <f>VLOOKUP(G4645,Ma_KH!$A:$R,14,0)</f>
        <v>60</v>
      </c>
      <c r="AD4645" s="7" t="str">
        <f>IFERROR(VLOOKUP(J4645,'Chuyển Mã'!$B$3:$C$9,2,0),"")</f>
        <v>Hà Nội</v>
      </c>
      <c r="AE4645" s="7" t="str">
        <f t="shared" si="662"/>
        <v>Gà muối 500g</v>
      </c>
      <c r="AF4645" s="7">
        <f t="shared" si="663"/>
        <v>4</v>
      </c>
    </row>
    <row r="4646" spans="1:32" x14ac:dyDescent="0.25">
      <c r="A4646" s="65">
        <v>45910</v>
      </c>
      <c r="B4646" s="25">
        <v>4176574162</v>
      </c>
      <c r="C4646" s="12" t="s">
        <v>7214</v>
      </c>
      <c r="D4646" s="16">
        <f t="shared" si="657"/>
        <v>45910</v>
      </c>
      <c r="G4646" s="13" t="s">
        <v>1590</v>
      </c>
      <c r="I4646" s="25">
        <v>4176574162</v>
      </c>
      <c r="J4646" s="13" t="s">
        <v>75</v>
      </c>
      <c r="K4646" s="13" t="s">
        <v>51</v>
      </c>
      <c r="L4646" s="25" t="str">
        <f>VLOOKUP($K4646,TONG_SL!$A:$D,2,0)</f>
        <v>Mọc Nấm Hương 250g</v>
      </c>
      <c r="N4646" s="25" t="str">
        <f t="shared" si="664"/>
        <v>K-C6</v>
      </c>
      <c r="Q4646" s="25" t="str">
        <f>VLOOKUP(K4646,TONG_SL!$A:$D,3,0)</f>
        <v>Túi</v>
      </c>
      <c r="R4646" s="1">
        <v>4</v>
      </c>
      <c r="T4646" s="1">
        <f>VLOOKUP(VLOOKUP(G4646,Ma_KH!$A:$R,18,0)&amp;K4646,Gia_MB!$A:$F,6,0)</f>
        <v>46000</v>
      </c>
      <c r="U4646" s="14">
        <f t="shared" si="658"/>
        <v>184000</v>
      </c>
      <c r="W4646" s="64">
        <f t="shared" si="659"/>
        <v>0</v>
      </c>
      <c r="X4646" s="3" t="str">
        <f t="shared" si="660"/>
        <v>8</v>
      </c>
      <c r="Z4646" s="14">
        <f t="shared" si="661"/>
        <v>14720</v>
      </c>
      <c r="AA4646" s="7">
        <f>VLOOKUP(G4646,Ma_KH!$A:$R,14,0)</f>
        <v>60</v>
      </c>
      <c r="AD4646" s="7" t="str">
        <f>IFERROR(VLOOKUP(J4646,'Chuyển Mã'!$B$3:$C$9,2,0),"")</f>
        <v>Hà Nội</v>
      </c>
      <c r="AE4646" s="7" t="str">
        <f t="shared" si="662"/>
        <v>Mọc Nấm Hương 250g</v>
      </c>
      <c r="AF4646" s="7">
        <f t="shared" si="663"/>
        <v>4</v>
      </c>
    </row>
    <row r="4647" spans="1:32" x14ac:dyDescent="0.25">
      <c r="A4647" s="65">
        <v>45910</v>
      </c>
      <c r="B4647" s="25">
        <v>4176574162</v>
      </c>
      <c r="C4647" s="12" t="s">
        <v>7214</v>
      </c>
      <c r="D4647" s="16">
        <f t="shared" si="657"/>
        <v>45910</v>
      </c>
      <c r="G4647" s="13" t="s">
        <v>1590</v>
      </c>
      <c r="I4647" s="25">
        <v>4176574162</v>
      </c>
      <c r="J4647" s="13" t="s">
        <v>75</v>
      </c>
      <c r="K4647" s="13" t="s">
        <v>27</v>
      </c>
      <c r="L4647" s="25" t="str">
        <f>VLOOKUP($K4647,TONG_SL!$A:$D,2,0)</f>
        <v>Chân giò heo muối 300g</v>
      </c>
      <c r="N4647" s="25" t="str">
        <f t="shared" si="664"/>
        <v>K-C6</v>
      </c>
      <c r="Q4647" s="25" t="str">
        <f>VLOOKUP(K4647,TONG_SL!$A:$D,3,0)</f>
        <v>Túi</v>
      </c>
      <c r="R4647" s="1">
        <v>18</v>
      </c>
      <c r="T4647" s="1">
        <f>VLOOKUP(VLOOKUP(G4647,Ma_KH!$A:$R,18,0)&amp;K4647,Gia_MB!$A:$F,6,0)</f>
        <v>73431</v>
      </c>
      <c r="U4647" s="14">
        <f t="shared" si="658"/>
        <v>1321758</v>
      </c>
      <c r="W4647" s="64">
        <f t="shared" si="659"/>
        <v>0</v>
      </c>
      <c r="X4647" s="3" t="str">
        <f t="shared" si="660"/>
        <v>8</v>
      </c>
      <c r="Z4647" s="14">
        <f t="shared" si="661"/>
        <v>105740.64</v>
      </c>
      <c r="AA4647" s="7">
        <f>VLOOKUP(G4647,Ma_KH!$A:$R,14,0)</f>
        <v>60</v>
      </c>
      <c r="AD4647" s="7" t="str">
        <f>IFERROR(VLOOKUP(J4647,'Chuyển Mã'!$B$3:$C$9,2,0),"")</f>
        <v>Hà Nội</v>
      </c>
      <c r="AE4647" s="7" t="str">
        <f t="shared" si="662"/>
        <v>Chân giò heo muối 300g</v>
      </c>
      <c r="AF4647" s="7">
        <f t="shared" si="663"/>
        <v>18</v>
      </c>
    </row>
    <row r="4648" spans="1:32" x14ac:dyDescent="0.25">
      <c r="A4648" s="65">
        <v>45910</v>
      </c>
      <c r="B4648" s="25">
        <v>4176574162</v>
      </c>
      <c r="C4648" s="12" t="s">
        <v>7214</v>
      </c>
      <c r="D4648" s="16">
        <f t="shared" si="657"/>
        <v>45910</v>
      </c>
      <c r="G4648" s="13" t="s">
        <v>1590</v>
      </c>
      <c r="I4648" s="25">
        <v>4176574162</v>
      </c>
      <c r="J4648" s="13" t="s">
        <v>75</v>
      </c>
      <c r="K4648" s="13" t="s">
        <v>32</v>
      </c>
      <c r="L4648" s="25" t="str">
        <f>VLOOKUP($K4648,TONG_SL!$A:$D,2,0)</f>
        <v>Giò Tai Lưỡi Xào 250</v>
      </c>
      <c r="N4648" s="25" t="str">
        <f t="shared" si="664"/>
        <v>K-C6</v>
      </c>
      <c r="Q4648" s="25" t="str">
        <f>VLOOKUP(K4648,TONG_SL!$A:$D,3,0)</f>
        <v>Túi</v>
      </c>
      <c r="R4648" s="1">
        <v>10</v>
      </c>
      <c r="T4648" s="1">
        <f>VLOOKUP(VLOOKUP(G4648,Ma_KH!$A:$R,18,0)&amp;K4648,Gia_MB!$A:$F,6,0)</f>
        <v>50183</v>
      </c>
      <c r="U4648" s="14">
        <f t="shared" si="658"/>
        <v>501830</v>
      </c>
      <c r="W4648" s="64">
        <f t="shared" si="659"/>
        <v>0</v>
      </c>
      <c r="X4648" s="3" t="str">
        <f t="shared" si="660"/>
        <v>8</v>
      </c>
      <c r="Z4648" s="14">
        <f t="shared" si="661"/>
        <v>40146.400000000001</v>
      </c>
      <c r="AA4648" s="7">
        <f>VLOOKUP(G4648,Ma_KH!$A:$R,14,0)</f>
        <v>60</v>
      </c>
      <c r="AD4648" s="7" t="str">
        <f>IFERROR(VLOOKUP(J4648,'Chuyển Mã'!$B$3:$C$9,2,0),"")</f>
        <v>Hà Nội</v>
      </c>
      <c r="AE4648" s="7" t="str">
        <f t="shared" si="662"/>
        <v>Giò Tai Lưỡi Xào 250</v>
      </c>
      <c r="AF4648" s="7">
        <f t="shared" si="663"/>
        <v>10</v>
      </c>
    </row>
    <row r="4649" spans="1:32" x14ac:dyDescent="0.25">
      <c r="A4649" s="65">
        <v>45910</v>
      </c>
      <c r="B4649" s="25">
        <v>4176573871</v>
      </c>
      <c r="C4649" s="12" t="s">
        <v>7214</v>
      </c>
      <c r="D4649" s="16">
        <f t="shared" si="657"/>
        <v>45910</v>
      </c>
      <c r="G4649" s="13" t="s">
        <v>1417</v>
      </c>
      <c r="I4649" s="25">
        <v>4176573871</v>
      </c>
      <c r="J4649" s="13" t="s">
        <v>75</v>
      </c>
      <c r="K4649" s="13" t="s">
        <v>30</v>
      </c>
      <c r="L4649" s="25" t="str">
        <f>VLOOKUP($K4649,TONG_SL!$A:$D,2,0)</f>
        <v>Gà muối 500g</v>
      </c>
      <c r="N4649" s="25" t="str">
        <f t="shared" si="664"/>
        <v>K-C6</v>
      </c>
      <c r="Q4649" s="25" t="str">
        <f>VLOOKUP(K4649,TONG_SL!$A:$D,3,0)</f>
        <v>Túi</v>
      </c>
      <c r="R4649" s="1">
        <v>7</v>
      </c>
      <c r="T4649" s="1">
        <f>VLOOKUP(VLOOKUP(G4649,Ma_KH!$A:$R,18,0)&amp;K4649,Gia_MB!$A:$F,6,0)</f>
        <v>111058</v>
      </c>
      <c r="U4649" s="14">
        <f t="shared" si="658"/>
        <v>777406</v>
      </c>
      <c r="W4649" s="64">
        <f t="shared" si="659"/>
        <v>0</v>
      </c>
      <c r="X4649" s="3" t="str">
        <f t="shared" si="660"/>
        <v>8</v>
      </c>
      <c r="Z4649" s="14">
        <f t="shared" si="661"/>
        <v>62192.480000000003</v>
      </c>
      <c r="AA4649" s="7">
        <f>VLOOKUP(G4649,Ma_KH!$A:$R,14,0)</f>
        <v>60</v>
      </c>
      <c r="AD4649" s="7" t="str">
        <f>IFERROR(VLOOKUP(J4649,'Chuyển Mã'!$B$3:$C$9,2,0),"")</f>
        <v>Hà Nội</v>
      </c>
      <c r="AE4649" s="7" t="str">
        <f t="shared" si="662"/>
        <v>Gà muối 500g</v>
      </c>
      <c r="AF4649" s="7">
        <f t="shared" si="663"/>
        <v>7</v>
      </c>
    </row>
    <row r="4650" spans="1:32" x14ac:dyDescent="0.25">
      <c r="A4650" s="65">
        <v>45910</v>
      </c>
      <c r="B4650" s="25">
        <v>4176573871</v>
      </c>
      <c r="C4650" s="12" t="s">
        <v>7214</v>
      </c>
      <c r="D4650" s="16">
        <f t="shared" si="657"/>
        <v>45910</v>
      </c>
      <c r="G4650" s="13" t="s">
        <v>1417</v>
      </c>
      <c r="I4650" s="25">
        <v>4176573871</v>
      </c>
      <c r="J4650" s="13" t="s">
        <v>75</v>
      </c>
      <c r="K4650" s="13" t="s">
        <v>51</v>
      </c>
      <c r="L4650" s="25" t="str">
        <f>VLOOKUP($K4650,TONG_SL!$A:$D,2,0)</f>
        <v>Mọc Nấm Hương 250g</v>
      </c>
      <c r="N4650" s="25" t="str">
        <f t="shared" si="664"/>
        <v>K-C6</v>
      </c>
      <c r="Q4650" s="25" t="str">
        <f>VLOOKUP(K4650,TONG_SL!$A:$D,3,0)</f>
        <v>Túi</v>
      </c>
      <c r="R4650" s="1">
        <v>3</v>
      </c>
      <c r="T4650" s="1">
        <f>VLOOKUP(VLOOKUP(G4650,Ma_KH!$A:$R,18,0)&amp;K4650,Gia_MB!$A:$F,6,0)</f>
        <v>46000</v>
      </c>
      <c r="U4650" s="14">
        <f t="shared" si="658"/>
        <v>138000</v>
      </c>
      <c r="W4650" s="64">
        <f t="shared" si="659"/>
        <v>0</v>
      </c>
      <c r="X4650" s="3" t="str">
        <f t="shared" si="660"/>
        <v>8</v>
      </c>
      <c r="Z4650" s="14">
        <f t="shared" si="661"/>
        <v>11040</v>
      </c>
      <c r="AA4650" s="7">
        <f>VLOOKUP(G4650,Ma_KH!$A:$R,14,0)</f>
        <v>60</v>
      </c>
      <c r="AD4650" s="7" t="str">
        <f>IFERROR(VLOOKUP(J4650,'Chuyển Mã'!$B$3:$C$9,2,0),"")</f>
        <v>Hà Nội</v>
      </c>
      <c r="AE4650" s="7" t="str">
        <f t="shared" si="662"/>
        <v>Mọc Nấm Hương 250g</v>
      </c>
      <c r="AF4650" s="7">
        <f t="shared" si="663"/>
        <v>3</v>
      </c>
    </row>
    <row r="4651" spans="1:32" x14ac:dyDescent="0.25">
      <c r="A4651" s="65">
        <v>45910</v>
      </c>
      <c r="B4651" s="25">
        <v>4176573871</v>
      </c>
      <c r="C4651" s="12" t="s">
        <v>7214</v>
      </c>
      <c r="D4651" s="16">
        <f t="shared" si="657"/>
        <v>45910</v>
      </c>
      <c r="G4651" s="13" t="s">
        <v>1417</v>
      </c>
      <c r="I4651" s="25">
        <v>4176573871</v>
      </c>
      <c r="J4651" s="13" t="s">
        <v>75</v>
      </c>
      <c r="K4651" s="13" t="s">
        <v>27</v>
      </c>
      <c r="L4651" s="25" t="str">
        <f>VLOOKUP($K4651,TONG_SL!$A:$D,2,0)</f>
        <v>Chân giò heo muối 300g</v>
      </c>
      <c r="N4651" s="25" t="str">
        <f t="shared" si="664"/>
        <v>K-C6</v>
      </c>
      <c r="Q4651" s="25" t="str">
        <f>VLOOKUP(K4651,TONG_SL!$A:$D,3,0)</f>
        <v>Túi</v>
      </c>
      <c r="R4651" s="1">
        <v>18</v>
      </c>
      <c r="T4651" s="1">
        <f>VLOOKUP(VLOOKUP(G4651,Ma_KH!$A:$R,18,0)&amp;K4651,Gia_MB!$A:$F,6,0)</f>
        <v>73431</v>
      </c>
      <c r="U4651" s="14">
        <f t="shared" si="658"/>
        <v>1321758</v>
      </c>
      <c r="W4651" s="64">
        <f t="shared" si="659"/>
        <v>0</v>
      </c>
      <c r="X4651" s="3" t="str">
        <f t="shared" si="660"/>
        <v>8</v>
      </c>
      <c r="Z4651" s="14">
        <f t="shared" si="661"/>
        <v>105740.64</v>
      </c>
      <c r="AA4651" s="7">
        <f>VLOOKUP(G4651,Ma_KH!$A:$R,14,0)</f>
        <v>60</v>
      </c>
      <c r="AD4651" s="7" t="str">
        <f>IFERROR(VLOOKUP(J4651,'Chuyển Mã'!$B$3:$C$9,2,0),"")</f>
        <v>Hà Nội</v>
      </c>
      <c r="AE4651" s="7" t="str">
        <f t="shared" si="662"/>
        <v>Chân giò heo muối 300g</v>
      </c>
      <c r="AF4651" s="7">
        <f t="shared" si="663"/>
        <v>18</v>
      </c>
    </row>
    <row r="4652" spans="1:32" x14ac:dyDescent="0.25">
      <c r="A4652" s="65">
        <v>45910</v>
      </c>
      <c r="B4652" s="25">
        <v>4176573871</v>
      </c>
      <c r="C4652" s="12" t="s">
        <v>7214</v>
      </c>
      <c r="D4652" s="16">
        <f t="shared" si="657"/>
        <v>45910</v>
      </c>
      <c r="G4652" s="13" t="s">
        <v>1417</v>
      </c>
      <c r="I4652" s="25">
        <v>4176573871</v>
      </c>
      <c r="J4652" s="13" t="s">
        <v>75</v>
      </c>
      <c r="K4652" s="13" t="s">
        <v>32</v>
      </c>
      <c r="L4652" s="25" t="str">
        <f>VLOOKUP($K4652,TONG_SL!$A:$D,2,0)</f>
        <v>Giò Tai Lưỡi Xào 250</v>
      </c>
      <c r="N4652" s="25" t="str">
        <f t="shared" si="664"/>
        <v>K-C6</v>
      </c>
      <c r="Q4652" s="25" t="str">
        <f>VLOOKUP(K4652,TONG_SL!$A:$D,3,0)</f>
        <v>Túi</v>
      </c>
      <c r="R4652" s="1">
        <v>2</v>
      </c>
      <c r="T4652" s="1">
        <f>VLOOKUP(VLOOKUP(G4652,Ma_KH!$A:$R,18,0)&amp;K4652,Gia_MB!$A:$F,6,0)</f>
        <v>50183</v>
      </c>
      <c r="U4652" s="14">
        <f t="shared" si="658"/>
        <v>100366</v>
      </c>
      <c r="W4652" s="64">
        <f t="shared" si="659"/>
        <v>0</v>
      </c>
      <c r="X4652" s="3" t="str">
        <f t="shared" si="660"/>
        <v>8</v>
      </c>
      <c r="Z4652" s="14">
        <f t="shared" si="661"/>
        <v>8029.28</v>
      </c>
      <c r="AA4652" s="7">
        <f>VLOOKUP(G4652,Ma_KH!$A:$R,14,0)</f>
        <v>60</v>
      </c>
      <c r="AD4652" s="7" t="str">
        <f>IFERROR(VLOOKUP(J4652,'Chuyển Mã'!$B$3:$C$9,2,0),"")</f>
        <v>Hà Nội</v>
      </c>
      <c r="AE4652" s="7" t="str">
        <f t="shared" si="662"/>
        <v>Giò Tai Lưỡi Xào 250</v>
      </c>
      <c r="AF4652" s="7">
        <f t="shared" si="663"/>
        <v>2</v>
      </c>
    </row>
    <row r="4653" spans="1:32" x14ac:dyDescent="0.25">
      <c r="A4653" s="65">
        <v>45910</v>
      </c>
      <c r="B4653" s="25">
        <v>4176573772</v>
      </c>
      <c r="C4653" s="12" t="s">
        <v>7214</v>
      </c>
      <c r="D4653" s="16">
        <f t="shared" si="657"/>
        <v>45910</v>
      </c>
      <c r="G4653" s="13" t="s">
        <v>8760</v>
      </c>
      <c r="I4653" s="25">
        <v>4176573772</v>
      </c>
      <c r="J4653" s="13" t="s">
        <v>75</v>
      </c>
      <c r="K4653" s="13" t="s">
        <v>30</v>
      </c>
      <c r="L4653" s="25" t="str">
        <f>VLOOKUP($K4653,TONG_SL!$A:$D,2,0)</f>
        <v>Gà muối 500g</v>
      </c>
      <c r="N4653" s="25" t="str">
        <f t="shared" si="664"/>
        <v>K-C6</v>
      </c>
      <c r="Q4653" s="25" t="str">
        <f>VLOOKUP(K4653,TONG_SL!$A:$D,3,0)</f>
        <v>Túi</v>
      </c>
      <c r="R4653" s="1">
        <v>12</v>
      </c>
      <c r="T4653" s="1">
        <f>VLOOKUP(VLOOKUP(G4653,Ma_KH!$A:$R,18,0)&amp;K4653,Gia_MB!$A:$F,6,0)</f>
        <v>111058</v>
      </c>
      <c r="U4653" s="14">
        <f t="shared" si="658"/>
        <v>1332696</v>
      </c>
      <c r="W4653" s="64">
        <f t="shared" si="659"/>
        <v>0</v>
      </c>
      <c r="X4653" s="3" t="str">
        <f t="shared" si="660"/>
        <v>8</v>
      </c>
      <c r="Z4653" s="14">
        <f t="shared" si="661"/>
        <v>106615.68000000001</v>
      </c>
      <c r="AA4653" s="7">
        <f>VLOOKUP(G4653,Ma_KH!$A:$R,14,0)</f>
        <v>60</v>
      </c>
      <c r="AD4653" s="7" t="str">
        <f>IFERROR(VLOOKUP(J4653,'Chuyển Mã'!$B$3:$C$9,2,0),"")</f>
        <v>Hà Nội</v>
      </c>
      <c r="AE4653" s="7" t="str">
        <f t="shared" si="662"/>
        <v>Gà muối 500g</v>
      </c>
      <c r="AF4653" s="7">
        <f t="shared" si="663"/>
        <v>12</v>
      </c>
    </row>
    <row r="4654" spans="1:32" x14ac:dyDescent="0.25">
      <c r="A4654" s="65">
        <v>45910</v>
      </c>
      <c r="B4654" s="25">
        <v>4176573772</v>
      </c>
      <c r="C4654" s="12" t="s">
        <v>7214</v>
      </c>
      <c r="D4654" s="16">
        <f t="shared" si="657"/>
        <v>45910</v>
      </c>
      <c r="G4654" s="13" t="s">
        <v>8760</v>
      </c>
      <c r="I4654" s="25">
        <v>4176573772</v>
      </c>
      <c r="J4654" s="13" t="s">
        <v>75</v>
      </c>
      <c r="K4654" s="13" t="s">
        <v>51</v>
      </c>
      <c r="L4654" s="25" t="str">
        <f>VLOOKUP($K4654,TONG_SL!$A:$D,2,0)</f>
        <v>Mọc Nấm Hương 250g</v>
      </c>
      <c r="N4654" s="25" t="str">
        <f t="shared" si="664"/>
        <v>K-C6</v>
      </c>
      <c r="Q4654" s="25" t="str">
        <f>VLOOKUP(K4654,TONG_SL!$A:$D,3,0)</f>
        <v>Túi</v>
      </c>
      <c r="R4654" s="1">
        <v>3</v>
      </c>
      <c r="T4654" s="1">
        <f>VLOOKUP(VLOOKUP(G4654,Ma_KH!$A:$R,18,0)&amp;K4654,Gia_MB!$A:$F,6,0)</f>
        <v>46000</v>
      </c>
      <c r="U4654" s="14">
        <f t="shared" si="658"/>
        <v>138000</v>
      </c>
      <c r="W4654" s="64">
        <f t="shared" si="659"/>
        <v>0</v>
      </c>
      <c r="X4654" s="3" t="str">
        <f t="shared" si="660"/>
        <v>8</v>
      </c>
      <c r="Z4654" s="14">
        <f t="shared" si="661"/>
        <v>11040</v>
      </c>
      <c r="AA4654" s="7">
        <f>VLOOKUP(G4654,Ma_KH!$A:$R,14,0)</f>
        <v>60</v>
      </c>
      <c r="AD4654" s="7" t="str">
        <f>IFERROR(VLOOKUP(J4654,'Chuyển Mã'!$B$3:$C$9,2,0),"")</f>
        <v>Hà Nội</v>
      </c>
      <c r="AE4654" s="7" t="str">
        <f t="shared" si="662"/>
        <v>Mọc Nấm Hương 250g</v>
      </c>
      <c r="AF4654" s="7">
        <f t="shared" si="663"/>
        <v>3</v>
      </c>
    </row>
    <row r="4655" spans="1:32" x14ac:dyDescent="0.25">
      <c r="A4655" s="65">
        <v>45910</v>
      </c>
      <c r="B4655" s="25">
        <v>4176573772</v>
      </c>
      <c r="C4655" s="12" t="s">
        <v>7214</v>
      </c>
      <c r="D4655" s="16">
        <f t="shared" si="657"/>
        <v>45910</v>
      </c>
      <c r="G4655" s="13" t="s">
        <v>8760</v>
      </c>
      <c r="I4655" s="25">
        <v>4176573772</v>
      </c>
      <c r="J4655" s="13" t="s">
        <v>75</v>
      </c>
      <c r="K4655" s="13" t="s">
        <v>27</v>
      </c>
      <c r="L4655" s="25" t="str">
        <f>VLOOKUP($K4655,TONG_SL!$A:$D,2,0)</f>
        <v>Chân giò heo muối 300g</v>
      </c>
      <c r="N4655" s="25" t="str">
        <f t="shared" si="664"/>
        <v>K-C6</v>
      </c>
      <c r="Q4655" s="25" t="str">
        <f>VLOOKUP(K4655,TONG_SL!$A:$D,3,0)</f>
        <v>Túi</v>
      </c>
      <c r="R4655" s="1">
        <v>20</v>
      </c>
      <c r="T4655" s="1">
        <f>VLOOKUP(VLOOKUP(G4655,Ma_KH!$A:$R,18,0)&amp;K4655,Gia_MB!$A:$F,6,0)</f>
        <v>73431</v>
      </c>
      <c r="U4655" s="14">
        <f t="shared" si="658"/>
        <v>1468620</v>
      </c>
      <c r="W4655" s="64">
        <f t="shared" si="659"/>
        <v>0</v>
      </c>
      <c r="X4655" s="3" t="str">
        <f t="shared" si="660"/>
        <v>8</v>
      </c>
      <c r="Z4655" s="14">
        <f t="shared" si="661"/>
        <v>117489.60000000001</v>
      </c>
      <c r="AA4655" s="7">
        <f>VLOOKUP(G4655,Ma_KH!$A:$R,14,0)</f>
        <v>60</v>
      </c>
      <c r="AD4655" s="7" t="str">
        <f>IFERROR(VLOOKUP(J4655,'Chuyển Mã'!$B$3:$C$9,2,0),"")</f>
        <v>Hà Nội</v>
      </c>
      <c r="AE4655" s="7" t="str">
        <f t="shared" si="662"/>
        <v>Chân giò heo muối 300g</v>
      </c>
      <c r="AF4655" s="7">
        <f t="shared" si="663"/>
        <v>20</v>
      </c>
    </row>
    <row r="4656" spans="1:32" x14ac:dyDescent="0.25">
      <c r="A4656" s="65">
        <v>45910</v>
      </c>
      <c r="B4656" s="25">
        <v>4176573772</v>
      </c>
      <c r="C4656" s="12" t="s">
        <v>7214</v>
      </c>
      <c r="D4656" s="16">
        <f t="shared" si="657"/>
        <v>45910</v>
      </c>
      <c r="G4656" s="13" t="s">
        <v>8760</v>
      </c>
      <c r="I4656" s="25">
        <v>4176573772</v>
      </c>
      <c r="J4656" s="13" t="s">
        <v>75</v>
      </c>
      <c r="K4656" s="13" t="s">
        <v>32</v>
      </c>
      <c r="L4656" s="25" t="str">
        <f>VLOOKUP($K4656,TONG_SL!$A:$D,2,0)</f>
        <v>Giò Tai Lưỡi Xào 250</v>
      </c>
      <c r="N4656" s="25" t="str">
        <f t="shared" si="664"/>
        <v>K-C6</v>
      </c>
      <c r="Q4656" s="25" t="str">
        <f>VLOOKUP(K4656,TONG_SL!$A:$D,3,0)</f>
        <v>Túi</v>
      </c>
      <c r="R4656" s="1">
        <v>14</v>
      </c>
      <c r="T4656" s="1">
        <f>VLOOKUP(VLOOKUP(G4656,Ma_KH!$A:$R,18,0)&amp;K4656,Gia_MB!$A:$F,6,0)</f>
        <v>50183</v>
      </c>
      <c r="U4656" s="14">
        <f t="shared" si="658"/>
        <v>702562</v>
      </c>
      <c r="W4656" s="64">
        <f t="shared" si="659"/>
        <v>0</v>
      </c>
      <c r="X4656" s="3" t="str">
        <f t="shared" si="660"/>
        <v>8</v>
      </c>
      <c r="Z4656" s="14">
        <f t="shared" si="661"/>
        <v>56204.959999999999</v>
      </c>
      <c r="AA4656" s="7">
        <f>VLOOKUP(G4656,Ma_KH!$A:$R,14,0)</f>
        <v>60</v>
      </c>
      <c r="AD4656" s="7" t="str">
        <f>IFERROR(VLOOKUP(J4656,'Chuyển Mã'!$B$3:$C$9,2,0),"")</f>
        <v>Hà Nội</v>
      </c>
      <c r="AE4656" s="7" t="str">
        <f t="shared" si="662"/>
        <v>Giò Tai Lưỡi Xào 250</v>
      </c>
      <c r="AF4656" s="7">
        <f t="shared" si="663"/>
        <v>14</v>
      </c>
    </row>
    <row r="4657" spans="1:32" x14ac:dyDescent="0.25">
      <c r="A4657" s="65">
        <v>45910</v>
      </c>
      <c r="B4657" s="25">
        <v>4176573734</v>
      </c>
      <c r="C4657" s="12" t="s">
        <v>7214</v>
      </c>
      <c r="D4657" s="16">
        <f t="shared" si="657"/>
        <v>45910</v>
      </c>
      <c r="G4657" s="13" t="s">
        <v>8761</v>
      </c>
      <c r="I4657" s="25">
        <v>4176573734</v>
      </c>
      <c r="J4657" s="13" t="s">
        <v>75</v>
      </c>
      <c r="K4657" s="13" t="s">
        <v>51</v>
      </c>
      <c r="L4657" s="25" t="str">
        <f>VLOOKUP($K4657,TONG_SL!$A:$D,2,0)</f>
        <v>Mọc Nấm Hương 250g</v>
      </c>
      <c r="N4657" s="25" t="str">
        <f t="shared" si="664"/>
        <v>K-C6</v>
      </c>
      <c r="Q4657" s="25" t="str">
        <f>VLOOKUP(K4657,TONG_SL!$A:$D,3,0)</f>
        <v>Túi</v>
      </c>
      <c r="R4657" s="1">
        <v>3</v>
      </c>
      <c r="T4657" s="1">
        <f>VLOOKUP(VLOOKUP(G4657,Ma_KH!$A:$R,18,0)&amp;K4657,Gia_MB!$A:$F,6,0)</f>
        <v>46000</v>
      </c>
      <c r="U4657" s="14">
        <f t="shared" si="658"/>
        <v>138000</v>
      </c>
      <c r="W4657" s="64">
        <f t="shared" si="659"/>
        <v>0</v>
      </c>
      <c r="X4657" s="3" t="str">
        <f t="shared" si="660"/>
        <v>8</v>
      </c>
      <c r="Z4657" s="14">
        <f t="shared" si="661"/>
        <v>11040</v>
      </c>
      <c r="AA4657" s="7">
        <f>VLOOKUP(G4657,Ma_KH!$A:$R,14,0)</f>
        <v>60</v>
      </c>
      <c r="AD4657" s="7" t="str">
        <f>IFERROR(VLOOKUP(J4657,'Chuyển Mã'!$B$3:$C$9,2,0),"")</f>
        <v>Hà Nội</v>
      </c>
      <c r="AE4657" s="7" t="str">
        <f t="shared" si="662"/>
        <v>Mọc Nấm Hương 250g</v>
      </c>
      <c r="AF4657" s="7">
        <f t="shared" si="663"/>
        <v>3</v>
      </c>
    </row>
    <row r="4658" spans="1:32" x14ac:dyDescent="0.25">
      <c r="A4658" s="65">
        <v>45910</v>
      </c>
      <c r="B4658" s="25">
        <v>4176573734</v>
      </c>
      <c r="C4658" s="12" t="s">
        <v>7214</v>
      </c>
      <c r="D4658" s="16">
        <f t="shared" si="657"/>
        <v>45910</v>
      </c>
      <c r="G4658" s="13" t="s">
        <v>8761</v>
      </c>
      <c r="I4658" s="25">
        <v>4176573734</v>
      </c>
      <c r="J4658" s="13" t="s">
        <v>75</v>
      </c>
      <c r="K4658" s="13" t="s">
        <v>27</v>
      </c>
      <c r="L4658" s="25" t="str">
        <f>VLOOKUP($K4658,TONG_SL!$A:$D,2,0)</f>
        <v>Chân giò heo muối 300g</v>
      </c>
      <c r="N4658" s="25" t="str">
        <f t="shared" si="664"/>
        <v>K-C6</v>
      </c>
      <c r="Q4658" s="25" t="str">
        <f>VLOOKUP(K4658,TONG_SL!$A:$D,3,0)</f>
        <v>Túi</v>
      </c>
      <c r="R4658" s="1">
        <v>10</v>
      </c>
      <c r="T4658" s="1">
        <f>VLOOKUP(VLOOKUP(G4658,Ma_KH!$A:$R,18,0)&amp;K4658,Gia_MB!$A:$F,6,0)</f>
        <v>73431</v>
      </c>
      <c r="U4658" s="14">
        <f t="shared" si="658"/>
        <v>734310</v>
      </c>
      <c r="W4658" s="64">
        <f t="shared" si="659"/>
        <v>0</v>
      </c>
      <c r="X4658" s="3" t="str">
        <f t="shared" si="660"/>
        <v>8</v>
      </c>
      <c r="Z4658" s="14">
        <f t="shared" si="661"/>
        <v>58744.800000000003</v>
      </c>
      <c r="AA4658" s="7">
        <f>VLOOKUP(G4658,Ma_KH!$A:$R,14,0)</f>
        <v>60</v>
      </c>
      <c r="AD4658" s="7" t="str">
        <f>IFERROR(VLOOKUP(J4658,'Chuyển Mã'!$B$3:$C$9,2,0),"")</f>
        <v>Hà Nội</v>
      </c>
      <c r="AE4658" s="7" t="str">
        <f t="shared" si="662"/>
        <v>Chân giò heo muối 300g</v>
      </c>
      <c r="AF4658" s="7">
        <f t="shared" si="663"/>
        <v>10</v>
      </c>
    </row>
    <row r="4659" spans="1:32" x14ac:dyDescent="0.25">
      <c r="A4659" s="65">
        <v>45910</v>
      </c>
      <c r="B4659" s="25">
        <v>4176573734</v>
      </c>
      <c r="C4659" s="12" t="s">
        <v>7214</v>
      </c>
      <c r="D4659" s="16">
        <f t="shared" si="657"/>
        <v>45910</v>
      </c>
      <c r="G4659" s="13" t="s">
        <v>8761</v>
      </c>
      <c r="I4659" s="25">
        <v>4176573734</v>
      </c>
      <c r="J4659" s="13" t="s">
        <v>75</v>
      </c>
      <c r="K4659" s="13" t="s">
        <v>32</v>
      </c>
      <c r="L4659" s="25" t="str">
        <f>VLOOKUP($K4659,TONG_SL!$A:$D,2,0)</f>
        <v>Giò Tai Lưỡi Xào 250</v>
      </c>
      <c r="N4659" s="25" t="str">
        <f t="shared" si="664"/>
        <v>K-C6</v>
      </c>
      <c r="Q4659" s="25" t="str">
        <f>VLOOKUP(K4659,TONG_SL!$A:$D,3,0)</f>
        <v>Túi</v>
      </c>
      <c r="R4659" s="1">
        <v>7</v>
      </c>
      <c r="T4659" s="1">
        <f>VLOOKUP(VLOOKUP(G4659,Ma_KH!$A:$R,18,0)&amp;K4659,Gia_MB!$A:$F,6,0)</f>
        <v>50183</v>
      </c>
      <c r="U4659" s="14">
        <f t="shared" si="658"/>
        <v>351281</v>
      </c>
      <c r="W4659" s="64">
        <f t="shared" si="659"/>
        <v>0</v>
      </c>
      <c r="X4659" s="3" t="str">
        <f t="shared" si="660"/>
        <v>8</v>
      </c>
      <c r="Z4659" s="14">
        <f t="shared" si="661"/>
        <v>28102.48</v>
      </c>
      <c r="AA4659" s="7">
        <f>VLOOKUP(G4659,Ma_KH!$A:$R,14,0)</f>
        <v>60</v>
      </c>
      <c r="AD4659" s="7" t="str">
        <f>IFERROR(VLOOKUP(J4659,'Chuyển Mã'!$B$3:$C$9,2,0),"")</f>
        <v>Hà Nội</v>
      </c>
      <c r="AE4659" s="7" t="str">
        <f t="shared" si="662"/>
        <v>Giò Tai Lưỡi Xào 250</v>
      </c>
      <c r="AF4659" s="7">
        <f t="shared" si="663"/>
        <v>7</v>
      </c>
    </row>
    <row r="4660" spans="1:32" x14ac:dyDescent="0.25">
      <c r="A4660" s="65">
        <v>45910</v>
      </c>
      <c r="B4660" s="25">
        <v>4176573849</v>
      </c>
      <c r="C4660" s="12" t="s">
        <v>7214</v>
      </c>
      <c r="D4660" s="16">
        <f t="shared" si="657"/>
        <v>45910</v>
      </c>
      <c r="G4660" s="13" t="s">
        <v>1392</v>
      </c>
      <c r="I4660" s="25">
        <v>4176573849</v>
      </c>
      <c r="J4660" s="13" t="s">
        <v>75</v>
      </c>
      <c r="K4660" s="13" t="s">
        <v>32</v>
      </c>
      <c r="L4660" s="25" t="str">
        <f>VLOOKUP($K4660,TONG_SL!$A:$D,2,0)</f>
        <v>Giò Tai Lưỡi Xào 250</v>
      </c>
      <c r="N4660" s="25" t="str">
        <f t="shared" si="664"/>
        <v>K-C6</v>
      </c>
      <c r="Q4660" s="25" t="str">
        <f>VLOOKUP(K4660,TONG_SL!$A:$D,3,0)</f>
        <v>Túi</v>
      </c>
      <c r="R4660" s="1">
        <v>5</v>
      </c>
      <c r="T4660" s="1">
        <f>VLOOKUP(VLOOKUP(G4660,Ma_KH!$A:$R,18,0)&amp;K4660,Gia_MB!$A:$F,6,0)</f>
        <v>50183</v>
      </c>
      <c r="U4660" s="14">
        <f t="shared" si="658"/>
        <v>250915</v>
      </c>
      <c r="W4660" s="64">
        <f t="shared" si="659"/>
        <v>0</v>
      </c>
      <c r="X4660" s="3" t="str">
        <f t="shared" si="660"/>
        <v>8</v>
      </c>
      <c r="Z4660" s="14">
        <f t="shared" si="661"/>
        <v>20073.2</v>
      </c>
      <c r="AA4660" s="7">
        <f>VLOOKUP(G4660,Ma_KH!$A:$R,14,0)</f>
        <v>60</v>
      </c>
      <c r="AD4660" s="7" t="str">
        <f>IFERROR(VLOOKUP(J4660,'Chuyển Mã'!$B$3:$C$9,2,0),"")</f>
        <v>Hà Nội</v>
      </c>
      <c r="AE4660" s="7" t="str">
        <f t="shared" si="662"/>
        <v>Giò Tai Lưỡi Xào 250</v>
      </c>
      <c r="AF4660" s="7">
        <f t="shared" si="663"/>
        <v>5</v>
      </c>
    </row>
    <row r="4661" spans="1:32" x14ac:dyDescent="0.25">
      <c r="A4661" s="65">
        <v>45910</v>
      </c>
      <c r="B4661" s="25">
        <v>4176573849</v>
      </c>
      <c r="C4661" s="12" t="s">
        <v>7214</v>
      </c>
      <c r="D4661" s="16">
        <f t="shared" si="657"/>
        <v>45910</v>
      </c>
      <c r="G4661" s="13" t="s">
        <v>1392</v>
      </c>
      <c r="I4661" s="25">
        <v>4176573849</v>
      </c>
      <c r="J4661" s="13" t="s">
        <v>75</v>
      </c>
      <c r="K4661" s="13" t="s">
        <v>27</v>
      </c>
      <c r="L4661" s="25" t="str">
        <f>VLOOKUP($K4661,TONG_SL!$A:$D,2,0)</f>
        <v>Chân giò heo muối 300g</v>
      </c>
      <c r="N4661" s="25" t="str">
        <f t="shared" si="664"/>
        <v>K-C6</v>
      </c>
      <c r="Q4661" s="25" t="str">
        <f>VLOOKUP(K4661,TONG_SL!$A:$D,3,0)</f>
        <v>Túi</v>
      </c>
      <c r="R4661" s="1">
        <v>20</v>
      </c>
      <c r="T4661" s="1">
        <f>VLOOKUP(VLOOKUP(G4661,Ma_KH!$A:$R,18,0)&amp;K4661,Gia_MB!$A:$F,6,0)</f>
        <v>73431</v>
      </c>
      <c r="U4661" s="14">
        <f t="shared" si="658"/>
        <v>1468620</v>
      </c>
      <c r="W4661" s="64">
        <f t="shared" si="659"/>
        <v>0</v>
      </c>
      <c r="X4661" s="3" t="str">
        <f t="shared" si="660"/>
        <v>8</v>
      </c>
      <c r="Z4661" s="14">
        <f t="shared" si="661"/>
        <v>117489.60000000001</v>
      </c>
      <c r="AA4661" s="7">
        <f>VLOOKUP(G4661,Ma_KH!$A:$R,14,0)</f>
        <v>60</v>
      </c>
      <c r="AD4661" s="7" t="str">
        <f>IFERROR(VLOOKUP(J4661,'Chuyển Mã'!$B$3:$C$9,2,0),"")</f>
        <v>Hà Nội</v>
      </c>
      <c r="AE4661" s="7" t="str">
        <f t="shared" si="662"/>
        <v>Chân giò heo muối 300g</v>
      </c>
      <c r="AF4661" s="7">
        <f t="shared" si="663"/>
        <v>20</v>
      </c>
    </row>
    <row r="4662" spans="1:32" x14ac:dyDescent="0.25">
      <c r="A4662" s="65">
        <v>45910</v>
      </c>
      <c r="B4662" s="25">
        <v>4176573849</v>
      </c>
      <c r="C4662" s="12" t="s">
        <v>7214</v>
      </c>
      <c r="D4662" s="16">
        <f t="shared" si="657"/>
        <v>45910</v>
      </c>
      <c r="G4662" s="13" t="s">
        <v>1392</v>
      </c>
      <c r="I4662" s="25">
        <v>4176573849</v>
      </c>
      <c r="J4662" s="13" t="s">
        <v>75</v>
      </c>
      <c r="K4662" s="13" t="s">
        <v>30</v>
      </c>
      <c r="L4662" s="25" t="str">
        <f>VLOOKUP($K4662,TONG_SL!$A:$D,2,0)</f>
        <v>Gà muối 500g</v>
      </c>
      <c r="N4662" s="25" t="str">
        <f t="shared" si="664"/>
        <v>K-C6</v>
      </c>
      <c r="Q4662" s="25" t="str">
        <f>VLOOKUP(K4662,TONG_SL!$A:$D,3,0)</f>
        <v>Túi</v>
      </c>
      <c r="R4662" s="1">
        <v>13</v>
      </c>
      <c r="T4662" s="1">
        <f>VLOOKUP(VLOOKUP(G4662,Ma_KH!$A:$R,18,0)&amp;K4662,Gia_MB!$A:$F,6,0)</f>
        <v>111058</v>
      </c>
      <c r="U4662" s="14">
        <f t="shared" si="658"/>
        <v>1443754</v>
      </c>
      <c r="W4662" s="64">
        <f t="shared" si="659"/>
        <v>0</v>
      </c>
      <c r="X4662" s="3" t="str">
        <f t="shared" si="660"/>
        <v>8</v>
      </c>
      <c r="Z4662" s="14">
        <f t="shared" si="661"/>
        <v>115500.32</v>
      </c>
      <c r="AA4662" s="7">
        <f>VLOOKUP(G4662,Ma_KH!$A:$R,14,0)</f>
        <v>60</v>
      </c>
      <c r="AD4662" s="7" t="str">
        <f>IFERROR(VLOOKUP(J4662,'Chuyển Mã'!$B$3:$C$9,2,0),"")</f>
        <v>Hà Nội</v>
      </c>
      <c r="AE4662" s="7" t="str">
        <f t="shared" si="662"/>
        <v>Gà muối 500g</v>
      </c>
      <c r="AF4662" s="7">
        <f t="shared" si="663"/>
        <v>13</v>
      </c>
    </row>
    <row r="4663" spans="1:32" x14ac:dyDescent="0.25">
      <c r="A4663" s="65">
        <v>45910</v>
      </c>
      <c r="B4663" s="25">
        <v>4176574299</v>
      </c>
      <c r="C4663" s="12" t="s">
        <v>7214</v>
      </c>
      <c r="D4663" s="16">
        <f t="shared" si="657"/>
        <v>45910</v>
      </c>
      <c r="G4663" s="13" t="s">
        <v>1682</v>
      </c>
      <c r="I4663" s="25">
        <v>4176574299</v>
      </c>
      <c r="J4663" s="13" t="s">
        <v>75</v>
      </c>
      <c r="K4663" s="13" t="s">
        <v>30</v>
      </c>
      <c r="L4663" s="25" t="str">
        <f>VLOOKUP($K4663,TONG_SL!$A:$D,2,0)</f>
        <v>Gà muối 500g</v>
      </c>
      <c r="N4663" s="25" t="str">
        <f t="shared" si="664"/>
        <v>K-C6</v>
      </c>
      <c r="Q4663" s="25" t="str">
        <f>VLOOKUP(K4663,TONG_SL!$A:$D,3,0)</f>
        <v>Túi</v>
      </c>
      <c r="R4663" s="1">
        <v>7</v>
      </c>
      <c r="T4663" s="1">
        <f>VLOOKUP(VLOOKUP(G4663,Ma_KH!$A:$R,18,0)&amp;K4663,Gia_MB!$A:$F,6,0)</f>
        <v>111058</v>
      </c>
      <c r="U4663" s="14">
        <f t="shared" si="658"/>
        <v>777406</v>
      </c>
      <c r="W4663" s="64">
        <f t="shared" si="659"/>
        <v>0</v>
      </c>
      <c r="X4663" s="3" t="str">
        <f t="shared" si="660"/>
        <v>8</v>
      </c>
      <c r="Z4663" s="14">
        <f t="shared" si="661"/>
        <v>62192.480000000003</v>
      </c>
      <c r="AA4663" s="7">
        <f>VLOOKUP(G4663,Ma_KH!$A:$R,14,0)</f>
        <v>60</v>
      </c>
      <c r="AD4663" s="7" t="str">
        <f>IFERROR(VLOOKUP(J4663,'Chuyển Mã'!$B$3:$C$9,2,0),"")</f>
        <v>Hà Nội</v>
      </c>
      <c r="AE4663" s="7" t="str">
        <f t="shared" si="662"/>
        <v>Gà muối 500g</v>
      </c>
      <c r="AF4663" s="7">
        <f t="shared" si="663"/>
        <v>7</v>
      </c>
    </row>
    <row r="4664" spans="1:32" x14ac:dyDescent="0.25">
      <c r="A4664" s="65">
        <v>45910</v>
      </c>
      <c r="B4664" s="25">
        <v>4176574299</v>
      </c>
      <c r="C4664" s="12" t="s">
        <v>7214</v>
      </c>
      <c r="D4664" s="16">
        <f t="shared" si="657"/>
        <v>45910</v>
      </c>
      <c r="G4664" s="13" t="s">
        <v>1682</v>
      </c>
      <c r="I4664" s="25">
        <v>4176574299</v>
      </c>
      <c r="J4664" s="13" t="s">
        <v>75</v>
      </c>
      <c r="K4664" s="13" t="s">
        <v>51</v>
      </c>
      <c r="L4664" s="25" t="str">
        <f>VLOOKUP($K4664,TONG_SL!$A:$D,2,0)</f>
        <v>Mọc Nấm Hương 250g</v>
      </c>
      <c r="N4664" s="25" t="str">
        <f t="shared" si="664"/>
        <v>K-C6</v>
      </c>
      <c r="Q4664" s="25" t="str">
        <f>VLOOKUP(K4664,TONG_SL!$A:$D,3,0)</f>
        <v>Túi</v>
      </c>
      <c r="R4664" s="1">
        <v>5</v>
      </c>
      <c r="T4664" s="1">
        <f>VLOOKUP(VLOOKUP(G4664,Ma_KH!$A:$R,18,0)&amp;K4664,Gia_MB!$A:$F,6,0)</f>
        <v>46000</v>
      </c>
      <c r="U4664" s="14">
        <f t="shared" si="658"/>
        <v>230000</v>
      </c>
      <c r="W4664" s="64">
        <f t="shared" si="659"/>
        <v>0</v>
      </c>
      <c r="X4664" s="3" t="str">
        <f t="shared" si="660"/>
        <v>8</v>
      </c>
      <c r="Z4664" s="14">
        <f t="shared" si="661"/>
        <v>18400</v>
      </c>
      <c r="AA4664" s="7">
        <f>VLOOKUP(G4664,Ma_KH!$A:$R,14,0)</f>
        <v>60</v>
      </c>
      <c r="AD4664" s="7" t="str">
        <f>IFERROR(VLOOKUP(J4664,'Chuyển Mã'!$B$3:$C$9,2,0),"")</f>
        <v>Hà Nội</v>
      </c>
      <c r="AE4664" s="7" t="str">
        <f t="shared" si="662"/>
        <v>Mọc Nấm Hương 250g</v>
      </c>
      <c r="AF4664" s="7">
        <f t="shared" si="663"/>
        <v>5</v>
      </c>
    </row>
    <row r="4665" spans="1:32" x14ac:dyDescent="0.25">
      <c r="A4665" s="65">
        <v>45910</v>
      </c>
      <c r="B4665" s="25">
        <v>4176574299</v>
      </c>
      <c r="C4665" s="12" t="s">
        <v>7214</v>
      </c>
      <c r="D4665" s="16">
        <f t="shared" si="657"/>
        <v>45910</v>
      </c>
      <c r="G4665" s="13" t="s">
        <v>1682</v>
      </c>
      <c r="I4665" s="25">
        <v>4176574299</v>
      </c>
      <c r="J4665" s="13" t="s">
        <v>75</v>
      </c>
      <c r="K4665" s="13" t="s">
        <v>27</v>
      </c>
      <c r="L4665" s="25" t="str">
        <f>VLOOKUP($K4665,TONG_SL!$A:$D,2,0)</f>
        <v>Chân giò heo muối 300g</v>
      </c>
      <c r="N4665" s="25" t="str">
        <f t="shared" si="664"/>
        <v>K-C6</v>
      </c>
      <c r="Q4665" s="25" t="str">
        <f>VLOOKUP(K4665,TONG_SL!$A:$D,3,0)</f>
        <v>Túi</v>
      </c>
      <c r="R4665" s="1">
        <v>9</v>
      </c>
      <c r="T4665" s="1">
        <f>VLOOKUP(VLOOKUP(G4665,Ma_KH!$A:$R,18,0)&amp;K4665,Gia_MB!$A:$F,6,0)</f>
        <v>73431</v>
      </c>
      <c r="U4665" s="14">
        <f t="shared" si="658"/>
        <v>660879</v>
      </c>
      <c r="W4665" s="64">
        <f t="shared" si="659"/>
        <v>0</v>
      </c>
      <c r="X4665" s="3" t="str">
        <f t="shared" si="660"/>
        <v>8</v>
      </c>
      <c r="Z4665" s="14">
        <f t="shared" si="661"/>
        <v>52870.32</v>
      </c>
      <c r="AA4665" s="7">
        <f>VLOOKUP(G4665,Ma_KH!$A:$R,14,0)</f>
        <v>60</v>
      </c>
      <c r="AD4665" s="7" t="str">
        <f>IFERROR(VLOOKUP(J4665,'Chuyển Mã'!$B$3:$C$9,2,0),"")</f>
        <v>Hà Nội</v>
      </c>
      <c r="AE4665" s="7" t="str">
        <f t="shared" si="662"/>
        <v>Chân giò heo muối 300g</v>
      </c>
      <c r="AF4665" s="7">
        <f t="shared" si="663"/>
        <v>9</v>
      </c>
    </row>
    <row r="4666" spans="1:32" x14ac:dyDescent="0.25">
      <c r="A4666" s="65">
        <v>45910</v>
      </c>
      <c r="B4666" s="25">
        <v>4176574299</v>
      </c>
      <c r="C4666" s="12" t="s">
        <v>7214</v>
      </c>
      <c r="D4666" s="16">
        <f t="shared" ref="D4666:D4729" si="665">IF(A4666="","",A4666)</f>
        <v>45910</v>
      </c>
      <c r="G4666" s="13" t="s">
        <v>1682</v>
      </c>
      <c r="I4666" s="25">
        <v>4176574299</v>
      </c>
      <c r="J4666" s="13" t="s">
        <v>75</v>
      </c>
      <c r="K4666" s="13" t="s">
        <v>32</v>
      </c>
      <c r="L4666" s="25" t="str">
        <f>VLOOKUP($K4666,TONG_SL!$A:$D,2,0)</f>
        <v>Giò Tai Lưỡi Xào 250</v>
      </c>
      <c r="N4666" s="25" t="str">
        <f t="shared" si="664"/>
        <v>K-C6</v>
      </c>
      <c r="Q4666" s="25" t="str">
        <f>VLOOKUP(K4666,TONG_SL!$A:$D,3,0)</f>
        <v>Túi</v>
      </c>
      <c r="R4666" s="1">
        <v>5</v>
      </c>
      <c r="T4666" s="1">
        <f>VLOOKUP(VLOOKUP(G4666,Ma_KH!$A:$R,18,0)&amp;K4666,Gia_MB!$A:$F,6,0)</f>
        <v>50183</v>
      </c>
      <c r="U4666" s="14">
        <f t="shared" si="658"/>
        <v>250915</v>
      </c>
      <c r="W4666" s="64">
        <f t="shared" si="659"/>
        <v>0</v>
      </c>
      <c r="X4666" s="3" t="str">
        <f t="shared" si="660"/>
        <v>8</v>
      </c>
      <c r="Z4666" s="14">
        <f t="shared" si="661"/>
        <v>20073.2</v>
      </c>
      <c r="AA4666" s="7">
        <f>VLOOKUP(G4666,Ma_KH!$A:$R,14,0)</f>
        <v>60</v>
      </c>
      <c r="AD4666" s="7" t="str">
        <f>IFERROR(VLOOKUP(J4666,'Chuyển Mã'!$B$3:$C$9,2,0),"")</f>
        <v>Hà Nội</v>
      </c>
      <c r="AE4666" s="7" t="str">
        <f t="shared" si="662"/>
        <v>Giò Tai Lưỡi Xào 250</v>
      </c>
      <c r="AF4666" s="7">
        <f t="shared" si="663"/>
        <v>5</v>
      </c>
    </row>
    <row r="4667" spans="1:32" x14ac:dyDescent="0.25">
      <c r="A4667" s="65">
        <v>45910</v>
      </c>
      <c r="B4667" s="25">
        <v>4176574015</v>
      </c>
      <c r="C4667" s="12" t="s">
        <v>7214</v>
      </c>
      <c r="D4667" s="16">
        <f t="shared" si="665"/>
        <v>45910</v>
      </c>
      <c r="G4667" s="13" t="s">
        <v>1491</v>
      </c>
      <c r="I4667" s="25">
        <v>4176574015</v>
      </c>
      <c r="J4667" s="13" t="s">
        <v>75</v>
      </c>
      <c r="K4667" s="13" t="s">
        <v>32</v>
      </c>
      <c r="L4667" s="25" t="str">
        <f>VLOOKUP($K4667,TONG_SL!$A:$D,2,0)</f>
        <v>Giò Tai Lưỡi Xào 250</v>
      </c>
      <c r="N4667" s="25" t="str">
        <f t="shared" si="664"/>
        <v>K-C6</v>
      </c>
      <c r="Q4667" s="25" t="str">
        <f>VLOOKUP(K4667,TONG_SL!$A:$D,3,0)</f>
        <v>Túi</v>
      </c>
      <c r="R4667" s="1">
        <v>5</v>
      </c>
      <c r="T4667" s="1">
        <f>VLOOKUP(VLOOKUP(G4667,Ma_KH!$A:$R,18,0)&amp;K4667,Gia_MB!$A:$F,6,0)</f>
        <v>50183</v>
      </c>
      <c r="U4667" s="14">
        <f t="shared" si="658"/>
        <v>250915</v>
      </c>
      <c r="W4667" s="64">
        <f t="shared" si="659"/>
        <v>0</v>
      </c>
      <c r="X4667" s="3" t="str">
        <f t="shared" si="660"/>
        <v>8</v>
      </c>
      <c r="Z4667" s="14">
        <f t="shared" si="661"/>
        <v>20073.2</v>
      </c>
      <c r="AA4667" s="7">
        <f>VLOOKUP(G4667,Ma_KH!$A:$R,14,0)</f>
        <v>60</v>
      </c>
      <c r="AD4667" s="7" t="str">
        <f>IFERROR(VLOOKUP(J4667,'Chuyển Mã'!$B$3:$C$9,2,0),"")</f>
        <v>Hà Nội</v>
      </c>
      <c r="AE4667" s="7" t="str">
        <f t="shared" si="662"/>
        <v>Giò Tai Lưỡi Xào 250</v>
      </c>
      <c r="AF4667" s="7">
        <f t="shared" si="663"/>
        <v>5</v>
      </c>
    </row>
    <row r="4668" spans="1:32" x14ac:dyDescent="0.25">
      <c r="A4668" s="65">
        <v>45910</v>
      </c>
      <c r="B4668" s="25">
        <v>4176574015</v>
      </c>
      <c r="C4668" s="12" t="s">
        <v>7214</v>
      </c>
      <c r="D4668" s="16">
        <f t="shared" si="665"/>
        <v>45910</v>
      </c>
      <c r="G4668" s="13" t="s">
        <v>1491</v>
      </c>
      <c r="I4668" s="25">
        <v>4176574015</v>
      </c>
      <c r="J4668" s="13" t="s">
        <v>75</v>
      </c>
      <c r="K4668" s="13" t="s">
        <v>27</v>
      </c>
      <c r="L4668" s="25" t="str">
        <f>VLOOKUP($K4668,TONG_SL!$A:$D,2,0)</f>
        <v>Chân giò heo muối 300g</v>
      </c>
      <c r="N4668" s="25" t="str">
        <f t="shared" si="664"/>
        <v>K-C6</v>
      </c>
      <c r="Q4668" s="25" t="str">
        <f>VLOOKUP(K4668,TONG_SL!$A:$D,3,0)</f>
        <v>Túi</v>
      </c>
      <c r="R4668" s="1">
        <v>12</v>
      </c>
      <c r="T4668" s="1">
        <f>VLOOKUP(VLOOKUP(G4668,Ma_KH!$A:$R,18,0)&amp;K4668,Gia_MB!$A:$F,6,0)</f>
        <v>73431</v>
      </c>
      <c r="U4668" s="14">
        <f t="shared" si="658"/>
        <v>881172</v>
      </c>
      <c r="W4668" s="64">
        <f t="shared" si="659"/>
        <v>0</v>
      </c>
      <c r="X4668" s="3" t="str">
        <f t="shared" si="660"/>
        <v>8</v>
      </c>
      <c r="Z4668" s="14">
        <f t="shared" si="661"/>
        <v>70493.759999999995</v>
      </c>
      <c r="AA4668" s="7">
        <f>VLOOKUP(G4668,Ma_KH!$A:$R,14,0)</f>
        <v>60</v>
      </c>
      <c r="AD4668" s="7" t="str">
        <f>IFERROR(VLOOKUP(J4668,'Chuyển Mã'!$B$3:$C$9,2,0),"")</f>
        <v>Hà Nội</v>
      </c>
      <c r="AE4668" s="7" t="str">
        <f t="shared" si="662"/>
        <v>Chân giò heo muối 300g</v>
      </c>
      <c r="AF4668" s="7">
        <f t="shared" si="663"/>
        <v>12</v>
      </c>
    </row>
    <row r="4669" spans="1:32" x14ac:dyDescent="0.25">
      <c r="A4669" s="65">
        <v>45910</v>
      </c>
      <c r="B4669" s="25">
        <v>4176574015</v>
      </c>
      <c r="C4669" s="12" t="s">
        <v>7214</v>
      </c>
      <c r="D4669" s="16">
        <f t="shared" si="665"/>
        <v>45910</v>
      </c>
      <c r="G4669" s="13" t="s">
        <v>1491</v>
      </c>
      <c r="I4669" s="25">
        <v>4176574015</v>
      </c>
      <c r="J4669" s="13" t="s">
        <v>75</v>
      </c>
      <c r="K4669" s="13" t="s">
        <v>51</v>
      </c>
      <c r="L4669" s="25" t="str">
        <f>VLOOKUP($K4669,TONG_SL!$A:$D,2,0)</f>
        <v>Mọc Nấm Hương 250g</v>
      </c>
      <c r="N4669" s="25" t="str">
        <f t="shared" si="664"/>
        <v>K-C6</v>
      </c>
      <c r="Q4669" s="25" t="str">
        <f>VLOOKUP(K4669,TONG_SL!$A:$D,3,0)</f>
        <v>Túi</v>
      </c>
      <c r="R4669" s="1">
        <v>3</v>
      </c>
      <c r="T4669" s="1">
        <f>VLOOKUP(VLOOKUP(G4669,Ma_KH!$A:$R,18,0)&amp;K4669,Gia_MB!$A:$F,6,0)</f>
        <v>46000</v>
      </c>
      <c r="U4669" s="14">
        <f t="shared" si="658"/>
        <v>138000</v>
      </c>
      <c r="W4669" s="64">
        <f t="shared" si="659"/>
        <v>0</v>
      </c>
      <c r="X4669" s="3" t="str">
        <f t="shared" si="660"/>
        <v>8</v>
      </c>
      <c r="Z4669" s="14">
        <f t="shared" si="661"/>
        <v>11040</v>
      </c>
      <c r="AA4669" s="7">
        <f>VLOOKUP(G4669,Ma_KH!$A:$R,14,0)</f>
        <v>60</v>
      </c>
      <c r="AD4669" s="7" t="str">
        <f>IFERROR(VLOOKUP(J4669,'Chuyển Mã'!$B$3:$C$9,2,0),"")</f>
        <v>Hà Nội</v>
      </c>
      <c r="AE4669" s="7" t="str">
        <f t="shared" si="662"/>
        <v>Mọc Nấm Hương 250g</v>
      </c>
      <c r="AF4669" s="7">
        <f t="shared" si="663"/>
        <v>3</v>
      </c>
    </row>
    <row r="4670" spans="1:32" x14ac:dyDescent="0.25">
      <c r="A4670" s="65">
        <v>45910</v>
      </c>
      <c r="B4670" s="25">
        <v>4176574015</v>
      </c>
      <c r="C4670" s="12" t="s">
        <v>7214</v>
      </c>
      <c r="D4670" s="16">
        <f t="shared" si="665"/>
        <v>45910</v>
      </c>
      <c r="G4670" s="13" t="s">
        <v>1491</v>
      </c>
      <c r="I4670" s="25">
        <v>4176574015</v>
      </c>
      <c r="J4670" s="13" t="s">
        <v>75</v>
      </c>
      <c r="K4670" s="13" t="s">
        <v>30</v>
      </c>
      <c r="L4670" s="25" t="str">
        <f>VLOOKUP($K4670,TONG_SL!$A:$D,2,0)</f>
        <v>Gà muối 500g</v>
      </c>
      <c r="N4670" s="25" t="str">
        <f t="shared" si="664"/>
        <v>K-C6</v>
      </c>
      <c r="Q4670" s="25" t="str">
        <f>VLOOKUP(K4670,TONG_SL!$A:$D,3,0)</f>
        <v>Túi</v>
      </c>
      <c r="R4670" s="1">
        <v>8</v>
      </c>
      <c r="T4670" s="1">
        <f>VLOOKUP(VLOOKUP(G4670,Ma_KH!$A:$R,18,0)&amp;K4670,Gia_MB!$A:$F,6,0)</f>
        <v>111058</v>
      </c>
      <c r="U4670" s="14">
        <f t="shared" si="658"/>
        <v>888464</v>
      </c>
      <c r="W4670" s="64">
        <f t="shared" si="659"/>
        <v>0</v>
      </c>
      <c r="X4670" s="3" t="str">
        <f t="shared" si="660"/>
        <v>8</v>
      </c>
      <c r="Z4670" s="14">
        <f t="shared" si="661"/>
        <v>71077.119999999995</v>
      </c>
      <c r="AA4670" s="7">
        <f>VLOOKUP(G4670,Ma_KH!$A:$R,14,0)</f>
        <v>60</v>
      </c>
      <c r="AD4670" s="7" t="str">
        <f>IFERROR(VLOOKUP(J4670,'Chuyển Mã'!$B$3:$C$9,2,0),"")</f>
        <v>Hà Nội</v>
      </c>
      <c r="AE4670" s="7" t="str">
        <f t="shared" si="662"/>
        <v>Gà muối 500g</v>
      </c>
      <c r="AF4670" s="7">
        <f t="shared" si="663"/>
        <v>8</v>
      </c>
    </row>
    <row r="4671" spans="1:32" x14ac:dyDescent="0.25">
      <c r="A4671" s="65">
        <v>45910</v>
      </c>
      <c r="B4671" s="25">
        <v>4176338154</v>
      </c>
      <c r="C4671" s="12" t="s">
        <v>7214</v>
      </c>
      <c r="D4671" s="16">
        <f t="shared" si="665"/>
        <v>45910</v>
      </c>
      <c r="G4671" s="13" t="s">
        <v>1406</v>
      </c>
      <c r="I4671" s="25">
        <v>4176338154</v>
      </c>
      <c r="J4671" s="13" t="s">
        <v>75</v>
      </c>
      <c r="K4671" s="13" t="s">
        <v>30</v>
      </c>
      <c r="L4671" s="25" t="str">
        <f>VLOOKUP($K4671,TONG_SL!$A:$D,2,0)</f>
        <v>Gà muối 500g</v>
      </c>
      <c r="N4671" s="25" t="str">
        <f t="shared" si="664"/>
        <v>K-C6</v>
      </c>
      <c r="Q4671" s="25" t="str">
        <f>VLOOKUP(K4671,TONG_SL!$A:$D,3,0)</f>
        <v>Túi</v>
      </c>
      <c r="R4671" s="1">
        <v>2</v>
      </c>
      <c r="T4671" s="1">
        <f>VLOOKUP(VLOOKUP(G4671,Ma_KH!$A:$R,18,0)&amp;K4671,Gia_MB!$A:$F,6,0)</f>
        <v>111058</v>
      </c>
      <c r="U4671" s="14">
        <f t="shared" si="658"/>
        <v>222116</v>
      </c>
      <c r="W4671" s="64">
        <f t="shared" si="659"/>
        <v>0</v>
      </c>
      <c r="X4671" s="3" t="str">
        <f t="shared" si="660"/>
        <v>8</v>
      </c>
      <c r="Z4671" s="14">
        <f t="shared" si="661"/>
        <v>17769.28</v>
      </c>
      <c r="AA4671" s="7">
        <f>VLOOKUP(G4671,Ma_KH!$A:$R,14,0)</f>
        <v>60</v>
      </c>
      <c r="AD4671" s="7" t="str">
        <f>IFERROR(VLOOKUP(J4671,'Chuyển Mã'!$B$3:$C$9,2,0),"")</f>
        <v>Hà Nội</v>
      </c>
      <c r="AE4671" s="7" t="str">
        <f t="shared" si="662"/>
        <v>Gà muối 500g</v>
      </c>
      <c r="AF4671" s="7">
        <f t="shared" si="663"/>
        <v>2</v>
      </c>
    </row>
    <row r="4672" spans="1:32" x14ac:dyDescent="0.25">
      <c r="A4672" s="65">
        <v>45910</v>
      </c>
      <c r="B4672" s="25">
        <v>4176338154</v>
      </c>
      <c r="C4672" s="12" t="s">
        <v>7214</v>
      </c>
      <c r="D4672" s="16">
        <f t="shared" si="665"/>
        <v>45910</v>
      </c>
      <c r="G4672" s="13" t="s">
        <v>1406</v>
      </c>
      <c r="I4672" s="25">
        <v>4176338154</v>
      </c>
      <c r="J4672" s="13" t="s">
        <v>75</v>
      </c>
      <c r="K4672" s="13" t="s">
        <v>27</v>
      </c>
      <c r="L4672" s="25" t="str">
        <f>VLOOKUP($K4672,TONG_SL!$A:$D,2,0)</f>
        <v>Chân giò heo muối 300g</v>
      </c>
      <c r="N4672" s="25" t="str">
        <f t="shared" si="664"/>
        <v>K-C6</v>
      </c>
      <c r="Q4672" s="25" t="str">
        <f>VLOOKUP(K4672,TONG_SL!$A:$D,3,0)</f>
        <v>Túi</v>
      </c>
      <c r="R4672" s="1">
        <v>8</v>
      </c>
      <c r="T4672" s="1">
        <f>VLOOKUP(VLOOKUP(G4672,Ma_KH!$A:$R,18,0)&amp;K4672,Gia_MB!$A:$F,6,0)</f>
        <v>73431</v>
      </c>
      <c r="U4672" s="14">
        <f t="shared" ref="U4672:U4735" si="666">T4672*R4672</f>
        <v>587448</v>
      </c>
      <c r="W4672" s="64">
        <f t="shared" ref="W4672:W4735" si="667">U4672*V4672</f>
        <v>0</v>
      </c>
      <c r="X4672" s="3" t="str">
        <f t="shared" ref="X4672:X4735" si="668">IF(B4672&lt;&gt;"","8","0")</f>
        <v>8</v>
      </c>
      <c r="Z4672" s="14">
        <f t="shared" ref="Z4672:Z4735" si="669">U4672*X4672%</f>
        <v>46995.840000000004</v>
      </c>
      <c r="AA4672" s="7">
        <f>VLOOKUP(G4672,Ma_KH!$A:$R,14,0)</f>
        <v>60</v>
      </c>
      <c r="AD4672" s="7" t="str">
        <f>IFERROR(VLOOKUP(J4672,'Chuyển Mã'!$B$3:$C$9,2,0),"")</f>
        <v>Hà Nội</v>
      </c>
      <c r="AE4672" s="7" t="str">
        <f t="shared" si="662"/>
        <v>Chân giò heo muối 300g</v>
      </c>
      <c r="AF4672" s="7">
        <f t="shared" si="663"/>
        <v>8</v>
      </c>
    </row>
    <row r="4673" spans="1:32" x14ac:dyDescent="0.25">
      <c r="A4673" s="65">
        <v>45910</v>
      </c>
      <c r="B4673" s="25">
        <v>4176338154</v>
      </c>
      <c r="C4673" s="12" t="s">
        <v>7214</v>
      </c>
      <c r="D4673" s="16">
        <f t="shared" si="665"/>
        <v>45910</v>
      </c>
      <c r="G4673" s="13" t="s">
        <v>1406</v>
      </c>
      <c r="I4673" s="25">
        <v>4176338154</v>
      </c>
      <c r="J4673" s="13" t="s">
        <v>75</v>
      </c>
      <c r="K4673" s="13" t="s">
        <v>51</v>
      </c>
      <c r="L4673" s="25" t="str">
        <f>VLOOKUP($K4673,TONG_SL!$A:$D,2,0)</f>
        <v>Mọc Nấm Hương 250g</v>
      </c>
      <c r="N4673" s="25" t="str">
        <f t="shared" si="664"/>
        <v>K-C6</v>
      </c>
      <c r="Q4673" s="25" t="str">
        <f>VLOOKUP(K4673,TONG_SL!$A:$D,3,0)</f>
        <v>Túi</v>
      </c>
      <c r="R4673" s="1">
        <v>2</v>
      </c>
      <c r="T4673" s="1">
        <f>VLOOKUP(VLOOKUP(G4673,Ma_KH!$A:$R,18,0)&amp;K4673,Gia_MB!$A:$F,6,0)</f>
        <v>46000</v>
      </c>
      <c r="U4673" s="14">
        <f t="shared" si="666"/>
        <v>92000</v>
      </c>
      <c r="W4673" s="64">
        <f t="shared" si="667"/>
        <v>0</v>
      </c>
      <c r="X4673" s="3" t="str">
        <f t="shared" si="668"/>
        <v>8</v>
      </c>
      <c r="Z4673" s="14">
        <f t="shared" si="669"/>
        <v>7360</v>
      </c>
      <c r="AA4673" s="7">
        <f>VLOOKUP(G4673,Ma_KH!$A:$R,14,0)</f>
        <v>60</v>
      </c>
      <c r="AD4673" s="7" t="str">
        <f>IFERROR(VLOOKUP(J4673,'Chuyển Mã'!$B$3:$C$9,2,0),"")</f>
        <v>Hà Nội</v>
      </c>
      <c r="AE4673" s="7" t="str">
        <f t="shared" si="662"/>
        <v>Mọc Nấm Hương 250g</v>
      </c>
      <c r="AF4673" s="7">
        <f t="shared" si="663"/>
        <v>2</v>
      </c>
    </row>
    <row r="4674" spans="1:32" x14ac:dyDescent="0.25">
      <c r="A4674" s="65">
        <v>45910</v>
      </c>
      <c r="B4674" s="25">
        <v>4176573848</v>
      </c>
      <c r="C4674" s="12" t="s">
        <v>7214</v>
      </c>
      <c r="D4674" s="16">
        <f t="shared" si="665"/>
        <v>45910</v>
      </c>
      <c r="G4674" s="13" t="s">
        <v>1390</v>
      </c>
      <c r="I4674" s="25">
        <v>4176573848</v>
      </c>
      <c r="J4674" s="13" t="s">
        <v>75</v>
      </c>
      <c r="K4674" s="13" t="s">
        <v>32</v>
      </c>
      <c r="L4674" s="25" t="str">
        <f>VLOOKUP($K4674,TONG_SL!$A:$D,2,0)</f>
        <v>Giò Tai Lưỡi Xào 250</v>
      </c>
      <c r="N4674" s="25" t="str">
        <f t="shared" si="664"/>
        <v>K-C6</v>
      </c>
      <c r="Q4674" s="25" t="str">
        <f>VLOOKUP(K4674,TONG_SL!$A:$D,3,0)</f>
        <v>Túi</v>
      </c>
      <c r="R4674" s="1">
        <v>10</v>
      </c>
      <c r="T4674" s="1">
        <f>VLOOKUP(VLOOKUP(G4674,Ma_KH!$A:$R,18,0)&amp;K4674,Gia_MB!$A:$F,6,0)</f>
        <v>50183</v>
      </c>
      <c r="U4674" s="14">
        <f t="shared" si="666"/>
        <v>501830</v>
      </c>
      <c r="W4674" s="64">
        <f t="shared" si="667"/>
        <v>0</v>
      </c>
      <c r="X4674" s="3" t="str">
        <f t="shared" si="668"/>
        <v>8</v>
      </c>
      <c r="Z4674" s="14">
        <f t="shared" si="669"/>
        <v>40146.400000000001</v>
      </c>
      <c r="AA4674" s="7">
        <f>VLOOKUP(G4674,Ma_KH!$A:$R,14,0)</f>
        <v>60</v>
      </c>
      <c r="AD4674" s="7" t="str">
        <f>IFERROR(VLOOKUP(J4674,'Chuyển Mã'!$B$3:$C$9,2,0),"")</f>
        <v>Hà Nội</v>
      </c>
      <c r="AE4674" s="7" t="str">
        <f t="shared" si="662"/>
        <v>Giò Tai Lưỡi Xào 250</v>
      </c>
      <c r="AF4674" s="7">
        <f t="shared" si="663"/>
        <v>10</v>
      </c>
    </row>
    <row r="4675" spans="1:32" x14ac:dyDescent="0.25">
      <c r="A4675" s="65">
        <v>45910</v>
      </c>
      <c r="B4675" s="25">
        <v>4176573848</v>
      </c>
      <c r="C4675" s="12" t="s">
        <v>7214</v>
      </c>
      <c r="D4675" s="16">
        <f t="shared" si="665"/>
        <v>45910</v>
      </c>
      <c r="G4675" s="13" t="s">
        <v>1390</v>
      </c>
      <c r="I4675" s="25">
        <v>4176573848</v>
      </c>
      <c r="J4675" s="13" t="s">
        <v>75</v>
      </c>
      <c r="K4675" s="13" t="s">
        <v>27</v>
      </c>
      <c r="L4675" s="25" t="str">
        <f>VLOOKUP($K4675,TONG_SL!$A:$D,2,0)</f>
        <v>Chân giò heo muối 300g</v>
      </c>
      <c r="N4675" s="25" t="str">
        <f t="shared" si="664"/>
        <v>K-C6</v>
      </c>
      <c r="Q4675" s="25" t="str">
        <f>VLOOKUP(K4675,TONG_SL!$A:$D,3,0)</f>
        <v>Túi</v>
      </c>
      <c r="R4675" s="1">
        <v>25</v>
      </c>
      <c r="T4675" s="1">
        <f>VLOOKUP(VLOOKUP(G4675,Ma_KH!$A:$R,18,0)&amp;K4675,Gia_MB!$A:$F,6,0)</f>
        <v>73431</v>
      </c>
      <c r="U4675" s="14">
        <f t="shared" si="666"/>
        <v>1835775</v>
      </c>
      <c r="W4675" s="64">
        <f t="shared" si="667"/>
        <v>0</v>
      </c>
      <c r="X4675" s="3" t="str">
        <f t="shared" si="668"/>
        <v>8</v>
      </c>
      <c r="Z4675" s="14">
        <f t="shared" si="669"/>
        <v>146862</v>
      </c>
      <c r="AA4675" s="7">
        <f>VLOOKUP(G4675,Ma_KH!$A:$R,14,0)</f>
        <v>60</v>
      </c>
      <c r="AD4675" s="7" t="str">
        <f>IFERROR(VLOOKUP(J4675,'Chuyển Mã'!$B$3:$C$9,2,0),"")</f>
        <v>Hà Nội</v>
      </c>
      <c r="AE4675" s="7" t="str">
        <f t="shared" ref="AE4675:AE4738" si="670">IFERROR(L4675,"")</f>
        <v>Chân giò heo muối 300g</v>
      </c>
      <c r="AF4675" s="7">
        <f t="shared" ref="AF4675:AF4738" si="671">R4675</f>
        <v>25</v>
      </c>
    </row>
    <row r="4676" spans="1:32" x14ac:dyDescent="0.25">
      <c r="A4676" s="65">
        <v>45910</v>
      </c>
      <c r="B4676" s="25">
        <v>4176573848</v>
      </c>
      <c r="C4676" s="12" t="s">
        <v>7214</v>
      </c>
      <c r="D4676" s="16">
        <f t="shared" si="665"/>
        <v>45910</v>
      </c>
      <c r="G4676" s="13" t="s">
        <v>1390</v>
      </c>
      <c r="I4676" s="25">
        <v>4176573848</v>
      </c>
      <c r="J4676" s="13" t="s">
        <v>75</v>
      </c>
      <c r="K4676" s="13" t="s">
        <v>51</v>
      </c>
      <c r="L4676" s="25" t="str">
        <f>VLOOKUP($K4676,TONG_SL!$A:$D,2,0)</f>
        <v>Mọc Nấm Hương 250g</v>
      </c>
      <c r="N4676" s="25" t="str">
        <f t="shared" si="664"/>
        <v>K-C6</v>
      </c>
      <c r="Q4676" s="25" t="str">
        <f>VLOOKUP(K4676,TONG_SL!$A:$D,3,0)</f>
        <v>Túi</v>
      </c>
      <c r="R4676" s="1">
        <v>3</v>
      </c>
      <c r="T4676" s="1">
        <f>VLOOKUP(VLOOKUP(G4676,Ma_KH!$A:$R,18,0)&amp;K4676,Gia_MB!$A:$F,6,0)</f>
        <v>46000</v>
      </c>
      <c r="U4676" s="14">
        <f t="shared" si="666"/>
        <v>138000</v>
      </c>
      <c r="W4676" s="64">
        <f t="shared" si="667"/>
        <v>0</v>
      </c>
      <c r="X4676" s="3" t="str">
        <f t="shared" si="668"/>
        <v>8</v>
      </c>
      <c r="Z4676" s="14">
        <f t="shared" si="669"/>
        <v>11040</v>
      </c>
      <c r="AA4676" s="7">
        <f>VLOOKUP(G4676,Ma_KH!$A:$R,14,0)</f>
        <v>60</v>
      </c>
      <c r="AD4676" s="7" t="str">
        <f>IFERROR(VLOOKUP(J4676,'Chuyển Mã'!$B$3:$C$9,2,0),"")</f>
        <v>Hà Nội</v>
      </c>
      <c r="AE4676" s="7" t="str">
        <f t="shared" si="670"/>
        <v>Mọc Nấm Hương 250g</v>
      </c>
      <c r="AF4676" s="7">
        <f t="shared" si="671"/>
        <v>3</v>
      </c>
    </row>
    <row r="4677" spans="1:32" x14ac:dyDescent="0.25">
      <c r="A4677" s="65">
        <v>45910</v>
      </c>
      <c r="B4677" s="25">
        <v>4176573848</v>
      </c>
      <c r="C4677" s="12" t="s">
        <v>7214</v>
      </c>
      <c r="D4677" s="16">
        <f t="shared" si="665"/>
        <v>45910</v>
      </c>
      <c r="G4677" s="13" t="s">
        <v>1390</v>
      </c>
      <c r="I4677" s="25">
        <v>4176573848</v>
      </c>
      <c r="J4677" s="13" t="s">
        <v>75</v>
      </c>
      <c r="K4677" s="13" t="s">
        <v>30</v>
      </c>
      <c r="L4677" s="25" t="str">
        <f>VLOOKUP($K4677,TONG_SL!$A:$D,2,0)</f>
        <v>Gà muối 500g</v>
      </c>
      <c r="N4677" s="25" t="str">
        <f t="shared" si="664"/>
        <v>K-C6</v>
      </c>
      <c r="Q4677" s="25" t="str">
        <f>VLOOKUP(K4677,TONG_SL!$A:$D,3,0)</f>
        <v>Túi</v>
      </c>
      <c r="R4677" s="1">
        <v>10</v>
      </c>
      <c r="T4677" s="1">
        <f>VLOOKUP(VLOOKUP(G4677,Ma_KH!$A:$R,18,0)&amp;K4677,Gia_MB!$A:$F,6,0)</f>
        <v>111058</v>
      </c>
      <c r="U4677" s="14">
        <f t="shared" si="666"/>
        <v>1110580</v>
      </c>
      <c r="W4677" s="64">
        <f t="shared" si="667"/>
        <v>0</v>
      </c>
      <c r="X4677" s="3" t="str">
        <f t="shared" si="668"/>
        <v>8</v>
      </c>
      <c r="Z4677" s="14">
        <f t="shared" si="669"/>
        <v>88846.400000000009</v>
      </c>
      <c r="AA4677" s="7">
        <f>VLOOKUP(G4677,Ma_KH!$A:$R,14,0)</f>
        <v>60</v>
      </c>
      <c r="AD4677" s="7" t="str">
        <f>IFERROR(VLOOKUP(J4677,'Chuyển Mã'!$B$3:$C$9,2,0),"")</f>
        <v>Hà Nội</v>
      </c>
      <c r="AE4677" s="7" t="str">
        <f t="shared" si="670"/>
        <v>Gà muối 500g</v>
      </c>
      <c r="AF4677" s="7">
        <f t="shared" si="671"/>
        <v>10</v>
      </c>
    </row>
    <row r="4678" spans="1:32" x14ac:dyDescent="0.25">
      <c r="A4678" s="65">
        <v>45910</v>
      </c>
      <c r="B4678" s="25">
        <v>4176573658</v>
      </c>
      <c r="C4678" s="12" t="s">
        <v>7214</v>
      </c>
      <c r="D4678" s="16">
        <f t="shared" si="665"/>
        <v>45910</v>
      </c>
      <c r="G4678" s="13" t="s">
        <v>8762</v>
      </c>
      <c r="I4678" s="25">
        <v>4176573658</v>
      </c>
      <c r="J4678" s="13" t="s">
        <v>75</v>
      </c>
      <c r="K4678" s="13" t="s">
        <v>32</v>
      </c>
      <c r="L4678" s="25" t="str">
        <f>VLOOKUP($K4678,TONG_SL!$A:$D,2,0)</f>
        <v>Giò Tai Lưỡi Xào 250</v>
      </c>
      <c r="N4678" s="25" t="str">
        <f t="shared" si="664"/>
        <v>K-C6</v>
      </c>
      <c r="Q4678" s="25" t="str">
        <f>VLOOKUP(K4678,TONG_SL!$A:$D,3,0)</f>
        <v>Túi</v>
      </c>
      <c r="R4678" s="1">
        <v>3</v>
      </c>
      <c r="T4678" s="1">
        <f>VLOOKUP(VLOOKUP(G4678,Ma_KH!$A:$R,18,0)&amp;K4678,Gia_MB!$A:$F,6,0)</f>
        <v>50183</v>
      </c>
      <c r="U4678" s="14">
        <f t="shared" si="666"/>
        <v>150549</v>
      </c>
      <c r="W4678" s="64">
        <f t="shared" si="667"/>
        <v>0</v>
      </c>
      <c r="X4678" s="3" t="str">
        <f t="shared" si="668"/>
        <v>8</v>
      </c>
      <c r="Z4678" s="14">
        <f t="shared" si="669"/>
        <v>12043.92</v>
      </c>
      <c r="AA4678" s="7">
        <f>VLOOKUP(G4678,Ma_KH!$A:$R,14,0)</f>
        <v>60</v>
      </c>
      <c r="AD4678" s="7" t="str">
        <f>IFERROR(VLOOKUP(J4678,'Chuyển Mã'!$B$3:$C$9,2,0),"")</f>
        <v>Hà Nội</v>
      </c>
      <c r="AE4678" s="7" t="str">
        <f t="shared" si="670"/>
        <v>Giò Tai Lưỡi Xào 250</v>
      </c>
      <c r="AF4678" s="7">
        <f t="shared" si="671"/>
        <v>3</v>
      </c>
    </row>
    <row r="4679" spans="1:32" x14ac:dyDescent="0.25">
      <c r="A4679" s="65">
        <v>45910</v>
      </c>
      <c r="B4679" s="25">
        <v>4176573658</v>
      </c>
      <c r="C4679" s="12" t="s">
        <v>7214</v>
      </c>
      <c r="D4679" s="16">
        <f t="shared" si="665"/>
        <v>45910</v>
      </c>
      <c r="G4679" s="13" t="s">
        <v>8762</v>
      </c>
      <c r="I4679" s="25">
        <v>4176573658</v>
      </c>
      <c r="J4679" s="13" t="s">
        <v>75</v>
      </c>
      <c r="K4679" s="13" t="s">
        <v>27</v>
      </c>
      <c r="L4679" s="25" t="str">
        <f>VLOOKUP($K4679,TONG_SL!$A:$D,2,0)</f>
        <v>Chân giò heo muối 300g</v>
      </c>
      <c r="N4679" s="25" t="str">
        <f t="shared" si="664"/>
        <v>K-C6</v>
      </c>
      <c r="Q4679" s="25" t="str">
        <f>VLOOKUP(K4679,TONG_SL!$A:$D,3,0)</f>
        <v>Túi</v>
      </c>
      <c r="R4679" s="1">
        <v>10</v>
      </c>
      <c r="T4679" s="1">
        <f>VLOOKUP(VLOOKUP(G4679,Ma_KH!$A:$R,18,0)&amp;K4679,Gia_MB!$A:$F,6,0)</f>
        <v>73431</v>
      </c>
      <c r="U4679" s="14">
        <f t="shared" si="666"/>
        <v>734310</v>
      </c>
      <c r="W4679" s="64">
        <f t="shared" si="667"/>
        <v>0</v>
      </c>
      <c r="X4679" s="3" t="str">
        <f t="shared" si="668"/>
        <v>8</v>
      </c>
      <c r="Z4679" s="14">
        <f t="shared" si="669"/>
        <v>58744.800000000003</v>
      </c>
      <c r="AA4679" s="7">
        <f>VLOOKUP(G4679,Ma_KH!$A:$R,14,0)</f>
        <v>60</v>
      </c>
      <c r="AD4679" s="7" t="str">
        <f>IFERROR(VLOOKUP(J4679,'Chuyển Mã'!$B$3:$C$9,2,0),"")</f>
        <v>Hà Nội</v>
      </c>
      <c r="AE4679" s="7" t="str">
        <f t="shared" si="670"/>
        <v>Chân giò heo muối 300g</v>
      </c>
      <c r="AF4679" s="7">
        <f t="shared" si="671"/>
        <v>10</v>
      </c>
    </row>
    <row r="4680" spans="1:32" x14ac:dyDescent="0.25">
      <c r="A4680" s="65">
        <v>45910</v>
      </c>
      <c r="B4680" s="25">
        <v>4176573658</v>
      </c>
      <c r="C4680" s="12" t="s">
        <v>7214</v>
      </c>
      <c r="D4680" s="16">
        <f t="shared" si="665"/>
        <v>45910</v>
      </c>
      <c r="G4680" s="13" t="s">
        <v>8762</v>
      </c>
      <c r="I4680" s="25">
        <v>4176573658</v>
      </c>
      <c r="J4680" s="13" t="s">
        <v>75</v>
      </c>
      <c r="K4680" s="13" t="s">
        <v>51</v>
      </c>
      <c r="L4680" s="25" t="str">
        <f>VLOOKUP($K4680,TONG_SL!$A:$D,2,0)</f>
        <v>Mọc Nấm Hương 250g</v>
      </c>
      <c r="N4680" s="25" t="str">
        <f t="shared" si="664"/>
        <v>K-C6</v>
      </c>
      <c r="Q4680" s="25" t="str">
        <f>VLOOKUP(K4680,TONG_SL!$A:$D,3,0)</f>
        <v>Túi</v>
      </c>
      <c r="R4680" s="1">
        <v>2</v>
      </c>
      <c r="T4680" s="1">
        <f>VLOOKUP(VLOOKUP(G4680,Ma_KH!$A:$R,18,0)&amp;K4680,Gia_MB!$A:$F,6,0)</f>
        <v>46000</v>
      </c>
      <c r="U4680" s="14">
        <f t="shared" si="666"/>
        <v>92000</v>
      </c>
      <c r="W4680" s="64">
        <f t="shared" si="667"/>
        <v>0</v>
      </c>
      <c r="X4680" s="3" t="str">
        <f t="shared" si="668"/>
        <v>8</v>
      </c>
      <c r="Z4680" s="14">
        <f t="shared" si="669"/>
        <v>7360</v>
      </c>
      <c r="AA4680" s="7">
        <f>VLOOKUP(G4680,Ma_KH!$A:$R,14,0)</f>
        <v>60</v>
      </c>
      <c r="AD4680" s="7" t="str">
        <f>IFERROR(VLOOKUP(J4680,'Chuyển Mã'!$B$3:$C$9,2,0),"")</f>
        <v>Hà Nội</v>
      </c>
      <c r="AE4680" s="7" t="str">
        <f t="shared" si="670"/>
        <v>Mọc Nấm Hương 250g</v>
      </c>
      <c r="AF4680" s="7">
        <f t="shared" si="671"/>
        <v>2</v>
      </c>
    </row>
    <row r="4681" spans="1:32" x14ac:dyDescent="0.25">
      <c r="A4681" s="65">
        <v>45910</v>
      </c>
      <c r="B4681" s="25">
        <v>4176573658</v>
      </c>
      <c r="C4681" s="12" t="s">
        <v>7214</v>
      </c>
      <c r="D4681" s="16">
        <f t="shared" si="665"/>
        <v>45910</v>
      </c>
      <c r="G4681" s="13" t="s">
        <v>8762</v>
      </c>
      <c r="I4681" s="25">
        <v>4176573658</v>
      </c>
      <c r="J4681" s="13" t="s">
        <v>75</v>
      </c>
      <c r="K4681" s="13" t="s">
        <v>30</v>
      </c>
      <c r="L4681" s="25" t="str">
        <f>VLOOKUP($K4681,TONG_SL!$A:$D,2,0)</f>
        <v>Gà muối 500g</v>
      </c>
      <c r="N4681" s="25" t="str">
        <f t="shared" si="664"/>
        <v>K-C6</v>
      </c>
      <c r="Q4681" s="25" t="str">
        <f>VLOOKUP(K4681,TONG_SL!$A:$D,3,0)</f>
        <v>Túi</v>
      </c>
      <c r="R4681" s="1">
        <v>10</v>
      </c>
      <c r="T4681" s="1">
        <f>VLOOKUP(VLOOKUP(G4681,Ma_KH!$A:$R,18,0)&amp;K4681,Gia_MB!$A:$F,6,0)</f>
        <v>111058</v>
      </c>
      <c r="U4681" s="14">
        <f t="shared" si="666"/>
        <v>1110580</v>
      </c>
      <c r="W4681" s="64">
        <f t="shared" si="667"/>
        <v>0</v>
      </c>
      <c r="X4681" s="3" t="str">
        <f t="shared" si="668"/>
        <v>8</v>
      </c>
      <c r="Z4681" s="14">
        <f t="shared" si="669"/>
        <v>88846.400000000009</v>
      </c>
      <c r="AA4681" s="7">
        <f>VLOOKUP(G4681,Ma_KH!$A:$R,14,0)</f>
        <v>60</v>
      </c>
      <c r="AD4681" s="7" t="str">
        <f>IFERROR(VLOOKUP(J4681,'Chuyển Mã'!$B$3:$C$9,2,0),"")</f>
        <v>Hà Nội</v>
      </c>
      <c r="AE4681" s="7" t="str">
        <f t="shared" si="670"/>
        <v>Gà muối 500g</v>
      </c>
      <c r="AF4681" s="7">
        <f t="shared" si="671"/>
        <v>10</v>
      </c>
    </row>
    <row r="4682" spans="1:32" x14ac:dyDescent="0.25">
      <c r="A4682" s="65">
        <v>45910</v>
      </c>
      <c r="B4682" s="25">
        <v>4176573692</v>
      </c>
      <c r="C4682" s="12" t="s">
        <v>7214</v>
      </c>
      <c r="D4682" s="16">
        <f t="shared" si="665"/>
        <v>45910</v>
      </c>
      <c r="G4682" s="13" t="s">
        <v>8763</v>
      </c>
      <c r="I4682" s="25">
        <v>4176573692</v>
      </c>
      <c r="J4682" s="13" t="s">
        <v>75</v>
      </c>
      <c r="K4682" s="13" t="s">
        <v>30</v>
      </c>
      <c r="L4682" s="25" t="str">
        <f>VLOOKUP($K4682,TONG_SL!$A:$D,2,0)</f>
        <v>Gà muối 500g</v>
      </c>
      <c r="N4682" s="25" t="str">
        <f t="shared" si="664"/>
        <v>K-C6</v>
      </c>
      <c r="Q4682" s="25" t="str">
        <f>VLOOKUP(K4682,TONG_SL!$A:$D,3,0)</f>
        <v>Túi</v>
      </c>
      <c r="R4682" s="1">
        <v>8</v>
      </c>
      <c r="T4682" s="1">
        <f>VLOOKUP(VLOOKUP(G4682,Ma_KH!$A:$R,18,0)&amp;K4682,Gia_MB!$A:$F,6,0)</f>
        <v>111058</v>
      </c>
      <c r="U4682" s="14">
        <f t="shared" si="666"/>
        <v>888464</v>
      </c>
      <c r="W4682" s="64">
        <f t="shared" si="667"/>
        <v>0</v>
      </c>
      <c r="X4682" s="3" t="str">
        <f t="shared" si="668"/>
        <v>8</v>
      </c>
      <c r="Z4682" s="14">
        <f t="shared" si="669"/>
        <v>71077.119999999995</v>
      </c>
      <c r="AA4682" s="7">
        <f>VLOOKUP(G4682,Ma_KH!$A:$R,14,0)</f>
        <v>60</v>
      </c>
      <c r="AD4682" s="7" t="str">
        <f>IFERROR(VLOOKUP(J4682,'Chuyển Mã'!$B$3:$C$9,2,0),"")</f>
        <v>Hà Nội</v>
      </c>
      <c r="AE4682" s="7" t="str">
        <f t="shared" si="670"/>
        <v>Gà muối 500g</v>
      </c>
      <c r="AF4682" s="7">
        <f t="shared" si="671"/>
        <v>8</v>
      </c>
    </row>
    <row r="4683" spans="1:32" x14ac:dyDescent="0.25">
      <c r="A4683" s="65">
        <v>45910</v>
      </c>
      <c r="B4683" s="25">
        <v>4176573692</v>
      </c>
      <c r="C4683" s="12" t="s">
        <v>7214</v>
      </c>
      <c r="D4683" s="16">
        <f t="shared" si="665"/>
        <v>45910</v>
      </c>
      <c r="G4683" s="13" t="s">
        <v>8763</v>
      </c>
      <c r="I4683" s="25">
        <v>4176573692</v>
      </c>
      <c r="J4683" s="13" t="s">
        <v>75</v>
      </c>
      <c r="K4683" s="13" t="s">
        <v>51</v>
      </c>
      <c r="L4683" s="25" t="str">
        <f>VLOOKUP($K4683,TONG_SL!$A:$D,2,0)</f>
        <v>Mọc Nấm Hương 250g</v>
      </c>
      <c r="N4683" s="25" t="str">
        <f t="shared" si="664"/>
        <v>K-C6</v>
      </c>
      <c r="Q4683" s="25" t="str">
        <f>VLOOKUP(K4683,TONG_SL!$A:$D,3,0)</f>
        <v>Túi</v>
      </c>
      <c r="R4683" s="1">
        <v>2</v>
      </c>
      <c r="T4683" s="1">
        <f>VLOOKUP(VLOOKUP(G4683,Ma_KH!$A:$R,18,0)&amp;K4683,Gia_MB!$A:$F,6,0)</f>
        <v>46000</v>
      </c>
      <c r="U4683" s="14">
        <f t="shared" si="666"/>
        <v>92000</v>
      </c>
      <c r="W4683" s="64">
        <f t="shared" si="667"/>
        <v>0</v>
      </c>
      <c r="X4683" s="3" t="str">
        <f t="shared" si="668"/>
        <v>8</v>
      </c>
      <c r="Z4683" s="14">
        <f t="shared" si="669"/>
        <v>7360</v>
      </c>
      <c r="AA4683" s="7">
        <f>VLOOKUP(G4683,Ma_KH!$A:$R,14,0)</f>
        <v>60</v>
      </c>
      <c r="AD4683" s="7" t="str">
        <f>IFERROR(VLOOKUP(J4683,'Chuyển Mã'!$B$3:$C$9,2,0),"")</f>
        <v>Hà Nội</v>
      </c>
      <c r="AE4683" s="7" t="str">
        <f t="shared" si="670"/>
        <v>Mọc Nấm Hương 250g</v>
      </c>
      <c r="AF4683" s="7">
        <f t="shared" si="671"/>
        <v>2</v>
      </c>
    </row>
    <row r="4684" spans="1:32" x14ac:dyDescent="0.25">
      <c r="A4684" s="65">
        <v>45910</v>
      </c>
      <c r="B4684" s="25">
        <v>4176573692</v>
      </c>
      <c r="C4684" s="12" t="s">
        <v>7214</v>
      </c>
      <c r="D4684" s="16">
        <f t="shared" si="665"/>
        <v>45910</v>
      </c>
      <c r="G4684" s="13" t="s">
        <v>8763</v>
      </c>
      <c r="I4684" s="25">
        <v>4176573692</v>
      </c>
      <c r="J4684" s="13" t="s">
        <v>75</v>
      </c>
      <c r="K4684" s="13" t="s">
        <v>27</v>
      </c>
      <c r="L4684" s="25" t="str">
        <f>VLOOKUP($K4684,TONG_SL!$A:$D,2,0)</f>
        <v>Chân giò heo muối 300g</v>
      </c>
      <c r="N4684" s="25" t="str">
        <f t="shared" si="664"/>
        <v>K-C6</v>
      </c>
      <c r="Q4684" s="25" t="str">
        <f>VLOOKUP(K4684,TONG_SL!$A:$D,3,0)</f>
        <v>Túi</v>
      </c>
      <c r="R4684" s="1">
        <v>12</v>
      </c>
      <c r="T4684" s="1">
        <f>VLOOKUP(VLOOKUP(G4684,Ma_KH!$A:$R,18,0)&amp;K4684,Gia_MB!$A:$F,6,0)</f>
        <v>73431</v>
      </c>
      <c r="U4684" s="14">
        <f t="shared" si="666"/>
        <v>881172</v>
      </c>
      <c r="W4684" s="64">
        <f t="shared" si="667"/>
        <v>0</v>
      </c>
      <c r="X4684" s="3" t="str">
        <f t="shared" si="668"/>
        <v>8</v>
      </c>
      <c r="Z4684" s="14">
        <f t="shared" si="669"/>
        <v>70493.759999999995</v>
      </c>
      <c r="AA4684" s="7">
        <f>VLOOKUP(G4684,Ma_KH!$A:$R,14,0)</f>
        <v>60</v>
      </c>
      <c r="AD4684" s="7" t="str">
        <f>IFERROR(VLOOKUP(J4684,'Chuyển Mã'!$B$3:$C$9,2,0),"")</f>
        <v>Hà Nội</v>
      </c>
      <c r="AE4684" s="7" t="str">
        <f t="shared" si="670"/>
        <v>Chân giò heo muối 300g</v>
      </c>
      <c r="AF4684" s="7">
        <f t="shared" si="671"/>
        <v>12</v>
      </c>
    </row>
    <row r="4685" spans="1:32" x14ac:dyDescent="0.25">
      <c r="A4685" s="65">
        <v>45910</v>
      </c>
      <c r="B4685" s="25">
        <v>4176573692</v>
      </c>
      <c r="C4685" s="12" t="s">
        <v>7214</v>
      </c>
      <c r="D4685" s="16">
        <f t="shared" si="665"/>
        <v>45910</v>
      </c>
      <c r="G4685" s="13" t="s">
        <v>8763</v>
      </c>
      <c r="I4685" s="25">
        <v>4176573692</v>
      </c>
      <c r="J4685" s="13" t="s">
        <v>75</v>
      </c>
      <c r="K4685" s="13" t="s">
        <v>32</v>
      </c>
      <c r="L4685" s="25" t="str">
        <f>VLOOKUP($K4685,TONG_SL!$A:$D,2,0)</f>
        <v>Giò Tai Lưỡi Xào 250</v>
      </c>
      <c r="N4685" s="25" t="str">
        <f t="shared" si="664"/>
        <v>K-C6</v>
      </c>
      <c r="Q4685" s="25" t="str">
        <f>VLOOKUP(K4685,TONG_SL!$A:$D,3,0)</f>
        <v>Túi</v>
      </c>
      <c r="R4685" s="1">
        <v>4</v>
      </c>
      <c r="T4685" s="1">
        <f>VLOOKUP(VLOOKUP(G4685,Ma_KH!$A:$R,18,0)&amp;K4685,Gia_MB!$A:$F,6,0)</f>
        <v>50183</v>
      </c>
      <c r="U4685" s="14">
        <f t="shared" si="666"/>
        <v>200732</v>
      </c>
      <c r="W4685" s="64">
        <f t="shared" si="667"/>
        <v>0</v>
      </c>
      <c r="X4685" s="3" t="str">
        <f t="shared" si="668"/>
        <v>8</v>
      </c>
      <c r="Z4685" s="14">
        <f t="shared" si="669"/>
        <v>16058.56</v>
      </c>
      <c r="AA4685" s="7">
        <f>VLOOKUP(G4685,Ma_KH!$A:$R,14,0)</f>
        <v>60</v>
      </c>
      <c r="AD4685" s="7" t="str">
        <f>IFERROR(VLOOKUP(J4685,'Chuyển Mã'!$B$3:$C$9,2,0),"")</f>
        <v>Hà Nội</v>
      </c>
      <c r="AE4685" s="7" t="str">
        <f t="shared" si="670"/>
        <v>Giò Tai Lưỡi Xào 250</v>
      </c>
      <c r="AF4685" s="7">
        <f t="shared" si="671"/>
        <v>4</v>
      </c>
    </row>
    <row r="4686" spans="1:32" x14ac:dyDescent="0.25">
      <c r="A4686" s="65">
        <v>45910</v>
      </c>
      <c r="B4686" s="25">
        <v>4176573729</v>
      </c>
      <c r="C4686" s="12" t="s">
        <v>7214</v>
      </c>
      <c r="D4686" s="16">
        <f t="shared" si="665"/>
        <v>45910</v>
      </c>
      <c r="G4686" s="13" t="s">
        <v>8764</v>
      </c>
      <c r="I4686" s="25">
        <v>4176573729</v>
      </c>
      <c r="J4686" s="13" t="s">
        <v>75</v>
      </c>
      <c r="K4686" s="13" t="s">
        <v>32</v>
      </c>
      <c r="L4686" s="25" t="str">
        <f>VLOOKUP($K4686,TONG_SL!$A:$D,2,0)</f>
        <v>Giò Tai Lưỡi Xào 250</v>
      </c>
      <c r="N4686" s="25" t="str">
        <f t="shared" si="664"/>
        <v>K-C6</v>
      </c>
      <c r="Q4686" s="25" t="str">
        <f>VLOOKUP(K4686,TONG_SL!$A:$D,3,0)</f>
        <v>Túi</v>
      </c>
      <c r="R4686" s="1">
        <v>5</v>
      </c>
      <c r="T4686" s="1">
        <f>VLOOKUP(VLOOKUP(G4686,Ma_KH!$A:$R,18,0)&amp;K4686,Gia_MB!$A:$F,6,0)</f>
        <v>50183</v>
      </c>
      <c r="U4686" s="14">
        <f t="shared" si="666"/>
        <v>250915</v>
      </c>
      <c r="W4686" s="64">
        <f t="shared" si="667"/>
        <v>0</v>
      </c>
      <c r="X4686" s="3" t="str">
        <f t="shared" si="668"/>
        <v>8</v>
      </c>
      <c r="Z4686" s="14">
        <f t="shared" si="669"/>
        <v>20073.2</v>
      </c>
      <c r="AA4686" s="7">
        <f>VLOOKUP(G4686,Ma_KH!$A:$R,14,0)</f>
        <v>60</v>
      </c>
      <c r="AD4686" s="7" t="str">
        <f>IFERROR(VLOOKUP(J4686,'Chuyển Mã'!$B$3:$C$9,2,0),"")</f>
        <v>Hà Nội</v>
      </c>
      <c r="AE4686" s="7" t="str">
        <f t="shared" si="670"/>
        <v>Giò Tai Lưỡi Xào 250</v>
      </c>
      <c r="AF4686" s="7">
        <f t="shared" si="671"/>
        <v>5</v>
      </c>
    </row>
    <row r="4687" spans="1:32" x14ac:dyDescent="0.25">
      <c r="A4687" s="65">
        <v>45910</v>
      </c>
      <c r="B4687" s="25">
        <v>4176573729</v>
      </c>
      <c r="C4687" s="12" t="s">
        <v>7214</v>
      </c>
      <c r="D4687" s="16">
        <f t="shared" si="665"/>
        <v>45910</v>
      </c>
      <c r="G4687" s="13" t="s">
        <v>8764</v>
      </c>
      <c r="I4687" s="25">
        <v>4176573729</v>
      </c>
      <c r="J4687" s="13" t="s">
        <v>75</v>
      </c>
      <c r="K4687" s="13" t="s">
        <v>27</v>
      </c>
      <c r="L4687" s="25" t="str">
        <f>VLOOKUP($K4687,TONG_SL!$A:$D,2,0)</f>
        <v>Chân giò heo muối 300g</v>
      </c>
      <c r="N4687" s="25" t="str">
        <f t="shared" si="664"/>
        <v>K-C6</v>
      </c>
      <c r="Q4687" s="25" t="str">
        <f>VLOOKUP(K4687,TONG_SL!$A:$D,3,0)</f>
        <v>Túi</v>
      </c>
      <c r="R4687" s="1">
        <v>9</v>
      </c>
      <c r="T4687" s="1">
        <f>VLOOKUP(VLOOKUP(G4687,Ma_KH!$A:$R,18,0)&amp;K4687,Gia_MB!$A:$F,6,0)</f>
        <v>73431</v>
      </c>
      <c r="U4687" s="14">
        <f t="shared" si="666"/>
        <v>660879</v>
      </c>
      <c r="W4687" s="64">
        <f t="shared" si="667"/>
        <v>0</v>
      </c>
      <c r="X4687" s="3" t="str">
        <f t="shared" si="668"/>
        <v>8</v>
      </c>
      <c r="Z4687" s="14">
        <f t="shared" si="669"/>
        <v>52870.32</v>
      </c>
      <c r="AA4687" s="7">
        <f>VLOOKUP(G4687,Ma_KH!$A:$R,14,0)</f>
        <v>60</v>
      </c>
      <c r="AD4687" s="7" t="str">
        <f>IFERROR(VLOOKUP(J4687,'Chuyển Mã'!$B$3:$C$9,2,0),"")</f>
        <v>Hà Nội</v>
      </c>
      <c r="AE4687" s="7" t="str">
        <f t="shared" si="670"/>
        <v>Chân giò heo muối 300g</v>
      </c>
      <c r="AF4687" s="7">
        <f t="shared" si="671"/>
        <v>9</v>
      </c>
    </row>
    <row r="4688" spans="1:32" x14ac:dyDescent="0.25">
      <c r="A4688" s="65">
        <v>45910</v>
      </c>
      <c r="B4688" s="25">
        <v>4176573729</v>
      </c>
      <c r="C4688" s="12" t="s">
        <v>7214</v>
      </c>
      <c r="D4688" s="16">
        <f t="shared" si="665"/>
        <v>45910</v>
      </c>
      <c r="G4688" s="13" t="s">
        <v>8764</v>
      </c>
      <c r="I4688" s="25">
        <v>4176573729</v>
      </c>
      <c r="J4688" s="13" t="s">
        <v>75</v>
      </c>
      <c r="K4688" s="13" t="s">
        <v>51</v>
      </c>
      <c r="L4688" s="25" t="str">
        <f>VLOOKUP($K4688,TONG_SL!$A:$D,2,0)</f>
        <v>Mọc Nấm Hương 250g</v>
      </c>
      <c r="N4688" s="25" t="str">
        <f t="shared" si="664"/>
        <v>K-C6</v>
      </c>
      <c r="Q4688" s="25" t="str">
        <f>VLOOKUP(K4688,TONG_SL!$A:$D,3,0)</f>
        <v>Túi</v>
      </c>
      <c r="R4688" s="1">
        <v>2</v>
      </c>
      <c r="T4688" s="1">
        <f>VLOOKUP(VLOOKUP(G4688,Ma_KH!$A:$R,18,0)&amp;K4688,Gia_MB!$A:$F,6,0)</f>
        <v>46000</v>
      </c>
      <c r="U4688" s="14">
        <f t="shared" si="666"/>
        <v>92000</v>
      </c>
      <c r="W4688" s="64">
        <f t="shared" si="667"/>
        <v>0</v>
      </c>
      <c r="X4688" s="3" t="str">
        <f t="shared" si="668"/>
        <v>8</v>
      </c>
      <c r="Z4688" s="14">
        <f t="shared" si="669"/>
        <v>7360</v>
      </c>
      <c r="AA4688" s="7">
        <f>VLOOKUP(G4688,Ma_KH!$A:$R,14,0)</f>
        <v>60</v>
      </c>
      <c r="AD4688" s="7" t="str">
        <f>IFERROR(VLOOKUP(J4688,'Chuyển Mã'!$B$3:$C$9,2,0),"")</f>
        <v>Hà Nội</v>
      </c>
      <c r="AE4688" s="7" t="str">
        <f t="shared" si="670"/>
        <v>Mọc Nấm Hương 250g</v>
      </c>
      <c r="AF4688" s="7">
        <f t="shared" si="671"/>
        <v>2</v>
      </c>
    </row>
    <row r="4689" spans="1:32" x14ac:dyDescent="0.25">
      <c r="A4689" s="65">
        <v>45910</v>
      </c>
      <c r="B4689" s="25">
        <v>4176573729</v>
      </c>
      <c r="C4689" s="12" t="s">
        <v>7214</v>
      </c>
      <c r="D4689" s="16">
        <f t="shared" si="665"/>
        <v>45910</v>
      </c>
      <c r="G4689" s="13" t="s">
        <v>8764</v>
      </c>
      <c r="I4689" s="25">
        <v>4176573729</v>
      </c>
      <c r="J4689" s="13" t="s">
        <v>75</v>
      </c>
      <c r="K4689" s="13" t="s">
        <v>30</v>
      </c>
      <c r="L4689" s="25" t="str">
        <f>VLOOKUP($K4689,TONG_SL!$A:$D,2,0)</f>
        <v>Gà muối 500g</v>
      </c>
      <c r="N4689" s="25" t="str">
        <f t="shared" si="664"/>
        <v>K-C6</v>
      </c>
      <c r="Q4689" s="25" t="str">
        <f>VLOOKUP(K4689,TONG_SL!$A:$D,3,0)</f>
        <v>Túi</v>
      </c>
      <c r="R4689" s="1">
        <v>2</v>
      </c>
      <c r="T4689" s="1">
        <f>VLOOKUP(VLOOKUP(G4689,Ma_KH!$A:$R,18,0)&amp;K4689,Gia_MB!$A:$F,6,0)</f>
        <v>111058</v>
      </c>
      <c r="U4689" s="14">
        <f t="shared" si="666"/>
        <v>222116</v>
      </c>
      <c r="W4689" s="64">
        <f t="shared" si="667"/>
        <v>0</v>
      </c>
      <c r="X4689" s="3" t="str">
        <f t="shared" si="668"/>
        <v>8</v>
      </c>
      <c r="Z4689" s="14">
        <f t="shared" si="669"/>
        <v>17769.28</v>
      </c>
      <c r="AA4689" s="7">
        <f>VLOOKUP(G4689,Ma_KH!$A:$R,14,0)</f>
        <v>60</v>
      </c>
      <c r="AD4689" s="7" t="str">
        <f>IFERROR(VLOOKUP(J4689,'Chuyển Mã'!$B$3:$C$9,2,0),"")</f>
        <v>Hà Nội</v>
      </c>
      <c r="AE4689" s="7" t="str">
        <f t="shared" si="670"/>
        <v>Gà muối 500g</v>
      </c>
      <c r="AF4689" s="7">
        <f t="shared" si="671"/>
        <v>2</v>
      </c>
    </row>
    <row r="4690" spans="1:32" x14ac:dyDescent="0.25">
      <c r="A4690" s="65">
        <v>45910</v>
      </c>
      <c r="B4690" s="25">
        <v>4176573725</v>
      </c>
      <c r="C4690" s="12" t="s">
        <v>7214</v>
      </c>
      <c r="D4690" s="16">
        <f t="shared" si="665"/>
        <v>45910</v>
      </c>
      <c r="G4690" s="13" t="s">
        <v>8765</v>
      </c>
      <c r="I4690" s="25">
        <v>4176573725</v>
      </c>
      <c r="J4690" s="13" t="s">
        <v>75</v>
      </c>
      <c r="K4690" s="13" t="s">
        <v>32</v>
      </c>
      <c r="L4690" s="25" t="str">
        <f>VLOOKUP($K4690,TONG_SL!$A:$D,2,0)</f>
        <v>Giò Tai Lưỡi Xào 250</v>
      </c>
      <c r="N4690" s="25" t="str">
        <f t="shared" si="664"/>
        <v>K-C6</v>
      </c>
      <c r="Q4690" s="25" t="str">
        <f>VLOOKUP(K4690,TONG_SL!$A:$D,3,0)</f>
        <v>Túi</v>
      </c>
      <c r="R4690" s="1">
        <v>3</v>
      </c>
      <c r="T4690" s="1">
        <f>VLOOKUP(VLOOKUP(G4690,Ma_KH!$A:$R,18,0)&amp;K4690,Gia_MB!$A:$F,6,0)</f>
        <v>50183</v>
      </c>
      <c r="U4690" s="14">
        <f t="shared" si="666"/>
        <v>150549</v>
      </c>
      <c r="W4690" s="64">
        <f t="shared" si="667"/>
        <v>0</v>
      </c>
      <c r="X4690" s="3" t="str">
        <f t="shared" si="668"/>
        <v>8</v>
      </c>
      <c r="Z4690" s="14">
        <f t="shared" si="669"/>
        <v>12043.92</v>
      </c>
      <c r="AA4690" s="7">
        <f>VLOOKUP(G4690,Ma_KH!$A:$R,14,0)</f>
        <v>60</v>
      </c>
      <c r="AD4690" s="7" t="str">
        <f>IFERROR(VLOOKUP(J4690,'Chuyển Mã'!$B$3:$C$9,2,0),"")</f>
        <v>Hà Nội</v>
      </c>
      <c r="AE4690" s="7" t="str">
        <f t="shared" si="670"/>
        <v>Giò Tai Lưỡi Xào 250</v>
      </c>
      <c r="AF4690" s="7">
        <f t="shared" si="671"/>
        <v>3</v>
      </c>
    </row>
    <row r="4691" spans="1:32" x14ac:dyDescent="0.25">
      <c r="A4691" s="65">
        <v>45910</v>
      </c>
      <c r="B4691" s="25">
        <v>4176573725</v>
      </c>
      <c r="C4691" s="12" t="s">
        <v>7214</v>
      </c>
      <c r="D4691" s="16">
        <f t="shared" si="665"/>
        <v>45910</v>
      </c>
      <c r="G4691" s="13" t="s">
        <v>8765</v>
      </c>
      <c r="I4691" s="25">
        <v>4176573725</v>
      </c>
      <c r="J4691" s="13" t="s">
        <v>75</v>
      </c>
      <c r="K4691" s="13" t="s">
        <v>27</v>
      </c>
      <c r="L4691" s="25" t="str">
        <f>VLOOKUP($K4691,TONG_SL!$A:$D,2,0)</f>
        <v>Chân giò heo muối 300g</v>
      </c>
      <c r="N4691" s="25" t="str">
        <f t="shared" si="664"/>
        <v>K-C6</v>
      </c>
      <c r="Q4691" s="25" t="str">
        <f>VLOOKUP(K4691,TONG_SL!$A:$D,3,0)</f>
        <v>Túi</v>
      </c>
      <c r="R4691" s="1">
        <v>10</v>
      </c>
      <c r="T4691" s="1">
        <f>VLOOKUP(VLOOKUP(G4691,Ma_KH!$A:$R,18,0)&amp;K4691,Gia_MB!$A:$F,6,0)</f>
        <v>73431</v>
      </c>
      <c r="U4691" s="14">
        <f t="shared" si="666"/>
        <v>734310</v>
      </c>
      <c r="W4691" s="64">
        <f t="shared" si="667"/>
        <v>0</v>
      </c>
      <c r="X4691" s="3" t="str">
        <f t="shared" si="668"/>
        <v>8</v>
      </c>
      <c r="Z4691" s="14">
        <f t="shared" si="669"/>
        <v>58744.800000000003</v>
      </c>
      <c r="AA4691" s="7">
        <f>VLOOKUP(G4691,Ma_KH!$A:$R,14,0)</f>
        <v>60</v>
      </c>
      <c r="AD4691" s="7" t="str">
        <f>IFERROR(VLOOKUP(J4691,'Chuyển Mã'!$B$3:$C$9,2,0),"")</f>
        <v>Hà Nội</v>
      </c>
      <c r="AE4691" s="7" t="str">
        <f t="shared" si="670"/>
        <v>Chân giò heo muối 300g</v>
      </c>
      <c r="AF4691" s="7">
        <f t="shared" si="671"/>
        <v>10</v>
      </c>
    </row>
    <row r="4692" spans="1:32" x14ac:dyDescent="0.25">
      <c r="A4692" s="65">
        <v>45910</v>
      </c>
      <c r="B4692" s="25">
        <v>4176573725</v>
      </c>
      <c r="C4692" s="12" t="s">
        <v>7214</v>
      </c>
      <c r="D4692" s="16">
        <f t="shared" si="665"/>
        <v>45910</v>
      </c>
      <c r="G4692" s="13" t="s">
        <v>8765</v>
      </c>
      <c r="I4692" s="25">
        <v>4176573725</v>
      </c>
      <c r="J4692" s="13" t="s">
        <v>75</v>
      </c>
      <c r="K4692" s="13" t="s">
        <v>30</v>
      </c>
      <c r="L4692" s="25" t="str">
        <f>VLOOKUP($K4692,TONG_SL!$A:$D,2,0)</f>
        <v>Gà muối 500g</v>
      </c>
      <c r="N4692" s="25" t="str">
        <f t="shared" si="664"/>
        <v>K-C6</v>
      </c>
      <c r="Q4692" s="25" t="str">
        <f>VLOOKUP(K4692,TONG_SL!$A:$D,3,0)</f>
        <v>Túi</v>
      </c>
      <c r="R4692" s="1">
        <v>2</v>
      </c>
      <c r="T4692" s="1">
        <f>VLOOKUP(VLOOKUP(G4692,Ma_KH!$A:$R,18,0)&amp;K4692,Gia_MB!$A:$F,6,0)</f>
        <v>111058</v>
      </c>
      <c r="U4692" s="14">
        <f t="shared" si="666"/>
        <v>222116</v>
      </c>
      <c r="W4692" s="64">
        <f t="shared" si="667"/>
        <v>0</v>
      </c>
      <c r="X4692" s="3" t="str">
        <f t="shared" si="668"/>
        <v>8</v>
      </c>
      <c r="Z4692" s="14">
        <f t="shared" si="669"/>
        <v>17769.28</v>
      </c>
      <c r="AA4692" s="7">
        <f>VLOOKUP(G4692,Ma_KH!$A:$R,14,0)</f>
        <v>60</v>
      </c>
      <c r="AD4692" s="7" t="str">
        <f>IFERROR(VLOOKUP(J4692,'Chuyển Mã'!$B$3:$C$9,2,0),"")</f>
        <v>Hà Nội</v>
      </c>
      <c r="AE4692" s="7" t="str">
        <f t="shared" si="670"/>
        <v>Gà muối 500g</v>
      </c>
      <c r="AF4692" s="7">
        <f t="shared" si="671"/>
        <v>2</v>
      </c>
    </row>
    <row r="4693" spans="1:32" x14ac:dyDescent="0.25">
      <c r="A4693" s="65">
        <v>45910</v>
      </c>
      <c r="B4693" s="25">
        <v>4176573683</v>
      </c>
      <c r="C4693" s="12" t="s">
        <v>7214</v>
      </c>
      <c r="D4693" s="16">
        <f t="shared" si="665"/>
        <v>45910</v>
      </c>
      <c r="G4693" s="13" t="s">
        <v>8766</v>
      </c>
      <c r="I4693" s="25">
        <v>4176573683</v>
      </c>
      <c r="J4693" s="13" t="s">
        <v>75</v>
      </c>
      <c r="K4693" s="13" t="s">
        <v>32</v>
      </c>
      <c r="L4693" s="25" t="str">
        <f>VLOOKUP($K4693,TONG_SL!$A:$D,2,0)</f>
        <v>Giò Tai Lưỡi Xào 250</v>
      </c>
      <c r="N4693" s="25" t="str">
        <f t="shared" si="664"/>
        <v>K-C6</v>
      </c>
      <c r="Q4693" s="25" t="str">
        <f>VLOOKUP(K4693,TONG_SL!$A:$D,3,0)</f>
        <v>Túi</v>
      </c>
      <c r="R4693" s="1">
        <v>7</v>
      </c>
      <c r="T4693" s="1">
        <f>VLOOKUP(VLOOKUP(G4693,Ma_KH!$A:$R,18,0)&amp;K4693,Gia_MB!$A:$F,6,0)</f>
        <v>50183</v>
      </c>
      <c r="U4693" s="14">
        <f t="shared" si="666"/>
        <v>351281</v>
      </c>
      <c r="W4693" s="64">
        <f t="shared" si="667"/>
        <v>0</v>
      </c>
      <c r="X4693" s="3" t="str">
        <f t="shared" si="668"/>
        <v>8</v>
      </c>
      <c r="Z4693" s="14">
        <f t="shared" si="669"/>
        <v>28102.48</v>
      </c>
      <c r="AA4693" s="7">
        <f>VLOOKUP(G4693,Ma_KH!$A:$R,14,0)</f>
        <v>60</v>
      </c>
      <c r="AD4693" s="7" t="str">
        <f>IFERROR(VLOOKUP(J4693,'Chuyển Mã'!$B$3:$C$9,2,0),"")</f>
        <v>Hà Nội</v>
      </c>
      <c r="AE4693" s="7" t="str">
        <f t="shared" si="670"/>
        <v>Giò Tai Lưỡi Xào 250</v>
      </c>
      <c r="AF4693" s="7">
        <f t="shared" si="671"/>
        <v>7</v>
      </c>
    </row>
    <row r="4694" spans="1:32" x14ac:dyDescent="0.25">
      <c r="A4694" s="65">
        <v>45910</v>
      </c>
      <c r="B4694" s="25">
        <v>4176573683</v>
      </c>
      <c r="C4694" s="12" t="s">
        <v>7214</v>
      </c>
      <c r="D4694" s="16">
        <f t="shared" si="665"/>
        <v>45910</v>
      </c>
      <c r="G4694" s="13" t="s">
        <v>8766</v>
      </c>
      <c r="I4694" s="25">
        <v>4176573683</v>
      </c>
      <c r="J4694" s="13" t="s">
        <v>75</v>
      </c>
      <c r="K4694" s="13" t="s">
        <v>30</v>
      </c>
      <c r="L4694" s="25" t="str">
        <f>VLOOKUP($K4694,TONG_SL!$A:$D,2,0)</f>
        <v>Gà muối 500g</v>
      </c>
      <c r="N4694" s="25" t="str">
        <f t="shared" si="664"/>
        <v>K-C6</v>
      </c>
      <c r="Q4694" s="25" t="str">
        <f>VLOOKUP(K4694,TONG_SL!$A:$D,3,0)</f>
        <v>Túi</v>
      </c>
      <c r="R4694" s="1">
        <v>2</v>
      </c>
      <c r="T4694" s="1">
        <f>VLOOKUP(VLOOKUP(G4694,Ma_KH!$A:$R,18,0)&amp;K4694,Gia_MB!$A:$F,6,0)</f>
        <v>111058</v>
      </c>
      <c r="U4694" s="14">
        <f t="shared" si="666"/>
        <v>222116</v>
      </c>
      <c r="W4694" s="64">
        <f t="shared" si="667"/>
        <v>0</v>
      </c>
      <c r="X4694" s="3" t="str">
        <f t="shared" si="668"/>
        <v>8</v>
      </c>
      <c r="Z4694" s="14">
        <f t="shared" si="669"/>
        <v>17769.28</v>
      </c>
      <c r="AA4694" s="7">
        <f>VLOOKUP(G4694,Ma_KH!$A:$R,14,0)</f>
        <v>60</v>
      </c>
      <c r="AD4694" s="7" t="str">
        <f>IFERROR(VLOOKUP(J4694,'Chuyển Mã'!$B$3:$C$9,2,0),"")</f>
        <v>Hà Nội</v>
      </c>
      <c r="AE4694" s="7" t="str">
        <f t="shared" si="670"/>
        <v>Gà muối 500g</v>
      </c>
      <c r="AF4694" s="7">
        <f t="shared" si="671"/>
        <v>2</v>
      </c>
    </row>
    <row r="4695" spans="1:32" x14ac:dyDescent="0.25">
      <c r="A4695" s="65">
        <v>45910</v>
      </c>
      <c r="B4695" s="25">
        <v>4176573683</v>
      </c>
      <c r="C4695" s="12" t="s">
        <v>7214</v>
      </c>
      <c r="D4695" s="16">
        <f t="shared" si="665"/>
        <v>45910</v>
      </c>
      <c r="G4695" s="13" t="s">
        <v>8766</v>
      </c>
      <c r="I4695" s="25">
        <v>4176573683</v>
      </c>
      <c r="J4695" s="13" t="s">
        <v>75</v>
      </c>
      <c r="K4695" s="13" t="s">
        <v>51</v>
      </c>
      <c r="L4695" s="25" t="str">
        <f>VLOOKUP($K4695,TONG_SL!$A:$D,2,0)</f>
        <v>Mọc Nấm Hương 250g</v>
      </c>
      <c r="N4695" s="25" t="str">
        <f t="shared" si="664"/>
        <v>K-C6</v>
      </c>
      <c r="Q4695" s="25" t="str">
        <f>VLOOKUP(K4695,TONG_SL!$A:$D,3,0)</f>
        <v>Túi</v>
      </c>
      <c r="R4695" s="1">
        <v>3</v>
      </c>
      <c r="T4695" s="1">
        <f>VLOOKUP(VLOOKUP(G4695,Ma_KH!$A:$R,18,0)&amp;K4695,Gia_MB!$A:$F,6,0)</f>
        <v>46000</v>
      </c>
      <c r="U4695" s="14">
        <f t="shared" si="666"/>
        <v>138000</v>
      </c>
      <c r="W4695" s="64">
        <f t="shared" si="667"/>
        <v>0</v>
      </c>
      <c r="X4695" s="3" t="str">
        <f t="shared" si="668"/>
        <v>8</v>
      </c>
      <c r="Z4695" s="14">
        <f t="shared" si="669"/>
        <v>11040</v>
      </c>
      <c r="AA4695" s="7">
        <f>VLOOKUP(G4695,Ma_KH!$A:$R,14,0)</f>
        <v>60</v>
      </c>
      <c r="AD4695" s="7" t="str">
        <f>IFERROR(VLOOKUP(J4695,'Chuyển Mã'!$B$3:$C$9,2,0),"")</f>
        <v>Hà Nội</v>
      </c>
      <c r="AE4695" s="7" t="str">
        <f t="shared" si="670"/>
        <v>Mọc Nấm Hương 250g</v>
      </c>
      <c r="AF4695" s="7">
        <f t="shared" si="671"/>
        <v>3</v>
      </c>
    </row>
    <row r="4696" spans="1:32" x14ac:dyDescent="0.25">
      <c r="A4696" s="65">
        <v>45910</v>
      </c>
      <c r="B4696" s="25">
        <v>4176573683</v>
      </c>
      <c r="C4696" s="12" t="s">
        <v>7214</v>
      </c>
      <c r="D4696" s="16">
        <f t="shared" si="665"/>
        <v>45910</v>
      </c>
      <c r="G4696" s="13" t="s">
        <v>8766</v>
      </c>
      <c r="I4696" s="25">
        <v>4176573683</v>
      </c>
      <c r="J4696" s="13" t="s">
        <v>75</v>
      </c>
      <c r="K4696" s="13" t="s">
        <v>27</v>
      </c>
      <c r="L4696" s="25" t="str">
        <f>VLOOKUP($K4696,TONG_SL!$A:$D,2,0)</f>
        <v>Chân giò heo muối 300g</v>
      </c>
      <c r="N4696" s="25" t="str">
        <f t="shared" si="664"/>
        <v>K-C6</v>
      </c>
      <c r="Q4696" s="25" t="str">
        <f>VLOOKUP(K4696,TONG_SL!$A:$D,3,0)</f>
        <v>Túi</v>
      </c>
      <c r="R4696" s="1">
        <v>5</v>
      </c>
      <c r="T4696" s="1">
        <f>VLOOKUP(VLOOKUP(G4696,Ma_KH!$A:$R,18,0)&amp;K4696,Gia_MB!$A:$F,6,0)</f>
        <v>73431</v>
      </c>
      <c r="U4696" s="14">
        <f t="shared" si="666"/>
        <v>367155</v>
      </c>
      <c r="W4696" s="64">
        <f t="shared" si="667"/>
        <v>0</v>
      </c>
      <c r="X4696" s="3" t="str">
        <f t="shared" si="668"/>
        <v>8</v>
      </c>
      <c r="Z4696" s="14">
        <f t="shared" si="669"/>
        <v>29372.400000000001</v>
      </c>
      <c r="AA4696" s="7">
        <f>VLOOKUP(G4696,Ma_KH!$A:$R,14,0)</f>
        <v>60</v>
      </c>
      <c r="AD4696" s="7" t="str">
        <f>IFERROR(VLOOKUP(J4696,'Chuyển Mã'!$B$3:$C$9,2,0),"")</f>
        <v>Hà Nội</v>
      </c>
      <c r="AE4696" s="7" t="str">
        <f t="shared" si="670"/>
        <v>Chân giò heo muối 300g</v>
      </c>
      <c r="AF4696" s="7">
        <f t="shared" si="671"/>
        <v>5</v>
      </c>
    </row>
    <row r="4697" spans="1:32" x14ac:dyDescent="0.25">
      <c r="A4697" s="65">
        <v>45910</v>
      </c>
      <c r="B4697" s="25">
        <v>4176574231</v>
      </c>
      <c r="C4697" s="12" t="s">
        <v>7214</v>
      </c>
      <c r="D4697" s="16">
        <f t="shared" si="665"/>
        <v>45910</v>
      </c>
      <c r="G4697" s="13" t="s">
        <v>1635</v>
      </c>
      <c r="I4697" s="25">
        <v>4176574231</v>
      </c>
      <c r="J4697" s="13" t="s">
        <v>75</v>
      </c>
      <c r="K4697" s="13" t="s">
        <v>32</v>
      </c>
      <c r="L4697" s="25" t="str">
        <f>VLOOKUP($K4697,TONG_SL!$A:$D,2,0)</f>
        <v>Giò Tai Lưỡi Xào 250</v>
      </c>
      <c r="N4697" s="25" t="str">
        <f t="shared" si="664"/>
        <v>K-C6</v>
      </c>
      <c r="Q4697" s="25" t="str">
        <f>VLOOKUP(K4697,TONG_SL!$A:$D,3,0)</f>
        <v>Túi</v>
      </c>
      <c r="R4697" s="1">
        <v>3</v>
      </c>
      <c r="T4697" s="1">
        <f>VLOOKUP(VLOOKUP(G4697,Ma_KH!$A:$R,18,0)&amp;K4697,Gia_MB!$A:$F,6,0)</f>
        <v>50183</v>
      </c>
      <c r="U4697" s="14">
        <f t="shared" si="666"/>
        <v>150549</v>
      </c>
      <c r="W4697" s="64">
        <f t="shared" si="667"/>
        <v>0</v>
      </c>
      <c r="X4697" s="3" t="str">
        <f t="shared" si="668"/>
        <v>8</v>
      </c>
      <c r="Z4697" s="14">
        <f t="shared" si="669"/>
        <v>12043.92</v>
      </c>
      <c r="AA4697" s="7">
        <f>VLOOKUP(G4697,Ma_KH!$A:$R,14,0)</f>
        <v>60</v>
      </c>
      <c r="AD4697" s="7" t="str">
        <f>IFERROR(VLOOKUP(J4697,'Chuyển Mã'!$B$3:$C$9,2,0),"")</f>
        <v>Hà Nội</v>
      </c>
      <c r="AE4697" s="7" t="str">
        <f t="shared" si="670"/>
        <v>Giò Tai Lưỡi Xào 250</v>
      </c>
      <c r="AF4697" s="7">
        <f t="shared" si="671"/>
        <v>3</v>
      </c>
    </row>
    <row r="4698" spans="1:32" x14ac:dyDescent="0.25">
      <c r="A4698" s="65">
        <v>45910</v>
      </c>
      <c r="B4698" s="25">
        <v>4176574231</v>
      </c>
      <c r="C4698" s="12" t="s">
        <v>7214</v>
      </c>
      <c r="D4698" s="16">
        <f t="shared" si="665"/>
        <v>45910</v>
      </c>
      <c r="G4698" s="13" t="s">
        <v>1635</v>
      </c>
      <c r="I4698" s="25">
        <v>4176574231</v>
      </c>
      <c r="J4698" s="13" t="s">
        <v>75</v>
      </c>
      <c r="K4698" s="13" t="s">
        <v>27</v>
      </c>
      <c r="L4698" s="25" t="str">
        <f>VLOOKUP($K4698,TONG_SL!$A:$D,2,0)</f>
        <v>Chân giò heo muối 300g</v>
      </c>
      <c r="N4698" s="25" t="str">
        <f t="shared" si="664"/>
        <v>K-C6</v>
      </c>
      <c r="Q4698" s="25" t="str">
        <f>VLOOKUP(K4698,TONG_SL!$A:$D,3,0)</f>
        <v>Túi</v>
      </c>
      <c r="R4698" s="1">
        <v>16</v>
      </c>
      <c r="T4698" s="1">
        <f>VLOOKUP(VLOOKUP(G4698,Ma_KH!$A:$R,18,0)&amp;K4698,Gia_MB!$A:$F,6,0)</f>
        <v>73431</v>
      </c>
      <c r="U4698" s="14">
        <f t="shared" si="666"/>
        <v>1174896</v>
      </c>
      <c r="W4698" s="64">
        <f t="shared" si="667"/>
        <v>0</v>
      </c>
      <c r="X4698" s="3" t="str">
        <f t="shared" si="668"/>
        <v>8</v>
      </c>
      <c r="Z4698" s="14">
        <f t="shared" si="669"/>
        <v>93991.680000000008</v>
      </c>
      <c r="AA4698" s="7">
        <f>VLOOKUP(G4698,Ma_KH!$A:$R,14,0)</f>
        <v>60</v>
      </c>
      <c r="AD4698" s="7" t="str">
        <f>IFERROR(VLOOKUP(J4698,'Chuyển Mã'!$B$3:$C$9,2,0),"")</f>
        <v>Hà Nội</v>
      </c>
      <c r="AE4698" s="7" t="str">
        <f t="shared" si="670"/>
        <v>Chân giò heo muối 300g</v>
      </c>
      <c r="AF4698" s="7">
        <f t="shared" si="671"/>
        <v>16</v>
      </c>
    </row>
    <row r="4699" spans="1:32" x14ac:dyDescent="0.25">
      <c r="A4699" s="65">
        <v>45910</v>
      </c>
      <c r="B4699" s="25">
        <v>4176574231</v>
      </c>
      <c r="C4699" s="12" t="s">
        <v>7214</v>
      </c>
      <c r="D4699" s="16">
        <f t="shared" si="665"/>
        <v>45910</v>
      </c>
      <c r="G4699" s="13" t="s">
        <v>1635</v>
      </c>
      <c r="I4699" s="25">
        <v>4176574231</v>
      </c>
      <c r="J4699" s="13" t="s">
        <v>75</v>
      </c>
      <c r="K4699" s="13" t="s">
        <v>30</v>
      </c>
      <c r="L4699" s="25" t="str">
        <f>VLOOKUP($K4699,TONG_SL!$A:$D,2,0)</f>
        <v>Gà muối 500g</v>
      </c>
      <c r="N4699" s="25" t="str">
        <f t="shared" si="664"/>
        <v>K-C6</v>
      </c>
      <c r="Q4699" s="25" t="str">
        <f>VLOOKUP(K4699,TONG_SL!$A:$D,3,0)</f>
        <v>Túi</v>
      </c>
      <c r="R4699" s="1">
        <v>10</v>
      </c>
      <c r="T4699" s="1">
        <f>VLOOKUP(VLOOKUP(G4699,Ma_KH!$A:$R,18,0)&amp;K4699,Gia_MB!$A:$F,6,0)</f>
        <v>111058</v>
      </c>
      <c r="U4699" s="14">
        <f t="shared" si="666"/>
        <v>1110580</v>
      </c>
      <c r="W4699" s="64">
        <f t="shared" si="667"/>
        <v>0</v>
      </c>
      <c r="X4699" s="3" t="str">
        <f t="shared" si="668"/>
        <v>8</v>
      </c>
      <c r="Z4699" s="14">
        <f t="shared" si="669"/>
        <v>88846.400000000009</v>
      </c>
      <c r="AA4699" s="7">
        <f>VLOOKUP(G4699,Ma_KH!$A:$R,14,0)</f>
        <v>60</v>
      </c>
      <c r="AD4699" s="7" t="str">
        <f>IFERROR(VLOOKUP(J4699,'Chuyển Mã'!$B$3:$C$9,2,0),"")</f>
        <v>Hà Nội</v>
      </c>
      <c r="AE4699" s="7" t="str">
        <f t="shared" si="670"/>
        <v>Gà muối 500g</v>
      </c>
      <c r="AF4699" s="7">
        <f t="shared" si="671"/>
        <v>10</v>
      </c>
    </row>
    <row r="4700" spans="1:32" x14ac:dyDescent="0.25">
      <c r="A4700" s="65">
        <v>45910</v>
      </c>
      <c r="B4700" s="25">
        <v>4176573892</v>
      </c>
      <c r="C4700" s="12" t="s">
        <v>7214</v>
      </c>
      <c r="D4700" s="16">
        <f t="shared" si="665"/>
        <v>45910</v>
      </c>
      <c r="G4700" s="13" t="s">
        <v>1434</v>
      </c>
      <c r="I4700" s="25">
        <v>4176573892</v>
      </c>
      <c r="J4700" s="13" t="s">
        <v>75</v>
      </c>
      <c r="K4700" s="13" t="s">
        <v>32</v>
      </c>
      <c r="L4700" s="25" t="str">
        <f>VLOOKUP($K4700,TONG_SL!$A:$D,2,0)</f>
        <v>Giò Tai Lưỡi Xào 250</v>
      </c>
      <c r="N4700" s="25" t="str">
        <f t="shared" si="664"/>
        <v>K-C6</v>
      </c>
      <c r="Q4700" s="25" t="str">
        <f>VLOOKUP(K4700,TONG_SL!$A:$D,3,0)</f>
        <v>Túi</v>
      </c>
      <c r="R4700" s="1">
        <v>5</v>
      </c>
      <c r="T4700" s="1">
        <f>VLOOKUP(VLOOKUP(G4700,Ma_KH!$A:$R,18,0)&amp;K4700,Gia_MB!$A:$F,6,0)</f>
        <v>50183</v>
      </c>
      <c r="U4700" s="14">
        <f t="shared" si="666"/>
        <v>250915</v>
      </c>
      <c r="W4700" s="64">
        <f t="shared" si="667"/>
        <v>0</v>
      </c>
      <c r="X4700" s="3" t="str">
        <f t="shared" si="668"/>
        <v>8</v>
      </c>
      <c r="Z4700" s="14">
        <f t="shared" si="669"/>
        <v>20073.2</v>
      </c>
      <c r="AA4700" s="7">
        <f>VLOOKUP(G4700,Ma_KH!$A:$R,14,0)</f>
        <v>60</v>
      </c>
      <c r="AD4700" s="7" t="str">
        <f>IFERROR(VLOOKUP(J4700,'Chuyển Mã'!$B$3:$C$9,2,0),"")</f>
        <v>Hà Nội</v>
      </c>
      <c r="AE4700" s="7" t="str">
        <f t="shared" si="670"/>
        <v>Giò Tai Lưỡi Xào 250</v>
      </c>
      <c r="AF4700" s="7">
        <f t="shared" si="671"/>
        <v>5</v>
      </c>
    </row>
    <row r="4701" spans="1:32" x14ac:dyDescent="0.25">
      <c r="A4701" s="65">
        <v>45910</v>
      </c>
      <c r="B4701" s="25">
        <v>4176573892</v>
      </c>
      <c r="C4701" s="12" t="s">
        <v>7214</v>
      </c>
      <c r="D4701" s="16">
        <f t="shared" si="665"/>
        <v>45910</v>
      </c>
      <c r="G4701" s="13" t="s">
        <v>1434</v>
      </c>
      <c r="I4701" s="25">
        <v>4176573892</v>
      </c>
      <c r="J4701" s="13" t="s">
        <v>75</v>
      </c>
      <c r="K4701" s="13" t="s">
        <v>27</v>
      </c>
      <c r="L4701" s="25" t="str">
        <f>VLOOKUP($K4701,TONG_SL!$A:$D,2,0)</f>
        <v>Chân giò heo muối 300g</v>
      </c>
      <c r="N4701" s="25" t="str">
        <f t="shared" si="664"/>
        <v>K-C6</v>
      </c>
      <c r="Q4701" s="25" t="str">
        <f>VLOOKUP(K4701,TONG_SL!$A:$D,3,0)</f>
        <v>Túi</v>
      </c>
      <c r="R4701" s="1">
        <v>5</v>
      </c>
      <c r="T4701" s="1">
        <f>VLOOKUP(VLOOKUP(G4701,Ma_KH!$A:$R,18,0)&amp;K4701,Gia_MB!$A:$F,6,0)</f>
        <v>73431</v>
      </c>
      <c r="U4701" s="14">
        <f t="shared" si="666"/>
        <v>367155</v>
      </c>
      <c r="W4701" s="64">
        <f t="shared" si="667"/>
        <v>0</v>
      </c>
      <c r="X4701" s="3" t="str">
        <f t="shared" si="668"/>
        <v>8</v>
      </c>
      <c r="Z4701" s="14">
        <f t="shared" si="669"/>
        <v>29372.400000000001</v>
      </c>
      <c r="AA4701" s="7">
        <f>VLOOKUP(G4701,Ma_KH!$A:$R,14,0)</f>
        <v>60</v>
      </c>
      <c r="AD4701" s="7" t="str">
        <f>IFERROR(VLOOKUP(J4701,'Chuyển Mã'!$B$3:$C$9,2,0),"")</f>
        <v>Hà Nội</v>
      </c>
      <c r="AE4701" s="7" t="str">
        <f t="shared" si="670"/>
        <v>Chân giò heo muối 300g</v>
      </c>
      <c r="AF4701" s="7">
        <f t="shared" si="671"/>
        <v>5</v>
      </c>
    </row>
    <row r="4702" spans="1:32" x14ac:dyDescent="0.25">
      <c r="A4702" s="65">
        <v>45910</v>
      </c>
      <c r="B4702" s="25">
        <v>4176573892</v>
      </c>
      <c r="C4702" s="12" t="s">
        <v>7214</v>
      </c>
      <c r="D4702" s="16">
        <f t="shared" si="665"/>
        <v>45910</v>
      </c>
      <c r="G4702" s="13" t="s">
        <v>1434</v>
      </c>
      <c r="I4702" s="25">
        <v>4176573892</v>
      </c>
      <c r="J4702" s="13" t="s">
        <v>75</v>
      </c>
      <c r="K4702" s="13" t="s">
        <v>30</v>
      </c>
      <c r="L4702" s="25" t="str">
        <f>VLOOKUP($K4702,TONG_SL!$A:$D,2,0)</f>
        <v>Gà muối 500g</v>
      </c>
      <c r="N4702" s="25" t="str">
        <f t="shared" si="664"/>
        <v>K-C6</v>
      </c>
      <c r="Q4702" s="25" t="str">
        <f>VLOOKUP(K4702,TONG_SL!$A:$D,3,0)</f>
        <v>Túi</v>
      </c>
      <c r="R4702" s="1">
        <v>10</v>
      </c>
      <c r="T4702" s="1">
        <f>VLOOKUP(VLOOKUP(G4702,Ma_KH!$A:$R,18,0)&amp;K4702,Gia_MB!$A:$F,6,0)</f>
        <v>111058</v>
      </c>
      <c r="U4702" s="14">
        <f t="shared" si="666"/>
        <v>1110580</v>
      </c>
      <c r="W4702" s="64">
        <f t="shared" si="667"/>
        <v>0</v>
      </c>
      <c r="X4702" s="3" t="str">
        <f t="shared" si="668"/>
        <v>8</v>
      </c>
      <c r="Z4702" s="14">
        <f t="shared" si="669"/>
        <v>88846.400000000009</v>
      </c>
      <c r="AA4702" s="7">
        <f>VLOOKUP(G4702,Ma_KH!$A:$R,14,0)</f>
        <v>60</v>
      </c>
      <c r="AD4702" s="7" t="str">
        <f>IFERROR(VLOOKUP(J4702,'Chuyển Mã'!$B$3:$C$9,2,0),"")</f>
        <v>Hà Nội</v>
      </c>
      <c r="AE4702" s="7" t="str">
        <f t="shared" si="670"/>
        <v>Gà muối 500g</v>
      </c>
      <c r="AF4702" s="7">
        <f t="shared" si="671"/>
        <v>10</v>
      </c>
    </row>
    <row r="4703" spans="1:32" x14ac:dyDescent="0.25">
      <c r="A4703" s="65">
        <v>45910</v>
      </c>
      <c r="B4703" s="25">
        <v>56596</v>
      </c>
      <c r="C4703" s="12" t="s">
        <v>7214</v>
      </c>
      <c r="D4703" s="16">
        <f t="shared" si="665"/>
        <v>45910</v>
      </c>
      <c r="G4703" s="13" t="s">
        <v>4862</v>
      </c>
      <c r="I4703" s="13" t="s">
        <v>4862</v>
      </c>
      <c r="J4703" s="13" t="s">
        <v>1811</v>
      </c>
      <c r="K4703" s="13" t="s">
        <v>27</v>
      </c>
      <c r="L4703" s="25" t="str">
        <f>VLOOKUP($K4703,TONG_SL!$A:$D,2,0)</f>
        <v>Chân giò heo muối 300g</v>
      </c>
      <c r="N4703" s="25" t="str">
        <f t="shared" si="664"/>
        <v>K-C6</v>
      </c>
      <c r="Q4703" s="25" t="str">
        <f>VLOOKUP(K4703,TONG_SL!$A:$D,3,0)</f>
        <v>Túi</v>
      </c>
      <c r="R4703" s="1">
        <v>4</v>
      </c>
      <c r="T4703" s="1">
        <f>VLOOKUP(VLOOKUP(G4703,Ma_KH!$A:$R,18,0)&amp;K4703,Gia_MB!$A:$F,6,0)</f>
        <v>69025</v>
      </c>
      <c r="U4703" s="14">
        <f t="shared" si="666"/>
        <v>276100</v>
      </c>
      <c r="W4703" s="64">
        <f t="shared" si="667"/>
        <v>0</v>
      </c>
      <c r="X4703" s="3" t="str">
        <f t="shared" si="668"/>
        <v>8</v>
      </c>
      <c r="Z4703" s="14">
        <f t="shared" si="669"/>
        <v>22088</v>
      </c>
      <c r="AA4703" s="7">
        <f>VLOOKUP(G4703,Ma_KH!$A:$R,14,0)</f>
        <v>51</v>
      </c>
      <c r="AD4703" s="7" t="str">
        <f>IFERROR(VLOOKUP(J4703,'Chuyển Mã'!$B$3:$C$9,2,0),"")</f>
        <v>Hà Nội</v>
      </c>
      <c r="AE4703" s="7" t="str">
        <f t="shared" si="670"/>
        <v>Chân giò heo muối 300g</v>
      </c>
      <c r="AF4703" s="7">
        <f t="shared" si="671"/>
        <v>4</v>
      </c>
    </row>
    <row r="4704" spans="1:32" x14ac:dyDescent="0.25">
      <c r="A4704" s="65">
        <v>45910</v>
      </c>
      <c r="B4704" s="25">
        <v>56596</v>
      </c>
      <c r="C4704" s="12" t="s">
        <v>7214</v>
      </c>
      <c r="D4704" s="16">
        <f t="shared" si="665"/>
        <v>45910</v>
      </c>
      <c r="G4704" s="13" t="s">
        <v>4862</v>
      </c>
      <c r="I4704" s="13" t="s">
        <v>4862</v>
      </c>
      <c r="J4704" s="13" t="s">
        <v>1811</v>
      </c>
      <c r="K4704" s="13" t="s">
        <v>35</v>
      </c>
      <c r="L4704" s="25" t="str">
        <f>VLOOKUP($K4704,TONG_SL!$A:$D,2,0)</f>
        <v>Tai heo muối 200g</v>
      </c>
      <c r="N4704" s="25" t="str">
        <f t="shared" si="664"/>
        <v>K-C6</v>
      </c>
      <c r="Q4704" s="25" t="str">
        <f>VLOOKUP(K4704,TONG_SL!$A:$D,3,0)</f>
        <v>Túi</v>
      </c>
      <c r="R4704" s="1">
        <v>4</v>
      </c>
      <c r="T4704" s="1">
        <f>VLOOKUP(VLOOKUP(G4704,Ma_KH!$A:$R,18,0)&amp;K4704,Gia_MB!$A:$F,6,0)</f>
        <v>52259</v>
      </c>
      <c r="U4704" s="14">
        <f t="shared" si="666"/>
        <v>209036</v>
      </c>
      <c r="W4704" s="64">
        <f t="shared" si="667"/>
        <v>0</v>
      </c>
      <c r="X4704" s="3" t="str">
        <f t="shared" si="668"/>
        <v>8</v>
      </c>
      <c r="Z4704" s="14">
        <f t="shared" si="669"/>
        <v>16722.88</v>
      </c>
      <c r="AA4704" s="7">
        <f>VLOOKUP(G4704,Ma_KH!$A:$R,14,0)</f>
        <v>51</v>
      </c>
      <c r="AD4704" s="7" t="str">
        <f>IFERROR(VLOOKUP(J4704,'Chuyển Mã'!$B$3:$C$9,2,0),"")</f>
        <v>Hà Nội</v>
      </c>
      <c r="AE4704" s="7" t="str">
        <f t="shared" si="670"/>
        <v>Tai heo muối 200g</v>
      </c>
      <c r="AF4704" s="7">
        <f t="shared" si="671"/>
        <v>4</v>
      </c>
    </row>
    <row r="4705" spans="1:32" x14ac:dyDescent="0.25">
      <c r="A4705" s="65">
        <v>45910</v>
      </c>
      <c r="B4705" s="25">
        <v>56596</v>
      </c>
      <c r="C4705" s="12" t="s">
        <v>7214</v>
      </c>
      <c r="D4705" s="16">
        <f t="shared" si="665"/>
        <v>45910</v>
      </c>
      <c r="G4705" s="13" t="s">
        <v>4862</v>
      </c>
      <c r="I4705" s="13" t="s">
        <v>4862</v>
      </c>
      <c r="J4705" s="13" t="s">
        <v>1811</v>
      </c>
      <c r="K4705" s="13" t="s">
        <v>32</v>
      </c>
      <c r="L4705" s="25" t="str">
        <f>VLOOKUP($K4705,TONG_SL!$A:$D,2,0)</f>
        <v>Giò Tai Lưỡi Xào 250</v>
      </c>
      <c r="N4705" s="25" t="str">
        <f t="shared" si="664"/>
        <v>K-C6</v>
      </c>
      <c r="Q4705" s="25" t="str">
        <f>VLOOKUP(K4705,TONG_SL!$A:$D,3,0)</f>
        <v>Túi</v>
      </c>
      <c r="R4705" s="1">
        <v>4</v>
      </c>
      <c r="T4705" s="1">
        <f>VLOOKUP(VLOOKUP(G4705,Ma_KH!$A:$R,18,0)&amp;K4705,Gia_MB!$A:$F,6,0)</f>
        <v>47172</v>
      </c>
      <c r="U4705" s="14">
        <f t="shared" si="666"/>
        <v>188688</v>
      </c>
      <c r="W4705" s="64">
        <f t="shared" si="667"/>
        <v>0</v>
      </c>
      <c r="X4705" s="3" t="str">
        <f t="shared" si="668"/>
        <v>8</v>
      </c>
      <c r="Z4705" s="14">
        <f t="shared" si="669"/>
        <v>15095.04</v>
      </c>
      <c r="AA4705" s="7">
        <f>VLOOKUP(G4705,Ma_KH!$A:$R,14,0)</f>
        <v>51</v>
      </c>
      <c r="AD4705" s="7" t="str">
        <f>IFERROR(VLOOKUP(J4705,'Chuyển Mã'!$B$3:$C$9,2,0),"")</f>
        <v>Hà Nội</v>
      </c>
      <c r="AE4705" s="7" t="str">
        <f t="shared" si="670"/>
        <v>Giò Tai Lưỡi Xào 250</v>
      </c>
      <c r="AF4705" s="7">
        <f t="shared" si="671"/>
        <v>4</v>
      </c>
    </row>
    <row r="4706" spans="1:32" x14ac:dyDescent="0.25">
      <c r="A4706" s="65">
        <v>45911</v>
      </c>
      <c r="B4706" s="66">
        <v>4176841600</v>
      </c>
      <c r="C4706" s="12" t="s">
        <v>7214</v>
      </c>
      <c r="D4706" s="16">
        <f t="shared" si="665"/>
        <v>45911</v>
      </c>
      <c r="G4706" s="69" t="s">
        <v>7211</v>
      </c>
      <c r="I4706" s="66" t="s">
        <v>8767</v>
      </c>
      <c r="J4706" s="13" t="s">
        <v>1796</v>
      </c>
      <c r="K4706" s="69" t="s">
        <v>27</v>
      </c>
      <c r="L4706" s="25" t="str">
        <f>VLOOKUP($K4706,TONG_SL!$A:$D,2,0)</f>
        <v>Chân giò heo muối 300g</v>
      </c>
      <c r="N4706" s="25" t="str">
        <f t="shared" si="664"/>
        <v>K-C6</v>
      </c>
      <c r="Q4706" s="25" t="str">
        <f>VLOOKUP(K4706,TONG_SL!$A:$D,3,0)</f>
        <v>Túi</v>
      </c>
      <c r="R4706" s="70">
        <v>8</v>
      </c>
      <c r="T4706" s="1">
        <f>VLOOKUP(VLOOKUP(G4706,Ma_KH!$A:$R,18,0)&amp;K4706,Gia_MB!$A:$F,6,0)</f>
        <v>73431</v>
      </c>
      <c r="U4706" s="14">
        <f t="shared" si="666"/>
        <v>587448</v>
      </c>
      <c r="W4706" s="64">
        <f t="shared" si="667"/>
        <v>0</v>
      </c>
      <c r="X4706" s="3" t="str">
        <f t="shared" si="668"/>
        <v>8</v>
      </c>
      <c r="Z4706" s="14">
        <f t="shared" si="669"/>
        <v>46995.840000000004</v>
      </c>
      <c r="AA4706" s="7">
        <f>VLOOKUP(G4706,Ma_KH!$A:$R,14,0)</f>
        <v>60</v>
      </c>
      <c r="AD4706" s="7" t="str">
        <f>IFERROR(VLOOKUP(J4706,'Chuyển Mã'!$B$3:$C$9,2,0),"")</f>
        <v>Tỉnh</v>
      </c>
      <c r="AE4706" s="7" t="str">
        <f t="shared" si="670"/>
        <v>Chân giò heo muối 300g</v>
      </c>
      <c r="AF4706" s="7">
        <f t="shared" si="671"/>
        <v>8</v>
      </c>
    </row>
    <row r="4707" spans="1:32" x14ac:dyDescent="0.25">
      <c r="A4707" s="11">
        <v>45911</v>
      </c>
      <c r="B4707" s="25">
        <v>4176841600</v>
      </c>
      <c r="C4707" s="12" t="s">
        <v>7214</v>
      </c>
      <c r="D4707" s="16">
        <f t="shared" si="665"/>
        <v>45911</v>
      </c>
      <c r="G4707" s="13" t="s">
        <v>7211</v>
      </c>
      <c r="I4707" s="25" t="s">
        <v>8767</v>
      </c>
      <c r="J4707" s="13" t="s">
        <v>1796</v>
      </c>
      <c r="K4707" s="13" t="s">
        <v>41</v>
      </c>
      <c r="L4707" s="25" t="str">
        <f>VLOOKUP($K4707,TONG_SL!$A:$D,2,0)</f>
        <v>Chả nướng 300g</v>
      </c>
      <c r="N4707" s="25" t="str">
        <f t="shared" ref="N4707:N4770" si="672">IF($B4707&lt;&gt;"","K-C6","")</f>
        <v>K-C6</v>
      </c>
      <c r="Q4707" s="25" t="str">
        <f>VLOOKUP(K4707,TONG_SL!$A:$D,3,0)</f>
        <v>Túi</v>
      </c>
      <c r="R4707" s="1">
        <v>6</v>
      </c>
      <c r="T4707" s="1">
        <f>VLOOKUP(VLOOKUP(G4707,Ma_KH!$A:$R,18,0)&amp;K4707,Gia_MB!$A:$F,6,0)</f>
        <v>70950</v>
      </c>
      <c r="U4707" s="14">
        <f t="shared" si="666"/>
        <v>425700</v>
      </c>
      <c r="W4707" s="64">
        <f t="shared" si="667"/>
        <v>0</v>
      </c>
      <c r="X4707" s="3" t="str">
        <f t="shared" si="668"/>
        <v>8</v>
      </c>
      <c r="Z4707" s="14">
        <f t="shared" si="669"/>
        <v>34056</v>
      </c>
      <c r="AA4707" s="7">
        <f>VLOOKUP(G4707,Ma_KH!$A:$R,14,0)</f>
        <v>60</v>
      </c>
      <c r="AD4707" s="7" t="str">
        <f>IFERROR(VLOOKUP(J4707,'Chuyển Mã'!$B$3:$C$9,2,0),"")</f>
        <v>Tỉnh</v>
      </c>
      <c r="AE4707" s="7" t="str">
        <f t="shared" si="670"/>
        <v>Chả nướng 300g</v>
      </c>
      <c r="AF4707" s="7">
        <f t="shared" si="671"/>
        <v>6</v>
      </c>
    </row>
    <row r="4708" spans="1:32" x14ac:dyDescent="0.25">
      <c r="A4708" s="11">
        <v>45911</v>
      </c>
      <c r="B4708" s="25">
        <v>4176841600</v>
      </c>
      <c r="C4708" s="12" t="s">
        <v>7214</v>
      </c>
      <c r="D4708" s="16">
        <f t="shared" si="665"/>
        <v>45911</v>
      </c>
      <c r="G4708" s="13" t="s">
        <v>7211</v>
      </c>
      <c r="I4708" s="25" t="s">
        <v>8767</v>
      </c>
      <c r="J4708" s="13" t="s">
        <v>1796</v>
      </c>
      <c r="K4708" s="13" t="s">
        <v>39</v>
      </c>
      <c r="L4708" s="25" t="str">
        <f>VLOOKUP($K4708,TONG_SL!$A:$D,2,0)</f>
        <v>Chả cốm 300g</v>
      </c>
      <c r="N4708" s="25" t="str">
        <f t="shared" si="672"/>
        <v>K-C6</v>
      </c>
      <c r="Q4708" s="25" t="str">
        <f>VLOOKUP(K4708,TONG_SL!$A:$D,3,0)</f>
        <v>Túi</v>
      </c>
      <c r="R4708" s="1">
        <v>5</v>
      </c>
      <c r="T4708" s="1">
        <f>VLOOKUP(VLOOKUP(G4708,Ma_KH!$A:$R,18,0)&amp;K4708,Gia_MB!$A:$F,6,0)</f>
        <v>74250</v>
      </c>
      <c r="U4708" s="14">
        <f t="shared" si="666"/>
        <v>371250</v>
      </c>
      <c r="W4708" s="64">
        <f t="shared" si="667"/>
        <v>0</v>
      </c>
      <c r="X4708" s="3" t="str">
        <f t="shared" si="668"/>
        <v>8</v>
      </c>
      <c r="Z4708" s="14">
        <f t="shared" si="669"/>
        <v>29700</v>
      </c>
      <c r="AA4708" s="7">
        <f>VLOOKUP(G4708,Ma_KH!$A:$R,14,0)</f>
        <v>60</v>
      </c>
      <c r="AD4708" s="7" t="str">
        <f>IFERROR(VLOOKUP(J4708,'Chuyển Mã'!$B$3:$C$9,2,0),"")</f>
        <v>Tỉnh</v>
      </c>
      <c r="AE4708" s="7" t="str">
        <f t="shared" si="670"/>
        <v>Chả cốm 300g</v>
      </c>
      <c r="AF4708" s="7">
        <f t="shared" si="671"/>
        <v>5</v>
      </c>
    </row>
    <row r="4709" spans="1:32" x14ac:dyDescent="0.25">
      <c r="A4709" s="11">
        <v>45911</v>
      </c>
      <c r="B4709" s="25">
        <v>4176841600</v>
      </c>
      <c r="C4709" s="12" t="s">
        <v>7214</v>
      </c>
      <c r="D4709" s="16">
        <f t="shared" si="665"/>
        <v>45911</v>
      </c>
      <c r="G4709" s="13" t="s">
        <v>7211</v>
      </c>
      <c r="I4709" s="25" t="s">
        <v>8767</v>
      </c>
      <c r="J4709" s="13" t="s">
        <v>1796</v>
      </c>
      <c r="K4709" s="13" t="s">
        <v>30</v>
      </c>
      <c r="L4709" s="25" t="str">
        <f>VLOOKUP($K4709,TONG_SL!$A:$D,2,0)</f>
        <v>Gà muối 500g</v>
      </c>
      <c r="N4709" s="25" t="str">
        <f t="shared" si="672"/>
        <v>K-C6</v>
      </c>
      <c r="Q4709" s="25" t="str">
        <f>VLOOKUP(K4709,TONG_SL!$A:$D,3,0)</f>
        <v>Túi</v>
      </c>
      <c r="R4709" s="1">
        <v>5</v>
      </c>
      <c r="T4709" s="1">
        <f>VLOOKUP(VLOOKUP(G4709,Ma_KH!$A:$R,18,0)&amp;K4709,Gia_MB!$A:$F,6,0)</f>
        <v>111058</v>
      </c>
      <c r="U4709" s="14">
        <f t="shared" si="666"/>
        <v>555290</v>
      </c>
      <c r="W4709" s="64">
        <f t="shared" si="667"/>
        <v>0</v>
      </c>
      <c r="X4709" s="3" t="str">
        <f t="shared" si="668"/>
        <v>8</v>
      </c>
      <c r="Z4709" s="14">
        <f t="shared" si="669"/>
        <v>44423.200000000004</v>
      </c>
      <c r="AA4709" s="7">
        <f>VLOOKUP(G4709,Ma_KH!$A:$R,14,0)</f>
        <v>60</v>
      </c>
      <c r="AD4709" s="7" t="str">
        <f>IFERROR(VLOOKUP(J4709,'Chuyển Mã'!$B$3:$C$9,2,0),"")</f>
        <v>Tỉnh</v>
      </c>
      <c r="AE4709" s="7" t="str">
        <f t="shared" si="670"/>
        <v>Gà muối 500g</v>
      </c>
      <c r="AF4709" s="7">
        <f t="shared" si="671"/>
        <v>5</v>
      </c>
    </row>
    <row r="4710" spans="1:32" x14ac:dyDescent="0.25">
      <c r="A4710" s="11">
        <v>45911</v>
      </c>
      <c r="B4710" s="25">
        <v>4176840017</v>
      </c>
      <c r="C4710" s="12" t="s">
        <v>7214</v>
      </c>
      <c r="D4710" s="16">
        <f t="shared" si="665"/>
        <v>45911</v>
      </c>
      <c r="G4710" s="13" t="s">
        <v>7211</v>
      </c>
      <c r="I4710" s="25" t="s">
        <v>8768</v>
      </c>
      <c r="J4710" s="13" t="s">
        <v>1796</v>
      </c>
      <c r="K4710" s="13" t="s">
        <v>51</v>
      </c>
      <c r="L4710" s="25" t="str">
        <f>VLOOKUP($K4710,TONG_SL!$A:$D,2,0)</f>
        <v>Mọc Nấm Hương 250g</v>
      </c>
      <c r="N4710" s="25" t="str">
        <f t="shared" si="672"/>
        <v>K-C6</v>
      </c>
      <c r="Q4710" s="25" t="str">
        <f>VLOOKUP(K4710,TONG_SL!$A:$D,3,0)</f>
        <v>Túi</v>
      </c>
      <c r="R4710" s="1">
        <v>12</v>
      </c>
      <c r="T4710" s="1">
        <f>VLOOKUP(VLOOKUP(G4710,Ma_KH!$A:$R,18,0)&amp;K4710,Gia_MB!$A:$F,6,0)</f>
        <v>46000</v>
      </c>
      <c r="U4710" s="14">
        <f t="shared" si="666"/>
        <v>552000</v>
      </c>
      <c r="W4710" s="64">
        <f t="shared" si="667"/>
        <v>0</v>
      </c>
      <c r="X4710" s="3" t="str">
        <f t="shared" si="668"/>
        <v>8</v>
      </c>
      <c r="Z4710" s="14">
        <f t="shared" si="669"/>
        <v>44160</v>
      </c>
      <c r="AA4710" s="7">
        <f>VLOOKUP(G4710,Ma_KH!$A:$R,14,0)</f>
        <v>60</v>
      </c>
      <c r="AD4710" s="7" t="str">
        <f>IFERROR(VLOOKUP(J4710,'Chuyển Mã'!$B$3:$C$9,2,0),"")</f>
        <v>Tỉnh</v>
      </c>
      <c r="AE4710" s="7" t="str">
        <f t="shared" si="670"/>
        <v>Mọc Nấm Hương 250g</v>
      </c>
      <c r="AF4710" s="7">
        <f t="shared" si="671"/>
        <v>12</v>
      </c>
    </row>
    <row r="4711" spans="1:32" x14ac:dyDescent="0.25">
      <c r="A4711" s="11">
        <v>45911</v>
      </c>
      <c r="B4711" s="25">
        <v>4176840017</v>
      </c>
      <c r="C4711" s="12" t="s">
        <v>7214</v>
      </c>
      <c r="D4711" s="16">
        <f t="shared" si="665"/>
        <v>45911</v>
      </c>
      <c r="G4711" s="13" t="s">
        <v>7211</v>
      </c>
      <c r="I4711" s="25" t="s">
        <v>8768</v>
      </c>
      <c r="J4711" s="13" t="s">
        <v>1796</v>
      </c>
      <c r="K4711" s="13" t="s">
        <v>41</v>
      </c>
      <c r="L4711" s="25" t="str">
        <f>VLOOKUP($K4711,TONG_SL!$A:$D,2,0)</f>
        <v>Chả nướng 300g</v>
      </c>
      <c r="N4711" s="25" t="str">
        <f t="shared" si="672"/>
        <v>K-C6</v>
      </c>
      <c r="Q4711" s="25" t="str">
        <f>VLOOKUP(K4711,TONG_SL!$A:$D,3,0)</f>
        <v>Túi</v>
      </c>
      <c r="R4711" s="1">
        <v>10</v>
      </c>
      <c r="T4711" s="1">
        <f>VLOOKUP(VLOOKUP(G4711,Ma_KH!$A:$R,18,0)&amp;K4711,Gia_MB!$A:$F,6,0)</f>
        <v>70950</v>
      </c>
      <c r="U4711" s="14">
        <f t="shared" si="666"/>
        <v>709500</v>
      </c>
      <c r="W4711" s="64">
        <f t="shared" si="667"/>
        <v>0</v>
      </c>
      <c r="X4711" s="3" t="str">
        <f t="shared" si="668"/>
        <v>8</v>
      </c>
      <c r="Z4711" s="14">
        <f t="shared" si="669"/>
        <v>56760</v>
      </c>
      <c r="AA4711" s="7">
        <f>VLOOKUP(G4711,Ma_KH!$A:$R,14,0)</f>
        <v>60</v>
      </c>
      <c r="AD4711" s="7" t="str">
        <f>IFERROR(VLOOKUP(J4711,'Chuyển Mã'!$B$3:$C$9,2,0),"")</f>
        <v>Tỉnh</v>
      </c>
      <c r="AE4711" s="7" t="str">
        <f t="shared" si="670"/>
        <v>Chả nướng 300g</v>
      </c>
      <c r="AF4711" s="7">
        <f t="shared" si="671"/>
        <v>10</v>
      </c>
    </row>
    <row r="4712" spans="1:32" x14ac:dyDescent="0.25">
      <c r="A4712" s="11">
        <v>45911</v>
      </c>
      <c r="B4712" s="25">
        <v>4176840017</v>
      </c>
      <c r="C4712" s="12" t="s">
        <v>7214</v>
      </c>
      <c r="D4712" s="16">
        <f t="shared" si="665"/>
        <v>45911</v>
      </c>
      <c r="G4712" s="13" t="s">
        <v>7211</v>
      </c>
      <c r="I4712" s="25" t="s">
        <v>8768</v>
      </c>
      <c r="J4712" s="13" t="s">
        <v>1796</v>
      </c>
      <c r="K4712" s="13" t="s">
        <v>35</v>
      </c>
      <c r="L4712" s="25" t="str">
        <f>VLOOKUP($K4712,TONG_SL!$A:$D,2,0)</f>
        <v>Tai heo muối 200g</v>
      </c>
      <c r="N4712" s="25" t="str">
        <f t="shared" si="672"/>
        <v>K-C6</v>
      </c>
      <c r="Q4712" s="25" t="str">
        <f>VLOOKUP(K4712,TONG_SL!$A:$D,3,0)</f>
        <v>Túi</v>
      </c>
      <c r="R4712" s="1">
        <v>10</v>
      </c>
      <c r="T4712" s="1">
        <f>VLOOKUP(VLOOKUP(G4712,Ma_KH!$A:$R,18,0)&amp;K4712,Gia_MB!$A:$F,6,0)</f>
        <v>55595</v>
      </c>
      <c r="U4712" s="14">
        <f t="shared" si="666"/>
        <v>555950</v>
      </c>
      <c r="W4712" s="64">
        <f t="shared" si="667"/>
        <v>0</v>
      </c>
      <c r="X4712" s="3" t="str">
        <f t="shared" si="668"/>
        <v>8</v>
      </c>
      <c r="Z4712" s="14">
        <f t="shared" si="669"/>
        <v>44476</v>
      </c>
      <c r="AA4712" s="7">
        <f>VLOOKUP(G4712,Ma_KH!$A:$R,14,0)</f>
        <v>60</v>
      </c>
      <c r="AD4712" s="7" t="str">
        <f>IFERROR(VLOOKUP(J4712,'Chuyển Mã'!$B$3:$C$9,2,0),"")</f>
        <v>Tỉnh</v>
      </c>
      <c r="AE4712" s="7" t="str">
        <f t="shared" si="670"/>
        <v>Tai heo muối 200g</v>
      </c>
      <c r="AF4712" s="7">
        <f t="shared" si="671"/>
        <v>10</v>
      </c>
    </row>
    <row r="4713" spans="1:32" x14ac:dyDescent="0.25">
      <c r="A4713" s="11">
        <v>45911</v>
      </c>
      <c r="B4713" s="25">
        <v>4176840017</v>
      </c>
      <c r="C4713" s="12" t="s">
        <v>7214</v>
      </c>
      <c r="D4713" s="16">
        <f t="shared" si="665"/>
        <v>45911</v>
      </c>
      <c r="G4713" s="13" t="s">
        <v>7211</v>
      </c>
      <c r="I4713" s="25" t="s">
        <v>8768</v>
      </c>
      <c r="J4713" s="13" t="s">
        <v>1796</v>
      </c>
      <c r="K4713" s="13" t="s">
        <v>32</v>
      </c>
      <c r="L4713" s="25" t="str">
        <f>VLOOKUP($K4713,TONG_SL!$A:$D,2,0)</f>
        <v>Giò Tai Lưỡi Xào 250</v>
      </c>
      <c r="N4713" s="25" t="str">
        <f t="shared" si="672"/>
        <v>K-C6</v>
      </c>
      <c r="Q4713" s="25" t="str">
        <f>VLOOKUP(K4713,TONG_SL!$A:$D,3,0)</f>
        <v>Túi</v>
      </c>
      <c r="R4713" s="1">
        <v>10</v>
      </c>
      <c r="T4713" s="1">
        <f>VLOOKUP(VLOOKUP(G4713,Ma_KH!$A:$R,18,0)&amp;K4713,Gia_MB!$A:$F,6,0)</f>
        <v>50183</v>
      </c>
      <c r="U4713" s="14">
        <f t="shared" si="666"/>
        <v>501830</v>
      </c>
      <c r="W4713" s="64">
        <f t="shared" si="667"/>
        <v>0</v>
      </c>
      <c r="X4713" s="3" t="str">
        <f t="shared" si="668"/>
        <v>8</v>
      </c>
      <c r="Z4713" s="14">
        <f t="shared" si="669"/>
        <v>40146.400000000001</v>
      </c>
      <c r="AA4713" s="7">
        <f>VLOOKUP(G4713,Ma_KH!$A:$R,14,0)</f>
        <v>60</v>
      </c>
      <c r="AD4713" s="7" t="str">
        <f>IFERROR(VLOOKUP(J4713,'Chuyển Mã'!$B$3:$C$9,2,0),"")</f>
        <v>Tỉnh</v>
      </c>
      <c r="AE4713" s="7" t="str">
        <f t="shared" si="670"/>
        <v>Giò Tai Lưỡi Xào 250</v>
      </c>
      <c r="AF4713" s="7">
        <f t="shared" si="671"/>
        <v>10</v>
      </c>
    </row>
    <row r="4714" spans="1:32" x14ac:dyDescent="0.25">
      <c r="A4714" s="11">
        <v>45911</v>
      </c>
      <c r="B4714" s="25">
        <v>4176840017</v>
      </c>
      <c r="C4714" s="12" t="s">
        <v>7214</v>
      </c>
      <c r="D4714" s="16">
        <f t="shared" si="665"/>
        <v>45911</v>
      </c>
      <c r="G4714" s="13" t="s">
        <v>7211</v>
      </c>
      <c r="I4714" s="25" t="s">
        <v>8768</v>
      </c>
      <c r="J4714" s="13" t="s">
        <v>1796</v>
      </c>
      <c r="K4714" s="13" t="s">
        <v>30</v>
      </c>
      <c r="L4714" s="25" t="str">
        <f>VLOOKUP($K4714,TONG_SL!$A:$D,2,0)</f>
        <v>Gà muối 500g</v>
      </c>
      <c r="N4714" s="25" t="str">
        <f t="shared" si="672"/>
        <v>K-C6</v>
      </c>
      <c r="Q4714" s="25" t="str">
        <f>VLOOKUP(K4714,TONG_SL!$A:$D,3,0)</f>
        <v>Túi</v>
      </c>
      <c r="R4714" s="1">
        <v>10</v>
      </c>
      <c r="T4714" s="1">
        <f>VLOOKUP(VLOOKUP(G4714,Ma_KH!$A:$R,18,0)&amp;K4714,Gia_MB!$A:$F,6,0)</f>
        <v>111058</v>
      </c>
      <c r="U4714" s="14">
        <f t="shared" si="666"/>
        <v>1110580</v>
      </c>
      <c r="W4714" s="64">
        <f t="shared" si="667"/>
        <v>0</v>
      </c>
      <c r="X4714" s="3" t="str">
        <f t="shared" si="668"/>
        <v>8</v>
      </c>
      <c r="Z4714" s="14">
        <f t="shared" si="669"/>
        <v>88846.400000000009</v>
      </c>
      <c r="AA4714" s="7">
        <f>VLOOKUP(G4714,Ma_KH!$A:$R,14,0)</f>
        <v>60</v>
      </c>
      <c r="AD4714" s="7" t="str">
        <f>IFERROR(VLOOKUP(J4714,'Chuyển Mã'!$B$3:$C$9,2,0),"")</f>
        <v>Tỉnh</v>
      </c>
      <c r="AE4714" s="7" t="str">
        <f t="shared" si="670"/>
        <v>Gà muối 500g</v>
      </c>
      <c r="AF4714" s="7">
        <f t="shared" si="671"/>
        <v>10</v>
      </c>
    </row>
    <row r="4715" spans="1:32" x14ac:dyDescent="0.25">
      <c r="A4715" s="11">
        <v>45911</v>
      </c>
      <c r="B4715" s="25">
        <v>4176840017</v>
      </c>
      <c r="C4715" s="12" t="s">
        <v>7214</v>
      </c>
      <c r="D4715" s="16">
        <f t="shared" si="665"/>
        <v>45911</v>
      </c>
      <c r="G4715" s="13" t="s">
        <v>7211</v>
      </c>
      <c r="I4715" s="25" t="s">
        <v>8768</v>
      </c>
      <c r="J4715" s="13" t="s">
        <v>1796</v>
      </c>
      <c r="K4715" s="13" t="s">
        <v>27</v>
      </c>
      <c r="L4715" s="25" t="str">
        <f>VLOOKUP($K4715,TONG_SL!$A:$D,2,0)</f>
        <v>Chân giò heo muối 300g</v>
      </c>
      <c r="N4715" s="25" t="str">
        <f t="shared" si="672"/>
        <v>K-C6</v>
      </c>
      <c r="Q4715" s="25" t="str">
        <f>VLOOKUP(K4715,TONG_SL!$A:$D,3,0)</f>
        <v>Túi</v>
      </c>
      <c r="R4715" s="1">
        <v>15</v>
      </c>
      <c r="T4715" s="1">
        <f>VLOOKUP(VLOOKUP(G4715,Ma_KH!$A:$R,18,0)&amp;K4715,Gia_MB!$A:$F,6,0)</f>
        <v>73431</v>
      </c>
      <c r="U4715" s="14">
        <f t="shared" si="666"/>
        <v>1101465</v>
      </c>
      <c r="W4715" s="64">
        <f t="shared" si="667"/>
        <v>0</v>
      </c>
      <c r="X4715" s="3" t="str">
        <f t="shared" si="668"/>
        <v>8</v>
      </c>
      <c r="Z4715" s="14">
        <f t="shared" si="669"/>
        <v>88117.2</v>
      </c>
      <c r="AA4715" s="7">
        <f>VLOOKUP(G4715,Ma_KH!$A:$R,14,0)</f>
        <v>60</v>
      </c>
      <c r="AD4715" s="7" t="str">
        <f>IFERROR(VLOOKUP(J4715,'Chuyển Mã'!$B$3:$C$9,2,0),"")</f>
        <v>Tỉnh</v>
      </c>
      <c r="AE4715" s="7" t="str">
        <f t="shared" si="670"/>
        <v>Chân giò heo muối 300g</v>
      </c>
      <c r="AF4715" s="7">
        <f t="shared" si="671"/>
        <v>15</v>
      </c>
    </row>
    <row r="4716" spans="1:32" x14ac:dyDescent="0.25">
      <c r="A4716" s="11">
        <v>45911</v>
      </c>
      <c r="B4716" s="25">
        <v>4176635240</v>
      </c>
      <c r="C4716" s="12" t="s">
        <v>7214</v>
      </c>
      <c r="D4716" s="16">
        <f t="shared" si="665"/>
        <v>45911</v>
      </c>
      <c r="G4716" s="13" t="s">
        <v>7802</v>
      </c>
      <c r="I4716" s="25" t="s">
        <v>8769</v>
      </c>
      <c r="J4716" s="13" t="s">
        <v>1796</v>
      </c>
      <c r="K4716" s="13" t="s">
        <v>30</v>
      </c>
      <c r="L4716" s="25" t="str">
        <f>VLOOKUP($K4716,TONG_SL!$A:$D,2,0)</f>
        <v>Gà muối 500g</v>
      </c>
      <c r="N4716" s="25" t="str">
        <f t="shared" si="672"/>
        <v>K-C6</v>
      </c>
      <c r="Q4716" s="25" t="str">
        <f>VLOOKUP(K4716,TONG_SL!$A:$D,3,0)</f>
        <v>Túi</v>
      </c>
      <c r="R4716" s="1">
        <v>12</v>
      </c>
      <c r="T4716" s="1">
        <f>VLOOKUP(VLOOKUP(G4716,Ma_KH!$A:$R,18,0)&amp;K4716,Gia_MB!$A:$F,6,0)</f>
        <v>111058</v>
      </c>
      <c r="U4716" s="14">
        <f t="shared" si="666"/>
        <v>1332696</v>
      </c>
      <c r="W4716" s="64">
        <f t="shared" si="667"/>
        <v>0</v>
      </c>
      <c r="X4716" s="3" t="str">
        <f t="shared" si="668"/>
        <v>8</v>
      </c>
      <c r="Z4716" s="14">
        <f t="shared" si="669"/>
        <v>106615.68000000001</v>
      </c>
      <c r="AA4716" s="7">
        <f>VLOOKUP(G4716,Ma_KH!$A:$R,14,0)</f>
        <v>60</v>
      </c>
      <c r="AD4716" s="7" t="str">
        <f>IFERROR(VLOOKUP(J4716,'Chuyển Mã'!$B$3:$C$9,2,0),"")</f>
        <v>Tỉnh</v>
      </c>
      <c r="AE4716" s="7" t="str">
        <f t="shared" si="670"/>
        <v>Gà muối 500g</v>
      </c>
      <c r="AF4716" s="7">
        <f t="shared" si="671"/>
        <v>12</v>
      </c>
    </row>
    <row r="4717" spans="1:32" x14ac:dyDescent="0.25">
      <c r="A4717" s="11">
        <v>45911</v>
      </c>
      <c r="B4717" s="25">
        <v>4176635240</v>
      </c>
      <c r="C4717" s="12" t="s">
        <v>7214</v>
      </c>
      <c r="D4717" s="16">
        <f t="shared" si="665"/>
        <v>45911</v>
      </c>
      <c r="G4717" s="13" t="s">
        <v>7802</v>
      </c>
      <c r="I4717" s="25" t="s">
        <v>8769</v>
      </c>
      <c r="J4717" s="13" t="s">
        <v>1796</v>
      </c>
      <c r="K4717" s="13" t="s">
        <v>47</v>
      </c>
      <c r="L4717" s="25" t="str">
        <f>VLOOKUP($K4717,TONG_SL!$A:$D,2,0)</f>
        <v>Giò lụa cây 250g</v>
      </c>
      <c r="N4717" s="25" t="str">
        <f t="shared" si="672"/>
        <v>K-C6</v>
      </c>
      <c r="Q4717" s="25" t="str">
        <f>VLOOKUP(K4717,TONG_SL!$A:$D,3,0)</f>
        <v>Túi</v>
      </c>
      <c r="R4717" s="1">
        <v>5</v>
      </c>
      <c r="T4717" s="1">
        <f>VLOOKUP(VLOOKUP(G4717,Ma_KH!$A:$R,18,0)&amp;K4717,Gia_MB!$A:$F,6,0)</f>
        <v>49500</v>
      </c>
      <c r="U4717" s="14">
        <f t="shared" si="666"/>
        <v>247500</v>
      </c>
      <c r="W4717" s="64">
        <f t="shared" si="667"/>
        <v>0</v>
      </c>
      <c r="X4717" s="3" t="str">
        <f t="shared" si="668"/>
        <v>8</v>
      </c>
      <c r="Z4717" s="14">
        <f t="shared" si="669"/>
        <v>19800</v>
      </c>
      <c r="AA4717" s="7">
        <f>VLOOKUP(G4717,Ma_KH!$A:$R,14,0)</f>
        <v>60</v>
      </c>
      <c r="AD4717" s="7" t="str">
        <f>IFERROR(VLOOKUP(J4717,'Chuyển Mã'!$B$3:$C$9,2,0),"")</f>
        <v>Tỉnh</v>
      </c>
      <c r="AE4717" s="7" t="str">
        <f t="shared" si="670"/>
        <v>Giò lụa cây 250g</v>
      </c>
      <c r="AF4717" s="7">
        <f t="shared" si="671"/>
        <v>5</v>
      </c>
    </row>
    <row r="4718" spans="1:32" x14ac:dyDescent="0.25">
      <c r="A4718" s="11">
        <v>45911</v>
      </c>
      <c r="B4718" s="25">
        <v>4176842195</v>
      </c>
      <c r="C4718" s="12" t="s">
        <v>7214</v>
      </c>
      <c r="D4718" s="16">
        <f t="shared" si="665"/>
        <v>45911</v>
      </c>
      <c r="G4718" s="13" t="s">
        <v>7802</v>
      </c>
      <c r="I4718" s="25" t="s">
        <v>8770</v>
      </c>
      <c r="J4718" s="13" t="s">
        <v>1796</v>
      </c>
      <c r="K4718" s="13" t="s">
        <v>27</v>
      </c>
      <c r="L4718" s="25" t="str">
        <f>VLOOKUP($K4718,TONG_SL!$A:$D,2,0)</f>
        <v>Chân giò heo muối 300g</v>
      </c>
      <c r="N4718" s="25" t="str">
        <f t="shared" si="672"/>
        <v>K-C6</v>
      </c>
      <c r="Q4718" s="25" t="str">
        <f>VLOOKUP(K4718,TONG_SL!$A:$D,3,0)</f>
        <v>Túi</v>
      </c>
      <c r="R4718" s="1">
        <v>20</v>
      </c>
      <c r="T4718" s="1">
        <f>VLOOKUP(VLOOKUP(G4718,Ma_KH!$A:$R,18,0)&amp;K4718,Gia_MB!$A:$F,6,0)</f>
        <v>73431</v>
      </c>
      <c r="U4718" s="14">
        <f t="shared" si="666"/>
        <v>1468620</v>
      </c>
      <c r="W4718" s="64">
        <f t="shared" si="667"/>
        <v>0</v>
      </c>
      <c r="X4718" s="3" t="str">
        <f t="shared" si="668"/>
        <v>8</v>
      </c>
      <c r="Z4718" s="14">
        <f t="shared" si="669"/>
        <v>117489.60000000001</v>
      </c>
      <c r="AA4718" s="7">
        <f>VLOOKUP(G4718,Ma_KH!$A:$R,14,0)</f>
        <v>60</v>
      </c>
      <c r="AD4718" s="7" t="str">
        <f>IFERROR(VLOOKUP(J4718,'Chuyển Mã'!$B$3:$C$9,2,0),"")</f>
        <v>Tỉnh</v>
      </c>
      <c r="AE4718" s="7" t="str">
        <f t="shared" si="670"/>
        <v>Chân giò heo muối 300g</v>
      </c>
      <c r="AF4718" s="7">
        <f t="shared" si="671"/>
        <v>20</v>
      </c>
    </row>
    <row r="4719" spans="1:32" x14ac:dyDescent="0.25">
      <c r="A4719" s="11">
        <v>45911</v>
      </c>
      <c r="B4719" s="25">
        <v>4176796150</v>
      </c>
      <c r="C4719" s="12" t="s">
        <v>7214</v>
      </c>
      <c r="D4719" s="16">
        <f t="shared" si="665"/>
        <v>45911</v>
      </c>
      <c r="G4719" s="13" t="s">
        <v>7331</v>
      </c>
      <c r="I4719" s="25" t="s">
        <v>8771</v>
      </c>
      <c r="J4719" s="13" t="s">
        <v>1796</v>
      </c>
      <c r="K4719" s="13" t="s">
        <v>32</v>
      </c>
      <c r="L4719" s="25" t="str">
        <f>VLOOKUP($K4719,TONG_SL!$A:$D,2,0)</f>
        <v>Giò Tai Lưỡi Xào 250</v>
      </c>
      <c r="N4719" s="25" t="str">
        <f t="shared" si="672"/>
        <v>K-C6</v>
      </c>
      <c r="Q4719" s="25" t="str">
        <f>VLOOKUP(K4719,TONG_SL!$A:$D,3,0)</f>
        <v>Túi</v>
      </c>
      <c r="R4719" s="1">
        <v>10</v>
      </c>
      <c r="T4719" s="1">
        <f>VLOOKUP(VLOOKUP(G4719,Ma_KH!$A:$R,18,0)&amp;K4719,Gia_MB!$A:$F,6,0)</f>
        <v>50183</v>
      </c>
      <c r="U4719" s="14">
        <f t="shared" si="666"/>
        <v>501830</v>
      </c>
      <c r="W4719" s="64">
        <f t="shared" si="667"/>
        <v>0</v>
      </c>
      <c r="X4719" s="3" t="str">
        <f t="shared" si="668"/>
        <v>8</v>
      </c>
      <c r="Z4719" s="14">
        <f t="shared" si="669"/>
        <v>40146.400000000001</v>
      </c>
      <c r="AA4719" s="7">
        <f>VLOOKUP(G4719,Ma_KH!$A:$R,14,0)</f>
        <v>60</v>
      </c>
      <c r="AD4719" s="7" t="str">
        <f>IFERROR(VLOOKUP(J4719,'Chuyển Mã'!$B$3:$C$9,2,0),"")</f>
        <v>Tỉnh</v>
      </c>
      <c r="AE4719" s="7" t="str">
        <f t="shared" si="670"/>
        <v>Giò Tai Lưỡi Xào 250</v>
      </c>
      <c r="AF4719" s="7">
        <f t="shared" si="671"/>
        <v>10</v>
      </c>
    </row>
    <row r="4720" spans="1:32" x14ac:dyDescent="0.25">
      <c r="A4720" s="11">
        <v>45911</v>
      </c>
      <c r="B4720" s="25">
        <v>4176796150</v>
      </c>
      <c r="C4720" s="12" t="s">
        <v>7214</v>
      </c>
      <c r="D4720" s="16">
        <f t="shared" si="665"/>
        <v>45911</v>
      </c>
      <c r="G4720" s="13" t="s">
        <v>7331</v>
      </c>
      <c r="I4720" s="25" t="s">
        <v>8771</v>
      </c>
      <c r="J4720" s="13" t="s">
        <v>1796</v>
      </c>
      <c r="K4720" s="13" t="s">
        <v>27</v>
      </c>
      <c r="L4720" s="25" t="str">
        <f>VLOOKUP($K4720,TONG_SL!$A:$D,2,0)</f>
        <v>Chân giò heo muối 300g</v>
      </c>
      <c r="N4720" s="25" t="str">
        <f t="shared" si="672"/>
        <v>K-C6</v>
      </c>
      <c r="Q4720" s="25" t="str">
        <f>VLOOKUP(K4720,TONG_SL!$A:$D,3,0)</f>
        <v>Túi</v>
      </c>
      <c r="R4720" s="1">
        <v>20</v>
      </c>
      <c r="T4720" s="1">
        <f>VLOOKUP(VLOOKUP(G4720,Ma_KH!$A:$R,18,0)&amp;K4720,Gia_MB!$A:$F,6,0)</f>
        <v>73431</v>
      </c>
      <c r="U4720" s="14">
        <f t="shared" si="666"/>
        <v>1468620</v>
      </c>
      <c r="W4720" s="64">
        <f t="shared" si="667"/>
        <v>0</v>
      </c>
      <c r="X4720" s="3" t="str">
        <f t="shared" si="668"/>
        <v>8</v>
      </c>
      <c r="Z4720" s="14">
        <f t="shared" si="669"/>
        <v>117489.60000000001</v>
      </c>
      <c r="AA4720" s="7">
        <f>VLOOKUP(G4720,Ma_KH!$A:$R,14,0)</f>
        <v>60</v>
      </c>
      <c r="AD4720" s="7" t="str">
        <f>IFERROR(VLOOKUP(J4720,'Chuyển Mã'!$B$3:$C$9,2,0),"")</f>
        <v>Tỉnh</v>
      </c>
      <c r="AE4720" s="7" t="str">
        <f t="shared" si="670"/>
        <v>Chân giò heo muối 300g</v>
      </c>
      <c r="AF4720" s="7">
        <f t="shared" si="671"/>
        <v>20</v>
      </c>
    </row>
    <row r="4721" spans="1:32" x14ac:dyDescent="0.25">
      <c r="A4721" s="11">
        <v>45911</v>
      </c>
      <c r="B4721" s="25">
        <v>4176762589</v>
      </c>
      <c r="C4721" s="12" t="s">
        <v>7214</v>
      </c>
      <c r="D4721" s="16">
        <f t="shared" si="665"/>
        <v>45911</v>
      </c>
      <c r="G4721" s="13" t="s">
        <v>7309</v>
      </c>
      <c r="I4721" s="25" t="s">
        <v>8772</v>
      </c>
      <c r="J4721" s="13" t="s">
        <v>1796</v>
      </c>
      <c r="K4721" s="13" t="s">
        <v>27</v>
      </c>
      <c r="L4721" s="25" t="str">
        <f>VLOOKUP($K4721,TONG_SL!$A:$D,2,0)</f>
        <v>Chân giò heo muối 300g</v>
      </c>
      <c r="N4721" s="25" t="str">
        <f t="shared" si="672"/>
        <v>K-C6</v>
      </c>
      <c r="Q4721" s="25" t="str">
        <f>VLOOKUP(K4721,TONG_SL!$A:$D,3,0)</f>
        <v>Túi</v>
      </c>
      <c r="R4721" s="1">
        <v>15</v>
      </c>
      <c r="T4721" s="1">
        <f>VLOOKUP(VLOOKUP(G4721,Ma_KH!$A:$R,18,0)&amp;K4721,Gia_MB!$A:$F,6,0)</f>
        <v>73431</v>
      </c>
      <c r="U4721" s="14">
        <f t="shared" si="666"/>
        <v>1101465</v>
      </c>
      <c r="W4721" s="64">
        <f t="shared" si="667"/>
        <v>0</v>
      </c>
      <c r="X4721" s="3" t="str">
        <f t="shared" si="668"/>
        <v>8</v>
      </c>
      <c r="Z4721" s="14">
        <f t="shared" si="669"/>
        <v>88117.2</v>
      </c>
      <c r="AA4721" s="7">
        <f>VLOOKUP(G4721,Ma_KH!$A:$R,14,0)</f>
        <v>60</v>
      </c>
      <c r="AD4721" s="7" t="str">
        <f>IFERROR(VLOOKUP(J4721,'Chuyển Mã'!$B$3:$C$9,2,0),"")</f>
        <v>Tỉnh</v>
      </c>
      <c r="AE4721" s="7" t="str">
        <f t="shared" si="670"/>
        <v>Chân giò heo muối 300g</v>
      </c>
      <c r="AF4721" s="7">
        <f t="shared" si="671"/>
        <v>15</v>
      </c>
    </row>
    <row r="4722" spans="1:32" x14ac:dyDescent="0.25">
      <c r="A4722" s="11">
        <v>45911</v>
      </c>
      <c r="B4722" s="25">
        <v>4176762589</v>
      </c>
      <c r="C4722" s="12" t="s">
        <v>7214</v>
      </c>
      <c r="D4722" s="16">
        <f t="shared" si="665"/>
        <v>45911</v>
      </c>
      <c r="G4722" s="13" t="s">
        <v>7309</v>
      </c>
      <c r="I4722" s="25" t="s">
        <v>8772</v>
      </c>
      <c r="J4722" s="13" t="s">
        <v>1796</v>
      </c>
      <c r="K4722" s="13" t="s">
        <v>32</v>
      </c>
      <c r="L4722" s="25" t="str">
        <f>VLOOKUP($K4722,TONG_SL!$A:$D,2,0)</f>
        <v>Giò Tai Lưỡi Xào 250</v>
      </c>
      <c r="N4722" s="25" t="str">
        <f t="shared" si="672"/>
        <v>K-C6</v>
      </c>
      <c r="Q4722" s="25" t="str">
        <f>VLOOKUP(K4722,TONG_SL!$A:$D,3,0)</f>
        <v>Túi</v>
      </c>
      <c r="R4722" s="1">
        <v>20</v>
      </c>
      <c r="T4722" s="1">
        <f>VLOOKUP(VLOOKUP(G4722,Ma_KH!$A:$R,18,0)&amp;K4722,Gia_MB!$A:$F,6,0)</f>
        <v>50183</v>
      </c>
      <c r="U4722" s="14">
        <f t="shared" si="666"/>
        <v>1003660</v>
      </c>
      <c r="W4722" s="64">
        <f t="shared" si="667"/>
        <v>0</v>
      </c>
      <c r="X4722" s="3" t="str">
        <f t="shared" si="668"/>
        <v>8</v>
      </c>
      <c r="Z4722" s="14">
        <f t="shared" si="669"/>
        <v>80292.800000000003</v>
      </c>
      <c r="AA4722" s="7">
        <f>VLOOKUP(G4722,Ma_KH!$A:$R,14,0)</f>
        <v>60</v>
      </c>
      <c r="AD4722" s="7" t="str">
        <f>IFERROR(VLOOKUP(J4722,'Chuyển Mã'!$B$3:$C$9,2,0),"")</f>
        <v>Tỉnh</v>
      </c>
      <c r="AE4722" s="7" t="str">
        <f t="shared" si="670"/>
        <v>Giò Tai Lưỡi Xào 250</v>
      </c>
      <c r="AF4722" s="7">
        <f t="shared" si="671"/>
        <v>20</v>
      </c>
    </row>
    <row r="4723" spans="1:32" x14ac:dyDescent="0.25">
      <c r="A4723" s="11">
        <v>45911</v>
      </c>
      <c r="B4723" s="25">
        <v>4176762589</v>
      </c>
      <c r="C4723" s="12" t="s">
        <v>7214</v>
      </c>
      <c r="D4723" s="16">
        <f t="shared" si="665"/>
        <v>45911</v>
      </c>
      <c r="G4723" s="13" t="s">
        <v>7309</v>
      </c>
      <c r="I4723" s="25" t="s">
        <v>8772</v>
      </c>
      <c r="J4723" s="13" t="s">
        <v>1796</v>
      </c>
      <c r="K4723" s="13" t="s">
        <v>39</v>
      </c>
      <c r="L4723" s="25" t="str">
        <f>VLOOKUP($K4723,TONG_SL!$A:$D,2,0)</f>
        <v>Chả cốm 300g</v>
      </c>
      <c r="N4723" s="25" t="str">
        <f t="shared" si="672"/>
        <v>K-C6</v>
      </c>
      <c r="Q4723" s="25" t="str">
        <f>VLOOKUP(K4723,TONG_SL!$A:$D,3,0)</f>
        <v>Túi</v>
      </c>
      <c r="R4723" s="1">
        <v>5</v>
      </c>
      <c r="T4723" s="1">
        <f>VLOOKUP(VLOOKUP(G4723,Ma_KH!$A:$R,18,0)&amp;K4723,Gia_MB!$A:$F,6,0)</f>
        <v>74250</v>
      </c>
      <c r="U4723" s="14">
        <f t="shared" si="666"/>
        <v>371250</v>
      </c>
      <c r="W4723" s="64">
        <f t="shared" si="667"/>
        <v>0</v>
      </c>
      <c r="X4723" s="3" t="str">
        <f t="shared" si="668"/>
        <v>8</v>
      </c>
      <c r="Z4723" s="14">
        <f t="shared" si="669"/>
        <v>29700</v>
      </c>
      <c r="AA4723" s="7">
        <f>VLOOKUP(G4723,Ma_KH!$A:$R,14,0)</f>
        <v>60</v>
      </c>
      <c r="AD4723" s="7" t="str">
        <f>IFERROR(VLOOKUP(J4723,'Chuyển Mã'!$B$3:$C$9,2,0),"")</f>
        <v>Tỉnh</v>
      </c>
      <c r="AE4723" s="7" t="str">
        <f t="shared" si="670"/>
        <v>Chả cốm 300g</v>
      </c>
      <c r="AF4723" s="7">
        <f t="shared" si="671"/>
        <v>5</v>
      </c>
    </row>
    <row r="4724" spans="1:32" x14ac:dyDescent="0.25">
      <c r="A4724" s="11">
        <v>45911</v>
      </c>
      <c r="B4724" s="25">
        <v>4176671021</v>
      </c>
      <c r="C4724" s="12" t="s">
        <v>7214</v>
      </c>
      <c r="D4724" s="16">
        <f t="shared" si="665"/>
        <v>45911</v>
      </c>
      <c r="G4724" s="13" t="s">
        <v>7290</v>
      </c>
      <c r="I4724" s="25" t="s">
        <v>8773</v>
      </c>
      <c r="J4724" s="13" t="s">
        <v>1796</v>
      </c>
      <c r="K4724" s="13" t="s">
        <v>30</v>
      </c>
      <c r="L4724" s="25" t="str">
        <f>VLOOKUP($K4724,TONG_SL!$A:$D,2,0)</f>
        <v>Gà muối 500g</v>
      </c>
      <c r="N4724" s="25" t="str">
        <f t="shared" si="672"/>
        <v>K-C6</v>
      </c>
      <c r="Q4724" s="25" t="str">
        <f>VLOOKUP(K4724,TONG_SL!$A:$D,3,0)</f>
        <v>Túi</v>
      </c>
      <c r="R4724" s="1">
        <v>10</v>
      </c>
      <c r="T4724" s="1">
        <f>VLOOKUP(VLOOKUP(G4724,Ma_KH!$A:$R,18,0)&amp;K4724,Gia_MB!$A:$F,6,0)</f>
        <v>111058</v>
      </c>
      <c r="U4724" s="14">
        <f t="shared" si="666"/>
        <v>1110580</v>
      </c>
      <c r="W4724" s="64">
        <f t="shared" si="667"/>
        <v>0</v>
      </c>
      <c r="X4724" s="3" t="str">
        <f t="shared" si="668"/>
        <v>8</v>
      </c>
      <c r="Z4724" s="14">
        <f t="shared" si="669"/>
        <v>88846.400000000009</v>
      </c>
      <c r="AA4724" s="7">
        <f>VLOOKUP(G4724,Ma_KH!$A:$R,14,0)</f>
        <v>60</v>
      </c>
      <c r="AD4724" s="7" t="str">
        <f>IFERROR(VLOOKUP(J4724,'Chuyển Mã'!$B$3:$C$9,2,0),"")</f>
        <v>Tỉnh</v>
      </c>
      <c r="AE4724" s="7" t="str">
        <f t="shared" si="670"/>
        <v>Gà muối 500g</v>
      </c>
      <c r="AF4724" s="7">
        <f t="shared" si="671"/>
        <v>10</v>
      </c>
    </row>
    <row r="4725" spans="1:32" x14ac:dyDescent="0.25">
      <c r="A4725" s="11">
        <v>45911</v>
      </c>
      <c r="B4725" s="25">
        <v>4176671021</v>
      </c>
      <c r="C4725" s="12" t="s">
        <v>7214</v>
      </c>
      <c r="D4725" s="16">
        <f t="shared" si="665"/>
        <v>45911</v>
      </c>
      <c r="G4725" s="13" t="s">
        <v>7290</v>
      </c>
      <c r="I4725" s="25" t="s">
        <v>8773</v>
      </c>
      <c r="J4725" s="13" t="s">
        <v>1796</v>
      </c>
      <c r="K4725" s="13" t="s">
        <v>27</v>
      </c>
      <c r="L4725" s="25" t="str">
        <f>VLOOKUP($K4725,TONG_SL!$A:$D,2,0)</f>
        <v>Chân giò heo muối 300g</v>
      </c>
      <c r="N4725" s="25" t="str">
        <f t="shared" si="672"/>
        <v>K-C6</v>
      </c>
      <c r="Q4725" s="25" t="str">
        <f>VLOOKUP(K4725,TONG_SL!$A:$D,3,0)</f>
        <v>Túi</v>
      </c>
      <c r="R4725" s="1">
        <v>5</v>
      </c>
      <c r="T4725" s="1">
        <f>VLOOKUP(VLOOKUP(G4725,Ma_KH!$A:$R,18,0)&amp;K4725,Gia_MB!$A:$F,6,0)</f>
        <v>73431</v>
      </c>
      <c r="U4725" s="14">
        <f t="shared" si="666"/>
        <v>367155</v>
      </c>
      <c r="W4725" s="64">
        <f t="shared" si="667"/>
        <v>0</v>
      </c>
      <c r="X4725" s="3" t="str">
        <f t="shared" si="668"/>
        <v>8</v>
      </c>
      <c r="Z4725" s="14">
        <f t="shared" si="669"/>
        <v>29372.400000000001</v>
      </c>
      <c r="AA4725" s="7">
        <f>VLOOKUP(G4725,Ma_KH!$A:$R,14,0)</f>
        <v>60</v>
      </c>
      <c r="AD4725" s="7" t="str">
        <f>IFERROR(VLOOKUP(J4725,'Chuyển Mã'!$B$3:$C$9,2,0),"")</f>
        <v>Tỉnh</v>
      </c>
      <c r="AE4725" s="7" t="str">
        <f t="shared" si="670"/>
        <v>Chân giò heo muối 300g</v>
      </c>
      <c r="AF4725" s="7">
        <f t="shared" si="671"/>
        <v>5</v>
      </c>
    </row>
    <row r="4726" spans="1:32" x14ac:dyDescent="0.25">
      <c r="A4726" s="11">
        <v>45911</v>
      </c>
      <c r="B4726" s="25">
        <v>4176671021</v>
      </c>
      <c r="C4726" s="12" t="s">
        <v>7214</v>
      </c>
      <c r="D4726" s="16">
        <f t="shared" si="665"/>
        <v>45911</v>
      </c>
      <c r="G4726" s="13" t="s">
        <v>7290</v>
      </c>
      <c r="I4726" s="25" t="s">
        <v>8773</v>
      </c>
      <c r="J4726" s="13" t="s">
        <v>1796</v>
      </c>
      <c r="K4726" s="13" t="s">
        <v>39</v>
      </c>
      <c r="L4726" s="25" t="str">
        <f>VLOOKUP($K4726,TONG_SL!$A:$D,2,0)</f>
        <v>Chả cốm 300g</v>
      </c>
      <c r="N4726" s="25" t="str">
        <f t="shared" si="672"/>
        <v>K-C6</v>
      </c>
      <c r="Q4726" s="25" t="str">
        <f>VLOOKUP(K4726,TONG_SL!$A:$D,3,0)</f>
        <v>Túi</v>
      </c>
      <c r="R4726" s="1">
        <v>5</v>
      </c>
      <c r="T4726" s="1">
        <f>VLOOKUP(VLOOKUP(G4726,Ma_KH!$A:$R,18,0)&amp;K4726,Gia_MB!$A:$F,6,0)</f>
        <v>74250</v>
      </c>
      <c r="U4726" s="14">
        <f t="shared" si="666"/>
        <v>371250</v>
      </c>
      <c r="W4726" s="64">
        <f t="shared" si="667"/>
        <v>0</v>
      </c>
      <c r="X4726" s="3" t="str">
        <f t="shared" si="668"/>
        <v>8</v>
      </c>
      <c r="Z4726" s="14">
        <f t="shared" si="669"/>
        <v>29700</v>
      </c>
      <c r="AA4726" s="7">
        <f>VLOOKUP(G4726,Ma_KH!$A:$R,14,0)</f>
        <v>60</v>
      </c>
      <c r="AD4726" s="7" t="str">
        <f>IFERROR(VLOOKUP(J4726,'Chuyển Mã'!$B$3:$C$9,2,0),"")</f>
        <v>Tỉnh</v>
      </c>
      <c r="AE4726" s="7" t="str">
        <f t="shared" si="670"/>
        <v>Chả cốm 300g</v>
      </c>
      <c r="AF4726" s="7">
        <f t="shared" si="671"/>
        <v>5</v>
      </c>
    </row>
    <row r="4727" spans="1:32" x14ac:dyDescent="0.25">
      <c r="A4727" s="11">
        <v>45911</v>
      </c>
      <c r="B4727" s="25">
        <v>4176671021</v>
      </c>
      <c r="C4727" s="12" t="s">
        <v>7214</v>
      </c>
      <c r="D4727" s="16">
        <f t="shared" si="665"/>
        <v>45911</v>
      </c>
      <c r="G4727" s="13" t="s">
        <v>7290</v>
      </c>
      <c r="I4727" s="25" t="s">
        <v>8773</v>
      </c>
      <c r="J4727" s="13" t="s">
        <v>1796</v>
      </c>
      <c r="K4727" s="13" t="s">
        <v>32</v>
      </c>
      <c r="L4727" s="25" t="str">
        <f>VLOOKUP($K4727,TONG_SL!$A:$D,2,0)</f>
        <v>Giò Tai Lưỡi Xào 250</v>
      </c>
      <c r="N4727" s="25" t="str">
        <f t="shared" si="672"/>
        <v>K-C6</v>
      </c>
      <c r="Q4727" s="25" t="str">
        <f>VLOOKUP(K4727,TONG_SL!$A:$D,3,0)</f>
        <v>Túi</v>
      </c>
      <c r="R4727" s="1">
        <v>5</v>
      </c>
      <c r="T4727" s="1">
        <f>VLOOKUP(VLOOKUP(G4727,Ma_KH!$A:$R,18,0)&amp;K4727,Gia_MB!$A:$F,6,0)</f>
        <v>50183</v>
      </c>
      <c r="U4727" s="14">
        <f t="shared" si="666"/>
        <v>250915</v>
      </c>
      <c r="W4727" s="64">
        <f t="shared" si="667"/>
        <v>0</v>
      </c>
      <c r="X4727" s="3" t="str">
        <f t="shared" si="668"/>
        <v>8</v>
      </c>
      <c r="Z4727" s="14">
        <f t="shared" si="669"/>
        <v>20073.2</v>
      </c>
      <c r="AA4727" s="7">
        <f>VLOOKUP(G4727,Ma_KH!$A:$R,14,0)</f>
        <v>60</v>
      </c>
      <c r="AD4727" s="7" t="str">
        <f>IFERROR(VLOOKUP(J4727,'Chuyển Mã'!$B$3:$C$9,2,0),"")</f>
        <v>Tỉnh</v>
      </c>
      <c r="AE4727" s="7" t="str">
        <f t="shared" si="670"/>
        <v>Giò Tai Lưỡi Xào 250</v>
      </c>
      <c r="AF4727" s="7">
        <f t="shared" si="671"/>
        <v>5</v>
      </c>
    </row>
    <row r="4728" spans="1:32" x14ac:dyDescent="0.25">
      <c r="A4728" s="11">
        <v>45911</v>
      </c>
      <c r="B4728" s="25">
        <v>4176795306</v>
      </c>
      <c r="C4728" s="12" t="s">
        <v>7214</v>
      </c>
      <c r="D4728" s="16">
        <f t="shared" si="665"/>
        <v>45911</v>
      </c>
      <c r="G4728" s="13" t="s">
        <v>7290</v>
      </c>
      <c r="I4728" s="25" t="s">
        <v>8774</v>
      </c>
      <c r="J4728" s="13" t="s">
        <v>1796</v>
      </c>
      <c r="K4728" s="13" t="s">
        <v>27</v>
      </c>
      <c r="L4728" s="25" t="str">
        <f>VLOOKUP($K4728,TONG_SL!$A:$D,2,0)</f>
        <v>Chân giò heo muối 300g</v>
      </c>
      <c r="N4728" s="25" t="str">
        <f t="shared" si="672"/>
        <v>K-C6</v>
      </c>
      <c r="Q4728" s="25" t="str">
        <f>VLOOKUP(K4728,TONG_SL!$A:$D,3,0)</f>
        <v>Túi</v>
      </c>
      <c r="R4728" s="1">
        <v>6</v>
      </c>
      <c r="T4728" s="1">
        <f>VLOOKUP(VLOOKUP(G4728,Ma_KH!$A:$R,18,0)&amp;K4728,Gia_MB!$A:$F,6,0)</f>
        <v>73431</v>
      </c>
      <c r="U4728" s="14">
        <f t="shared" si="666"/>
        <v>440586</v>
      </c>
      <c r="W4728" s="64">
        <f t="shared" si="667"/>
        <v>0</v>
      </c>
      <c r="X4728" s="3" t="str">
        <f t="shared" si="668"/>
        <v>8</v>
      </c>
      <c r="Z4728" s="14">
        <f t="shared" si="669"/>
        <v>35246.879999999997</v>
      </c>
      <c r="AA4728" s="7">
        <f>VLOOKUP(G4728,Ma_KH!$A:$R,14,0)</f>
        <v>60</v>
      </c>
      <c r="AD4728" s="7" t="str">
        <f>IFERROR(VLOOKUP(J4728,'Chuyển Mã'!$B$3:$C$9,2,0),"")</f>
        <v>Tỉnh</v>
      </c>
      <c r="AE4728" s="7" t="str">
        <f t="shared" si="670"/>
        <v>Chân giò heo muối 300g</v>
      </c>
      <c r="AF4728" s="7">
        <f t="shared" si="671"/>
        <v>6</v>
      </c>
    </row>
    <row r="4729" spans="1:32" x14ac:dyDescent="0.25">
      <c r="A4729" s="11">
        <v>45911</v>
      </c>
      <c r="B4729" s="25">
        <v>4176795306</v>
      </c>
      <c r="C4729" s="12" t="s">
        <v>7214</v>
      </c>
      <c r="D4729" s="16">
        <f t="shared" si="665"/>
        <v>45911</v>
      </c>
      <c r="G4729" s="13" t="s">
        <v>7290</v>
      </c>
      <c r="I4729" s="25" t="s">
        <v>8774</v>
      </c>
      <c r="J4729" s="13" t="s">
        <v>1796</v>
      </c>
      <c r="K4729" s="13" t="s">
        <v>32</v>
      </c>
      <c r="L4729" s="25" t="str">
        <f>VLOOKUP($K4729,TONG_SL!$A:$D,2,0)</f>
        <v>Giò Tai Lưỡi Xào 250</v>
      </c>
      <c r="N4729" s="25" t="str">
        <f t="shared" si="672"/>
        <v>K-C6</v>
      </c>
      <c r="Q4729" s="25" t="str">
        <f>VLOOKUP(K4729,TONG_SL!$A:$D,3,0)</f>
        <v>Túi</v>
      </c>
      <c r="R4729" s="1">
        <v>6</v>
      </c>
      <c r="T4729" s="1">
        <f>VLOOKUP(VLOOKUP(G4729,Ma_KH!$A:$R,18,0)&amp;K4729,Gia_MB!$A:$F,6,0)</f>
        <v>50183</v>
      </c>
      <c r="U4729" s="14">
        <f t="shared" si="666"/>
        <v>301098</v>
      </c>
      <c r="W4729" s="64">
        <f t="shared" si="667"/>
        <v>0</v>
      </c>
      <c r="X4729" s="3" t="str">
        <f t="shared" si="668"/>
        <v>8</v>
      </c>
      <c r="Z4729" s="14">
        <f t="shared" si="669"/>
        <v>24087.84</v>
      </c>
      <c r="AA4729" s="7">
        <f>VLOOKUP(G4729,Ma_KH!$A:$R,14,0)</f>
        <v>60</v>
      </c>
      <c r="AD4729" s="7" t="str">
        <f>IFERROR(VLOOKUP(J4729,'Chuyển Mã'!$B$3:$C$9,2,0),"")</f>
        <v>Tỉnh</v>
      </c>
      <c r="AE4729" s="7" t="str">
        <f t="shared" si="670"/>
        <v>Giò Tai Lưỡi Xào 250</v>
      </c>
      <c r="AF4729" s="7">
        <f t="shared" si="671"/>
        <v>6</v>
      </c>
    </row>
    <row r="4730" spans="1:32" x14ac:dyDescent="0.25">
      <c r="A4730" s="11">
        <v>45911</v>
      </c>
      <c r="B4730" s="25">
        <v>4176795306</v>
      </c>
      <c r="C4730" s="12" t="s">
        <v>7214</v>
      </c>
      <c r="D4730" s="16">
        <f t="shared" ref="D4730:D4793" si="673">IF(A4730="","",A4730)</f>
        <v>45911</v>
      </c>
      <c r="G4730" s="13" t="s">
        <v>7290</v>
      </c>
      <c r="I4730" s="25" t="s">
        <v>8774</v>
      </c>
      <c r="J4730" s="13" t="s">
        <v>1796</v>
      </c>
      <c r="K4730" s="13" t="s">
        <v>51</v>
      </c>
      <c r="L4730" s="25" t="str">
        <f>VLOOKUP($K4730,TONG_SL!$A:$D,2,0)</f>
        <v>Mọc Nấm Hương 250g</v>
      </c>
      <c r="N4730" s="25" t="str">
        <f t="shared" si="672"/>
        <v>K-C6</v>
      </c>
      <c r="Q4730" s="25" t="str">
        <f>VLOOKUP(K4730,TONG_SL!$A:$D,3,0)</f>
        <v>Túi</v>
      </c>
      <c r="R4730" s="1">
        <v>6</v>
      </c>
      <c r="T4730" s="1">
        <f>VLOOKUP(VLOOKUP(G4730,Ma_KH!$A:$R,18,0)&amp;K4730,Gia_MB!$A:$F,6,0)</f>
        <v>46000</v>
      </c>
      <c r="U4730" s="14">
        <f t="shared" si="666"/>
        <v>276000</v>
      </c>
      <c r="W4730" s="64">
        <f t="shared" si="667"/>
        <v>0</v>
      </c>
      <c r="X4730" s="3" t="str">
        <f t="shared" si="668"/>
        <v>8</v>
      </c>
      <c r="Z4730" s="14">
        <f t="shared" si="669"/>
        <v>22080</v>
      </c>
      <c r="AA4730" s="7">
        <f>VLOOKUP(G4730,Ma_KH!$A:$R,14,0)</f>
        <v>60</v>
      </c>
      <c r="AD4730" s="7" t="str">
        <f>IFERROR(VLOOKUP(J4730,'Chuyển Mã'!$B$3:$C$9,2,0),"")</f>
        <v>Tỉnh</v>
      </c>
      <c r="AE4730" s="7" t="str">
        <f t="shared" si="670"/>
        <v>Mọc Nấm Hương 250g</v>
      </c>
      <c r="AF4730" s="7">
        <f t="shared" si="671"/>
        <v>6</v>
      </c>
    </row>
    <row r="4731" spans="1:32" x14ac:dyDescent="0.25">
      <c r="A4731" s="11">
        <v>45911</v>
      </c>
      <c r="B4731" s="25">
        <v>4176795306</v>
      </c>
      <c r="C4731" s="12" t="s">
        <v>7214</v>
      </c>
      <c r="D4731" s="16">
        <f t="shared" si="673"/>
        <v>45911</v>
      </c>
      <c r="G4731" s="13" t="s">
        <v>7290</v>
      </c>
      <c r="I4731" s="25" t="s">
        <v>8774</v>
      </c>
      <c r="J4731" s="13" t="s">
        <v>1796</v>
      </c>
      <c r="K4731" s="13" t="s">
        <v>39</v>
      </c>
      <c r="L4731" s="25" t="str">
        <f>VLOOKUP($K4731,TONG_SL!$A:$D,2,0)</f>
        <v>Chả cốm 300g</v>
      </c>
      <c r="N4731" s="25" t="str">
        <f t="shared" si="672"/>
        <v>K-C6</v>
      </c>
      <c r="Q4731" s="25" t="str">
        <f>VLOOKUP(K4731,TONG_SL!$A:$D,3,0)</f>
        <v>Túi</v>
      </c>
      <c r="R4731" s="1">
        <v>6</v>
      </c>
      <c r="T4731" s="1">
        <f>VLOOKUP(VLOOKUP(G4731,Ma_KH!$A:$R,18,0)&amp;K4731,Gia_MB!$A:$F,6,0)</f>
        <v>74250</v>
      </c>
      <c r="U4731" s="14">
        <f t="shared" si="666"/>
        <v>445500</v>
      </c>
      <c r="W4731" s="64">
        <f t="shared" si="667"/>
        <v>0</v>
      </c>
      <c r="X4731" s="3" t="str">
        <f t="shared" si="668"/>
        <v>8</v>
      </c>
      <c r="Z4731" s="14">
        <f t="shared" si="669"/>
        <v>35640</v>
      </c>
      <c r="AA4731" s="7">
        <f>VLOOKUP(G4731,Ma_KH!$A:$R,14,0)</f>
        <v>60</v>
      </c>
      <c r="AD4731" s="7" t="str">
        <f>IFERROR(VLOOKUP(J4731,'Chuyển Mã'!$B$3:$C$9,2,0),"")</f>
        <v>Tỉnh</v>
      </c>
      <c r="AE4731" s="7" t="str">
        <f t="shared" si="670"/>
        <v>Chả cốm 300g</v>
      </c>
      <c r="AF4731" s="7">
        <f t="shared" si="671"/>
        <v>6</v>
      </c>
    </row>
    <row r="4732" spans="1:32" x14ac:dyDescent="0.25">
      <c r="A4732" s="11">
        <v>45911</v>
      </c>
      <c r="B4732" s="25">
        <v>4176795306</v>
      </c>
      <c r="C4732" s="12" t="s">
        <v>7214</v>
      </c>
      <c r="D4732" s="16">
        <f t="shared" si="673"/>
        <v>45911</v>
      </c>
      <c r="G4732" s="13" t="s">
        <v>7290</v>
      </c>
      <c r="I4732" s="25" t="s">
        <v>8774</v>
      </c>
      <c r="J4732" s="13" t="s">
        <v>1796</v>
      </c>
      <c r="K4732" s="13" t="s">
        <v>30</v>
      </c>
      <c r="L4732" s="25" t="str">
        <f>VLOOKUP($K4732,TONG_SL!$A:$D,2,0)</f>
        <v>Gà muối 500g</v>
      </c>
      <c r="N4732" s="25" t="str">
        <f t="shared" si="672"/>
        <v>K-C6</v>
      </c>
      <c r="Q4732" s="25" t="str">
        <f>VLOOKUP(K4732,TONG_SL!$A:$D,3,0)</f>
        <v>Túi</v>
      </c>
      <c r="R4732" s="1">
        <v>6</v>
      </c>
      <c r="T4732" s="1">
        <f>VLOOKUP(VLOOKUP(G4732,Ma_KH!$A:$R,18,0)&amp;K4732,Gia_MB!$A:$F,6,0)</f>
        <v>111058</v>
      </c>
      <c r="U4732" s="14">
        <f t="shared" si="666"/>
        <v>666348</v>
      </c>
      <c r="W4732" s="64">
        <f t="shared" si="667"/>
        <v>0</v>
      </c>
      <c r="X4732" s="3" t="str">
        <f t="shared" si="668"/>
        <v>8</v>
      </c>
      <c r="Z4732" s="14">
        <f t="shared" si="669"/>
        <v>53307.840000000004</v>
      </c>
      <c r="AA4732" s="7">
        <f>VLOOKUP(G4732,Ma_KH!$A:$R,14,0)</f>
        <v>60</v>
      </c>
      <c r="AD4732" s="7" t="str">
        <f>IFERROR(VLOOKUP(J4732,'Chuyển Mã'!$B$3:$C$9,2,0),"")</f>
        <v>Tỉnh</v>
      </c>
      <c r="AE4732" s="7" t="str">
        <f t="shared" si="670"/>
        <v>Gà muối 500g</v>
      </c>
      <c r="AF4732" s="7">
        <f t="shared" si="671"/>
        <v>6</v>
      </c>
    </row>
    <row r="4733" spans="1:32" x14ac:dyDescent="0.25">
      <c r="A4733" s="11">
        <v>45911</v>
      </c>
      <c r="B4733" s="25">
        <v>4176682981</v>
      </c>
      <c r="C4733" s="12" t="s">
        <v>7214</v>
      </c>
      <c r="D4733" s="16">
        <f t="shared" si="673"/>
        <v>45911</v>
      </c>
      <c r="G4733" s="13" t="s">
        <v>7321</v>
      </c>
      <c r="I4733" s="25" t="s">
        <v>8775</v>
      </c>
      <c r="J4733" s="13" t="s">
        <v>1796</v>
      </c>
      <c r="K4733" s="13" t="s">
        <v>27</v>
      </c>
      <c r="L4733" s="25" t="str">
        <f>VLOOKUP($K4733,TONG_SL!$A:$D,2,0)</f>
        <v>Chân giò heo muối 300g</v>
      </c>
      <c r="N4733" s="25" t="str">
        <f t="shared" si="672"/>
        <v>K-C6</v>
      </c>
      <c r="Q4733" s="25" t="str">
        <f>VLOOKUP(K4733,TONG_SL!$A:$D,3,0)</f>
        <v>Túi</v>
      </c>
      <c r="R4733" s="1">
        <v>5</v>
      </c>
      <c r="T4733" s="1">
        <f>VLOOKUP(VLOOKUP(G4733,Ma_KH!$A:$R,18,0)&amp;K4733,Gia_MB!$A:$F,6,0)</f>
        <v>73431</v>
      </c>
      <c r="U4733" s="14">
        <f t="shared" si="666"/>
        <v>367155</v>
      </c>
      <c r="W4733" s="64">
        <f t="shared" si="667"/>
        <v>0</v>
      </c>
      <c r="X4733" s="3" t="str">
        <f t="shared" si="668"/>
        <v>8</v>
      </c>
      <c r="Z4733" s="14">
        <f t="shared" si="669"/>
        <v>29372.400000000001</v>
      </c>
      <c r="AA4733" s="7">
        <f>VLOOKUP(G4733,Ma_KH!$A:$R,14,0)</f>
        <v>60</v>
      </c>
      <c r="AD4733" s="7" t="str">
        <f>IFERROR(VLOOKUP(J4733,'Chuyển Mã'!$B$3:$C$9,2,0),"")</f>
        <v>Tỉnh</v>
      </c>
      <c r="AE4733" s="7" t="str">
        <f t="shared" si="670"/>
        <v>Chân giò heo muối 300g</v>
      </c>
      <c r="AF4733" s="7">
        <f t="shared" si="671"/>
        <v>5</v>
      </c>
    </row>
    <row r="4734" spans="1:32" x14ac:dyDescent="0.25">
      <c r="A4734" s="11">
        <v>45911</v>
      </c>
      <c r="B4734" s="25">
        <v>4176682981</v>
      </c>
      <c r="C4734" s="12" t="s">
        <v>7214</v>
      </c>
      <c r="D4734" s="16">
        <f t="shared" si="673"/>
        <v>45911</v>
      </c>
      <c r="G4734" s="13" t="s">
        <v>7321</v>
      </c>
      <c r="I4734" s="25" t="s">
        <v>8775</v>
      </c>
      <c r="J4734" s="13" t="s">
        <v>1796</v>
      </c>
      <c r="K4734" s="13" t="s">
        <v>30</v>
      </c>
      <c r="L4734" s="25" t="str">
        <f>VLOOKUP($K4734,TONG_SL!$A:$D,2,0)</f>
        <v>Gà muối 500g</v>
      </c>
      <c r="N4734" s="25" t="str">
        <f t="shared" si="672"/>
        <v>K-C6</v>
      </c>
      <c r="Q4734" s="25" t="str">
        <f>VLOOKUP(K4734,TONG_SL!$A:$D,3,0)</f>
        <v>Túi</v>
      </c>
      <c r="R4734" s="1">
        <v>5</v>
      </c>
      <c r="T4734" s="1">
        <f>VLOOKUP(VLOOKUP(G4734,Ma_KH!$A:$R,18,0)&amp;K4734,Gia_MB!$A:$F,6,0)</f>
        <v>111058</v>
      </c>
      <c r="U4734" s="14">
        <f t="shared" si="666"/>
        <v>555290</v>
      </c>
      <c r="W4734" s="64">
        <f t="shared" si="667"/>
        <v>0</v>
      </c>
      <c r="X4734" s="3" t="str">
        <f t="shared" si="668"/>
        <v>8</v>
      </c>
      <c r="Z4734" s="14">
        <f t="shared" si="669"/>
        <v>44423.200000000004</v>
      </c>
      <c r="AA4734" s="7">
        <f>VLOOKUP(G4734,Ma_KH!$A:$R,14,0)</f>
        <v>60</v>
      </c>
      <c r="AD4734" s="7" t="str">
        <f>IFERROR(VLOOKUP(J4734,'Chuyển Mã'!$B$3:$C$9,2,0),"")</f>
        <v>Tỉnh</v>
      </c>
      <c r="AE4734" s="7" t="str">
        <f t="shared" si="670"/>
        <v>Gà muối 500g</v>
      </c>
      <c r="AF4734" s="7">
        <f t="shared" si="671"/>
        <v>5</v>
      </c>
    </row>
    <row r="4735" spans="1:32" x14ac:dyDescent="0.25">
      <c r="A4735" s="11">
        <v>45911</v>
      </c>
      <c r="B4735" s="25">
        <v>4176682981</v>
      </c>
      <c r="C4735" s="12" t="s">
        <v>7214</v>
      </c>
      <c r="D4735" s="16">
        <f t="shared" si="673"/>
        <v>45911</v>
      </c>
      <c r="G4735" s="13" t="s">
        <v>7321</v>
      </c>
      <c r="I4735" s="25" t="s">
        <v>8775</v>
      </c>
      <c r="J4735" s="13" t="s">
        <v>1796</v>
      </c>
      <c r="K4735" s="13" t="s">
        <v>51</v>
      </c>
      <c r="L4735" s="25" t="str">
        <f>VLOOKUP($K4735,TONG_SL!$A:$D,2,0)</f>
        <v>Mọc Nấm Hương 250g</v>
      </c>
      <c r="N4735" s="25" t="str">
        <f t="shared" si="672"/>
        <v>K-C6</v>
      </c>
      <c r="Q4735" s="25" t="str">
        <f>VLOOKUP(K4735,TONG_SL!$A:$D,3,0)</f>
        <v>Túi</v>
      </c>
      <c r="R4735" s="1">
        <v>5</v>
      </c>
      <c r="T4735" s="1">
        <f>VLOOKUP(VLOOKUP(G4735,Ma_KH!$A:$R,18,0)&amp;K4735,Gia_MB!$A:$F,6,0)</f>
        <v>46000</v>
      </c>
      <c r="U4735" s="14">
        <f t="shared" si="666"/>
        <v>230000</v>
      </c>
      <c r="W4735" s="64">
        <f t="shared" si="667"/>
        <v>0</v>
      </c>
      <c r="X4735" s="3" t="str">
        <f t="shared" si="668"/>
        <v>8</v>
      </c>
      <c r="Z4735" s="14">
        <f t="shared" si="669"/>
        <v>18400</v>
      </c>
      <c r="AA4735" s="7">
        <f>VLOOKUP(G4735,Ma_KH!$A:$R,14,0)</f>
        <v>60</v>
      </c>
      <c r="AD4735" s="7" t="str">
        <f>IFERROR(VLOOKUP(J4735,'Chuyển Mã'!$B$3:$C$9,2,0),"")</f>
        <v>Tỉnh</v>
      </c>
      <c r="AE4735" s="7" t="str">
        <f t="shared" si="670"/>
        <v>Mọc Nấm Hương 250g</v>
      </c>
      <c r="AF4735" s="7">
        <f t="shared" si="671"/>
        <v>5</v>
      </c>
    </row>
    <row r="4736" spans="1:32" x14ac:dyDescent="0.25">
      <c r="A4736" s="11">
        <v>45911</v>
      </c>
      <c r="B4736" s="25">
        <v>4176682981</v>
      </c>
      <c r="C4736" s="12" t="s">
        <v>7214</v>
      </c>
      <c r="D4736" s="16">
        <f t="shared" si="673"/>
        <v>45911</v>
      </c>
      <c r="G4736" s="13" t="s">
        <v>7321</v>
      </c>
      <c r="I4736" s="25" t="s">
        <v>8775</v>
      </c>
      <c r="J4736" s="13" t="s">
        <v>1796</v>
      </c>
      <c r="K4736" s="13" t="s">
        <v>35</v>
      </c>
      <c r="L4736" s="25" t="str">
        <f>VLOOKUP($K4736,TONG_SL!$A:$D,2,0)</f>
        <v>Tai heo muối 200g</v>
      </c>
      <c r="N4736" s="25" t="str">
        <f t="shared" si="672"/>
        <v>K-C6</v>
      </c>
      <c r="Q4736" s="25" t="str">
        <f>VLOOKUP(K4736,TONG_SL!$A:$D,3,0)</f>
        <v>Túi</v>
      </c>
      <c r="R4736" s="1">
        <v>5</v>
      </c>
      <c r="T4736" s="1">
        <f>VLOOKUP(VLOOKUP(G4736,Ma_KH!$A:$R,18,0)&amp;K4736,Gia_MB!$A:$F,6,0)</f>
        <v>55595</v>
      </c>
      <c r="U4736" s="14">
        <f t="shared" ref="U4736:U4767" si="674">T4736*R4736</f>
        <v>277975</v>
      </c>
      <c r="W4736" s="64">
        <f t="shared" ref="W4736:W4767" si="675">U4736*V4736</f>
        <v>0</v>
      </c>
      <c r="X4736" s="3" t="str">
        <f t="shared" ref="X4736:X4767" si="676">IF(B4736&lt;&gt;"","8","0")</f>
        <v>8</v>
      </c>
      <c r="Z4736" s="14">
        <f t="shared" ref="Z4736:Z4767" si="677">U4736*X4736%</f>
        <v>22238</v>
      </c>
      <c r="AA4736" s="7">
        <f>VLOOKUP(G4736,Ma_KH!$A:$R,14,0)</f>
        <v>60</v>
      </c>
      <c r="AD4736" s="7" t="str">
        <f>IFERROR(VLOOKUP(J4736,'Chuyển Mã'!$B$3:$C$9,2,0),"")</f>
        <v>Tỉnh</v>
      </c>
      <c r="AE4736" s="7" t="str">
        <f t="shared" si="670"/>
        <v>Tai heo muối 200g</v>
      </c>
      <c r="AF4736" s="7">
        <f t="shared" si="671"/>
        <v>5</v>
      </c>
    </row>
    <row r="4737" spans="1:32" x14ac:dyDescent="0.25">
      <c r="A4737" s="11">
        <v>45911</v>
      </c>
      <c r="B4737" s="25">
        <v>4176682981</v>
      </c>
      <c r="C4737" s="12" t="s">
        <v>7214</v>
      </c>
      <c r="D4737" s="16">
        <f t="shared" si="673"/>
        <v>45911</v>
      </c>
      <c r="G4737" s="13" t="s">
        <v>7321</v>
      </c>
      <c r="I4737" s="25" t="s">
        <v>8775</v>
      </c>
      <c r="J4737" s="13" t="s">
        <v>1796</v>
      </c>
      <c r="K4737" s="13" t="s">
        <v>39</v>
      </c>
      <c r="L4737" s="25" t="str">
        <f>VLOOKUP($K4737,TONG_SL!$A:$D,2,0)</f>
        <v>Chả cốm 300g</v>
      </c>
      <c r="N4737" s="25" t="str">
        <f t="shared" si="672"/>
        <v>K-C6</v>
      </c>
      <c r="Q4737" s="25" t="str">
        <f>VLOOKUP(K4737,TONG_SL!$A:$D,3,0)</f>
        <v>Túi</v>
      </c>
      <c r="R4737" s="1">
        <v>5</v>
      </c>
      <c r="T4737" s="1">
        <f>VLOOKUP(VLOOKUP(G4737,Ma_KH!$A:$R,18,0)&amp;K4737,Gia_MB!$A:$F,6,0)</f>
        <v>74250</v>
      </c>
      <c r="U4737" s="14">
        <f t="shared" si="674"/>
        <v>371250</v>
      </c>
      <c r="W4737" s="64">
        <f t="shared" si="675"/>
        <v>0</v>
      </c>
      <c r="X4737" s="3" t="str">
        <f t="shared" si="676"/>
        <v>8</v>
      </c>
      <c r="Z4737" s="14">
        <f t="shared" si="677"/>
        <v>29700</v>
      </c>
      <c r="AA4737" s="7">
        <f>VLOOKUP(G4737,Ma_KH!$A:$R,14,0)</f>
        <v>60</v>
      </c>
      <c r="AD4737" s="7" t="str">
        <f>IFERROR(VLOOKUP(J4737,'Chuyển Mã'!$B$3:$C$9,2,0),"")</f>
        <v>Tỉnh</v>
      </c>
      <c r="AE4737" s="7" t="str">
        <f t="shared" si="670"/>
        <v>Chả cốm 300g</v>
      </c>
      <c r="AF4737" s="7">
        <f t="shared" si="671"/>
        <v>5</v>
      </c>
    </row>
    <row r="4738" spans="1:32" x14ac:dyDescent="0.25">
      <c r="A4738" s="11">
        <v>45911</v>
      </c>
      <c r="B4738" s="25">
        <v>4176682981</v>
      </c>
      <c r="C4738" s="12" t="s">
        <v>7214</v>
      </c>
      <c r="D4738" s="16">
        <f t="shared" si="673"/>
        <v>45911</v>
      </c>
      <c r="G4738" s="13" t="s">
        <v>7321</v>
      </c>
      <c r="I4738" s="25" t="s">
        <v>8775</v>
      </c>
      <c r="J4738" s="13" t="s">
        <v>1796</v>
      </c>
      <c r="K4738" s="13" t="s">
        <v>41</v>
      </c>
      <c r="L4738" s="25" t="str">
        <f>VLOOKUP($K4738,TONG_SL!$A:$D,2,0)</f>
        <v>Chả nướng 300g</v>
      </c>
      <c r="N4738" s="25" t="str">
        <f t="shared" si="672"/>
        <v>K-C6</v>
      </c>
      <c r="Q4738" s="25" t="str">
        <f>VLOOKUP(K4738,TONG_SL!$A:$D,3,0)</f>
        <v>Túi</v>
      </c>
      <c r="R4738" s="1">
        <v>5</v>
      </c>
      <c r="T4738" s="1">
        <f>VLOOKUP(VLOOKUP(G4738,Ma_KH!$A:$R,18,0)&amp;K4738,Gia_MB!$A:$F,6,0)</f>
        <v>70950</v>
      </c>
      <c r="U4738" s="14">
        <f t="shared" si="674"/>
        <v>354750</v>
      </c>
      <c r="W4738" s="64">
        <f t="shared" si="675"/>
        <v>0</v>
      </c>
      <c r="X4738" s="3" t="str">
        <f t="shared" si="676"/>
        <v>8</v>
      </c>
      <c r="Z4738" s="14">
        <f t="shared" si="677"/>
        <v>28380</v>
      </c>
      <c r="AA4738" s="7">
        <f>VLOOKUP(G4738,Ma_KH!$A:$R,14,0)</f>
        <v>60</v>
      </c>
      <c r="AD4738" s="7" t="str">
        <f>IFERROR(VLOOKUP(J4738,'Chuyển Mã'!$B$3:$C$9,2,0),"")</f>
        <v>Tỉnh</v>
      </c>
      <c r="AE4738" s="7" t="str">
        <f t="shared" si="670"/>
        <v>Chả nướng 300g</v>
      </c>
      <c r="AF4738" s="7">
        <f t="shared" si="671"/>
        <v>5</v>
      </c>
    </row>
    <row r="4739" spans="1:32" x14ac:dyDescent="0.25">
      <c r="A4739" s="11">
        <v>45911</v>
      </c>
      <c r="B4739" s="25">
        <v>4176678212</v>
      </c>
      <c r="C4739" s="12" t="s">
        <v>7214</v>
      </c>
      <c r="D4739" s="16">
        <f t="shared" si="673"/>
        <v>45911</v>
      </c>
      <c r="G4739" s="13" t="s">
        <v>7321</v>
      </c>
      <c r="I4739" s="25" t="s">
        <v>8776</v>
      </c>
      <c r="J4739" s="13" t="s">
        <v>1796</v>
      </c>
      <c r="K4739" s="13" t="s">
        <v>41</v>
      </c>
      <c r="L4739" s="25" t="str">
        <f>VLOOKUP($K4739,TONG_SL!$A:$D,2,0)</f>
        <v>Chả nướng 300g</v>
      </c>
      <c r="N4739" s="25" t="str">
        <f t="shared" si="672"/>
        <v>K-C6</v>
      </c>
      <c r="Q4739" s="25" t="str">
        <f>VLOOKUP(K4739,TONG_SL!$A:$D,3,0)</f>
        <v>Túi</v>
      </c>
      <c r="R4739" s="1">
        <v>5</v>
      </c>
      <c r="T4739" s="1">
        <f>VLOOKUP(VLOOKUP(G4739,Ma_KH!$A:$R,18,0)&amp;K4739,Gia_MB!$A:$F,6,0)</f>
        <v>70950</v>
      </c>
      <c r="U4739" s="14">
        <f t="shared" si="674"/>
        <v>354750</v>
      </c>
      <c r="W4739" s="64">
        <f t="shared" si="675"/>
        <v>0</v>
      </c>
      <c r="X4739" s="3" t="str">
        <f t="shared" si="676"/>
        <v>8</v>
      </c>
      <c r="Z4739" s="14">
        <f t="shared" si="677"/>
        <v>28380</v>
      </c>
      <c r="AA4739" s="7">
        <f>VLOOKUP(G4739,Ma_KH!$A:$R,14,0)</f>
        <v>60</v>
      </c>
      <c r="AD4739" s="7" t="str">
        <f>IFERROR(VLOOKUP(J4739,'Chuyển Mã'!$B$3:$C$9,2,0),"")</f>
        <v>Tỉnh</v>
      </c>
      <c r="AE4739" s="7" t="str">
        <f t="shared" ref="AE4739:AE4802" si="678">IFERROR(L4739,"")</f>
        <v>Chả nướng 300g</v>
      </c>
      <c r="AF4739" s="7">
        <f t="shared" ref="AF4739:AF4802" si="679">R4739</f>
        <v>5</v>
      </c>
    </row>
    <row r="4740" spans="1:32" x14ac:dyDescent="0.25">
      <c r="A4740" s="11">
        <v>45911</v>
      </c>
      <c r="B4740" s="25">
        <v>4176678212</v>
      </c>
      <c r="C4740" s="12" t="s">
        <v>7214</v>
      </c>
      <c r="D4740" s="16">
        <f t="shared" si="673"/>
        <v>45911</v>
      </c>
      <c r="G4740" s="13" t="s">
        <v>7321</v>
      </c>
      <c r="I4740" s="25" t="s">
        <v>8776</v>
      </c>
      <c r="J4740" s="13" t="s">
        <v>1796</v>
      </c>
      <c r="K4740" s="13" t="s">
        <v>39</v>
      </c>
      <c r="L4740" s="25" t="str">
        <f>VLOOKUP($K4740,TONG_SL!$A:$D,2,0)</f>
        <v>Chả cốm 300g</v>
      </c>
      <c r="N4740" s="25" t="str">
        <f t="shared" si="672"/>
        <v>K-C6</v>
      </c>
      <c r="Q4740" s="25" t="str">
        <f>VLOOKUP(K4740,TONG_SL!$A:$D,3,0)</f>
        <v>Túi</v>
      </c>
      <c r="R4740" s="1">
        <v>5</v>
      </c>
      <c r="T4740" s="1">
        <f>VLOOKUP(VLOOKUP(G4740,Ma_KH!$A:$R,18,0)&amp;K4740,Gia_MB!$A:$F,6,0)</f>
        <v>74250</v>
      </c>
      <c r="U4740" s="14">
        <f t="shared" si="674"/>
        <v>371250</v>
      </c>
      <c r="W4740" s="64">
        <f t="shared" si="675"/>
        <v>0</v>
      </c>
      <c r="X4740" s="3" t="str">
        <f t="shared" si="676"/>
        <v>8</v>
      </c>
      <c r="Z4740" s="14">
        <f t="shared" si="677"/>
        <v>29700</v>
      </c>
      <c r="AA4740" s="7">
        <f>VLOOKUP(G4740,Ma_KH!$A:$R,14,0)</f>
        <v>60</v>
      </c>
      <c r="AD4740" s="7" t="str">
        <f>IFERROR(VLOOKUP(J4740,'Chuyển Mã'!$B$3:$C$9,2,0),"")</f>
        <v>Tỉnh</v>
      </c>
      <c r="AE4740" s="7" t="str">
        <f t="shared" si="678"/>
        <v>Chả cốm 300g</v>
      </c>
      <c r="AF4740" s="7">
        <f t="shared" si="679"/>
        <v>5</v>
      </c>
    </row>
    <row r="4741" spans="1:32" x14ac:dyDescent="0.25">
      <c r="A4741" s="11">
        <v>45911</v>
      </c>
      <c r="B4741" s="25">
        <v>4176678212</v>
      </c>
      <c r="C4741" s="12" t="s">
        <v>7214</v>
      </c>
      <c r="D4741" s="16">
        <f t="shared" si="673"/>
        <v>45911</v>
      </c>
      <c r="G4741" s="13" t="s">
        <v>7321</v>
      </c>
      <c r="I4741" s="25" t="s">
        <v>8776</v>
      </c>
      <c r="J4741" s="13" t="s">
        <v>1796</v>
      </c>
      <c r="K4741" s="13" t="s">
        <v>35</v>
      </c>
      <c r="L4741" s="25" t="str">
        <f>VLOOKUP($K4741,TONG_SL!$A:$D,2,0)</f>
        <v>Tai heo muối 200g</v>
      </c>
      <c r="N4741" s="25" t="str">
        <f t="shared" si="672"/>
        <v>K-C6</v>
      </c>
      <c r="Q4741" s="25" t="str">
        <f>VLOOKUP(K4741,TONG_SL!$A:$D,3,0)</f>
        <v>Túi</v>
      </c>
      <c r="R4741" s="1">
        <v>5</v>
      </c>
      <c r="T4741" s="1">
        <f>VLOOKUP(VLOOKUP(G4741,Ma_KH!$A:$R,18,0)&amp;K4741,Gia_MB!$A:$F,6,0)</f>
        <v>55595</v>
      </c>
      <c r="U4741" s="14">
        <f t="shared" si="674"/>
        <v>277975</v>
      </c>
      <c r="W4741" s="64">
        <f t="shared" si="675"/>
        <v>0</v>
      </c>
      <c r="X4741" s="3" t="str">
        <f t="shared" si="676"/>
        <v>8</v>
      </c>
      <c r="Z4741" s="14">
        <f t="shared" si="677"/>
        <v>22238</v>
      </c>
      <c r="AA4741" s="7">
        <f>VLOOKUP(G4741,Ma_KH!$A:$R,14,0)</f>
        <v>60</v>
      </c>
      <c r="AD4741" s="7" t="str">
        <f>IFERROR(VLOOKUP(J4741,'Chuyển Mã'!$B$3:$C$9,2,0),"")</f>
        <v>Tỉnh</v>
      </c>
      <c r="AE4741" s="7" t="str">
        <f t="shared" si="678"/>
        <v>Tai heo muối 200g</v>
      </c>
      <c r="AF4741" s="7">
        <f t="shared" si="679"/>
        <v>5</v>
      </c>
    </row>
    <row r="4742" spans="1:32" x14ac:dyDescent="0.25">
      <c r="A4742" s="11">
        <v>45911</v>
      </c>
      <c r="B4742" s="25">
        <v>4176678212</v>
      </c>
      <c r="C4742" s="12" t="s">
        <v>7214</v>
      </c>
      <c r="D4742" s="16">
        <f t="shared" si="673"/>
        <v>45911</v>
      </c>
      <c r="G4742" s="13" t="s">
        <v>7321</v>
      </c>
      <c r="I4742" s="25" t="s">
        <v>8776</v>
      </c>
      <c r="J4742" s="13" t="s">
        <v>1796</v>
      </c>
      <c r="K4742" s="13" t="s">
        <v>51</v>
      </c>
      <c r="L4742" s="25" t="str">
        <f>VLOOKUP($K4742,TONG_SL!$A:$D,2,0)</f>
        <v>Mọc Nấm Hương 250g</v>
      </c>
      <c r="N4742" s="25" t="str">
        <f t="shared" si="672"/>
        <v>K-C6</v>
      </c>
      <c r="Q4742" s="25" t="str">
        <f>VLOOKUP(K4742,TONG_SL!$A:$D,3,0)</f>
        <v>Túi</v>
      </c>
      <c r="R4742" s="1">
        <v>5</v>
      </c>
      <c r="T4742" s="1">
        <f>VLOOKUP(VLOOKUP(G4742,Ma_KH!$A:$R,18,0)&amp;K4742,Gia_MB!$A:$F,6,0)</f>
        <v>46000</v>
      </c>
      <c r="U4742" s="14">
        <f t="shared" si="674"/>
        <v>230000</v>
      </c>
      <c r="W4742" s="64">
        <f t="shared" si="675"/>
        <v>0</v>
      </c>
      <c r="X4742" s="3" t="str">
        <f t="shared" si="676"/>
        <v>8</v>
      </c>
      <c r="Z4742" s="14">
        <f t="shared" si="677"/>
        <v>18400</v>
      </c>
      <c r="AA4742" s="7">
        <f>VLOOKUP(G4742,Ma_KH!$A:$R,14,0)</f>
        <v>60</v>
      </c>
      <c r="AD4742" s="7" t="str">
        <f>IFERROR(VLOOKUP(J4742,'Chuyển Mã'!$B$3:$C$9,2,0),"")</f>
        <v>Tỉnh</v>
      </c>
      <c r="AE4742" s="7" t="str">
        <f t="shared" si="678"/>
        <v>Mọc Nấm Hương 250g</v>
      </c>
      <c r="AF4742" s="7">
        <f t="shared" si="679"/>
        <v>5</v>
      </c>
    </row>
    <row r="4743" spans="1:32" x14ac:dyDescent="0.25">
      <c r="A4743" s="11">
        <v>45911</v>
      </c>
      <c r="B4743" s="25">
        <v>4176678212</v>
      </c>
      <c r="C4743" s="12" t="s">
        <v>7214</v>
      </c>
      <c r="D4743" s="16">
        <f t="shared" si="673"/>
        <v>45911</v>
      </c>
      <c r="G4743" s="13" t="s">
        <v>7321</v>
      </c>
      <c r="I4743" s="25" t="s">
        <v>8776</v>
      </c>
      <c r="J4743" s="13" t="s">
        <v>1796</v>
      </c>
      <c r="K4743" s="13" t="s">
        <v>30</v>
      </c>
      <c r="L4743" s="25" t="str">
        <f>VLOOKUP($K4743,TONG_SL!$A:$D,2,0)</f>
        <v>Gà muối 500g</v>
      </c>
      <c r="N4743" s="25" t="str">
        <f t="shared" si="672"/>
        <v>K-C6</v>
      </c>
      <c r="Q4743" s="25" t="str">
        <f>VLOOKUP(K4743,TONG_SL!$A:$D,3,0)</f>
        <v>Túi</v>
      </c>
      <c r="R4743" s="1">
        <v>5</v>
      </c>
      <c r="T4743" s="1">
        <f>VLOOKUP(VLOOKUP(G4743,Ma_KH!$A:$R,18,0)&amp;K4743,Gia_MB!$A:$F,6,0)</f>
        <v>111058</v>
      </c>
      <c r="U4743" s="14">
        <f t="shared" si="674"/>
        <v>555290</v>
      </c>
      <c r="W4743" s="64">
        <f t="shared" si="675"/>
        <v>0</v>
      </c>
      <c r="X4743" s="3" t="str">
        <f t="shared" si="676"/>
        <v>8</v>
      </c>
      <c r="Z4743" s="14">
        <f t="shared" si="677"/>
        <v>44423.200000000004</v>
      </c>
      <c r="AA4743" s="7">
        <f>VLOOKUP(G4743,Ma_KH!$A:$R,14,0)</f>
        <v>60</v>
      </c>
      <c r="AD4743" s="7" t="str">
        <f>IFERROR(VLOOKUP(J4743,'Chuyển Mã'!$B$3:$C$9,2,0),"")</f>
        <v>Tỉnh</v>
      </c>
      <c r="AE4743" s="7" t="str">
        <f t="shared" si="678"/>
        <v>Gà muối 500g</v>
      </c>
      <c r="AF4743" s="7">
        <f t="shared" si="679"/>
        <v>5</v>
      </c>
    </row>
    <row r="4744" spans="1:32" x14ac:dyDescent="0.25">
      <c r="A4744" s="11">
        <v>45911</v>
      </c>
      <c r="B4744" s="25">
        <v>4176678212</v>
      </c>
      <c r="C4744" s="12" t="s">
        <v>7214</v>
      </c>
      <c r="D4744" s="16">
        <f t="shared" si="673"/>
        <v>45911</v>
      </c>
      <c r="G4744" s="13" t="s">
        <v>7321</v>
      </c>
      <c r="I4744" s="25" t="s">
        <v>8776</v>
      </c>
      <c r="J4744" s="13" t="s">
        <v>1796</v>
      </c>
      <c r="K4744" s="13" t="s">
        <v>27</v>
      </c>
      <c r="L4744" s="25" t="str">
        <f>VLOOKUP($K4744,TONG_SL!$A:$D,2,0)</f>
        <v>Chân giò heo muối 300g</v>
      </c>
      <c r="N4744" s="25" t="str">
        <f t="shared" si="672"/>
        <v>K-C6</v>
      </c>
      <c r="Q4744" s="25" t="str">
        <f>VLOOKUP(K4744,TONG_SL!$A:$D,3,0)</f>
        <v>Túi</v>
      </c>
      <c r="R4744" s="1">
        <v>5</v>
      </c>
      <c r="T4744" s="1">
        <f>VLOOKUP(VLOOKUP(G4744,Ma_KH!$A:$R,18,0)&amp;K4744,Gia_MB!$A:$F,6,0)</f>
        <v>73431</v>
      </c>
      <c r="U4744" s="14">
        <f t="shared" si="674"/>
        <v>367155</v>
      </c>
      <c r="W4744" s="64">
        <f t="shared" si="675"/>
        <v>0</v>
      </c>
      <c r="X4744" s="3" t="str">
        <f t="shared" si="676"/>
        <v>8</v>
      </c>
      <c r="Z4744" s="14">
        <f t="shared" si="677"/>
        <v>29372.400000000001</v>
      </c>
      <c r="AA4744" s="7">
        <f>VLOOKUP(G4744,Ma_KH!$A:$R,14,0)</f>
        <v>60</v>
      </c>
      <c r="AD4744" s="7" t="str">
        <f>IFERROR(VLOOKUP(J4744,'Chuyển Mã'!$B$3:$C$9,2,0),"")</f>
        <v>Tỉnh</v>
      </c>
      <c r="AE4744" s="7" t="str">
        <f t="shared" si="678"/>
        <v>Chân giò heo muối 300g</v>
      </c>
      <c r="AF4744" s="7">
        <f t="shared" si="679"/>
        <v>5</v>
      </c>
    </row>
    <row r="4745" spans="1:32" x14ac:dyDescent="0.25">
      <c r="A4745" s="11">
        <v>45911</v>
      </c>
      <c r="B4745" s="25">
        <v>4176676615</v>
      </c>
      <c r="C4745" s="12" t="s">
        <v>7214</v>
      </c>
      <c r="D4745" s="16">
        <f t="shared" si="673"/>
        <v>45911</v>
      </c>
      <c r="G4745" s="13" t="s">
        <v>7321</v>
      </c>
      <c r="I4745" s="25" t="s">
        <v>8777</v>
      </c>
      <c r="J4745" s="13" t="s">
        <v>1796</v>
      </c>
      <c r="K4745" s="13" t="s">
        <v>41</v>
      </c>
      <c r="L4745" s="25" t="str">
        <f>VLOOKUP($K4745,TONG_SL!$A:$D,2,0)</f>
        <v>Chả nướng 300g</v>
      </c>
      <c r="N4745" s="25" t="str">
        <f t="shared" si="672"/>
        <v>K-C6</v>
      </c>
      <c r="Q4745" s="25" t="str">
        <f>VLOOKUP(K4745,TONG_SL!$A:$D,3,0)</f>
        <v>Túi</v>
      </c>
      <c r="R4745" s="1">
        <v>5</v>
      </c>
      <c r="T4745" s="1">
        <f>VLOOKUP(VLOOKUP(G4745,Ma_KH!$A:$R,18,0)&amp;K4745,Gia_MB!$A:$F,6,0)</f>
        <v>70950</v>
      </c>
      <c r="U4745" s="14">
        <f t="shared" si="674"/>
        <v>354750</v>
      </c>
      <c r="W4745" s="64">
        <f t="shared" si="675"/>
        <v>0</v>
      </c>
      <c r="X4745" s="3" t="str">
        <f t="shared" si="676"/>
        <v>8</v>
      </c>
      <c r="Z4745" s="14">
        <f t="shared" si="677"/>
        <v>28380</v>
      </c>
      <c r="AA4745" s="7">
        <f>VLOOKUP(G4745,Ma_KH!$A:$R,14,0)</f>
        <v>60</v>
      </c>
      <c r="AD4745" s="7" t="str">
        <f>IFERROR(VLOOKUP(J4745,'Chuyển Mã'!$B$3:$C$9,2,0),"")</f>
        <v>Tỉnh</v>
      </c>
      <c r="AE4745" s="7" t="str">
        <f t="shared" si="678"/>
        <v>Chả nướng 300g</v>
      </c>
      <c r="AF4745" s="7">
        <f t="shared" si="679"/>
        <v>5</v>
      </c>
    </row>
    <row r="4746" spans="1:32" x14ac:dyDescent="0.25">
      <c r="A4746" s="11">
        <v>45911</v>
      </c>
      <c r="B4746" s="25">
        <v>4176676615</v>
      </c>
      <c r="C4746" s="12" t="s">
        <v>7214</v>
      </c>
      <c r="D4746" s="16">
        <f t="shared" si="673"/>
        <v>45911</v>
      </c>
      <c r="G4746" s="13" t="s">
        <v>7321</v>
      </c>
      <c r="I4746" s="25" t="s">
        <v>8777</v>
      </c>
      <c r="J4746" s="13" t="s">
        <v>1796</v>
      </c>
      <c r="K4746" s="13" t="s">
        <v>39</v>
      </c>
      <c r="L4746" s="25" t="str">
        <f>VLOOKUP($K4746,TONG_SL!$A:$D,2,0)</f>
        <v>Chả cốm 300g</v>
      </c>
      <c r="N4746" s="25" t="str">
        <f t="shared" si="672"/>
        <v>K-C6</v>
      </c>
      <c r="Q4746" s="25" t="str">
        <f>VLOOKUP(K4746,TONG_SL!$A:$D,3,0)</f>
        <v>Túi</v>
      </c>
      <c r="R4746" s="1">
        <v>5</v>
      </c>
      <c r="T4746" s="1">
        <f>VLOOKUP(VLOOKUP(G4746,Ma_KH!$A:$R,18,0)&amp;K4746,Gia_MB!$A:$F,6,0)</f>
        <v>74250</v>
      </c>
      <c r="U4746" s="14">
        <f t="shared" si="674"/>
        <v>371250</v>
      </c>
      <c r="W4746" s="64">
        <f t="shared" si="675"/>
        <v>0</v>
      </c>
      <c r="X4746" s="3" t="str">
        <f t="shared" si="676"/>
        <v>8</v>
      </c>
      <c r="Z4746" s="14">
        <f t="shared" si="677"/>
        <v>29700</v>
      </c>
      <c r="AA4746" s="7">
        <f>VLOOKUP(G4746,Ma_KH!$A:$R,14,0)</f>
        <v>60</v>
      </c>
      <c r="AD4746" s="7" t="str">
        <f>IFERROR(VLOOKUP(J4746,'Chuyển Mã'!$B$3:$C$9,2,0),"")</f>
        <v>Tỉnh</v>
      </c>
      <c r="AE4746" s="7" t="str">
        <f t="shared" si="678"/>
        <v>Chả cốm 300g</v>
      </c>
      <c r="AF4746" s="7">
        <f t="shared" si="679"/>
        <v>5</v>
      </c>
    </row>
    <row r="4747" spans="1:32" x14ac:dyDescent="0.25">
      <c r="A4747" s="11">
        <v>45911</v>
      </c>
      <c r="B4747" s="25">
        <v>4176676615</v>
      </c>
      <c r="C4747" s="12" t="s">
        <v>7214</v>
      </c>
      <c r="D4747" s="16">
        <f t="shared" si="673"/>
        <v>45911</v>
      </c>
      <c r="G4747" s="13" t="s">
        <v>7321</v>
      </c>
      <c r="I4747" s="25" t="s">
        <v>8777</v>
      </c>
      <c r="J4747" s="13" t="s">
        <v>1796</v>
      </c>
      <c r="K4747" s="13" t="s">
        <v>35</v>
      </c>
      <c r="L4747" s="25" t="str">
        <f>VLOOKUP($K4747,TONG_SL!$A:$D,2,0)</f>
        <v>Tai heo muối 200g</v>
      </c>
      <c r="N4747" s="25" t="str">
        <f t="shared" si="672"/>
        <v>K-C6</v>
      </c>
      <c r="Q4747" s="25" t="str">
        <f>VLOOKUP(K4747,TONG_SL!$A:$D,3,0)</f>
        <v>Túi</v>
      </c>
      <c r="R4747" s="1">
        <v>5</v>
      </c>
      <c r="T4747" s="1">
        <f>VLOOKUP(VLOOKUP(G4747,Ma_KH!$A:$R,18,0)&amp;K4747,Gia_MB!$A:$F,6,0)</f>
        <v>55595</v>
      </c>
      <c r="U4747" s="14">
        <f t="shared" si="674"/>
        <v>277975</v>
      </c>
      <c r="W4747" s="64">
        <f t="shared" si="675"/>
        <v>0</v>
      </c>
      <c r="X4747" s="3" t="str">
        <f t="shared" si="676"/>
        <v>8</v>
      </c>
      <c r="Z4747" s="14">
        <f t="shared" si="677"/>
        <v>22238</v>
      </c>
      <c r="AA4747" s="7">
        <f>VLOOKUP(G4747,Ma_KH!$A:$R,14,0)</f>
        <v>60</v>
      </c>
      <c r="AD4747" s="7" t="str">
        <f>IFERROR(VLOOKUP(J4747,'Chuyển Mã'!$B$3:$C$9,2,0),"")</f>
        <v>Tỉnh</v>
      </c>
      <c r="AE4747" s="7" t="str">
        <f t="shared" si="678"/>
        <v>Tai heo muối 200g</v>
      </c>
      <c r="AF4747" s="7">
        <f t="shared" si="679"/>
        <v>5</v>
      </c>
    </row>
    <row r="4748" spans="1:32" x14ac:dyDescent="0.25">
      <c r="A4748" s="11">
        <v>45911</v>
      </c>
      <c r="B4748" s="25">
        <v>4176676615</v>
      </c>
      <c r="C4748" s="12" t="s">
        <v>7214</v>
      </c>
      <c r="D4748" s="16">
        <f t="shared" si="673"/>
        <v>45911</v>
      </c>
      <c r="G4748" s="13" t="s">
        <v>7321</v>
      </c>
      <c r="I4748" s="25" t="s">
        <v>8777</v>
      </c>
      <c r="J4748" s="13" t="s">
        <v>1796</v>
      </c>
      <c r="K4748" s="13" t="s">
        <v>51</v>
      </c>
      <c r="L4748" s="25" t="str">
        <f>VLOOKUP($K4748,TONG_SL!$A:$D,2,0)</f>
        <v>Mọc Nấm Hương 250g</v>
      </c>
      <c r="N4748" s="25" t="str">
        <f t="shared" si="672"/>
        <v>K-C6</v>
      </c>
      <c r="Q4748" s="25" t="str">
        <f>VLOOKUP(K4748,TONG_SL!$A:$D,3,0)</f>
        <v>Túi</v>
      </c>
      <c r="R4748" s="1">
        <v>5</v>
      </c>
      <c r="T4748" s="1">
        <f>VLOOKUP(VLOOKUP(G4748,Ma_KH!$A:$R,18,0)&amp;K4748,Gia_MB!$A:$F,6,0)</f>
        <v>46000</v>
      </c>
      <c r="U4748" s="14">
        <f t="shared" si="674"/>
        <v>230000</v>
      </c>
      <c r="W4748" s="64">
        <f t="shared" si="675"/>
        <v>0</v>
      </c>
      <c r="X4748" s="3" t="str">
        <f t="shared" si="676"/>
        <v>8</v>
      </c>
      <c r="Z4748" s="14">
        <f t="shared" si="677"/>
        <v>18400</v>
      </c>
      <c r="AA4748" s="7">
        <f>VLOOKUP(G4748,Ma_KH!$A:$R,14,0)</f>
        <v>60</v>
      </c>
      <c r="AD4748" s="7" t="str">
        <f>IFERROR(VLOOKUP(J4748,'Chuyển Mã'!$B$3:$C$9,2,0),"")</f>
        <v>Tỉnh</v>
      </c>
      <c r="AE4748" s="7" t="str">
        <f t="shared" si="678"/>
        <v>Mọc Nấm Hương 250g</v>
      </c>
      <c r="AF4748" s="7">
        <f t="shared" si="679"/>
        <v>5</v>
      </c>
    </row>
    <row r="4749" spans="1:32" x14ac:dyDescent="0.25">
      <c r="A4749" s="11">
        <v>45911</v>
      </c>
      <c r="B4749" s="25">
        <v>4176676615</v>
      </c>
      <c r="C4749" s="12" t="s">
        <v>7214</v>
      </c>
      <c r="D4749" s="16">
        <f t="shared" si="673"/>
        <v>45911</v>
      </c>
      <c r="G4749" s="13" t="s">
        <v>7321</v>
      </c>
      <c r="I4749" s="25" t="s">
        <v>8777</v>
      </c>
      <c r="J4749" s="13" t="s">
        <v>1796</v>
      </c>
      <c r="K4749" s="13" t="s">
        <v>32</v>
      </c>
      <c r="L4749" s="25" t="str">
        <f>VLOOKUP($K4749,TONG_SL!$A:$D,2,0)</f>
        <v>Giò Tai Lưỡi Xào 250</v>
      </c>
      <c r="N4749" s="25" t="str">
        <f t="shared" si="672"/>
        <v>K-C6</v>
      </c>
      <c r="Q4749" s="25" t="str">
        <f>VLOOKUP(K4749,TONG_SL!$A:$D,3,0)</f>
        <v>Túi</v>
      </c>
      <c r="R4749" s="1">
        <v>5</v>
      </c>
      <c r="T4749" s="1">
        <f>VLOOKUP(VLOOKUP(G4749,Ma_KH!$A:$R,18,0)&amp;K4749,Gia_MB!$A:$F,6,0)</f>
        <v>50183</v>
      </c>
      <c r="U4749" s="14">
        <f t="shared" si="674"/>
        <v>250915</v>
      </c>
      <c r="W4749" s="64">
        <f t="shared" si="675"/>
        <v>0</v>
      </c>
      <c r="X4749" s="3" t="str">
        <f t="shared" si="676"/>
        <v>8</v>
      </c>
      <c r="Z4749" s="14">
        <f t="shared" si="677"/>
        <v>20073.2</v>
      </c>
      <c r="AA4749" s="7">
        <f>VLOOKUP(G4749,Ma_KH!$A:$R,14,0)</f>
        <v>60</v>
      </c>
      <c r="AD4749" s="7" t="str">
        <f>IFERROR(VLOOKUP(J4749,'Chuyển Mã'!$B$3:$C$9,2,0),"")</f>
        <v>Tỉnh</v>
      </c>
      <c r="AE4749" s="7" t="str">
        <f t="shared" si="678"/>
        <v>Giò Tai Lưỡi Xào 250</v>
      </c>
      <c r="AF4749" s="7">
        <f t="shared" si="679"/>
        <v>5</v>
      </c>
    </row>
    <row r="4750" spans="1:32" x14ac:dyDescent="0.25">
      <c r="A4750" s="11">
        <v>45911</v>
      </c>
      <c r="B4750" s="25">
        <v>4176676615</v>
      </c>
      <c r="C4750" s="12" t="s">
        <v>7214</v>
      </c>
      <c r="D4750" s="16">
        <f t="shared" si="673"/>
        <v>45911</v>
      </c>
      <c r="G4750" s="13" t="s">
        <v>7321</v>
      </c>
      <c r="I4750" s="25" t="s">
        <v>8777</v>
      </c>
      <c r="J4750" s="13" t="s">
        <v>1796</v>
      </c>
      <c r="K4750" s="13" t="s">
        <v>30</v>
      </c>
      <c r="L4750" s="25" t="str">
        <f>VLOOKUP($K4750,TONG_SL!$A:$D,2,0)</f>
        <v>Gà muối 500g</v>
      </c>
      <c r="N4750" s="25" t="str">
        <f t="shared" si="672"/>
        <v>K-C6</v>
      </c>
      <c r="Q4750" s="25" t="str">
        <f>VLOOKUP(K4750,TONG_SL!$A:$D,3,0)</f>
        <v>Túi</v>
      </c>
      <c r="R4750" s="1">
        <v>5</v>
      </c>
      <c r="T4750" s="1">
        <f>VLOOKUP(VLOOKUP(G4750,Ma_KH!$A:$R,18,0)&amp;K4750,Gia_MB!$A:$F,6,0)</f>
        <v>111058</v>
      </c>
      <c r="U4750" s="14">
        <f t="shared" si="674"/>
        <v>555290</v>
      </c>
      <c r="W4750" s="64">
        <f t="shared" si="675"/>
        <v>0</v>
      </c>
      <c r="X4750" s="3" t="str">
        <f t="shared" si="676"/>
        <v>8</v>
      </c>
      <c r="Z4750" s="14">
        <f t="shared" si="677"/>
        <v>44423.200000000004</v>
      </c>
      <c r="AA4750" s="7">
        <f>VLOOKUP(G4750,Ma_KH!$A:$R,14,0)</f>
        <v>60</v>
      </c>
      <c r="AD4750" s="7" t="str">
        <f>IFERROR(VLOOKUP(J4750,'Chuyển Mã'!$B$3:$C$9,2,0),"")</f>
        <v>Tỉnh</v>
      </c>
      <c r="AE4750" s="7" t="str">
        <f t="shared" si="678"/>
        <v>Gà muối 500g</v>
      </c>
      <c r="AF4750" s="7">
        <f t="shared" si="679"/>
        <v>5</v>
      </c>
    </row>
    <row r="4751" spans="1:32" x14ac:dyDescent="0.25">
      <c r="A4751" s="11">
        <v>45911</v>
      </c>
      <c r="B4751" s="25">
        <v>4176676615</v>
      </c>
      <c r="C4751" s="12" t="s">
        <v>7214</v>
      </c>
      <c r="D4751" s="16">
        <f t="shared" si="673"/>
        <v>45911</v>
      </c>
      <c r="G4751" s="13" t="s">
        <v>7321</v>
      </c>
      <c r="I4751" s="25" t="s">
        <v>8777</v>
      </c>
      <c r="J4751" s="13" t="s">
        <v>1796</v>
      </c>
      <c r="K4751" s="13" t="s">
        <v>27</v>
      </c>
      <c r="L4751" s="25" t="str">
        <f>VLOOKUP($K4751,TONG_SL!$A:$D,2,0)</f>
        <v>Chân giò heo muối 300g</v>
      </c>
      <c r="N4751" s="25" t="str">
        <f t="shared" si="672"/>
        <v>K-C6</v>
      </c>
      <c r="Q4751" s="25" t="str">
        <f>VLOOKUP(K4751,TONG_SL!$A:$D,3,0)</f>
        <v>Túi</v>
      </c>
      <c r="R4751" s="1">
        <v>5</v>
      </c>
      <c r="T4751" s="1">
        <f>VLOOKUP(VLOOKUP(G4751,Ma_KH!$A:$R,18,0)&amp;K4751,Gia_MB!$A:$F,6,0)</f>
        <v>73431</v>
      </c>
      <c r="U4751" s="14">
        <f t="shared" si="674"/>
        <v>367155</v>
      </c>
      <c r="W4751" s="64">
        <f t="shared" si="675"/>
        <v>0</v>
      </c>
      <c r="X4751" s="3" t="str">
        <f t="shared" si="676"/>
        <v>8</v>
      </c>
      <c r="Z4751" s="14">
        <f t="shared" si="677"/>
        <v>29372.400000000001</v>
      </c>
      <c r="AA4751" s="7">
        <f>VLOOKUP(G4751,Ma_KH!$A:$R,14,0)</f>
        <v>60</v>
      </c>
      <c r="AD4751" s="7" t="str">
        <f>IFERROR(VLOOKUP(J4751,'Chuyển Mã'!$B$3:$C$9,2,0),"")</f>
        <v>Tỉnh</v>
      </c>
      <c r="AE4751" s="7" t="str">
        <f t="shared" si="678"/>
        <v>Chân giò heo muối 300g</v>
      </c>
      <c r="AF4751" s="7">
        <f t="shared" si="679"/>
        <v>5</v>
      </c>
    </row>
    <row r="4752" spans="1:32" x14ac:dyDescent="0.25">
      <c r="A4752" s="11">
        <v>45911</v>
      </c>
      <c r="B4752" s="25">
        <v>4176686633</v>
      </c>
      <c r="C4752" s="12" t="s">
        <v>7214</v>
      </c>
      <c r="D4752" s="16">
        <f t="shared" si="673"/>
        <v>45911</v>
      </c>
      <c r="G4752" s="13" t="s">
        <v>7321</v>
      </c>
      <c r="I4752" s="25" t="s">
        <v>8778</v>
      </c>
      <c r="J4752" s="13" t="s">
        <v>1796</v>
      </c>
      <c r="K4752" s="13" t="s">
        <v>27</v>
      </c>
      <c r="L4752" s="25" t="str">
        <f>VLOOKUP($K4752,TONG_SL!$A:$D,2,0)</f>
        <v>Chân giò heo muối 300g</v>
      </c>
      <c r="N4752" s="25" t="str">
        <f t="shared" si="672"/>
        <v>K-C6</v>
      </c>
      <c r="Q4752" s="25" t="str">
        <f>VLOOKUP(K4752,TONG_SL!$A:$D,3,0)</f>
        <v>Túi</v>
      </c>
      <c r="R4752" s="1">
        <v>5</v>
      </c>
      <c r="T4752" s="1">
        <f>VLOOKUP(VLOOKUP(G4752,Ma_KH!$A:$R,18,0)&amp;K4752,Gia_MB!$A:$F,6,0)</f>
        <v>73431</v>
      </c>
      <c r="U4752" s="14">
        <f t="shared" si="674"/>
        <v>367155</v>
      </c>
      <c r="W4752" s="64">
        <f t="shared" si="675"/>
        <v>0</v>
      </c>
      <c r="X4752" s="3" t="str">
        <f t="shared" si="676"/>
        <v>8</v>
      </c>
      <c r="Z4752" s="14">
        <f t="shared" si="677"/>
        <v>29372.400000000001</v>
      </c>
      <c r="AA4752" s="7">
        <f>VLOOKUP(G4752,Ma_KH!$A:$R,14,0)</f>
        <v>60</v>
      </c>
      <c r="AD4752" s="7" t="str">
        <f>IFERROR(VLOOKUP(J4752,'Chuyển Mã'!$B$3:$C$9,2,0),"")</f>
        <v>Tỉnh</v>
      </c>
      <c r="AE4752" s="7" t="str">
        <f t="shared" si="678"/>
        <v>Chân giò heo muối 300g</v>
      </c>
      <c r="AF4752" s="7">
        <f t="shared" si="679"/>
        <v>5</v>
      </c>
    </row>
    <row r="4753" spans="1:32" x14ac:dyDescent="0.25">
      <c r="A4753" s="11">
        <v>45911</v>
      </c>
      <c r="B4753" s="25">
        <v>4176686633</v>
      </c>
      <c r="C4753" s="12" t="s">
        <v>7214</v>
      </c>
      <c r="D4753" s="16">
        <f t="shared" si="673"/>
        <v>45911</v>
      </c>
      <c r="G4753" s="13" t="s">
        <v>7321</v>
      </c>
      <c r="I4753" s="25" t="s">
        <v>8778</v>
      </c>
      <c r="J4753" s="13" t="s">
        <v>1796</v>
      </c>
      <c r="K4753" s="13" t="s">
        <v>30</v>
      </c>
      <c r="L4753" s="25" t="str">
        <f>VLOOKUP($K4753,TONG_SL!$A:$D,2,0)</f>
        <v>Gà muối 500g</v>
      </c>
      <c r="N4753" s="25" t="str">
        <f t="shared" si="672"/>
        <v>K-C6</v>
      </c>
      <c r="Q4753" s="25" t="str">
        <f>VLOOKUP(K4753,TONG_SL!$A:$D,3,0)</f>
        <v>Túi</v>
      </c>
      <c r="R4753" s="1">
        <v>5</v>
      </c>
      <c r="T4753" s="1">
        <f>VLOOKUP(VLOOKUP(G4753,Ma_KH!$A:$R,18,0)&amp;K4753,Gia_MB!$A:$F,6,0)</f>
        <v>111058</v>
      </c>
      <c r="U4753" s="14">
        <f t="shared" si="674"/>
        <v>555290</v>
      </c>
      <c r="W4753" s="64">
        <f t="shared" si="675"/>
        <v>0</v>
      </c>
      <c r="X4753" s="3" t="str">
        <f t="shared" si="676"/>
        <v>8</v>
      </c>
      <c r="Z4753" s="14">
        <f t="shared" si="677"/>
        <v>44423.200000000004</v>
      </c>
      <c r="AA4753" s="7">
        <f>VLOOKUP(G4753,Ma_KH!$A:$R,14,0)</f>
        <v>60</v>
      </c>
      <c r="AD4753" s="7" t="str">
        <f>IFERROR(VLOOKUP(J4753,'Chuyển Mã'!$B$3:$C$9,2,0),"")</f>
        <v>Tỉnh</v>
      </c>
      <c r="AE4753" s="7" t="str">
        <f t="shared" si="678"/>
        <v>Gà muối 500g</v>
      </c>
      <c r="AF4753" s="7">
        <f t="shared" si="679"/>
        <v>5</v>
      </c>
    </row>
    <row r="4754" spans="1:32" x14ac:dyDescent="0.25">
      <c r="A4754" s="11">
        <v>45911</v>
      </c>
      <c r="B4754" s="25">
        <v>4176686633</v>
      </c>
      <c r="C4754" s="12" t="s">
        <v>7214</v>
      </c>
      <c r="D4754" s="16">
        <f t="shared" si="673"/>
        <v>45911</v>
      </c>
      <c r="G4754" s="13" t="s">
        <v>7321</v>
      </c>
      <c r="I4754" s="25" t="s">
        <v>8778</v>
      </c>
      <c r="J4754" s="13" t="s">
        <v>1796</v>
      </c>
      <c r="K4754" s="13" t="s">
        <v>32</v>
      </c>
      <c r="L4754" s="25" t="str">
        <f>VLOOKUP($K4754,TONG_SL!$A:$D,2,0)</f>
        <v>Giò Tai Lưỡi Xào 250</v>
      </c>
      <c r="N4754" s="25" t="str">
        <f t="shared" si="672"/>
        <v>K-C6</v>
      </c>
      <c r="Q4754" s="25" t="str">
        <f>VLOOKUP(K4754,TONG_SL!$A:$D,3,0)</f>
        <v>Túi</v>
      </c>
      <c r="R4754" s="1">
        <v>5</v>
      </c>
      <c r="T4754" s="1">
        <f>VLOOKUP(VLOOKUP(G4754,Ma_KH!$A:$R,18,0)&amp;K4754,Gia_MB!$A:$F,6,0)</f>
        <v>50183</v>
      </c>
      <c r="U4754" s="14">
        <f t="shared" si="674"/>
        <v>250915</v>
      </c>
      <c r="W4754" s="64">
        <f t="shared" si="675"/>
        <v>0</v>
      </c>
      <c r="X4754" s="3" t="str">
        <f t="shared" si="676"/>
        <v>8</v>
      </c>
      <c r="Z4754" s="14">
        <f t="shared" si="677"/>
        <v>20073.2</v>
      </c>
      <c r="AA4754" s="7">
        <f>VLOOKUP(G4754,Ma_KH!$A:$R,14,0)</f>
        <v>60</v>
      </c>
      <c r="AD4754" s="7" t="str">
        <f>IFERROR(VLOOKUP(J4754,'Chuyển Mã'!$B$3:$C$9,2,0),"")</f>
        <v>Tỉnh</v>
      </c>
      <c r="AE4754" s="7" t="str">
        <f t="shared" si="678"/>
        <v>Giò Tai Lưỡi Xào 250</v>
      </c>
      <c r="AF4754" s="7">
        <f t="shared" si="679"/>
        <v>5</v>
      </c>
    </row>
    <row r="4755" spans="1:32" x14ac:dyDescent="0.25">
      <c r="A4755" s="11">
        <v>45911</v>
      </c>
      <c r="B4755" s="25">
        <v>4176686633</v>
      </c>
      <c r="C4755" s="12" t="s">
        <v>7214</v>
      </c>
      <c r="D4755" s="16">
        <f t="shared" si="673"/>
        <v>45911</v>
      </c>
      <c r="G4755" s="13" t="s">
        <v>7321</v>
      </c>
      <c r="I4755" s="25" t="s">
        <v>8778</v>
      </c>
      <c r="J4755" s="13" t="s">
        <v>1796</v>
      </c>
      <c r="K4755" s="13" t="s">
        <v>51</v>
      </c>
      <c r="L4755" s="25" t="str">
        <f>VLOOKUP($K4755,TONG_SL!$A:$D,2,0)</f>
        <v>Mọc Nấm Hương 250g</v>
      </c>
      <c r="N4755" s="25" t="str">
        <f t="shared" si="672"/>
        <v>K-C6</v>
      </c>
      <c r="Q4755" s="25" t="str">
        <f>VLOOKUP(K4755,TONG_SL!$A:$D,3,0)</f>
        <v>Túi</v>
      </c>
      <c r="R4755" s="1">
        <v>5</v>
      </c>
      <c r="T4755" s="1">
        <f>VLOOKUP(VLOOKUP(G4755,Ma_KH!$A:$R,18,0)&amp;K4755,Gia_MB!$A:$F,6,0)</f>
        <v>46000</v>
      </c>
      <c r="U4755" s="14">
        <f t="shared" si="674"/>
        <v>230000</v>
      </c>
      <c r="W4755" s="64">
        <f t="shared" si="675"/>
        <v>0</v>
      </c>
      <c r="X4755" s="3" t="str">
        <f t="shared" si="676"/>
        <v>8</v>
      </c>
      <c r="Z4755" s="14">
        <f t="shared" si="677"/>
        <v>18400</v>
      </c>
      <c r="AA4755" s="7">
        <f>VLOOKUP(G4755,Ma_KH!$A:$R,14,0)</f>
        <v>60</v>
      </c>
      <c r="AD4755" s="7" t="str">
        <f>IFERROR(VLOOKUP(J4755,'Chuyển Mã'!$B$3:$C$9,2,0),"")</f>
        <v>Tỉnh</v>
      </c>
      <c r="AE4755" s="7" t="str">
        <f t="shared" si="678"/>
        <v>Mọc Nấm Hương 250g</v>
      </c>
      <c r="AF4755" s="7">
        <f t="shared" si="679"/>
        <v>5</v>
      </c>
    </row>
    <row r="4756" spans="1:32" x14ac:dyDescent="0.25">
      <c r="A4756" s="11">
        <v>45911</v>
      </c>
      <c r="B4756" s="25">
        <v>4176686633</v>
      </c>
      <c r="C4756" s="12" t="s">
        <v>7214</v>
      </c>
      <c r="D4756" s="16">
        <f t="shared" si="673"/>
        <v>45911</v>
      </c>
      <c r="G4756" s="13" t="s">
        <v>7321</v>
      </c>
      <c r="I4756" s="25" t="s">
        <v>8778</v>
      </c>
      <c r="J4756" s="13" t="s">
        <v>1796</v>
      </c>
      <c r="K4756" s="13" t="s">
        <v>35</v>
      </c>
      <c r="L4756" s="25" t="str">
        <f>VLOOKUP($K4756,TONG_SL!$A:$D,2,0)</f>
        <v>Tai heo muối 200g</v>
      </c>
      <c r="N4756" s="25" t="str">
        <f t="shared" si="672"/>
        <v>K-C6</v>
      </c>
      <c r="Q4756" s="25" t="str">
        <f>VLOOKUP(K4756,TONG_SL!$A:$D,3,0)</f>
        <v>Túi</v>
      </c>
      <c r="R4756" s="1">
        <v>5</v>
      </c>
      <c r="T4756" s="1">
        <f>VLOOKUP(VLOOKUP(G4756,Ma_KH!$A:$R,18,0)&amp;K4756,Gia_MB!$A:$F,6,0)</f>
        <v>55595</v>
      </c>
      <c r="U4756" s="14">
        <f t="shared" si="674"/>
        <v>277975</v>
      </c>
      <c r="W4756" s="64">
        <f t="shared" si="675"/>
        <v>0</v>
      </c>
      <c r="X4756" s="3" t="str">
        <f t="shared" si="676"/>
        <v>8</v>
      </c>
      <c r="Z4756" s="14">
        <f t="shared" si="677"/>
        <v>22238</v>
      </c>
      <c r="AA4756" s="7">
        <f>VLOOKUP(G4756,Ma_KH!$A:$R,14,0)</f>
        <v>60</v>
      </c>
      <c r="AD4756" s="7" t="str">
        <f>IFERROR(VLOOKUP(J4756,'Chuyển Mã'!$B$3:$C$9,2,0),"")</f>
        <v>Tỉnh</v>
      </c>
      <c r="AE4756" s="7" t="str">
        <f t="shared" si="678"/>
        <v>Tai heo muối 200g</v>
      </c>
      <c r="AF4756" s="7">
        <f t="shared" si="679"/>
        <v>5</v>
      </c>
    </row>
    <row r="4757" spans="1:32" x14ac:dyDescent="0.25">
      <c r="A4757" s="11">
        <v>45911</v>
      </c>
      <c r="B4757" s="25">
        <v>4176686633</v>
      </c>
      <c r="C4757" s="12" t="s">
        <v>7214</v>
      </c>
      <c r="D4757" s="16">
        <f t="shared" si="673"/>
        <v>45911</v>
      </c>
      <c r="G4757" s="13" t="s">
        <v>7321</v>
      </c>
      <c r="I4757" s="25" t="s">
        <v>8778</v>
      </c>
      <c r="J4757" s="13" t="s">
        <v>1796</v>
      </c>
      <c r="K4757" s="13" t="s">
        <v>39</v>
      </c>
      <c r="L4757" s="25" t="str">
        <f>VLOOKUP($K4757,TONG_SL!$A:$D,2,0)</f>
        <v>Chả cốm 300g</v>
      </c>
      <c r="N4757" s="25" t="str">
        <f t="shared" si="672"/>
        <v>K-C6</v>
      </c>
      <c r="Q4757" s="25" t="str">
        <f>VLOOKUP(K4757,TONG_SL!$A:$D,3,0)</f>
        <v>Túi</v>
      </c>
      <c r="R4757" s="1">
        <v>5</v>
      </c>
      <c r="T4757" s="1">
        <f>VLOOKUP(VLOOKUP(G4757,Ma_KH!$A:$R,18,0)&amp;K4757,Gia_MB!$A:$F,6,0)</f>
        <v>74250</v>
      </c>
      <c r="U4757" s="14">
        <f t="shared" si="674"/>
        <v>371250</v>
      </c>
      <c r="W4757" s="64">
        <f t="shared" si="675"/>
        <v>0</v>
      </c>
      <c r="X4757" s="3" t="str">
        <f t="shared" si="676"/>
        <v>8</v>
      </c>
      <c r="Z4757" s="14">
        <f t="shared" si="677"/>
        <v>29700</v>
      </c>
      <c r="AA4757" s="7">
        <f>VLOOKUP(G4757,Ma_KH!$A:$R,14,0)</f>
        <v>60</v>
      </c>
      <c r="AD4757" s="7" t="str">
        <f>IFERROR(VLOOKUP(J4757,'Chuyển Mã'!$B$3:$C$9,2,0),"")</f>
        <v>Tỉnh</v>
      </c>
      <c r="AE4757" s="7" t="str">
        <f t="shared" si="678"/>
        <v>Chả cốm 300g</v>
      </c>
      <c r="AF4757" s="7">
        <f t="shared" si="679"/>
        <v>5</v>
      </c>
    </row>
    <row r="4758" spans="1:32" x14ac:dyDescent="0.25">
      <c r="A4758" s="11">
        <v>45911</v>
      </c>
      <c r="B4758" s="25">
        <v>4176686633</v>
      </c>
      <c r="C4758" s="12" t="s">
        <v>7214</v>
      </c>
      <c r="D4758" s="16">
        <f t="shared" si="673"/>
        <v>45911</v>
      </c>
      <c r="G4758" s="13" t="s">
        <v>7321</v>
      </c>
      <c r="I4758" s="25" t="s">
        <v>8778</v>
      </c>
      <c r="J4758" s="13" t="s">
        <v>1796</v>
      </c>
      <c r="K4758" s="13" t="s">
        <v>41</v>
      </c>
      <c r="L4758" s="25" t="str">
        <f>VLOOKUP($K4758,TONG_SL!$A:$D,2,0)</f>
        <v>Chả nướng 300g</v>
      </c>
      <c r="N4758" s="25" t="str">
        <f t="shared" si="672"/>
        <v>K-C6</v>
      </c>
      <c r="Q4758" s="25" t="str">
        <f>VLOOKUP(K4758,TONG_SL!$A:$D,3,0)</f>
        <v>Túi</v>
      </c>
      <c r="R4758" s="1">
        <v>5</v>
      </c>
      <c r="T4758" s="1">
        <f>VLOOKUP(VLOOKUP(G4758,Ma_KH!$A:$R,18,0)&amp;K4758,Gia_MB!$A:$F,6,0)</f>
        <v>70950</v>
      </c>
      <c r="U4758" s="14">
        <f t="shared" si="674"/>
        <v>354750</v>
      </c>
      <c r="W4758" s="64">
        <f t="shared" si="675"/>
        <v>0</v>
      </c>
      <c r="X4758" s="3" t="str">
        <f t="shared" si="676"/>
        <v>8</v>
      </c>
      <c r="Z4758" s="14">
        <f t="shared" si="677"/>
        <v>28380</v>
      </c>
      <c r="AA4758" s="7">
        <f>VLOOKUP(G4758,Ma_KH!$A:$R,14,0)</f>
        <v>60</v>
      </c>
      <c r="AD4758" s="7" t="str">
        <f>IFERROR(VLOOKUP(J4758,'Chuyển Mã'!$B$3:$C$9,2,0),"")</f>
        <v>Tỉnh</v>
      </c>
      <c r="AE4758" s="7" t="str">
        <f t="shared" si="678"/>
        <v>Chả nướng 300g</v>
      </c>
      <c r="AF4758" s="7">
        <f t="shared" si="679"/>
        <v>5</v>
      </c>
    </row>
    <row r="4759" spans="1:32" x14ac:dyDescent="0.25">
      <c r="A4759" s="11">
        <v>45911</v>
      </c>
      <c r="B4759" s="25">
        <v>4176686949</v>
      </c>
      <c r="C4759" s="12" t="s">
        <v>7214</v>
      </c>
      <c r="D4759" s="16">
        <f t="shared" si="673"/>
        <v>45911</v>
      </c>
      <c r="G4759" s="13" t="s">
        <v>7321</v>
      </c>
      <c r="I4759" s="25" t="s">
        <v>8779</v>
      </c>
      <c r="J4759" s="13" t="s">
        <v>1796</v>
      </c>
      <c r="K4759" s="13" t="s">
        <v>51</v>
      </c>
      <c r="L4759" s="25" t="str">
        <f>VLOOKUP($K4759,TONG_SL!$A:$D,2,0)</f>
        <v>Mọc Nấm Hương 250g</v>
      </c>
      <c r="N4759" s="25" t="str">
        <f t="shared" si="672"/>
        <v>K-C6</v>
      </c>
      <c r="Q4759" s="25" t="str">
        <f>VLOOKUP(K4759,TONG_SL!$A:$D,3,0)</f>
        <v>Túi</v>
      </c>
      <c r="R4759" s="1">
        <v>5</v>
      </c>
      <c r="T4759" s="1">
        <f>VLOOKUP(VLOOKUP(G4759,Ma_KH!$A:$R,18,0)&amp;K4759,Gia_MB!$A:$F,6,0)</f>
        <v>46000</v>
      </c>
      <c r="U4759" s="14">
        <f t="shared" si="674"/>
        <v>230000</v>
      </c>
      <c r="W4759" s="64">
        <f t="shared" si="675"/>
        <v>0</v>
      </c>
      <c r="X4759" s="3" t="str">
        <f t="shared" si="676"/>
        <v>8</v>
      </c>
      <c r="Z4759" s="14">
        <f t="shared" si="677"/>
        <v>18400</v>
      </c>
      <c r="AA4759" s="7">
        <f>VLOOKUP(G4759,Ma_KH!$A:$R,14,0)</f>
        <v>60</v>
      </c>
      <c r="AD4759" s="7" t="str">
        <f>IFERROR(VLOOKUP(J4759,'Chuyển Mã'!$B$3:$C$9,2,0),"")</f>
        <v>Tỉnh</v>
      </c>
      <c r="AE4759" s="7" t="str">
        <f t="shared" si="678"/>
        <v>Mọc Nấm Hương 250g</v>
      </c>
      <c r="AF4759" s="7">
        <f t="shared" si="679"/>
        <v>5</v>
      </c>
    </row>
    <row r="4760" spans="1:32" x14ac:dyDescent="0.25">
      <c r="A4760" s="11">
        <v>45911</v>
      </c>
      <c r="B4760" s="25">
        <v>4176686949</v>
      </c>
      <c r="C4760" s="12" t="s">
        <v>7214</v>
      </c>
      <c r="D4760" s="16">
        <f t="shared" si="673"/>
        <v>45911</v>
      </c>
      <c r="G4760" s="13" t="s">
        <v>7321</v>
      </c>
      <c r="I4760" s="25" t="s">
        <v>8779</v>
      </c>
      <c r="J4760" s="13" t="s">
        <v>1796</v>
      </c>
      <c r="K4760" s="13" t="s">
        <v>32</v>
      </c>
      <c r="L4760" s="25" t="str">
        <f>VLOOKUP($K4760,TONG_SL!$A:$D,2,0)</f>
        <v>Giò Tai Lưỡi Xào 250</v>
      </c>
      <c r="N4760" s="25" t="str">
        <f t="shared" si="672"/>
        <v>K-C6</v>
      </c>
      <c r="Q4760" s="25" t="str">
        <f>VLOOKUP(K4760,TONG_SL!$A:$D,3,0)</f>
        <v>Túi</v>
      </c>
      <c r="R4760" s="1">
        <v>5</v>
      </c>
      <c r="T4760" s="1">
        <f>VLOOKUP(VLOOKUP(G4760,Ma_KH!$A:$R,18,0)&amp;K4760,Gia_MB!$A:$F,6,0)</f>
        <v>50183</v>
      </c>
      <c r="U4760" s="14">
        <f t="shared" si="674"/>
        <v>250915</v>
      </c>
      <c r="W4760" s="64">
        <f t="shared" si="675"/>
        <v>0</v>
      </c>
      <c r="X4760" s="3" t="str">
        <f t="shared" si="676"/>
        <v>8</v>
      </c>
      <c r="Z4760" s="14">
        <f t="shared" si="677"/>
        <v>20073.2</v>
      </c>
      <c r="AA4760" s="7">
        <f>VLOOKUP(G4760,Ma_KH!$A:$R,14,0)</f>
        <v>60</v>
      </c>
      <c r="AD4760" s="7" t="str">
        <f>IFERROR(VLOOKUP(J4760,'Chuyển Mã'!$B$3:$C$9,2,0),"")</f>
        <v>Tỉnh</v>
      </c>
      <c r="AE4760" s="7" t="str">
        <f t="shared" si="678"/>
        <v>Giò Tai Lưỡi Xào 250</v>
      </c>
      <c r="AF4760" s="7">
        <f t="shared" si="679"/>
        <v>5</v>
      </c>
    </row>
    <row r="4761" spans="1:32" x14ac:dyDescent="0.25">
      <c r="A4761" s="11">
        <v>45911</v>
      </c>
      <c r="B4761" s="25">
        <v>4176686949</v>
      </c>
      <c r="C4761" s="12" t="s">
        <v>7214</v>
      </c>
      <c r="D4761" s="16">
        <f t="shared" si="673"/>
        <v>45911</v>
      </c>
      <c r="G4761" s="13" t="s">
        <v>7321</v>
      </c>
      <c r="I4761" s="25" t="s">
        <v>8779</v>
      </c>
      <c r="J4761" s="13" t="s">
        <v>1796</v>
      </c>
      <c r="K4761" s="13" t="s">
        <v>30</v>
      </c>
      <c r="L4761" s="25" t="str">
        <f>VLOOKUP($K4761,TONG_SL!$A:$D,2,0)</f>
        <v>Gà muối 500g</v>
      </c>
      <c r="N4761" s="25" t="str">
        <f t="shared" si="672"/>
        <v>K-C6</v>
      </c>
      <c r="Q4761" s="25" t="str">
        <f>VLOOKUP(K4761,TONG_SL!$A:$D,3,0)</f>
        <v>Túi</v>
      </c>
      <c r="R4761" s="1">
        <v>5</v>
      </c>
      <c r="T4761" s="1">
        <f>VLOOKUP(VLOOKUP(G4761,Ma_KH!$A:$R,18,0)&amp;K4761,Gia_MB!$A:$F,6,0)</f>
        <v>111058</v>
      </c>
      <c r="U4761" s="14">
        <f t="shared" si="674"/>
        <v>555290</v>
      </c>
      <c r="W4761" s="64">
        <f t="shared" si="675"/>
        <v>0</v>
      </c>
      <c r="X4761" s="3" t="str">
        <f t="shared" si="676"/>
        <v>8</v>
      </c>
      <c r="Z4761" s="14">
        <f t="shared" si="677"/>
        <v>44423.200000000004</v>
      </c>
      <c r="AA4761" s="7">
        <f>VLOOKUP(G4761,Ma_KH!$A:$R,14,0)</f>
        <v>60</v>
      </c>
      <c r="AD4761" s="7" t="str">
        <f>IFERROR(VLOOKUP(J4761,'Chuyển Mã'!$B$3:$C$9,2,0),"")</f>
        <v>Tỉnh</v>
      </c>
      <c r="AE4761" s="7" t="str">
        <f t="shared" si="678"/>
        <v>Gà muối 500g</v>
      </c>
      <c r="AF4761" s="7">
        <f t="shared" si="679"/>
        <v>5</v>
      </c>
    </row>
    <row r="4762" spans="1:32" x14ac:dyDescent="0.25">
      <c r="A4762" s="11">
        <v>45911</v>
      </c>
      <c r="B4762" s="25">
        <v>4176686949</v>
      </c>
      <c r="C4762" s="12" t="s">
        <v>7214</v>
      </c>
      <c r="D4762" s="16">
        <f t="shared" si="673"/>
        <v>45911</v>
      </c>
      <c r="G4762" s="13" t="s">
        <v>7321</v>
      </c>
      <c r="I4762" s="25" t="s">
        <v>8779</v>
      </c>
      <c r="J4762" s="13" t="s">
        <v>1796</v>
      </c>
      <c r="K4762" s="13" t="s">
        <v>27</v>
      </c>
      <c r="L4762" s="25" t="str">
        <f>VLOOKUP($K4762,TONG_SL!$A:$D,2,0)</f>
        <v>Chân giò heo muối 300g</v>
      </c>
      <c r="N4762" s="25" t="str">
        <f t="shared" si="672"/>
        <v>K-C6</v>
      </c>
      <c r="Q4762" s="25" t="str">
        <f>VLOOKUP(K4762,TONG_SL!$A:$D,3,0)</f>
        <v>Túi</v>
      </c>
      <c r="R4762" s="1">
        <v>5</v>
      </c>
      <c r="T4762" s="1">
        <f>VLOOKUP(VLOOKUP(G4762,Ma_KH!$A:$R,18,0)&amp;K4762,Gia_MB!$A:$F,6,0)</f>
        <v>73431</v>
      </c>
      <c r="U4762" s="14">
        <f t="shared" si="674"/>
        <v>367155</v>
      </c>
      <c r="W4762" s="64">
        <f t="shared" si="675"/>
        <v>0</v>
      </c>
      <c r="X4762" s="3" t="str">
        <f t="shared" si="676"/>
        <v>8</v>
      </c>
      <c r="Z4762" s="14">
        <f t="shared" si="677"/>
        <v>29372.400000000001</v>
      </c>
      <c r="AA4762" s="7">
        <f>VLOOKUP(G4762,Ma_KH!$A:$R,14,0)</f>
        <v>60</v>
      </c>
      <c r="AD4762" s="7" t="str">
        <f>IFERROR(VLOOKUP(J4762,'Chuyển Mã'!$B$3:$C$9,2,0),"")</f>
        <v>Tỉnh</v>
      </c>
      <c r="AE4762" s="7" t="str">
        <f t="shared" si="678"/>
        <v>Chân giò heo muối 300g</v>
      </c>
      <c r="AF4762" s="7">
        <f t="shared" si="679"/>
        <v>5</v>
      </c>
    </row>
    <row r="4763" spans="1:32" x14ac:dyDescent="0.25">
      <c r="A4763" s="11">
        <v>45911</v>
      </c>
      <c r="B4763" s="25">
        <v>4176686949</v>
      </c>
      <c r="C4763" s="12" t="s">
        <v>7214</v>
      </c>
      <c r="D4763" s="16">
        <f t="shared" si="673"/>
        <v>45911</v>
      </c>
      <c r="G4763" s="13" t="s">
        <v>7321</v>
      </c>
      <c r="I4763" s="25" t="s">
        <v>8779</v>
      </c>
      <c r="J4763" s="13" t="s">
        <v>1796</v>
      </c>
      <c r="K4763" s="13" t="s">
        <v>35</v>
      </c>
      <c r="L4763" s="25" t="str">
        <f>VLOOKUP($K4763,TONG_SL!$A:$D,2,0)</f>
        <v>Tai heo muối 200g</v>
      </c>
      <c r="N4763" s="25" t="str">
        <f t="shared" si="672"/>
        <v>K-C6</v>
      </c>
      <c r="Q4763" s="25" t="str">
        <f>VLOOKUP(K4763,TONG_SL!$A:$D,3,0)</f>
        <v>Túi</v>
      </c>
      <c r="R4763" s="1">
        <v>5</v>
      </c>
      <c r="T4763" s="1">
        <f>VLOOKUP(VLOOKUP(G4763,Ma_KH!$A:$R,18,0)&amp;K4763,Gia_MB!$A:$F,6,0)</f>
        <v>55595</v>
      </c>
      <c r="U4763" s="14">
        <f t="shared" si="674"/>
        <v>277975</v>
      </c>
      <c r="W4763" s="64">
        <f t="shared" si="675"/>
        <v>0</v>
      </c>
      <c r="X4763" s="3" t="str">
        <f t="shared" si="676"/>
        <v>8</v>
      </c>
      <c r="Z4763" s="14">
        <f t="shared" si="677"/>
        <v>22238</v>
      </c>
      <c r="AA4763" s="7">
        <f>VLOOKUP(G4763,Ma_KH!$A:$R,14,0)</f>
        <v>60</v>
      </c>
      <c r="AD4763" s="7" t="str">
        <f>IFERROR(VLOOKUP(J4763,'Chuyển Mã'!$B$3:$C$9,2,0),"")</f>
        <v>Tỉnh</v>
      </c>
      <c r="AE4763" s="7" t="str">
        <f t="shared" si="678"/>
        <v>Tai heo muối 200g</v>
      </c>
      <c r="AF4763" s="7">
        <f t="shared" si="679"/>
        <v>5</v>
      </c>
    </row>
    <row r="4764" spans="1:32" x14ac:dyDescent="0.25">
      <c r="A4764" s="11">
        <v>45911</v>
      </c>
      <c r="B4764" s="25">
        <v>4176686949</v>
      </c>
      <c r="C4764" s="12" t="s">
        <v>7214</v>
      </c>
      <c r="D4764" s="16">
        <f t="shared" si="673"/>
        <v>45911</v>
      </c>
      <c r="G4764" s="13" t="s">
        <v>7321</v>
      </c>
      <c r="I4764" s="25" t="s">
        <v>8779</v>
      </c>
      <c r="J4764" s="13" t="s">
        <v>1796</v>
      </c>
      <c r="K4764" s="13" t="s">
        <v>39</v>
      </c>
      <c r="L4764" s="25" t="str">
        <f>VLOOKUP($K4764,TONG_SL!$A:$D,2,0)</f>
        <v>Chả cốm 300g</v>
      </c>
      <c r="N4764" s="25" t="str">
        <f t="shared" si="672"/>
        <v>K-C6</v>
      </c>
      <c r="Q4764" s="25" t="str">
        <f>VLOOKUP(K4764,TONG_SL!$A:$D,3,0)</f>
        <v>Túi</v>
      </c>
      <c r="R4764" s="1">
        <v>5</v>
      </c>
      <c r="T4764" s="1">
        <f>VLOOKUP(VLOOKUP(G4764,Ma_KH!$A:$R,18,0)&amp;K4764,Gia_MB!$A:$F,6,0)</f>
        <v>74250</v>
      </c>
      <c r="U4764" s="14">
        <f t="shared" si="674"/>
        <v>371250</v>
      </c>
      <c r="W4764" s="64">
        <f t="shared" si="675"/>
        <v>0</v>
      </c>
      <c r="X4764" s="3" t="str">
        <f t="shared" si="676"/>
        <v>8</v>
      </c>
      <c r="Z4764" s="14">
        <f t="shared" si="677"/>
        <v>29700</v>
      </c>
      <c r="AA4764" s="7">
        <f>VLOOKUP(G4764,Ma_KH!$A:$R,14,0)</f>
        <v>60</v>
      </c>
      <c r="AD4764" s="7" t="str">
        <f>IFERROR(VLOOKUP(J4764,'Chuyển Mã'!$B$3:$C$9,2,0),"")</f>
        <v>Tỉnh</v>
      </c>
      <c r="AE4764" s="7" t="str">
        <f t="shared" si="678"/>
        <v>Chả cốm 300g</v>
      </c>
      <c r="AF4764" s="7">
        <f t="shared" si="679"/>
        <v>5</v>
      </c>
    </row>
    <row r="4765" spans="1:32" x14ac:dyDescent="0.25">
      <c r="A4765" s="11">
        <v>45911</v>
      </c>
      <c r="B4765" s="25">
        <v>4176686949</v>
      </c>
      <c r="C4765" s="12" t="s">
        <v>7214</v>
      </c>
      <c r="D4765" s="16">
        <f t="shared" si="673"/>
        <v>45911</v>
      </c>
      <c r="G4765" s="13" t="s">
        <v>7321</v>
      </c>
      <c r="I4765" s="25" t="s">
        <v>8779</v>
      </c>
      <c r="J4765" s="13" t="s">
        <v>1796</v>
      </c>
      <c r="K4765" s="13" t="s">
        <v>41</v>
      </c>
      <c r="L4765" s="25" t="str">
        <f>VLOOKUP($K4765,TONG_SL!$A:$D,2,0)</f>
        <v>Chả nướng 300g</v>
      </c>
      <c r="N4765" s="25" t="str">
        <f t="shared" si="672"/>
        <v>K-C6</v>
      </c>
      <c r="Q4765" s="25" t="str">
        <f>VLOOKUP(K4765,TONG_SL!$A:$D,3,0)</f>
        <v>Túi</v>
      </c>
      <c r="R4765" s="1">
        <v>5</v>
      </c>
      <c r="T4765" s="1">
        <f>VLOOKUP(VLOOKUP(G4765,Ma_KH!$A:$R,18,0)&amp;K4765,Gia_MB!$A:$F,6,0)</f>
        <v>70950</v>
      </c>
      <c r="U4765" s="14">
        <f t="shared" si="674"/>
        <v>354750</v>
      </c>
      <c r="W4765" s="64">
        <f t="shared" si="675"/>
        <v>0</v>
      </c>
      <c r="X4765" s="3" t="str">
        <f t="shared" si="676"/>
        <v>8</v>
      </c>
      <c r="Z4765" s="14">
        <f t="shared" si="677"/>
        <v>28380</v>
      </c>
      <c r="AA4765" s="7">
        <f>VLOOKUP(G4765,Ma_KH!$A:$R,14,0)</f>
        <v>60</v>
      </c>
      <c r="AD4765" s="7" t="str">
        <f>IFERROR(VLOOKUP(J4765,'Chuyển Mã'!$B$3:$C$9,2,0),"")</f>
        <v>Tỉnh</v>
      </c>
      <c r="AE4765" s="7" t="str">
        <f t="shared" si="678"/>
        <v>Chả nướng 300g</v>
      </c>
      <c r="AF4765" s="7">
        <f t="shared" si="679"/>
        <v>5</v>
      </c>
    </row>
    <row r="4766" spans="1:32" x14ac:dyDescent="0.25">
      <c r="A4766" s="11">
        <v>45911</v>
      </c>
      <c r="B4766" s="25">
        <v>4176678630</v>
      </c>
      <c r="C4766" s="12" t="s">
        <v>7214</v>
      </c>
      <c r="D4766" s="16">
        <f t="shared" si="673"/>
        <v>45911</v>
      </c>
      <c r="G4766" s="13" t="s">
        <v>7321</v>
      </c>
      <c r="I4766" s="25" t="s">
        <v>8780</v>
      </c>
      <c r="J4766" s="13" t="s">
        <v>1796</v>
      </c>
      <c r="K4766" s="13" t="s">
        <v>30</v>
      </c>
      <c r="L4766" s="25" t="str">
        <f>VLOOKUP($K4766,TONG_SL!$A:$D,2,0)</f>
        <v>Gà muối 500g</v>
      </c>
      <c r="N4766" s="25" t="str">
        <f t="shared" si="672"/>
        <v>K-C6</v>
      </c>
      <c r="Q4766" s="25" t="str">
        <f>VLOOKUP(K4766,TONG_SL!$A:$D,3,0)</f>
        <v>Túi</v>
      </c>
      <c r="R4766" s="1">
        <v>5</v>
      </c>
      <c r="T4766" s="1">
        <f>VLOOKUP(VLOOKUP(G4766,Ma_KH!$A:$R,18,0)&amp;K4766,Gia_MB!$A:$F,6,0)</f>
        <v>111058</v>
      </c>
      <c r="U4766" s="14">
        <f t="shared" si="674"/>
        <v>555290</v>
      </c>
      <c r="W4766" s="64">
        <f t="shared" si="675"/>
        <v>0</v>
      </c>
      <c r="X4766" s="3" t="str">
        <f t="shared" si="676"/>
        <v>8</v>
      </c>
      <c r="Z4766" s="14">
        <f t="shared" si="677"/>
        <v>44423.200000000004</v>
      </c>
      <c r="AA4766" s="7">
        <f>VLOOKUP(G4766,Ma_KH!$A:$R,14,0)</f>
        <v>60</v>
      </c>
      <c r="AD4766" s="7" t="str">
        <f>IFERROR(VLOOKUP(J4766,'Chuyển Mã'!$B$3:$C$9,2,0),"")</f>
        <v>Tỉnh</v>
      </c>
      <c r="AE4766" s="7" t="str">
        <f t="shared" si="678"/>
        <v>Gà muối 500g</v>
      </c>
      <c r="AF4766" s="7">
        <f t="shared" si="679"/>
        <v>5</v>
      </c>
    </row>
    <row r="4767" spans="1:32" x14ac:dyDescent="0.25">
      <c r="A4767" s="11">
        <v>45911</v>
      </c>
      <c r="B4767" s="25">
        <v>4176678630</v>
      </c>
      <c r="C4767" s="12" t="s">
        <v>7214</v>
      </c>
      <c r="D4767" s="16">
        <f t="shared" si="673"/>
        <v>45911</v>
      </c>
      <c r="G4767" s="13" t="s">
        <v>7321</v>
      </c>
      <c r="I4767" s="25" t="s">
        <v>8780</v>
      </c>
      <c r="J4767" s="13" t="s">
        <v>1796</v>
      </c>
      <c r="K4767" s="13" t="s">
        <v>27</v>
      </c>
      <c r="L4767" s="25" t="str">
        <f>VLOOKUP($K4767,TONG_SL!$A:$D,2,0)</f>
        <v>Chân giò heo muối 300g</v>
      </c>
      <c r="N4767" s="25" t="str">
        <f t="shared" si="672"/>
        <v>K-C6</v>
      </c>
      <c r="Q4767" s="25" t="str">
        <f>VLOOKUP(K4767,TONG_SL!$A:$D,3,0)</f>
        <v>Túi</v>
      </c>
      <c r="R4767" s="1">
        <v>5</v>
      </c>
      <c r="T4767" s="1">
        <f>VLOOKUP(VLOOKUP(G4767,Ma_KH!$A:$R,18,0)&amp;K4767,Gia_MB!$A:$F,6,0)</f>
        <v>73431</v>
      </c>
      <c r="U4767" s="14">
        <f t="shared" si="674"/>
        <v>367155</v>
      </c>
      <c r="W4767" s="64">
        <f t="shared" si="675"/>
        <v>0</v>
      </c>
      <c r="X4767" s="3" t="str">
        <f t="shared" si="676"/>
        <v>8</v>
      </c>
      <c r="Z4767" s="14">
        <f t="shared" si="677"/>
        <v>29372.400000000001</v>
      </c>
      <c r="AA4767" s="7">
        <f>VLOOKUP(G4767,Ma_KH!$A:$R,14,0)</f>
        <v>60</v>
      </c>
      <c r="AD4767" s="7" t="str">
        <f>IFERROR(VLOOKUP(J4767,'Chuyển Mã'!$B$3:$C$9,2,0),"")</f>
        <v>Tỉnh</v>
      </c>
      <c r="AE4767" s="7" t="str">
        <f t="shared" si="678"/>
        <v>Chân giò heo muối 300g</v>
      </c>
      <c r="AF4767" s="7">
        <f t="shared" si="679"/>
        <v>5</v>
      </c>
    </row>
    <row r="4768" spans="1:32" x14ac:dyDescent="0.25">
      <c r="A4768" s="11">
        <v>45911</v>
      </c>
      <c r="B4768" s="25">
        <v>4176678630</v>
      </c>
      <c r="C4768" s="12" t="s">
        <v>7214</v>
      </c>
      <c r="D4768" s="16">
        <f t="shared" si="673"/>
        <v>45911</v>
      </c>
      <c r="G4768" s="13" t="s">
        <v>7321</v>
      </c>
      <c r="I4768" s="25" t="s">
        <v>8780</v>
      </c>
      <c r="J4768" s="13" t="s">
        <v>1796</v>
      </c>
      <c r="K4768" s="13" t="s">
        <v>32</v>
      </c>
      <c r="L4768" s="25" t="str">
        <f>VLOOKUP($K4768,TONG_SL!$A:$D,2,0)</f>
        <v>Giò Tai Lưỡi Xào 250</v>
      </c>
      <c r="N4768" s="25" t="str">
        <f t="shared" si="672"/>
        <v>K-C6</v>
      </c>
      <c r="Q4768" s="25" t="str">
        <f>VLOOKUP(K4768,TONG_SL!$A:$D,3,0)</f>
        <v>Túi</v>
      </c>
      <c r="R4768" s="1">
        <v>5</v>
      </c>
      <c r="T4768" s="1">
        <f>VLOOKUP(VLOOKUP(G4768,Ma_KH!$A:$R,18,0)&amp;K4768,Gia_MB!$A:$F,6,0)</f>
        <v>50183</v>
      </c>
      <c r="U4768" s="14">
        <f t="shared" ref="U4768:U4831" si="680">T4768*R4768</f>
        <v>250915</v>
      </c>
      <c r="W4768" s="64">
        <f t="shared" ref="W4768:W4831" si="681">U4768*V4768</f>
        <v>0</v>
      </c>
      <c r="X4768" s="3" t="str">
        <f t="shared" ref="X4768:X4831" si="682">IF(B4768&lt;&gt;"","8","0")</f>
        <v>8</v>
      </c>
      <c r="Z4768" s="14">
        <f t="shared" ref="Z4768:Z4831" si="683">U4768*X4768%</f>
        <v>20073.2</v>
      </c>
      <c r="AA4768" s="7">
        <f>VLOOKUP(G4768,Ma_KH!$A:$R,14,0)</f>
        <v>60</v>
      </c>
      <c r="AD4768" s="7" t="str">
        <f>IFERROR(VLOOKUP(J4768,'Chuyển Mã'!$B$3:$C$9,2,0),"")</f>
        <v>Tỉnh</v>
      </c>
      <c r="AE4768" s="7" t="str">
        <f t="shared" si="678"/>
        <v>Giò Tai Lưỡi Xào 250</v>
      </c>
      <c r="AF4768" s="7">
        <f t="shared" si="679"/>
        <v>5</v>
      </c>
    </row>
    <row r="4769" spans="1:32" x14ac:dyDescent="0.25">
      <c r="A4769" s="11">
        <v>45911</v>
      </c>
      <c r="B4769" s="25">
        <v>4176678630</v>
      </c>
      <c r="C4769" s="12" t="s">
        <v>7214</v>
      </c>
      <c r="D4769" s="16">
        <f t="shared" si="673"/>
        <v>45911</v>
      </c>
      <c r="G4769" s="13" t="s">
        <v>7321</v>
      </c>
      <c r="I4769" s="25" t="s">
        <v>8780</v>
      </c>
      <c r="J4769" s="13" t="s">
        <v>1796</v>
      </c>
      <c r="K4769" s="13" t="s">
        <v>51</v>
      </c>
      <c r="L4769" s="25" t="str">
        <f>VLOOKUP($K4769,TONG_SL!$A:$D,2,0)</f>
        <v>Mọc Nấm Hương 250g</v>
      </c>
      <c r="N4769" s="25" t="str">
        <f t="shared" si="672"/>
        <v>K-C6</v>
      </c>
      <c r="Q4769" s="25" t="str">
        <f>VLOOKUP(K4769,TONG_SL!$A:$D,3,0)</f>
        <v>Túi</v>
      </c>
      <c r="R4769" s="1">
        <v>5</v>
      </c>
      <c r="T4769" s="1">
        <f>VLOOKUP(VLOOKUP(G4769,Ma_KH!$A:$R,18,0)&amp;K4769,Gia_MB!$A:$F,6,0)</f>
        <v>46000</v>
      </c>
      <c r="U4769" s="14">
        <f t="shared" si="680"/>
        <v>230000</v>
      </c>
      <c r="W4769" s="64">
        <f t="shared" si="681"/>
        <v>0</v>
      </c>
      <c r="X4769" s="3" t="str">
        <f t="shared" si="682"/>
        <v>8</v>
      </c>
      <c r="Z4769" s="14">
        <f t="shared" si="683"/>
        <v>18400</v>
      </c>
      <c r="AA4769" s="7">
        <f>VLOOKUP(G4769,Ma_KH!$A:$R,14,0)</f>
        <v>60</v>
      </c>
      <c r="AD4769" s="7" t="str">
        <f>IFERROR(VLOOKUP(J4769,'Chuyển Mã'!$B$3:$C$9,2,0),"")</f>
        <v>Tỉnh</v>
      </c>
      <c r="AE4769" s="7" t="str">
        <f t="shared" si="678"/>
        <v>Mọc Nấm Hương 250g</v>
      </c>
      <c r="AF4769" s="7">
        <f t="shared" si="679"/>
        <v>5</v>
      </c>
    </row>
    <row r="4770" spans="1:32" x14ac:dyDescent="0.25">
      <c r="A4770" s="11">
        <v>45911</v>
      </c>
      <c r="B4770" s="25">
        <v>4176678630</v>
      </c>
      <c r="C4770" s="12" t="s">
        <v>7214</v>
      </c>
      <c r="D4770" s="16">
        <f t="shared" si="673"/>
        <v>45911</v>
      </c>
      <c r="G4770" s="13" t="s">
        <v>7321</v>
      </c>
      <c r="I4770" s="25" t="s">
        <v>8780</v>
      </c>
      <c r="J4770" s="13" t="s">
        <v>1796</v>
      </c>
      <c r="K4770" s="13" t="s">
        <v>39</v>
      </c>
      <c r="L4770" s="25" t="str">
        <f>VLOOKUP($K4770,TONG_SL!$A:$D,2,0)</f>
        <v>Chả cốm 300g</v>
      </c>
      <c r="N4770" s="25" t="str">
        <f t="shared" si="672"/>
        <v>K-C6</v>
      </c>
      <c r="Q4770" s="25" t="str">
        <f>VLOOKUP(K4770,TONG_SL!$A:$D,3,0)</f>
        <v>Túi</v>
      </c>
      <c r="R4770" s="1">
        <v>5</v>
      </c>
      <c r="T4770" s="1">
        <f>VLOOKUP(VLOOKUP(G4770,Ma_KH!$A:$R,18,0)&amp;K4770,Gia_MB!$A:$F,6,0)</f>
        <v>74250</v>
      </c>
      <c r="U4770" s="14">
        <f t="shared" si="680"/>
        <v>371250</v>
      </c>
      <c r="W4770" s="64">
        <f t="shared" si="681"/>
        <v>0</v>
      </c>
      <c r="X4770" s="3" t="str">
        <f t="shared" si="682"/>
        <v>8</v>
      </c>
      <c r="Z4770" s="14">
        <f t="shared" si="683"/>
        <v>29700</v>
      </c>
      <c r="AA4770" s="7">
        <f>VLOOKUP(G4770,Ma_KH!$A:$R,14,0)</f>
        <v>60</v>
      </c>
      <c r="AD4770" s="7" t="str">
        <f>IFERROR(VLOOKUP(J4770,'Chuyển Mã'!$B$3:$C$9,2,0),"")</f>
        <v>Tỉnh</v>
      </c>
      <c r="AE4770" s="7" t="str">
        <f t="shared" si="678"/>
        <v>Chả cốm 300g</v>
      </c>
      <c r="AF4770" s="7">
        <f t="shared" si="679"/>
        <v>5</v>
      </c>
    </row>
    <row r="4771" spans="1:32" x14ac:dyDescent="0.25">
      <c r="A4771" s="11">
        <v>45911</v>
      </c>
      <c r="B4771" s="25">
        <v>4176678630</v>
      </c>
      <c r="C4771" s="12" t="s">
        <v>7214</v>
      </c>
      <c r="D4771" s="16">
        <f t="shared" si="673"/>
        <v>45911</v>
      </c>
      <c r="G4771" s="13" t="s">
        <v>7321</v>
      </c>
      <c r="I4771" s="25" t="s">
        <v>8780</v>
      </c>
      <c r="J4771" s="13" t="s">
        <v>1796</v>
      </c>
      <c r="K4771" s="13" t="s">
        <v>41</v>
      </c>
      <c r="L4771" s="25" t="str">
        <f>VLOOKUP($K4771,TONG_SL!$A:$D,2,0)</f>
        <v>Chả nướng 300g</v>
      </c>
      <c r="N4771" s="25" t="str">
        <f t="shared" ref="N4771:N4834" si="684">IF($B4771&lt;&gt;"","K-C6","")</f>
        <v>K-C6</v>
      </c>
      <c r="Q4771" s="25" t="str">
        <f>VLOOKUP(K4771,TONG_SL!$A:$D,3,0)</f>
        <v>Túi</v>
      </c>
      <c r="R4771" s="1">
        <v>5</v>
      </c>
      <c r="T4771" s="1">
        <f>VLOOKUP(VLOOKUP(G4771,Ma_KH!$A:$R,18,0)&amp;K4771,Gia_MB!$A:$F,6,0)</f>
        <v>70950</v>
      </c>
      <c r="U4771" s="14">
        <f t="shared" si="680"/>
        <v>354750</v>
      </c>
      <c r="W4771" s="64">
        <f t="shared" si="681"/>
        <v>0</v>
      </c>
      <c r="X4771" s="3" t="str">
        <f t="shared" si="682"/>
        <v>8</v>
      </c>
      <c r="Z4771" s="14">
        <f t="shared" si="683"/>
        <v>28380</v>
      </c>
      <c r="AA4771" s="7">
        <f>VLOOKUP(G4771,Ma_KH!$A:$R,14,0)</f>
        <v>60</v>
      </c>
      <c r="AD4771" s="7" t="str">
        <f>IFERROR(VLOOKUP(J4771,'Chuyển Mã'!$B$3:$C$9,2,0),"")</f>
        <v>Tỉnh</v>
      </c>
      <c r="AE4771" s="7" t="str">
        <f t="shared" si="678"/>
        <v>Chả nướng 300g</v>
      </c>
      <c r="AF4771" s="7">
        <f t="shared" si="679"/>
        <v>5</v>
      </c>
    </row>
    <row r="4772" spans="1:32" x14ac:dyDescent="0.25">
      <c r="A4772" s="11">
        <v>45911</v>
      </c>
      <c r="B4772" s="25">
        <v>4176678630</v>
      </c>
      <c r="C4772" s="12" t="s">
        <v>7214</v>
      </c>
      <c r="D4772" s="16">
        <f t="shared" si="673"/>
        <v>45911</v>
      </c>
      <c r="G4772" s="13" t="s">
        <v>7321</v>
      </c>
      <c r="I4772" s="25" t="s">
        <v>8780</v>
      </c>
      <c r="J4772" s="13" t="s">
        <v>1796</v>
      </c>
      <c r="K4772" s="13" t="s">
        <v>35</v>
      </c>
      <c r="L4772" s="25" t="str">
        <f>VLOOKUP($K4772,TONG_SL!$A:$D,2,0)</f>
        <v>Tai heo muối 200g</v>
      </c>
      <c r="N4772" s="25" t="str">
        <f t="shared" si="684"/>
        <v>K-C6</v>
      </c>
      <c r="Q4772" s="25" t="str">
        <f>VLOOKUP(K4772,TONG_SL!$A:$D,3,0)</f>
        <v>Túi</v>
      </c>
      <c r="R4772" s="1">
        <v>5</v>
      </c>
      <c r="T4772" s="1">
        <f>VLOOKUP(VLOOKUP(G4772,Ma_KH!$A:$R,18,0)&amp;K4772,Gia_MB!$A:$F,6,0)</f>
        <v>55595</v>
      </c>
      <c r="U4772" s="14">
        <f t="shared" si="680"/>
        <v>277975</v>
      </c>
      <c r="W4772" s="64">
        <f t="shared" si="681"/>
        <v>0</v>
      </c>
      <c r="X4772" s="3" t="str">
        <f t="shared" si="682"/>
        <v>8</v>
      </c>
      <c r="Z4772" s="14">
        <f t="shared" si="683"/>
        <v>22238</v>
      </c>
      <c r="AA4772" s="7">
        <f>VLOOKUP(G4772,Ma_KH!$A:$R,14,0)</f>
        <v>60</v>
      </c>
      <c r="AD4772" s="7" t="str">
        <f>IFERROR(VLOOKUP(J4772,'Chuyển Mã'!$B$3:$C$9,2,0),"")</f>
        <v>Tỉnh</v>
      </c>
      <c r="AE4772" s="7" t="str">
        <f t="shared" si="678"/>
        <v>Tai heo muối 200g</v>
      </c>
      <c r="AF4772" s="7">
        <f t="shared" si="679"/>
        <v>5</v>
      </c>
    </row>
    <row r="4773" spans="1:32" x14ac:dyDescent="0.25">
      <c r="A4773" s="11">
        <v>45911</v>
      </c>
      <c r="B4773" s="25">
        <v>4176671066</v>
      </c>
      <c r="C4773" s="12" t="s">
        <v>7214</v>
      </c>
      <c r="D4773" s="16">
        <f t="shared" si="673"/>
        <v>45911</v>
      </c>
      <c r="G4773" s="13" t="s">
        <v>7321</v>
      </c>
      <c r="I4773" s="25" t="s">
        <v>8781</v>
      </c>
      <c r="J4773" s="13" t="s">
        <v>1796</v>
      </c>
      <c r="K4773" s="13" t="s">
        <v>27</v>
      </c>
      <c r="L4773" s="25" t="str">
        <f>VLOOKUP($K4773,TONG_SL!$A:$D,2,0)</f>
        <v>Chân giò heo muối 300g</v>
      </c>
      <c r="N4773" s="25" t="str">
        <f t="shared" si="684"/>
        <v>K-C6</v>
      </c>
      <c r="Q4773" s="25" t="str">
        <f>VLOOKUP(K4773,TONG_SL!$A:$D,3,0)</f>
        <v>Túi</v>
      </c>
      <c r="R4773" s="1">
        <v>5</v>
      </c>
      <c r="T4773" s="1">
        <f>VLOOKUP(VLOOKUP(G4773,Ma_KH!$A:$R,18,0)&amp;K4773,Gia_MB!$A:$F,6,0)</f>
        <v>73431</v>
      </c>
      <c r="U4773" s="14">
        <f t="shared" si="680"/>
        <v>367155</v>
      </c>
      <c r="W4773" s="64">
        <f t="shared" si="681"/>
        <v>0</v>
      </c>
      <c r="X4773" s="3" t="str">
        <f t="shared" si="682"/>
        <v>8</v>
      </c>
      <c r="Z4773" s="14">
        <f t="shared" si="683"/>
        <v>29372.400000000001</v>
      </c>
      <c r="AA4773" s="7">
        <f>VLOOKUP(G4773,Ma_KH!$A:$R,14,0)</f>
        <v>60</v>
      </c>
      <c r="AD4773" s="7" t="str">
        <f>IFERROR(VLOOKUP(J4773,'Chuyển Mã'!$B$3:$C$9,2,0),"")</f>
        <v>Tỉnh</v>
      </c>
      <c r="AE4773" s="7" t="str">
        <f t="shared" si="678"/>
        <v>Chân giò heo muối 300g</v>
      </c>
      <c r="AF4773" s="7">
        <f t="shared" si="679"/>
        <v>5</v>
      </c>
    </row>
    <row r="4774" spans="1:32" x14ac:dyDescent="0.25">
      <c r="A4774" s="11">
        <v>45911</v>
      </c>
      <c r="B4774" s="25">
        <v>4176671066</v>
      </c>
      <c r="C4774" s="12" t="s">
        <v>7214</v>
      </c>
      <c r="D4774" s="16">
        <f t="shared" si="673"/>
        <v>45911</v>
      </c>
      <c r="G4774" s="13" t="s">
        <v>7321</v>
      </c>
      <c r="I4774" s="25" t="s">
        <v>8781</v>
      </c>
      <c r="J4774" s="13" t="s">
        <v>1796</v>
      </c>
      <c r="K4774" s="13" t="s">
        <v>51</v>
      </c>
      <c r="L4774" s="25" t="str">
        <f>VLOOKUP($K4774,TONG_SL!$A:$D,2,0)</f>
        <v>Mọc Nấm Hương 250g</v>
      </c>
      <c r="N4774" s="25" t="str">
        <f t="shared" si="684"/>
        <v>K-C6</v>
      </c>
      <c r="Q4774" s="25" t="str">
        <f>VLOOKUP(K4774,TONG_SL!$A:$D,3,0)</f>
        <v>Túi</v>
      </c>
      <c r="R4774" s="1">
        <v>5</v>
      </c>
      <c r="T4774" s="1">
        <f>VLOOKUP(VLOOKUP(G4774,Ma_KH!$A:$R,18,0)&amp;K4774,Gia_MB!$A:$F,6,0)</f>
        <v>46000</v>
      </c>
      <c r="U4774" s="14">
        <f t="shared" si="680"/>
        <v>230000</v>
      </c>
      <c r="W4774" s="64">
        <f t="shared" si="681"/>
        <v>0</v>
      </c>
      <c r="X4774" s="3" t="str">
        <f t="shared" si="682"/>
        <v>8</v>
      </c>
      <c r="Z4774" s="14">
        <f t="shared" si="683"/>
        <v>18400</v>
      </c>
      <c r="AA4774" s="7">
        <f>VLOOKUP(G4774,Ma_KH!$A:$R,14,0)</f>
        <v>60</v>
      </c>
      <c r="AD4774" s="7" t="str">
        <f>IFERROR(VLOOKUP(J4774,'Chuyển Mã'!$B$3:$C$9,2,0),"")</f>
        <v>Tỉnh</v>
      </c>
      <c r="AE4774" s="7" t="str">
        <f t="shared" si="678"/>
        <v>Mọc Nấm Hương 250g</v>
      </c>
      <c r="AF4774" s="7">
        <f t="shared" si="679"/>
        <v>5</v>
      </c>
    </row>
    <row r="4775" spans="1:32" x14ac:dyDescent="0.25">
      <c r="A4775" s="11">
        <v>45911</v>
      </c>
      <c r="B4775" s="25">
        <v>4176671066</v>
      </c>
      <c r="C4775" s="12" t="s">
        <v>7214</v>
      </c>
      <c r="D4775" s="16">
        <f t="shared" si="673"/>
        <v>45911</v>
      </c>
      <c r="G4775" s="13" t="s">
        <v>7321</v>
      </c>
      <c r="I4775" s="25" t="s">
        <v>8781</v>
      </c>
      <c r="J4775" s="13" t="s">
        <v>1796</v>
      </c>
      <c r="K4775" s="13" t="s">
        <v>39</v>
      </c>
      <c r="L4775" s="25" t="str">
        <f>VLOOKUP($K4775,TONG_SL!$A:$D,2,0)</f>
        <v>Chả cốm 300g</v>
      </c>
      <c r="N4775" s="25" t="str">
        <f t="shared" si="684"/>
        <v>K-C6</v>
      </c>
      <c r="Q4775" s="25" t="str">
        <f>VLOOKUP(K4775,TONG_SL!$A:$D,3,0)</f>
        <v>Túi</v>
      </c>
      <c r="R4775" s="1">
        <v>5</v>
      </c>
      <c r="T4775" s="1">
        <f>VLOOKUP(VLOOKUP(G4775,Ma_KH!$A:$R,18,0)&amp;K4775,Gia_MB!$A:$F,6,0)</f>
        <v>74250</v>
      </c>
      <c r="U4775" s="14">
        <f t="shared" si="680"/>
        <v>371250</v>
      </c>
      <c r="W4775" s="64">
        <f t="shared" si="681"/>
        <v>0</v>
      </c>
      <c r="X4775" s="3" t="str">
        <f t="shared" si="682"/>
        <v>8</v>
      </c>
      <c r="Z4775" s="14">
        <f t="shared" si="683"/>
        <v>29700</v>
      </c>
      <c r="AA4775" s="7">
        <f>VLOOKUP(G4775,Ma_KH!$A:$R,14,0)</f>
        <v>60</v>
      </c>
      <c r="AD4775" s="7" t="str">
        <f>IFERROR(VLOOKUP(J4775,'Chuyển Mã'!$B$3:$C$9,2,0),"")</f>
        <v>Tỉnh</v>
      </c>
      <c r="AE4775" s="7" t="str">
        <f t="shared" si="678"/>
        <v>Chả cốm 300g</v>
      </c>
      <c r="AF4775" s="7">
        <f t="shared" si="679"/>
        <v>5</v>
      </c>
    </row>
    <row r="4776" spans="1:32" x14ac:dyDescent="0.25">
      <c r="A4776" s="11">
        <v>45911</v>
      </c>
      <c r="B4776" s="25">
        <v>4176671066</v>
      </c>
      <c r="C4776" s="12" t="s">
        <v>7214</v>
      </c>
      <c r="D4776" s="16">
        <f t="shared" si="673"/>
        <v>45911</v>
      </c>
      <c r="G4776" s="13" t="s">
        <v>7321</v>
      </c>
      <c r="I4776" s="25" t="s">
        <v>8781</v>
      </c>
      <c r="J4776" s="13" t="s">
        <v>1796</v>
      </c>
      <c r="K4776" s="13" t="s">
        <v>41</v>
      </c>
      <c r="L4776" s="25" t="str">
        <f>VLOOKUP($K4776,TONG_SL!$A:$D,2,0)</f>
        <v>Chả nướng 300g</v>
      </c>
      <c r="N4776" s="25" t="str">
        <f t="shared" si="684"/>
        <v>K-C6</v>
      </c>
      <c r="Q4776" s="25" t="str">
        <f>VLOOKUP(K4776,TONG_SL!$A:$D,3,0)</f>
        <v>Túi</v>
      </c>
      <c r="R4776" s="1">
        <v>5</v>
      </c>
      <c r="T4776" s="1">
        <f>VLOOKUP(VLOOKUP(G4776,Ma_KH!$A:$R,18,0)&amp;K4776,Gia_MB!$A:$F,6,0)</f>
        <v>70950</v>
      </c>
      <c r="U4776" s="14">
        <f t="shared" si="680"/>
        <v>354750</v>
      </c>
      <c r="W4776" s="64">
        <f t="shared" si="681"/>
        <v>0</v>
      </c>
      <c r="X4776" s="3" t="str">
        <f t="shared" si="682"/>
        <v>8</v>
      </c>
      <c r="Z4776" s="14">
        <f t="shared" si="683"/>
        <v>28380</v>
      </c>
      <c r="AA4776" s="7">
        <f>VLOOKUP(G4776,Ma_KH!$A:$R,14,0)</f>
        <v>60</v>
      </c>
      <c r="AD4776" s="7" t="str">
        <f>IFERROR(VLOOKUP(J4776,'Chuyển Mã'!$B$3:$C$9,2,0),"")</f>
        <v>Tỉnh</v>
      </c>
      <c r="AE4776" s="7" t="str">
        <f t="shared" si="678"/>
        <v>Chả nướng 300g</v>
      </c>
      <c r="AF4776" s="7">
        <f t="shared" si="679"/>
        <v>5</v>
      </c>
    </row>
    <row r="4777" spans="1:32" x14ac:dyDescent="0.25">
      <c r="A4777" s="11">
        <v>45911</v>
      </c>
      <c r="B4777" s="25" t="s">
        <v>8754</v>
      </c>
      <c r="C4777" s="12" t="s">
        <v>7214</v>
      </c>
      <c r="D4777" s="16">
        <f t="shared" si="673"/>
        <v>45911</v>
      </c>
      <c r="G4777" s="13" t="s">
        <v>7516</v>
      </c>
      <c r="I4777" s="25" t="s">
        <v>8754</v>
      </c>
      <c r="J4777" s="13" t="s">
        <v>1796</v>
      </c>
      <c r="K4777" s="13" t="s">
        <v>27</v>
      </c>
      <c r="L4777" s="25" t="str">
        <f>VLOOKUP($K4777,TONG_SL!$A:$D,2,0)</f>
        <v>Chân giò heo muối 300g</v>
      </c>
      <c r="N4777" s="25" t="str">
        <f t="shared" si="684"/>
        <v>K-C6</v>
      </c>
      <c r="Q4777" s="25" t="str">
        <f>VLOOKUP(K4777,TONG_SL!$A:$D,3,0)</f>
        <v>Túi</v>
      </c>
      <c r="R4777" s="1">
        <v>25</v>
      </c>
      <c r="T4777" s="1">
        <f>VLOOKUP(VLOOKUP(G4777,Ma_KH!$A:$R,18,0)&amp;K4777,Gia_MB!$A:$F,6,0)</f>
        <v>73431</v>
      </c>
      <c r="U4777" s="14">
        <f t="shared" si="680"/>
        <v>1835775</v>
      </c>
      <c r="W4777" s="64">
        <f t="shared" si="681"/>
        <v>0</v>
      </c>
      <c r="X4777" s="3" t="str">
        <f t="shared" si="682"/>
        <v>8</v>
      </c>
      <c r="Z4777" s="14">
        <f t="shared" si="683"/>
        <v>146862</v>
      </c>
      <c r="AA4777" s="7">
        <f>VLOOKUP(G4777,Ma_KH!$A:$R,14,0)</f>
        <v>60</v>
      </c>
      <c r="AD4777" s="7" t="str">
        <f>IFERROR(VLOOKUP(J4777,'Chuyển Mã'!$B$3:$C$9,2,0),"")</f>
        <v>Tỉnh</v>
      </c>
      <c r="AE4777" s="7" t="str">
        <f t="shared" si="678"/>
        <v>Chân giò heo muối 300g</v>
      </c>
      <c r="AF4777" s="7">
        <f t="shared" si="679"/>
        <v>25</v>
      </c>
    </row>
    <row r="4778" spans="1:32" x14ac:dyDescent="0.25">
      <c r="A4778" s="11">
        <v>45911</v>
      </c>
      <c r="B4778" s="25" t="s">
        <v>8754</v>
      </c>
      <c r="C4778" s="12" t="s">
        <v>7214</v>
      </c>
      <c r="D4778" s="16">
        <f t="shared" si="673"/>
        <v>45911</v>
      </c>
      <c r="G4778" s="13" t="s">
        <v>7516</v>
      </c>
      <c r="I4778" s="25" t="s">
        <v>8754</v>
      </c>
      <c r="J4778" s="13" t="s">
        <v>1796</v>
      </c>
      <c r="K4778" s="13" t="s">
        <v>32</v>
      </c>
      <c r="L4778" s="25" t="str">
        <f>VLOOKUP($K4778,TONG_SL!$A:$D,2,0)</f>
        <v>Giò Tai Lưỡi Xào 250</v>
      </c>
      <c r="N4778" s="25" t="str">
        <f t="shared" si="684"/>
        <v>K-C6</v>
      </c>
      <c r="Q4778" s="25" t="str">
        <f>VLOOKUP(K4778,TONG_SL!$A:$D,3,0)</f>
        <v>Túi</v>
      </c>
      <c r="R4778" s="1">
        <v>10</v>
      </c>
      <c r="T4778" s="1">
        <f>VLOOKUP(VLOOKUP(G4778,Ma_KH!$A:$R,18,0)&amp;K4778,Gia_MB!$A:$F,6,0)</f>
        <v>50183</v>
      </c>
      <c r="U4778" s="14">
        <f t="shared" si="680"/>
        <v>501830</v>
      </c>
      <c r="W4778" s="64">
        <f t="shared" si="681"/>
        <v>0</v>
      </c>
      <c r="X4778" s="3" t="str">
        <f t="shared" si="682"/>
        <v>8</v>
      </c>
      <c r="Z4778" s="14">
        <f t="shared" si="683"/>
        <v>40146.400000000001</v>
      </c>
      <c r="AA4778" s="7">
        <f>VLOOKUP(G4778,Ma_KH!$A:$R,14,0)</f>
        <v>60</v>
      </c>
      <c r="AD4778" s="7" t="str">
        <f>IFERROR(VLOOKUP(J4778,'Chuyển Mã'!$B$3:$C$9,2,0),"")</f>
        <v>Tỉnh</v>
      </c>
      <c r="AE4778" s="7" t="str">
        <f t="shared" si="678"/>
        <v>Giò Tai Lưỡi Xào 250</v>
      </c>
      <c r="AF4778" s="7">
        <f t="shared" si="679"/>
        <v>10</v>
      </c>
    </row>
    <row r="4779" spans="1:32" x14ac:dyDescent="0.25">
      <c r="A4779" s="11">
        <v>45911</v>
      </c>
      <c r="B4779" s="25">
        <v>4176674165</v>
      </c>
      <c r="C4779" s="12" t="s">
        <v>7214</v>
      </c>
      <c r="D4779" s="16">
        <f t="shared" si="673"/>
        <v>45911</v>
      </c>
      <c r="G4779" s="13" t="s">
        <v>7321</v>
      </c>
      <c r="I4779" s="25" t="s">
        <v>8782</v>
      </c>
      <c r="J4779" s="13" t="s">
        <v>1796</v>
      </c>
      <c r="K4779" s="13" t="s">
        <v>27</v>
      </c>
      <c r="L4779" s="25" t="str">
        <f>VLOOKUP($K4779,TONG_SL!$A:$D,2,0)</f>
        <v>Chân giò heo muối 300g</v>
      </c>
      <c r="N4779" s="25" t="str">
        <f t="shared" si="684"/>
        <v>K-C6</v>
      </c>
      <c r="Q4779" s="25" t="str">
        <f>VLOOKUP(K4779,TONG_SL!$A:$D,3,0)</f>
        <v>Túi</v>
      </c>
      <c r="R4779" s="1">
        <v>5</v>
      </c>
      <c r="T4779" s="1">
        <f>VLOOKUP(VLOOKUP(G4779,Ma_KH!$A:$R,18,0)&amp;K4779,Gia_MB!$A:$F,6,0)</f>
        <v>73431</v>
      </c>
      <c r="U4779" s="14">
        <f t="shared" si="680"/>
        <v>367155</v>
      </c>
      <c r="W4779" s="64">
        <f t="shared" si="681"/>
        <v>0</v>
      </c>
      <c r="X4779" s="3" t="str">
        <f t="shared" si="682"/>
        <v>8</v>
      </c>
      <c r="Z4779" s="14">
        <f t="shared" si="683"/>
        <v>29372.400000000001</v>
      </c>
      <c r="AA4779" s="7">
        <f>VLOOKUP(G4779,Ma_KH!$A:$R,14,0)</f>
        <v>60</v>
      </c>
      <c r="AD4779" s="7" t="str">
        <f>IFERROR(VLOOKUP(J4779,'Chuyển Mã'!$B$3:$C$9,2,0),"")</f>
        <v>Tỉnh</v>
      </c>
      <c r="AE4779" s="7" t="str">
        <f t="shared" si="678"/>
        <v>Chân giò heo muối 300g</v>
      </c>
      <c r="AF4779" s="7">
        <f t="shared" si="679"/>
        <v>5</v>
      </c>
    </row>
    <row r="4780" spans="1:32" x14ac:dyDescent="0.25">
      <c r="A4780" s="11">
        <v>45911</v>
      </c>
      <c r="B4780" s="25">
        <v>4176674165</v>
      </c>
      <c r="C4780" s="12" t="s">
        <v>7214</v>
      </c>
      <c r="D4780" s="16">
        <f t="shared" si="673"/>
        <v>45911</v>
      </c>
      <c r="G4780" s="13" t="s">
        <v>7321</v>
      </c>
      <c r="I4780" s="25" t="s">
        <v>8782</v>
      </c>
      <c r="J4780" s="13" t="s">
        <v>1796</v>
      </c>
      <c r="K4780" s="13" t="s">
        <v>30</v>
      </c>
      <c r="L4780" s="25" t="str">
        <f>VLOOKUP($K4780,TONG_SL!$A:$D,2,0)</f>
        <v>Gà muối 500g</v>
      </c>
      <c r="N4780" s="25" t="str">
        <f t="shared" si="684"/>
        <v>K-C6</v>
      </c>
      <c r="Q4780" s="25" t="str">
        <f>VLOOKUP(K4780,TONG_SL!$A:$D,3,0)</f>
        <v>Túi</v>
      </c>
      <c r="R4780" s="1">
        <v>5</v>
      </c>
      <c r="T4780" s="1">
        <f>VLOOKUP(VLOOKUP(G4780,Ma_KH!$A:$R,18,0)&amp;K4780,Gia_MB!$A:$F,6,0)</f>
        <v>111058</v>
      </c>
      <c r="U4780" s="14">
        <f t="shared" si="680"/>
        <v>555290</v>
      </c>
      <c r="W4780" s="64">
        <f t="shared" si="681"/>
        <v>0</v>
      </c>
      <c r="X4780" s="3" t="str">
        <f t="shared" si="682"/>
        <v>8</v>
      </c>
      <c r="Z4780" s="14">
        <f t="shared" si="683"/>
        <v>44423.200000000004</v>
      </c>
      <c r="AA4780" s="7">
        <f>VLOOKUP(G4780,Ma_KH!$A:$R,14,0)</f>
        <v>60</v>
      </c>
      <c r="AD4780" s="7" t="str">
        <f>IFERROR(VLOOKUP(J4780,'Chuyển Mã'!$B$3:$C$9,2,0),"")</f>
        <v>Tỉnh</v>
      </c>
      <c r="AE4780" s="7" t="str">
        <f t="shared" si="678"/>
        <v>Gà muối 500g</v>
      </c>
      <c r="AF4780" s="7">
        <f t="shared" si="679"/>
        <v>5</v>
      </c>
    </row>
    <row r="4781" spans="1:32" x14ac:dyDescent="0.25">
      <c r="A4781" s="11">
        <v>45911</v>
      </c>
      <c r="B4781" s="25">
        <v>4176674165</v>
      </c>
      <c r="C4781" s="12" t="s">
        <v>7214</v>
      </c>
      <c r="D4781" s="16">
        <f t="shared" si="673"/>
        <v>45911</v>
      </c>
      <c r="G4781" s="13" t="s">
        <v>7321</v>
      </c>
      <c r="I4781" s="25" t="s">
        <v>8782</v>
      </c>
      <c r="J4781" s="13" t="s">
        <v>1796</v>
      </c>
      <c r="K4781" s="13" t="s">
        <v>32</v>
      </c>
      <c r="L4781" s="25" t="str">
        <f>VLOOKUP($K4781,TONG_SL!$A:$D,2,0)</f>
        <v>Giò Tai Lưỡi Xào 250</v>
      </c>
      <c r="N4781" s="25" t="str">
        <f t="shared" si="684"/>
        <v>K-C6</v>
      </c>
      <c r="Q4781" s="25" t="str">
        <f>VLOOKUP(K4781,TONG_SL!$A:$D,3,0)</f>
        <v>Túi</v>
      </c>
      <c r="R4781" s="1">
        <v>5</v>
      </c>
      <c r="T4781" s="1">
        <f>VLOOKUP(VLOOKUP(G4781,Ma_KH!$A:$R,18,0)&amp;K4781,Gia_MB!$A:$F,6,0)</f>
        <v>50183</v>
      </c>
      <c r="U4781" s="14">
        <f t="shared" si="680"/>
        <v>250915</v>
      </c>
      <c r="W4781" s="64">
        <f t="shared" si="681"/>
        <v>0</v>
      </c>
      <c r="X4781" s="3" t="str">
        <f t="shared" si="682"/>
        <v>8</v>
      </c>
      <c r="Z4781" s="14">
        <f t="shared" si="683"/>
        <v>20073.2</v>
      </c>
      <c r="AA4781" s="7">
        <f>VLOOKUP(G4781,Ma_KH!$A:$R,14,0)</f>
        <v>60</v>
      </c>
      <c r="AD4781" s="7" t="str">
        <f>IFERROR(VLOOKUP(J4781,'Chuyển Mã'!$B$3:$C$9,2,0),"")</f>
        <v>Tỉnh</v>
      </c>
      <c r="AE4781" s="7" t="str">
        <f t="shared" si="678"/>
        <v>Giò Tai Lưỡi Xào 250</v>
      </c>
      <c r="AF4781" s="7">
        <f t="shared" si="679"/>
        <v>5</v>
      </c>
    </row>
    <row r="4782" spans="1:32" x14ac:dyDescent="0.25">
      <c r="A4782" s="11">
        <v>45911</v>
      </c>
      <c r="B4782" s="25">
        <v>4176674165</v>
      </c>
      <c r="C4782" s="12" t="s">
        <v>7214</v>
      </c>
      <c r="D4782" s="16">
        <f t="shared" si="673"/>
        <v>45911</v>
      </c>
      <c r="G4782" s="13" t="s">
        <v>7321</v>
      </c>
      <c r="I4782" s="25" t="s">
        <v>8782</v>
      </c>
      <c r="J4782" s="13" t="s">
        <v>1796</v>
      </c>
      <c r="K4782" s="13" t="s">
        <v>51</v>
      </c>
      <c r="L4782" s="25" t="str">
        <f>VLOOKUP($K4782,TONG_SL!$A:$D,2,0)</f>
        <v>Mọc Nấm Hương 250g</v>
      </c>
      <c r="N4782" s="25" t="str">
        <f t="shared" si="684"/>
        <v>K-C6</v>
      </c>
      <c r="Q4782" s="25" t="str">
        <f>VLOOKUP(K4782,TONG_SL!$A:$D,3,0)</f>
        <v>Túi</v>
      </c>
      <c r="R4782" s="1">
        <v>5</v>
      </c>
      <c r="T4782" s="1">
        <f>VLOOKUP(VLOOKUP(G4782,Ma_KH!$A:$R,18,0)&amp;K4782,Gia_MB!$A:$F,6,0)</f>
        <v>46000</v>
      </c>
      <c r="U4782" s="14">
        <f t="shared" si="680"/>
        <v>230000</v>
      </c>
      <c r="W4782" s="64">
        <f t="shared" si="681"/>
        <v>0</v>
      </c>
      <c r="X4782" s="3" t="str">
        <f t="shared" si="682"/>
        <v>8</v>
      </c>
      <c r="Z4782" s="14">
        <f t="shared" si="683"/>
        <v>18400</v>
      </c>
      <c r="AA4782" s="7">
        <f>VLOOKUP(G4782,Ma_KH!$A:$R,14,0)</f>
        <v>60</v>
      </c>
      <c r="AD4782" s="7" t="str">
        <f>IFERROR(VLOOKUP(J4782,'Chuyển Mã'!$B$3:$C$9,2,0),"")</f>
        <v>Tỉnh</v>
      </c>
      <c r="AE4782" s="7" t="str">
        <f t="shared" si="678"/>
        <v>Mọc Nấm Hương 250g</v>
      </c>
      <c r="AF4782" s="7">
        <f t="shared" si="679"/>
        <v>5</v>
      </c>
    </row>
    <row r="4783" spans="1:32" x14ac:dyDescent="0.25">
      <c r="A4783" s="11">
        <v>45911</v>
      </c>
      <c r="B4783" s="25">
        <v>4176674165</v>
      </c>
      <c r="C4783" s="12" t="s">
        <v>7214</v>
      </c>
      <c r="D4783" s="16">
        <f t="shared" si="673"/>
        <v>45911</v>
      </c>
      <c r="G4783" s="13" t="s">
        <v>7321</v>
      </c>
      <c r="I4783" s="25" t="s">
        <v>8782</v>
      </c>
      <c r="J4783" s="13" t="s">
        <v>1796</v>
      </c>
      <c r="K4783" s="13" t="s">
        <v>35</v>
      </c>
      <c r="L4783" s="25" t="str">
        <f>VLOOKUP($K4783,TONG_SL!$A:$D,2,0)</f>
        <v>Tai heo muối 200g</v>
      </c>
      <c r="N4783" s="25" t="str">
        <f t="shared" si="684"/>
        <v>K-C6</v>
      </c>
      <c r="Q4783" s="25" t="str">
        <f>VLOOKUP(K4783,TONG_SL!$A:$D,3,0)</f>
        <v>Túi</v>
      </c>
      <c r="R4783" s="1">
        <v>5</v>
      </c>
      <c r="T4783" s="1">
        <f>VLOOKUP(VLOOKUP(G4783,Ma_KH!$A:$R,18,0)&amp;K4783,Gia_MB!$A:$F,6,0)</f>
        <v>55595</v>
      </c>
      <c r="U4783" s="14">
        <f t="shared" si="680"/>
        <v>277975</v>
      </c>
      <c r="W4783" s="64">
        <f t="shared" si="681"/>
        <v>0</v>
      </c>
      <c r="X4783" s="3" t="str">
        <f t="shared" si="682"/>
        <v>8</v>
      </c>
      <c r="Z4783" s="14">
        <f t="shared" si="683"/>
        <v>22238</v>
      </c>
      <c r="AA4783" s="7">
        <f>VLOOKUP(G4783,Ma_KH!$A:$R,14,0)</f>
        <v>60</v>
      </c>
      <c r="AD4783" s="7" t="str">
        <f>IFERROR(VLOOKUP(J4783,'Chuyển Mã'!$B$3:$C$9,2,0),"")</f>
        <v>Tỉnh</v>
      </c>
      <c r="AE4783" s="7" t="str">
        <f t="shared" si="678"/>
        <v>Tai heo muối 200g</v>
      </c>
      <c r="AF4783" s="7">
        <f t="shared" si="679"/>
        <v>5</v>
      </c>
    </row>
    <row r="4784" spans="1:32" x14ac:dyDescent="0.25">
      <c r="A4784" s="11">
        <v>45911</v>
      </c>
      <c r="B4784" s="25">
        <v>4176674165</v>
      </c>
      <c r="C4784" s="12" t="s">
        <v>7214</v>
      </c>
      <c r="D4784" s="16">
        <f t="shared" si="673"/>
        <v>45911</v>
      </c>
      <c r="G4784" s="13" t="s">
        <v>7321</v>
      </c>
      <c r="I4784" s="25" t="s">
        <v>8782</v>
      </c>
      <c r="J4784" s="13" t="s">
        <v>1796</v>
      </c>
      <c r="K4784" s="13" t="s">
        <v>39</v>
      </c>
      <c r="L4784" s="25" t="str">
        <f>VLOOKUP($K4784,TONG_SL!$A:$D,2,0)</f>
        <v>Chả cốm 300g</v>
      </c>
      <c r="N4784" s="25" t="str">
        <f t="shared" si="684"/>
        <v>K-C6</v>
      </c>
      <c r="Q4784" s="25" t="str">
        <f>VLOOKUP(K4784,TONG_SL!$A:$D,3,0)</f>
        <v>Túi</v>
      </c>
      <c r="R4784" s="1">
        <v>5</v>
      </c>
      <c r="T4784" s="1">
        <f>VLOOKUP(VLOOKUP(G4784,Ma_KH!$A:$R,18,0)&amp;K4784,Gia_MB!$A:$F,6,0)</f>
        <v>74250</v>
      </c>
      <c r="U4784" s="14">
        <f t="shared" si="680"/>
        <v>371250</v>
      </c>
      <c r="W4784" s="64">
        <f t="shared" si="681"/>
        <v>0</v>
      </c>
      <c r="X4784" s="3" t="str">
        <f t="shared" si="682"/>
        <v>8</v>
      </c>
      <c r="Z4784" s="14">
        <f t="shared" si="683"/>
        <v>29700</v>
      </c>
      <c r="AA4784" s="7">
        <f>VLOOKUP(G4784,Ma_KH!$A:$R,14,0)</f>
        <v>60</v>
      </c>
      <c r="AD4784" s="7" t="str">
        <f>IFERROR(VLOOKUP(J4784,'Chuyển Mã'!$B$3:$C$9,2,0),"")</f>
        <v>Tỉnh</v>
      </c>
      <c r="AE4784" s="7" t="str">
        <f t="shared" si="678"/>
        <v>Chả cốm 300g</v>
      </c>
      <c r="AF4784" s="7">
        <f t="shared" si="679"/>
        <v>5</v>
      </c>
    </row>
    <row r="4785" spans="1:32" x14ac:dyDescent="0.25">
      <c r="A4785" s="11">
        <v>45911</v>
      </c>
      <c r="B4785" s="25">
        <v>4176674165</v>
      </c>
      <c r="C4785" s="12" t="s">
        <v>7214</v>
      </c>
      <c r="D4785" s="16">
        <f t="shared" si="673"/>
        <v>45911</v>
      </c>
      <c r="G4785" s="13" t="s">
        <v>7321</v>
      </c>
      <c r="I4785" s="25" t="s">
        <v>8782</v>
      </c>
      <c r="J4785" s="13" t="s">
        <v>1796</v>
      </c>
      <c r="K4785" s="13" t="s">
        <v>41</v>
      </c>
      <c r="L4785" s="25" t="str">
        <f>VLOOKUP($K4785,TONG_SL!$A:$D,2,0)</f>
        <v>Chả nướng 300g</v>
      </c>
      <c r="N4785" s="25" t="str">
        <f t="shared" si="684"/>
        <v>K-C6</v>
      </c>
      <c r="Q4785" s="25" t="str">
        <f>VLOOKUP(K4785,TONG_SL!$A:$D,3,0)</f>
        <v>Túi</v>
      </c>
      <c r="R4785" s="1">
        <v>5</v>
      </c>
      <c r="T4785" s="1">
        <f>VLOOKUP(VLOOKUP(G4785,Ma_KH!$A:$R,18,0)&amp;K4785,Gia_MB!$A:$F,6,0)</f>
        <v>70950</v>
      </c>
      <c r="U4785" s="14">
        <f t="shared" si="680"/>
        <v>354750</v>
      </c>
      <c r="W4785" s="64">
        <f t="shared" si="681"/>
        <v>0</v>
      </c>
      <c r="X4785" s="3" t="str">
        <f t="shared" si="682"/>
        <v>8</v>
      </c>
      <c r="Z4785" s="14">
        <f t="shared" si="683"/>
        <v>28380</v>
      </c>
      <c r="AA4785" s="7">
        <f>VLOOKUP(G4785,Ma_KH!$A:$R,14,0)</f>
        <v>60</v>
      </c>
      <c r="AD4785" s="7" t="str">
        <f>IFERROR(VLOOKUP(J4785,'Chuyển Mã'!$B$3:$C$9,2,0),"")</f>
        <v>Tỉnh</v>
      </c>
      <c r="AE4785" s="7" t="str">
        <f t="shared" si="678"/>
        <v>Chả nướng 300g</v>
      </c>
      <c r="AF4785" s="7">
        <f t="shared" si="679"/>
        <v>5</v>
      </c>
    </row>
    <row r="4786" spans="1:32" x14ac:dyDescent="0.25">
      <c r="A4786" s="11">
        <v>45911</v>
      </c>
      <c r="B4786" s="25">
        <v>4176796694</v>
      </c>
      <c r="C4786" s="12" t="s">
        <v>7214</v>
      </c>
      <c r="D4786" s="16">
        <f t="shared" si="673"/>
        <v>45911</v>
      </c>
      <c r="G4786" s="13" t="s">
        <v>7321</v>
      </c>
      <c r="I4786" s="25" t="s">
        <v>8783</v>
      </c>
      <c r="J4786" s="13" t="s">
        <v>1796</v>
      </c>
      <c r="K4786" s="13" t="s">
        <v>27</v>
      </c>
      <c r="L4786" s="25" t="str">
        <f>VLOOKUP($K4786,TONG_SL!$A:$D,2,0)</f>
        <v>Chân giò heo muối 300g</v>
      </c>
      <c r="N4786" s="25" t="str">
        <f t="shared" si="684"/>
        <v>K-C6</v>
      </c>
      <c r="Q4786" s="25" t="str">
        <f>VLOOKUP(K4786,TONG_SL!$A:$D,3,0)</f>
        <v>Túi</v>
      </c>
      <c r="R4786" s="1">
        <v>20</v>
      </c>
      <c r="T4786" s="1">
        <f>VLOOKUP(VLOOKUP(G4786,Ma_KH!$A:$R,18,0)&amp;K4786,Gia_MB!$A:$F,6,0)</f>
        <v>73431</v>
      </c>
      <c r="U4786" s="14">
        <f t="shared" si="680"/>
        <v>1468620</v>
      </c>
      <c r="W4786" s="64">
        <f t="shared" si="681"/>
        <v>0</v>
      </c>
      <c r="X4786" s="3" t="str">
        <f t="shared" si="682"/>
        <v>8</v>
      </c>
      <c r="Z4786" s="14">
        <f t="shared" si="683"/>
        <v>117489.60000000001</v>
      </c>
      <c r="AA4786" s="7">
        <f>VLOOKUP(G4786,Ma_KH!$A:$R,14,0)</f>
        <v>60</v>
      </c>
      <c r="AD4786" s="7" t="str">
        <f>IFERROR(VLOOKUP(J4786,'Chuyển Mã'!$B$3:$C$9,2,0),"")</f>
        <v>Tỉnh</v>
      </c>
      <c r="AE4786" s="7" t="str">
        <f t="shared" si="678"/>
        <v>Chân giò heo muối 300g</v>
      </c>
      <c r="AF4786" s="7">
        <f t="shared" si="679"/>
        <v>20</v>
      </c>
    </row>
    <row r="4787" spans="1:32" x14ac:dyDescent="0.25">
      <c r="A4787" s="11">
        <v>45911</v>
      </c>
      <c r="B4787" s="25">
        <v>4176796694</v>
      </c>
      <c r="C4787" s="12" t="s">
        <v>7214</v>
      </c>
      <c r="D4787" s="16">
        <f t="shared" si="673"/>
        <v>45911</v>
      </c>
      <c r="G4787" s="13" t="s">
        <v>7321</v>
      </c>
      <c r="I4787" s="25" t="s">
        <v>8783</v>
      </c>
      <c r="J4787" s="13" t="s">
        <v>1796</v>
      </c>
      <c r="K4787" s="13" t="s">
        <v>30</v>
      </c>
      <c r="L4787" s="25" t="str">
        <f>VLOOKUP($K4787,TONG_SL!$A:$D,2,0)</f>
        <v>Gà muối 500g</v>
      </c>
      <c r="N4787" s="25" t="str">
        <f t="shared" si="684"/>
        <v>K-C6</v>
      </c>
      <c r="Q4787" s="25" t="str">
        <f>VLOOKUP(K4787,TONG_SL!$A:$D,3,0)</f>
        <v>Túi</v>
      </c>
      <c r="R4787" s="1">
        <v>10</v>
      </c>
      <c r="T4787" s="1">
        <f>VLOOKUP(VLOOKUP(G4787,Ma_KH!$A:$R,18,0)&amp;K4787,Gia_MB!$A:$F,6,0)</f>
        <v>111058</v>
      </c>
      <c r="U4787" s="14">
        <f t="shared" si="680"/>
        <v>1110580</v>
      </c>
      <c r="W4787" s="64">
        <f t="shared" si="681"/>
        <v>0</v>
      </c>
      <c r="X4787" s="3" t="str">
        <f t="shared" si="682"/>
        <v>8</v>
      </c>
      <c r="Z4787" s="14">
        <f t="shared" si="683"/>
        <v>88846.400000000009</v>
      </c>
      <c r="AA4787" s="7">
        <f>VLOOKUP(G4787,Ma_KH!$A:$R,14,0)</f>
        <v>60</v>
      </c>
      <c r="AD4787" s="7" t="str">
        <f>IFERROR(VLOOKUP(J4787,'Chuyển Mã'!$B$3:$C$9,2,0),"")</f>
        <v>Tỉnh</v>
      </c>
      <c r="AE4787" s="7" t="str">
        <f t="shared" si="678"/>
        <v>Gà muối 500g</v>
      </c>
      <c r="AF4787" s="7">
        <f t="shared" si="679"/>
        <v>10</v>
      </c>
    </row>
    <row r="4788" spans="1:32" x14ac:dyDescent="0.25">
      <c r="A4788" s="11">
        <v>45911</v>
      </c>
      <c r="B4788" s="25">
        <v>4176796694</v>
      </c>
      <c r="C4788" s="12" t="s">
        <v>7214</v>
      </c>
      <c r="D4788" s="16">
        <f t="shared" si="673"/>
        <v>45911</v>
      </c>
      <c r="G4788" s="13" t="s">
        <v>7321</v>
      </c>
      <c r="I4788" s="25" t="s">
        <v>8783</v>
      </c>
      <c r="J4788" s="13" t="s">
        <v>1796</v>
      </c>
      <c r="K4788" s="13" t="s">
        <v>51</v>
      </c>
      <c r="L4788" s="25" t="str">
        <f>VLOOKUP($K4788,TONG_SL!$A:$D,2,0)</f>
        <v>Mọc Nấm Hương 250g</v>
      </c>
      <c r="N4788" s="25" t="str">
        <f t="shared" si="684"/>
        <v>K-C6</v>
      </c>
      <c r="Q4788" s="25" t="str">
        <f>VLOOKUP(K4788,TONG_SL!$A:$D,3,0)</f>
        <v>Túi</v>
      </c>
      <c r="R4788" s="1">
        <v>10</v>
      </c>
      <c r="T4788" s="1">
        <f>VLOOKUP(VLOOKUP(G4788,Ma_KH!$A:$R,18,0)&amp;K4788,Gia_MB!$A:$F,6,0)</f>
        <v>46000</v>
      </c>
      <c r="U4788" s="14">
        <f t="shared" si="680"/>
        <v>460000</v>
      </c>
      <c r="W4788" s="64">
        <f t="shared" si="681"/>
        <v>0</v>
      </c>
      <c r="X4788" s="3" t="str">
        <f t="shared" si="682"/>
        <v>8</v>
      </c>
      <c r="Z4788" s="14">
        <f t="shared" si="683"/>
        <v>36800</v>
      </c>
      <c r="AA4788" s="7">
        <f>VLOOKUP(G4788,Ma_KH!$A:$R,14,0)</f>
        <v>60</v>
      </c>
      <c r="AD4788" s="7" t="str">
        <f>IFERROR(VLOOKUP(J4788,'Chuyển Mã'!$B$3:$C$9,2,0),"")</f>
        <v>Tỉnh</v>
      </c>
      <c r="AE4788" s="7" t="str">
        <f t="shared" si="678"/>
        <v>Mọc Nấm Hương 250g</v>
      </c>
      <c r="AF4788" s="7">
        <f t="shared" si="679"/>
        <v>10</v>
      </c>
    </row>
    <row r="4789" spans="1:32" x14ac:dyDescent="0.25">
      <c r="A4789" s="11">
        <v>45911</v>
      </c>
      <c r="B4789" s="25">
        <v>4176796694</v>
      </c>
      <c r="C4789" s="12" t="s">
        <v>7214</v>
      </c>
      <c r="D4789" s="16">
        <f t="shared" si="673"/>
        <v>45911</v>
      </c>
      <c r="G4789" s="13" t="s">
        <v>7321</v>
      </c>
      <c r="I4789" s="25" t="s">
        <v>8783</v>
      </c>
      <c r="J4789" s="13" t="s">
        <v>1796</v>
      </c>
      <c r="K4789" s="13" t="s">
        <v>39</v>
      </c>
      <c r="L4789" s="25" t="str">
        <f>VLOOKUP($K4789,TONG_SL!$A:$D,2,0)</f>
        <v>Chả cốm 300g</v>
      </c>
      <c r="N4789" s="25" t="str">
        <f t="shared" si="684"/>
        <v>K-C6</v>
      </c>
      <c r="Q4789" s="25" t="str">
        <f>VLOOKUP(K4789,TONG_SL!$A:$D,3,0)</f>
        <v>Túi</v>
      </c>
      <c r="R4789" s="1">
        <v>10</v>
      </c>
      <c r="T4789" s="1">
        <f>VLOOKUP(VLOOKUP(G4789,Ma_KH!$A:$R,18,0)&amp;K4789,Gia_MB!$A:$F,6,0)</f>
        <v>74250</v>
      </c>
      <c r="U4789" s="14">
        <f t="shared" si="680"/>
        <v>742500</v>
      </c>
      <c r="W4789" s="64">
        <f t="shared" si="681"/>
        <v>0</v>
      </c>
      <c r="X4789" s="3" t="str">
        <f t="shared" si="682"/>
        <v>8</v>
      </c>
      <c r="Z4789" s="14">
        <f t="shared" si="683"/>
        <v>59400</v>
      </c>
      <c r="AA4789" s="7">
        <f>VLOOKUP(G4789,Ma_KH!$A:$R,14,0)</f>
        <v>60</v>
      </c>
      <c r="AD4789" s="7" t="str">
        <f>IFERROR(VLOOKUP(J4789,'Chuyển Mã'!$B$3:$C$9,2,0),"")</f>
        <v>Tỉnh</v>
      </c>
      <c r="AE4789" s="7" t="str">
        <f t="shared" si="678"/>
        <v>Chả cốm 300g</v>
      </c>
      <c r="AF4789" s="7">
        <f t="shared" si="679"/>
        <v>10</v>
      </c>
    </row>
    <row r="4790" spans="1:32" x14ac:dyDescent="0.25">
      <c r="A4790" s="11">
        <v>45911</v>
      </c>
      <c r="B4790" s="25">
        <v>4176692145</v>
      </c>
      <c r="C4790" s="12" t="s">
        <v>7214</v>
      </c>
      <c r="D4790" s="16">
        <f t="shared" si="673"/>
        <v>45911</v>
      </c>
      <c r="G4790" s="13" t="s">
        <v>7321</v>
      </c>
      <c r="I4790" s="25" t="s">
        <v>8784</v>
      </c>
      <c r="J4790" s="13" t="s">
        <v>1796</v>
      </c>
      <c r="K4790" s="13" t="s">
        <v>32</v>
      </c>
      <c r="L4790" s="25" t="str">
        <f>VLOOKUP($K4790,TONG_SL!$A:$D,2,0)</f>
        <v>Giò Tai Lưỡi Xào 250</v>
      </c>
      <c r="N4790" s="25" t="str">
        <f t="shared" si="684"/>
        <v>K-C6</v>
      </c>
      <c r="Q4790" s="25" t="str">
        <f>VLOOKUP(K4790,TONG_SL!$A:$D,3,0)</f>
        <v>Túi</v>
      </c>
      <c r="R4790" s="1">
        <v>5</v>
      </c>
      <c r="T4790" s="1">
        <f>VLOOKUP(VLOOKUP(G4790,Ma_KH!$A:$R,18,0)&amp;K4790,Gia_MB!$A:$F,6,0)</f>
        <v>50183</v>
      </c>
      <c r="U4790" s="14">
        <f t="shared" si="680"/>
        <v>250915</v>
      </c>
      <c r="W4790" s="64">
        <f t="shared" si="681"/>
        <v>0</v>
      </c>
      <c r="X4790" s="3" t="str">
        <f t="shared" si="682"/>
        <v>8</v>
      </c>
      <c r="Z4790" s="14">
        <f t="shared" si="683"/>
        <v>20073.2</v>
      </c>
      <c r="AA4790" s="7">
        <f>VLOOKUP(G4790,Ma_KH!$A:$R,14,0)</f>
        <v>60</v>
      </c>
      <c r="AD4790" s="7" t="str">
        <f>IFERROR(VLOOKUP(J4790,'Chuyển Mã'!$B$3:$C$9,2,0),"")</f>
        <v>Tỉnh</v>
      </c>
      <c r="AE4790" s="7" t="str">
        <f t="shared" si="678"/>
        <v>Giò Tai Lưỡi Xào 250</v>
      </c>
      <c r="AF4790" s="7">
        <f t="shared" si="679"/>
        <v>5</v>
      </c>
    </row>
    <row r="4791" spans="1:32" x14ac:dyDescent="0.25">
      <c r="A4791" s="11">
        <v>45911</v>
      </c>
      <c r="B4791" s="25">
        <v>4176692145</v>
      </c>
      <c r="C4791" s="12" t="s">
        <v>7214</v>
      </c>
      <c r="D4791" s="16">
        <f t="shared" si="673"/>
        <v>45911</v>
      </c>
      <c r="G4791" s="13" t="s">
        <v>7321</v>
      </c>
      <c r="I4791" s="25" t="s">
        <v>8784</v>
      </c>
      <c r="J4791" s="13" t="s">
        <v>1796</v>
      </c>
      <c r="K4791" s="13" t="s">
        <v>30</v>
      </c>
      <c r="L4791" s="25" t="str">
        <f>VLOOKUP($K4791,TONG_SL!$A:$D,2,0)</f>
        <v>Gà muối 500g</v>
      </c>
      <c r="N4791" s="25" t="str">
        <f t="shared" si="684"/>
        <v>K-C6</v>
      </c>
      <c r="Q4791" s="25" t="str">
        <f>VLOOKUP(K4791,TONG_SL!$A:$D,3,0)</f>
        <v>Túi</v>
      </c>
      <c r="R4791" s="1">
        <v>5</v>
      </c>
      <c r="T4791" s="1">
        <f>VLOOKUP(VLOOKUP(G4791,Ma_KH!$A:$R,18,0)&amp;K4791,Gia_MB!$A:$F,6,0)</f>
        <v>111058</v>
      </c>
      <c r="U4791" s="14">
        <f t="shared" si="680"/>
        <v>555290</v>
      </c>
      <c r="W4791" s="64">
        <f t="shared" si="681"/>
        <v>0</v>
      </c>
      <c r="X4791" s="3" t="str">
        <f t="shared" si="682"/>
        <v>8</v>
      </c>
      <c r="Z4791" s="14">
        <f t="shared" si="683"/>
        <v>44423.200000000004</v>
      </c>
      <c r="AA4791" s="7">
        <f>VLOOKUP(G4791,Ma_KH!$A:$R,14,0)</f>
        <v>60</v>
      </c>
      <c r="AD4791" s="7" t="str">
        <f>IFERROR(VLOOKUP(J4791,'Chuyển Mã'!$B$3:$C$9,2,0),"")</f>
        <v>Tỉnh</v>
      </c>
      <c r="AE4791" s="7" t="str">
        <f t="shared" si="678"/>
        <v>Gà muối 500g</v>
      </c>
      <c r="AF4791" s="7">
        <f t="shared" si="679"/>
        <v>5</v>
      </c>
    </row>
    <row r="4792" spans="1:32" x14ac:dyDescent="0.25">
      <c r="A4792" s="11">
        <v>45911</v>
      </c>
      <c r="B4792" s="25">
        <v>4176692145</v>
      </c>
      <c r="C4792" s="12" t="s">
        <v>7214</v>
      </c>
      <c r="D4792" s="16">
        <f t="shared" si="673"/>
        <v>45911</v>
      </c>
      <c r="G4792" s="13" t="s">
        <v>7321</v>
      </c>
      <c r="I4792" s="25" t="s">
        <v>8784</v>
      </c>
      <c r="J4792" s="13" t="s">
        <v>1796</v>
      </c>
      <c r="K4792" s="13" t="s">
        <v>27</v>
      </c>
      <c r="L4792" s="25" t="str">
        <f>VLOOKUP($K4792,TONG_SL!$A:$D,2,0)</f>
        <v>Chân giò heo muối 300g</v>
      </c>
      <c r="N4792" s="25" t="str">
        <f t="shared" si="684"/>
        <v>K-C6</v>
      </c>
      <c r="Q4792" s="25" t="str">
        <f>VLOOKUP(K4792,TONG_SL!$A:$D,3,0)</f>
        <v>Túi</v>
      </c>
      <c r="R4792" s="1">
        <v>5</v>
      </c>
      <c r="T4792" s="1">
        <f>VLOOKUP(VLOOKUP(G4792,Ma_KH!$A:$R,18,0)&amp;K4792,Gia_MB!$A:$F,6,0)</f>
        <v>73431</v>
      </c>
      <c r="U4792" s="14">
        <f t="shared" si="680"/>
        <v>367155</v>
      </c>
      <c r="W4792" s="64">
        <f t="shared" si="681"/>
        <v>0</v>
      </c>
      <c r="X4792" s="3" t="str">
        <f t="shared" si="682"/>
        <v>8</v>
      </c>
      <c r="Z4792" s="14">
        <f t="shared" si="683"/>
        <v>29372.400000000001</v>
      </c>
      <c r="AA4792" s="7">
        <f>VLOOKUP(G4792,Ma_KH!$A:$R,14,0)</f>
        <v>60</v>
      </c>
      <c r="AD4792" s="7" t="str">
        <f>IFERROR(VLOOKUP(J4792,'Chuyển Mã'!$B$3:$C$9,2,0),"")</f>
        <v>Tỉnh</v>
      </c>
      <c r="AE4792" s="7" t="str">
        <f t="shared" si="678"/>
        <v>Chân giò heo muối 300g</v>
      </c>
      <c r="AF4792" s="7">
        <f t="shared" si="679"/>
        <v>5</v>
      </c>
    </row>
    <row r="4793" spans="1:32" x14ac:dyDescent="0.25">
      <c r="A4793" s="11">
        <v>45911</v>
      </c>
      <c r="B4793" s="25">
        <v>4176692145</v>
      </c>
      <c r="C4793" s="12" t="s">
        <v>7214</v>
      </c>
      <c r="D4793" s="16">
        <f t="shared" si="673"/>
        <v>45911</v>
      </c>
      <c r="G4793" s="13" t="s">
        <v>7321</v>
      </c>
      <c r="I4793" s="25" t="s">
        <v>8784</v>
      </c>
      <c r="J4793" s="13" t="s">
        <v>1796</v>
      </c>
      <c r="K4793" s="13" t="s">
        <v>35</v>
      </c>
      <c r="L4793" s="25" t="str">
        <f>VLOOKUP($K4793,TONG_SL!$A:$D,2,0)</f>
        <v>Tai heo muối 200g</v>
      </c>
      <c r="N4793" s="25" t="str">
        <f t="shared" si="684"/>
        <v>K-C6</v>
      </c>
      <c r="Q4793" s="25" t="str">
        <f>VLOOKUP(K4793,TONG_SL!$A:$D,3,0)</f>
        <v>Túi</v>
      </c>
      <c r="R4793" s="1">
        <v>5</v>
      </c>
      <c r="T4793" s="1">
        <f>VLOOKUP(VLOOKUP(G4793,Ma_KH!$A:$R,18,0)&amp;K4793,Gia_MB!$A:$F,6,0)</f>
        <v>55595</v>
      </c>
      <c r="U4793" s="14">
        <f t="shared" si="680"/>
        <v>277975</v>
      </c>
      <c r="W4793" s="64">
        <f t="shared" si="681"/>
        <v>0</v>
      </c>
      <c r="X4793" s="3" t="str">
        <f t="shared" si="682"/>
        <v>8</v>
      </c>
      <c r="Z4793" s="14">
        <f t="shared" si="683"/>
        <v>22238</v>
      </c>
      <c r="AA4793" s="7">
        <f>VLOOKUP(G4793,Ma_KH!$A:$R,14,0)</f>
        <v>60</v>
      </c>
      <c r="AD4793" s="7" t="str">
        <f>IFERROR(VLOOKUP(J4793,'Chuyển Mã'!$B$3:$C$9,2,0),"")</f>
        <v>Tỉnh</v>
      </c>
      <c r="AE4793" s="7" t="str">
        <f t="shared" si="678"/>
        <v>Tai heo muối 200g</v>
      </c>
      <c r="AF4793" s="7">
        <f t="shared" si="679"/>
        <v>5</v>
      </c>
    </row>
    <row r="4794" spans="1:32" x14ac:dyDescent="0.25">
      <c r="A4794" s="11">
        <v>45911</v>
      </c>
      <c r="B4794" s="25">
        <v>4176692145</v>
      </c>
      <c r="C4794" s="12" t="s">
        <v>7214</v>
      </c>
      <c r="D4794" s="16">
        <f t="shared" ref="D4794:D4857" si="685">IF(A4794="","",A4794)</f>
        <v>45911</v>
      </c>
      <c r="G4794" s="13" t="s">
        <v>7321</v>
      </c>
      <c r="I4794" s="25" t="s">
        <v>8784</v>
      </c>
      <c r="J4794" s="13" t="s">
        <v>1796</v>
      </c>
      <c r="K4794" s="13" t="s">
        <v>41</v>
      </c>
      <c r="L4794" s="25" t="str">
        <f>VLOOKUP($K4794,TONG_SL!$A:$D,2,0)</f>
        <v>Chả nướng 300g</v>
      </c>
      <c r="N4794" s="25" t="str">
        <f t="shared" si="684"/>
        <v>K-C6</v>
      </c>
      <c r="Q4794" s="25" t="str">
        <f>VLOOKUP(K4794,TONG_SL!$A:$D,3,0)</f>
        <v>Túi</v>
      </c>
      <c r="R4794" s="1">
        <v>5</v>
      </c>
      <c r="T4794" s="1">
        <f>VLOOKUP(VLOOKUP(G4794,Ma_KH!$A:$R,18,0)&amp;K4794,Gia_MB!$A:$F,6,0)</f>
        <v>70950</v>
      </c>
      <c r="U4794" s="14">
        <f t="shared" si="680"/>
        <v>354750</v>
      </c>
      <c r="W4794" s="64">
        <f t="shared" si="681"/>
        <v>0</v>
      </c>
      <c r="X4794" s="3" t="str">
        <f t="shared" si="682"/>
        <v>8</v>
      </c>
      <c r="Z4794" s="14">
        <f t="shared" si="683"/>
        <v>28380</v>
      </c>
      <c r="AA4794" s="7">
        <f>VLOOKUP(G4794,Ma_KH!$A:$R,14,0)</f>
        <v>60</v>
      </c>
      <c r="AD4794" s="7" t="str">
        <f>IFERROR(VLOOKUP(J4794,'Chuyển Mã'!$B$3:$C$9,2,0),"")</f>
        <v>Tỉnh</v>
      </c>
      <c r="AE4794" s="7" t="str">
        <f t="shared" si="678"/>
        <v>Chả nướng 300g</v>
      </c>
      <c r="AF4794" s="7">
        <f t="shared" si="679"/>
        <v>5</v>
      </c>
    </row>
    <row r="4795" spans="1:32" x14ac:dyDescent="0.25">
      <c r="A4795" s="11">
        <v>45911</v>
      </c>
      <c r="B4795" s="25">
        <v>4176673722</v>
      </c>
      <c r="C4795" s="12" t="s">
        <v>7214</v>
      </c>
      <c r="D4795" s="16">
        <f t="shared" si="685"/>
        <v>45911</v>
      </c>
      <c r="G4795" s="13" t="s">
        <v>7321</v>
      </c>
      <c r="I4795" s="25" t="s">
        <v>8785</v>
      </c>
      <c r="J4795" s="13" t="s">
        <v>1796</v>
      </c>
      <c r="K4795" s="13" t="s">
        <v>39</v>
      </c>
      <c r="L4795" s="25" t="str">
        <f>VLOOKUP($K4795,TONG_SL!$A:$D,2,0)</f>
        <v>Chả cốm 300g</v>
      </c>
      <c r="N4795" s="25" t="str">
        <f t="shared" si="684"/>
        <v>K-C6</v>
      </c>
      <c r="Q4795" s="25" t="str">
        <f>VLOOKUP(K4795,TONG_SL!$A:$D,3,0)</f>
        <v>Túi</v>
      </c>
      <c r="R4795" s="1">
        <v>5</v>
      </c>
      <c r="T4795" s="1">
        <f>VLOOKUP(VLOOKUP(G4795,Ma_KH!$A:$R,18,0)&amp;K4795,Gia_MB!$A:$F,6,0)</f>
        <v>74250</v>
      </c>
      <c r="U4795" s="14">
        <f t="shared" si="680"/>
        <v>371250</v>
      </c>
      <c r="W4795" s="64">
        <f t="shared" si="681"/>
        <v>0</v>
      </c>
      <c r="X4795" s="3" t="str">
        <f t="shared" si="682"/>
        <v>8</v>
      </c>
      <c r="Z4795" s="14">
        <f t="shared" si="683"/>
        <v>29700</v>
      </c>
      <c r="AA4795" s="7">
        <f>VLOOKUP(G4795,Ma_KH!$A:$R,14,0)</f>
        <v>60</v>
      </c>
      <c r="AD4795" s="7" t="str">
        <f>IFERROR(VLOOKUP(J4795,'Chuyển Mã'!$B$3:$C$9,2,0),"")</f>
        <v>Tỉnh</v>
      </c>
      <c r="AE4795" s="7" t="str">
        <f t="shared" si="678"/>
        <v>Chả cốm 300g</v>
      </c>
      <c r="AF4795" s="7">
        <f t="shared" si="679"/>
        <v>5</v>
      </c>
    </row>
    <row r="4796" spans="1:32" x14ac:dyDescent="0.25">
      <c r="A4796" s="11">
        <v>45911</v>
      </c>
      <c r="B4796" s="25">
        <v>4176673722</v>
      </c>
      <c r="C4796" s="12" t="s">
        <v>7214</v>
      </c>
      <c r="D4796" s="16">
        <f t="shared" si="685"/>
        <v>45911</v>
      </c>
      <c r="G4796" s="13" t="s">
        <v>7321</v>
      </c>
      <c r="I4796" s="25" t="s">
        <v>8785</v>
      </c>
      <c r="J4796" s="13" t="s">
        <v>1796</v>
      </c>
      <c r="K4796" s="13" t="s">
        <v>35</v>
      </c>
      <c r="L4796" s="25" t="str">
        <f>VLOOKUP($K4796,TONG_SL!$A:$D,2,0)</f>
        <v>Tai heo muối 200g</v>
      </c>
      <c r="N4796" s="25" t="str">
        <f t="shared" si="684"/>
        <v>K-C6</v>
      </c>
      <c r="Q4796" s="25" t="str">
        <f>VLOOKUP(K4796,TONG_SL!$A:$D,3,0)</f>
        <v>Túi</v>
      </c>
      <c r="R4796" s="1">
        <v>5</v>
      </c>
      <c r="T4796" s="1">
        <f>VLOOKUP(VLOOKUP(G4796,Ma_KH!$A:$R,18,0)&amp;K4796,Gia_MB!$A:$F,6,0)</f>
        <v>55595</v>
      </c>
      <c r="U4796" s="14">
        <f t="shared" si="680"/>
        <v>277975</v>
      </c>
      <c r="W4796" s="64">
        <f t="shared" si="681"/>
        <v>0</v>
      </c>
      <c r="X4796" s="3" t="str">
        <f t="shared" si="682"/>
        <v>8</v>
      </c>
      <c r="Z4796" s="14">
        <f t="shared" si="683"/>
        <v>22238</v>
      </c>
      <c r="AA4796" s="7">
        <f>VLOOKUP(G4796,Ma_KH!$A:$R,14,0)</f>
        <v>60</v>
      </c>
      <c r="AD4796" s="7" t="str">
        <f>IFERROR(VLOOKUP(J4796,'Chuyển Mã'!$B$3:$C$9,2,0),"")</f>
        <v>Tỉnh</v>
      </c>
      <c r="AE4796" s="7" t="str">
        <f t="shared" si="678"/>
        <v>Tai heo muối 200g</v>
      </c>
      <c r="AF4796" s="7">
        <f t="shared" si="679"/>
        <v>5</v>
      </c>
    </row>
    <row r="4797" spans="1:32" x14ac:dyDescent="0.25">
      <c r="A4797" s="11">
        <v>45911</v>
      </c>
      <c r="B4797" s="25">
        <v>4176673722</v>
      </c>
      <c r="C4797" s="12" t="s">
        <v>7214</v>
      </c>
      <c r="D4797" s="16">
        <f t="shared" si="685"/>
        <v>45911</v>
      </c>
      <c r="G4797" s="13" t="s">
        <v>7321</v>
      </c>
      <c r="I4797" s="25" t="s">
        <v>8785</v>
      </c>
      <c r="J4797" s="13" t="s">
        <v>1796</v>
      </c>
      <c r="K4797" s="13" t="s">
        <v>51</v>
      </c>
      <c r="L4797" s="25" t="str">
        <f>VLOOKUP($K4797,TONG_SL!$A:$D,2,0)</f>
        <v>Mọc Nấm Hương 250g</v>
      </c>
      <c r="N4797" s="25" t="str">
        <f t="shared" si="684"/>
        <v>K-C6</v>
      </c>
      <c r="Q4797" s="25" t="str">
        <f>VLOOKUP(K4797,TONG_SL!$A:$D,3,0)</f>
        <v>Túi</v>
      </c>
      <c r="R4797" s="1">
        <v>5</v>
      </c>
      <c r="T4797" s="1">
        <f>VLOOKUP(VLOOKUP(G4797,Ma_KH!$A:$R,18,0)&amp;K4797,Gia_MB!$A:$F,6,0)</f>
        <v>46000</v>
      </c>
      <c r="U4797" s="14">
        <f t="shared" si="680"/>
        <v>230000</v>
      </c>
      <c r="W4797" s="64">
        <f t="shared" si="681"/>
        <v>0</v>
      </c>
      <c r="X4797" s="3" t="str">
        <f t="shared" si="682"/>
        <v>8</v>
      </c>
      <c r="Z4797" s="14">
        <f t="shared" si="683"/>
        <v>18400</v>
      </c>
      <c r="AA4797" s="7">
        <f>VLOOKUP(G4797,Ma_KH!$A:$R,14,0)</f>
        <v>60</v>
      </c>
      <c r="AD4797" s="7" t="str">
        <f>IFERROR(VLOOKUP(J4797,'Chuyển Mã'!$B$3:$C$9,2,0),"")</f>
        <v>Tỉnh</v>
      </c>
      <c r="AE4797" s="7" t="str">
        <f t="shared" si="678"/>
        <v>Mọc Nấm Hương 250g</v>
      </c>
      <c r="AF4797" s="7">
        <f t="shared" si="679"/>
        <v>5</v>
      </c>
    </row>
    <row r="4798" spans="1:32" x14ac:dyDescent="0.25">
      <c r="A4798" s="11">
        <v>45911</v>
      </c>
      <c r="B4798" s="25">
        <v>4176673722</v>
      </c>
      <c r="C4798" s="12" t="s">
        <v>7214</v>
      </c>
      <c r="D4798" s="16">
        <f t="shared" si="685"/>
        <v>45911</v>
      </c>
      <c r="G4798" s="13" t="s">
        <v>7321</v>
      </c>
      <c r="I4798" s="25" t="s">
        <v>8785</v>
      </c>
      <c r="J4798" s="13" t="s">
        <v>1796</v>
      </c>
      <c r="K4798" s="13" t="s">
        <v>32</v>
      </c>
      <c r="L4798" s="25" t="str">
        <f>VLOOKUP($K4798,TONG_SL!$A:$D,2,0)</f>
        <v>Giò Tai Lưỡi Xào 250</v>
      </c>
      <c r="N4798" s="25" t="str">
        <f t="shared" si="684"/>
        <v>K-C6</v>
      </c>
      <c r="Q4798" s="25" t="str">
        <f>VLOOKUP(K4798,TONG_SL!$A:$D,3,0)</f>
        <v>Túi</v>
      </c>
      <c r="R4798" s="1">
        <v>5</v>
      </c>
      <c r="T4798" s="1">
        <f>VLOOKUP(VLOOKUP(G4798,Ma_KH!$A:$R,18,0)&amp;K4798,Gia_MB!$A:$F,6,0)</f>
        <v>50183</v>
      </c>
      <c r="U4798" s="14">
        <f t="shared" si="680"/>
        <v>250915</v>
      </c>
      <c r="W4798" s="64">
        <f t="shared" si="681"/>
        <v>0</v>
      </c>
      <c r="X4798" s="3" t="str">
        <f t="shared" si="682"/>
        <v>8</v>
      </c>
      <c r="Z4798" s="14">
        <f t="shared" si="683"/>
        <v>20073.2</v>
      </c>
      <c r="AA4798" s="7">
        <f>VLOOKUP(G4798,Ma_KH!$A:$R,14,0)</f>
        <v>60</v>
      </c>
      <c r="AD4798" s="7" t="str">
        <f>IFERROR(VLOOKUP(J4798,'Chuyển Mã'!$B$3:$C$9,2,0),"")</f>
        <v>Tỉnh</v>
      </c>
      <c r="AE4798" s="7" t="str">
        <f t="shared" si="678"/>
        <v>Giò Tai Lưỡi Xào 250</v>
      </c>
      <c r="AF4798" s="7">
        <f t="shared" si="679"/>
        <v>5</v>
      </c>
    </row>
    <row r="4799" spans="1:32" x14ac:dyDescent="0.25">
      <c r="A4799" s="11">
        <v>45911</v>
      </c>
      <c r="B4799" s="25">
        <v>4176673722</v>
      </c>
      <c r="C4799" s="12" t="s">
        <v>7214</v>
      </c>
      <c r="D4799" s="16">
        <f t="shared" si="685"/>
        <v>45911</v>
      </c>
      <c r="G4799" s="13" t="s">
        <v>7321</v>
      </c>
      <c r="I4799" s="25" t="s">
        <v>8785</v>
      </c>
      <c r="J4799" s="13" t="s">
        <v>1796</v>
      </c>
      <c r="K4799" s="13" t="s">
        <v>27</v>
      </c>
      <c r="L4799" s="25" t="str">
        <f>VLOOKUP($K4799,TONG_SL!$A:$D,2,0)</f>
        <v>Chân giò heo muối 300g</v>
      </c>
      <c r="N4799" s="25" t="str">
        <f t="shared" si="684"/>
        <v>K-C6</v>
      </c>
      <c r="Q4799" s="25" t="str">
        <f>VLOOKUP(K4799,TONG_SL!$A:$D,3,0)</f>
        <v>Túi</v>
      </c>
      <c r="R4799" s="1">
        <v>5</v>
      </c>
      <c r="T4799" s="1">
        <f>VLOOKUP(VLOOKUP(G4799,Ma_KH!$A:$R,18,0)&amp;K4799,Gia_MB!$A:$F,6,0)</f>
        <v>73431</v>
      </c>
      <c r="U4799" s="14">
        <f t="shared" si="680"/>
        <v>367155</v>
      </c>
      <c r="W4799" s="64">
        <f t="shared" si="681"/>
        <v>0</v>
      </c>
      <c r="X4799" s="3" t="str">
        <f t="shared" si="682"/>
        <v>8</v>
      </c>
      <c r="Z4799" s="14">
        <f t="shared" si="683"/>
        <v>29372.400000000001</v>
      </c>
      <c r="AA4799" s="7">
        <f>VLOOKUP(G4799,Ma_KH!$A:$R,14,0)</f>
        <v>60</v>
      </c>
      <c r="AD4799" s="7" t="str">
        <f>IFERROR(VLOOKUP(J4799,'Chuyển Mã'!$B$3:$C$9,2,0),"")</f>
        <v>Tỉnh</v>
      </c>
      <c r="AE4799" s="7" t="str">
        <f t="shared" si="678"/>
        <v>Chân giò heo muối 300g</v>
      </c>
      <c r="AF4799" s="7">
        <f t="shared" si="679"/>
        <v>5</v>
      </c>
    </row>
    <row r="4800" spans="1:32" x14ac:dyDescent="0.25">
      <c r="A4800" s="11">
        <v>45911</v>
      </c>
      <c r="B4800" s="25">
        <v>4176671189</v>
      </c>
      <c r="C4800" s="12" t="s">
        <v>7214</v>
      </c>
      <c r="D4800" s="16">
        <f t="shared" si="685"/>
        <v>45911</v>
      </c>
      <c r="G4800" s="13" t="s">
        <v>7321</v>
      </c>
      <c r="I4800" s="25" t="s">
        <v>8786</v>
      </c>
      <c r="J4800" s="13" t="s">
        <v>1796</v>
      </c>
      <c r="K4800" s="13" t="s">
        <v>32</v>
      </c>
      <c r="L4800" s="25" t="str">
        <f>VLOOKUP($K4800,TONG_SL!$A:$D,2,0)</f>
        <v>Giò Tai Lưỡi Xào 250</v>
      </c>
      <c r="N4800" s="25" t="str">
        <f t="shared" si="684"/>
        <v>K-C6</v>
      </c>
      <c r="Q4800" s="25" t="str">
        <f>VLOOKUP(K4800,TONG_SL!$A:$D,3,0)</f>
        <v>Túi</v>
      </c>
      <c r="R4800" s="1">
        <v>5</v>
      </c>
      <c r="T4800" s="1">
        <f>VLOOKUP(VLOOKUP(G4800,Ma_KH!$A:$R,18,0)&amp;K4800,Gia_MB!$A:$F,6,0)</f>
        <v>50183</v>
      </c>
      <c r="U4800" s="14">
        <f t="shared" si="680"/>
        <v>250915</v>
      </c>
      <c r="W4800" s="64">
        <f t="shared" si="681"/>
        <v>0</v>
      </c>
      <c r="X4800" s="3" t="str">
        <f t="shared" si="682"/>
        <v>8</v>
      </c>
      <c r="Z4800" s="14">
        <f t="shared" si="683"/>
        <v>20073.2</v>
      </c>
      <c r="AA4800" s="7">
        <f>VLOOKUP(G4800,Ma_KH!$A:$R,14,0)</f>
        <v>60</v>
      </c>
      <c r="AD4800" s="7" t="str">
        <f>IFERROR(VLOOKUP(J4800,'Chuyển Mã'!$B$3:$C$9,2,0),"")</f>
        <v>Tỉnh</v>
      </c>
      <c r="AE4800" s="7" t="str">
        <f t="shared" si="678"/>
        <v>Giò Tai Lưỡi Xào 250</v>
      </c>
      <c r="AF4800" s="7">
        <f t="shared" si="679"/>
        <v>5</v>
      </c>
    </row>
    <row r="4801" spans="1:32" x14ac:dyDescent="0.25">
      <c r="A4801" s="11">
        <v>45911</v>
      </c>
      <c r="B4801" s="25">
        <v>4176671189</v>
      </c>
      <c r="C4801" s="12" t="s">
        <v>7214</v>
      </c>
      <c r="D4801" s="16">
        <f t="shared" si="685"/>
        <v>45911</v>
      </c>
      <c r="G4801" s="13" t="s">
        <v>7321</v>
      </c>
      <c r="I4801" s="25" t="s">
        <v>8786</v>
      </c>
      <c r="J4801" s="13" t="s">
        <v>1796</v>
      </c>
      <c r="K4801" s="13" t="s">
        <v>51</v>
      </c>
      <c r="L4801" s="25" t="str">
        <f>VLOOKUP($K4801,TONG_SL!$A:$D,2,0)</f>
        <v>Mọc Nấm Hương 250g</v>
      </c>
      <c r="N4801" s="25" t="str">
        <f t="shared" si="684"/>
        <v>K-C6</v>
      </c>
      <c r="Q4801" s="25" t="str">
        <f>VLOOKUP(K4801,TONG_SL!$A:$D,3,0)</f>
        <v>Túi</v>
      </c>
      <c r="R4801" s="1">
        <v>5</v>
      </c>
      <c r="T4801" s="1">
        <f>VLOOKUP(VLOOKUP(G4801,Ma_KH!$A:$R,18,0)&amp;K4801,Gia_MB!$A:$F,6,0)</f>
        <v>46000</v>
      </c>
      <c r="U4801" s="14">
        <f t="shared" si="680"/>
        <v>230000</v>
      </c>
      <c r="W4801" s="64">
        <f t="shared" si="681"/>
        <v>0</v>
      </c>
      <c r="X4801" s="3" t="str">
        <f t="shared" si="682"/>
        <v>8</v>
      </c>
      <c r="Z4801" s="14">
        <f t="shared" si="683"/>
        <v>18400</v>
      </c>
      <c r="AA4801" s="7">
        <f>VLOOKUP(G4801,Ma_KH!$A:$R,14,0)</f>
        <v>60</v>
      </c>
      <c r="AD4801" s="7" t="str">
        <f>IFERROR(VLOOKUP(J4801,'Chuyển Mã'!$B$3:$C$9,2,0),"")</f>
        <v>Tỉnh</v>
      </c>
      <c r="AE4801" s="7" t="str">
        <f t="shared" si="678"/>
        <v>Mọc Nấm Hương 250g</v>
      </c>
      <c r="AF4801" s="7">
        <f t="shared" si="679"/>
        <v>5</v>
      </c>
    </row>
    <row r="4802" spans="1:32" x14ac:dyDescent="0.25">
      <c r="A4802" s="11">
        <v>45911</v>
      </c>
      <c r="B4802" s="25">
        <v>4176671189</v>
      </c>
      <c r="C4802" s="12" t="s">
        <v>7214</v>
      </c>
      <c r="D4802" s="16">
        <f t="shared" si="685"/>
        <v>45911</v>
      </c>
      <c r="G4802" s="13" t="s">
        <v>7321</v>
      </c>
      <c r="I4802" s="25" t="s">
        <v>8786</v>
      </c>
      <c r="J4802" s="13" t="s">
        <v>1796</v>
      </c>
      <c r="K4802" s="13" t="s">
        <v>27</v>
      </c>
      <c r="L4802" s="25" t="str">
        <f>VLOOKUP($K4802,TONG_SL!$A:$D,2,0)</f>
        <v>Chân giò heo muối 300g</v>
      </c>
      <c r="N4802" s="25" t="str">
        <f t="shared" si="684"/>
        <v>K-C6</v>
      </c>
      <c r="Q4802" s="25" t="str">
        <f>VLOOKUP(K4802,TONG_SL!$A:$D,3,0)</f>
        <v>Túi</v>
      </c>
      <c r="R4802" s="1">
        <v>5</v>
      </c>
      <c r="T4802" s="1">
        <f>VLOOKUP(VLOOKUP(G4802,Ma_KH!$A:$R,18,0)&amp;K4802,Gia_MB!$A:$F,6,0)</f>
        <v>73431</v>
      </c>
      <c r="U4802" s="14">
        <f t="shared" si="680"/>
        <v>367155</v>
      </c>
      <c r="W4802" s="64">
        <f t="shared" si="681"/>
        <v>0</v>
      </c>
      <c r="X4802" s="3" t="str">
        <f t="shared" si="682"/>
        <v>8</v>
      </c>
      <c r="Z4802" s="14">
        <f t="shared" si="683"/>
        <v>29372.400000000001</v>
      </c>
      <c r="AA4802" s="7">
        <f>VLOOKUP(G4802,Ma_KH!$A:$R,14,0)</f>
        <v>60</v>
      </c>
      <c r="AD4802" s="7" t="str">
        <f>IFERROR(VLOOKUP(J4802,'Chuyển Mã'!$B$3:$C$9,2,0),"")</f>
        <v>Tỉnh</v>
      </c>
      <c r="AE4802" s="7" t="str">
        <f t="shared" si="678"/>
        <v>Chân giò heo muối 300g</v>
      </c>
      <c r="AF4802" s="7">
        <f t="shared" si="679"/>
        <v>5</v>
      </c>
    </row>
    <row r="4803" spans="1:32" x14ac:dyDescent="0.25">
      <c r="A4803" s="11">
        <v>45911</v>
      </c>
      <c r="B4803" s="25">
        <v>4176671189</v>
      </c>
      <c r="C4803" s="12" t="s">
        <v>7214</v>
      </c>
      <c r="D4803" s="16">
        <f t="shared" si="685"/>
        <v>45911</v>
      </c>
      <c r="G4803" s="13" t="s">
        <v>7321</v>
      </c>
      <c r="I4803" s="25" t="s">
        <v>8786</v>
      </c>
      <c r="J4803" s="13" t="s">
        <v>1796</v>
      </c>
      <c r="K4803" s="13" t="s">
        <v>30</v>
      </c>
      <c r="L4803" s="25" t="str">
        <f>VLOOKUP($K4803,TONG_SL!$A:$D,2,0)</f>
        <v>Gà muối 500g</v>
      </c>
      <c r="N4803" s="25" t="str">
        <f t="shared" si="684"/>
        <v>K-C6</v>
      </c>
      <c r="Q4803" s="25" t="str">
        <f>VLOOKUP(K4803,TONG_SL!$A:$D,3,0)</f>
        <v>Túi</v>
      </c>
      <c r="R4803" s="1">
        <v>5</v>
      </c>
      <c r="T4803" s="1">
        <f>VLOOKUP(VLOOKUP(G4803,Ma_KH!$A:$R,18,0)&amp;K4803,Gia_MB!$A:$F,6,0)</f>
        <v>111058</v>
      </c>
      <c r="U4803" s="14">
        <f t="shared" si="680"/>
        <v>555290</v>
      </c>
      <c r="W4803" s="64">
        <f t="shared" si="681"/>
        <v>0</v>
      </c>
      <c r="X4803" s="3" t="str">
        <f t="shared" si="682"/>
        <v>8</v>
      </c>
      <c r="Z4803" s="14">
        <f t="shared" si="683"/>
        <v>44423.200000000004</v>
      </c>
      <c r="AA4803" s="7">
        <f>VLOOKUP(G4803,Ma_KH!$A:$R,14,0)</f>
        <v>60</v>
      </c>
      <c r="AD4803" s="7" t="str">
        <f>IFERROR(VLOOKUP(J4803,'Chuyển Mã'!$B$3:$C$9,2,0),"")</f>
        <v>Tỉnh</v>
      </c>
      <c r="AE4803" s="7" t="str">
        <f t="shared" ref="AE4803:AE4866" si="686">IFERROR(L4803,"")</f>
        <v>Gà muối 500g</v>
      </c>
      <c r="AF4803" s="7">
        <f t="shared" ref="AF4803:AF4866" si="687">R4803</f>
        <v>5</v>
      </c>
    </row>
    <row r="4804" spans="1:32" x14ac:dyDescent="0.25">
      <c r="A4804" s="11">
        <v>45911</v>
      </c>
      <c r="B4804" s="25">
        <v>4176680088</v>
      </c>
      <c r="C4804" s="12" t="s">
        <v>7214</v>
      </c>
      <c r="D4804" s="16">
        <f t="shared" si="685"/>
        <v>45911</v>
      </c>
      <c r="G4804" s="13" t="s">
        <v>7321</v>
      </c>
      <c r="I4804" s="25" t="s">
        <v>8787</v>
      </c>
      <c r="J4804" s="13" t="s">
        <v>1796</v>
      </c>
      <c r="K4804" s="13" t="s">
        <v>41</v>
      </c>
      <c r="L4804" s="25" t="str">
        <f>VLOOKUP($K4804,TONG_SL!$A:$D,2,0)</f>
        <v>Chả nướng 300g</v>
      </c>
      <c r="N4804" s="25" t="str">
        <f t="shared" si="684"/>
        <v>K-C6</v>
      </c>
      <c r="Q4804" s="25" t="str">
        <f>VLOOKUP(K4804,TONG_SL!$A:$D,3,0)</f>
        <v>Túi</v>
      </c>
      <c r="R4804" s="1">
        <v>5</v>
      </c>
      <c r="T4804" s="1">
        <f>VLOOKUP(VLOOKUP(G4804,Ma_KH!$A:$R,18,0)&amp;K4804,Gia_MB!$A:$F,6,0)</f>
        <v>70950</v>
      </c>
      <c r="U4804" s="14">
        <f t="shared" si="680"/>
        <v>354750</v>
      </c>
      <c r="W4804" s="64">
        <f t="shared" si="681"/>
        <v>0</v>
      </c>
      <c r="X4804" s="3" t="str">
        <f t="shared" si="682"/>
        <v>8</v>
      </c>
      <c r="Z4804" s="14">
        <f t="shared" si="683"/>
        <v>28380</v>
      </c>
      <c r="AA4804" s="7">
        <f>VLOOKUP(G4804,Ma_KH!$A:$R,14,0)</f>
        <v>60</v>
      </c>
      <c r="AD4804" s="7" t="str">
        <f>IFERROR(VLOOKUP(J4804,'Chuyển Mã'!$B$3:$C$9,2,0),"")</f>
        <v>Tỉnh</v>
      </c>
      <c r="AE4804" s="7" t="str">
        <f t="shared" si="686"/>
        <v>Chả nướng 300g</v>
      </c>
      <c r="AF4804" s="7">
        <f t="shared" si="687"/>
        <v>5</v>
      </c>
    </row>
    <row r="4805" spans="1:32" x14ac:dyDescent="0.25">
      <c r="A4805" s="11">
        <v>45911</v>
      </c>
      <c r="B4805" s="25">
        <v>4176680088</v>
      </c>
      <c r="C4805" s="12" t="s">
        <v>7214</v>
      </c>
      <c r="D4805" s="16">
        <f t="shared" si="685"/>
        <v>45911</v>
      </c>
      <c r="G4805" s="13" t="s">
        <v>7321</v>
      </c>
      <c r="I4805" s="25" t="s">
        <v>8787</v>
      </c>
      <c r="J4805" s="13" t="s">
        <v>1796</v>
      </c>
      <c r="K4805" s="13" t="s">
        <v>51</v>
      </c>
      <c r="L4805" s="25" t="str">
        <f>VLOOKUP($K4805,TONG_SL!$A:$D,2,0)</f>
        <v>Mọc Nấm Hương 250g</v>
      </c>
      <c r="N4805" s="25" t="str">
        <f t="shared" si="684"/>
        <v>K-C6</v>
      </c>
      <c r="Q4805" s="25" t="str">
        <f>VLOOKUP(K4805,TONG_SL!$A:$D,3,0)</f>
        <v>Túi</v>
      </c>
      <c r="R4805" s="1">
        <v>5</v>
      </c>
      <c r="T4805" s="1">
        <f>VLOOKUP(VLOOKUP(G4805,Ma_KH!$A:$R,18,0)&amp;K4805,Gia_MB!$A:$F,6,0)</f>
        <v>46000</v>
      </c>
      <c r="U4805" s="14">
        <f t="shared" si="680"/>
        <v>230000</v>
      </c>
      <c r="W4805" s="64">
        <f t="shared" si="681"/>
        <v>0</v>
      </c>
      <c r="X4805" s="3" t="str">
        <f t="shared" si="682"/>
        <v>8</v>
      </c>
      <c r="Z4805" s="14">
        <f t="shared" si="683"/>
        <v>18400</v>
      </c>
      <c r="AA4805" s="7">
        <f>VLOOKUP(G4805,Ma_KH!$A:$R,14,0)</f>
        <v>60</v>
      </c>
      <c r="AD4805" s="7" t="str">
        <f>IFERROR(VLOOKUP(J4805,'Chuyển Mã'!$B$3:$C$9,2,0),"")</f>
        <v>Tỉnh</v>
      </c>
      <c r="AE4805" s="7" t="str">
        <f t="shared" si="686"/>
        <v>Mọc Nấm Hương 250g</v>
      </c>
      <c r="AF4805" s="7">
        <f t="shared" si="687"/>
        <v>5</v>
      </c>
    </row>
    <row r="4806" spans="1:32" x14ac:dyDescent="0.25">
      <c r="A4806" s="11">
        <v>45911</v>
      </c>
      <c r="B4806" s="25">
        <v>4176680088</v>
      </c>
      <c r="C4806" s="12" t="s">
        <v>7214</v>
      </c>
      <c r="D4806" s="16">
        <f t="shared" si="685"/>
        <v>45911</v>
      </c>
      <c r="G4806" s="13" t="s">
        <v>7321</v>
      </c>
      <c r="I4806" s="25" t="s">
        <v>8787</v>
      </c>
      <c r="J4806" s="13" t="s">
        <v>1796</v>
      </c>
      <c r="K4806" s="13" t="s">
        <v>27</v>
      </c>
      <c r="L4806" s="25" t="str">
        <f>VLOOKUP($K4806,TONG_SL!$A:$D,2,0)</f>
        <v>Chân giò heo muối 300g</v>
      </c>
      <c r="N4806" s="25" t="str">
        <f t="shared" si="684"/>
        <v>K-C6</v>
      </c>
      <c r="Q4806" s="25" t="str">
        <f>VLOOKUP(K4806,TONG_SL!$A:$D,3,0)</f>
        <v>Túi</v>
      </c>
      <c r="R4806" s="1">
        <v>5</v>
      </c>
      <c r="T4806" s="1">
        <f>VLOOKUP(VLOOKUP(G4806,Ma_KH!$A:$R,18,0)&amp;K4806,Gia_MB!$A:$F,6,0)</f>
        <v>73431</v>
      </c>
      <c r="U4806" s="14">
        <f t="shared" si="680"/>
        <v>367155</v>
      </c>
      <c r="W4806" s="64">
        <f t="shared" si="681"/>
        <v>0</v>
      </c>
      <c r="X4806" s="3" t="str">
        <f t="shared" si="682"/>
        <v>8</v>
      </c>
      <c r="Z4806" s="14">
        <f t="shared" si="683"/>
        <v>29372.400000000001</v>
      </c>
      <c r="AA4806" s="7">
        <f>VLOOKUP(G4806,Ma_KH!$A:$R,14,0)</f>
        <v>60</v>
      </c>
      <c r="AD4806" s="7" t="str">
        <f>IFERROR(VLOOKUP(J4806,'Chuyển Mã'!$B$3:$C$9,2,0),"")</f>
        <v>Tỉnh</v>
      </c>
      <c r="AE4806" s="7" t="str">
        <f t="shared" si="686"/>
        <v>Chân giò heo muối 300g</v>
      </c>
      <c r="AF4806" s="7">
        <f t="shared" si="687"/>
        <v>5</v>
      </c>
    </row>
    <row r="4807" spans="1:32" x14ac:dyDescent="0.25">
      <c r="A4807" s="11">
        <v>45911</v>
      </c>
      <c r="B4807" s="25">
        <v>4176672176</v>
      </c>
      <c r="C4807" s="12" t="s">
        <v>7214</v>
      </c>
      <c r="D4807" s="16">
        <f t="shared" si="685"/>
        <v>45911</v>
      </c>
      <c r="G4807" s="13" t="s">
        <v>7321</v>
      </c>
      <c r="I4807" s="25" t="s">
        <v>8788</v>
      </c>
      <c r="J4807" s="13" t="s">
        <v>1796</v>
      </c>
      <c r="K4807" s="13" t="s">
        <v>30</v>
      </c>
      <c r="L4807" s="25" t="str">
        <f>VLOOKUP($K4807,TONG_SL!$A:$D,2,0)</f>
        <v>Gà muối 500g</v>
      </c>
      <c r="N4807" s="25" t="str">
        <f t="shared" si="684"/>
        <v>K-C6</v>
      </c>
      <c r="Q4807" s="25" t="str">
        <f>VLOOKUP(K4807,TONG_SL!$A:$D,3,0)</f>
        <v>Túi</v>
      </c>
      <c r="R4807" s="1">
        <v>5</v>
      </c>
      <c r="T4807" s="1">
        <f>VLOOKUP(VLOOKUP(G4807,Ma_KH!$A:$R,18,0)&amp;K4807,Gia_MB!$A:$F,6,0)</f>
        <v>111058</v>
      </c>
      <c r="U4807" s="14">
        <f t="shared" si="680"/>
        <v>555290</v>
      </c>
      <c r="W4807" s="64">
        <f t="shared" si="681"/>
        <v>0</v>
      </c>
      <c r="X4807" s="3" t="str">
        <f t="shared" si="682"/>
        <v>8</v>
      </c>
      <c r="Z4807" s="14">
        <f t="shared" si="683"/>
        <v>44423.200000000004</v>
      </c>
      <c r="AA4807" s="7">
        <f>VLOOKUP(G4807,Ma_KH!$A:$R,14,0)</f>
        <v>60</v>
      </c>
      <c r="AD4807" s="7" t="str">
        <f>IFERROR(VLOOKUP(J4807,'Chuyển Mã'!$B$3:$C$9,2,0),"")</f>
        <v>Tỉnh</v>
      </c>
      <c r="AE4807" s="7" t="str">
        <f t="shared" si="686"/>
        <v>Gà muối 500g</v>
      </c>
      <c r="AF4807" s="7">
        <f t="shared" si="687"/>
        <v>5</v>
      </c>
    </row>
    <row r="4808" spans="1:32" x14ac:dyDescent="0.25">
      <c r="A4808" s="11">
        <v>45911</v>
      </c>
      <c r="B4808" s="25">
        <v>4176672176</v>
      </c>
      <c r="C4808" s="12" t="s">
        <v>7214</v>
      </c>
      <c r="D4808" s="16">
        <f t="shared" si="685"/>
        <v>45911</v>
      </c>
      <c r="G4808" s="13" t="s">
        <v>7321</v>
      </c>
      <c r="I4808" s="25" t="s">
        <v>8788</v>
      </c>
      <c r="J4808" s="13" t="s">
        <v>1796</v>
      </c>
      <c r="K4808" s="13" t="s">
        <v>51</v>
      </c>
      <c r="L4808" s="25" t="str">
        <f>VLOOKUP($K4808,TONG_SL!$A:$D,2,0)</f>
        <v>Mọc Nấm Hương 250g</v>
      </c>
      <c r="N4808" s="25" t="str">
        <f t="shared" si="684"/>
        <v>K-C6</v>
      </c>
      <c r="Q4808" s="25" t="str">
        <f>VLOOKUP(K4808,TONG_SL!$A:$D,3,0)</f>
        <v>Túi</v>
      </c>
      <c r="R4808" s="1">
        <v>5</v>
      </c>
      <c r="T4808" s="1">
        <f>VLOOKUP(VLOOKUP(G4808,Ma_KH!$A:$R,18,0)&amp;K4808,Gia_MB!$A:$F,6,0)</f>
        <v>46000</v>
      </c>
      <c r="U4808" s="14">
        <f t="shared" si="680"/>
        <v>230000</v>
      </c>
      <c r="W4808" s="64">
        <f t="shared" si="681"/>
        <v>0</v>
      </c>
      <c r="X4808" s="3" t="str">
        <f t="shared" si="682"/>
        <v>8</v>
      </c>
      <c r="Z4808" s="14">
        <f t="shared" si="683"/>
        <v>18400</v>
      </c>
      <c r="AA4808" s="7">
        <f>VLOOKUP(G4808,Ma_KH!$A:$R,14,0)</f>
        <v>60</v>
      </c>
      <c r="AD4808" s="7" t="str">
        <f>IFERROR(VLOOKUP(J4808,'Chuyển Mã'!$B$3:$C$9,2,0),"")</f>
        <v>Tỉnh</v>
      </c>
      <c r="AE4808" s="7" t="str">
        <f t="shared" si="686"/>
        <v>Mọc Nấm Hương 250g</v>
      </c>
      <c r="AF4808" s="7">
        <f t="shared" si="687"/>
        <v>5</v>
      </c>
    </row>
    <row r="4809" spans="1:32" x14ac:dyDescent="0.25">
      <c r="A4809" s="11">
        <v>45911</v>
      </c>
      <c r="B4809" s="25">
        <v>4176671224</v>
      </c>
      <c r="C4809" s="12" t="s">
        <v>7214</v>
      </c>
      <c r="D4809" s="16">
        <f t="shared" si="685"/>
        <v>45911</v>
      </c>
      <c r="G4809" s="13" t="s">
        <v>7321</v>
      </c>
      <c r="I4809" s="25" t="s">
        <v>8789</v>
      </c>
      <c r="J4809" s="13" t="s">
        <v>1796</v>
      </c>
      <c r="K4809" s="13" t="s">
        <v>32</v>
      </c>
      <c r="L4809" s="25" t="str">
        <f>VLOOKUP($K4809,TONG_SL!$A:$D,2,0)</f>
        <v>Giò Tai Lưỡi Xào 250</v>
      </c>
      <c r="N4809" s="25" t="str">
        <f t="shared" si="684"/>
        <v>K-C6</v>
      </c>
      <c r="Q4809" s="25" t="str">
        <f>VLOOKUP(K4809,TONG_SL!$A:$D,3,0)</f>
        <v>Túi</v>
      </c>
      <c r="R4809" s="1">
        <v>5</v>
      </c>
      <c r="T4809" s="1">
        <f>VLOOKUP(VLOOKUP(G4809,Ma_KH!$A:$R,18,0)&amp;K4809,Gia_MB!$A:$F,6,0)</f>
        <v>50183</v>
      </c>
      <c r="U4809" s="14">
        <f t="shared" si="680"/>
        <v>250915</v>
      </c>
      <c r="W4809" s="64">
        <f t="shared" si="681"/>
        <v>0</v>
      </c>
      <c r="X4809" s="3" t="str">
        <f t="shared" si="682"/>
        <v>8</v>
      </c>
      <c r="Z4809" s="14">
        <f t="shared" si="683"/>
        <v>20073.2</v>
      </c>
      <c r="AA4809" s="7">
        <f>VLOOKUP(G4809,Ma_KH!$A:$R,14,0)</f>
        <v>60</v>
      </c>
      <c r="AD4809" s="7" t="str">
        <f>IFERROR(VLOOKUP(J4809,'Chuyển Mã'!$B$3:$C$9,2,0),"")</f>
        <v>Tỉnh</v>
      </c>
      <c r="AE4809" s="7" t="str">
        <f t="shared" si="686"/>
        <v>Giò Tai Lưỡi Xào 250</v>
      </c>
      <c r="AF4809" s="7">
        <f t="shared" si="687"/>
        <v>5</v>
      </c>
    </row>
    <row r="4810" spans="1:32" x14ac:dyDescent="0.25">
      <c r="A4810" s="11">
        <v>45911</v>
      </c>
      <c r="B4810" s="25">
        <v>4176671224</v>
      </c>
      <c r="C4810" s="12" t="s">
        <v>7214</v>
      </c>
      <c r="D4810" s="16">
        <f t="shared" si="685"/>
        <v>45911</v>
      </c>
      <c r="G4810" s="13" t="s">
        <v>7321</v>
      </c>
      <c r="I4810" s="25" t="s">
        <v>8789</v>
      </c>
      <c r="J4810" s="13" t="s">
        <v>1796</v>
      </c>
      <c r="K4810" s="13" t="s">
        <v>51</v>
      </c>
      <c r="L4810" s="25" t="str">
        <f>VLOOKUP($K4810,TONG_SL!$A:$D,2,0)</f>
        <v>Mọc Nấm Hương 250g</v>
      </c>
      <c r="N4810" s="25" t="str">
        <f t="shared" si="684"/>
        <v>K-C6</v>
      </c>
      <c r="Q4810" s="25" t="str">
        <f>VLOOKUP(K4810,TONG_SL!$A:$D,3,0)</f>
        <v>Túi</v>
      </c>
      <c r="R4810" s="1">
        <v>5</v>
      </c>
      <c r="T4810" s="1">
        <f>VLOOKUP(VLOOKUP(G4810,Ma_KH!$A:$R,18,0)&amp;K4810,Gia_MB!$A:$F,6,0)</f>
        <v>46000</v>
      </c>
      <c r="U4810" s="14">
        <f t="shared" si="680"/>
        <v>230000</v>
      </c>
      <c r="W4810" s="64">
        <f t="shared" si="681"/>
        <v>0</v>
      </c>
      <c r="X4810" s="3" t="str">
        <f t="shared" si="682"/>
        <v>8</v>
      </c>
      <c r="Z4810" s="14">
        <f t="shared" si="683"/>
        <v>18400</v>
      </c>
      <c r="AA4810" s="7">
        <f>VLOOKUP(G4810,Ma_KH!$A:$R,14,0)</f>
        <v>60</v>
      </c>
      <c r="AD4810" s="7" t="str">
        <f>IFERROR(VLOOKUP(J4810,'Chuyển Mã'!$B$3:$C$9,2,0),"")</f>
        <v>Tỉnh</v>
      </c>
      <c r="AE4810" s="7" t="str">
        <f t="shared" si="686"/>
        <v>Mọc Nấm Hương 250g</v>
      </c>
      <c r="AF4810" s="7">
        <f t="shared" si="687"/>
        <v>5</v>
      </c>
    </row>
    <row r="4811" spans="1:32" x14ac:dyDescent="0.25">
      <c r="A4811" s="11">
        <v>45911</v>
      </c>
      <c r="B4811" s="25">
        <v>4176671224</v>
      </c>
      <c r="C4811" s="12" t="s">
        <v>7214</v>
      </c>
      <c r="D4811" s="16">
        <f t="shared" si="685"/>
        <v>45911</v>
      </c>
      <c r="G4811" s="13" t="s">
        <v>7321</v>
      </c>
      <c r="I4811" s="25" t="s">
        <v>8789</v>
      </c>
      <c r="J4811" s="13" t="s">
        <v>1796</v>
      </c>
      <c r="K4811" s="13" t="s">
        <v>35</v>
      </c>
      <c r="L4811" s="25" t="str">
        <f>VLOOKUP($K4811,TONG_SL!$A:$D,2,0)</f>
        <v>Tai heo muối 200g</v>
      </c>
      <c r="N4811" s="25" t="str">
        <f t="shared" si="684"/>
        <v>K-C6</v>
      </c>
      <c r="Q4811" s="25" t="str">
        <f>VLOOKUP(K4811,TONG_SL!$A:$D,3,0)</f>
        <v>Túi</v>
      </c>
      <c r="R4811" s="1">
        <v>5</v>
      </c>
      <c r="T4811" s="1">
        <f>VLOOKUP(VLOOKUP(G4811,Ma_KH!$A:$R,18,0)&amp;K4811,Gia_MB!$A:$F,6,0)</f>
        <v>55595</v>
      </c>
      <c r="U4811" s="14">
        <f t="shared" si="680"/>
        <v>277975</v>
      </c>
      <c r="W4811" s="64">
        <f t="shared" si="681"/>
        <v>0</v>
      </c>
      <c r="X4811" s="3" t="str">
        <f t="shared" si="682"/>
        <v>8</v>
      </c>
      <c r="Z4811" s="14">
        <f t="shared" si="683"/>
        <v>22238</v>
      </c>
      <c r="AA4811" s="7">
        <f>VLOOKUP(G4811,Ma_KH!$A:$R,14,0)</f>
        <v>60</v>
      </c>
      <c r="AD4811" s="7" t="str">
        <f>IFERROR(VLOOKUP(J4811,'Chuyển Mã'!$B$3:$C$9,2,0),"")</f>
        <v>Tỉnh</v>
      </c>
      <c r="AE4811" s="7" t="str">
        <f t="shared" si="686"/>
        <v>Tai heo muối 200g</v>
      </c>
      <c r="AF4811" s="7">
        <f t="shared" si="687"/>
        <v>5</v>
      </c>
    </row>
    <row r="4812" spans="1:32" x14ac:dyDescent="0.25">
      <c r="A4812" s="11">
        <v>45911</v>
      </c>
      <c r="B4812" s="25">
        <v>4176676950</v>
      </c>
      <c r="C4812" s="12" t="s">
        <v>7214</v>
      </c>
      <c r="D4812" s="16">
        <f t="shared" si="685"/>
        <v>45911</v>
      </c>
      <c r="G4812" s="13" t="s">
        <v>7321</v>
      </c>
      <c r="I4812" s="25" t="s">
        <v>8790</v>
      </c>
      <c r="J4812" s="13" t="s">
        <v>1796</v>
      </c>
      <c r="K4812" s="13" t="s">
        <v>35</v>
      </c>
      <c r="L4812" s="25" t="str">
        <f>VLOOKUP($K4812,TONG_SL!$A:$D,2,0)</f>
        <v>Tai heo muối 200g</v>
      </c>
      <c r="N4812" s="25" t="str">
        <f t="shared" si="684"/>
        <v>K-C6</v>
      </c>
      <c r="Q4812" s="25" t="str">
        <f>VLOOKUP(K4812,TONG_SL!$A:$D,3,0)</f>
        <v>Túi</v>
      </c>
      <c r="R4812" s="1">
        <v>5</v>
      </c>
      <c r="T4812" s="1">
        <f>VLOOKUP(VLOOKUP(G4812,Ma_KH!$A:$R,18,0)&amp;K4812,Gia_MB!$A:$F,6,0)</f>
        <v>55595</v>
      </c>
      <c r="U4812" s="14">
        <f t="shared" si="680"/>
        <v>277975</v>
      </c>
      <c r="W4812" s="64">
        <f t="shared" si="681"/>
        <v>0</v>
      </c>
      <c r="X4812" s="3" t="str">
        <f t="shared" si="682"/>
        <v>8</v>
      </c>
      <c r="Z4812" s="14">
        <f t="shared" si="683"/>
        <v>22238</v>
      </c>
      <c r="AA4812" s="7">
        <f>VLOOKUP(G4812,Ma_KH!$A:$R,14,0)</f>
        <v>60</v>
      </c>
      <c r="AD4812" s="7" t="str">
        <f>IFERROR(VLOOKUP(J4812,'Chuyển Mã'!$B$3:$C$9,2,0),"")</f>
        <v>Tỉnh</v>
      </c>
      <c r="AE4812" s="7" t="str">
        <f t="shared" si="686"/>
        <v>Tai heo muối 200g</v>
      </c>
      <c r="AF4812" s="7">
        <f t="shared" si="687"/>
        <v>5</v>
      </c>
    </row>
    <row r="4813" spans="1:32" x14ac:dyDescent="0.25">
      <c r="A4813" s="11">
        <v>45911</v>
      </c>
      <c r="B4813" s="25">
        <v>4176676950</v>
      </c>
      <c r="C4813" s="12" t="s">
        <v>7214</v>
      </c>
      <c r="D4813" s="16">
        <f t="shared" si="685"/>
        <v>45911</v>
      </c>
      <c r="G4813" s="13" t="s">
        <v>7321</v>
      </c>
      <c r="I4813" s="25" t="s">
        <v>8790</v>
      </c>
      <c r="J4813" s="13" t="s">
        <v>1796</v>
      </c>
      <c r="K4813" s="13" t="s">
        <v>30</v>
      </c>
      <c r="L4813" s="25" t="str">
        <f>VLOOKUP($K4813,TONG_SL!$A:$D,2,0)</f>
        <v>Gà muối 500g</v>
      </c>
      <c r="N4813" s="25" t="str">
        <f t="shared" si="684"/>
        <v>K-C6</v>
      </c>
      <c r="Q4813" s="25" t="str">
        <f>VLOOKUP(K4813,TONG_SL!$A:$D,3,0)</f>
        <v>Túi</v>
      </c>
      <c r="R4813" s="1">
        <v>5</v>
      </c>
      <c r="T4813" s="1">
        <f>VLOOKUP(VLOOKUP(G4813,Ma_KH!$A:$R,18,0)&amp;K4813,Gia_MB!$A:$F,6,0)</f>
        <v>111058</v>
      </c>
      <c r="U4813" s="14">
        <f t="shared" si="680"/>
        <v>555290</v>
      </c>
      <c r="W4813" s="64">
        <f t="shared" si="681"/>
        <v>0</v>
      </c>
      <c r="X4813" s="3" t="str">
        <f t="shared" si="682"/>
        <v>8</v>
      </c>
      <c r="Z4813" s="14">
        <f t="shared" si="683"/>
        <v>44423.200000000004</v>
      </c>
      <c r="AA4813" s="7">
        <f>VLOOKUP(G4813,Ma_KH!$A:$R,14,0)</f>
        <v>60</v>
      </c>
      <c r="AD4813" s="7" t="str">
        <f>IFERROR(VLOOKUP(J4813,'Chuyển Mã'!$B$3:$C$9,2,0),"")</f>
        <v>Tỉnh</v>
      </c>
      <c r="AE4813" s="7" t="str">
        <f t="shared" si="686"/>
        <v>Gà muối 500g</v>
      </c>
      <c r="AF4813" s="7">
        <f t="shared" si="687"/>
        <v>5</v>
      </c>
    </row>
    <row r="4814" spans="1:32" x14ac:dyDescent="0.25">
      <c r="A4814" s="11">
        <v>45911</v>
      </c>
      <c r="B4814" s="25">
        <v>4176679401</v>
      </c>
      <c r="C4814" s="12" t="s">
        <v>7214</v>
      </c>
      <c r="D4814" s="16">
        <f t="shared" si="685"/>
        <v>45911</v>
      </c>
      <c r="G4814" s="13" t="s">
        <v>7321</v>
      </c>
      <c r="I4814" s="25" t="s">
        <v>8791</v>
      </c>
      <c r="J4814" s="13" t="s">
        <v>1796</v>
      </c>
      <c r="K4814" s="13" t="s">
        <v>27</v>
      </c>
      <c r="L4814" s="25" t="str">
        <f>VLOOKUP($K4814,TONG_SL!$A:$D,2,0)</f>
        <v>Chân giò heo muối 300g</v>
      </c>
      <c r="N4814" s="25" t="str">
        <f t="shared" si="684"/>
        <v>K-C6</v>
      </c>
      <c r="Q4814" s="25" t="str">
        <f>VLOOKUP(K4814,TONG_SL!$A:$D,3,0)</f>
        <v>Túi</v>
      </c>
      <c r="R4814" s="1">
        <v>5</v>
      </c>
      <c r="T4814" s="1">
        <f>VLOOKUP(VLOOKUP(G4814,Ma_KH!$A:$R,18,0)&amp;K4814,Gia_MB!$A:$F,6,0)</f>
        <v>73431</v>
      </c>
      <c r="U4814" s="14">
        <f t="shared" si="680"/>
        <v>367155</v>
      </c>
      <c r="W4814" s="64">
        <f t="shared" si="681"/>
        <v>0</v>
      </c>
      <c r="X4814" s="3" t="str">
        <f t="shared" si="682"/>
        <v>8</v>
      </c>
      <c r="Z4814" s="14">
        <f t="shared" si="683"/>
        <v>29372.400000000001</v>
      </c>
      <c r="AA4814" s="7">
        <f>VLOOKUP(G4814,Ma_KH!$A:$R,14,0)</f>
        <v>60</v>
      </c>
      <c r="AD4814" s="7" t="str">
        <f>IFERROR(VLOOKUP(J4814,'Chuyển Mã'!$B$3:$C$9,2,0),"")</f>
        <v>Tỉnh</v>
      </c>
      <c r="AE4814" s="7" t="str">
        <f t="shared" si="686"/>
        <v>Chân giò heo muối 300g</v>
      </c>
      <c r="AF4814" s="7">
        <f t="shared" si="687"/>
        <v>5</v>
      </c>
    </row>
    <row r="4815" spans="1:32" x14ac:dyDescent="0.25">
      <c r="A4815" s="11">
        <v>45911</v>
      </c>
      <c r="B4815" s="25">
        <v>4176679401</v>
      </c>
      <c r="C4815" s="12" t="s">
        <v>7214</v>
      </c>
      <c r="D4815" s="16">
        <f t="shared" si="685"/>
        <v>45911</v>
      </c>
      <c r="G4815" s="13" t="s">
        <v>7321</v>
      </c>
      <c r="I4815" s="25" t="s">
        <v>8791</v>
      </c>
      <c r="J4815" s="13" t="s">
        <v>1796</v>
      </c>
      <c r="K4815" s="13" t="s">
        <v>32</v>
      </c>
      <c r="L4815" s="25" t="str">
        <f>VLOOKUP($K4815,TONG_SL!$A:$D,2,0)</f>
        <v>Giò Tai Lưỡi Xào 250</v>
      </c>
      <c r="N4815" s="25" t="str">
        <f t="shared" si="684"/>
        <v>K-C6</v>
      </c>
      <c r="Q4815" s="25" t="str">
        <f>VLOOKUP(K4815,TONG_SL!$A:$D,3,0)</f>
        <v>Túi</v>
      </c>
      <c r="R4815" s="1">
        <v>5</v>
      </c>
      <c r="T4815" s="1">
        <f>VLOOKUP(VLOOKUP(G4815,Ma_KH!$A:$R,18,0)&amp;K4815,Gia_MB!$A:$F,6,0)</f>
        <v>50183</v>
      </c>
      <c r="U4815" s="14">
        <f t="shared" si="680"/>
        <v>250915</v>
      </c>
      <c r="W4815" s="64">
        <f t="shared" si="681"/>
        <v>0</v>
      </c>
      <c r="X4815" s="3" t="str">
        <f t="shared" si="682"/>
        <v>8</v>
      </c>
      <c r="Z4815" s="14">
        <f t="shared" si="683"/>
        <v>20073.2</v>
      </c>
      <c r="AA4815" s="7">
        <f>VLOOKUP(G4815,Ma_KH!$A:$R,14,0)</f>
        <v>60</v>
      </c>
      <c r="AD4815" s="7" t="str">
        <f>IFERROR(VLOOKUP(J4815,'Chuyển Mã'!$B$3:$C$9,2,0),"")</f>
        <v>Tỉnh</v>
      </c>
      <c r="AE4815" s="7" t="str">
        <f t="shared" si="686"/>
        <v>Giò Tai Lưỡi Xào 250</v>
      </c>
      <c r="AF4815" s="7">
        <f t="shared" si="687"/>
        <v>5</v>
      </c>
    </row>
    <row r="4816" spans="1:32" x14ac:dyDescent="0.25">
      <c r="A4816" s="11">
        <v>45911</v>
      </c>
      <c r="B4816" s="25">
        <v>4176679401</v>
      </c>
      <c r="C4816" s="12" t="s">
        <v>7214</v>
      </c>
      <c r="D4816" s="16">
        <f t="shared" si="685"/>
        <v>45911</v>
      </c>
      <c r="G4816" s="13" t="s">
        <v>7321</v>
      </c>
      <c r="I4816" s="25" t="s">
        <v>8791</v>
      </c>
      <c r="J4816" s="13" t="s">
        <v>1796</v>
      </c>
      <c r="K4816" s="13" t="s">
        <v>51</v>
      </c>
      <c r="L4816" s="25" t="str">
        <f>VLOOKUP($K4816,TONG_SL!$A:$D,2,0)</f>
        <v>Mọc Nấm Hương 250g</v>
      </c>
      <c r="N4816" s="25" t="str">
        <f t="shared" si="684"/>
        <v>K-C6</v>
      </c>
      <c r="Q4816" s="25" t="str">
        <f>VLOOKUP(K4816,TONG_SL!$A:$D,3,0)</f>
        <v>Túi</v>
      </c>
      <c r="R4816" s="1">
        <v>5</v>
      </c>
      <c r="T4816" s="1">
        <f>VLOOKUP(VLOOKUP(G4816,Ma_KH!$A:$R,18,0)&amp;K4816,Gia_MB!$A:$F,6,0)</f>
        <v>46000</v>
      </c>
      <c r="U4816" s="14">
        <f t="shared" si="680"/>
        <v>230000</v>
      </c>
      <c r="W4816" s="64">
        <f t="shared" si="681"/>
        <v>0</v>
      </c>
      <c r="X4816" s="3" t="str">
        <f t="shared" si="682"/>
        <v>8</v>
      </c>
      <c r="Z4816" s="14">
        <f t="shared" si="683"/>
        <v>18400</v>
      </c>
      <c r="AA4816" s="7">
        <f>VLOOKUP(G4816,Ma_KH!$A:$R,14,0)</f>
        <v>60</v>
      </c>
      <c r="AD4816" s="7" t="str">
        <f>IFERROR(VLOOKUP(J4816,'Chuyển Mã'!$B$3:$C$9,2,0),"")</f>
        <v>Tỉnh</v>
      </c>
      <c r="AE4816" s="7" t="str">
        <f t="shared" si="686"/>
        <v>Mọc Nấm Hương 250g</v>
      </c>
      <c r="AF4816" s="7">
        <f t="shared" si="687"/>
        <v>5</v>
      </c>
    </row>
    <row r="4817" spans="1:32" x14ac:dyDescent="0.25">
      <c r="A4817" s="11">
        <v>45911</v>
      </c>
      <c r="B4817" s="25">
        <v>4176679401</v>
      </c>
      <c r="C4817" s="12" t="s">
        <v>7214</v>
      </c>
      <c r="D4817" s="16">
        <f t="shared" si="685"/>
        <v>45911</v>
      </c>
      <c r="G4817" s="13" t="s">
        <v>7321</v>
      </c>
      <c r="I4817" s="25" t="s">
        <v>8791</v>
      </c>
      <c r="J4817" s="13" t="s">
        <v>1796</v>
      </c>
      <c r="K4817" s="13" t="s">
        <v>35</v>
      </c>
      <c r="L4817" s="25" t="str">
        <f>VLOOKUP($K4817,TONG_SL!$A:$D,2,0)</f>
        <v>Tai heo muối 200g</v>
      </c>
      <c r="N4817" s="25" t="str">
        <f t="shared" si="684"/>
        <v>K-C6</v>
      </c>
      <c r="Q4817" s="25" t="str">
        <f>VLOOKUP(K4817,TONG_SL!$A:$D,3,0)</f>
        <v>Túi</v>
      </c>
      <c r="R4817" s="1">
        <v>5</v>
      </c>
      <c r="T4817" s="1">
        <f>VLOOKUP(VLOOKUP(G4817,Ma_KH!$A:$R,18,0)&amp;K4817,Gia_MB!$A:$F,6,0)</f>
        <v>55595</v>
      </c>
      <c r="U4817" s="14">
        <f t="shared" si="680"/>
        <v>277975</v>
      </c>
      <c r="W4817" s="64">
        <f t="shared" si="681"/>
        <v>0</v>
      </c>
      <c r="X4817" s="3" t="str">
        <f t="shared" si="682"/>
        <v>8</v>
      </c>
      <c r="Z4817" s="14">
        <f t="shared" si="683"/>
        <v>22238</v>
      </c>
      <c r="AA4817" s="7">
        <f>VLOOKUP(G4817,Ma_KH!$A:$R,14,0)</f>
        <v>60</v>
      </c>
      <c r="AD4817" s="7" t="str">
        <f>IFERROR(VLOOKUP(J4817,'Chuyển Mã'!$B$3:$C$9,2,0),"")</f>
        <v>Tỉnh</v>
      </c>
      <c r="AE4817" s="7" t="str">
        <f t="shared" si="686"/>
        <v>Tai heo muối 200g</v>
      </c>
      <c r="AF4817" s="7">
        <f t="shared" si="687"/>
        <v>5</v>
      </c>
    </row>
    <row r="4818" spans="1:32" x14ac:dyDescent="0.25">
      <c r="A4818" s="11">
        <v>45911</v>
      </c>
      <c r="B4818" s="25">
        <v>4176679401</v>
      </c>
      <c r="C4818" s="12" t="s">
        <v>7214</v>
      </c>
      <c r="D4818" s="16">
        <f t="shared" si="685"/>
        <v>45911</v>
      </c>
      <c r="G4818" s="13" t="s">
        <v>7321</v>
      </c>
      <c r="I4818" s="25" t="s">
        <v>8791</v>
      </c>
      <c r="J4818" s="13" t="s">
        <v>1796</v>
      </c>
      <c r="K4818" s="13" t="s">
        <v>39</v>
      </c>
      <c r="L4818" s="25" t="str">
        <f>VLOOKUP($K4818,TONG_SL!$A:$D,2,0)</f>
        <v>Chả cốm 300g</v>
      </c>
      <c r="N4818" s="25" t="str">
        <f t="shared" si="684"/>
        <v>K-C6</v>
      </c>
      <c r="Q4818" s="25" t="str">
        <f>VLOOKUP(K4818,TONG_SL!$A:$D,3,0)</f>
        <v>Túi</v>
      </c>
      <c r="R4818" s="1">
        <v>5</v>
      </c>
      <c r="T4818" s="1">
        <f>VLOOKUP(VLOOKUP(G4818,Ma_KH!$A:$R,18,0)&amp;K4818,Gia_MB!$A:$F,6,0)</f>
        <v>74250</v>
      </c>
      <c r="U4818" s="14">
        <f t="shared" si="680"/>
        <v>371250</v>
      </c>
      <c r="W4818" s="64">
        <f t="shared" si="681"/>
        <v>0</v>
      </c>
      <c r="X4818" s="3" t="str">
        <f t="shared" si="682"/>
        <v>8</v>
      </c>
      <c r="Z4818" s="14">
        <f t="shared" si="683"/>
        <v>29700</v>
      </c>
      <c r="AA4818" s="7">
        <f>VLOOKUP(G4818,Ma_KH!$A:$R,14,0)</f>
        <v>60</v>
      </c>
      <c r="AD4818" s="7" t="str">
        <f>IFERROR(VLOOKUP(J4818,'Chuyển Mã'!$B$3:$C$9,2,0),"")</f>
        <v>Tỉnh</v>
      </c>
      <c r="AE4818" s="7" t="str">
        <f t="shared" si="686"/>
        <v>Chả cốm 300g</v>
      </c>
      <c r="AF4818" s="7">
        <f t="shared" si="687"/>
        <v>5</v>
      </c>
    </row>
    <row r="4819" spans="1:32" x14ac:dyDescent="0.25">
      <c r="A4819" s="11">
        <v>45911</v>
      </c>
      <c r="B4819" s="25">
        <v>4176681999</v>
      </c>
      <c r="C4819" s="12" t="s">
        <v>7214</v>
      </c>
      <c r="D4819" s="16">
        <f t="shared" si="685"/>
        <v>45911</v>
      </c>
      <c r="G4819" s="13" t="s">
        <v>7321</v>
      </c>
      <c r="I4819" s="25" t="s">
        <v>8792</v>
      </c>
      <c r="J4819" s="13" t="s">
        <v>1796</v>
      </c>
      <c r="K4819" s="13" t="s">
        <v>35</v>
      </c>
      <c r="L4819" s="25" t="str">
        <f>VLOOKUP($K4819,TONG_SL!$A:$D,2,0)</f>
        <v>Tai heo muối 200g</v>
      </c>
      <c r="N4819" s="25" t="str">
        <f t="shared" si="684"/>
        <v>K-C6</v>
      </c>
      <c r="Q4819" s="25" t="str">
        <f>VLOOKUP(K4819,TONG_SL!$A:$D,3,0)</f>
        <v>Túi</v>
      </c>
      <c r="R4819" s="1">
        <v>5</v>
      </c>
      <c r="T4819" s="1">
        <f>VLOOKUP(VLOOKUP(G4819,Ma_KH!$A:$R,18,0)&amp;K4819,Gia_MB!$A:$F,6,0)</f>
        <v>55595</v>
      </c>
      <c r="U4819" s="14">
        <f t="shared" si="680"/>
        <v>277975</v>
      </c>
      <c r="W4819" s="64">
        <f t="shared" si="681"/>
        <v>0</v>
      </c>
      <c r="X4819" s="3" t="str">
        <f t="shared" si="682"/>
        <v>8</v>
      </c>
      <c r="Z4819" s="14">
        <f t="shared" si="683"/>
        <v>22238</v>
      </c>
      <c r="AA4819" s="7">
        <f>VLOOKUP(G4819,Ma_KH!$A:$R,14,0)</f>
        <v>60</v>
      </c>
      <c r="AD4819" s="7" t="str">
        <f>IFERROR(VLOOKUP(J4819,'Chuyển Mã'!$B$3:$C$9,2,0),"")</f>
        <v>Tỉnh</v>
      </c>
      <c r="AE4819" s="7" t="str">
        <f t="shared" si="686"/>
        <v>Tai heo muối 200g</v>
      </c>
      <c r="AF4819" s="7">
        <f t="shared" si="687"/>
        <v>5</v>
      </c>
    </row>
    <row r="4820" spans="1:32" x14ac:dyDescent="0.25">
      <c r="A4820" s="11">
        <v>45911</v>
      </c>
      <c r="B4820" s="25">
        <v>4176681999</v>
      </c>
      <c r="C4820" s="12" t="s">
        <v>7214</v>
      </c>
      <c r="D4820" s="16">
        <f t="shared" si="685"/>
        <v>45911</v>
      </c>
      <c r="G4820" s="13" t="s">
        <v>7321</v>
      </c>
      <c r="I4820" s="25" t="s">
        <v>8792</v>
      </c>
      <c r="J4820" s="13" t="s">
        <v>1796</v>
      </c>
      <c r="K4820" s="13" t="s">
        <v>30</v>
      </c>
      <c r="L4820" s="25" t="str">
        <f>VLOOKUP($K4820,TONG_SL!$A:$D,2,0)</f>
        <v>Gà muối 500g</v>
      </c>
      <c r="N4820" s="25" t="str">
        <f t="shared" si="684"/>
        <v>K-C6</v>
      </c>
      <c r="Q4820" s="25" t="str">
        <f>VLOOKUP(K4820,TONG_SL!$A:$D,3,0)</f>
        <v>Túi</v>
      </c>
      <c r="R4820" s="1">
        <v>5</v>
      </c>
      <c r="T4820" s="1">
        <f>VLOOKUP(VLOOKUP(G4820,Ma_KH!$A:$R,18,0)&amp;K4820,Gia_MB!$A:$F,6,0)</f>
        <v>111058</v>
      </c>
      <c r="U4820" s="14">
        <f t="shared" si="680"/>
        <v>555290</v>
      </c>
      <c r="W4820" s="64">
        <f t="shared" si="681"/>
        <v>0</v>
      </c>
      <c r="X4820" s="3" t="str">
        <f t="shared" si="682"/>
        <v>8</v>
      </c>
      <c r="Z4820" s="14">
        <f t="shared" si="683"/>
        <v>44423.200000000004</v>
      </c>
      <c r="AA4820" s="7">
        <f>VLOOKUP(G4820,Ma_KH!$A:$R,14,0)</f>
        <v>60</v>
      </c>
      <c r="AD4820" s="7" t="str">
        <f>IFERROR(VLOOKUP(J4820,'Chuyển Mã'!$B$3:$C$9,2,0),"")</f>
        <v>Tỉnh</v>
      </c>
      <c r="AE4820" s="7" t="str">
        <f t="shared" si="686"/>
        <v>Gà muối 500g</v>
      </c>
      <c r="AF4820" s="7">
        <f t="shared" si="687"/>
        <v>5</v>
      </c>
    </row>
    <row r="4821" spans="1:32" x14ac:dyDescent="0.25">
      <c r="A4821" s="11">
        <v>45911</v>
      </c>
      <c r="B4821" s="25">
        <v>4176684745</v>
      </c>
      <c r="C4821" s="12" t="s">
        <v>7214</v>
      </c>
      <c r="D4821" s="16">
        <f t="shared" si="685"/>
        <v>45911</v>
      </c>
      <c r="G4821" s="13" t="s">
        <v>7321</v>
      </c>
      <c r="I4821" s="25" t="s">
        <v>8793</v>
      </c>
      <c r="J4821" s="13" t="s">
        <v>1796</v>
      </c>
      <c r="K4821" s="13" t="s">
        <v>30</v>
      </c>
      <c r="L4821" s="25" t="str">
        <f>VLOOKUP($K4821,TONG_SL!$A:$D,2,0)</f>
        <v>Gà muối 500g</v>
      </c>
      <c r="N4821" s="25" t="str">
        <f t="shared" si="684"/>
        <v>K-C6</v>
      </c>
      <c r="Q4821" s="25" t="str">
        <f>VLOOKUP(K4821,TONG_SL!$A:$D,3,0)</f>
        <v>Túi</v>
      </c>
      <c r="R4821" s="1">
        <v>5</v>
      </c>
      <c r="T4821" s="1">
        <f>VLOOKUP(VLOOKUP(G4821,Ma_KH!$A:$R,18,0)&amp;K4821,Gia_MB!$A:$F,6,0)</f>
        <v>111058</v>
      </c>
      <c r="U4821" s="14">
        <f t="shared" si="680"/>
        <v>555290</v>
      </c>
      <c r="W4821" s="64">
        <f t="shared" si="681"/>
        <v>0</v>
      </c>
      <c r="X4821" s="3" t="str">
        <f t="shared" si="682"/>
        <v>8</v>
      </c>
      <c r="Z4821" s="14">
        <f t="shared" si="683"/>
        <v>44423.200000000004</v>
      </c>
      <c r="AA4821" s="7">
        <f>VLOOKUP(G4821,Ma_KH!$A:$R,14,0)</f>
        <v>60</v>
      </c>
      <c r="AD4821" s="7" t="str">
        <f>IFERROR(VLOOKUP(J4821,'Chuyển Mã'!$B$3:$C$9,2,0),"")</f>
        <v>Tỉnh</v>
      </c>
      <c r="AE4821" s="7" t="str">
        <f t="shared" si="686"/>
        <v>Gà muối 500g</v>
      </c>
      <c r="AF4821" s="7">
        <f t="shared" si="687"/>
        <v>5</v>
      </c>
    </row>
    <row r="4822" spans="1:32" x14ac:dyDescent="0.25">
      <c r="A4822" s="11">
        <v>45911</v>
      </c>
      <c r="B4822" s="25">
        <v>4176684745</v>
      </c>
      <c r="C4822" s="12" t="s">
        <v>7214</v>
      </c>
      <c r="D4822" s="16">
        <f t="shared" si="685"/>
        <v>45911</v>
      </c>
      <c r="G4822" s="13" t="s">
        <v>7321</v>
      </c>
      <c r="I4822" s="25" t="s">
        <v>8793</v>
      </c>
      <c r="J4822" s="13" t="s">
        <v>1796</v>
      </c>
      <c r="K4822" s="13" t="s">
        <v>51</v>
      </c>
      <c r="L4822" s="25" t="str">
        <f>VLOOKUP($K4822,TONG_SL!$A:$D,2,0)</f>
        <v>Mọc Nấm Hương 250g</v>
      </c>
      <c r="N4822" s="25" t="str">
        <f t="shared" si="684"/>
        <v>K-C6</v>
      </c>
      <c r="Q4822" s="25" t="str">
        <f>VLOOKUP(K4822,TONG_SL!$A:$D,3,0)</f>
        <v>Túi</v>
      </c>
      <c r="R4822" s="1">
        <v>5</v>
      </c>
      <c r="T4822" s="1">
        <f>VLOOKUP(VLOOKUP(G4822,Ma_KH!$A:$R,18,0)&amp;K4822,Gia_MB!$A:$F,6,0)</f>
        <v>46000</v>
      </c>
      <c r="U4822" s="14">
        <f t="shared" si="680"/>
        <v>230000</v>
      </c>
      <c r="W4822" s="64">
        <f t="shared" si="681"/>
        <v>0</v>
      </c>
      <c r="X4822" s="3" t="str">
        <f t="shared" si="682"/>
        <v>8</v>
      </c>
      <c r="Z4822" s="14">
        <f t="shared" si="683"/>
        <v>18400</v>
      </c>
      <c r="AA4822" s="7">
        <f>VLOOKUP(G4822,Ma_KH!$A:$R,14,0)</f>
        <v>60</v>
      </c>
      <c r="AD4822" s="7" t="str">
        <f>IFERROR(VLOOKUP(J4822,'Chuyển Mã'!$B$3:$C$9,2,0),"")</f>
        <v>Tỉnh</v>
      </c>
      <c r="AE4822" s="7" t="str">
        <f t="shared" si="686"/>
        <v>Mọc Nấm Hương 250g</v>
      </c>
      <c r="AF4822" s="7">
        <f t="shared" si="687"/>
        <v>5</v>
      </c>
    </row>
    <row r="4823" spans="1:32" x14ac:dyDescent="0.25">
      <c r="A4823" s="11">
        <v>45911</v>
      </c>
      <c r="B4823" s="25">
        <v>4176684745</v>
      </c>
      <c r="C4823" s="12" t="s">
        <v>7214</v>
      </c>
      <c r="D4823" s="16">
        <f t="shared" si="685"/>
        <v>45911</v>
      </c>
      <c r="G4823" s="13" t="s">
        <v>7321</v>
      </c>
      <c r="I4823" s="25" t="s">
        <v>8793</v>
      </c>
      <c r="J4823" s="13" t="s">
        <v>1796</v>
      </c>
      <c r="K4823" s="13" t="s">
        <v>35</v>
      </c>
      <c r="L4823" s="25" t="str">
        <f>VLOOKUP($K4823,TONG_SL!$A:$D,2,0)</f>
        <v>Tai heo muối 200g</v>
      </c>
      <c r="N4823" s="25" t="str">
        <f t="shared" si="684"/>
        <v>K-C6</v>
      </c>
      <c r="Q4823" s="25" t="str">
        <f>VLOOKUP(K4823,TONG_SL!$A:$D,3,0)</f>
        <v>Túi</v>
      </c>
      <c r="R4823" s="1">
        <v>5</v>
      </c>
      <c r="T4823" s="1">
        <f>VLOOKUP(VLOOKUP(G4823,Ma_KH!$A:$R,18,0)&amp;K4823,Gia_MB!$A:$F,6,0)</f>
        <v>55595</v>
      </c>
      <c r="U4823" s="14">
        <f t="shared" si="680"/>
        <v>277975</v>
      </c>
      <c r="W4823" s="64">
        <f t="shared" si="681"/>
        <v>0</v>
      </c>
      <c r="X4823" s="3" t="str">
        <f t="shared" si="682"/>
        <v>8</v>
      </c>
      <c r="Z4823" s="14">
        <f t="shared" si="683"/>
        <v>22238</v>
      </c>
      <c r="AA4823" s="7">
        <f>VLOOKUP(G4823,Ma_KH!$A:$R,14,0)</f>
        <v>60</v>
      </c>
      <c r="AD4823" s="7" t="str">
        <f>IFERROR(VLOOKUP(J4823,'Chuyển Mã'!$B$3:$C$9,2,0),"")</f>
        <v>Tỉnh</v>
      </c>
      <c r="AE4823" s="7" t="str">
        <f t="shared" si="686"/>
        <v>Tai heo muối 200g</v>
      </c>
      <c r="AF4823" s="7">
        <f t="shared" si="687"/>
        <v>5</v>
      </c>
    </row>
    <row r="4824" spans="1:32" x14ac:dyDescent="0.25">
      <c r="A4824" s="11">
        <v>45911</v>
      </c>
      <c r="B4824" s="25">
        <v>4176684745</v>
      </c>
      <c r="C4824" s="12" t="s">
        <v>7214</v>
      </c>
      <c r="D4824" s="16">
        <f t="shared" si="685"/>
        <v>45911</v>
      </c>
      <c r="G4824" s="13" t="s">
        <v>7321</v>
      </c>
      <c r="I4824" s="25" t="s">
        <v>8793</v>
      </c>
      <c r="J4824" s="13" t="s">
        <v>1796</v>
      </c>
      <c r="K4824" s="13" t="s">
        <v>39</v>
      </c>
      <c r="L4824" s="25" t="str">
        <f>VLOOKUP($K4824,TONG_SL!$A:$D,2,0)</f>
        <v>Chả cốm 300g</v>
      </c>
      <c r="N4824" s="25" t="str">
        <f t="shared" si="684"/>
        <v>K-C6</v>
      </c>
      <c r="Q4824" s="25" t="str">
        <f>VLOOKUP(K4824,TONG_SL!$A:$D,3,0)</f>
        <v>Túi</v>
      </c>
      <c r="R4824" s="1">
        <v>5</v>
      </c>
      <c r="T4824" s="1">
        <f>VLOOKUP(VLOOKUP(G4824,Ma_KH!$A:$R,18,0)&amp;K4824,Gia_MB!$A:$F,6,0)</f>
        <v>74250</v>
      </c>
      <c r="U4824" s="14">
        <f t="shared" si="680"/>
        <v>371250</v>
      </c>
      <c r="W4824" s="64">
        <f t="shared" si="681"/>
        <v>0</v>
      </c>
      <c r="X4824" s="3" t="str">
        <f t="shared" si="682"/>
        <v>8</v>
      </c>
      <c r="Z4824" s="14">
        <f t="shared" si="683"/>
        <v>29700</v>
      </c>
      <c r="AA4824" s="7">
        <f>VLOOKUP(G4824,Ma_KH!$A:$R,14,0)</f>
        <v>60</v>
      </c>
      <c r="AD4824" s="7" t="str">
        <f>IFERROR(VLOOKUP(J4824,'Chuyển Mã'!$B$3:$C$9,2,0),"")</f>
        <v>Tỉnh</v>
      </c>
      <c r="AE4824" s="7" t="str">
        <f t="shared" si="686"/>
        <v>Chả cốm 300g</v>
      </c>
      <c r="AF4824" s="7">
        <f t="shared" si="687"/>
        <v>5</v>
      </c>
    </row>
    <row r="4825" spans="1:32" x14ac:dyDescent="0.25">
      <c r="A4825" s="11">
        <v>45911</v>
      </c>
      <c r="B4825" s="25">
        <v>4176672837</v>
      </c>
      <c r="C4825" s="12" t="s">
        <v>7214</v>
      </c>
      <c r="D4825" s="16">
        <f t="shared" si="685"/>
        <v>45911</v>
      </c>
      <c r="G4825" s="13" t="s">
        <v>7321</v>
      </c>
      <c r="I4825" s="25" t="s">
        <v>8794</v>
      </c>
      <c r="J4825" s="13" t="s">
        <v>1796</v>
      </c>
      <c r="K4825" s="13" t="s">
        <v>41</v>
      </c>
      <c r="L4825" s="25" t="str">
        <f>VLOOKUP($K4825,TONG_SL!$A:$D,2,0)</f>
        <v>Chả nướng 300g</v>
      </c>
      <c r="N4825" s="25" t="str">
        <f t="shared" si="684"/>
        <v>K-C6</v>
      </c>
      <c r="Q4825" s="25" t="str">
        <f>VLOOKUP(K4825,TONG_SL!$A:$D,3,0)</f>
        <v>Túi</v>
      </c>
      <c r="R4825" s="1">
        <v>5</v>
      </c>
      <c r="T4825" s="1">
        <f>VLOOKUP(VLOOKUP(G4825,Ma_KH!$A:$R,18,0)&amp;K4825,Gia_MB!$A:$F,6,0)</f>
        <v>70950</v>
      </c>
      <c r="U4825" s="14">
        <f t="shared" si="680"/>
        <v>354750</v>
      </c>
      <c r="W4825" s="64">
        <f t="shared" si="681"/>
        <v>0</v>
      </c>
      <c r="X4825" s="3" t="str">
        <f t="shared" si="682"/>
        <v>8</v>
      </c>
      <c r="Z4825" s="14">
        <f t="shared" si="683"/>
        <v>28380</v>
      </c>
      <c r="AA4825" s="7">
        <f>VLOOKUP(G4825,Ma_KH!$A:$R,14,0)</f>
        <v>60</v>
      </c>
      <c r="AD4825" s="7" t="str">
        <f>IFERROR(VLOOKUP(J4825,'Chuyển Mã'!$B$3:$C$9,2,0),"")</f>
        <v>Tỉnh</v>
      </c>
      <c r="AE4825" s="7" t="str">
        <f t="shared" si="686"/>
        <v>Chả nướng 300g</v>
      </c>
      <c r="AF4825" s="7">
        <f t="shared" si="687"/>
        <v>5</v>
      </c>
    </row>
    <row r="4826" spans="1:32" x14ac:dyDescent="0.25">
      <c r="A4826" s="11">
        <v>45911</v>
      </c>
      <c r="B4826" s="25">
        <v>4176672837</v>
      </c>
      <c r="C4826" s="12" t="s">
        <v>7214</v>
      </c>
      <c r="D4826" s="16">
        <f t="shared" si="685"/>
        <v>45911</v>
      </c>
      <c r="G4826" s="13" t="s">
        <v>7321</v>
      </c>
      <c r="I4826" s="25" t="s">
        <v>8794</v>
      </c>
      <c r="J4826" s="13" t="s">
        <v>1796</v>
      </c>
      <c r="K4826" s="13" t="s">
        <v>35</v>
      </c>
      <c r="L4826" s="25" t="str">
        <f>VLOOKUP($K4826,TONG_SL!$A:$D,2,0)</f>
        <v>Tai heo muối 200g</v>
      </c>
      <c r="N4826" s="25" t="str">
        <f t="shared" si="684"/>
        <v>K-C6</v>
      </c>
      <c r="Q4826" s="25" t="str">
        <f>VLOOKUP(K4826,TONG_SL!$A:$D,3,0)</f>
        <v>Túi</v>
      </c>
      <c r="R4826" s="1">
        <v>5</v>
      </c>
      <c r="T4826" s="1">
        <f>VLOOKUP(VLOOKUP(G4826,Ma_KH!$A:$R,18,0)&amp;K4826,Gia_MB!$A:$F,6,0)</f>
        <v>55595</v>
      </c>
      <c r="U4826" s="14">
        <f t="shared" si="680"/>
        <v>277975</v>
      </c>
      <c r="W4826" s="64">
        <f t="shared" si="681"/>
        <v>0</v>
      </c>
      <c r="X4826" s="3" t="str">
        <f t="shared" si="682"/>
        <v>8</v>
      </c>
      <c r="Z4826" s="14">
        <f t="shared" si="683"/>
        <v>22238</v>
      </c>
      <c r="AA4826" s="7">
        <f>VLOOKUP(G4826,Ma_KH!$A:$R,14,0)</f>
        <v>60</v>
      </c>
      <c r="AD4826" s="7" t="str">
        <f>IFERROR(VLOOKUP(J4826,'Chuyển Mã'!$B$3:$C$9,2,0),"")</f>
        <v>Tỉnh</v>
      </c>
      <c r="AE4826" s="7" t="str">
        <f t="shared" si="686"/>
        <v>Tai heo muối 200g</v>
      </c>
      <c r="AF4826" s="7">
        <f t="shared" si="687"/>
        <v>5</v>
      </c>
    </row>
    <row r="4827" spans="1:32" x14ac:dyDescent="0.25">
      <c r="A4827" s="11">
        <v>45911</v>
      </c>
      <c r="B4827" s="25">
        <v>4176672837</v>
      </c>
      <c r="C4827" s="12" t="s">
        <v>7214</v>
      </c>
      <c r="D4827" s="16">
        <f t="shared" si="685"/>
        <v>45911</v>
      </c>
      <c r="G4827" s="13" t="s">
        <v>7321</v>
      </c>
      <c r="I4827" s="25" t="s">
        <v>8794</v>
      </c>
      <c r="J4827" s="13" t="s">
        <v>1796</v>
      </c>
      <c r="K4827" s="13" t="s">
        <v>32</v>
      </c>
      <c r="L4827" s="25" t="str">
        <f>VLOOKUP($K4827,TONG_SL!$A:$D,2,0)</f>
        <v>Giò Tai Lưỡi Xào 250</v>
      </c>
      <c r="N4827" s="25" t="str">
        <f t="shared" si="684"/>
        <v>K-C6</v>
      </c>
      <c r="Q4827" s="25" t="str">
        <f>VLOOKUP(K4827,TONG_SL!$A:$D,3,0)</f>
        <v>Túi</v>
      </c>
      <c r="R4827" s="1">
        <v>5</v>
      </c>
      <c r="T4827" s="1">
        <f>VLOOKUP(VLOOKUP(G4827,Ma_KH!$A:$R,18,0)&amp;K4827,Gia_MB!$A:$F,6,0)</f>
        <v>50183</v>
      </c>
      <c r="U4827" s="14">
        <f t="shared" si="680"/>
        <v>250915</v>
      </c>
      <c r="W4827" s="64">
        <f t="shared" si="681"/>
        <v>0</v>
      </c>
      <c r="X4827" s="3" t="str">
        <f t="shared" si="682"/>
        <v>8</v>
      </c>
      <c r="Z4827" s="14">
        <f t="shared" si="683"/>
        <v>20073.2</v>
      </c>
      <c r="AA4827" s="7">
        <f>VLOOKUP(G4827,Ma_KH!$A:$R,14,0)</f>
        <v>60</v>
      </c>
      <c r="AD4827" s="7" t="str">
        <f>IFERROR(VLOOKUP(J4827,'Chuyển Mã'!$B$3:$C$9,2,0),"")</f>
        <v>Tỉnh</v>
      </c>
      <c r="AE4827" s="7" t="str">
        <f t="shared" si="686"/>
        <v>Giò Tai Lưỡi Xào 250</v>
      </c>
      <c r="AF4827" s="7">
        <f t="shared" si="687"/>
        <v>5</v>
      </c>
    </row>
    <row r="4828" spans="1:32" x14ac:dyDescent="0.25">
      <c r="A4828" s="11">
        <v>45911</v>
      </c>
      <c r="B4828" s="25">
        <v>4176672837</v>
      </c>
      <c r="C4828" s="12" t="s">
        <v>7214</v>
      </c>
      <c r="D4828" s="16">
        <f t="shared" si="685"/>
        <v>45911</v>
      </c>
      <c r="G4828" s="13" t="s">
        <v>7321</v>
      </c>
      <c r="I4828" s="25" t="s">
        <v>8794</v>
      </c>
      <c r="J4828" s="13" t="s">
        <v>1796</v>
      </c>
      <c r="K4828" s="13" t="s">
        <v>27</v>
      </c>
      <c r="L4828" s="25" t="str">
        <f>VLOOKUP($K4828,TONG_SL!$A:$D,2,0)</f>
        <v>Chân giò heo muối 300g</v>
      </c>
      <c r="N4828" s="25" t="str">
        <f t="shared" si="684"/>
        <v>K-C6</v>
      </c>
      <c r="Q4828" s="25" t="str">
        <f>VLOOKUP(K4828,TONG_SL!$A:$D,3,0)</f>
        <v>Túi</v>
      </c>
      <c r="R4828" s="1">
        <v>5</v>
      </c>
      <c r="T4828" s="1">
        <f>VLOOKUP(VLOOKUP(G4828,Ma_KH!$A:$R,18,0)&amp;K4828,Gia_MB!$A:$F,6,0)</f>
        <v>73431</v>
      </c>
      <c r="U4828" s="14">
        <f t="shared" si="680"/>
        <v>367155</v>
      </c>
      <c r="W4828" s="64">
        <f t="shared" si="681"/>
        <v>0</v>
      </c>
      <c r="X4828" s="3" t="str">
        <f t="shared" si="682"/>
        <v>8</v>
      </c>
      <c r="Z4828" s="14">
        <f t="shared" si="683"/>
        <v>29372.400000000001</v>
      </c>
      <c r="AA4828" s="7">
        <f>VLOOKUP(G4828,Ma_KH!$A:$R,14,0)</f>
        <v>60</v>
      </c>
      <c r="AD4828" s="7" t="str">
        <f>IFERROR(VLOOKUP(J4828,'Chuyển Mã'!$B$3:$C$9,2,0),"")</f>
        <v>Tỉnh</v>
      </c>
      <c r="AE4828" s="7" t="str">
        <f t="shared" si="686"/>
        <v>Chân giò heo muối 300g</v>
      </c>
      <c r="AF4828" s="7">
        <f t="shared" si="687"/>
        <v>5</v>
      </c>
    </row>
    <row r="4829" spans="1:32" x14ac:dyDescent="0.25">
      <c r="A4829" s="11">
        <v>45911</v>
      </c>
      <c r="B4829" s="25">
        <v>4176809423</v>
      </c>
      <c r="C4829" s="12" t="s">
        <v>7214</v>
      </c>
      <c r="D4829" s="16">
        <f t="shared" si="685"/>
        <v>45911</v>
      </c>
      <c r="G4829" s="13" t="s">
        <v>7321</v>
      </c>
      <c r="I4829" s="25" t="s">
        <v>8795</v>
      </c>
      <c r="J4829" s="13" t="s">
        <v>1796</v>
      </c>
      <c r="K4829" s="13" t="s">
        <v>27</v>
      </c>
      <c r="L4829" s="25" t="str">
        <f>VLOOKUP($K4829,TONG_SL!$A:$D,2,0)</f>
        <v>Chân giò heo muối 300g</v>
      </c>
      <c r="N4829" s="25" t="str">
        <f t="shared" si="684"/>
        <v>K-C6</v>
      </c>
      <c r="Q4829" s="25" t="str">
        <f>VLOOKUP(K4829,TONG_SL!$A:$D,3,0)</f>
        <v>Túi</v>
      </c>
      <c r="R4829" s="1">
        <v>10</v>
      </c>
      <c r="T4829" s="1">
        <f>VLOOKUP(VLOOKUP(G4829,Ma_KH!$A:$R,18,0)&amp;K4829,Gia_MB!$A:$F,6,0)</f>
        <v>73431</v>
      </c>
      <c r="U4829" s="14">
        <f t="shared" si="680"/>
        <v>734310</v>
      </c>
      <c r="W4829" s="64">
        <f t="shared" si="681"/>
        <v>0</v>
      </c>
      <c r="X4829" s="3" t="str">
        <f t="shared" si="682"/>
        <v>8</v>
      </c>
      <c r="Z4829" s="14">
        <f t="shared" si="683"/>
        <v>58744.800000000003</v>
      </c>
      <c r="AA4829" s="7">
        <f>VLOOKUP(G4829,Ma_KH!$A:$R,14,0)</f>
        <v>60</v>
      </c>
      <c r="AD4829" s="7" t="str">
        <f>IFERROR(VLOOKUP(J4829,'Chuyển Mã'!$B$3:$C$9,2,0),"")</f>
        <v>Tỉnh</v>
      </c>
      <c r="AE4829" s="7" t="str">
        <f t="shared" si="686"/>
        <v>Chân giò heo muối 300g</v>
      </c>
      <c r="AF4829" s="7">
        <f t="shared" si="687"/>
        <v>10</v>
      </c>
    </row>
    <row r="4830" spans="1:32" x14ac:dyDescent="0.25">
      <c r="A4830" s="11">
        <v>45911</v>
      </c>
      <c r="B4830" s="25">
        <v>4176809423</v>
      </c>
      <c r="C4830" s="12" t="s">
        <v>7214</v>
      </c>
      <c r="D4830" s="16">
        <f t="shared" si="685"/>
        <v>45911</v>
      </c>
      <c r="G4830" s="13" t="s">
        <v>7321</v>
      </c>
      <c r="I4830" s="25" t="s">
        <v>8795</v>
      </c>
      <c r="J4830" s="13" t="s">
        <v>1796</v>
      </c>
      <c r="K4830" s="13" t="s">
        <v>30</v>
      </c>
      <c r="L4830" s="25" t="str">
        <f>VLOOKUP($K4830,TONG_SL!$A:$D,2,0)</f>
        <v>Gà muối 500g</v>
      </c>
      <c r="N4830" s="25" t="str">
        <f t="shared" si="684"/>
        <v>K-C6</v>
      </c>
      <c r="Q4830" s="25" t="str">
        <f>VLOOKUP(K4830,TONG_SL!$A:$D,3,0)</f>
        <v>Túi</v>
      </c>
      <c r="R4830" s="1">
        <v>10</v>
      </c>
      <c r="T4830" s="1">
        <f>VLOOKUP(VLOOKUP(G4830,Ma_KH!$A:$R,18,0)&amp;K4830,Gia_MB!$A:$F,6,0)</f>
        <v>111058</v>
      </c>
      <c r="U4830" s="14">
        <f t="shared" si="680"/>
        <v>1110580</v>
      </c>
      <c r="W4830" s="64">
        <f t="shared" si="681"/>
        <v>0</v>
      </c>
      <c r="X4830" s="3" t="str">
        <f t="shared" si="682"/>
        <v>8</v>
      </c>
      <c r="Z4830" s="14">
        <f t="shared" si="683"/>
        <v>88846.400000000009</v>
      </c>
      <c r="AA4830" s="7">
        <f>VLOOKUP(G4830,Ma_KH!$A:$R,14,0)</f>
        <v>60</v>
      </c>
      <c r="AD4830" s="7" t="str">
        <f>IFERROR(VLOOKUP(J4830,'Chuyển Mã'!$B$3:$C$9,2,0),"")</f>
        <v>Tỉnh</v>
      </c>
      <c r="AE4830" s="7" t="str">
        <f t="shared" si="686"/>
        <v>Gà muối 500g</v>
      </c>
      <c r="AF4830" s="7">
        <f t="shared" si="687"/>
        <v>10</v>
      </c>
    </row>
    <row r="4831" spans="1:32" x14ac:dyDescent="0.25">
      <c r="A4831" s="11">
        <v>45911</v>
      </c>
      <c r="B4831" s="25">
        <v>4176809423</v>
      </c>
      <c r="C4831" s="12" t="s">
        <v>7214</v>
      </c>
      <c r="D4831" s="16">
        <f t="shared" si="685"/>
        <v>45911</v>
      </c>
      <c r="G4831" s="13" t="s">
        <v>7321</v>
      </c>
      <c r="I4831" s="25" t="s">
        <v>8795</v>
      </c>
      <c r="J4831" s="13" t="s">
        <v>1796</v>
      </c>
      <c r="K4831" s="13" t="s">
        <v>41</v>
      </c>
      <c r="L4831" s="25" t="str">
        <f>VLOOKUP($K4831,TONG_SL!$A:$D,2,0)</f>
        <v>Chả nướng 300g</v>
      </c>
      <c r="N4831" s="25" t="str">
        <f t="shared" si="684"/>
        <v>K-C6</v>
      </c>
      <c r="Q4831" s="25" t="str">
        <f>VLOOKUP(K4831,TONG_SL!$A:$D,3,0)</f>
        <v>Túi</v>
      </c>
      <c r="R4831" s="1">
        <v>5</v>
      </c>
      <c r="T4831" s="1">
        <f>VLOOKUP(VLOOKUP(G4831,Ma_KH!$A:$R,18,0)&amp;K4831,Gia_MB!$A:$F,6,0)</f>
        <v>70950</v>
      </c>
      <c r="U4831" s="14">
        <f t="shared" si="680"/>
        <v>354750</v>
      </c>
      <c r="W4831" s="64">
        <f t="shared" si="681"/>
        <v>0</v>
      </c>
      <c r="X4831" s="3" t="str">
        <f t="shared" si="682"/>
        <v>8</v>
      </c>
      <c r="Z4831" s="14">
        <f t="shared" si="683"/>
        <v>28380</v>
      </c>
      <c r="AA4831" s="7">
        <f>VLOOKUP(G4831,Ma_KH!$A:$R,14,0)</f>
        <v>60</v>
      </c>
      <c r="AD4831" s="7" t="str">
        <f>IFERROR(VLOOKUP(J4831,'Chuyển Mã'!$B$3:$C$9,2,0),"")</f>
        <v>Tỉnh</v>
      </c>
      <c r="AE4831" s="7" t="str">
        <f t="shared" si="686"/>
        <v>Chả nướng 300g</v>
      </c>
      <c r="AF4831" s="7">
        <f t="shared" si="687"/>
        <v>5</v>
      </c>
    </row>
    <row r="4832" spans="1:32" x14ac:dyDescent="0.25">
      <c r="A4832" s="11">
        <v>45911</v>
      </c>
      <c r="B4832" s="25">
        <v>4176809423</v>
      </c>
      <c r="C4832" s="12" t="s">
        <v>7214</v>
      </c>
      <c r="D4832" s="16">
        <f t="shared" si="685"/>
        <v>45911</v>
      </c>
      <c r="G4832" s="13" t="s">
        <v>7321</v>
      </c>
      <c r="I4832" s="25" t="s">
        <v>8795</v>
      </c>
      <c r="J4832" s="13" t="s">
        <v>1796</v>
      </c>
      <c r="K4832" s="13" t="s">
        <v>32</v>
      </c>
      <c r="L4832" s="25" t="str">
        <f>VLOOKUP($K4832,TONG_SL!$A:$D,2,0)</f>
        <v>Giò Tai Lưỡi Xào 250</v>
      </c>
      <c r="N4832" s="25" t="str">
        <f t="shared" si="684"/>
        <v>K-C6</v>
      </c>
      <c r="Q4832" s="25" t="str">
        <f>VLOOKUP(K4832,TONG_SL!$A:$D,3,0)</f>
        <v>Túi</v>
      </c>
      <c r="R4832" s="1">
        <v>10</v>
      </c>
      <c r="T4832" s="1">
        <f>VLOOKUP(VLOOKUP(G4832,Ma_KH!$A:$R,18,0)&amp;K4832,Gia_MB!$A:$F,6,0)</f>
        <v>50183</v>
      </c>
      <c r="U4832" s="14">
        <f t="shared" ref="U4832:U4895" si="688">T4832*R4832</f>
        <v>501830</v>
      </c>
      <c r="W4832" s="64">
        <f t="shared" ref="W4832:W4895" si="689">U4832*V4832</f>
        <v>0</v>
      </c>
      <c r="X4832" s="3" t="str">
        <f t="shared" ref="X4832:X4895" si="690">IF(B4832&lt;&gt;"","8","0")</f>
        <v>8</v>
      </c>
      <c r="Z4832" s="14">
        <f t="shared" ref="Z4832:Z4895" si="691">U4832*X4832%</f>
        <v>40146.400000000001</v>
      </c>
      <c r="AA4832" s="7">
        <f>VLOOKUP(G4832,Ma_KH!$A:$R,14,0)</f>
        <v>60</v>
      </c>
      <c r="AD4832" s="7" t="str">
        <f>IFERROR(VLOOKUP(J4832,'Chuyển Mã'!$B$3:$C$9,2,0),"")</f>
        <v>Tỉnh</v>
      </c>
      <c r="AE4832" s="7" t="str">
        <f t="shared" si="686"/>
        <v>Giò Tai Lưỡi Xào 250</v>
      </c>
      <c r="AF4832" s="7">
        <f t="shared" si="687"/>
        <v>10</v>
      </c>
    </row>
    <row r="4833" spans="1:32" x14ac:dyDescent="0.25">
      <c r="A4833" s="11">
        <v>45911</v>
      </c>
      <c r="B4833" s="25">
        <v>4176809423</v>
      </c>
      <c r="C4833" s="12" t="s">
        <v>7214</v>
      </c>
      <c r="D4833" s="16">
        <f t="shared" si="685"/>
        <v>45911</v>
      </c>
      <c r="G4833" s="13" t="s">
        <v>7321</v>
      </c>
      <c r="I4833" s="25" t="s">
        <v>8795</v>
      </c>
      <c r="J4833" s="13" t="s">
        <v>1796</v>
      </c>
      <c r="K4833" s="13" t="s">
        <v>51</v>
      </c>
      <c r="L4833" s="25" t="str">
        <f>VLOOKUP($K4833,TONG_SL!$A:$D,2,0)</f>
        <v>Mọc Nấm Hương 250g</v>
      </c>
      <c r="N4833" s="25" t="str">
        <f t="shared" si="684"/>
        <v>K-C6</v>
      </c>
      <c r="Q4833" s="25" t="str">
        <f>VLOOKUP(K4833,TONG_SL!$A:$D,3,0)</f>
        <v>Túi</v>
      </c>
      <c r="R4833" s="1">
        <v>15</v>
      </c>
      <c r="T4833" s="1">
        <f>VLOOKUP(VLOOKUP(G4833,Ma_KH!$A:$R,18,0)&amp;K4833,Gia_MB!$A:$F,6,0)</f>
        <v>46000</v>
      </c>
      <c r="U4833" s="14">
        <f t="shared" si="688"/>
        <v>690000</v>
      </c>
      <c r="W4833" s="64">
        <f t="shared" si="689"/>
        <v>0</v>
      </c>
      <c r="X4833" s="3" t="str">
        <f t="shared" si="690"/>
        <v>8</v>
      </c>
      <c r="Z4833" s="14">
        <f t="shared" si="691"/>
        <v>55200</v>
      </c>
      <c r="AA4833" s="7">
        <f>VLOOKUP(G4833,Ma_KH!$A:$R,14,0)</f>
        <v>60</v>
      </c>
      <c r="AD4833" s="7" t="str">
        <f>IFERROR(VLOOKUP(J4833,'Chuyển Mã'!$B$3:$C$9,2,0),"")</f>
        <v>Tỉnh</v>
      </c>
      <c r="AE4833" s="7" t="str">
        <f t="shared" si="686"/>
        <v>Mọc Nấm Hương 250g</v>
      </c>
      <c r="AF4833" s="7">
        <f t="shared" si="687"/>
        <v>15</v>
      </c>
    </row>
    <row r="4834" spans="1:32" x14ac:dyDescent="0.25">
      <c r="A4834" s="11">
        <v>45911</v>
      </c>
      <c r="B4834" s="25">
        <v>4176808730</v>
      </c>
      <c r="C4834" s="12" t="s">
        <v>7214</v>
      </c>
      <c r="D4834" s="16">
        <f t="shared" si="685"/>
        <v>45911</v>
      </c>
      <c r="G4834" s="13" t="s">
        <v>7321</v>
      </c>
      <c r="I4834" s="25" t="s">
        <v>8796</v>
      </c>
      <c r="J4834" s="13" t="s">
        <v>1796</v>
      </c>
      <c r="K4834" s="13" t="s">
        <v>39</v>
      </c>
      <c r="L4834" s="25" t="str">
        <f>VLOOKUP($K4834,TONG_SL!$A:$D,2,0)</f>
        <v>Chả cốm 300g</v>
      </c>
      <c r="N4834" s="25" t="str">
        <f t="shared" si="684"/>
        <v>K-C6</v>
      </c>
      <c r="Q4834" s="25" t="str">
        <f>VLOOKUP(K4834,TONG_SL!$A:$D,3,0)</f>
        <v>Túi</v>
      </c>
      <c r="R4834" s="1">
        <v>5</v>
      </c>
      <c r="T4834" s="1">
        <f>VLOOKUP(VLOOKUP(G4834,Ma_KH!$A:$R,18,0)&amp;K4834,Gia_MB!$A:$F,6,0)</f>
        <v>74250</v>
      </c>
      <c r="U4834" s="14">
        <f t="shared" si="688"/>
        <v>371250</v>
      </c>
      <c r="W4834" s="64">
        <f t="shared" si="689"/>
        <v>0</v>
      </c>
      <c r="X4834" s="3" t="str">
        <f t="shared" si="690"/>
        <v>8</v>
      </c>
      <c r="Z4834" s="14">
        <f t="shared" si="691"/>
        <v>29700</v>
      </c>
      <c r="AA4834" s="7">
        <f>VLOOKUP(G4834,Ma_KH!$A:$R,14,0)</f>
        <v>60</v>
      </c>
      <c r="AD4834" s="7" t="str">
        <f>IFERROR(VLOOKUP(J4834,'Chuyển Mã'!$B$3:$C$9,2,0),"")</f>
        <v>Tỉnh</v>
      </c>
      <c r="AE4834" s="7" t="str">
        <f t="shared" si="686"/>
        <v>Chả cốm 300g</v>
      </c>
      <c r="AF4834" s="7">
        <f t="shared" si="687"/>
        <v>5</v>
      </c>
    </row>
    <row r="4835" spans="1:32" x14ac:dyDescent="0.25">
      <c r="A4835" s="11">
        <v>45911</v>
      </c>
      <c r="B4835" s="25">
        <v>4176808730</v>
      </c>
      <c r="C4835" s="12" t="s">
        <v>7214</v>
      </c>
      <c r="D4835" s="16">
        <f t="shared" si="685"/>
        <v>45911</v>
      </c>
      <c r="G4835" s="13" t="s">
        <v>7321</v>
      </c>
      <c r="I4835" s="25" t="s">
        <v>8796</v>
      </c>
      <c r="J4835" s="13" t="s">
        <v>1796</v>
      </c>
      <c r="K4835" s="13" t="s">
        <v>51</v>
      </c>
      <c r="L4835" s="25" t="str">
        <f>VLOOKUP($K4835,TONG_SL!$A:$D,2,0)</f>
        <v>Mọc Nấm Hương 250g</v>
      </c>
      <c r="N4835" s="25" t="str">
        <f t="shared" ref="N4835:N4898" si="692">IF($B4835&lt;&gt;"","K-C6","")</f>
        <v>K-C6</v>
      </c>
      <c r="Q4835" s="25" t="str">
        <f>VLOOKUP(K4835,TONG_SL!$A:$D,3,0)</f>
        <v>Túi</v>
      </c>
      <c r="R4835" s="1">
        <v>10</v>
      </c>
      <c r="T4835" s="1">
        <f>VLOOKUP(VLOOKUP(G4835,Ma_KH!$A:$R,18,0)&amp;K4835,Gia_MB!$A:$F,6,0)</f>
        <v>46000</v>
      </c>
      <c r="U4835" s="14">
        <f t="shared" si="688"/>
        <v>460000</v>
      </c>
      <c r="W4835" s="64">
        <f t="shared" si="689"/>
        <v>0</v>
      </c>
      <c r="X4835" s="3" t="str">
        <f t="shared" si="690"/>
        <v>8</v>
      </c>
      <c r="Z4835" s="14">
        <f t="shared" si="691"/>
        <v>36800</v>
      </c>
      <c r="AA4835" s="7">
        <f>VLOOKUP(G4835,Ma_KH!$A:$R,14,0)</f>
        <v>60</v>
      </c>
      <c r="AD4835" s="7" t="str">
        <f>IFERROR(VLOOKUP(J4835,'Chuyển Mã'!$B$3:$C$9,2,0),"")</f>
        <v>Tỉnh</v>
      </c>
      <c r="AE4835" s="7" t="str">
        <f t="shared" si="686"/>
        <v>Mọc Nấm Hương 250g</v>
      </c>
      <c r="AF4835" s="7">
        <f t="shared" si="687"/>
        <v>10</v>
      </c>
    </row>
    <row r="4836" spans="1:32" x14ac:dyDescent="0.25">
      <c r="A4836" s="11">
        <v>45911</v>
      </c>
      <c r="B4836" s="25">
        <v>4176808730</v>
      </c>
      <c r="C4836" s="12" t="s">
        <v>7214</v>
      </c>
      <c r="D4836" s="16">
        <f t="shared" si="685"/>
        <v>45911</v>
      </c>
      <c r="G4836" s="13" t="s">
        <v>7321</v>
      </c>
      <c r="I4836" s="25" t="s">
        <v>8796</v>
      </c>
      <c r="J4836" s="13" t="s">
        <v>1796</v>
      </c>
      <c r="K4836" s="13" t="s">
        <v>32</v>
      </c>
      <c r="L4836" s="25" t="str">
        <f>VLOOKUP($K4836,TONG_SL!$A:$D,2,0)</f>
        <v>Giò Tai Lưỡi Xào 250</v>
      </c>
      <c r="N4836" s="25" t="str">
        <f t="shared" si="692"/>
        <v>K-C6</v>
      </c>
      <c r="Q4836" s="25" t="str">
        <f>VLOOKUP(K4836,TONG_SL!$A:$D,3,0)</f>
        <v>Túi</v>
      </c>
      <c r="R4836" s="1">
        <v>5</v>
      </c>
      <c r="T4836" s="1">
        <f>VLOOKUP(VLOOKUP(G4836,Ma_KH!$A:$R,18,0)&amp;K4836,Gia_MB!$A:$F,6,0)</f>
        <v>50183</v>
      </c>
      <c r="U4836" s="14">
        <f t="shared" si="688"/>
        <v>250915</v>
      </c>
      <c r="W4836" s="64">
        <f t="shared" si="689"/>
        <v>0</v>
      </c>
      <c r="X4836" s="3" t="str">
        <f t="shared" si="690"/>
        <v>8</v>
      </c>
      <c r="Z4836" s="14">
        <f t="shared" si="691"/>
        <v>20073.2</v>
      </c>
      <c r="AA4836" s="7">
        <f>VLOOKUP(G4836,Ma_KH!$A:$R,14,0)</f>
        <v>60</v>
      </c>
      <c r="AD4836" s="7" t="str">
        <f>IFERROR(VLOOKUP(J4836,'Chuyển Mã'!$B$3:$C$9,2,0),"")</f>
        <v>Tỉnh</v>
      </c>
      <c r="AE4836" s="7" t="str">
        <f t="shared" si="686"/>
        <v>Giò Tai Lưỡi Xào 250</v>
      </c>
      <c r="AF4836" s="7">
        <f t="shared" si="687"/>
        <v>5</v>
      </c>
    </row>
    <row r="4837" spans="1:32" x14ac:dyDescent="0.25">
      <c r="A4837" s="11">
        <v>45911</v>
      </c>
      <c r="B4837" s="25">
        <v>4176808730</v>
      </c>
      <c r="C4837" s="12" t="s">
        <v>7214</v>
      </c>
      <c r="D4837" s="16">
        <f t="shared" si="685"/>
        <v>45911</v>
      </c>
      <c r="G4837" s="13" t="s">
        <v>7321</v>
      </c>
      <c r="I4837" s="25" t="s">
        <v>8796</v>
      </c>
      <c r="J4837" s="13" t="s">
        <v>1796</v>
      </c>
      <c r="K4837" s="13" t="s">
        <v>27</v>
      </c>
      <c r="L4837" s="25" t="str">
        <f>VLOOKUP($K4837,TONG_SL!$A:$D,2,0)</f>
        <v>Chân giò heo muối 300g</v>
      </c>
      <c r="N4837" s="25" t="str">
        <f t="shared" si="692"/>
        <v>K-C6</v>
      </c>
      <c r="Q4837" s="25" t="str">
        <f>VLOOKUP(K4837,TONG_SL!$A:$D,3,0)</f>
        <v>Túi</v>
      </c>
      <c r="R4837" s="1">
        <v>10</v>
      </c>
      <c r="T4837" s="1">
        <f>VLOOKUP(VLOOKUP(G4837,Ma_KH!$A:$R,18,0)&amp;K4837,Gia_MB!$A:$F,6,0)</f>
        <v>73431</v>
      </c>
      <c r="U4837" s="14">
        <f t="shared" si="688"/>
        <v>734310</v>
      </c>
      <c r="W4837" s="64">
        <f t="shared" si="689"/>
        <v>0</v>
      </c>
      <c r="X4837" s="3" t="str">
        <f t="shared" si="690"/>
        <v>8</v>
      </c>
      <c r="Z4837" s="14">
        <f t="shared" si="691"/>
        <v>58744.800000000003</v>
      </c>
      <c r="AA4837" s="7">
        <f>VLOOKUP(G4837,Ma_KH!$A:$R,14,0)</f>
        <v>60</v>
      </c>
      <c r="AD4837" s="7" t="str">
        <f>IFERROR(VLOOKUP(J4837,'Chuyển Mã'!$B$3:$C$9,2,0),"")</f>
        <v>Tỉnh</v>
      </c>
      <c r="AE4837" s="7" t="str">
        <f t="shared" si="686"/>
        <v>Chân giò heo muối 300g</v>
      </c>
      <c r="AF4837" s="7">
        <f t="shared" si="687"/>
        <v>10</v>
      </c>
    </row>
    <row r="4838" spans="1:32" x14ac:dyDescent="0.25">
      <c r="A4838" s="11">
        <v>45911</v>
      </c>
      <c r="B4838" s="25">
        <v>4176808730</v>
      </c>
      <c r="C4838" s="12" t="s">
        <v>7214</v>
      </c>
      <c r="D4838" s="16">
        <f t="shared" si="685"/>
        <v>45911</v>
      </c>
      <c r="G4838" s="13" t="s">
        <v>7321</v>
      </c>
      <c r="I4838" s="25" t="s">
        <v>8796</v>
      </c>
      <c r="J4838" s="13" t="s">
        <v>1796</v>
      </c>
      <c r="K4838" s="13" t="s">
        <v>30</v>
      </c>
      <c r="L4838" s="25" t="str">
        <f>VLOOKUP($K4838,TONG_SL!$A:$D,2,0)</f>
        <v>Gà muối 500g</v>
      </c>
      <c r="N4838" s="25" t="str">
        <f t="shared" si="692"/>
        <v>K-C6</v>
      </c>
      <c r="Q4838" s="25" t="str">
        <f>VLOOKUP(K4838,TONG_SL!$A:$D,3,0)</f>
        <v>Túi</v>
      </c>
      <c r="R4838" s="1">
        <v>5</v>
      </c>
      <c r="T4838" s="1">
        <f>VLOOKUP(VLOOKUP(G4838,Ma_KH!$A:$R,18,0)&amp;K4838,Gia_MB!$A:$F,6,0)</f>
        <v>111058</v>
      </c>
      <c r="U4838" s="14">
        <f t="shared" si="688"/>
        <v>555290</v>
      </c>
      <c r="W4838" s="64">
        <f t="shared" si="689"/>
        <v>0</v>
      </c>
      <c r="X4838" s="3" t="str">
        <f t="shared" si="690"/>
        <v>8</v>
      </c>
      <c r="Z4838" s="14">
        <f t="shared" si="691"/>
        <v>44423.200000000004</v>
      </c>
      <c r="AA4838" s="7">
        <f>VLOOKUP(G4838,Ma_KH!$A:$R,14,0)</f>
        <v>60</v>
      </c>
      <c r="AD4838" s="7" t="str">
        <f>IFERROR(VLOOKUP(J4838,'Chuyển Mã'!$B$3:$C$9,2,0),"")</f>
        <v>Tỉnh</v>
      </c>
      <c r="AE4838" s="7" t="str">
        <f t="shared" si="686"/>
        <v>Gà muối 500g</v>
      </c>
      <c r="AF4838" s="7">
        <f t="shared" si="687"/>
        <v>5</v>
      </c>
    </row>
    <row r="4839" spans="1:32" x14ac:dyDescent="0.25">
      <c r="A4839" s="11">
        <v>45911</v>
      </c>
      <c r="B4839" s="25">
        <v>4176827297</v>
      </c>
      <c r="C4839" s="12" t="s">
        <v>7214</v>
      </c>
      <c r="D4839" s="16">
        <f t="shared" si="685"/>
        <v>45911</v>
      </c>
      <c r="G4839" s="13" t="s">
        <v>7331</v>
      </c>
      <c r="I4839" s="25" t="s">
        <v>8797</v>
      </c>
      <c r="J4839" s="13" t="s">
        <v>1796</v>
      </c>
      <c r="K4839" s="13" t="s">
        <v>30</v>
      </c>
      <c r="L4839" s="25" t="str">
        <f>VLOOKUP($K4839,TONG_SL!$A:$D,2,0)</f>
        <v>Gà muối 500g</v>
      </c>
      <c r="N4839" s="25" t="str">
        <f t="shared" si="692"/>
        <v>K-C6</v>
      </c>
      <c r="Q4839" s="25" t="str">
        <f>VLOOKUP(K4839,TONG_SL!$A:$D,3,0)</f>
        <v>Túi</v>
      </c>
      <c r="R4839" s="1">
        <v>5</v>
      </c>
      <c r="T4839" s="1">
        <f>VLOOKUP(VLOOKUP(G4839,Ma_KH!$A:$R,18,0)&amp;K4839,Gia_MB!$A:$F,6,0)</f>
        <v>111058</v>
      </c>
      <c r="U4839" s="14">
        <f t="shared" si="688"/>
        <v>555290</v>
      </c>
      <c r="W4839" s="64">
        <f t="shared" si="689"/>
        <v>0</v>
      </c>
      <c r="X4839" s="3" t="str">
        <f t="shared" si="690"/>
        <v>8</v>
      </c>
      <c r="Z4839" s="14">
        <f t="shared" si="691"/>
        <v>44423.200000000004</v>
      </c>
      <c r="AA4839" s="7">
        <f>VLOOKUP(G4839,Ma_KH!$A:$R,14,0)</f>
        <v>60</v>
      </c>
      <c r="AD4839" s="7" t="str">
        <f>IFERROR(VLOOKUP(J4839,'Chuyển Mã'!$B$3:$C$9,2,0),"")</f>
        <v>Tỉnh</v>
      </c>
      <c r="AE4839" s="7" t="str">
        <f t="shared" si="686"/>
        <v>Gà muối 500g</v>
      </c>
      <c r="AF4839" s="7">
        <f t="shared" si="687"/>
        <v>5</v>
      </c>
    </row>
    <row r="4840" spans="1:32" x14ac:dyDescent="0.25">
      <c r="A4840" s="11">
        <v>45911</v>
      </c>
      <c r="B4840" s="25">
        <v>4176827297</v>
      </c>
      <c r="C4840" s="12" t="s">
        <v>7214</v>
      </c>
      <c r="D4840" s="16">
        <f t="shared" si="685"/>
        <v>45911</v>
      </c>
      <c r="G4840" s="13" t="s">
        <v>7331</v>
      </c>
      <c r="I4840" s="25" t="s">
        <v>8797</v>
      </c>
      <c r="J4840" s="13" t="s">
        <v>1796</v>
      </c>
      <c r="K4840" s="13" t="s">
        <v>27</v>
      </c>
      <c r="L4840" s="25" t="str">
        <f>VLOOKUP($K4840,TONG_SL!$A:$D,2,0)</f>
        <v>Chân giò heo muối 300g</v>
      </c>
      <c r="N4840" s="25" t="str">
        <f t="shared" si="692"/>
        <v>K-C6</v>
      </c>
      <c r="Q4840" s="25" t="str">
        <f>VLOOKUP(K4840,TONG_SL!$A:$D,3,0)</f>
        <v>Túi</v>
      </c>
      <c r="R4840" s="1">
        <v>5</v>
      </c>
      <c r="T4840" s="1">
        <f>VLOOKUP(VLOOKUP(G4840,Ma_KH!$A:$R,18,0)&amp;K4840,Gia_MB!$A:$F,6,0)</f>
        <v>73431</v>
      </c>
      <c r="U4840" s="14">
        <f t="shared" si="688"/>
        <v>367155</v>
      </c>
      <c r="W4840" s="64">
        <f t="shared" si="689"/>
        <v>0</v>
      </c>
      <c r="X4840" s="3" t="str">
        <f t="shared" si="690"/>
        <v>8</v>
      </c>
      <c r="Z4840" s="14">
        <f t="shared" si="691"/>
        <v>29372.400000000001</v>
      </c>
      <c r="AA4840" s="7">
        <f>VLOOKUP(G4840,Ma_KH!$A:$R,14,0)</f>
        <v>60</v>
      </c>
      <c r="AD4840" s="7" t="str">
        <f>IFERROR(VLOOKUP(J4840,'Chuyển Mã'!$B$3:$C$9,2,0),"")</f>
        <v>Tỉnh</v>
      </c>
      <c r="AE4840" s="7" t="str">
        <f t="shared" si="686"/>
        <v>Chân giò heo muối 300g</v>
      </c>
      <c r="AF4840" s="7">
        <f t="shared" si="687"/>
        <v>5</v>
      </c>
    </row>
    <row r="4841" spans="1:32" x14ac:dyDescent="0.25">
      <c r="A4841" s="11">
        <v>45911</v>
      </c>
      <c r="B4841" s="25">
        <v>4176827297</v>
      </c>
      <c r="C4841" s="12" t="s">
        <v>7214</v>
      </c>
      <c r="D4841" s="16">
        <f t="shared" si="685"/>
        <v>45911</v>
      </c>
      <c r="G4841" s="13" t="s">
        <v>7331</v>
      </c>
      <c r="I4841" s="25" t="s">
        <v>8797</v>
      </c>
      <c r="J4841" s="13" t="s">
        <v>1796</v>
      </c>
      <c r="K4841" s="13" t="s">
        <v>51</v>
      </c>
      <c r="L4841" s="25" t="str">
        <f>VLOOKUP($K4841,TONG_SL!$A:$D,2,0)</f>
        <v>Mọc Nấm Hương 250g</v>
      </c>
      <c r="N4841" s="25" t="str">
        <f t="shared" si="692"/>
        <v>K-C6</v>
      </c>
      <c r="Q4841" s="25" t="str">
        <f>VLOOKUP(K4841,TONG_SL!$A:$D,3,0)</f>
        <v>Túi</v>
      </c>
      <c r="R4841" s="1">
        <v>8</v>
      </c>
      <c r="T4841" s="1">
        <f>VLOOKUP(VLOOKUP(G4841,Ma_KH!$A:$R,18,0)&amp;K4841,Gia_MB!$A:$F,6,0)</f>
        <v>46000</v>
      </c>
      <c r="U4841" s="14">
        <f t="shared" si="688"/>
        <v>368000</v>
      </c>
      <c r="W4841" s="64">
        <f t="shared" si="689"/>
        <v>0</v>
      </c>
      <c r="X4841" s="3" t="str">
        <f t="shared" si="690"/>
        <v>8</v>
      </c>
      <c r="Z4841" s="14">
        <f t="shared" si="691"/>
        <v>29440</v>
      </c>
      <c r="AA4841" s="7">
        <f>VLOOKUP(G4841,Ma_KH!$A:$R,14,0)</f>
        <v>60</v>
      </c>
      <c r="AD4841" s="7" t="str">
        <f>IFERROR(VLOOKUP(J4841,'Chuyển Mã'!$B$3:$C$9,2,0),"")</f>
        <v>Tỉnh</v>
      </c>
      <c r="AE4841" s="7" t="str">
        <f t="shared" si="686"/>
        <v>Mọc Nấm Hương 250g</v>
      </c>
      <c r="AF4841" s="7">
        <f t="shared" si="687"/>
        <v>8</v>
      </c>
    </row>
    <row r="4842" spans="1:32" x14ac:dyDescent="0.25">
      <c r="A4842" s="11">
        <v>45911</v>
      </c>
      <c r="B4842" s="25">
        <v>4176827297</v>
      </c>
      <c r="C4842" s="12" t="s">
        <v>7214</v>
      </c>
      <c r="D4842" s="16">
        <f t="shared" si="685"/>
        <v>45911</v>
      </c>
      <c r="G4842" s="13" t="s">
        <v>7331</v>
      </c>
      <c r="I4842" s="25" t="s">
        <v>8797</v>
      </c>
      <c r="J4842" s="13" t="s">
        <v>1796</v>
      </c>
      <c r="K4842" s="13" t="s">
        <v>39</v>
      </c>
      <c r="L4842" s="25" t="str">
        <f>VLOOKUP($K4842,TONG_SL!$A:$D,2,0)</f>
        <v>Chả cốm 300g</v>
      </c>
      <c r="N4842" s="25" t="str">
        <f t="shared" si="692"/>
        <v>K-C6</v>
      </c>
      <c r="Q4842" s="25" t="str">
        <f>VLOOKUP(K4842,TONG_SL!$A:$D,3,0)</f>
        <v>Túi</v>
      </c>
      <c r="R4842" s="1">
        <v>8</v>
      </c>
      <c r="T4842" s="1">
        <f>VLOOKUP(VLOOKUP(G4842,Ma_KH!$A:$R,18,0)&amp;K4842,Gia_MB!$A:$F,6,0)</f>
        <v>74250</v>
      </c>
      <c r="U4842" s="14">
        <f t="shared" si="688"/>
        <v>594000</v>
      </c>
      <c r="W4842" s="64">
        <f t="shared" si="689"/>
        <v>0</v>
      </c>
      <c r="X4842" s="3" t="str">
        <f t="shared" si="690"/>
        <v>8</v>
      </c>
      <c r="Z4842" s="14">
        <f t="shared" si="691"/>
        <v>47520</v>
      </c>
      <c r="AA4842" s="7">
        <f>VLOOKUP(G4842,Ma_KH!$A:$R,14,0)</f>
        <v>60</v>
      </c>
      <c r="AD4842" s="7" t="str">
        <f>IFERROR(VLOOKUP(J4842,'Chuyển Mã'!$B$3:$C$9,2,0),"")</f>
        <v>Tỉnh</v>
      </c>
      <c r="AE4842" s="7" t="str">
        <f t="shared" si="686"/>
        <v>Chả cốm 300g</v>
      </c>
      <c r="AF4842" s="7">
        <f t="shared" si="687"/>
        <v>8</v>
      </c>
    </row>
    <row r="4843" spans="1:32" x14ac:dyDescent="0.25">
      <c r="A4843" s="11">
        <v>45911</v>
      </c>
      <c r="B4843" s="25">
        <v>4176827297</v>
      </c>
      <c r="C4843" s="12" t="s">
        <v>7214</v>
      </c>
      <c r="D4843" s="16">
        <f t="shared" si="685"/>
        <v>45911</v>
      </c>
      <c r="G4843" s="13" t="s">
        <v>7331</v>
      </c>
      <c r="I4843" s="25" t="s">
        <v>8797</v>
      </c>
      <c r="J4843" s="13" t="s">
        <v>1796</v>
      </c>
      <c r="K4843" s="13" t="s">
        <v>49</v>
      </c>
      <c r="L4843" s="25" t="str">
        <f>VLOOKUP($K4843,TONG_SL!$A:$D,2,0)</f>
        <v>Giò sụn gà 250g</v>
      </c>
      <c r="N4843" s="25" t="str">
        <f t="shared" si="692"/>
        <v>K-C6</v>
      </c>
      <c r="Q4843" s="25" t="str">
        <f>VLOOKUP(K4843,TONG_SL!$A:$D,3,0)</f>
        <v>Túi</v>
      </c>
      <c r="R4843" s="1">
        <v>8</v>
      </c>
      <c r="T4843" s="1">
        <f>VLOOKUP(VLOOKUP(G4843,Ma_KH!$A:$R,18,0)&amp;K4843,Gia_MB!$A:$F,6,0)</f>
        <v>50400</v>
      </c>
      <c r="U4843" s="14">
        <f t="shared" si="688"/>
        <v>403200</v>
      </c>
      <c r="W4843" s="64">
        <f t="shared" si="689"/>
        <v>0</v>
      </c>
      <c r="X4843" s="3" t="str">
        <f t="shared" si="690"/>
        <v>8</v>
      </c>
      <c r="Z4843" s="14">
        <f t="shared" si="691"/>
        <v>32256</v>
      </c>
      <c r="AA4843" s="7">
        <f>VLOOKUP(G4843,Ma_KH!$A:$R,14,0)</f>
        <v>60</v>
      </c>
      <c r="AD4843" s="7" t="str">
        <f>IFERROR(VLOOKUP(J4843,'Chuyển Mã'!$B$3:$C$9,2,0),"")</f>
        <v>Tỉnh</v>
      </c>
      <c r="AE4843" s="7" t="str">
        <f t="shared" si="686"/>
        <v>Giò sụn gà 250g</v>
      </c>
      <c r="AF4843" s="7">
        <f t="shared" si="687"/>
        <v>8</v>
      </c>
    </row>
    <row r="4844" spans="1:32" x14ac:dyDescent="0.25">
      <c r="A4844" s="11">
        <v>45911</v>
      </c>
      <c r="B4844" s="25">
        <v>4176635353</v>
      </c>
      <c r="C4844" s="12" t="s">
        <v>7214</v>
      </c>
      <c r="D4844" s="16">
        <f t="shared" si="685"/>
        <v>45911</v>
      </c>
      <c r="G4844" s="13" t="s">
        <v>7331</v>
      </c>
      <c r="I4844" s="25" t="s">
        <v>8798</v>
      </c>
      <c r="J4844" s="13" t="s">
        <v>1796</v>
      </c>
      <c r="K4844" s="13" t="s">
        <v>27</v>
      </c>
      <c r="L4844" s="25" t="str">
        <f>VLOOKUP($K4844,TONG_SL!$A:$D,2,0)</f>
        <v>Chân giò heo muối 300g</v>
      </c>
      <c r="N4844" s="25" t="str">
        <f t="shared" si="692"/>
        <v>K-C6</v>
      </c>
      <c r="Q4844" s="25" t="str">
        <f>VLOOKUP(K4844,TONG_SL!$A:$D,3,0)</f>
        <v>Túi</v>
      </c>
      <c r="R4844" s="1">
        <v>15</v>
      </c>
      <c r="T4844" s="1">
        <f>VLOOKUP(VLOOKUP(G4844,Ma_KH!$A:$R,18,0)&amp;K4844,Gia_MB!$A:$F,6,0)</f>
        <v>73431</v>
      </c>
      <c r="U4844" s="14">
        <f t="shared" si="688"/>
        <v>1101465</v>
      </c>
      <c r="W4844" s="64">
        <f t="shared" si="689"/>
        <v>0</v>
      </c>
      <c r="X4844" s="3" t="str">
        <f t="shared" si="690"/>
        <v>8</v>
      </c>
      <c r="Z4844" s="14">
        <f t="shared" si="691"/>
        <v>88117.2</v>
      </c>
      <c r="AA4844" s="7">
        <f>VLOOKUP(G4844,Ma_KH!$A:$R,14,0)</f>
        <v>60</v>
      </c>
      <c r="AD4844" s="7" t="str">
        <f>IFERROR(VLOOKUP(J4844,'Chuyển Mã'!$B$3:$C$9,2,0),"")</f>
        <v>Tỉnh</v>
      </c>
      <c r="AE4844" s="7" t="str">
        <f t="shared" si="686"/>
        <v>Chân giò heo muối 300g</v>
      </c>
      <c r="AF4844" s="7">
        <f t="shared" si="687"/>
        <v>15</v>
      </c>
    </row>
    <row r="4845" spans="1:32" x14ac:dyDescent="0.25">
      <c r="A4845" s="11">
        <v>45911</v>
      </c>
      <c r="B4845" s="25">
        <v>4176635353</v>
      </c>
      <c r="C4845" s="12" t="s">
        <v>7214</v>
      </c>
      <c r="D4845" s="16">
        <f t="shared" si="685"/>
        <v>45911</v>
      </c>
      <c r="G4845" s="13" t="s">
        <v>7331</v>
      </c>
      <c r="I4845" s="25" t="s">
        <v>8798</v>
      </c>
      <c r="J4845" s="13" t="s">
        <v>1796</v>
      </c>
      <c r="K4845" s="13" t="s">
        <v>30</v>
      </c>
      <c r="L4845" s="25" t="str">
        <f>VLOOKUP($K4845,TONG_SL!$A:$D,2,0)</f>
        <v>Gà muối 500g</v>
      </c>
      <c r="N4845" s="25" t="str">
        <f t="shared" si="692"/>
        <v>K-C6</v>
      </c>
      <c r="Q4845" s="25" t="str">
        <f>VLOOKUP(K4845,TONG_SL!$A:$D,3,0)</f>
        <v>Túi</v>
      </c>
      <c r="R4845" s="1">
        <v>5</v>
      </c>
      <c r="T4845" s="1">
        <f>VLOOKUP(VLOOKUP(G4845,Ma_KH!$A:$R,18,0)&amp;K4845,Gia_MB!$A:$F,6,0)</f>
        <v>111058</v>
      </c>
      <c r="U4845" s="14">
        <f t="shared" si="688"/>
        <v>555290</v>
      </c>
      <c r="W4845" s="64">
        <f t="shared" si="689"/>
        <v>0</v>
      </c>
      <c r="X4845" s="3" t="str">
        <f t="shared" si="690"/>
        <v>8</v>
      </c>
      <c r="Z4845" s="14">
        <f t="shared" si="691"/>
        <v>44423.200000000004</v>
      </c>
      <c r="AA4845" s="7">
        <f>VLOOKUP(G4845,Ma_KH!$A:$R,14,0)</f>
        <v>60</v>
      </c>
      <c r="AD4845" s="7" t="str">
        <f>IFERROR(VLOOKUP(J4845,'Chuyển Mã'!$B$3:$C$9,2,0),"")</f>
        <v>Tỉnh</v>
      </c>
      <c r="AE4845" s="7" t="str">
        <f t="shared" si="686"/>
        <v>Gà muối 500g</v>
      </c>
      <c r="AF4845" s="7">
        <f t="shared" si="687"/>
        <v>5</v>
      </c>
    </row>
    <row r="4846" spans="1:32" x14ac:dyDescent="0.25">
      <c r="A4846" s="11">
        <v>45911</v>
      </c>
      <c r="B4846" s="25" t="s">
        <v>8755</v>
      </c>
      <c r="C4846" s="12" t="s">
        <v>7214</v>
      </c>
      <c r="D4846" s="16">
        <f t="shared" si="685"/>
        <v>45911</v>
      </c>
      <c r="G4846" s="13" t="s">
        <v>7331</v>
      </c>
      <c r="I4846" s="25" t="s">
        <v>8755</v>
      </c>
      <c r="J4846" s="13" t="s">
        <v>1796</v>
      </c>
      <c r="K4846" s="13" t="s">
        <v>39</v>
      </c>
      <c r="L4846" s="25" t="str">
        <f>VLOOKUP($K4846,TONG_SL!$A:$D,2,0)</f>
        <v>Chả cốm 300g</v>
      </c>
      <c r="N4846" s="25" t="str">
        <f t="shared" si="692"/>
        <v>K-C6</v>
      </c>
      <c r="Q4846" s="25" t="str">
        <f>VLOOKUP(K4846,TONG_SL!$A:$D,3,0)</f>
        <v>Túi</v>
      </c>
      <c r="R4846" s="1">
        <v>5</v>
      </c>
      <c r="T4846" s="1">
        <f>VLOOKUP(VLOOKUP(G4846,Ma_KH!$A:$R,18,0)&amp;K4846,Gia_MB!$A:$F,6,0)</f>
        <v>74250</v>
      </c>
      <c r="U4846" s="14">
        <f t="shared" si="688"/>
        <v>371250</v>
      </c>
      <c r="W4846" s="64">
        <f t="shared" si="689"/>
        <v>0</v>
      </c>
      <c r="X4846" s="3" t="str">
        <f t="shared" si="690"/>
        <v>8</v>
      </c>
      <c r="Z4846" s="14">
        <f t="shared" si="691"/>
        <v>29700</v>
      </c>
      <c r="AA4846" s="7">
        <f>VLOOKUP(G4846,Ma_KH!$A:$R,14,0)</f>
        <v>60</v>
      </c>
      <c r="AD4846" s="7" t="str">
        <f>IFERROR(VLOOKUP(J4846,'Chuyển Mã'!$B$3:$C$9,2,0),"")</f>
        <v>Tỉnh</v>
      </c>
      <c r="AE4846" s="7" t="str">
        <f t="shared" si="686"/>
        <v>Chả cốm 300g</v>
      </c>
      <c r="AF4846" s="7">
        <f t="shared" si="687"/>
        <v>5</v>
      </c>
    </row>
    <row r="4847" spans="1:32" x14ac:dyDescent="0.25">
      <c r="A4847" s="11">
        <v>45911</v>
      </c>
      <c r="B4847" s="25">
        <v>4176794430</v>
      </c>
      <c r="C4847" s="12" t="s">
        <v>7214</v>
      </c>
      <c r="D4847" s="16">
        <f t="shared" si="685"/>
        <v>45911</v>
      </c>
      <c r="G4847" s="13" t="s">
        <v>7331</v>
      </c>
      <c r="I4847" s="25" t="s">
        <v>8799</v>
      </c>
      <c r="J4847" s="13" t="s">
        <v>1796</v>
      </c>
      <c r="K4847" s="13" t="s">
        <v>27</v>
      </c>
      <c r="L4847" s="25" t="str">
        <f>VLOOKUP($K4847,TONG_SL!$A:$D,2,0)</f>
        <v>Chân giò heo muối 300g</v>
      </c>
      <c r="N4847" s="25" t="str">
        <f t="shared" si="692"/>
        <v>K-C6</v>
      </c>
      <c r="Q4847" s="25" t="str">
        <f>VLOOKUP(K4847,TONG_SL!$A:$D,3,0)</f>
        <v>Túi</v>
      </c>
      <c r="R4847" s="1">
        <v>25</v>
      </c>
      <c r="T4847" s="1">
        <f>VLOOKUP(VLOOKUP(G4847,Ma_KH!$A:$R,18,0)&amp;K4847,Gia_MB!$A:$F,6,0)</f>
        <v>73431</v>
      </c>
      <c r="U4847" s="14">
        <f t="shared" si="688"/>
        <v>1835775</v>
      </c>
      <c r="W4847" s="64">
        <f t="shared" si="689"/>
        <v>0</v>
      </c>
      <c r="X4847" s="3" t="str">
        <f t="shared" si="690"/>
        <v>8</v>
      </c>
      <c r="Z4847" s="14">
        <f t="shared" si="691"/>
        <v>146862</v>
      </c>
      <c r="AA4847" s="7">
        <f>VLOOKUP(G4847,Ma_KH!$A:$R,14,0)</f>
        <v>60</v>
      </c>
      <c r="AD4847" s="7" t="str">
        <f>IFERROR(VLOOKUP(J4847,'Chuyển Mã'!$B$3:$C$9,2,0),"")</f>
        <v>Tỉnh</v>
      </c>
      <c r="AE4847" s="7" t="str">
        <f t="shared" si="686"/>
        <v>Chân giò heo muối 300g</v>
      </c>
      <c r="AF4847" s="7">
        <f t="shared" si="687"/>
        <v>25</v>
      </c>
    </row>
    <row r="4848" spans="1:32" x14ac:dyDescent="0.25">
      <c r="A4848" s="11">
        <v>45911</v>
      </c>
      <c r="B4848" s="25">
        <v>4176794430</v>
      </c>
      <c r="C4848" s="12" t="s">
        <v>7214</v>
      </c>
      <c r="D4848" s="16">
        <f t="shared" si="685"/>
        <v>45911</v>
      </c>
      <c r="G4848" s="13" t="s">
        <v>7331</v>
      </c>
      <c r="I4848" s="25" t="s">
        <v>8799</v>
      </c>
      <c r="J4848" s="13" t="s">
        <v>1796</v>
      </c>
      <c r="K4848" s="13" t="s">
        <v>35</v>
      </c>
      <c r="L4848" s="25" t="str">
        <f>VLOOKUP($K4848,TONG_SL!$A:$D,2,0)</f>
        <v>Tai heo muối 200g</v>
      </c>
      <c r="N4848" s="25" t="str">
        <f t="shared" si="692"/>
        <v>K-C6</v>
      </c>
      <c r="Q4848" s="25" t="str">
        <f>VLOOKUP(K4848,TONG_SL!$A:$D,3,0)</f>
        <v>Túi</v>
      </c>
      <c r="R4848" s="1">
        <v>6</v>
      </c>
      <c r="T4848" s="1">
        <f>VLOOKUP(VLOOKUP(G4848,Ma_KH!$A:$R,18,0)&amp;K4848,Gia_MB!$A:$F,6,0)</f>
        <v>55595</v>
      </c>
      <c r="U4848" s="14">
        <f t="shared" si="688"/>
        <v>333570</v>
      </c>
      <c r="W4848" s="64">
        <f t="shared" si="689"/>
        <v>0</v>
      </c>
      <c r="X4848" s="3" t="str">
        <f t="shared" si="690"/>
        <v>8</v>
      </c>
      <c r="Z4848" s="14">
        <f t="shared" si="691"/>
        <v>26685.600000000002</v>
      </c>
      <c r="AA4848" s="7">
        <f>VLOOKUP(G4848,Ma_KH!$A:$R,14,0)</f>
        <v>60</v>
      </c>
      <c r="AD4848" s="7" t="str">
        <f>IFERROR(VLOOKUP(J4848,'Chuyển Mã'!$B$3:$C$9,2,0),"")</f>
        <v>Tỉnh</v>
      </c>
      <c r="AE4848" s="7" t="str">
        <f t="shared" si="686"/>
        <v>Tai heo muối 200g</v>
      </c>
      <c r="AF4848" s="7">
        <f t="shared" si="687"/>
        <v>6</v>
      </c>
    </row>
    <row r="4849" spans="1:32" x14ac:dyDescent="0.25">
      <c r="A4849" s="11">
        <v>45911</v>
      </c>
      <c r="B4849" s="25">
        <v>4176794430</v>
      </c>
      <c r="C4849" s="12" t="s">
        <v>7214</v>
      </c>
      <c r="D4849" s="16">
        <f t="shared" si="685"/>
        <v>45911</v>
      </c>
      <c r="G4849" s="13" t="s">
        <v>7331</v>
      </c>
      <c r="I4849" s="25" t="s">
        <v>8799</v>
      </c>
      <c r="J4849" s="13" t="s">
        <v>1796</v>
      </c>
      <c r="K4849" s="13" t="s">
        <v>51</v>
      </c>
      <c r="L4849" s="25" t="str">
        <f>VLOOKUP($K4849,TONG_SL!$A:$D,2,0)</f>
        <v>Mọc Nấm Hương 250g</v>
      </c>
      <c r="N4849" s="25" t="str">
        <f t="shared" si="692"/>
        <v>K-C6</v>
      </c>
      <c r="Q4849" s="25" t="str">
        <f>VLOOKUP(K4849,TONG_SL!$A:$D,3,0)</f>
        <v>Túi</v>
      </c>
      <c r="R4849" s="1">
        <v>8</v>
      </c>
      <c r="T4849" s="1">
        <f>VLOOKUP(VLOOKUP(G4849,Ma_KH!$A:$R,18,0)&amp;K4849,Gia_MB!$A:$F,6,0)</f>
        <v>46000</v>
      </c>
      <c r="U4849" s="14">
        <f t="shared" si="688"/>
        <v>368000</v>
      </c>
      <c r="W4849" s="64">
        <f t="shared" si="689"/>
        <v>0</v>
      </c>
      <c r="X4849" s="3" t="str">
        <f t="shared" si="690"/>
        <v>8</v>
      </c>
      <c r="Z4849" s="14">
        <f t="shared" si="691"/>
        <v>29440</v>
      </c>
      <c r="AA4849" s="7">
        <f>VLOOKUP(G4849,Ma_KH!$A:$R,14,0)</f>
        <v>60</v>
      </c>
      <c r="AD4849" s="7" t="str">
        <f>IFERROR(VLOOKUP(J4849,'Chuyển Mã'!$B$3:$C$9,2,0),"")</f>
        <v>Tỉnh</v>
      </c>
      <c r="AE4849" s="7" t="str">
        <f t="shared" si="686"/>
        <v>Mọc Nấm Hương 250g</v>
      </c>
      <c r="AF4849" s="7">
        <f t="shared" si="687"/>
        <v>8</v>
      </c>
    </row>
    <row r="4850" spans="1:32" x14ac:dyDescent="0.25">
      <c r="A4850" s="11">
        <v>45911</v>
      </c>
      <c r="B4850" s="25">
        <v>4176794430</v>
      </c>
      <c r="C4850" s="12" t="s">
        <v>7214</v>
      </c>
      <c r="D4850" s="16">
        <f t="shared" si="685"/>
        <v>45911</v>
      </c>
      <c r="G4850" s="13" t="s">
        <v>7331</v>
      </c>
      <c r="I4850" s="25" t="s">
        <v>8799</v>
      </c>
      <c r="J4850" s="13" t="s">
        <v>1796</v>
      </c>
      <c r="K4850" s="13" t="s">
        <v>32</v>
      </c>
      <c r="L4850" s="25" t="str">
        <f>VLOOKUP($K4850,TONG_SL!$A:$D,2,0)</f>
        <v>Giò Tai Lưỡi Xào 250</v>
      </c>
      <c r="N4850" s="25" t="str">
        <f t="shared" si="692"/>
        <v>K-C6</v>
      </c>
      <c r="Q4850" s="25" t="str">
        <f>VLOOKUP(K4850,TONG_SL!$A:$D,3,0)</f>
        <v>Túi</v>
      </c>
      <c r="R4850" s="1">
        <v>6</v>
      </c>
      <c r="T4850" s="1">
        <f>VLOOKUP(VLOOKUP(G4850,Ma_KH!$A:$R,18,0)&amp;K4850,Gia_MB!$A:$F,6,0)</f>
        <v>50183</v>
      </c>
      <c r="U4850" s="14">
        <f t="shared" si="688"/>
        <v>301098</v>
      </c>
      <c r="W4850" s="64">
        <f t="shared" si="689"/>
        <v>0</v>
      </c>
      <c r="X4850" s="3" t="str">
        <f t="shared" si="690"/>
        <v>8</v>
      </c>
      <c r="Z4850" s="14">
        <f t="shared" si="691"/>
        <v>24087.84</v>
      </c>
      <c r="AA4850" s="7">
        <f>VLOOKUP(G4850,Ma_KH!$A:$R,14,0)</f>
        <v>60</v>
      </c>
      <c r="AD4850" s="7" t="str">
        <f>IFERROR(VLOOKUP(J4850,'Chuyển Mã'!$B$3:$C$9,2,0),"")</f>
        <v>Tỉnh</v>
      </c>
      <c r="AE4850" s="7" t="str">
        <f t="shared" si="686"/>
        <v>Giò Tai Lưỡi Xào 250</v>
      </c>
      <c r="AF4850" s="7">
        <f t="shared" si="687"/>
        <v>6</v>
      </c>
    </row>
    <row r="4851" spans="1:32" x14ac:dyDescent="0.25">
      <c r="A4851" s="11">
        <v>45911</v>
      </c>
      <c r="B4851" s="25">
        <v>4176794430</v>
      </c>
      <c r="C4851" s="12" t="s">
        <v>7214</v>
      </c>
      <c r="D4851" s="16">
        <f t="shared" si="685"/>
        <v>45911</v>
      </c>
      <c r="G4851" s="13" t="s">
        <v>7331</v>
      </c>
      <c r="I4851" s="25" t="s">
        <v>8799</v>
      </c>
      <c r="J4851" s="13" t="s">
        <v>1796</v>
      </c>
      <c r="K4851" s="13" t="s">
        <v>30</v>
      </c>
      <c r="L4851" s="25" t="str">
        <f>VLOOKUP($K4851,TONG_SL!$A:$D,2,0)</f>
        <v>Gà muối 500g</v>
      </c>
      <c r="N4851" s="25" t="str">
        <f t="shared" si="692"/>
        <v>K-C6</v>
      </c>
      <c r="Q4851" s="25" t="str">
        <f>VLOOKUP(K4851,TONG_SL!$A:$D,3,0)</f>
        <v>Túi</v>
      </c>
      <c r="R4851" s="1">
        <v>20</v>
      </c>
      <c r="T4851" s="1">
        <f>VLOOKUP(VLOOKUP(G4851,Ma_KH!$A:$R,18,0)&amp;K4851,Gia_MB!$A:$F,6,0)</f>
        <v>111058</v>
      </c>
      <c r="U4851" s="14">
        <f t="shared" si="688"/>
        <v>2221160</v>
      </c>
      <c r="W4851" s="64">
        <f t="shared" si="689"/>
        <v>0</v>
      </c>
      <c r="X4851" s="3" t="str">
        <f t="shared" si="690"/>
        <v>8</v>
      </c>
      <c r="Z4851" s="14">
        <f t="shared" si="691"/>
        <v>177692.80000000002</v>
      </c>
      <c r="AA4851" s="7">
        <f>VLOOKUP(G4851,Ma_KH!$A:$R,14,0)</f>
        <v>60</v>
      </c>
      <c r="AD4851" s="7" t="str">
        <f>IFERROR(VLOOKUP(J4851,'Chuyển Mã'!$B$3:$C$9,2,0),"")</f>
        <v>Tỉnh</v>
      </c>
      <c r="AE4851" s="7" t="str">
        <f t="shared" si="686"/>
        <v>Gà muối 500g</v>
      </c>
      <c r="AF4851" s="7">
        <f t="shared" si="687"/>
        <v>20</v>
      </c>
    </row>
    <row r="4852" spans="1:32" x14ac:dyDescent="0.25">
      <c r="A4852" s="11">
        <v>45911</v>
      </c>
      <c r="B4852" s="25">
        <v>4176794430</v>
      </c>
      <c r="C4852" s="12" t="s">
        <v>7214</v>
      </c>
      <c r="D4852" s="16">
        <f t="shared" si="685"/>
        <v>45911</v>
      </c>
      <c r="G4852" s="13" t="s">
        <v>7331</v>
      </c>
      <c r="I4852" s="25" t="s">
        <v>8799</v>
      </c>
      <c r="J4852" s="13" t="s">
        <v>1796</v>
      </c>
      <c r="K4852" s="13" t="s">
        <v>39</v>
      </c>
      <c r="L4852" s="25" t="str">
        <f>VLOOKUP($K4852,TONG_SL!$A:$D,2,0)</f>
        <v>Chả cốm 300g</v>
      </c>
      <c r="N4852" s="25" t="str">
        <f t="shared" si="692"/>
        <v>K-C6</v>
      </c>
      <c r="Q4852" s="25" t="str">
        <f>VLOOKUP(K4852,TONG_SL!$A:$D,3,0)</f>
        <v>Túi</v>
      </c>
      <c r="R4852" s="1">
        <v>6</v>
      </c>
      <c r="T4852" s="1">
        <f>VLOOKUP(VLOOKUP(G4852,Ma_KH!$A:$R,18,0)&amp;K4852,Gia_MB!$A:$F,6,0)</f>
        <v>74250</v>
      </c>
      <c r="U4852" s="14">
        <f t="shared" si="688"/>
        <v>445500</v>
      </c>
      <c r="W4852" s="64">
        <f t="shared" si="689"/>
        <v>0</v>
      </c>
      <c r="X4852" s="3" t="str">
        <f t="shared" si="690"/>
        <v>8</v>
      </c>
      <c r="Z4852" s="14">
        <f t="shared" si="691"/>
        <v>35640</v>
      </c>
      <c r="AA4852" s="7">
        <f>VLOOKUP(G4852,Ma_KH!$A:$R,14,0)</f>
        <v>60</v>
      </c>
      <c r="AD4852" s="7" t="str">
        <f>IFERROR(VLOOKUP(J4852,'Chuyển Mã'!$B$3:$C$9,2,0),"")</f>
        <v>Tỉnh</v>
      </c>
      <c r="AE4852" s="7" t="str">
        <f t="shared" si="686"/>
        <v>Chả cốm 300g</v>
      </c>
      <c r="AF4852" s="7">
        <f t="shared" si="687"/>
        <v>6</v>
      </c>
    </row>
    <row r="4853" spans="1:32" x14ac:dyDescent="0.25">
      <c r="A4853" s="11">
        <v>45911</v>
      </c>
      <c r="B4853" s="25" t="s">
        <v>8756</v>
      </c>
      <c r="C4853" s="12" t="s">
        <v>7214</v>
      </c>
      <c r="D4853" s="16">
        <f t="shared" si="685"/>
        <v>45911</v>
      </c>
      <c r="G4853" s="13" t="s">
        <v>7329</v>
      </c>
      <c r="I4853" s="25" t="s">
        <v>8756</v>
      </c>
      <c r="J4853" s="13" t="s">
        <v>1796</v>
      </c>
      <c r="K4853" s="13" t="s">
        <v>27</v>
      </c>
      <c r="L4853" s="25" t="str">
        <f>VLOOKUP($K4853,TONG_SL!$A:$D,2,0)</f>
        <v>Chân giò heo muối 300g</v>
      </c>
      <c r="N4853" s="25" t="str">
        <f t="shared" si="692"/>
        <v>K-C6</v>
      </c>
      <c r="Q4853" s="25" t="str">
        <f>VLOOKUP(K4853,TONG_SL!$A:$D,3,0)</f>
        <v>Túi</v>
      </c>
      <c r="R4853" s="1">
        <v>30</v>
      </c>
      <c r="T4853" s="1">
        <f>VLOOKUP(VLOOKUP(G4853,Ma_KH!$A:$R,18,0)&amp;K4853,Gia_MB!$A:$F,6,0)</f>
        <v>73431</v>
      </c>
      <c r="U4853" s="14">
        <f t="shared" si="688"/>
        <v>2202930</v>
      </c>
      <c r="W4853" s="64">
        <f t="shared" si="689"/>
        <v>0</v>
      </c>
      <c r="X4853" s="3" t="str">
        <f t="shared" si="690"/>
        <v>8</v>
      </c>
      <c r="Z4853" s="14">
        <f t="shared" si="691"/>
        <v>176234.4</v>
      </c>
      <c r="AA4853" s="7">
        <f>VLOOKUP(G4853,Ma_KH!$A:$R,14,0)</f>
        <v>60</v>
      </c>
      <c r="AD4853" s="7" t="str">
        <f>IFERROR(VLOOKUP(J4853,'Chuyển Mã'!$B$3:$C$9,2,0),"")</f>
        <v>Tỉnh</v>
      </c>
      <c r="AE4853" s="7" t="str">
        <f t="shared" si="686"/>
        <v>Chân giò heo muối 300g</v>
      </c>
      <c r="AF4853" s="7">
        <f t="shared" si="687"/>
        <v>30</v>
      </c>
    </row>
    <row r="4854" spans="1:32" x14ac:dyDescent="0.25">
      <c r="A4854" s="11">
        <v>45911</v>
      </c>
      <c r="B4854" s="25" t="s">
        <v>8756</v>
      </c>
      <c r="C4854" s="12" t="s">
        <v>7214</v>
      </c>
      <c r="D4854" s="16">
        <f t="shared" si="685"/>
        <v>45911</v>
      </c>
      <c r="G4854" s="13" t="s">
        <v>7329</v>
      </c>
      <c r="I4854" s="25" t="s">
        <v>8756</v>
      </c>
      <c r="J4854" s="13" t="s">
        <v>1796</v>
      </c>
      <c r="K4854" s="13" t="s">
        <v>30</v>
      </c>
      <c r="L4854" s="25" t="str">
        <f>VLOOKUP($K4854,TONG_SL!$A:$D,2,0)</f>
        <v>Gà muối 500g</v>
      </c>
      <c r="N4854" s="25" t="str">
        <f t="shared" si="692"/>
        <v>K-C6</v>
      </c>
      <c r="Q4854" s="25" t="str">
        <f>VLOOKUP(K4854,TONG_SL!$A:$D,3,0)</f>
        <v>Túi</v>
      </c>
      <c r="R4854" s="1">
        <v>15</v>
      </c>
      <c r="T4854" s="1">
        <f>VLOOKUP(VLOOKUP(G4854,Ma_KH!$A:$R,18,0)&amp;K4854,Gia_MB!$A:$F,6,0)</f>
        <v>111058</v>
      </c>
      <c r="U4854" s="14">
        <f t="shared" si="688"/>
        <v>1665870</v>
      </c>
      <c r="W4854" s="64">
        <f t="shared" si="689"/>
        <v>0</v>
      </c>
      <c r="X4854" s="3" t="str">
        <f t="shared" si="690"/>
        <v>8</v>
      </c>
      <c r="Z4854" s="14">
        <f t="shared" si="691"/>
        <v>133269.6</v>
      </c>
      <c r="AA4854" s="7">
        <f>VLOOKUP(G4854,Ma_KH!$A:$R,14,0)</f>
        <v>60</v>
      </c>
      <c r="AD4854" s="7" t="str">
        <f>IFERROR(VLOOKUP(J4854,'Chuyển Mã'!$B$3:$C$9,2,0),"")</f>
        <v>Tỉnh</v>
      </c>
      <c r="AE4854" s="7" t="str">
        <f t="shared" si="686"/>
        <v>Gà muối 500g</v>
      </c>
      <c r="AF4854" s="7">
        <f t="shared" si="687"/>
        <v>15</v>
      </c>
    </row>
    <row r="4855" spans="1:32" x14ac:dyDescent="0.25">
      <c r="A4855" s="11">
        <v>45911</v>
      </c>
      <c r="B4855" s="25" t="s">
        <v>8756</v>
      </c>
      <c r="C4855" s="12" t="s">
        <v>7214</v>
      </c>
      <c r="D4855" s="16">
        <f t="shared" si="685"/>
        <v>45911</v>
      </c>
      <c r="G4855" s="13" t="s">
        <v>7329</v>
      </c>
      <c r="I4855" s="25" t="s">
        <v>8756</v>
      </c>
      <c r="J4855" s="13" t="s">
        <v>1796</v>
      </c>
      <c r="K4855" s="13" t="s">
        <v>51</v>
      </c>
      <c r="L4855" s="25" t="str">
        <f>VLOOKUP($K4855,TONG_SL!$A:$D,2,0)</f>
        <v>Mọc Nấm Hương 250g</v>
      </c>
      <c r="N4855" s="25" t="str">
        <f t="shared" si="692"/>
        <v>K-C6</v>
      </c>
      <c r="Q4855" s="25" t="str">
        <f>VLOOKUP(K4855,TONG_SL!$A:$D,3,0)</f>
        <v>Túi</v>
      </c>
      <c r="R4855" s="1">
        <v>10</v>
      </c>
      <c r="T4855" s="1">
        <f>VLOOKUP(VLOOKUP(G4855,Ma_KH!$A:$R,18,0)&amp;K4855,Gia_MB!$A:$F,6,0)</f>
        <v>46000</v>
      </c>
      <c r="U4855" s="14">
        <f t="shared" si="688"/>
        <v>460000</v>
      </c>
      <c r="W4855" s="64">
        <f t="shared" si="689"/>
        <v>0</v>
      </c>
      <c r="X4855" s="3" t="str">
        <f t="shared" si="690"/>
        <v>8</v>
      </c>
      <c r="Z4855" s="14">
        <f t="shared" si="691"/>
        <v>36800</v>
      </c>
      <c r="AA4855" s="7">
        <f>VLOOKUP(G4855,Ma_KH!$A:$R,14,0)</f>
        <v>60</v>
      </c>
      <c r="AD4855" s="7" t="str">
        <f>IFERROR(VLOOKUP(J4855,'Chuyển Mã'!$B$3:$C$9,2,0),"")</f>
        <v>Tỉnh</v>
      </c>
      <c r="AE4855" s="7" t="str">
        <f t="shared" si="686"/>
        <v>Mọc Nấm Hương 250g</v>
      </c>
      <c r="AF4855" s="7">
        <f t="shared" si="687"/>
        <v>10</v>
      </c>
    </row>
    <row r="4856" spans="1:32" x14ac:dyDescent="0.25">
      <c r="A4856" s="11">
        <v>45911</v>
      </c>
      <c r="B4856" s="25" t="s">
        <v>8756</v>
      </c>
      <c r="C4856" s="12" t="s">
        <v>7214</v>
      </c>
      <c r="D4856" s="16">
        <f t="shared" si="685"/>
        <v>45911</v>
      </c>
      <c r="G4856" s="13" t="s">
        <v>7329</v>
      </c>
      <c r="I4856" s="25" t="s">
        <v>8756</v>
      </c>
      <c r="J4856" s="13" t="s">
        <v>1796</v>
      </c>
      <c r="K4856" s="13" t="s">
        <v>39</v>
      </c>
      <c r="L4856" s="25" t="str">
        <f>VLOOKUP($K4856,TONG_SL!$A:$D,2,0)</f>
        <v>Chả cốm 300g</v>
      </c>
      <c r="N4856" s="25" t="str">
        <f t="shared" si="692"/>
        <v>K-C6</v>
      </c>
      <c r="Q4856" s="25" t="str">
        <f>VLOOKUP(K4856,TONG_SL!$A:$D,3,0)</f>
        <v>Túi</v>
      </c>
      <c r="R4856" s="1">
        <v>10</v>
      </c>
      <c r="T4856" s="1">
        <f>VLOOKUP(VLOOKUP(G4856,Ma_KH!$A:$R,18,0)&amp;K4856,Gia_MB!$A:$F,6,0)</f>
        <v>74250</v>
      </c>
      <c r="U4856" s="14">
        <f t="shared" si="688"/>
        <v>742500</v>
      </c>
      <c r="W4856" s="64">
        <f t="shared" si="689"/>
        <v>0</v>
      </c>
      <c r="X4856" s="3" t="str">
        <f t="shared" si="690"/>
        <v>8</v>
      </c>
      <c r="Z4856" s="14">
        <f t="shared" si="691"/>
        <v>59400</v>
      </c>
      <c r="AA4856" s="7">
        <f>VLOOKUP(G4856,Ma_KH!$A:$R,14,0)</f>
        <v>60</v>
      </c>
      <c r="AD4856" s="7" t="str">
        <f>IFERROR(VLOOKUP(J4856,'Chuyển Mã'!$B$3:$C$9,2,0),"")</f>
        <v>Tỉnh</v>
      </c>
      <c r="AE4856" s="7" t="str">
        <f t="shared" si="686"/>
        <v>Chả cốm 300g</v>
      </c>
      <c r="AF4856" s="7">
        <f t="shared" si="687"/>
        <v>10</v>
      </c>
    </row>
    <row r="4857" spans="1:32" x14ac:dyDescent="0.25">
      <c r="A4857" s="11">
        <v>45911</v>
      </c>
      <c r="B4857" s="25">
        <v>4176785259</v>
      </c>
      <c r="C4857" s="12" t="s">
        <v>7214</v>
      </c>
      <c r="D4857" s="16">
        <f t="shared" si="685"/>
        <v>45911</v>
      </c>
      <c r="G4857" s="13" t="s">
        <v>7329</v>
      </c>
      <c r="I4857" s="25" t="s">
        <v>8646</v>
      </c>
      <c r="J4857" s="13" t="s">
        <v>1796</v>
      </c>
      <c r="K4857" s="13" t="s">
        <v>27</v>
      </c>
      <c r="L4857" s="25" t="str">
        <f>VLOOKUP($K4857,TONG_SL!$A:$D,2,0)</f>
        <v>Chân giò heo muối 300g</v>
      </c>
      <c r="N4857" s="25" t="str">
        <f t="shared" si="692"/>
        <v>K-C6</v>
      </c>
      <c r="Q4857" s="25" t="str">
        <f>VLOOKUP(K4857,TONG_SL!$A:$D,3,0)</f>
        <v>Túi</v>
      </c>
      <c r="R4857" s="1">
        <v>15</v>
      </c>
      <c r="T4857" s="1">
        <f>VLOOKUP(VLOOKUP(G4857,Ma_KH!$A:$R,18,0)&amp;K4857,Gia_MB!$A:$F,6,0)</f>
        <v>73431</v>
      </c>
      <c r="U4857" s="14">
        <f t="shared" si="688"/>
        <v>1101465</v>
      </c>
      <c r="W4857" s="64">
        <f t="shared" si="689"/>
        <v>0</v>
      </c>
      <c r="X4857" s="3" t="str">
        <f t="shared" si="690"/>
        <v>8</v>
      </c>
      <c r="Z4857" s="14">
        <f t="shared" si="691"/>
        <v>88117.2</v>
      </c>
      <c r="AA4857" s="7">
        <f>VLOOKUP(G4857,Ma_KH!$A:$R,14,0)</f>
        <v>60</v>
      </c>
      <c r="AD4857" s="7" t="str">
        <f>IFERROR(VLOOKUP(J4857,'Chuyển Mã'!$B$3:$C$9,2,0),"")</f>
        <v>Tỉnh</v>
      </c>
      <c r="AE4857" s="7" t="str">
        <f t="shared" si="686"/>
        <v>Chân giò heo muối 300g</v>
      </c>
      <c r="AF4857" s="7">
        <f t="shared" si="687"/>
        <v>15</v>
      </c>
    </row>
    <row r="4858" spans="1:32" x14ac:dyDescent="0.25">
      <c r="A4858" s="11">
        <v>45911</v>
      </c>
      <c r="B4858" s="25">
        <v>4176785259</v>
      </c>
      <c r="C4858" s="12" t="s">
        <v>7214</v>
      </c>
      <c r="D4858" s="16">
        <f t="shared" ref="D4858:D4921" si="693">IF(A4858="","",A4858)</f>
        <v>45911</v>
      </c>
      <c r="G4858" s="13" t="s">
        <v>7329</v>
      </c>
      <c r="I4858" s="25" t="s">
        <v>8646</v>
      </c>
      <c r="J4858" s="13" t="s">
        <v>1796</v>
      </c>
      <c r="K4858" s="13" t="s">
        <v>30</v>
      </c>
      <c r="L4858" s="25" t="str">
        <f>VLOOKUP($K4858,TONG_SL!$A:$D,2,0)</f>
        <v>Gà muối 500g</v>
      </c>
      <c r="N4858" s="25" t="str">
        <f t="shared" si="692"/>
        <v>K-C6</v>
      </c>
      <c r="Q4858" s="25" t="str">
        <f>VLOOKUP(K4858,TONG_SL!$A:$D,3,0)</f>
        <v>Túi</v>
      </c>
      <c r="R4858" s="1">
        <v>10</v>
      </c>
      <c r="T4858" s="1">
        <f>VLOOKUP(VLOOKUP(G4858,Ma_KH!$A:$R,18,0)&amp;K4858,Gia_MB!$A:$F,6,0)</f>
        <v>111058</v>
      </c>
      <c r="U4858" s="14">
        <f t="shared" si="688"/>
        <v>1110580</v>
      </c>
      <c r="W4858" s="64">
        <f t="shared" si="689"/>
        <v>0</v>
      </c>
      <c r="X4858" s="3" t="str">
        <f t="shared" si="690"/>
        <v>8</v>
      </c>
      <c r="Z4858" s="14">
        <f t="shared" si="691"/>
        <v>88846.400000000009</v>
      </c>
      <c r="AA4858" s="7">
        <f>VLOOKUP(G4858,Ma_KH!$A:$R,14,0)</f>
        <v>60</v>
      </c>
      <c r="AD4858" s="7" t="str">
        <f>IFERROR(VLOOKUP(J4858,'Chuyển Mã'!$B$3:$C$9,2,0),"")</f>
        <v>Tỉnh</v>
      </c>
      <c r="AE4858" s="7" t="str">
        <f t="shared" si="686"/>
        <v>Gà muối 500g</v>
      </c>
      <c r="AF4858" s="7">
        <f t="shared" si="687"/>
        <v>10</v>
      </c>
    </row>
    <row r="4859" spans="1:32" x14ac:dyDescent="0.25">
      <c r="A4859" s="11">
        <v>45911</v>
      </c>
      <c r="B4859" s="25">
        <v>4176785259</v>
      </c>
      <c r="C4859" s="12" t="s">
        <v>7214</v>
      </c>
      <c r="D4859" s="16">
        <f t="shared" si="693"/>
        <v>45911</v>
      </c>
      <c r="G4859" s="13" t="s">
        <v>7329</v>
      </c>
      <c r="I4859" s="25" t="s">
        <v>8646</v>
      </c>
      <c r="J4859" s="13" t="s">
        <v>1796</v>
      </c>
      <c r="K4859" s="13" t="s">
        <v>39</v>
      </c>
      <c r="L4859" s="25" t="str">
        <f>VLOOKUP($K4859,TONG_SL!$A:$D,2,0)</f>
        <v>Chả cốm 300g</v>
      </c>
      <c r="N4859" s="25" t="str">
        <f t="shared" si="692"/>
        <v>K-C6</v>
      </c>
      <c r="Q4859" s="25" t="str">
        <f>VLOOKUP(K4859,TONG_SL!$A:$D,3,0)</f>
        <v>Túi</v>
      </c>
      <c r="R4859" s="1">
        <v>10</v>
      </c>
      <c r="T4859" s="1">
        <f>VLOOKUP(VLOOKUP(G4859,Ma_KH!$A:$R,18,0)&amp;K4859,Gia_MB!$A:$F,6,0)</f>
        <v>74250</v>
      </c>
      <c r="U4859" s="14">
        <f t="shared" si="688"/>
        <v>742500</v>
      </c>
      <c r="W4859" s="64">
        <f t="shared" si="689"/>
        <v>0</v>
      </c>
      <c r="X4859" s="3" t="str">
        <f t="shared" si="690"/>
        <v>8</v>
      </c>
      <c r="Z4859" s="14">
        <f t="shared" si="691"/>
        <v>59400</v>
      </c>
      <c r="AA4859" s="7">
        <f>VLOOKUP(G4859,Ma_KH!$A:$R,14,0)</f>
        <v>60</v>
      </c>
      <c r="AD4859" s="7" t="str">
        <f>IFERROR(VLOOKUP(J4859,'Chuyển Mã'!$B$3:$C$9,2,0),"")</f>
        <v>Tỉnh</v>
      </c>
      <c r="AE4859" s="7" t="str">
        <f t="shared" si="686"/>
        <v>Chả cốm 300g</v>
      </c>
      <c r="AF4859" s="7">
        <f t="shared" si="687"/>
        <v>10</v>
      </c>
    </row>
    <row r="4860" spans="1:32" x14ac:dyDescent="0.25">
      <c r="A4860" s="11">
        <v>45911</v>
      </c>
      <c r="B4860" s="25">
        <v>4176785259</v>
      </c>
      <c r="C4860" s="12" t="s">
        <v>7214</v>
      </c>
      <c r="D4860" s="16">
        <f t="shared" si="693"/>
        <v>45911</v>
      </c>
      <c r="G4860" s="13" t="s">
        <v>7329</v>
      </c>
      <c r="I4860" s="25" t="s">
        <v>8646</v>
      </c>
      <c r="J4860" s="13" t="s">
        <v>1796</v>
      </c>
      <c r="K4860" s="13" t="s">
        <v>35</v>
      </c>
      <c r="L4860" s="25" t="str">
        <f>VLOOKUP($K4860,TONG_SL!$A:$D,2,0)</f>
        <v>Tai heo muối 200g</v>
      </c>
      <c r="N4860" s="25" t="str">
        <f t="shared" si="692"/>
        <v>K-C6</v>
      </c>
      <c r="Q4860" s="25" t="str">
        <f>VLOOKUP(K4860,TONG_SL!$A:$D,3,0)</f>
        <v>Túi</v>
      </c>
      <c r="R4860" s="1">
        <v>10</v>
      </c>
      <c r="T4860" s="1">
        <f>VLOOKUP(VLOOKUP(G4860,Ma_KH!$A:$R,18,0)&amp;K4860,Gia_MB!$A:$F,6,0)</f>
        <v>55595</v>
      </c>
      <c r="U4860" s="14">
        <f t="shared" si="688"/>
        <v>555950</v>
      </c>
      <c r="W4860" s="64">
        <f t="shared" si="689"/>
        <v>0</v>
      </c>
      <c r="X4860" s="3" t="str">
        <f t="shared" si="690"/>
        <v>8</v>
      </c>
      <c r="Z4860" s="14">
        <f t="shared" si="691"/>
        <v>44476</v>
      </c>
      <c r="AA4860" s="7">
        <f>VLOOKUP(G4860,Ma_KH!$A:$R,14,0)</f>
        <v>60</v>
      </c>
      <c r="AD4860" s="7" t="str">
        <f>IFERROR(VLOOKUP(J4860,'Chuyển Mã'!$B$3:$C$9,2,0),"")</f>
        <v>Tỉnh</v>
      </c>
      <c r="AE4860" s="7" t="str">
        <f t="shared" si="686"/>
        <v>Tai heo muối 200g</v>
      </c>
      <c r="AF4860" s="7">
        <f t="shared" si="687"/>
        <v>10</v>
      </c>
    </row>
    <row r="4861" spans="1:32" x14ac:dyDescent="0.25">
      <c r="A4861" s="11">
        <v>45911</v>
      </c>
      <c r="B4861" s="25">
        <v>4176809373</v>
      </c>
      <c r="C4861" s="12" t="s">
        <v>7214</v>
      </c>
      <c r="D4861" s="16">
        <f t="shared" si="693"/>
        <v>45911</v>
      </c>
      <c r="G4861" s="13" t="s">
        <v>7657</v>
      </c>
      <c r="I4861" s="25" t="s">
        <v>8800</v>
      </c>
      <c r="J4861" s="13" t="s">
        <v>1796</v>
      </c>
      <c r="K4861" s="13" t="s">
        <v>27</v>
      </c>
      <c r="L4861" s="25" t="str">
        <f>VLOOKUP($K4861,TONG_SL!$A:$D,2,0)</f>
        <v>Chân giò heo muối 300g</v>
      </c>
      <c r="N4861" s="25" t="str">
        <f t="shared" si="692"/>
        <v>K-C6</v>
      </c>
      <c r="Q4861" s="25" t="str">
        <f>VLOOKUP(K4861,TONG_SL!$A:$D,3,0)</f>
        <v>Túi</v>
      </c>
      <c r="R4861" s="1">
        <v>35</v>
      </c>
      <c r="T4861" s="1">
        <f>VLOOKUP(VLOOKUP(G4861,Ma_KH!$A:$R,18,0)&amp;K4861,Gia_MB!$A:$F,6,0)</f>
        <v>73431</v>
      </c>
      <c r="U4861" s="14">
        <f t="shared" si="688"/>
        <v>2570085</v>
      </c>
      <c r="W4861" s="64">
        <f t="shared" si="689"/>
        <v>0</v>
      </c>
      <c r="X4861" s="3" t="str">
        <f t="shared" si="690"/>
        <v>8</v>
      </c>
      <c r="Z4861" s="14">
        <f t="shared" si="691"/>
        <v>205606.80000000002</v>
      </c>
      <c r="AA4861" s="7">
        <f>VLOOKUP(G4861,Ma_KH!$A:$R,14,0)</f>
        <v>60</v>
      </c>
      <c r="AD4861" s="7" t="str">
        <f>IFERROR(VLOOKUP(J4861,'Chuyển Mã'!$B$3:$C$9,2,0),"")</f>
        <v>Tỉnh</v>
      </c>
      <c r="AE4861" s="7" t="str">
        <f t="shared" si="686"/>
        <v>Chân giò heo muối 300g</v>
      </c>
      <c r="AF4861" s="7">
        <f t="shared" si="687"/>
        <v>35</v>
      </c>
    </row>
    <row r="4862" spans="1:32" x14ac:dyDescent="0.25">
      <c r="A4862" s="11">
        <v>45911</v>
      </c>
      <c r="B4862" s="25">
        <v>4176809373</v>
      </c>
      <c r="C4862" s="12" t="s">
        <v>7214</v>
      </c>
      <c r="D4862" s="16">
        <f t="shared" si="693"/>
        <v>45911</v>
      </c>
      <c r="G4862" s="13" t="s">
        <v>7657</v>
      </c>
      <c r="I4862" s="25" t="s">
        <v>8800</v>
      </c>
      <c r="J4862" s="13" t="s">
        <v>1796</v>
      </c>
      <c r="K4862" s="13" t="s">
        <v>30</v>
      </c>
      <c r="L4862" s="25" t="str">
        <f>VLOOKUP($K4862,TONG_SL!$A:$D,2,0)</f>
        <v>Gà muối 500g</v>
      </c>
      <c r="N4862" s="25" t="str">
        <f t="shared" si="692"/>
        <v>K-C6</v>
      </c>
      <c r="Q4862" s="25" t="str">
        <f>VLOOKUP(K4862,TONG_SL!$A:$D,3,0)</f>
        <v>Túi</v>
      </c>
      <c r="R4862" s="1">
        <v>15</v>
      </c>
      <c r="T4862" s="1">
        <f>VLOOKUP(VLOOKUP(G4862,Ma_KH!$A:$R,18,0)&amp;K4862,Gia_MB!$A:$F,6,0)</f>
        <v>111058</v>
      </c>
      <c r="U4862" s="14">
        <f t="shared" si="688"/>
        <v>1665870</v>
      </c>
      <c r="W4862" s="64">
        <f t="shared" si="689"/>
        <v>0</v>
      </c>
      <c r="X4862" s="3" t="str">
        <f t="shared" si="690"/>
        <v>8</v>
      </c>
      <c r="Z4862" s="14">
        <f t="shared" si="691"/>
        <v>133269.6</v>
      </c>
      <c r="AA4862" s="7">
        <f>VLOOKUP(G4862,Ma_KH!$A:$R,14,0)</f>
        <v>60</v>
      </c>
      <c r="AD4862" s="7" t="str">
        <f>IFERROR(VLOOKUP(J4862,'Chuyển Mã'!$B$3:$C$9,2,0),"")</f>
        <v>Tỉnh</v>
      </c>
      <c r="AE4862" s="7" t="str">
        <f t="shared" si="686"/>
        <v>Gà muối 500g</v>
      </c>
      <c r="AF4862" s="7">
        <f t="shared" si="687"/>
        <v>15</v>
      </c>
    </row>
    <row r="4863" spans="1:32" x14ac:dyDescent="0.25">
      <c r="A4863" s="11">
        <v>45911</v>
      </c>
      <c r="B4863" s="25">
        <v>4176809373</v>
      </c>
      <c r="C4863" s="12" t="s">
        <v>7214</v>
      </c>
      <c r="D4863" s="16">
        <f t="shared" si="693"/>
        <v>45911</v>
      </c>
      <c r="G4863" s="13" t="s">
        <v>7657</v>
      </c>
      <c r="I4863" s="25" t="s">
        <v>8800</v>
      </c>
      <c r="J4863" s="13" t="s">
        <v>1796</v>
      </c>
      <c r="K4863" s="13" t="s">
        <v>51</v>
      </c>
      <c r="L4863" s="25" t="str">
        <f>VLOOKUP($K4863,TONG_SL!$A:$D,2,0)</f>
        <v>Mọc Nấm Hương 250g</v>
      </c>
      <c r="N4863" s="25" t="str">
        <f t="shared" si="692"/>
        <v>K-C6</v>
      </c>
      <c r="Q4863" s="25" t="str">
        <f>VLOOKUP(K4863,TONG_SL!$A:$D,3,0)</f>
        <v>Túi</v>
      </c>
      <c r="R4863" s="1">
        <v>15</v>
      </c>
      <c r="T4863" s="1">
        <f>VLOOKUP(VLOOKUP(G4863,Ma_KH!$A:$R,18,0)&amp;K4863,Gia_MB!$A:$F,6,0)</f>
        <v>46000</v>
      </c>
      <c r="U4863" s="14">
        <f t="shared" si="688"/>
        <v>690000</v>
      </c>
      <c r="W4863" s="64">
        <f t="shared" si="689"/>
        <v>0</v>
      </c>
      <c r="X4863" s="3" t="str">
        <f t="shared" si="690"/>
        <v>8</v>
      </c>
      <c r="Z4863" s="14">
        <f t="shared" si="691"/>
        <v>55200</v>
      </c>
      <c r="AA4863" s="7">
        <f>VLOOKUP(G4863,Ma_KH!$A:$R,14,0)</f>
        <v>60</v>
      </c>
      <c r="AD4863" s="7" t="str">
        <f>IFERROR(VLOOKUP(J4863,'Chuyển Mã'!$B$3:$C$9,2,0),"")</f>
        <v>Tỉnh</v>
      </c>
      <c r="AE4863" s="7" t="str">
        <f t="shared" si="686"/>
        <v>Mọc Nấm Hương 250g</v>
      </c>
      <c r="AF4863" s="7">
        <f t="shared" si="687"/>
        <v>15</v>
      </c>
    </row>
    <row r="4864" spans="1:32" x14ac:dyDescent="0.25">
      <c r="A4864" s="11">
        <v>45911</v>
      </c>
      <c r="B4864" s="25">
        <v>4176758464</v>
      </c>
      <c r="C4864" s="12" t="s">
        <v>7214</v>
      </c>
      <c r="D4864" s="16">
        <f t="shared" si="693"/>
        <v>45911</v>
      </c>
      <c r="G4864" s="13" t="s">
        <v>7657</v>
      </c>
      <c r="I4864" s="25" t="s">
        <v>8801</v>
      </c>
      <c r="J4864" s="13" t="s">
        <v>1796</v>
      </c>
      <c r="K4864" s="13" t="s">
        <v>27</v>
      </c>
      <c r="L4864" s="25" t="str">
        <f>VLOOKUP($K4864,TONG_SL!$A:$D,2,0)</f>
        <v>Chân giò heo muối 300g</v>
      </c>
      <c r="N4864" s="25" t="str">
        <f t="shared" si="692"/>
        <v>K-C6</v>
      </c>
      <c r="Q4864" s="25" t="str">
        <f>VLOOKUP(K4864,TONG_SL!$A:$D,3,0)</f>
        <v>Túi</v>
      </c>
      <c r="R4864" s="1">
        <v>20</v>
      </c>
      <c r="T4864" s="1">
        <f>VLOOKUP(VLOOKUP(G4864,Ma_KH!$A:$R,18,0)&amp;K4864,Gia_MB!$A:$F,6,0)</f>
        <v>73431</v>
      </c>
      <c r="U4864" s="14">
        <f t="shared" si="688"/>
        <v>1468620</v>
      </c>
      <c r="W4864" s="64">
        <f t="shared" si="689"/>
        <v>0</v>
      </c>
      <c r="X4864" s="3" t="str">
        <f t="shared" si="690"/>
        <v>8</v>
      </c>
      <c r="Z4864" s="14">
        <f t="shared" si="691"/>
        <v>117489.60000000001</v>
      </c>
      <c r="AA4864" s="7">
        <f>VLOOKUP(G4864,Ma_KH!$A:$R,14,0)</f>
        <v>60</v>
      </c>
      <c r="AD4864" s="7" t="str">
        <f>IFERROR(VLOOKUP(J4864,'Chuyển Mã'!$B$3:$C$9,2,0),"")</f>
        <v>Tỉnh</v>
      </c>
      <c r="AE4864" s="7" t="str">
        <f t="shared" si="686"/>
        <v>Chân giò heo muối 300g</v>
      </c>
      <c r="AF4864" s="7">
        <f t="shared" si="687"/>
        <v>20</v>
      </c>
    </row>
    <row r="4865" spans="1:32" x14ac:dyDescent="0.25">
      <c r="A4865" s="11">
        <v>45911</v>
      </c>
      <c r="B4865" s="25">
        <v>4176758464</v>
      </c>
      <c r="C4865" s="12" t="s">
        <v>7214</v>
      </c>
      <c r="D4865" s="16">
        <f t="shared" si="693"/>
        <v>45911</v>
      </c>
      <c r="G4865" s="13" t="s">
        <v>7657</v>
      </c>
      <c r="I4865" s="25" t="s">
        <v>8801</v>
      </c>
      <c r="J4865" s="13" t="s">
        <v>1796</v>
      </c>
      <c r="K4865" s="13" t="s">
        <v>32</v>
      </c>
      <c r="L4865" s="25" t="str">
        <f>VLOOKUP($K4865,TONG_SL!$A:$D,2,0)</f>
        <v>Giò Tai Lưỡi Xào 250</v>
      </c>
      <c r="N4865" s="25" t="str">
        <f t="shared" si="692"/>
        <v>K-C6</v>
      </c>
      <c r="Q4865" s="25" t="str">
        <f>VLOOKUP(K4865,TONG_SL!$A:$D,3,0)</f>
        <v>Túi</v>
      </c>
      <c r="R4865" s="1">
        <v>5</v>
      </c>
      <c r="T4865" s="1">
        <f>VLOOKUP(VLOOKUP(G4865,Ma_KH!$A:$R,18,0)&amp;K4865,Gia_MB!$A:$F,6,0)</f>
        <v>50183</v>
      </c>
      <c r="U4865" s="14">
        <f t="shared" si="688"/>
        <v>250915</v>
      </c>
      <c r="W4865" s="64">
        <f t="shared" si="689"/>
        <v>0</v>
      </c>
      <c r="X4865" s="3" t="str">
        <f t="shared" si="690"/>
        <v>8</v>
      </c>
      <c r="Z4865" s="14">
        <f t="shared" si="691"/>
        <v>20073.2</v>
      </c>
      <c r="AA4865" s="7">
        <f>VLOOKUP(G4865,Ma_KH!$A:$R,14,0)</f>
        <v>60</v>
      </c>
      <c r="AD4865" s="7" t="str">
        <f>IFERROR(VLOOKUP(J4865,'Chuyển Mã'!$B$3:$C$9,2,0),"")</f>
        <v>Tỉnh</v>
      </c>
      <c r="AE4865" s="7" t="str">
        <f t="shared" si="686"/>
        <v>Giò Tai Lưỡi Xào 250</v>
      </c>
      <c r="AF4865" s="7">
        <f t="shared" si="687"/>
        <v>5</v>
      </c>
    </row>
    <row r="4866" spans="1:32" x14ac:dyDescent="0.25">
      <c r="A4866" s="11">
        <v>45911</v>
      </c>
      <c r="B4866" s="25">
        <v>4176758464</v>
      </c>
      <c r="C4866" s="12" t="s">
        <v>7214</v>
      </c>
      <c r="D4866" s="16">
        <f t="shared" si="693"/>
        <v>45911</v>
      </c>
      <c r="G4866" s="13" t="s">
        <v>7657</v>
      </c>
      <c r="I4866" s="25" t="s">
        <v>8801</v>
      </c>
      <c r="J4866" s="13" t="s">
        <v>1796</v>
      </c>
      <c r="K4866" s="13" t="s">
        <v>39</v>
      </c>
      <c r="L4866" s="25" t="str">
        <f>VLOOKUP($K4866,TONG_SL!$A:$D,2,0)</f>
        <v>Chả cốm 300g</v>
      </c>
      <c r="N4866" s="25" t="str">
        <f t="shared" si="692"/>
        <v>K-C6</v>
      </c>
      <c r="Q4866" s="25" t="str">
        <f>VLOOKUP(K4866,TONG_SL!$A:$D,3,0)</f>
        <v>Túi</v>
      </c>
      <c r="R4866" s="1">
        <v>10</v>
      </c>
      <c r="T4866" s="1">
        <f>VLOOKUP(VLOOKUP(G4866,Ma_KH!$A:$R,18,0)&amp;K4866,Gia_MB!$A:$F,6,0)</f>
        <v>74250</v>
      </c>
      <c r="U4866" s="14">
        <f t="shared" si="688"/>
        <v>742500</v>
      </c>
      <c r="W4866" s="64">
        <f t="shared" si="689"/>
        <v>0</v>
      </c>
      <c r="X4866" s="3" t="str">
        <f t="shared" si="690"/>
        <v>8</v>
      </c>
      <c r="Z4866" s="14">
        <f t="shared" si="691"/>
        <v>59400</v>
      </c>
      <c r="AA4866" s="7">
        <f>VLOOKUP(G4866,Ma_KH!$A:$R,14,0)</f>
        <v>60</v>
      </c>
      <c r="AD4866" s="7" t="str">
        <f>IFERROR(VLOOKUP(J4866,'Chuyển Mã'!$B$3:$C$9,2,0),"")</f>
        <v>Tỉnh</v>
      </c>
      <c r="AE4866" s="7" t="str">
        <f t="shared" si="686"/>
        <v>Chả cốm 300g</v>
      </c>
      <c r="AF4866" s="7">
        <f t="shared" si="687"/>
        <v>10</v>
      </c>
    </row>
    <row r="4867" spans="1:32" x14ac:dyDescent="0.25">
      <c r="A4867" s="11">
        <v>45911</v>
      </c>
      <c r="B4867" s="25">
        <v>4176669326</v>
      </c>
      <c r="C4867" s="12" t="s">
        <v>7214</v>
      </c>
      <c r="D4867" s="16">
        <f t="shared" si="693"/>
        <v>45911</v>
      </c>
      <c r="G4867" s="13" t="s">
        <v>7290</v>
      </c>
      <c r="I4867" s="25" t="s">
        <v>8802</v>
      </c>
      <c r="J4867" s="13" t="s">
        <v>1796</v>
      </c>
      <c r="K4867" s="13" t="s">
        <v>51</v>
      </c>
      <c r="L4867" s="25" t="str">
        <f>VLOOKUP($K4867,TONG_SL!$A:$D,2,0)</f>
        <v>Mọc Nấm Hương 250g</v>
      </c>
      <c r="N4867" s="25" t="str">
        <f t="shared" si="692"/>
        <v>K-C6</v>
      </c>
      <c r="Q4867" s="25" t="str">
        <f>VLOOKUP(K4867,TONG_SL!$A:$D,3,0)</f>
        <v>Túi</v>
      </c>
      <c r="R4867" s="1">
        <v>5</v>
      </c>
      <c r="T4867" s="1">
        <f>VLOOKUP(VLOOKUP(G4867,Ma_KH!$A:$R,18,0)&amp;K4867,Gia_MB!$A:$F,6,0)</f>
        <v>46000</v>
      </c>
      <c r="U4867" s="14">
        <f t="shared" si="688"/>
        <v>230000</v>
      </c>
      <c r="W4867" s="64">
        <f t="shared" si="689"/>
        <v>0</v>
      </c>
      <c r="X4867" s="3" t="str">
        <f t="shared" si="690"/>
        <v>8</v>
      </c>
      <c r="Z4867" s="14">
        <f t="shared" si="691"/>
        <v>18400</v>
      </c>
      <c r="AA4867" s="7">
        <f>VLOOKUP(G4867,Ma_KH!$A:$R,14,0)</f>
        <v>60</v>
      </c>
      <c r="AD4867" s="7" t="str">
        <f>IFERROR(VLOOKUP(J4867,'Chuyển Mã'!$B$3:$C$9,2,0),"")</f>
        <v>Tỉnh</v>
      </c>
      <c r="AE4867" s="7" t="str">
        <f t="shared" ref="AE4867:AE4930" si="694">IFERROR(L4867,"")</f>
        <v>Mọc Nấm Hương 250g</v>
      </c>
      <c r="AF4867" s="7">
        <f t="shared" ref="AF4867:AF4930" si="695">R4867</f>
        <v>5</v>
      </c>
    </row>
    <row r="4868" spans="1:32" x14ac:dyDescent="0.25">
      <c r="A4868" s="11">
        <v>45911</v>
      </c>
      <c r="B4868" s="25">
        <v>4176669326</v>
      </c>
      <c r="C4868" s="12" t="s">
        <v>7214</v>
      </c>
      <c r="D4868" s="16">
        <f t="shared" si="693"/>
        <v>45911</v>
      </c>
      <c r="G4868" s="13" t="s">
        <v>7290</v>
      </c>
      <c r="I4868" s="25" t="s">
        <v>8802</v>
      </c>
      <c r="J4868" s="13" t="s">
        <v>1796</v>
      </c>
      <c r="K4868" s="13" t="s">
        <v>27</v>
      </c>
      <c r="L4868" s="25" t="str">
        <f>VLOOKUP($K4868,TONG_SL!$A:$D,2,0)</f>
        <v>Chân giò heo muối 300g</v>
      </c>
      <c r="N4868" s="25" t="str">
        <f t="shared" si="692"/>
        <v>K-C6</v>
      </c>
      <c r="Q4868" s="25" t="str">
        <f>VLOOKUP(K4868,TONG_SL!$A:$D,3,0)</f>
        <v>Túi</v>
      </c>
      <c r="R4868" s="1">
        <v>15</v>
      </c>
      <c r="T4868" s="1">
        <f>VLOOKUP(VLOOKUP(G4868,Ma_KH!$A:$R,18,0)&amp;K4868,Gia_MB!$A:$F,6,0)</f>
        <v>73431</v>
      </c>
      <c r="U4868" s="14">
        <f t="shared" si="688"/>
        <v>1101465</v>
      </c>
      <c r="W4868" s="64">
        <f t="shared" si="689"/>
        <v>0</v>
      </c>
      <c r="X4868" s="3" t="str">
        <f t="shared" si="690"/>
        <v>8</v>
      </c>
      <c r="Z4868" s="14">
        <f t="shared" si="691"/>
        <v>88117.2</v>
      </c>
      <c r="AA4868" s="7">
        <f>VLOOKUP(G4868,Ma_KH!$A:$R,14,0)</f>
        <v>60</v>
      </c>
      <c r="AD4868" s="7" t="str">
        <f>IFERROR(VLOOKUP(J4868,'Chuyển Mã'!$B$3:$C$9,2,0),"")</f>
        <v>Tỉnh</v>
      </c>
      <c r="AE4868" s="7" t="str">
        <f t="shared" si="694"/>
        <v>Chân giò heo muối 300g</v>
      </c>
      <c r="AF4868" s="7">
        <f t="shared" si="695"/>
        <v>15</v>
      </c>
    </row>
    <row r="4869" spans="1:32" x14ac:dyDescent="0.25">
      <c r="A4869" s="11">
        <v>45911</v>
      </c>
      <c r="B4869" s="25">
        <v>4176669326</v>
      </c>
      <c r="C4869" s="12" t="s">
        <v>7214</v>
      </c>
      <c r="D4869" s="16">
        <f t="shared" si="693"/>
        <v>45911</v>
      </c>
      <c r="G4869" s="13" t="s">
        <v>7290</v>
      </c>
      <c r="I4869" s="25" t="s">
        <v>8802</v>
      </c>
      <c r="J4869" s="13" t="s">
        <v>1796</v>
      </c>
      <c r="K4869" s="13" t="s">
        <v>30</v>
      </c>
      <c r="L4869" s="25" t="str">
        <f>VLOOKUP($K4869,TONG_SL!$A:$D,2,0)</f>
        <v>Gà muối 500g</v>
      </c>
      <c r="N4869" s="25" t="str">
        <f t="shared" si="692"/>
        <v>K-C6</v>
      </c>
      <c r="Q4869" s="25" t="str">
        <f>VLOOKUP(K4869,TONG_SL!$A:$D,3,0)</f>
        <v>Túi</v>
      </c>
      <c r="R4869" s="1">
        <v>10</v>
      </c>
      <c r="T4869" s="1">
        <f>VLOOKUP(VLOOKUP(G4869,Ma_KH!$A:$R,18,0)&amp;K4869,Gia_MB!$A:$F,6,0)</f>
        <v>111058</v>
      </c>
      <c r="U4869" s="14">
        <f t="shared" si="688"/>
        <v>1110580</v>
      </c>
      <c r="W4869" s="64">
        <f t="shared" si="689"/>
        <v>0</v>
      </c>
      <c r="X4869" s="3" t="str">
        <f t="shared" si="690"/>
        <v>8</v>
      </c>
      <c r="Z4869" s="14">
        <f t="shared" si="691"/>
        <v>88846.400000000009</v>
      </c>
      <c r="AA4869" s="7">
        <f>VLOOKUP(G4869,Ma_KH!$A:$R,14,0)</f>
        <v>60</v>
      </c>
      <c r="AD4869" s="7" t="str">
        <f>IFERROR(VLOOKUP(J4869,'Chuyển Mã'!$B$3:$C$9,2,0),"")</f>
        <v>Tỉnh</v>
      </c>
      <c r="AE4869" s="7" t="str">
        <f t="shared" si="694"/>
        <v>Gà muối 500g</v>
      </c>
      <c r="AF4869" s="7">
        <f t="shared" si="695"/>
        <v>10</v>
      </c>
    </row>
    <row r="4870" spans="1:32" x14ac:dyDescent="0.25">
      <c r="A4870" s="11">
        <v>45911</v>
      </c>
      <c r="B4870" s="25">
        <v>4176669326</v>
      </c>
      <c r="C4870" s="12" t="s">
        <v>7214</v>
      </c>
      <c r="D4870" s="16">
        <f t="shared" si="693"/>
        <v>45911</v>
      </c>
      <c r="G4870" s="13" t="s">
        <v>7290</v>
      </c>
      <c r="I4870" s="25" t="s">
        <v>8802</v>
      </c>
      <c r="J4870" s="13" t="s">
        <v>1796</v>
      </c>
      <c r="K4870" s="13" t="s">
        <v>39</v>
      </c>
      <c r="L4870" s="25" t="str">
        <f>VLOOKUP($K4870,TONG_SL!$A:$D,2,0)</f>
        <v>Chả cốm 300g</v>
      </c>
      <c r="N4870" s="25" t="str">
        <f t="shared" si="692"/>
        <v>K-C6</v>
      </c>
      <c r="Q4870" s="25" t="str">
        <f>VLOOKUP(K4870,TONG_SL!$A:$D,3,0)</f>
        <v>Túi</v>
      </c>
      <c r="R4870" s="1">
        <v>5</v>
      </c>
      <c r="T4870" s="1">
        <f>VLOOKUP(VLOOKUP(G4870,Ma_KH!$A:$R,18,0)&amp;K4870,Gia_MB!$A:$F,6,0)</f>
        <v>74250</v>
      </c>
      <c r="U4870" s="14">
        <f t="shared" si="688"/>
        <v>371250</v>
      </c>
      <c r="W4870" s="64">
        <f t="shared" si="689"/>
        <v>0</v>
      </c>
      <c r="X4870" s="3" t="str">
        <f t="shared" si="690"/>
        <v>8</v>
      </c>
      <c r="Z4870" s="14">
        <f t="shared" si="691"/>
        <v>29700</v>
      </c>
      <c r="AA4870" s="7">
        <f>VLOOKUP(G4870,Ma_KH!$A:$R,14,0)</f>
        <v>60</v>
      </c>
      <c r="AD4870" s="7" t="str">
        <f>IFERROR(VLOOKUP(J4870,'Chuyển Mã'!$B$3:$C$9,2,0),"")</f>
        <v>Tỉnh</v>
      </c>
      <c r="AE4870" s="7" t="str">
        <f t="shared" si="694"/>
        <v>Chả cốm 300g</v>
      </c>
      <c r="AF4870" s="7">
        <f t="shared" si="695"/>
        <v>5</v>
      </c>
    </row>
    <row r="4871" spans="1:32" x14ac:dyDescent="0.25">
      <c r="A4871" s="11">
        <v>45911</v>
      </c>
      <c r="B4871" s="25">
        <v>4176669326</v>
      </c>
      <c r="C4871" s="12" t="s">
        <v>7214</v>
      </c>
      <c r="D4871" s="16">
        <f t="shared" si="693"/>
        <v>45911</v>
      </c>
      <c r="G4871" s="13" t="s">
        <v>7290</v>
      </c>
      <c r="I4871" s="25" t="s">
        <v>8802</v>
      </c>
      <c r="J4871" s="13" t="s">
        <v>1796</v>
      </c>
      <c r="K4871" s="13" t="s">
        <v>32</v>
      </c>
      <c r="L4871" s="25" t="str">
        <f>VLOOKUP($K4871,TONG_SL!$A:$D,2,0)</f>
        <v>Giò Tai Lưỡi Xào 250</v>
      </c>
      <c r="N4871" s="25" t="str">
        <f t="shared" si="692"/>
        <v>K-C6</v>
      </c>
      <c r="Q4871" s="25" t="str">
        <f>VLOOKUP(K4871,TONG_SL!$A:$D,3,0)</f>
        <v>Túi</v>
      </c>
      <c r="R4871" s="1">
        <v>5</v>
      </c>
      <c r="T4871" s="1">
        <f>VLOOKUP(VLOOKUP(G4871,Ma_KH!$A:$R,18,0)&amp;K4871,Gia_MB!$A:$F,6,0)</f>
        <v>50183</v>
      </c>
      <c r="U4871" s="14">
        <f t="shared" si="688"/>
        <v>250915</v>
      </c>
      <c r="W4871" s="64">
        <f t="shared" si="689"/>
        <v>0</v>
      </c>
      <c r="X4871" s="3" t="str">
        <f t="shared" si="690"/>
        <v>8</v>
      </c>
      <c r="Z4871" s="14">
        <f t="shared" si="691"/>
        <v>20073.2</v>
      </c>
      <c r="AA4871" s="7">
        <f>VLOOKUP(G4871,Ma_KH!$A:$R,14,0)</f>
        <v>60</v>
      </c>
      <c r="AD4871" s="7" t="str">
        <f>IFERROR(VLOOKUP(J4871,'Chuyển Mã'!$B$3:$C$9,2,0),"")</f>
        <v>Tỉnh</v>
      </c>
      <c r="AE4871" s="7" t="str">
        <f t="shared" si="694"/>
        <v>Giò Tai Lưỡi Xào 250</v>
      </c>
      <c r="AF4871" s="7">
        <f t="shared" si="695"/>
        <v>5</v>
      </c>
    </row>
    <row r="4872" spans="1:32" x14ac:dyDescent="0.25">
      <c r="A4872" s="11">
        <v>45911</v>
      </c>
      <c r="B4872" s="25">
        <v>4176814712</v>
      </c>
      <c r="C4872" s="12" t="s">
        <v>7214</v>
      </c>
      <c r="D4872" s="16">
        <f t="shared" si="693"/>
        <v>45911</v>
      </c>
      <c r="G4872" s="13" t="s">
        <v>7529</v>
      </c>
      <c r="I4872" s="25" t="s">
        <v>8803</v>
      </c>
      <c r="J4872" s="13" t="s">
        <v>1796</v>
      </c>
      <c r="K4872" s="13" t="s">
        <v>35</v>
      </c>
      <c r="L4872" s="25" t="str">
        <f>VLOOKUP($K4872,TONG_SL!$A:$D,2,0)</f>
        <v>Tai heo muối 200g</v>
      </c>
      <c r="N4872" s="25" t="str">
        <f t="shared" si="692"/>
        <v>K-C6</v>
      </c>
      <c r="Q4872" s="25" t="str">
        <f>VLOOKUP(K4872,TONG_SL!$A:$D,3,0)</f>
        <v>Túi</v>
      </c>
      <c r="R4872" s="1">
        <v>5</v>
      </c>
      <c r="T4872" s="1">
        <f>VLOOKUP(VLOOKUP(G4872,Ma_KH!$A:$R,18,0)&amp;K4872,Gia_MB!$A:$F,6,0)</f>
        <v>55595</v>
      </c>
      <c r="U4872" s="14">
        <f t="shared" si="688"/>
        <v>277975</v>
      </c>
      <c r="W4872" s="64">
        <f t="shared" si="689"/>
        <v>0</v>
      </c>
      <c r="X4872" s="3" t="str">
        <f t="shared" si="690"/>
        <v>8</v>
      </c>
      <c r="Z4872" s="14">
        <f t="shared" si="691"/>
        <v>22238</v>
      </c>
      <c r="AA4872" s="7">
        <f>VLOOKUP(G4872,Ma_KH!$A:$R,14,0)</f>
        <v>60</v>
      </c>
      <c r="AD4872" s="7" t="str">
        <f>IFERROR(VLOOKUP(J4872,'Chuyển Mã'!$B$3:$C$9,2,0),"")</f>
        <v>Tỉnh</v>
      </c>
      <c r="AE4872" s="7" t="str">
        <f t="shared" si="694"/>
        <v>Tai heo muối 200g</v>
      </c>
      <c r="AF4872" s="7">
        <f t="shared" si="695"/>
        <v>5</v>
      </c>
    </row>
    <row r="4873" spans="1:32" x14ac:dyDescent="0.25">
      <c r="A4873" s="11">
        <v>45911</v>
      </c>
      <c r="B4873" s="25">
        <v>4176814712</v>
      </c>
      <c r="C4873" s="12" t="s">
        <v>7214</v>
      </c>
      <c r="D4873" s="16">
        <f t="shared" si="693"/>
        <v>45911</v>
      </c>
      <c r="G4873" s="13" t="s">
        <v>7529</v>
      </c>
      <c r="I4873" s="25" t="s">
        <v>8803</v>
      </c>
      <c r="J4873" s="13" t="s">
        <v>1796</v>
      </c>
      <c r="K4873" s="13" t="s">
        <v>30</v>
      </c>
      <c r="L4873" s="25" t="str">
        <f>VLOOKUP($K4873,TONG_SL!$A:$D,2,0)</f>
        <v>Gà muối 500g</v>
      </c>
      <c r="N4873" s="25" t="str">
        <f t="shared" si="692"/>
        <v>K-C6</v>
      </c>
      <c r="Q4873" s="25" t="str">
        <f>VLOOKUP(K4873,TONG_SL!$A:$D,3,0)</f>
        <v>Túi</v>
      </c>
      <c r="R4873" s="1">
        <v>10</v>
      </c>
      <c r="T4873" s="1">
        <f>VLOOKUP(VLOOKUP(G4873,Ma_KH!$A:$R,18,0)&amp;K4873,Gia_MB!$A:$F,6,0)</f>
        <v>111058</v>
      </c>
      <c r="U4873" s="14">
        <f t="shared" si="688"/>
        <v>1110580</v>
      </c>
      <c r="W4873" s="64">
        <f t="shared" si="689"/>
        <v>0</v>
      </c>
      <c r="X4873" s="3" t="str">
        <f t="shared" si="690"/>
        <v>8</v>
      </c>
      <c r="Z4873" s="14">
        <f t="shared" si="691"/>
        <v>88846.400000000009</v>
      </c>
      <c r="AA4873" s="7">
        <f>VLOOKUP(G4873,Ma_KH!$A:$R,14,0)</f>
        <v>60</v>
      </c>
      <c r="AD4873" s="7" t="str">
        <f>IFERROR(VLOOKUP(J4873,'Chuyển Mã'!$B$3:$C$9,2,0),"")</f>
        <v>Tỉnh</v>
      </c>
      <c r="AE4873" s="7" t="str">
        <f t="shared" si="694"/>
        <v>Gà muối 500g</v>
      </c>
      <c r="AF4873" s="7">
        <f t="shared" si="695"/>
        <v>10</v>
      </c>
    </row>
    <row r="4874" spans="1:32" x14ac:dyDescent="0.25">
      <c r="A4874" s="11">
        <v>45911</v>
      </c>
      <c r="B4874" s="25">
        <v>4176814712</v>
      </c>
      <c r="C4874" s="12" t="s">
        <v>7214</v>
      </c>
      <c r="D4874" s="16">
        <f t="shared" si="693"/>
        <v>45911</v>
      </c>
      <c r="G4874" s="13" t="s">
        <v>7529</v>
      </c>
      <c r="I4874" s="25" t="s">
        <v>8803</v>
      </c>
      <c r="J4874" s="13" t="s">
        <v>1796</v>
      </c>
      <c r="K4874" s="13" t="s">
        <v>27</v>
      </c>
      <c r="L4874" s="25" t="str">
        <f>VLOOKUP($K4874,TONG_SL!$A:$D,2,0)</f>
        <v>Chân giò heo muối 300g</v>
      </c>
      <c r="N4874" s="25" t="str">
        <f t="shared" si="692"/>
        <v>K-C6</v>
      </c>
      <c r="Q4874" s="25" t="str">
        <f>VLOOKUP(K4874,TONG_SL!$A:$D,3,0)</f>
        <v>Túi</v>
      </c>
      <c r="R4874" s="1">
        <v>10</v>
      </c>
      <c r="T4874" s="1">
        <f>VLOOKUP(VLOOKUP(G4874,Ma_KH!$A:$R,18,0)&amp;K4874,Gia_MB!$A:$F,6,0)</f>
        <v>73431</v>
      </c>
      <c r="U4874" s="14">
        <f t="shared" si="688"/>
        <v>734310</v>
      </c>
      <c r="W4874" s="64">
        <f t="shared" si="689"/>
        <v>0</v>
      </c>
      <c r="X4874" s="3" t="str">
        <f t="shared" si="690"/>
        <v>8</v>
      </c>
      <c r="Z4874" s="14">
        <f t="shared" si="691"/>
        <v>58744.800000000003</v>
      </c>
      <c r="AA4874" s="7">
        <f>VLOOKUP(G4874,Ma_KH!$A:$R,14,0)</f>
        <v>60</v>
      </c>
      <c r="AD4874" s="7" t="str">
        <f>IFERROR(VLOOKUP(J4874,'Chuyển Mã'!$B$3:$C$9,2,0),"")</f>
        <v>Tỉnh</v>
      </c>
      <c r="AE4874" s="7" t="str">
        <f t="shared" si="694"/>
        <v>Chân giò heo muối 300g</v>
      </c>
      <c r="AF4874" s="7">
        <f t="shared" si="695"/>
        <v>10</v>
      </c>
    </row>
    <row r="4875" spans="1:32" x14ac:dyDescent="0.25">
      <c r="A4875" s="11">
        <v>45911</v>
      </c>
      <c r="B4875" s="25">
        <v>4176814712</v>
      </c>
      <c r="C4875" s="12" t="s">
        <v>7214</v>
      </c>
      <c r="D4875" s="16">
        <f t="shared" si="693"/>
        <v>45911</v>
      </c>
      <c r="G4875" s="13" t="s">
        <v>7529</v>
      </c>
      <c r="I4875" s="25" t="s">
        <v>8803</v>
      </c>
      <c r="J4875" s="13" t="s">
        <v>1796</v>
      </c>
      <c r="K4875" s="13" t="s">
        <v>32</v>
      </c>
      <c r="L4875" s="25" t="str">
        <f>VLOOKUP($K4875,TONG_SL!$A:$D,2,0)</f>
        <v>Giò Tai Lưỡi Xào 250</v>
      </c>
      <c r="N4875" s="25" t="str">
        <f t="shared" si="692"/>
        <v>K-C6</v>
      </c>
      <c r="Q4875" s="25" t="str">
        <f>VLOOKUP(K4875,TONG_SL!$A:$D,3,0)</f>
        <v>Túi</v>
      </c>
      <c r="R4875" s="1">
        <v>5</v>
      </c>
      <c r="T4875" s="1">
        <f>VLOOKUP(VLOOKUP(G4875,Ma_KH!$A:$R,18,0)&amp;K4875,Gia_MB!$A:$F,6,0)</f>
        <v>50183</v>
      </c>
      <c r="U4875" s="14">
        <f t="shared" si="688"/>
        <v>250915</v>
      </c>
      <c r="W4875" s="64">
        <f t="shared" si="689"/>
        <v>0</v>
      </c>
      <c r="X4875" s="3" t="str">
        <f t="shared" si="690"/>
        <v>8</v>
      </c>
      <c r="Z4875" s="14">
        <f t="shared" si="691"/>
        <v>20073.2</v>
      </c>
      <c r="AA4875" s="7">
        <f>VLOOKUP(G4875,Ma_KH!$A:$R,14,0)</f>
        <v>60</v>
      </c>
      <c r="AD4875" s="7" t="str">
        <f>IFERROR(VLOOKUP(J4875,'Chuyển Mã'!$B$3:$C$9,2,0),"")</f>
        <v>Tỉnh</v>
      </c>
      <c r="AE4875" s="7" t="str">
        <f t="shared" si="694"/>
        <v>Giò Tai Lưỡi Xào 250</v>
      </c>
      <c r="AF4875" s="7">
        <f t="shared" si="695"/>
        <v>5</v>
      </c>
    </row>
    <row r="4876" spans="1:32" x14ac:dyDescent="0.25">
      <c r="A4876" s="11">
        <v>45911</v>
      </c>
      <c r="B4876" s="25">
        <v>4176644431</v>
      </c>
      <c r="C4876" s="12" t="s">
        <v>7214</v>
      </c>
      <c r="D4876" s="16">
        <f t="shared" si="693"/>
        <v>45911</v>
      </c>
      <c r="G4876" s="13" t="s">
        <v>7316</v>
      </c>
      <c r="I4876" s="25" t="s">
        <v>8804</v>
      </c>
      <c r="J4876" s="13" t="s">
        <v>1796</v>
      </c>
      <c r="K4876" s="13" t="s">
        <v>32</v>
      </c>
      <c r="L4876" s="25" t="str">
        <f>VLOOKUP($K4876,TONG_SL!$A:$D,2,0)</f>
        <v>Giò Tai Lưỡi Xào 250</v>
      </c>
      <c r="N4876" s="25" t="str">
        <f t="shared" si="692"/>
        <v>K-C6</v>
      </c>
      <c r="Q4876" s="25" t="str">
        <f>VLOOKUP(K4876,TONG_SL!$A:$D,3,0)</f>
        <v>Túi</v>
      </c>
      <c r="R4876" s="1">
        <v>18</v>
      </c>
      <c r="T4876" s="1">
        <f>VLOOKUP(VLOOKUP(G4876,Ma_KH!$A:$R,18,0)&amp;K4876,Gia_MB!$A:$F,6,0)</f>
        <v>50183</v>
      </c>
      <c r="U4876" s="14">
        <f t="shared" si="688"/>
        <v>903294</v>
      </c>
      <c r="W4876" s="64">
        <f t="shared" si="689"/>
        <v>0</v>
      </c>
      <c r="X4876" s="3" t="str">
        <f t="shared" si="690"/>
        <v>8</v>
      </c>
      <c r="Z4876" s="14">
        <f t="shared" si="691"/>
        <v>72263.520000000004</v>
      </c>
      <c r="AA4876" s="7">
        <f>VLOOKUP(G4876,Ma_KH!$A:$R,14,0)</f>
        <v>60</v>
      </c>
      <c r="AD4876" s="7" t="str">
        <f>IFERROR(VLOOKUP(J4876,'Chuyển Mã'!$B$3:$C$9,2,0),"")</f>
        <v>Tỉnh</v>
      </c>
      <c r="AE4876" s="7" t="str">
        <f t="shared" si="694"/>
        <v>Giò Tai Lưỡi Xào 250</v>
      </c>
      <c r="AF4876" s="7">
        <f t="shared" si="695"/>
        <v>18</v>
      </c>
    </row>
    <row r="4877" spans="1:32" x14ac:dyDescent="0.25">
      <c r="A4877" s="11">
        <v>45911</v>
      </c>
      <c r="B4877" s="66">
        <v>4176644431</v>
      </c>
      <c r="C4877" s="12" t="s">
        <v>7214</v>
      </c>
      <c r="D4877" s="16">
        <f t="shared" si="693"/>
        <v>45911</v>
      </c>
      <c r="G4877" s="13" t="s">
        <v>7316</v>
      </c>
      <c r="I4877" s="25" t="s">
        <v>8804</v>
      </c>
      <c r="J4877" s="13" t="s">
        <v>1796</v>
      </c>
      <c r="K4877" s="13" t="s">
        <v>30</v>
      </c>
      <c r="L4877" s="25" t="str">
        <f>VLOOKUP($K4877,TONG_SL!$A:$D,2,0)</f>
        <v>Gà muối 500g</v>
      </c>
      <c r="N4877" s="25" t="str">
        <f t="shared" si="692"/>
        <v>K-C6</v>
      </c>
      <c r="Q4877" s="25" t="str">
        <f>VLOOKUP(K4877,TONG_SL!$A:$D,3,0)</f>
        <v>Túi</v>
      </c>
      <c r="R4877" s="1">
        <v>24</v>
      </c>
      <c r="T4877" s="1">
        <f>VLOOKUP(VLOOKUP(G4877,Ma_KH!$A:$R,18,0)&amp;K4877,Gia_MB!$A:$F,6,0)</f>
        <v>111058</v>
      </c>
      <c r="U4877" s="14">
        <f t="shared" si="688"/>
        <v>2665392</v>
      </c>
      <c r="W4877" s="64">
        <f t="shared" si="689"/>
        <v>0</v>
      </c>
      <c r="X4877" s="3" t="str">
        <f t="shared" si="690"/>
        <v>8</v>
      </c>
      <c r="Z4877" s="14">
        <f t="shared" si="691"/>
        <v>213231.36000000002</v>
      </c>
      <c r="AA4877" s="7">
        <f>VLOOKUP(G4877,Ma_KH!$A:$R,14,0)</f>
        <v>60</v>
      </c>
      <c r="AD4877" s="7" t="str">
        <f>IFERROR(VLOOKUP(J4877,'Chuyển Mã'!$B$3:$C$9,2,0),"")</f>
        <v>Tỉnh</v>
      </c>
      <c r="AE4877" s="7" t="str">
        <f t="shared" si="694"/>
        <v>Gà muối 500g</v>
      </c>
      <c r="AF4877" s="7">
        <f t="shared" si="695"/>
        <v>24</v>
      </c>
    </row>
    <row r="4878" spans="1:32" x14ac:dyDescent="0.25">
      <c r="A4878" s="11">
        <v>45911</v>
      </c>
      <c r="B4878" s="25">
        <v>4176644431</v>
      </c>
      <c r="C4878" s="12" t="s">
        <v>7214</v>
      </c>
      <c r="D4878" s="16">
        <f t="shared" si="693"/>
        <v>45911</v>
      </c>
      <c r="G4878" s="13" t="s">
        <v>7316</v>
      </c>
      <c r="I4878" s="25" t="s">
        <v>8804</v>
      </c>
      <c r="J4878" s="13" t="s">
        <v>1796</v>
      </c>
      <c r="K4878" s="13" t="s">
        <v>27</v>
      </c>
      <c r="L4878" s="25" t="str">
        <f>VLOOKUP($K4878,TONG_SL!$A:$D,2,0)</f>
        <v>Chân giò heo muối 300g</v>
      </c>
      <c r="N4878" s="25" t="str">
        <f t="shared" si="692"/>
        <v>K-C6</v>
      </c>
      <c r="Q4878" s="25" t="str">
        <f>VLOOKUP(K4878,TONG_SL!$A:$D,3,0)</f>
        <v>Túi</v>
      </c>
      <c r="R4878" s="1">
        <v>18</v>
      </c>
      <c r="T4878" s="1">
        <f>VLOOKUP(VLOOKUP(G4878,Ma_KH!$A:$R,18,0)&amp;K4878,Gia_MB!$A:$F,6,0)</f>
        <v>73431</v>
      </c>
      <c r="U4878" s="14">
        <f t="shared" si="688"/>
        <v>1321758</v>
      </c>
      <c r="W4878" s="64">
        <f t="shared" si="689"/>
        <v>0</v>
      </c>
      <c r="X4878" s="3" t="str">
        <f t="shared" si="690"/>
        <v>8</v>
      </c>
      <c r="Z4878" s="14">
        <f t="shared" si="691"/>
        <v>105740.64</v>
      </c>
      <c r="AA4878" s="7">
        <f>VLOOKUP(G4878,Ma_KH!$A:$R,14,0)</f>
        <v>60</v>
      </c>
      <c r="AD4878" s="7" t="str">
        <f>IFERROR(VLOOKUP(J4878,'Chuyển Mã'!$B$3:$C$9,2,0),"")</f>
        <v>Tỉnh</v>
      </c>
      <c r="AE4878" s="7" t="str">
        <f t="shared" si="694"/>
        <v>Chân giò heo muối 300g</v>
      </c>
      <c r="AF4878" s="7">
        <f t="shared" si="695"/>
        <v>18</v>
      </c>
    </row>
    <row r="4879" spans="1:32" x14ac:dyDescent="0.25">
      <c r="A4879" s="11">
        <v>45911</v>
      </c>
      <c r="B4879" s="25">
        <v>4176644431</v>
      </c>
      <c r="C4879" s="12" t="s">
        <v>7214</v>
      </c>
      <c r="D4879" s="16">
        <f t="shared" si="693"/>
        <v>45911</v>
      </c>
      <c r="G4879" s="13" t="s">
        <v>7316</v>
      </c>
      <c r="I4879" s="25" t="s">
        <v>8804</v>
      </c>
      <c r="J4879" s="13" t="s">
        <v>1796</v>
      </c>
      <c r="K4879" s="13" t="s">
        <v>49</v>
      </c>
      <c r="L4879" s="25" t="str">
        <f>VLOOKUP($K4879,TONG_SL!$A:$D,2,0)</f>
        <v>Giò sụn gà 250g</v>
      </c>
      <c r="N4879" s="25" t="str">
        <f t="shared" si="692"/>
        <v>K-C6</v>
      </c>
      <c r="Q4879" s="25" t="str">
        <f>VLOOKUP(K4879,TONG_SL!$A:$D,3,0)</f>
        <v>Túi</v>
      </c>
      <c r="R4879" s="1">
        <v>18</v>
      </c>
      <c r="T4879" s="1">
        <f>VLOOKUP(VLOOKUP(G4879,Ma_KH!$A:$R,18,0)&amp;K4879,Gia_MB!$A:$F,6,0)</f>
        <v>50400</v>
      </c>
      <c r="U4879" s="14">
        <f t="shared" si="688"/>
        <v>907200</v>
      </c>
      <c r="W4879" s="64">
        <f t="shared" si="689"/>
        <v>0</v>
      </c>
      <c r="X4879" s="3" t="str">
        <f t="shared" si="690"/>
        <v>8</v>
      </c>
      <c r="Z4879" s="14">
        <f t="shared" si="691"/>
        <v>72576</v>
      </c>
      <c r="AA4879" s="7">
        <f>VLOOKUP(G4879,Ma_KH!$A:$R,14,0)</f>
        <v>60</v>
      </c>
      <c r="AD4879" s="7" t="str">
        <f>IFERROR(VLOOKUP(J4879,'Chuyển Mã'!$B$3:$C$9,2,0),"")</f>
        <v>Tỉnh</v>
      </c>
      <c r="AE4879" s="7" t="str">
        <f t="shared" si="694"/>
        <v>Giò sụn gà 250g</v>
      </c>
      <c r="AF4879" s="7">
        <f t="shared" si="695"/>
        <v>18</v>
      </c>
    </row>
    <row r="4880" spans="1:32" x14ac:dyDescent="0.25">
      <c r="A4880" s="11">
        <v>45911</v>
      </c>
      <c r="B4880" s="25">
        <v>4176644431</v>
      </c>
      <c r="C4880" s="12" t="s">
        <v>7214</v>
      </c>
      <c r="D4880" s="16">
        <f t="shared" si="693"/>
        <v>45911</v>
      </c>
      <c r="G4880" s="13" t="s">
        <v>7316</v>
      </c>
      <c r="I4880" s="25" t="s">
        <v>8804</v>
      </c>
      <c r="J4880" s="13" t="s">
        <v>1796</v>
      </c>
      <c r="K4880" s="13" t="s">
        <v>51</v>
      </c>
      <c r="L4880" s="25" t="str">
        <f>VLOOKUP($K4880,TONG_SL!$A:$D,2,0)</f>
        <v>Mọc Nấm Hương 250g</v>
      </c>
      <c r="N4880" s="25" t="str">
        <f t="shared" si="692"/>
        <v>K-C6</v>
      </c>
      <c r="Q4880" s="25" t="str">
        <f>VLOOKUP(K4880,TONG_SL!$A:$D,3,0)</f>
        <v>Túi</v>
      </c>
      <c r="R4880" s="1">
        <v>18</v>
      </c>
      <c r="T4880" s="1">
        <f>VLOOKUP(VLOOKUP(G4880,Ma_KH!$A:$R,18,0)&amp;K4880,Gia_MB!$A:$F,6,0)</f>
        <v>46000</v>
      </c>
      <c r="U4880" s="14">
        <f t="shared" si="688"/>
        <v>828000</v>
      </c>
      <c r="W4880" s="64">
        <f t="shared" si="689"/>
        <v>0</v>
      </c>
      <c r="X4880" s="3" t="str">
        <f t="shared" si="690"/>
        <v>8</v>
      </c>
      <c r="Z4880" s="14">
        <f t="shared" si="691"/>
        <v>66240</v>
      </c>
      <c r="AA4880" s="7">
        <f>VLOOKUP(G4880,Ma_KH!$A:$R,14,0)</f>
        <v>60</v>
      </c>
      <c r="AD4880" s="7" t="str">
        <f>IFERROR(VLOOKUP(J4880,'Chuyển Mã'!$B$3:$C$9,2,0),"")</f>
        <v>Tỉnh</v>
      </c>
      <c r="AE4880" s="7" t="str">
        <f t="shared" si="694"/>
        <v>Mọc Nấm Hương 250g</v>
      </c>
      <c r="AF4880" s="7">
        <f t="shared" si="695"/>
        <v>18</v>
      </c>
    </row>
    <row r="4881" spans="1:32" x14ac:dyDescent="0.25">
      <c r="A4881" s="11">
        <v>45911</v>
      </c>
      <c r="B4881" s="25">
        <v>4176644431</v>
      </c>
      <c r="C4881" s="12" t="s">
        <v>7214</v>
      </c>
      <c r="D4881" s="16">
        <f t="shared" si="693"/>
        <v>45911</v>
      </c>
      <c r="G4881" s="13" t="s">
        <v>7316</v>
      </c>
      <c r="I4881" s="25" t="s">
        <v>8804</v>
      </c>
      <c r="J4881" s="13" t="s">
        <v>1796</v>
      </c>
      <c r="K4881" s="13" t="s">
        <v>35</v>
      </c>
      <c r="L4881" s="25" t="str">
        <f>VLOOKUP($K4881,TONG_SL!$A:$D,2,0)</f>
        <v>Tai heo muối 200g</v>
      </c>
      <c r="N4881" s="25" t="str">
        <f t="shared" si="692"/>
        <v>K-C6</v>
      </c>
      <c r="Q4881" s="25" t="str">
        <f>VLOOKUP(K4881,TONG_SL!$A:$D,3,0)</f>
        <v>Túi</v>
      </c>
      <c r="R4881" s="1">
        <v>12</v>
      </c>
      <c r="T4881" s="1">
        <f>VLOOKUP(VLOOKUP(G4881,Ma_KH!$A:$R,18,0)&amp;K4881,Gia_MB!$A:$F,6,0)</f>
        <v>55595</v>
      </c>
      <c r="U4881" s="14">
        <f t="shared" si="688"/>
        <v>667140</v>
      </c>
      <c r="W4881" s="64">
        <f t="shared" si="689"/>
        <v>0</v>
      </c>
      <c r="X4881" s="3" t="str">
        <f t="shared" si="690"/>
        <v>8</v>
      </c>
      <c r="Z4881" s="14">
        <f t="shared" si="691"/>
        <v>53371.200000000004</v>
      </c>
      <c r="AA4881" s="7">
        <f>VLOOKUP(G4881,Ma_KH!$A:$R,14,0)</f>
        <v>60</v>
      </c>
      <c r="AD4881" s="7" t="str">
        <f>IFERROR(VLOOKUP(J4881,'Chuyển Mã'!$B$3:$C$9,2,0),"")</f>
        <v>Tỉnh</v>
      </c>
      <c r="AE4881" s="7" t="str">
        <f t="shared" si="694"/>
        <v>Tai heo muối 200g</v>
      </c>
      <c r="AF4881" s="7">
        <f t="shared" si="695"/>
        <v>12</v>
      </c>
    </row>
    <row r="4882" spans="1:32" x14ac:dyDescent="0.25">
      <c r="A4882" s="11">
        <v>45911</v>
      </c>
      <c r="B4882" s="25">
        <v>4176644431</v>
      </c>
      <c r="C4882" s="12" t="s">
        <v>7214</v>
      </c>
      <c r="D4882" s="16">
        <f t="shared" si="693"/>
        <v>45911</v>
      </c>
      <c r="G4882" s="13" t="s">
        <v>7316</v>
      </c>
      <c r="I4882" s="25" t="s">
        <v>8804</v>
      </c>
      <c r="J4882" s="13" t="s">
        <v>1796</v>
      </c>
      <c r="K4882" s="13" t="s">
        <v>47</v>
      </c>
      <c r="L4882" s="25" t="str">
        <f>VLOOKUP($K4882,TONG_SL!$A:$D,2,0)</f>
        <v>Giò lụa cây 250g</v>
      </c>
      <c r="N4882" s="25" t="str">
        <f t="shared" si="692"/>
        <v>K-C6</v>
      </c>
      <c r="Q4882" s="25" t="str">
        <f>VLOOKUP(K4882,TONG_SL!$A:$D,3,0)</f>
        <v>Túi</v>
      </c>
      <c r="R4882" s="1">
        <v>15</v>
      </c>
      <c r="T4882" s="1">
        <f>VLOOKUP(VLOOKUP(G4882,Ma_KH!$A:$R,18,0)&amp;K4882,Gia_MB!$A:$F,6,0)</f>
        <v>49500</v>
      </c>
      <c r="U4882" s="14">
        <f t="shared" si="688"/>
        <v>742500</v>
      </c>
      <c r="W4882" s="64">
        <f t="shared" si="689"/>
        <v>0</v>
      </c>
      <c r="X4882" s="3" t="str">
        <f t="shared" si="690"/>
        <v>8</v>
      </c>
      <c r="Z4882" s="14">
        <f t="shared" si="691"/>
        <v>59400</v>
      </c>
      <c r="AA4882" s="7">
        <f>VLOOKUP(G4882,Ma_KH!$A:$R,14,0)</f>
        <v>60</v>
      </c>
      <c r="AD4882" s="7" t="str">
        <f>IFERROR(VLOOKUP(J4882,'Chuyển Mã'!$B$3:$C$9,2,0),"")</f>
        <v>Tỉnh</v>
      </c>
      <c r="AE4882" s="7" t="str">
        <f t="shared" si="694"/>
        <v>Giò lụa cây 250g</v>
      </c>
      <c r="AF4882" s="7">
        <f t="shared" si="695"/>
        <v>15</v>
      </c>
    </row>
    <row r="4883" spans="1:32" x14ac:dyDescent="0.25">
      <c r="A4883" s="11">
        <v>45911</v>
      </c>
      <c r="B4883" s="25">
        <v>4176644431</v>
      </c>
      <c r="C4883" s="12" t="s">
        <v>7214</v>
      </c>
      <c r="D4883" s="16">
        <f t="shared" si="693"/>
        <v>45911</v>
      </c>
      <c r="G4883" s="13" t="s">
        <v>7316</v>
      </c>
      <c r="I4883" s="25" t="s">
        <v>8804</v>
      </c>
      <c r="J4883" s="13" t="s">
        <v>1796</v>
      </c>
      <c r="K4883" s="13" t="s">
        <v>39</v>
      </c>
      <c r="L4883" s="25" t="str">
        <f>VLOOKUP($K4883,TONG_SL!$A:$D,2,0)</f>
        <v>Chả cốm 300g</v>
      </c>
      <c r="N4883" s="25" t="str">
        <f t="shared" si="692"/>
        <v>K-C6</v>
      </c>
      <c r="Q4883" s="25" t="str">
        <f>VLOOKUP(K4883,TONG_SL!$A:$D,3,0)</f>
        <v>Túi</v>
      </c>
      <c r="R4883" s="1">
        <v>24</v>
      </c>
      <c r="T4883" s="1">
        <f>VLOOKUP(VLOOKUP(G4883,Ma_KH!$A:$R,18,0)&amp;K4883,Gia_MB!$A:$F,6,0)</f>
        <v>74250</v>
      </c>
      <c r="U4883" s="14">
        <f t="shared" si="688"/>
        <v>1782000</v>
      </c>
      <c r="W4883" s="64">
        <f t="shared" si="689"/>
        <v>0</v>
      </c>
      <c r="X4883" s="3" t="str">
        <f t="shared" si="690"/>
        <v>8</v>
      </c>
      <c r="Z4883" s="14">
        <f t="shared" si="691"/>
        <v>142560</v>
      </c>
      <c r="AA4883" s="7">
        <f>VLOOKUP(G4883,Ma_KH!$A:$R,14,0)</f>
        <v>60</v>
      </c>
      <c r="AD4883" s="7" t="str">
        <f>IFERROR(VLOOKUP(J4883,'Chuyển Mã'!$B$3:$C$9,2,0),"")</f>
        <v>Tỉnh</v>
      </c>
      <c r="AE4883" s="7" t="str">
        <f t="shared" si="694"/>
        <v>Chả cốm 300g</v>
      </c>
      <c r="AF4883" s="7">
        <f t="shared" si="695"/>
        <v>24</v>
      </c>
    </row>
    <row r="4884" spans="1:32" x14ac:dyDescent="0.25">
      <c r="A4884" s="11">
        <v>45911</v>
      </c>
      <c r="B4884" s="25">
        <v>4176644431</v>
      </c>
      <c r="C4884" s="12" t="s">
        <v>7214</v>
      </c>
      <c r="D4884" s="16">
        <f t="shared" si="693"/>
        <v>45911</v>
      </c>
      <c r="G4884" s="13" t="s">
        <v>7316</v>
      </c>
      <c r="I4884" s="25" t="s">
        <v>8804</v>
      </c>
      <c r="J4884" s="13" t="s">
        <v>1796</v>
      </c>
      <c r="K4884" s="13" t="s">
        <v>41</v>
      </c>
      <c r="L4884" s="25" t="str">
        <f>VLOOKUP($K4884,TONG_SL!$A:$D,2,0)</f>
        <v>Chả nướng 300g</v>
      </c>
      <c r="N4884" s="25" t="str">
        <f t="shared" si="692"/>
        <v>K-C6</v>
      </c>
      <c r="Q4884" s="25" t="str">
        <f>VLOOKUP(K4884,TONG_SL!$A:$D,3,0)</f>
        <v>Túi</v>
      </c>
      <c r="R4884" s="1">
        <v>15</v>
      </c>
      <c r="T4884" s="1">
        <f>VLOOKUP(VLOOKUP(G4884,Ma_KH!$A:$R,18,0)&amp;K4884,Gia_MB!$A:$F,6,0)</f>
        <v>70950</v>
      </c>
      <c r="U4884" s="14">
        <f t="shared" si="688"/>
        <v>1064250</v>
      </c>
      <c r="W4884" s="64">
        <f t="shared" si="689"/>
        <v>0</v>
      </c>
      <c r="X4884" s="3" t="str">
        <f t="shared" si="690"/>
        <v>8</v>
      </c>
      <c r="Z4884" s="14">
        <f t="shared" si="691"/>
        <v>85140</v>
      </c>
      <c r="AA4884" s="7">
        <f>VLOOKUP(G4884,Ma_KH!$A:$R,14,0)</f>
        <v>60</v>
      </c>
      <c r="AD4884" s="7" t="str">
        <f>IFERROR(VLOOKUP(J4884,'Chuyển Mã'!$B$3:$C$9,2,0),"")</f>
        <v>Tỉnh</v>
      </c>
      <c r="AE4884" s="7" t="str">
        <f t="shared" si="694"/>
        <v>Chả nướng 300g</v>
      </c>
      <c r="AF4884" s="7">
        <f t="shared" si="695"/>
        <v>15</v>
      </c>
    </row>
    <row r="4885" spans="1:32" x14ac:dyDescent="0.25">
      <c r="A4885" s="11">
        <v>45911</v>
      </c>
      <c r="B4885" s="25">
        <v>4176644414</v>
      </c>
      <c r="C4885" s="12" t="s">
        <v>7214</v>
      </c>
      <c r="D4885" s="16">
        <f t="shared" si="693"/>
        <v>45911</v>
      </c>
      <c r="G4885" s="13" t="s">
        <v>7316</v>
      </c>
      <c r="I4885" s="25" t="s">
        <v>8805</v>
      </c>
      <c r="J4885" s="13" t="s">
        <v>1796</v>
      </c>
      <c r="K4885" s="13" t="s">
        <v>39</v>
      </c>
      <c r="L4885" s="25" t="str">
        <f>VLOOKUP($K4885,TONG_SL!$A:$D,2,0)</f>
        <v>Chả cốm 300g</v>
      </c>
      <c r="N4885" s="25" t="str">
        <f t="shared" si="692"/>
        <v>K-C6</v>
      </c>
      <c r="Q4885" s="25" t="str">
        <f>VLOOKUP(K4885,TONG_SL!$A:$D,3,0)</f>
        <v>Túi</v>
      </c>
      <c r="R4885" s="1">
        <v>6</v>
      </c>
      <c r="T4885" s="1">
        <f>VLOOKUP(VLOOKUP(G4885,Ma_KH!$A:$R,18,0)&amp;K4885,Gia_MB!$A:$F,6,0)</f>
        <v>74250</v>
      </c>
      <c r="U4885" s="14">
        <f t="shared" si="688"/>
        <v>445500</v>
      </c>
      <c r="W4885" s="64">
        <f t="shared" si="689"/>
        <v>0</v>
      </c>
      <c r="X4885" s="3" t="str">
        <f t="shared" si="690"/>
        <v>8</v>
      </c>
      <c r="Z4885" s="14">
        <f t="shared" si="691"/>
        <v>35640</v>
      </c>
      <c r="AA4885" s="7">
        <f>VLOOKUP(G4885,Ma_KH!$A:$R,14,0)</f>
        <v>60</v>
      </c>
      <c r="AD4885" s="7" t="str">
        <f>IFERROR(VLOOKUP(J4885,'Chuyển Mã'!$B$3:$C$9,2,0),"")</f>
        <v>Tỉnh</v>
      </c>
      <c r="AE4885" s="7" t="str">
        <f t="shared" si="694"/>
        <v>Chả cốm 300g</v>
      </c>
      <c r="AF4885" s="7">
        <f t="shared" si="695"/>
        <v>6</v>
      </c>
    </row>
    <row r="4886" spans="1:32" x14ac:dyDescent="0.25">
      <c r="A4886" s="11">
        <v>45911</v>
      </c>
      <c r="B4886" s="25">
        <v>4176644414</v>
      </c>
      <c r="C4886" s="12" t="s">
        <v>7214</v>
      </c>
      <c r="D4886" s="16">
        <f t="shared" si="693"/>
        <v>45911</v>
      </c>
      <c r="G4886" s="13" t="s">
        <v>7316</v>
      </c>
      <c r="I4886" s="25" t="s">
        <v>8805</v>
      </c>
      <c r="J4886" s="13" t="s">
        <v>1796</v>
      </c>
      <c r="K4886" s="13" t="s">
        <v>30</v>
      </c>
      <c r="L4886" s="25" t="str">
        <f>VLOOKUP($K4886,TONG_SL!$A:$D,2,0)</f>
        <v>Gà muối 500g</v>
      </c>
      <c r="N4886" s="25" t="str">
        <f t="shared" si="692"/>
        <v>K-C6</v>
      </c>
      <c r="Q4886" s="25" t="str">
        <f>VLOOKUP(K4886,TONG_SL!$A:$D,3,0)</f>
        <v>Túi</v>
      </c>
      <c r="R4886" s="1">
        <v>20</v>
      </c>
      <c r="T4886" s="1">
        <f>VLOOKUP(VLOOKUP(G4886,Ma_KH!$A:$R,18,0)&amp;K4886,Gia_MB!$A:$F,6,0)</f>
        <v>111058</v>
      </c>
      <c r="U4886" s="14">
        <f t="shared" si="688"/>
        <v>2221160</v>
      </c>
      <c r="W4886" s="64">
        <f t="shared" si="689"/>
        <v>0</v>
      </c>
      <c r="X4886" s="3" t="str">
        <f t="shared" si="690"/>
        <v>8</v>
      </c>
      <c r="Z4886" s="14">
        <f t="shared" si="691"/>
        <v>177692.80000000002</v>
      </c>
      <c r="AA4886" s="7">
        <f>VLOOKUP(G4886,Ma_KH!$A:$R,14,0)</f>
        <v>60</v>
      </c>
      <c r="AD4886" s="7" t="str">
        <f>IFERROR(VLOOKUP(J4886,'Chuyển Mã'!$B$3:$C$9,2,0),"")</f>
        <v>Tỉnh</v>
      </c>
      <c r="AE4886" s="7" t="str">
        <f t="shared" si="694"/>
        <v>Gà muối 500g</v>
      </c>
      <c r="AF4886" s="7">
        <f t="shared" si="695"/>
        <v>20</v>
      </c>
    </row>
    <row r="4887" spans="1:32" x14ac:dyDescent="0.25">
      <c r="A4887" s="11">
        <v>45911</v>
      </c>
      <c r="B4887" s="25">
        <v>4176644414</v>
      </c>
      <c r="C4887" s="12" t="s">
        <v>7214</v>
      </c>
      <c r="D4887" s="16">
        <f t="shared" si="693"/>
        <v>45911</v>
      </c>
      <c r="G4887" s="13" t="s">
        <v>7316</v>
      </c>
      <c r="I4887" s="25" t="s">
        <v>8805</v>
      </c>
      <c r="J4887" s="13" t="s">
        <v>1796</v>
      </c>
      <c r="K4887" s="13" t="s">
        <v>32</v>
      </c>
      <c r="L4887" s="25" t="str">
        <f>VLOOKUP($K4887,TONG_SL!$A:$D,2,0)</f>
        <v>Giò Tai Lưỡi Xào 250</v>
      </c>
      <c r="N4887" s="25" t="str">
        <f t="shared" si="692"/>
        <v>K-C6</v>
      </c>
      <c r="Q4887" s="25" t="str">
        <f>VLOOKUP(K4887,TONG_SL!$A:$D,3,0)</f>
        <v>Túi</v>
      </c>
      <c r="R4887" s="1">
        <v>5</v>
      </c>
      <c r="T4887" s="1">
        <f>VLOOKUP(VLOOKUP(G4887,Ma_KH!$A:$R,18,0)&amp;K4887,Gia_MB!$A:$F,6,0)</f>
        <v>50183</v>
      </c>
      <c r="U4887" s="14">
        <f t="shared" si="688"/>
        <v>250915</v>
      </c>
      <c r="W4887" s="64">
        <f t="shared" si="689"/>
        <v>0</v>
      </c>
      <c r="X4887" s="3" t="str">
        <f t="shared" si="690"/>
        <v>8</v>
      </c>
      <c r="Z4887" s="14">
        <f t="shared" si="691"/>
        <v>20073.2</v>
      </c>
      <c r="AA4887" s="7">
        <f>VLOOKUP(G4887,Ma_KH!$A:$R,14,0)</f>
        <v>60</v>
      </c>
      <c r="AD4887" s="7" t="str">
        <f>IFERROR(VLOOKUP(J4887,'Chuyển Mã'!$B$3:$C$9,2,0),"")</f>
        <v>Tỉnh</v>
      </c>
      <c r="AE4887" s="7" t="str">
        <f t="shared" si="694"/>
        <v>Giò Tai Lưỡi Xào 250</v>
      </c>
      <c r="AF4887" s="7">
        <f t="shared" si="695"/>
        <v>5</v>
      </c>
    </row>
    <row r="4888" spans="1:32" x14ac:dyDescent="0.25">
      <c r="A4888" s="11">
        <v>45911</v>
      </c>
      <c r="B4888" s="25">
        <v>4176644414</v>
      </c>
      <c r="C4888" s="12" t="s">
        <v>7214</v>
      </c>
      <c r="D4888" s="16">
        <f t="shared" si="693"/>
        <v>45911</v>
      </c>
      <c r="G4888" s="13" t="s">
        <v>7316</v>
      </c>
      <c r="I4888" s="25" t="s">
        <v>8805</v>
      </c>
      <c r="J4888" s="13" t="s">
        <v>1796</v>
      </c>
      <c r="K4888" s="13" t="s">
        <v>27</v>
      </c>
      <c r="L4888" s="25" t="str">
        <f>VLOOKUP($K4888,TONG_SL!$A:$D,2,0)</f>
        <v>Chân giò heo muối 300g</v>
      </c>
      <c r="N4888" s="25" t="str">
        <f t="shared" si="692"/>
        <v>K-C6</v>
      </c>
      <c r="Q4888" s="25" t="str">
        <f>VLOOKUP(K4888,TONG_SL!$A:$D,3,0)</f>
        <v>Túi</v>
      </c>
      <c r="R4888" s="1">
        <v>18</v>
      </c>
      <c r="T4888" s="1">
        <f>VLOOKUP(VLOOKUP(G4888,Ma_KH!$A:$R,18,0)&amp;K4888,Gia_MB!$A:$F,6,0)</f>
        <v>73431</v>
      </c>
      <c r="U4888" s="14">
        <f t="shared" si="688"/>
        <v>1321758</v>
      </c>
      <c r="W4888" s="64">
        <f t="shared" si="689"/>
        <v>0</v>
      </c>
      <c r="X4888" s="3" t="str">
        <f t="shared" si="690"/>
        <v>8</v>
      </c>
      <c r="Z4888" s="14">
        <f t="shared" si="691"/>
        <v>105740.64</v>
      </c>
      <c r="AA4888" s="7">
        <f>VLOOKUP(G4888,Ma_KH!$A:$R,14,0)</f>
        <v>60</v>
      </c>
      <c r="AD4888" s="7" t="str">
        <f>IFERROR(VLOOKUP(J4888,'Chuyển Mã'!$B$3:$C$9,2,0),"")</f>
        <v>Tỉnh</v>
      </c>
      <c r="AE4888" s="7" t="str">
        <f t="shared" si="694"/>
        <v>Chân giò heo muối 300g</v>
      </c>
      <c r="AF4888" s="7">
        <f t="shared" si="695"/>
        <v>18</v>
      </c>
    </row>
    <row r="4889" spans="1:32" x14ac:dyDescent="0.25">
      <c r="A4889" s="11">
        <v>45911</v>
      </c>
      <c r="B4889" s="25">
        <v>4176644150</v>
      </c>
      <c r="C4889" s="12" t="s">
        <v>7214</v>
      </c>
      <c r="D4889" s="16">
        <f t="shared" si="693"/>
        <v>45911</v>
      </c>
      <c r="G4889" s="13" t="s">
        <v>7316</v>
      </c>
      <c r="I4889" s="25" t="s">
        <v>8806</v>
      </c>
      <c r="J4889" s="13" t="s">
        <v>1796</v>
      </c>
      <c r="K4889" s="13" t="s">
        <v>39</v>
      </c>
      <c r="L4889" s="25" t="str">
        <f>VLOOKUP($K4889,TONG_SL!$A:$D,2,0)</f>
        <v>Chả cốm 300g</v>
      </c>
      <c r="N4889" s="25" t="str">
        <f t="shared" si="692"/>
        <v>K-C6</v>
      </c>
      <c r="Q4889" s="25" t="str">
        <f>VLOOKUP(K4889,TONG_SL!$A:$D,3,0)</f>
        <v>Túi</v>
      </c>
      <c r="R4889" s="1">
        <v>5</v>
      </c>
      <c r="T4889" s="1">
        <f>VLOOKUP(VLOOKUP(G4889,Ma_KH!$A:$R,18,0)&amp;K4889,Gia_MB!$A:$F,6,0)</f>
        <v>74250</v>
      </c>
      <c r="U4889" s="14">
        <f t="shared" si="688"/>
        <v>371250</v>
      </c>
      <c r="W4889" s="64">
        <f t="shared" si="689"/>
        <v>0</v>
      </c>
      <c r="X4889" s="3" t="str">
        <f t="shared" si="690"/>
        <v>8</v>
      </c>
      <c r="Z4889" s="14">
        <f t="shared" si="691"/>
        <v>29700</v>
      </c>
      <c r="AA4889" s="7">
        <f>VLOOKUP(G4889,Ma_KH!$A:$R,14,0)</f>
        <v>60</v>
      </c>
      <c r="AD4889" s="7" t="str">
        <f>IFERROR(VLOOKUP(J4889,'Chuyển Mã'!$B$3:$C$9,2,0),"")</f>
        <v>Tỉnh</v>
      </c>
      <c r="AE4889" s="7" t="str">
        <f t="shared" si="694"/>
        <v>Chả cốm 300g</v>
      </c>
      <c r="AF4889" s="7">
        <f t="shared" si="695"/>
        <v>5</v>
      </c>
    </row>
    <row r="4890" spans="1:32" x14ac:dyDescent="0.25">
      <c r="A4890" s="11">
        <v>45911</v>
      </c>
      <c r="B4890" s="25">
        <v>4176644150</v>
      </c>
      <c r="C4890" s="12" t="s">
        <v>7214</v>
      </c>
      <c r="D4890" s="16">
        <f t="shared" si="693"/>
        <v>45911</v>
      </c>
      <c r="G4890" s="13" t="s">
        <v>7316</v>
      </c>
      <c r="I4890" s="25" t="s">
        <v>8806</v>
      </c>
      <c r="J4890" s="13" t="s">
        <v>1796</v>
      </c>
      <c r="K4890" s="13" t="s">
        <v>47</v>
      </c>
      <c r="L4890" s="25" t="str">
        <f>VLOOKUP($K4890,TONG_SL!$A:$D,2,0)</f>
        <v>Giò lụa cây 250g</v>
      </c>
      <c r="N4890" s="25" t="str">
        <f t="shared" si="692"/>
        <v>K-C6</v>
      </c>
      <c r="Q4890" s="25" t="str">
        <f>VLOOKUP(K4890,TONG_SL!$A:$D,3,0)</f>
        <v>Túi</v>
      </c>
      <c r="R4890" s="1">
        <v>5</v>
      </c>
      <c r="T4890" s="1">
        <f>VLOOKUP(VLOOKUP(G4890,Ma_KH!$A:$R,18,0)&amp;K4890,Gia_MB!$A:$F,6,0)</f>
        <v>49500</v>
      </c>
      <c r="U4890" s="14">
        <f t="shared" si="688"/>
        <v>247500</v>
      </c>
      <c r="W4890" s="64">
        <f t="shared" si="689"/>
        <v>0</v>
      </c>
      <c r="X4890" s="3" t="str">
        <f t="shared" si="690"/>
        <v>8</v>
      </c>
      <c r="Z4890" s="14">
        <f t="shared" si="691"/>
        <v>19800</v>
      </c>
      <c r="AA4890" s="7">
        <f>VLOOKUP(G4890,Ma_KH!$A:$R,14,0)</f>
        <v>60</v>
      </c>
      <c r="AD4890" s="7" t="str">
        <f>IFERROR(VLOOKUP(J4890,'Chuyển Mã'!$B$3:$C$9,2,0),"")</f>
        <v>Tỉnh</v>
      </c>
      <c r="AE4890" s="7" t="str">
        <f t="shared" si="694"/>
        <v>Giò lụa cây 250g</v>
      </c>
      <c r="AF4890" s="7">
        <f t="shared" si="695"/>
        <v>5</v>
      </c>
    </row>
    <row r="4891" spans="1:32" x14ac:dyDescent="0.25">
      <c r="A4891" s="11">
        <v>45911</v>
      </c>
      <c r="B4891" s="25">
        <v>4176644150</v>
      </c>
      <c r="C4891" s="12" t="s">
        <v>7214</v>
      </c>
      <c r="D4891" s="16">
        <f t="shared" si="693"/>
        <v>45911</v>
      </c>
      <c r="G4891" s="13" t="s">
        <v>7316</v>
      </c>
      <c r="I4891" s="25" t="s">
        <v>8806</v>
      </c>
      <c r="J4891" s="13" t="s">
        <v>1796</v>
      </c>
      <c r="K4891" s="13" t="s">
        <v>35</v>
      </c>
      <c r="L4891" s="25" t="str">
        <f>VLOOKUP($K4891,TONG_SL!$A:$D,2,0)</f>
        <v>Tai heo muối 200g</v>
      </c>
      <c r="N4891" s="25" t="str">
        <f t="shared" si="692"/>
        <v>K-C6</v>
      </c>
      <c r="Q4891" s="25" t="str">
        <f>VLOOKUP(K4891,TONG_SL!$A:$D,3,0)</f>
        <v>Túi</v>
      </c>
      <c r="R4891" s="1">
        <v>5</v>
      </c>
      <c r="T4891" s="1">
        <f>VLOOKUP(VLOOKUP(G4891,Ma_KH!$A:$R,18,0)&amp;K4891,Gia_MB!$A:$F,6,0)</f>
        <v>55595</v>
      </c>
      <c r="U4891" s="14">
        <f t="shared" si="688"/>
        <v>277975</v>
      </c>
      <c r="W4891" s="64">
        <f t="shared" si="689"/>
        <v>0</v>
      </c>
      <c r="X4891" s="3" t="str">
        <f t="shared" si="690"/>
        <v>8</v>
      </c>
      <c r="Z4891" s="14">
        <f t="shared" si="691"/>
        <v>22238</v>
      </c>
      <c r="AA4891" s="7">
        <f>VLOOKUP(G4891,Ma_KH!$A:$R,14,0)</f>
        <v>60</v>
      </c>
      <c r="AD4891" s="7" t="str">
        <f>IFERROR(VLOOKUP(J4891,'Chuyển Mã'!$B$3:$C$9,2,0),"")</f>
        <v>Tỉnh</v>
      </c>
      <c r="AE4891" s="7" t="str">
        <f t="shared" si="694"/>
        <v>Tai heo muối 200g</v>
      </c>
      <c r="AF4891" s="7">
        <f t="shared" si="695"/>
        <v>5</v>
      </c>
    </row>
    <row r="4892" spans="1:32" x14ac:dyDescent="0.25">
      <c r="A4892" s="11">
        <v>45911</v>
      </c>
      <c r="B4892" s="25">
        <v>4176644150</v>
      </c>
      <c r="C4892" s="12" t="s">
        <v>7214</v>
      </c>
      <c r="D4892" s="16">
        <f t="shared" si="693"/>
        <v>45911</v>
      </c>
      <c r="G4892" s="13" t="s">
        <v>7316</v>
      </c>
      <c r="I4892" s="25" t="s">
        <v>8806</v>
      </c>
      <c r="J4892" s="13" t="s">
        <v>1796</v>
      </c>
      <c r="K4892" s="13" t="s">
        <v>51</v>
      </c>
      <c r="L4892" s="25" t="str">
        <f>VLOOKUP($K4892,TONG_SL!$A:$D,2,0)</f>
        <v>Mọc Nấm Hương 250g</v>
      </c>
      <c r="N4892" s="25" t="str">
        <f t="shared" si="692"/>
        <v>K-C6</v>
      </c>
      <c r="Q4892" s="25" t="str">
        <f>VLOOKUP(K4892,TONG_SL!$A:$D,3,0)</f>
        <v>Túi</v>
      </c>
      <c r="R4892" s="1">
        <v>5</v>
      </c>
      <c r="T4892" s="1">
        <f>VLOOKUP(VLOOKUP(G4892,Ma_KH!$A:$R,18,0)&amp;K4892,Gia_MB!$A:$F,6,0)</f>
        <v>46000</v>
      </c>
      <c r="U4892" s="14">
        <f t="shared" si="688"/>
        <v>230000</v>
      </c>
      <c r="W4892" s="64">
        <f t="shared" si="689"/>
        <v>0</v>
      </c>
      <c r="X4892" s="3" t="str">
        <f t="shared" si="690"/>
        <v>8</v>
      </c>
      <c r="Z4892" s="14">
        <f t="shared" si="691"/>
        <v>18400</v>
      </c>
      <c r="AA4892" s="7">
        <f>VLOOKUP(G4892,Ma_KH!$A:$R,14,0)</f>
        <v>60</v>
      </c>
      <c r="AD4892" s="7" t="str">
        <f>IFERROR(VLOOKUP(J4892,'Chuyển Mã'!$B$3:$C$9,2,0),"")</f>
        <v>Tỉnh</v>
      </c>
      <c r="AE4892" s="7" t="str">
        <f t="shared" si="694"/>
        <v>Mọc Nấm Hương 250g</v>
      </c>
      <c r="AF4892" s="7">
        <f t="shared" si="695"/>
        <v>5</v>
      </c>
    </row>
    <row r="4893" spans="1:32" x14ac:dyDescent="0.25">
      <c r="A4893" s="11">
        <v>45911</v>
      </c>
      <c r="B4893" s="25">
        <v>4176644150</v>
      </c>
      <c r="C4893" s="12" t="s">
        <v>7214</v>
      </c>
      <c r="D4893" s="16">
        <f t="shared" si="693"/>
        <v>45911</v>
      </c>
      <c r="G4893" s="13" t="s">
        <v>7316</v>
      </c>
      <c r="I4893" s="25" t="s">
        <v>8806</v>
      </c>
      <c r="J4893" s="13" t="s">
        <v>1796</v>
      </c>
      <c r="K4893" s="13" t="s">
        <v>49</v>
      </c>
      <c r="L4893" s="25" t="str">
        <f>VLOOKUP($K4893,TONG_SL!$A:$D,2,0)</f>
        <v>Giò sụn gà 250g</v>
      </c>
      <c r="N4893" s="25" t="str">
        <f t="shared" si="692"/>
        <v>K-C6</v>
      </c>
      <c r="Q4893" s="25" t="str">
        <f>VLOOKUP(K4893,TONG_SL!$A:$D,3,0)</f>
        <v>Túi</v>
      </c>
      <c r="R4893" s="1">
        <v>5</v>
      </c>
      <c r="T4893" s="1">
        <f>VLOOKUP(VLOOKUP(G4893,Ma_KH!$A:$R,18,0)&amp;K4893,Gia_MB!$A:$F,6,0)</f>
        <v>50400</v>
      </c>
      <c r="U4893" s="14">
        <f t="shared" si="688"/>
        <v>252000</v>
      </c>
      <c r="W4893" s="64">
        <f t="shared" si="689"/>
        <v>0</v>
      </c>
      <c r="X4893" s="3" t="str">
        <f t="shared" si="690"/>
        <v>8</v>
      </c>
      <c r="Z4893" s="14">
        <f t="shared" si="691"/>
        <v>20160</v>
      </c>
      <c r="AA4893" s="7">
        <f>VLOOKUP(G4893,Ma_KH!$A:$R,14,0)</f>
        <v>60</v>
      </c>
      <c r="AD4893" s="7" t="str">
        <f>IFERROR(VLOOKUP(J4893,'Chuyển Mã'!$B$3:$C$9,2,0),"")</f>
        <v>Tỉnh</v>
      </c>
      <c r="AE4893" s="7" t="str">
        <f t="shared" si="694"/>
        <v>Giò sụn gà 250g</v>
      </c>
      <c r="AF4893" s="7">
        <f t="shared" si="695"/>
        <v>5</v>
      </c>
    </row>
    <row r="4894" spans="1:32" x14ac:dyDescent="0.25">
      <c r="A4894" s="11">
        <v>45911</v>
      </c>
      <c r="B4894" s="25">
        <v>4176644150</v>
      </c>
      <c r="C4894" s="12" t="s">
        <v>7214</v>
      </c>
      <c r="D4894" s="16">
        <f t="shared" si="693"/>
        <v>45911</v>
      </c>
      <c r="G4894" s="13" t="s">
        <v>7316</v>
      </c>
      <c r="I4894" s="25" t="s">
        <v>8806</v>
      </c>
      <c r="J4894" s="13" t="s">
        <v>1796</v>
      </c>
      <c r="K4894" s="13" t="s">
        <v>27</v>
      </c>
      <c r="L4894" s="25" t="str">
        <f>VLOOKUP($K4894,TONG_SL!$A:$D,2,0)</f>
        <v>Chân giò heo muối 300g</v>
      </c>
      <c r="N4894" s="25" t="str">
        <f t="shared" si="692"/>
        <v>K-C6</v>
      </c>
      <c r="Q4894" s="25" t="str">
        <f>VLOOKUP(K4894,TONG_SL!$A:$D,3,0)</f>
        <v>Túi</v>
      </c>
      <c r="R4894" s="1">
        <v>10</v>
      </c>
      <c r="T4894" s="1">
        <f>VLOOKUP(VLOOKUP(G4894,Ma_KH!$A:$R,18,0)&amp;K4894,Gia_MB!$A:$F,6,0)</f>
        <v>73431</v>
      </c>
      <c r="U4894" s="14">
        <f t="shared" si="688"/>
        <v>734310</v>
      </c>
      <c r="W4894" s="64">
        <f t="shared" si="689"/>
        <v>0</v>
      </c>
      <c r="X4894" s="3" t="str">
        <f t="shared" si="690"/>
        <v>8</v>
      </c>
      <c r="Z4894" s="14">
        <f t="shared" si="691"/>
        <v>58744.800000000003</v>
      </c>
      <c r="AA4894" s="7">
        <f>VLOOKUP(G4894,Ma_KH!$A:$R,14,0)</f>
        <v>60</v>
      </c>
      <c r="AD4894" s="7" t="str">
        <f>IFERROR(VLOOKUP(J4894,'Chuyển Mã'!$B$3:$C$9,2,0),"")</f>
        <v>Tỉnh</v>
      </c>
      <c r="AE4894" s="7" t="str">
        <f t="shared" si="694"/>
        <v>Chân giò heo muối 300g</v>
      </c>
      <c r="AF4894" s="7">
        <f t="shared" si="695"/>
        <v>10</v>
      </c>
    </row>
    <row r="4895" spans="1:32" x14ac:dyDescent="0.25">
      <c r="A4895" s="11">
        <v>45911</v>
      </c>
      <c r="B4895" s="25">
        <v>4176644150</v>
      </c>
      <c r="C4895" s="12" t="s">
        <v>7214</v>
      </c>
      <c r="D4895" s="16">
        <f t="shared" si="693"/>
        <v>45911</v>
      </c>
      <c r="G4895" s="13" t="s">
        <v>7316</v>
      </c>
      <c r="I4895" s="25" t="s">
        <v>8806</v>
      </c>
      <c r="J4895" s="13" t="s">
        <v>1796</v>
      </c>
      <c r="K4895" s="13" t="s">
        <v>30</v>
      </c>
      <c r="L4895" s="25" t="str">
        <f>VLOOKUP($K4895,TONG_SL!$A:$D,2,0)</f>
        <v>Gà muối 500g</v>
      </c>
      <c r="N4895" s="25" t="str">
        <f t="shared" si="692"/>
        <v>K-C6</v>
      </c>
      <c r="Q4895" s="25" t="str">
        <f>VLOOKUP(K4895,TONG_SL!$A:$D,3,0)</f>
        <v>Túi</v>
      </c>
      <c r="R4895" s="1">
        <v>10</v>
      </c>
      <c r="T4895" s="1">
        <f>VLOOKUP(VLOOKUP(G4895,Ma_KH!$A:$R,18,0)&amp;K4895,Gia_MB!$A:$F,6,0)</f>
        <v>111058</v>
      </c>
      <c r="U4895" s="14">
        <f t="shared" si="688"/>
        <v>1110580</v>
      </c>
      <c r="W4895" s="64">
        <f t="shared" si="689"/>
        <v>0</v>
      </c>
      <c r="X4895" s="3" t="str">
        <f t="shared" si="690"/>
        <v>8</v>
      </c>
      <c r="Z4895" s="14">
        <f t="shared" si="691"/>
        <v>88846.400000000009</v>
      </c>
      <c r="AA4895" s="7">
        <f>VLOOKUP(G4895,Ma_KH!$A:$R,14,0)</f>
        <v>60</v>
      </c>
      <c r="AD4895" s="7" t="str">
        <f>IFERROR(VLOOKUP(J4895,'Chuyển Mã'!$B$3:$C$9,2,0),"")</f>
        <v>Tỉnh</v>
      </c>
      <c r="AE4895" s="7" t="str">
        <f t="shared" si="694"/>
        <v>Gà muối 500g</v>
      </c>
      <c r="AF4895" s="7">
        <f t="shared" si="695"/>
        <v>10</v>
      </c>
    </row>
    <row r="4896" spans="1:32" x14ac:dyDescent="0.25">
      <c r="A4896" s="11">
        <v>45911</v>
      </c>
      <c r="B4896" s="25">
        <v>4176644150</v>
      </c>
      <c r="C4896" s="12" t="s">
        <v>7214</v>
      </c>
      <c r="D4896" s="16">
        <f t="shared" si="693"/>
        <v>45911</v>
      </c>
      <c r="G4896" s="13" t="s">
        <v>7316</v>
      </c>
      <c r="I4896" s="25" t="s">
        <v>8806</v>
      </c>
      <c r="J4896" s="13" t="s">
        <v>1796</v>
      </c>
      <c r="K4896" s="13" t="s">
        <v>32</v>
      </c>
      <c r="L4896" s="25" t="str">
        <f>VLOOKUP($K4896,TONG_SL!$A:$D,2,0)</f>
        <v>Giò Tai Lưỡi Xào 250</v>
      </c>
      <c r="N4896" s="25" t="str">
        <f t="shared" si="692"/>
        <v>K-C6</v>
      </c>
      <c r="Q4896" s="25" t="str">
        <f>VLOOKUP(K4896,TONG_SL!$A:$D,3,0)</f>
        <v>Túi</v>
      </c>
      <c r="R4896" s="1">
        <v>5</v>
      </c>
      <c r="T4896" s="1">
        <f>VLOOKUP(VLOOKUP(G4896,Ma_KH!$A:$R,18,0)&amp;K4896,Gia_MB!$A:$F,6,0)</f>
        <v>50183</v>
      </c>
      <c r="U4896" s="14">
        <f t="shared" ref="U4896:U4936" si="696">T4896*R4896</f>
        <v>250915</v>
      </c>
      <c r="W4896" s="64">
        <f t="shared" ref="W4896:W4936" si="697">U4896*V4896</f>
        <v>0</v>
      </c>
      <c r="X4896" s="3" t="str">
        <f t="shared" ref="X4896:X4936" si="698">IF(B4896&lt;&gt;"","8","0")</f>
        <v>8</v>
      </c>
      <c r="Z4896" s="14">
        <f t="shared" ref="Z4896:Z4936" si="699">U4896*X4896%</f>
        <v>20073.2</v>
      </c>
      <c r="AA4896" s="7">
        <f>VLOOKUP(G4896,Ma_KH!$A:$R,14,0)</f>
        <v>60</v>
      </c>
      <c r="AD4896" s="7" t="str">
        <f>IFERROR(VLOOKUP(J4896,'Chuyển Mã'!$B$3:$C$9,2,0),"")</f>
        <v>Tỉnh</v>
      </c>
      <c r="AE4896" s="7" t="str">
        <f t="shared" si="694"/>
        <v>Giò Tai Lưỡi Xào 250</v>
      </c>
      <c r="AF4896" s="7">
        <f t="shared" si="695"/>
        <v>5</v>
      </c>
    </row>
    <row r="4897" spans="1:32" x14ac:dyDescent="0.25">
      <c r="A4897" s="11">
        <v>45911</v>
      </c>
      <c r="B4897" s="25">
        <v>4176644421</v>
      </c>
      <c r="C4897" s="12" t="s">
        <v>7214</v>
      </c>
      <c r="D4897" s="16">
        <f t="shared" si="693"/>
        <v>45911</v>
      </c>
      <c r="G4897" s="13" t="s">
        <v>7316</v>
      </c>
      <c r="I4897" s="25" t="s">
        <v>8807</v>
      </c>
      <c r="J4897" s="13" t="s">
        <v>1796</v>
      </c>
      <c r="K4897" s="13" t="s">
        <v>47</v>
      </c>
      <c r="L4897" s="25" t="str">
        <f>VLOOKUP($K4897,TONG_SL!$A:$D,2,0)</f>
        <v>Giò lụa cây 250g</v>
      </c>
      <c r="N4897" s="25" t="str">
        <f t="shared" si="692"/>
        <v>K-C6</v>
      </c>
      <c r="Q4897" s="25" t="str">
        <f>VLOOKUP(K4897,TONG_SL!$A:$D,3,0)</f>
        <v>Túi</v>
      </c>
      <c r="R4897" s="1">
        <v>6</v>
      </c>
      <c r="T4897" s="1">
        <f>VLOOKUP(VLOOKUP(G4897,Ma_KH!$A:$R,18,0)&amp;K4897,Gia_MB!$A:$F,6,0)</f>
        <v>49500</v>
      </c>
      <c r="U4897" s="14">
        <f t="shared" si="696"/>
        <v>297000</v>
      </c>
      <c r="W4897" s="64">
        <f t="shared" si="697"/>
        <v>0</v>
      </c>
      <c r="X4897" s="3" t="str">
        <f t="shared" si="698"/>
        <v>8</v>
      </c>
      <c r="Z4897" s="14">
        <f t="shared" si="699"/>
        <v>23760</v>
      </c>
      <c r="AA4897" s="7">
        <f>VLOOKUP(G4897,Ma_KH!$A:$R,14,0)</f>
        <v>60</v>
      </c>
      <c r="AD4897" s="7" t="str">
        <f>IFERROR(VLOOKUP(J4897,'Chuyển Mã'!$B$3:$C$9,2,0),"")</f>
        <v>Tỉnh</v>
      </c>
      <c r="AE4897" s="7" t="str">
        <f t="shared" si="694"/>
        <v>Giò lụa cây 250g</v>
      </c>
      <c r="AF4897" s="7">
        <f t="shared" si="695"/>
        <v>6</v>
      </c>
    </row>
    <row r="4898" spans="1:32" x14ac:dyDescent="0.25">
      <c r="A4898" s="11">
        <v>45911</v>
      </c>
      <c r="B4898" s="25">
        <v>4176644421</v>
      </c>
      <c r="C4898" s="12" t="s">
        <v>7214</v>
      </c>
      <c r="D4898" s="16">
        <f t="shared" si="693"/>
        <v>45911</v>
      </c>
      <c r="G4898" s="13" t="s">
        <v>7316</v>
      </c>
      <c r="I4898" s="25" t="s">
        <v>8807</v>
      </c>
      <c r="J4898" s="13" t="s">
        <v>1796</v>
      </c>
      <c r="K4898" s="13" t="s">
        <v>49</v>
      </c>
      <c r="L4898" s="25" t="str">
        <f>VLOOKUP($K4898,TONG_SL!$A:$D,2,0)</f>
        <v>Giò sụn gà 250g</v>
      </c>
      <c r="N4898" s="25" t="str">
        <f t="shared" si="692"/>
        <v>K-C6</v>
      </c>
      <c r="Q4898" s="25" t="str">
        <f>VLOOKUP(K4898,TONG_SL!$A:$D,3,0)</f>
        <v>Túi</v>
      </c>
      <c r="R4898" s="1">
        <v>6</v>
      </c>
      <c r="T4898" s="1">
        <f>VLOOKUP(VLOOKUP(G4898,Ma_KH!$A:$R,18,0)&amp;K4898,Gia_MB!$A:$F,6,0)</f>
        <v>50400</v>
      </c>
      <c r="U4898" s="14">
        <f t="shared" si="696"/>
        <v>302400</v>
      </c>
      <c r="W4898" s="64">
        <f t="shared" si="697"/>
        <v>0</v>
      </c>
      <c r="X4898" s="3" t="str">
        <f t="shared" si="698"/>
        <v>8</v>
      </c>
      <c r="Z4898" s="14">
        <f t="shared" si="699"/>
        <v>24192</v>
      </c>
      <c r="AA4898" s="7">
        <f>VLOOKUP(G4898,Ma_KH!$A:$R,14,0)</f>
        <v>60</v>
      </c>
      <c r="AD4898" s="7" t="str">
        <f>IFERROR(VLOOKUP(J4898,'Chuyển Mã'!$B$3:$C$9,2,0),"")</f>
        <v>Tỉnh</v>
      </c>
      <c r="AE4898" s="7" t="str">
        <f t="shared" si="694"/>
        <v>Giò sụn gà 250g</v>
      </c>
      <c r="AF4898" s="7">
        <f t="shared" si="695"/>
        <v>6</v>
      </c>
    </row>
    <row r="4899" spans="1:32" x14ac:dyDescent="0.25">
      <c r="A4899" s="11">
        <v>45911</v>
      </c>
      <c r="B4899" s="25">
        <v>4176644421</v>
      </c>
      <c r="C4899" s="12" t="s">
        <v>7214</v>
      </c>
      <c r="D4899" s="16">
        <f t="shared" si="693"/>
        <v>45911</v>
      </c>
      <c r="G4899" s="13" t="s">
        <v>7316</v>
      </c>
      <c r="I4899" s="25" t="s">
        <v>8807</v>
      </c>
      <c r="J4899" s="13" t="s">
        <v>1796</v>
      </c>
      <c r="K4899" s="13" t="s">
        <v>30</v>
      </c>
      <c r="L4899" s="25" t="str">
        <f>VLOOKUP($K4899,TONG_SL!$A:$D,2,0)</f>
        <v>Gà muối 500g</v>
      </c>
      <c r="N4899" s="25" t="str">
        <f t="shared" ref="N4899:N4962" si="700">IF($B4899&lt;&gt;"","K-C6","")</f>
        <v>K-C6</v>
      </c>
      <c r="Q4899" s="25" t="str">
        <f>VLOOKUP(K4899,TONG_SL!$A:$D,3,0)</f>
        <v>Túi</v>
      </c>
      <c r="R4899" s="1">
        <v>20</v>
      </c>
      <c r="T4899" s="1">
        <f>VLOOKUP(VLOOKUP(G4899,Ma_KH!$A:$R,18,0)&amp;K4899,Gia_MB!$A:$F,6,0)</f>
        <v>111058</v>
      </c>
      <c r="U4899" s="14">
        <f t="shared" si="696"/>
        <v>2221160</v>
      </c>
      <c r="W4899" s="64">
        <f t="shared" si="697"/>
        <v>0</v>
      </c>
      <c r="X4899" s="3" t="str">
        <f t="shared" si="698"/>
        <v>8</v>
      </c>
      <c r="Z4899" s="14">
        <f t="shared" si="699"/>
        <v>177692.80000000002</v>
      </c>
      <c r="AA4899" s="7">
        <f>VLOOKUP(G4899,Ma_KH!$A:$R,14,0)</f>
        <v>60</v>
      </c>
      <c r="AD4899" s="7" t="str">
        <f>IFERROR(VLOOKUP(J4899,'Chuyển Mã'!$B$3:$C$9,2,0),"")</f>
        <v>Tỉnh</v>
      </c>
      <c r="AE4899" s="7" t="str">
        <f t="shared" si="694"/>
        <v>Gà muối 500g</v>
      </c>
      <c r="AF4899" s="7">
        <f t="shared" si="695"/>
        <v>20</v>
      </c>
    </row>
    <row r="4900" spans="1:32" x14ac:dyDescent="0.25">
      <c r="A4900" s="11">
        <v>45911</v>
      </c>
      <c r="B4900" s="25">
        <v>4176644388</v>
      </c>
      <c r="C4900" s="12" t="s">
        <v>7214</v>
      </c>
      <c r="D4900" s="16">
        <f t="shared" si="693"/>
        <v>45911</v>
      </c>
      <c r="G4900" s="13" t="s">
        <v>7316</v>
      </c>
      <c r="I4900" s="25" t="s">
        <v>8808</v>
      </c>
      <c r="J4900" s="13" t="s">
        <v>1796</v>
      </c>
      <c r="K4900" s="13" t="s">
        <v>30</v>
      </c>
      <c r="L4900" s="25" t="str">
        <f>VLOOKUP($K4900,TONG_SL!$A:$D,2,0)</f>
        <v>Gà muối 500g</v>
      </c>
      <c r="N4900" s="25" t="str">
        <f t="shared" si="700"/>
        <v>K-C6</v>
      </c>
      <c r="Q4900" s="25" t="str">
        <f>VLOOKUP(K4900,TONG_SL!$A:$D,3,0)</f>
        <v>Túi</v>
      </c>
      <c r="R4900" s="1">
        <v>10</v>
      </c>
      <c r="T4900" s="1">
        <f>VLOOKUP(VLOOKUP(G4900,Ma_KH!$A:$R,18,0)&amp;K4900,Gia_MB!$A:$F,6,0)</f>
        <v>111058</v>
      </c>
      <c r="U4900" s="14">
        <f t="shared" si="696"/>
        <v>1110580</v>
      </c>
      <c r="W4900" s="64">
        <f t="shared" si="697"/>
        <v>0</v>
      </c>
      <c r="X4900" s="3" t="str">
        <f t="shared" si="698"/>
        <v>8</v>
      </c>
      <c r="Z4900" s="14">
        <f t="shared" si="699"/>
        <v>88846.400000000009</v>
      </c>
      <c r="AA4900" s="7">
        <f>VLOOKUP(G4900,Ma_KH!$A:$R,14,0)</f>
        <v>60</v>
      </c>
      <c r="AD4900" s="7" t="str">
        <f>IFERROR(VLOOKUP(J4900,'Chuyển Mã'!$B$3:$C$9,2,0),"")</f>
        <v>Tỉnh</v>
      </c>
      <c r="AE4900" s="7" t="str">
        <f t="shared" si="694"/>
        <v>Gà muối 500g</v>
      </c>
      <c r="AF4900" s="7">
        <f t="shared" si="695"/>
        <v>10</v>
      </c>
    </row>
    <row r="4901" spans="1:32" x14ac:dyDescent="0.25">
      <c r="A4901" s="11">
        <v>45911</v>
      </c>
      <c r="B4901" s="25">
        <v>4176644388</v>
      </c>
      <c r="C4901" s="12" t="s">
        <v>7214</v>
      </c>
      <c r="D4901" s="16">
        <f t="shared" si="693"/>
        <v>45911</v>
      </c>
      <c r="G4901" s="13" t="s">
        <v>7316</v>
      </c>
      <c r="I4901" s="25" t="s">
        <v>8808</v>
      </c>
      <c r="J4901" s="13" t="s">
        <v>1796</v>
      </c>
      <c r="K4901" s="13" t="s">
        <v>49</v>
      </c>
      <c r="L4901" s="25" t="str">
        <f>VLOOKUP($K4901,TONG_SL!$A:$D,2,0)</f>
        <v>Giò sụn gà 250g</v>
      </c>
      <c r="N4901" s="25" t="str">
        <f t="shared" si="700"/>
        <v>K-C6</v>
      </c>
      <c r="Q4901" s="25" t="str">
        <f>VLOOKUP(K4901,TONG_SL!$A:$D,3,0)</f>
        <v>Túi</v>
      </c>
      <c r="R4901" s="1">
        <v>5</v>
      </c>
      <c r="T4901" s="1">
        <f>VLOOKUP(VLOOKUP(G4901,Ma_KH!$A:$R,18,0)&amp;K4901,Gia_MB!$A:$F,6,0)</f>
        <v>50400</v>
      </c>
      <c r="U4901" s="14">
        <f t="shared" si="696"/>
        <v>252000</v>
      </c>
      <c r="W4901" s="64">
        <f t="shared" si="697"/>
        <v>0</v>
      </c>
      <c r="X4901" s="3" t="str">
        <f t="shared" si="698"/>
        <v>8</v>
      </c>
      <c r="Z4901" s="14">
        <f t="shared" si="699"/>
        <v>20160</v>
      </c>
      <c r="AA4901" s="7">
        <f>VLOOKUP(G4901,Ma_KH!$A:$R,14,0)</f>
        <v>60</v>
      </c>
      <c r="AD4901" s="7" t="str">
        <f>IFERROR(VLOOKUP(J4901,'Chuyển Mã'!$B$3:$C$9,2,0),"")</f>
        <v>Tỉnh</v>
      </c>
      <c r="AE4901" s="7" t="str">
        <f t="shared" si="694"/>
        <v>Giò sụn gà 250g</v>
      </c>
      <c r="AF4901" s="7">
        <f t="shared" si="695"/>
        <v>5</v>
      </c>
    </row>
    <row r="4902" spans="1:32" x14ac:dyDescent="0.25">
      <c r="A4902" s="11">
        <v>45911</v>
      </c>
      <c r="B4902" s="25">
        <v>4176644388</v>
      </c>
      <c r="C4902" s="12" t="s">
        <v>7214</v>
      </c>
      <c r="D4902" s="16">
        <f t="shared" si="693"/>
        <v>45911</v>
      </c>
      <c r="G4902" s="13" t="s">
        <v>7316</v>
      </c>
      <c r="I4902" s="25" t="s">
        <v>8808</v>
      </c>
      <c r="J4902" s="13" t="s">
        <v>1796</v>
      </c>
      <c r="K4902" s="13" t="s">
        <v>39</v>
      </c>
      <c r="L4902" s="25" t="str">
        <f>VLOOKUP($K4902,TONG_SL!$A:$D,2,0)</f>
        <v>Chả cốm 300g</v>
      </c>
      <c r="N4902" s="25" t="str">
        <f t="shared" si="700"/>
        <v>K-C6</v>
      </c>
      <c r="Q4902" s="25" t="str">
        <f>VLOOKUP(K4902,TONG_SL!$A:$D,3,0)</f>
        <v>Túi</v>
      </c>
      <c r="R4902" s="1">
        <v>5</v>
      </c>
      <c r="T4902" s="1">
        <f>VLOOKUP(VLOOKUP(G4902,Ma_KH!$A:$R,18,0)&amp;K4902,Gia_MB!$A:$F,6,0)</f>
        <v>74250</v>
      </c>
      <c r="U4902" s="14">
        <f t="shared" si="696"/>
        <v>371250</v>
      </c>
      <c r="W4902" s="64">
        <f t="shared" si="697"/>
        <v>0</v>
      </c>
      <c r="X4902" s="3" t="str">
        <f t="shared" si="698"/>
        <v>8</v>
      </c>
      <c r="Z4902" s="14">
        <f t="shared" si="699"/>
        <v>29700</v>
      </c>
      <c r="AA4902" s="7">
        <f>VLOOKUP(G4902,Ma_KH!$A:$R,14,0)</f>
        <v>60</v>
      </c>
      <c r="AD4902" s="7" t="str">
        <f>IFERROR(VLOOKUP(J4902,'Chuyển Mã'!$B$3:$C$9,2,0),"")</f>
        <v>Tỉnh</v>
      </c>
      <c r="AE4902" s="7" t="str">
        <f t="shared" si="694"/>
        <v>Chả cốm 300g</v>
      </c>
      <c r="AF4902" s="7">
        <f t="shared" si="695"/>
        <v>5</v>
      </c>
    </row>
    <row r="4903" spans="1:32" x14ac:dyDescent="0.25">
      <c r="A4903" s="11">
        <v>45911</v>
      </c>
      <c r="B4903" s="25">
        <v>4176644388</v>
      </c>
      <c r="C4903" s="12" t="s">
        <v>7214</v>
      </c>
      <c r="D4903" s="16">
        <f t="shared" si="693"/>
        <v>45911</v>
      </c>
      <c r="G4903" s="13" t="s">
        <v>7316</v>
      </c>
      <c r="I4903" s="25" t="s">
        <v>8808</v>
      </c>
      <c r="J4903" s="13" t="s">
        <v>1796</v>
      </c>
      <c r="K4903" s="13" t="s">
        <v>27</v>
      </c>
      <c r="L4903" s="25" t="str">
        <f>VLOOKUP($K4903,TONG_SL!$A:$D,2,0)</f>
        <v>Chân giò heo muối 300g</v>
      </c>
      <c r="N4903" s="25" t="str">
        <f t="shared" si="700"/>
        <v>K-C6</v>
      </c>
      <c r="Q4903" s="25" t="str">
        <f>VLOOKUP(K4903,TONG_SL!$A:$D,3,0)</f>
        <v>Túi</v>
      </c>
      <c r="R4903" s="1">
        <v>10</v>
      </c>
      <c r="T4903" s="1">
        <f>VLOOKUP(VLOOKUP(G4903,Ma_KH!$A:$R,18,0)&amp;K4903,Gia_MB!$A:$F,6,0)</f>
        <v>73431</v>
      </c>
      <c r="U4903" s="14">
        <f t="shared" si="696"/>
        <v>734310</v>
      </c>
      <c r="W4903" s="64">
        <f t="shared" si="697"/>
        <v>0</v>
      </c>
      <c r="X4903" s="3" t="str">
        <f t="shared" si="698"/>
        <v>8</v>
      </c>
      <c r="Z4903" s="14">
        <f t="shared" si="699"/>
        <v>58744.800000000003</v>
      </c>
      <c r="AA4903" s="7">
        <f>VLOOKUP(G4903,Ma_KH!$A:$R,14,0)</f>
        <v>60</v>
      </c>
      <c r="AD4903" s="7" t="str">
        <f>IFERROR(VLOOKUP(J4903,'Chuyển Mã'!$B$3:$C$9,2,0),"")</f>
        <v>Tỉnh</v>
      </c>
      <c r="AE4903" s="7" t="str">
        <f t="shared" si="694"/>
        <v>Chân giò heo muối 300g</v>
      </c>
      <c r="AF4903" s="7">
        <f t="shared" si="695"/>
        <v>10</v>
      </c>
    </row>
    <row r="4904" spans="1:32" x14ac:dyDescent="0.25">
      <c r="A4904" s="11">
        <v>45911</v>
      </c>
      <c r="B4904" s="25">
        <v>4176644388</v>
      </c>
      <c r="C4904" s="12" t="s">
        <v>7214</v>
      </c>
      <c r="D4904" s="16">
        <f t="shared" si="693"/>
        <v>45911</v>
      </c>
      <c r="G4904" s="13" t="s">
        <v>7316</v>
      </c>
      <c r="I4904" s="25" t="s">
        <v>8808</v>
      </c>
      <c r="J4904" s="13" t="s">
        <v>1796</v>
      </c>
      <c r="K4904" s="13" t="s">
        <v>35</v>
      </c>
      <c r="L4904" s="25" t="str">
        <f>VLOOKUP($K4904,TONG_SL!$A:$D,2,0)</f>
        <v>Tai heo muối 200g</v>
      </c>
      <c r="N4904" s="25" t="str">
        <f t="shared" si="700"/>
        <v>K-C6</v>
      </c>
      <c r="Q4904" s="25" t="str">
        <f>VLOOKUP(K4904,TONG_SL!$A:$D,3,0)</f>
        <v>Túi</v>
      </c>
      <c r="R4904" s="1">
        <v>5</v>
      </c>
      <c r="T4904" s="1">
        <f>VLOOKUP(VLOOKUP(G4904,Ma_KH!$A:$R,18,0)&amp;K4904,Gia_MB!$A:$F,6,0)</f>
        <v>55595</v>
      </c>
      <c r="U4904" s="14">
        <f t="shared" si="696"/>
        <v>277975</v>
      </c>
      <c r="W4904" s="64">
        <f t="shared" si="697"/>
        <v>0</v>
      </c>
      <c r="X4904" s="3" t="str">
        <f t="shared" si="698"/>
        <v>8</v>
      </c>
      <c r="Z4904" s="14">
        <f t="shared" si="699"/>
        <v>22238</v>
      </c>
      <c r="AA4904" s="7">
        <f>VLOOKUP(G4904,Ma_KH!$A:$R,14,0)</f>
        <v>60</v>
      </c>
      <c r="AD4904" s="7" t="str">
        <f>IFERROR(VLOOKUP(J4904,'Chuyển Mã'!$B$3:$C$9,2,0),"")</f>
        <v>Tỉnh</v>
      </c>
      <c r="AE4904" s="7" t="str">
        <f t="shared" si="694"/>
        <v>Tai heo muối 200g</v>
      </c>
      <c r="AF4904" s="7">
        <f t="shared" si="695"/>
        <v>5</v>
      </c>
    </row>
    <row r="4905" spans="1:32" x14ac:dyDescent="0.25">
      <c r="A4905" s="11">
        <v>45911</v>
      </c>
      <c r="B4905" s="25">
        <v>4176644388</v>
      </c>
      <c r="C4905" s="12" t="s">
        <v>7214</v>
      </c>
      <c r="D4905" s="16">
        <f t="shared" si="693"/>
        <v>45911</v>
      </c>
      <c r="G4905" s="13" t="s">
        <v>7316</v>
      </c>
      <c r="I4905" s="25" t="s">
        <v>8808</v>
      </c>
      <c r="J4905" s="13" t="s">
        <v>1796</v>
      </c>
      <c r="K4905" s="13" t="s">
        <v>49</v>
      </c>
      <c r="L4905" s="25" t="str">
        <f>VLOOKUP($K4905,TONG_SL!$A:$D,2,0)</f>
        <v>Giò sụn gà 250g</v>
      </c>
      <c r="N4905" s="25" t="str">
        <f t="shared" si="700"/>
        <v>K-C6</v>
      </c>
      <c r="Q4905" s="25" t="str">
        <f>VLOOKUP(K4905,TONG_SL!$A:$D,3,0)</f>
        <v>Túi</v>
      </c>
      <c r="R4905" s="1">
        <v>5</v>
      </c>
      <c r="T4905" s="1">
        <f>VLOOKUP(VLOOKUP(G4905,Ma_KH!$A:$R,18,0)&amp;K4905,Gia_MB!$A:$F,6,0)</f>
        <v>50400</v>
      </c>
      <c r="U4905" s="14">
        <f t="shared" si="696"/>
        <v>252000</v>
      </c>
      <c r="W4905" s="64">
        <f t="shared" si="697"/>
        <v>0</v>
      </c>
      <c r="X4905" s="3" t="str">
        <f t="shared" si="698"/>
        <v>8</v>
      </c>
      <c r="Z4905" s="14">
        <f t="shared" si="699"/>
        <v>20160</v>
      </c>
      <c r="AA4905" s="7">
        <f>VLOOKUP(G4905,Ma_KH!$A:$R,14,0)</f>
        <v>60</v>
      </c>
      <c r="AD4905" s="7" t="str">
        <f>IFERROR(VLOOKUP(J4905,'Chuyển Mã'!$B$3:$C$9,2,0),"")</f>
        <v>Tỉnh</v>
      </c>
      <c r="AE4905" s="7" t="str">
        <f t="shared" si="694"/>
        <v>Giò sụn gà 250g</v>
      </c>
      <c r="AF4905" s="7">
        <f t="shared" si="695"/>
        <v>5</v>
      </c>
    </row>
    <row r="4906" spans="1:32" x14ac:dyDescent="0.25">
      <c r="A4906" s="11">
        <v>45911</v>
      </c>
      <c r="B4906" s="25">
        <v>4176644388</v>
      </c>
      <c r="C4906" s="12" t="s">
        <v>7214</v>
      </c>
      <c r="D4906" s="16">
        <f t="shared" si="693"/>
        <v>45911</v>
      </c>
      <c r="G4906" s="13" t="s">
        <v>7316</v>
      </c>
      <c r="I4906" s="25" t="s">
        <v>8808</v>
      </c>
      <c r="J4906" s="13" t="s">
        <v>1796</v>
      </c>
      <c r="K4906" s="13" t="s">
        <v>32</v>
      </c>
      <c r="L4906" s="25" t="str">
        <f>VLOOKUP($K4906,TONG_SL!$A:$D,2,0)</f>
        <v>Giò Tai Lưỡi Xào 250</v>
      </c>
      <c r="N4906" s="25" t="str">
        <f t="shared" si="700"/>
        <v>K-C6</v>
      </c>
      <c r="Q4906" s="25" t="str">
        <f>VLOOKUP(K4906,TONG_SL!$A:$D,3,0)</f>
        <v>Túi</v>
      </c>
      <c r="R4906" s="1">
        <v>5</v>
      </c>
      <c r="T4906" s="1">
        <f>VLOOKUP(VLOOKUP(G4906,Ma_KH!$A:$R,18,0)&amp;K4906,Gia_MB!$A:$F,6,0)</f>
        <v>50183</v>
      </c>
      <c r="U4906" s="14">
        <f t="shared" si="696"/>
        <v>250915</v>
      </c>
      <c r="W4906" s="64">
        <f t="shared" si="697"/>
        <v>0</v>
      </c>
      <c r="X4906" s="3" t="str">
        <f t="shared" si="698"/>
        <v>8</v>
      </c>
      <c r="Z4906" s="14">
        <f t="shared" si="699"/>
        <v>20073.2</v>
      </c>
      <c r="AA4906" s="7">
        <f>VLOOKUP(G4906,Ma_KH!$A:$R,14,0)</f>
        <v>60</v>
      </c>
      <c r="AD4906" s="7" t="str">
        <f>IFERROR(VLOOKUP(J4906,'Chuyển Mã'!$B$3:$C$9,2,0),"")</f>
        <v>Tỉnh</v>
      </c>
      <c r="AE4906" s="7" t="str">
        <f t="shared" si="694"/>
        <v>Giò Tai Lưỡi Xào 250</v>
      </c>
      <c r="AF4906" s="7">
        <f t="shared" si="695"/>
        <v>5</v>
      </c>
    </row>
    <row r="4907" spans="1:32" x14ac:dyDescent="0.25">
      <c r="A4907" s="11">
        <v>45911</v>
      </c>
      <c r="B4907" s="25">
        <v>4176644388</v>
      </c>
      <c r="C4907" s="12" t="s">
        <v>7214</v>
      </c>
      <c r="D4907" s="16">
        <f t="shared" si="693"/>
        <v>45911</v>
      </c>
      <c r="G4907" s="13" t="s">
        <v>7316</v>
      </c>
      <c r="I4907" s="25" t="s">
        <v>8808</v>
      </c>
      <c r="J4907" s="13" t="s">
        <v>1796</v>
      </c>
      <c r="K4907" s="13" t="s">
        <v>51</v>
      </c>
      <c r="L4907" s="25" t="str">
        <f>VLOOKUP($K4907,TONG_SL!$A:$D,2,0)</f>
        <v>Mọc Nấm Hương 250g</v>
      </c>
      <c r="N4907" s="25" t="str">
        <f t="shared" si="700"/>
        <v>K-C6</v>
      </c>
      <c r="Q4907" s="25" t="str">
        <f>VLOOKUP(K4907,TONG_SL!$A:$D,3,0)</f>
        <v>Túi</v>
      </c>
      <c r="R4907" s="1">
        <v>5</v>
      </c>
      <c r="T4907" s="1">
        <f>VLOOKUP(VLOOKUP(G4907,Ma_KH!$A:$R,18,0)&amp;K4907,Gia_MB!$A:$F,6,0)</f>
        <v>46000</v>
      </c>
      <c r="U4907" s="14">
        <f t="shared" si="696"/>
        <v>230000</v>
      </c>
      <c r="W4907" s="64">
        <f t="shared" si="697"/>
        <v>0</v>
      </c>
      <c r="X4907" s="3" t="str">
        <f t="shared" si="698"/>
        <v>8</v>
      </c>
      <c r="Z4907" s="14">
        <f t="shared" si="699"/>
        <v>18400</v>
      </c>
      <c r="AA4907" s="7">
        <f>VLOOKUP(G4907,Ma_KH!$A:$R,14,0)</f>
        <v>60</v>
      </c>
      <c r="AD4907" s="7" t="str">
        <f>IFERROR(VLOOKUP(J4907,'Chuyển Mã'!$B$3:$C$9,2,0),"")</f>
        <v>Tỉnh</v>
      </c>
      <c r="AE4907" s="7" t="str">
        <f t="shared" si="694"/>
        <v>Mọc Nấm Hương 250g</v>
      </c>
      <c r="AF4907" s="7">
        <f t="shared" si="695"/>
        <v>5</v>
      </c>
    </row>
    <row r="4908" spans="1:32" x14ac:dyDescent="0.25">
      <c r="A4908" s="11">
        <v>45911</v>
      </c>
      <c r="B4908" s="25">
        <v>4176644332</v>
      </c>
      <c r="C4908" s="12" t="s">
        <v>7214</v>
      </c>
      <c r="D4908" s="16">
        <f t="shared" si="693"/>
        <v>45911</v>
      </c>
      <c r="G4908" s="13" t="s">
        <v>7316</v>
      </c>
      <c r="I4908" s="25" t="s">
        <v>8809</v>
      </c>
      <c r="J4908" s="13" t="s">
        <v>1796</v>
      </c>
      <c r="K4908" s="13" t="s">
        <v>39</v>
      </c>
      <c r="L4908" s="25" t="str">
        <f>VLOOKUP($K4908,TONG_SL!$A:$D,2,0)</f>
        <v>Chả cốm 300g</v>
      </c>
      <c r="N4908" s="25" t="str">
        <f t="shared" si="700"/>
        <v>K-C6</v>
      </c>
      <c r="Q4908" s="25" t="str">
        <f>VLOOKUP(K4908,TONG_SL!$A:$D,3,0)</f>
        <v>Túi</v>
      </c>
      <c r="R4908" s="1">
        <v>6</v>
      </c>
      <c r="T4908" s="1">
        <f>VLOOKUP(VLOOKUP(G4908,Ma_KH!$A:$R,18,0)&amp;K4908,Gia_MB!$A:$F,6,0)</f>
        <v>74250</v>
      </c>
      <c r="U4908" s="14">
        <f t="shared" si="696"/>
        <v>445500</v>
      </c>
      <c r="W4908" s="64">
        <f t="shared" si="697"/>
        <v>0</v>
      </c>
      <c r="X4908" s="3" t="str">
        <f t="shared" si="698"/>
        <v>8</v>
      </c>
      <c r="Z4908" s="14">
        <f t="shared" si="699"/>
        <v>35640</v>
      </c>
      <c r="AA4908" s="7">
        <f>VLOOKUP(G4908,Ma_KH!$A:$R,14,0)</f>
        <v>60</v>
      </c>
      <c r="AD4908" s="7" t="str">
        <f>IFERROR(VLOOKUP(J4908,'Chuyển Mã'!$B$3:$C$9,2,0),"")</f>
        <v>Tỉnh</v>
      </c>
      <c r="AE4908" s="7" t="str">
        <f t="shared" si="694"/>
        <v>Chả cốm 300g</v>
      </c>
      <c r="AF4908" s="7">
        <f t="shared" si="695"/>
        <v>6</v>
      </c>
    </row>
    <row r="4909" spans="1:32" x14ac:dyDescent="0.25">
      <c r="A4909" s="11">
        <v>45911</v>
      </c>
      <c r="B4909" s="25">
        <v>4176644332</v>
      </c>
      <c r="C4909" s="12" t="s">
        <v>7214</v>
      </c>
      <c r="D4909" s="16">
        <f t="shared" si="693"/>
        <v>45911</v>
      </c>
      <c r="G4909" s="13" t="s">
        <v>7316</v>
      </c>
      <c r="I4909" s="25" t="s">
        <v>8809</v>
      </c>
      <c r="J4909" s="13" t="s">
        <v>1796</v>
      </c>
      <c r="K4909" s="13" t="s">
        <v>27</v>
      </c>
      <c r="L4909" s="25" t="str">
        <f>VLOOKUP($K4909,TONG_SL!$A:$D,2,0)</f>
        <v>Chân giò heo muối 300g</v>
      </c>
      <c r="N4909" s="25" t="str">
        <f t="shared" si="700"/>
        <v>K-C6</v>
      </c>
      <c r="Q4909" s="25" t="str">
        <f>VLOOKUP(K4909,TONG_SL!$A:$D,3,0)</f>
        <v>Túi</v>
      </c>
      <c r="R4909" s="1">
        <v>6</v>
      </c>
      <c r="T4909" s="1">
        <f>VLOOKUP(VLOOKUP(G4909,Ma_KH!$A:$R,18,0)&amp;K4909,Gia_MB!$A:$F,6,0)</f>
        <v>73431</v>
      </c>
      <c r="U4909" s="14">
        <f t="shared" si="696"/>
        <v>440586</v>
      </c>
      <c r="W4909" s="64">
        <f t="shared" si="697"/>
        <v>0</v>
      </c>
      <c r="X4909" s="3" t="str">
        <f t="shared" si="698"/>
        <v>8</v>
      </c>
      <c r="Z4909" s="14">
        <f t="shared" si="699"/>
        <v>35246.879999999997</v>
      </c>
      <c r="AA4909" s="7">
        <f>VLOOKUP(G4909,Ma_KH!$A:$R,14,0)</f>
        <v>60</v>
      </c>
      <c r="AD4909" s="7" t="str">
        <f>IFERROR(VLOOKUP(J4909,'Chuyển Mã'!$B$3:$C$9,2,0),"")</f>
        <v>Tỉnh</v>
      </c>
      <c r="AE4909" s="7" t="str">
        <f t="shared" si="694"/>
        <v>Chân giò heo muối 300g</v>
      </c>
      <c r="AF4909" s="7">
        <f t="shared" si="695"/>
        <v>6</v>
      </c>
    </row>
    <row r="4910" spans="1:32" x14ac:dyDescent="0.25">
      <c r="A4910" s="11">
        <v>45911</v>
      </c>
      <c r="B4910" s="25">
        <v>4176644332</v>
      </c>
      <c r="C4910" s="12" t="s">
        <v>7214</v>
      </c>
      <c r="D4910" s="16">
        <f t="shared" si="693"/>
        <v>45911</v>
      </c>
      <c r="G4910" s="13" t="s">
        <v>7316</v>
      </c>
      <c r="I4910" s="25" t="s">
        <v>8809</v>
      </c>
      <c r="J4910" s="13" t="s">
        <v>1796</v>
      </c>
      <c r="K4910" s="13" t="s">
        <v>51</v>
      </c>
      <c r="L4910" s="25" t="str">
        <f>VLOOKUP($K4910,TONG_SL!$A:$D,2,0)</f>
        <v>Mọc Nấm Hương 250g</v>
      </c>
      <c r="N4910" s="25" t="str">
        <f t="shared" si="700"/>
        <v>K-C6</v>
      </c>
      <c r="Q4910" s="25" t="str">
        <f>VLOOKUP(K4910,TONG_SL!$A:$D,3,0)</f>
        <v>Túi</v>
      </c>
      <c r="R4910" s="1">
        <v>6</v>
      </c>
      <c r="T4910" s="1">
        <f>VLOOKUP(VLOOKUP(G4910,Ma_KH!$A:$R,18,0)&amp;K4910,Gia_MB!$A:$F,6,0)</f>
        <v>46000</v>
      </c>
      <c r="U4910" s="14">
        <f t="shared" si="696"/>
        <v>276000</v>
      </c>
      <c r="W4910" s="64">
        <f t="shared" si="697"/>
        <v>0</v>
      </c>
      <c r="X4910" s="3" t="str">
        <f t="shared" si="698"/>
        <v>8</v>
      </c>
      <c r="Z4910" s="14">
        <f t="shared" si="699"/>
        <v>22080</v>
      </c>
      <c r="AA4910" s="7">
        <f>VLOOKUP(G4910,Ma_KH!$A:$R,14,0)</f>
        <v>60</v>
      </c>
      <c r="AD4910" s="7" t="str">
        <f>IFERROR(VLOOKUP(J4910,'Chuyển Mã'!$B$3:$C$9,2,0),"")</f>
        <v>Tỉnh</v>
      </c>
      <c r="AE4910" s="7" t="str">
        <f t="shared" si="694"/>
        <v>Mọc Nấm Hương 250g</v>
      </c>
      <c r="AF4910" s="7">
        <f t="shared" si="695"/>
        <v>6</v>
      </c>
    </row>
    <row r="4911" spans="1:32" x14ac:dyDescent="0.25">
      <c r="A4911" s="11">
        <v>45911</v>
      </c>
      <c r="B4911" s="25">
        <v>4176644332</v>
      </c>
      <c r="C4911" s="12" t="s">
        <v>7214</v>
      </c>
      <c r="D4911" s="16">
        <f t="shared" si="693"/>
        <v>45911</v>
      </c>
      <c r="G4911" s="13" t="s">
        <v>7316</v>
      </c>
      <c r="I4911" s="25" t="s">
        <v>8809</v>
      </c>
      <c r="J4911" s="13" t="s">
        <v>1796</v>
      </c>
      <c r="K4911" s="13" t="s">
        <v>32</v>
      </c>
      <c r="L4911" s="25" t="str">
        <f>VLOOKUP($K4911,TONG_SL!$A:$D,2,0)</f>
        <v>Giò Tai Lưỡi Xào 250</v>
      </c>
      <c r="N4911" s="25" t="str">
        <f t="shared" si="700"/>
        <v>K-C6</v>
      </c>
      <c r="Q4911" s="25" t="str">
        <f>VLOOKUP(K4911,TONG_SL!$A:$D,3,0)</f>
        <v>Túi</v>
      </c>
      <c r="R4911" s="1">
        <v>6</v>
      </c>
      <c r="T4911" s="1">
        <f>VLOOKUP(VLOOKUP(G4911,Ma_KH!$A:$R,18,0)&amp;K4911,Gia_MB!$A:$F,6,0)</f>
        <v>50183</v>
      </c>
      <c r="U4911" s="14">
        <f t="shared" si="696"/>
        <v>301098</v>
      </c>
      <c r="W4911" s="64">
        <f t="shared" si="697"/>
        <v>0</v>
      </c>
      <c r="X4911" s="3" t="str">
        <f t="shared" si="698"/>
        <v>8</v>
      </c>
      <c r="Z4911" s="14">
        <f t="shared" si="699"/>
        <v>24087.84</v>
      </c>
      <c r="AA4911" s="7">
        <f>VLOOKUP(G4911,Ma_KH!$A:$R,14,0)</f>
        <v>60</v>
      </c>
      <c r="AD4911" s="7" t="str">
        <f>IFERROR(VLOOKUP(J4911,'Chuyển Mã'!$B$3:$C$9,2,0),"")</f>
        <v>Tỉnh</v>
      </c>
      <c r="AE4911" s="7" t="str">
        <f t="shared" si="694"/>
        <v>Giò Tai Lưỡi Xào 250</v>
      </c>
      <c r="AF4911" s="7">
        <f t="shared" si="695"/>
        <v>6</v>
      </c>
    </row>
    <row r="4912" spans="1:32" x14ac:dyDescent="0.25">
      <c r="A4912" s="11">
        <v>45911</v>
      </c>
      <c r="B4912" s="25">
        <v>4176644332</v>
      </c>
      <c r="C4912" s="12" t="s">
        <v>7214</v>
      </c>
      <c r="D4912" s="16">
        <f t="shared" si="693"/>
        <v>45911</v>
      </c>
      <c r="G4912" s="13" t="s">
        <v>7316</v>
      </c>
      <c r="I4912" s="25" t="s">
        <v>8809</v>
      </c>
      <c r="J4912" s="13" t="s">
        <v>1796</v>
      </c>
      <c r="K4912" s="13" t="s">
        <v>47</v>
      </c>
      <c r="L4912" s="25" t="str">
        <f>VLOOKUP($K4912,TONG_SL!$A:$D,2,0)</f>
        <v>Giò lụa cây 250g</v>
      </c>
      <c r="N4912" s="25" t="str">
        <f t="shared" si="700"/>
        <v>K-C6</v>
      </c>
      <c r="Q4912" s="25" t="str">
        <f>VLOOKUP(K4912,TONG_SL!$A:$D,3,0)</f>
        <v>Túi</v>
      </c>
      <c r="R4912" s="1">
        <v>6</v>
      </c>
      <c r="T4912" s="1">
        <f>VLOOKUP(VLOOKUP(G4912,Ma_KH!$A:$R,18,0)&amp;K4912,Gia_MB!$A:$F,6,0)</f>
        <v>49500</v>
      </c>
      <c r="U4912" s="14">
        <f t="shared" si="696"/>
        <v>297000</v>
      </c>
      <c r="W4912" s="64">
        <f t="shared" si="697"/>
        <v>0</v>
      </c>
      <c r="X4912" s="3" t="str">
        <f t="shared" si="698"/>
        <v>8</v>
      </c>
      <c r="Z4912" s="14">
        <f t="shared" si="699"/>
        <v>23760</v>
      </c>
      <c r="AA4912" s="7">
        <f>VLOOKUP(G4912,Ma_KH!$A:$R,14,0)</f>
        <v>60</v>
      </c>
      <c r="AD4912" s="7" t="str">
        <f>IFERROR(VLOOKUP(J4912,'Chuyển Mã'!$B$3:$C$9,2,0),"")</f>
        <v>Tỉnh</v>
      </c>
      <c r="AE4912" s="7" t="str">
        <f t="shared" si="694"/>
        <v>Giò lụa cây 250g</v>
      </c>
      <c r="AF4912" s="7">
        <f t="shared" si="695"/>
        <v>6</v>
      </c>
    </row>
    <row r="4913" spans="1:32" x14ac:dyDescent="0.25">
      <c r="A4913" s="11">
        <v>45911</v>
      </c>
      <c r="B4913" s="25">
        <v>4176644332</v>
      </c>
      <c r="C4913" s="12" t="s">
        <v>7214</v>
      </c>
      <c r="D4913" s="16">
        <f t="shared" si="693"/>
        <v>45911</v>
      </c>
      <c r="G4913" s="13" t="s">
        <v>7316</v>
      </c>
      <c r="I4913" s="25" t="s">
        <v>8809</v>
      </c>
      <c r="J4913" s="13" t="s">
        <v>1796</v>
      </c>
      <c r="K4913" s="13" t="s">
        <v>35</v>
      </c>
      <c r="L4913" s="25" t="str">
        <f>VLOOKUP($K4913,TONG_SL!$A:$D,2,0)</f>
        <v>Tai heo muối 200g</v>
      </c>
      <c r="N4913" s="25" t="str">
        <f t="shared" si="700"/>
        <v>K-C6</v>
      </c>
      <c r="Q4913" s="25" t="str">
        <f>VLOOKUP(K4913,TONG_SL!$A:$D,3,0)</f>
        <v>Túi</v>
      </c>
      <c r="R4913" s="1">
        <v>6</v>
      </c>
      <c r="T4913" s="1">
        <f>VLOOKUP(VLOOKUP(G4913,Ma_KH!$A:$R,18,0)&amp;K4913,Gia_MB!$A:$F,6,0)</f>
        <v>55595</v>
      </c>
      <c r="U4913" s="14">
        <f t="shared" si="696"/>
        <v>333570</v>
      </c>
      <c r="W4913" s="64">
        <f t="shared" si="697"/>
        <v>0</v>
      </c>
      <c r="X4913" s="3" t="str">
        <f t="shared" si="698"/>
        <v>8</v>
      </c>
      <c r="Z4913" s="14">
        <f t="shared" si="699"/>
        <v>26685.600000000002</v>
      </c>
      <c r="AA4913" s="7">
        <f>VLOOKUP(G4913,Ma_KH!$A:$R,14,0)</f>
        <v>60</v>
      </c>
      <c r="AD4913" s="7" t="str">
        <f>IFERROR(VLOOKUP(J4913,'Chuyển Mã'!$B$3:$C$9,2,0),"")</f>
        <v>Tỉnh</v>
      </c>
      <c r="AE4913" s="7" t="str">
        <f t="shared" si="694"/>
        <v>Tai heo muối 200g</v>
      </c>
      <c r="AF4913" s="7">
        <f t="shared" si="695"/>
        <v>6</v>
      </c>
    </row>
    <row r="4914" spans="1:32" x14ac:dyDescent="0.25">
      <c r="A4914" s="11">
        <v>45911</v>
      </c>
      <c r="B4914" s="25">
        <v>4176644332</v>
      </c>
      <c r="C4914" s="12" t="s">
        <v>7214</v>
      </c>
      <c r="D4914" s="16">
        <f t="shared" si="693"/>
        <v>45911</v>
      </c>
      <c r="G4914" s="13" t="s">
        <v>7316</v>
      </c>
      <c r="I4914" s="25" t="s">
        <v>8809</v>
      </c>
      <c r="J4914" s="13" t="s">
        <v>1796</v>
      </c>
      <c r="K4914" s="13" t="s">
        <v>49</v>
      </c>
      <c r="L4914" s="25" t="str">
        <f>VLOOKUP($K4914,TONG_SL!$A:$D,2,0)</f>
        <v>Giò sụn gà 250g</v>
      </c>
      <c r="N4914" s="25" t="str">
        <f t="shared" si="700"/>
        <v>K-C6</v>
      </c>
      <c r="Q4914" s="25" t="str">
        <f>VLOOKUP(K4914,TONG_SL!$A:$D,3,0)</f>
        <v>Túi</v>
      </c>
      <c r="R4914" s="1">
        <v>6</v>
      </c>
      <c r="T4914" s="1">
        <f>VLOOKUP(VLOOKUP(G4914,Ma_KH!$A:$R,18,0)&amp;K4914,Gia_MB!$A:$F,6,0)</f>
        <v>50400</v>
      </c>
      <c r="U4914" s="14">
        <f t="shared" si="696"/>
        <v>302400</v>
      </c>
      <c r="W4914" s="64">
        <f t="shared" si="697"/>
        <v>0</v>
      </c>
      <c r="X4914" s="3" t="str">
        <f t="shared" si="698"/>
        <v>8</v>
      </c>
      <c r="Z4914" s="14">
        <f t="shared" si="699"/>
        <v>24192</v>
      </c>
      <c r="AA4914" s="7">
        <f>VLOOKUP(G4914,Ma_KH!$A:$R,14,0)</f>
        <v>60</v>
      </c>
      <c r="AD4914" s="7" t="str">
        <f>IFERROR(VLOOKUP(J4914,'Chuyển Mã'!$B$3:$C$9,2,0),"")</f>
        <v>Tỉnh</v>
      </c>
      <c r="AE4914" s="7" t="str">
        <f t="shared" si="694"/>
        <v>Giò sụn gà 250g</v>
      </c>
      <c r="AF4914" s="7">
        <f t="shared" si="695"/>
        <v>6</v>
      </c>
    </row>
    <row r="4915" spans="1:32" x14ac:dyDescent="0.25">
      <c r="A4915" s="11">
        <v>45911</v>
      </c>
      <c r="B4915" s="25">
        <v>4176644262</v>
      </c>
      <c r="C4915" s="12" t="s">
        <v>7214</v>
      </c>
      <c r="D4915" s="16">
        <f t="shared" si="693"/>
        <v>45911</v>
      </c>
      <c r="G4915" s="13" t="s">
        <v>7316</v>
      </c>
      <c r="I4915" s="25" t="s">
        <v>8810</v>
      </c>
      <c r="J4915" s="13" t="s">
        <v>1796</v>
      </c>
      <c r="K4915" s="13" t="s">
        <v>39</v>
      </c>
      <c r="L4915" s="25" t="str">
        <f>VLOOKUP($K4915,TONG_SL!$A:$D,2,0)</f>
        <v>Chả cốm 300g</v>
      </c>
      <c r="N4915" s="25" t="str">
        <f t="shared" si="700"/>
        <v>K-C6</v>
      </c>
      <c r="Q4915" s="25" t="str">
        <f>VLOOKUP(K4915,TONG_SL!$A:$D,3,0)</f>
        <v>Túi</v>
      </c>
      <c r="R4915" s="1">
        <v>6</v>
      </c>
      <c r="T4915" s="1">
        <f>VLOOKUP(VLOOKUP(G4915,Ma_KH!$A:$R,18,0)&amp;K4915,Gia_MB!$A:$F,6,0)</f>
        <v>74250</v>
      </c>
      <c r="U4915" s="14">
        <f t="shared" si="696"/>
        <v>445500</v>
      </c>
      <c r="W4915" s="64">
        <f t="shared" si="697"/>
        <v>0</v>
      </c>
      <c r="X4915" s="3" t="str">
        <f t="shared" si="698"/>
        <v>8</v>
      </c>
      <c r="Z4915" s="14">
        <f t="shared" si="699"/>
        <v>35640</v>
      </c>
      <c r="AA4915" s="7">
        <f>VLOOKUP(G4915,Ma_KH!$A:$R,14,0)</f>
        <v>60</v>
      </c>
      <c r="AD4915" s="7" t="str">
        <f>IFERROR(VLOOKUP(J4915,'Chuyển Mã'!$B$3:$C$9,2,0),"")</f>
        <v>Tỉnh</v>
      </c>
      <c r="AE4915" s="7" t="str">
        <f t="shared" si="694"/>
        <v>Chả cốm 300g</v>
      </c>
      <c r="AF4915" s="7">
        <f t="shared" si="695"/>
        <v>6</v>
      </c>
    </row>
    <row r="4916" spans="1:32" x14ac:dyDescent="0.25">
      <c r="A4916" s="11">
        <v>45911</v>
      </c>
      <c r="B4916" s="25">
        <v>4176644262</v>
      </c>
      <c r="C4916" s="12" t="s">
        <v>7214</v>
      </c>
      <c r="D4916" s="16">
        <f t="shared" si="693"/>
        <v>45911</v>
      </c>
      <c r="G4916" s="13" t="s">
        <v>7316</v>
      </c>
      <c r="I4916" s="25" t="s">
        <v>8810</v>
      </c>
      <c r="J4916" s="13" t="s">
        <v>1796</v>
      </c>
      <c r="K4916" s="13" t="s">
        <v>27</v>
      </c>
      <c r="L4916" s="25" t="str">
        <f>VLOOKUP($K4916,TONG_SL!$A:$D,2,0)</f>
        <v>Chân giò heo muối 300g</v>
      </c>
      <c r="N4916" s="25" t="str">
        <f t="shared" si="700"/>
        <v>K-C6</v>
      </c>
      <c r="Q4916" s="25" t="str">
        <f>VLOOKUP(K4916,TONG_SL!$A:$D,3,0)</f>
        <v>Túi</v>
      </c>
      <c r="R4916" s="1">
        <v>6</v>
      </c>
      <c r="T4916" s="1">
        <f>VLOOKUP(VLOOKUP(G4916,Ma_KH!$A:$R,18,0)&amp;K4916,Gia_MB!$A:$F,6,0)</f>
        <v>73431</v>
      </c>
      <c r="U4916" s="14">
        <f t="shared" si="696"/>
        <v>440586</v>
      </c>
      <c r="W4916" s="64">
        <f t="shared" si="697"/>
        <v>0</v>
      </c>
      <c r="X4916" s="3" t="str">
        <f t="shared" si="698"/>
        <v>8</v>
      </c>
      <c r="Z4916" s="14">
        <f t="shared" si="699"/>
        <v>35246.879999999997</v>
      </c>
      <c r="AA4916" s="7">
        <f>VLOOKUP(G4916,Ma_KH!$A:$R,14,0)</f>
        <v>60</v>
      </c>
      <c r="AD4916" s="7" t="str">
        <f>IFERROR(VLOOKUP(J4916,'Chuyển Mã'!$B$3:$C$9,2,0),"")</f>
        <v>Tỉnh</v>
      </c>
      <c r="AE4916" s="7" t="str">
        <f t="shared" si="694"/>
        <v>Chân giò heo muối 300g</v>
      </c>
      <c r="AF4916" s="7">
        <f t="shared" si="695"/>
        <v>6</v>
      </c>
    </row>
    <row r="4917" spans="1:32" x14ac:dyDescent="0.25">
      <c r="A4917" s="11">
        <v>45911</v>
      </c>
      <c r="B4917" s="25">
        <v>4176644262</v>
      </c>
      <c r="C4917" s="12" t="s">
        <v>7214</v>
      </c>
      <c r="D4917" s="16">
        <f t="shared" si="693"/>
        <v>45911</v>
      </c>
      <c r="G4917" s="13" t="s">
        <v>7316</v>
      </c>
      <c r="I4917" s="25" t="s">
        <v>8810</v>
      </c>
      <c r="J4917" s="13" t="s">
        <v>1796</v>
      </c>
      <c r="K4917" s="13" t="s">
        <v>51</v>
      </c>
      <c r="L4917" s="25" t="str">
        <f>VLOOKUP($K4917,TONG_SL!$A:$D,2,0)</f>
        <v>Mọc Nấm Hương 250g</v>
      </c>
      <c r="N4917" s="25" t="str">
        <f t="shared" si="700"/>
        <v>K-C6</v>
      </c>
      <c r="Q4917" s="25" t="str">
        <f>VLOOKUP(K4917,TONG_SL!$A:$D,3,0)</f>
        <v>Túi</v>
      </c>
      <c r="R4917" s="1">
        <v>6</v>
      </c>
      <c r="T4917" s="1">
        <f>VLOOKUP(VLOOKUP(G4917,Ma_KH!$A:$R,18,0)&amp;K4917,Gia_MB!$A:$F,6,0)</f>
        <v>46000</v>
      </c>
      <c r="U4917" s="14">
        <f t="shared" si="696"/>
        <v>276000</v>
      </c>
      <c r="W4917" s="64">
        <f t="shared" si="697"/>
        <v>0</v>
      </c>
      <c r="X4917" s="3" t="str">
        <f t="shared" si="698"/>
        <v>8</v>
      </c>
      <c r="Z4917" s="14">
        <f t="shared" si="699"/>
        <v>22080</v>
      </c>
      <c r="AA4917" s="7">
        <f>VLOOKUP(G4917,Ma_KH!$A:$R,14,0)</f>
        <v>60</v>
      </c>
      <c r="AD4917" s="7" t="str">
        <f>IFERROR(VLOOKUP(J4917,'Chuyển Mã'!$B$3:$C$9,2,0),"")</f>
        <v>Tỉnh</v>
      </c>
      <c r="AE4917" s="7" t="str">
        <f t="shared" si="694"/>
        <v>Mọc Nấm Hương 250g</v>
      </c>
      <c r="AF4917" s="7">
        <f t="shared" si="695"/>
        <v>6</v>
      </c>
    </row>
    <row r="4918" spans="1:32" x14ac:dyDescent="0.25">
      <c r="A4918" s="11">
        <v>45911</v>
      </c>
      <c r="B4918" s="25">
        <v>4176644262</v>
      </c>
      <c r="C4918" s="12" t="s">
        <v>7214</v>
      </c>
      <c r="D4918" s="16">
        <f t="shared" si="693"/>
        <v>45911</v>
      </c>
      <c r="G4918" s="13" t="s">
        <v>7316</v>
      </c>
      <c r="I4918" s="25" t="s">
        <v>8810</v>
      </c>
      <c r="J4918" s="13" t="s">
        <v>1796</v>
      </c>
      <c r="K4918" s="13" t="s">
        <v>32</v>
      </c>
      <c r="L4918" s="25" t="str">
        <f>VLOOKUP($K4918,TONG_SL!$A:$D,2,0)</f>
        <v>Giò Tai Lưỡi Xào 250</v>
      </c>
      <c r="N4918" s="25" t="str">
        <f t="shared" si="700"/>
        <v>K-C6</v>
      </c>
      <c r="Q4918" s="25" t="str">
        <f>VLOOKUP(K4918,TONG_SL!$A:$D,3,0)</f>
        <v>Túi</v>
      </c>
      <c r="R4918" s="1">
        <v>6</v>
      </c>
      <c r="T4918" s="1">
        <f>VLOOKUP(VLOOKUP(G4918,Ma_KH!$A:$R,18,0)&amp;K4918,Gia_MB!$A:$F,6,0)</f>
        <v>50183</v>
      </c>
      <c r="U4918" s="14">
        <f t="shared" si="696"/>
        <v>301098</v>
      </c>
      <c r="W4918" s="64">
        <f t="shared" si="697"/>
        <v>0</v>
      </c>
      <c r="X4918" s="3" t="str">
        <f t="shared" si="698"/>
        <v>8</v>
      </c>
      <c r="Z4918" s="14">
        <f t="shared" si="699"/>
        <v>24087.84</v>
      </c>
      <c r="AA4918" s="7">
        <f>VLOOKUP(G4918,Ma_KH!$A:$R,14,0)</f>
        <v>60</v>
      </c>
      <c r="AD4918" s="7" t="str">
        <f>IFERROR(VLOOKUP(J4918,'Chuyển Mã'!$B$3:$C$9,2,0),"")</f>
        <v>Tỉnh</v>
      </c>
      <c r="AE4918" s="7" t="str">
        <f t="shared" si="694"/>
        <v>Giò Tai Lưỡi Xào 250</v>
      </c>
      <c r="AF4918" s="7">
        <f t="shared" si="695"/>
        <v>6</v>
      </c>
    </row>
    <row r="4919" spans="1:32" x14ac:dyDescent="0.25">
      <c r="A4919" s="11">
        <v>45911</v>
      </c>
      <c r="B4919" s="25">
        <v>4176644262</v>
      </c>
      <c r="C4919" s="12" t="s">
        <v>7214</v>
      </c>
      <c r="D4919" s="16">
        <f t="shared" si="693"/>
        <v>45911</v>
      </c>
      <c r="G4919" s="13" t="s">
        <v>7316</v>
      </c>
      <c r="I4919" s="25" t="s">
        <v>8810</v>
      </c>
      <c r="J4919" s="13" t="s">
        <v>1796</v>
      </c>
      <c r="K4919" s="13" t="s">
        <v>30</v>
      </c>
      <c r="L4919" s="25" t="str">
        <f>VLOOKUP($K4919,TONG_SL!$A:$D,2,0)</f>
        <v>Gà muối 500g</v>
      </c>
      <c r="N4919" s="25" t="str">
        <f t="shared" si="700"/>
        <v>K-C6</v>
      </c>
      <c r="Q4919" s="25" t="str">
        <f>VLOOKUP(K4919,TONG_SL!$A:$D,3,0)</f>
        <v>Túi</v>
      </c>
      <c r="R4919" s="1">
        <v>6</v>
      </c>
      <c r="T4919" s="1">
        <f>VLOOKUP(VLOOKUP(G4919,Ma_KH!$A:$R,18,0)&amp;K4919,Gia_MB!$A:$F,6,0)</f>
        <v>111058</v>
      </c>
      <c r="U4919" s="14">
        <f t="shared" si="696"/>
        <v>666348</v>
      </c>
      <c r="W4919" s="64">
        <f t="shared" si="697"/>
        <v>0</v>
      </c>
      <c r="X4919" s="3" t="str">
        <f t="shared" si="698"/>
        <v>8</v>
      </c>
      <c r="Z4919" s="14">
        <f t="shared" si="699"/>
        <v>53307.840000000004</v>
      </c>
      <c r="AA4919" s="7">
        <f>VLOOKUP(G4919,Ma_KH!$A:$R,14,0)</f>
        <v>60</v>
      </c>
      <c r="AD4919" s="7" t="str">
        <f>IFERROR(VLOOKUP(J4919,'Chuyển Mã'!$B$3:$C$9,2,0),"")</f>
        <v>Tỉnh</v>
      </c>
      <c r="AE4919" s="7" t="str">
        <f t="shared" si="694"/>
        <v>Gà muối 500g</v>
      </c>
      <c r="AF4919" s="7">
        <f t="shared" si="695"/>
        <v>6</v>
      </c>
    </row>
    <row r="4920" spans="1:32" x14ac:dyDescent="0.25">
      <c r="A4920" s="11">
        <v>45911</v>
      </c>
      <c r="B4920" s="25" t="s">
        <v>8757</v>
      </c>
      <c r="C4920" s="12" t="s">
        <v>7214</v>
      </c>
      <c r="D4920" s="16">
        <f t="shared" si="693"/>
        <v>45911</v>
      </c>
      <c r="G4920" s="13" t="s">
        <v>7290</v>
      </c>
      <c r="I4920" s="25" t="s">
        <v>8757</v>
      </c>
      <c r="J4920" s="13" t="s">
        <v>1796</v>
      </c>
      <c r="K4920" s="13" t="s">
        <v>30</v>
      </c>
      <c r="L4920" s="25" t="str">
        <f>VLOOKUP($K4920,TONG_SL!$A:$D,2,0)</f>
        <v>Gà muối 500g</v>
      </c>
      <c r="N4920" s="25" t="str">
        <f t="shared" si="700"/>
        <v>K-C6</v>
      </c>
      <c r="Q4920" s="25" t="str">
        <f>VLOOKUP(K4920,TONG_SL!$A:$D,3,0)</f>
        <v>Túi</v>
      </c>
      <c r="R4920" s="1">
        <v>10</v>
      </c>
      <c r="T4920" s="1">
        <f>VLOOKUP(VLOOKUP(G4920,Ma_KH!$A:$R,18,0)&amp;K4920,Gia_MB!$A:$F,6,0)</f>
        <v>111058</v>
      </c>
      <c r="U4920" s="14">
        <f t="shared" si="696"/>
        <v>1110580</v>
      </c>
      <c r="W4920" s="64">
        <f t="shared" si="697"/>
        <v>0</v>
      </c>
      <c r="X4920" s="3" t="str">
        <f t="shared" si="698"/>
        <v>8</v>
      </c>
      <c r="Z4920" s="14">
        <f t="shared" si="699"/>
        <v>88846.400000000009</v>
      </c>
      <c r="AA4920" s="7">
        <f>VLOOKUP(G4920,Ma_KH!$A:$R,14,0)</f>
        <v>60</v>
      </c>
      <c r="AD4920" s="7" t="str">
        <f>IFERROR(VLOOKUP(J4920,'Chuyển Mã'!$B$3:$C$9,2,0),"")</f>
        <v>Tỉnh</v>
      </c>
      <c r="AE4920" s="7" t="str">
        <f t="shared" si="694"/>
        <v>Gà muối 500g</v>
      </c>
      <c r="AF4920" s="7">
        <f t="shared" si="695"/>
        <v>10</v>
      </c>
    </row>
    <row r="4921" spans="1:32" x14ac:dyDescent="0.25">
      <c r="A4921" s="11">
        <v>45911</v>
      </c>
      <c r="B4921" s="25" t="s">
        <v>8757</v>
      </c>
      <c r="C4921" s="12" t="s">
        <v>7214</v>
      </c>
      <c r="D4921" s="16">
        <f t="shared" si="693"/>
        <v>45911</v>
      </c>
      <c r="G4921" s="13" t="s">
        <v>7290</v>
      </c>
      <c r="I4921" s="25" t="s">
        <v>8757</v>
      </c>
      <c r="J4921" s="13" t="s">
        <v>1796</v>
      </c>
      <c r="K4921" s="13" t="s">
        <v>27</v>
      </c>
      <c r="L4921" s="25" t="str">
        <f>VLOOKUP($K4921,TONG_SL!$A:$D,2,0)</f>
        <v>Chân giò heo muối 300g</v>
      </c>
      <c r="N4921" s="25" t="str">
        <f t="shared" si="700"/>
        <v>K-C6</v>
      </c>
      <c r="Q4921" s="25" t="str">
        <f>VLOOKUP(K4921,TONG_SL!$A:$D,3,0)</f>
        <v>Túi</v>
      </c>
      <c r="R4921" s="1">
        <v>30</v>
      </c>
      <c r="T4921" s="1">
        <f>VLOOKUP(VLOOKUP(G4921,Ma_KH!$A:$R,18,0)&amp;K4921,Gia_MB!$A:$F,6,0)</f>
        <v>73431</v>
      </c>
      <c r="U4921" s="14">
        <f t="shared" si="696"/>
        <v>2202930</v>
      </c>
      <c r="W4921" s="64">
        <f t="shared" si="697"/>
        <v>0</v>
      </c>
      <c r="X4921" s="3" t="str">
        <f t="shared" si="698"/>
        <v>8</v>
      </c>
      <c r="Z4921" s="14">
        <f t="shared" si="699"/>
        <v>176234.4</v>
      </c>
      <c r="AA4921" s="7">
        <f>VLOOKUP(G4921,Ma_KH!$A:$R,14,0)</f>
        <v>60</v>
      </c>
      <c r="AD4921" s="7" t="str">
        <f>IFERROR(VLOOKUP(J4921,'Chuyển Mã'!$B$3:$C$9,2,0),"")</f>
        <v>Tỉnh</v>
      </c>
      <c r="AE4921" s="7" t="str">
        <f t="shared" si="694"/>
        <v>Chân giò heo muối 300g</v>
      </c>
      <c r="AF4921" s="7">
        <f t="shared" si="695"/>
        <v>30</v>
      </c>
    </row>
    <row r="4922" spans="1:32" x14ac:dyDescent="0.25">
      <c r="A4922" s="11">
        <v>45911</v>
      </c>
      <c r="B4922" s="25" t="s">
        <v>8757</v>
      </c>
      <c r="C4922" s="12" t="s">
        <v>7214</v>
      </c>
      <c r="D4922" s="16">
        <f t="shared" ref="D4922:D4936" si="701">IF(A4922="","",A4922)</f>
        <v>45911</v>
      </c>
      <c r="G4922" s="13" t="s">
        <v>7290</v>
      </c>
      <c r="I4922" s="25" t="s">
        <v>8757</v>
      </c>
      <c r="J4922" s="13" t="s">
        <v>1796</v>
      </c>
      <c r="K4922" s="13" t="s">
        <v>32</v>
      </c>
      <c r="L4922" s="25" t="str">
        <f>VLOOKUP($K4922,TONG_SL!$A:$D,2,0)</f>
        <v>Giò Tai Lưỡi Xào 250</v>
      </c>
      <c r="N4922" s="25" t="str">
        <f t="shared" si="700"/>
        <v>K-C6</v>
      </c>
      <c r="Q4922" s="25" t="str">
        <f>VLOOKUP(K4922,TONG_SL!$A:$D,3,0)</f>
        <v>Túi</v>
      </c>
      <c r="R4922" s="1">
        <v>5</v>
      </c>
      <c r="T4922" s="1">
        <f>VLOOKUP(VLOOKUP(G4922,Ma_KH!$A:$R,18,0)&amp;K4922,Gia_MB!$A:$F,6,0)</f>
        <v>50183</v>
      </c>
      <c r="U4922" s="14">
        <f t="shared" si="696"/>
        <v>250915</v>
      </c>
      <c r="W4922" s="64">
        <f t="shared" si="697"/>
        <v>0</v>
      </c>
      <c r="X4922" s="3" t="str">
        <f t="shared" si="698"/>
        <v>8</v>
      </c>
      <c r="Z4922" s="14">
        <f t="shared" si="699"/>
        <v>20073.2</v>
      </c>
      <c r="AA4922" s="7">
        <f>VLOOKUP(G4922,Ma_KH!$A:$R,14,0)</f>
        <v>60</v>
      </c>
      <c r="AD4922" s="7" t="str">
        <f>IFERROR(VLOOKUP(J4922,'Chuyển Mã'!$B$3:$C$9,2,0),"")</f>
        <v>Tỉnh</v>
      </c>
      <c r="AE4922" s="7" t="str">
        <f t="shared" si="694"/>
        <v>Giò Tai Lưỡi Xào 250</v>
      </c>
      <c r="AF4922" s="7">
        <f t="shared" si="695"/>
        <v>5</v>
      </c>
    </row>
    <row r="4923" spans="1:32" x14ac:dyDescent="0.25">
      <c r="A4923" s="11">
        <v>45911</v>
      </c>
      <c r="B4923" s="25" t="s">
        <v>8757</v>
      </c>
      <c r="C4923" s="12" t="s">
        <v>7214</v>
      </c>
      <c r="D4923" s="16">
        <f t="shared" si="701"/>
        <v>45911</v>
      </c>
      <c r="G4923" s="13" t="s">
        <v>7290</v>
      </c>
      <c r="I4923" s="25" t="s">
        <v>8757</v>
      </c>
      <c r="J4923" s="13" t="s">
        <v>1796</v>
      </c>
      <c r="K4923" s="13" t="s">
        <v>51</v>
      </c>
      <c r="L4923" s="25" t="str">
        <f>VLOOKUP($K4923,TONG_SL!$A:$D,2,0)</f>
        <v>Mọc Nấm Hương 250g</v>
      </c>
      <c r="N4923" s="25" t="str">
        <f t="shared" si="700"/>
        <v>K-C6</v>
      </c>
      <c r="Q4923" s="25" t="str">
        <f>VLOOKUP(K4923,TONG_SL!$A:$D,3,0)</f>
        <v>Túi</v>
      </c>
      <c r="R4923" s="1">
        <v>5</v>
      </c>
      <c r="T4923" s="1">
        <f>VLOOKUP(VLOOKUP(G4923,Ma_KH!$A:$R,18,0)&amp;K4923,Gia_MB!$A:$F,6,0)</f>
        <v>46000</v>
      </c>
      <c r="U4923" s="14">
        <f t="shared" si="696"/>
        <v>230000</v>
      </c>
      <c r="W4923" s="64">
        <f t="shared" si="697"/>
        <v>0</v>
      </c>
      <c r="X4923" s="3" t="str">
        <f t="shared" si="698"/>
        <v>8</v>
      </c>
      <c r="Z4923" s="14">
        <f t="shared" si="699"/>
        <v>18400</v>
      </c>
      <c r="AA4923" s="7">
        <f>VLOOKUP(G4923,Ma_KH!$A:$R,14,0)</f>
        <v>60</v>
      </c>
      <c r="AD4923" s="7" t="str">
        <f>IFERROR(VLOOKUP(J4923,'Chuyển Mã'!$B$3:$C$9,2,0),"")</f>
        <v>Tỉnh</v>
      </c>
      <c r="AE4923" s="7" t="str">
        <f t="shared" si="694"/>
        <v>Mọc Nấm Hương 250g</v>
      </c>
      <c r="AF4923" s="7">
        <f t="shared" si="695"/>
        <v>5</v>
      </c>
    </row>
    <row r="4924" spans="1:32" x14ac:dyDescent="0.25">
      <c r="A4924" s="11">
        <v>45911</v>
      </c>
      <c r="B4924" s="25" t="s">
        <v>8757</v>
      </c>
      <c r="C4924" s="12" t="s">
        <v>7214</v>
      </c>
      <c r="D4924" s="16">
        <f t="shared" si="701"/>
        <v>45911</v>
      </c>
      <c r="G4924" s="13" t="s">
        <v>7290</v>
      </c>
      <c r="I4924" s="25" t="s">
        <v>8757</v>
      </c>
      <c r="J4924" s="13" t="s">
        <v>1796</v>
      </c>
      <c r="K4924" s="13" t="s">
        <v>39</v>
      </c>
      <c r="L4924" s="25" t="str">
        <f>VLOOKUP($K4924,TONG_SL!$A:$D,2,0)</f>
        <v>Chả cốm 300g</v>
      </c>
      <c r="N4924" s="25" t="str">
        <f t="shared" si="700"/>
        <v>K-C6</v>
      </c>
      <c r="Q4924" s="25" t="str">
        <f>VLOOKUP(K4924,TONG_SL!$A:$D,3,0)</f>
        <v>Túi</v>
      </c>
      <c r="R4924" s="1">
        <v>5</v>
      </c>
      <c r="T4924" s="1">
        <f>VLOOKUP(VLOOKUP(G4924,Ma_KH!$A:$R,18,0)&amp;K4924,Gia_MB!$A:$F,6,0)</f>
        <v>74250</v>
      </c>
      <c r="U4924" s="14">
        <f t="shared" si="696"/>
        <v>371250</v>
      </c>
      <c r="W4924" s="64">
        <f t="shared" si="697"/>
        <v>0</v>
      </c>
      <c r="X4924" s="3" t="str">
        <f t="shared" si="698"/>
        <v>8</v>
      </c>
      <c r="Z4924" s="14">
        <f t="shared" si="699"/>
        <v>29700</v>
      </c>
      <c r="AA4924" s="7">
        <f>VLOOKUP(G4924,Ma_KH!$A:$R,14,0)</f>
        <v>60</v>
      </c>
      <c r="AD4924" s="7" t="str">
        <f>IFERROR(VLOOKUP(J4924,'Chuyển Mã'!$B$3:$C$9,2,0),"")</f>
        <v>Tỉnh</v>
      </c>
      <c r="AE4924" s="7" t="str">
        <f t="shared" si="694"/>
        <v>Chả cốm 300g</v>
      </c>
      <c r="AF4924" s="7">
        <f t="shared" si="695"/>
        <v>5</v>
      </c>
    </row>
    <row r="4925" spans="1:32" x14ac:dyDescent="0.25">
      <c r="A4925" s="11">
        <v>45911</v>
      </c>
      <c r="B4925" s="25">
        <v>4176787273</v>
      </c>
      <c r="C4925" s="12" t="s">
        <v>7214</v>
      </c>
      <c r="D4925" s="16">
        <f t="shared" si="701"/>
        <v>45911</v>
      </c>
      <c r="G4925" s="13" t="s">
        <v>7290</v>
      </c>
      <c r="I4925" s="25" t="s">
        <v>8811</v>
      </c>
      <c r="J4925" s="13" t="s">
        <v>1796</v>
      </c>
      <c r="K4925" s="13" t="s">
        <v>49</v>
      </c>
      <c r="L4925" s="25" t="str">
        <f>VLOOKUP($K4925,TONG_SL!$A:$D,2,0)</f>
        <v>Giò sụn gà 250g</v>
      </c>
      <c r="N4925" s="25" t="str">
        <f t="shared" si="700"/>
        <v>K-C6</v>
      </c>
      <c r="Q4925" s="25" t="str">
        <f>VLOOKUP(K4925,TONG_SL!$A:$D,3,0)</f>
        <v>Túi</v>
      </c>
      <c r="R4925" s="1">
        <v>5</v>
      </c>
      <c r="T4925" s="1">
        <f>VLOOKUP(VLOOKUP(G4925,Ma_KH!$A:$R,18,0)&amp;K4925,Gia_MB!$A:$F,6,0)</f>
        <v>50400</v>
      </c>
      <c r="U4925" s="14">
        <f t="shared" si="696"/>
        <v>252000</v>
      </c>
      <c r="W4925" s="64">
        <f t="shared" si="697"/>
        <v>0</v>
      </c>
      <c r="X4925" s="3" t="str">
        <f t="shared" si="698"/>
        <v>8</v>
      </c>
      <c r="Z4925" s="14">
        <f t="shared" si="699"/>
        <v>20160</v>
      </c>
      <c r="AA4925" s="7">
        <f>VLOOKUP(G4925,Ma_KH!$A:$R,14,0)</f>
        <v>60</v>
      </c>
      <c r="AD4925" s="7" t="str">
        <f>IFERROR(VLOOKUP(J4925,'Chuyển Mã'!$B$3:$C$9,2,0),"")</f>
        <v>Tỉnh</v>
      </c>
      <c r="AE4925" s="7" t="str">
        <f t="shared" si="694"/>
        <v>Giò sụn gà 250g</v>
      </c>
      <c r="AF4925" s="7">
        <f t="shared" si="695"/>
        <v>5</v>
      </c>
    </row>
    <row r="4926" spans="1:32" x14ac:dyDescent="0.25">
      <c r="A4926" s="11">
        <v>45911</v>
      </c>
      <c r="B4926" s="25">
        <v>4176787273</v>
      </c>
      <c r="C4926" s="12" t="s">
        <v>7214</v>
      </c>
      <c r="D4926" s="16">
        <f t="shared" si="701"/>
        <v>45911</v>
      </c>
      <c r="G4926" s="13" t="s">
        <v>7290</v>
      </c>
      <c r="I4926" s="25" t="s">
        <v>8811</v>
      </c>
      <c r="J4926" s="13" t="s">
        <v>1796</v>
      </c>
      <c r="K4926" s="13" t="s">
        <v>27</v>
      </c>
      <c r="L4926" s="25" t="str">
        <f>VLOOKUP($K4926,TONG_SL!$A:$D,2,0)</f>
        <v>Chân giò heo muối 300g</v>
      </c>
      <c r="N4926" s="25" t="str">
        <f t="shared" si="700"/>
        <v>K-C6</v>
      </c>
      <c r="Q4926" s="25" t="str">
        <f>VLOOKUP(K4926,TONG_SL!$A:$D,3,0)</f>
        <v>Túi</v>
      </c>
      <c r="R4926" s="1">
        <v>10</v>
      </c>
      <c r="T4926" s="1">
        <f>VLOOKUP(VLOOKUP(G4926,Ma_KH!$A:$R,18,0)&amp;K4926,Gia_MB!$A:$F,6,0)</f>
        <v>73431</v>
      </c>
      <c r="U4926" s="14">
        <f t="shared" si="696"/>
        <v>734310</v>
      </c>
      <c r="W4926" s="64">
        <f t="shared" si="697"/>
        <v>0</v>
      </c>
      <c r="X4926" s="3" t="str">
        <f t="shared" si="698"/>
        <v>8</v>
      </c>
      <c r="Z4926" s="14">
        <f t="shared" si="699"/>
        <v>58744.800000000003</v>
      </c>
      <c r="AA4926" s="7">
        <f>VLOOKUP(G4926,Ma_KH!$A:$R,14,0)</f>
        <v>60</v>
      </c>
      <c r="AD4926" s="7" t="str">
        <f>IFERROR(VLOOKUP(J4926,'Chuyển Mã'!$B$3:$C$9,2,0),"")</f>
        <v>Tỉnh</v>
      </c>
      <c r="AE4926" s="7" t="str">
        <f t="shared" si="694"/>
        <v>Chân giò heo muối 300g</v>
      </c>
      <c r="AF4926" s="7">
        <f t="shared" si="695"/>
        <v>10</v>
      </c>
    </row>
    <row r="4927" spans="1:32" x14ac:dyDescent="0.25">
      <c r="A4927" s="11">
        <v>45911</v>
      </c>
      <c r="B4927" s="25">
        <v>4176787273</v>
      </c>
      <c r="C4927" s="12" t="s">
        <v>7214</v>
      </c>
      <c r="D4927" s="16">
        <f t="shared" si="701"/>
        <v>45911</v>
      </c>
      <c r="G4927" s="13" t="s">
        <v>7290</v>
      </c>
      <c r="I4927" s="25" t="s">
        <v>8811</v>
      </c>
      <c r="J4927" s="13" t="s">
        <v>1796</v>
      </c>
      <c r="K4927" s="13" t="s">
        <v>32</v>
      </c>
      <c r="L4927" s="25" t="str">
        <f>VLOOKUP($K4927,TONG_SL!$A:$D,2,0)</f>
        <v>Giò Tai Lưỡi Xào 250</v>
      </c>
      <c r="N4927" s="25" t="str">
        <f t="shared" si="700"/>
        <v>K-C6</v>
      </c>
      <c r="Q4927" s="25" t="str">
        <f>VLOOKUP(K4927,TONG_SL!$A:$D,3,0)</f>
        <v>Túi</v>
      </c>
      <c r="R4927" s="1">
        <v>10</v>
      </c>
      <c r="T4927" s="1">
        <f>VLOOKUP(VLOOKUP(G4927,Ma_KH!$A:$R,18,0)&amp;K4927,Gia_MB!$A:$F,6,0)</f>
        <v>50183</v>
      </c>
      <c r="U4927" s="14">
        <f t="shared" si="696"/>
        <v>501830</v>
      </c>
      <c r="W4927" s="64">
        <f t="shared" si="697"/>
        <v>0</v>
      </c>
      <c r="X4927" s="3" t="str">
        <f t="shared" si="698"/>
        <v>8</v>
      </c>
      <c r="Z4927" s="14">
        <f t="shared" si="699"/>
        <v>40146.400000000001</v>
      </c>
      <c r="AA4927" s="7">
        <f>VLOOKUP(G4927,Ma_KH!$A:$R,14,0)</f>
        <v>60</v>
      </c>
      <c r="AD4927" s="7" t="str">
        <f>IFERROR(VLOOKUP(J4927,'Chuyển Mã'!$B$3:$C$9,2,0),"")</f>
        <v>Tỉnh</v>
      </c>
      <c r="AE4927" s="7" t="str">
        <f t="shared" si="694"/>
        <v>Giò Tai Lưỡi Xào 250</v>
      </c>
      <c r="AF4927" s="7">
        <f t="shared" si="695"/>
        <v>10</v>
      </c>
    </row>
    <row r="4928" spans="1:32" x14ac:dyDescent="0.25">
      <c r="A4928" s="11">
        <v>45911</v>
      </c>
      <c r="B4928" s="25">
        <v>4176787273</v>
      </c>
      <c r="C4928" s="12" t="s">
        <v>7214</v>
      </c>
      <c r="D4928" s="16">
        <f t="shared" si="701"/>
        <v>45911</v>
      </c>
      <c r="G4928" s="13" t="s">
        <v>7290</v>
      </c>
      <c r="I4928" s="25" t="s">
        <v>8811</v>
      </c>
      <c r="J4928" s="13" t="s">
        <v>1796</v>
      </c>
      <c r="K4928" s="13" t="s">
        <v>51</v>
      </c>
      <c r="L4928" s="25" t="str">
        <f>VLOOKUP($K4928,TONG_SL!$A:$D,2,0)</f>
        <v>Mọc Nấm Hương 250g</v>
      </c>
      <c r="N4928" s="25" t="str">
        <f t="shared" si="700"/>
        <v>K-C6</v>
      </c>
      <c r="Q4928" s="25" t="str">
        <f>VLOOKUP(K4928,TONG_SL!$A:$D,3,0)</f>
        <v>Túi</v>
      </c>
      <c r="R4928" s="1">
        <v>5</v>
      </c>
      <c r="T4928" s="1">
        <f>VLOOKUP(VLOOKUP(G4928,Ma_KH!$A:$R,18,0)&amp;K4928,Gia_MB!$A:$F,6,0)</f>
        <v>46000</v>
      </c>
      <c r="U4928" s="14">
        <f t="shared" si="696"/>
        <v>230000</v>
      </c>
      <c r="W4928" s="64">
        <f t="shared" si="697"/>
        <v>0</v>
      </c>
      <c r="X4928" s="3" t="str">
        <f t="shared" si="698"/>
        <v>8</v>
      </c>
      <c r="Z4928" s="14">
        <f t="shared" si="699"/>
        <v>18400</v>
      </c>
      <c r="AA4928" s="7">
        <f>VLOOKUP(G4928,Ma_KH!$A:$R,14,0)</f>
        <v>60</v>
      </c>
      <c r="AD4928" s="7" t="str">
        <f>IFERROR(VLOOKUP(J4928,'Chuyển Mã'!$B$3:$C$9,2,0),"")</f>
        <v>Tỉnh</v>
      </c>
      <c r="AE4928" s="7" t="str">
        <f t="shared" si="694"/>
        <v>Mọc Nấm Hương 250g</v>
      </c>
      <c r="AF4928" s="7">
        <f t="shared" si="695"/>
        <v>5</v>
      </c>
    </row>
    <row r="4929" spans="1:32" x14ac:dyDescent="0.25">
      <c r="A4929" s="11">
        <v>45911</v>
      </c>
      <c r="B4929" s="25">
        <v>4176787273</v>
      </c>
      <c r="C4929" s="12" t="s">
        <v>7214</v>
      </c>
      <c r="D4929" s="16">
        <f t="shared" si="701"/>
        <v>45911</v>
      </c>
      <c r="G4929" s="13" t="s">
        <v>7290</v>
      </c>
      <c r="I4929" s="25" t="s">
        <v>8811</v>
      </c>
      <c r="J4929" s="13" t="s">
        <v>1796</v>
      </c>
      <c r="K4929" s="13" t="s">
        <v>30</v>
      </c>
      <c r="L4929" s="25" t="str">
        <f>VLOOKUP($K4929,TONG_SL!$A:$D,2,0)</f>
        <v>Gà muối 500g</v>
      </c>
      <c r="N4929" s="25" t="str">
        <f t="shared" si="700"/>
        <v>K-C6</v>
      </c>
      <c r="Q4929" s="25" t="str">
        <f>VLOOKUP(K4929,TONG_SL!$A:$D,3,0)</f>
        <v>Túi</v>
      </c>
      <c r="R4929" s="1">
        <v>10</v>
      </c>
      <c r="T4929" s="1">
        <f>VLOOKUP(VLOOKUP(G4929,Ma_KH!$A:$R,18,0)&amp;K4929,Gia_MB!$A:$F,6,0)</f>
        <v>111058</v>
      </c>
      <c r="U4929" s="14">
        <f t="shared" si="696"/>
        <v>1110580</v>
      </c>
      <c r="W4929" s="64">
        <f t="shared" si="697"/>
        <v>0</v>
      </c>
      <c r="X4929" s="3" t="str">
        <f t="shared" si="698"/>
        <v>8</v>
      </c>
      <c r="Z4929" s="14">
        <f t="shared" si="699"/>
        <v>88846.400000000009</v>
      </c>
      <c r="AA4929" s="7">
        <f>VLOOKUP(G4929,Ma_KH!$A:$R,14,0)</f>
        <v>60</v>
      </c>
      <c r="AD4929" s="7" t="str">
        <f>IFERROR(VLOOKUP(J4929,'Chuyển Mã'!$B$3:$C$9,2,0),"")</f>
        <v>Tỉnh</v>
      </c>
      <c r="AE4929" s="7" t="str">
        <f t="shared" si="694"/>
        <v>Gà muối 500g</v>
      </c>
      <c r="AF4929" s="7">
        <f t="shared" si="695"/>
        <v>10</v>
      </c>
    </row>
    <row r="4930" spans="1:32" x14ac:dyDescent="0.25">
      <c r="A4930" s="11">
        <v>45911</v>
      </c>
      <c r="B4930" s="25">
        <v>4176787273</v>
      </c>
      <c r="C4930" s="12" t="s">
        <v>7214</v>
      </c>
      <c r="D4930" s="16">
        <f t="shared" si="701"/>
        <v>45911</v>
      </c>
      <c r="G4930" s="13" t="s">
        <v>7290</v>
      </c>
      <c r="I4930" s="25" t="s">
        <v>8811</v>
      </c>
      <c r="J4930" s="13" t="s">
        <v>1796</v>
      </c>
      <c r="K4930" s="13" t="s">
        <v>35</v>
      </c>
      <c r="L4930" s="25" t="str">
        <f>VLOOKUP($K4930,TONG_SL!$A:$D,2,0)</f>
        <v>Tai heo muối 200g</v>
      </c>
      <c r="N4930" s="25" t="str">
        <f t="shared" si="700"/>
        <v>K-C6</v>
      </c>
      <c r="Q4930" s="25" t="str">
        <f>VLOOKUP(K4930,TONG_SL!$A:$D,3,0)</f>
        <v>Túi</v>
      </c>
      <c r="R4930" s="1">
        <v>5</v>
      </c>
      <c r="T4930" s="1">
        <f>VLOOKUP(VLOOKUP(G4930,Ma_KH!$A:$R,18,0)&amp;K4930,Gia_MB!$A:$F,6,0)</f>
        <v>55595</v>
      </c>
      <c r="U4930" s="14">
        <f t="shared" si="696"/>
        <v>277975</v>
      </c>
      <c r="W4930" s="64">
        <f t="shared" si="697"/>
        <v>0</v>
      </c>
      <c r="X4930" s="3" t="str">
        <f t="shared" si="698"/>
        <v>8</v>
      </c>
      <c r="Z4930" s="14">
        <f t="shared" si="699"/>
        <v>22238</v>
      </c>
      <c r="AA4930" s="7">
        <f>VLOOKUP(G4930,Ma_KH!$A:$R,14,0)</f>
        <v>60</v>
      </c>
      <c r="AD4930" s="7" t="str">
        <f>IFERROR(VLOOKUP(J4930,'Chuyển Mã'!$B$3:$C$9,2,0),"")</f>
        <v>Tỉnh</v>
      </c>
      <c r="AE4930" s="7" t="str">
        <f t="shared" si="694"/>
        <v>Tai heo muối 200g</v>
      </c>
      <c r="AF4930" s="7">
        <f t="shared" si="695"/>
        <v>5</v>
      </c>
    </row>
    <row r="4931" spans="1:32" x14ac:dyDescent="0.25">
      <c r="A4931" s="11">
        <v>45911</v>
      </c>
      <c r="B4931" s="25" t="s">
        <v>8758</v>
      </c>
      <c r="C4931" s="12" t="s">
        <v>7214</v>
      </c>
      <c r="D4931" s="16">
        <f t="shared" si="701"/>
        <v>45911</v>
      </c>
      <c r="G4931" s="13" t="s">
        <v>7802</v>
      </c>
      <c r="I4931" s="25" t="s">
        <v>8758</v>
      </c>
      <c r="J4931" s="13" t="s">
        <v>1796</v>
      </c>
      <c r="K4931" s="13" t="s">
        <v>27</v>
      </c>
      <c r="L4931" s="25" t="str">
        <f>VLOOKUP($K4931,TONG_SL!$A:$D,2,0)</f>
        <v>Chân giò heo muối 300g</v>
      </c>
      <c r="N4931" s="25" t="str">
        <f t="shared" si="700"/>
        <v>K-C6</v>
      </c>
      <c r="Q4931" s="25" t="str">
        <f>VLOOKUP(K4931,TONG_SL!$A:$D,3,0)</f>
        <v>Túi</v>
      </c>
      <c r="R4931" s="1">
        <v>20</v>
      </c>
      <c r="T4931" s="1">
        <f>VLOOKUP(VLOOKUP(G4931,Ma_KH!$A:$R,18,0)&amp;K4931,Gia_MB!$A:$F,6,0)</f>
        <v>73431</v>
      </c>
      <c r="U4931" s="14">
        <f t="shared" si="696"/>
        <v>1468620</v>
      </c>
      <c r="W4931" s="64">
        <f t="shared" si="697"/>
        <v>0</v>
      </c>
      <c r="X4931" s="3" t="str">
        <f t="shared" si="698"/>
        <v>8</v>
      </c>
      <c r="Z4931" s="14">
        <f t="shared" si="699"/>
        <v>117489.60000000001</v>
      </c>
      <c r="AA4931" s="7">
        <f>VLOOKUP(G4931,Ma_KH!$A:$R,14,0)</f>
        <v>60</v>
      </c>
      <c r="AD4931" s="7" t="str">
        <f>IFERROR(VLOOKUP(J4931,'Chuyển Mã'!$B$3:$C$9,2,0),"")</f>
        <v>Tỉnh</v>
      </c>
      <c r="AE4931" s="7" t="str">
        <f t="shared" ref="AE4931:AE4994" si="702">IFERROR(L4931,"")</f>
        <v>Chân giò heo muối 300g</v>
      </c>
      <c r="AF4931" s="7">
        <f t="shared" ref="AF4931:AF4994" si="703">R4931</f>
        <v>20</v>
      </c>
    </row>
    <row r="4932" spans="1:32" x14ac:dyDescent="0.25">
      <c r="A4932" s="11">
        <v>45911</v>
      </c>
      <c r="B4932" s="25" t="s">
        <v>8758</v>
      </c>
      <c r="C4932" s="12" t="s">
        <v>7214</v>
      </c>
      <c r="D4932" s="16">
        <f t="shared" si="701"/>
        <v>45911</v>
      </c>
      <c r="G4932" s="13" t="s">
        <v>7802</v>
      </c>
      <c r="I4932" s="25" t="s">
        <v>8758</v>
      </c>
      <c r="J4932" s="13" t="s">
        <v>1796</v>
      </c>
      <c r="K4932" s="13" t="s">
        <v>47</v>
      </c>
      <c r="L4932" s="25" t="str">
        <f>VLOOKUP($K4932,TONG_SL!$A:$D,2,0)</f>
        <v>Giò lụa cây 250g</v>
      </c>
      <c r="N4932" s="25" t="str">
        <f t="shared" si="700"/>
        <v>K-C6</v>
      </c>
      <c r="Q4932" s="25" t="str">
        <f>VLOOKUP(K4932,TONG_SL!$A:$D,3,0)</f>
        <v>Túi</v>
      </c>
      <c r="R4932" s="1">
        <v>15</v>
      </c>
      <c r="T4932" s="1">
        <f>VLOOKUP(VLOOKUP(G4932,Ma_KH!$A:$R,18,0)&amp;K4932,Gia_MB!$A:$F,6,0)</f>
        <v>49500</v>
      </c>
      <c r="U4932" s="14">
        <f t="shared" si="696"/>
        <v>742500</v>
      </c>
      <c r="W4932" s="64">
        <f t="shared" si="697"/>
        <v>0</v>
      </c>
      <c r="X4932" s="3" t="str">
        <f t="shared" si="698"/>
        <v>8</v>
      </c>
      <c r="Z4932" s="14">
        <f t="shared" si="699"/>
        <v>59400</v>
      </c>
      <c r="AA4932" s="7">
        <f>VLOOKUP(G4932,Ma_KH!$A:$R,14,0)</f>
        <v>60</v>
      </c>
      <c r="AD4932" s="7" t="str">
        <f>IFERROR(VLOOKUP(J4932,'Chuyển Mã'!$B$3:$C$9,2,0),"")</f>
        <v>Tỉnh</v>
      </c>
      <c r="AE4932" s="7" t="str">
        <f t="shared" si="702"/>
        <v>Giò lụa cây 250g</v>
      </c>
      <c r="AF4932" s="7">
        <f t="shared" si="703"/>
        <v>15</v>
      </c>
    </row>
    <row r="4933" spans="1:32" x14ac:dyDescent="0.25">
      <c r="A4933" s="11">
        <v>45911</v>
      </c>
      <c r="B4933" s="25" t="s">
        <v>8758</v>
      </c>
      <c r="C4933" s="12" t="s">
        <v>7214</v>
      </c>
      <c r="D4933" s="16">
        <f t="shared" si="701"/>
        <v>45911</v>
      </c>
      <c r="G4933" s="13" t="s">
        <v>7802</v>
      </c>
      <c r="I4933" s="25" t="s">
        <v>8758</v>
      </c>
      <c r="J4933" s="13" t="s">
        <v>1796</v>
      </c>
      <c r="K4933" s="13" t="s">
        <v>51</v>
      </c>
      <c r="L4933" s="25" t="str">
        <f>VLOOKUP($K4933,TONG_SL!$A:$D,2,0)</f>
        <v>Mọc Nấm Hương 250g</v>
      </c>
      <c r="N4933" s="25" t="str">
        <f t="shared" si="700"/>
        <v>K-C6</v>
      </c>
      <c r="Q4933" s="25" t="str">
        <f>VLOOKUP(K4933,TONG_SL!$A:$D,3,0)</f>
        <v>Túi</v>
      </c>
      <c r="R4933" s="1">
        <v>10</v>
      </c>
      <c r="T4933" s="1">
        <f>VLOOKUP(VLOOKUP(G4933,Ma_KH!$A:$R,18,0)&amp;K4933,Gia_MB!$A:$F,6,0)</f>
        <v>46000</v>
      </c>
      <c r="U4933" s="14">
        <f t="shared" si="696"/>
        <v>460000</v>
      </c>
      <c r="W4933" s="64">
        <f t="shared" si="697"/>
        <v>0</v>
      </c>
      <c r="X4933" s="3" t="str">
        <f t="shared" si="698"/>
        <v>8</v>
      </c>
      <c r="Z4933" s="14">
        <f t="shared" si="699"/>
        <v>36800</v>
      </c>
      <c r="AA4933" s="7">
        <f>VLOOKUP(G4933,Ma_KH!$A:$R,14,0)</f>
        <v>60</v>
      </c>
      <c r="AD4933" s="7" t="str">
        <f>IFERROR(VLOOKUP(J4933,'Chuyển Mã'!$B$3:$C$9,2,0),"")</f>
        <v>Tỉnh</v>
      </c>
      <c r="AE4933" s="7" t="str">
        <f t="shared" si="702"/>
        <v>Mọc Nấm Hương 250g</v>
      </c>
      <c r="AF4933" s="7">
        <f t="shared" si="703"/>
        <v>10</v>
      </c>
    </row>
    <row r="4934" spans="1:32" x14ac:dyDescent="0.25">
      <c r="A4934" s="11">
        <v>45911</v>
      </c>
      <c r="B4934" s="25">
        <v>4176872286</v>
      </c>
      <c r="C4934" s="12" t="s">
        <v>7214</v>
      </c>
      <c r="D4934" s="16">
        <f t="shared" si="701"/>
        <v>45911</v>
      </c>
      <c r="G4934" s="13" t="s">
        <v>7331</v>
      </c>
      <c r="I4934" s="25" t="s">
        <v>8812</v>
      </c>
      <c r="J4934" s="13" t="s">
        <v>1796</v>
      </c>
      <c r="K4934" s="13" t="s">
        <v>27</v>
      </c>
      <c r="L4934" s="25" t="str">
        <f>VLOOKUP($K4934,TONG_SL!$A:$D,2,0)</f>
        <v>Chân giò heo muối 300g</v>
      </c>
      <c r="N4934" s="25" t="str">
        <f t="shared" si="700"/>
        <v>K-C6</v>
      </c>
      <c r="Q4934" s="25" t="str">
        <f>VLOOKUP(K4934,TONG_SL!$A:$D,3,0)</f>
        <v>Túi</v>
      </c>
      <c r="R4934" s="1">
        <v>50</v>
      </c>
      <c r="T4934" s="1">
        <f>VLOOKUP(VLOOKUP(G4934,Ma_KH!$A:$R,18,0)&amp;K4934,Gia_MB!$A:$F,6,0)</f>
        <v>73431</v>
      </c>
      <c r="U4934" s="14">
        <f t="shared" si="696"/>
        <v>3671550</v>
      </c>
      <c r="W4934" s="64">
        <f t="shared" si="697"/>
        <v>0</v>
      </c>
      <c r="X4934" s="3" t="str">
        <f t="shared" si="698"/>
        <v>8</v>
      </c>
      <c r="Z4934" s="14">
        <f t="shared" si="699"/>
        <v>293724</v>
      </c>
      <c r="AA4934" s="7">
        <f>VLOOKUP(G4934,Ma_KH!$A:$R,14,0)</f>
        <v>60</v>
      </c>
      <c r="AD4934" s="7" t="str">
        <f>IFERROR(VLOOKUP(J4934,'Chuyển Mã'!$B$3:$C$9,2,0),"")</f>
        <v>Tỉnh</v>
      </c>
      <c r="AE4934" s="7" t="str">
        <f t="shared" si="702"/>
        <v>Chân giò heo muối 300g</v>
      </c>
      <c r="AF4934" s="7">
        <f t="shared" si="703"/>
        <v>50</v>
      </c>
    </row>
    <row r="4935" spans="1:32" x14ac:dyDescent="0.25">
      <c r="A4935" s="11">
        <v>45911</v>
      </c>
      <c r="B4935" s="25">
        <v>4176872286</v>
      </c>
      <c r="C4935" s="12" t="s">
        <v>7214</v>
      </c>
      <c r="D4935" s="16">
        <f t="shared" si="701"/>
        <v>45911</v>
      </c>
      <c r="G4935" s="13" t="s">
        <v>7331</v>
      </c>
      <c r="I4935" s="25" t="s">
        <v>8812</v>
      </c>
      <c r="J4935" s="13" t="s">
        <v>1796</v>
      </c>
      <c r="K4935" s="13" t="s">
        <v>30</v>
      </c>
      <c r="L4935" s="25" t="str">
        <f>VLOOKUP($K4935,TONG_SL!$A:$D,2,0)</f>
        <v>Gà muối 500g</v>
      </c>
      <c r="N4935" s="25" t="str">
        <f t="shared" si="700"/>
        <v>K-C6</v>
      </c>
      <c r="Q4935" s="25" t="str">
        <f>VLOOKUP(K4935,TONG_SL!$A:$D,3,0)</f>
        <v>Túi</v>
      </c>
      <c r="R4935" s="1">
        <v>20</v>
      </c>
      <c r="T4935" s="1">
        <f>VLOOKUP(VLOOKUP(G4935,Ma_KH!$A:$R,18,0)&amp;K4935,Gia_MB!$A:$F,6,0)</f>
        <v>111058</v>
      </c>
      <c r="U4935" s="14">
        <f t="shared" si="696"/>
        <v>2221160</v>
      </c>
      <c r="W4935" s="64">
        <f t="shared" si="697"/>
        <v>0</v>
      </c>
      <c r="X4935" s="3" t="str">
        <f t="shared" si="698"/>
        <v>8</v>
      </c>
      <c r="Z4935" s="14">
        <f t="shared" si="699"/>
        <v>177692.80000000002</v>
      </c>
      <c r="AA4935" s="7">
        <f>VLOOKUP(G4935,Ma_KH!$A:$R,14,0)</f>
        <v>60</v>
      </c>
      <c r="AD4935" s="7" t="str">
        <f>IFERROR(VLOOKUP(J4935,'Chuyển Mã'!$B$3:$C$9,2,0),"")</f>
        <v>Tỉnh</v>
      </c>
      <c r="AE4935" s="7" t="str">
        <f t="shared" si="702"/>
        <v>Gà muối 500g</v>
      </c>
      <c r="AF4935" s="7">
        <f t="shared" si="703"/>
        <v>20</v>
      </c>
    </row>
    <row r="4936" spans="1:32" x14ac:dyDescent="0.25">
      <c r="A4936" s="11">
        <v>45911</v>
      </c>
      <c r="B4936" s="25">
        <v>56669</v>
      </c>
      <c r="C4936" s="12" t="s">
        <v>7214</v>
      </c>
      <c r="D4936" s="16">
        <f t="shared" si="701"/>
        <v>45911</v>
      </c>
      <c r="G4936" s="13" t="s">
        <v>619</v>
      </c>
      <c r="I4936" s="13" t="s">
        <v>7617</v>
      </c>
      <c r="J4936" s="13" t="s">
        <v>1815</v>
      </c>
      <c r="K4936" s="13" t="s">
        <v>568</v>
      </c>
      <c r="L4936" s="25" t="str">
        <f>VLOOKUP($K4936,TONG_SL!$A:$D,2,0)</f>
        <v>Chân gà sả tắc 150g</v>
      </c>
      <c r="N4936" s="25" t="str">
        <f t="shared" si="700"/>
        <v>K-C6</v>
      </c>
      <c r="Q4936" s="25" t="str">
        <f>VLOOKUP(K4936,TONG_SL!$A:$D,3,0)</f>
        <v>Túi</v>
      </c>
      <c r="R4936" s="1">
        <v>3</v>
      </c>
      <c r="T4936" s="1">
        <f>VLOOKUP(VLOOKUP(G4936,Ma_KH!$A:$R,18,0)&amp;K4936,Gia_MB!$A:$F,6,0)</f>
        <v>20250</v>
      </c>
      <c r="U4936" s="14">
        <f t="shared" si="696"/>
        <v>60750</v>
      </c>
      <c r="W4936" s="64">
        <f t="shared" si="697"/>
        <v>0</v>
      </c>
      <c r="X4936" s="3" t="str">
        <f t="shared" si="698"/>
        <v>8</v>
      </c>
      <c r="Z4936" s="14">
        <f t="shared" si="699"/>
        <v>4860</v>
      </c>
      <c r="AA4936" s="7">
        <f>VLOOKUP(G4936,Ma_KH!$A:$R,14,0)</f>
        <v>51</v>
      </c>
      <c r="AD4936" s="7" t="str">
        <f>IFERROR(VLOOKUP(J4936,'Chuyển Mã'!$B$3:$C$9,2,0),"")</f>
        <v>Hà Nội</v>
      </c>
      <c r="AE4936" s="7" t="str">
        <f t="shared" si="702"/>
        <v>Chân gà sả tắc 150g</v>
      </c>
      <c r="AF4936" s="7">
        <f t="shared" si="703"/>
        <v>3</v>
      </c>
    </row>
    <row r="4937" spans="1:32" x14ac:dyDescent="0.25">
      <c r="A4937" s="11">
        <v>45911</v>
      </c>
      <c r="B4937" s="25">
        <v>56669</v>
      </c>
      <c r="C4937" s="12" t="s">
        <v>7214</v>
      </c>
      <c r="D4937" s="16">
        <f t="shared" ref="D4937:D5000" si="704">IF(A4937="","",A4937)</f>
        <v>45911</v>
      </c>
      <c r="G4937" s="13" t="s">
        <v>619</v>
      </c>
      <c r="I4937" s="13" t="s">
        <v>7617</v>
      </c>
      <c r="J4937" s="13" t="s">
        <v>1815</v>
      </c>
      <c r="K4937" s="13" t="s">
        <v>556</v>
      </c>
      <c r="L4937" s="25" t="str">
        <f>VLOOKUP($K4937,TONG_SL!$A:$D,2,0)</f>
        <v>Chân giò heo muối 100g</v>
      </c>
      <c r="N4937" s="25" t="str">
        <f t="shared" si="700"/>
        <v>K-C6</v>
      </c>
      <c r="Q4937" s="25" t="str">
        <f>VLOOKUP(K4937,TONG_SL!$A:$D,3,0)</f>
        <v>Gói</v>
      </c>
      <c r="R4937" s="1">
        <v>5</v>
      </c>
      <c r="T4937" s="1">
        <f>VLOOKUP(VLOOKUP(G4937,Ma_KH!$A:$R,18,0)&amp;K4937,Gia_MB!$A:$F,6,0)</f>
        <v>24549</v>
      </c>
      <c r="U4937" s="14">
        <f t="shared" ref="U4937:U5000" si="705">T4937*R4937</f>
        <v>122745</v>
      </c>
      <c r="W4937" s="64">
        <f t="shared" ref="W4937:W5000" si="706">U4937*V4937</f>
        <v>0</v>
      </c>
      <c r="X4937" s="3" t="str">
        <f t="shared" ref="X4937:X5000" si="707">IF(B4937&lt;&gt;"","8","0")</f>
        <v>8</v>
      </c>
      <c r="Z4937" s="14">
        <f t="shared" ref="Z4937:Z5000" si="708">U4937*X4937%</f>
        <v>9819.6</v>
      </c>
      <c r="AA4937" s="7">
        <f>VLOOKUP(G4937,Ma_KH!$A:$R,14,0)</f>
        <v>51</v>
      </c>
      <c r="AD4937" s="7" t="str">
        <f>IFERROR(VLOOKUP(J4937,'Chuyển Mã'!$B$3:$C$9,2,0),"")</f>
        <v>Hà Nội</v>
      </c>
      <c r="AE4937" s="7" t="str">
        <f t="shared" si="702"/>
        <v>Chân giò heo muối 100g</v>
      </c>
      <c r="AF4937" s="7">
        <f t="shared" si="703"/>
        <v>5</v>
      </c>
    </row>
    <row r="4938" spans="1:32" x14ac:dyDescent="0.25">
      <c r="A4938" s="11">
        <v>45911</v>
      </c>
      <c r="B4938" s="25">
        <v>56669</v>
      </c>
      <c r="C4938" s="12" t="s">
        <v>7214</v>
      </c>
      <c r="D4938" s="16">
        <f t="shared" si="704"/>
        <v>45911</v>
      </c>
      <c r="G4938" s="13" t="s">
        <v>619</v>
      </c>
      <c r="I4938" s="13" t="s">
        <v>7617</v>
      </c>
      <c r="J4938" s="13" t="s">
        <v>1815</v>
      </c>
      <c r="K4938" s="13" t="s">
        <v>27</v>
      </c>
      <c r="L4938" s="25" t="str">
        <f>VLOOKUP($K4938,TONG_SL!$A:$D,2,0)</f>
        <v>Chân giò heo muối 300g</v>
      </c>
      <c r="N4938" s="25" t="str">
        <f t="shared" si="700"/>
        <v>K-C6</v>
      </c>
      <c r="Q4938" s="25" t="str">
        <f>VLOOKUP(K4938,TONG_SL!$A:$D,3,0)</f>
        <v>Túi</v>
      </c>
      <c r="R4938" s="1">
        <v>3</v>
      </c>
      <c r="T4938" s="1">
        <f>VLOOKUP(VLOOKUP(G4938,Ma_KH!$A:$R,18,0)&amp;K4938,Gia_MB!$A:$F,6,0)</f>
        <v>73431</v>
      </c>
      <c r="U4938" s="14">
        <f t="shared" si="705"/>
        <v>220293</v>
      </c>
      <c r="W4938" s="64">
        <f t="shared" si="706"/>
        <v>0</v>
      </c>
      <c r="X4938" s="3" t="str">
        <f t="shared" si="707"/>
        <v>8</v>
      </c>
      <c r="Z4938" s="14">
        <f t="shared" si="708"/>
        <v>17623.439999999999</v>
      </c>
      <c r="AA4938" s="7">
        <f>VLOOKUP(G4938,Ma_KH!$A:$R,14,0)</f>
        <v>51</v>
      </c>
      <c r="AD4938" s="7" t="str">
        <f>IFERROR(VLOOKUP(J4938,'Chuyển Mã'!$B$3:$C$9,2,0),"")</f>
        <v>Hà Nội</v>
      </c>
      <c r="AE4938" s="7" t="str">
        <f t="shared" si="702"/>
        <v>Chân giò heo muối 300g</v>
      </c>
      <c r="AF4938" s="7">
        <f t="shared" si="703"/>
        <v>3</v>
      </c>
    </row>
    <row r="4939" spans="1:32" x14ac:dyDescent="0.25">
      <c r="A4939" s="11">
        <v>45911</v>
      </c>
      <c r="B4939" s="25">
        <v>56669</v>
      </c>
      <c r="C4939" s="12" t="s">
        <v>7214</v>
      </c>
      <c r="D4939" s="16">
        <f t="shared" si="704"/>
        <v>45911</v>
      </c>
      <c r="G4939" s="13" t="s">
        <v>619</v>
      </c>
      <c r="I4939" s="13" t="s">
        <v>7617</v>
      </c>
      <c r="J4939" s="13" t="s">
        <v>1815</v>
      </c>
      <c r="K4939" s="13" t="s">
        <v>558</v>
      </c>
      <c r="L4939" s="25" t="str">
        <f>VLOOKUP($K4939,TONG_SL!$A:$D,2,0)</f>
        <v>Gà muối hun khói 300g</v>
      </c>
      <c r="N4939" s="25" t="str">
        <f t="shared" si="700"/>
        <v>K-C6</v>
      </c>
      <c r="Q4939" s="25" t="str">
        <f>VLOOKUP(K4939,TONG_SL!$A:$D,3,0)</f>
        <v>Túi</v>
      </c>
      <c r="R4939" s="1">
        <v>3</v>
      </c>
      <c r="T4939" s="1">
        <f>VLOOKUP(VLOOKUP(G4939,Ma_KH!$A:$R,18,0)&amp;K4939,Gia_MB!$A:$F,6,0)</f>
        <v>70000</v>
      </c>
      <c r="U4939" s="14">
        <f t="shared" si="705"/>
        <v>210000</v>
      </c>
      <c r="W4939" s="64">
        <f t="shared" si="706"/>
        <v>0</v>
      </c>
      <c r="X4939" s="3" t="str">
        <f t="shared" si="707"/>
        <v>8</v>
      </c>
      <c r="Z4939" s="14">
        <f t="shared" si="708"/>
        <v>16800</v>
      </c>
      <c r="AA4939" s="7">
        <f>VLOOKUP(G4939,Ma_KH!$A:$R,14,0)</f>
        <v>51</v>
      </c>
      <c r="AD4939" s="7" t="str">
        <f>IFERROR(VLOOKUP(J4939,'Chuyển Mã'!$B$3:$C$9,2,0),"")</f>
        <v>Hà Nội</v>
      </c>
      <c r="AE4939" s="7" t="str">
        <f t="shared" si="702"/>
        <v>Gà muối hun khói 300g</v>
      </c>
      <c r="AF4939" s="7">
        <f t="shared" si="703"/>
        <v>3</v>
      </c>
    </row>
    <row r="4940" spans="1:32" x14ac:dyDescent="0.25">
      <c r="A4940" s="11">
        <v>45911</v>
      </c>
      <c r="B4940" s="25">
        <v>56669</v>
      </c>
      <c r="C4940" s="12" t="s">
        <v>7214</v>
      </c>
      <c r="D4940" s="16">
        <f t="shared" si="704"/>
        <v>45911</v>
      </c>
      <c r="G4940" s="13" t="s">
        <v>619</v>
      </c>
      <c r="I4940" s="13" t="s">
        <v>7617</v>
      </c>
      <c r="J4940" s="13" t="s">
        <v>1815</v>
      </c>
      <c r="K4940" s="13" t="s">
        <v>30</v>
      </c>
      <c r="L4940" s="25" t="str">
        <f>VLOOKUP($K4940,TONG_SL!$A:$D,2,0)</f>
        <v>Gà muối 500g</v>
      </c>
      <c r="N4940" s="25" t="str">
        <f t="shared" si="700"/>
        <v>K-C6</v>
      </c>
      <c r="Q4940" s="25" t="str">
        <f>VLOOKUP(K4940,TONG_SL!$A:$D,3,0)</f>
        <v>Túi</v>
      </c>
      <c r="R4940" s="1">
        <v>3</v>
      </c>
      <c r="T4940" s="1">
        <f>VLOOKUP(VLOOKUP(G4940,Ma_KH!$A:$R,18,0)&amp;K4940,Gia_MB!$A:$F,6,0)</f>
        <v>111058</v>
      </c>
      <c r="U4940" s="14">
        <f t="shared" si="705"/>
        <v>333174</v>
      </c>
      <c r="W4940" s="64">
        <f t="shared" si="706"/>
        <v>0</v>
      </c>
      <c r="X4940" s="3" t="str">
        <f t="shared" si="707"/>
        <v>8</v>
      </c>
      <c r="Z4940" s="14">
        <f t="shared" si="708"/>
        <v>26653.920000000002</v>
      </c>
      <c r="AA4940" s="7">
        <f>VLOOKUP(G4940,Ma_KH!$A:$R,14,0)</f>
        <v>51</v>
      </c>
      <c r="AD4940" s="7" t="str">
        <f>IFERROR(VLOOKUP(J4940,'Chuyển Mã'!$B$3:$C$9,2,0),"")</f>
        <v>Hà Nội</v>
      </c>
      <c r="AE4940" s="7" t="str">
        <f t="shared" si="702"/>
        <v>Gà muối 500g</v>
      </c>
      <c r="AF4940" s="7">
        <f t="shared" si="703"/>
        <v>3</v>
      </c>
    </row>
    <row r="4941" spans="1:32" x14ac:dyDescent="0.25">
      <c r="A4941" s="11">
        <v>45911</v>
      </c>
      <c r="B4941" s="25">
        <v>56669</v>
      </c>
      <c r="C4941" s="12" t="s">
        <v>7214</v>
      </c>
      <c r="D4941" s="16">
        <f t="shared" si="704"/>
        <v>45911</v>
      </c>
      <c r="G4941" s="13" t="s">
        <v>619</v>
      </c>
      <c r="I4941" s="13" t="s">
        <v>7617</v>
      </c>
      <c r="J4941" s="13" t="s">
        <v>1815</v>
      </c>
      <c r="K4941" s="13" t="s">
        <v>32</v>
      </c>
      <c r="L4941" s="25" t="str">
        <f>VLOOKUP($K4941,TONG_SL!$A:$D,2,0)</f>
        <v>Giò Tai Lưỡi Xào 250</v>
      </c>
      <c r="N4941" s="25" t="str">
        <f t="shared" si="700"/>
        <v>K-C6</v>
      </c>
      <c r="Q4941" s="25" t="str">
        <f>VLOOKUP(K4941,TONG_SL!$A:$D,3,0)</f>
        <v>Túi</v>
      </c>
      <c r="R4941" s="1">
        <v>3</v>
      </c>
      <c r="T4941" s="1">
        <f>VLOOKUP(VLOOKUP(G4941,Ma_KH!$A:$R,18,0)&amp;K4941,Gia_MB!$A:$F,6,0)</f>
        <v>50183</v>
      </c>
      <c r="U4941" s="14">
        <f t="shared" si="705"/>
        <v>150549</v>
      </c>
      <c r="W4941" s="64">
        <f t="shared" si="706"/>
        <v>0</v>
      </c>
      <c r="X4941" s="3" t="str">
        <f t="shared" si="707"/>
        <v>8</v>
      </c>
      <c r="Z4941" s="14">
        <f t="shared" si="708"/>
        <v>12043.92</v>
      </c>
      <c r="AA4941" s="7">
        <f>VLOOKUP(G4941,Ma_KH!$A:$R,14,0)</f>
        <v>51</v>
      </c>
      <c r="AD4941" s="7" t="str">
        <f>IFERROR(VLOOKUP(J4941,'Chuyển Mã'!$B$3:$C$9,2,0),"")</f>
        <v>Hà Nội</v>
      </c>
      <c r="AE4941" s="7" t="str">
        <f t="shared" si="702"/>
        <v>Giò Tai Lưỡi Xào 250</v>
      </c>
      <c r="AF4941" s="7">
        <f t="shared" si="703"/>
        <v>3</v>
      </c>
    </row>
    <row r="4942" spans="1:32" x14ac:dyDescent="0.25">
      <c r="A4942" s="11">
        <v>45911</v>
      </c>
      <c r="B4942" s="25">
        <v>31296</v>
      </c>
      <c r="C4942" s="12" t="s">
        <v>7214</v>
      </c>
      <c r="D4942" s="16">
        <f t="shared" si="704"/>
        <v>45911</v>
      </c>
      <c r="G4942" s="13" t="s">
        <v>830</v>
      </c>
      <c r="I4942" s="13" t="s">
        <v>8813</v>
      </c>
      <c r="J4942" s="13" t="s">
        <v>1815</v>
      </c>
      <c r="K4942" s="13" t="s">
        <v>30</v>
      </c>
      <c r="L4942" s="25" t="str">
        <f>VLOOKUP($K4942,TONG_SL!$A:$D,2,0)</f>
        <v>Gà muối 500g</v>
      </c>
      <c r="N4942" s="25" t="str">
        <f t="shared" si="700"/>
        <v>K-C6</v>
      </c>
      <c r="Q4942" s="25" t="str">
        <f>VLOOKUP(K4942,TONG_SL!$A:$D,3,0)</f>
        <v>Túi</v>
      </c>
      <c r="R4942" s="1">
        <v>3</v>
      </c>
      <c r="T4942" s="1">
        <f>VLOOKUP(VLOOKUP(G4942,Ma_KH!$A:$R,18,0)&amp;K4942,Gia_MB!$A:$F,6,0)</f>
        <v>111058</v>
      </c>
      <c r="U4942" s="14">
        <f t="shared" si="705"/>
        <v>333174</v>
      </c>
      <c r="W4942" s="64">
        <f t="shared" si="706"/>
        <v>0</v>
      </c>
      <c r="X4942" s="3" t="str">
        <f t="shared" si="707"/>
        <v>8</v>
      </c>
      <c r="Z4942" s="14">
        <f t="shared" si="708"/>
        <v>26653.920000000002</v>
      </c>
      <c r="AA4942" s="7">
        <f>VLOOKUP(G4942,Ma_KH!$A:$R,14,0)</f>
        <v>1</v>
      </c>
      <c r="AD4942" s="7" t="str">
        <f>IFERROR(VLOOKUP(J4942,'Chuyển Mã'!$B$3:$C$9,2,0),"")</f>
        <v>Hà Nội</v>
      </c>
      <c r="AE4942" s="7" t="str">
        <f t="shared" si="702"/>
        <v>Gà muối 500g</v>
      </c>
      <c r="AF4942" s="7">
        <f t="shared" si="703"/>
        <v>3</v>
      </c>
    </row>
    <row r="4943" spans="1:32" x14ac:dyDescent="0.25">
      <c r="A4943" s="11">
        <v>45911</v>
      </c>
      <c r="B4943" s="25">
        <v>31296</v>
      </c>
      <c r="C4943" s="12" t="s">
        <v>7214</v>
      </c>
      <c r="D4943" s="16">
        <f t="shared" si="704"/>
        <v>45911</v>
      </c>
      <c r="G4943" s="13" t="s">
        <v>830</v>
      </c>
      <c r="I4943" s="13" t="s">
        <v>8813</v>
      </c>
      <c r="J4943" s="13" t="s">
        <v>1815</v>
      </c>
      <c r="K4943" s="13" t="s">
        <v>55</v>
      </c>
      <c r="L4943" s="25" t="str">
        <f>VLOOKUP($K4943,TONG_SL!$A:$D,2,0)</f>
        <v>Gà xì dầu 500g</v>
      </c>
      <c r="N4943" s="25" t="str">
        <f t="shared" si="700"/>
        <v>K-C6</v>
      </c>
      <c r="Q4943" s="25" t="str">
        <f>VLOOKUP(K4943,TONG_SL!$A:$D,3,0)</f>
        <v>Túi</v>
      </c>
      <c r="R4943" s="1">
        <v>2</v>
      </c>
      <c r="T4943" s="1">
        <f>VLOOKUP(VLOOKUP(G4943,Ma_KH!$A:$R,18,0)&amp;K4943,Gia_MB!$A:$F,6,0)</f>
        <v>111606</v>
      </c>
      <c r="U4943" s="14">
        <f t="shared" si="705"/>
        <v>223212</v>
      </c>
      <c r="W4943" s="64">
        <f t="shared" si="706"/>
        <v>0</v>
      </c>
      <c r="X4943" s="3" t="str">
        <f t="shared" si="707"/>
        <v>8</v>
      </c>
      <c r="Z4943" s="14">
        <f t="shared" si="708"/>
        <v>17856.96</v>
      </c>
      <c r="AA4943" s="7">
        <f>VLOOKUP(G4943,Ma_KH!$A:$R,14,0)</f>
        <v>1</v>
      </c>
      <c r="AD4943" s="7" t="str">
        <f>IFERROR(VLOOKUP(J4943,'Chuyển Mã'!$B$3:$C$9,2,0),"")</f>
        <v>Hà Nội</v>
      </c>
      <c r="AE4943" s="7" t="str">
        <f t="shared" si="702"/>
        <v>Gà xì dầu 500g</v>
      </c>
      <c r="AF4943" s="7">
        <f t="shared" si="703"/>
        <v>2</v>
      </c>
    </row>
    <row r="4944" spans="1:32" x14ac:dyDescent="0.25">
      <c r="A4944" s="11">
        <v>45911</v>
      </c>
      <c r="B4944" s="25">
        <v>31296</v>
      </c>
      <c r="C4944" s="12" t="s">
        <v>7214</v>
      </c>
      <c r="D4944" s="16">
        <f t="shared" si="704"/>
        <v>45911</v>
      </c>
      <c r="G4944" s="13" t="s">
        <v>830</v>
      </c>
      <c r="I4944" s="13" t="s">
        <v>8813</v>
      </c>
      <c r="J4944" s="13" t="s">
        <v>1815</v>
      </c>
      <c r="K4944" s="13" t="s">
        <v>27</v>
      </c>
      <c r="L4944" s="25" t="str">
        <f>VLOOKUP($K4944,TONG_SL!$A:$D,2,0)</f>
        <v>Chân giò heo muối 300g</v>
      </c>
      <c r="N4944" s="25" t="str">
        <f t="shared" si="700"/>
        <v>K-C6</v>
      </c>
      <c r="Q4944" s="25" t="str">
        <f>VLOOKUP(K4944,TONG_SL!$A:$D,3,0)</f>
        <v>Túi</v>
      </c>
      <c r="R4944" s="1">
        <v>5</v>
      </c>
      <c r="T4944" s="1">
        <f>VLOOKUP(VLOOKUP(G4944,Ma_KH!$A:$R,18,0)&amp;K4944,Gia_MB!$A:$F,6,0)</f>
        <v>73431</v>
      </c>
      <c r="U4944" s="14">
        <f t="shared" si="705"/>
        <v>367155</v>
      </c>
      <c r="W4944" s="64">
        <f t="shared" si="706"/>
        <v>0</v>
      </c>
      <c r="X4944" s="3" t="str">
        <f t="shared" si="707"/>
        <v>8</v>
      </c>
      <c r="Z4944" s="14">
        <f t="shared" si="708"/>
        <v>29372.400000000001</v>
      </c>
      <c r="AA4944" s="7">
        <f>VLOOKUP(G4944,Ma_KH!$A:$R,14,0)</f>
        <v>1</v>
      </c>
      <c r="AD4944" s="7" t="str">
        <f>IFERROR(VLOOKUP(J4944,'Chuyển Mã'!$B$3:$C$9,2,0),"")</f>
        <v>Hà Nội</v>
      </c>
      <c r="AE4944" s="7" t="str">
        <f t="shared" si="702"/>
        <v>Chân giò heo muối 300g</v>
      </c>
      <c r="AF4944" s="7">
        <f t="shared" si="703"/>
        <v>5</v>
      </c>
    </row>
    <row r="4945" spans="1:32" x14ac:dyDescent="0.25">
      <c r="A4945" s="11">
        <v>45911</v>
      </c>
      <c r="B4945" s="25">
        <v>31296</v>
      </c>
      <c r="C4945" s="12" t="s">
        <v>7214</v>
      </c>
      <c r="D4945" s="16">
        <f t="shared" si="704"/>
        <v>45911</v>
      </c>
      <c r="G4945" s="13" t="s">
        <v>830</v>
      </c>
      <c r="I4945" s="13" t="s">
        <v>8813</v>
      </c>
      <c r="J4945" s="13" t="s">
        <v>1815</v>
      </c>
      <c r="K4945" s="13" t="s">
        <v>556</v>
      </c>
      <c r="L4945" s="25" t="str">
        <f>VLOOKUP($K4945,TONG_SL!$A:$D,2,0)</f>
        <v>Chân giò heo muối 100g</v>
      </c>
      <c r="N4945" s="25" t="str">
        <f t="shared" si="700"/>
        <v>K-C6</v>
      </c>
      <c r="Q4945" s="25" t="str">
        <f>VLOOKUP(K4945,TONG_SL!$A:$D,3,0)</f>
        <v>Gói</v>
      </c>
      <c r="R4945" s="1">
        <v>5</v>
      </c>
      <c r="T4945" s="1">
        <f>VLOOKUP(VLOOKUP(G4945,Ma_KH!$A:$R,18,0)&amp;K4945,Gia_MB!$A:$F,6,0)</f>
        <v>24549</v>
      </c>
      <c r="U4945" s="14">
        <f t="shared" si="705"/>
        <v>122745</v>
      </c>
      <c r="W4945" s="64">
        <f t="shared" si="706"/>
        <v>0</v>
      </c>
      <c r="X4945" s="3" t="str">
        <f t="shared" si="707"/>
        <v>8</v>
      </c>
      <c r="Z4945" s="14">
        <f t="shared" si="708"/>
        <v>9819.6</v>
      </c>
      <c r="AA4945" s="7">
        <f>VLOOKUP(G4945,Ma_KH!$A:$R,14,0)</f>
        <v>1</v>
      </c>
      <c r="AD4945" s="7" t="str">
        <f>IFERROR(VLOOKUP(J4945,'Chuyển Mã'!$B$3:$C$9,2,0),"")</f>
        <v>Hà Nội</v>
      </c>
      <c r="AE4945" s="7" t="str">
        <f t="shared" si="702"/>
        <v>Chân giò heo muối 100g</v>
      </c>
      <c r="AF4945" s="7">
        <f t="shared" si="703"/>
        <v>5</v>
      </c>
    </row>
    <row r="4946" spans="1:32" x14ac:dyDescent="0.25">
      <c r="A4946" s="11">
        <v>45911</v>
      </c>
      <c r="B4946" s="25">
        <v>31296</v>
      </c>
      <c r="C4946" s="12" t="s">
        <v>7214</v>
      </c>
      <c r="D4946" s="16">
        <f t="shared" si="704"/>
        <v>45911</v>
      </c>
      <c r="G4946" s="13" t="s">
        <v>830</v>
      </c>
      <c r="I4946" s="13" t="s">
        <v>8813</v>
      </c>
      <c r="J4946" s="13" t="s">
        <v>1815</v>
      </c>
      <c r="K4946" s="13" t="s">
        <v>35</v>
      </c>
      <c r="L4946" s="25" t="str">
        <f>VLOOKUP($K4946,TONG_SL!$A:$D,2,0)</f>
        <v>Tai heo muối 200g</v>
      </c>
      <c r="N4946" s="25" t="str">
        <f t="shared" si="700"/>
        <v>K-C6</v>
      </c>
      <c r="Q4946" s="25" t="str">
        <f>VLOOKUP(K4946,TONG_SL!$A:$D,3,0)</f>
        <v>Túi</v>
      </c>
      <c r="R4946" s="1">
        <v>3</v>
      </c>
      <c r="T4946" s="1">
        <f>VLOOKUP(VLOOKUP(G4946,Ma_KH!$A:$R,18,0)&amp;K4946,Gia_MB!$A:$F,6,0)</f>
        <v>55595</v>
      </c>
      <c r="U4946" s="14">
        <f t="shared" si="705"/>
        <v>166785</v>
      </c>
      <c r="W4946" s="64">
        <f t="shared" si="706"/>
        <v>0</v>
      </c>
      <c r="X4946" s="3" t="str">
        <f t="shared" si="707"/>
        <v>8</v>
      </c>
      <c r="Z4946" s="14">
        <f t="shared" si="708"/>
        <v>13342.800000000001</v>
      </c>
      <c r="AA4946" s="7">
        <f>VLOOKUP(G4946,Ma_KH!$A:$R,14,0)</f>
        <v>1</v>
      </c>
      <c r="AD4946" s="7" t="str">
        <f>IFERROR(VLOOKUP(J4946,'Chuyển Mã'!$B$3:$C$9,2,0),"")</f>
        <v>Hà Nội</v>
      </c>
      <c r="AE4946" s="7" t="str">
        <f t="shared" si="702"/>
        <v>Tai heo muối 200g</v>
      </c>
      <c r="AF4946" s="7">
        <f t="shared" si="703"/>
        <v>3</v>
      </c>
    </row>
    <row r="4947" spans="1:32" x14ac:dyDescent="0.25">
      <c r="A4947" s="11">
        <v>45911</v>
      </c>
      <c r="B4947" s="25">
        <v>31296</v>
      </c>
      <c r="C4947" s="12" t="s">
        <v>7214</v>
      </c>
      <c r="D4947" s="16">
        <f t="shared" si="704"/>
        <v>45911</v>
      </c>
      <c r="G4947" s="13" t="s">
        <v>830</v>
      </c>
      <c r="I4947" s="13" t="s">
        <v>8813</v>
      </c>
      <c r="J4947" s="13" t="s">
        <v>1815</v>
      </c>
      <c r="K4947" s="13" t="s">
        <v>32</v>
      </c>
      <c r="L4947" s="25" t="str">
        <f>VLOOKUP($K4947,TONG_SL!$A:$D,2,0)</f>
        <v>Giò Tai Lưỡi Xào 250</v>
      </c>
      <c r="N4947" s="25" t="str">
        <f t="shared" si="700"/>
        <v>K-C6</v>
      </c>
      <c r="Q4947" s="25" t="str">
        <f>VLOOKUP(K4947,TONG_SL!$A:$D,3,0)</f>
        <v>Túi</v>
      </c>
      <c r="R4947" s="1">
        <v>3</v>
      </c>
      <c r="T4947" s="1">
        <f>VLOOKUP(VLOOKUP(G4947,Ma_KH!$A:$R,18,0)&amp;K4947,Gia_MB!$A:$F,6,0)</f>
        <v>50183</v>
      </c>
      <c r="U4947" s="14">
        <f t="shared" si="705"/>
        <v>150549</v>
      </c>
      <c r="W4947" s="64">
        <f t="shared" si="706"/>
        <v>0</v>
      </c>
      <c r="X4947" s="3" t="str">
        <f t="shared" si="707"/>
        <v>8</v>
      </c>
      <c r="Z4947" s="14">
        <f t="shared" si="708"/>
        <v>12043.92</v>
      </c>
      <c r="AA4947" s="7">
        <f>VLOOKUP(G4947,Ma_KH!$A:$R,14,0)</f>
        <v>1</v>
      </c>
      <c r="AD4947" s="7" t="str">
        <f>IFERROR(VLOOKUP(J4947,'Chuyển Mã'!$B$3:$C$9,2,0),"")</f>
        <v>Hà Nội</v>
      </c>
      <c r="AE4947" s="7" t="str">
        <f t="shared" si="702"/>
        <v>Giò Tai Lưỡi Xào 250</v>
      </c>
      <c r="AF4947" s="7">
        <f t="shared" si="703"/>
        <v>3</v>
      </c>
    </row>
    <row r="4948" spans="1:32" x14ac:dyDescent="0.25">
      <c r="A4948" s="11">
        <v>45911</v>
      </c>
      <c r="B4948" s="25">
        <v>31296</v>
      </c>
      <c r="C4948" s="12" t="s">
        <v>7214</v>
      </c>
      <c r="D4948" s="16">
        <f t="shared" si="704"/>
        <v>45911</v>
      </c>
      <c r="G4948" s="13" t="s">
        <v>830</v>
      </c>
      <c r="I4948" s="13" t="s">
        <v>8813</v>
      </c>
      <c r="J4948" s="13" t="s">
        <v>1815</v>
      </c>
      <c r="K4948" s="13" t="s">
        <v>568</v>
      </c>
      <c r="L4948" s="25" t="str">
        <f>VLOOKUP($K4948,TONG_SL!$A:$D,2,0)</f>
        <v>Chân gà sả tắc 150g</v>
      </c>
      <c r="N4948" s="25" t="str">
        <f t="shared" si="700"/>
        <v>K-C6</v>
      </c>
      <c r="Q4948" s="25" t="str">
        <f>VLOOKUP(K4948,TONG_SL!$A:$D,3,0)</f>
        <v>Túi</v>
      </c>
      <c r="R4948" s="1">
        <v>3</v>
      </c>
      <c r="T4948" s="1">
        <f>VLOOKUP(VLOOKUP(G4948,Ma_KH!$A:$R,18,0)&amp;K4948,Gia_MB!$A:$F,6,0)</f>
        <v>22500</v>
      </c>
      <c r="U4948" s="14">
        <f t="shared" si="705"/>
        <v>67500</v>
      </c>
      <c r="W4948" s="64">
        <f t="shared" si="706"/>
        <v>0</v>
      </c>
      <c r="X4948" s="3" t="str">
        <f t="shared" si="707"/>
        <v>8</v>
      </c>
      <c r="Z4948" s="14">
        <f t="shared" si="708"/>
        <v>5400</v>
      </c>
      <c r="AA4948" s="7">
        <f>VLOOKUP(G4948,Ma_KH!$A:$R,14,0)</f>
        <v>1</v>
      </c>
      <c r="AD4948" s="7" t="str">
        <f>IFERROR(VLOOKUP(J4948,'Chuyển Mã'!$B$3:$C$9,2,0),"")</f>
        <v>Hà Nội</v>
      </c>
      <c r="AE4948" s="7" t="str">
        <f t="shared" si="702"/>
        <v>Chân gà sả tắc 150g</v>
      </c>
      <c r="AF4948" s="7">
        <f t="shared" si="703"/>
        <v>3</v>
      </c>
    </row>
    <row r="4949" spans="1:32" x14ac:dyDescent="0.25">
      <c r="A4949" s="11">
        <v>45911</v>
      </c>
      <c r="B4949" s="25">
        <v>31296</v>
      </c>
      <c r="C4949" s="12" t="s">
        <v>7214</v>
      </c>
      <c r="D4949" s="16">
        <f t="shared" si="704"/>
        <v>45911</v>
      </c>
      <c r="G4949" s="13" t="s">
        <v>830</v>
      </c>
      <c r="I4949" s="13" t="s">
        <v>8813</v>
      </c>
      <c r="J4949" s="13" t="s">
        <v>1815</v>
      </c>
      <c r="K4949" s="13" t="s">
        <v>570</v>
      </c>
      <c r="L4949" s="25" t="str">
        <f>VLOOKUP($K4949,TONG_SL!$A:$D,2,0)</f>
        <v>Tai heo sốt thái 150g</v>
      </c>
      <c r="N4949" s="25" t="str">
        <f t="shared" si="700"/>
        <v>K-C6</v>
      </c>
      <c r="Q4949" s="25" t="str">
        <f>VLOOKUP(K4949,TONG_SL!$A:$D,3,0)</f>
        <v>Túi</v>
      </c>
      <c r="R4949" s="1">
        <v>3</v>
      </c>
      <c r="T4949" s="1">
        <f>VLOOKUP(VLOOKUP(G4949,Ma_KH!$A:$R,18,0)&amp;K4949,Gia_MB!$A:$F,6,0)</f>
        <v>21667</v>
      </c>
      <c r="U4949" s="14">
        <f t="shared" si="705"/>
        <v>65001</v>
      </c>
      <c r="W4949" s="64">
        <f t="shared" si="706"/>
        <v>0</v>
      </c>
      <c r="X4949" s="3" t="str">
        <f t="shared" si="707"/>
        <v>8</v>
      </c>
      <c r="Z4949" s="14">
        <f t="shared" si="708"/>
        <v>5200.08</v>
      </c>
      <c r="AA4949" s="7">
        <f>VLOOKUP(G4949,Ma_KH!$A:$R,14,0)</f>
        <v>1</v>
      </c>
      <c r="AD4949" s="7" t="str">
        <f>IFERROR(VLOOKUP(J4949,'Chuyển Mã'!$B$3:$C$9,2,0),"")</f>
        <v>Hà Nội</v>
      </c>
      <c r="AE4949" s="7" t="str">
        <f t="shared" si="702"/>
        <v>Tai heo sốt thái 150g</v>
      </c>
      <c r="AF4949" s="7">
        <f t="shared" si="703"/>
        <v>3</v>
      </c>
    </row>
    <row r="4950" spans="1:32" x14ac:dyDescent="0.25">
      <c r="A4950" s="11">
        <v>45911</v>
      </c>
      <c r="B4950" s="25">
        <v>31204</v>
      </c>
      <c r="C4950" s="12" t="s">
        <v>7214</v>
      </c>
      <c r="D4950" s="16">
        <f t="shared" si="704"/>
        <v>45911</v>
      </c>
      <c r="G4950" s="13" t="s">
        <v>821</v>
      </c>
      <c r="I4950" s="13" t="s">
        <v>821</v>
      </c>
      <c r="J4950" s="13" t="s">
        <v>1815</v>
      </c>
      <c r="K4950" s="13" t="s">
        <v>30</v>
      </c>
      <c r="L4950" s="25" t="str">
        <f>VLOOKUP($K4950,TONG_SL!$A:$D,2,0)</f>
        <v>Gà muối 500g</v>
      </c>
      <c r="N4950" s="25" t="str">
        <f t="shared" si="700"/>
        <v>K-C6</v>
      </c>
      <c r="Q4950" s="25" t="str">
        <f>VLOOKUP(K4950,TONG_SL!$A:$D,3,0)</f>
        <v>Túi</v>
      </c>
      <c r="R4950" s="1">
        <v>5</v>
      </c>
      <c r="T4950" s="1">
        <f>VLOOKUP(VLOOKUP(G4950,Ma_KH!$A:$R,18,0)&amp;K4950,Gia_MB!$A:$F,6,0)</f>
        <v>105505.09999999999</v>
      </c>
      <c r="U4950" s="14">
        <f t="shared" si="705"/>
        <v>527525.5</v>
      </c>
      <c r="W4950" s="64">
        <f t="shared" si="706"/>
        <v>0</v>
      </c>
      <c r="X4950" s="3" t="str">
        <f t="shared" si="707"/>
        <v>8</v>
      </c>
      <c r="Z4950" s="14">
        <f t="shared" si="708"/>
        <v>42202.04</v>
      </c>
      <c r="AA4950" s="7">
        <f>VLOOKUP(G4950,Ma_KH!$A:$R,14,0)</f>
        <v>1</v>
      </c>
      <c r="AD4950" s="7" t="str">
        <f>IFERROR(VLOOKUP(J4950,'Chuyển Mã'!$B$3:$C$9,2,0),"")</f>
        <v>Hà Nội</v>
      </c>
      <c r="AE4950" s="7" t="str">
        <f t="shared" si="702"/>
        <v>Gà muối 500g</v>
      </c>
      <c r="AF4950" s="7">
        <f t="shared" si="703"/>
        <v>5</v>
      </c>
    </row>
    <row r="4951" spans="1:32" x14ac:dyDescent="0.25">
      <c r="A4951" s="11">
        <v>45911</v>
      </c>
      <c r="B4951" s="25">
        <v>31204</v>
      </c>
      <c r="C4951" s="12" t="s">
        <v>7214</v>
      </c>
      <c r="D4951" s="16">
        <f t="shared" si="704"/>
        <v>45911</v>
      </c>
      <c r="G4951" s="13" t="s">
        <v>821</v>
      </c>
      <c r="I4951" s="13" t="s">
        <v>821</v>
      </c>
      <c r="J4951" s="13" t="s">
        <v>1815</v>
      </c>
      <c r="K4951" s="13" t="s">
        <v>27</v>
      </c>
      <c r="L4951" s="25" t="str">
        <f>VLOOKUP($K4951,TONG_SL!$A:$D,2,0)</f>
        <v>Chân giò heo muối 300g</v>
      </c>
      <c r="N4951" s="25" t="str">
        <f t="shared" si="700"/>
        <v>K-C6</v>
      </c>
      <c r="Q4951" s="25" t="str">
        <f>VLOOKUP(K4951,TONG_SL!$A:$D,3,0)</f>
        <v>Túi</v>
      </c>
      <c r="R4951" s="1">
        <v>5</v>
      </c>
      <c r="T4951" s="1">
        <f>VLOOKUP(VLOOKUP(G4951,Ma_KH!$A:$R,18,0)&amp;K4951,Gia_MB!$A:$F,6,0)</f>
        <v>69759.45</v>
      </c>
      <c r="U4951" s="14">
        <f t="shared" si="705"/>
        <v>348797.25</v>
      </c>
      <c r="W4951" s="64">
        <f t="shared" si="706"/>
        <v>0</v>
      </c>
      <c r="X4951" s="3" t="str">
        <f t="shared" si="707"/>
        <v>8</v>
      </c>
      <c r="Z4951" s="14">
        <f t="shared" si="708"/>
        <v>27903.78</v>
      </c>
      <c r="AA4951" s="7">
        <f>VLOOKUP(G4951,Ma_KH!$A:$R,14,0)</f>
        <v>1</v>
      </c>
      <c r="AD4951" s="7" t="str">
        <f>IFERROR(VLOOKUP(J4951,'Chuyển Mã'!$B$3:$C$9,2,0),"")</f>
        <v>Hà Nội</v>
      </c>
      <c r="AE4951" s="7" t="str">
        <f t="shared" si="702"/>
        <v>Chân giò heo muối 300g</v>
      </c>
      <c r="AF4951" s="7">
        <f t="shared" si="703"/>
        <v>5</v>
      </c>
    </row>
    <row r="4952" spans="1:32" x14ac:dyDescent="0.25">
      <c r="A4952" s="11">
        <v>45911</v>
      </c>
      <c r="B4952" s="25">
        <v>31204</v>
      </c>
      <c r="C4952" s="12" t="s">
        <v>7214</v>
      </c>
      <c r="D4952" s="16">
        <f t="shared" si="704"/>
        <v>45911</v>
      </c>
      <c r="G4952" s="13" t="s">
        <v>821</v>
      </c>
      <c r="I4952" s="13" t="s">
        <v>821</v>
      </c>
      <c r="J4952" s="13" t="s">
        <v>1815</v>
      </c>
      <c r="K4952" s="13" t="s">
        <v>35</v>
      </c>
      <c r="L4952" s="25" t="str">
        <f>VLOOKUP($K4952,TONG_SL!$A:$D,2,0)</f>
        <v>Tai heo muối 200g</v>
      </c>
      <c r="N4952" s="25" t="str">
        <f t="shared" si="700"/>
        <v>K-C6</v>
      </c>
      <c r="Q4952" s="25" t="str">
        <f>VLOOKUP(K4952,TONG_SL!$A:$D,3,0)</f>
        <v>Túi</v>
      </c>
      <c r="R4952" s="1">
        <v>3</v>
      </c>
      <c r="T4952" s="1">
        <f>VLOOKUP(VLOOKUP(G4952,Ma_KH!$A:$R,18,0)&amp;K4952,Gia_MB!$A:$F,6,0)</f>
        <v>52815.25</v>
      </c>
      <c r="U4952" s="14">
        <f t="shared" si="705"/>
        <v>158445.75</v>
      </c>
      <c r="W4952" s="64">
        <f t="shared" si="706"/>
        <v>0</v>
      </c>
      <c r="X4952" s="3" t="str">
        <f t="shared" si="707"/>
        <v>8</v>
      </c>
      <c r="Z4952" s="14">
        <f t="shared" si="708"/>
        <v>12675.66</v>
      </c>
      <c r="AA4952" s="7">
        <f>VLOOKUP(G4952,Ma_KH!$A:$R,14,0)</f>
        <v>1</v>
      </c>
      <c r="AD4952" s="7" t="str">
        <f>IFERROR(VLOOKUP(J4952,'Chuyển Mã'!$B$3:$C$9,2,0),"")</f>
        <v>Hà Nội</v>
      </c>
      <c r="AE4952" s="7" t="str">
        <f t="shared" si="702"/>
        <v>Tai heo muối 200g</v>
      </c>
      <c r="AF4952" s="7">
        <f t="shared" si="703"/>
        <v>3</v>
      </c>
    </row>
    <row r="4953" spans="1:32" x14ac:dyDescent="0.25">
      <c r="A4953" s="11">
        <v>45911</v>
      </c>
      <c r="B4953" s="25">
        <v>31204</v>
      </c>
      <c r="C4953" s="12" t="s">
        <v>7214</v>
      </c>
      <c r="D4953" s="16">
        <f t="shared" si="704"/>
        <v>45911</v>
      </c>
      <c r="G4953" s="13" t="s">
        <v>821</v>
      </c>
      <c r="I4953" s="13" t="s">
        <v>821</v>
      </c>
      <c r="J4953" s="13" t="s">
        <v>1815</v>
      </c>
      <c r="K4953" s="13" t="s">
        <v>32</v>
      </c>
      <c r="L4953" s="25" t="str">
        <f>VLOOKUP($K4953,TONG_SL!$A:$D,2,0)</f>
        <v>Giò Tai Lưỡi Xào 250</v>
      </c>
      <c r="N4953" s="25" t="str">
        <f t="shared" si="700"/>
        <v>K-C6</v>
      </c>
      <c r="Q4953" s="25" t="str">
        <f>VLOOKUP(K4953,TONG_SL!$A:$D,3,0)</f>
        <v>Túi</v>
      </c>
      <c r="R4953" s="1">
        <v>3</v>
      </c>
      <c r="T4953" s="1">
        <f>VLOOKUP(VLOOKUP(G4953,Ma_KH!$A:$R,18,0)&amp;K4953,Gia_MB!$A:$F,6,0)</f>
        <v>47673.85</v>
      </c>
      <c r="U4953" s="14">
        <f t="shared" si="705"/>
        <v>143021.54999999999</v>
      </c>
      <c r="W4953" s="64">
        <f t="shared" si="706"/>
        <v>0</v>
      </c>
      <c r="X4953" s="3" t="str">
        <f t="shared" si="707"/>
        <v>8</v>
      </c>
      <c r="Z4953" s="14">
        <f t="shared" si="708"/>
        <v>11441.724</v>
      </c>
      <c r="AA4953" s="7">
        <f>VLOOKUP(G4953,Ma_KH!$A:$R,14,0)</f>
        <v>1</v>
      </c>
      <c r="AD4953" s="7" t="str">
        <f>IFERROR(VLOOKUP(J4953,'Chuyển Mã'!$B$3:$C$9,2,0),"")</f>
        <v>Hà Nội</v>
      </c>
      <c r="AE4953" s="7" t="str">
        <f t="shared" si="702"/>
        <v>Giò Tai Lưỡi Xào 250</v>
      </c>
      <c r="AF4953" s="7">
        <f t="shared" si="703"/>
        <v>3</v>
      </c>
    </row>
    <row r="4954" spans="1:32" x14ac:dyDescent="0.25">
      <c r="A4954" s="11">
        <v>45911</v>
      </c>
      <c r="B4954" s="25">
        <v>31204</v>
      </c>
      <c r="C4954" s="12" t="s">
        <v>7214</v>
      </c>
      <c r="D4954" s="16">
        <f t="shared" si="704"/>
        <v>45911</v>
      </c>
      <c r="G4954" s="13" t="s">
        <v>821</v>
      </c>
      <c r="I4954" s="13" t="s">
        <v>821</v>
      </c>
      <c r="J4954" s="13" t="s">
        <v>1815</v>
      </c>
      <c r="K4954" s="13" t="s">
        <v>39</v>
      </c>
      <c r="L4954" s="25" t="str">
        <f>VLOOKUP($K4954,TONG_SL!$A:$D,2,0)</f>
        <v>Chả cốm 300g</v>
      </c>
      <c r="N4954" s="25" t="str">
        <f t="shared" si="700"/>
        <v>K-C6</v>
      </c>
      <c r="Q4954" s="25" t="str">
        <f>VLOOKUP(K4954,TONG_SL!$A:$D,3,0)</f>
        <v>Túi</v>
      </c>
      <c r="R4954" s="1">
        <v>3</v>
      </c>
      <c r="T4954" s="1">
        <f>VLOOKUP(VLOOKUP(G4954,Ma_KH!$A:$R,18,0)&amp;K4954,Gia_MB!$A:$F,6,0)</f>
        <v>70537.5</v>
      </c>
      <c r="U4954" s="14">
        <f t="shared" si="705"/>
        <v>211612.5</v>
      </c>
      <c r="W4954" s="64">
        <f t="shared" si="706"/>
        <v>0</v>
      </c>
      <c r="X4954" s="3" t="str">
        <f t="shared" si="707"/>
        <v>8</v>
      </c>
      <c r="Z4954" s="14">
        <f t="shared" si="708"/>
        <v>16929</v>
      </c>
      <c r="AA4954" s="7">
        <f>VLOOKUP(G4954,Ma_KH!$A:$R,14,0)</f>
        <v>1</v>
      </c>
      <c r="AD4954" s="7" t="str">
        <f>IFERROR(VLOOKUP(J4954,'Chuyển Mã'!$B$3:$C$9,2,0),"")</f>
        <v>Hà Nội</v>
      </c>
      <c r="AE4954" s="7" t="str">
        <f t="shared" si="702"/>
        <v>Chả cốm 300g</v>
      </c>
      <c r="AF4954" s="7">
        <f t="shared" si="703"/>
        <v>3</v>
      </c>
    </row>
    <row r="4955" spans="1:32" x14ac:dyDescent="0.25">
      <c r="A4955" s="11">
        <v>45911</v>
      </c>
      <c r="B4955" s="25">
        <v>31204</v>
      </c>
      <c r="C4955" s="12" t="s">
        <v>7214</v>
      </c>
      <c r="D4955" s="16">
        <f t="shared" si="704"/>
        <v>45911</v>
      </c>
      <c r="G4955" s="13" t="s">
        <v>821</v>
      </c>
      <c r="I4955" s="13" t="s">
        <v>821</v>
      </c>
      <c r="J4955" s="13" t="s">
        <v>1815</v>
      </c>
      <c r="K4955" s="13" t="s">
        <v>51</v>
      </c>
      <c r="L4955" s="25" t="str">
        <f>VLOOKUP($K4955,TONG_SL!$A:$D,2,0)</f>
        <v>Mọc Nấm Hương 250g</v>
      </c>
      <c r="N4955" s="25" t="str">
        <f t="shared" si="700"/>
        <v>K-C6</v>
      </c>
      <c r="Q4955" s="25" t="str">
        <f>VLOOKUP(K4955,TONG_SL!$A:$D,3,0)</f>
        <v>Túi</v>
      </c>
      <c r="R4955" s="1">
        <v>3</v>
      </c>
      <c r="T4955" s="1">
        <f>VLOOKUP(VLOOKUP(G4955,Ma_KH!$A:$R,18,0)&amp;K4955,Gia_MB!$A:$F,6,0)</f>
        <v>43700</v>
      </c>
      <c r="U4955" s="14">
        <f t="shared" si="705"/>
        <v>131100</v>
      </c>
      <c r="W4955" s="64">
        <f t="shared" si="706"/>
        <v>0</v>
      </c>
      <c r="X4955" s="3" t="str">
        <f t="shared" si="707"/>
        <v>8</v>
      </c>
      <c r="Z4955" s="14">
        <f t="shared" si="708"/>
        <v>10488</v>
      </c>
      <c r="AA4955" s="7">
        <f>VLOOKUP(G4955,Ma_KH!$A:$R,14,0)</f>
        <v>1</v>
      </c>
      <c r="AD4955" s="7" t="str">
        <f>IFERROR(VLOOKUP(J4955,'Chuyển Mã'!$B$3:$C$9,2,0),"")</f>
        <v>Hà Nội</v>
      </c>
      <c r="AE4955" s="7" t="str">
        <f t="shared" si="702"/>
        <v>Mọc Nấm Hương 250g</v>
      </c>
      <c r="AF4955" s="7">
        <f t="shared" si="703"/>
        <v>3</v>
      </c>
    </row>
    <row r="4956" spans="1:32" x14ac:dyDescent="0.25">
      <c r="A4956" s="11">
        <v>45911</v>
      </c>
      <c r="B4956" s="25">
        <v>31204</v>
      </c>
      <c r="C4956" s="12" t="s">
        <v>7214</v>
      </c>
      <c r="D4956" s="16">
        <f t="shared" si="704"/>
        <v>45911</v>
      </c>
      <c r="G4956" s="13" t="s">
        <v>821</v>
      </c>
      <c r="I4956" s="13" t="s">
        <v>821</v>
      </c>
      <c r="J4956" s="13" t="s">
        <v>1815</v>
      </c>
      <c r="K4956" s="13" t="s">
        <v>568</v>
      </c>
      <c r="L4956" s="25" t="str">
        <f>VLOOKUP($K4956,TONG_SL!$A:$D,2,0)</f>
        <v>Chân gà sả tắc 150g</v>
      </c>
      <c r="N4956" s="25" t="str">
        <f t="shared" si="700"/>
        <v>K-C6</v>
      </c>
      <c r="Q4956" s="25" t="str">
        <f>VLOOKUP(K4956,TONG_SL!$A:$D,3,0)</f>
        <v>Túi</v>
      </c>
      <c r="R4956" s="1">
        <v>3</v>
      </c>
      <c r="T4956" s="1">
        <f>VLOOKUP(VLOOKUP(G4956,Ma_KH!$A:$R,18,0)&amp;K4956,Gia_MB!$A:$F,6,0)</f>
        <v>21375</v>
      </c>
      <c r="U4956" s="14">
        <f t="shared" si="705"/>
        <v>64125</v>
      </c>
      <c r="W4956" s="64">
        <f t="shared" si="706"/>
        <v>0</v>
      </c>
      <c r="X4956" s="3" t="str">
        <f t="shared" si="707"/>
        <v>8</v>
      </c>
      <c r="Z4956" s="14">
        <f t="shared" si="708"/>
        <v>5130</v>
      </c>
      <c r="AA4956" s="7">
        <f>VLOOKUP(G4956,Ma_KH!$A:$R,14,0)</f>
        <v>1</v>
      </c>
      <c r="AD4956" s="7" t="str">
        <f>IFERROR(VLOOKUP(J4956,'Chuyển Mã'!$B$3:$C$9,2,0),"")</f>
        <v>Hà Nội</v>
      </c>
      <c r="AE4956" s="7" t="str">
        <f t="shared" si="702"/>
        <v>Chân gà sả tắc 150g</v>
      </c>
      <c r="AF4956" s="7">
        <f t="shared" si="703"/>
        <v>3</v>
      </c>
    </row>
    <row r="4957" spans="1:32" x14ac:dyDescent="0.25">
      <c r="A4957" s="11">
        <v>45911</v>
      </c>
      <c r="B4957" s="25">
        <v>31204</v>
      </c>
      <c r="C4957" s="12" t="s">
        <v>7214</v>
      </c>
      <c r="D4957" s="16">
        <f t="shared" si="704"/>
        <v>45911</v>
      </c>
      <c r="G4957" s="13" t="s">
        <v>821</v>
      </c>
      <c r="I4957" s="13" t="s">
        <v>821</v>
      </c>
      <c r="J4957" s="13" t="s">
        <v>1815</v>
      </c>
      <c r="K4957" s="13" t="s">
        <v>570</v>
      </c>
      <c r="L4957" s="25" t="str">
        <f>VLOOKUP($K4957,TONG_SL!$A:$D,2,0)</f>
        <v>Tai heo sốt thái 150g</v>
      </c>
      <c r="N4957" s="25" t="str">
        <f t="shared" si="700"/>
        <v>K-C6</v>
      </c>
      <c r="Q4957" s="25" t="str">
        <f>VLOOKUP(K4957,TONG_SL!$A:$D,3,0)</f>
        <v>Túi</v>
      </c>
      <c r="R4957" s="1">
        <v>3</v>
      </c>
      <c r="T4957" s="1">
        <f>VLOOKUP(VLOOKUP(G4957,Ma_KH!$A:$R,18,0)&amp;K4957,Gia_MB!$A:$F,6,0)</f>
        <v>20583.649999999998</v>
      </c>
      <c r="U4957" s="14">
        <f t="shared" si="705"/>
        <v>61750.95</v>
      </c>
      <c r="W4957" s="64">
        <f t="shared" si="706"/>
        <v>0</v>
      </c>
      <c r="X4957" s="3" t="str">
        <f t="shared" si="707"/>
        <v>8</v>
      </c>
      <c r="Z4957" s="14">
        <f t="shared" si="708"/>
        <v>4940.076</v>
      </c>
      <c r="AA4957" s="7">
        <f>VLOOKUP(G4957,Ma_KH!$A:$R,14,0)</f>
        <v>1</v>
      </c>
      <c r="AD4957" s="7" t="str">
        <f>IFERROR(VLOOKUP(J4957,'Chuyển Mã'!$B$3:$C$9,2,0),"")</f>
        <v>Hà Nội</v>
      </c>
      <c r="AE4957" s="7" t="str">
        <f t="shared" si="702"/>
        <v>Tai heo sốt thái 150g</v>
      </c>
      <c r="AF4957" s="7">
        <f t="shared" si="703"/>
        <v>3</v>
      </c>
    </row>
    <row r="4958" spans="1:32" x14ac:dyDescent="0.25">
      <c r="A4958" s="11">
        <v>45911</v>
      </c>
      <c r="B4958" s="25">
        <v>31207</v>
      </c>
      <c r="C4958" s="12" t="s">
        <v>7214</v>
      </c>
      <c r="D4958" s="16">
        <f t="shared" si="704"/>
        <v>45911</v>
      </c>
      <c r="G4958" s="13" t="s">
        <v>833</v>
      </c>
      <c r="I4958" s="13" t="s">
        <v>833</v>
      </c>
      <c r="J4958" s="13" t="s">
        <v>1815</v>
      </c>
      <c r="K4958" s="13" t="s">
        <v>30</v>
      </c>
      <c r="L4958" s="25" t="str">
        <f>VLOOKUP($K4958,TONG_SL!$A:$D,2,0)</f>
        <v>Gà muối 500g</v>
      </c>
      <c r="N4958" s="25" t="str">
        <f t="shared" si="700"/>
        <v>K-C6</v>
      </c>
      <c r="Q4958" s="25" t="str">
        <f>VLOOKUP(K4958,TONG_SL!$A:$D,3,0)</f>
        <v>Túi</v>
      </c>
      <c r="R4958" s="1">
        <v>5</v>
      </c>
      <c r="T4958" s="1">
        <f>VLOOKUP(VLOOKUP(G4958,Ma_KH!$A:$R,18,0)&amp;K4958,Gia_MB!$A:$F,6,0)</f>
        <v>105505.09999999999</v>
      </c>
      <c r="U4958" s="14">
        <f t="shared" si="705"/>
        <v>527525.5</v>
      </c>
      <c r="W4958" s="64">
        <f t="shared" si="706"/>
        <v>0</v>
      </c>
      <c r="X4958" s="3" t="str">
        <f t="shared" si="707"/>
        <v>8</v>
      </c>
      <c r="Z4958" s="14">
        <f t="shared" si="708"/>
        <v>42202.04</v>
      </c>
      <c r="AA4958" s="7">
        <f>VLOOKUP(G4958,Ma_KH!$A:$R,14,0)</f>
        <v>1</v>
      </c>
      <c r="AD4958" s="7" t="str">
        <f>IFERROR(VLOOKUP(J4958,'Chuyển Mã'!$B$3:$C$9,2,0),"")</f>
        <v>Hà Nội</v>
      </c>
      <c r="AE4958" s="7" t="str">
        <f t="shared" si="702"/>
        <v>Gà muối 500g</v>
      </c>
      <c r="AF4958" s="7">
        <f t="shared" si="703"/>
        <v>5</v>
      </c>
    </row>
    <row r="4959" spans="1:32" x14ac:dyDescent="0.25">
      <c r="A4959" s="11">
        <v>45911</v>
      </c>
      <c r="B4959" s="25">
        <v>31207</v>
      </c>
      <c r="C4959" s="12" t="s">
        <v>7214</v>
      </c>
      <c r="D4959" s="16">
        <f t="shared" si="704"/>
        <v>45911</v>
      </c>
      <c r="G4959" s="13" t="s">
        <v>833</v>
      </c>
      <c r="I4959" s="13" t="s">
        <v>833</v>
      </c>
      <c r="J4959" s="13" t="s">
        <v>1815</v>
      </c>
      <c r="K4959" s="13" t="s">
        <v>27</v>
      </c>
      <c r="L4959" s="25" t="str">
        <f>VLOOKUP($K4959,TONG_SL!$A:$D,2,0)</f>
        <v>Chân giò heo muối 300g</v>
      </c>
      <c r="N4959" s="25" t="str">
        <f t="shared" si="700"/>
        <v>K-C6</v>
      </c>
      <c r="Q4959" s="25" t="str">
        <f>VLOOKUP(K4959,TONG_SL!$A:$D,3,0)</f>
        <v>Túi</v>
      </c>
      <c r="R4959" s="1">
        <v>6</v>
      </c>
      <c r="T4959" s="1">
        <f>VLOOKUP(VLOOKUP(G4959,Ma_KH!$A:$R,18,0)&amp;K4959,Gia_MB!$A:$F,6,0)</f>
        <v>69759.45</v>
      </c>
      <c r="U4959" s="14">
        <f t="shared" si="705"/>
        <v>418556.69999999995</v>
      </c>
      <c r="W4959" s="64">
        <f t="shared" si="706"/>
        <v>0</v>
      </c>
      <c r="X4959" s="3" t="str">
        <f t="shared" si="707"/>
        <v>8</v>
      </c>
      <c r="Z4959" s="14">
        <f t="shared" si="708"/>
        <v>33484.536</v>
      </c>
      <c r="AA4959" s="7">
        <f>VLOOKUP(G4959,Ma_KH!$A:$R,14,0)</f>
        <v>1</v>
      </c>
      <c r="AD4959" s="7" t="str">
        <f>IFERROR(VLOOKUP(J4959,'Chuyển Mã'!$B$3:$C$9,2,0),"")</f>
        <v>Hà Nội</v>
      </c>
      <c r="AE4959" s="7" t="str">
        <f t="shared" si="702"/>
        <v>Chân giò heo muối 300g</v>
      </c>
      <c r="AF4959" s="7">
        <f t="shared" si="703"/>
        <v>6</v>
      </c>
    </row>
    <row r="4960" spans="1:32" x14ac:dyDescent="0.25">
      <c r="A4960" s="11">
        <v>45911</v>
      </c>
      <c r="B4960" s="25">
        <v>31207</v>
      </c>
      <c r="C4960" s="12" t="s">
        <v>7214</v>
      </c>
      <c r="D4960" s="16">
        <f t="shared" si="704"/>
        <v>45911</v>
      </c>
      <c r="G4960" s="13" t="s">
        <v>833</v>
      </c>
      <c r="I4960" s="13" t="s">
        <v>833</v>
      </c>
      <c r="J4960" s="13" t="s">
        <v>1815</v>
      </c>
      <c r="K4960" s="13" t="s">
        <v>35</v>
      </c>
      <c r="L4960" s="25" t="str">
        <f>VLOOKUP($K4960,TONG_SL!$A:$D,2,0)</f>
        <v>Tai heo muối 200g</v>
      </c>
      <c r="N4960" s="25" t="str">
        <f t="shared" si="700"/>
        <v>K-C6</v>
      </c>
      <c r="Q4960" s="25" t="str">
        <f>VLOOKUP(K4960,TONG_SL!$A:$D,3,0)</f>
        <v>Túi</v>
      </c>
      <c r="R4960" s="1">
        <v>3</v>
      </c>
      <c r="T4960" s="1">
        <f>VLOOKUP(VLOOKUP(G4960,Ma_KH!$A:$R,18,0)&amp;K4960,Gia_MB!$A:$F,6,0)</f>
        <v>52815.25</v>
      </c>
      <c r="U4960" s="14">
        <f t="shared" si="705"/>
        <v>158445.75</v>
      </c>
      <c r="W4960" s="64">
        <f t="shared" si="706"/>
        <v>0</v>
      </c>
      <c r="X4960" s="3" t="str">
        <f t="shared" si="707"/>
        <v>8</v>
      </c>
      <c r="Z4960" s="14">
        <f t="shared" si="708"/>
        <v>12675.66</v>
      </c>
      <c r="AA4960" s="7">
        <f>VLOOKUP(G4960,Ma_KH!$A:$R,14,0)</f>
        <v>1</v>
      </c>
      <c r="AD4960" s="7" t="str">
        <f>IFERROR(VLOOKUP(J4960,'Chuyển Mã'!$B$3:$C$9,2,0),"")</f>
        <v>Hà Nội</v>
      </c>
      <c r="AE4960" s="7" t="str">
        <f t="shared" si="702"/>
        <v>Tai heo muối 200g</v>
      </c>
      <c r="AF4960" s="7">
        <f t="shared" si="703"/>
        <v>3</v>
      </c>
    </row>
    <row r="4961" spans="1:32" x14ac:dyDescent="0.25">
      <c r="A4961" s="11">
        <v>45911</v>
      </c>
      <c r="B4961" s="25">
        <v>31207</v>
      </c>
      <c r="C4961" s="12" t="s">
        <v>7214</v>
      </c>
      <c r="D4961" s="16">
        <f t="shared" si="704"/>
        <v>45911</v>
      </c>
      <c r="G4961" s="13" t="s">
        <v>833</v>
      </c>
      <c r="I4961" s="13" t="s">
        <v>833</v>
      </c>
      <c r="J4961" s="13" t="s">
        <v>1815</v>
      </c>
      <c r="K4961" s="13" t="s">
        <v>39</v>
      </c>
      <c r="L4961" s="25" t="str">
        <f>VLOOKUP($K4961,TONG_SL!$A:$D,2,0)</f>
        <v>Chả cốm 300g</v>
      </c>
      <c r="N4961" s="25" t="str">
        <f t="shared" si="700"/>
        <v>K-C6</v>
      </c>
      <c r="Q4961" s="25" t="str">
        <f>VLOOKUP(K4961,TONG_SL!$A:$D,3,0)</f>
        <v>Túi</v>
      </c>
      <c r="R4961" s="1">
        <v>3</v>
      </c>
      <c r="T4961" s="1" t="e">
        <f>VLOOKUP(VLOOKUP(G4961,Ma_KH!$A:$R,18,0)&amp;K4961,Gia_MB!$A:$F,6,0)</f>
        <v>#N/A</v>
      </c>
      <c r="U4961" s="14" t="e">
        <f t="shared" si="705"/>
        <v>#N/A</v>
      </c>
      <c r="W4961" s="64" t="e">
        <f t="shared" si="706"/>
        <v>#N/A</v>
      </c>
      <c r="X4961" s="3" t="str">
        <f t="shared" si="707"/>
        <v>8</v>
      </c>
      <c r="Z4961" s="14" t="e">
        <f t="shared" si="708"/>
        <v>#N/A</v>
      </c>
      <c r="AA4961" s="7">
        <f>VLOOKUP(G4961,Ma_KH!$A:$R,14,0)</f>
        <v>1</v>
      </c>
      <c r="AD4961" s="7" t="str">
        <f>IFERROR(VLOOKUP(J4961,'Chuyển Mã'!$B$3:$C$9,2,0),"")</f>
        <v>Hà Nội</v>
      </c>
      <c r="AE4961" s="7" t="str">
        <f t="shared" si="702"/>
        <v>Chả cốm 300g</v>
      </c>
      <c r="AF4961" s="7">
        <f t="shared" si="703"/>
        <v>3</v>
      </c>
    </row>
    <row r="4962" spans="1:32" x14ac:dyDescent="0.25">
      <c r="A4962" s="11">
        <v>45911</v>
      </c>
      <c r="B4962" s="25">
        <v>31207</v>
      </c>
      <c r="C4962" s="12" t="s">
        <v>7214</v>
      </c>
      <c r="D4962" s="16">
        <f t="shared" si="704"/>
        <v>45911</v>
      </c>
      <c r="G4962" s="13" t="s">
        <v>833</v>
      </c>
      <c r="I4962" s="13" t="s">
        <v>833</v>
      </c>
      <c r="J4962" s="13" t="s">
        <v>1815</v>
      </c>
      <c r="K4962" s="13" t="s">
        <v>51</v>
      </c>
      <c r="L4962" s="25" t="str">
        <f>VLOOKUP($K4962,TONG_SL!$A:$D,2,0)</f>
        <v>Mọc Nấm Hương 250g</v>
      </c>
      <c r="N4962" s="25" t="str">
        <f t="shared" si="700"/>
        <v>K-C6</v>
      </c>
      <c r="Q4962" s="25" t="str">
        <f>VLOOKUP(K4962,TONG_SL!$A:$D,3,0)</f>
        <v>Túi</v>
      </c>
      <c r="R4962" s="1">
        <v>3</v>
      </c>
      <c r="T4962" s="1" t="e">
        <f>VLOOKUP(VLOOKUP(G4962,Ma_KH!$A:$R,18,0)&amp;K4962,Gia_MB!$A:$F,6,0)</f>
        <v>#N/A</v>
      </c>
      <c r="U4962" s="14" t="e">
        <f t="shared" si="705"/>
        <v>#N/A</v>
      </c>
      <c r="W4962" s="64" t="e">
        <f t="shared" si="706"/>
        <v>#N/A</v>
      </c>
      <c r="X4962" s="3" t="str">
        <f t="shared" si="707"/>
        <v>8</v>
      </c>
      <c r="Z4962" s="14" t="e">
        <f t="shared" si="708"/>
        <v>#N/A</v>
      </c>
      <c r="AA4962" s="7">
        <f>VLOOKUP(G4962,Ma_KH!$A:$R,14,0)</f>
        <v>1</v>
      </c>
      <c r="AD4962" s="7" t="str">
        <f>IFERROR(VLOOKUP(J4962,'Chuyển Mã'!$B$3:$C$9,2,0),"")</f>
        <v>Hà Nội</v>
      </c>
      <c r="AE4962" s="7" t="str">
        <f t="shared" si="702"/>
        <v>Mọc Nấm Hương 250g</v>
      </c>
      <c r="AF4962" s="7">
        <f t="shared" si="703"/>
        <v>3</v>
      </c>
    </row>
    <row r="4963" spans="1:32" x14ac:dyDescent="0.25">
      <c r="A4963" s="11">
        <v>45911</v>
      </c>
      <c r="B4963" s="25">
        <v>31207</v>
      </c>
      <c r="C4963" s="12" t="s">
        <v>7214</v>
      </c>
      <c r="D4963" s="16">
        <f t="shared" si="704"/>
        <v>45911</v>
      </c>
      <c r="G4963" s="13" t="s">
        <v>833</v>
      </c>
      <c r="I4963" s="13" t="s">
        <v>833</v>
      </c>
      <c r="J4963" s="13" t="s">
        <v>1815</v>
      </c>
      <c r="K4963" s="13" t="s">
        <v>568</v>
      </c>
      <c r="L4963" s="25" t="str">
        <f>VLOOKUP($K4963,TONG_SL!$A:$D,2,0)</f>
        <v>Chân gà sả tắc 150g</v>
      </c>
      <c r="N4963" s="25" t="str">
        <f t="shared" ref="N4963:N5026" si="709">IF($B4963&lt;&gt;"","K-C6","")</f>
        <v>K-C6</v>
      </c>
      <c r="Q4963" s="25" t="str">
        <f>VLOOKUP(K4963,TONG_SL!$A:$D,3,0)</f>
        <v>Túi</v>
      </c>
      <c r="R4963" s="1">
        <v>3</v>
      </c>
      <c r="T4963" s="1">
        <f>VLOOKUP(VLOOKUP(G4963,Ma_KH!$A:$R,18,0)&amp;K4963,Gia_MB!$A:$F,6,0)</f>
        <v>21375</v>
      </c>
      <c r="U4963" s="14">
        <f t="shared" si="705"/>
        <v>64125</v>
      </c>
      <c r="W4963" s="64">
        <f t="shared" si="706"/>
        <v>0</v>
      </c>
      <c r="X4963" s="3" t="str">
        <f t="shared" si="707"/>
        <v>8</v>
      </c>
      <c r="Z4963" s="14">
        <f t="shared" si="708"/>
        <v>5130</v>
      </c>
      <c r="AA4963" s="7">
        <f>VLOOKUP(G4963,Ma_KH!$A:$R,14,0)</f>
        <v>1</v>
      </c>
      <c r="AD4963" s="7" t="str">
        <f>IFERROR(VLOOKUP(J4963,'Chuyển Mã'!$B$3:$C$9,2,0),"")</f>
        <v>Hà Nội</v>
      </c>
      <c r="AE4963" s="7" t="str">
        <f t="shared" si="702"/>
        <v>Chân gà sả tắc 150g</v>
      </c>
      <c r="AF4963" s="7">
        <f t="shared" si="703"/>
        <v>3</v>
      </c>
    </row>
    <row r="4964" spans="1:32" x14ac:dyDescent="0.25">
      <c r="A4964" s="11">
        <v>45911</v>
      </c>
      <c r="B4964" s="25">
        <v>31207</v>
      </c>
      <c r="C4964" s="12" t="s">
        <v>7214</v>
      </c>
      <c r="D4964" s="16">
        <f t="shared" si="704"/>
        <v>45911</v>
      </c>
      <c r="G4964" s="13" t="s">
        <v>833</v>
      </c>
      <c r="I4964" s="13" t="s">
        <v>833</v>
      </c>
      <c r="J4964" s="13" t="s">
        <v>1815</v>
      </c>
      <c r="K4964" s="13" t="s">
        <v>570</v>
      </c>
      <c r="L4964" s="25" t="str">
        <f>VLOOKUP($K4964,TONG_SL!$A:$D,2,0)</f>
        <v>Tai heo sốt thái 150g</v>
      </c>
      <c r="N4964" s="25" t="str">
        <f t="shared" si="709"/>
        <v>K-C6</v>
      </c>
      <c r="Q4964" s="25" t="str">
        <f>VLOOKUP(K4964,TONG_SL!$A:$D,3,0)</f>
        <v>Túi</v>
      </c>
      <c r="R4964" s="1">
        <v>3</v>
      </c>
      <c r="T4964" s="1">
        <f>VLOOKUP(VLOOKUP(G4964,Ma_KH!$A:$R,18,0)&amp;K4964,Gia_MB!$A:$F,6,0)</f>
        <v>20583.649999999998</v>
      </c>
      <c r="U4964" s="14">
        <f t="shared" si="705"/>
        <v>61750.95</v>
      </c>
      <c r="W4964" s="64">
        <f t="shared" si="706"/>
        <v>0</v>
      </c>
      <c r="X4964" s="3" t="str">
        <f t="shared" si="707"/>
        <v>8</v>
      </c>
      <c r="Z4964" s="14">
        <f t="shared" si="708"/>
        <v>4940.076</v>
      </c>
      <c r="AA4964" s="7">
        <f>VLOOKUP(G4964,Ma_KH!$A:$R,14,0)</f>
        <v>1</v>
      </c>
      <c r="AD4964" s="7" t="str">
        <f>IFERROR(VLOOKUP(J4964,'Chuyển Mã'!$B$3:$C$9,2,0),"")</f>
        <v>Hà Nội</v>
      </c>
      <c r="AE4964" s="7" t="str">
        <f t="shared" si="702"/>
        <v>Tai heo sốt thái 150g</v>
      </c>
      <c r="AF4964" s="7">
        <f t="shared" si="703"/>
        <v>3</v>
      </c>
    </row>
    <row r="4965" spans="1:32" x14ac:dyDescent="0.25">
      <c r="A4965" s="11">
        <v>45911</v>
      </c>
      <c r="B4965" s="25">
        <v>31205</v>
      </c>
      <c r="C4965" s="12" t="s">
        <v>7214</v>
      </c>
      <c r="D4965" s="16">
        <f t="shared" si="704"/>
        <v>45911</v>
      </c>
      <c r="G4965" s="13" t="s">
        <v>835</v>
      </c>
      <c r="I4965" s="13" t="s">
        <v>835</v>
      </c>
      <c r="J4965" s="13" t="s">
        <v>1815</v>
      </c>
      <c r="K4965" s="13" t="s">
        <v>30</v>
      </c>
      <c r="L4965" s="25" t="str">
        <f>VLOOKUP($K4965,TONG_SL!$A:$D,2,0)</f>
        <v>Gà muối 500g</v>
      </c>
      <c r="N4965" s="25" t="str">
        <f t="shared" si="709"/>
        <v>K-C6</v>
      </c>
      <c r="Q4965" s="25" t="str">
        <f>VLOOKUP(K4965,TONG_SL!$A:$D,3,0)</f>
        <v>Túi</v>
      </c>
      <c r="R4965" s="1">
        <v>5</v>
      </c>
      <c r="T4965" s="1">
        <f>VLOOKUP(VLOOKUP(G4965,Ma_KH!$A:$R,18,0)&amp;K4965,Gia_MB!$A:$F,6,0)</f>
        <v>105505.09999999999</v>
      </c>
      <c r="U4965" s="14">
        <f t="shared" si="705"/>
        <v>527525.5</v>
      </c>
      <c r="W4965" s="64">
        <f t="shared" si="706"/>
        <v>0</v>
      </c>
      <c r="X4965" s="3" t="str">
        <f t="shared" si="707"/>
        <v>8</v>
      </c>
      <c r="Z4965" s="14">
        <f t="shared" si="708"/>
        <v>42202.04</v>
      </c>
      <c r="AA4965" s="7">
        <f>VLOOKUP(G4965,Ma_KH!$A:$R,14,0)</f>
        <v>1</v>
      </c>
      <c r="AD4965" s="7" t="str">
        <f>IFERROR(VLOOKUP(J4965,'Chuyển Mã'!$B$3:$C$9,2,0),"")</f>
        <v>Hà Nội</v>
      </c>
      <c r="AE4965" s="7" t="str">
        <f t="shared" si="702"/>
        <v>Gà muối 500g</v>
      </c>
      <c r="AF4965" s="7">
        <f t="shared" si="703"/>
        <v>5</v>
      </c>
    </row>
    <row r="4966" spans="1:32" x14ac:dyDescent="0.25">
      <c r="A4966" s="11">
        <v>45911</v>
      </c>
      <c r="B4966" s="25">
        <v>31205</v>
      </c>
      <c r="C4966" s="12" t="s">
        <v>7214</v>
      </c>
      <c r="D4966" s="16">
        <f t="shared" si="704"/>
        <v>45911</v>
      </c>
      <c r="G4966" s="13" t="s">
        <v>835</v>
      </c>
      <c r="I4966" s="13" t="s">
        <v>835</v>
      </c>
      <c r="J4966" s="13" t="s">
        <v>1815</v>
      </c>
      <c r="K4966" s="13" t="s">
        <v>27</v>
      </c>
      <c r="L4966" s="25" t="str">
        <f>VLOOKUP($K4966,TONG_SL!$A:$D,2,0)</f>
        <v>Chân giò heo muối 300g</v>
      </c>
      <c r="N4966" s="25" t="str">
        <f t="shared" si="709"/>
        <v>K-C6</v>
      </c>
      <c r="Q4966" s="25" t="str">
        <f>VLOOKUP(K4966,TONG_SL!$A:$D,3,0)</f>
        <v>Túi</v>
      </c>
      <c r="R4966" s="1">
        <v>5</v>
      </c>
      <c r="T4966" s="1">
        <f>VLOOKUP(VLOOKUP(G4966,Ma_KH!$A:$R,18,0)&amp;K4966,Gia_MB!$A:$F,6,0)</f>
        <v>69759.45</v>
      </c>
      <c r="U4966" s="14">
        <f t="shared" si="705"/>
        <v>348797.25</v>
      </c>
      <c r="W4966" s="64">
        <f t="shared" si="706"/>
        <v>0</v>
      </c>
      <c r="X4966" s="3" t="str">
        <f t="shared" si="707"/>
        <v>8</v>
      </c>
      <c r="Z4966" s="14">
        <f t="shared" si="708"/>
        <v>27903.78</v>
      </c>
      <c r="AA4966" s="7">
        <f>VLOOKUP(G4966,Ma_KH!$A:$R,14,0)</f>
        <v>1</v>
      </c>
      <c r="AD4966" s="7" t="str">
        <f>IFERROR(VLOOKUP(J4966,'Chuyển Mã'!$B$3:$C$9,2,0),"")</f>
        <v>Hà Nội</v>
      </c>
      <c r="AE4966" s="7" t="str">
        <f t="shared" si="702"/>
        <v>Chân giò heo muối 300g</v>
      </c>
      <c r="AF4966" s="7">
        <f t="shared" si="703"/>
        <v>5</v>
      </c>
    </row>
    <row r="4967" spans="1:32" x14ac:dyDescent="0.25">
      <c r="A4967" s="11">
        <v>45911</v>
      </c>
      <c r="B4967" s="25">
        <v>31205</v>
      </c>
      <c r="C4967" s="12" t="s">
        <v>7214</v>
      </c>
      <c r="D4967" s="16">
        <f t="shared" si="704"/>
        <v>45911</v>
      </c>
      <c r="G4967" s="13" t="s">
        <v>835</v>
      </c>
      <c r="I4967" s="13" t="s">
        <v>835</v>
      </c>
      <c r="J4967" s="13" t="s">
        <v>1815</v>
      </c>
      <c r="K4967" s="13" t="s">
        <v>35</v>
      </c>
      <c r="L4967" s="25" t="str">
        <f>VLOOKUP($K4967,TONG_SL!$A:$D,2,0)</f>
        <v>Tai heo muối 200g</v>
      </c>
      <c r="N4967" s="25" t="str">
        <f t="shared" si="709"/>
        <v>K-C6</v>
      </c>
      <c r="Q4967" s="25" t="str">
        <f>VLOOKUP(K4967,TONG_SL!$A:$D,3,0)</f>
        <v>Túi</v>
      </c>
      <c r="R4967" s="1">
        <v>3</v>
      </c>
      <c r="T4967" s="1">
        <f>VLOOKUP(VLOOKUP(G4967,Ma_KH!$A:$R,18,0)&amp;K4967,Gia_MB!$A:$F,6,0)</f>
        <v>52815.25</v>
      </c>
      <c r="U4967" s="14">
        <f t="shared" si="705"/>
        <v>158445.75</v>
      </c>
      <c r="W4967" s="64">
        <f t="shared" si="706"/>
        <v>0</v>
      </c>
      <c r="X4967" s="3" t="str">
        <f t="shared" si="707"/>
        <v>8</v>
      </c>
      <c r="Z4967" s="14">
        <f t="shared" si="708"/>
        <v>12675.66</v>
      </c>
      <c r="AA4967" s="7">
        <f>VLOOKUP(G4967,Ma_KH!$A:$R,14,0)</f>
        <v>1</v>
      </c>
      <c r="AD4967" s="7" t="str">
        <f>IFERROR(VLOOKUP(J4967,'Chuyển Mã'!$B$3:$C$9,2,0),"")</f>
        <v>Hà Nội</v>
      </c>
      <c r="AE4967" s="7" t="str">
        <f t="shared" si="702"/>
        <v>Tai heo muối 200g</v>
      </c>
      <c r="AF4967" s="7">
        <f t="shared" si="703"/>
        <v>3</v>
      </c>
    </row>
    <row r="4968" spans="1:32" x14ac:dyDescent="0.25">
      <c r="A4968" s="11">
        <v>45911</v>
      </c>
      <c r="B4968" s="25">
        <v>31205</v>
      </c>
      <c r="C4968" s="12" t="s">
        <v>7214</v>
      </c>
      <c r="D4968" s="16">
        <f t="shared" si="704"/>
        <v>45911</v>
      </c>
      <c r="G4968" s="13" t="s">
        <v>835</v>
      </c>
      <c r="I4968" s="13" t="s">
        <v>835</v>
      </c>
      <c r="J4968" s="13" t="s">
        <v>1815</v>
      </c>
      <c r="K4968" s="13" t="s">
        <v>32</v>
      </c>
      <c r="L4968" s="25" t="str">
        <f>VLOOKUP($K4968,TONG_SL!$A:$D,2,0)</f>
        <v>Giò Tai Lưỡi Xào 250</v>
      </c>
      <c r="N4968" s="25" t="str">
        <f t="shared" si="709"/>
        <v>K-C6</v>
      </c>
      <c r="Q4968" s="25" t="str">
        <f>VLOOKUP(K4968,TONG_SL!$A:$D,3,0)</f>
        <v>Túi</v>
      </c>
      <c r="R4968" s="1">
        <v>3</v>
      </c>
      <c r="T4968" s="1">
        <f>VLOOKUP(VLOOKUP(G4968,Ma_KH!$A:$R,18,0)&amp;K4968,Gia_MB!$A:$F,6,0)</f>
        <v>47673.85</v>
      </c>
      <c r="U4968" s="14">
        <f t="shared" si="705"/>
        <v>143021.54999999999</v>
      </c>
      <c r="W4968" s="64">
        <f t="shared" si="706"/>
        <v>0</v>
      </c>
      <c r="X4968" s="3" t="str">
        <f t="shared" si="707"/>
        <v>8</v>
      </c>
      <c r="Z4968" s="14">
        <f t="shared" si="708"/>
        <v>11441.724</v>
      </c>
      <c r="AA4968" s="7">
        <f>VLOOKUP(G4968,Ma_KH!$A:$R,14,0)</f>
        <v>1</v>
      </c>
      <c r="AD4968" s="7" t="str">
        <f>IFERROR(VLOOKUP(J4968,'Chuyển Mã'!$B$3:$C$9,2,0),"")</f>
        <v>Hà Nội</v>
      </c>
      <c r="AE4968" s="7" t="str">
        <f t="shared" si="702"/>
        <v>Giò Tai Lưỡi Xào 250</v>
      </c>
      <c r="AF4968" s="7">
        <f t="shared" si="703"/>
        <v>3</v>
      </c>
    </row>
    <row r="4969" spans="1:32" x14ac:dyDescent="0.25">
      <c r="A4969" s="11">
        <v>45911</v>
      </c>
      <c r="B4969" s="25">
        <v>31205</v>
      </c>
      <c r="C4969" s="12" t="s">
        <v>7214</v>
      </c>
      <c r="D4969" s="16">
        <f t="shared" si="704"/>
        <v>45911</v>
      </c>
      <c r="G4969" s="13" t="s">
        <v>835</v>
      </c>
      <c r="I4969" s="13" t="s">
        <v>835</v>
      </c>
      <c r="J4969" s="13" t="s">
        <v>1815</v>
      </c>
      <c r="K4969" s="13" t="s">
        <v>51</v>
      </c>
      <c r="L4969" s="25" t="str">
        <f>VLOOKUP($K4969,TONG_SL!$A:$D,2,0)</f>
        <v>Mọc Nấm Hương 250g</v>
      </c>
      <c r="N4969" s="25" t="str">
        <f t="shared" si="709"/>
        <v>K-C6</v>
      </c>
      <c r="Q4969" s="25" t="str">
        <f>VLOOKUP(K4969,TONG_SL!$A:$D,3,0)</f>
        <v>Túi</v>
      </c>
      <c r="R4969" s="1">
        <v>3</v>
      </c>
      <c r="T4969" s="1" t="e">
        <f>VLOOKUP(VLOOKUP(G4969,Ma_KH!$A:$R,18,0)&amp;K4969,Gia_MB!$A:$F,6,0)</f>
        <v>#N/A</v>
      </c>
      <c r="U4969" s="14" t="e">
        <f t="shared" si="705"/>
        <v>#N/A</v>
      </c>
      <c r="W4969" s="64" t="e">
        <f t="shared" si="706"/>
        <v>#N/A</v>
      </c>
      <c r="X4969" s="3" t="str">
        <f t="shared" si="707"/>
        <v>8</v>
      </c>
      <c r="Z4969" s="14" t="e">
        <f t="shared" si="708"/>
        <v>#N/A</v>
      </c>
      <c r="AA4969" s="7">
        <f>VLOOKUP(G4969,Ma_KH!$A:$R,14,0)</f>
        <v>1</v>
      </c>
      <c r="AD4969" s="7" t="str">
        <f>IFERROR(VLOOKUP(J4969,'Chuyển Mã'!$B$3:$C$9,2,0),"")</f>
        <v>Hà Nội</v>
      </c>
      <c r="AE4969" s="7" t="str">
        <f t="shared" si="702"/>
        <v>Mọc Nấm Hương 250g</v>
      </c>
      <c r="AF4969" s="7">
        <f t="shared" si="703"/>
        <v>3</v>
      </c>
    </row>
    <row r="4970" spans="1:32" x14ac:dyDescent="0.25">
      <c r="A4970" s="11">
        <v>45911</v>
      </c>
      <c r="B4970" s="25">
        <v>31205</v>
      </c>
      <c r="C4970" s="12" t="s">
        <v>7214</v>
      </c>
      <c r="D4970" s="16">
        <f t="shared" si="704"/>
        <v>45911</v>
      </c>
      <c r="G4970" s="13" t="s">
        <v>835</v>
      </c>
      <c r="I4970" s="13" t="s">
        <v>835</v>
      </c>
      <c r="J4970" s="13" t="s">
        <v>1815</v>
      </c>
      <c r="K4970" s="13" t="s">
        <v>39</v>
      </c>
      <c r="L4970" s="25" t="str">
        <f>VLOOKUP($K4970,TONG_SL!$A:$D,2,0)</f>
        <v>Chả cốm 300g</v>
      </c>
      <c r="N4970" s="25" t="str">
        <f t="shared" si="709"/>
        <v>K-C6</v>
      </c>
      <c r="Q4970" s="25" t="str">
        <f>VLOOKUP(K4970,TONG_SL!$A:$D,3,0)</f>
        <v>Túi</v>
      </c>
      <c r="R4970" s="1">
        <v>3</v>
      </c>
      <c r="T4970" s="1" t="e">
        <f>VLOOKUP(VLOOKUP(G4970,Ma_KH!$A:$R,18,0)&amp;K4970,Gia_MB!$A:$F,6,0)</f>
        <v>#N/A</v>
      </c>
      <c r="U4970" s="14" t="e">
        <f t="shared" si="705"/>
        <v>#N/A</v>
      </c>
      <c r="W4970" s="64" t="e">
        <f t="shared" si="706"/>
        <v>#N/A</v>
      </c>
      <c r="X4970" s="3" t="str">
        <f t="shared" si="707"/>
        <v>8</v>
      </c>
      <c r="Z4970" s="14" t="e">
        <f t="shared" si="708"/>
        <v>#N/A</v>
      </c>
      <c r="AA4970" s="7">
        <f>VLOOKUP(G4970,Ma_KH!$A:$R,14,0)</f>
        <v>1</v>
      </c>
      <c r="AD4970" s="7" t="str">
        <f>IFERROR(VLOOKUP(J4970,'Chuyển Mã'!$B$3:$C$9,2,0),"")</f>
        <v>Hà Nội</v>
      </c>
      <c r="AE4970" s="7" t="str">
        <f t="shared" si="702"/>
        <v>Chả cốm 300g</v>
      </c>
      <c r="AF4970" s="7">
        <f t="shared" si="703"/>
        <v>3</v>
      </c>
    </row>
    <row r="4971" spans="1:32" x14ac:dyDescent="0.25">
      <c r="A4971" s="11">
        <v>45911</v>
      </c>
      <c r="B4971" s="25">
        <v>31205</v>
      </c>
      <c r="C4971" s="12" t="s">
        <v>7214</v>
      </c>
      <c r="D4971" s="16">
        <f t="shared" si="704"/>
        <v>45911</v>
      </c>
      <c r="G4971" s="13" t="s">
        <v>835</v>
      </c>
      <c r="I4971" s="13" t="s">
        <v>835</v>
      </c>
      <c r="J4971" s="13" t="s">
        <v>1815</v>
      </c>
      <c r="K4971" s="13" t="s">
        <v>568</v>
      </c>
      <c r="L4971" s="25" t="str">
        <f>VLOOKUP($K4971,TONG_SL!$A:$D,2,0)</f>
        <v>Chân gà sả tắc 150g</v>
      </c>
      <c r="N4971" s="25" t="str">
        <f t="shared" si="709"/>
        <v>K-C6</v>
      </c>
      <c r="Q4971" s="25" t="str">
        <f>VLOOKUP(K4971,TONG_SL!$A:$D,3,0)</f>
        <v>Túi</v>
      </c>
      <c r="R4971" s="1">
        <v>3</v>
      </c>
      <c r="T4971" s="1">
        <f>VLOOKUP(VLOOKUP(G4971,Ma_KH!$A:$R,18,0)&amp;K4971,Gia_MB!$A:$F,6,0)</f>
        <v>21375</v>
      </c>
      <c r="U4971" s="14">
        <f t="shared" si="705"/>
        <v>64125</v>
      </c>
      <c r="W4971" s="64">
        <f t="shared" si="706"/>
        <v>0</v>
      </c>
      <c r="X4971" s="3" t="str">
        <f t="shared" si="707"/>
        <v>8</v>
      </c>
      <c r="Z4971" s="14">
        <f t="shared" si="708"/>
        <v>5130</v>
      </c>
      <c r="AA4971" s="7">
        <f>VLOOKUP(G4971,Ma_KH!$A:$R,14,0)</f>
        <v>1</v>
      </c>
      <c r="AD4971" s="7" t="str">
        <f>IFERROR(VLOOKUP(J4971,'Chuyển Mã'!$B$3:$C$9,2,0),"")</f>
        <v>Hà Nội</v>
      </c>
      <c r="AE4971" s="7" t="str">
        <f t="shared" si="702"/>
        <v>Chân gà sả tắc 150g</v>
      </c>
      <c r="AF4971" s="7">
        <f t="shared" si="703"/>
        <v>3</v>
      </c>
    </row>
    <row r="4972" spans="1:32" x14ac:dyDescent="0.25">
      <c r="A4972" s="11">
        <v>45911</v>
      </c>
      <c r="B4972" s="25">
        <v>31205</v>
      </c>
      <c r="C4972" s="12" t="s">
        <v>7214</v>
      </c>
      <c r="D4972" s="16">
        <f t="shared" si="704"/>
        <v>45911</v>
      </c>
      <c r="G4972" s="13" t="s">
        <v>835</v>
      </c>
      <c r="I4972" s="13" t="s">
        <v>835</v>
      </c>
      <c r="J4972" s="13" t="s">
        <v>1815</v>
      </c>
      <c r="K4972" s="13" t="s">
        <v>570</v>
      </c>
      <c r="L4972" s="25" t="str">
        <f>VLOOKUP($K4972,TONG_SL!$A:$D,2,0)</f>
        <v>Tai heo sốt thái 150g</v>
      </c>
      <c r="N4972" s="25" t="str">
        <f t="shared" si="709"/>
        <v>K-C6</v>
      </c>
      <c r="Q4972" s="25" t="str">
        <f>VLOOKUP(K4972,TONG_SL!$A:$D,3,0)</f>
        <v>Túi</v>
      </c>
      <c r="R4972" s="1">
        <v>3</v>
      </c>
      <c r="T4972" s="1">
        <f>VLOOKUP(VLOOKUP(G4972,Ma_KH!$A:$R,18,0)&amp;K4972,Gia_MB!$A:$F,6,0)</f>
        <v>20583.649999999998</v>
      </c>
      <c r="U4972" s="14">
        <f t="shared" si="705"/>
        <v>61750.95</v>
      </c>
      <c r="W4972" s="64">
        <f t="shared" si="706"/>
        <v>0</v>
      </c>
      <c r="X4972" s="3" t="str">
        <f t="shared" si="707"/>
        <v>8</v>
      </c>
      <c r="Z4972" s="14">
        <f t="shared" si="708"/>
        <v>4940.076</v>
      </c>
      <c r="AA4972" s="7">
        <f>VLOOKUP(G4972,Ma_KH!$A:$R,14,0)</f>
        <v>1</v>
      </c>
      <c r="AD4972" s="7" t="str">
        <f>IFERROR(VLOOKUP(J4972,'Chuyển Mã'!$B$3:$C$9,2,0),"")</f>
        <v>Hà Nội</v>
      </c>
      <c r="AE4972" s="7" t="str">
        <f t="shared" si="702"/>
        <v>Tai heo sốt thái 150g</v>
      </c>
      <c r="AF4972" s="7">
        <f t="shared" si="703"/>
        <v>3</v>
      </c>
    </row>
    <row r="4973" spans="1:32" x14ac:dyDescent="0.25">
      <c r="A4973" s="11">
        <v>45911</v>
      </c>
      <c r="B4973" s="25">
        <v>31146</v>
      </c>
      <c r="C4973" s="12" t="s">
        <v>7214</v>
      </c>
      <c r="D4973" s="16">
        <f t="shared" si="704"/>
        <v>45911</v>
      </c>
      <c r="G4973" s="13" t="s">
        <v>769</v>
      </c>
      <c r="I4973" s="13" t="s">
        <v>769</v>
      </c>
      <c r="J4973" s="13" t="s">
        <v>1815</v>
      </c>
      <c r="K4973" s="13" t="s">
        <v>30</v>
      </c>
      <c r="L4973" s="25" t="str">
        <f>VLOOKUP($K4973,TONG_SL!$A:$D,2,0)</f>
        <v>Gà muối 500g</v>
      </c>
      <c r="N4973" s="25" t="str">
        <f t="shared" si="709"/>
        <v>K-C6</v>
      </c>
      <c r="Q4973" s="25" t="str">
        <f>VLOOKUP(K4973,TONG_SL!$A:$D,3,0)</f>
        <v>Túi</v>
      </c>
      <c r="R4973" s="1">
        <v>3</v>
      </c>
      <c r="T4973" s="1">
        <f>VLOOKUP(VLOOKUP(G4973,Ma_KH!$A:$R,18,0)&amp;K4973,Gia_MB!$A:$F,6,0)</f>
        <v>105505.09999999999</v>
      </c>
      <c r="U4973" s="14">
        <f t="shared" si="705"/>
        <v>316515.3</v>
      </c>
      <c r="W4973" s="64">
        <f t="shared" si="706"/>
        <v>0</v>
      </c>
      <c r="X4973" s="3" t="str">
        <f t="shared" si="707"/>
        <v>8</v>
      </c>
      <c r="Z4973" s="14">
        <f t="shared" si="708"/>
        <v>25321.223999999998</v>
      </c>
      <c r="AA4973" s="7">
        <f>VLOOKUP(G4973,Ma_KH!$A:$R,14,0)</f>
        <v>1</v>
      </c>
      <c r="AD4973" s="7" t="str">
        <f>IFERROR(VLOOKUP(J4973,'Chuyển Mã'!$B$3:$C$9,2,0),"")</f>
        <v>Hà Nội</v>
      </c>
      <c r="AE4973" s="7" t="str">
        <f t="shared" si="702"/>
        <v>Gà muối 500g</v>
      </c>
      <c r="AF4973" s="7">
        <f t="shared" si="703"/>
        <v>3</v>
      </c>
    </row>
    <row r="4974" spans="1:32" x14ac:dyDescent="0.25">
      <c r="A4974" s="11">
        <v>45911</v>
      </c>
      <c r="B4974" s="25">
        <v>31146</v>
      </c>
      <c r="C4974" s="12" t="s">
        <v>7214</v>
      </c>
      <c r="D4974" s="16">
        <f t="shared" si="704"/>
        <v>45911</v>
      </c>
      <c r="G4974" s="13" t="s">
        <v>769</v>
      </c>
      <c r="I4974" s="13" t="s">
        <v>769</v>
      </c>
      <c r="J4974" s="13" t="s">
        <v>1815</v>
      </c>
      <c r="K4974" s="13" t="s">
        <v>27</v>
      </c>
      <c r="L4974" s="25" t="str">
        <f>VLOOKUP($K4974,TONG_SL!$A:$D,2,0)</f>
        <v>Chân giò heo muối 300g</v>
      </c>
      <c r="N4974" s="25" t="str">
        <f t="shared" si="709"/>
        <v>K-C6</v>
      </c>
      <c r="Q4974" s="25" t="str">
        <f>VLOOKUP(K4974,TONG_SL!$A:$D,3,0)</f>
        <v>Túi</v>
      </c>
      <c r="R4974" s="1">
        <v>5</v>
      </c>
      <c r="T4974" s="1">
        <f>VLOOKUP(VLOOKUP(G4974,Ma_KH!$A:$R,18,0)&amp;K4974,Gia_MB!$A:$F,6,0)</f>
        <v>69759.45</v>
      </c>
      <c r="U4974" s="14">
        <f t="shared" si="705"/>
        <v>348797.25</v>
      </c>
      <c r="W4974" s="64">
        <f t="shared" si="706"/>
        <v>0</v>
      </c>
      <c r="X4974" s="3" t="str">
        <f t="shared" si="707"/>
        <v>8</v>
      </c>
      <c r="Z4974" s="14">
        <f t="shared" si="708"/>
        <v>27903.78</v>
      </c>
      <c r="AA4974" s="7">
        <f>VLOOKUP(G4974,Ma_KH!$A:$R,14,0)</f>
        <v>1</v>
      </c>
      <c r="AD4974" s="7" t="str">
        <f>IFERROR(VLOOKUP(J4974,'Chuyển Mã'!$B$3:$C$9,2,0),"")</f>
        <v>Hà Nội</v>
      </c>
      <c r="AE4974" s="7" t="str">
        <f t="shared" si="702"/>
        <v>Chân giò heo muối 300g</v>
      </c>
      <c r="AF4974" s="7">
        <f t="shared" si="703"/>
        <v>5</v>
      </c>
    </row>
    <row r="4975" spans="1:32" x14ac:dyDescent="0.25">
      <c r="A4975" s="11">
        <v>45911</v>
      </c>
      <c r="B4975" s="25">
        <v>31146</v>
      </c>
      <c r="C4975" s="12" t="s">
        <v>7214</v>
      </c>
      <c r="D4975" s="16">
        <f t="shared" si="704"/>
        <v>45911</v>
      </c>
      <c r="G4975" s="13" t="s">
        <v>769</v>
      </c>
      <c r="I4975" s="13" t="s">
        <v>769</v>
      </c>
      <c r="J4975" s="13" t="s">
        <v>1815</v>
      </c>
      <c r="K4975" s="13" t="s">
        <v>35</v>
      </c>
      <c r="L4975" s="25" t="str">
        <f>VLOOKUP($K4975,TONG_SL!$A:$D,2,0)</f>
        <v>Tai heo muối 200g</v>
      </c>
      <c r="N4975" s="25" t="str">
        <f t="shared" si="709"/>
        <v>K-C6</v>
      </c>
      <c r="Q4975" s="25" t="str">
        <f>VLOOKUP(K4975,TONG_SL!$A:$D,3,0)</f>
        <v>Túi</v>
      </c>
      <c r="R4975" s="1">
        <v>3</v>
      </c>
      <c r="T4975" s="1">
        <f>VLOOKUP(VLOOKUP(G4975,Ma_KH!$A:$R,18,0)&amp;K4975,Gia_MB!$A:$F,6,0)</f>
        <v>52815.25</v>
      </c>
      <c r="U4975" s="14">
        <f t="shared" si="705"/>
        <v>158445.75</v>
      </c>
      <c r="W4975" s="64">
        <f t="shared" si="706"/>
        <v>0</v>
      </c>
      <c r="X4975" s="3" t="str">
        <f t="shared" si="707"/>
        <v>8</v>
      </c>
      <c r="Z4975" s="14">
        <f t="shared" si="708"/>
        <v>12675.66</v>
      </c>
      <c r="AA4975" s="7">
        <f>VLOOKUP(G4975,Ma_KH!$A:$R,14,0)</f>
        <v>1</v>
      </c>
      <c r="AD4975" s="7" t="str">
        <f>IFERROR(VLOOKUP(J4975,'Chuyển Mã'!$B$3:$C$9,2,0),"")</f>
        <v>Hà Nội</v>
      </c>
      <c r="AE4975" s="7" t="str">
        <f t="shared" si="702"/>
        <v>Tai heo muối 200g</v>
      </c>
      <c r="AF4975" s="7">
        <f t="shared" si="703"/>
        <v>3</v>
      </c>
    </row>
    <row r="4976" spans="1:32" x14ac:dyDescent="0.25">
      <c r="A4976" s="11">
        <v>45911</v>
      </c>
      <c r="B4976" s="25">
        <v>31146</v>
      </c>
      <c r="C4976" s="12" t="s">
        <v>7214</v>
      </c>
      <c r="D4976" s="16">
        <f t="shared" si="704"/>
        <v>45911</v>
      </c>
      <c r="G4976" s="13" t="s">
        <v>769</v>
      </c>
      <c r="I4976" s="13" t="s">
        <v>769</v>
      </c>
      <c r="J4976" s="13" t="s">
        <v>1815</v>
      </c>
      <c r="K4976" s="13" t="s">
        <v>32</v>
      </c>
      <c r="L4976" s="25" t="str">
        <f>VLOOKUP($K4976,TONG_SL!$A:$D,2,0)</f>
        <v>Giò Tai Lưỡi Xào 250</v>
      </c>
      <c r="N4976" s="25" t="str">
        <f t="shared" si="709"/>
        <v>K-C6</v>
      </c>
      <c r="Q4976" s="25" t="str">
        <f>VLOOKUP(K4976,TONG_SL!$A:$D,3,0)</f>
        <v>Túi</v>
      </c>
      <c r="R4976" s="1">
        <v>3</v>
      </c>
      <c r="T4976" s="1">
        <f>VLOOKUP(VLOOKUP(G4976,Ma_KH!$A:$R,18,0)&amp;K4976,Gia_MB!$A:$F,6,0)</f>
        <v>47673.85</v>
      </c>
      <c r="U4976" s="14">
        <f t="shared" si="705"/>
        <v>143021.54999999999</v>
      </c>
      <c r="W4976" s="64">
        <f t="shared" si="706"/>
        <v>0</v>
      </c>
      <c r="X4976" s="3" t="str">
        <f t="shared" si="707"/>
        <v>8</v>
      </c>
      <c r="Z4976" s="14">
        <f t="shared" si="708"/>
        <v>11441.724</v>
      </c>
      <c r="AA4976" s="7">
        <f>VLOOKUP(G4976,Ma_KH!$A:$R,14,0)</f>
        <v>1</v>
      </c>
      <c r="AD4976" s="7" t="str">
        <f>IFERROR(VLOOKUP(J4976,'Chuyển Mã'!$B$3:$C$9,2,0),"")</f>
        <v>Hà Nội</v>
      </c>
      <c r="AE4976" s="7" t="str">
        <f t="shared" si="702"/>
        <v>Giò Tai Lưỡi Xào 250</v>
      </c>
      <c r="AF4976" s="7">
        <f t="shared" si="703"/>
        <v>3</v>
      </c>
    </row>
    <row r="4977" spans="1:32" x14ac:dyDescent="0.25">
      <c r="A4977" s="11">
        <v>45911</v>
      </c>
      <c r="B4977" s="25">
        <v>31146</v>
      </c>
      <c r="C4977" s="12" t="s">
        <v>7214</v>
      </c>
      <c r="D4977" s="16">
        <f t="shared" si="704"/>
        <v>45911</v>
      </c>
      <c r="G4977" s="13" t="s">
        <v>769</v>
      </c>
      <c r="I4977" s="13" t="s">
        <v>769</v>
      </c>
      <c r="J4977" s="13" t="s">
        <v>1815</v>
      </c>
      <c r="K4977" s="13" t="s">
        <v>51</v>
      </c>
      <c r="L4977" s="25" t="str">
        <f>VLOOKUP($K4977,TONG_SL!$A:$D,2,0)</f>
        <v>Mọc Nấm Hương 250g</v>
      </c>
      <c r="N4977" s="25" t="str">
        <f t="shared" si="709"/>
        <v>K-C6</v>
      </c>
      <c r="Q4977" s="25" t="str">
        <f>VLOOKUP(K4977,TONG_SL!$A:$D,3,0)</f>
        <v>Túi</v>
      </c>
      <c r="R4977" s="1">
        <v>3</v>
      </c>
      <c r="T4977" s="1">
        <f>VLOOKUP(VLOOKUP(G4977,Ma_KH!$A:$R,18,0)&amp;K4977,Gia_MB!$A:$F,6,0)</f>
        <v>43700</v>
      </c>
      <c r="U4977" s="14">
        <f t="shared" si="705"/>
        <v>131100</v>
      </c>
      <c r="W4977" s="64">
        <f t="shared" si="706"/>
        <v>0</v>
      </c>
      <c r="X4977" s="3" t="str">
        <f t="shared" si="707"/>
        <v>8</v>
      </c>
      <c r="Z4977" s="14">
        <f t="shared" si="708"/>
        <v>10488</v>
      </c>
      <c r="AA4977" s="7">
        <f>VLOOKUP(G4977,Ma_KH!$A:$R,14,0)</f>
        <v>1</v>
      </c>
      <c r="AD4977" s="7" t="str">
        <f>IFERROR(VLOOKUP(J4977,'Chuyển Mã'!$B$3:$C$9,2,0),"")</f>
        <v>Hà Nội</v>
      </c>
      <c r="AE4977" s="7" t="str">
        <f t="shared" si="702"/>
        <v>Mọc Nấm Hương 250g</v>
      </c>
      <c r="AF4977" s="7">
        <f t="shared" si="703"/>
        <v>3</v>
      </c>
    </row>
    <row r="4978" spans="1:32" x14ac:dyDescent="0.25">
      <c r="A4978" s="11">
        <v>45911</v>
      </c>
      <c r="B4978" s="25">
        <v>31146</v>
      </c>
      <c r="C4978" s="12" t="s">
        <v>7214</v>
      </c>
      <c r="D4978" s="16">
        <f t="shared" si="704"/>
        <v>45911</v>
      </c>
      <c r="G4978" s="13" t="s">
        <v>769</v>
      </c>
      <c r="I4978" s="13" t="s">
        <v>769</v>
      </c>
      <c r="J4978" s="13" t="s">
        <v>1815</v>
      </c>
      <c r="K4978" s="13" t="s">
        <v>568</v>
      </c>
      <c r="L4978" s="25" t="str">
        <f>VLOOKUP($K4978,TONG_SL!$A:$D,2,0)</f>
        <v>Chân gà sả tắc 150g</v>
      </c>
      <c r="N4978" s="25" t="str">
        <f t="shared" si="709"/>
        <v>K-C6</v>
      </c>
      <c r="Q4978" s="25" t="str">
        <f>VLOOKUP(K4978,TONG_SL!$A:$D,3,0)</f>
        <v>Túi</v>
      </c>
      <c r="R4978" s="1">
        <v>3</v>
      </c>
      <c r="T4978" s="1">
        <f>VLOOKUP(VLOOKUP(G4978,Ma_KH!$A:$R,18,0)&amp;K4978,Gia_MB!$A:$F,6,0)</f>
        <v>21375</v>
      </c>
      <c r="U4978" s="14">
        <f t="shared" si="705"/>
        <v>64125</v>
      </c>
      <c r="W4978" s="64">
        <f t="shared" si="706"/>
        <v>0</v>
      </c>
      <c r="X4978" s="3" t="str">
        <f t="shared" si="707"/>
        <v>8</v>
      </c>
      <c r="Z4978" s="14">
        <f t="shared" si="708"/>
        <v>5130</v>
      </c>
      <c r="AA4978" s="7">
        <f>VLOOKUP(G4978,Ma_KH!$A:$R,14,0)</f>
        <v>1</v>
      </c>
      <c r="AD4978" s="7" t="str">
        <f>IFERROR(VLOOKUP(J4978,'Chuyển Mã'!$B$3:$C$9,2,0),"")</f>
        <v>Hà Nội</v>
      </c>
      <c r="AE4978" s="7" t="str">
        <f t="shared" si="702"/>
        <v>Chân gà sả tắc 150g</v>
      </c>
      <c r="AF4978" s="7">
        <f t="shared" si="703"/>
        <v>3</v>
      </c>
    </row>
    <row r="4979" spans="1:32" x14ac:dyDescent="0.25">
      <c r="A4979" s="11">
        <v>45911</v>
      </c>
      <c r="B4979" s="25">
        <v>31146</v>
      </c>
      <c r="C4979" s="12" t="s">
        <v>7214</v>
      </c>
      <c r="D4979" s="16">
        <f t="shared" si="704"/>
        <v>45911</v>
      </c>
      <c r="G4979" s="13" t="s">
        <v>769</v>
      </c>
      <c r="I4979" s="13" t="s">
        <v>769</v>
      </c>
      <c r="J4979" s="13" t="s">
        <v>1815</v>
      </c>
      <c r="K4979" s="13" t="s">
        <v>570</v>
      </c>
      <c r="L4979" s="25" t="str">
        <f>VLOOKUP($K4979,TONG_SL!$A:$D,2,0)</f>
        <v>Tai heo sốt thái 150g</v>
      </c>
      <c r="N4979" s="25" t="str">
        <f t="shared" si="709"/>
        <v>K-C6</v>
      </c>
      <c r="Q4979" s="25" t="str">
        <f>VLOOKUP(K4979,TONG_SL!$A:$D,3,0)</f>
        <v>Túi</v>
      </c>
      <c r="R4979" s="1">
        <v>3</v>
      </c>
      <c r="T4979" s="1">
        <f>VLOOKUP(VLOOKUP(G4979,Ma_KH!$A:$R,18,0)&amp;K4979,Gia_MB!$A:$F,6,0)</f>
        <v>20583.649999999998</v>
      </c>
      <c r="U4979" s="14">
        <f t="shared" si="705"/>
        <v>61750.95</v>
      </c>
      <c r="W4979" s="64">
        <f t="shared" si="706"/>
        <v>0</v>
      </c>
      <c r="X4979" s="3" t="str">
        <f t="shared" si="707"/>
        <v>8</v>
      </c>
      <c r="Z4979" s="14">
        <f t="shared" si="708"/>
        <v>4940.076</v>
      </c>
      <c r="AA4979" s="7">
        <f>VLOOKUP(G4979,Ma_KH!$A:$R,14,0)</f>
        <v>1</v>
      </c>
      <c r="AD4979" s="7" t="str">
        <f>IFERROR(VLOOKUP(J4979,'Chuyển Mã'!$B$3:$C$9,2,0),"")</f>
        <v>Hà Nội</v>
      </c>
      <c r="AE4979" s="7" t="str">
        <f t="shared" si="702"/>
        <v>Tai heo sốt thái 150g</v>
      </c>
      <c r="AF4979" s="7">
        <f t="shared" si="703"/>
        <v>3</v>
      </c>
    </row>
    <row r="4980" spans="1:32" x14ac:dyDescent="0.25">
      <c r="A4980" s="11">
        <v>45911</v>
      </c>
      <c r="B4980" s="25">
        <v>31210</v>
      </c>
      <c r="C4980" s="12" t="s">
        <v>7214</v>
      </c>
      <c r="D4980" s="16">
        <f t="shared" si="704"/>
        <v>45911</v>
      </c>
      <c r="G4980" s="13" t="s">
        <v>807</v>
      </c>
      <c r="I4980" s="13" t="s">
        <v>807</v>
      </c>
      <c r="J4980" s="13" t="s">
        <v>1815</v>
      </c>
      <c r="K4980" s="13" t="s">
        <v>30</v>
      </c>
      <c r="L4980" s="25" t="str">
        <f>VLOOKUP($K4980,TONG_SL!$A:$D,2,0)</f>
        <v>Gà muối 500g</v>
      </c>
      <c r="N4980" s="25" t="str">
        <f t="shared" si="709"/>
        <v>K-C6</v>
      </c>
      <c r="Q4980" s="25" t="str">
        <f>VLOOKUP(K4980,TONG_SL!$A:$D,3,0)</f>
        <v>Túi</v>
      </c>
      <c r="R4980" s="1">
        <v>5</v>
      </c>
      <c r="T4980" s="1">
        <f>VLOOKUP(VLOOKUP(G4980,Ma_KH!$A:$R,18,0)&amp;K4980,Gia_MB!$A:$F,6,0)</f>
        <v>105505.09999999999</v>
      </c>
      <c r="U4980" s="14">
        <f t="shared" si="705"/>
        <v>527525.5</v>
      </c>
      <c r="W4980" s="64">
        <f t="shared" si="706"/>
        <v>0</v>
      </c>
      <c r="X4980" s="3" t="str">
        <f t="shared" si="707"/>
        <v>8</v>
      </c>
      <c r="Z4980" s="14">
        <f t="shared" si="708"/>
        <v>42202.04</v>
      </c>
      <c r="AA4980" s="7">
        <f>VLOOKUP(G4980,Ma_KH!$A:$R,14,0)</f>
        <v>1</v>
      </c>
      <c r="AD4980" s="7" t="str">
        <f>IFERROR(VLOOKUP(J4980,'Chuyển Mã'!$B$3:$C$9,2,0),"")</f>
        <v>Hà Nội</v>
      </c>
      <c r="AE4980" s="7" t="str">
        <f t="shared" si="702"/>
        <v>Gà muối 500g</v>
      </c>
      <c r="AF4980" s="7">
        <f t="shared" si="703"/>
        <v>5</v>
      </c>
    </row>
    <row r="4981" spans="1:32" x14ac:dyDescent="0.25">
      <c r="A4981" s="11">
        <v>45911</v>
      </c>
      <c r="B4981" s="25">
        <v>31210</v>
      </c>
      <c r="C4981" s="12" t="s">
        <v>7214</v>
      </c>
      <c r="D4981" s="16">
        <f t="shared" si="704"/>
        <v>45911</v>
      </c>
      <c r="G4981" s="13" t="s">
        <v>807</v>
      </c>
      <c r="I4981" s="13" t="s">
        <v>807</v>
      </c>
      <c r="J4981" s="13" t="s">
        <v>1815</v>
      </c>
      <c r="K4981" s="13" t="s">
        <v>27</v>
      </c>
      <c r="L4981" s="25" t="str">
        <f>VLOOKUP($K4981,TONG_SL!$A:$D,2,0)</f>
        <v>Chân giò heo muối 300g</v>
      </c>
      <c r="N4981" s="25" t="str">
        <f t="shared" si="709"/>
        <v>K-C6</v>
      </c>
      <c r="Q4981" s="25" t="str">
        <f>VLOOKUP(K4981,TONG_SL!$A:$D,3,0)</f>
        <v>Túi</v>
      </c>
      <c r="R4981" s="1">
        <v>5</v>
      </c>
      <c r="T4981" s="1">
        <f>VLOOKUP(VLOOKUP(G4981,Ma_KH!$A:$R,18,0)&amp;K4981,Gia_MB!$A:$F,6,0)</f>
        <v>69759.45</v>
      </c>
      <c r="U4981" s="14">
        <f t="shared" si="705"/>
        <v>348797.25</v>
      </c>
      <c r="W4981" s="64">
        <f t="shared" si="706"/>
        <v>0</v>
      </c>
      <c r="X4981" s="3" t="str">
        <f t="shared" si="707"/>
        <v>8</v>
      </c>
      <c r="Z4981" s="14">
        <f t="shared" si="708"/>
        <v>27903.78</v>
      </c>
      <c r="AA4981" s="7">
        <f>VLOOKUP(G4981,Ma_KH!$A:$R,14,0)</f>
        <v>1</v>
      </c>
      <c r="AD4981" s="7" t="str">
        <f>IFERROR(VLOOKUP(J4981,'Chuyển Mã'!$B$3:$C$9,2,0),"")</f>
        <v>Hà Nội</v>
      </c>
      <c r="AE4981" s="7" t="str">
        <f t="shared" si="702"/>
        <v>Chân giò heo muối 300g</v>
      </c>
      <c r="AF4981" s="7">
        <f t="shared" si="703"/>
        <v>5</v>
      </c>
    </row>
    <row r="4982" spans="1:32" x14ac:dyDescent="0.25">
      <c r="A4982" s="11">
        <v>45911</v>
      </c>
      <c r="B4982" s="25">
        <v>31210</v>
      </c>
      <c r="C4982" s="12" t="s">
        <v>7214</v>
      </c>
      <c r="D4982" s="16">
        <f t="shared" si="704"/>
        <v>45911</v>
      </c>
      <c r="G4982" s="13" t="s">
        <v>807</v>
      </c>
      <c r="I4982" s="13" t="s">
        <v>807</v>
      </c>
      <c r="J4982" s="13" t="s">
        <v>1815</v>
      </c>
      <c r="K4982" s="13" t="s">
        <v>39</v>
      </c>
      <c r="L4982" s="25" t="str">
        <f>VLOOKUP($K4982,TONG_SL!$A:$D,2,0)</f>
        <v>Chả cốm 300g</v>
      </c>
      <c r="N4982" s="25" t="str">
        <f t="shared" si="709"/>
        <v>K-C6</v>
      </c>
      <c r="Q4982" s="25" t="str">
        <f>VLOOKUP(K4982,TONG_SL!$A:$D,3,0)</f>
        <v>Túi</v>
      </c>
      <c r="R4982" s="1">
        <v>3</v>
      </c>
      <c r="T4982" s="1">
        <f>VLOOKUP(VLOOKUP(G4982,Ma_KH!$A:$R,18,0)&amp;K4982,Gia_MB!$A:$F,6,0)</f>
        <v>70537.5</v>
      </c>
      <c r="U4982" s="14">
        <f t="shared" si="705"/>
        <v>211612.5</v>
      </c>
      <c r="W4982" s="64">
        <f t="shared" si="706"/>
        <v>0</v>
      </c>
      <c r="X4982" s="3" t="str">
        <f t="shared" si="707"/>
        <v>8</v>
      </c>
      <c r="Z4982" s="14">
        <f t="shared" si="708"/>
        <v>16929</v>
      </c>
      <c r="AA4982" s="7">
        <f>VLOOKUP(G4982,Ma_KH!$A:$R,14,0)</f>
        <v>1</v>
      </c>
      <c r="AD4982" s="7" t="str">
        <f>IFERROR(VLOOKUP(J4982,'Chuyển Mã'!$B$3:$C$9,2,0),"")</f>
        <v>Hà Nội</v>
      </c>
      <c r="AE4982" s="7" t="str">
        <f t="shared" si="702"/>
        <v>Chả cốm 300g</v>
      </c>
      <c r="AF4982" s="7">
        <f t="shared" si="703"/>
        <v>3</v>
      </c>
    </row>
    <row r="4983" spans="1:32" x14ac:dyDescent="0.25">
      <c r="A4983" s="11">
        <v>45911</v>
      </c>
      <c r="B4983" s="25">
        <v>31210</v>
      </c>
      <c r="C4983" s="12" t="s">
        <v>7214</v>
      </c>
      <c r="D4983" s="16">
        <f t="shared" si="704"/>
        <v>45911</v>
      </c>
      <c r="G4983" s="13" t="s">
        <v>807</v>
      </c>
      <c r="I4983" s="13" t="s">
        <v>807</v>
      </c>
      <c r="J4983" s="13" t="s">
        <v>1815</v>
      </c>
      <c r="K4983" s="13" t="s">
        <v>51</v>
      </c>
      <c r="L4983" s="25" t="str">
        <f>VLOOKUP($K4983,TONG_SL!$A:$D,2,0)</f>
        <v>Mọc Nấm Hương 250g</v>
      </c>
      <c r="N4983" s="25" t="str">
        <f t="shared" si="709"/>
        <v>K-C6</v>
      </c>
      <c r="Q4983" s="25" t="str">
        <f>VLOOKUP(K4983,TONG_SL!$A:$D,3,0)</f>
        <v>Túi</v>
      </c>
      <c r="R4983" s="1">
        <v>3</v>
      </c>
      <c r="T4983" s="1">
        <f>VLOOKUP(VLOOKUP(G4983,Ma_KH!$A:$R,18,0)&amp;K4983,Gia_MB!$A:$F,6,0)</f>
        <v>43700</v>
      </c>
      <c r="U4983" s="14">
        <f t="shared" si="705"/>
        <v>131100</v>
      </c>
      <c r="W4983" s="64">
        <f t="shared" si="706"/>
        <v>0</v>
      </c>
      <c r="X4983" s="3" t="str">
        <f t="shared" si="707"/>
        <v>8</v>
      </c>
      <c r="Z4983" s="14">
        <f t="shared" si="708"/>
        <v>10488</v>
      </c>
      <c r="AA4983" s="7">
        <f>VLOOKUP(G4983,Ma_KH!$A:$R,14,0)</f>
        <v>1</v>
      </c>
      <c r="AD4983" s="7" t="str">
        <f>IFERROR(VLOOKUP(J4983,'Chuyển Mã'!$B$3:$C$9,2,0),"")</f>
        <v>Hà Nội</v>
      </c>
      <c r="AE4983" s="7" t="str">
        <f t="shared" si="702"/>
        <v>Mọc Nấm Hương 250g</v>
      </c>
      <c r="AF4983" s="7">
        <f t="shared" si="703"/>
        <v>3</v>
      </c>
    </row>
    <row r="4984" spans="1:32" x14ac:dyDescent="0.25">
      <c r="A4984" s="11">
        <v>45911</v>
      </c>
      <c r="B4984" s="25">
        <v>31210</v>
      </c>
      <c r="C4984" s="12" t="s">
        <v>7214</v>
      </c>
      <c r="D4984" s="16">
        <f t="shared" si="704"/>
        <v>45911</v>
      </c>
      <c r="G4984" s="13" t="s">
        <v>807</v>
      </c>
      <c r="I4984" s="13" t="s">
        <v>807</v>
      </c>
      <c r="J4984" s="13" t="s">
        <v>1815</v>
      </c>
      <c r="K4984" s="13" t="s">
        <v>568</v>
      </c>
      <c r="L4984" s="25" t="str">
        <f>VLOOKUP($K4984,TONG_SL!$A:$D,2,0)</f>
        <v>Chân gà sả tắc 150g</v>
      </c>
      <c r="N4984" s="25" t="str">
        <f t="shared" si="709"/>
        <v>K-C6</v>
      </c>
      <c r="Q4984" s="25" t="str">
        <f>VLOOKUP(K4984,TONG_SL!$A:$D,3,0)</f>
        <v>Túi</v>
      </c>
      <c r="R4984" s="1">
        <v>5</v>
      </c>
      <c r="T4984" s="1">
        <f>VLOOKUP(VLOOKUP(G4984,Ma_KH!$A:$R,18,0)&amp;K4984,Gia_MB!$A:$F,6,0)</f>
        <v>21375</v>
      </c>
      <c r="U4984" s="14">
        <f t="shared" si="705"/>
        <v>106875</v>
      </c>
      <c r="W4984" s="64">
        <f t="shared" si="706"/>
        <v>0</v>
      </c>
      <c r="X4984" s="3" t="str">
        <f t="shared" si="707"/>
        <v>8</v>
      </c>
      <c r="Z4984" s="14">
        <f t="shared" si="708"/>
        <v>8550</v>
      </c>
      <c r="AA4984" s="7">
        <f>VLOOKUP(G4984,Ma_KH!$A:$R,14,0)</f>
        <v>1</v>
      </c>
      <c r="AD4984" s="7" t="str">
        <f>IFERROR(VLOOKUP(J4984,'Chuyển Mã'!$B$3:$C$9,2,0),"")</f>
        <v>Hà Nội</v>
      </c>
      <c r="AE4984" s="7" t="str">
        <f t="shared" si="702"/>
        <v>Chân gà sả tắc 150g</v>
      </c>
      <c r="AF4984" s="7">
        <f t="shared" si="703"/>
        <v>5</v>
      </c>
    </row>
    <row r="4985" spans="1:32" x14ac:dyDescent="0.25">
      <c r="A4985" s="11">
        <v>45911</v>
      </c>
      <c r="B4985" s="25">
        <v>31210</v>
      </c>
      <c r="C4985" s="12" t="s">
        <v>7214</v>
      </c>
      <c r="D4985" s="16">
        <f t="shared" si="704"/>
        <v>45911</v>
      </c>
      <c r="G4985" s="13" t="s">
        <v>807</v>
      </c>
      <c r="I4985" s="13" t="s">
        <v>807</v>
      </c>
      <c r="J4985" s="13" t="s">
        <v>1815</v>
      </c>
      <c r="K4985" s="13" t="s">
        <v>570</v>
      </c>
      <c r="L4985" s="25" t="str">
        <f>VLOOKUP($K4985,TONG_SL!$A:$D,2,0)</f>
        <v>Tai heo sốt thái 150g</v>
      </c>
      <c r="N4985" s="25" t="str">
        <f t="shared" si="709"/>
        <v>K-C6</v>
      </c>
      <c r="Q4985" s="25" t="str">
        <f>VLOOKUP(K4985,TONG_SL!$A:$D,3,0)</f>
        <v>Túi</v>
      </c>
      <c r="R4985" s="1">
        <v>5</v>
      </c>
      <c r="T4985" s="1">
        <f>VLOOKUP(VLOOKUP(G4985,Ma_KH!$A:$R,18,0)&amp;K4985,Gia_MB!$A:$F,6,0)</f>
        <v>20583.649999999998</v>
      </c>
      <c r="U4985" s="14">
        <f t="shared" si="705"/>
        <v>102918.24999999999</v>
      </c>
      <c r="W4985" s="64">
        <f t="shared" si="706"/>
        <v>0</v>
      </c>
      <c r="X4985" s="3" t="str">
        <f t="shared" si="707"/>
        <v>8</v>
      </c>
      <c r="Z4985" s="14">
        <f t="shared" si="708"/>
        <v>8233.4599999999991</v>
      </c>
      <c r="AA4985" s="7">
        <f>VLOOKUP(G4985,Ma_KH!$A:$R,14,0)</f>
        <v>1</v>
      </c>
      <c r="AD4985" s="7" t="str">
        <f>IFERROR(VLOOKUP(J4985,'Chuyển Mã'!$B$3:$C$9,2,0),"")</f>
        <v>Hà Nội</v>
      </c>
      <c r="AE4985" s="7" t="str">
        <f t="shared" si="702"/>
        <v>Tai heo sốt thái 150g</v>
      </c>
      <c r="AF4985" s="7">
        <f t="shared" si="703"/>
        <v>5</v>
      </c>
    </row>
    <row r="4986" spans="1:32" x14ac:dyDescent="0.25">
      <c r="A4986" s="11">
        <v>45911</v>
      </c>
      <c r="B4986" s="25">
        <v>31209</v>
      </c>
      <c r="C4986" s="12" t="s">
        <v>7214</v>
      </c>
      <c r="D4986" s="16">
        <f t="shared" si="704"/>
        <v>45911</v>
      </c>
      <c r="G4986" s="13" t="s">
        <v>826</v>
      </c>
      <c r="I4986" s="13" t="s">
        <v>826</v>
      </c>
      <c r="J4986" s="13" t="s">
        <v>1815</v>
      </c>
      <c r="K4986" s="13" t="s">
        <v>27</v>
      </c>
      <c r="L4986" s="25" t="str">
        <f>VLOOKUP($K4986,TONG_SL!$A:$D,2,0)</f>
        <v>Chân giò heo muối 300g</v>
      </c>
      <c r="N4986" s="25" t="str">
        <f t="shared" si="709"/>
        <v>K-C6</v>
      </c>
      <c r="Q4986" s="25" t="str">
        <f>VLOOKUP(K4986,TONG_SL!$A:$D,3,0)</f>
        <v>Túi</v>
      </c>
      <c r="R4986" s="1">
        <v>3</v>
      </c>
      <c r="T4986" s="1">
        <f>VLOOKUP(VLOOKUP(G4986,Ma_KH!$A:$R,18,0)&amp;K4986,Gia_MB!$A:$F,6,0)</f>
        <v>73431</v>
      </c>
      <c r="U4986" s="14">
        <f t="shared" si="705"/>
        <v>220293</v>
      </c>
      <c r="W4986" s="64">
        <f t="shared" si="706"/>
        <v>0</v>
      </c>
      <c r="X4986" s="3" t="str">
        <f t="shared" si="707"/>
        <v>8</v>
      </c>
      <c r="Z4986" s="14">
        <f t="shared" si="708"/>
        <v>17623.439999999999</v>
      </c>
      <c r="AA4986" s="7">
        <f>VLOOKUP(G4986,Ma_KH!$A:$R,14,0)</f>
        <v>1</v>
      </c>
      <c r="AD4986" s="7" t="str">
        <f>IFERROR(VLOOKUP(J4986,'Chuyển Mã'!$B$3:$C$9,2,0),"")</f>
        <v>Hà Nội</v>
      </c>
      <c r="AE4986" s="7" t="str">
        <f t="shared" si="702"/>
        <v>Chân giò heo muối 300g</v>
      </c>
      <c r="AF4986" s="7">
        <f t="shared" si="703"/>
        <v>3</v>
      </c>
    </row>
    <row r="4987" spans="1:32" x14ac:dyDescent="0.25">
      <c r="A4987" s="11">
        <v>45911</v>
      </c>
      <c r="B4987" s="25">
        <v>31209</v>
      </c>
      <c r="C4987" s="12" t="s">
        <v>7214</v>
      </c>
      <c r="D4987" s="16">
        <f t="shared" si="704"/>
        <v>45911</v>
      </c>
      <c r="G4987" s="13" t="s">
        <v>826</v>
      </c>
      <c r="I4987" s="13" t="s">
        <v>826</v>
      </c>
      <c r="J4987" s="13" t="s">
        <v>1815</v>
      </c>
      <c r="K4987" s="13" t="s">
        <v>568</v>
      </c>
      <c r="L4987" s="25" t="str">
        <f>VLOOKUP($K4987,TONG_SL!$A:$D,2,0)</f>
        <v>Chân gà sả tắc 150g</v>
      </c>
      <c r="N4987" s="25" t="str">
        <f t="shared" si="709"/>
        <v>K-C6</v>
      </c>
      <c r="Q4987" s="25" t="str">
        <f>VLOOKUP(K4987,TONG_SL!$A:$D,3,0)</f>
        <v>Túi</v>
      </c>
      <c r="R4987" s="1">
        <v>3</v>
      </c>
      <c r="T4987" s="1">
        <f>VLOOKUP(VLOOKUP(G4987,Ma_KH!$A:$R,18,0)&amp;K4987,Gia_MB!$A:$F,6,0)</f>
        <v>21375</v>
      </c>
      <c r="U4987" s="14">
        <f t="shared" si="705"/>
        <v>64125</v>
      </c>
      <c r="W4987" s="64">
        <f t="shared" si="706"/>
        <v>0</v>
      </c>
      <c r="X4987" s="3" t="str">
        <f t="shared" si="707"/>
        <v>8</v>
      </c>
      <c r="Z4987" s="14">
        <f t="shared" si="708"/>
        <v>5130</v>
      </c>
      <c r="AA4987" s="7">
        <f>VLOOKUP(G4987,Ma_KH!$A:$R,14,0)</f>
        <v>1</v>
      </c>
      <c r="AD4987" s="7" t="str">
        <f>IFERROR(VLOOKUP(J4987,'Chuyển Mã'!$B$3:$C$9,2,0),"")</f>
        <v>Hà Nội</v>
      </c>
      <c r="AE4987" s="7" t="str">
        <f t="shared" si="702"/>
        <v>Chân gà sả tắc 150g</v>
      </c>
      <c r="AF4987" s="7">
        <f t="shared" si="703"/>
        <v>3</v>
      </c>
    </row>
    <row r="4988" spans="1:32" x14ac:dyDescent="0.25">
      <c r="A4988" s="11">
        <v>45911</v>
      </c>
      <c r="B4988" s="25">
        <v>31208</v>
      </c>
      <c r="C4988" s="12" t="s">
        <v>7214</v>
      </c>
      <c r="D4988" s="16">
        <f t="shared" si="704"/>
        <v>45911</v>
      </c>
      <c r="G4988" s="13" t="s">
        <v>789</v>
      </c>
      <c r="I4988" s="13" t="s">
        <v>789</v>
      </c>
      <c r="J4988" s="13" t="s">
        <v>1815</v>
      </c>
      <c r="K4988" s="13" t="s">
        <v>27</v>
      </c>
      <c r="L4988" s="25" t="str">
        <f>VLOOKUP($K4988,TONG_SL!$A:$D,2,0)</f>
        <v>Chân giò heo muối 300g</v>
      </c>
      <c r="N4988" s="25" t="str">
        <f t="shared" si="709"/>
        <v>K-C6</v>
      </c>
      <c r="Q4988" s="25" t="str">
        <f>VLOOKUP(K4988,TONG_SL!$A:$D,3,0)</f>
        <v>Túi</v>
      </c>
      <c r="R4988" s="1">
        <v>3</v>
      </c>
      <c r="T4988" s="1">
        <f>VLOOKUP(VLOOKUP(G4988,Ma_KH!$A:$R,18,0)&amp;K4988,Gia_MB!$A:$F,6,0)</f>
        <v>69759.45</v>
      </c>
      <c r="U4988" s="14">
        <f t="shared" si="705"/>
        <v>209278.34999999998</v>
      </c>
      <c r="W4988" s="64">
        <f t="shared" si="706"/>
        <v>0</v>
      </c>
      <c r="X4988" s="3" t="str">
        <f t="shared" si="707"/>
        <v>8</v>
      </c>
      <c r="Z4988" s="14">
        <f t="shared" si="708"/>
        <v>16742.268</v>
      </c>
      <c r="AA4988" s="7">
        <f>VLOOKUP(G4988,Ma_KH!$A:$R,14,0)</f>
        <v>1</v>
      </c>
      <c r="AD4988" s="7" t="str">
        <f>IFERROR(VLOOKUP(J4988,'Chuyển Mã'!$B$3:$C$9,2,0),"")</f>
        <v>Hà Nội</v>
      </c>
      <c r="AE4988" s="7" t="str">
        <f t="shared" si="702"/>
        <v>Chân giò heo muối 300g</v>
      </c>
      <c r="AF4988" s="7">
        <f t="shared" si="703"/>
        <v>3</v>
      </c>
    </row>
    <row r="4989" spans="1:32" x14ac:dyDescent="0.25">
      <c r="A4989" s="11">
        <v>45911</v>
      </c>
      <c r="B4989" s="25">
        <v>31208</v>
      </c>
      <c r="C4989" s="12" t="s">
        <v>7214</v>
      </c>
      <c r="D4989" s="16">
        <f t="shared" si="704"/>
        <v>45911</v>
      </c>
      <c r="G4989" s="13" t="s">
        <v>789</v>
      </c>
      <c r="I4989" s="13" t="s">
        <v>789</v>
      </c>
      <c r="J4989" s="13" t="s">
        <v>1815</v>
      </c>
      <c r="K4989" s="13" t="s">
        <v>39</v>
      </c>
      <c r="L4989" s="25" t="str">
        <f>VLOOKUP($K4989,TONG_SL!$A:$D,2,0)</f>
        <v>Chả cốm 300g</v>
      </c>
      <c r="N4989" s="25" t="str">
        <f t="shared" si="709"/>
        <v>K-C6</v>
      </c>
      <c r="Q4989" s="25" t="str">
        <f>VLOOKUP(K4989,TONG_SL!$A:$D,3,0)</f>
        <v>Túi</v>
      </c>
      <c r="R4989" s="1">
        <v>3</v>
      </c>
      <c r="T4989" s="1">
        <f>VLOOKUP(VLOOKUP(G4989,Ma_KH!$A:$R,18,0)&amp;K4989,Gia_MB!$A:$F,6,0)</f>
        <v>70537.5</v>
      </c>
      <c r="U4989" s="14">
        <f t="shared" si="705"/>
        <v>211612.5</v>
      </c>
      <c r="W4989" s="64">
        <f t="shared" si="706"/>
        <v>0</v>
      </c>
      <c r="X4989" s="3" t="str">
        <f t="shared" si="707"/>
        <v>8</v>
      </c>
      <c r="Z4989" s="14">
        <f t="shared" si="708"/>
        <v>16929</v>
      </c>
      <c r="AA4989" s="7">
        <f>VLOOKUP(G4989,Ma_KH!$A:$R,14,0)</f>
        <v>1</v>
      </c>
      <c r="AD4989" s="7" t="str">
        <f>IFERROR(VLOOKUP(J4989,'Chuyển Mã'!$B$3:$C$9,2,0),"")</f>
        <v>Hà Nội</v>
      </c>
      <c r="AE4989" s="7" t="str">
        <f t="shared" si="702"/>
        <v>Chả cốm 300g</v>
      </c>
      <c r="AF4989" s="7">
        <f t="shared" si="703"/>
        <v>3</v>
      </c>
    </row>
    <row r="4990" spans="1:32" x14ac:dyDescent="0.25">
      <c r="A4990" s="11">
        <v>45911</v>
      </c>
      <c r="B4990" s="25">
        <v>31208</v>
      </c>
      <c r="C4990" s="12" t="s">
        <v>7214</v>
      </c>
      <c r="D4990" s="16">
        <f t="shared" si="704"/>
        <v>45911</v>
      </c>
      <c r="G4990" s="13" t="s">
        <v>789</v>
      </c>
      <c r="I4990" s="13" t="s">
        <v>789</v>
      </c>
      <c r="J4990" s="13" t="s">
        <v>1815</v>
      </c>
      <c r="K4990" s="13" t="s">
        <v>568</v>
      </c>
      <c r="L4990" s="25" t="str">
        <f>VLOOKUP($K4990,TONG_SL!$A:$D,2,0)</f>
        <v>Chân gà sả tắc 150g</v>
      </c>
      <c r="N4990" s="25" t="str">
        <f t="shared" si="709"/>
        <v>K-C6</v>
      </c>
      <c r="Q4990" s="25" t="str">
        <f>VLOOKUP(K4990,TONG_SL!$A:$D,3,0)</f>
        <v>Túi</v>
      </c>
      <c r="R4990" s="1">
        <v>3</v>
      </c>
      <c r="T4990" s="1" t="e">
        <f>VLOOKUP(VLOOKUP(G4990,Ma_KH!$A:$R,18,0)&amp;K4990,Gia_MB!$A:$F,6,0)</f>
        <v>#N/A</v>
      </c>
      <c r="U4990" s="14" t="e">
        <f t="shared" ref="U4990:U4991" si="710">T4990*R4990</f>
        <v>#N/A</v>
      </c>
      <c r="W4990" s="64" t="e">
        <f t="shared" si="706"/>
        <v>#N/A</v>
      </c>
      <c r="X4990" s="3" t="str">
        <f t="shared" si="707"/>
        <v>8</v>
      </c>
      <c r="Z4990" s="14" t="e">
        <f t="shared" si="708"/>
        <v>#N/A</v>
      </c>
      <c r="AA4990" s="7">
        <f>VLOOKUP(G4990,Ma_KH!$A:$R,14,0)</f>
        <v>1</v>
      </c>
      <c r="AD4990" s="7" t="str">
        <f>IFERROR(VLOOKUP(J4990,'Chuyển Mã'!$B$3:$C$9,2,0),"")</f>
        <v>Hà Nội</v>
      </c>
      <c r="AE4990" s="7" t="str">
        <f t="shared" si="702"/>
        <v>Chân gà sả tắc 150g</v>
      </c>
      <c r="AF4990" s="7">
        <f t="shared" si="703"/>
        <v>3</v>
      </c>
    </row>
    <row r="4991" spans="1:32" x14ac:dyDescent="0.25">
      <c r="A4991" s="11">
        <v>45911</v>
      </c>
      <c r="B4991" s="25">
        <v>31208</v>
      </c>
      <c r="C4991" s="12" t="s">
        <v>7214</v>
      </c>
      <c r="D4991" s="16">
        <f t="shared" si="704"/>
        <v>45911</v>
      </c>
      <c r="G4991" s="13" t="s">
        <v>789</v>
      </c>
      <c r="I4991" s="13" t="s">
        <v>789</v>
      </c>
      <c r="J4991" s="13" t="s">
        <v>1815</v>
      </c>
      <c r="K4991" s="13" t="s">
        <v>570</v>
      </c>
      <c r="L4991" s="25" t="str">
        <f>VLOOKUP($K4991,TONG_SL!$A:$D,2,0)</f>
        <v>Tai heo sốt thái 150g</v>
      </c>
      <c r="N4991" s="25" t="str">
        <f t="shared" si="709"/>
        <v>K-C6</v>
      </c>
      <c r="Q4991" s="25" t="str">
        <f>VLOOKUP(K4991,TONG_SL!$A:$D,3,0)</f>
        <v>Túi</v>
      </c>
      <c r="R4991" s="1">
        <v>3</v>
      </c>
      <c r="T4991" s="1" t="e">
        <f>VLOOKUP(VLOOKUP(G4991,Ma_KH!$A:$R,18,0)&amp;K4991,Gia_MB!$A:$F,6,0)</f>
        <v>#N/A</v>
      </c>
      <c r="U4991" s="14" t="e">
        <f t="shared" si="710"/>
        <v>#N/A</v>
      </c>
      <c r="W4991" s="64" t="e">
        <f t="shared" si="706"/>
        <v>#N/A</v>
      </c>
      <c r="X4991" s="3" t="str">
        <f t="shared" si="707"/>
        <v>8</v>
      </c>
      <c r="Z4991" s="14" t="e">
        <f t="shared" si="708"/>
        <v>#N/A</v>
      </c>
      <c r="AA4991" s="7">
        <f>VLOOKUP(G4991,Ma_KH!$A:$R,14,0)</f>
        <v>1</v>
      </c>
      <c r="AD4991" s="7" t="str">
        <f>IFERROR(VLOOKUP(J4991,'Chuyển Mã'!$B$3:$C$9,2,0),"")</f>
        <v>Hà Nội</v>
      </c>
      <c r="AE4991" s="7" t="str">
        <f t="shared" si="702"/>
        <v>Tai heo sốt thái 150g</v>
      </c>
      <c r="AF4991" s="7">
        <f t="shared" si="703"/>
        <v>3</v>
      </c>
    </row>
    <row r="4992" spans="1:32" x14ac:dyDescent="0.25">
      <c r="A4992" s="11">
        <v>45911</v>
      </c>
      <c r="B4992" s="25">
        <v>31154</v>
      </c>
      <c r="C4992" s="12" t="s">
        <v>7214</v>
      </c>
      <c r="D4992" s="16">
        <f t="shared" si="704"/>
        <v>45911</v>
      </c>
      <c r="G4992" s="13" t="s">
        <v>801</v>
      </c>
      <c r="I4992" s="13" t="s">
        <v>801</v>
      </c>
      <c r="J4992" s="13" t="s">
        <v>1815</v>
      </c>
      <c r="K4992" s="13" t="s">
        <v>30</v>
      </c>
      <c r="L4992" s="25" t="str">
        <f>VLOOKUP($K4992,TONG_SL!$A:$D,2,0)</f>
        <v>Gà muối 500g</v>
      </c>
      <c r="N4992" s="25" t="str">
        <f t="shared" si="709"/>
        <v>K-C6</v>
      </c>
      <c r="Q4992" s="25" t="str">
        <f>VLOOKUP(K4992,TONG_SL!$A:$D,3,0)</f>
        <v>Túi</v>
      </c>
      <c r="R4992" s="1">
        <v>2</v>
      </c>
      <c r="T4992" s="1">
        <f>VLOOKUP(VLOOKUP(G4992,Ma_KH!$A:$R,18,0)&amp;K4992,Gia_MB!$A:$F,6,0)</f>
        <v>105505.09999999999</v>
      </c>
      <c r="U4992" s="14">
        <f t="shared" si="705"/>
        <v>211010.19999999998</v>
      </c>
      <c r="W4992" s="64">
        <f t="shared" si="706"/>
        <v>0</v>
      </c>
      <c r="X4992" s="3" t="str">
        <f t="shared" si="707"/>
        <v>8</v>
      </c>
      <c r="Z4992" s="14">
        <f t="shared" si="708"/>
        <v>16880.815999999999</v>
      </c>
      <c r="AA4992" s="7">
        <f>VLOOKUP(G4992,Ma_KH!$A:$R,14,0)</f>
        <v>1</v>
      </c>
      <c r="AD4992" s="7" t="str">
        <f>IFERROR(VLOOKUP(J4992,'Chuyển Mã'!$B$3:$C$9,2,0),"")</f>
        <v>Hà Nội</v>
      </c>
      <c r="AE4992" s="7" t="str">
        <f t="shared" si="702"/>
        <v>Gà muối 500g</v>
      </c>
      <c r="AF4992" s="7">
        <f t="shared" si="703"/>
        <v>2</v>
      </c>
    </row>
    <row r="4993" spans="1:32" x14ac:dyDescent="0.25">
      <c r="A4993" s="11">
        <v>45911</v>
      </c>
      <c r="B4993" s="25">
        <v>31154</v>
      </c>
      <c r="C4993" s="12" t="s">
        <v>7214</v>
      </c>
      <c r="D4993" s="16">
        <f t="shared" si="704"/>
        <v>45911</v>
      </c>
      <c r="G4993" s="13" t="s">
        <v>801</v>
      </c>
      <c r="I4993" s="13" t="s">
        <v>801</v>
      </c>
      <c r="J4993" s="13" t="s">
        <v>1815</v>
      </c>
      <c r="K4993" s="13" t="s">
        <v>27</v>
      </c>
      <c r="L4993" s="25" t="str">
        <f>VLOOKUP($K4993,TONG_SL!$A:$D,2,0)</f>
        <v>Chân giò heo muối 300g</v>
      </c>
      <c r="N4993" s="25" t="str">
        <f t="shared" si="709"/>
        <v>K-C6</v>
      </c>
      <c r="Q4993" s="25" t="str">
        <f>VLOOKUP(K4993,TONG_SL!$A:$D,3,0)</f>
        <v>Túi</v>
      </c>
      <c r="R4993" s="1">
        <v>2</v>
      </c>
      <c r="T4993" s="1">
        <f>VLOOKUP(VLOOKUP(G4993,Ma_KH!$A:$R,18,0)&amp;K4993,Gia_MB!$A:$F,6,0)</f>
        <v>69759.45</v>
      </c>
      <c r="U4993" s="14">
        <f t="shared" si="705"/>
        <v>139518.9</v>
      </c>
      <c r="W4993" s="64">
        <f t="shared" si="706"/>
        <v>0</v>
      </c>
      <c r="X4993" s="3" t="str">
        <f t="shared" si="707"/>
        <v>8</v>
      </c>
      <c r="Z4993" s="14">
        <f t="shared" si="708"/>
        <v>11161.512000000001</v>
      </c>
      <c r="AA4993" s="7">
        <f>VLOOKUP(G4993,Ma_KH!$A:$R,14,0)</f>
        <v>1</v>
      </c>
      <c r="AD4993" s="7" t="str">
        <f>IFERROR(VLOOKUP(J4993,'Chuyển Mã'!$B$3:$C$9,2,0),"")</f>
        <v>Hà Nội</v>
      </c>
      <c r="AE4993" s="7" t="str">
        <f t="shared" si="702"/>
        <v>Chân giò heo muối 300g</v>
      </c>
      <c r="AF4993" s="7">
        <f t="shared" si="703"/>
        <v>2</v>
      </c>
    </row>
    <row r="4994" spans="1:32" x14ac:dyDescent="0.25">
      <c r="A4994" s="11">
        <v>45911</v>
      </c>
      <c r="B4994" s="25">
        <v>31154</v>
      </c>
      <c r="C4994" s="12" t="s">
        <v>7214</v>
      </c>
      <c r="D4994" s="16">
        <f t="shared" si="704"/>
        <v>45911</v>
      </c>
      <c r="G4994" s="13" t="s">
        <v>801</v>
      </c>
      <c r="I4994" s="13" t="s">
        <v>801</v>
      </c>
      <c r="J4994" s="13" t="s">
        <v>1815</v>
      </c>
      <c r="K4994" s="13" t="s">
        <v>35</v>
      </c>
      <c r="L4994" s="25" t="str">
        <f>VLOOKUP($K4994,TONG_SL!$A:$D,2,0)</f>
        <v>Tai heo muối 200g</v>
      </c>
      <c r="N4994" s="25" t="str">
        <f t="shared" si="709"/>
        <v>K-C6</v>
      </c>
      <c r="Q4994" s="25" t="str">
        <f>VLOOKUP(K4994,TONG_SL!$A:$D,3,0)</f>
        <v>Túi</v>
      </c>
      <c r="R4994" s="1">
        <v>3</v>
      </c>
      <c r="T4994" s="1" t="e">
        <f>VLOOKUP(VLOOKUP(G4994,Ma_KH!$A:$R,18,0)&amp;K4994,Gia_MB!$A:$F,6,0)</f>
        <v>#N/A</v>
      </c>
      <c r="U4994" s="14" t="e">
        <f t="shared" si="705"/>
        <v>#N/A</v>
      </c>
      <c r="W4994" s="64" t="e">
        <f t="shared" si="706"/>
        <v>#N/A</v>
      </c>
      <c r="X4994" s="3" t="str">
        <f t="shared" si="707"/>
        <v>8</v>
      </c>
      <c r="Z4994" s="14" t="e">
        <f t="shared" si="708"/>
        <v>#N/A</v>
      </c>
      <c r="AA4994" s="7">
        <f>VLOOKUP(G4994,Ma_KH!$A:$R,14,0)</f>
        <v>1</v>
      </c>
      <c r="AD4994" s="7" t="str">
        <f>IFERROR(VLOOKUP(J4994,'Chuyển Mã'!$B$3:$C$9,2,0),"")</f>
        <v>Hà Nội</v>
      </c>
      <c r="AE4994" s="7" t="str">
        <f t="shared" si="702"/>
        <v>Tai heo muối 200g</v>
      </c>
      <c r="AF4994" s="7">
        <f t="shared" si="703"/>
        <v>3</v>
      </c>
    </row>
    <row r="4995" spans="1:32" x14ac:dyDescent="0.25">
      <c r="A4995" s="11">
        <v>45911</v>
      </c>
      <c r="B4995" s="25">
        <v>31154</v>
      </c>
      <c r="C4995" s="12" t="s">
        <v>7214</v>
      </c>
      <c r="D4995" s="16">
        <f t="shared" si="704"/>
        <v>45911</v>
      </c>
      <c r="G4995" s="13" t="s">
        <v>801</v>
      </c>
      <c r="I4995" s="13" t="s">
        <v>801</v>
      </c>
      <c r="J4995" s="13" t="s">
        <v>1815</v>
      </c>
      <c r="K4995" s="13" t="s">
        <v>32</v>
      </c>
      <c r="L4995" s="25" t="str">
        <f>VLOOKUP($K4995,TONG_SL!$A:$D,2,0)</f>
        <v>Giò Tai Lưỡi Xào 250</v>
      </c>
      <c r="N4995" s="25" t="str">
        <f t="shared" si="709"/>
        <v>K-C6</v>
      </c>
      <c r="Q4995" s="25" t="str">
        <f>VLOOKUP(K4995,TONG_SL!$A:$D,3,0)</f>
        <v>Túi</v>
      </c>
      <c r="R4995" s="1">
        <v>3</v>
      </c>
      <c r="T4995" s="1">
        <f>VLOOKUP(VLOOKUP(G4995,Ma_KH!$A:$R,18,0)&amp;K4995,Gia_MB!$A:$F,6,0)</f>
        <v>47673.85</v>
      </c>
      <c r="U4995" s="14">
        <f t="shared" si="705"/>
        <v>143021.54999999999</v>
      </c>
      <c r="W4995" s="64">
        <f t="shared" si="706"/>
        <v>0</v>
      </c>
      <c r="X4995" s="3" t="str">
        <f t="shared" si="707"/>
        <v>8</v>
      </c>
      <c r="Z4995" s="14">
        <f t="shared" si="708"/>
        <v>11441.724</v>
      </c>
      <c r="AA4995" s="7">
        <f>VLOOKUP(G4995,Ma_KH!$A:$R,14,0)</f>
        <v>1</v>
      </c>
      <c r="AD4995" s="7" t="str">
        <f>IFERROR(VLOOKUP(J4995,'Chuyển Mã'!$B$3:$C$9,2,0),"")</f>
        <v>Hà Nội</v>
      </c>
      <c r="AE4995" s="7" t="str">
        <f t="shared" ref="AE4995:AE5058" si="711">IFERROR(L4995,"")</f>
        <v>Giò Tai Lưỡi Xào 250</v>
      </c>
      <c r="AF4995" s="7">
        <f t="shared" ref="AF4995:AF5058" si="712">R4995</f>
        <v>3</v>
      </c>
    </row>
    <row r="4996" spans="1:32" x14ac:dyDescent="0.25">
      <c r="A4996" s="11">
        <v>45911</v>
      </c>
      <c r="B4996" s="25">
        <v>31154</v>
      </c>
      <c r="C4996" s="12" t="s">
        <v>7214</v>
      </c>
      <c r="D4996" s="16">
        <f t="shared" si="704"/>
        <v>45911</v>
      </c>
      <c r="G4996" s="13" t="s">
        <v>801</v>
      </c>
      <c r="I4996" s="13" t="s">
        <v>801</v>
      </c>
      <c r="J4996" s="13" t="s">
        <v>1815</v>
      </c>
      <c r="K4996" s="13" t="s">
        <v>39</v>
      </c>
      <c r="L4996" s="25" t="str">
        <f>VLOOKUP($K4996,TONG_SL!$A:$D,2,0)</f>
        <v>Chả cốm 300g</v>
      </c>
      <c r="N4996" s="25" t="str">
        <f t="shared" si="709"/>
        <v>K-C6</v>
      </c>
      <c r="Q4996" s="25" t="str">
        <f>VLOOKUP(K4996,TONG_SL!$A:$D,3,0)</f>
        <v>Túi</v>
      </c>
      <c r="R4996" s="1">
        <v>3</v>
      </c>
      <c r="T4996" s="1">
        <f>VLOOKUP(VLOOKUP(G4996,Ma_KH!$A:$R,18,0)&amp;K4996,Gia_MB!$A:$F,6,0)</f>
        <v>70537.5</v>
      </c>
      <c r="U4996" s="14">
        <f t="shared" si="705"/>
        <v>211612.5</v>
      </c>
      <c r="W4996" s="64">
        <f t="shared" si="706"/>
        <v>0</v>
      </c>
      <c r="X4996" s="3" t="str">
        <f t="shared" si="707"/>
        <v>8</v>
      </c>
      <c r="Z4996" s="14">
        <f t="shared" si="708"/>
        <v>16929</v>
      </c>
      <c r="AA4996" s="7">
        <f>VLOOKUP(G4996,Ma_KH!$A:$R,14,0)</f>
        <v>1</v>
      </c>
      <c r="AD4996" s="7" t="str">
        <f>IFERROR(VLOOKUP(J4996,'Chuyển Mã'!$B$3:$C$9,2,0),"")</f>
        <v>Hà Nội</v>
      </c>
      <c r="AE4996" s="7" t="str">
        <f t="shared" si="711"/>
        <v>Chả cốm 300g</v>
      </c>
      <c r="AF4996" s="7">
        <f t="shared" si="712"/>
        <v>3</v>
      </c>
    </row>
    <row r="4997" spans="1:32" x14ac:dyDescent="0.25">
      <c r="A4997" s="11">
        <v>45911</v>
      </c>
      <c r="B4997" s="25">
        <v>31154</v>
      </c>
      <c r="C4997" s="12" t="s">
        <v>7214</v>
      </c>
      <c r="D4997" s="16">
        <f t="shared" si="704"/>
        <v>45911</v>
      </c>
      <c r="G4997" s="13" t="s">
        <v>801</v>
      </c>
      <c r="I4997" s="13" t="s">
        <v>801</v>
      </c>
      <c r="J4997" s="13" t="s">
        <v>1815</v>
      </c>
      <c r="K4997" s="13" t="s">
        <v>51</v>
      </c>
      <c r="L4997" s="25" t="str">
        <f>VLOOKUP($K4997,TONG_SL!$A:$D,2,0)</f>
        <v>Mọc Nấm Hương 250g</v>
      </c>
      <c r="N4997" s="25" t="str">
        <f t="shared" si="709"/>
        <v>K-C6</v>
      </c>
      <c r="Q4997" s="25" t="str">
        <f>VLOOKUP(K4997,TONG_SL!$A:$D,3,0)</f>
        <v>Túi</v>
      </c>
      <c r="R4997" s="1">
        <v>2</v>
      </c>
      <c r="T4997" s="1">
        <f>VLOOKUP(VLOOKUP(G4997,Ma_KH!$A:$R,18,0)&amp;K4997,Gia_MB!$A:$F,6,0)</f>
        <v>43700</v>
      </c>
      <c r="U4997" s="14">
        <f t="shared" si="705"/>
        <v>87400</v>
      </c>
      <c r="W4997" s="64">
        <f t="shared" si="706"/>
        <v>0</v>
      </c>
      <c r="X4997" s="3" t="str">
        <f t="shared" si="707"/>
        <v>8</v>
      </c>
      <c r="Z4997" s="14">
        <f t="shared" si="708"/>
        <v>6992</v>
      </c>
      <c r="AA4997" s="7">
        <f>VLOOKUP(G4997,Ma_KH!$A:$R,14,0)</f>
        <v>1</v>
      </c>
      <c r="AD4997" s="7" t="str">
        <f>IFERROR(VLOOKUP(J4997,'Chuyển Mã'!$B$3:$C$9,2,0),"")</f>
        <v>Hà Nội</v>
      </c>
      <c r="AE4997" s="7" t="str">
        <f t="shared" si="711"/>
        <v>Mọc Nấm Hương 250g</v>
      </c>
      <c r="AF4997" s="7">
        <f t="shared" si="712"/>
        <v>2</v>
      </c>
    </row>
    <row r="4998" spans="1:32" x14ac:dyDescent="0.25">
      <c r="A4998" s="11">
        <v>45911</v>
      </c>
      <c r="B4998" s="25">
        <v>31154</v>
      </c>
      <c r="C4998" s="12" t="s">
        <v>7214</v>
      </c>
      <c r="D4998" s="16">
        <f t="shared" si="704"/>
        <v>45911</v>
      </c>
      <c r="G4998" s="13" t="s">
        <v>801</v>
      </c>
      <c r="I4998" s="13" t="s">
        <v>801</v>
      </c>
      <c r="J4998" s="13" t="s">
        <v>1815</v>
      </c>
      <c r="K4998" s="13" t="s">
        <v>568</v>
      </c>
      <c r="L4998" s="25" t="str">
        <f>VLOOKUP($K4998,TONG_SL!$A:$D,2,0)</f>
        <v>Chân gà sả tắc 150g</v>
      </c>
      <c r="N4998" s="25" t="str">
        <f t="shared" si="709"/>
        <v>K-C6</v>
      </c>
      <c r="Q4998" s="25" t="str">
        <f>VLOOKUP(K4998,TONG_SL!$A:$D,3,0)</f>
        <v>Túi</v>
      </c>
      <c r="R4998" s="1">
        <v>3</v>
      </c>
      <c r="T4998" s="1" t="e">
        <f>VLOOKUP(VLOOKUP(G4998,Ma_KH!$A:$R,18,0)&amp;K4998,Gia_MB!$A:$F,6,0)</f>
        <v>#N/A</v>
      </c>
      <c r="U4998" s="14" t="e">
        <f t="shared" si="705"/>
        <v>#N/A</v>
      </c>
      <c r="W4998" s="64" t="e">
        <f t="shared" si="706"/>
        <v>#N/A</v>
      </c>
      <c r="X4998" s="3" t="str">
        <f t="shared" si="707"/>
        <v>8</v>
      </c>
      <c r="Z4998" s="14" t="e">
        <f t="shared" si="708"/>
        <v>#N/A</v>
      </c>
      <c r="AA4998" s="7">
        <f>VLOOKUP(G4998,Ma_KH!$A:$R,14,0)</f>
        <v>1</v>
      </c>
      <c r="AD4998" s="7" t="str">
        <f>IFERROR(VLOOKUP(J4998,'Chuyển Mã'!$B$3:$C$9,2,0),"")</f>
        <v>Hà Nội</v>
      </c>
      <c r="AE4998" s="7" t="str">
        <f t="shared" si="711"/>
        <v>Chân gà sả tắc 150g</v>
      </c>
      <c r="AF4998" s="7">
        <f t="shared" si="712"/>
        <v>3</v>
      </c>
    </row>
    <row r="4999" spans="1:32" x14ac:dyDescent="0.25">
      <c r="A4999" s="11">
        <v>45911</v>
      </c>
      <c r="B4999" s="25">
        <v>31154</v>
      </c>
      <c r="C4999" s="12" t="s">
        <v>7214</v>
      </c>
      <c r="D4999" s="16">
        <f t="shared" si="704"/>
        <v>45911</v>
      </c>
      <c r="G4999" s="13" t="s">
        <v>801</v>
      </c>
      <c r="I4999" s="13" t="s">
        <v>801</v>
      </c>
      <c r="J4999" s="13" t="s">
        <v>1815</v>
      </c>
      <c r="K4999" s="13" t="s">
        <v>570</v>
      </c>
      <c r="L4999" s="25" t="str">
        <f>VLOOKUP($K4999,TONG_SL!$A:$D,2,0)</f>
        <v>Tai heo sốt thái 150g</v>
      </c>
      <c r="N4999" s="25" t="str">
        <f t="shared" si="709"/>
        <v>K-C6</v>
      </c>
      <c r="Q4999" s="25" t="str">
        <f>VLOOKUP(K4999,TONG_SL!$A:$D,3,0)</f>
        <v>Túi</v>
      </c>
      <c r="R4999" s="1">
        <v>3</v>
      </c>
      <c r="T4999" s="1" t="e">
        <f>VLOOKUP(VLOOKUP(G4999,Ma_KH!$A:$R,18,0)&amp;K4999,Gia_MB!$A:$F,6,0)</f>
        <v>#N/A</v>
      </c>
      <c r="U4999" s="14" t="e">
        <f t="shared" si="705"/>
        <v>#N/A</v>
      </c>
      <c r="W4999" s="64" t="e">
        <f t="shared" si="706"/>
        <v>#N/A</v>
      </c>
      <c r="X4999" s="3" t="str">
        <f t="shared" si="707"/>
        <v>8</v>
      </c>
      <c r="Z4999" s="14" t="e">
        <f t="shared" si="708"/>
        <v>#N/A</v>
      </c>
      <c r="AA4999" s="7">
        <f>VLOOKUP(G4999,Ma_KH!$A:$R,14,0)</f>
        <v>1</v>
      </c>
      <c r="AD4999" s="7" t="str">
        <f>IFERROR(VLOOKUP(J4999,'Chuyển Mã'!$B$3:$C$9,2,0),"")</f>
        <v>Hà Nội</v>
      </c>
      <c r="AE4999" s="7" t="str">
        <f t="shared" si="711"/>
        <v>Tai heo sốt thái 150g</v>
      </c>
      <c r="AF4999" s="7">
        <f t="shared" si="712"/>
        <v>3</v>
      </c>
    </row>
    <row r="5000" spans="1:32" x14ac:dyDescent="0.25">
      <c r="A5000" s="11">
        <v>45911</v>
      </c>
      <c r="B5000" s="25">
        <v>31147</v>
      </c>
      <c r="C5000" s="12" t="s">
        <v>7214</v>
      </c>
      <c r="D5000" s="16">
        <f t="shared" si="704"/>
        <v>45911</v>
      </c>
      <c r="G5000" s="13" t="s">
        <v>785</v>
      </c>
      <c r="I5000" s="13" t="s">
        <v>785</v>
      </c>
      <c r="J5000" s="13" t="s">
        <v>1815</v>
      </c>
      <c r="K5000" s="13" t="s">
        <v>27</v>
      </c>
      <c r="L5000" s="25" t="str">
        <f>VLOOKUP($K5000,TONG_SL!$A:$D,2,0)</f>
        <v>Chân giò heo muối 300g</v>
      </c>
      <c r="N5000" s="25" t="str">
        <f t="shared" si="709"/>
        <v>K-C6</v>
      </c>
      <c r="Q5000" s="25" t="str">
        <f>VLOOKUP(K5000,TONG_SL!$A:$D,3,0)</f>
        <v>Túi</v>
      </c>
      <c r="R5000" s="1">
        <v>5</v>
      </c>
      <c r="T5000" s="1">
        <f>VLOOKUP(VLOOKUP(G5000,Ma_KH!$A:$R,18,0)&amp;K5000,Gia_MB!$A:$F,6,0)</f>
        <v>69759.45</v>
      </c>
      <c r="U5000" s="14">
        <f t="shared" si="705"/>
        <v>348797.25</v>
      </c>
      <c r="W5000" s="64">
        <f t="shared" si="706"/>
        <v>0</v>
      </c>
      <c r="X5000" s="3" t="str">
        <f t="shared" si="707"/>
        <v>8</v>
      </c>
      <c r="Z5000" s="14">
        <f t="shared" si="708"/>
        <v>27903.78</v>
      </c>
      <c r="AA5000" s="7">
        <f>VLOOKUP(G5000,Ma_KH!$A:$R,14,0)</f>
        <v>1</v>
      </c>
      <c r="AD5000" s="7" t="str">
        <f>IFERROR(VLOOKUP(J5000,'Chuyển Mã'!$B$3:$C$9,2,0),"")</f>
        <v>Hà Nội</v>
      </c>
      <c r="AE5000" s="7" t="str">
        <f t="shared" si="711"/>
        <v>Chân giò heo muối 300g</v>
      </c>
      <c r="AF5000" s="7">
        <f t="shared" si="712"/>
        <v>5</v>
      </c>
    </row>
    <row r="5001" spans="1:32" x14ac:dyDescent="0.25">
      <c r="A5001" s="11">
        <v>45911</v>
      </c>
      <c r="B5001" s="25">
        <v>31147</v>
      </c>
      <c r="C5001" s="12" t="s">
        <v>7214</v>
      </c>
      <c r="D5001" s="16">
        <f t="shared" ref="D5001:D5064" si="713">IF(A5001="","",A5001)</f>
        <v>45911</v>
      </c>
      <c r="G5001" s="13" t="s">
        <v>785</v>
      </c>
      <c r="I5001" s="13" t="s">
        <v>785</v>
      </c>
      <c r="J5001" s="13" t="s">
        <v>1815</v>
      </c>
      <c r="K5001" s="13" t="s">
        <v>35</v>
      </c>
      <c r="L5001" s="25" t="str">
        <f>VLOOKUP($K5001,TONG_SL!$A:$D,2,0)</f>
        <v>Tai heo muối 200g</v>
      </c>
      <c r="N5001" s="25" t="str">
        <f t="shared" si="709"/>
        <v>K-C6</v>
      </c>
      <c r="Q5001" s="25" t="str">
        <f>VLOOKUP(K5001,TONG_SL!$A:$D,3,0)</f>
        <v>Túi</v>
      </c>
      <c r="R5001" s="1">
        <v>3</v>
      </c>
      <c r="T5001" s="1">
        <f>VLOOKUP(VLOOKUP(G5001,Ma_KH!$A:$R,18,0)&amp;K5001,Gia_MB!$A:$F,6,0)</f>
        <v>52815.25</v>
      </c>
      <c r="U5001" s="14">
        <f t="shared" ref="U5001:U5046" si="714">T5001*R5001</f>
        <v>158445.75</v>
      </c>
      <c r="W5001" s="64">
        <f t="shared" ref="W5001:W5046" si="715">U5001*V5001</f>
        <v>0</v>
      </c>
      <c r="X5001" s="3" t="str">
        <f t="shared" ref="X5001:X5046" si="716">IF(B5001&lt;&gt;"","8","0")</f>
        <v>8</v>
      </c>
      <c r="Z5001" s="14">
        <f t="shared" ref="Z5001:Z5046" si="717">U5001*X5001%</f>
        <v>12675.66</v>
      </c>
      <c r="AA5001" s="7">
        <f>VLOOKUP(G5001,Ma_KH!$A:$R,14,0)</f>
        <v>1</v>
      </c>
      <c r="AD5001" s="7" t="str">
        <f>IFERROR(VLOOKUP(J5001,'Chuyển Mã'!$B$3:$C$9,2,0),"")</f>
        <v>Hà Nội</v>
      </c>
      <c r="AE5001" s="7" t="str">
        <f t="shared" si="711"/>
        <v>Tai heo muối 200g</v>
      </c>
      <c r="AF5001" s="7">
        <f t="shared" si="712"/>
        <v>3</v>
      </c>
    </row>
    <row r="5002" spans="1:32" x14ac:dyDescent="0.25">
      <c r="A5002" s="11">
        <v>45911</v>
      </c>
      <c r="B5002" s="25">
        <v>31147</v>
      </c>
      <c r="C5002" s="12" t="s">
        <v>7214</v>
      </c>
      <c r="D5002" s="16">
        <f t="shared" si="713"/>
        <v>45911</v>
      </c>
      <c r="G5002" s="13" t="s">
        <v>785</v>
      </c>
      <c r="I5002" s="13" t="s">
        <v>785</v>
      </c>
      <c r="J5002" s="13" t="s">
        <v>1815</v>
      </c>
      <c r="K5002" s="13" t="s">
        <v>39</v>
      </c>
      <c r="L5002" s="25" t="str">
        <f>VLOOKUP($K5002,TONG_SL!$A:$D,2,0)</f>
        <v>Chả cốm 300g</v>
      </c>
      <c r="N5002" s="25" t="str">
        <f t="shared" si="709"/>
        <v>K-C6</v>
      </c>
      <c r="Q5002" s="25" t="str">
        <f>VLOOKUP(K5002,TONG_SL!$A:$D,3,0)</f>
        <v>Túi</v>
      </c>
      <c r="R5002" s="1">
        <v>3</v>
      </c>
      <c r="T5002" s="1">
        <f>VLOOKUP(VLOOKUP(G5002,Ma_KH!$A:$R,18,0)&amp;K5002,Gia_MB!$A:$F,6,0)</f>
        <v>70537.5</v>
      </c>
      <c r="U5002" s="14">
        <f t="shared" si="714"/>
        <v>211612.5</v>
      </c>
      <c r="W5002" s="64">
        <f t="shared" si="715"/>
        <v>0</v>
      </c>
      <c r="X5002" s="3" t="str">
        <f t="shared" si="716"/>
        <v>8</v>
      </c>
      <c r="Z5002" s="14">
        <f t="shared" si="717"/>
        <v>16929</v>
      </c>
      <c r="AA5002" s="7">
        <f>VLOOKUP(G5002,Ma_KH!$A:$R,14,0)</f>
        <v>1</v>
      </c>
      <c r="AD5002" s="7" t="str">
        <f>IFERROR(VLOOKUP(J5002,'Chuyển Mã'!$B$3:$C$9,2,0),"")</f>
        <v>Hà Nội</v>
      </c>
      <c r="AE5002" s="7" t="str">
        <f t="shared" si="711"/>
        <v>Chả cốm 300g</v>
      </c>
      <c r="AF5002" s="7">
        <f t="shared" si="712"/>
        <v>3</v>
      </c>
    </row>
    <row r="5003" spans="1:32" x14ac:dyDescent="0.25">
      <c r="A5003" s="11">
        <v>45911</v>
      </c>
      <c r="B5003" s="25">
        <v>31147</v>
      </c>
      <c r="C5003" s="12" t="s">
        <v>7214</v>
      </c>
      <c r="D5003" s="16">
        <f t="shared" si="713"/>
        <v>45911</v>
      </c>
      <c r="G5003" s="13" t="s">
        <v>785</v>
      </c>
      <c r="I5003" s="13" t="s">
        <v>785</v>
      </c>
      <c r="J5003" s="13" t="s">
        <v>1815</v>
      </c>
      <c r="K5003" s="13" t="s">
        <v>51</v>
      </c>
      <c r="L5003" s="25" t="str">
        <f>VLOOKUP($K5003,TONG_SL!$A:$D,2,0)</f>
        <v>Mọc Nấm Hương 250g</v>
      </c>
      <c r="N5003" s="25" t="str">
        <f t="shared" si="709"/>
        <v>K-C6</v>
      </c>
      <c r="Q5003" s="25" t="str">
        <f>VLOOKUP(K5003,TONG_SL!$A:$D,3,0)</f>
        <v>Túi</v>
      </c>
      <c r="R5003" s="1">
        <v>3</v>
      </c>
      <c r="T5003" s="1">
        <f>VLOOKUP(VLOOKUP(G5003,Ma_KH!$A:$R,18,0)&amp;K5003,Gia_MB!$A:$F,6,0)</f>
        <v>43700</v>
      </c>
      <c r="U5003" s="14">
        <f t="shared" si="714"/>
        <v>131100</v>
      </c>
      <c r="W5003" s="64">
        <f t="shared" si="715"/>
        <v>0</v>
      </c>
      <c r="X5003" s="3" t="str">
        <f t="shared" si="716"/>
        <v>8</v>
      </c>
      <c r="Z5003" s="14">
        <f t="shared" si="717"/>
        <v>10488</v>
      </c>
      <c r="AA5003" s="7">
        <f>VLOOKUP(G5003,Ma_KH!$A:$R,14,0)</f>
        <v>1</v>
      </c>
      <c r="AD5003" s="7" t="str">
        <f>IFERROR(VLOOKUP(J5003,'Chuyển Mã'!$B$3:$C$9,2,0),"")</f>
        <v>Hà Nội</v>
      </c>
      <c r="AE5003" s="7" t="str">
        <f t="shared" si="711"/>
        <v>Mọc Nấm Hương 250g</v>
      </c>
      <c r="AF5003" s="7">
        <f t="shared" si="712"/>
        <v>3</v>
      </c>
    </row>
    <row r="5004" spans="1:32" x14ac:dyDescent="0.25">
      <c r="A5004" s="11">
        <v>45911</v>
      </c>
      <c r="B5004" s="25">
        <v>31147</v>
      </c>
      <c r="C5004" s="12" t="s">
        <v>7214</v>
      </c>
      <c r="D5004" s="16">
        <f t="shared" si="713"/>
        <v>45911</v>
      </c>
      <c r="G5004" s="13" t="s">
        <v>785</v>
      </c>
      <c r="I5004" s="13" t="s">
        <v>785</v>
      </c>
      <c r="J5004" s="13" t="s">
        <v>1815</v>
      </c>
      <c r="K5004" s="13" t="s">
        <v>568</v>
      </c>
      <c r="L5004" s="25" t="str">
        <f>VLOOKUP($K5004,TONG_SL!$A:$D,2,0)</f>
        <v>Chân gà sả tắc 150g</v>
      </c>
      <c r="N5004" s="25" t="str">
        <f t="shared" si="709"/>
        <v>K-C6</v>
      </c>
      <c r="Q5004" s="25" t="str">
        <f>VLOOKUP(K5004,TONG_SL!$A:$D,3,0)</f>
        <v>Túi</v>
      </c>
      <c r="R5004" s="1">
        <v>3</v>
      </c>
      <c r="T5004" s="1">
        <f>VLOOKUP(VLOOKUP(G5004,Ma_KH!$A:$R,18,0)&amp;K5004,Gia_MB!$A:$F,6,0)</f>
        <v>21375</v>
      </c>
      <c r="U5004" s="14">
        <f t="shared" si="714"/>
        <v>64125</v>
      </c>
      <c r="W5004" s="64">
        <f t="shared" si="715"/>
        <v>0</v>
      </c>
      <c r="X5004" s="3" t="str">
        <f t="shared" si="716"/>
        <v>8</v>
      </c>
      <c r="Z5004" s="14">
        <f t="shared" si="717"/>
        <v>5130</v>
      </c>
      <c r="AA5004" s="7">
        <f>VLOOKUP(G5004,Ma_KH!$A:$R,14,0)</f>
        <v>1</v>
      </c>
      <c r="AD5004" s="7" t="str">
        <f>IFERROR(VLOOKUP(J5004,'Chuyển Mã'!$B$3:$C$9,2,0),"")</f>
        <v>Hà Nội</v>
      </c>
      <c r="AE5004" s="7" t="str">
        <f t="shared" si="711"/>
        <v>Chân gà sả tắc 150g</v>
      </c>
      <c r="AF5004" s="7">
        <f t="shared" si="712"/>
        <v>3</v>
      </c>
    </row>
    <row r="5005" spans="1:32" x14ac:dyDescent="0.25">
      <c r="A5005" s="11">
        <v>45911</v>
      </c>
      <c r="B5005" s="25">
        <v>31147</v>
      </c>
      <c r="C5005" s="12" t="s">
        <v>7214</v>
      </c>
      <c r="D5005" s="16">
        <f t="shared" si="713"/>
        <v>45911</v>
      </c>
      <c r="G5005" s="13" t="s">
        <v>785</v>
      </c>
      <c r="I5005" s="13" t="s">
        <v>785</v>
      </c>
      <c r="J5005" s="13" t="s">
        <v>1815</v>
      </c>
      <c r="K5005" s="13" t="s">
        <v>570</v>
      </c>
      <c r="L5005" s="25" t="str">
        <f>VLOOKUP($K5005,TONG_SL!$A:$D,2,0)</f>
        <v>Tai heo sốt thái 150g</v>
      </c>
      <c r="N5005" s="25" t="str">
        <f t="shared" si="709"/>
        <v>K-C6</v>
      </c>
      <c r="Q5005" s="25" t="str">
        <f>VLOOKUP(K5005,TONG_SL!$A:$D,3,0)</f>
        <v>Túi</v>
      </c>
      <c r="R5005" s="1">
        <v>3</v>
      </c>
      <c r="T5005" s="1">
        <f>VLOOKUP(VLOOKUP(G5005,Ma_KH!$A:$R,18,0)&amp;K5005,Gia_MB!$A:$F,6,0)</f>
        <v>20583.649999999998</v>
      </c>
      <c r="U5005" s="14">
        <f t="shared" si="714"/>
        <v>61750.95</v>
      </c>
      <c r="W5005" s="64">
        <f t="shared" si="715"/>
        <v>0</v>
      </c>
      <c r="X5005" s="3" t="str">
        <f t="shared" si="716"/>
        <v>8</v>
      </c>
      <c r="Z5005" s="14">
        <f t="shared" si="717"/>
        <v>4940.076</v>
      </c>
      <c r="AA5005" s="7">
        <f>VLOOKUP(G5005,Ma_KH!$A:$R,14,0)</f>
        <v>1</v>
      </c>
      <c r="AD5005" s="7" t="str">
        <f>IFERROR(VLOOKUP(J5005,'Chuyển Mã'!$B$3:$C$9,2,0),"")</f>
        <v>Hà Nội</v>
      </c>
      <c r="AE5005" s="7" t="str">
        <f t="shared" si="711"/>
        <v>Tai heo sốt thái 150g</v>
      </c>
      <c r="AF5005" s="7">
        <f t="shared" si="712"/>
        <v>3</v>
      </c>
    </row>
    <row r="5006" spans="1:32" x14ac:dyDescent="0.25">
      <c r="A5006" s="11">
        <v>45911</v>
      </c>
      <c r="B5006" s="25">
        <v>31151</v>
      </c>
      <c r="C5006" s="12" t="s">
        <v>7214</v>
      </c>
      <c r="D5006" s="16">
        <f t="shared" si="713"/>
        <v>45911</v>
      </c>
      <c r="G5006" s="13" t="s">
        <v>806</v>
      </c>
      <c r="I5006" s="13" t="s">
        <v>8814</v>
      </c>
      <c r="J5006" s="13" t="s">
        <v>1815</v>
      </c>
      <c r="K5006" s="13" t="s">
        <v>30</v>
      </c>
      <c r="L5006" s="25" t="str">
        <f>VLOOKUP($K5006,TONG_SL!$A:$D,2,0)</f>
        <v>Gà muối 500g</v>
      </c>
      <c r="N5006" s="25" t="str">
        <f t="shared" si="709"/>
        <v>K-C6</v>
      </c>
      <c r="Q5006" s="25" t="str">
        <f>VLOOKUP(K5006,TONG_SL!$A:$D,3,0)</f>
        <v>Túi</v>
      </c>
      <c r="R5006" s="1">
        <v>3</v>
      </c>
      <c r="T5006" s="1">
        <f>VLOOKUP(VLOOKUP(G5006,Ma_KH!$A:$R,18,0)&amp;K5006,Gia_MB!$A:$F,6,0)</f>
        <v>105505.09999999999</v>
      </c>
      <c r="U5006" s="14">
        <f t="shared" si="714"/>
        <v>316515.3</v>
      </c>
      <c r="W5006" s="64">
        <f t="shared" si="715"/>
        <v>0</v>
      </c>
      <c r="X5006" s="3" t="str">
        <f t="shared" si="716"/>
        <v>8</v>
      </c>
      <c r="Z5006" s="14">
        <f t="shared" si="717"/>
        <v>25321.223999999998</v>
      </c>
      <c r="AA5006" s="7">
        <f>VLOOKUP(G5006,Ma_KH!$A:$R,14,0)</f>
        <v>1</v>
      </c>
      <c r="AD5006" s="7" t="str">
        <f>IFERROR(VLOOKUP(J5006,'Chuyển Mã'!$B$3:$C$9,2,0),"")</f>
        <v>Hà Nội</v>
      </c>
      <c r="AE5006" s="7" t="str">
        <f t="shared" si="711"/>
        <v>Gà muối 500g</v>
      </c>
      <c r="AF5006" s="7">
        <f t="shared" si="712"/>
        <v>3</v>
      </c>
    </row>
    <row r="5007" spans="1:32" x14ac:dyDescent="0.25">
      <c r="A5007" s="11">
        <v>45911</v>
      </c>
      <c r="B5007" s="25">
        <v>31151</v>
      </c>
      <c r="C5007" s="12" t="s">
        <v>7214</v>
      </c>
      <c r="D5007" s="16">
        <f t="shared" si="713"/>
        <v>45911</v>
      </c>
      <c r="G5007" s="13" t="s">
        <v>806</v>
      </c>
      <c r="I5007" s="13" t="s">
        <v>8814</v>
      </c>
      <c r="J5007" s="13" t="s">
        <v>1815</v>
      </c>
      <c r="K5007" s="13" t="s">
        <v>27</v>
      </c>
      <c r="L5007" s="25" t="str">
        <f>VLOOKUP($K5007,TONG_SL!$A:$D,2,0)</f>
        <v>Chân giò heo muối 300g</v>
      </c>
      <c r="N5007" s="25" t="str">
        <f>IF($B5008&lt;&gt;"","K-C6","")</f>
        <v>K-C6</v>
      </c>
      <c r="Q5007" s="25" t="str">
        <f>VLOOKUP(K5007,TONG_SL!$A:$D,3,0)</f>
        <v>Túi</v>
      </c>
      <c r="R5007" s="1">
        <v>3</v>
      </c>
      <c r="T5007" s="1">
        <f>VLOOKUP(VLOOKUP(G5008,Ma_KH!$A:$R,18,0)&amp;K5007,Gia_MB!$A:$F,6,0)</f>
        <v>69759.45</v>
      </c>
      <c r="U5007" s="14">
        <f t="shared" si="714"/>
        <v>209278.34999999998</v>
      </c>
      <c r="W5007" s="64">
        <f t="shared" si="715"/>
        <v>0</v>
      </c>
      <c r="X5007" s="3" t="str">
        <f>IF(B5008&lt;&gt;"","8","0")</f>
        <v>8</v>
      </c>
      <c r="Z5007" s="14">
        <f t="shared" si="717"/>
        <v>16742.268</v>
      </c>
      <c r="AA5007" s="7">
        <f>VLOOKUP(G5008,Ma_KH!$A:$R,14,0)</f>
        <v>1</v>
      </c>
      <c r="AD5007" s="7" t="str">
        <f>IFERROR(VLOOKUP(J5007,'Chuyển Mã'!$B$3:$C$9,2,0),"")</f>
        <v>Hà Nội</v>
      </c>
      <c r="AE5007" s="7" t="str">
        <f t="shared" si="711"/>
        <v>Chân giò heo muối 300g</v>
      </c>
      <c r="AF5007" s="7">
        <f t="shared" si="712"/>
        <v>3</v>
      </c>
    </row>
    <row r="5008" spans="1:32" x14ac:dyDescent="0.25">
      <c r="A5008" s="11">
        <v>45911</v>
      </c>
      <c r="B5008" s="25">
        <v>31151</v>
      </c>
      <c r="C5008" s="12" t="s">
        <v>7214</v>
      </c>
      <c r="D5008" s="16">
        <f t="shared" si="713"/>
        <v>45911</v>
      </c>
      <c r="G5008" s="13" t="s">
        <v>806</v>
      </c>
      <c r="I5008" s="13" t="s">
        <v>8814</v>
      </c>
      <c r="J5008" s="13" t="s">
        <v>1815</v>
      </c>
      <c r="K5008" s="13" t="s">
        <v>35</v>
      </c>
      <c r="L5008" s="25" t="str">
        <f>VLOOKUP($K5008,TONG_SL!$A:$D,2,0)</f>
        <v>Tai heo muối 200g</v>
      </c>
      <c r="N5008" s="25" t="str">
        <f>IF($B5009&lt;&gt;"","K-C6","")</f>
        <v>K-C6</v>
      </c>
      <c r="Q5008" s="25" t="str">
        <f>VLOOKUP(K5008,TONG_SL!$A:$D,3,0)</f>
        <v>Túi</v>
      </c>
      <c r="R5008" s="1">
        <v>3</v>
      </c>
      <c r="T5008" s="1">
        <f>VLOOKUP(VLOOKUP(G5009,Ma_KH!$A:$R,18,0)&amp;K5008,Gia_MB!$A:$F,6,0)</f>
        <v>52815.25</v>
      </c>
      <c r="U5008" s="14">
        <f t="shared" si="714"/>
        <v>158445.75</v>
      </c>
      <c r="W5008" s="64">
        <f t="shared" si="715"/>
        <v>0</v>
      </c>
      <c r="X5008" s="3" t="str">
        <f>IF(B5009&lt;&gt;"","8","0")</f>
        <v>8</v>
      </c>
      <c r="Z5008" s="14">
        <f t="shared" si="717"/>
        <v>12675.66</v>
      </c>
      <c r="AA5008" s="7">
        <f>VLOOKUP(G5009,Ma_KH!$A:$R,14,0)</f>
        <v>1</v>
      </c>
      <c r="AD5008" s="7" t="str">
        <f>IFERROR(VLOOKUP(J5008,'Chuyển Mã'!$B$3:$C$9,2,0),"")</f>
        <v>Hà Nội</v>
      </c>
      <c r="AE5008" s="7" t="str">
        <f t="shared" si="711"/>
        <v>Tai heo muối 200g</v>
      </c>
      <c r="AF5008" s="7">
        <f t="shared" si="712"/>
        <v>3</v>
      </c>
    </row>
    <row r="5009" spans="1:32" x14ac:dyDescent="0.25">
      <c r="A5009" s="11">
        <v>45911</v>
      </c>
      <c r="B5009" s="25">
        <v>31151</v>
      </c>
      <c r="C5009" s="12" t="s">
        <v>7214</v>
      </c>
      <c r="D5009" s="16">
        <f t="shared" si="713"/>
        <v>45911</v>
      </c>
      <c r="G5009" s="13" t="s">
        <v>806</v>
      </c>
      <c r="I5009" s="13" t="s">
        <v>8814</v>
      </c>
      <c r="J5009" s="13" t="s">
        <v>1815</v>
      </c>
      <c r="K5009" s="13" t="s">
        <v>39</v>
      </c>
      <c r="L5009" s="25" t="str">
        <f>VLOOKUP($K5009,TONG_SL!$A:$D,2,0)</f>
        <v>Chả cốm 300g</v>
      </c>
      <c r="N5009" s="25" t="str">
        <f>IF($B5010&lt;&gt;"","K-C6","")</f>
        <v>K-C6</v>
      </c>
      <c r="Q5009" s="25" t="str">
        <f>VLOOKUP(K5009,TONG_SL!$A:$D,3,0)</f>
        <v>Túi</v>
      </c>
      <c r="R5009" s="1">
        <v>3</v>
      </c>
      <c r="T5009" s="1">
        <f>VLOOKUP(VLOOKUP(G5010,Ma_KH!$A:$R,18,0)&amp;K5009,Gia_MB!$A:$F,6,0)</f>
        <v>70537.5</v>
      </c>
      <c r="U5009" s="14">
        <f t="shared" si="714"/>
        <v>211612.5</v>
      </c>
      <c r="W5009" s="64">
        <f t="shared" si="715"/>
        <v>0</v>
      </c>
      <c r="X5009" s="3" t="str">
        <f>IF(B5010&lt;&gt;"","8","0")</f>
        <v>8</v>
      </c>
      <c r="Z5009" s="14">
        <f t="shared" si="717"/>
        <v>16929</v>
      </c>
      <c r="AA5009" s="7">
        <f>VLOOKUP(G5010,Ma_KH!$A:$R,14,0)</f>
        <v>1</v>
      </c>
      <c r="AD5009" s="7" t="str">
        <f>IFERROR(VLOOKUP(J5009,'Chuyển Mã'!$B$3:$C$9,2,0),"")</f>
        <v>Hà Nội</v>
      </c>
      <c r="AE5009" s="7" t="str">
        <f t="shared" si="711"/>
        <v>Chả cốm 300g</v>
      </c>
      <c r="AF5009" s="7">
        <f t="shared" si="712"/>
        <v>3</v>
      </c>
    </row>
    <row r="5010" spans="1:32" x14ac:dyDescent="0.25">
      <c r="A5010" s="11">
        <v>45911</v>
      </c>
      <c r="B5010" s="25">
        <v>31151</v>
      </c>
      <c r="C5010" s="12" t="s">
        <v>7214</v>
      </c>
      <c r="D5010" s="16">
        <f t="shared" si="713"/>
        <v>45911</v>
      </c>
      <c r="G5010" s="13" t="s">
        <v>806</v>
      </c>
      <c r="I5010" s="13" t="s">
        <v>8814</v>
      </c>
      <c r="J5010" s="13" t="s">
        <v>1815</v>
      </c>
      <c r="K5010" s="13" t="s">
        <v>568</v>
      </c>
      <c r="L5010" s="25" t="str">
        <f>VLOOKUP($K5010,TONG_SL!$A:$D,2,0)</f>
        <v>Chân gà sả tắc 150g</v>
      </c>
      <c r="N5010" s="25" t="str">
        <f t="shared" ref="N5010:N5012" si="718">IF($B5011&lt;&gt;"","K-C6","")</f>
        <v>K-C6</v>
      </c>
      <c r="Q5010" s="25" t="str">
        <f>VLOOKUP(K5010,TONG_SL!$A:$D,3,0)</f>
        <v>Túi</v>
      </c>
      <c r="R5010" s="1">
        <v>3</v>
      </c>
      <c r="T5010" s="1" t="e">
        <f>VLOOKUP(VLOOKUP(G5011,Ma_KH!$A:$R,18,0)&amp;K5010,Gia_MB!$A:$F,6,0)</f>
        <v>#N/A</v>
      </c>
      <c r="U5010" s="14" t="e">
        <f t="shared" ref="U5010" si="719">T5010*R5010</f>
        <v>#N/A</v>
      </c>
      <c r="W5010" s="64" t="e">
        <f t="shared" ref="W5010" si="720">U5010*V5010</f>
        <v>#N/A</v>
      </c>
      <c r="X5010" s="3" t="str">
        <f>IF(B5011&lt;&gt;"","8","0")</f>
        <v>8</v>
      </c>
      <c r="Z5010" s="14" t="e">
        <f t="shared" ref="Z5010" si="721">U5010*X5010%</f>
        <v>#N/A</v>
      </c>
      <c r="AA5010" s="7">
        <f>VLOOKUP(G5011,Ma_KH!$A:$R,14,0)</f>
        <v>67</v>
      </c>
      <c r="AD5010" s="7" t="str">
        <f>IFERROR(VLOOKUP(J5010,'Chuyển Mã'!$B$3:$C$9,2,0),"")</f>
        <v>Hà Nội</v>
      </c>
      <c r="AE5010" s="7" t="str">
        <f t="shared" si="711"/>
        <v>Chân gà sả tắc 150g</v>
      </c>
      <c r="AF5010" s="7">
        <f t="shared" si="712"/>
        <v>3</v>
      </c>
    </row>
    <row r="5011" spans="1:32" x14ac:dyDescent="0.25">
      <c r="A5011" s="11">
        <v>45911</v>
      </c>
      <c r="B5011" s="25">
        <v>48166</v>
      </c>
      <c r="C5011" s="12" t="s">
        <v>7214</v>
      </c>
      <c r="D5011" s="16">
        <f t="shared" si="713"/>
        <v>45911</v>
      </c>
      <c r="G5011" s="13" t="s">
        <v>711</v>
      </c>
      <c r="I5011" s="13" t="s">
        <v>8815</v>
      </c>
      <c r="J5011" s="13" t="s">
        <v>1815</v>
      </c>
      <c r="K5011" s="13" t="s">
        <v>556</v>
      </c>
      <c r="L5011" s="25" t="str">
        <f>VLOOKUP($K5011,TONG_SL!$A:$D,2,0)</f>
        <v>Chân giò heo muối 100g</v>
      </c>
      <c r="N5011" s="25" t="str">
        <f t="shared" si="718"/>
        <v>K-C6</v>
      </c>
      <c r="Q5011" s="25" t="str">
        <f>VLOOKUP(K5011,TONG_SL!$A:$D,3,0)</f>
        <v>Gói</v>
      </c>
      <c r="R5011" s="1">
        <v>15</v>
      </c>
      <c r="T5011" s="1">
        <f>VLOOKUP(VLOOKUP(G5011,Ma_KH!$A:$R,18,0)&amp;K5011,Gia_MB!$A:$F,6,0)</f>
        <v>23076</v>
      </c>
      <c r="U5011" s="14">
        <f t="shared" si="714"/>
        <v>346140</v>
      </c>
      <c r="W5011" s="64">
        <f t="shared" si="715"/>
        <v>0</v>
      </c>
      <c r="X5011" s="3" t="str">
        <f t="shared" si="716"/>
        <v>8</v>
      </c>
      <c r="Z5011" s="14">
        <f t="shared" si="717"/>
        <v>27691.200000000001</v>
      </c>
      <c r="AA5011" s="7">
        <f>VLOOKUP(G5011,Ma_KH!$A:$R,14,0)</f>
        <v>67</v>
      </c>
      <c r="AD5011" s="7" t="str">
        <f>IFERROR(VLOOKUP(J5011,'Chuyển Mã'!$B$3:$C$9,2,0),"")</f>
        <v>Hà Nội</v>
      </c>
      <c r="AE5011" s="7" t="str">
        <f t="shared" si="711"/>
        <v>Chân giò heo muối 100g</v>
      </c>
      <c r="AF5011" s="7">
        <f t="shared" si="712"/>
        <v>15</v>
      </c>
    </row>
    <row r="5012" spans="1:32" x14ac:dyDescent="0.25">
      <c r="A5012" s="11">
        <v>45911</v>
      </c>
      <c r="B5012" s="25">
        <v>48448</v>
      </c>
      <c r="C5012" s="12" t="s">
        <v>7214</v>
      </c>
      <c r="D5012" s="16">
        <f t="shared" si="713"/>
        <v>45911</v>
      </c>
      <c r="G5012" s="13" t="s">
        <v>711</v>
      </c>
      <c r="I5012" s="13" t="s">
        <v>8816</v>
      </c>
      <c r="J5012" s="13" t="s">
        <v>1815</v>
      </c>
      <c r="K5012" s="13" t="s">
        <v>556</v>
      </c>
      <c r="L5012" s="25" t="str">
        <f>VLOOKUP($K5012,TONG_SL!$A:$D,2,0)</f>
        <v>Chân giò heo muối 100g</v>
      </c>
      <c r="N5012" s="25" t="str">
        <f t="shared" si="718"/>
        <v>K-C6</v>
      </c>
      <c r="Q5012" s="25" t="str">
        <f>VLOOKUP(K5012,TONG_SL!$A:$D,3,0)</f>
        <v>Gói</v>
      </c>
      <c r="R5012" s="1">
        <v>10</v>
      </c>
      <c r="T5012" s="1">
        <f>VLOOKUP(VLOOKUP(G5012,Ma_KH!$A:$R,18,0)&amp;K5012,Gia_MB!$A:$F,6,0)</f>
        <v>23076</v>
      </c>
      <c r="U5012" s="14">
        <f t="shared" si="714"/>
        <v>230760</v>
      </c>
      <c r="W5012" s="64">
        <f t="shared" si="715"/>
        <v>0</v>
      </c>
      <c r="X5012" s="3" t="str">
        <f t="shared" si="716"/>
        <v>8</v>
      </c>
      <c r="Z5012" s="14">
        <f t="shared" si="717"/>
        <v>18460.8</v>
      </c>
      <c r="AA5012" s="7">
        <f>VLOOKUP(G5012,Ma_KH!$A:$R,14,0)</f>
        <v>67</v>
      </c>
      <c r="AD5012" s="7" t="str">
        <f>IFERROR(VLOOKUP(J5012,'Chuyển Mã'!$B$3:$C$9,2,0),"")</f>
        <v>Hà Nội</v>
      </c>
      <c r="AE5012" s="7" t="str">
        <f t="shared" si="711"/>
        <v>Chân giò heo muối 100g</v>
      </c>
      <c r="AF5012" s="7">
        <f t="shared" si="712"/>
        <v>10</v>
      </c>
    </row>
    <row r="5013" spans="1:32" x14ac:dyDescent="0.25">
      <c r="A5013" s="11">
        <v>45911</v>
      </c>
      <c r="B5013" s="25">
        <v>31295</v>
      </c>
      <c r="C5013" s="12" t="s">
        <v>7214</v>
      </c>
      <c r="D5013" s="16">
        <f t="shared" si="713"/>
        <v>45911</v>
      </c>
      <c r="G5013" s="13" t="s">
        <v>751</v>
      </c>
      <c r="I5013" s="13" t="s">
        <v>751</v>
      </c>
      <c r="J5013" s="13" t="s">
        <v>1815</v>
      </c>
      <c r="K5013" s="13" t="s">
        <v>30</v>
      </c>
      <c r="L5013" s="25" t="str">
        <f>VLOOKUP($K5013,TONG_SL!$A:$D,2,0)</f>
        <v>Gà muối 500g</v>
      </c>
      <c r="N5013" s="25" t="str">
        <f t="shared" si="709"/>
        <v>K-C6</v>
      </c>
      <c r="Q5013" s="25" t="str">
        <f>VLOOKUP(K5013,TONG_SL!$A:$D,3,0)</f>
        <v>Túi</v>
      </c>
      <c r="R5013" s="1">
        <v>3</v>
      </c>
      <c r="T5013" s="1">
        <f>VLOOKUP(VLOOKUP(G5013,Ma_KH!$A:$R,18,0)&amp;K5013,Gia_MB!$A:$F,6,0)</f>
        <v>111058</v>
      </c>
      <c r="U5013" s="14">
        <f t="shared" si="714"/>
        <v>333174</v>
      </c>
      <c r="W5013" s="64">
        <f t="shared" si="715"/>
        <v>0</v>
      </c>
      <c r="X5013" s="3" t="str">
        <f t="shared" si="716"/>
        <v>8</v>
      </c>
      <c r="Z5013" s="14">
        <f t="shared" si="717"/>
        <v>26653.920000000002</v>
      </c>
      <c r="AA5013" s="7">
        <f>VLOOKUP(G5013,Ma_KH!$A:$R,14,0)</f>
        <v>60</v>
      </c>
      <c r="AD5013" s="7" t="str">
        <f>IFERROR(VLOOKUP(J5013,'Chuyển Mã'!$B$3:$C$9,2,0),"")</f>
        <v>Hà Nội</v>
      </c>
      <c r="AE5013" s="7" t="str">
        <f t="shared" si="711"/>
        <v>Gà muối 500g</v>
      </c>
      <c r="AF5013" s="7">
        <f t="shared" si="712"/>
        <v>3</v>
      </c>
    </row>
    <row r="5014" spans="1:32" x14ac:dyDescent="0.25">
      <c r="A5014" s="11">
        <v>45911</v>
      </c>
      <c r="B5014" s="25">
        <v>31295</v>
      </c>
      <c r="C5014" s="12" t="s">
        <v>7214</v>
      </c>
      <c r="D5014" s="16">
        <f t="shared" si="713"/>
        <v>45911</v>
      </c>
      <c r="G5014" s="13" t="s">
        <v>751</v>
      </c>
      <c r="I5014" s="13" t="s">
        <v>751</v>
      </c>
      <c r="J5014" s="13" t="s">
        <v>1815</v>
      </c>
      <c r="K5014" s="13" t="s">
        <v>55</v>
      </c>
      <c r="L5014" s="25" t="str">
        <f>VLOOKUP($K5014,TONG_SL!$A:$D,2,0)</f>
        <v>Gà xì dầu 500g</v>
      </c>
      <c r="N5014" s="25" t="str">
        <f t="shared" si="709"/>
        <v>K-C6</v>
      </c>
      <c r="Q5014" s="25" t="str">
        <f>VLOOKUP(K5014,TONG_SL!$A:$D,3,0)</f>
        <v>Túi</v>
      </c>
      <c r="R5014" s="1">
        <v>2</v>
      </c>
      <c r="T5014" s="1">
        <f>VLOOKUP(VLOOKUP(G5014,Ma_KH!$A:$R,18,0)&amp;K5014,Gia_MB!$A:$F,6,0)</f>
        <v>111606</v>
      </c>
      <c r="U5014" s="14">
        <f t="shared" si="714"/>
        <v>223212</v>
      </c>
      <c r="W5014" s="64">
        <f t="shared" si="715"/>
        <v>0</v>
      </c>
      <c r="X5014" s="3" t="str">
        <f t="shared" si="716"/>
        <v>8</v>
      </c>
      <c r="Z5014" s="14">
        <f t="shared" si="717"/>
        <v>17856.96</v>
      </c>
      <c r="AA5014" s="7">
        <f>VLOOKUP(G5014,Ma_KH!$A:$R,14,0)</f>
        <v>60</v>
      </c>
      <c r="AD5014" s="7" t="str">
        <f>IFERROR(VLOOKUP(J5014,'Chuyển Mã'!$B$3:$C$9,2,0),"")</f>
        <v>Hà Nội</v>
      </c>
      <c r="AE5014" s="7" t="str">
        <f t="shared" si="711"/>
        <v>Gà xì dầu 500g</v>
      </c>
      <c r="AF5014" s="7">
        <f t="shared" si="712"/>
        <v>2</v>
      </c>
    </row>
    <row r="5015" spans="1:32" x14ac:dyDescent="0.25">
      <c r="A5015" s="11">
        <v>45911</v>
      </c>
      <c r="B5015" s="25">
        <v>31295</v>
      </c>
      <c r="C5015" s="12" t="s">
        <v>7214</v>
      </c>
      <c r="D5015" s="16">
        <f t="shared" si="713"/>
        <v>45911</v>
      </c>
      <c r="G5015" s="13" t="s">
        <v>751</v>
      </c>
      <c r="I5015" s="13" t="s">
        <v>751</v>
      </c>
      <c r="J5015" s="13" t="s">
        <v>1815</v>
      </c>
      <c r="K5015" s="13" t="s">
        <v>27</v>
      </c>
      <c r="L5015" s="25" t="str">
        <f>VLOOKUP($K5015,TONG_SL!$A:$D,2,0)</f>
        <v>Chân giò heo muối 300g</v>
      </c>
      <c r="N5015" s="25" t="str">
        <f t="shared" si="709"/>
        <v>K-C6</v>
      </c>
      <c r="Q5015" s="25" t="str">
        <f>VLOOKUP(K5015,TONG_SL!$A:$D,3,0)</f>
        <v>Túi</v>
      </c>
      <c r="R5015" s="1">
        <v>3</v>
      </c>
      <c r="T5015" s="1">
        <f>VLOOKUP(VLOOKUP(G5015,Ma_KH!$A:$R,18,0)&amp;K5015,Gia_MB!$A:$F,6,0)</f>
        <v>73431</v>
      </c>
      <c r="U5015" s="14">
        <f t="shared" si="714"/>
        <v>220293</v>
      </c>
      <c r="W5015" s="64">
        <f t="shared" si="715"/>
        <v>0</v>
      </c>
      <c r="X5015" s="3" t="str">
        <f t="shared" si="716"/>
        <v>8</v>
      </c>
      <c r="Z5015" s="14">
        <f t="shared" si="717"/>
        <v>17623.439999999999</v>
      </c>
      <c r="AA5015" s="7">
        <f>VLOOKUP(G5015,Ma_KH!$A:$R,14,0)</f>
        <v>60</v>
      </c>
      <c r="AD5015" s="7" t="str">
        <f>IFERROR(VLOOKUP(J5015,'Chuyển Mã'!$B$3:$C$9,2,0),"")</f>
        <v>Hà Nội</v>
      </c>
      <c r="AE5015" s="7" t="str">
        <f t="shared" si="711"/>
        <v>Chân giò heo muối 300g</v>
      </c>
      <c r="AF5015" s="7">
        <f t="shared" si="712"/>
        <v>3</v>
      </c>
    </row>
    <row r="5016" spans="1:32" x14ac:dyDescent="0.25">
      <c r="A5016" s="11">
        <v>45911</v>
      </c>
      <c r="B5016" s="25">
        <v>31295</v>
      </c>
      <c r="C5016" s="12" t="s">
        <v>7214</v>
      </c>
      <c r="D5016" s="16">
        <f t="shared" si="713"/>
        <v>45911</v>
      </c>
      <c r="G5016" s="13" t="s">
        <v>751</v>
      </c>
      <c r="I5016" s="13" t="s">
        <v>751</v>
      </c>
      <c r="J5016" s="13" t="s">
        <v>1815</v>
      </c>
      <c r="K5016" s="13" t="s">
        <v>556</v>
      </c>
      <c r="L5016" s="25" t="str">
        <f>VLOOKUP($K5016,TONG_SL!$A:$D,2,0)</f>
        <v>Chân giò heo muối 100g</v>
      </c>
      <c r="N5016" s="25" t="str">
        <f t="shared" si="709"/>
        <v>K-C6</v>
      </c>
      <c r="Q5016" s="25" t="str">
        <f>VLOOKUP(K5016,TONG_SL!$A:$D,3,0)</f>
        <v>Gói</v>
      </c>
      <c r="R5016" s="1">
        <v>3</v>
      </c>
      <c r="T5016" s="1">
        <f>VLOOKUP(VLOOKUP(G5016,Ma_KH!$A:$R,18,0)&amp;K5016,Gia_MB!$A:$F,6,0)</f>
        <v>24549</v>
      </c>
      <c r="U5016" s="14">
        <f t="shared" si="714"/>
        <v>73647</v>
      </c>
      <c r="W5016" s="64">
        <f t="shared" si="715"/>
        <v>0</v>
      </c>
      <c r="X5016" s="3" t="str">
        <f t="shared" si="716"/>
        <v>8</v>
      </c>
      <c r="Z5016" s="14">
        <f t="shared" si="717"/>
        <v>5891.76</v>
      </c>
      <c r="AA5016" s="7">
        <f>VLOOKUP(G5016,Ma_KH!$A:$R,14,0)</f>
        <v>60</v>
      </c>
      <c r="AD5016" s="7" t="str">
        <f>IFERROR(VLOOKUP(J5016,'Chuyển Mã'!$B$3:$C$9,2,0),"")</f>
        <v>Hà Nội</v>
      </c>
      <c r="AE5016" s="7" t="str">
        <f t="shared" si="711"/>
        <v>Chân giò heo muối 100g</v>
      </c>
      <c r="AF5016" s="7">
        <f t="shared" si="712"/>
        <v>3</v>
      </c>
    </row>
    <row r="5017" spans="1:32" x14ac:dyDescent="0.25">
      <c r="A5017" s="11">
        <v>45911</v>
      </c>
      <c r="B5017" s="25">
        <v>31295</v>
      </c>
      <c r="C5017" s="12" t="s">
        <v>7214</v>
      </c>
      <c r="D5017" s="16">
        <f t="shared" si="713"/>
        <v>45911</v>
      </c>
      <c r="G5017" s="13" t="s">
        <v>751</v>
      </c>
      <c r="I5017" s="13" t="s">
        <v>751</v>
      </c>
      <c r="J5017" s="13" t="s">
        <v>1815</v>
      </c>
      <c r="K5017" s="13" t="s">
        <v>35</v>
      </c>
      <c r="L5017" s="25" t="str">
        <f>VLOOKUP($K5017,TONG_SL!$A:$D,2,0)</f>
        <v>Tai heo muối 200g</v>
      </c>
      <c r="N5017" s="25" t="str">
        <f t="shared" si="709"/>
        <v>K-C6</v>
      </c>
      <c r="Q5017" s="25" t="str">
        <f>VLOOKUP(K5017,TONG_SL!$A:$D,3,0)</f>
        <v>Túi</v>
      </c>
      <c r="R5017" s="1">
        <v>3</v>
      </c>
      <c r="T5017" s="1">
        <f>VLOOKUP(VLOOKUP(G5017,Ma_KH!$A:$R,18,0)&amp;K5017,Gia_MB!$A:$F,6,0)</f>
        <v>55595</v>
      </c>
      <c r="U5017" s="14">
        <f t="shared" si="714"/>
        <v>166785</v>
      </c>
      <c r="W5017" s="64">
        <f t="shared" si="715"/>
        <v>0</v>
      </c>
      <c r="X5017" s="3" t="str">
        <f t="shared" si="716"/>
        <v>8</v>
      </c>
      <c r="Z5017" s="14">
        <f t="shared" si="717"/>
        <v>13342.800000000001</v>
      </c>
      <c r="AA5017" s="7">
        <f>VLOOKUP(G5017,Ma_KH!$A:$R,14,0)</f>
        <v>60</v>
      </c>
      <c r="AD5017" s="7" t="str">
        <f>IFERROR(VLOOKUP(J5017,'Chuyển Mã'!$B$3:$C$9,2,0),"")</f>
        <v>Hà Nội</v>
      </c>
      <c r="AE5017" s="7" t="str">
        <f t="shared" si="711"/>
        <v>Tai heo muối 200g</v>
      </c>
      <c r="AF5017" s="7">
        <f t="shared" si="712"/>
        <v>3</v>
      </c>
    </row>
    <row r="5018" spans="1:32" x14ac:dyDescent="0.25">
      <c r="A5018" s="11">
        <v>45911</v>
      </c>
      <c r="B5018" s="25">
        <v>31295</v>
      </c>
      <c r="C5018" s="12" t="s">
        <v>7214</v>
      </c>
      <c r="D5018" s="16">
        <f t="shared" si="713"/>
        <v>45911</v>
      </c>
      <c r="G5018" s="13" t="s">
        <v>751</v>
      </c>
      <c r="I5018" s="13" t="s">
        <v>751</v>
      </c>
      <c r="J5018" s="13" t="s">
        <v>1815</v>
      </c>
      <c r="K5018" s="13" t="s">
        <v>32</v>
      </c>
      <c r="L5018" s="25" t="str">
        <f>VLOOKUP($K5018,TONG_SL!$A:$D,2,0)</f>
        <v>Giò Tai Lưỡi Xào 250</v>
      </c>
      <c r="N5018" s="25" t="str">
        <f t="shared" si="709"/>
        <v>K-C6</v>
      </c>
      <c r="Q5018" s="25" t="str">
        <f>VLOOKUP(K5018,TONG_SL!$A:$D,3,0)</f>
        <v>Túi</v>
      </c>
      <c r="R5018" s="1">
        <v>3</v>
      </c>
      <c r="T5018" s="1">
        <f>VLOOKUP(VLOOKUP(G5018,Ma_KH!$A:$R,18,0)&amp;K5018,Gia_MB!$A:$F,6,0)</f>
        <v>50183</v>
      </c>
      <c r="U5018" s="14">
        <f t="shared" si="714"/>
        <v>150549</v>
      </c>
      <c r="W5018" s="64">
        <f t="shared" si="715"/>
        <v>0</v>
      </c>
      <c r="X5018" s="3" t="str">
        <f t="shared" si="716"/>
        <v>8</v>
      </c>
      <c r="Z5018" s="14">
        <f t="shared" si="717"/>
        <v>12043.92</v>
      </c>
      <c r="AA5018" s="7">
        <f>VLOOKUP(G5018,Ma_KH!$A:$R,14,0)</f>
        <v>60</v>
      </c>
      <c r="AD5018" s="7" t="str">
        <f>IFERROR(VLOOKUP(J5018,'Chuyển Mã'!$B$3:$C$9,2,0),"")</f>
        <v>Hà Nội</v>
      </c>
      <c r="AE5018" s="7" t="str">
        <f t="shared" si="711"/>
        <v>Giò Tai Lưỡi Xào 250</v>
      </c>
      <c r="AF5018" s="7">
        <f t="shared" si="712"/>
        <v>3</v>
      </c>
    </row>
    <row r="5019" spans="1:32" x14ac:dyDescent="0.25">
      <c r="A5019" s="11">
        <v>45911</v>
      </c>
      <c r="B5019" s="25">
        <v>4176573828</v>
      </c>
      <c r="C5019" s="12" t="s">
        <v>7214</v>
      </c>
      <c r="D5019" s="16">
        <f t="shared" si="713"/>
        <v>45911</v>
      </c>
      <c r="G5019" s="13" t="s">
        <v>235</v>
      </c>
      <c r="I5019" s="25">
        <v>4176573828</v>
      </c>
      <c r="J5019" s="13" t="s">
        <v>1813</v>
      </c>
      <c r="K5019" s="13" t="s">
        <v>27</v>
      </c>
      <c r="L5019" s="25" t="str">
        <f>VLOOKUP($K5019,TONG_SL!$A:$D,2,0)</f>
        <v>Chân giò heo muối 300g</v>
      </c>
      <c r="N5019" s="25" t="str">
        <f t="shared" si="709"/>
        <v>K-C6</v>
      </c>
      <c r="Q5019" s="25" t="str">
        <f>VLOOKUP(K5019,TONG_SL!$A:$D,3,0)</f>
        <v>Túi</v>
      </c>
      <c r="R5019" s="1">
        <v>20</v>
      </c>
      <c r="T5019" s="1">
        <f>VLOOKUP(VLOOKUP(G5019,Ma_KH!$A:$R,18,0)&amp;K5019,Gia_MB!$A:$F,6,0)</f>
        <v>73431</v>
      </c>
      <c r="U5019" s="14">
        <f t="shared" si="714"/>
        <v>1468620</v>
      </c>
      <c r="W5019" s="64">
        <f t="shared" si="715"/>
        <v>0</v>
      </c>
      <c r="X5019" s="3" t="str">
        <f t="shared" si="716"/>
        <v>8</v>
      </c>
      <c r="Z5019" s="14">
        <f t="shared" si="717"/>
        <v>117489.60000000001</v>
      </c>
      <c r="AA5019" s="7">
        <f>VLOOKUP(G5019,Ma_KH!$A:$R,14,0)</f>
        <v>60</v>
      </c>
      <c r="AD5019" s="7" t="str">
        <f>IFERROR(VLOOKUP(J5019,'Chuyển Mã'!$B$3:$C$9,2,0),"")</f>
        <v>Hà Nội</v>
      </c>
      <c r="AE5019" s="7" t="str">
        <f t="shared" si="711"/>
        <v>Chân giò heo muối 300g</v>
      </c>
      <c r="AF5019" s="7">
        <f t="shared" si="712"/>
        <v>20</v>
      </c>
    </row>
    <row r="5020" spans="1:32" x14ac:dyDescent="0.25">
      <c r="A5020" s="11">
        <v>45911</v>
      </c>
      <c r="B5020" s="25">
        <v>4176573828</v>
      </c>
      <c r="C5020" s="12" t="s">
        <v>7214</v>
      </c>
      <c r="D5020" s="16">
        <f t="shared" si="713"/>
        <v>45911</v>
      </c>
      <c r="G5020" s="13" t="s">
        <v>235</v>
      </c>
      <c r="I5020" s="25">
        <v>4176573828</v>
      </c>
      <c r="J5020" s="13" t="s">
        <v>1813</v>
      </c>
      <c r="K5020" s="13" t="s">
        <v>32</v>
      </c>
      <c r="L5020" s="25" t="str">
        <f>VLOOKUP($K5020,TONG_SL!$A:$D,2,0)</f>
        <v>Giò Tai Lưỡi Xào 250</v>
      </c>
      <c r="N5020" s="25" t="str">
        <f t="shared" si="709"/>
        <v>K-C6</v>
      </c>
      <c r="Q5020" s="25" t="str">
        <f>VLOOKUP(K5020,TONG_SL!$A:$D,3,0)</f>
        <v>Túi</v>
      </c>
      <c r="R5020" s="1">
        <v>10</v>
      </c>
      <c r="T5020" s="1">
        <f>VLOOKUP(VLOOKUP(G5020,Ma_KH!$A:$R,18,0)&amp;K5020,Gia_MB!$A:$F,6,0)</f>
        <v>50183</v>
      </c>
      <c r="U5020" s="14">
        <f t="shared" si="714"/>
        <v>501830</v>
      </c>
      <c r="W5020" s="64">
        <f t="shared" si="715"/>
        <v>0</v>
      </c>
      <c r="X5020" s="3" t="str">
        <f t="shared" si="716"/>
        <v>8</v>
      </c>
      <c r="Z5020" s="14">
        <f t="shared" si="717"/>
        <v>40146.400000000001</v>
      </c>
      <c r="AA5020" s="7">
        <f>VLOOKUP(G5020,Ma_KH!$A:$R,14,0)</f>
        <v>60</v>
      </c>
      <c r="AD5020" s="7" t="str">
        <f>IFERROR(VLOOKUP(J5020,'Chuyển Mã'!$B$3:$C$9,2,0),"")</f>
        <v>Hà Nội</v>
      </c>
      <c r="AE5020" s="7" t="str">
        <f t="shared" si="711"/>
        <v>Giò Tai Lưỡi Xào 250</v>
      </c>
      <c r="AF5020" s="7">
        <f t="shared" si="712"/>
        <v>10</v>
      </c>
    </row>
    <row r="5021" spans="1:32" x14ac:dyDescent="0.25">
      <c r="A5021" s="11">
        <v>45911</v>
      </c>
      <c r="B5021" s="25">
        <v>4176573828</v>
      </c>
      <c r="C5021" s="12" t="s">
        <v>7214</v>
      </c>
      <c r="D5021" s="16">
        <f t="shared" si="713"/>
        <v>45911</v>
      </c>
      <c r="G5021" s="13" t="s">
        <v>235</v>
      </c>
      <c r="I5021" s="25">
        <v>4176573828</v>
      </c>
      <c r="J5021" s="13" t="s">
        <v>1813</v>
      </c>
      <c r="K5021" s="13" t="s">
        <v>30</v>
      </c>
      <c r="L5021" s="25" t="str">
        <f>VLOOKUP($K5021,TONG_SL!$A:$D,2,0)</f>
        <v>Gà muối 500g</v>
      </c>
      <c r="N5021" s="25" t="str">
        <f t="shared" si="709"/>
        <v>K-C6</v>
      </c>
      <c r="Q5021" s="25" t="str">
        <f>VLOOKUP(K5021,TONG_SL!$A:$D,3,0)</f>
        <v>Túi</v>
      </c>
      <c r="R5021" s="1">
        <v>5</v>
      </c>
      <c r="T5021" s="1">
        <f>VLOOKUP(VLOOKUP(G5021,Ma_KH!$A:$R,18,0)&amp;K5021,Gia_MB!$A:$F,6,0)</f>
        <v>111058</v>
      </c>
      <c r="U5021" s="14">
        <f t="shared" si="714"/>
        <v>555290</v>
      </c>
      <c r="W5021" s="64">
        <f t="shared" si="715"/>
        <v>0</v>
      </c>
      <c r="X5021" s="3" t="str">
        <f t="shared" si="716"/>
        <v>8</v>
      </c>
      <c r="Z5021" s="14">
        <f t="shared" si="717"/>
        <v>44423.200000000004</v>
      </c>
      <c r="AA5021" s="7">
        <f>VLOOKUP(G5021,Ma_KH!$A:$R,14,0)</f>
        <v>60</v>
      </c>
      <c r="AD5021" s="7" t="str">
        <f>IFERROR(VLOOKUP(J5021,'Chuyển Mã'!$B$3:$C$9,2,0),"")</f>
        <v>Hà Nội</v>
      </c>
      <c r="AE5021" s="7" t="str">
        <f t="shared" si="711"/>
        <v>Gà muối 500g</v>
      </c>
      <c r="AF5021" s="7">
        <f t="shared" si="712"/>
        <v>5</v>
      </c>
    </row>
    <row r="5022" spans="1:32" x14ac:dyDescent="0.25">
      <c r="A5022" s="11">
        <v>45911</v>
      </c>
      <c r="B5022" s="25">
        <v>4176926897</v>
      </c>
      <c r="C5022" s="12" t="s">
        <v>7214</v>
      </c>
      <c r="D5022" s="16">
        <f t="shared" si="713"/>
        <v>45911</v>
      </c>
      <c r="G5022" s="13" t="s">
        <v>187</v>
      </c>
      <c r="I5022" s="25">
        <v>4176926897</v>
      </c>
      <c r="J5022" s="13" t="s">
        <v>1813</v>
      </c>
      <c r="K5022" s="13" t="s">
        <v>35</v>
      </c>
      <c r="L5022" s="25" t="str">
        <f>VLOOKUP($K5022,TONG_SL!$A:$D,2,0)</f>
        <v>Tai heo muối 200g</v>
      </c>
      <c r="N5022" s="25" t="str">
        <f t="shared" si="709"/>
        <v>K-C6</v>
      </c>
      <c r="Q5022" s="25" t="str">
        <f>VLOOKUP(K5022,TONG_SL!$A:$D,3,0)</f>
        <v>Túi</v>
      </c>
      <c r="R5022" s="1">
        <v>5</v>
      </c>
      <c r="T5022" s="1">
        <f>VLOOKUP(VLOOKUP(G5022,Ma_KH!$A:$R,18,0)&amp;K5022,Gia_MB!$A:$F,6,0)</f>
        <v>55595</v>
      </c>
      <c r="U5022" s="14">
        <f t="shared" si="714"/>
        <v>277975</v>
      </c>
      <c r="W5022" s="64">
        <f t="shared" si="715"/>
        <v>0</v>
      </c>
      <c r="X5022" s="3" t="str">
        <f t="shared" si="716"/>
        <v>8</v>
      </c>
      <c r="Z5022" s="14">
        <f t="shared" si="717"/>
        <v>22238</v>
      </c>
      <c r="AA5022" s="7">
        <f>VLOOKUP(G5022,Ma_KH!$A:$R,14,0)</f>
        <v>60</v>
      </c>
      <c r="AD5022" s="7" t="str">
        <f>IFERROR(VLOOKUP(J5022,'Chuyển Mã'!$B$3:$C$9,2,0),"")</f>
        <v>Hà Nội</v>
      </c>
      <c r="AE5022" s="7" t="str">
        <f t="shared" si="711"/>
        <v>Tai heo muối 200g</v>
      </c>
      <c r="AF5022" s="7">
        <f t="shared" si="712"/>
        <v>5</v>
      </c>
    </row>
    <row r="5023" spans="1:32" x14ac:dyDescent="0.25">
      <c r="A5023" s="11">
        <v>45911</v>
      </c>
      <c r="B5023" s="25">
        <v>4176926897</v>
      </c>
      <c r="C5023" s="12" t="s">
        <v>7214</v>
      </c>
      <c r="D5023" s="16">
        <f t="shared" si="713"/>
        <v>45911</v>
      </c>
      <c r="G5023" s="13" t="s">
        <v>187</v>
      </c>
      <c r="I5023" s="25">
        <v>4176926897</v>
      </c>
      <c r="J5023" s="13" t="s">
        <v>1813</v>
      </c>
      <c r="K5023" s="13" t="s">
        <v>39</v>
      </c>
      <c r="L5023" s="25" t="str">
        <f>VLOOKUP($K5023,TONG_SL!$A:$D,2,0)</f>
        <v>Chả cốm 300g</v>
      </c>
      <c r="N5023" s="25" t="str">
        <f t="shared" si="709"/>
        <v>K-C6</v>
      </c>
      <c r="Q5023" s="25" t="str">
        <f>VLOOKUP(K5023,TONG_SL!$A:$D,3,0)</f>
        <v>Túi</v>
      </c>
      <c r="R5023" s="1">
        <v>3</v>
      </c>
      <c r="T5023" s="1">
        <f>VLOOKUP(VLOOKUP(G5023,Ma_KH!$A:$R,18,0)&amp;K5023,Gia_MB!$A:$F,6,0)</f>
        <v>74250</v>
      </c>
      <c r="U5023" s="14">
        <f t="shared" si="714"/>
        <v>222750</v>
      </c>
      <c r="W5023" s="64">
        <f t="shared" si="715"/>
        <v>0</v>
      </c>
      <c r="X5023" s="3" t="str">
        <f t="shared" si="716"/>
        <v>8</v>
      </c>
      <c r="Z5023" s="14">
        <f t="shared" si="717"/>
        <v>17820</v>
      </c>
      <c r="AA5023" s="7">
        <f>VLOOKUP(G5023,Ma_KH!$A:$R,14,0)</f>
        <v>60</v>
      </c>
      <c r="AD5023" s="7" t="str">
        <f>IFERROR(VLOOKUP(J5023,'Chuyển Mã'!$B$3:$C$9,2,0),"")</f>
        <v>Hà Nội</v>
      </c>
      <c r="AE5023" s="7" t="str">
        <f t="shared" si="711"/>
        <v>Chả cốm 300g</v>
      </c>
      <c r="AF5023" s="7">
        <f t="shared" si="712"/>
        <v>3</v>
      </c>
    </row>
    <row r="5024" spans="1:32" x14ac:dyDescent="0.25">
      <c r="A5024" s="11">
        <v>45911</v>
      </c>
      <c r="B5024" s="25">
        <v>4176573789</v>
      </c>
      <c r="C5024" s="12" t="s">
        <v>7214</v>
      </c>
      <c r="D5024" s="16">
        <f t="shared" si="713"/>
        <v>45911</v>
      </c>
      <c r="G5024" s="13" t="s">
        <v>187</v>
      </c>
      <c r="I5024" s="25">
        <v>4176573789</v>
      </c>
      <c r="J5024" s="13" t="s">
        <v>1813</v>
      </c>
      <c r="K5024" s="13" t="s">
        <v>32</v>
      </c>
      <c r="L5024" s="25" t="str">
        <f>VLOOKUP($K5024,TONG_SL!$A:$D,2,0)</f>
        <v>Giò Tai Lưỡi Xào 250</v>
      </c>
      <c r="N5024" s="25" t="str">
        <f t="shared" si="709"/>
        <v>K-C6</v>
      </c>
      <c r="Q5024" s="25" t="str">
        <f>VLOOKUP(K5024,TONG_SL!$A:$D,3,0)</f>
        <v>Túi</v>
      </c>
      <c r="R5024" s="1">
        <v>6</v>
      </c>
      <c r="T5024" s="1">
        <f>VLOOKUP(VLOOKUP(G5024,Ma_KH!$A:$R,18,0)&amp;K5024,Gia_MB!$A:$F,6,0)</f>
        <v>50183</v>
      </c>
      <c r="U5024" s="14">
        <f t="shared" si="714"/>
        <v>301098</v>
      </c>
      <c r="W5024" s="64">
        <f t="shared" si="715"/>
        <v>0</v>
      </c>
      <c r="X5024" s="3" t="str">
        <f t="shared" si="716"/>
        <v>8</v>
      </c>
      <c r="Z5024" s="14">
        <f t="shared" si="717"/>
        <v>24087.84</v>
      </c>
      <c r="AA5024" s="7">
        <f>VLOOKUP(G5024,Ma_KH!$A:$R,14,0)</f>
        <v>60</v>
      </c>
      <c r="AD5024" s="7" t="str">
        <f>IFERROR(VLOOKUP(J5024,'Chuyển Mã'!$B$3:$C$9,2,0),"")</f>
        <v>Hà Nội</v>
      </c>
      <c r="AE5024" s="7" t="str">
        <f t="shared" si="711"/>
        <v>Giò Tai Lưỡi Xào 250</v>
      </c>
      <c r="AF5024" s="7">
        <f t="shared" si="712"/>
        <v>6</v>
      </c>
    </row>
    <row r="5025" spans="1:32" x14ac:dyDescent="0.25">
      <c r="A5025" s="11">
        <v>45911</v>
      </c>
      <c r="B5025" s="25">
        <v>4176573789</v>
      </c>
      <c r="C5025" s="12" t="s">
        <v>7214</v>
      </c>
      <c r="D5025" s="16">
        <f t="shared" si="713"/>
        <v>45911</v>
      </c>
      <c r="G5025" s="13" t="s">
        <v>187</v>
      </c>
      <c r="I5025" s="25">
        <v>4176573789</v>
      </c>
      <c r="J5025" s="13" t="s">
        <v>1813</v>
      </c>
      <c r="K5025" s="13" t="s">
        <v>27</v>
      </c>
      <c r="L5025" s="25" t="str">
        <f>VLOOKUP($K5025,TONG_SL!$A:$D,2,0)</f>
        <v>Chân giò heo muối 300g</v>
      </c>
      <c r="N5025" s="25" t="str">
        <f t="shared" si="709"/>
        <v>K-C6</v>
      </c>
      <c r="Q5025" s="25" t="str">
        <f>VLOOKUP(K5025,TONG_SL!$A:$D,3,0)</f>
        <v>Túi</v>
      </c>
      <c r="R5025" s="1">
        <v>19</v>
      </c>
      <c r="T5025" s="1">
        <f>VLOOKUP(VLOOKUP(G5025,Ma_KH!$A:$R,18,0)&amp;K5025,Gia_MB!$A:$F,6,0)</f>
        <v>73431</v>
      </c>
      <c r="U5025" s="14">
        <f t="shared" si="714"/>
        <v>1395189</v>
      </c>
      <c r="W5025" s="64">
        <f t="shared" si="715"/>
        <v>0</v>
      </c>
      <c r="X5025" s="3" t="str">
        <f t="shared" si="716"/>
        <v>8</v>
      </c>
      <c r="Z5025" s="14">
        <f t="shared" si="717"/>
        <v>111615.12</v>
      </c>
      <c r="AA5025" s="7">
        <f>VLOOKUP(G5025,Ma_KH!$A:$R,14,0)</f>
        <v>60</v>
      </c>
      <c r="AD5025" s="7" t="str">
        <f>IFERROR(VLOOKUP(J5025,'Chuyển Mã'!$B$3:$C$9,2,0),"")</f>
        <v>Hà Nội</v>
      </c>
      <c r="AE5025" s="7" t="str">
        <f t="shared" si="711"/>
        <v>Chân giò heo muối 300g</v>
      </c>
      <c r="AF5025" s="7">
        <f t="shared" si="712"/>
        <v>19</v>
      </c>
    </row>
    <row r="5026" spans="1:32" x14ac:dyDescent="0.25">
      <c r="A5026" s="11">
        <v>45911</v>
      </c>
      <c r="B5026" s="25">
        <v>4176573789</v>
      </c>
      <c r="C5026" s="12" t="s">
        <v>7214</v>
      </c>
      <c r="D5026" s="16">
        <f t="shared" si="713"/>
        <v>45911</v>
      </c>
      <c r="G5026" s="13" t="s">
        <v>187</v>
      </c>
      <c r="I5026" s="25">
        <v>4176573789</v>
      </c>
      <c r="J5026" s="13" t="s">
        <v>1813</v>
      </c>
      <c r="K5026" s="13" t="s">
        <v>51</v>
      </c>
      <c r="L5026" s="25" t="str">
        <f>VLOOKUP($K5026,TONG_SL!$A:$D,2,0)</f>
        <v>Mọc Nấm Hương 250g</v>
      </c>
      <c r="N5026" s="25" t="str">
        <f t="shared" si="709"/>
        <v>K-C6</v>
      </c>
      <c r="Q5026" s="25" t="str">
        <f>VLOOKUP(K5026,TONG_SL!$A:$D,3,0)</f>
        <v>Túi</v>
      </c>
      <c r="R5026" s="1">
        <v>3</v>
      </c>
      <c r="T5026" s="1">
        <f>VLOOKUP(VLOOKUP(G5026,Ma_KH!$A:$R,18,0)&amp;K5026,Gia_MB!$A:$F,6,0)</f>
        <v>46000</v>
      </c>
      <c r="U5026" s="14">
        <f t="shared" si="714"/>
        <v>138000</v>
      </c>
      <c r="W5026" s="64">
        <f t="shared" si="715"/>
        <v>0</v>
      </c>
      <c r="X5026" s="3" t="str">
        <f t="shared" si="716"/>
        <v>8</v>
      </c>
      <c r="Z5026" s="14">
        <f t="shared" si="717"/>
        <v>11040</v>
      </c>
      <c r="AA5026" s="7">
        <f>VLOOKUP(G5026,Ma_KH!$A:$R,14,0)</f>
        <v>60</v>
      </c>
      <c r="AD5026" s="7" t="str">
        <f>IFERROR(VLOOKUP(J5026,'Chuyển Mã'!$B$3:$C$9,2,0),"")</f>
        <v>Hà Nội</v>
      </c>
      <c r="AE5026" s="7" t="str">
        <f t="shared" si="711"/>
        <v>Mọc Nấm Hương 250g</v>
      </c>
      <c r="AF5026" s="7">
        <f t="shared" si="712"/>
        <v>3</v>
      </c>
    </row>
    <row r="5027" spans="1:32" x14ac:dyDescent="0.25">
      <c r="A5027" s="11">
        <v>45911</v>
      </c>
      <c r="B5027" s="25">
        <v>4176573789</v>
      </c>
      <c r="C5027" s="12" t="s">
        <v>7214</v>
      </c>
      <c r="D5027" s="16">
        <f t="shared" si="713"/>
        <v>45911</v>
      </c>
      <c r="G5027" s="13" t="s">
        <v>187</v>
      </c>
      <c r="I5027" s="25">
        <v>4176573789</v>
      </c>
      <c r="J5027" s="13" t="s">
        <v>1813</v>
      </c>
      <c r="K5027" s="13" t="s">
        <v>30</v>
      </c>
      <c r="L5027" s="25" t="str">
        <f>VLOOKUP($K5027,TONG_SL!$A:$D,2,0)</f>
        <v>Gà muối 500g</v>
      </c>
      <c r="N5027" s="25" t="str">
        <f t="shared" ref="N5027:N5091" si="722">IF($B5027&lt;&gt;"","K-C6","")</f>
        <v>K-C6</v>
      </c>
      <c r="Q5027" s="25" t="str">
        <f>VLOOKUP(K5027,TONG_SL!$A:$D,3,0)</f>
        <v>Túi</v>
      </c>
      <c r="R5027" s="1">
        <v>11</v>
      </c>
      <c r="T5027" s="1">
        <f>VLOOKUP(VLOOKUP(G5027,Ma_KH!$A:$R,18,0)&amp;K5027,Gia_MB!$A:$F,6,0)</f>
        <v>111058</v>
      </c>
      <c r="U5027" s="14">
        <f t="shared" si="714"/>
        <v>1221638</v>
      </c>
      <c r="W5027" s="64">
        <f t="shared" si="715"/>
        <v>0</v>
      </c>
      <c r="X5027" s="3" t="str">
        <f t="shared" si="716"/>
        <v>8</v>
      </c>
      <c r="Z5027" s="14">
        <f t="shared" si="717"/>
        <v>97731.040000000008</v>
      </c>
      <c r="AA5027" s="7">
        <f>VLOOKUP(G5027,Ma_KH!$A:$R,14,0)</f>
        <v>60</v>
      </c>
      <c r="AD5027" s="7" t="str">
        <f>IFERROR(VLOOKUP(J5027,'Chuyển Mã'!$B$3:$C$9,2,0),"")</f>
        <v>Hà Nội</v>
      </c>
      <c r="AE5027" s="7" t="str">
        <f t="shared" si="711"/>
        <v>Gà muối 500g</v>
      </c>
      <c r="AF5027" s="7">
        <f t="shared" si="712"/>
        <v>11</v>
      </c>
    </row>
    <row r="5028" spans="1:32" x14ac:dyDescent="0.25">
      <c r="A5028" s="11">
        <v>45911</v>
      </c>
      <c r="B5028" s="25">
        <v>4176573884</v>
      </c>
      <c r="C5028" s="12" t="s">
        <v>7214</v>
      </c>
      <c r="D5028" s="16">
        <f t="shared" si="713"/>
        <v>45911</v>
      </c>
      <c r="G5028" s="13" t="s">
        <v>205</v>
      </c>
      <c r="I5028" s="25">
        <v>4176573884</v>
      </c>
      <c r="J5028" s="13" t="s">
        <v>1813</v>
      </c>
      <c r="K5028" s="13" t="s">
        <v>32</v>
      </c>
      <c r="L5028" s="25" t="str">
        <f>VLOOKUP($K5028,TONG_SL!$A:$D,2,0)</f>
        <v>Giò Tai Lưỡi Xào 250</v>
      </c>
      <c r="N5028" s="25" t="str">
        <f t="shared" si="722"/>
        <v>K-C6</v>
      </c>
      <c r="Q5028" s="25" t="str">
        <f>VLOOKUP(K5028,TONG_SL!$A:$D,3,0)</f>
        <v>Túi</v>
      </c>
      <c r="R5028" s="1">
        <v>3</v>
      </c>
      <c r="T5028" s="1">
        <f>VLOOKUP(VLOOKUP(G5028,Ma_KH!$A:$R,18,0)&amp;K5028,Gia_MB!$A:$F,6,0)</f>
        <v>50183</v>
      </c>
      <c r="U5028" s="14">
        <f t="shared" si="714"/>
        <v>150549</v>
      </c>
      <c r="W5028" s="64">
        <f t="shared" si="715"/>
        <v>0</v>
      </c>
      <c r="X5028" s="3" t="str">
        <f t="shared" si="716"/>
        <v>8</v>
      </c>
      <c r="Z5028" s="14">
        <f t="shared" si="717"/>
        <v>12043.92</v>
      </c>
      <c r="AA5028" s="7">
        <f>VLOOKUP(G5028,Ma_KH!$A:$R,14,0)</f>
        <v>60</v>
      </c>
      <c r="AD5028" s="7" t="str">
        <f>IFERROR(VLOOKUP(J5028,'Chuyển Mã'!$B$3:$C$9,2,0),"")</f>
        <v>Hà Nội</v>
      </c>
      <c r="AE5028" s="7" t="str">
        <f t="shared" si="711"/>
        <v>Giò Tai Lưỡi Xào 250</v>
      </c>
      <c r="AF5028" s="7">
        <f t="shared" si="712"/>
        <v>3</v>
      </c>
    </row>
    <row r="5029" spans="1:32" x14ac:dyDescent="0.25">
      <c r="A5029" s="11">
        <v>45911</v>
      </c>
      <c r="B5029" s="25">
        <v>4176573884</v>
      </c>
      <c r="C5029" s="12" t="s">
        <v>7214</v>
      </c>
      <c r="D5029" s="16">
        <f t="shared" si="713"/>
        <v>45911</v>
      </c>
      <c r="G5029" s="13" t="s">
        <v>205</v>
      </c>
      <c r="I5029" s="25">
        <v>4176573884</v>
      </c>
      <c r="J5029" s="13" t="s">
        <v>1813</v>
      </c>
      <c r="K5029" s="13" t="s">
        <v>27</v>
      </c>
      <c r="L5029" s="25" t="str">
        <f>VLOOKUP($K5029,TONG_SL!$A:$D,2,0)</f>
        <v>Chân giò heo muối 300g</v>
      </c>
      <c r="N5029" s="25" t="str">
        <f t="shared" si="722"/>
        <v>K-C6</v>
      </c>
      <c r="Q5029" s="25" t="str">
        <f>VLOOKUP(K5029,TONG_SL!$A:$D,3,0)</f>
        <v>Túi</v>
      </c>
      <c r="R5029" s="1">
        <v>21</v>
      </c>
      <c r="T5029" s="1">
        <f>VLOOKUP(VLOOKUP(G5029,Ma_KH!$A:$R,18,0)&amp;K5029,Gia_MB!$A:$F,6,0)</f>
        <v>73431</v>
      </c>
      <c r="U5029" s="14">
        <f t="shared" si="714"/>
        <v>1542051</v>
      </c>
      <c r="W5029" s="64">
        <f t="shared" si="715"/>
        <v>0</v>
      </c>
      <c r="X5029" s="3" t="str">
        <f t="shared" si="716"/>
        <v>8</v>
      </c>
      <c r="Z5029" s="14">
        <f t="shared" si="717"/>
        <v>123364.08</v>
      </c>
      <c r="AA5029" s="7">
        <f>VLOOKUP(G5029,Ma_KH!$A:$R,14,0)</f>
        <v>60</v>
      </c>
      <c r="AD5029" s="7" t="str">
        <f>IFERROR(VLOOKUP(J5029,'Chuyển Mã'!$B$3:$C$9,2,0),"")</f>
        <v>Hà Nội</v>
      </c>
      <c r="AE5029" s="7" t="str">
        <f t="shared" si="711"/>
        <v>Chân giò heo muối 300g</v>
      </c>
      <c r="AF5029" s="7">
        <f t="shared" si="712"/>
        <v>21</v>
      </c>
    </row>
    <row r="5030" spans="1:32" x14ac:dyDescent="0.25">
      <c r="A5030" s="11">
        <v>45911</v>
      </c>
      <c r="B5030" s="25">
        <v>4176573884</v>
      </c>
      <c r="C5030" s="12" t="s">
        <v>7214</v>
      </c>
      <c r="D5030" s="16">
        <f t="shared" si="713"/>
        <v>45911</v>
      </c>
      <c r="G5030" s="13" t="s">
        <v>205</v>
      </c>
      <c r="I5030" s="25">
        <v>4176573884</v>
      </c>
      <c r="J5030" s="13" t="s">
        <v>1813</v>
      </c>
      <c r="K5030" s="13" t="s">
        <v>51</v>
      </c>
      <c r="L5030" s="25" t="str">
        <f>VLOOKUP($K5030,TONG_SL!$A:$D,2,0)</f>
        <v>Mọc Nấm Hương 250g</v>
      </c>
      <c r="N5030" s="25" t="str">
        <f t="shared" si="722"/>
        <v>K-C6</v>
      </c>
      <c r="Q5030" s="25" t="str">
        <f>VLOOKUP(K5030,TONG_SL!$A:$D,3,0)</f>
        <v>Túi</v>
      </c>
      <c r="R5030" s="1">
        <v>3</v>
      </c>
      <c r="T5030" s="1">
        <f>VLOOKUP(VLOOKUP(G5030,Ma_KH!$A:$R,18,0)&amp;K5030,Gia_MB!$A:$F,6,0)</f>
        <v>46000</v>
      </c>
      <c r="U5030" s="14">
        <f t="shared" si="714"/>
        <v>138000</v>
      </c>
      <c r="W5030" s="64">
        <f t="shared" si="715"/>
        <v>0</v>
      </c>
      <c r="X5030" s="3" t="str">
        <f t="shared" si="716"/>
        <v>8</v>
      </c>
      <c r="Z5030" s="14">
        <f t="shared" si="717"/>
        <v>11040</v>
      </c>
      <c r="AA5030" s="7">
        <f>VLOOKUP(G5030,Ma_KH!$A:$R,14,0)</f>
        <v>60</v>
      </c>
      <c r="AD5030" s="7" t="str">
        <f>IFERROR(VLOOKUP(J5030,'Chuyển Mã'!$B$3:$C$9,2,0),"")</f>
        <v>Hà Nội</v>
      </c>
      <c r="AE5030" s="7" t="str">
        <f t="shared" si="711"/>
        <v>Mọc Nấm Hương 250g</v>
      </c>
      <c r="AF5030" s="7">
        <f t="shared" si="712"/>
        <v>3</v>
      </c>
    </row>
    <row r="5031" spans="1:32" x14ac:dyDescent="0.25">
      <c r="A5031" s="11">
        <v>45911</v>
      </c>
      <c r="B5031" s="25">
        <v>4176573884</v>
      </c>
      <c r="C5031" s="12" t="s">
        <v>7214</v>
      </c>
      <c r="D5031" s="16">
        <f t="shared" si="713"/>
        <v>45911</v>
      </c>
      <c r="G5031" s="13" t="s">
        <v>205</v>
      </c>
      <c r="I5031" s="25">
        <v>4176573884</v>
      </c>
      <c r="J5031" s="13" t="s">
        <v>1813</v>
      </c>
      <c r="K5031" s="13" t="s">
        <v>30</v>
      </c>
      <c r="L5031" s="25" t="str">
        <f>VLOOKUP($K5031,TONG_SL!$A:$D,2,0)</f>
        <v>Gà muối 500g</v>
      </c>
      <c r="N5031" s="25" t="str">
        <f t="shared" si="722"/>
        <v>K-C6</v>
      </c>
      <c r="Q5031" s="25" t="str">
        <f>VLOOKUP(K5031,TONG_SL!$A:$D,3,0)</f>
        <v>Túi</v>
      </c>
      <c r="R5031" s="1">
        <v>12</v>
      </c>
      <c r="T5031" s="1">
        <f>VLOOKUP(VLOOKUP(G5031,Ma_KH!$A:$R,18,0)&amp;K5031,Gia_MB!$A:$F,6,0)</f>
        <v>111058</v>
      </c>
      <c r="U5031" s="14">
        <f t="shared" si="714"/>
        <v>1332696</v>
      </c>
      <c r="W5031" s="64">
        <f t="shared" si="715"/>
        <v>0</v>
      </c>
      <c r="X5031" s="3" t="str">
        <f t="shared" si="716"/>
        <v>8</v>
      </c>
      <c r="Z5031" s="14">
        <f t="shared" si="717"/>
        <v>106615.68000000001</v>
      </c>
      <c r="AA5031" s="7">
        <f>VLOOKUP(G5031,Ma_KH!$A:$R,14,0)</f>
        <v>60</v>
      </c>
      <c r="AD5031" s="7" t="str">
        <f>IFERROR(VLOOKUP(J5031,'Chuyển Mã'!$B$3:$C$9,2,0),"")</f>
        <v>Hà Nội</v>
      </c>
      <c r="AE5031" s="7" t="str">
        <f t="shared" si="711"/>
        <v>Gà muối 500g</v>
      </c>
      <c r="AF5031" s="7">
        <f t="shared" si="712"/>
        <v>12</v>
      </c>
    </row>
    <row r="5032" spans="1:32" x14ac:dyDescent="0.25">
      <c r="A5032" s="11">
        <v>45911</v>
      </c>
      <c r="B5032" s="25">
        <v>4176574016</v>
      </c>
      <c r="C5032" s="12" t="s">
        <v>7214</v>
      </c>
      <c r="D5032" s="16">
        <f t="shared" si="713"/>
        <v>45911</v>
      </c>
      <c r="G5032" s="13" t="s">
        <v>1493</v>
      </c>
      <c r="I5032" s="25">
        <v>4176574016</v>
      </c>
      <c r="J5032" s="13" t="s">
        <v>1813</v>
      </c>
      <c r="K5032" s="13" t="s">
        <v>27</v>
      </c>
      <c r="L5032" s="25" t="str">
        <f>VLOOKUP($K5032,TONG_SL!$A:$D,2,0)</f>
        <v>Chân giò heo muối 300g</v>
      </c>
      <c r="N5032" s="25" t="str">
        <f t="shared" si="722"/>
        <v>K-C6</v>
      </c>
      <c r="Q5032" s="25" t="str">
        <f>VLOOKUP(K5032,TONG_SL!$A:$D,3,0)</f>
        <v>Túi</v>
      </c>
      <c r="R5032" s="1">
        <v>13</v>
      </c>
      <c r="T5032" s="1">
        <f>VLOOKUP(VLOOKUP(G5032,Ma_KH!$A:$R,18,0)&amp;K5032,Gia_MB!$A:$F,6,0)</f>
        <v>73431</v>
      </c>
      <c r="U5032" s="14">
        <f t="shared" si="714"/>
        <v>954603</v>
      </c>
      <c r="W5032" s="64">
        <f t="shared" si="715"/>
        <v>0</v>
      </c>
      <c r="X5032" s="3" t="str">
        <f t="shared" si="716"/>
        <v>8</v>
      </c>
      <c r="Z5032" s="14">
        <f t="shared" si="717"/>
        <v>76368.240000000005</v>
      </c>
      <c r="AA5032" s="7">
        <f>VLOOKUP(G5032,Ma_KH!$A:$R,14,0)</f>
        <v>60</v>
      </c>
      <c r="AD5032" s="7" t="str">
        <f>IFERROR(VLOOKUP(J5032,'Chuyển Mã'!$B$3:$C$9,2,0),"")</f>
        <v>Hà Nội</v>
      </c>
      <c r="AE5032" s="7" t="str">
        <f t="shared" si="711"/>
        <v>Chân giò heo muối 300g</v>
      </c>
      <c r="AF5032" s="7">
        <f t="shared" si="712"/>
        <v>13</v>
      </c>
    </row>
    <row r="5033" spans="1:32" x14ac:dyDescent="0.25">
      <c r="A5033" s="11">
        <v>45911</v>
      </c>
      <c r="B5033" s="25">
        <v>4176574016</v>
      </c>
      <c r="C5033" s="12" t="s">
        <v>7214</v>
      </c>
      <c r="D5033" s="16">
        <f t="shared" si="713"/>
        <v>45911</v>
      </c>
      <c r="G5033" s="13" t="s">
        <v>1493</v>
      </c>
      <c r="I5033" s="25">
        <v>4176574016</v>
      </c>
      <c r="J5033" s="13" t="s">
        <v>1813</v>
      </c>
      <c r="K5033" s="13" t="s">
        <v>51</v>
      </c>
      <c r="L5033" s="25" t="str">
        <f>VLOOKUP($K5033,TONG_SL!$A:$D,2,0)</f>
        <v>Mọc Nấm Hương 250g</v>
      </c>
      <c r="N5033" s="25" t="str">
        <f t="shared" si="722"/>
        <v>K-C6</v>
      </c>
      <c r="Q5033" s="25" t="str">
        <f>VLOOKUP(K5033,TONG_SL!$A:$D,3,0)</f>
        <v>Túi</v>
      </c>
      <c r="R5033" s="1">
        <v>3</v>
      </c>
      <c r="T5033" s="1">
        <f>VLOOKUP(VLOOKUP(G5033,Ma_KH!$A:$R,18,0)&amp;K5033,Gia_MB!$A:$F,6,0)</f>
        <v>46000</v>
      </c>
      <c r="U5033" s="14">
        <f t="shared" si="714"/>
        <v>138000</v>
      </c>
      <c r="W5033" s="64">
        <f t="shared" si="715"/>
        <v>0</v>
      </c>
      <c r="X5033" s="3" t="str">
        <f t="shared" si="716"/>
        <v>8</v>
      </c>
      <c r="Z5033" s="14">
        <f t="shared" si="717"/>
        <v>11040</v>
      </c>
      <c r="AA5033" s="7">
        <f>VLOOKUP(G5033,Ma_KH!$A:$R,14,0)</f>
        <v>60</v>
      </c>
      <c r="AD5033" s="7" t="str">
        <f>IFERROR(VLOOKUP(J5033,'Chuyển Mã'!$B$3:$C$9,2,0),"")</f>
        <v>Hà Nội</v>
      </c>
      <c r="AE5033" s="7" t="str">
        <f t="shared" si="711"/>
        <v>Mọc Nấm Hương 250g</v>
      </c>
      <c r="AF5033" s="7">
        <f t="shared" si="712"/>
        <v>3</v>
      </c>
    </row>
    <row r="5034" spans="1:32" x14ac:dyDescent="0.25">
      <c r="A5034" s="11">
        <v>45911</v>
      </c>
      <c r="B5034" s="25">
        <v>4176574016</v>
      </c>
      <c r="C5034" s="12" t="s">
        <v>7214</v>
      </c>
      <c r="D5034" s="16">
        <f t="shared" si="713"/>
        <v>45911</v>
      </c>
      <c r="G5034" s="13" t="s">
        <v>1493</v>
      </c>
      <c r="I5034" s="25">
        <v>4176574016</v>
      </c>
      <c r="J5034" s="13" t="s">
        <v>1813</v>
      </c>
      <c r="K5034" s="13" t="s">
        <v>30</v>
      </c>
      <c r="L5034" s="25" t="str">
        <f>VLOOKUP($K5034,TONG_SL!$A:$D,2,0)</f>
        <v>Gà muối 500g</v>
      </c>
      <c r="N5034" s="25" t="str">
        <f t="shared" si="722"/>
        <v>K-C6</v>
      </c>
      <c r="Q5034" s="25" t="str">
        <f>VLOOKUP(K5034,TONG_SL!$A:$D,3,0)</f>
        <v>Túi</v>
      </c>
      <c r="R5034" s="1">
        <v>10</v>
      </c>
      <c r="T5034" s="1">
        <f>VLOOKUP(VLOOKUP(G5034,Ma_KH!$A:$R,18,0)&amp;K5034,Gia_MB!$A:$F,6,0)</f>
        <v>111058</v>
      </c>
      <c r="U5034" s="14">
        <f t="shared" si="714"/>
        <v>1110580</v>
      </c>
      <c r="W5034" s="64">
        <f t="shared" si="715"/>
        <v>0</v>
      </c>
      <c r="X5034" s="3" t="str">
        <f t="shared" si="716"/>
        <v>8</v>
      </c>
      <c r="Z5034" s="14">
        <f t="shared" si="717"/>
        <v>88846.400000000009</v>
      </c>
      <c r="AA5034" s="7">
        <f>VLOOKUP(G5034,Ma_KH!$A:$R,14,0)</f>
        <v>60</v>
      </c>
      <c r="AD5034" s="7" t="str">
        <f>IFERROR(VLOOKUP(J5034,'Chuyển Mã'!$B$3:$C$9,2,0),"")</f>
        <v>Hà Nội</v>
      </c>
      <c r="AE5034" s="7" t="str">
        <f t="shared" si="711"/>
        <v>Gà muối 500g</v>
      </c>
      <c r="AF5034" s="7">
        <f t="shared" si="712"/>
        <v>10</v>
      </c>
    </row>
    <row r="5035" spans="1:32" x14ac:dyDescent="0.25">
      <c r="A5035" s="11">
        <v>45911</v>
      </c>
      <c r="B5035" s="25" t="s">
        <v>8817</v>
      </c>
      <c r="C5035" s="12" t="s">
        <v>7214</v>
      </c>
      <c r="D5035" s="16">
        <f t="shared" si="713"/>
        <v>45911</v>
      </c>
      <c r="G5035" s="13" t="s">
        <v>1493</v>
      </c>
      <c r="I5035" s="13" t="s">
        <v>8818</v>
      </c>
      <c r="J5035" s="13" t="s">
        <v>1813</v>
      </c>
      <c r="K5035" s="13" t="s">
        <v>35</v>
      </c>
      <c r="L5035" s="25" t="str">
        <f>VLOOKUP($K5035,TONG_SL!$A:$D,2,0)</f>
        <v>Tai heo muối 200g</v>
      </c>
      <c r="N5035" s="25" t="str">
        <f t="shared" si="722"/>
        <v>K-C6</v>
      </c>
      <c r="Q5035" s="25" t="str">
        <f>VLOOKUP(K5035,TONG_SL!$A:$D,3,0)</f>
        <v>Túi</v>
      </c>
      <c r="R5035" s="1">
        <v>3</v>
      </c>
      <c r="T5035" s="1">
        <f>VLOOKUP(VLOOKUP(G5035,Ma_KH!$A:$R,18,0)&amp;K5035,Gia_MB!$A:$F,6,0)</f>
        <v>55595</v>
      </c>
      <c r="U5035" s="14">
        <f t="shared" si="714"/>
        <v>166785</v>
      </c>
      <c r="W5035" s="64">
        <f t="shared" si="715"/>
        <v>0</v>
      </c>
      <c r="X5035" s="3" t="str">
        <f t="shared" si="716"/>
        <v>8</v>
      </c>
      <c r="Z5035" s="14">
        <f t="shared" si="717"/>
        <v>13342.800000000001</v>
      </c>
      <c r="AA5035" s="7">
        <f>VLOOKUP(G5035,Ma_KH!$A:$R,14,0)</f>
        <v>60</v>
      </c>
      <c r="AD5035" s="7" t="str">
        <f>IFERROR(VLOOKUP(J5035,'Chuyển Mã'!$B$3:$C$9,2,0),"")</f>
        <v>Hà Nội</v>
      </c>
      <c r="AE5035" s="7" t="str">
        <f t="shared" si="711"/>
        <v>Tai heo muối 200g</v>
      </c>
      <c r="AF5035" s="7">
        <f t="shared" si="712"/>
        <v>3</v>
      </c>
    </row>
    <row r="5036" spans="1:32" x14ac:dyDescent="0.25">
      <c r="A5036" s="11">
        <v>45911</v>
      </c>
      <c r="B5036" s="25" t="s">
        <v>8817</v>
      </c>
      <c r="C5036" s="12" t="s">
        <v>7214</v>
      </c>
      <c r="D5036" s="16">
        <f t="shared" si="713"/>
        <v>45911</v>
      </c>
      <c r="G5036" s="13" t="s">
        <v>1493</v>
      </c>
      <c r="I5036" s="13" t="s">
        <v>8818</v>
      </c>
      <c r="J5036" s="13" t="s">
        <v>1813</v>
      </c>
      <c r="K5036" s="13" t="s">
        <v>39</v>
      </c>
      <c r="L5036" s="25" t="str">
        <f>VLOOKUP($K5036,TONG_SL!$A:$D,2,0)</f>
        <v>Chả cốm 300g</v>
      </c>
      <c r="N5036" s="25" t="str">
        <f t="shared" si="722"/>
        <v>K-C6</v>
      </c>
      <c r="Q5036" s="25" t="str">
        <f>VLOOKUP(K5036,TONG_SL!$A:$D,3,0)</f>
        <v>Túi</v>
      </c>
      <c r="R5036" s="1">
        <v>3</v>
      </c>
      <c r="T5036" s="1">
        <f>VLOOKUP(VLOOKUP(G5036,Ma_KH!$A:$R,18,0)&amp;K5036,Gia_MB!$A:$F,6,0)</f>
        <v>74250</v>
      </c>
      <c r="U5036" s="14">
        <f t="shared" si="714"/>
        <v>222750</v>
      </c>
      <c r="W5036" s="64">
        <f t="shared" si="715"/>
        <v>0</v>
      </c>
      <c r="X5036" s="3" t="str">
        <f t="shared" si="716"/>
        <v>8</v>
      </c>
      <c r="Z5036" s="14">
        <f t="shared" si="717"/>
        <v>17820</v>
      </c>
      <c r="AA5036" s="7">
        <f>VLOOKUP(G5036,Ma_KH!$A:$R,14,0)</f>
        <v>60</v>
      </c>
      <c r="AD5036" s="7" t="str">
        <f>IFERROR(VLOOKUP(J5036,'Chuyển Mã'!$B$3:$C$9,2,0),"")</f>
        <v>Hà Nội</v>
      </c>
      <c r="AE5036" s="7" t="str">
        <f t="shared" si="711"/>
        <v>Chả cốm 300g</v>
      </c>
      <c r="AF5036" s="7">
        <f t="shared" si="712"/>
        <v>3</v>
      </c>
    </row>
    <row r="5037" spans="1:32" x14ac:dyDescent="0.25">
      <c r="A5037" s="11">
        <v>45911</v>
      </c>
      <c r="B5037" s="25">
        <v>4176573787</v>
      </c>
      <c r="C5037" s="12" t="s">
        <v>7214</v>
      </c>
      <c r="D5037" s="16">
        <f t="shared" si="713"/>
        <v>45911</v>
      </c>
      <c r="G5037" s="13" t="s">
        <v>1297</v>
      </c>
      <c r="I5037" s="25">
        <v>4176573787</v>
      </c>
      <c r="J5037" s="13" t="s">
        <v>1813</v>
      </c>
      <c r="K5037" s="13" t="s">
        <v>30</v>
      </c>
      <c r="L5037" s="25" t="str">
        <f>VLOOKUP($K5037,TONG_SL!$A:$D,2,0)</f>
        <v>Gà muối 500g</v>
      </c>
      <c r="N5037" s="25" t="str">
        <f t="shared" si="722"/>
        <v>K-C6</v>
      </c>
      <c r="Q5037" s="25" t="str">
        <f>VLOOKUP(K5037,TONG_SL!$A:$D,3,0)</f>
        <v>Túi</v>
      </c>
      <c r="R5037" s="1">
        <v>6</v>
      </c>
      <c r="T5037" s="1">
        <f>VLOOKUP(VLOOKUP(G5037,Ma_KH!$A:$R,18,0)&amp;K5037,Gia_MB!$A:$F,6,0)</f>
        <v>111058</v>
      </c>
      <c r="U5037" s="14">
        <f t="shared" si="714"/>
        <v>666348</v>
      </c>
      <c r="W5037" s="64">
        <f t="shared" si="715"/>
        <v>0</v>
      </c>
      <c r="X5037" s="3" t="str">
        <f t="shared" si="716"/>
        <v>8</v>
      </c>
      <c r="Z5037" s="14">
        <f t="shared" si="717"/>
        <v>53307.840000000004</v>
      </c>
      <c r="AA5037" s="7">
        <f>VLOOKUP(G5037,Ma_KH!$A:$R,14,0)</f>
        <v>60</v>
      </c>
      <c r="AD5037" s="7" t="str">
        <f>IFERROR(VLOOKUP(J5037,'Chuyển Mã'!$B$3:$C$9,2,0),"")</f>
        <v>Hà Nội</v>
      </c>
      <c r="AE5037" s="7" t="str">
        <f t="shared" si="711"/>
        <v>Gà muối 500g</v>
      </c>
      <c r="AF5037" s="7">
        <f t="shared" si="712"/>
        <v>6</v>
      </c>
    </row>
    <row r="5038" spans="1:32" x14ac:dyDescent="0.25">
      <c r="A5038" s="11">
        <v>45911</v>
      </c>
      <c r="B5038" s="25">
        <v>4176573787</v>
      </c>
      <c r="C5038" s="12" t="s">
        <v>7214</v>
      </c>
      <c r="D5038" s="16">
        <f t="shared" si="713"/>
        <v>45911</v>
      </c>
      <c r="G5038" s="13" t="s">
        <v>1297</v>
      </c>
      <c r="I5038" s="25">
        <v>4176573787</v>
      </c>
      <c r="J5038" s="13" t="s">
        <v>1813</v>
      </c>
      <c r="K5038" s="13" t="s">
        <v>32</v>
      </c>
      <c r="L5038" s="25" t="str">
        <f>VLOOKUP($K5038,TONG_SL!$A:$D,2,0)</f>
        <v>Giò Tai Lưỡi Xào 250</v>
      </c>
      <c r="N5038" s="25" t="str">
        <f t="shared" si="722"/>
        <v>K-C6</v>
      </c>
      <c r="Q5038" s="25" t="str">
        <f>VLOOKUP(K5038,TONG_SL!$A:$D,3,0)</f>
        <v>Túi</v>
      </c>
      <c r="R5038" s="1">
        <v>6</v>
      </c>
      <c r="T5038" s="1">
        <f>VLOOKUP(VLOOKUP(G5038,Ma_KH!$A:$R,18,0)&amp;K5038,Gia_MB!$A:$F,6,0)</f>
        <v>50183</v>
      </c>
      <c r="U5038" s="14">
        <f t="shared" si="714"/>
        <v>301098</v>
      </c>
      <c r="W5038" s="64">
        <f t="shared" si="715"/>
        <v>0</v>
      </c>
      <c r="X5038" s="3" t="str">
        <f t="shared" si="716"/>
        <v>8</v>
      </c>
      <c r="Z5038" s="14">
        <f t="shared" si="717"/>
        <v>24087.84</v>
      </c>
      <c r="AA5038" s="7">
        <f>VLOOKUP(G5038,Ma_KH!$A:$R,14,0)</f>
        <v>60</v>
      </c>
      <c r="AD5038" s="7" t="str">
        <f>IFERROR(VLOOKUP(J5038,'Chuyển Mã'!$B$3:$C$9,2,0),"")</f>
        <v>Hà Nội</v>
      </c>
      <c r="AE5038" s="7" t="str">
        <f t="shared" si="711"/>
        <v>Giò Tai Lưỡi Xào 250</v>
      </c>
      <c r="AF5038" s="7">
        <f t="shared" si="712"/>
        <v>6</v>
      </c>
    </row>
    <row r="5039" spans="1:32" x14ac:dyDescent="0.25">
      <c r="A5039" s="11">
        <v>45911</v>
      </c>
      <c r="B5039" s="25">
        <v>4176573787</v>
      </c>
      <c r="C5039" s="12" t="s">
        <v>7214</v>
      </c>
      <c r="D5039" s="16">
        <f t="shared" si="713"/>
        <v>45911</v>
      </c>
      <c r="G5039" s="13" t="s">
        <v>1297</v>
      </c>
      <c r="I5039" s="25">
        <v>4176573787</v>
      </c>
      <c r="J5039" s="13" t="s">
        <v>1813</v>
      </c>
      <c r="K5039" s="13" t="s">
        <v>51</v>
      </c>
      <c r="L5039" s="25" t="str">
        <f>VLOOKUP($K5039,TONG_SL!$A:$D,2,0)</f>
        <v>Mọc Nấm Hương 250g</v>
      </c>
      <c r="N5039" s="25" t="str">
        <f t="shared" si="722"/>
        <v>K-C6</v>
      </c>
      <c r="Q5039" s="25" t="str">
        <f>VLOOKUP(K5039,TONG_SL!$A:$D,3,0)</f>
        <v>Túi</v>
      </c>
      <c r="R5039" s="1">
        <v>4</v>
      </c>
      <c r="T5039" s="1">
        <f>VLOOKUP(VLOOKUP(G5039,Ma_KH!$A:$R,18,0)&amp;K5039,Gia_MB!$A:$F,6,0)</f>
        <v>46000</v>
      </c>
      <c r="U5039" s="14">
        <f t="shared" si="714"/>
        <v>184000</v>
      </c>
      <c r="W5039" s="64">
        <f t="shared" si="715"/>
        <v>0</v>
      </c>
      <c r="X5039" s="3" t="str">
        <f t="shared" si="716"/>
        <v>8</v>
      </c>
      <c r="Z5039" s="14">
        <f t="shared" si="717"/>
        <v>14720</v>
      </c>
      <c r="AA5039" s="7">
        <f>VLOOKUP(G5039,Ma_KH!$A:$R,14,0)</f>
        <v>60</v>
      </c>
      <c r="AD5039" s="7" t="str">
        <f>IFERROR(VLOOKUP(J5039,'Chuyển Mã'!$B$3:$C$9,2,0),"")</f>
        <v>Hà Nội</v>
      </c>
      <c r="AE5039" s="7" t="str">
        <f t="shared" si="711"/>
        <v>Mọc Nấm Hương 250g</v>
      </c>
      <c r="AF5039" s="7">
        <f t="shared" si="712"/>
        <v>4</v>
      </c>
    </row>
    <row r="5040" spans="1:32" x14ac:dyDescent="0.25">
      <c r="A5040" s="11">
        <v>45911</v>
      </c>
      <c r="B5040" s="25">
        <v>4176573787</v>
      </c>
      <c r="C5040" s="12" t="s">
        <v>7214</v>
      </c>
      <c r="D5040" s="16">
        <f t="shared" si="713"/>
        <v>45911</v>
      </c>
      <c r="G5040" s="13" t="s">
        <v>1297</v>
      </c>
      <c r="I5040" s="25">
        <v>4176573787</v>
      </c>
      <c r="J5040" s="13" t="s">
        <v>1813</v>
      </c>
      <c r="K5040" s="13" t="s">
        <v>27</v>
      </c>
      <c r="L5040" s="25" t="str">
        <f>VLOOKUP($K5040,TONG_SL!$A:$D,2,0)</f>
        <v>Chân giò heo muối 300g</v>
      </c>
      <c r="N5040" s="25" t="str">
        <f t="shared" si="722"/>
        <v>K-C6</v>
      </c>
      <c r="Q5040" s="25" t="str">
        <f>VLOOKUP(K5040,TONG_SL!$A:$D,3,0)</f>
        <v>Túi</v>
      </c>
      <c r="R5040" s="1">
        <v>12</v>
      </c>
      <c r="T5040" s="1">
        <f>VLOOKUP(VLOOKUP(G5040,Ma_KH!$A:$R,18,0)&amp;K5040,Gia_MB!$A:$F,6,0)</f>
        <v>73431</v>
      </c>
      <c r="U5040" s="14">
        <f t="shared" si="714"/>
        <v>881172</v>
      </c>
      <c r="W5040" s="64">
        <f t="shared" si="715"/>
        <v>0</v>
      </c>
      <c r="X5040" s="3" t="str">
        <f t="shared" si="716"/>
        <v>8</v>
      </c>
      <c r="Z5040" s="14">
        <f t="shared" si="717"/>
        <v>70493.759999999995</v>
      </c>
      <c r="AA5040" s="7">
        <f>VLOOKUP(G5040,Ma_KH!$A:$R,14,0)</f>
        <v>60</v>
      </c>
      <c r="AD5040" s="7" t="str">
        <f>IFERROR(VLOOKUP(J5040,'Chuyển Mã'!$B$3:$C$9,2,0),"")</f>
        <v>Hà Nội</v>
      </c>
      <c r="AE5040" s="7" t="str">
        <f t="shared" si="711"/>
        <v>Chân giò heo muối 300g</v>
      </c>
      <c r="AF5040" s="7">
        <f t="shared" si="712"/>
        <v>12</v>
      </c>
    </row>
    <row r="5041" spans="1:32" x14ac:dyDescent="0.25">
      <c r="A5041" s="11">
        <v>45911</v>
      </c>
      <c r="B5041" s="25">
        <v>4176573852</v>
      </c>
      <c r="C5041" s="12" t="s">
        <v>7214</v>
      </c>
      <c r="D5041" s="16">
        <f t="shared" si="713"/>
        <v>45911</v>
      </c>
      <c r="G5041" s="13" t="s">
        <v>1400</v>
      </c>
      <c r="I5041" s="25">
        <v>4176573852</v>
      </c>
      <c r="J5041" s="13" t="s">
        <v>1813</v>
      </c>
      <c r="K5041" s="13" t="s">
        <v>30</v>
      </c>
      <c r="L5041" s="25" t="str">
        <f>VLOOKUP($K5041,TONG_SL!$A:$D,2,0)</f>
        <v>Gà muối 500g</v>
      </c>
      <c r="N5041" s="25" t="str">
        <f t="shared" si="722"/>
        <v>K-C6</v>
      </c>
      <c r="Q5041" s="25" t="str">
        <f>VLOOKUP(K5041,TONG_SL!$A:$D,3,0)</f>
        <v>Túi</v>
      </c>
      <c r="R5041" s="1">
        <v>7</v>
      </c>
      <c r="T5041" s="1">
        <f>VLOOKUP(VLOOKUP(G5041,Ma_KH!$A:$R,18,0)&amp;K5041,Gia_MB!$A:$F,6,0)</f>
        <v>111058</v>
      </c>
      <c r="U5041" s="14">
        <f t="shared" si="714"/>
        <v>777406</v>
      </c>
      <c r="W5041" s="64">
        <f t="shared" si="715"/>
        <v>0</v>
      </c>
      <c r="X5041" s="3" t="str">
        <f t="shared" si="716"/>
        <v>8</v>
      </c>
      <c r="Z5041" s="14">
        <f t="shared" si="717"/>
        <v>62192.480000000003</v>
      </c>
      <c r="AA5041" s="7">
        <f>VLOOKUP(G5041,Ma_KH!$A:$R,14,0)</f>
        <v>60</v>
      </c>
      <c r="AD5041" s="7" t="str">
        <f>IFERROR(VLOOKUP(J5041,'Chuyển Mã'!$B$3:$C$9,2,0),"")</f>
        <v>Hà Nội</v>
      </c>
      <c r="AE5041" s="7" t="str">
        <f t="shared" si="711"/>
        <v>Gà muối 500g</v>
      </c>
      <c r="AF5041" s="7">
        <f t="shared" si="712"/>
        <v>7</v>
      </c>
    </row>
    <row r="5042" spans="1:32" x14ac:dyDescent="0.25">
      <c r="A5042" s="11">
        <v>45911</v>
      </c>
      <c r="B5042" s="25">
        <v>4176573852</v>
      </c>
      <c r="C5042" s="12" t="s">
        <v>7214</v>
      </c>
      <c r="D5042" s="16">
        <f t="shared" si="713"/>
        <v>45911</v>
      </c>
      <c r="G5042" s="13" t="s">
        <v>1400</v>
      </c>
      <c r="I5042" s="25">
        <v>4176573852</v>
      </c>
      <c r="J5042" s="13" t="s">
        <v>1813</v>
      </c>
      <c r="K5042" s="13" t="s">
        <v>51</v>
      </c>
      <c r="L5042" s="25" t="str">
        <f>VLOOKUP($K5042,TONG_SL!$A:$D,2,0)</f>
        <v>Mọc Nấm Hương 250g</v>
      </c>
      <c r="N5042" s="25" t="str">
        <f t="shared" si="722"/>
        <v>K-C6</v>
      </c>
      <c r="Q5042" s="25" t="str">
        <f>VLOOKUP(K5042,TONG_SL!$A:$D,3,0)</f>
        <v>Túi</v>
      </c>
      <c r="R5042" s="1">
        <v>2</v>
      </c>
      <c r="T5042" s="1">
        <f>VLOOKUP(VLOOKUP(G5042,Ma_KH!$A:$R,18,0)&amp;K5042,Gia_MB!$A:$F,6,0)</f>
        <v>46000</v>
      </c>
      <c r="U5042" s="14">
        <f t="shared" si="714"/>
        <v>92000</v>
      </c>
      <c r="W5042" s="64">
        <f t="shared" si="715"/>
        <v>0</v>
      </c>
      <c r="X5042" s="3" t="str">
        <f t="shared" si="716"/>
        <v>8</v>
      </c>
      <c r="Z5042" s="14">
        <f t="shared" si="717"/>
        <v>7360</v>
      </c>
      <c r="AA5042" s="7">
        <f>VLOOKUP(G5042,Ma_KH!$A:$R,14,0)</f>
        <v>60</v>
      </c>
      <c r="AD5042" s="7" t="str">
        <f>IFERROR(VLOOKUP(J5042,'Chuyển Mã'!$B$3:$C$9,2,0),"")</f>
        <v>Hà Nội</v>
      </c>
      <c r="AE5042" s="7" t="str">
        <f t="shared" si="711"/>
        <v>Mọc Nấm Hương 250g</v>
      </c>
      <c r="AF5042" s="7">
        <f t="shared" si="712"/>
        <v>2</v>
      </c>
    </row>
    <row r="5043" spans="1:32" x14ac:dyDescent="0.25">
      <c r="A5043" s="11">
        <v>45911</v>
      </c>
      <c r="B5043" s="25">
        <v>4176573852</v>
      </c>
      <c r="C5043" s="12" t="s">
        <v>7214</v>
      </c>
      <c r="D5043" s="16">
        <f t="shared" si="713"/>
        <v>45911</v>
      </c>
      <c r="G5043" s="13" t="s">
        <v>1400</v>
      </c>
      <c r="I5043" s="25">
        <v>4176573852</v>
      </c>
      <c r="J5043" s="13" t="s">
        <v>1813</v>
      </c>
      <c r="K5043" s="13" t="s">
        <v>27</v>
      </c>
      <c r="L5043" s="25" t="str">
        <f>VLOOKUP($K5043,TONG_SL!$A:$D,2,0)</f>
        <v>Chân giò heo muối 300g</v>
      </c>
      <c r="N5043" s="25" t="str">
        <f t="shared" si="722"/>
        <v>K-C6</v>
      </c>
      <c r="Q5043" s="25" t="str">
        <f>VLOOKUP(K5043,TONG_SL!$A:$D,3,0)</f>
        <v>Túi</v>
      </c>
      <c r="R5043" s="1">
        <v>5</v>
      </c>
      <c r="T5043" s="1">
        <f>VLOOKUP(VLOOKUP(G5043,Ma_KH!$A:$R,18,0)&amp;K5043,Gia_MB!$A:$F,6,0)</f>
        <v>73431</v>
      </c>
      <c r="U5043" s="14">
        <f t="shared" si="714"/>
        <v>367155</v>
      </c>
      <c r="W5043" s="64">
        <f t="shared" si="715"/>
        <v>0</v>
      </c>
      <c r="X5043" s="3" t="str">
        <f t="shared" si="716"/>
        <v>8</v>
      </c>
      <c r="Z5043" s="14">
        <f t="shared" si="717"/>
        <v>29372.400000000001</v>
      </c>
      <c r="AA5043" s="7">
        <f>VLOOKUP(G5043,Ma_KH!$A:$R,14,0)</f>
        <v>60</v>
      </c>
      <c r="AD5043" s="7" t="str">
        <f>IFERROR(VLOOKUP(J5043,'Chuyển Mã'!$B$3:$C$9,2,0),"")</f>
        <v>Hà Nội</v>
      </c>
      <c r="AE5043" s="7" t="str">
        <f t="shared" si="711"/>
        <v>Chân giò heo muối 300g</v>
      </c>
      <c r="AF5043" s="7">
        <f t="shared" si="712"/>
        <v>5</v>
      </c>
    </row>
    <row r="5044" spans="1:32" x14ac:dyDescent="0.25">
      <c r="A5044" s="11">
        <v>45911</v>
      </c>
      <c r="B5044" s="25">
        <v>4176573807</v>
      </c>
      <c r="C5044" s="12" t="s">
        <v>7214</v>
      </c>
      <c r="D5044" s="16">
        <f t="shared" si="713"/>
        <v>45911</v>
      </c>
      <c r="G5044" s="13" t="s">
        <v>196</v>
      </c>
      <c r="I5044" s="25">
        <v>4176573807</v>
      </c>
      <c r="J5044" s="13" t="s">
        <v>1813</v>
      </c>
      <c r="K5044" s="13" t="s">
        <v>27</v>
      </c>
      <c r="L5044" s="25" t="str">
        <f>VLOOKUP($K5044,TONG_SL!$A:$D,2,0)</f>
        <v>Chân giò heo muối 300g</v>
      </c>
      <c r="N5044" s="25" t="str">
        <f t="shared" si="722"/>
        <v>K-C6</v>
      </c>
      <c r="Q5044" s="25" t="str">
        <f>VLOOKUP(K5044,TONG_SL!$A:$D,3,0)</f>
        <v>Túi</v>
      </c>
      <c r="R5044" s="1">
        <v>6</v>
      </c>
      <c r="T5044" s="1">
        <f>VLOOKUP(VLOOKUP(G5044,Ma_KH!$A:$R,18,0)&amp;K5044,Gia_MB!$A:$F,6,0)</f>
        <v>73431</v>
      </c>
      <c r="U5044" s="14">
        <f t="shared" si="714"/>
        <v>440586</v>
      </c>
      <c r="W5044" s="64">
        <f t="shared" si="715"/>
        <v>0</v>
      </c>
      <c r="X5044" s="3" t="str">
        <f t="shared" si="716"/>
        <v>8</v>
      </c>
      <c r="Z5044" s="14">
        <f t="shared" si="717"/>
        <v>35246.879999999997</v>
      </c>
      <c r="AA5044" s="7">
        <f>VLOOKUP(G5044,Ma_KH!$A:$R,14,0)</f>
        <v>60</v>
      </c>
      <c r="AD5044" s="7" t="str">
        <f>IFERROR(VLOOKUP(J5044,'Chuyển Mã'!$B$3:$C$9,2,0),"")</f>
        <v>Hà Nội</v>
      </c>
      <c r="AE5044" s="7" t="str">
        <f t="shared" si="711"/>
        <v>Chân giò heo muối 300g</v>
      </c>
      <c r="AF5044" s="7">
        <f t="shared" si="712"/>
        <v>6</v>
      </c>
    </row>
    <row r="5045" spans="1:32" x14ac:dyDescent="0.25">
      <c r="A5045" s="11">
        <v>45911</v>
      </c>
      <c r="B5045" s="25">
        <v>4176573807</v>
      </c>
      <c r="C5045" s="12" t="s">
        <v>7214</v>
      </c>
      <c r="D5045" s="16">
        <f t="shared" si="713"/>
        <v>45911</v>
      </c>
      <c r="G5045" s="13" t="s">
        <v>196</v>
      </c>
      <c r="I5045" s="25">
        <v>4176573807</v>
      </c>
      <c r="J5045" s="13" t="s">
        <v>1813</v>
      </c>
      <c r="K5045" s="13" t="s">
        <v>32</v>
      </c>
      <c r="L5045" s="25" t="str">
        <f>VLOOKUP($K5045,TONG_SL!$A:$D,2,0)</f>
        <v>Giò Tai Lưỡi Xào 250</v>
      </c>
      <c r="N5045" s="25" t="str">
        <f t="shared" si="722"/>
        <v>K-C6</v>
      </c>
      <c r="Q5045" s="25" t="str">
        <f>VLOOKUP(K5045,TONG_SL!$A:$D,3,0)</f>
        <v>Túi</v>
      </c>
      <c r="R5045" s="1">
        <v>5</v>
      </c>
      <c r="T5045" s="1">
        <f>VLOOKUP(VLOOKUP(G5045,Ma_KH!$A:$R,18,0)&amp;K5045,Gia_MB!$A:$F,6,0)</f>
        <v>50183</v>
      </c>
      <c r="U5045" s="14">
        <f t="shared" si="714"/>
        <v>250915</v>
      </c>
      <c r="W5045" s="64">
        <f t="shared" si="715"/>
        <v>0</v>
      </c>
      <c r="X5045" s="3" t="str">
        <f t="shared" si="716"/>
        <v>8</v>
      </c>
      <c r="Z5045" s="14">
        <f t="shared" si="717"/>
        <v>20073.2</v>
      </c>
      <c r="AA5045" s="7">
        <f>VLOOKUP(G5045,Ma_KH!$A:$R,14,0)</f>
        <v>60</v>
      </c>
      <c r="AD5045" s="7" t="str">
        <f>IFERROR(VLOOKUP(J5045,'Chuyển Mã'!$B$3:$C$9,2,0),"")</f>
        <v>Hà Nội</v>
      </c>
      <c r="AE5045" s="7" t="str">
        <f t="shared" si="711"/>
        <v>Giò Tai Lưỡi Xào 250</v>
      </c>
      <c r="AF5045" s="7">
        <f t="shared" si="712"/>
        <v>5</v>
      </c>
    </row>
    <row r="5046" spans="1:32" x14ac:dyDescent="0.25">
      <c r="A5046" s="11">
        <v>45911</v>
      </c>
      <c r="B5046" s="25">
        <v>4176573807</v>
      </c>
      <c r="C5046" s="12" t="s">
        <v>7214</v>
      </c>
      <c r="D5046" s="16">
        <f t="shared" si="713"/>
        <v>45911</v>
      </c>
      <c r="G5046" s="13" t="s">
        <v>196</v>
      </c>
      <c r="I5046" s="25">
        <v>4176573807</v>
      </c>
      <c r="J5046" s="13" t="s">
        <v>1813</v>
      </c>
      <c r="K5046" s="13" t="s">
        <v>30</v>
      </c>
      <c r="L5046" s="25" t="str">
        <f>VLOOKUP($K5046,TONG_SL!$A:$D,2,0)</f>
        <v>Gà muối 500g</v>
      </c>
      <c r="N5046" s="25" t="str">
        <f t="shared" si="722"/>
        <v>K-C6</v>
      </c>
      <c r="Q5046" s="25" t="str">
        <f>VLOOKUP(K5046,TONG_SL!$A:$D,3,0)</f>
        <v>Túi</v>
      </c>
      <c r="R5046" s="1">
        <v>12</v>
      </c>
      <c r="T5046" s="1">
        <f>VLOOKUP(VLOOKUP(G5046,Ma_KH!$A:$R,18,0)&amp;K5046,Gia_MB!$A:$F,6,0)</f>
        <v>111058</v>
      </c>
      <c r="U5046" s="14">
        <f t="shared" si="714"/>
        <v>1332696</v>
      </c>
      <c r="W5046" s="64">
        <f t="shared" si="715"/>
        <v>0</v>
      </c>
      <c r="X5046" s="3" t="str">
        <f t="shared" si="716"/>
        <v>8</v>
      </c>
      <c r="Z5046" s="14">
        <f t="shared" si="717"/>
        <v>106615.68000000001</v>
      </c>
      <c r="AA5046" s="7">
        <f>VLOOKUP(G5046,Ma_KH!$A:$R,14,0)</f>
        <v>60</v>
      </c>
      <c r="AD5046" s="7" t="str">
        <f>IFERROR(VLOOKUP(J5046,'Chuyển Mã'!$B$3:$C$9,2,0),"")</f>
        <v>Hà Nội</v>
      </c>
      <c r="AE5046" s="7" t="str">
        <f t="shared" si="711"/>
        <v>Gà muối 500g</v>
      </c>
      <c r="AF5046" s="7">
        <f t="shared" si="712"/>
        <v>12</v>
      </c>
    </row>
    <row r="5047" spans="1:32" x14ac:dyDescent="0.25">
      <c r="A5047" s="11">
        <v>45911</v>
      </c>
      <c r="B5047" s="25">
        <v>4176573807</v>
      </c>
      <c r="C5047" s="12" t="s">
        <v>7214</v>
      </c>
      <c r="D5047" s="16">
        <f t="shared" si="713"/>
        <v>45911</v>
      </c>
      <c r="G5047" s="13" t="s">
        <v>196</v>
      </c>
      <c r="I5047" s="25">
        <v>4176573807</v>
      </c>
      <c r="J5047" s="13" t="s">
        <v>1813</v>
      </c>
      <c r="K5047" s="13" t="s">
        <v>51</v>
      </c>
      <c r="L5047" s="25" t="str">
        <f>VLOOKUP($K5047,TONG_SL!$A:$D,2,0)</f>
        <v>Mọc Nấm Hương 250g</v>
      </c>
      <c r="N5047" s="25" t="str">
        <f t="shared" si="722"/>
        <v>K-C6</v>
      </c>
      <c r="Q5047" s="25" t="str">
        <f>VLOOKUP(K5047,TONG_SL!$A:$D,3,0)</f>
        <v>Túi</v>
      </c>
      <c r="R5047" s="1">
        <v>3</v>
      </c>
      <c r="T5047" s="1">
        <f>VLOOKUP(VLOOKUP(G5047,Ma_KH!$A:$R,18,0)&amp;K5047,Gia_MB!$A:$F,6,0)</f>
        <v>46000</v>
      </c>
      <c r="U5047" s="14">
        <f t="shared" ref="U5047:U5075" si="723">T5047*R5047</f>
        <v>138000</v>
      </c>
      <c r="W5047" s="64">
        <f t="shared" ref="W5047:W5075" si="724">U5047*V5047</f>
        <v>0</v>
      </c>
      <c r="X5047" s="3" t="str">
        <f t="shared" ref="X5047:X5075" si="725">IF(B5047&lt;&gt;"","8","0")</f>
        <v>8</v>
      </c>
      <c r="Z5047" s="14">
        <f t="shared" ref="Z5047:Z5075" si="726">U5047*X5047%</f>
        <v>11040</v>
      </c>
      <c r="AA5047" s="7">
        <f>VLOOKUP(G5047,Ma_KH!$A:$R,14,0)</f>
        <v>60</v>
      </c>
      <c r="AD5047" s="7" t="str">
        <f>IFERROR(VLOOKUP(J5047,'Chuyển Mã'!$B$3:$C$9,2,0),"")</f>
        <v>Hà Nội</v>
      </c>
      <c r="AE5047" s="7" t="str">
        <f t="shared" si="711"/>
        <v>Mọc Nấm Hương 250g</v>
      </c>
      <c r="AF5047" s="7">
        <f t="shared" si="712"/>
        <v>3</v>
      </c>
    </row>
    <row r="5048" spans="1:32" x14ac:dyDescent="0.25">
      <c r="A5048" s="11">
        <v>45911</v>
      </c>
      <c r="B5048" s="25">
        <v>4176573847</v>
      </c>
      <c r="C5048" s="12" t="s">
        <v>7214</v>
      </c>
      <c r="D5048" s="16">
        <f t="shared" si="713"/>
        <v>45911</v>
      </c>
      <c r="G5048" s="13" t="s">
        <v>200</v>
      </c>
      <c r="I5048" s="25">
        <v>4176573847</v>
      </c>
      <c r="J5048" s="13" t="s">
        <v>1813</v>
      </c>
      <c r="K5048" s="13" t="s">
        <v>51</v>
      </c>
      <c r="L5048" s="25" t="str">
        <f>VLOOKUP($K5048,TONG_SL!$A:$D,2,0)</f>
        <v>Mọc Nấm Hương 250g</v>
      </c>
      <c r="N5048" s="25" t="str">
        <f t="shared" si="722"/>
        <v>K-C6</v>
      </c>
      <c r="Q5048" s="25" t="str">
        <f>VLOOKUP(K5048,TONG_SL!$A:$D,3,0)</f>
        <v>Túi</v>
      </c>
      <c r="R5048" s="1">
        <v>5</v>
      </c>
      <c r="T5048" s="1">
        <f>VLOOKUP(VLOOKUP(G5048,Ma_KH!$A:$R,18,0)&amp;K5048,Gia_MB!$A:$F,6,0)</f>
        <v>46000</v>
      </c>
      <c r="U5048" s="14">
        <f t="shared" si="723"/>
        <v>230000</v>
      </c>
      <c r="W5048" s="64">
        <f t="shared" si="724"/>
        <v>0</v>
      </c>
      <c r="X5048" s="3" t="str">
        <f t="shared" si="725"/>
        <v>8</v>
      </c>
      <c r="Z5048" s="14">
        <f t="shared" si="726"/>
        <v>18400</v>
      </c>
      <c r="AA5048" s="7">
        <f>VLOOKUP(G5048,Ma_KH!$A:$R,14,0)</f>
        <v>60</v>
      </c>
      <c r="AD5048" s="7" t="str">
        <f>IFERROR(VLOOKUP(J5048,'Chuyển Mã'!$B$3:$C$9,2,0),"")</f>
        <v>Hà Nội</v>
      </c>
      <c r="AE5048" s="7" t="str">
        <f t="shared" si="711"/>
        <v>Mọc Nấm Hương 250g</v>
      </c>
      <c r="AF5048" s="7">
        <f t="shared" si="712"/>
        <v>5</v>
      </c>
    </row>
    <row r="5049" spans="1:32" x14ac:dyDescent="0.25">
      <c r="A5049" s="11">
        <v>45911</v>
      </c>
      <c r="B5049" s="25">
        <v>4176573847</v>
      </c>
      <c r="C5049" s="12" t="s">
        <v>7214</v>
      </c>
      <c r="D5049" s="16">
        <f t="shared" si="713"/>
        <v>45911</v>
      </c>
      <c r="G5049" s="13" t="s">
        <v>200</v>
      </c>
      <c r="I5049" s="25">
        <v>4176573847</v>
      </c>
      <c r="J5049" s="13" t="s">
        <v>1813</v>
      </c>
      <c r="K5049" s="13" t="s">
        <v>27</v>
      </c>
      <c r="L5049" s="25" t="str">
        <f>VLOOKUP($K5049,TONG_SL!$A:$D,2,0)</f>
        <v>Chân giò heo muối 300g</v>
      </c>
      <c r="N5049" s="25" t="str">
        <f t="shared" si="722"/>
        <v>K-C6</v>
      </c>
      <c r="Q5049" s="25" t="str">
        <f>VLOOKUP(K5049,TONG_SL!$A:$D,3,0)</f>
        <v>Túi</v>
      </c>
      <c r="R5049" s="1">
        <v>5</v>
      </c>
      <c r="T5049" s="1">
        <f>VLOOKUP(VLOOKUP(G5049,Ma_KH!$A:$R,18,0)&amp;K5049,Gia_MB!$A:$F,6,0)</f>
        <v>73431</v>
      </c>
      <c r="U5049" s="14">
        <f t="shared" si="723"/>
        <v>367155</v>
      </c>
      <c r="W5049" s="64">
        <f t="shared" si="724"/>
        <v>0</v>
      </c>
      <c r="X5049" s="3" t="str">
        <f t="shared" si="725"/>
        <v>8</v>
      </c>
      <c r="Z5049" s="14">
        <f t="shared" si="726"/>
        <v>29372.400000000001</v>
      </c>
      <c r="AA5049" s="7">
        <f>VLOOKUP(G5049,Ma_KH!$A:$R,14,0)</f>
        <v>60</v>
      </c>
      <c r="AD5049" s="7" t="str">
        <f>IFERROR(VLOOKUP(J5049,'Chuyển Mã'!$B$3:$C$9,2,0),"")</f>
        <v>Hà Nội</v>
      </c>
      <c r="AE5049" s="7" t="str">
        <f t="shared" si="711"/>
        <v>Chân giò heo muối 300g</v>
      </c>
      <c r="AF5049" s="7">
        <f t="shared" si="712"/>
        <v>5</v>
      </c>
    </row>
    <row r="5050" spans="1:32" x14ac:dyDescent="0.25">
      <c r="A5050" s="11">
        <v>45911</v>
      </c>
      <c r="B5050" s="25">
        <v>4176573847</v>
      </c>
      <c r="C5050" s="12" t="s">
        <v>7214</v>
      </c>
      <c r="D5050" s="16">
        <f t="shared" si="713"/>
        <v>45911</v>
      </c>
      <c r="G5050" s="13" t="s">
        <v>200</v>
      </c>
      <c r="I5050" s="25">
        <v>4176573847</v>
      </c>
      <c r="J5050" s="13" t="s">
        <v>1813</v>
      </c>
      <c r="K5050" s="13" t="s">
        <v>30</v>
      </c>
      <c r="L5050" s="25" t="str">
        <f>VLOOKUP($K5050,TONG_SL!$A:$D,2,0)</f>
        <v>Gà muối 500g</v>
      </c>
      <c r="N5050" s="25" t="str">
        <f t="shared" si="722"/>
        <v>K-C6</v>
      </c>
      <c r="Q5050" s="25" t="str">
        <f>VLOOKUP(K5050,TONG_SL!$A:$D,3,0)</f>
        <v>Túi</v>
      </c>
      <c r="R5050" s="1">
        <v>5</v>
      </c>
      <c r="T5050" s="1">
        <f>VLOOKUP(VLOOKUP(G5050,Ma_KH!$A:$R,18,0)&amp;K5050,Gia_MB!$A:$F,6,0)</f>
        <v>111058</v>
      </c>
      <c r="U5050" s="14">
        <f t="shared" si="723"/>
        <v>555290</v>
      </c>
      <c r="W5050" s="64">
        <f t="shared" si="724"/>
        <v>0</v>
      </c>
      <c r="X5050" s="3" t="str">
        <f t="shared" si="725"/>
        <v>8</v>
      </c>
      <c r="Z5050" s="14">
        <f t="shared" si="726"/>
        <v>44423.200000000004</v>
      </c>
      <c r="AA5050" s="7">
        <f>VLOOKUP(G5050,Ma_KH!$A:$R,14,0)</f>
        <v>60</v>
      </c>
      <c r="AD5050" s="7" t="str">
        <f>IFERROR(VLOOKUP(J5050,'Chuyển Mã'!$B$3:$C$9,2,0),"")</f>
        <v>Hà Nội</v>
      </c>
      <c r="AE5050" s="7" t="str">
        <f t="shared" si="711"/>
        <v>Gà muối 500g</v>
      </c>
      <c r="AF5050" s="7">
        <f t="shared" si="712"/>
        <v>5</v>
      </c>
    </row>
    <row r="5051" spans="1:32" x14ac:dyDescent="0.25">
      <c r="A5051" s="11">
        <v>45911</v>
      </c>
      <c r="B5051" s="25">
        <v>4176573813</v>
      </c>
      <c r="C5051" s="12" t="s">
        <v>7214</v>
      </c>
      <c r="D5051" s="16">
        <f t="shared" si="713"/>
        <v>45911</v>
      </c>
      <c r="G5051" s="13" t="s">
        <v>194</v>
      </c>
      <c r="I5051" s="25">
        <v>4176573813</v>
      </c>
      <c r="J5051" s="13" t="s">
        <v>1813</v>
      </c>
      <c r="K5051" s="13" t="s">
        <v>32</v>
      </c>
      <c r="L5051" s="25" t="str">
        <f>VLOOKUP($K5051,TONG_SL!$A:$D,2,0)</f>
        <v>Giò Tai Lưỡi Xào 250</v>
      </c>
      <c r="N5051" s="25" t="str">
        <f t="shared" si="722"/>
        <v>K-C6</v>
      </c>
      <c r="Q5051" s="25" t="str">
        <f>VLOOKUP(K5051,TONG_SL!$A:$D,3,0)</f>
        <v>Túi</v>
      </c>
      <c r="R5051" s="1">
        <v>5</v>
      </c>
      <c r="T5051" s="1">
        <f>VLOOKUP(VLOOKUP(G5051,Ma_KH!$A:$R,18,0)&amp;K5051,Gia_MB!$A:$F,6,0)</f>
        <v>50183</v>
      </c>
      <c r="U5051" s="14">
        <f t="shared" si="723"/>
        <v>250915</v>
      </c>
      <c r="W5051" s="64">
        <f t="shared" si="724"/>
        <v>0</v>
      </c>
      <c r="X5051" s="3" t="str">
        <f t="shared" si="725"/>
        <v>8</v>
      </c>
      <c r="Z5051" s="14">
        <f t="shared" si="726"/>
        <v>20073.2</v>
      </c>
      <c r="AA5051" s="7">
        <f>VLOOKUP(G5051,Ma_KH!$A:$R,14,0)</f>
        <v>60</v>
      </c>
      <c r="AD5051" s="7" t="str">
        <f>IFERROR(VLOOKUP(J5051,'Chuyển Mã'!$B$3:$C$9,2,0),"")</f>
        <v>Hà Nội</v>
      </c>
      <c r="AE5051" s="7" t="str">
        <f t="shared" si="711"/>
        <v>Giò Tai Lưỡi Xào 250</v>
      </c>
      <c r="AF5051" s="7">
        <f t="shared" si="712"/>
        <v>5</v>
      </c>
    </row>
    <row r="5052" spans="1:32" x14ac:dyDescent="0.25">
      <c r="A5052" s="11">
        <v>45911</v>
      </c>
      <c r="B5052" s="25">
        <v>4176573813</v>
      </c>
      <c r="C5052" s="12" t="s">
        <v>7214</v>
      </c>
      <c r="D5052" s="16">
        <f t="shared" si="713"/>
        <v>45911</v>
      </c>
      <c r="G5052" s="13" t="s">
        <v>194</v>
      </c>
      <c r="I5052" s="25">
        <v>4176573813</v>
      </c>
      <c r="J5052" s="13" t="s">
        <v>1813</v>
      </c>
      <c r="K5052" s="13" t="s">
        <v>51</v>
      </c>
      <c r="L5052" s="25" t="str">
        <f>VLOOKUP($K5052,TONG_SL!$A:$D,2,0)</f>
        <v>Mọc Nấm Hương 250g</v>
      </c>
      <c r="N5052" s="25" t="str">
        <f t="shared" si="722"/>
        <v>K-C6</v>
      </c>
      <c r="Q5052" s="25" t="str">
        <f>VLOOKUP(K5052,TONG_SL!$A:$D,3,0)</f>
        <v>Túi</v>
      </c>
      <c r="R5052" s="1">
        <v>3</v>
      </c>
      <c r="T5052" s="1">
        <f>VLOOKUP(VLOOKUP(G5052,Ma_KH!$A:$R,18,0)&amp;K5052,Gia_MB!$A:$F,6,0)</f>
        <v>46000</v>
      </c>
      <c r="U5052" s="14">
        <f t="shared" si="723"/>
        <v>138000</v>
      </c>
      <c r="W5052" s="64">
        <f t="shared" si="724"/>
        <v>0</v>
      </c>
      <c r="X5052" s="3" t="str">
        <f t="shared" si="725"/>
        <v>8</v>
      </c>
      <c r="Z5052" s="14">
        <f t="shared" si="726"/>
        <v>11040</v>
      </c>
      <c r="AA5052" s="7">
        <f>VLOOKUP(G5052,Ma_KH!$A:$R,14,0)</f>
        <v>60</v>
      </c>
      <c r="AD5052" s="7" t="str">
        <f>IFERROR(VLOOKUP(J5052,'Chuyển Mã'!$B$3:$C$9,2,0),"")</f>
        <v>Hà Nội</v>
      </c>
      <c r="AE5052" s="7" t="str">
        <f t="shared" si="711"/>
        <v>Mọc Nấm Hương 250g</v>
      </c>
      <c r="AF5052" s="7">
        <f t="shared" si="712"/>
        <v>3</v>
      </c>
    </row>
    <row r="5053" spans="1:32" x14ac:dyDescent="0.25">
      <c r="A5053" s="11">
        <v>45911</v>
      </c>
      <c r="B5053" s="25">
        <v>4176573813</v>
      </c>
      <c r="C5053" s="12" t="s">
        <v>7214</v>
      </c>
      <c r="D5053" s="16">
        <f t="shared" si="713"/>
        <v>45911</v>
      </c>
      <c r="G5053" s="13" t="s">
        <v>194</v>
      </c>
      <c r="I5053" s="25">
        <v>4176573813</v>
      </c>
      <c r="J5053" s="13" t="s">
        <v>1813</v>
      </c>
      <c r="K5053" s="13" t="s">
        <v>30</v>
      </c>
      <c r="L5053" s="25" t="str">
        <f>VLOOKUP($K5053,TONG_SL!$A:$D,2,0)</f>
        <v>Gà muối 500g</v>
      </c>
      <c r="N5053" s="25" t="str">
        <f t="shared" si="722"/>
        <v>K-C6</v>
      </c>
      <c r="Q5053" s="25" t="str">
        <f>VLOOKUP(K5053,TONG_SL!$A:$D,3,0)</f>
        <v>Túi</v>
      </c>
      <c r="R5053" s="1">
        <v>8</v>
      </c>
      <c r="T5053" s="1">
        <f>VLOOKUP(VLOOKUP(G5053,Ma_KH!$A:$R,18,0)&amp;K5053,Gia_MB!$A:$F,6,0)</f>
        <v>111058</v>
      </c>
      <c r="U5053" s="14">
        <f t="shared" si="723"/>
        <v>888464</v>
      </c>
      <c r="W5053" s="64">
        <f t="shared" si="724"/>
        <v>0</v>
      </c>
      <c r="X5053" s="3" t="str">
        <f t="shared" si="725"/>
        <v>8</v>
      </c>
      <c r="Z5053" s="14">
        <f t="shared" si="726"/>
        <v>71077.119999999995</v>
      </c>
      <c r="AA5053" s="7">
        <f>VLOOKUP(G5053,Ma_KH!$A:$R,14,0)</f>
        <v>60</v>
      </c>
      <c r="AD5053" s="7" t="str">
        <f>IFERROR(VLOOKUP(J5053,'Chuyển Mã'!$B$3:$C$9,2,0),"")</f>
        <v>Hà Nội</v>
      </c>
      <c r="AE5053" s="7" t="str">
        <f t="shared" si="711"/>
        <v>Gà muối 500g</v>
      </c>
      <c r="AF5053" s="7">
        <f t="shared" si="712"/>
        <v>8</v>
      </c>
    </row>
    <row r="5054" spans="1:32" x14ac:dyDescent="0.25">
      <c r="A5054" s="11">
        <v>45911</v>
      </c>
      <c r="B5054" s="25">
        <v>4176573813</v>
      </c>
      <c r="C5054" s="12" t="s">
        <v>7214</v>
      </c>
      <c r="D5054" s="16">
        <f t="shared" si="713"/>
        <v>45911</v>
      </c>
      <c r="G5054" s="13" t="s">
        <v>194</v>
      </c>
      <c r="I5054" s="25">
        <v>4176573813</v>
      </c>
      <c r="J5054" s="13" t="s">
        <v>1813</v>
      </c>
      <c r="K5054" s="13" t="s">
        <v>27</v>
      </c>
      <c r="L5054" s="25" t="str">
        <f>VLOOKUP($K5054,TONG_SL!$A:$D,2,0)</f>
        <v>Chân giò heo muối 300g</v>
      </c>
      <c r="N5054" s="25" t="str">
        <f t="shared" si="722"/>
        <v>K-C6</v>
      </c>
      <c r="Q5054" s="25" t="str">
        <f>VLOOKUP(K5054,TONG_SL!$A:$D,3,0)</f>
        <v>Túi</v>
      </c>
      <c r="R5054" s="1">
        <v>15</v>
      </c>
      <c r="T5054" s="1">
        <f>VLOOKUP(VLOOKUP(G5054,Ma_KH!$A:$R,18,0)&amp;K5054,Gia_MB!$A:$F,6,0)</f>
        <v>73431</v>
      </c>
      <c r="U5054" s="14">
        <f t="shared" si="723"/>
        <v>1101465</v>
      </c>
      <c r="W5054" s="64">
        <f t="shared" si="724"/>
        <v>0</v>
      </c>
      <c r="X5054" s="3" t="str">
        <f t="shared" si="725"/>
        <v>8</v>
      </c>
      <c r="Z5054" s="14">
        <f t="shared" si="726"/>
        <v>88117.2</v>
      </c>
      <c r="AA5054" s="7">
        <f>VLOOKUP(G5054,Ma_KH!$A:$R,14,0)</f>
        <v>60</v>
      </c>
      <c r="AD5054" s="7" t="str">
        <f>IFERROR(VLOOKUP(J5054,'Chuyển Mã'!$B$3:$C$9,2,0),"")</f>
        <v>Hà Nội</v>
      </c>
      <c r="AE5054" s="7" t="str">
        <f t="shared" si="711"/>
        <v>Chân giò heo muối 300g</v>
      </c>
      <c r="AF5054" s="7">
        <f t="shared" si="712"/>
        <v>15</v>
      </c>
    </row>
    <row r="5055" spans="1:32" x14ac:dyDescent="0.25">
      <c r="A5055" s="11">
        <v>45911</v>
      </c>
      <c r="B5055" s="25">
        <v>4176574084</v>
      </c>
      <c r="C5055" s="12" t="s">
        <v>7214</v>
      </c>
      <c r="D5055" s="16">
        <f t="shared" si="713"/>
        <v>45911</v>
      </c>
      <c r="G5055" s="13" t="s">
        <v>131</v>
      </c>
      <c r="I5055" s="25">
        <v>4176574084</v>
      </c>
      <c r="J5055" s="13" t="s">
        <v>1813</v>
      </c>
      <c r="K5055" s="13" t="s">
        <v>30</v>
      </c>
      <c r="L5055" s="25" t="str">
        <f>VLOOKUP($K5055,TONG_SL!$A:$D,2,0)</f>
        <v>Gà muối 500g</v>
      </c>
      <c r="N5055" s="25" t="str">
        <f t="shared" si="722"/>
        <v>K-C6</v>
      </c>
      <c r="Q5055" s="25" t="str">
        <f>VLOOKUP(K5055,TONG_SL!$A:$D,3,0)</f>
        <v>Túi</v>
      </c>
      <c r="R5055" s="1">
        <v>7</v>
      </c>
      <c r="T5055" s="1">
        <f>VLOOKUP(VLOOKUP(G5055,Ma_KH!$A:$R,18,0)&amp;K5055,Gia_MB!$A:$F,6,0)</f>
        <v>111058</v>
      </c>
      <c r="U5055" s="14">
        <f t="shared" si="723"/>
        <v>777406</v>
      </c>
      <c r="W5055" s="64">
        <f t="shared" si="724"/>
        <v>0</v>
      </c>
      <c r="X5055" s="3" t="str">
        <f t="shared" si="725"/>
        <v>8</v>
      </c>
      <c r="Z5055" s="14">
        <f t="shared" si="726"/>
        <v>62192.480000000003</v>
      </c>
      <c r="AA5055" s="7">
        <f>VLOOKUP(G5055,Ma_KH!$A:$R,14,0)</f>
        <v>60</v>
      </c>
      <c r="AD5055" s="7" t="str">
        <f>IFERROR(VLOOKUP(J5055,'Chuyển Mã'!$B$3:$C$9,2,0),"")</f>
        <v>Hà Nội</v>
      </c>
      <c r="AE5055" s="7" t="str">
        <f t="shared" si="711"/>
        <v>Gà muối 500g</v>
      </c>
      <c r="AF5055" s="7">
        <f t="shared" si="712"/>
        <v>7</v>
      </c>
    </row>
    <row r="5056" spans="1:32" x14ac:dyDescent="0.25">
      <c r="A5056" s="11">
        <v>45911</v>
      </c>
      <c r="B5056" s="25">
        <v>4176574084</v>
      </c>
      <c r="C5056" s="12" t="s">
        <v>7214</v>
      </c>
      <c r="D5056" s="16">
        <f t="shared" si="713"/>
        <v>45911</v>
      </c>
      <c r="G5056" s="13" t="s">
        <v>131</v>
      </c>
      <c r="I5056" s="25">
        <v>4176574084</v>
      </c>
      <c r="J5056" s="13" t="s">
        <v>1813</v>
      </c>
      <c r="K5056" s="13" t="s">
        <v>27</v>
      </c>
      <c r="L5056" s="25" t="str">
        <f>VLOOKUP($K5056,TONG_SL!$A:$D,2,0)</f>
        <v>Chân giò heo muối 300g</v>
      </c>
      <c r="N5056" s="25" t="str">
        <f t="shared" si="722"/>
        <v>K-C6</v>
      </c>
      <c r="Q5056" s="25" t="str">
        <f>VLOOKUP(K5056,TONG_SL!$A:$D,3,0)</f>
        <v>Túi</v>
      </c>
      <c r="R5056" s="1">
        <v>9</v>
      </c>
      <c r="T5056" s="1">
        <f>VLOOKUP(VLOOKUP(G5056,Ma_KH!$A:$R,18,0)&amp;K5056,Gia_MB!$A:$F,6,0)</f>
        <v>73431</v>
      </c>
      <c r="U5056" s="14">
        <f t="shared" si="723"/>
        <v>660879</v>
      </c>
      <c r="W5056" s="64">
        <f t="shared" si="724"/>
        <v>0</v>
      </c>
      <c r="X5056" s="3" t="str">
        <f t="shared" si="725"/>
        <v>8</v>
      </c>
      <c r="Z5056" s="14">
        <f t="shared" si="726"/>
        <v>52870.32</v>
      </c>
      <c r="AA5056" s="7">
        <f>VLOOKUP(G5056,Ma_KH!$A:$R,14,0)</f>
        <v>60</v>
      </c>
      <c r="AD5056" s="7" t="str">
        <f>IFERROR(VLOOKUP(J5056,'Chuyển Mã'!$B$3:$C$9,2,0),"")</f>
        <v>Hà Nội</v>
      </c>
      <c r="AE5056" s="7" t="str">
        <f t="shared" si="711"/>
        <v>Chân giò heo muối 300g</v>
      </c>
      <c r="AF5056" s="7">
        <f t="shared" si="712"/>
        <v>9</v>
      </c>
    </row>
    <row r="5057" spans="1:32" x14ac:dyDescent="0.25">
      <c r="A5057" s="11">
        <v>45911</v>
      </c>
      <c r="B5057" s="25">
        <v>4176574084</v>
      </c>
      <c r="C5057" s="12" t="s">
        <v>7214</v>
      </c>
      <c r="D5057" s="16">
        <f t="shared" si="713"/>
        <v>45911</v>
      </c>
      <c r="G5057" s="13" t="s">
        <v>131</v>
      </c>
      <c r="I5057" s="25">
        <v>4176574084</v>
      </c>
      <c r="J5057" s="13" t="s">
        <v>1813</v>
      </c>
      <c r="K5057" s="13" t="s">
        <v>32</v>
      </c>
      <c r="L5057" s="25" t="str">
        <f>VLOOKUP($K5057,TONG_SL!$A:$D,2,0)</f>
        <v>Giò Tai Lưỡi Xào 250</v>
      </c>
      <c r="N5057" s="25" t="str">
        <f t="shared" si="722"/>
        <v>K-C6</v>
      </c>
      <c r="Q5057" s="25" t="str">
        <f>VLOOKUP(K5057,TONG_SL!$A:$D,3,0)</f>
        <v>Túi</v>
      </c>
      <c r="R5057" s="1">
        <v>3</v>
      </c>
      <c r="T5057" s="1">
        <f>VLOOKUP(VLOOKUP(G5057,Ma_KH!$A:$R,18,0)&amp;K5057,Gia_MB!$A:$F,6,0)</f>
        <v>50183</v>
      </c>
      <c r="U5057" s="14">
        <f t="shared" si="723"/>
        <v>150549</v>
      </c>
      <c r="W5057" s="64">
        <f t="shared" si="724"/>
        <v>0</v>
      </c>
      <c r="X5057" s="3" t="str">
        <f t="shared" si="725"/>
        <v>8</v>
      </c>
      <c r="Z5057" s="14">
        <f t="shared" si="726"/>
        <v>12043.92</v>
      </c>
      <c r="AA5057" s="7">
        <f>VLOOKUP(G5057,Ma_KH!$A:$R,14,0)</f>
        <v>60</v>
      </c>
      <c r="AD5057" s="7" t="str">
        <f>IFERROR(VLOOKUP(J5057,'Chuyển Mã'!$B$3:$C$9,2,0),"")</f>
        <v>Hà Nội</v>
      </c>
      <c r="AE5057" s="7" t="str">
        <f t="shared" si="711"/>
        <v>Giò Tai Lưỡi Xào 250</v>
      </c>
      <c r="AF5057" s="7">
        <f t="shared" si="712"/>
        <v>3</v>
      </c>
    </row>
    <row r="5058" spans="1:32" x14ac:dyDescent="0.25">
      <c r="A5058" s="11">
        <v>45911</v>
      </c>
      <c r="B5058" s="25">
        <v>4176573867</v>
      </c>
      <c r="C5058" s="12" t="s">
        <v>7214</v>
      </c>
      <c r="D5058" s="16">
        <f t="shared" si="713"/>
        <v>45911</v>
      </c>
      <c r="G5058" s="13" t="s">
        <v>1411</v>
      </c>
      <c r="I5058" s="25">
        <v>4176573867</v>
      </c>
      <c r="J5058" s="13" t="s">
        <v>1813</v>
      </c>
      <c r="K5058" s="13" t="s">
        <v>32</v>
      </c>
      <c r="L5058" s="25" t="str">
        <f>VLOOKUP($K5058,TONG_SL!$A:$D,2,0)</f>
        <v>Giò Tai Lưỡi Xào 250</v>
      </c>
      <c r="N5058" s="25" t="str">
        <f t="shared" si="722"/>
        <v>K-C6</v>
      </c>
      <c r="Q5058" s="25" t="str">
        <f>VLOOKUP(K5058,TONG_SL!$A:$D,3,0)</f>
        <v>Túi</v>
      </c>
      <c r="R5058" s="1">
        <v>7</v>
      </c>
      <c r="T5058" s="1">
        <f>VLOOKUP(VLOOKUP(G5058,Ma_KH!$A:$R,18,0)&amp;K5058,Gia_MB!$A:$F,6,0)</f>
        <v>50183</v>
      </c>
      <c r="U5058" s="14">
        <f t="shared" si="723"/>
        <v>351281</v>
      </c>
      <c r="W5058" s="64">
        <f t="shared" si="724"/>
        <v>0</v>
      </c>
      <c r="X5058" s="3" t="str">
        <f t="shared" si="725"/>
        <v>8</v>
      </c>
      <c r="Z5058" s="14">
        <f t="shared" si="726"/>
        <v>28102.48</v>
      </c>
      <c r="AA5058" s="7">
        <f>VLOOKUP(G5058,Ma_KH!$A:$R,14,0)</f>
        <v>60</v>
      </c>
      <c r="AD5058" s="7" t="str">
        <f>IFERROR(VLOOKUP(J5058,'Chuyển Mã'!$B$3:$C$9,2,0),"")</f>
        <v>Hà Nội</v>
      </c>
      <c r="AE5058" s="7" t="str">
        <f t="shared" si="711"/>
        <v>Giò Tai Lưỡi Xào 250</v>
      </c>
      <c r="AF5058" s="7">
        <f t="shared" si="712"/>
        <v>7</v>
      </c>
    </row>
    <row r="5059" spans="1:32" x14ac:dyDescent="0.25">
      <c r="A5059" s="11">
        <v>45911</v>
      </c>
      <c r="B5059" s="25">
        <v>4176573867</v>
      </c>
      <c r="C5059" s="12" t="s">
        <v>7214</v>
      </c>
      <c r="D5059" s="16">
        <f t="shared" si="713"/>
        <v>45911</v>
      </c>
      <c r="G5059" s="13" t="s">
        <v>1411</v>
      </c>
      <c r="I5059" s="25">
        <v>4176573867</v>
      </c>
      <c r="J5059" s="13" t="s">
        <v>1813</v>
      </c>
      <c r="K5059" s="13" t="s">
        <v>27</v>
      </c>
      <c r="L5059" s="25" t="str">
        <f>VLOOKUP($K5059,TONG_SL!$A:$D,2,0)</f>
        <v>Chân giò heo muối 300g</v>
      </c>
      <c r="N5059" s="25" t="str">
        <f t="shared" si="722"/>
        <v>K-C6</v>
      </c>
      <c r="Q5059" s="25" t="str">
        <f>VLOOKUP(K5059,TONG_SL!$A:$D,3,0)</f>
        <v>Túi</v>
      </c>
      <c r="R5059" s="1">
        <v>15</v>
      </c>
      <c r="T5059" s="1">
        <f>VLOOKUP(VLOOKUP(G5059,Ma_KH!$A:$R,18,0)&amp;K5059,Gia_MB!$A:$F,6,0)</f>
        <v>73431</v>
      </c>
      <c r="U5059" s="14">
        <f t="shared" si="723"/>
        <v>1101465</v>
      </c>
      <c r="W5059" s="64">
        <f t="shared" si="724"/>
        <v>0</v>
      </c>
      <c r="X5059" s="3" t="str">
        <f t="shared" si="725"/>
        <v>8</v>
      </c>
      <c r="Z5059" s="14">
        <f t="shared" si="726"/>
        <v>88117.2</v>
      </c>
      <c r="AA5059" s="7">
        <f>VLOOKUP(G5059,Ma_KH!$A:$R,14,0)</f>
        <v>60</v>
      </c>
      <c r="AD5059" s="7" t="str">
        <f>IFERROR(VLOOKUP(J5059,'Chuyển Mã'!$B$3:$C$9,2,0),"")</f>
        <v>Hà Nội</v>
      </c>
      <c r="AE5059" s="7" t="str">
        <f t="shared" ref="AE5059:AE5122" si="727">IFERROR(L5059,"")</f>
        <v>Chân giò heo muối 300g</v>
      </c>
      <c r="AF5059" s="7">
        <f t="shared" ref="AF5059:AF5122" si="728">R5059</f>
        <v>15</v>
      </c>
    </row>
    <row r="5060" spans="1:32" x14ac:dyDescent="0.25">
      <c r="A5060" s="11">
        <v>45911</v>
      </c>
      <c r="B5060" s="25">
        <v>4176573867</v>
      </c>
      <c r="C5060" s="12" t="s">
        <v>7214</v>
      </c>
      <c r="D5060" s="16">
        <f t="shared" si="713"/>
        <v>45911</v>
      </c>
      <c r="G5060" s="13" t="s">
        <v>1411</v>
      </c>
      <c r="I5060" s="25">
        <v>4176573867</v>
      </c>
      <c r="J5060" s="13" t="s">
        <v>1813</v>
      </c>
      <c r="K5060" s="13" t="s">
        <v>30</v>
      </c>
      <c r="L5060" s="25" t="str">
        <f>VLOOKUP($K5060,TONG_SL!$A:$D,2,0)</f>
        <v>Gà muối 500g</v>
      </c>
      <c r="N5060" s="25" t="str">
        <f t="shared" si="722"/>
        <v>K-C6</v>
      </c>
      <c r="Q5060" s="25" t="str">
        <f>VLOOKUP(K5060,TONG_SL!$A:$D,3,0)</f>
        <v>Túi</v>
      </c>
      <c r="R5060" s="1">
        <v>20</v>
      </c>
      <c r="T5060" s="1">
        <f>VLOOKUP(VLOOKUP(G5060,Ma_KH!$A:$R,18,0)&amp;K5060,Gia_MB!$A:$F,6,0)</f>
        <v>111058</v>
      </c>
      <c r="U5060" s="14">
        <f t="shared" si="723"/>
        <v>2221160</v>
      </c>
      <c r="W5060" s="64">
        <f t="shared" si="724"/>
        <v>0</v>
      </c>
      <c r="X5060" s="3" t="str">
        <f t="shared" si="725"/>
        <v>8</v>
      </c>
      <c r="Z5060" s="14">
        <f t="shared" si="726"/>
        <v>177692.80000000002</v>
      </c>
      <c r="AA5060" s="7">
        <f>VLOOKUP(G5060,Ma_KH!$A:$R,14,0)</f>
        <v>60</v>
      </c>
      <c r="AD5060" s="7" t="str">
        <f>IFERROR(VLOOKUP(J5060,'Chuyển Mã'!$B$3:$C$9,2,0),"")</f>
        <v>Hà Nội</v>
      </c>
      <c r="AE5060" s="7" t="str">
        <f t="shared" si="727"/>
        <v>Gà muối 500g</v>
      </c>
      <c r="AF5060" s="7">
        <f t="shared" si="728"/>
        <v>20</v>
      </c>
    </row>
    <row r="5061" spans="1:32" x14ac:dyDescent="0.25">
      <c r="A5061" s="11">
        <v>45911</v>
      </c>
      <c r="B5061" s="25">
        <v>4176573867</v>
      </c>
      <c r="C5061" s="12" t="s">
        <v>7214</v>
      </c>
      <c r="D5061" s="16">
        <f t="shared" si="713"/>
        <v>45911</v>
      </c>
      <c r="G5061" s="13" t="s">
        <v>1411</v>
      </c>
      <c r="I5061" s="25">
        <v>4176573867</v>
      </c>
      <c r="J5061" s="13" t="s">
        <v>1813</v>
      </c>
      <c r="K5061" s="13" t="s">
        <v>51</v>
      </c>
      <c r="L5061" s="25" t="str">
        <f>VLOOKUP($K5061,TONG_SL!$A:$D,2,0)</f>
        <v>Mọc Nấm Hương 250g</v>
      </c>
      <c r="N5061" s="25" t="str">
        <f t="shared" si="722"/>
        <v>K-C6</v>
      </c>
      <c r="Q5061" s="25" t="str">
        <f>VLOOKUP(K5061,TONG_SL!$A:$D,3,0)</f>
        <v>Túi</v>
      </c>
      <c r="R5061" s="1">
        <v>3</v>
      </c>
      <c r="T5061" s="1">
        <f>VLOOKUP(VLOOKUP(G5061,Ma_KH!$A:$R,18,0)&amp;K5061,Gia_MB!$A:$F,6,0)</f>
        <v>46000</v>
      </c>
      <c r="U5061" s="14">
        <f t="shared" si="723"/>
        <v>138000</v>
      </c>
      <c r="W5061" s="64">
        <f t="shared" si="724"/>
        <v>0</v>
      </c>
      <c r="X5061" s="3" t="str">
        <f t="shared" si="725"/>
        <v>8</v>
      </c>
      <c r="Z5061" s="14">
        <f t="shared" si="726"/>
        <v>11040</v>
      </c>
      <c r="AA5061" s="7">
        <f>VLOOKUP(G5061,Ma_KH!$A:$R,14,0)</f>
        <v>60</v>
      </c>
      <c r="AD5061" s="7" t="str">
        <f>IFERROR(VLOOKUP(J5061,'Chuyển Mã'!$B$3:$C$9,2,0),"")</f>
        <v>Hà Nội</v>
      </c>
      <c r="AE5061" s="7" t="str">
        <f t="shared" si="727"/>
        <v>Mọc Nấm Hương 250g</v>
      </c>
      <c r="AF5061" s="7">
        <f t="shared" si="728"/>
        <v>3</v>
      </c>
    </row>
    <row r="5062" spans="1:32" x14ac:dyDescent="0.25">
      <c r="A5062" s="11">
        <v>45911</v>
      </c>
      <c r="B5062" s="25">
        <v>4176574130</v>
      </c>
      <c r="C5062" s="12" t="s">
        <v>7214</v>
      </c>
      <c r="D5062" s="16">
        <f t="shared" si="713"/>
        <v>45911</v>
      </c>
      <c r="G5062" s="13" t="s">
        <v>1575</v>
      </c>
      <c r="I5062" s="25">
        <v>4176574130</v>
      </c>
      <c r="J5062" s="13" t="s">
        <v>1813</v>
      </c>
      <c r="K5062" s="13" t="s">
        <v>32</v>
      </c>
      <c r="L5062" s="25" t="str">
        <f>VLOOKUP($K5062,TONG_SL!$A:$D,2,0)</f>
        <v>Giò Tai Lưỡi Xào 250</v>
      </c>
      <c r="N5062" s="25" t="str">
        <f>IF($B5062&lt;&gt;"","K-C6","")</f>
        <v>K-C6</v>
      </c>
      <c r="Q5062" s="25" t="str">
        <f>VLOOKUP(K5062,TONG_SL!$A:$D,3,0)</f>
        <v>Túi</v>
      </c>
      <c r="R5062" s="1">
        <v>3</v>
      </c>
      <c r="T5062" s="1">
        <f>VLOOKUP(VLOOKUP(G5062,Ma_KH!$A:$R,18,0)&amp;K5062,Gia_MB!$A:$F,6,0)</f>
        <v>50183</v>
      </c>
      <c r="U5062" s="14">
        <f t="shared" si="723"/>
        <v>150549</v>
      </c>
      <c r="W5062" s="64">
        <f t="shared" si="724"/>
        <v>0</v>
      </c>
      <c r="X5062" s="3" t="str">
        <f>IF(B5062&lt;&gt;"","8","0")</f>
        <v>8</v>
      </c>
      <c r="Z5062" s="14">
        <f t="shared" si="726"/>
        <v>12043.92</v>
      </c>
      <c r="AA5062" s="7">
        <f>VLOOKUP(G5062,Ma_KH!$A:$R,14,0)</f>
        <v>60</v>
      </c>
      <c r="AD5062" s="7" t="str">
        <f>IFERROR(VLOOKUP(J5062,'Chuyển Mã'!$B$3:$C$9,2,0),"")</f>
        <v>Hà Nội</v>
      </c>
      <c r="AE5062" s="7" t="str">
        <f t="shared" si="727"/>
        <v>Giò Tai Lưỡi Xào 250</v>
      </c>
      <c r="AF5062" s="7">
        <f t="shared" si="728"/>
        <v>3</v>
      </c>
    </row>
    <row r="5063" spans="1:32" x14ac:dyDescent="0.25">
      <c r="A5063" s="11">
        <v>45911</v>
      </c>
      <c r="B5063" s="25">
        <v>4176574130</v>
      </c>
      <c r="C5063" s="12" t="s">
        <v>7214</v>
      </c>
      <c r="D5063" s="16">
        <f t="shared" si="713"/>
        <v>45911</v>
      </c>
      <c r="G5063" s="13" t="s">
        <v>1575</v>
      </c>
      <c r="I5063" s="25">
        <v>4176574130</v>
      </c>
      <c r="J5063" s="13" t="s">
        <v>1813</v>
      </c>
      <c r="K5063" s="13" t="s">
        <v>51</v>
      </c>
      <c r="L5063" s="25" t="str">
        <f>VLOOKUP($K5063,TONG_SL!$A:$D,2,0)</f>
        <v>Mọc Nấm Hương 250g</v>
      </c>
      <c r="N5063" s="25" t="str">
        <f>IF($B5063&lt;&gt;"","K-C6","")</f>
        <v>K-C6</v>
      </c>
      <c r="Q5063" s="25" t="str">
        <f>VLOOKUP(K5063,TONG_SL!$A:$D,3,0)</f>
        <v>Túi</v>
      </c>
      <c r="R5063" s="1">
        <v>2</v>
      </c>
      <c r="T5063" s="1">
        <f>VLOOKUP(VLOOKUP(G5063,Ma_KH!$A:$R,18,0)&amp;K5063,Gia_MB!$A:$F,6,0)</f>
        <v>46000</v>
      </c>
      <c r="U5063" s="14">
        <f t="shared" si="723"/>
        <v>92000</v>
      </c>
      <c r="W5063" s="64">
        <f t="shared" si="724"/>
        <v>0</v>
      </c>
      <c r="X5063" s="3" t="str">
        <f>IF(B5063&lt;&gt;"","8","0")</f>
        <v>8</v>
      </c>
      <c r="Z5063" s="14">
        <f t="shared" si="726"/>
        <v>7360</v>
      </c>
      <c r="AA5063" s="7">
        <f>VLOOKUP(G5063,Ma_KH!$A:$R,14,0)</f>
        <v>60</v>
      </c>
      <c r="AD5063" s="7" t="str">
        <f>IFERROR(VLOOKUP(J5063,'Chuyển Mã'!$B$3:$C$9,2,0),"")</f>
        <v>Hà Nội</v>
      </c>
      <c r="AE5063" s="7" t="str">
        <f t="shared" si="727"/>
        <v>Mọc Nấm Hương 250g</v>
      </c>
      <c r="AF5063" s="7">
        <f t="shared" si="728"/>
        <v>2</v>
      </c>
    </row>
    <row r="5064" spans="1:32" x14ac:dyDescent="0.25">
      <c r="A5064" s="11">
        <v>45911</v>
      </c>
      <c r="B5064" s="25">
        <v>4176574130</v>
      </c>
      <c r="C5064" s="12" t="s">
        <v>7214</v>
      </c>
      <c r="D5064" s="16">
        <f t="shared" si="713"/>
        <v>45911</v>
      </c>
      <c r="G5064" s="13" t="s">
        <v>1575</v>
      </c>
      <c r="I5064" s="25">
        <v>4176574130</v>
      </c>
      <c r="J5064" s="13" t="s">
        <v>1813</v>
      </c>
      <c r="K5064" s="13" t="s">
        <v>30</v>
      </c>
      <c r="L5064" s="25" t="str">
        <f>VLOOKUP($K5064,TONG_SL!$A:$D,2,0)</f>
        <v>Gà muối 500g</v>
      </c>
      <c r="N5064" s="25" t="str">
        <f t="shared" si="722"/>
        <v>K-C6</v>
      </c>
      <c r="Q5064" s="25" t="str">
        <f>VLOOKUP(K5064,TONG_SL!$A:$D,3,0)</f>
        <v>Túi</v>
      </c>
      <c r="R5064" s="1">
        <v>5</v>
      </c>
      <c r="T5064" s="1">
        <f>VLOOKUP(VLOOKUP(G5064,Ma_KH!$A:$R,18,0)&amp;K5064,Gia_MB!$A:$F,6,0)</f>
        <v>111058</v>
      </c>
      <c r="U5064" s="14">
        <f t="shared" si="723"/>
        <v>555290</v>
      </c>
      <c r="W5064" s="64">
        <f t="shared" si="724"/>
        <v>0</v>
      </c>
      <c r="X5064" s="3" t="str">
        <f t="shared" si="725"/>
        <v>8</v>
      </c>
      <c r="Z5064" s="14">
        <f t="shared" si="726"/>
        <v>44423.200000000004</v>
      </c>
      <c r="AA5064" s="7">
        <f>VLOOKUP(G5064,Ma_KH!$A:$R,14,0)</f>
        <v>60</v>
      </c>
      <c r="AD5064" s="7" t="str">
        <f>IFERROR(VLOOKUP(J5064,'Chuyển Mã'!$B$3:$C$9,2,0),"")</f>
        <v>Hà Nội</v>
      </c>
      <c r="AE5064" s="7" t="str">
        <f t="shared" si="727"/>
        <v>Gà muối 500g</v>
      </c>
      <c r="AF5064" s="7">
        <f t="shared" si="728"/>
        <v>5</v>
      </c>
    </row>
    <row r="5065" spans="1:32" x14ac:dyDescent="0.25">
      <c r="A5065" s="11">
        <v>45911</v>
      </c>
      <c r="B5065" s="25">
        <v>4176574000</v>
      </c>
      <c r="C5065" s="12" t="s">
        <v>7214</v>
      </c>
      <c r="D5065" s="16">
        <f t="shared" ref="D5065:D5089" si="729">IF(A5065="","",A5065)</f>
        <v>45911</v>
      </c>
      <c r="G5065" s="13" t="s">
        <v>116</v>
      </c>
      <c r="I5065" s="25">
        <v>4176574000</v>
      </c>
      <c r="J5065" s="13" t="s">
        <v>1813</v>
      </c>
      <c r="K5065" s="13" t="s">
        <v>30</v>
      </c>
      <c r="L5065" s="25" t="str">
        <f>VLOOKUP($K5065,TONG_SL!$A:$D,2,0)</f>
        <v>Gà muối 500g</v>
      </c>
      <c r="N5065" s="25" t="str">
        <f t="shared" si="722"/>
        <v>K-C6</v>
      </c>
      <c r="Q5065" s="25" t="str">
        <f>VLOOKUP(K5065,TONG_SL!$A:$D,3,0)</f>
        <v>Túi</v>
      </c>
      <c r="R5065" s="1">
        <v>3</v>
      </c>
      <c r="T5065" s="1">
        <f>VLOOKUP(VLOOKUP(G5065,Ma_KH!$A:$R,18,0)&amp;K5065,Gia_MB!$A:$F,6,0)</f>
        <v>111058</v>
      </c>
      <c r="U5065" s="14">
        <f t="shared" si="723"/>
        <v>333174</v>
      </c>
      <c r="W5065" s="64">
        <f t="shared" si="724"/>
        <v>0</v>
      </c>
      <c r="X5065" s="3" t="str">
        <f t="shared" si="725"/>
        <v>8</v>
      </c>
      <c r="Z5065" s="14">
        <f t="shared" si="726"/>
        <v>26653.920000000002</v>
      </c>
      <c r="AA5065" s="7">
        <f>VLOOKUP(G5065,Ma_KH!$A:$R,14,0)</f>
        <v>60</v>
      </c>
      <c r="AD5065" s="7" t="str">
        <f>IFERROR(VLOOKUP(J5065,'Chuyển Mã'!$B$3:$C$9,2,0),"")</f>
        <v>Hà Nội</v>
      </c>
      <c r="AE5065" s="7" t="str">
        <f t="shared" si="727"/>
        <v>Gà muối 500g</v>
      </c>
      <c r="AF5065" s="7">
        <f t="shared" si="728"/>
        <v>3</v>
      </c>
    </row>
    <row r="5066" spans="1:32" x14ac:dyDescent="0.25">
      <c r="A5066" s="11">
        <v>45911</v>
      </c>
      <c r="B5066" s="25">
        <v>4176574000</v>
      </c>
      <c r="C5066" s="12" t="s">
        <v>7214</v>
      </c>
      <c r="D5066" s="16">
        <f t="shared" si="729"/>
        <v>45911</v>
      </c>
      <c r="G5066" s="13" t="s">
        <v>116</v>
      </c>
      <c r="I5066" s="25">
        <v>4176574000</v>
      </c>
      <c r="J5066" s="13" t="s">
        <v>1813</v>
      </c>
      <c r="K5066" s="13" t="s">
        <v>51</v>
      </c>
      <c r="L5066" s="25" t="str">
        <f>VLOOKUP($K5066,TONG_SL!$A:$D,2,0)</f>
        <v>Mọc Nấm Hương 250g</v>
      </c>
      <c r="N5066" s="25" t="str">
        <f t="shared" si="722"/>
        <v>K-C6</v>
      </c>
      <c r="Q5066" s="25" t="str">
        <f>VLOOKUP(K5066,TONG_SL!$A:$D,3,0)</f>
        <v>Túi</v>
      </c>
      <c r="R5066" s="1">
        <v>1</v>
      </c>
      <c r="T5066" s="1">
        <f>VLOOKUP(VLOOKUP(G5066,Ma_KH!$A:$R,18,0)&amp;K5066,Gia_MB!$A:$F,6,0)</f>
        <v>46000</v>
      </c>
      <c r="U5066" s="14">
        <f t="shared" si="723"/>
        <v>46000</v>
      </c>
      <c r="W5066" s="64">
        <f t="shared" si="724"/>
        <v>0</v>
      </c>
      <c r="X5066" s="3" t="str">
        <f t="shared" si="725"/>
        <v>8</v>
      </c>
      <c r="Z5066" s="14">
        <f t="shared" si="726"/>
        <v>3680</v>
      </c>
      <c r="AA5066" s="7">
        <f>VLOOKUP(G5066,Ma_KH!$A:$R,14,0)</f>
        <v>60</v>
      </c>
      <c r="AD5066" s="7" t="str">
        <f>IFERROR(VLOOKUP(J5066,'Chuyển Mã'!$B$3:$C$9,2,0),"")</f>
        <v>Hà Nội</v>
      </c>
      <c r="AE5066" s="7" t="str">
        <f t="shared" si="727"/>
        <v>Mọc Nấm Hương 250g</v>
      </c>
      <c r="AF5066" s="7">
        <f t="shared" si="728"/>
        <v>1</v>
      </c>
    </row>
    <row r="5067" spans="1:32" x14ac:dyDescent="0.25">
      <c r="A5067" s="11">
        <v>45911</v>
      </c>
      <c r="B5067" s="25">
        <v>4176574000</v>
      </c>
      <c r="C5067" s="12" t="s">
        <v>7214</v>
      </c>
      <c r="D5067" s="16">
        <f t="shared" si="729"/>
        <v>45911</v>
      </c>
      <c r="G5067" s="13" t="s">
        <v>116</v>
      </c>
      <c r="I5067" s="25">
        <v>4176574000</v>
      </c>
      <c r="J5067" s="13" t="s">
        <v>1813</v>
      </c>
      <c r="K5067" s="13" t="s">
        <v>27</v>
      </c>
      <c r="L5067" s="25" t="str">
        <f>VLOOKUP($K5067,TONG_SL!$A:$D,2,0)</f>
        <v>Chân giò heo muối 300g</v>
      </c>
      <c r="N5067" s="25" t="str">
        <f t="shared" si="722"/>
        <v>K-C6</v>
      </c>
      <c r="Q5067" s="25" t="str">
        <f>VLOOKUP(K5067,TONG_SL!$A:$D,3,0)</f>
        <v>Túi</v>
      </c>
      <c r="R5067" s="1">
        <v>13</v>
      </c>
      <c r="T5067" s="1">
        <f>VLOOKUP(VLOOKUP(G5067,Ma_KH!$A:$R,18,0)&amp;K5067,Gia_MB!$A:$F,6,0)</f>
        <v>73431</v>
      </c>
      <c r="U5067" s="14">
        <f t="shared" si="723"/>
        <v>954603</v>
      </c>
      <c r="W5067" s="64">
        <f t="shared" si="724"/>
        <v>0</v>
      </c>
      <c r="X5067" s="3" t="str">
        <f t="shared" si="725"/>
        <v>8</v>
      </c>
      <c r="Z5067" s="14">
        <f t="shared" si="726"/>
        <v>76368.240000000005</v>
      </c>
      <c r="AA5067" s="7">
        <f>VLOOKUP(G5067,Ma_KH!$A:$R,14,0)</f>
        <v>60</v>
      </c>
      <c r="AD5067" s="7" t="str">
        <f>IFERROR(VLOOKUP(J5067,'Chuyển Mã'!$B$3:$C$9,2,0),"")</f>
        <v>Hà Nội</v>
      </c>
      <c r="AE5067" s="7" t="str">
        <f t="shared" si="727"/>
        <v>Chân giò heo muối 300g</v>
      </c>
      <c r="AF5067" s="7">
        <f t="shared" si="728"/>
        <v>13</v>
      </c>
    </row>
    <row r="5068" spans="1:32" x14ac:dyDescent="0.25">
      <c r="A5068" s="11">
        <v>45911</v>
      </c>
      <c r="B5068" s="25">
        <v>4176574000</v>
      </c>
      <c r="C5068" s="12" t="s">
        <v>7214</v>
      </c>
      <c r="D5068" s="16">
        <f t="shared" si="729"/>
        <v>45911</v>
      </c>
      <c r="G5068" s="13" t="s">
        <v>116</v>
      </c>
      <c r="I5068" s="25">
        <v>4176574000</v>
      </c>
      <c r="J5068" s="13" t="s">
        <v>1813</v>
      </c>
      <c r="K5068" s="13" t="s">
        <v>32</v>
      </c>
      <c r="L5068" s="25" t="str">
        <f>VLOOKUP($K5068,TONG_SL!$A:$D,2,0)</f>
        <v>Giò Tai Lưỡi Xào 250</v>
      </c>
      <c r="N5068" s="25" t="str">
        <f t="shared" si="722"/>
        <v>K-C6</v>
      </c>
      <c r="Q5068" s="25" t="str">
        <f>VLOOKUP(K5068,TONG_SL!$A:$D,3,0)</f>
        <v>Túi</v>
      </c>
      <c r="R5068" s="1">
        <v>13</v>
      </c>
      <c r="T5068" s="1">
        <f>VLOOKUP(VLOOKUP(G5068,Ma_KH!$A:$R,18,0)&amp;K5068,Gia_MB!$A:$F,6,0)</f>
        <v>50183</v>
      </c>
      <c r="U5068" s="14">
        <f t="shared" si="723"/>
        <v>652379</v>
      </c>
      <c r="W5068" s="64">
        <f t="shared" si="724"/>
        <v>0</v>
      </c>
      <c r="X5068" s="3" t="str">
        <f t="shared" si="725"/>
        <v>8</v>
      </c>
      <c r="Z5068" s="14">
        <f t="shared" si="726"/>
        <v>52190.32</v>
      </c>
      <c r="AA5068" s="7">
        <f>VLOOKUP(G5068,Ma_KH!$A:$R,14,0)</f>
        <v>60</v>
      </c>
      <c r="AD5068" s="7" t="str">
        <f>IFERROR(VLOOKUP(J5068,'Chuyển Mã'!$B$3:$C$9,2,0),"")</f>
        <v>Hà Nội</v>
      </c>
      <c r="AE5068" s="7" t="str">
        <f t="shared" si="727"/>
        <v>Giò Tai Lưỡi Xào 250</v>
      </c>
      <c r="AF5068" s="7">
        <f t="shared" si="728"/>
        <v>13</v>
      </c>
    </row>
    <row r="5069" spans="1:32" x14ac:dyDescent="0.25">
      <c r="A5069" s="11">
        <v>45911</v>
      </c>
      <c r="B5069" s="25">
        <v>4176573767</v>
      </c>
      <c r="C5069" s="12" t="s">
        <v>7214</v>
      </c>
      <c r="D5069" s="16">
        <f t="shared" si="729"/>
        <v>45911</v>
      </c>
      <c r="G5069" s="13" t="s">
        <v>184</v>
      </c>
      <c r="I5069" s="25">
        <v>4176573767</v>
      </c>
      <c r="J5069" s="13" t="s">
        <v>1813</v>
      </c>
      <c r="K5069" s="13" t="s">
        <v>32</v>
      </c>
      <c r="L5069" s="25" t="str">
        <f>VLOOKUP($K5069,TONG_SL!$A:$D,2,0)</f>
        <v>Giò Tai Lưỡi Xào 250</v>
      </c>
      <c r="N5069" s="25" t="str">
        <f t="shared" si="722"/>
        <v>K-C6</v>
      </c>
      <c r="Q5069" s="25" t="str">
        <f>VLOOKUP(K5069,TONG_SL!$A:$D,3,0)</f>
        <v>Túi</v>
      </c>
      <c r="R5069" s="1">
        <v>6</v>
      </c>
      <c r="T5069" s="1">
        <f>VLOOKUP(VLOOKUP(G5069,Ma_KH!$A:$R,18,0)&amp;K5069,Gia_MB!$A:$F,6,0)</f>
        <v>50183</v>
      </c>
      <c r="U5069" s="14">
        <f t="shared" si="723"/>
        <v>301098</v>
      </c>
      <c r="W5069" s="64">
        <f t="shared" si="724"/>
        <v>0</v>
      </c>
      <c r="X5069" s="3" t="str">
        <f t="shared" si="725"/>
        <v>8</v>
      </c>
      <c r="Z5069" s="14">
        <f t="shared" si="726"/>
        <v>24087.84</v>
      </c>
      <c r="AA5069" s="7">
        <f>VLOOKUP(G5069,Ma_KH!$A:$R,14,0)</f>
        <v>60</v>
      </c>
      <c r="AD5069" s="7" t="str">
        <f>IFERROR(VLOOKUP(J5069,'Chuyển Mã'!$B$3:$C$9,2,0),"")</f>
        <v>Hà Nội</v>
      </c>
      <c r="AE5069" s="7" t="str">
        <f t="shared" si="727"/>
        <v>Giò Tai Lưỡi Xào 250</v>
      </c>
      <c r="AF5069" s="7">
        <f t="shared" si="728"/>
        <v>6</v>
      </c>
    </row>
    <row r="5070" spans="1:32" x14ac:dyDescent="0.25">
      <c r="A5070" s="11">
        <v>45911</v>
      </c>
      <c r="B5070" s="25">
        <v>4176573767</v>
      </c>
      <c r="C5070" s="12" t="s">
        <v>7214</v>
      </c>
      <c r="D5070" s="16">
        <f t="shared" si="729"/>
        <v>45911</v>
      </c>
      <c r="G5070" s="13" t="s">
        <v>184</v>
      </c>
      <c r="I5070" s="25">
        <v>4176573767</v>
      </c>
      <c r="J5070" s="13" t="s">
        <v>1813</v>
      </c>
      <c r="K5070" s="13" t="s">
        <v>27</v>
      </c>
      <c r="L5070" s="25" t="str">
        <f>VLOOKUP($K5070,TONG_SL!$A:$D,2,0)</f>
        <v>Chân giò heo muối 300g</v>
      </c>
      <c r="N5070" s="25" t="str">
        <f t="shared" si="722"/>
        <v>K-C6</v>
      </c>
      <c r="Q5070" s="25" t="str">
        <f>VLOOKUP(K5070,TONG_SL!$A:$D,3,0)</f>
        <v>Túi</v>
      </c>
      <c r="R5070" s="1">
        <v>15</v>
      </c>
      <c r="T5070" s="1">
        <f>VLOOKUP(VLOOKUP(G5070,Ma_KH!$A:$R,18,0)&amp;K5070,Gia_MB!$A:$F,6,0)</f>
        <v>73431</v>
      </c>
      <c r="U5070" s="14">
        <f t="shared" si="723"/>
        <v>1101465</v>
      </c>
      <c r="W5070" s="64">
        <f t="shared" si="724"/>
        <v>0</v>
      </c>
      <c r="X5070" s="3" t="str">
        <f t="shared" si="725"/>
        <v>8</v>
      </c>
      <c r="Z5070" s="14">
        <f t="shared" si="726"/>
        <v>88117.2</v>
      </c>
      <c r="AA5070" s="7">
        <f>VLOOKUP(G5070,Ma_KH!$A:$R,14,0)</f>
        <v>60</v>
      </c>
      <c r="AD5070" s="7" t="str">
        <f>IFERROR(VLOOKUP(J5070,'Chuyển Mã'!$B$3:$C$9,2,0),"")</f>
        <v>Hà Nội</v>
      </c>
      <c r="AE5070" s="7" t="str">
        <f t="shared" si="727"/>
        <v>Chân giò heo muối 300g</v>
      </c>
      <c r="AF5070" s="7">
        <f t="shared" si="728"/>
        <v>15</v>
      </c>
    </row>
    <row r="5071" spans="1:32" x14ac:dyDescent="0.25">
      <c r="A5071" s="11">
        <v>45911</v>
      </c>
      <c r="B5071" s="25">
        <v>4176573767</v>
      </c>
      <c r="C5071" s="12" t="s">
        <v>7214</v>
      </c>
      <c r="D5071" s="16">
        <f t="shared" si="729"/>
        <v>45911</v>
      </c>
      <c r="G5071" s="13" t="s">
        <v>184</v>
      </c>
      <c r="I5071" s="25">
        <v>4176573767</v>
      </c>
      <c r="J5071" s="13" t="s">
        <v>1813</v>
      </c>
      <c r="K5071" s="13" t="s">
        <v>30</v>
      </c>
      <c r="L5071" s="25" t="str">
        <f>VLOOKUP($K5071,TONG_SL!$A:$D,2,0)</f>
        <v>Gà muối 500g</v>
      </c>
      <c r="N5071" s="25" t="str">
        <f t="shared" si="722"/>
        <v>K-C6</v>
      </c>
      <c r="Q5071" s="25" t="str">
        <f>VLOOKUP(K5071,TONG_SL!$A:$D,3,0)</f>
        <v>Túi</v>
      </c>
      <c r="R5071" s="1">
        <v>6</v>
      </c>
      <c r="T5071" s="1">
        <f>VLOOKUP(VLOOKUP(G5071,Ma_KH!$A:$R,18,0)&amp;K5071,Gia_MB!$A:$F,6,0)</f>
        <v>111058</v>
      </c>
      <c r="U5071" s="14">
        <f t="shared" si="723"/>
        <v>666348</v>
      </c>
      <c r="W5071" s="64">
        <f t="shared" si="724"/>
        <v>0</v>
      </c>
      <c r="X5071" s="3" t="str">
        <f t="shared" si="725"/>
        <v>8</v>
      </c>
      <c r="Z5071" s="14">
        <f t="shared" si="726"/>
        <v>53307.840000000004</v>
      </c>
      <c r="AA5071" s="7">
        <f>VLOOKUP(G5071,Ma_KH!$A:$R,14,0)</f>
        <v>60</v>
      </c>
      <c r="AD5071" s="7" t="str">
        <f>IFERROR(VLOOKUP(J5071,'Chuyển Mã'!$B$3:$C$9,2,0),"")</f>
        <v>Hà Nội</v>
      </c>
      <c r="AE5071" s="7" t="str">
        <f t="shared" si="727"/>
        <v>Gà muối 500g</v>
      </c>
      <c r="AF5071" s="7">
        <f t="shared" si="728"/>
        <v>6</v>
      </c>
    </row>
    <row r="5072" spans="1:32" x14ac:dyDescent="0.25">
      <c r="A5072" s="11">
        <v>45911</v>
      </c>
      <c r="B5072" s="25">
        <v>4176941334</v>
      </c>
      <c r="C5072" s="12" t="s">
        <v>7214</v>
      </c>
      <c r="D5072" s="16">
        <f t="shared" si="729"/>
        <v>45911</v>
      </c>
      <c r="G5072" s="13" t="s">
        <v>184</v>
      </c>
      <c r="I5072" s="25">
        <v>4176941334</v>
      </c>
      <c r="J5072" s="13" t="s">
        <v>1813</v>
      </c>
      <c r="K5072" s="13" t="s">
        <v>35</v>
      </c>
      <c r="L5072" s="25" t="str">
        <f>VLOOKUP($K5072,TONG_SL!$A:$D,2,0)</f>
        <v>Tai heo muối 200g</v>
      </c>
      <c r="N5072" s="25" t="str">
        <f t="shared" si="722"/>
        <v>K-C6</v>
      </c>
      <c r="Q5072" s="25" t="str">
        <f>VLOOKUP(K5072,TONG_SL!$A:$D,3,0)</f>
        <v>Túi</v>
      </c>
      <c r="R5072" s="1">
        <v>3</v>
      </c>
      <c r="T5072" s="1">
        <f>VLOOKUP(VLOOKUP(G5072,Ma_KH!$A:$R,18,0)&amp;K5072,Gia_MB!$A:$F,6,0)</f>
        <v>55595</v>
      </c>
      <c r="U5072" s="14">
        <f t="shared" si="723"/>
        <v>166785</v>
      </c>
      <c r="W5072" s="64">
        <f t="shared" si="724"/>
        <v>0</v>
      </c>
      <c r="X5072" s="3" t="str">
        <f t="shared" si="725"/>
        <v>8</v>
      </c>
      <c r="Z5072" s="14">
        <f t="shared" si="726"/>
        <v>13342.800000000001</v>
      </c>
      <c r="AA5072" s="7">
        <f>VLOOKUP(G5072,Ma_KH!$A:$R,14,0)</f>
        <v>60</v>
      </c>
      <c r="AD5072" s="7" t="str">
        <f>IFERROR(VLOOKUP(J5072,'Chuyển Mã'!$B$3:$C$9,2,0),"")</f>
        <v>Hà Nội</v>
      </c>
      <c r="AE5072" s="7" t="str">
        <f t="shared" si="727"/>
        <v>Tai heo muối 200g</v>
      </c>
      <c r="AF5072" s="7">
        <f t="shared" si="728"/>
        <v>3</v>
      </c>
    </row>
    <row r="5073" spans="1:32" x14ac:dyDescent="0.25">
      <c r="A5073" s="11">
        <v>45911</v>
      </c>
      <c r="B5073" s="25">
        <v>4176941334</v>
      </c>
      <c r="C5073" s="12" t="s">
        <v>7214</v>
      </c>
      <c r="D5073" s="16">
        <f t="shared" si="729"/>
        <v>45911</v>
      </c>
      <c r="G5073" s="13" t="s">
        <v>184</v>
      </c>
      <c r="I5073" s="25">
        <v>4176941334</v>
      </c>
      <c r="J5073" s="13" t="s">
        <v>1813</v>
      </c>
      <c r="K5073" s="13" t="s">
        <v>49</v>
      </c>
      <c r="L5073" s="25" t="str">
        <f>VLOOKUP($K5073,TONG_SL!$A:$D,2,0)</f>
        <v>Giò sụn gà 250g</v>
      </c>
      <c r="N5073" s="25" t="str">
        <f t="shared" si="722"/>
        <v>K-C6</v>
      </c>
      <c r="Q5073" s="25" t="str">
        <f>VLOOKUP(K5073,TONG_SL!$A:$D,3,0)</f>
        <v>Túi</v>
      </c>
      <c r="R5073" s="1">
        <v>3</v>
      </c>
      <c r="T5073" s="1">
        <f>VLOOKUP(VLOOKUP(G5073,Ma_KH!$A:$R,18,0)&amp;K5073,Gia_MB!$A:$F,6,0)</f>
        <v>50400</v>
      </c>
      <c r="U5073" s="14">
        <f t="shared" si="723"/>
        <v>151200</v>
      </c>
      <c r="W5073" s="64">
        <f t="shared" si="724"/>
        <v>0</v>
      </c>
      <c r="X5073" s="3" t="str">
        <f t="shared" si="725"/>
        <v>8</v>
      </c>
      <c r="Z5073" s="14">
        <f t="shared" si="726"/>
        <v>12096</v>
      </c>
      <c r="AA5073" s="7">
        <f>VLOOKUP(G5073,Ma_KH!$A:$R,14,0)</f>
        <v>60</v>
      </c>
      <c r="AD5073" s="7" t="str">
        <f>IFERROR(VLOOKUP(J5073,'Chuyển Mã'!$B$3:$C$9,2,0),"")</f>
        <v>Hà Nội</v>
      </c>
      <c r="AE5073" s="7" t="str">
        <f t="shared" si="727"/>
        <v>Giò sụn gà 250g</v>
      </c>
      <c r="AF5073" s="7">
        <f t="shared" si="728"/>
        <v>3</v>
      </c>
    </row>
    <row r="5074" spans="1:32" x14ac:dyDescent="0.25">
      <c r="A5074" s="11">
        <v>45911</v>
      </c>
      <c r="B5074" s="25">
        <v>4176941334</v>
      </c>
      <c r="C5074" s="12" t="s">
        <v>7214</v>
      </c>
      <c r="D5074" s="16">
        <f t="shared" si="729"/>
        <v>45911</v>
      </c>
      <c r="G5074" s="13" t="s">
        <v>184</v>
      </c>
      <c r="I5074" s="25">
        <v>4176941334</v>
      </c>
      <c r="J5074" s="13" t="s">
        <v>1813</v>
      </c>
      <c r="K5074" s="13" t="s">
        <v>47</v>
      </c>
      <c r="L5074" s="25" t="str">
        <f>VLOOKUP($K5074,TONG_SL!$A:$D,2,0)</f>
        <v>Giò lụa cây 250g</v>
      </c>
      <c r="N5074" s="25" t="str">
        <f t="shared" si="722"/>
        <v>K-C6</v>
      </c>
      <c r="Q5074" s="25" t="str">
        <f>VLOOKUP(K5074,TONG_SL!$A:$D,3,0)</f>
        <v>Túi</v>
      </c>
      <c r="R5074" s="1">
        <v>3</v>
      </c>
      <c r="T5074" s="1">
        <f>VLOOKUP(VLOOKUP(G5074,Ma_KH!$A:$R,18,0)&amp;K5074,Gia_MB!$A:$F,6,0)</f>
        <v>49500</v>
      </c>
      <c r="U5074" s="14">
        <f t="shared" si="723"/>
        <v>148500</v>
      </c>
      <c r="W5074" s="64">
        <f t="shared" si="724"/>
        <v>0</v>
      </c>
      <c r="X5074" s="3" t="str">
        <f t="shared" si="725"/>
        <v>8</v>
      </c>
      <c r="Z5074" s="14">
        <f t="shared" si="726"/>
        <v>11880</v>
      </c>
      <c r="AA5074" s="7">
        <f>VLOOKUP(G5074,Ma_KH!$A:$R,14,0)</f>
        <v>60</v>
      </c>
      <c r="AD5074" s="7" t="str">
        <f>IFERROR(VLOOKUP(J5074,'Chuyển Mã'!$B$3:$C$9,2,0),"")</f>
        <v>Hà Nội</v>
      </c>
      <c r="AE5074" s="7" t="str">
        <f t="shared" si="727"/>
        <v>Giò lụa cây 250g</v>
      </c>
      <c r="AF5074" s="7">
        <f t="shared" si="728"/>
        <v>3</v>
      </c>
    </row>
    <row r="5075" spans="1:32" x14ac:dyDescent="0.25">
      <c r="A5075" s="11">
        <v>45911</v>
      </c>
      <c r="B5075" s="25">
        <v>4176573825</v>
      </c>
      <c r="C5075" s="12" t="s">
        <v>7214</v>
      </c>
      <c r="D5075" s="16">
        <f t="shared" si="729"/>
        <v>45911</v>
      </c>
      <c r="G5075" s="13" t="s">
        <v>195</v>
      </c>
      <c r="I5075" s="25">
        <v>4176573825</v>
      </c>
      <c r="J5075" s="13" t="s">
        <v>1813</v>
      </c>
      <c r="K5075" s="13" t="s">
        <v>30</v>
      </c>
      <c r="L5075" s="25" t="str">
        <f>VLOOKUP($K5075,TONG_SL!$A:$D,2,0)</f>
        <v>Gà muối 500g</v>
      </c>
      <c r="N5075" s="25" t="str">
        <f t="shared" si="722"/>
        <v>K-C6</v>
      </c>
      <c r="Q5075" s="25" t="str">
        <f>VLOOKUP(K5075,TONG_SL!$A:$D,3,0)</f>
        <v>Túi</v>
      </c>
      <c r="R5075" s="1">
        <v>13</v>
      </c>
      <c r="T5075" s="1">
        <f>VLOOKUP(VLOOKUP(G5075,Ma_KH!$A:$R,18,0)&amp;K5075,Gia_MB!$A:$F,6,0)</f>
        <v>111058</v>
      </c>
      <c r="U5075" s="14">
        <f t="shared" si="723"/>
        <v>1443754</v>
      </c>
      <c r="W5075" s="64">
        <f t="shared" si="724"/>
        <v>0</v>
      </c>
      <c r="X5075" s="3" t="str">
        <f t="shared" si="725"/>
        <v>8</v>
      </c>
      <c r="Z5075" s="14">
        <f t="shared" si="726"/>
        <v>115500.32</v>
      </c>
      <c r="AA5075" s="7">
        <f>VLOOKUP(G5075,Ma_KH!$A:$R,14,0)</f>
        <v>60</v>
      </c>
      <c r="AD5075" s="7" t="str">
        <f>IFERROR(VLOOKUP(J5075,'Chuyển Mã'!$B$3:$C$9,2,0),"")</f>
        <v>Hà Nội</v>
      </c>
      <c r="AE5075" s="7" t="str">
        <f t="shared" si="727"/>
        <v>Gà muối 500g</v>
      </c>
      <c r="AF5075" s="7">
        <f t="shared" si="728"/>
        <v>13</v>
      </c>
    </row>
    <row r="5076" spans="1:32" x14ac:dyDescent="0.25">
      <c r="A5076" s="11">
        <v>45911</v>
      </c>
      <c r="B5076" s="25">
        <v>4176573825</v>
      </c>
      <c r="C5076" s="12" t="s">
        <v>7214</v>
      </c>
      <c r="D5076" s="16">
        <f t="shared" si="729"/>
        <v>45911</v>
      </c>
      <c r="G5076" s="13" t="s">
        <v>195</v>
      </c>
      <c r="I5076" s="25">
        <v>4176573825</v>
      </c>
      <c r="J5076" s="13" t="s">
        <v>1813</v>
      </c>
      <c r="K5076" s="13" t="s">
        <v>32</v>
      </c>
      <c r="L5076" s="25" t="str">
        <f>VLOOKUP($K5076,TONG_SL!$A:$D,2,0)</f>
        <v>Giò Tai Lưỡi Xào 250</v>
      </c>
      <c r="N5076" s="25" t="str">
        <f t="shared" si="722"/>
        <v>K-C6</v>
      </c>
      <c r="Q5076" s="25" t="str">
        <f>VLOOKUP(K5076,TONG_SL!$A:$D,3,0)</f>
        <v>Túi</v>
      </c>
      <c r="R5076" s="1">
        <v>5</v>
      </c>
      <c r="T5076" s="1">
        <f>VLOOKUP(VLOOKUP(G5076,Ma_KH!$A:$R,18,0)&amp;K5076,Gia_MB!$A:$F,6,0)</f>
        <v>50183</v>
      </c>
      <c r="U5076" s="14">
        <f t="shared" ref="U5076:U5100" si="730">T5076*R5076</f>
        <v>250915</v>
      </c>
      <c r="W5076" s="64">
        <f t="shared" ref="W5076:W5100" si="731">U5076*V5076</f>
        <v>0</v>
      </c>
      <c r="X5076" s="3" t="str">
        <f t="shared" ref="X5076:X5100" si="732">IF(B5076&lt;&gt;"","8","0")</f>
        <v>8</v>
      </c>
      <c r="Z5076" s="14">
        <f t="shared" ref="Z5076:Z5100" si="733">U5076*X5076%</f>
        <v>20073.2</v>
      </c>
      <c r="AA5076" s="7">
        <f>VLOOKUP(G5076,Ma_KH!$A:$R,14,0)</f>
        <v>60</v>
      </c>
      <c r="AD5076" s="7" t="str">
        <f>IFERROR(VLOOKUP(J5076,'Chuyển Mã'!$B$3:$C$9,2,0),"")</f>
        <v>Hà Nội</v>
      </c>
      <c r="AE5076" s="7" t="str">
        <f t="shared" si="727"/>
        <v>Giò Tai Lưỡi Xào 250</v>
      </c>
      <c r="AF5076" s="7">
        <f t="shared" si="728"/>
        <v>5</v>
      </c>
    </row>
    <row r="5077" spans="1:32" x14ac:dyDescent="0.25">
      <c r="A5077" s="11">
        <v>45911</v>
      </c>
      <c r="B5077" s="25">
        <v>4176575010</v>
      </c>
      <c r="C5077" s="12" t="s">
        <v>7214</v>
      </c>
      <c r="D5077" s="16">
        <f t="shared" si="729"/>
        <v>45911</v>
      </c>
      <c r="G5077" s="13" t="s">
        <v>1660</v>
      </c>
      <c r="I5077" s="25">
        <v>4176575010</v>
      </c>
      <c r="J5077" s="13" t="s">
        <v>1809</v>
      </c>
      <c r="K5077" s="13" t="s">
        <v>39</v>
      </c>
      <c r="L5077" s="25" t="str">
        <f>VLOOKUP($K5077,TONG_SL!$A:$D,2,0)</f>
        <v>Chả cốm 300g</v>
      </c>
      <c r="N5077" s="25" t="str">
        <f t="shared" si="722"/>
        <v>K-C6</v>
      </c>
      <c r="Q5077" s="25" t="str">
        <f>VLOOKUP(K5077,TONG_SL!$A:$D,3,0)</f>
        <v>Túi</v>
      </c>
      <c r="R5077" s="1">
        <v>10</v>
      </c>
      <c r="T5077" s="1">
        <f>VLOOKUP(VLOOKUP(G5077,Ma_KH!$A:$R,18,0)&amp;K5077,Gia_MB!$A:$F,6,0)</f>
        <v>74250</v>
      </c>
      <c r="U5077" s="14">
        <f t="shared" si="730"/>
        <v>742500</v>
      </c>
      <c r="W5077" s="64">
        <f t="shared" si="731"/>
        <v>0</v>
      </c>
      <c r="X5077" s="3" t="str">
        <f t="shared" si="732"/>
        <v>8</v>
      </c>
      <c r="Z5077" s="14">
        <f t="shared" si="733"/>
        <v>59400</v>
      </c>
      <c r="AA5077" s="7">
        <f>VLOOKUP(G5077,Ma_KH!$A:$R,14,0)</f>
        <v>60</v>
      </c>
      <c r="AD5077" s="7" t="str">
        <f>IFERROR(VLOOKUP(J5077,'Chuyển Mã'!$B$3:$C$9,2,0),"")</f>
        <v>Hà Nội</v>
      </c>
      <c r="AE5077" s="7" t="str">
        <f t="shared" si="727"/>
        <v>Chả cốm 300g</v>
      </c>
      <c r="AF5077" s="7">
        <f t="shared" si="728"/>
        <v>10</v>
      </c>
    </row>
    <row r="5078" spans="1:32" x14ac:dyDescent="0.25">
      <c r="A5078" s="11">
        <v>45911</v>
      </c>
      <c r="B5078" s="25">
        <v>4176575010</v>
      </c>
      <c r="C5078" s="12" t="s">
        <v>7214</v>
      </c>
      <c r="D5078" s="16">
        <f t="shared" si="729"/>
        <v>45911</v>
      </c>
      <c r="G5078" s="13" t="s">
        <v>1660</v>
      </c>
      <c r="I5078" s="25">
        <v>4176575010</v>
      </c>
      <c r="J5078" s="13" t="s">
        <v>1809</v>
      </c>
      <c r="K5078" s="13" t="s">
        <v>39</v>
      </c>
      <c r="L5078" s="25" t="str">
        <f>VLOOKUP($K5078,TONG_SL!$A:$D,2,0)</f>
        <v>Chả cốm 300g</v>
      </c>
      <c r="N5078" s="25" t="str">
        <f t="shared" si="722"/>
        <v>K-C6</v>
      </c>
      <c r="Q5078" s="25" t="str">
        <f>VLOOKUP(K5078,TONG_SL!$A:$D,3,0)</f>
        <v>Túi</v>
      </c>
      <c r="R5078" s="1">
        <v>5</v>
      </c>
      <c r="T5078" s="1">
        <f>VLOOKUP(VLOOKUP(G5078,Ma_KH!$A:$R,18,0)&amp;K5078,Gia_MB!$A:$F,6,0)</f>
        <v>74250</v>
      </c>
      <c r="U5078" s="14">
        <f t="shared" si="730"/>
        <v>371250</v>
      </c>
      <c r="W5078" s="64">
        <f t="shared" si="731"/>
        <v>0</v>
      </c>
      <c r="X5078" s="3" t="str">
        <f t="shared" si="732"/>
        <v>8</v>
      </c>
      <c r="Z5078" s="14">
        <f t="shared" si="733"/>
        <v>29700</v>
      </c>
      <c r="AA5078" s="7">
        <f>VLOOKUP(G5078,Ma_KH!$A:$R,14,0)</f>
        <v>60</v>
      </c>
      <c r="AD5078" s="7" t="str">
        <f>IFERROR(VLOOKUP(J5078,'Chuyển Mã'!$B$3:$C$9,2,0),"")</f>
        <v>Hà Nội</v>
      </c>
      <c r="AE5078" s="7" t="str">
        <f t="shared" si="727"/>
        <v>Chả cốm 300g</v>
      </c>
      <c r="AF5078" s="7">
        <f t="shared" si="728"/>
        <v>5</v>
      </c>
    </row>
    <row r="5079" spans="1:32" x14ac:dyDescent="0.25">
      <c r="A5079" s="11">
        <v>45911</v>
      </c>
      <c r="B5079" s="25">
        <v>4176575010</v>
      </c>
      <c r="C5079" s="12" t="s">
        <v>7214</v>
      </c>
      <c r="D5079" s="16">
        <f t="shared" si="729"/>
        <v>45911</v>
      </c>
      <c r="G5079" s="13" t="s">
        <v>1660</v>
      </c>
      <c r="I5079" s="25">
        <v>4176575010</v>
      </c>
      <c r="J5079" s="13" t="s">
        <v>1809</v>
      </c>
      <c r="K5079" s="13" t="s">
        <v>27</v>
      </c>
      <c r="L5079" s="25" t="str">
        <f>VLOOKUP($K5079,TONG_SL!$A:$D,2,0)</f>
        <v>Chân giò heo muối 300g</v>
      </c>
      <c r="N5079" s="25" t="str">
        <f t="shared" si="722"/>
        <v>K-C6</v>
      </c>
      <c r="Q5079" s="25" t="str">
        <f>VLOOKUP(K5079,TONG_SL!$A:$D,3,0)</f>
        <v>Túi</v>
      </c>
      <c r="R5079" s="1">
        <v>10</v>
      </c>
      <c r="T5079" s="1">
        <f>VLOOKUP(VLOOKUP(G5079,Ma_KH!$A:$R,18,0)&amp;K5079,Gia_MB!$A:$F,6,0)</f>
        <v>73431</v>
      </c>
      <c r="U5079" s="14">
        <f t="shared" si="730"/>
        <v>734310</v>
      </c>
      <c r="W5079" s="64">
        <f t="shared" si="731"/>
        <v>0</v>
      </c>
      <c r="X5079" s="3" t="str">
        <f t="shared" si="732"/>
        <v>8</v>
      </c>
      <c r="Z5079" s="14">
        <f t="shared" si="733"/>
        <v>58744.800000000003</v>
      </c>
      <c r="AA5079" s="7">
        <f>VLOOKUP(G5079,Ma_KH!$A:$R,14,0)</f>
        <v>60</v>
      </c>
      <c r="AD5079" s="7" t="str">
        <f>IFERROR(VLOOKUP(J5079,'Chuyển Mã'!$B$3:$C$9,2,0),"")</f>
        <v>Hà Nội</v>
      </c>
      <c r="AE5079" s="7" t="str">
        <f t="shared" si="727"/>
        <v>Chân giò heo muối 300g</v>
      </c>
      <c r="AF5079" s="7">
        <f t="shared" si="728"/>
        <v>10</v>
      </c>
    </row>
    <row r="5080" spans="1:32" x14ac:dyDescent="0.25">
      <c r="A5080" s="11">
        <v>45911</v>
      </c>
      <c r="B5080" s="25">
        <v>4176742146</v>
      </c>
      <c r="C5080" s="12" t="s">
        <v>7214</v>
      </c>
      <c r="D5080" s="16">
        <f t="shared" si="729"/>
        <v>45911</v>
      </c>
      <c r="G5080" s="13" t="s">
        <v>1002</v>
      </c>
      <c r="I5080" s="25">
        <v>4176742146</v>
      </c>
      <c r="J5080" s="13" t="s">
        <v>1809</v>
      </c>
      <c r="K5080" s="13" t="s">
        <v>27</v>
      </c>
      <c r="L5080" s="25" t="str">
        <f>VLOOKUP($K5080,TONG_SL!$A:$D,2,0)</f>
        <v>Chân giò heo muối 300g</v>
      </c>
      <c r="N5080" s="25" t="str">
        <f t="shared" si="722"/>
        <v>K-C6</v>
      </c>
      <c r="Q5080" s="25" t="str">
        <f>VLOOKUP(K5080,TONG_SL!$A:$D,3,0)</f>
        <v>Túi</v>
      </c>
      <c r="R5080" s="1">
        <v>5</v>
      </c>
      <c r="T5080" s="1">
        <f>VLOOKUP(VLOOKUP(G5080,Ma_KH!$A:$R,18,0)&amp;K5080,Gia_MB!$A:$F,6,0)</f>
        <v>73431</v>
      </c>
      <c r="U5080" s="14">
        <f t="shared" si="730"/>
        <v>367155</v>
      </c>
      <c r="W5080" s="64">
        <f t="shared" si="731"/>
        <v>0</v>
      </c>
      <c r="X5080" s="3" t="str">
        <f t="shared" si="732"/>
        <v>8</v>
      </c>
      <c r="Z5080" s="14">
        <f t="shared" si="733"/>
        <v>29372.400000000001</v>
      </c>
      <c r="AA5080" s="7">
        <f>VLOOKUP(G5080,Ma_KH!$A:$R,14,0)</f>
        <v>60</v>
      </c>
      <c r="AD5080" s="7" t="str">
        <f>IFERROR(VLOOKUP(J5080,'Chuyển Mã'!$B$3:$C$9,2,0),"")</f>
        <v>Hà Nội</v>
      </c>
      <c r="AE5080" s="7" t="str">
        <f t="shared" si="727"/>
        <v>Chân giò heo muối 300g</v>
      </c>
      <c r="AF5080" s="7">
        <f t="shared" si="728"/>
        <v>5</v>
      </c>
    </row>
    <row r="5081" spans="1:32" x14ac:dyDescent="0.25">
      <c r="A5081" s="11">
        <v>45911</v>
      </c>
      <c r="B5081" s="25">
        <v>4176742146</v>
      </c>
      <c r="C5081" s="12" t="s">
        <v>7214</v>
      </c>
      <c r="D5081" s="16">
        <f t="shared" si="729"/>
        <v>45911</v>
      </c>
      <c r="G5081" s="13" t="s">
        <v>1002</v>
      </c>
      <c r="I5081" s="25">
        <v>4176742146</v>
      </c>
      <c r="J5081" s="13" t="s">
        <v>1809</v>
      </c>
      <c r="K5081" s="13" t="s">
        <v>30</v>
      </c>
      <c r="L5081" s="25" t="str">
        <f>VLOOKUP($K5081,TONG_SL!$A:$D,2,0)</f>
        <v>Gà muối 500g</v>
      </c>
      <c r="N5081" s="25" t="str">
        <f t="shared" si="722"/>
        <v>K-C6</v>
      </c>
      <c r="Q5081" s="25" t="str">
        <f>VLOOKUP(K5081,TONG_SL!$A:$D,3,0)</f>
        <v>Túi</v>
      </c>
      <c r="R5081" s="1">
        <v>5</v>
      </c>
      <c r="T5081" s="1">
        <f>VLOOKUP(VLOOKUP(G5081,Ma_KH!$A:$R,18,0)&amp;K5081,Gia_MB!$A:$F,6,0)</f>
        <v>111058</v>
      </c>
      <c r="U5081" s="14">
        <f t="shared" si="730"/>
        <v>555290</v>
      </c>
      <c r="W5081" s="64">
        <f t="shared" si="731"/>
        <v>0</v>
      </c>
      <c r="X5081" s="3" t="str">
        <f t="shared" si="732"/>
        <v>8</v>
      </c>
      <c r="Z5081" s="14">
        <f t="shared" si="733"/>
        <v>44423.200000000004</v>
      </c>
      <c r="AA5081" s="7">
        <f>VLOOKUP(G5081,Ma_KH!$A:$R,14,0)</f>
        <v>60</v>
      </c>
      <c r="AD5081" s="7" t="str">
        <f>IFERROR(VLOOKUP(J5081,'Chuyển Mã'!$B$3:$C$9,2,0),"")</f>
        <v>Hà Nội</v>
      </c>
      <c r="AE5081" s="7" t="str">
        <f t="shared" si="727"/>
        <v>Gà muối 500g</v>
      </c>
      <c r="AF5081" s="7">
        <f t="shared" si="728"/>
        <v>5</v>
      </c>
    </row>
    <row r="5082" spans="1:32" x14ac:dyDescent="0.25">
      <c r="A5082" s="11">
        <v>45911</v>
      </c>
      <c r="B5082" s="25">
        <v>4176742146</v>
      </c>
      <c r="C5082" s="12" t="s">
        <v>7214</v>
      </c>
      <c r="D5082" s="16">
        <f t="shared" si="729"/>
        <v>45911</v>
      </c>
      <c r="G5082" s="13" t="s">
        <v>1002</v>
      </c>
      <c r="I5082" s="25">
        <v>4176742146</v>
      </c>
      <c r="J5082" s="13" t="s">
        <v>1809</v>
      </c>
      <c r="K5082" s="13" t="s">
        <v>35</v>
      </c>
      <c r="L5082" s="25" t="str">
        <f>VLOOKUP($K5082,TONG_SL!$A:$D,2,0)</f>
        <v>Tai heo muối 200g</v>
      </c>
      <c r="N5082" s="25" t="str">
        <f t="shared" si="722"/>
        <v>K-C6</v>
      </c>
      <c r="Q5082" s="25" t="str">
        <f>VLOOKUP(K5082,TONG_SL!$A:$D,3,0)</f>
        <v>Túi</v>
      </c>
      <c r="R5082" s="1">
        <v>5</v>
      </c>
      <c r="T5082" s="1">
        <f>VLOOKUP(VLOOKUP(G5082,Ma_KH!$A:$R,18,0)&amp;K5082,Gia_MB!$A:$F,6,0)</f>
        <v>55595</v>
      </c>
      <c r="U5082" s="14">
        <f t="shared" si="730"/>
        <v>277975</v>
      </c>
      <c r="W5082" s="64">
        <f t="shared" si="731"/>
        <v>0</v>
      </c>
      <c r="X5082" s="3" t="str">
        <f t="shared" si="732"/>
        <v>8</v>
      </c>
      <c r="Z5082" s="14">
        <f t="shared" si="733"/>
        <v>22238</v>
      </c>
      <c r="AA5082" s="7">
        <f>VLOOKUP(G5082,Ma_KH!$A:$R,14,0)</f>
        <v>60</v>
      </c>
      <c r="AD5082" s="7" t="str">
        <f>IFERROR(VLOOKUP(J5082,'Chuyển Mã'!$B$3:$C$9,2,0),"")</f>
        <v>Hà Nội</v>
      </c>
      <c r="AE5082" s="7" t="str">
        <f t="shared" si="727"/>
        <v>Tai heo muối 200g</v>
      </c>
      <c r="AF5082" s="7">
        <f t="shared" si="728"/>
        <v>5</v>
      </c>
    </row>
    <row r="5083" spans="1:32" x14ac:dyDescent="0.25">
      <c r="A5083" s="11">
        <v>45911</v>
      </c>
      <c r="B5083" s="25">
        <v>4176742146</v>
      </c>
      <c r="C5083" s="12" t="s">
        <v>7214</v>
      </c>
      <c r="D5083" s="16">
        <f t="shared" si="729"/>
        <v>45911</v>
      </c>
      <c r="G5083" s="13" t="s">
        <v>1002</v>
      </c>
      <c r="I5083" s="25">
        <v>4176742146</v>
      </c>
      <c r="J5083" s="13" t="s">
        <v>1809</v>
      </c>
      <c r="K5083" s="13" t="s">
        <v>32</v>
      </c>
      <c r="L5083" s="25" t="str">
        <f>VLOOKUP($K5083,TONG_SL!$A:$D,2,0)</f>
        <v>Giò Tai Lưỡi Xào 250</v>
      </c>
      <c r="N5083" s="25" t="str">
        <f t="shared" si="722"/>
        <v>K-C6</v>
      </c>
      <c r="Q5083" s="25" t="str">
        <f>VLOOKUP(K5083,TONG_SL!$A:$D,3,0)</f>
        <v>Túi</v>
      </c>
      <c r="R5083" s="1">
        <v>5</v>
      </c>
      <c r="T5083" s="1">
        <f>VLOOKUP(VLOOKUP(G5083,Ma_KH!$A:$R,18,0)&amp;K5083,Gia_MB!$A:$F,6,0)</f>
        <v>50183</v>
      </c>
      <c r="U5083" s="14">
        <f t="shared" si="730"/>
        <v>250915</v>
      </c>
      <c r="W5083" s="64">
        <f t="shared" si="731"/>
        <v>0</v>
      </c>
      <c r="X5083" s="3" t="str">
        <f t="shared" si="732"/>
        <v>8</v>
      </c>
      <c r="Z5083" s="14">
        <f t="shared" si="733"/>
        <v>20073.2</v>
      </c>
      <c r="AA5083" s="7">
        <f>VLOOKUP(G5083,Ma_KH!$A:$R,14,0)</f>
        <v>60</v>
      </c>
      <c r="AD5083" s="7" t="str">
        <f>IFERROR(VLOOKUP(J5083,'Chuyển Mã'!$B$3:$C$9,2,0),"")</f>
        <v>Hà Nội</v>
      </c>
      <c r="AE5083" s="7" t="str">
        <f t="shared" si="727"/>
        <v>Giò Tai Lưỡi Xào 250</v>
      </c>
      <c r="AF5083" s="7">
        <f t="shared" si="728"/>
        <v>5</v>
      </c>
    </row>
    <row r="5084" spans="1:32" x14ac:dyDescent="0.25">
      <c r="A5084" s="11">
        <v>45911</v>
      </c>
      <c r="B5084" s="25">
        <v>4176742146</v>
      </c>
      <c r="C5084" s="12" t="s">
        <v>7214</v>
      </c>
      <c r="D5084" s="16">
        <f t="shared" si="729"/>
        <v>45911</v>
      </c>
      <c r="G5084" s="13" t="s">
        <v>1002</v>
      </c>
      <c r="I5084" s="25">
        <v>4176742146</v>
      </c>
      <c r="J5084" s="13" t="s">
        <v>1809</v>
      </c>
      <c r="K5084" s="13" t="s">
        <v>51</v>
      </c>
      <c r="L5084" s="25" t="str">
        <f>VLOOKUP($K5084,TONG_SL!$A:$D,2,0)</f>
        <v>Mọc Nấm Hương 250g</v>
      </c>
      <c r="N5084" s="25" t="str">
        <f t="shared" si="722"/>
        <v>K-C6</v>
      </c>
      <c r="Q5084" s="25" t="str">
        <f>VLOOKUP(K5084,TONG_SL!$A:$D,3,0)</f>
        <v>Túi</v>
      </c>
      <c r="R5084" s="1">
        <v>5</v>
      </c>
      <c r="T5084" s="1">
        <f>VLOOKUP(VLOOKUP(G5084,Ma_KH!$A:$R,18,0)&amp;K5084,Gia_MB!$A:$F,6,0)</f>
        <v>46000</v>
      </c>
      <c r="U5084" s="14">
        <f t="shared" si="730"/>
        <v>230000</v>
      </c>
      <c r="W5084" s="64">
        <f t="shared" si="731"/>
        <v>0</v>
      </c>
      <c r="X5084" s="3" t="str">
        <f t="shared" si="732"/>
        <v>8</v>
      </c>
      <c r="Z5084" s="14">
        <f t="shared" si="733"/>
        <v>18400</v>
      </c>
      <c r="AA5084" s="7">
        <f>VLOOKUP(G5084,Ma_KH!$A:$R,14,0)</f>
        <v>60</v>
      </c>
      <c r="AD5084" s="7" t="str">
        <f>IFERROR(VLOOKUP(J5084,'Chuyển Mã'!$B$3:$C$9,2,0),"")</f>
        <v>Hà Nội</v>
      </c>
      <c r="AE5084" s="7" t="str">
        <f t="shared" si="727"/>
        <v>Mọc Nấm Hương 250g</v>
      </c>
      <c r="AF5084" s="7">
        <f t="shared" si="728"/>
        <v>5</v>
      </c>
    </row>
    <row r="5085" spans="1:32" x14ac:dyDescent="0.25">
      <c r="A5085" s="11">
        <v>45911</v>
      </c>
      <c r="B5085" s="25">
        <v>4176574021</v>
      </c>
      <c r="C5085" s="12" t="s">
        <v>7214</v>
      </c>
      <c r="D5085" s="16">
        <f t="shared" si="729"/>
        <v>45911</v>
      </c>
      <c r="G5085" s="13" t="s">
        <v>1501</v>
      </c>
      <c r="I5085" s="25">
        <v>4176574021</v>
      </c>
      <c r="J5085" s="13" t="s">
        <v>1809</v>
      </c>
      <c r="K5085" s="13" t="s">
        <v>32</v>
      </c>
      <c r="L5085" s="25" t="str">
        <f>VLOOKUP($K5085,TONG_SL!$A:$D,2,0)</f>
        <v>Giò Tai Lưỡi Xào 250</v>
      </c>
      <c r="N5085" s="25" t="str">
        <f t="shared" si="722"/>
        <v>K-C6</v>
      </c>
      <c r="Q5085" s="25" t="str">
        <f>VLOOKUP(K5085,TONG_SL!$A:$D,3,0)</f>
        <v>Túi</v>
      </c>
      <c r="R5085" s="1">
        <v>9</v>
      </c>
      <c r="T5085" s="1">
        <f>VLOOKUP(VLOOKUP(G5085,Ma_KH!$A:$R,18,0)&amp;K5085,Gia_MB!$A:$F,6,0)</f>
        <v>50183</v>
      </c>
      <c r="U5085" s="14">
        <f t="shared" si="730"/>
        <v>451647</v>
      </c>
      <c r="W5085" s="64">
        <f t="shared" si="731"/>
        <v>0</v>
      </c>
      <c r="X5085" s="3" t="str">
        <f t="shared" si="732"/>
        <v>8</v>
      </c>
      <c r="Z5085" s="14">
        <f t="shared" si="733"/>
        <v>36131.760000000002</v>
      </c>
      <c r="AA5085" s="7">
        <f>VLOOKUP(G5085,Ma_KH!$A:$R,14,0)</f>
        <v>60</v>
      </c>
      <c r="AD5085" s="7" t="str">
        <f>IFERROR(VLOOKUP(J5085,'Chuyển Mã'!$B$3:$C$9,2,0),"")</f>
        <v>Hà Nội</v>
      </c>
      <c r="AE5085" s="7" t="str">
        <f t="shared" si="727"/>
        <v>Giò Tai Lưỡi Xào 250</v>
      </c>
      <c r="AF5085" s="7">
        <f t="shared" si="728"/>
        <v>9</v>
      </c>
    </row>
    <row r="5086" spans="1:32" x14ac:dyDescent="0.25">
      <c r="A5086" s="11">
        <v>45911</v>
      </c>
      <c r="B5086" s="25">
        <v>4176574021</v>
      </c>
      <c r="C5086" s="12" t="s">
        <v>7214</v>
      </c>
      <c r="D5086" s="16">
        <f t="shared" si="729"/>
        <v>45911</v>
      </c>
      <c r="G5086" s="13" t="s">
        <v>1501</v>
      </c>
      <c r="I5086" s="25">
        <v>4176574021</v>
      </c>
      <c r="J5086" s="13" t="s">
        <v>1809</v>
      </c>
      <c r="K5086" s="13" t="s">
        <v>27</v>
      </c>
      <c r="L5086" s="25" t="str">
        <f>VLOOKUP($K5086,TONG_SL!$A:$D,2,0)</f>
        <v>Chân giò heo muối 300g</v>
      </c>
      <c r="N5086" s="25" t="str">
        <f t="shared" si="722"/>
        <v>K-C6</v>
      </c>
      <c r="Q5086" s="25" t="str">
        <f>VLOOKUP(K5086,TONG_SL!$A:$D,3,0)</f>
        <v>Túi</v>
      </c>
      <c r="R5086" s="1">
        <v>11</v>
      </c>
      <c r="T5086" s="1">
        <f>VLOOKUP(VLOOKUP(G5086,Ma_KH!$A:$R,18,0)&amp;K5086,Gia_MB!$A:$F,6,0)</f>
        <v>73431</v>
      </c>
      <c r="U5086" s="14">
        <f t="shared" si="730"/>
        <v>807741</v>
      </c>
      <c r="W5086" s="64">
        <f t="shared" si="731"/>
        <v>0</v>
      </c>
      <c r="X5086" s="3" t="str">
        <f t="shared" si="732"/>
        <v>8</v>
      </c>
      <c r="Z5086" s="14">
        <f t="shared" si="733"/>
        <v>64619.28</v>
      </c>
      <c r="AA5086" s="7">
        <f>VLOOKUP(G5086,Ma_KH!$A:$R,14,0)</f>
        <v>60</v>
      </c>
      <c r="AD5086" s="7" t="str">
        <f>IFERROR(VLOOKUP(J5086,'Chuyển Mã'!$B$3:$C$9,2,0),"")</f>
        <v>Hà Nội</v>
      </c>
      <c r="AE5086" s="7" t="str">
        <f t="shared" si="727"/>
        <v>Chân giò heo muối 300g</v>
      </c>
      <c r="AF5086" s="7">
        <f t="shared" si="728"/>
        <v>11</v>
      </c>
    </row>
    <row r="5087" spans="1:32" x14ac:dyDescent="0.25">
      <c r="A5087" s="11">
        <v>45911</v>
      </c>
      <c r="B5087" s="25">
        <v>4176574021</v>
      </c>
      <c r="C5087" s="12" t="s">
        <v>7214</v>
      </c>
      <c r="D5087" s="16">
        <f t="shared" si="729"/>
        <v>45911</v>
      </c>
      <c r="G5087" s="13" t="s">
        <v>1501</v>
      </c>
      <c r="I5087" s="25">
        <v>4176574021</v>
      </c>
      <c r="J5087" s="13" t="s">
        <v>1809</v>
      </c>
      <c r="K5087" s="13" t="s">
        <v>51</v>
      </c>
      <c r="L5087" s="25" t="str">
        <f>VLOOKUP($K5087,TONG_SL!$A:$D,2,0)</f>
        <v>Mọc Nấm Hương 250g</v>
      </c>
      <c r="N5087" s="25" t="str">
        <f t="shared" si="722"/>
        <v>K-C6</v>
      </c>
      <c r="Q5087" s="25" t="str">
        <f>VLOOKUP(K5087,TONG_SL!$A:$D,3,0)</f>
        <v>Túi</v>
      </c>
      <c r="R5087" s="1">
        <v>2</v>
      </c>
      <c r="T5087" s="1">
        <f>VLOOKUP(VLOOKUP(G5087,Ma_KH!$A:$R,18,0)&amp;K5087,Gia_MB!$A:$F,6,0)</f>
        <v>46000</v>
      </c>
      <c r="U5087" s="14">
        <f t="shared" si="730"/>
        <v>92000</v>
      </c>
      <c r="W5087" s="64">
        <f t="shared" si="731"/>
        <v>0</v>
      </c>
      <c r="X5087" s="3" t="str">
        <f t="shared" si="732"/>
        <v>8</v>
      </c>
      <c r="Z5087" s="14">
        <f t="shared" si="733"/>
        <v>7360</v>
      </c>
      <c r="AA5087" s="7">
        <f>VLOOKUP(G5087,Ma_KH!$A:$R,14,0)</f>
        <v>60</v>
      </c>
      <c r="AD5087" s="7" t="str">
        <f>IFERROR(VLOOKUP(J5087,'Chuyển Mã'!$B$3:$C$9,2,0),"")</f>
        <v>Hà Nội</v>
      </c>
      <c r="AE5087" s="7" t="str">
        <f t="shared" si="727"/>
        <v>Mọc Nấm Hương 250g</v>
      </c>
      <c r="AF5087" s="7">
        <f t="shared" si="728"/>
        <v>2</v>
      </c>
    </row>
    <row r="5088" spans="1:32" x14ac:dyDescent="0.25">
      <c r="A5088" s="11">
        <v>45911</v>
      </c>
      <c r="B5088" s="25">
        <v>4176574021</v>
      </c>
      <c r="C5088" s="12" t="s">
        <v>7214</v>
      </c>
      <c r="D5088" s="16">
        <f t="shared" si="729"/>
        <v>45911</v>
      </c>
      <c r="G5088" s="13" t="s">
        <v>1501</v>
      </c>
      <c r="I5088" s="25">
        <v>4176574021</v>
      </c>
      <c r="J5088" s="13" t="s">
        <v>1809</v>
      </c>
      <c r="K5088" s="13" t="s">
        <v>30</v>
      </c>
      <c r="L5088" s="25" t="str">
        <f>VLOOKUP($K5088,TONG_SL!$A:$D,2,0)</f>
        <v>Gà muối 500g</v>
      </c>
      <c r="N5088" s="25" t="str">
        <f t="shared" si="722"/>
        <v>K-C6</v>
      </c>
      <c r="Q5088" s="25" t="str">
        <f>VLOOKUP(K5088,TONG_SL!$A:$D,3,0)</f>
        <v>Túi</v>
      </c>
      <c r="R5088" s="1">
        <v>14</v>
      </c>
      <c r="T5088" s="1">
        <f>VLOOKUP(VLOOKUP(G5088,Ma_KH!$A:$R,18,0)&amp;K5088,Gia_MB!$A:$F,6,0)</f>
        <v>111058</v>
      </c>
      <c r="U5088" s="14">
        <f t="shared" si="730"/>
        <v>1554812</v>
      </c>
      <c r="W5088" s="64">
        <f t="shared" si="731"/>
        <v>0</v>
      </c>
      <c r="X5088" s="3" t="str">
        <f t="shared" si="732"/>
        <v>8</v>
      </c>
      <c r="Z5088" s="14">
        <f t="shared" si="733"/>
        <v>124384.96000000001</v>
      </c>
      <c r="AA5088" s="7">
        <f>VLOOKUP(G5088,Ma_KH!$A:$R,14,0)</f>
        <v>60</v>
      </c>
      <c r="AD5088" s="7" t="str">
        <f>IFERROR(VLOOKUP(J5088,'Chuyển Mã'!$B$3:$C$9,2,0),"")</f>
        <v>Hà Nội</v>
      </c>
      <c r="AE5088" s="7" t="str">
        <f t="shared" si="727"/>
        <v>Gà muối 500g</v>
      </c>
      <c r="AF5088" s="7">
        <f t="shared" si="728"/>
        <v>14</v>
      </c>
    </row>
    <row r="5089" spans="1:32" x14ac:dyDescent="0.25">
      <c r="A5089" s="11">
        <v>45911</v>
      </c>
      <c r="B5089" s="25">
        <v>31128</v>
      </c>
      <c r="C5089" s="12" t="s">
        <v>7214</v>
      </c>
      <c r="D5089" s="16">
        <f t="shared" si="729"/>
        <v>45911</v>
      </c>
      <c r="G5089" s="13" t="s">
        <v>7874</v>
      </c>
      <c r="I5089" s="13" t="s">
        <v>7874</v>
      </c>
      <c r="J5089" s="13" t="s">
        <v>1811</v>
      </c>
      <c r="K5089" s="13" t="s">
        <v>27</v>
      </c>
      <c r="L5089" s="25" t="str">
        <f>VLOOKUP($K5089,TONG_SL!$A:$D,2,0)</f>
        <v>Chân giò heo muối 300g</v>
      </c>
      <c r="N5089" s="25" t="str">
        <f t="shared" si="722"/>
        <v>K-C6</v>
      </c>
      <c r="Q5089" s="25" t="str">
        <f>VLOOKUP(K5089,TONG_SL!$A:$D,3,0)</f>
        <v>Túi</v>
      </c>
      <c r="R5089" s="54">
        <v>10</v>
      </c>
      <c r="T5089" s="1">
        <f>VLOOKUP(VLOOKUP(G5089,Ma_KH!$A:$R,18,0)&amp;K5089,Gia_MB!$A:$F,6,0)</f>
        <v>69759.45</v>
      </c>
      <c r="U5089" s="14">
        <f t="shared" si="730"/>
        <v>697594.5</v>
      </c>
      <c r="W5089" s="64">
        <f t="shared" si="731"/>
        <v>0</v>
      </c>
      <c r="X5089" s="3" t="str">
        <f t="shared" si="732"/>
        <v>8</v>
      </c>
      <c r="Z5089" s="14">
        <f t="shared" si="733"/>
        <v>55807.56</v>
      </c>
      <c r="AA5089" s="7">
        <f>VLOOKUP(G5089,Ma_KH!$A:$R,14,0)</f>
        <v>1</v>
      </c>
      <c r="AD5089" s="7" t="str">
        <f>IFERROR(VLOOKUP(J5089,'Chuyển Mã'!$B$3:$C$9,2,0),"")</f>
        <v>Hà Nội</v>
      </c>
      <c r="AE5089" s="7" t="str">
        <f t="shared" si="727"/>
        <v>Chân giò heo muối 300g</v>
      </c>
      <c r="AF5089" s="7">
        <f t="shared" si="728"/>
        <v>10</v>
      </c>
    </row>
    <row r="5090" spans="1:32" x14ac:dyDescent="0.25">
      <c r="A5090" s="11">
        <v>45911</v>
      </c>
      <c r="B5090" s="25">
        <v>4176626458</v>
      </c>
      <c r="C5090" s="12" t="s">
        <v>7214</v>
      </c>
      <c r="D5090" s="16">
        <v>45911</v>
      </c>
      <c r="G5090" s="13" t="s">
        <v>8823</v>
      </c>
      <c r="I5090" s="25" t="s">
        <v>8824</v>
      </c>
      <c r="J5090" s="13" t="s">
        <v>75</v>
      </c>
      <c r="K5090" s="13" t="s">
        <v>27</v>
      </c>
      <c r="L5090" s="25" t="str">
        <f>VLOOKUP($K5090,TONG_SL!$A:$D,2,0)</f>
        <v>Chân giò heo muối 300g</v>
      </c>
      <c r="N5090" s="25" t="str">
        <f t="shared" si="722"/>
        <v>K-C6</v>
      </c>
      <c r="Q5090" s="25" t="str">
        <f>VLOOKUP(K5090,TONG_SL!$A:$D,3,0)</f>
        <v>Túi</v>
      </c>
      <c r="R5090" s="1">
        <v>6</v>
      </c>
      <c r="T5090" s="1">
        <f>VLOOKUP(VLOOKUP(G5090,Ma_KH!$A:$R,18,0)&amp;K5090,Gia_MB!$A:$F,6,0)</f>
        <v>73431</v>
      </c>
      <c r="U5090" s="14">
        <f t="shared" si="730"/>
        <v>440586</v>
      </c>
      <c r="W5090" s="64">
        <f t="shared" si="731"/>
        <v>0</v>
      </c>
      <c r="X5090" s="3" t="str">
        <f t="shared" si="732"/>
        <v>8</v>
      </c>
      <c r="Z5090" s="14">
        <f t="shared" si="733"/>
        <v>35246.879999999997</v>
      </c>
      <c r="AA5090" s="7">
        <f>VLOOKUP(G5090,Ma_KH!$A:$R,14,0)</f>
        <v>60</v>
      </c>
      <c r="AD5090" s="7" t="str">
        <f>IFERROR(VLOOKUP(J5090,'Chuyển Mã'!$B$3:$C$9,2,0),"")</f>
        <v>Hà Nội</v>
      </c>
      <c r="AE5090" s="7" t="str">
        <f t="shared" si="727"/>
        <v>Chân giò heo muối 300g</v>
      </c>
      <c r="AF5090" s="7">
        <f t="shared" si="728"/>
        <v>6</v>
      </c>
    </row>
    <row r="5091" spans="1:32" x14ac:dyDescent="0.25">
      <c r="A5091" s="11">
        <v>45911</v>
      </c>
      <c r="B5091" s="25">
        <v>4176626458</v>
      </c>
      <c r="C5091" s="12" t="s">
        <v>7214</v>
      </c>
      <c r="D5091" s="16">
        <v>45911</v>
      </c>
      <c r="G5091" s="13" t="s">
        <v>8823</v>
      </c>
      <c r="I5091" s="25" t="s">
        <v>8824</v>
      </c>
      <c r="J5091" s="13" t="s">
        <v>75</v>
      </c>
      <c r="K5091" s="13" t="s">
        <v>39</v>
      </c>
      <c r="L5091" s="25" t="str">
        <f>VLOOKUP($K5091,TONG_SL!$A:$D,2,0)</f>
        <v>Chả cốm 300g</v>
      </c>
      <c r="N5091" s="25" t="str">
        <f t="shared" si="722"/>
        <v>K-C6</v>
      </c>
      <c r="Q5091" s="25" t="str">
        <f>VLOOKUP(K5091,TONG_SL!$A:$D,3,0)</f>
        <v>Túi</v>
      </c>
      <c r="R5091" s="1">
        <v>3</v>
      </c>
      <c r="T5091" s="1">
        <f>VLOOKUP(VLOOKUP(G5091,Ma_KH!$A:$R,18,0)&amp;K5091,Gia_MB!$A:$F,6,0)</f>
        <v>74250</v>
      </c>
      <c r="U5091" s="14">
        <f t="shared" si="730"/>
        <v>222750</v>
      </c>
      <c r="W5091" s="64">
        <f t="shared" si="731"/>
        <v>0</v>
      </c>
      <c r="X5091" s="3" t="str">
        <f t="shared" si="732"/>
        <v>8</v>
      </c>
      <c r="Z5091" s="14">
        <f t="shared" si="733"/>
        <v>17820</v>
      </c>
      <c r="AA5091" s="7">
        <f>VLOOKUP(G5091,Ma_KH!$A:$R,14,0)</f>
        <v>60</v>
      </c>
      <c r="AD5091" s="7" t="str">
        <f>IFERROR(VLOOKUP(J5091,'Chuyển Mã'!$B$3:$C$9,2,0),"")</f>
        <v>Hà Nội</v>
      </c>
      <c r="AE5091" s="7" t="str">
        <f t="shared" si="727"/>
        <v>Chả cốm 300g</v>
      </c>
      <c r="AF5091" s="7">
        <f t="shared" si="728"/>
        <v>3</v>
      </c>
    </row>
    <row r="5092" spans="1:32" x14ac:dyDescent="0.25">
      <c r="A5092" s="11">
        <v>45911</v>
      </c>
      <c r="B5092" s="25">
        <v>4176626458</v>
      </c>
      <c r="C5092" s="12" t="s">
        <v>7214</v>
      </c>
      <c r="D5092" s="16">
        <v>45911</v>
      </c>
      <c r="G5092" s="13" t="s">
        <v>8823</v>
      </c>
      <c r="I5092" s="25" t="s">
        <v>8824</v>
      </c>
      <c r="J5092" s="13" t="s">
        <v>75</v>
      </c>
      <c r="K5092" s="13" t="s">
        <v>7213</v>
      </c>
      <c r="L5092" s="25" t="str">
        <f>VLOOKUP($K5092,TONG_SL!$A:$D,2,0)</f>
        <v>Chả nướng 300g</v>
      </c>
      <c r="N5092" s="25" t="str">
        <f t="shared" ref="N5092:N5156" si="734">IF($B5092&lt;&gt;"","K-C6","")</f>
        <v>K-C6</v>
      </c>
      <c r="Q5092" s="25" t="str">
        <f>VLOOKUP(K5092,TONG_SL!$A:$D,3,0)</f>
        <v>Túi</v>
      </c>
      <c r="R5092" s="1">
        <v>3</v>
      </c>
      <c r="T5092" s="1">
        <f>VLOOKUP(VLOOKUP(G5092,Ma_KH!$A:$R,18,0)&amp;K5092,Gia_MB!$A:$F,6,0)</f>
        <v>70950</v>
      </c>
      <c r="U5092" s="14">
        <f t="shared" si="730"/>
        <v>212850</v>
      </c>
      <c r="W5092" s="64">
        <f t="shared" si="731"/>
        <v>0</v>
      </c>
      <c r="X5092" s="3" t="str">
        <f t="shared" si="732"/>
        <v>8</v>
      </c>
      <c r="Z5092" s="14">
        <f t="shared" si="733"/>
        <v>17028</v>
      </c>
      <c r="AA5092" s="7">
        <f>VLOOKUP(G5092,Ma_KH!$A:$R,14,0)</f>
        <v>60</v>
      </c>
      <c r="AD5092" s="7" t="str">
        <f>IFERROR(VLOOKUP(J5092,'Chuyển Mã'!$B$3:$C$9,2,0),"")</f>
        <v>Hà Nội</v>
      </c>
      <c r="AE5092" s="7" t="str">
        <f t="shared" si="727"/>
        <v>Chả nướng 300g</v>
      </c>
      <c r="AF5092" s="7">
        <f t="shared" si="728"/>
        <v>3</v>
      </c>
    </row>
    <row r="5093" spans="1:32" x14ac:dyDescent="0.25">
      <c r="A5093" s="11">
        <v>45911</v>
      </c>
      <c r="B5093" s="25">
        <v>4176626458</v>
      </c>
      <c r="C5093" s="12" t="s">
        <v>7214</v>
      </c>
      <c r="D5093" s="16">
        <v>45911</v>
      </c>
      <c r="G5093" s="13" t="s">
        <v>8823</v>
      </c>
      <c r="I5093" s="25" t="s">
        <v>8824</v>
      </c>
      <c r="J5093" s="13" t="s">
        <v>75</v>
      </c>
      <c r="K5093" s="13" t="s">
        <v>32</v>
      </c>
      <c r="L5093" s="25" t="str">
        <f>VLOOKUP($K5093,TONG_SL!$A:$D,2,0)</f>
        <v>Giò Tai Lưỡi Xào 250</v>
      </c>
      <c r="N5093" s="25" t="str">
        <f t="shared" si="734"/>
        <v>K-C6</v>
      </c>
      <c r="Q5093" s="25" t="str">
        <f>VLOOKUP(K5093,TONG_SL!$A:$D,3,0)</f>
        <v>Túi</v>
      </c>
      <c r="R5093" s="1">
        <v>6</v>
      </c>
      <c r="T5093" s="1">
        <f>VLOOKUP(VLOOKUP(G5093,Ma_KH!$A:$R,18,0)&amp;K5093,Gia_MB!$A:$F,6,0)</f>
        <v>50183</v>
      </c>
      <c r="U5093" s="14">
        <f t="shared" si="730"/>
        <v>301098</v>
      </c>
      <c r="W5093" s="64">
        <f t="shared" si="731"/>
        <v>0</v>
      </c>
      <c r="X5093" s="3" t="str">
        <f t="shared" si="732"/>
        <v>8</v>
      </c>
      <c r="Z5093" s="14">
        <f t="shared" si="733"/>
        <v>24087.84</v>
      </c>
      <c r="AA5093" s="7">
        <f>VLOOKUP(G5093,Ma_KH!$A:$R,14,0)</f>
        <v>60</v>
      </c>
      <c r="AD5093" s="7" t="str">
        <f>IFERROR(VLOOKUP(J5093,'Chuyển Mã'!$B$3:$C$9,2,0),"")</f>
        <v>Hà Nội</v>
      </c>
      <c r="AE5093" s="7" t="str">
        <f t="shared" si="727"/>
        <v>Giò Tai Lưỡi Xào 250</v>
      </c>
      <c r="AF5093" s="7">
        <f t="shared" si="728"/>
        <v>6</v>
      </c>
    </row>
    <row r="5094" spans="1:32" x14ac:dyDescent="0.25">
      <c r="A5094" s="11">
        <v>45911</v>
      </c>
      <c r="B5094" s="25">
        <v>4176626458</v>
      </c>
      <c r="C5094" s="12" t="s">
        <v>7214</v>
      </c>
      <c r="D5094" s="16">
        <v>45911</v>
      </c>
      <c r="G5094" s="13" t="s">
        <v>8823</v>
      </c>
      <c r="I5094" s="25" t="s">
        <v>8824</v>
      </c>
      <c r="J5094" s="13" t="s">
        <v>75</v>
      </c>
      <c r="K5094" s="13" t="s">
        <v>30</v>
      </c>
      <c r="L5094" s="25" t="str">
        <f>VLOOKUP($K5094,TONG_SL!$A:$D,2,0)</f>
        <v>Gà muối 500g</v>
      </c>
      <c r="N5094" s="25" t="str">
        <f t="shared" si="734"/>
        <v>K-C6</v>
      </c>
      <c r="Q5094" s="25" t="str">
        <f>VLOOKUP(K5094,TONG_SL!$A:$D,3,0)</f>
        <v>Túi</v>
      </c>
      <c r="R5094" s="1">
        <v>6</v>
      </c>
      <c r="T5094" s="1">
        <f>VLOOKUP(VLOOKUP(G5094,Ma_KH!$A:$R,18,0)&amp;K5094,Gia_MB!$A:$F,6,0)</f>
        <v>111058</v>
      </c>
      <c r="U5094" s="14">
        <f t="shared" si="730"/>
        <v>666348</v>
      </c>
      <c r="W5094" s="64">
        <f t="shared" si="731"/>
        <v>0</v>
      </c>
      <c r="X5094" s="3" t="str">
        <f t="shared" si="732"/>
        <v>8</v>
      </c>
      <c r="Z5094" s="14">
        <f t="shared" si="733"/>
        <v>53307.840000000004</v>
      </c>
      <c r="AA5094" s="7">
        <f>VLOOKUP(G5094,Ma_KH!$A:$R,14,0)</f>
        <v>60</v>
      </c>
      <c r="AD5094" s="7" t="str">
        <f>IFERROR(VLOOKUP(J5094,'Chuyển Mã'!$B$3:$C$9,2,0),"")</f>
        <v>Hà Nội</v>
      </c>
      <c r="AE5094" s="7" t="str">
        <f t="shared" si="727"/>
        <v>Gà muối 500g</v>
      </c>
      <c r="AF5094" s="7">
        <f t="shared" si="728"/>
        <v>6</v>
      </c>
    </row>
    <row r="5095" spans="1:32" x14ac:dyDescent="0.25">
      <c r="A5095" s="11">
        <v>45911</v>
      </c>
      <c r="B5095" s="25">
        <v>4176626458</v>
      </c>
      <c r="C5095" s="12" t="s">
        <v>7214</v>
      </c>
      <c r="D5095" s="16">
        <v>45911</v>
      </c>
      <c r="G5095" s="13" t="s">
        <v>8823</v>
      </c>
      <c r="I5095" s="25" t="s">
        <v>8824</v>
      </c>
      <c r="J5095" s="13" t="s">
        <v>75</v>
      </c>
      <c r="K5095" s="13" t="s">
        <v>35</v>
      </c>
      <c r="L5095" s="25" t="str">
        <f>VLOOKUP($K5095,TONG_SL!$A:$D,2,0)</f>
        <v>Tai heo muối 200g</v>
      </c>
      <c r="N5095" s="25" t="str">
        <f t="shared" si="734"/>
        <v>K-C6</v>
      </c>
      <c r="Q5095" s="25" t="str">
        <f>VLOOKUP(K5095,TONG_SL!$A:$D,3,0)</f>
        <v>Túi</v>
      </c>
      <c r="R5095" s="1">
        <v>3</v>
      </c>
      <c r="T5095" s="1">
        <f>VLOOKUP(VLOOKUP(G5095,Ma_KH!$A:$R,18,0)&amp;K5095,Gia_MB!$A:$F,6,0)</f>
        <v>55595</v>
      </c>
      <c r="U5095" s="14">
        <f t="shared" si="730"/>
        <v>166785</v>
      </c>
      <c r="W5095" s="64">
        <f t="shared" si="731"/>
        <v>0</v>
      </c>
      <c r="X5095" s="3" t="str">
        <f t="shared" si="732"/>
        <v>8</v>
      </c>
      <c r="Z5095" s="14">
        <f t="shared" si="733"/>
        <v>13342.800000000001</v>
      </c>
      <c r="AA5095" s="7">
        <f>VLOOKUP(G5095,Ma_KH!$A:$R,14,0)</f>
        <v>60</v>
      </c>
      <c r="AD5095" s="7" t="str">
        <f>IFERROR(VLOOKUP(J5095,'Chuyển Mã'!$B$3:$C$9,2,0),"")</f>
        <v>Hà Nội</v>
      </c>
      <c r="AE5095" s="7" t="str">
        <f t="shared" si="727"/>
        <v>Tai heo muối 200g</v>
      </c>
      <c r="AF5095" s="7">
        <f t="shared" si="728"/>
        <v>3</v>
      </c>
    </row>
    <row r="5096" spans="1:32" x14ac:dyDescent="0.25">
      <c r="A5096" s="11">
        <v>45911</v>
      </c>
      <c r="B5096" s="25">
        <v>4176626467</v>
      </c>
      <c r="C5096" s="12" t="s">
        <v>7214</v>
      </c>
      <c r="D5096" s="16">
        <v>45911</v>
      </c>
      <c r="G5096" s="13" t="s">
        <v>8825</v>
      </c>
      <c r="I5096" s="25" t="s">
        <v>8826</v>
      </c>
      <c r="J5096" s="13" t="s">
        <v>75</v>
      </c>
      <c r="K5096" s="13" t="s">
        <v>32</v>
      </c>
      <c r="L5096" s="25" t="str">
        <f>VLOOKUP($K5096,TONG_SL!$A:$D,2,0)</f>
        <v>Giò Tai Lưỡi Xào 250</v>
      </c>
      <c r="N5096" s="25" t="str">
        <f t="shared" si="734"/>
        <v>K-C6</v>
      </c>
      <c r="Q5096" s="25" t="str">
        <f>VLOOKUP(K5096,TONG_SL!$A:$D,3,0)</f>
        <v>Túi</v>
      </c>
      <c r="R5096" s="1">
        <v>6</v>
      </c>
      <c r="T5096" s="1">
        <f>VLOOKUP(VLOOKUP(G5096,Ma_KH!$A:$R,18,0)&amp;K5096,Gia_MB!$A:$F,6,0)</f>
        <v>50183</v>
      </c>
      <c r="U5096" s="14">
        <f t="shared" si="730"/>
        <v>301098</v>
      </c>
      <c r="W5096" s="64">
        <f t="shared" si="731"/>
        <v>0</v>
      </c>
      <c r="X5096" s="3" t="str">
        <f t="shared" si="732"/>
        <v>8</v>
      </c>
      <c r="Z5096" s="14">
        <f t="shared" si="733"/>
        <v>24087.84</v>
      </c>
      <c r="AA5096" s="7">
        <f>VLOOKUP(G5096,Ma_KH!$A:$R,14,0)</f>
        <v>60</v>
      </c>
      <c r="AD5096" s="7" t="str">
        <f>IFERROR(VLOOKUP(J5096,'Chuyển Mã'!$B$3:$C$9,2,0),"")</f>
        <v>Hà Nội</v>
      </c>
      <c r="AE5096" s="7" t="str">
        <f t="shared" si="727"/>
        <v>Giò Tai Lưỡi Xào 250</v>
      </c>
      <c r="AF5096" s="7">
        <f t="shared" si="728"/>
        <v>6</v>
      </c>
    </row>
    <row r="5097" spans="1:32" x14ac:dyDescent="0.25">
      <c r="A5097" s="11">
        <v>45911</v>
      </c>
      <c r="B5097" s="25">
        <v>4176626467</v>
      </c>
      <c r="C5097" s="12" t="s">
        <v>7214</v>
      </c>
      <c r="D5097" s="16">
        <v>45911</v>
      </c>
      <c r="G5097" s="13" t="s">
        <v>8825</v>
      </c>
      <c r="I5097" s="25" t="s">
        <v>8826</v>
      </c>
      <c r="J5097" s="13" t="s">
        <v>75</v>
      </c>
      <c r="K5097" s="13" t="s">
        <v>30</v>
      </c>
      <c r="L5097" s="25" t="str">
        <f>VLOOKUP($K5097,TONG_SL!$A:$D,2,0)</f>
        <v>Gà muối 500g</v>
      </c>
      <c r="N5097" s="25" t="str">
        <f t="shared" si="734"/>
        <v>K-C6</v>
      </c>
      <c r="Q5097" s="25" t="str">
        <f>VLOOKUP(K5097,TONG_SL!$A:$D,3,0)</f>
        <v>Túi</v>
      </c>
      <c r="R5097" s="1">
        <v>6</v>
      </c>
      <c r="T5097" s="1">
        <f>VLOOKUP(VLOOKUP(G5097,Ma_KH!$A:$R,18,0)&amp;K5097,Gia_MB!$A:$F,6,0)</f>
        <v>111058</v>
      </c>
      <c r="U5097" s="14">
        <f t="shared" si="730"/>
        <v>666348</v>
      </c>
      <c r="W5097" s="64">
        <f t="shared" si="731"/>
        <v>0</v>
      </c>
      <c r="X5097" s="3" t="str">
        <f t="shared" si="732"/>
        <v>8</v>
      </c>
      <c r="Z5097" s="14">
        <f t="shared" si="733"/>
        <v>53307.840000000004</v>
      </c>
      <c r="AA5097" s="7">
        <f>VLOOKUP(G5097,Ma_KH!$A:$R,14,0)</f>
        <v>60</v>
      </c>
      <c r="AD5097" s="7" t="str">
        <f>IFERROR(VLOOKUP(J5097,'Chuyển Mã'!$B$3:$C$9,2,0),"")</f>
        <v>Hà Nội</v>
      </c>
      <c r="AE5097" s="7" t="str">
        <f t="shared" si="727"/>
        <v>Gà muối 500g</v>
      </c>
      <c r="AF5097" s="7">
        <f t="shared" si="728"/>
        <v>6</v>
      </c>
    </row>
    <row r="5098" spans="1:32" x14ac:dyDescent="0.25">
      <c r="A5098" s="11">
        <v>45911</v>
      </c>
      <c r="B5098" s="25">
        <v>4176626467</v>
      </c>
      <c r="C5098" s="12" t="s">
        <v>7214</v>
      </c>
      <c r="D5098" s="16">
        <v>45911</v>
      </c>
      <c r="G5098" s="13" t="s">
        <v>8825</v>
      </c>
      <c r="I5098" s="25" t="s">
        <v>8826</v>
      </c>
      <c r="J5098" s="13" t="s">
        <v>75</v>
      </c>
      <c r="K5098" s="13" t="s">
        <v>39</v>
      </c>
      <c r="L5098" s="25" t="str">
        <f>VLOOKUP($K5098,TONG_SL!$A:$D,2,0)</f>
        <v>Chả cốm 300g</v>
      </c>
      <c r="N5098" s="25" t="str">
        <f t="shared" si="734"/>
        <v>K-C6</v>
      </c>
      <c r="Q5098" s="25" t="str">
        <f>VLOOKUP(K5098,TONG_SL!$A:$D,3,0)</f>
        <v>Túi</v>
      </c>
      <c r="R5098" s="1">
        <v>6</v>
      </c>
      <c r="T5098" s="1">
        <f>VLOOKUP(VLOOKUP(G5098,Ma_KH!$A:$R,18,0)&amp;K5098,Gia_MB!$A:$F,6,0)</f>
        <v>74250</v>
      </c>
      <c r="U5098" s="14">
        <f t="shared" si="730"/>
        <v>445500</v>
      </c>
      <c r="W5098" s="64">
        <f t="shared" si="731"/>
        <v>0</v>
      </c>
      <c r="X5098" s="3" t="str">
        <f t="shared" si="732"/>
        <v>8</v>
      </c>
      <c r="Z5098" s="14">
        <f t="shared" si="733"/>
        <v>35640</v>
      </c>
      <c r="AA5098" s="7">
        <f>VLOOKUP(G5098,Ma_KH!$A:$R,14,0)</f>
        <v>60</v>
      </c>
      <c r="AD5098" s="7" t="str">
        <f>IFERROR(VLOOKUP(J5098,'Chuyển Mã'!$B$3:$C$9,2,0),"")</f>
        <v>Hà Nội</v>
      </c>
      <c r="AE5098" s="7" t="str">
        <f t="shared" si="727"/>
        <v>Chả cốm 300g</v>
      </c>
      <c r="AF5098" s="7">
        <f t="shared" si="728"/>
        <v>6</v>
      </c>
    </row>
    <row r="5099" spans="1:32" x14ac:dyDescent="0.25">
      <c r="A5099" s="11">
        <v>45911</v>
      </c>
      <c r="B5099" s="25">
        <v>4176626467</v>
      </c>
      <c r="C5099" s="12" t="s">
        <v>7214</v>
      </c>
      <c r="D5099" s="16">
        <v>45911</v>
      </c>
      <c r="G5099" s="13" t="s">
        <v>8825</v>
      </c>
      <c r="I5099" s="25" t="s">
        <v>8826</v>
      </c>
      <c r="J5099" s="13" t="s">
        <v>75</v>
      </c>
      <c r="K5099" s="13" t="s">
        <v>27</v>
      </c>
      <c r="L5099" s="25" t="str">
        <f>VLOOKUP($K5099,TONG_SL!$A:$D,2,0)</f>
        <v>Chân giò heo muối 300g</v>
      </c>
      <c r="N5099" s="25" t="str">
        <f t="shared" si="734"/>
        <v>K-C6</v>
      </c>
      <c r="Q5099" s="25" t="str">
        <f>VLOOKUP(K5099,TONG_SL!$A:$D,3,0)</f>
        <v>Túi</v>
      </c>
      <c r="R5099" s="1">
        <v>6</v>
      </c>
      <c r="T5099" s="1">
        <f>VLOOKUP(VLOOKUP(G5099,Ma_KH!$A:$R,18,0)&amp;K5099,Gia_MB!$A:$F,6,0)</f>
        <v>73431</v>
      </c>
      <c r="U5099" s="14">
        <f t="shared" si="730"/>
        <v>440586</v>
      </c>
      <c r="W5099" s="64">
        <f t="shared" si="731"/>
        <v>0</v>
      </c>
      <c r="X5099" s="3" t="str">
        <f t="shared" si="732"/>
        <v>8</v>
      </c>
      <c r="Z5099" s="14">
        <f t="shared" si="733"/>
        <v>35246.879999999997</v>
      </c>
      <c r="AA5099" s="7">
        <f>VLOOKUP(G5099,Ma_KH!$A:$R,14,0)</f>
        <v>60</v>
      </c>
      <c r="AD5099" s="7" t="str">
        <f>IFERROR(VLOOKUP(J5099,'Chuyển Mã'!$B$3:$C$9,2,0),"")</f>
        <v>Hà Nội</v>
      </c>
      <c r="AE5099" s="7" t="str">
        <f t="shared" si="727"/>
        <v>Chân giò heo muối 300g</v>
      </c>
      <c r="AF5099" s="7">
        <f t="shared" si="728"/>
        <v>6</v>
      </c>
    </row>
    <row r="5100" spans="1:32" x14ac:dyDescent="0.25">
      <c r="A5100" s="11">
        <v>45911</v>
      </c>
      <c r="B5100" s="25">
        <v>4176626467</v>
      </c>
      <c r="C5100" s="12" t="s">
        <v>7214</v>
      </c>
      <c r="D5100" s="16">
        <v>45911</v>
      </c>
      <c r="G5100" s="13" t="s">
        <v>8825</v>
      </c>
      <c r="I5100" s="25" t="s">
        <v>8826</v>
      </c>
      <c r="J5100" s="13" t="s">
        <v>75</v>
      </c>
      <c r="K5100" s="13" t="s">
        <v>51</v>
      </c>
      <c r="L5100" s="25" t="str">
        <f>VLOOKUP($K5100,TONG_SL!$A:$D,2,0)</f>
        <v>Mọc Nấm Hương 250g</v>
      </c>
      <c r="N5100" s="25" t="str">
        <f t="shared" si="734"/>
        <v>K-C6</v>
      </c>
      <c r="Q5100" s="25" t="str">
        <f>VLOOKUP(K5100,TONG_SL!$A:$D,3,0)</f>
        <v>Túi</v>
      </c>
      <c r="R5100" s="1">
        <v>6</v>
      </c>
      <c r="T5100" s="1">
        <f>VLOOKUP(VLOOKUP(G5100,Ma_KH!$A:$R,18,0)&amp;K5100,Gia_MB!$A:$F,6,0)</f>
        <v>46000</v>
      </c>
      <c r="U5100" s="14">
        <f t="shared" si="730"/>
        <v>276000</v>
      </c>
      <c r="W5100" s="64">
        <f t="shared" si="731"/>
        <v>0</v>
      </c>
      <c r="X5100" s="3" t="str">
        <f t="shared" si="732"/>
        <v>8</v>
      </c>
      <c r="Z5100" s="14">
        <f t="shared" si="733"/>
        <v>22080</v>
      </c>
      <c r="AA5100" s="7">
        <f>VLOOKUP(G5100,Ma_KH!$A:$R,14,0)</f>
        <v>60</v>
      </c>
      <c r="AD5100" s="7" t="str">
        <f>IFERROR(VLOOKUP(J5100,'Chuyển Mã'!$B$3:$C$9,2,0),"")</f>
        <v>Hà Nội</v>
      </c>
      <c r="AE5100" s="7" t="str">
        <f t="shared" si="727"/>
        <v>Mọc Nấm Hương 250g</v>
      </c>
      <c r="AF5100" s="7">
        <f t="shared" si="728"/>
        <v>6</v>
      </c>
    </row>
    <row r="5101" spans="1:32" x14ac:dyDescent="0.25">
      <c r="A5101" s="11">
        <v>45911</v>
      </c>
      <c r="B5101" s="25">
        <v>4176626467</v>
      </c>
      <c r="C5101" s="12" t="s">
        <v>7214</v>
      </c>
      <c r="D5101" s="16">
        <v>45911</v>
      </c>
      <c r="G5101" s="13" t="s">
        <v>8825</v>
      </c>
      <c r="I5101" s="25" t="s">
        <v>8826</v>
      </c>
      <c r="J5101" s="13" t="s">
        <v>75</v>
      </c>
      <c r="K5101" s="13" t="s">
        <v>35</v>
      </c>
      <c r="L5101" s="25" t="str">
        <f>VLOOKUP($K5101,TONG_SL!$A:$D,2,0)</f>
        <v>Tai heo muối 200g</v>
      </c>
      <c r="N5101" s="25" t="str">
        <f t="shared" si="734"/>
        <v>K-C6</v>
      </c>
      <c r="Q5101" s="25" t="str">
        <f>VLOOKUP(K5101,TONG_SL!$A:$D,3,0)</f>
        <v>Túi</v>
      </c>
      <c r="R5101" s="1">
        <v>3</v>
      </c>
      <c r="T5101" s="1">
        <f>VLOOKUP(VLOOKUP(G5101,Ma_KH!$A:$R,18,0)&amp;K5101,Gia_MB!$A:$F,6,0)</f>
        <v>55595</v>
      </c>
      <c r="U5101" s="14">
        <f t="shared" ref="U5101:U5165" si="735">T5101*R5101</f>
        <v>166785</v>
      </c>
      <c r="W5101" s="64">
        <f t="shared" ref="W5101:W5165" si="736">U5101*V5101</f>
        <v>0</v>
      </c>
      <c r="X5101" s="3" t="str">
        <f t="shared" ref="X5101:X5165" si="737">IF(B5101&lt;&gt;"","8","0")</f>
        <v>8</v>
      </c>
      <c r="Z5101" s="14">
        <f t="shared" ref="Z5101:Z5165" si="738">U5101*X5101%</f>
        <v>13342.800000000001</v>
      </c>
      <c r="AA5101" s="7">
        <f>VLOOKUP(G5101,Ma_KH!$A:$R,14,0)</f>
        <v>60</v>
      </c>
      <c r="AD5101" s="7" t="str">
        <f>IFERROR(VLOOKUP(J5101,'Chuyển Mã'!$B$3:$C$9,2,0),"")</f>
        <v>Hà Nội</v>
      </c>
      <c r="AE5101" s="7" t="str">
        <f t="shared" si="727"/>
        <v>Tai heo muối 200g</v>
      </c>
      <c r="AF5101" s="7">
        <f t="shared" si="728"/>
        <v>3</v>
      </c>
    </row>
    <row r="5102" spans="1:32" x14ac:dyDescent="0.25">
      <c r="A5102" s="11">
        <v>45911</v>
      </c>
      <c r="B5102" s="25">
        <v>4176626467</v>
      </c>
      <c r="C5102" s="12" t="s">
        <v>7214</v>
      </c>
      <c r="D5102" s="16">
        <v>45911</v>
      </c>
      <c r="G5102" s="13" t="s">
        <v>8825</v>
      </c>
      <c r="I5102" s="25" t="s">
        <v>8826</v>
      </c>
      <c r="J5102" s="13" t="s">
        <v>75</v>
      </c>
      <c r="K5102" s="13" t="s">
        <v>7213</v>
      </c>
      <c r="L5102" s="25" t="str">
        <f>VLOOKUP($K5102,TONG_SL!$A:$D,2,0)</f>
        <v>Chả nướng 300g</v>
      </c>
      <c r="N5102" s="25" t="str">
        <f t="shared" si="734"/>
        <v>K-C6</v>
      </c>
      <c r="Q5102" s="25" t="str">
        <f>VLOOKUP(K5102,TONG_SL!$A:$D,3,0)</f>
        <v>Túi</v>
      </c>
      <c r="R5102" s="1">
        <v>3</v>
      </c>
      <c r="T5102" s="1">
        <f>VLOOKUP(VLOOKUP(G5102,Ma_KH!$A:$R,18,0)&amp;K5102,Gia_MB!$A:$F,6,0)</f>
        <v>70950</v>
      </c>
      <c r="U5102" s="14">
        <f t="shared" si="735"/>
        <v>212850</v>
      </c>
      <c r="W5102" s="64">
        <f t="shared" si="736"/>
        <v>0</v>
      </c>
      <c r="X5102" s="3" t="str">
        <f t="shared" si="737"/>
        <v>8</v>
      </c>
      <c r="Z5102" s="14">
        <f t="shared" si="738"/>
        <v>17028</v>
      </c>
      <c r="AA5102" s="7">
        <f>VLOOKUP(G5102,Ma_KH!$A:$R,14,0)</f>
        <v>60</v>
      </c>
      <c r="AD5102" s="7" t="str">
        <f>IFERROR(VLOOKUP(J5102,'Chuyển Mã'!$B$3:$C$9,2,0),"")</f>
        <v>Hà Nội</v>
      </c>
      <c r="AE5102" s="7" t="str">
        <f t="shared" si="727"/>
        <v>Chả nướng 300g</v>
      </c>
      <c r="AF5102" s="7">
        <f t="shared" si="728"/>
        <v>3</v>
      </c>
    </row>
    <row r="5103" spans="1:32" x14ac:dyDescent="0.25">
      <c r="A5103" s="11">
        <v>45911</v>
      </c>
      <c r="B5103" s="25">
        <v>4176640284</v>
      </c>
      <c r="C5103" s="12" t="s">
        <v>7214</v>
      </c>
      <c r="D5103" s="16">
        <v>45911</v>
      </c>
      <c r="G5103" s="13" t="s">
        <v>8827</v>
      </c>
      <c r="I5103" s="25" t="s">
        <v>8828</v>
      </c>
      <c r="J5103" s="13" t="s">
        <v>75</v>
      </c>
      <c r="K5103" s="13" t="s">
        <v>27</v>
      </c>
      <c r="L5103" s="25" t="str">
        <f>VLOOKUP($K5103,TONG_SL!$A:$D,2,0)</f>
        <v>Chân giò heo muối 300g</v>
      </c>
      <c r="N5103" s="25" t="str">
        <f t="shared" si="734"/>
        <v>K-C6</v>
      </c>
      <c r="Q5103" s="25" t="str">
        <f>VLOOKUP(K5103,TONG_SL!$A:$D,3,0)</f>
        <v>Túi</v>
      </c>
      <c r="R5103" s="1">
        <v>10</v>
      </c>
      <c r="T5103" s="1">
        <f>VLOOKUP(VLOOKUP(G5103,Ma_KH!$A:$R,18,0)&amp;K5103,Gia_MB!$A:$F,6,0)</f>
        <v>73431</v>
      </c>
      <c r="U5103" s="14">
        <f t="shared" si="735"/>
        <v>734310</v>
      </c>
      <c r="W5103" s="64">
        <f t="shared" si="736"/>
        <v>0</v>
      </c>
      <c r="X5103" s="3" t="str">
        <f t="shared" si="737"/>
        <v>8</v>
      </c>
      <c r="Z5103" s="14">
        <f t="shared" si="738"/>
        <v>58744.800000000003</v>
      </c>
      <c r="AA5103" s="7">
        <f>VLOOKUP(G5103,Ma_KH!$A:$R,14,0)</f>
        <v>60</v>
      </c>
      <c r="AD5103" s="7" t="str">
        <f>IFERROR(VLOOKUP(J5103,'Chuyển Mã'!$B$3:$C$9,2,0),"")</f>
        <v>Hà Nội</v>
      </c>
      <c r="AE5103" s="7" t="str">
        <f t="shared" si="727"/>
        <v>Chân giò heo muối 300g</v>
      </c>
      <c r="AF5103" s="7">
        <f t="shared" si="728"/>
        <v>10</v>
      </c>
    </row>
    <row r="5104" spans="1:32" x14ac:dyDescent="0.25">
      <c r="A5104" s="11">
        <v>45911</v>
      </c>
      <c r="B5104" s="25">
        <v>4176640284</v>
      </c>
      <c r="C5104" s="12" t="s">
        <v>7214</v>
      </c>
      <c r="D5104" s="16">
        <v>45911</v>
      </c>
      <c r="G5104" s="13" t="s">
        <v>8827</v>
      </c>
      <c r="I5104" s="25" t="s">
        <v>8828</v>
      </c>
      <c r="J5104" s="13" t="s">
        <v>75</v>
      </c>
      <c r="K5104" s="13" t="s">
        <v>35</v>
      </c>
      <c r="L5104" s="25" t="str">
        <f>VLOOKUP($K5104,TONG_SL!$A:$D,2,0)</f>
        <v>Tai heo muối 200g</v>
      </c>
      <c r="N5104" s="25" t="str">
        <f t="shared" si="734"/>
        <v>K-C6</v>
      </c>
      <c r="Q5104" s="25" t="str">
        <f>VLOOKUP(K5104,TONG_SL!$A:$D,3,0)</f>
        <v>Túi</v>
      </c>
      <c r="R5104" s="1">
        <v>5</v>
      </c>
      <c r="T5104" s="1">
        <f>VLOOKUP(VLOOKUP(G5104,Ma_KH!$A:$R,18,0)&amp;K5104,Gia_MB!$A:$F,6,0)</f>
        <v>55595</v>
      </c>
      <c r="U5104" s="14">
        <f t="shared" si="735"/>
        <v>277975</v>
      </c>
      <c r="W5104" s="64">
        <f t="shared" si="736"/>
        <v>0</v>
      </c>
      <c r="X5104" s="3" t="str">
        <f t="shared" si="737"/>
        <v>8</v>
      </c>
      <c r="Z5104" s="14">
        <f t="shared" si="738"/>
        <v>22238</v>
      </c>
      <c r="AA5104" s="7">
        <f>VLOOKUP(G5104,Ma_KH!$A:$R,14,0)</f>
        <v>60</v>
      </c>
      <c r="AD5104" s="7" t="str">
        <f>IFERROR(VLOOKUP(J5104,'Chuyển Mã'!$B$3:$C$9,2,0),"")</f>
        <v>Hà Nội</v>
      </c>
      <c r="AE5104" s="7" t="str">
        <f t="shared" si="727"/>
        <v>Tai heo muối 200g</v>
      </c>
      <c r="AF5104" s="7">
        <f t="shared" si="728"/>
        <v>5</v>
      </c>
    </row>
    <row r="5105" spans="1:32" x14ac:dyDescent="0.25">
      <c r="A5105" s="11">
        <v>45911</v>
      </c>
      <c r="B5105" s="25">
        <v>4176640284</v>
      </c>
      <c r="C5105" s="12" t="s">
        <v>7214</v>
      </c>
      <c r="D5105" s="16">
        <v>45911</v>
      </c>
      <c r="G5105" s="13" t="s">
        <v>8827</v>
      </c>
      <c r="I5105" s="25" t="s">
        <v>8828</v>
      </c>
      <c r="J5105" s="13" t="s">
        <v>75</v>
      </c>
      <c r="K5105" s="13" t="s">
        <v>7213</v>
      </c>
      <c r="L5105" s="25" t="str">
        <f>VLOOKUP($K5105,TONG_SL!$A:$D,2,0)</f>
        <v>Chả nướng 300g</v>
      </c>
      <c r="N5105" s="25" t="str">
        <f t="shared" si="734"/>
        <v>K-C6</v>
      </c>
      <c r="Q5105" s="25" t="str">
        <f>VLOOKUP(K5105,TONG_SL!$A:$D,3,0)</f>
        <v>Túi</v>
      </c>
      <c r="R5105" s="1">
        <v>5</v>
      </c>
      <c r="T5105" s="1">
        <f>VLOOKUP(VLOOKUP(G5105,Ma_KH!$A:$R,18,0)&amp;K5105,Gia_MB!$A:$F,6,0)</f>
        <v>70950</v>
      </c>
      <c r="U5105" s="14">
        <f t="shared" si="735"/>
        <v>354750</v>
      </c>
      <c r="W5105" s="64">
        <f t="shared" si="736"/>
        <v>0</v>
      </c>
      <c r="X5105" s="3" t="str">
        <f t="shared" si="737"/>
        <v>8</v>
      </c>
      <c r="Z5105" s="14">
        <f t="shared" si="738"/>
        <v>28380</v>
      </c>
      <c r="AA5105" s="7">
        <f>VLOOKUP(G5105,Ma_KH!$A:$R,14,0)</f>
        <v>60</v>
      </c>
      <c r="AD5105" s="7" t="str">
        <f>IFERROR(VLOOKUP(J5105,'Chuyển Mã'!$B$3:$C$9,2,0),"")</f>
        <v>Hà Nội</v>
      </c>
      <c r="AE5105" s="7" t="str">
        <f t="shared" si="727"/>
        <v>Chả nướng 300g</v>
      </c>
      <c r="AF5105" s="7">
        <f t="shared" si="728"/>
        <v>5</v>
      </c>
    </row>
    <row r="5106" spans="1:32" x14ac:dyDescent="0.25">
      <c r="A5106" s="11">
        <v>45911</v>
      </c>
      <c r="B5106" s="25">
        <v>4176640284</v>
      </c>
      <c r="C5106" s="12" t="s">
        <v>7214</v>
      </c>
      <c r="D5106" s="16">
        <v>45911</v>
      </c>
      <c r="G5106" s="13" t="s">
        <v>8827</v>
      </c>
      <c r="I5106" s="25" t="s">
        <v>8828</v>
      </c>
      <c r="J5106" s="13" t="s">
        <v>75</v>
      </c>
      <c r="K5106" s="13" t="s">
        <v>39</v>
      </c>
      <c r="L5106" s="25" t="str">
        <f>VLOOKUP($K5106,TONG_SL!$A:$D,2,0)</f>
        <v>Chả cốm 300g</v>
      </c>
      <c r="N5106" s="25" t="str">
        <f t="shared" si="734"/>
        <v>K-C6</v>
      </c>
      <c r="Q5106" s="25" t="str">
        <f>VLOOKUP(K5106,TONG_SL!$A:$D,3,0)</f>
        <v>Túi</v>
      </c>
      <c r="R5106" s="1">
        <v>5</v>
      </c>
      <c r="T5106" s="1">
        <f>VLOOKUP(VLOOKUP(G5106,Ma_KH!$A:$R,18,0)&amp;K5106,Gia_MB!$A:$F,6,0)</f>
        <v>74250</v>
      </c>
      <c r="U5106" s="14">
        <f t="shared" si="735"/>
        <v>371250</v>
      </c>
      <c r="W5106" s="64">
        <f t="shared" si="736"/>
        <v>0</v>
      </c>
      <c r="X5106" s="3" t="str">
        <f t="shared" si="737"/>
        <v>8</v>
      </c>
      <c r="Z5106" s="14">
        <f t="shared" si="738"/>
        <v>29700</v>
      </c>
      <c r="AA5106" s="7">
        <f>VLOOKUP(G5106,Ma_KH!$A:$R,14,0)</f>
        <v>60</v>
      </c>
      <c r="AD5106" s="7" t="str">
        <f>IFERROR(VLOOKUP(J5106,'Chuyển Mã'!$B$3:$C$9,2,0),"")</f>
        <v>Hà Nội</v>
      </c>
      <c r="AE5106" s="7" t="str">
        <f t="shared" si="727"/>
        <v>Chả cốm 300g</v>
      </c>
      <c r="AF5106" s="7">
        <f t="shared" si="728"/>
        <v>5</v>
      </c>
    </row>
    <row r="5107" spans="1:32" x14ac:dyDescent="0.25">
      <c r="A5107" s="11">
        <v>45911</v>
      </c>
      <c r="B5107" s="25">
        <v>4176640284</v>
      </c>
      <c r="C5107" s="12" t="s">
        <v>7214</v>
      </c>
      <c r="D5107" s="16">
        <v>45911</v>
      </c>
      <c r="G5107" s="13" t="s">
        <v>8827</v>
      </c>
      <c r="I5107" s="25" t="s">
        <v>8828</v>
      </c>
      <c r="J5107" s="13" t="s">
        <v>75</v>
      </c>
      <c r="K5107" s="13" t="s">
        <v>32</v>
      </c>
      <c r="L5107" s="25" t="str">
        <f>VLOOKUP($K5107,TONG_SL!$A:$D,2,0)</f>
        <v>Giò Tai Lưỡi Xào 250</v>
      </c>
      <c r="N5107" s="25" t="str">
        <f t="shared" si="734"/>
        <v>K-C6</v>
      </c>
      <c r="Q5107" s="25" t="str">
        <f>VLOOKUP(K5107,TONG_SL!$A:$D,3,0)</f>
        <v>Túi</v>
      </c>
      <c r="R5107" s="1">
        <v>5</v>
      </c>
      <c r="T5107" s="1">
        <f>VLOOKUP(VLOOKUP(G5107,Ma_KH!$A:$R,18,0)&amp;K5107,Gia_MB!$A:$F,6,0)</f>
        <v>50183</v>
      </c>
      <c r="U5107" s="14">
        <f t="shared" si="735"/>
        <v>250915</v>
      </c>
      <c r="W5107" s="64">
        <f t="shared" si="736"/>
        <v>0</v>
      </c>
      <c r="X5107" s="3" t="str">
        <f t="shared" si="737"/>
        <v>8</v>
      </c>
      <c r="Z5107" s="14">
        <f t="shared" si="738"/>
        <v>20073.2</v>
      </c>
      <c r="AA5107" s="7">
        <f>VLOOKUP(G5107,Ma_KH!$A:$R,14,0)</f>
        <v>60</v>
      </c>
      <c r="AD5107" s="7" t="str">
        <f>IFERROR(VLOOKUP(J5107,'Chuyển Mã'!$B$3:$C$9,2,0),"")</f>
        <v>Hà Nội</v>
      </c>
      <c r="AE5107" s="7" t="str">
        <f t="shared" si="727"/>
        <v>Giò Tai Lưỡi Xào 250</v>
      </c>
      <c r="AF5107" s="7">
        <f t="shared" si="728"/>
        <v>5</v>
      </c>
    </row>
    <row r="5108" spans="1:32" x14ac:dyDescent="0.25">
      <c r="A5108" s="11">
        <v>45911</v>
      </c>
      <c r="B5108" s="25">
        <v>4176640284</v>
      </c>
      <c r="C5108" s="12" t="s">
        <v>7214</v>
      </c>
      <c r="D5108" s="16">
        <v>45911</v>
      </c>
      <c r="G5108" s="13" t="s">
        <v>8827</v>
      </c>
      <c r="I5108" s="25" t="s">
        <v>8828</v>
      </c>
      <c r="J5108" s="13" t="s">
        <v>75</v>
      </c>
      <c r="K5108" s="13" t="s">
        <v>30</v>
      </c>
      <c r="L5108" s="25" t="str">
        <f>VLOOKUP($K5108,TONG_SL!$A:$D,2,0)</f>
        <v>Gà muối 500g</v>
      </c>
      <c r="N5108" s="25" t="str">
        <f t="shared" si="734"/>
        <v>K-C6</v>
      </c>
      <c r="Q5108" s="25" t="str">
        <f>VLOOKUP(K5108,TONG_SL!$A:$D,3,0)</f>
        <v>Túi</v>
      </c>
      <c r="R5108" s="1">
        <v>10</v>
      </c>
      <c r="T5108" s="1">
        <f>VLOOKUP(VLOOKUP(G5108,Ma_KH!$A:$R,18,0)&amp;K5108,Gia_MB!$A:$F,6,0)</f>
        <v>111058</v>
      </c>
      <c r="U5108" s="14">
        <f t="shared" si="735"/>
        <v>1110580</v>
      </c>
      <c r="W5108" s="64">
        <f t="shared" si="736"/>
        <v>0</v>
      </c>
      <c r="X5108" s="3" t="str">
        <f t="shared" si="737"/>
        <v>8</v>
      </c>
      <c r="Z5108" s="14">
        <f t="shared" si="738"/>
        <v>88846.400000000009</v>
      </c>
      <c r="AA5108" s="7">
        <f>VLOOKUP(G5108,Ma_KH!$A:$R,14,0)</f>
        <v>60</v>
      </c>
      <c r="AD5108" s="7" t="str">
        <f>IFERROR(VLOOKUP(J5108,'Chuyển Mã'!$B$3:$C$9,2,0),"")</f>
        <v>Hà Nội</v>
      </c>
      <c r="AE5108" s="7" t="str">
        <f t="shared" si="727"/>
        <v>Gà muối 500g</v>
      </c>
      <c r="AF5108" s="7">
        <f t="shared" si="728"/>
        <v>10</v>
      </c>
    </row>
    <row r="5109" spans="1:32" x14ac:dyDescent="0.25">
      <c r="A5109" s="11">
        <v>45911</v>
      </c>
      <c r="B5109" s="25">
        <v>4176640284</v>
      </c>
      <c r="C5109" s="12" t="s">
        <v>7214</v>
      </c>
      <c r="D5109" s="16">
        <v>45911</v>
      </c>
      <c r="G5109" s="13" t="s">
        <v>8827</v>
      </c>
      <c r="I5109" s="25" t="s">
        <v>8828</v>
      </c>
      <c r="J5109" s="13" t="s">
        <v>75</v>
      </c>
      <c r="K5109" s="13" t="s">
        <v>51</v>
      </c>
      <c r="L5109" s="25" t="str">
        <f>VLOOKUP($K5109,TONG_SL!$A:$D,2,0)</f>
        <v>Mọc Nấm Hương 250g</v>
      </c>
      <c r="N5109" s="25" t="str">
        <f t="shared" si="734"/>
        <v>K-C6</v>
      </c>
      <c r="Q5109" s="25" t="str">
        <f>VLOOKUP(K5109,TONG_SL!$A:$D,3,0)</f>
        <v>Túi</v>
      </c>
      <c r="R5109" s="1">
        <v>5</v>
      </c>
      <c r="T5109" s="1">
        <f>VLOOKUP(VLOOKUP(G5109,Ma_KH!$A:$R,18,0)&amp;K5109,Gia_MB!$A:$F,6,0)</f>
        <v>46000</v>
      </c>
      <c r="U5109" s="14">
        <f t="shared" si="735"/>
        <v>230000</v>
      </c>
      <c r="W5109" s="64">
        <f t="shared" si="736"/>
        <v>0</v>
      </c>
      <c r="X5109" s="3" t="str">
        <f t="shared" si="737"/>
        <v>8</v>
      </c>
      <c r="Z5109" s="14">
        <f t="shared" si="738"/>
        <v>18400</v>
      </c>
      <c r="AA5109" s="7">
        <f>VLOOKUP(G5109,Ma_KH!$A:$R,14,0)</f>
        <v>60</v>
      </c>
      <c r="AD5109" s="7" t="str">
        <f>IFERROR(VLOOKUP(J5109,'Chuyển Mã'!$B$3:$C$9,2,0),"")</f>
        <v>Hà Nội</v>
      </c>
      <c r="AE5109" s="7" t="str">
        <f t="shared" si="727"/>
        <v>Mọc Nấm Hương 250g</v>
      </c>
      <c r="AF5109" s="7">
        <f t="shared" si="728"/>
        <v>5</v>
      </c>
    </row>
    <row r="5110" spans="1:32" x14ac:dyDescent="0.25">
      <c r="A5110" s="11">
        <v>45911</v>
      </c>
      <c r="B5110" s="25">
        <v>4176626465</v>
      </c>
      <c r="C5110" s="12" t="s">
        <v>7214</v>
      </c>
      <c r="D5110" s="16">
        <v>45911</v>
      </c>
      <c r="G5110" s="13" t="s">
        <v>8829</v>
      </c>
      <c r="I5110" s="25" t="s">
        <v>8830</v>
      </c>
      <c r="J5110" s="13" t="s">
        <v>75</v>
      </c>
      <c r="K5110" s="13" t="s">
        <v>39</v>
      </c>
      <c r="L5110" s="25" t="str">
        <f>VLOOKUP($K5110,TONG_SL!$A:$D,2,0)</f>
        <v>Chả cốm 300g</v>
      </c>
      <c r="N5110" s="25" t="str">
        <f t="shared" si="734"/>
        <v>K-C6</v>
      </c>
      <c r="Q5110" s="25" t="str">
        <f>VLOOKUP(K5110,TONG_SL!$A:$D,3,0)</f>
        <v>Túi</v>
      </c>
      <c r="R5110" s="1">
        <v>3</v>
      </c>
      <c r="T5110" s="1">
        <f>VLOOKUP(VLOOKUP(G5110,Ma_KH!$A:$R,18,0)&amp;K5110,Gia_MB!$A:$F,6,0)</f>
        <v>74250</v>
      </c>
      <c r="U5110" s="14">
        <f t="shared" si="735"/>
        <v>222750</v>
      </c>
      <c r="W5110" s="64">
        <f t="shared" si="736"/>
        <v>0</v>
      </c>
      <c r="X5110" s="3" t="str">
        <f t="shared" si="737"/>
        <v>8</v>
      </c>
      <c r="Z5110" s="14">
        <f t="shared" si="738"/>
        <v>17820</v>
      </c>
      <c r="AA5110" s="7">
        <f>VLOOKUP(G5110,Ma_KH!$A:$R,14,0)</f>
        <v>60</v>
      </c>
      <c r="AD5110" s="7" t="str">
        <f>IFERROR(VLOOKUP(J5110,'Chuyển Mã'!$B$3:$C$9,2,0),"")</f>
        <v>Hà Nội</v>
      </c>
      <c r="AE5110" s="7" t="str">
        <f t="shared" si="727"/>
        <v>Chả cốm 300g</v>
      </c>
      <c r="AF5110" s="7">
        <f t="shared" si="728"/>
        <v>3</v>
      </c>
    </row>
    <row r="5111" spans="1:32" x14ac:dyDescent="0.25">
      <c r="A5111" s="11">
        <v>45911</v>
      </c>
      <c r="B5111" s="25">
        <v>4176626465</v>
      </c>
      <c r="C5111" s="12" t="s">
        <v>7214</v>
      </c>
      <c r="D5111" s="16">
        <v>45911</v>
      </c>
      <c r="G5111" s="13" t="s">
        <v>8829</v>
      </c>
      <c r="I5111" s="25" t="s">
        <v>8830</v>
      </c>
      <c r="J5111" s="13" t="s">
        <v>75</v>
      </c>
      <c r="K5111" s="13" t="s">
        <v>51</v>
      </c>
      <c r="L5111" s="25" t="str">
        <f>VLOOKUP($K5111,TONG_SL!$A:$D,2,0)</f>
        <v>Mọc Nấm Hương 250g</v>
      </c>
      <c r="N5111" s="25" t="str">
        <f t="shared" si="734"/>
        <v>K-C6</v>
      </c>
      <c r="Q5111" s="25" t="str">
        <f>VLOOKUP(K5111,TONG_SL!$A:$D,3,0)</f>
        <v>Túi</v>
      </c>
      <c r="R5111" s="1">
        <v>3</v>
      </c>
      <c r="T5111" s="1">
        <f>VLOOKUP(VLOOKUP(G5111,Ma_KH!$A:$R,18,0)&amp;K5111,Gia_MB!$A:$F,6,0)</f>
        <v>46000</v>
      </c>
      <c r="U5111" s="14">
        <f t="shared" si="735"/>
        <v>138000</v>
      </c>
      <c r="W5111" s="64">
        <f t="shared" si="736"/>
        <v>0</v>
      </c>
      <c r="X5111" s="3" t="str">
        <f t="shared" si="737"/>
        <v>8</v>
      </c>
      <c r="Z5111" s="14">
        <f t="shared" si="738"/>
        <v>11040</v>
      </c>
      <c r="AA5111" s="7">
        <f>VLOOKUP(G5111,Ma_KH!$A:$R,14,0)</f>
        <v>60</v>
      </c>
      <c r="AD5111" s="7" t="str">
        <f>IFERROR(VLOOKUP(J5111,'Chuyển Mã'!$B$3:$C$9,2,0),"")</f>
        <v>Hà Nội</v>
      </c>
      <c r="AE5111" s="7" t="str">
        <f t="shared" si="727"/>
        <v>Mọc Nấm Hương 250g</v>
      </c>
      <c r="AF5111" s="7">
        <f t="shared" si="728"/>
        <v>3</v>
      </c>
    </row>
    <row r="5112" spans="1:32" x14ac:dyDescent="0.25">
      <c r="A5112" s="11">
        <v>45911</v>
      </c>
      <c r="B5112" s="25">
        <v>4176626465</v>
      </c>
      <c r="C5112" s="12" t="s">
        <v>7214</v>
      </c>
      <c r="D5112" s="16">
        <v>45911</v>
      </c>
      <c r="G5112" s="13" t="s">
        <v>8829</v>
      </c>
      <c r="I5112" s="25" t="s">
        <v>8830</v>
      </c>
      <c r="J5112" s="13" t="s">
        <v>75</v>
      </c>
      <c r="K5112" s="13" t="s">
        <v>27</v>
      </c>
      <c r="L5112" s="25" t="str">
        <f>VLOOKUP($K5112,TONG_SL!$A:$D,2,0)</f>
        <v>Chân giò heo muối 300g</v>
      </c>
      <c r="N5112" s="25" t="str">
        <f t="shared" si="734"/>
        <v>K-C6</v>
      </c>
      <c r="Q5112" s="25" t="str">
        <f>VLOOKUP(K5112,TONG_SL!$A:$D,3,0)</f>
        <v>Túi</v>
      </c>
      <c r="R5112" s="1">
        <v>6</v>
      </c>
      <c r="T5112" s="1">
        <f>VLOOKUP(VLOOKUP(G5112,Ma_KH!$A:$R,18,0)&amp;K5112,Gia_MB!$A:$F,6,0)</f>
        <v>73431</v>
      </c>
      <c r="U5112" s="14">
        <f t="shared" si="735"/>
        <v>440586</v>
      </c>
      <c r="W5112" s="64">
        <f t="shared" si="736"/>
        <v>0</v>
      </c>
      <c r="X5112" s="3" t="str">
        <f t="shared" si="737"/>
        <v>8</v>
      </c>
      <c r="Z5112" s="14">
        <f t="shared" si="738"/>
        <v>35246.879999999997</v>
      </c>
      <c r="AA5112" s="7">
        <f>VLOOKUP(G5112,Ma_KH!$A:$R,14,0)</f>
        <v>60</v>
      </c>
      <c r="AD5112" s="7" t="str">
        <f>IFERROR(VLOOKUP(J5112,'Chuyển Mã'!$B$3:$C$9,2,0),"")</f>
        <v>Hà Nội</v>
      </c>
      <c r="AE5112" s="7" t="str">
        <f t="shared" si="727"/>
        <v>Chân giò heo muối 300g</v>
      </c>
      <c r="AF5112" s="7">
        <f t="shared" si="728"/>
        <v>6</v>
      </c>
    </row>
    <row r="5113" spans="1:32" x14ac:dyDescent="0.25">
      <c r="A5113" s="11">
        <v>45911</v>
      </c>
      <c r="B5113" s="25">
        <v>4176626465</v>
      </c>
      <c r="C5113" s="12" t="s">
        <v>7214</v>
      </c>
      <c r="D5113" s="16">
        <v>45912</v>
      </c>
      <c r="G5113" s="13" t="s">
        <v>8829</v>
      </c>
      <c r="I5113" s="25" t="s">
        <v>8830</v>
      </c>
      <c r="J5113" s="13" t="s">
        <v>75</v>
      </c>
      <c r="K5113" s="13" t="s">
        <v>30</v>
      </c>
      <c r="L5113" s="25" t="str">
        <f>VLOOKUP($K5113,TONG_SL!$A:$D,2,0)</f>
        <v>Gà muối 500g</v>
      </c>
      <c r="N5113" s="25" t="str">
        <f t="shared" si="734"/>
        <v>K-C6</v>
      </c>
      <c r="Q5113" s="25" t="str">
        <f>VLOOKUP(K5113,TONG_SL!$A:$D,3,0)</f>
        <v>Túi</v>
      </c>
      <c r="R5113" s="1">
        <v>4</v>
      </c>
      <c r="T5113" s="1">
        <f>VLOOKUP(VLOOKUP(G5113,Ma_KH!$A:$R,18,0)&amp;K5113,Gia_MB!$A:$F,6,0)</f>
        <v>111058</v>
      </c>
      <c r="U5113" s="14">
        <f t="shared" ref="U5113" si="739">T5113*R5113</f>
        <v>444232</v>
      </c>
      <c r="W5113" s="64">
        <f t="shared" ref="W5113" si="740">U5113*V5113</f>
        <v>0</v>
      </c>
      <c r="X5113" s="3" t="str">
        <f t="shared" ref="X5113" si="741">IF(B5113&lt;&gt;"","8","0")</f>
        <v>8</v>
      </c>
      <c r="Z5113" s="14">
        <f t="shared" ref="Z5113" si="742">U5113*X5113%</f>
        <v>35538.559999999998</v>
      </c>
      <c r="AA5113" s="7">
        <f>VLOOKUP(G5113,Ma_KH!$A:$R,14,0)</f>
        <v>60</v>
      </c>
      <c r="AD5113" s="7" t="str">
        <f>IFERROR(VLOOKUP(J5113,'Chuyển Mã'!$B$3:$C$9,2,0),"")</f>
        <v>Hà Nội</v>
      </c>
      <c r="AE5113" s="7" t="str">
        <f t="shared" si="727"/>
        <v>Gà muối 500g</v>
      </c>
      <c r="AF5113" s="7">
        <f t="shared" si="728"/>
        <v>4</v>
      </c>
    </row>
    <row r="5114" spans="1:32" x14ac:dyDescent="0.25">
      <c r="A5114" s="11">
        <v>45911</v>
      </c>
      <c r="B5114" s="25">
        <v>4176626481</v>
      </c>
      <c r="C5114" s="12" t="s">
        <v>7214</v>
      </c>
      <c r="D5114" s="16">
        <v>45911</v>
      </c>
      <c r="G5114" s="13" t="s">
        <v>8201</v>
      </c>
      <c r="I5114" s="25" t="s">
        <v>8831</v>
      </c>
      <c r="J5114" s="13" t="s">
        <v>75</v>
      </c>
      <c r="K5114" s="13" t="s">
        <v>7213</v>
      </c>
      <c r="L5114" s="25" t="str">
        <f>VLOOKUP($K5114,TONG_SL!$A:$D,2,0)</f>
        <v>Chả nướng 300g</v>
      </c>
      <c r="N5114" s="25" t="str">
        <f t="shared" si="734"/>
        <v>K-C6</v>
      </c>
      <c r="Q5114" s="25" t="str">
        <f>VLOOKUP(K5114,TONG_SL!$A:$D,3,0)</f>
        <v>Túi</v>
      </c>
      <c r="R5114" s="1">
        <v>3</v>
      </c>
      <c r="T5114" s="1">
        <f>VLOOKUP(VLOOKUP(G5114,Ma_KH!$A:$R,18,0)&amp;K5114,Gia_MB!$A:$F,6,0)</f>
        <v>70950</v>
      </c>
      <c r="U5114" s="14">
        <f t="shared" si="735"/>
        <v>212850</v>
      </c>
      <c r="W5114" s="64">
        <f t="shared" si="736"/>
        <v>0</v>
      </c>
      <c r="X5114" s="3" t="str">
        <f t="shared" si="737"/>
        <v>8</v>
      </c>
      <c r="Z5114" s="14">
        <f t="shared" si="738"/>
        <v>17028</v>
      </c>
      <c r="AA5114" s="7">
        <f>VLOOKUP(G5114,Ma_KH!$A:$R,14,0)</f>
        <v>60</v>
      </c>
      <c r="AD5114" s="7" t="str">
        <f>IFERROR(VLOOKUP(J5114,'Chuyển Mã'!$B$3:$C$9,2,0),"")</f>
        <v>Hà Nội</v>
      </c>
      <c r="AE5114" s="7" t="str">
        <f t="shared" si="727"/>
        <v>Chả nướng 300g</v>
      </c>
      <c r="AF5114" s="7">
        <f t="shared" si="728"/>
        <v>3</v>
      </c>
    </row>
    <row r="5115" spans="1:32" x14ac:dyDescent="0.25">
      <c r="A5115" s="11">
        <v>45911</v>
      </c>
      <c r="B5115" s="25">
        <v>4176626481</v>
      </c>
      <c r="C5115" s="12" t="s">
        <v>7214</v>
      </c>
      <c r="D5115" s="16">
        <v>45911</v>
      </c>
      <c r="G5115" s="13" t="s">
        <v>8201</v>
      </c>
      <c r="I5115" s="25" t="s">
        <v>8831</v>
      </c>
      <c r="J5115" s="13" t="s">
        <v>75</v>
      </c>
      <c r="K5115" s="13" t="s">
        <v>30</v>
      </c>
      <c r="L5115" s="25" t="str">
        <f>VLOOKUP($K5115,TONG_SL!$A:$D,2,0)</f>
        <v>Gà muối 500g</v>
      </c>
      <c r="N5115" s="25" t="str">
        <f t="shared" si="734"/>
        <v>K-C6</v>
      </c>
      <c r="Q5115" s="25" t="str">
        <f>VLOOKUP(K5115,TONG_SL!$A:$D,3,0)</f>
        <v>Túi</v>
      </c>
      <c r="R5115" s="1">
        <v>6</v>
      </c>
      <c r="T5115" s="1">
        <f>VLOOKUP(VLOOKUP(G5115,Ma_KH!$A:$R,18,0)&amp;K5115,Gia_MB!$A:$F,6,0)</f>
        <v>111058</v>
      </c>
      <c r="U5115" s="14">
        <f t="shared" si="735"/>
        <v>666348</v>
      </c>
      <c r="W5115" s="64">
        <f t="shared" si="736"/>
        <v>0</v>
      </c>
      <c r="X5115" s="3" t="str">
        <f t="shared" si="737"/>
        <v>8</v>
      </c>
      <c r="Z5115" s="14">
        <f t="shared" si="738"/>
        <v>53307.840000000004</v>
      </c>
      <c r="AA5115" s="7">
        <f>VLOOKUP(G5115,Ma_KH!$A:$R,14,0)</f>
        <v>60</v>
      </c>
      <c r="AD5115" s="7" t="str">
        <f>IFERROR(VLOOKUP(J5115,'Chuyển Mã'!$B$3:$C$9,2,0),"")</f>
        <v>Hà Nội</v>
      </c>
      <c r="AE5115" s="7" t="str">
        <f t="shared" si="727"/>
        <v>Gà muối 500g</v>
      </c>
      <c r="AF5115" s="7">
        <f t="shared" si="728"/>
        <v>6</v>
      </c>
    </row>
    <row r="5116" spans="1:32" x14ac:dyDescent="0.25">
      <c r="A5116" s="11">
        <v>45911</v>
      </c>
      <c r="B5116" s="25">
        <v>4176626481</v>
      </c>
      <c r="C5116" s="12" t="s">
        <v>7214</v>
      </c>
      <c r="D5116" s="16">
        <v>45911</v>
      </c>
      <c r="G5116" s="13" t="s">
        <v>8201</v>
      </c>
      <c r="I5116" s="25" t="s">
        <v>8831</v>
      </c>
      <c r="J5116" s="13" t="s">
        <v>75</v>
      </c>
      <c r="K5116" s="13" t="s">
        <v>39</v>
      </c>
      <c r="L5116" s="25" t="str">
        <f>VLOOKUP($K5116,TONG_SL!$A:$D,2,0)</f>
        <v>Chả cốm 300g</v>
      </c>
      <c r="N5116" s="25" t="str">
        <f t="shared" si="734"/>
        <v>K-C6</v>
      </c>
      <c r="Q5116" s="25" t="str">
        <f>VLOOKUP(K5116,TONG_SL!$A:$D,3,0)</f>
        <v>Túi</v>
      </c>
      <c r="R5116" s="1">
        <v>6</v>
      </c>
      <c r="T5116" s="1">
        <f>VLOOKUP(VLOOKUP(G5116,Ma_KH!$A:$R,18,0)&amp;K5116,Gia_MB!$A:$F,6,0)</f>
        <v>74250</v>
      </c>
      <c r="U5116" s="14">
        <f t="shared" si="735"/>
        <v>445500</v>
      </c>
      <c r="W5116" s="64">
        <f t="shared" si="736"/>
        <v>0</v>
      </c>
      <c r="X5116" s="3" t="str">
        <f t="shared" si="737"/>
        <v>8</v>
      </c>
      <c r="Z5116" s="14">
        <f t="shared" si="738"/>
        <v>35640</v>
      </c>
      <c r="AA5116" s="7">
        <f>VLOOKUP(G5116,Ma_KH!$A:$R,14,0)</f>
        <v>60</v>
      </c>
      <c r="AD5116" s="7" t="str">
        <f>IFERROR(VLOOKUP(J5116,'Chuyển Mã'!$B$3:$C$9,2,0),"")</f>
        <v>Hà Nội</v>
      </c>
      <c r="AE5116" s="7" t="str">
        <f t="shared" si="727"/>
        <v>Chả cốm 300g</v>
      </c>
      <c r="AF5116" s="7">
        <f t="shared" si="728"/>
        <v>6</v>
      </c>
    </row>
    <row r="5117" spans="1:32" x14ac:dyDescent="0.25">
      <c r="A5117" s="11">
        <v>45911</v>
      </c>
      <c r="B5117" s="25">
        <v>4176626481</v>
      </c>
      <c r="C5117" s="12" t="s">
        <v>7214</v>
      </c>
      <c r="D5117" s="16">
        <v>45911</v>
      </c>
      <c r="G5117" s="13" t="s">
        <v>8201</v>
      </c>
      <c r="I5117" s="25" t="s">
        <v>8831</v>
      </c>
      <c r="J5117" s="13" t="s">
        <v>75</v>
      </c>
      <c r="K5117" s="13" t="s">
        <v>51</v>
      </c>
      <c r="L5117" s="25" t="str">
        <f>VLOOKUP($K5117,TONG_SL!$A:$D,2,0)</f>
        <v>Mọc Nấm Hương 250g</v>
      </c>
      <c r="N5117" s="25" t="str">
        <f t="shared" si="734"/>
        <v>K-C6</v>
      </c>
      <c r="Q5117" s="25" t="str">
        <f>VLOOKUP(K5117,TONG_SL!$A:$D,3,0)</f>
        <v>Túi</v>
      </c>
      <c r="R5117" s="1">
        <v>6</v>
      </c>
      <c r="T5117" s="1">
        <f>VLOOKUP(VLOOKUP(G5117,Ma_KH!$A:$R,18,0)&amp;K5117,Gia_MB!$A:$F,6,0)</f>
        <v>46000</v>
      </c>
      <c r="U5117" s="14">
        <f t="shared" si="735"/>
        <v>276000</v>
      </c>
      <c r="W5117" s="64">
        <f t="shared" si="736"/>
        <v>0</v>
      </c>
      <c r="X5117" s="3" t="str">
        <f t="shared" si="737"/>
        <v>8</v>
      </c>
      <c r="Z5117" s="14">
        <f t="shared" si="738"/>
        <v>22080</v>
      </c>
      <c r="AA5117" s="7">
        <f>VLOOKUP(G5117,Ma_KH!$A:$R,14,0)</f>
        <v>60</v>
      </c>
      <c r="AD5117" s="7" t="str">
        <f>IFERROR(VLOOKUP(J5117,'Chuyển Mã'!$B$3:$C$9,2,0),"")</f>
        <v>Hà Nội</v>
      </c>
      <c r="AE5117" s="7" t="str">
        <f t="shared" si="727"/>
        <v>Mọc Nấm Hương 250g</v>
      </c>
      <c r="AF5117" s="7">
        <f t="shared" si="728"/>
        <v>6</v>
      </c>
    </row>
    <row r="5118" spans="1:32" x14ac:dyDescent="0.25">
      <c r="A5118" s="11">
        <v>45911</v>
      </c>
      <c r="B5118" s="25">
        <v>4176626481</v>
      </c>
      <c r="C5118" s="12" t="s">
        <v>7214</v>
      </c>
      <c r="D5118" s="16">
        <v>45911</v>
      </c>
      <c r="G5118" s="13" t="s">
        <v>8201</v>
      </c>
      <c r="I5118" s="25" t="s">
        <v>8831</v>
      </c>
      <c r="J5118" s="13" t="s">
        <v>75</v>
      </c>
      <c r="K5118" s="13" t="s">
        <v>35</v>
      </c>
      <c r="L5118" s="25" t="str">
        <f>VLOOKUP($K5118,TONG_SL!$A:$D,2,0)</f>
        <v>Tai heo muối 200g</v>
      </c>
      <c r="N5118" s="25" t="str">
        <f t="shared" si="734"/>
        <v>K-C6</v>
      </c>
      <c r="Q5118" s="25" t="str">
        <f>VLOOKUP(K5118,TONG_SL!$A:$D,3,0)</f>
        <v>Túi</v>
      </c>
      <c r="R5118" s="1">
        <v>3</v>
      </c>
      <c r="T5118" s="1">
        <f>VLOOKUP(VLOOKUP(G5118,Ma_KH!$A:$R,18,0)&amp;K5118,Gia_MB!$A:$F,6,0)</f>
        <v>55595</v>
      </c>
      <c r="U5118" s="14">
        <f t="shared" si="735"/>
        <v>166785</v>
      </c>
      <c r="W5118" s="64">
        <f t="shared" si="736"/>
        <v>0</v>
      </c>
      <c r="X5118" s="3" t="str">
        <f t="shared" si="737"/>
        <v>8</v>
      </c>
      <c r="Z5118" s="14">
        <f t="shared" si="738"/>
        <v>13342.800000000001</v>
      </c>
      <c r="AA5118" s="7">
        <f>VLOOKUP(G5118,Ma_KH!$A:$R,14,0)</f>
        <v>60</v>
      </c>
      <c r="AD5118" s="7" t="str">
        <f>IFERROR(VLOOKUP(J5118,'Chuyển Mã'!$B$3:$C$9,2,0),"")</f>
        <v>Hà Nội</v>
      </c>
      <c r="AE5118" s="7" t="str">
        <f t="shared" si="727"/>
        <v>Tai heo muối 200g</v>
      </c>
      <c r="AF5118" s="7">
        <f t="shared" si="728"/>
        <v>3</v>
      </c>
    </row>
    <row r="5119" spans="1:32" x14ac:dyDescent="0.25">
      <c r="A5119" s="11">
        <v>45911</v>
      </c>
      <c r="B5119" s="25">
        <v>4176626481</v>
      </c>
      <c r="C5119" s="12" t="s">
        <v>7214</v>
      </c>
      <c r="D5119" s="16">
        <v>45911</v>
      </c>
      <c r="G5119" s="13" t="s">
        <v>8201</v>
      </c>
      <c r="I5119" s="25" t="s">
        <v>8831</v>
      </c>
      <c r="J5119" s="13" t="s">
        <v>75</v>
      </c>
      <c r="K5119" s="13" t="s">
        <v>8878</v>
      </c>
      <c r="L5119" s="25" t="str">
        <f>VLOOKUP($K5119,TONG_SL!$A:$D,2,0)</f>
        <v>Chân giò heo muối 300g</v>
      </c>
      <c r="N5119" s="25" t="str">
        <f t="shared" si="734"/>
        <v>K-C6</v>
      </c>
      <c r="Q5119" s="25" t="str">
        <f>VLOOKUP(K5119,TONG_SL!$A:$D,3,0)</f>
        <v>Túi</v>
      </c>
      <c r="R5119" s="1">
        <v>6</v>
      </c>
      <c r="T5119" s="1">
        <f>VLOOKUP(VLOOKUP(G5119,Ma_KH!$A:$R,18,0)&amp;K5119,Gia_MB!$A:$F,6,0)</f>
        <v>73431</v>
      </c>
      <c r="U5119" s="14">
        <f t="shared" si="735"/>
        <v>440586</v>
      </c>
      <c r="W5119" s="64">
        <f t="shared" si="736"/>
        <v>0</v>
      </c>
      <c r="X5119" s="3" t="str">
        <f t="shared" si="737"/>
        <v>8</v>
      </c>
      <c r="Z5119" s="14">
        <f t="shared" si="738"/>
        <v>35246.879999999997</v>
      </c>
      <c r="AA5119" s="7">
        <f>VLOOKUP(G5119,Ma_KH!$A:$R,14,0)</f>
        <v>60</v>
      </c>
      <c r="AD5119" s="7" t="str">
        <f>IFERROR(VLOOKUP(J5119,'Chuyển Mã'!$B$3:$C$9,2,0),"")</f>
        <v>Hà Nội</v>
      </c>
      <c r="AE5119" s="7" t="str">
        <f t="shared" si="727"/>
        <v>Chân giò heo muối 300g</v>
      </c>
      <c r="AF5119" s="7">
        <f t="shared" si="728"/>
        <v>6</v>
      </c>
    </row>
    <row r="5120" spans="1:32" x14ac:dyDescent="0.25">
      <c r="A5120" s="11">
        <v>45911</v>
      </c>
      <c r="B5120" s="25">
        <v>4176626481</v>
      </c>
      <c r="C5120" s="12" t="s">
        <v>7214</v>
      </c>
      <c r="D5120" s="16">
        <v>45911</v>
      </c>
      <c r="G5120" s="13" t="s">
        <v>8201</v>
      </c>
      <c r="I5120" s="25" t="s">
        <v>8831</v>
      </c>
      <c r="J5120" s="13" t="s">
        <v>75</v>
      </c>
      <c r="K5120" s="13" t="s">
        <v>32</v>
      </c>
      <c r="L5120" s="25" t="str">
        <f>VLOOKUP($K5120,TONG_SL!$A:$D,2,0)</f>
        <v>Giò Tai Lưỡi Xào 250</v>
      </c>
      <c r="N5120" s="25" t="str">
        <f t="shared" si="734"/>
        <v>K-C6</v>
      </c>
      <c r="Q5120" s="25" t="str">
        <f>VLOOKUP(K5120,TONG_SL!$A:$D,3,0)</f>
        <v>Túi</v>
      </c>
      <c r="R5120" s="1">
        <v>6</v>
      </c>
      <c r="T5120" s="1">
        <f>VLOOKUP(VLOOKUP(G5120,Ma_KH!$A:$R,18,0)&amp;K5120,Gia_MB!$A:$F,6,0)</f>
        <v>50183</v>
      </c>
      <c r="U5120" s="14">
        <f t="shared" si="735"/>
        <v>301098</v>
      </c>
      <c r="W5120" s="64">
        <f t="shared" si="736"/>
        <v>0</v>
      </c>
      <c r="X5120" s="3" t="str">
        <f t="shared" si="737"/>
        <v>8</v>
      </c>
      <c r="Z5120" s="14">
        <f t="shared" si="738"/>
        <v>24087.84</v>
      </c>
      <c r="AA5120" s="7">
        <f>VLOOKUP(G5120,Ma_KH!$A:$R,14,0)</f>
        <v>60</v>
      </c>
      <c r="AD5120" s="7" t="str">
        <f>IFERROR(VLOOKUP(J5120,'Chuyển Mã'!$B$3:$C$9,2,0),"")</f>
        <v>Hà Nội</v>
      </c>
      <c r="AE5120" s="7" t="str">
        <f t="shared" si="727"/>
        <v>Giò Tai Lưỡi Xào 250</v>
      </c>
      <c r="AF5120" s="7">
        <f t="shared" si="728"/>
        <v>6</v>
      </c>
    </row>
    <row r="5121" spans="1:32" x14ac:dyDescent="0.25">
      <c r="A5121" s="11">
        <v>45911</v>
      </c>
      <c r="B5121" s="25">
        <v>4176626457</v>
      </c>
      <c r="C5121" s="12" t="s">
        <v>7214</v>
      </c>
      <c r="D5121" s="16">
        <v>45911</v>
      </c>
      <c r="G5121" s="13" t="s">
        <v>8832</v>
      </c>
      <c r="I5121" s="25" t="s">
        <v>8833</v>
      </c>
      <c r="J5121" s="13" t="s">
        <v>75</v>
      </c>
      <c r="K5121" s="13" t="s">
        <v>8878</v>
      </c>
      <c r="L5121" s="25" t="str">
        <f>VLOOKUP($K5121,TONG_SL!$A:$D,2,0)</f>
        <v>Chân giò heo muối 300g</v>
      </c>
      <c r="N5121" s="25" t="str">
        <f t="shared" si="734"/>
        <v>K-C6</v>
      </c>
      <c r="Q5121" s="25" t="str">
        <f>VLOOKUP(K5121,TONG_SL!$A:$D,3,0)</f>
        <v>Túi</v>
      </c>
      <c r="R5121" s="1">
        <v>6</v>
      </c>
      <c r="T5121" s="1">
        <f>VLOOKUP(VLOOKUP(G5121,Ma_KH!$A:$R,18,0)&amp;K5121,Gia_MB!$A:$F,6,0)</f>
        <v>73431</v>
      </c>
      <c r="U5121" s="14">
        <f t="shared" si="735"/>
        <v>440586</v>
      </c>
      <c r="W5121" s="64">
        <f t="shared" si="736"/>
        <v>0</v>
      </c>
      <c r="X5121" s="3" t="str">
        <f t="shared" si="737"/>
        <v>8</v>
      </c>
      <c r="Z5121" s="14">
        <f t="shared" si="738"/>
        <v>35246.879999999997</v>
      </c>
      <c r="AA5121" s="7">
        <f>VLOOKUP(G5121,Ma_KH!$A:$R,14,0)</f>
        <v>60</v>
      </c>
      <c r="AD5121" s="7" t="str">
        <f>IFERROR(VLOOKUP(J5121,'Chuyển Mã'!$B$3:$C$9,2,0),"")</f>
        <v>Hà Nội</v>
      </c>
      <c r="AE5121" s="7" t="str">
        <f t="shared" si="727"/>
        <v>Chân giò heo muối 300g</v>
      </c>
      <c r="AF5121" s="7">
        <f t="shared" si="728"/>
        <v>6</v>
      </c>
    </row>
    <row r="5122" spans="1:32" x14ac:dyDescent="0.25">
      <c r="A5122" s="11">
        <v>45911</v>
      </c>
      <c r="B5122" s="25">
        <v>4176626457</v>
      </c>
      <c r="C5122" s="12" t="s">
        <v>7214</v>
      </c>
      <c r="D5122" s="16">
        <v>45911</v>
      </c>
      <c r="G5122" s="13" t="s">
        <v>8832</v>
      </c>
      <c r="I5122" s="25" t="s">
        <v>8833</v>
      </c>
      <c r="J5122" s="13" t="s">
        <v>75</v>
      </c>
      <c r="K5122" s="13" t="s">
        <v>39</v>
      </c>
      <c r="L5122" s="25" t="str">
        <f>VLOOKUP($K5122,TONG_SL!$A:$D,2,0)</f>
        <v>Chả cốm 300g</v>
      </c>
      <c r="N5122" s="25" t="str">
        <f t="shared" si="734"/>
        <v>K-C6</v>
      </c>
      <c r="Q5122" s="25" t="str">
        <f>VLOOKUP(K5122,TONG_SL!$A:$D,3,0)</f>
        <v>Túi</v>
      </c>
      <c r="R5122" s="1">
        <v>6</v>
      </c>
      <c r="T5122" s="1">
        <f>VLOOKUP(VLOOKUP(G5122,Ma_KH!$A:$R,18,0)&amp;K5122,Gia_MB!$A:$F,6,0)</f>
        <v>74250</v>
      </c>
      <c r="U5122" s="14">
        <f t="shared" si="735"/>
        <v>445500</v>
      </c>
      <c r="W5122" s="64">
        <f t="shared" si="736"/>
        <v>0</v>
      </c>
      <c r="X5122" s="3" t="str">
        <f t="shared" si="737"/>
        <v>8</v>
      </c>
      <c r="Z5122" s="14">
        <f t="shared" si="738"/>
        <v>35640</v>
      </c>
      <c r="AA5122" s="7">
        <f>VLOOKUP(G5122,Ma_KH!$A:$R,14,0)</f>
        <v>60</v>
      </c>
      <c r="AD5122" s="7" t="str">
        <f>IFERROR(VLOOKUP(J5122,'Chuyển Mã'!$B$3:$C$9,2,0),"")</f>
        <v>Hà Nội</v>
      </c>
      <c r="AE5122" s="7" t="str">
        <f t="shared" si="727"/>
        <v>Chả cốm 300g</v>
      </c>
      <c r="AF5122" s="7">
        <f t="shared" si="728"/>
        <v>6</v>
      </c>
    </row>
    <row r="5123" spans="1:32" x14ac:dyDescent="0.25">
      <c r="A5123" s="11">
        <v>45911</v>
      </c>
      <c r="B5123" s="25">
        <v>4176626457</v>
      </c>
      <c r="C5123" s="12" t="s">
        <v>7214</v>
      </c>
      <c r="D5123" s="16">
        <v>45911</v>
      </c>
      <c r="G5123" s="13" t="s">
        <v>8832</v>
      </c>
      <c r="I5123" s="25" t="s">
        <v>8833</v>
      </c>
      <c r="J5123" s="13" t="s">
        <v>75</v>
      </c>
      <c r="K5123" s="13" t="s">
        <v>7213</v>
      </c>
      <c r="L5123" s="25" t="str">
        <f>VLOOKUP($K5123,TONG_SL!$A:$D,2,0)</f>
        <v>Chả nướng 300g</v>
      </c>
      <c r="N5123" s="25" t="str">
        <f t="shared" si="734"/>
        <v>K-C6</v>
      </c>
      <c r="Q5123" s="25" t="str">
        <f>VLOOKUP(K5123,TONG_SL!$A:$D,3,0)</f>
        <v>Túi</v>
      </c>
      <c r="R5123" s="1">
        <v>3</v>
      </c>
      <c r="T5123" s="1">
        <f>VLOOKUP(VLOOKUP(G5123,Ma_KH!$A:$R,18,0)&amp;K5123,Gia_MB!$A:$F,6,0)</f>
        <v>70950</v>
      </c>
      <c r="U5123" s="14">
        <f t="shared" si="735"/>
        <v>212850</v>
      </c>
      <c r="W5123" s="64">
        <f t="shared" si="736"/>
        <v>0</v>
      </c>
      <c r="X5123" s="3" t="str">
        <f t="shared" si="737"/>
        <v>8</v>
      </c>
      <c r="Z5123" s="14">
        <f t="shared" si="738"/>
        <v>17028</v>
      </c>
      <c r="AA5123" s="7">
        <f>VLOOKUP(G5123,Ma_KH!$A:$R,14,0)</f>
        <v>60</v>
      </c>
      <c r="AD5123" s="7" t="str">
        <f>IFERROR(VLOOKUP(J5123,'Chuyển Mã'!$B$3:$C$9,2,0),"")</f>
        <v>Hà Nội</v>
      </c>
      <c r="AE5123" s="7" t="str">
        <f t="shared" ref="AE5123:AE5186" si="743">IFERROR(L5123,"")</f>
        <v>Chả nướng 300g</v>
      </c>
      <c r="AF5123" s="7">
        <f t="shared" ref="AF5123:AF5186" si="744">R5123</f>
        <v>3</v>
      </c>
    </row>
    <row r="5124" spans="1:32" x14ac:dyDescent="0.25">
      <c r="A5124" s="11">
        <v>45911</v>
      </c>
      <c r="B5124" s="25">
        <v>4176626457</v>
      </c>
      <c r="C5124" s="12" t="s">
        <v>7214</v>
      </c>
      <c r="D5124" s="16">
        <v>45911</v>
      </c>
      <c r="G5124" s="13" t="s">
        <v>8832</v>
      </c>
      <c r="I5124" s="25" t="s">
        <v>8833</v>
      </c>
      <c r="J5124" s="13" t="s">
        <v>75</v>
      </c>
      <c r="K5124" s="13" t="s">
        <v>8879</v>
      </c>
      <c r="L5124" s="25" t="str">
        <f>VLOOKUP($K5124,TONG_SL!$A:$D,2,0)</f>
        <v>Mọc Nấm Hương 250g</v>
      </c>
      <c r="N5124" s="25" t="str">
        <f t="shared" si="734"/>
        <v>K-C6</v>
      </c>
      <c r="Q5124" s="25" t="str">
        <f>VLOOKUP(K5124,TONG_SL!$A:$D,3,0)</f>
        <v>Túi</v>
      </c>
      <c r="R5124" s="1">
        <v>6</v>
      </c>
      <c r="T5124" s="1">
        <f>VLOOKUP(VLOOKUP(G5124,Ma_KH!$A:$R,18,0)&amp;K5124,Gia_MB!$A:$F,6,0)</f>
        <v>46000</v>
      </c>
      <c r="U5124" s="14">
        <f t="shared" si="735"/>
        <v>276000</v>
      </c>
      <c r="W5124" s="64">
        <f t="shared" si="736"/>
        <v>0</v>
      </c>
      <c r="X5124" s="3" t="str">
        <f t="shared" si="737"/>
        <v>8</v>
      </c>
      <c r="Z5124" s="14">
        <f t="shared" si="738"/>
        <v>22080</v>
      </c>
      <c r="AA5124" s="7">
        <f>VLOOKUP(G5124,Ma_KH!$A:$R,14,0)</f>
        <v>60</v>
      </c>
      <c r="AD5124" s="7" t="str">
        <f>IFERROR(VLOOKUP(J5124,'Chuyển Mã'!$B$3:$C$9,2,0),"")</f>
        <v>Hà Nội</v>
      </c>
      <c r="AE5124" s="7" t="str">
        <f t="shared" si="743"/>
        <v>Mọc Nấm Hương 250g</v>
      </c>
      <c r="AF5124" s="7">
        <f t="shared" si="744"/>
        <v>6</v>
      </c>
    </row>
    <row r="5125" spans="1:32" x14ac:dyDescent="0.25">
      <c r="A5125" s="11">
        <v>45911</v>
      </c>
      <c r="B5125" s="25">
        <v>4176626457</v>
      </c>
      <c r="C5125" s="12" t="s">
        <v>7214</v>
      </c>
      <c r="D5125" s="16">
        <v>45911</v>
      </c>
      <c r="G5125" s="13" t="s">
        <v>8832</v>
      </c>
      <c r="I5125" s="25" t="s">
        <v>8833</v>
      </c>
      <c r="J5125" s="13" t="s">
        <v>75</v>
      </c>
      <c r="K5125" s="13" t="s">
        <v>32</v>
      </c>
      <c r="L5125" s="25" t="str">
        <f>VLOOKUP($K5125,TONG_SL!$A:$D,2,0)</f>
        <v>Giò Tai Lưỡi Xào 250</v>
      </c>
      <c r="N5125" s="25" t="str">
        <f t="shared" si="734"/>
        <v>K-C6</v>
      </c>
      <c r="Q5125" s="25" t="str">
        <f>VLOOKUP(K5125,TONG_SL!$A:$D,3,0)</f>
        <v>Túi</v>
      </c>
      <c r="R5125" s="1">
        <v>6</v>
      </c>
      <c r="T5125" s="1">
        <f>VLOOKUP(VLOOKUP(G5125,Ma_KH!$A:$R,18,0)&amp;K5125,Gia_MB!$A:$F,6,0)</f>
        <v>50183</v>
      </c>
      <c r="U5125" s="14">
        <f t="shared" si="735"/>
        <v>301098</v>
      </c>
      <c r="W5125" s="64">
        <f t="shared" si="736"/>
        <v>0</v>
      </c>
      <c r="X5125" s="3" t="str">
        <f t="shared" si="737"/>
        <v>8</v>
      </c>
      <c r="Z5125" s="14">
        <f t="shared" si="738"/>
        <v>24087.84</v>
      </c>
      <c r="AA5125" s="7">
        <f>VLOOKUP(G5125,Ma_KH!$A:$R,14,0)</f>
        <v>60</v>
      </c>
      <c r="AD5125" s="7" t="str">
        <f>IFERROR(VLOOKUP(J5125,'Chuyển Mã'!$B$3:$C$9,2,0),"")</f>
        <v>Hà Nội</v>
      </c>
      <c r="AE5125" s="7" t="str">
        <f t="shared" si="743"/>
        <v>Giò Tai Lưỡi Xào 250</v>
      </c>
      <c r="AF5125" s="7">
        <f t="shared" si="744"/>
        <v>6</v>
      </c>
    </row>
    <row r="5126" spans="1:32" x14ac:dyDescent="0.25">
      <c r="A5126" s="11">
        <v>45911</v>
      </c>
      <c r="B5126" s="25">
        <v>4176626457</v>
      </c>
      <c r="C5126" s="12" t="s">
        <v>7214</v>
      </c>
      <c r="D5126" s="16">
        <v>45911</v>
      </c>
      <c r="G5126" s="13" t="s">
        <v>8832</v>
      </c>
      <c r="I5126" s="25" t="s">
        <v>8833</v>
      </c>
      <c r="J5126" s="13" t="s">
        <v>75</v>
      </c>
      <c r="K5126" s="13" t="s">
        <v>35</v>
      </c>
      <c r="L5126" s="25" t="str">
        <f>VLOOKUP($K5126,TONG_SL!$A:$D,2,0)</f>
        <v>Tai heo muối 200g</v>
      </c>
      <c r="N5126" s="25" t="str">
        <f t="shared" si="734"/>
        <v>K-C6</v>
      </c>
      <c r="Q5126" s="25" t="str">
        <f>VLOOKUP(K5126,TONG_SL!$A:$D,3,0)</f>
        <v>Túi</v>
      </c>
      <c r="R5126" s="1">
        <v>3</v>
      </c>
      <c r="T5126" s="1">
        <f>VLOOKUP(VLOOKUP(G5126,Ma_KH!$A:$R,18,0)&amp;K5126,Gia_MB!$A:$F,6,0)</f>
        <v>55595</v>
      </c>
      <c r="U5126" s="14">
        <f t="shared" si="735"/>
        <v>166785</v>
      </c>
      <c r="W5126" s="64">
        <f t="shared" si="736"/>
        <v>0</v>
      </c>
      <c r="X5126" s="3" t="str">
        <f t="shared" si="737"/>
        <v>8</v>
      </c>
      <c r="Z5126" s="14">
        <f t="shared" si="738"/>
        <v>13342.800000000001</v>
      </c>
      <c r="AA5126" s="7">
        <f>VLOOKUP(G5126,Ma_KH!$A:$R,14,0)</f>
        <v>60</v>
      </c>
      <c r="AD5126" s="7" t="str">
        <f>IFERROR(VLOOKUP(J5126,'Chuyển Mã'!$B$3:$C$9,2,0),"")</f>
        <v>Hà Nội</v>
      </c>
      <c r="AE5126" s="7" t="str">
        <f t="shared" si="743"/>
        <v>Tai heo muối 200g</v>
      </c>
      <c r="AF5126" s="7">
        <f t="shared" si="744"/>
        <v>3</v>
      </c>
    </row>
    <row r="5127" spans="1:32" x14ac:dyDescent="0.25">
      <c r="A5127" s="11">
        <v>45911</v>
      </c>
      <c r="B5127" s="25">
        <v>4176626452</v>
      </c>
      <c r="C5127" s="12" t="s">
        <v>7214</v>
      </c>
      <c r="D5127" s="16">
        <v>45911</v>
      </c>
      <c r="G5127" s="13" t="s">
        <v>8834</v>
      </c>
      <c r="I5127" s="25" t="s">
        <v>8835</v>
      </c>
      <c r="J5127" s="13" t="s">
        <v>75</v>
      </c>
      <c r="K5127" s="13" t="s">
        <v>35</v>
      </c>
      <c r="L5127" s="25" t="str">
        <f>VLOOKUP($K5127,TONG_SL!$A:$D,2,0)</f>
        <v>Tai heo muối 200g</v>
      </c>
      <c r="N5127" s="25" t="str">
        <f t="shared" si="734"/>
        <v>K-C6</v>
      </c>
      <c r="Q5127" s="25" t="str">
        <f>VLOOKUP(K5127,TONG_SL!$A:$D,3,0)</f>
        <v>Túi</v>
      </c>
      <c r="R5127" s="1">
        <v>3</v>
      </c>
      <c r="T5127" s="1">
        <f>VLOOKUP(VLOOKUP(G5127,Ma_KH!$A:$R,18,0)&amp;K5127,Gia_MB!$A:$F,6,0)</f>
        <v>55595</v>
      </c>
      <c r="U5127" s="14">
        <f t="shared" si="735"/>
        <v>166785</v>
      </c>
      <c r="W5127" s="64">
        <f t="shared" si="736"/>
        <v>0</v>
      </c>
      <c r="X5127" s="3" t="str">
        <f t="shared" si="737"/>
        <v>8</v>
      </c>
      <c r="Z5127" s="14">
        <f t="shared" si="738"/>
        <v>13342.800000000001</v>
      </c>
      <c r="AA5127" s="7">
        <f>VLOOKUP(G5127,Ma_KH!$A:$R,14,0)</f>
        <v>60</v>
      </c>
      <c r="AD5127" s="7" t="str">
        <f>IFERROR(VLOOKUP(J5127,'Chuyển Mã'!$B$3:$C$9,2,0),"")</f>
        <v>Hà Nội</v>
      </c>
      <c r="AE5127" s="7" t="str">
        <f t="shared" si="743"/>
        <v>Tai heo muối 200g</v>
      </c>
      <c r="AF5127" s="7">
        <f t="shared" si="744"/>
        <v>3</v>
      </c>
    </row>
    <row r="5128" spans="1:32" x14ac:dyDescent="0.25">
      <c r="A5128" s="11">
        <v>45911</v>
      </c>
      <c r="B5128" s="25">
        <v>4176626452</v>
      </c>
      <c r="C5128" s="12" t="s">
        <v>7214</v>
      </c>
      <c r="D5128" s="16">
        <v>45911</v>
      </c>
      <c r="G5128" s="13" t="s">
        <v>8834</v>
      </c>
      <c r="I5128" s="25" t="s">
        <v>8835</v>
      </c>
      <c r="J5128" s="13" t="s">
        <v>75</v>
      </c>
      <c r="K5128" s="13" t="s">
        <v>32</v>
      </c>
      <c r="L5128" s="25" t="str">
        <f>VLOOKUP($K5128,TONG_SL!$A:$D,2,0)</f>
        <v>Giò Tai Lưỡi Xào 250</v>
      </c>
      <c r="N5128" s="25" t="str">
        <f t="shared" si="734"/>
        <v>K-C6</v>
      </c>
      <c r="Q5128" s="25" t="str">
        <f>VLOOKUP(K5128,TONG_SL!$A:$D,3,0)</f>
        <v>Túi</v>
      </c>
      <c r="R5128" s="1">
        <v>6</v>
      </c>
      <c r="T5128" s="1">
        <f>VLOOKUP(VLOOKUP(G5128,Ma_KH!$A:$R,18,0)&amp;K5128,Gia_MB!$A:$F,6,0)</f>
        <v>50183</v>
      </c>
      <c r="U5128" s="14">
        <f t="shared" si="735"/>
        <v>301098</v>
      </c>
      <c r="W5128" s="64">
        <f t="shared" si="736"/>
        <v>0</v>
      </c>
      <c r="X5128" s="3" t="str">
        <f t="shared" si="737"/>
        <v>8</v>
      </c>
      <c r="Z5128" s="14">
        <f t="shared" si="738"/>
        <v>24087.84</v>
      </c>
      <c r="AA5128" s="7">
        <f>VLOOKUP(G5128,Ma_KH!$A:$R,14,0)</f>
        <v>60</v>
      </c>
      <c r="AD5128" s="7" t="str">
        <f>IFERROR(VLOOKUP(J5128,'Chuyển Mã'!$B$3:$C$9,2,0),"")</f>
        <v>Hà Nội</v>
      </c>
      <c r="AE5128" s="7" t="str">
        <f t="shared" si="743"/>
        <v>Giò Tai Lưỡi Xào 250</v>
      </c>
      <c r="AF5128" s="7">
        <f t="shared" si="744"/>
        <v>6</v>
      </c>
    </row>
    <row r="5129" spans="1:32" x14ac:dyDescent="0.25">
      <c r="A5129" s="11">
        <v>45911</v>
      </c>
      <c r="B5129" s="25">
        <v>4176626452</v>
      </c>
      <c r="C5129" s="12" t="s">
        <v>7214</v>
      </c>
      <c r="D5129" s="16">
        <v>45911</v>
      </c>
      <c r="G5129" s="13" t="s">
        <v>8834</v>
      </c>
      <c r="I5129" s="25" t="s">
        <v>8835</v>
      </c>
      <c r="J5129" s="13" t="s">
        <v>75</v>
      </c>
      <c r="K5129" s="13" t="s">
        <v>8878</v>
      </c>
      <c r="L5129" s="25" t="str">
        <f>VLOOKUP($K5129,TONG_SL!$A:$D,2,0)</f>
        <v>Chân giò heo muối 300g</v>
      </c>
      <c r="N5129" s="25" t="str">
        <f t="shared" si="734"/>
        <v>K-C6</v>
      </c>
      <c r="Q5129" s="25" t="str">
        <f>VLOOKUP(K5129,TONG_SL!$A:$D,3,0)</f>
        <v>Túi</v>
      </c>
      <c r="R5129" s="1">
        <v>6</v>
      </c>
      <c r="T5129" s="1">
        <f>VLOOKUP(VLOOKUP(G5129,Ma_KH!$A:$R,18,0)&amp;K5129,Gia_MB!$A:$F,6,0)</f>
        <v>73431</v>
      </c>
      <c r="U5129" s="14">
        <f t="shared" si="735"/>
        <v>440586</v>
      </c>
      <c r="W5129" s="64">
        <f t="shared" si="736"/>
        <v>0</v>
      </c>
      <c r="X5129" s="3" t="str">
        <f t="shared" si="737"/>
        <v>8</v>
      </c>
      <c r="Z5129" s="14">
        <f t="shared" si="738"/>
        <v>35246.879999999997</v>
      </c>
      <c r="AA5129" s="7">
        <f>VLOOKUP(G5129,Ma_KH!$A:$R,14,0)</f>
        <v>60</v>
      </c>
      <c r="AD5129" s="7" t="str">
        <f>IFERROR(VLOOKUP(J5129,'Chuyển Mã'!$B$3:$C$9,2,0),"")</f>
        <v>Hà Nội</v>
      </c>
      <c r="AE5129" s="7" t="str">
        <f t="shared" si="743"/>
        <v>Chân giò heo muối 300g</v>
      </c>
      <c r="AF5129" s="7">
        <f t="shared" si="744"/>
        <v>6</v>
      </c>
    </row>
    <row r="5130" spans="1:32" x14ac:dyDescent="0.25">
      <c r="A5130" s="11">
        <v>45911</v>
      </c>
      <c r="B5130" s="25">
        <v>4176626452</v>
      </c>
      <c r="C5130" s="12" t="s">
        <v>7214</v>
      </c>
      <c r="D5130" s="16">
        <v>45911</v>
      </c>
      <c r="G5130" s="13" t="s">
        <v>8834</v>
      </c>
      <c r="I5130" s="25" t="s">
        <v>8835</v>
      </c>
      <c r="J5130" s="13" t="s">
        <v>75</v>
      </c>
      <c r="K5130" s="13" t="s">
        <v>7213</v>
      </c>
      <c r="L5130" s="25" t="str">
        <f>VLOOKUP($K5130,TONG_SL!$A:$D,2,0)</f>
        <v>Chả nướng 300g</v>
      </c>
      <c r="N5130" s="25" t="str">
        <f t="shared" si="734"/>
        <v>K-C6</v>
      </c>
      <c r="Q5130" s="25" t="str">
        <f>VLOOKUP(K5130,TONG_SL!$A:$D,3,0)</f>
        <v>Túi</v>
      </c>
      <c r="R5130" s="1">
        <v>3</v>
      </c>
      <c r="T5130" s="1">
        <f>VLOOKUP(VLOOKUP(G5130,Ma_KH!$A:$R,18,0)&amp;K5130,Gia_MB!$A:$F,6,0)</f>
        <v>70950</v>
      </c>
      <c r="U5130" s="14">
        <f t="shared" si="735"/>
        <v>212850</v>
      </c>
      <c r="W5130" s="64">
        <f t="shared" si="736"/>
        <v>0</v>
      </c>
      <c r="X5130" s="3" t="str">
        <f t="shared" si="737"/>
        <v>8</v>
      </c>
      <c r="Z5130" s="14">
        <f t="shared" si="738"/>
        <v>17028</v>
      </c>
      <c r="AA5130" s="7">
        <f>VLOOKUP(G5130,Ma_KH!$A:$R,14,0)</f>
        <v>60</v>
      </c>
      <c r="AD5130" s="7" t="str">
        <f>IFERROR(VLOOKUP(J5130,'Chuyển Mã'!$B$3:$C$9,2,0),"")</f>
        <v>Hà Nội</v>
      </c>
      <c r="AE5130" s="7" t="str">
        <f t="shared" si="743"/>
        <v>Chả nướng 300g</v>
      </c>
      <c r="AF5130" s="7">
        <f t="shared" si="744"/>
        <v>3</v>
      </c>
    </row>
    <row r="5131" spans="1:32" x14ac:dyDescent="0.25">
      <c r="A5131" s="11">
        <v>45911</v>
      </c>
      <c r="B5131" s="25">
        <v>4176626452</v>
      </c>
      <c r="C5131" s="12" t="s">
        <v>7214</v>
      </c>
      <c r="D5131" s="16">
        <v>45911</v>
      </c>
      <c r="G5131" s="13" t="s">
        <v>8834</v>
      </c>
      <c r="I5131" s="25" t="s">
        <v>8835</v>
      </c>
      <c r="J5131" s="13" t="s">
        <v>75</v>
      </c>
      <c r="K5131" s="13" t="s">
        <v>39</v>
      </c>
      <c r="L5131" s="25" t="str">
        <f>VLOOKUP($K5131,TONG_SL!$A:$D,2,0)</f>
        <v>Chả cốm 300g</v>
      </c>
      <c r="N5131" s="25" t="str">
        <f t="shared" si="734"/>
        <v>K-C6</v>
      </c>
      <c r="Q5131" s="25" t="str">
        <f>VLOOKUP(K5131,TONG_SL!$A:$D,3,0)</f>
        <v>Túi</v>
      </c>
      <c r="R5131" s="1">
        <v>3</v>
      </c>
      <c r="T5131" s="1">
        <f>VLOOKUP(VLOOKUP(G5131,Ma_KH!$A:$R,18,0)&amp;K5131,Gia_MB!$A:$F,6,0)</f>
        <v>74250</v>
      </c>
      <c r="U5131" s="14">
        <f t="shared" si="735"/>
        <v>222750</v>
      </c>
      <c r="W5131" s="64">
        <f t="shared" si="736"/>
        <v>0</v>
      </c>
      <c r="X5131" s="3" t="str">
        <f t="shared" si="737"/>
        <v>8</v>
      </c>
      <c r="Z5131" s="14">
        <f t="shared" si="738"/>
        <v>17820</v>
      </c>
      <c r="AA5131" s="7">
        <f>VLOOKUP(G5131,Ma_KH!$A:$R,14,0)</f>
        <v>60</v>
      </c>
      <c r="AD5131" s="7" t="str">
        <f>IFERROR(VLOOKUP(J5131,'Chuyển Mã'!$B$3:$C$9,2,0),"")</f>
        <v>Hà Nội</v>
      </c>
      <c r="AE5131" s="7" t="str">
        <f t="shared" si="743"/>
        <v>Chả cốm 300g</v>
      </c>
      <c r="AF5131" s="7">
        <f t="shared" si="744"/>
        <v>3</v>
      </c>
    </row>
    <row r="5132" spans="1:32" x14ac:dyDescent="0.25">
      <c r="A5132" s="11">
        <v>45911</v>
      </c>
      <c r="B5132" s="25">
        <v>4176626452</v>
      </c>
      <c r="C5132" s="12" t="s">
        <v>7214</v>
      </c>
      <c r="D5132" s="16">
        <v>45911</v>
      </c>
      <c r="G5132" s="13" t="s">
        <v>8834</v>
      </c>
      <c r="I5132" s="25" t="s">
        <v>8835</v>
      </c>
      <c r="J5132" s="13" t="s">
        <v>75</v>
      </c>
      <c r="K5132" s="13" t="s">
        <v>30</v>
      </c>
      <c r="L5132" s="25" t="str">
        <f>VLOOKUP($K5132,TONG_SL!$A:$D,2,0)</f>
        <v>Gà muối 500g</v>
      </c>
      <c r="N5132" s="25" t="str">
        <f t="shared" si="734"/>
        <v>K-C6</v>
      </c>
      <c r="Q5132" s="25" t="str">
        <f>VLOOKUP(K5132,TONG_SL!$A:$D,3,0)</f>
        <v>Túi</v>
      </c>
      <c r="R5132" s="1">
        <v>6</v>
      </c>
      <c r="T5132" s="1">
        <f>VLOOKUP(VLOOKUP(G5132,Ma_KH!$A:$R,18,0)&amp;K5132,Gia_MB!$A:$F,6,0)</f>
        <v>111058</v>
      </c>
      <c r="U5132" s="14">
        <f t="shared" si="735"/>
        <v>666348</v>
      </c>
      <c r="W5132" s="64">
        <f t="shared" si="736"/>
        <v>0</v>
      </c>
      <c r="X5132" s="3" t="str">
        <f t="shared" si="737"/>
        <v>8</v>
      </c>
      <c r="Z5132" s="14">
        <f t="shared" si="738"/>
        <v>53307.840000000004</v>
      </c>
      <c r="AA5132" s="7">
        <f>VLOOKUP(G5132,Ma_KH!$A:$R,14,0)</f>
        <v>60</v>
      </c>
      <c r="AD5132" s="7" t="str">
        <f>IFERROR(VLOOKUP(J5132,'Chuyển Mã'!$B$3:$C$9,2,0),"")</f>
        <v>Hà Nội</v>
      </c>
      <c r="AE5132" s="7" t="str">
        <f t="shared" si="743"/>
        <v>Gà muối 500g</v>
      </c>
      <c r="AF5132" s="7">
        <f t="shared" si="744"/>
        <v>6</v>
      </c>
    </row>
    <row r="5133" spans="1:32" x14ac:dyDescent="0.25">
      <c r="A5133" s="11">
        <v>45911</v>
      </c>
      <c r="B5133" s="25">
        <v>4176626452</v>
      </c>
      <c r="C5133" s="12" t="s">
        <v>7214</v>
      </c>
      <c r="D5133" s="16">
        <v>45911</v>
      </c>
      <c r="G5133" s="13" t="s">
        <v>8834</v>
      </c>
      <c r="I5133" s="25" t="s">
        <v>8835</v>
      </c>
      <c r="J5133" s="13" t="s">
        <v>75</v>
      </c>
      <c r="K5133" s="13" t="s">
        <v>8879</v>
      </c>
      <c r="L5133" s="25" t="str">
        <f>VLOOKUP($K5133,TONG_SL!$A:$D,2,0)</f>
        <v>Mọc Nấm Hương 250g</v>
      </c>
      <c r="N5133" s="25" t="str">
        <f t="shared" si="734"/>
        <v>K-C6</v>
      </c>
      <c r="Q5133" s="25" t="str">
        <f>VLOOKUP(K5133,TONG_SL!$A:$D,3,0)</f>
        <v>Túi</v>
      </c>
      <c r="R5133" s="1">
        <v>6</v>
      </c>
      <c r="T5133" s="1">
        <f>VLOOKUP(VLOOKUP(G5133,Ma_KH!$A:$R,18,0)&amp;K5133,Gia_MB!$A:$F,6,0)</f>
        <v>46000</v>
      </c>
      <c r="U5133" s="14">
        <f t="shared" si="735"/>
        <v>276000</v>
      </c>
      <c r="W5133" s="64">
        <f t="shared" si="736"/>
        <v>0</v>
      </c>
      <c r="X5133" s="3" t="str">
        <f t="shared" si="737"/>
        <v>8</v>
      </c>
      <c r="Z5133" s="14">
        <f t="shared" si="738"/>
        <v>22080</v>
      </c>
      <c r="AA5133" s="7">
        <f>VLOOKUP(G5133,Ma_KH!$A:$R,14,0)</f>
        <v>60</v>
      </c>
      <c r="AD5133" s="7" t="str">
        <f>IFERROR(VLOOKUP(J5133,'Chuyển Mã'!$B$3:$C$9,2,0),"")</f>
        <v>Hà Nội</v>
      </c>
      <c r="AE5133" s="7" t="str">
        <f t="shared" si="743"/>
        <v>Mọc Nấm Hương 250g</v>
      </c>
      <c r="AF5133" s="7">
        <f t="shared" si="744"/>
        <v>6</v>
      </c>
    </row>
    <row r="5134" spans="1:32" x14ac:dyDescent="0.25">
      <c r="A5134" s="11">
        <v>45911</v>
      </c>
      <c r="B5134" s="25">
        <v>4176626464</v>
      </c>
      <c r="C5134" s="12" t="s">
        <v>7214</v>
      </c>
      <c r="D5134" s="16">
        <v>45911</v>
      </c>
      <c r="G5134" s="13" t="s">
        <v>8836</v>
      </c>
      <c r="I5134" s="25" t="s">
        <v>8837</v>
      </c>
      <c r="J5134" s="13" t="s">
        <v>75</v>
      </c>
      <c r="K5134" s="13" t="s">
        <v>30</v>
      </c>
      <c r="L5134" s="25" t="str">
        <f>VLOOKUP($K5134,TONG_SL!$A:$D,2,0)</f>
        <v>Gà muối 500g</v>
      </c>
      <c r="N5134" s="25" t="str">
        <f t="shared" si="734"/>
        <v>K-C6</v>
      </c>
      <c r="Q5134" s="25" t="str">
        <f>VLOOKUP(K5134,TONG_SL!$A:$D,3,0)</f>
        <v>Túi</v>
      </c>
      <c r="R5134" s="1">
        <v>6</v>
      </c>
      <c r="T5134" s="1">
        <f>VLOOKUP(VLOOKUP(G5134,Ma_KH!$A:$R,18,0)&amp;K5134,Gia_MB!$A:$F,6,0)</f>
        <v>111058</v>
      </c>
      <c r="U5134" s="14">
        <f t="shared" si="735"/>
        <v>666348</v>
      </c>
      <c r="W5134" s="64">
        <f t="shared" si="736"/>
        <v>0</v>
      </c>
      <c r="X5134" s="3" t="str">
        <f t="shared" si="737"/>
        <v>8</v>
      </c>
      <c r="Z5134" s="14">
        <f t="shared" si="738"/>
        <v>53307.840000000004</v>
      </c>
      <c r="AA5134" s="7">
        <f>VLOOKUP(G5134,Ma_KH!$A:$R,14,0)</f>
        <v>60</v>
      </c>
      <c r="AD5134" s="7" t="str">
        <f>IFERROR(VLOOKUP(J5134,'Chuyển Mã'!$B$3:$C$9,2,0),"")</f>
        <v>Hà Nội</v>
      </c>
      <c r="AE5134" s="7" t="str">
        <f t="shared" si="743"/>
        <v>Gà muối 500g</v>
      </c>
      <c r="AF5134" s="7">
        <f t="shared" si="744"/>
        <v>6</v>
      </c>
    </row>
    <row r="5135" spans="1:32" x14ac:dyDescent="0.25">
      <c r="A5135" s="11">
        <v>45911</v>
      </c>
      <c r="B5135" s="25">
        <v>4176626464</v>
      </c>
      <c r="C5135" s="12" t="s">
        <v>7214</v>
      </c>
      <c r="D5135" s="16">
        <v>45911</v>
      </c>
      <c r="G5135" s="13" t="s">
        <v>8836</v>
      </c>
      <c r="I5135" s="25" t="s">
        <v>8837</v>
      </c>
      <c r="J5135" s="13" t="s">
        <v>75</v>
      </c>
      <c r="K5135" s="13" t="s">
        <v>39</v>
      </c>
      <c r="L5135" s="25" t="str">
        <f>VLOOKUP($K5135,TONG_SL!$A:$D,2,0)</f>
        <v>Chả cốm 300g</v>
      </c>
      <c r="N5135" s="25" t="str">
        <f t="shared" si="734"/>
        <v>K-C6</v>
      </c>
      <c r="Q5135" s="25" t="str">
        <f>VLOOKUP(K5135,TONG_SL!$A:$D,3,0)</f>
        <v>Túi</v>
      </c>
      <c r="R5135" s="1">
        <v>3</v>
      </c>
      <c r="T5135" s="1">
        <f>VLOOKUP(VLOOKUP(G5135,Ma_KH!$A:$R,18,0)&amp;K5135,Gia_MB!$A:$F,6,0)</f>
        <v>74250</v>
      </c>
      <c r="U5135" s="14">
        <f t="shared" si="735"/>
        <v>222750</v>
      </c>
      <c r="W5135" s="64">
        <f t="shared" si="736"/>
        <v>0</v>
      </c>
      <c r="X5135" s="3" t="str">
        <f t="shared" si="737"/>
        <v>8</v>
      </c>
      <c r="Z5135" s="14">
        <f t="shared" si="738"/>
        <v>17820</v>
      </c>
      <c r="AA5135" s="7">
        <f>VLOOKUP(G5135,Ma_KH!$A:$R,14,0)</f>
        <v>60</v>
      </c>
      <c r="AD5135" s="7" t="str">
        <f>IFERROR(VLOOKUP(J5135,'Chuyển Mã'!$B$3:$C$9,2,0),"")</f>
        <v>Hà Nội</v>
      </c>
      <c r="AE5135" s="7" t="str">
        <f t="shared" si="743"/>
        <v>Chả cốm 300g</v>
      </c>
      <c r="AF5135" s="7">
        <f t="shared" si="744"/>
        <v>3</v>
      </c>
    </row>
    <row r="5136" spans="1:32" x14ac:dyDescent="0.25">
      <c r="A5136" s="11">
        <v>45911</v>
      </c>
      <c r="B5136" s="25">
        <v>4176626464</v>
      </c>
      <c r="C5136" s="12" t="s">
        <v>7214</v>
      </c>
      <c r="D5136" s="16">
        <v>45911</v>
      </c>
      <c r="G5136" s="13" t="s">
        <v>8836</v>
      </c>
      <c r="I5136" s="25" t="s">
        <v>8837</v>
      </c>
      <c r="J5136" s="13" t="s">
        <v>75</v>
      </c>
      <c r="K5136" s="13" t="s">
        <v>32</v>
      </c>
      <c r="L5136" s="25" t="str">
        <f>VLOOKUP($K5136,TONG_SL!$A:$D,2,0)</f>
        <v>Giò Tai Lưỡi Xào 250</v>
      </c>
      <c r="N5136" s="25" t="str">
        <f t="shared" si="734"/>
        <v>K-C6</v>
      </c>
      <c r="Q5136" s="25" t="str">
        <f>VLOOKUP(K5136,TONG_SL!$A:$D,3,0)</f>
        <v>Túi</v>
      </c>
      <c r="R5136" s="1">
        <v>6</v>
      </c>
      <c r="T5136" s="1">
        <f>VLOOKUP(VLOOKUP(G5136,Ma_KH!$A:$R,18,0)&amp;K5136,Gia_MB!$A:$F,6,0)</f>
        <v>50183</v>
      </c>
      <c r="U5136" s="14">
        <f t="shared" si="735"/>
        <v>301098</v>
      </c>
      <c r="W5136" s="64">
        <f t="shared" si="736"/>
        <v>0</v>
      </c>
      <c r="X5136" s="3" t="str">
        <f t="shared" si="737"/>
        <v>8</v>
      </c>
      <c r="Z5136" s="14">
        <f t="shared" si="738"/>
        <v>24087.84</v>
      </c>
      <c r="AA5136" s="7">
        <f>VLOOKUP(G5136,Ma_KH!$A:$R,14,0)</f>
        <v>60</v>
      </c>
      <c r="AD5136" s="7" t="str">
        <f>IFERROR(VLOOKUP(J5136,'Chuyển Mã'!$B$3:$C$9,2,0),"")</f>
        <v>Hà Nội</v>
      </c>
      <c r="AE5136" s="7" t="str">
        <f t="shared" si="743"/>
        <v>Giò Tai Lưỡi Xào 250</v>
      </c>
      <c r="AF5136" s="7">
        <f t="shared" si="744"/>
        <v>6</v>
      </c>
    </row>
    <row r="5137" spans="1:32" x14ac:dyDescent="0.25">
      <c r="A5137" s="11">
        <v>45911</v>
      </c>
      <c r="B5137" s="25">
        <v>4176626464</v>
      </c>
      <c r="C5137" s="12" t="s">
        <v>7214</v>
      </c>
      <c r="D5137" s="16">
        <v>45911</v>
      </c>
      <c r="G5137" s="13" t="s">
        <v>8836</v>
      </c>
      <c r="I5137" s="25" t="s">
        <v>8837</v>
      </c>
      <c r="J5137" s="13" t="s">
        <v>75</v>
      </c>
      <c r="K5137" s="13" t="s">
        <v>35</v>
      </c>
      <c r="L5137" s="25" t="str">
        <f>VLOOKUP($K5137,TONG_SL!$A:$D,2,0)</f>
        <v>Tai heo muối 200g</v>
      </c>
      <c r="N5137" s="25" t="str">
        <f t="shared" si="734"/>
        <v>K-C6</v>
      </c>
      <c r="Q5137" s="25" t="str">
        <f>VLOOKUP(K5137,TONG_SL!$A:$D,3,0)</f>
        <v>Túi</v>
      </c>
      <c r="R5137" s="1">
        <v>3</v>
      </c>
      <c r="T5137" s="1">
        <f>VLOOKUP(VLOOKUP(G5137,Ma_KH!$A:$R,18,0)&amp;K5137,Gia_MB!$A:$F,6,0)</f>
        <v>55595</v>
      </c>
      <c r="U5137" s="14">
        <f t="shared" si="735"/>
        <v>166785</v>
      </c>
      <c r="W5137" s="64">
        <f t="shared" si="736"/>
        <v>0</v>
      </c>
      <c r="X5137" s="3" t="str">
        <f t="shared" si="737"/>
        <v>8</v>
      </c>
      <c r="Z5137" s="14">
        <f t="shared" si="738"/>
        <v>13342.800000000001</v>
      </c>
      <c r="AA5137" s="7">
        <f>VLOOKUP(G5137,Ma_KH!$A:$R,14,0)</f>
        <v>60</v>
      </c>
      <c r="AD5137" s="7" t="str">
        <f>IFERROR(VLOOKUP(J5137,'Chuyển Mã'!$B$3:$C$9,2,0),"")</f>
        <v>Hà Nội</v>
      </c>
      <c r="AE5137" s="7" t="str">
        <f t="shared" si="743"/>
        <v>Tai heo muối 200g</v>
      </c>
      <c r="AF5137" s="7">
        <f t="shared" si="744"/>
        <v>3</v>
      </c>
    </row>
    <row r="5138" spans="1:32" x14ac:dyDescent="0.25">
      <c r="A5138" s="11">
        <v>45911</v>
      </c>
      <c r="B5138" s="25">
        <v>4176626464</v>
      </c>
      <c r="C5138" s="12" t="s">
        <v>7214</v>
      </c>
      <c r="D5138" s="16">
        <v>45911</v>
      </c>
      <c r="G5138" s="13" t="s">
        <v>8836</v>
      </c>
      <c r="I5138" s="25" t="s">
        <v>8837</v>
      </c>
      <c r="J5138" s="13" t="s">
        <v>75</v>
      </c>
      <c r="K5138" s="13" t="s">
        <v>27</v>
      </c>
      <c r="L5138" s="25" t="str">
        <f>VLOOKUP($K5138,TONG_SL!$A:$D,2,0)</f>
        <v>Chân giò heo muối 300g</v>
      </c>
      <c r="N5138" s="25" t="str">
        <f t="shared" si="734"/>
        <v>K-C6</v>
      </c>
      <c r="Q5138" s="25" t="str">
        <f>VLOOKUP(K5138,TONG_SL!$A:$D,3,0)</f>
        <v>Túi</v>
      </c>
      <c r="R5138" s="1">
        <v>6</v>
      </c>
      <c r="T5138" s="1">
        <f>VLOOKUP(VLOOKUP(G5138,Ma_KH!$A:$R,18,0)&amp;K5138,Gia_MB!$A:$F,6,0)</f>
        <v>73431</v>
      </c>
      <c r="U5138" s="14">
        <f t="shared" si="735"/>
        <v>440586</v>
      </c>
      <c r="W5138" s="64">
        <f t="shared" si="736"/>
        <v>0</v>
      </c>
      <c r="X5138" s="3" t="str">
        <f t="shared" si="737"/>
        <v>8</v>
      </c>
      <c r="Z5138" s="14">
        <f t="shared" si="738"/>
        <v>35246.879999999997</v>
      </c>
      <c r="AA5138" s="7">
        <f>VLOOKUP(G5138,Ma_KH!$A:$R,14,0)</f>
        <v>60</v>
      </c>
      <c r="AD5138" s="7" t="str">
        <f>IFERROR(VLOOKUP(J5138,'Chuyển Mã'!$B$3:$C$9,2,0),"")</f>
        <v>Hà Nội</v>
      </c>
      <c r="AE5138" s="7" t="str">
        <f t="shared" si="743"/>
        <v>Chân giò heo muối 300g</v>
      </c>
      <c r="AF5138" s="7">
        <f t="shared" si="744"/>
        <v>6</v>
      </c>
    </row>
    <row r="5139" spans="1:32" x14ac:dyDescent="0.25">
      <c r="A5139" s="11">
        <v>45911</v>
      </c>
      <c r="B5139" s="25">
        <v>4176626464</v>
      </c>
      <c r="C5139" s="12" t="s">
        <v>7214</v>
      </c>
      <c r="D5139" s="16">
        <v>45911</v>
      </c>
      <c r="G5139" s="13" t="s">
        <v>8836</v>
      </c>
      <c r="I5139" s="25" t="s">
        <v>8837</v>
      </c>
      <c r="J5139" s="13" t="s">
        <v>75</v>
      </c>
      <c r="K5139" s="13" t="s">
        <v>7213</v>
      </c>
      <c r="L5139" s="25" t="str">
        <f>VLOOKUP($K5139,TONG_SL!$A:$D,2,0)</f>
        <v>Chả nướng 300g</v>
      </c>
      <c r="N5139" s="25" t="str">
        <f t="shared" si="734"/>
        <v>K-C6</v>
      </c>
      <c r="Q5139" s="25" t="str">
        <f>VLOOKUP(K5139,TONG_SL!$A:$D,3,0)</f>
        <v>Túi</v>
      </c>
      <c r="R5139" s="1">
        <v>3</v>
      </c>
      <c r="T5139" s="1">
        <f>VLOOKUP(VLOOKUP(G5139,Ma_KH!$A:$R,18,0)&amp;K5139,Gia_MB!$A:$F,6,0)</f>
        <v>70950</v>
      </c>
      <c r="U5139" s="14">
        <f t="shared" si="735"/>
        <v>212850</v>
      </c>
      <c r="W5139" s="64">
        <f t="shared" si="736"/>
        <v>0</v>
      </c>
      <c r="X5139" s="3" t="str">
        <f t="shared" si="737"/>
        <v>8</v>
      </c>
      <c r="Z5139" s="14">
        <f t="shared" si="738"/>
        <v>17028</v>
      </c>
      <c r="AA5139" s="7">
        <f>VLOOKUP(G5139,Ma_KH!$A:$R,14,0)</f>
        <v>60</v>
      </c>
      <c r="AD5139" s="7" t="str">
        <f>IFERROR(VLOOKUP(J5139,'Chuyển Mã'!$B$3:$C$9,2,0),"")</f>
        <v>Hà Nội</v>
      </c>
      <c r="AE5139" s="7" t="str">
        <f t="shared" si="743"/>
        <v>Chả nướng 300g</v>
      </c>
      <c r="AF5139" s="7">
        <f t="shared" si="744"/>
        <v>3</v>
      </c>
    </row>
    <row r="5140" spans="1:32" x14ac:dyDescent="0.25">
      <c r="A5140" s="11">
        <v>45911</v>
      </c>
      <c r="B5140" s="25">
        <v>4176626447</v>
      </c>
      <c r="C5140" s="12" t="s">
        <v>7214</v>
      </c>
      <c r="D5140" s="16">
        <v>45911</v>
      </c>
      <c r="G5140" s="13" t="s">
        <v>8838</v>
      </c>
      <c r="I5140" s="25" t="s">
        <v>8839</v>
      </c>
      <c r="J5140" s="13" t="s">
        <v>75</v>
      </c>
      <c r="K5140" s="13" t="s">
        <v>39</v>
      </c>
      <c r="L5140" s="25" t="str">
        <f>VLOOKUP($K5140,TONG_SL!$A:$D,2,0)</f>
        <v>Chả cốm 300g</v>
      </c>
      <c r="N5140" s="25" t="str">
        <f t="shared" si="734"/>
        <v>K-C6</v>
      </c>
      <c r="Q5140" s="25" t="str">
        <f>VLOOKUP(K5140,TONG_SL!$A:$D,3,0)</f>
        <v>Túi</v>
      </c>
      <c r="R5140" s="1">
        <v>6</v>
      </c>
      <c r="T5140" s="1">
        <f>VLOOKUP(VLOOKUP(G5140,Ma_KH!$A:$R,18,0)&amp;K5140,Gia_MB!$A:$F,6,0)</f>
        <v>74250</v>
      </c>
      <c r="U5140" s="14">
        <f t="shared" si="735"/>
        <v>445500</v>
      </c>
      <c r="W5140" s="64">
        <f t="shared" si="736"/>
        <v>0</v>
      </c>
      <c r="X5140" s="3" t="str">
        <f t="shared" si="737"/>
        <v>8</v>
      </c>
      <c r="Z5140" s="14">
        <f t="shared" si="738"/>
        <v>35640</v>
      </c>
      <c r="AA5140" s="7">
        <f>VLOOKUP(G5140,Ma_KH!$A:$R,14,0)</f>
        <v>60</v>
      </c>
      <c r="AD5140" s="7" t="str">
        <f>IFERROR(VLOOKUP(J5140,'Chuyển Mã'!$B$3:$C$9,2,0),"")</f>
        <v>Hà Nội</v>
      </c>
      <c r="AE5140" s="7" t="str">
        <f t="shared" si="743"/>
        <v>Chả cốm 300g</v>
      </c>
      <c r="AF5140" s="7">
        <f t="shared" si="744"/>
        <v>6</v>
      </c>
    </row>
    <row r="5141" spans="1:32" x14ac:dyDescent="0.25">
      <c r="A5141" s="11">
        <v>45911</v>
      </c>
      <c r="B5141" s="25">
        <v>4176626447</v>
      </c>
      <c r="C5141" s="12" t="s">
        <v>7214</v>
      </c>
      <c r="D5141" s="16">
        <v>45911</v>
      </c>
      <c r="G5141" s="13" t="s">
        <v>8838</v>
      </c>
      <c r="I5141" s="25" t="s">
        <v>8839</v>
      </c>
      <c r="J5141" s="13" t="s">
        <v>75</v>
      </c>
      <c r="K5141" s="13" t="s">
        <v>35</v>
      </c>
      <c r="L5141" s="25" t="str">
        <f>VLOOKUP($K5141,TONG_SL!$A:$D,2,0)</f>
        <v>Tai heo muối 200g</v>
      </c>
      <c r="N5141" s="25" t="str">
        <f t="shared" si="734"/>
        <v>K-C6</v>
      </c>
      <c r="Q5141" s="25" t="str">
        <f>VLOOKUP(K5141,TONG_SL!$A:$D,3,0)</f>
        <v>Túi</v>
      </c>
      <c r="R5141" s="1">
        <v>3</v>
      </c>
      <c r="T5141" s="1">
        <f>VLOOKUP(VLOOKUP(G5141,Ma_KH!$A:$R,18,0)&amp;K5141,Gia_MB!$A:$F,6,0)</f>
        <v>55595</v>
      </c>
      <c r="U5141" s="14">
        <f t="shared" si="735"/>
        <v>166785</v>
      </c>
      <c r="W5141" s="64">
        <f t="shared" si="736"/>
        <v>0</v>
      </c>
      <c r="X5141" s="3" t="str">
        <f t="shared" si="737"/>
        <v>8</v>
      </c>
      <c r="Z5141" s="14">
        <f t="shared" si="738"/>
        <v>13342.800000000001</v>
      </c>
      <c r="AA5141" s="7">
        <f>VLOOKUP(G5141,Ma_KH!$A:$R,14,0)</f>
        <v>60</v>
      </c>
      <c r="AD5141" s="7" t="str">
        <f>IFERROR(VLOOKUP(J5141,'Chuyển Mã'!$B$3:$C$9,2,0),"")</f>
        <v>Hà Nội</v>
      </c>
      <c r="AE5141" s="7" t="str">
        <f t="shared" si="743"/>
        <v>Tai heo muối 200g</v>
      </c>
      <c r="AF5141" s="7">
        <f t="shared" si="744"/>
        <v>3</v>
      </c>
    </row>
    <row r="5142" spans="1:32" x14ac:dyDescent="0.25">
      <c r="A5142" s="11">
        <v>45911</v>
      </c>
      <c r="B5142" s="25">
        <v>4176626447</v>
      </c>
      <c r="C5142" s="12" t="s">
        <v>7214</v>
      </c>
      <c r="D5142" s="16">
        <v>45911</v>
      </c>
      <c r="G5142" s="13" t="s">
        <v>8838</v>
      </c>
      <c r="I5142" s="25" t="s">
        <v>8839</v>
      </c>
      <c r="J5142" s="13" t="s">
        <v>75</v>
      </c>
      <c r="K5142" s="13" t="s">
        <v>7213</v>
      </c>
      <c r="L5142" s="25" t="str">
        <f>VLOOKUP($K5142,TONG_SL!$A:$D,2,0)</f>
        <v>Chả nướng 300g</v>
      </c>
      <c r="N5142" s="25" t="str">
        <f t="shared" si="734"/>
        <v>K-C6</v>
      </c>
      <c r="Q5142" s="25" t="str">
        <f>VLOOKUP(K5142,TONG_SL!$A:$D,3,0)</f>
        <v>Túi</v>
      </c>
      <c r="R5142" s="1">
        <v>3</v>
      </c>
      <c r="T5142" s="1">
        <f>VLOOKUP(VLOOKUP(G5142,Ma_KH!$A:$R,18,0)&amp;K5142,Gia_MB!$A:$F,6,0)</f>
        <v>70950</v>
      </c>
      <c r="U5142" s="14">
        <f t="shared" si="735"/>
        <v>212850</v>
      </c>
      <c r="W5142" s="64">
        <f t="shared" si="736"/>
        <v>0</v>
      </c>
      <c r="X5142" s="3" t="str">
        <f t="shared" si="737"/>
        <v>8</v>
      </c>
      <c r="Z5142" s="14">
        <f t="shared" si="738"/>
        <v>17028</v>
      </c>
      <c r="AA5142" s="7">
        <f>VLOOKUP(G5142,Ma_KH!$A:$R,14,0)</f>
        <v>60</v>
      </c>
      <c r="AD5142" s="7" t="str">
        <f>IFERROR(VLOOKUP(J5142,'Chuyển Mã'!$B$3:$C$9,2,0),"")</f>
        <v>Hà Nội</v>
      </c>
      <c r="AE5142" s="7" t="str">
        <f t="shared" si="743"/>
        <v>Chả nướng 300g</v>
      </c>
      <c r="AF5142" s="7">
        <f t="shared" si="744"/>
        <v>3</v>
      </c>
    </row>
    <row r="5143" spans="1:32" x14ac:dyDescent="0.25">
      <c r="A5143" s="11">
        <v>45911</v>
      </c>
      <c r="B5143" s="25">
        <v>4176626447</v>
      </c>
      <c r="C5143" s="12" t="s">
        <v>7214</v>
      </c>
      <c r="D5143" s="16">
        <v>45911</v>
      </c>
      <c r="G5143" s="13" t="s">
        <v>8838</v>
      </c>
      <c r="I5143" s="25" t="s">
        <v>8839</v>
      </c>
      <c r="J5143" s="13" t="s">
        <v>75</v>
      </c>
      <c r="K5143" s="13" t="s">
        <v>51</v>
      </c>
      <c r="L5143" s="25" t="str">
        <f>VLOOKUP($K5143,TONG_SL!$A:$D,2,0)</f>
        <v>Mọc Nấm Hương 250g</v>
      </c>
      <c r="N5143" s="25" t="str">
        <f t="shared" si="734"/>
        <v>K-C6</v>
      </c>
      <c r="Q5143" s="25" t="str">
        <f>VLOOKUP(K5143,TONG_SL!$A:$D,3,0)</f>
        <v>Túi</v>
      </c>
      <c r="R5143" s="1">
        <v>6</v>
      </c>
      <c r="T5143" s="1">
        <f>VLOOKUP(VLOOKUP(G5143,Ma_KH!$A:$R,18,0)&amp;K5143,Gia_MB!$A:$F,6,0)</f>
        <v>46000</v>
      </c>
      <c r="U5143" s="14">
        <f t="shared" si="735"/>
        <v>276000</v>
      </c>
      <c r="W5143" s="64">
        <f t="shared" si="736"/>
        <v>0</v>
      </c>
      <c r="X5143" s="3" t="str">
        <f t="shared" si="737"/>
        <v>8</v>
      </c>
      <c r="Z5143" s="14">
        <f t="shared" si="738"/>
        <v>22080</v>
      </c>
      <c r="AA5143" s="7">
        <f>VLOOKUP(G5143,Ma_KH!$A:$R,14,0)</f>
        <v>60</v>
      </c>
      <c r="AD5143" s="7" t="str">
        <f>IFERROR(VLOOKUP(J5143,'Chuyển Mã'!$B$3:$C$9,2,0),"")</f>
        <v>Hà Nội</v>
      </c>
      <c r="AE5143" s="7" t="str">
        <f t="shared" si="743"/>
        <v>Mọc Nấm Hương 250g</v>
      </c>
      <c r="AF5143" s="7">
        <f t="shared" si="744"/>
        <v>6</v>
      </c>
    </row>
    <row r="5144" spans="1:32" x14ac:dyDescent="0.25">
      <c r="A5144" s="11">
        <v>45911</v>
      </c>
      <c r="B5144" s="25">
        <v>4176626447</v>
      </c>
      <c r="C5144" s="12" t="s">
        <v>7214</v>
      </c>
      <c r="D5144" s="16">
        <v>45911</v>
      </c>
      <c r="G5144" s="13" t="s">
        <v>8838</v>
      </c>
      <c r="I5144" s="25" t="s">
        <v>8839</v>
      </c>
      <c r="J5144" s="13" t="s">
        <v>75</v>
      </c>
      <c r="K5144" s="13" t="s">
        <v>32</v>
      </c>
      <c r="L5144" s="25" t="str">
        <f>VLOOKUP($K5144,TONG_SL!$A:$D,2,0)</f>
        <v>Giò Tai Lưỡi Xào 250</v>
      </c>
      <c r="N5144" s="25" t="str">
        <f t="shared" si="734"/>
        <v>K-C6</v>
      </c>
      <c r="Q5144" s="25" t="str">
        <f>VLOOKUP(K5144,TONG_SL!$A:$D,3,0)</f>
        <v>Túi</v>
      </c>
      <c r="R5144" s="1">
        <v>6</v>
      </c>
      <c r="T5144" s="1">
        <f>VLOOKUP(VLOOKUP(G5144,Ma_KH!$A:$R,18,0)&amp;K5144,Gia_MB!$A:$F,6,0)</f>
        <v>50183</v>
      </c>
      <c r="U5144" s="14">
        <f t="shared" si="735"/>
        <v>301098</v>
      </c>
      <c r="W5144" s="64">
        <f t="shared" si="736"/>
        <v>0</v>
      </c>
      <c r="X5144" s="3" t="str">
        <f t="shared" si="737"/>
        <v>8</v>
      </c>
      <c r="Z5144" s="14">
        <f t="shared" si="738"/>
        <v>24087.84</v>
      </c>
      <c r="AA5144" s="7">
        <f>VLOOKUP(G5144,Ma_KH!$A:$R,14,0)</f>
        <v>60</v>
      </c>
      <c r="AD5144" s="7" t="str">
        <f>IFERROR(VLOOKUP(J5144,'Chuyển Mã'!$B$3:$C$9,2,0),"")</f>
        <v>Hà Nội</v>
      </c>
      <c r="AE5144" s="7" t="str">
        <f t="shared" si="743"/>
        <v>Giò Tai Lưỡi Xào 250</v>
      </c>
      <c r="AF5144" s="7">
        <f t="shared" si="744"/>
        <v>6</v>
      </c>
    </row>
    <row r="5145" spans="1:32" x14ac:dyDescent="0.25">
      <c r="A5145" s="11">
        <v>45911</v>
      </c>
      <c r="B5145" s="25">
        <v>4176626447</v>
      </c>
      <c r="C5145" s="12" t="s">
        <v>7214</v>
      </c>
      <c r="D5145" s="16">
        <v>45911</v>
      </c>
      <c r="G5145" s="13" t="s">
        <v>8838</v>
      </c>
      <c r="I5145" s="25" t="s">
        <v>8839</v>
      </c>
      <c r="J5145" s="13" t="s">
        <v>75</v>
      </c>
      <c r="K5145" s="13" t="s">
        <v>27</v>
      </c>
      <c r="L5145" s="25" t="str">
        <f>VLOOKUP($K5145,TONG_SL!$A:$D,2,0)</f>
        <v>Chân giò heo muối 300g</v>
      </c>
      <c r="N5145" s="25" t="str">
        <f t="shared" si="734"/>
        <v>K-C6</v>
      </c>
      <c r="Q5145" s="25" t="str">
        <f>VLOOKUP(K5145,TONG_SL!$A:$D,3,0)</f>
        <v>Túi</v>
      </c>
      <c r="R5145" s="1">
        <v>6</v>
      </c>
      <c r="T5145" s="1">
        <f>VLOOKUP(VLOOKUP(G5145,Ma_KH!$A:$R,18,0)&amp;K5145,Gia_MB!$A:$F,6,0)</f>
        <v>73431</v>
      </c>
      <c r="U5145" s="14">
        <f t="shared" si="735"/>
        <v>440586</v>
      </c>
      <c r="W5145" s="64">
        <f t="shared" si="736"/>
        <v>0</v>
      </c>
      <c r="X5145" s="3" t="str">
        <f t="shared" si="737"/>
        <v>8</v>
      </c>
      <c r="Z5145" s="14">
        <f t="shared" si="738"/>
        <v>35246.879999999997</v>
      </c>
      <c r="AA5145" s="7">
        <f>VLOOKUP(G5145,Ma_KH!$A:$R,14,0)</f>
        <v>60</v>
      </c>
      <c r="AD5145" s="7" t="str">
        <f>IFERROR(VLOOKUP(J5145,'Chuyển Mã'!$B$3:$C$9,2,0),"")</f>
        <v>Hà Nội</v>
      </c>
      <c r="AE5145" s="7" t="str">
        <f t="shared" si="743"/>
        <v>Chân giò heo muối 300g</v>
      </c>
      <c r="AF5145" s="7">
        <f t="shared" si="744"/>
        <v>6</v>
      </c>
    </row>
    <row r="5146" spans="1:32" x14ac:dyDescent="0.25">
      <c r="A5146" s="11">
        <v>45911</v>
      </c>
      <c r="B5146" s="25">
        <v>4176626470</v>
      </c>
      <c r="C5146" s="12" t="s">
        <v>7214</v>
      </c>
      <c r="D5146" s="16">
        <v>45911</v>
      </c>
      <c r="G5146" s="13" t="s">
        <v>7476</v>
      </c>
      <c r="I5146" s="25" t="s">
        <v>8840</v>
      </c>
      <c r="J5146" s="13" t="s">
        <v>75</v>
      </c>
      <c r="K5146" s="13" t="s">
        <v>27</v>
      </c>
      <c r="L5146" s="25" t="str">
        <f>VLOOKUP($K5146,TONG_SL!$A:$D,2,0)</f>
        <v>Chân giò heo muối 300g</v>
      </c>
      <c r="N5146" s="25" t="str">
        <f t="shared" si="734"/>
        <v>K-C6</v>
      </c>
      <c r="Q5146" s="25" t="str">
        <f>VLOOKUP(K5146,TONG_SL!$A:$D,3,0)</f>
        <v>Túi</v>
      </c>
      <c r="R5146" s="1">
        <v>6</v>
      </c>
      <c r="T5146" s="1">
        <f>VLOOKUP(VLOOKUP(G5146,Ma_KH!$A:$R,18,0)&amp;K5146,Gia_MB!$A:$F,6,0)</f>
        <v>73431</v>
      </c>
      <c r="U5146" s="14">
        <f t="shared" si="735"/>
        <v>440586</v>
      </c>
      <c r="W5146" s="64">
        <f t="shared" si="736"/>
        <v>0</v>
      </c>
      <c r="X5146" s="3" t="str">
        <f t="shared" si="737"/>
        <v>8</v>
      </c>
      <c r="Z5146" s="14">
        <f t="shared" si="738"/>
        <v>35246.879999999997</v>
      </c>
      <c r="AA5146" s="7">
        <f>VLOOKUP(G5146,Ma_KH!$A:$R,14,0)</f>
        <v>60</v>
      </c>
      <c r="AD5146" s="7" t="str">
        <f>IFERROR(VLOOKUP(J5146,'Chuyển Mã'!$B$3:$C$9,2,0),"")</f>
        <v>Hà Nội</v>
      </c>
      <c r="AE5146" s="7" t="str">
        <f t="shared" si="743"/>
        <v>Chân giò heo muối 300g</v>
      </c>
      <c r="AF5146" s="7">
        <f t="shared" si="744"/>
        <v>6</v>
      </c>
    </row>
    <row r="5147" spans="1:32" x14ac:dyDescent="0.25">
      <c r="A5147" s="11">
        <v>45911</v>
      </c>
      <c r="B5147" s="25">
        <v>4176626470</v>
      </c>
      <c r="C5147" s="12" t="s">
        <v>7214</v>
      </c>
      <c r="D5147" s="16">
        <v>45911</v>
      </c>
      <c r="G5147" s="13" t="s">
        <v>7476</v>
      </c>
      <c r="I5147" s="25" t="s">
        <v>8840</v>
      </c>
      <c r="J5147" s="13" t="s">
        <v>75</v>
      </c>
      <c r="K5147" s="13" t="s">
        <v>51</v>
      </c>
      <c r="L5147" s="25" t="str">
        <f>VLOOKUP($K5147,TONG_SL!$A:$D,2,0)</f>
        <v>Mọc Nấm Hương 250g</v>
      </c>
      <c r="N5147" s="25" t="str">
        <f t="shared" si="734"/>
        <v>K-C6</v>
      </c>
      <c r="Q5147" s="25" t="str">
        <f>VLOOKUP(K5147,TONG_SL!$A:$D,3,0)</f>
        <v>Túi</v>
      </c>
      <c r="R5147" s="1">
        <v>6</v>
      </c>
      <c r="T5147" s="1">
        <f>VLOOKUP(VLOOKUP(G5147,Ma_KH!$A:$R,18,0)&amp;K5147,Gia_MB!$A:$F,6,0)</f>
        <v>46000</v>
      </c>
      <c r="U5147" s="14">
        <f t="shared" si="735"/>
        <v>276000</v>
      </c>
      <c r="W5147" s="64">
        <f t="shared" si="736"/>
        <v>0</v>
      </c>
      <c r="X5147" s="3" t="str">
        <f t="shared" si="737"/>
        <v>8</v>
      </c>
      <c r="Z5147" s="14">
        <f t="shared" si="738"/>
        <v>22080</v>
      </c>
      <c r="AA5147" s="7">
        <f>VLOOKUP(G5147,Ma_KH!$A:$R,14,0)</f>
        <v>60</v>
      </c>
      <c r="AD5147" s="7" t="str">
        <f>IFERROR(VLOOKUP(J5147,'Chuyển Mã'!$B$3:$C$9,2,0),"")</f>
        <v>Hà Nội</v>
      </c>
      <c r="AE5147" s="7" t="str">
        <f t="shared" si="743"/>
        <v>Mọc Nấm Hương 250g</v>
      </c>
      <c r="AF5147" s="7">
        <f t="shared" si="744"/>
        <v>6</v>
      </c>
    </row>
    <row r="5148" spans="1:32" x14ac:dyDescent="0.25">
      <c r="A5148" s="11">
        <v>45911</v>
      </c>
      <c r="B5148" s="25">
        <v>4176626470</v>
      </c>
      <c r="C5148" s="12" t="s">
        <v>7214</v>
      </c>
      <c r="D5148" s="16">
        <v>45911</v>
      </c>
      <c r="G5148" s="13" t="s">
        <v>7476</v>
      </c>
      <c r="I5148" s="25" t="s">
        <v>8840</v>
      </c>
      <c r="J5148" s="13" t="s">
        <v>75</v>
      </c>
      <c r="K5148" s="13" t="s">
        <v>39</v>
      </c>
      <c r="L5148" s="25" t="str">
        <f>VLOOKUP($K5148,TONG_SL!$A:$D,2,0)</f>
        <v>Chả cốm 300g</v>
      </c>
      <c r="N5148" s="25" t="str">
        <f t="shared" si="734"/>
        <v>K-C6</v>
      </c>
      <c r="Q5148" s="25" t="str">
        <f>VLOOKUP(K5148,TONG_SL!$A:$D,3,0)</f>
        <v>Túi</v>
      </c>
      <c r="R5148" s="1">
        <v>6</v>
      </c>
      <c r="T5148" s="1">
        <f>VLOOKUP(VLOOKUP(G5148,Ma_KH!$A:$R,18,0)&amp;K5148,Gia_MB!$A:$F,6,0)</f>
        <v>74250</v>
      </c>
      <c r="U5148" s="14">
        <f t="shared" si="735"/>
        <v>445500</v>
      </c>
      <c r="W5148" s="64">
        <f t="shared" si="736"/>
        <v>0</v>
      </c>
      <c r="X5148" s="3" t="str">
        <f t="shared" si="737"/>
        <v>8</v>
      </c>
      <c r="Z5148" s="14">
        <f t="shared" si="738"/>
        <v>35640</v>
      </c>
      <c r="AA5148" s="7">
        <f>VLOOKUP(G5148,Ma_KH!$A:$R,14,0)</f>
        <v>60</v>
      </c>
      <c r="AD5148" s="7" t="str">
        <f>IFERROR(VLOOKUP(J5148,'Chuyển Mã'!$B$3:$C$9,2,0),"")</f>
        <v>Hà Nội</v>
      </c>
      <c r="AE5148" s="7" t="str">
        <f t="shared" si="743"/>
        <v>Chả cốm 300g</v>
      </c>
      <c r="AF5148" s="7">
        <f t="shared" si="744"/>
        <v>6</v>
      </c>
    </row>
    <row r="5149" spans="1:32" x14ac:dyDescent="0.25">
      <c r="A5149" s="11">
        <v>45911</v>
      </c>
      <c r="B5149" s="25">
        <v>4176626470</v>
      </c>
      <c r="C5149" s="12" t="s">
        <v>7214</v>
      </c>
      <c r="D5149" s="16">
        <v>45911</v>
      </c>
      <c r="G5149" s="13" t="s">
        <v>7476</v>
      </c>
      <c r="I5149" s="25" t="s">
        <v>8840</v>
      </c>
      <c r="J5149" s="13" t="s">
        <v>75</v>
      </c>
      <c r="K5149" s="13" t="s">
        <v>7213</v>
      </c>
      <c r="L5149" s="25" t="str">
        <f>VLOOKUP($K5149,TONG_SL!$A:$D,2,0)</f>
        <v>Chả nướng 300g</v>
      </c>
      <c r="N5149" s="25" t="str">
        <f t="shared" si="734"/>
        <v>K-C6</v>
      </c>
      <c r="Q5149" s="25" t="str">
        <f>VLOOKUP(K5149,TONG_SL!$A:$D,3,0)</f>
        <v>Túi</v>
      </c>
      <c r="R5149" s="1">
        <v>6</v>
      </c>
      <c r="T5149" s="1">
        <f>VLOOKUP(VLOOKUP(G5149,Ma_KH!$A:$R,18,0)&amp;K5149,Gia_MB!$A:$F,6,0)</f>
        <v>70950</v>
      </c>
      <c r="U5149" s="14">
        <f t="shared" si="735"/>
        <v>425700</v>
      </c>
      <c r="W5149" s="64">
        <f t="shared" si="736"/>
        <v>0</v>
      </c>
      <c r="X5149" s="3" t="str">
        <f t="shared" si="737"/>
        <v>8</v>
      </c>
      <c r="Z5149" s="14">
        <f t="shared" si="738"/>
        <v>34056</v>
      </c>
      <c r="AA5149" s="7">
        <f>VLOOKUP(G5149,Ma_KH!$A:$R,14,0)</f>
        <v>60</v>
      </c>
      <c r="AD5149" s="7" t="str">
        <f>IFERROR(VLOOKUP(J5149,'Chuyển Mã'!$B$3:$C$9,2,0),"")</f>
        <v>Hà Nội</v>
      </c>
      <c r="AE5149" s="7" t="str">
        <f t="shared" si="743"/>
        <v>Chả nướng 300g</v>
      </c>
      <c r="AF5149" s="7">
        <f t="shared" si="744"/>
        <v>6</v>
      </c>
    </row>
    <row r="5150" spans="1:32" x14ac:dyDescent="0.25">
      <c r="A5150" s="11">
        <v>45911</v>
      </c>
      <c r="B5150" s="25">
        <v>4176626470</v>
      </c>
      <c r="C5150" s="12" t="s">
        <v>7214</v>
      </c>
      <c r="D5150" s="16">
        <v>45911</v>
      </c>
      <c r="G5150" s="13" t="s">
        <v>7476</v>
      </c>
      <c r="I5150" s="25" t="s">
        <v>8840</v>
      </c>
      <c r="J5150" s="13" t="s">
        <v>75</v>
      </c>
      <c r="K5150" s="13" t="s">
        <v>35</v>
      </c>
      <c r="L5150" s="25" t="str">
        <f>VLOOKUP($K5150,TONG_SL!$A:$D,2,0)</f>
        <v>Tai heo muối 200g</v>
      </c>
      <c r="N5150" s="25" t="str">
        <f t="shared" si="734"/>
        <v>K-C6</v>
      </c>
      <c r="Q5150" s="25" t="str">
        <f>VLOOKUP(K5150,TONG_SL!$A:$D,3,0)</f>
        <v>Túi</v>
      </c>
      <c r="R5150" s="1">
        <v>6</v>
      </c>
      <c r="T5150" s="1">
        <f>VLOOKUP(VLOOKUP(G5150,Ma_KH!$A:$R,18,0)&amp;K5150,Gia_MB!$A:$F,6,0)</f>
        <v>55595</v>
      </c>
      <c r="U5150" s="14">
        <f t="shared" si="735"/>
        <v>333570</v>
      </c>
      <c r="W5150" s="64">
        <f t="shared" si="736"/>
        <v>0</v>
      </c>
      <c r="X5150" s="3" t="str">
        <f t="shared" si="737"/>
        <v>8</v>
      </c>
      <c r="Z5150" s="14">
        <f t="shared" si="738"/>
        <v>26685.600000000002</v>
      </c>
      <c r="AA5150" s="7">
        <f>VLOOKUP(G5150,Ma_KH!$A:$R,14,0)</f>
        <v>60</v>
      </c>
      <c r="AD5150" s="7" t="str">
        <f>IFERROR(VLOOKUP(J5150,'Chuyển Mã'!$B$3:$C$9,2,0),"")</f>
        <v>Hà Nội</v>
      </c>
      <c r="AE5150" s="7" t="str">
        <f t="shared" si="743"/>
        <v>Tai heo muối 200g</v>
      </c>
      <c r="AF5150" s="7">
        <f t="shared" si="744"/>
        <v>6</v>
      </c>
    </row>
    <row r="5151" spans="1:32" x14ac:dyDescent="0.25">
      <c r="A5151" s="11">
        <v>45911</v>
      </c>
      <c r="B5151" s="25">
        <v>4176626470</v>
      </c>
      <c r="C5151" s="12" t="s">
        <v>7214</v>
      </c>
      <c r="D5151" s="16">
        <v>45911</v>
      </c>
      <c r="G5151" s="13" t="s">
        <v>7476</v>
      </c>
      <c r="I5151" s="25" t="s">
        <v>8840</v>
      </c>
      <c r="J5151" s="13" t="s">
        <v>75</v>
      </c>
      <c r="K5151" s="13" t="s">
        <v>32</v>
      </c>
      <c r="L5151" s="25" t="str">
        <f>VLOOKUP($K5151,TONG_SL!$A:$D,2,0)</f>
        <v>Giò Tai Lưỡi Xào 250</v>
      </c>
      <c r="N5151" s="25" t="str">
        <f t="shared" si="734"/>
        <v>K-C6</v>
      </c>
      <c r="Q5151" s="25" t="str">
        <f>VLOOKUP(K5151,TONG_SL!$A:$D,3,0)</f>
        <v>Túi</v>
      </c>
      <c r="R5151" s="1">
        <v>6</v>
      </c>
      <c r="T5151" s="1">
        <f>VLOOKUP(VLOOKUP(G5151,Ma_KH!$A:$R,18,0)&amp;K5151,Gia_MB!$A:$F,6,0)</f>
        <v>50183</v>
      </c>
      <c r="U5151" s="14">
        <f t="shared" si="735"/>
        <v>301098</v>
      </c>
      <c r="W5151" s="64">
        <f t="shared" si="736"/>
        <v>0</v>
      </c>
      <c r="X5151" s="3" t="str">
        <f t="shared" si="737"/>
        <v>8</v>
      </c>
      <c r="Z5151" s="14">
        <f t="shared" si="738"/>
        <v>24087.84</v>
      </c>
      <c r="AA5151" s="7">
        <f>VLOOKUP(G5151,Ma_KH!$A:$R,14,0)</f>
        <v>60</v>
      </c>
      <c r="AD5151" s="7" t="str">
        <f>IFERROR(VLOOKUP(J5151,'Chuyển Mã'!$B$3:$C$9,2,0),"")</f>
        <v>Hà Nội</v>
      </c>
      <c r="AE5151" s="7" t="str">
        <f t="shared" si="743"/>
        <v>Giò Tai Lưỡi Xào 250</v>
      </c>
      <c r="AF5151" s="7">
        <f t="shared" si="744"/>
        <v>6</v>
      </c>
    </row>
    <row r="5152" spans="1:32" x14ac:dyDescent="0.25">
      <c r="A5152" s="11">
        <v>45911</v>
      </c>
      <c r="B5152" s="25">
        <v>4176626473</v>
      </c>
      <c r="C5152" s="12" t="s">
        <v>7214</v>
      </c>
      <c r="D5152" s="16">
        <v>45911</v>
      </c>
      <c r="G5152" s="13" t="s">
        <v>8841</v>
      </c>
      <c r="I5152" s="25" t="s">
        <v>8842</v>
      </c>
      <c r="J5152" s="13" t="s">
        <v>75</v>
      </c>
      <c r="K5152" s="13" t="s">
        <v>51</v>
      </c>
      <c r="L5152" s="25" t="str">
        <f>VLOOKUP($K5152,TONG_SL!$A:$D,2,0)</f>
        <v>Mọc Nấm Hương 250g</v>
      </c>
      <c r="N5152" s="25" t="str">
        <f t="shared" si="734"/>
        <v>K-C6</v>
      </c>
      <c r="Q5152" s="25" t="str">
        <f>VLOOKUP(K5152,TONG_SL!$A:$D,3,0)</f>
        <v>Túi</v>
      </c>
      <c r="R5152" s="1">
        <v>6</v>
      </c>
      <c r="T5152" s="1">
        <f>VLOOKUP(VLOOKUP(G5152,Ma_KH!$A:$R,18,0)&amp;K5152,Gia_MB!$A:$F,6,0)</f>
        <v>46000</v>
      </c>
      <c r="U5152" s="14">
        <f t="shared" si="735"/>
        <v>276000</v>
      </c>
      <c r="W5152" s="64">
        <f t="shared" si="736"/>
        <v>0</v>
      </c>
      <c r="X5152" s="3" t="str">
        <f t="shared" si="737"/>
        <v>8</v>
      </c>
      <c r="Z5152" s="14">
        <f t="shared" si="738"/>
        <v>22080</v>
      </c>
      <c r="AA5152" s="7">
        <f>VLOOKUP(G5152,Ma_KH!$A:$R,14,0)</f>
        <v>60</v>
      </c>
      <c r="AD5152" s="7" t="str">
        <f>IFERROR(VLOOKUP(J5152,'Chuyển Mã'!$B$3:$C$9,2,0),"")</f>
        <v>Hà Nội</v>
      </c>
      <c r="AE5152" s="7" t="str">
        <f t="shared" si="743"/>
        <v>Mọc Nấm Hương 250g</v>
      </c>
      <c r="AF5152" s="7">
        <f t="shared" si="744"/>
        <v>6</v>
      </c>
    </row>
    <row r="5153" spans="1:32" x14ac:dyDescent="0.25">
      <c r="A5153" s="11">
        <v>45911</v>
      </c>
      <c r="B5153" s="25">
        <v>4176626473</v>
      </c>
      <c r="C5153" s="12" t="s">
        <v>7214</v>
      </c>
      <c r="D5153" s="16">
        <v>45911</v>
      </c>
      <c r="G5153" s="13" t="s">
        <v>8841</v>
      </c>
      <c r="I5153" s="25" t="s">
        <v>8842</v>
      </c>
      <c r="J5153" s="13" t="s">
        <v>75</v>
      </c>
      <c r="K5153" s="13" t="s">
        <v>27</v>
      </c>
      <c r="L5153" s="25" t="str">
        <f>VLOOKUP($K5153,TONG_SL!$A:$D,2,0)</f>
        <v>Chân giò heo muối 300g</v>
      </c>
      <c r="N5153" s="25" t="str">
        <f t="shared" si="734"/>
        <v>K-C6</v>
      </c>
      <c r="Q5153" s="25" t="str">
        <f>VLOOKUP(K5153,TONG_SL!$A:$D,3,0)</f>
        <v>Túi</v>
      </c>
      <c r="R5153" s="1">
        <v>6</v>
      </c>
      <c r="T5153" s="1">
        <f>VLOOKUP(VLOOKUP(G5153,Ma_KH!$A:$R,18,0)&amp;K5153,Gia_MB!$A:$F,6,0)</f>
        <v>73431</v>
      </c>
      <c r="U5153" s="14">
        <f t="shared" si="735"/>
        <v>440586</v>
      </c>
      <c r="W5153" s="64">
        <f t="shared" si="736"/>
        <v>0</v>
      </c>
      <c r="X5153" s="3" t="str">
        <f t="shared" si="737"/>
        <v>8</v>
      </c>
      <c r="Z5153" s="14">
        <f t="shared" si="738"/>
        <v>35246.879999999997</v>
      </c>
      <c r="AA5153" s="7">
        <f>VLOOKUP(G5153,Ma_KH!$A:$R,14,0)</f>
        <v>60</v>
      </c>
      <c r="AD5153" s="7" t="str">
        <f>IFERROR(VLOOKUP(J5153,'Chuyển Mã'!$B$3:$C$9,2,0),"")</f>
        <v>Hà Nội</v>
      </c>
      <c r="AE5153" s="7" t="str">
        <f t="shared" si="743"/>
        <v>Chân giò heo muối 300g</v>
      </c>
      <c r="AF5153" s="7">
        <f t="shared" si="744"/>
        <v>6</v>
      </c>
    </row>
    <row r="5154" spans="1:32" x14ac:dyDescent="0.25">
      <c r="A5154" s="11">
        <v>45911</v>
      </c>
      <c r="B5154" s="25">
        <v>4176626473</v>
      </c>
      <c r="C5154" s="12" t="s">
        <v>7214</v>
      </c>
      <c r="D5154" s="16">
        <v>45911</v>
      </c>
      <c r="G5154" s="13" t="s">
        <v>8841</v>
      </c>
      <c r="I5154" s="25" t="s">
        <v>8842</v>
      </c>
      <c r="J5154" s="13" t="s">
        <v>75</v>
      </c>
      <c r="K5154" s="13" t="s">
        <v>30</v>
      </c>
      <c r="L5154" s="25" t="str">
        <f>VLOOKUP($K5154,TONG_SL!$A:$D,2,0)</f>
        <v>Gà muối 500g</v>
      </c>
      <c r="N5154" s="25" t="str">
        <f t="shared" si="734"/>
        <v>K-C6</v>
      </c>
      <c r="Q5154" s="25" t="str">
        <f>VLOOKUP(K5154,TONG_SL!$A:$D,3,0)</f>
        <v>Túi</v>
      </c>
      <c r="R5154" s="1">
        <v>6</v>
      </c>
      <c r="T5154" s="1">
        <f>VLOOKUP(VLOOKUP(G5154,Ma_KH!$A:$R,18,0)&amp;K5154,Gia_MB!$A:$F,6,0)</f>
        <v>111058</v>
      </c>
      <c r="U5154" s="14">
        <f t="shared" si="735"/>
        <v>666348</v>
      </c>
      <c r="W5154" s="64">
        <f t="shared" si="736"/>
        <v>0</v>
      </c>
      <c r="X5154" s="3" t="str">
        <f t="shared" si="737"/>
        <v>8</v>
      </c>
      <c r="Z5154" s="14">
        <f t="shared" si="738"/>
        <v>53307.840000000004</v>
      </c>
      <c r="AA5154" s="7">
        <f>VLOOKUP(G5154,Ma_KH!$A:$R,14,0)</f>
        <v>60</v>
      </c>
      <c r="AD5154" s="7" t="str">
        <f>IFERROR(VLOOKUP(J5154,'Chuyển Mã'!$B$3:$C$9,2,0),"")</f>
        <v>Hà Nội</v>
      </c>
      <c r="AE5154" s="7" t="str">
        <f t="shared" si="743"/>
        <v>Gà muối 500g</v>
      </c>
      <c r="AF5154" s="7">
        <f t="shared" si="744"/>
        <v>6</v>
      </c>
    </row>
    <row r="5155" spans="1:32" x14ac:dyDescent="0.25">
      <c r="A5155" s="11">
        <v>45911</v>
      </c>
      <c r="B5155" s="25">
        <v>4176626473</v>
      </c>
      <c r="C5155" s="12" t="s">
        <v>7214</v>
      </c>
      <c r="D5155" s="16">
        <v>45911</v>
      </c>
      <c r="G5155" s="13" t="s">
        <v>8841</v>
      </c>
      <c r="I5155" s="25" t="s">
        <v>8842</v>
      </c>
      <c r="J5155" s="13" t="s">
        <v>75</v>
      </c>
      <c r="K5155" s="13" t="s">
        <v>32</v>
      </c>
      <c r="L5155" s="25" t="str">
        <f>VLOOKUP($K5155,TONG_SL!$A:$D,2,0)</f>
        <v>Giò Tai Lưỡi Xào 250</v>
      </c>
      <c r="N5155" s="25" t="str">
        <f t="shared" si="734"/>
        <v>K-C6</v>
      </c>
      <c r="Q5155" s="25" t="str">
        <f>VLOOKUP(K5155,TONG_SL!$A:$D,3,0)</f>
        <v>Túi</v>
      </c>
      <c r="R5155" s="1">
        <v>3</v>
      </c>
      <c r="T5155" s="1">
        <f>VLOOKUP(VLOOKUP(G5155,Ma_KH!$A:$R,18,0)&amp;K5155,Gia_MB!$A:$F,6,0)</f>
        <v>50183</v>
      </c>
      <c r="U5155" s="14">
        <f t="shared" si="735"/>
        <v>150549</v>
      </c>
      <c r="W5155" s="64">
        <f t="shared" si="736"/>
        <v>0</v>
      </c>
      <c r="X5155" s="3" t="str">
        <f t="shared" si="737"/>
        <v>8</v>
      </c>
      <c r="Z5155" s="14">
        <f t="shared" si="738"/>
        <v>12043.92</v>
      </c>
      <c r="AA5155" s="7">
        <f>VLOOKUP(G5155,Ma_KH!$A:$R,14,0)</f>
        <v>60</v>
      </c>
      <c r="AD5155" s="7" t="str">
        <f>IFERROR(VLOOKUP(J5155,'Chuyển Mã'!$B$3:$C$9,2,0),"")</f>
        <v>Hà Nội</v>
      </c>
      <c r="AE5155" s="7" t="str">
        <f t="shared" si="743"/>
        <v>Giò Tai Lưỡi Xào 250</v>
      </c>
      <c r="AF5155" s="7">
        <f t="shared" si="744"/>
        <v>3</v>
      </c>
    </row>
    <row r="5156" spans="1:32" x14ac:dyDescent="0.25">
      <c r="A5156" s="11">
        <v>45911</v>
      </c>
      <c r="B5156" s="25">
        <v>4176626473</v>
      </c>
      <c r="C5156" s="12" t="s">
        <v>7214</v>
      </c>
      <c r="D5156" s="16">
        <v>45911</v>
      </c>
      <c r="G5156" s="13" t="s">
        <v>8841</v>
      </c>
      <c r="I5156" s="25" t="s">
        <v>8842</v>
      </c>
      <c r="J5156" s="13" t="s">
        <v>75</v>
      </c>
      <c r="K5156" s="13" t="s">
        <v>35</v>
      </c>
      <c r="L5156" s="25" t="str">
        <f>VLOOKUP($K5156,TONG_SL!$A:$D,2,0)</f>
        <v>Tai heo muối 200g</v>
      </c>
      <c r="N5156" s="25" t="str">
        <f t="shared" si="734"/>
        <v>K-C6</v>
      </c>
      <c r="Q5156" s="25" t="str">
        <f>VLOOKUP(K5156,TONG_SL!$A:$D,3,0)</f>
        <v>Túi</v>
      </c>
      <c r="R5156" s="1">
        <v>3</v>
      </c>
      <c r="T5156" s="1">
        <f>VLOOKUP(VLOOKUP(G5156,Ma_KH!$A:$R,18,0)&amp;K5156,Gia_MB!$A:$F,6,0)</f>
        <v>55595</v>
      </c>
      <c r="U5156" s="14">
        <f t="shared" si="735"/>
        <v>166785</v>
      </c>
      <c r="W5156" s="64">
        <f t="shared" si="736"/>
        <v>0</v>
      </c>
      <c r="X5156" s="3" t="str">
        <f t="shared" si="737"/>
        <v>8</v>
      </c>
      <c r="Z5156" s="14">
        <f t="shared" si="738"/>
        <v>13342.800000000001</v>
      </c>
      <c r="AA5156" s="7">
        <f>VLOOKUP(G5156,Ma_KH!$A:$R,14,0)</f>
        <v>60</v>
      </c>
      <c r="AD5156" s="7" t="str">
        <f>IFERROR(VLOOKUP(J5156,'Chuyển Mã'!$B$3:$C$9,2,0),"")</f>
        <v>Hà Nội</v>
      </c>
      <c r="AE5156" s="7" t="str">
        <f t="shared" si="743"/>
        <v>Tai heo muối 200g</v>
      </c>
      <c r="AF5156" s="7">
        <f t="shared" si="744"/>
        <v>3</v>
      </c>
    </row>
    <row r="5157" spans="1:32" x14ac:dyDescent="0.25">
      <c r="A5157" s="11">
        <v>45911</v>
      </c>
      <c r="B5157" s="25">
        <v>4176626473</v>
      </c>
      <c r="C5157" s="12" t="s">
        <v>7214</v>
      </c>
      <c r="D5157" s="16">
        <v>45911</v>
      </c>
      <c r="G5157" s="13" t="s">
        <v>8841</v>
      </c>
      <c r="I5157" s="25" t="s">
        <v>8842</v>
      </c>
      <c r="J5157" s="13" t="s">
        <v>75</v>
      </c>
      <c r="K5157" s="13" t="s">
        <v>7213</v>
      </c>
      <c r="L5157" s="25" t="str">
        <f>VLOOKUP($K5157,TONG_SL!$A:$D,2,0)</f>
        <v>Chả nướng 300g</v>
      </c>
      <c r="N5157" s="25" t="str">
        <f t="shared" ref="N5157:N5220" si="745">IF($B5157&lt;&gt;"","K-C6","")</f>
        <v>K-C6</v>
      </c>
      <c r="Q5157" s="25" t="str">
        <f>VLOOKUP(K5157,TONG_SL!$A:$D,3,0)</f>
        <v>Túi</v>
      </c>
      <c r="R5157" s="1">
        <v>3</v>
      </c>
      <c r="T5157" s="1">
        <f>VLOOKUP(VLOOKUP(G5157,Ma_KH!$A:$R,18,0)&amp;K5157,Gia_MB!$A:$F,6,0)</f>
        <v>70950</v>
      </c>
      <c r="U5157" s="14">
        <f t="shared" si="735"/>
        <v>212850</v>
      </c>
      <c r="W5157" s="64">
        <f t="shared" si="736"/>
        <v>0</v>
      </c>
      <c r="X5157" s="3" t="str">
        <f t="shared" si="737"/>
        <v>8</v>
      </c>
      <c r="Z5157" s="14">
        <f t="shared" si="738"/>
        <v>17028</v>
      </c>
      <c r="AA5157" s="7">
        <f>VLOOKUP(G5157,Ma_KH!$A:$R,14,0)</f>
        <v>60</v>
      </c>
      <c r="AD5157" s="7" t="str">
        <f>IFERROR(VLOOKUP(J5157,'Chuyển Mã'!$B$3:$C$9,2,0),"")</f>
        <v>Hà Nội</v>
      </c>
      <c r="AE5157" s="7" t="str">
        <f t="shared" si="743"/>
        <v>Chả nướng 300g</v>
      </c>
      <c r="AF5157" s="7">
        <f t="shared" si="744"/>
        <v>3</v>
      </c>
    </row>
    <row r="5158" spans="1:32" x14ac:dyDescent="0.25">
      <c r="A5158" s="11">
        <v>45911</v>
      </c>
      <c r="B5158" s="25">
        <v>4176626473</v>
      </c>
      <c r="C5158" s="12" t="s">
        <v>7214</v>
      </c>
      <c r="D5158" s="16">
        <v>45911</v>
      </c>
      <c r="G5158" s="13" t="s">
        <v>8841</v>
      </c>
      <c r="I5158" s="25" t="s">
        <v>8842</v>
      </c>
      <c r="J5158" s="13" t="s">
        <v>75</v>
      </c>
      <c r="K5158" s="13" t="s">
        <v>39</v>
      </c>
      <c r="L5158" s="25" t="str">
        <f>VLOOKUP($K5158,TONG_SL!$A:$D,2,0)</f>
        <v>Chả cốm 300g</v>
      </c>
      <c r="N5158" s="25" t="str">
        <f t="shared" si="745"/>
        <v>K-C6</v>
      </c>
      <c r="Q5158" s="25" t="str">
        <f>VLOOKUP(K5158,TONG_SL!$A:$D,3,0)</f>
        <v>Túi</v>
      </c>
      <c r="R5158" s="1">
        <v>3</v>
      </c>
      <c r="T5158" s="1">
        <f>VLOOKUP(VLOOKUP(G5158,Ma_KH!$A:$R,18,0)&amp;K5158,Gia_MB!$A:$F,6,0)</f>
        <v>74250</v>
      </c>
      <c r="U5158" s="14">
        <f t="shared" si="735"/>
        <v>222750</v>
      </c>
      <c r="W5158" s="64">
        <f t="shared" si="736"/>
        <v>0</v>
      </c>
      <c r="X5158" s="3" t="str">
        <f t="shared" si="737"/>
        <v>8</v>
      </c>
      <c r="Z5158" s="14">
        <f t="shared" si="738"/>
        <v>17820</v>
      </c>
      <c r="AA5158" s="7">
        <f>VLOOKUP(G5158,Ma_KH!$A:$R,14,0)</f>
        <v>60</v>
      </c>
      <c r="AD5158" s="7" t="str">
        <f>IFERROR(VLOOKUP(J5158,'Chuyển Mã'!$B$3:$C$9,2,0),"")</f>
        <v>Hà Nội</v>
      </c>
      <c r="AE5158" s="7" t="str">
        <f t="shared" si="743"/>
        <v>Chả cốm 300g</v>
      </c>
      <c r="AF5158" s="7">
        <f t="shared" si="744"/>
        <v>3</v>
      </c>
    </row>
    <row r="5159" spans="1:32" x14ac:dyDescent="0.25">
      <c r="A5159" s="11">
        <v>45911</v>
      </c>
      <c r="B5159" s="25">
        <v>4176626443</v>
      </c>
      <c r="C5159" s="12" t="s">
        <v>7214</v>
      </c>
      <c r="D5159" s="16">
        <v>45911</v>
      </c>
      <c r="G5159" s="13" t="s">
        <v>8843</v>
      </c>
      <c r="I5159" s="25" t="s">
        <v>8844</v>
      </c>
      <c r="J5159" s="13" t="s">
        <v>75</v>
      </c>
      <c r="K5159" s="13" t="s">
        <v>51</v>
      </c>
      <c r="L5159" s="25" t="str">
        <f>VLOOKUP($K5159,TONG_SL!$A:$D,2,0)</f>
        <v>Mọc Nấm Hương 250g</v>
      </c>
      <c r="N5159" s="25" t="str">
        <f t="shared" si="745"/>
        <v>K-C6</v>
      </c>
      <c r="Q5159" s="25" t="str">
        <f>VLOOKUP(K5159,TONG_SL!$A:$D,3,0)</f>
        <v>Túi</v>
      </c>
      <c r="R5159" s="1">
        <v>3</v>
      </c>
      <c r="T5159" s="1">
        <f>VLOOKUP(VLOOKUP(G5159,Ma_KH!$A:$R,18,0)&amp;K5159,Gia_MB!$A:$F,6,0)</f>
        <v>46000</v>
      </c>
      <c r="U5159" s="14">
        <f t="shared" si="735"/>
        <v>138000</v>
      </c>
      <c r="W5159" s="64">
        <f t="shared" si="736"/>
        <v>0</v>
      </c>
      <c r="X5159" s="3" t="str">
        <f t="shared" si="737"/>
        <v>8</v>
      </c>
      <c r="Z5159" s="14">
        <f t="shared" si="738"/>
        <v>11040</v>
      </c>
      <c r="AA5159" s="7">
        <f>VLOOKUP(G5159,Ma_KH!$A:$R,14,0)</f>
        <v>60</v>
      </c>
      <c r="AD5159" s="7" t="str">
        <f>IFERROR(VLOOKUP(J5159,'Chuyển Mã'!$B$3:$C$9,2,0),"")</f>
        <v>Hà Nội</v>
      </c>
      <c r="AE5159" s="7" t="str">
        <f t="shared" si="743"/>
        <v>Mọc Nấm Hương 250g</v>
      </c>
      <c r="AF5159" s="7">
        <f t="shared" si="744"/>
        <v>3</v>
      </c>
    </row>
    <row r="5160" spans="1:32" x14ac:dyDescent="0.25">
      <c r="A5160" s="11">
        <v>45911</v>
      </c>
      <c r="B5160" s="25">
        <v>4176626443</v>
      </c>
      <c r="C5160" s="12" t="s">
        <v>7214</v>
      </c>
      <c r="D5160" s="16">
        <v>45911</v>
      </c>
      <c r="G5160" s="13" t="s">
        <v>8843</v>
      </c>
      <c r="I5160" s="25" t="s">
        <v>8844</v>
      </c>
      <c r="J5160" s="13" t="s">
        <v>75</v>
      </c>
      <c r="K5160" s="13" t="s">
        <v>30</v>
      </c>
      <c r="L5160" s="25" t="str">
        <f>VLOOKUP($K5160,TONG_SL!$A:$D,2,0)</f>
        <v>Gà muối 500g</v>
      </c>
      <c r="N5160" s="25" t="str">
        <f t="shared" si="745"/>
        <v>K-C6</v>
      </c>
      <c r="Q5160" s="25" t="str">
        <f>VLOOKUP(K5160,TONG_SL!$A:$D,3,0)</f>
        <v>Túi</v>
      </c>
      <c r="R5160" s="1">
        <v>6</v>
      </c>
      <c r="T5160" s="1">
        <f>VLOOKUP(VLOOKUP(G5160,Ma_KH!$A:$R,18,0)&amp;K5160,Gia_MB!$A:$F,6,0)</f>
        <v>111058</v>
      </c>
      <c r="U5160" s="14">
        <f t="shared" si="735"/>
        <v>666348</v>
      </c>
      <c r="W5160" s="64">
        <f t="shared" si="736"/>
        <v>0</v>
      </c>
      <c r="X5160" s="3" t="str">
        <f t="shared" si="737"/>
        <v>8</v>
      </c>
      <c r="Z5160" s="14">
        <f t="shared" si="738"/>
        <v>53307.840000000004</v>
      </c>
      <c r="AA5160" s="7">
        <f>VLOOKUP(G5160,Ma_KH!$A:$R,14,0)</f>
        <v>60</v>
      </c>
      <c r="AD5160" s="7" t="str">
        <f>IFERROR(VLOOKUP(J5160,'Chuyển Mã'!$B$3:$C$9,2,0),"")</f>
        <v>Hà Nội</v>
      </c>
      <c r="AE5160" s="7" t="str">
        <f t="shared" si="743"/>
        <v>Gà muối 500g</v>
      </c>
      <c r="AF5160" s="7">
        <f t="shared" si="744"/>
        <v>6</v>
      </c>
    </row>
    <row r="5161" spans="1:32" x14ac:dyDescent="0.25">
      <c r="A5161" s="11">
        <v>45911</v>
      </c>
      <c r="B5161" s="25">
        <v>4176626443</v>
      </c>
      <c r="C5161" s="12" t="s">
        <v>7214</v>
      </c>
      <c r="D5161" s="16">
        <v>45911</v>
      </c>
      <c r="G5161" s="13" t="s">
        <v>8843</v>
      </c>
      <c r="I5161" s="25" t="s">
        <v>8844</v>
      </c>
      <c r="J5161" s="13" t="s">
        <v>75</v>
      </c>
      <c r="K5161" s="13" t="s">
        <v>32</v>
      </c>
      <c r="L5161" s="25" t="str">
        <f>VLOOKUP($K5161,TONG_SL!$A:$D,2,0)</f>
        <v>Giò Tai Lưỡi Xào 250</v>
      </c>
      <c r="N5161" s="25" t="str">
        <f t="shared" si="745"/>
        <v>K-C6</v>
      </c>
      <c r="Q5161" s="25" t="str">
        <f>VLOOKUP(K5161,TONG_SL!$A:$D,3,0)</f>
        <v>Túi</v>
      </c>
      <c r="R5161" s="1">
        <v>6</v>
      </c>
      <c r="T5161" s="1">
        <f>VLOOKUP(VLOOKUP(G5161,Ma_KH!$A:$R,18,0)&amp;K5161,Gia_MB!$A:$F,6,0)</f>
        <v>50183</v>
      </c>
      <c r="U5161" s="14">
        <f t="shared" si="735"/>
        <v>301098</v>
      </c>
      <c r="W5161" s="64">
        <f t="shared" si="736"/>
        <v>0</v>
      </c>
      <c r="X5161" s="3" t="str">
        <f t="shared" si="737"/>
        <v>8</v>
      </c>
      <c r="Z5161" s="14">
        <f t="shared" si="738"/>
        <v>24087.84</v>
      </c>
      <c r="AA5161" s="7">
        <f>VLOOKUP(G5161,Ma_KH!$A:$R,14,0)</f>
        <v>60</v>
      </c>
      <c r="AD5161" s="7" t="str">
        <f>IFERROR(VLOOKUP(J5161,'Chuyển Mã'!$B$3:$C$9,2,0),"")</f>
        <v>Hà Nội</v>
      </c>
      <c r="AE5161" s="7" t="str">
        <f t="shared" si="743"/>
        <v>Giò Tai Lưỡi Xào 250</v>
      </c>
      <c r="AF5161" s="7">
        <f t="shared" si="744"/>
        <v>6</v>
      </c>
    </row>
    <row r="5162" spans="1:32" x14ac:dyDescent="0.25">
      <c r="A5162" s="11">
        <v>45911</v>
      </c>
      <c r="B5162" s="25">
        <v>4176626443</v>
      </c>
      <c r="C5162" s="12" t="s">
        <v>7214</v>
      </c>
      <c r="D5162" s="16">
        <v>45911</v>
      </c>
      <c r="G5162" s="13" t="s">
        <v>8843</v>
      </c>
      <c r="I5162" s="25" t="s">
        <v>8844</v>
      </c>
      <c r="J5162" s="13" t="s">
        <v>75</v>
      </c>
      <c r="K5162" s="13" t="s">
        <v>7213</v>
      </c>
      <c r="L5162" s="25" t="str">
        <f>VLOOKUP($K5162,TONG_SL!$A:$D,2,0)</f>
        <v>Chả nướng 300g</v>
      </c>
      <c r="N5162" s="25" t="str">
        <f t="shared" si="745"/>
        <v>K-C6</v>
      </c>
      <c r="Q5162" s="25" t="str">
        <f>VLOOKUP(K5162,TONG_SL!$A:$D,3,0)</f>
        <v>Túi</v>
      </c>
      <c r="R5162" s="1">
        <v>3</v>
      </c>
      <c r="T5162" s="1">
        <f>VLOOKUP(VLOOKUP(G5162,Ma_KH!$A:$R,18,0)&amp;K5162,Gia_MB!$A:$F,6,0)</f>
        <v>70950</v>
      </c>
      <c r="U5162" s="14">
        <f t="shared" si="735"/>
        <v>212850</v>
      </c>
      <c r="W5162" s="64">
        <f t="shared" si="736"/>
        <v>0</v>
      </c>
      <c r="X5162" s="3" t="str">
        <f t="shared" si="737"/>
        <v>8</v>
      </c>
      <c r="Z5162" s="14">
        <f t="shared" si="738"/>
        <v>17028</v>
      </c>
      <c r="AA5162" s="7">
        <f>VLOOKUP(G5162,Ma_KH!$A:$R,14,0)</f>
        <v>60</v>
      </c>
      <c r="AD5162" s="7" t="str">
        <f>IFERROR(VLOOKUP(J5162,'Chuyển Mã'!$B$3:$C$9,2,0),"")</f>
        <v>Hà Nội</v>
      </c>
      <c r="AE5162" s="7" t="str">
        <f t="shared" si="743"/>
        <v>Chả nướng 300g</v>
      </c>
      <c r="AF5162" s="7">
        <f t="shared" si="744"/>
        <v>3</v>
      </c>
    </row>
    <row r="5163" spans="1:32" x14ac:dyDescent="0.25">
      <c r="A5163" s="11">
        <v>45911</v>
      </c>
      <c r="B5163" s="25">
        <v>4176626443</v>
      </c>
      <c r="C5163" s="12" t="s">
        <v>7214</v>
      </c>
      <c r="D5163" s="16">
        <v>45911</v>
      </c>
      <c r="G5163" s="13" t="s">
        <v>8843</v>
      </c>
      <c r="I5163" s="25" t="s">
        <v>8844</v>
      </c>
      <c r="J5163" s="13" t="s">
        <v>75</v>
      </c>
      <c r="K5163" s="13" t="s">
        <v>39</v>
      </c>
      <c r="L5163" s="25" t="str">
        <f>VLOOKUP($K5163,TONG_SL!$A:$D,2,0)</f>
        <v>Chả cốm 300g</v>
      </c>
      <c r="N5163" s="25" t="str">
        <f t="shared" si="745"/>
        <v>K-C6</v>
      </c>
      <c r="Q5163" s="25" t="str">
        <f>VLOOKUP(K5163,TONG_SL!$A:$D,3,0)</f>
        <v>Túi</v>
      </c>
      <c r="R5163" s="1">
        <v>3</v>
      </c>
      <c r="T5163" s="1">
        <f>VLOOKUP(VLOOKUP(G5163,Ma_KH!$A:$R,18,0)&amp;K5163,Gia_MB!$A:$F,6,0)</f>
        <v>74250</v>
      </c>
      <c r="U5163" s="14">
        <f t="shared" si="735"/>
        <v>222750</v>
      </c>
      <c r="W5163" s="64">
        <f t="shared" si="736"/>
        <v>0</v>
      </c>
      <c r="X5163" s="3" t="str">
        <f t="shared" si="737"/>
        <v>8</v>
      </c>
      <c r="Z5163" s="14">
        <f t="shared" si="738"/>
        <v>17820</v>
      </c>
      <c r="AA5163" s="7">
        <f>VLOOKUP(G5163,Ma_KH!$A:$R,14,0)</f>
        <v>60</v>
      </c>
      <c r="AD5163" s="7" t="str">
        <f>IFERROR(VLOOKUP(J5163,'Chuyển Mã'!$B$3:$C$9,2,0),"")</f>
        <v>Hà Nội</v>
      </c>
      <c r="AE5163" s="7" t="str">
        <f t="shared" si="743"/>
        <v>Chả cốm 300g</v>
      </c>
      <c r="AF5163" s="7">
        <f t="shared" si="744"/>
        <v>3</v>
      </c>
    </row>
    <row r="5164" spans="1:32" x14ac:dyDescent="0.25">
      <c r="A5164" s="11">
        <v>45911</v>
      </c>
      <c r="B5164" s="25">
        <v>4176626443</v>
      </c>
      <c r="C5164" s="12" t="s">
        <v>7214</v>
      </c>
      <c r="D5164" s="16">
        <v>45911</v>
      </c>
      <c r="G5164" s="13" t="s">
        <v>8843</v>
      </c>
      <c r="I5164" s="25" t="s">
        <v>8844</v>
      </c>
      <c r="J5164" s="13" t="s">
        <v>75</v>
      </c>
      <c r="K5164" s="13" t="s">
        <v>35</v>
      </c>
      <c r="L5164" s="25" t="str">
        <f>VLOOKUP($K5164,TONG_SL!$A:$D,2,0)</f>
        <v>Tai heo muối 200g</v>
      </c>
      <c r="N5164" s="25" t="str">
        <f t="shared" si="745"/>
        <v>K-C6</v>
      </c>
      <c r="Q5164" s="25" t="str">
        <f>VLOOKUP(K5164,TONG_SL!$A:$D,3,0)</f>
        <v>Túi</v>
      </c>
      <c r="R5164" s="1">
        <v>3</v>
      </c>
      <c r="T5164" s="1">
        <f>VLOOKUP(VLOOKUP(G5164,Ma_KH!$A:$R,18,0)&amp;K5164,Gia_MB!$A:$F,6,0)</f>
        <v>55595</v>
      </c>
      <c r="U5164" s="14">
        <f t="shared" si="735"/>
        <v>166785</v>
      </c>
      <c r="W5164" s="64">
        <f t="shared" si="736"/>
        <v>0</v>
      </c>
      <c r="X5164" s="3" t="str">
        <f t="shared" si="737"/>
        <v>8</v>
      </c>
      <c r="Z5164" s="14">
        <f t="shared" si="738"/>
        <v>13342.800000000001</v>
      </c>
      <c r="AA5164" s="7">
        <f>VLOOKUP(G5164,Ma_KH!$A:$R,14,0)</f>
        <v>60</v>
      </c>
      <c r="AD5164" s="7" t="str">
        <f>IFERROR(VLOOKUP(J5164,'Chuyển Mã'!$B$3:$C$9,2,0),"")</f>
        <v>Hà Nội</v>
      </c>
      <c r="AE5164" s="7" t="str">
        <f t="shared" si="743"/>
        <v>Tai heo muối 200g</v>
      </c>
      <c r="AF5164" s="7">
        <f t="shared" si="744"/>
        <v>3</v>
      </c>
    </row>
    <row r="5165" spans="1:32" x14ac:dyDescent="0.25">
      <c r="A5165" s="11">
        <v>45911</v>
      </c>
      <c r="B5165" s="25">
        <v>4176626443</v>
      </c>
      <c r="C5165" s="12" t="s">
        <v>7214</v>
      </c>
      <c r="D5165" s="16">
        <v>45911</v>
      </c>
      <c r="G5165" s="13" t="s">
        <v>8843</v>
      </c>
      <c r="I5165" s="25" t="s">
        <v>8844</v>
      </c>
      <c r="J5165" s="13" t="s">
        <v>75</v>
      </c>
      <c r="K5165" s="13" t="s">
        <v>27</v>
      </c>
      <c r="L5165" s="25" t="str">
        <f>VLOOKUP($K5165,TONG_SL!$A:$D,2,0)</f>
        <v>Chân giò heo muối 300g</v>
      </c>
      <c r="N5165" s="25" t="str">
        <f t="shared" si="745"/>
        <v>K-C6</v>
      </c>
      <c r="Q5165" s="25" t="str">
        <f>VLOOKUP(K5165,TONG_SL!$A:$D,3,0)</f>
        <v>Túi</v>
      </c>
      <c r="R5165" s="1">
        <v>5</v>
      </c>
      <c r="T5165" s="1">
        <f>VLOOKUP(VLOOKUP(G5165,Ma_KH!$A:$R,18,0)&amp;K5165,Gia_MB!$A:$F,6,0)</f>
        <v>73431</v>
      </c>
      <c r="U5165" s="14">
        <f t="shared" si="735"/>
        <v>367155</v>
      </c>
      <c r="W5165" s="64">
        <f t="shared" si="736"/>
        <v>0</v>
      </c>
      <c r="X5165" s="3" t="str">
        <f t="shared" si="737"/>
        <v>8</v>
      </c>
      <c r="Z5165" s="14">
        <f t="shared" si="738"/>
        <v>29372.400000000001</v>
      </c>
      <c r="AA5165" s="7">
        <f>VLOOKUP(G5165,Ma_KH!$A:$R,14,0)</f>
        <v>60</v>
      </c>
      <c r="AD5165" s="7" t="str">
        <f>IFERROR(VLOOKUP(J5165,'Chuyển Mã'!$B$3:$C$9,2,0),"")</f>
        <v>Hà Nội</v>
      </c>
      <c r="AE5165" s="7" t="str">
        <f t="shared" si="743"/>
        <v>Chân giò heo muối 300g</v>
      </c>
      <c r="AF5165" s="7">
        <f t="shared" si="744"/>
        <v>5</v>
      </c>
    </row>
    <row r="5166" spans="1:32" x14ac:dyDescent="0.25">
      <c r="A5166" s="11">
        <v>45911</v>
      </c>
      <c r="B5166" s="25">
        <v>4176626476</v>
      </c>
      <c r="C5166" s="12" t="s">
        <v>7214</v>
      </c>
      <c r="D5166" s="16">
        <v>45911</v>
      </c>
      <c r="G5166" s="13" t="s">
        <v>8845</v>
      </c>
      <c r="I5166" s="25" t="s">
        <v>8846</v>
      </c>
      <c r="J5166" s="13" t="s">
        <v>75</v>
      </c>
      <c r="K5166" s="13" t="s">
        <v>35</v>
      </c>
      <c r="L5166" s="25" t="str">
        <f>VLOOKUP($K5166,TONG_SL!$A:$D,2,0)</f>
        <v>Tai heo muối 200g</v>
      </c>
      <c r="N5166" s="25" t="str">
        <f t="shared" si="745"/>
        <v>K-C6</v>
      </c>
      <c r="Q5166" s="25" t="str">
        <f>VLOOKUP(K5166,TONG_SL!$A:$D,3,0)</f>
        <v>Túi</v>
      </c>
      <c r="R5166" s="1">
        <v>6</v>
      </c>
      <c r="T5166" s="1">
        <f>VLOOKUP(VLOOKUP(G5166,Ma_KH!$A:$R,18,0)&amp;K5166,Gia_MB!$A:$F,6,0)</f>
        <v>55595</v>
      </c>
      <c r="U5166" s="14">
        <f t="shared" ref="U5166:U5229" si="746">T5166*R5166</f>
        <v>333570</v>
      </c>
      <c r="W5166" s="64">
        <f t="shared" ref="W5166:W5229" si="747">U5166*V5166</f>
        <v>0</v>
      </c>
      <c r="X5166" s="3" t="str">
        <f t="shared" ref="X5166:X5229" si="748">IF(B5166&lt;&gt;"","8","0")</f>
        <v>8</v>
      </c>
      <c r="Z5166" s="14">
        <f t="shared" ref="Z5166:Z5229" si="749">U5166*X5166%</f>
        <v>26685.600000000002</v>
      </c>
      <c r="AA5166" s="7">
        <f>VLOOKUP(G5166,Ma_KH!$A:$R,14,0)</f>
        <v>60</v>
      </c>
      <c r="AD5166" s="7" t="str">
        <f>IFERROR(VLOOKUP(J5166,'Chuyển Mã'!$B$3:$C$9,2,0),"")</f>
        <v>Hà Nội</v>
      </c>
      <c r="AE5166" s="7" t="str">
        <f t="shared" si="743"/>
        <v>Tai heo muối 200g</v>
      </c>
      <c r="AF5166" s="7">
        <f t="shared" si="744"/>
        <v>6</v>
      </c>
    </row>
    <row r="5167" spans="1:32" x14ac:dyDescent="0.25">
      <c r="A5167" s="11">
        <v>45911</v>
      </c>
      <c r="B5167" s="25">
        <v>4176626476</v>
      </c>
      <c r="C5167" s="12" t="s">
        <v>7214</v>
      </c>
      <c r="D5167" s="16">
        <v>45911</v>
      </c>
      <c r="G5167" s="13" t="s">
        <v>8845</v>
      </c>
      <c r="I5167" s="25" t="s">
        <v>8846</v>
      </c>
      <c r="J5167" s="13" t="s">
        <v>75</v>
      </c>
      <c r="K5167" s="13" t="s">
        <v>7213</v>
      </c>
      <c r="L5167" s="25" t="str">
        <f>VLOOKUP($K5167,TONG_SL!$A:$D,2,0)</f>
        <v>Chả nướng 300g</v>
      </c>
      <c r="N5167" s="25" t="str">
        <f t="shared" si="745"/>
        <v>K-C6</v>
      </c>
      <c r="Q5167" s="25" t="str">
        <f>VLOOKUP(K5167,TONG_SL!$A:$D,3,0)</f>
        <v>Túi</v>
      </c>
      <c r="R5167" s="1">
        <v>3</v>
      </c>
      <c r="T5167" s="1">
        <f>VLOOKUP(VLOOKUP(G5167,Ma_KH!$A:$R,18,0)&amp;K5167,Gia_MB!$A:$F,6,0)</f>
        <v>70950</v>
      </c>
      <c r="U5167" s="14">
        <f t="shared" si="746"/>
        <v>212850</v>
      </c>
      <c r="W5167" s="64">
        <f t="shared" si="747"/>
        <v>0</v>
      </c>
      <c r="X5167" s="3" t="str">
        <f t="shared" si="748"/>
        <v>8</v>
      </c>
      <c r="Z5167" s="14">
        <f t="shared" si="749"/>
        <v>17028</v>
      </c>
      <c r="AA5167" s="7">
        <f>VLOOKUP(G5167,Ma_KH!$A:$R,14,0)</f>
        <v>60</v>
      </c>
      <c r="AD5167" s="7" t="str">
        <f>IFERROR(VLOOKUP(J5167,'Chuyển Mã'!$B$3:$C$9,2,0),"")</f>
        <v>Hà Nội</v>
      </c>
      <c r="AE5167" s="7" t="str">
        <f t="shared" si="743"/>
        <v>Chả nướng 300g</v>
      </c>
      <c r="AF5167" s="7">
        <f t="shared" si="744"/>
        <v>3</v>
      </c>
    </row>
    <row r="5168" spans="1:32" x14ac:dyDescent="0.25">
      <c r="A5168" s="11">
        <v>45911</v>
      </c>
      <c r="B5168" s="25">
        <v>4176626476</v>
      </c>
      <c r="C5168" s="12" t="s">
        <v>7214</v>
      </c>
      <c r="D5168" s="16">
        <v>45911</v>
      </c>
      <c r="G5168" s="13" t="s">
        <v>8845</v>
      </c>
      <c r="I5168" s="25" t="s">
        <v>8846</v>
      </c>
      <c r="J5168" s="13" t="s">
        <v>75</v>
      </c>
      <c r="K5168" s="13" t="s">
        <v>32</v>
      </c>
      <c r="L5168" s="25" t="str">
        <f>VLOOKUP($K5168,TONG_SL!$A:$D,2,0)</f>
        <v>Giò Tai Lưỡi Xào 250</v>
      </c>
      <c r="N5168" s="25" t="str">
        <f t="shared" si="745"/>
        <v>K-C6</v>
      </c>
      <c r="Q5168" s="25" t="str">
        <f>VLOOKUP(K5168,TONG_SL!$A:$D,3,0)</f>
        <v>Túi</v>
      </c>
      <c r="R5168" s="1">
        <v>6</v>
      </c>
      <c r="T5168" s="1">
        <f>VLOOKUP(VLOOKUP(G5168,Ma_KH!$A:$R,18,0)&amp;K5168,Gia_MB!$A:$F,6,0)</f>
        <v>50183</v>
      </c>
      <c r="U5168" s="14">
        <f t="shared" si="746"/>
        <v>301098</v>
      </c>
      <c r="W5168" s="64">
        <f t="shared" si="747"/>
        <v>0</v>
      </c>
      <c r="X5168" s="3" t="str">
        <f t="shared" si="748"/>
        <v>8</v>
      </c>
      <c r="Z5168" s="14">
        <f t="shared" si="749"/>
        <v>24087.84</v>
      </c>
      <c r="AA5168" s="7">
        <f>VLOOKUP(G5168,Ma_KH!$A:$R,14,0)</f>
        <v>60</v>
      </c>
      <c r="AD5168" s="7" t="str">
        <f>IFERROR(VLOOKUP(J5168,'Chuyển Mã'!$B$3:$C$9,2,0),"")</f>
        <v>Hà Nội</v>
      </c>
      <c r="AE5168" s="7" t="str">
        <f t="shared" si="743"/>
        <v>Giò Tai Lưỡi Xào 250</v>
      </c>
      <c r="AF5168" s="7">
        <f t="shared" si="744"/>
        <v>6</v>
      </c>
    </row>
    <row r="5169" spans="1:32" x14ac:dyDescent="0.25">
      <c r="A5169" s="11">
        <v>45911</v>
      </c>
      <c r="B5169" s="25">
        <v>4176626476</v>
      </c>
      <c r="C5169" s="12" t="s">
        <v>7214</v>
      </c>
      <c r="D5169" s="16">
        <v>45911</v>
      </c>
      <c r="G5169" s="13" t="s">
        <v>8845</v>
      </c>
      <c r="I5169" s="25" t="s">
        <v>8846</v>
      </c>
      <c r="J5169" s="13" t="s">
        <v>75</v>
      </c>
      <c r="K5169" s="13" t="s">
        <v>39</v>
      </c>
      <c r="L5169" s="25" t="str">
        <f>VLOOKUP($K5169,TONG_SL!$A:$D,2,0)</f>
        <v>Chả cốm 300g</v>
      </c>
      <c r="N5169" s="25" t="str">
        <f t="shared" si="745"/>
        <v>K-C6</v>
      </c>
      <c r="Q5169" s="25" t="str">
        <f>VLOOKUP(K5169,TONG_SL!$A:$D,3,0)</f>
        <v>Túi</v>
      </c>
      <c r="R5169" s="1">
        <v>6</v>
      </c>
      <c r="T5169" s="1">
        <f>VLOOKUP(VLOOKUP(G5169,Ma_KH!$A:$R,18,0)&amp;K5169,Gia_MB!$A:$F,6,0)</f>
        <v>74250</v>
      </c>
      <c r="U5169" s="14">
        <f t="shared" si="746"/>
        <v>445500</v>
      </c>
      <c r="W5169" s="64">
        <f t="shared" si="747"/>
        <v>0</v>
      </c>
      <c r="X5169" s="3" t="str">
        <f t="shared" si="748"/>
        <v>8</v>
      </c>
      <c r="Z5169" s="14">
        <f t="shared" si="749"/>
        <v>35640</v>
      </c>
      <c r="AA5169" s="7">
        <f>VLOOKUP(G5169,Ma_KH!$A:$R,14,0)</f>
        <v>60</v>
      </c>
      <c r="AD5169" s="7" t="str">
        <f>IFERROR(VLOOKUP(J5169,'Chuyển Mã'!$B$3:$C$9,2,0),"")</f>
        <v>Hà Nội</v>
      </c>
      <c r="AE5169" s="7" t="str">
        <f t="shared" si="743"/>
        <v>Chả cốm 300g</v>
      </c>
      <c r="AF5169" s="7">
        <f t="shared" si="744"/>
        <v>6</v>
      </c>
    </row>
    <row r="5170" spans="1:32" x14ac:dyDescent="0.25">
      <c r="A5170" s="11">
        <v>45911</v>
      </c>
      <c r="B5170" s="25">
        <v>4176626476</v>
      </c>
      <c r="C5170" s="12" t="s">
        <v>7214</v>
      </c>
      <c r="D5170" s="16">
        <v>45911</v>
      </c>
      <c r="G5170" s="13" t="s">
        <v>8845</v>
      </c>
      <c r="I5170" s="25" t="s">
        <v>8846</v>
      </c>
      <c r="J5170" s="13" t="s">
        <v>75</v>
      </c>
      <c r="K5170" s="13" t="s">
        <v>51</v>
      </c>
      <c r="L5170" s="25" t="str">
        <f>VLOOKUP($K5170,TONG_SL!$A:$D,2,0)</f>
        <v>Mọc Nấm Hương 250g</v>
      </c>
      <c r="N5170" s="25" t="str">
        <f t="shared" si="745"/>
        <v>K-C6</v>
      </c>
      <c r="Q5170" s="25" t="str">
        <f>VLOOKUP(K5170,TONG_SL!$A:$D,3,0)</f>
        <v>Túi</v>
      </c>
      <c r="R5170" s="1">
        <v>6</v>
      </c>
      <c r="T5170" s="1">
        <f>VLOOKUP(VLOOKUP(G5170,Ma_KH!$A:$R,18,0)&amp;K5170,Gia_MB!$A:$F,6,0)</f>
        <v>46000</v>
      </c>
      <c r="U5170" s="14">
        <f t="shared" si="746"/>
        <v>276000</v>
      </c>
      <c r="W5170" s="64">
        <f t="shared" si="747"/>
        <v>0</v>
      </c>
      <c r="X5170" s="3" t="str">
        <f t="shared" si="748"/>
        <v>8</v>
      </c>
      <c r="Z5170" s="14">
        <f t="shared" si="749"/>
        <v>22080</v>
      </c>
      <c r="AA5170" s="7">
        <f>VLOOKUP(G5170,Ma_KH!$A:$R,14,0)</f>
        <v>60</v>
      </c>
      <c r="AD5170" s="7" t="str">
        <f>IFERROR(VLOOKUP(J5170,'Chuyển Mã'!$B$3:$C$9,2,0),"")</f>
        <v>Hà Nội</v>
      </c>
      <c r="AE5170" s="7" t="str">
        <f t="shared" si="743"/>
        <v>Mọc Nấm Hương 250g</v>
      </c>
      <c r="AF5170" s="7">
        <f t="shared" si="744"/>
        <v>6</v>
      </c>
    </row>
    <row r="5171" spans="1:32" x14ac:dyDescent="0.25">
      <c r="A5171" s="11">
        <v>45911</v>
      </c>
      <c r="B5171" s="25">
        <v>4176626476</v>
      </c>
      <c r="C5171" s="12" t="s">
        <v>7214</v>
      </c>
      <c r="D5171" s="16">
        <v>45911</v>
      </c>
      <c r="G5171" s="13" t="s">
        <v>8845</v>
      </c>
      <c r="I5171" s="25" t="s">
        <v>8846</v>
      </c>
      <c r="J5171" s="13" t="s">
        <v>75</v>
      </c>
      <c r="K5171" s="13" t="s">
        <v>27</v>
      </c>
      <c r="L5171" s="25" t="str">
        <f>VLOOKUP($K5171,TONG_SL!$A:$D,2,0)</f>
        <v>Chân giò heo muối 300g</v>
      </c>
      <c r="N5171" s="25" t="str">
        <f t="shared" si="745"/>
        <v>K-C6</v>
      </c>
      <c r="Q5171" s="25" t="str">
        <f>VLOOKUP(K5171,TONG_SL!$A:$D,3,0)</f>
        <v>Túi</v>
      </c>
      <c r="R5171" s="1">
        <v>6</v>
      </c>
      <c r="T5171" s="1">
        <f>VLOOKUP(VLOOKUP(G5171,Ma_KH!$A:$R,18,0)&amp;K5171,Gia_MB!$A:$F,6,0)</f>
        <v>73431</v>
      </c>
      <c r="U5171" s="14">
        <f t="shared" si="746"/>
        <v>440586</v>
      </c>
      <c r="W5171" s="64">
        <f t="shared" si="747"/>
        <v>0</v>
      </c>
      <c r="X5171" s="3" t="str">
        <f t="shared" si="748"/>
        <v>8</v>
      </c>
      <c r="Z5171" s="14">
        <f t="shared" si="749"/>
        <v>35246.879999999997</v>
      </c>
      <c r="AA5171" s="7">
        <f>VLOOKUP(G5171,Ma_KH!$A:$R,14,0)</f>
        <v>60</v>
      </c>
      <c r="AD5171" s="7" t="str">
        <f>IFERROR(VLOOKUP(J5171,'Chuyển Mã'!$B$3:$C$9,2,0),"")</f>
        <v>Hà Nội</v>
      </c>
      <c r="AE5171" s="7" t="str">
        <f t="shared" si="743"/>
        <v>Chân giò heo muối 300g</v>
      </c>
      <c r="AF5171" s="7">
        <f t="shared" si="744"/>
        <v>6</v>
      </c>
    </row>
    <row r="5172" spans="1:32" x14ac:dyDescent="0.25">
      <c r="A5172" s="11">
        <v>45911</v>
      </c>
      <c r="B5172" s="25">
        <v>4176626476</v>
      </c>
      <c r="C5172" s="12" t="s">
        <v>7214</v>
      </c>
      <c r="D5172" s="16">
        <v>45911</v>
      </c>
      <c r="G5172" s="13" t="s">
        <v>8845</v>
      </c>
      <c r="I5172" s="25" t="s">
        <v>8846</v>
      </c>
      <c r="J5172" s="13" t="s">
        <v>75</v>
      </c>
      <c r="K5172" s="13" t="s">
        <v>30</v>
      </c>
      <c r="L5172" s="25" t="str">
        <f>VLOOKUP($K5172,TONG_SL!$A:$D,2,0)</f>
        <v>Gà muối 500g</v>
      </c>
      <c r="N5172" s="25" t="str">
        <f t="shared" si="745"/>
        <v>K-C6</v>
      </c>
      <c r="Q5172" s="25" t="str">
        <f>VLOOKUP(K5172,TONG_SL!$A:$D,3,0)</f>
        <v>Túi</v>
      </c>
      <c r="R5172" s="1">
        <v>6</v>
      </c>
      <c r="T5172" s="1">
        <f>VLOOKUP(VLOOKUP(G5172,Ma_KH!$A:$R,18,0)&amp;K5172,Gia_MB!$A:$F,6,0)</f>
        <v>111058</v>
      </c>
      <c r="U5172" s="14">
        <f t="shared" si="746"/>
        <v>666348</v>
      </c>
      <c r="W5172" s="64">
        <f t="shared" si="747"/>
        <v>0</v>
      </c>
      <c r="X5172" s="3" t="str">
        <f t="shared" si="748"/>
        <v>8</v>
      </c>
      <c r="Z5172" s="14">
        <f t="shared" si="749"/>
        <v>53307.840000000004</v>
      </c>
      <c r="AA5172" s="7">
        <f>VLOOKUP(G5172,Ma_KH!$A:$R,14,0)</f>
        <v>60</v>
      </c>
      <c r="AD5172" s="7" t="str">
        <f>IFERROR(VLOOKUP(J5172,'Chuyển Mã'!$B$3:$C$9,2,0),"")</f>
        <v>Hà Nội</v>
      </c>
      <c r="AE5172" s="7" t="str">
        <f t="shared" si="743"/>
        <v>Gà muối 500g</v>
      </c>
      <c r="AF5172" s="7">
        <f t="shared" si="744"/>
        <v>6</v>
      </c>
    </row>
    <row r="5173" spans="1:32" x14ac:dyDescent="0.25">
      <c r="A5173" s="11">
        <v>45911</v>
      </c>
      <c r="B5173" s="25">
        <v>4176626454</v>
      </c>
      <c r="C5173" s="12" t="s">
        <v>7214</v>
      </c>
      <c r="D5173" s="16">
        <v>45911</v>
      </c>
      <c r="G5173" s="13" t="s">
        <v>8847</v>
      </c>
      <c r="I5173" s="25" t="s">
        <v>8848</v>
      </c>
      <c r="J5173" s="13" t="s">
        <v>75</v>
      </c>
      <c r="K5173" s="13" t="s">
        <v>32</v>
      </c>
      <c r="L5173" s="25" t="str">
        <f>VLOOKUP($K5173,TONG_SL!$A:$D,2,0)</f>
        <v>Giò Tai Lưỡi Xào 250</v>
      </c>
      <c r="N5173" s="25" t="str">
        <f t="shared" si="745"/>
        <v>K-C6</v>
      </c>
      <c r="Q5173" s="25" t="str">
        <f>VLOOKUP(K5173,TONG_SL!$A:$D,3,0)</f>
        <v>Túi</v>
      </c>
      <c r="R5173" s="1">
        <v>6</v>
      </c>
      <c r="T5173" s="1">
        <f>VLOOKUP(VLOOKUP(G5173,Ma_KH!$A:$R,18,0)&amp;K5173,Gia_MB!$A:$F,6,0)</f>
        <v>50183</v>
      </c>
      <c r="U5173" s="14">
        <f t="shared" si="746"/>
        <v>301098</v>
      </c>
      <c r="W5173" s="64">
        <f t="shared" si="747"/>
        <v>0</v>
      </c>
      <c r="X5173" s="3" t="str">
        <f t="shared" si="748"/>
        <v>8</v>
      </c>
      <c r="Z5173" s="14">
        <f t="shared" si="749"/>
        <v>24087.84</v>
      </c>
      <c r="AA5173" s="7">
        <f>VLOOKUP(G5173,Ma_KH!$A:$R,14,0)</f>
        <v>60</v>
      </c>
      <c r="AD5173" s="7" t="str">
        <f>IFERROR(VLOOKUP(J5173,'Chuyển Mã'!$B$3:$C$9,2,0),"")</f>
        <v>Hà Nội</v>
      </c>
      <c r="AE5173" s="7" t="str">
        <f t="shared" si="743"/>
        <v>Giò Tai Lưỡi Xào 250</v>
      </c>
      <c r="AF5173" s="7">
        <f t="shared" si="744"/>
        <v>6</v>
      </c>
    </row>
    <row r="5174" spans="1:32" x14ac:dyDescent="0.25">
      <c r="A5174" s="11">
        <v>45911</v>
      </c>
      <c r="B5174" s="25">
        <v>4176626454</v>
      </c>
      <c r="C5174" s="12" t="s">
        <v>7214</v>
      </c>
      <c r="D5174" s="16">
        <v>45911</v>
      </c>
      <c r="G5174" s="13" t="s">
        <v>8847</v>
      </c>
      <c r="I5174" s="25" t="s">
        <v>8848</v>
      </c>
      <c r="J5174" s="13" t="s">
        <v>75</v>
      </c>
      <c r="K5174" s="13" t="s">
        <v>35</v>
      </c>
      <c r="L5174" s="25" t="str">
        <f>VLOOKUP($K5174,TONG_SL!$A:$D,2,0)</f>
        <v>Tai heo muối 200g</v>
      </c>
      <c r="N5174" s="25" t="str">
        <f t="shared" si="745"/>
        <v>K-C6</v>
      </c>
      <c r="Q5174" s="25" t="str">
        <f>VLOOKUP(K5174,TONG_SL!$A:$D,3,0)</f>
        <v>Túi</v>
      </c>
      <c r="R5174" s="1">
        <v>3</v>
      </c>
      <c r="T5174" s="1">
        <f>VLOOKUP(VLOOKUP(G5174,Ma_KH!$A:$R,18,0)&amp;K5174,Gia_MB!$A:$F,6,0)</f>
        <v>55595</v>
      </c>
      <c r="U5174" s="14">
        <f t="shared" si="746"/>
        <v>166785</v>
      </c>
      <c r="W5174" s="64">
        <f t="shared" si="747"/>
        <v>0</v>
      </c>
      <c r="X5174" s="3" t="str">
        <f t="shared" si="748"/>
        <v>8</v>
      </c>
      <c r="Z5174" s="14">
        <f t="shared" si="749"/>
        <v>13342.800000000001</v>
      </c>
      <c r="AA5174" s="7">
        <f>VLOOKUP(G5174,Ma_KH!$A:$R,14,0)</f>
        <v>60</v>
      </c>
      <c r="AD5174" s="7" t="str">
        <f>IFERROR(VLOOKUP(J5174,'Chuyển Mã'!$B$3:$C$9,2,0),"")</f>
        <v>Hà Nội</v>
      </c>
      <c r="AE5174" s="7" t="str">
        <f t="shared" si="743"/>
        <v>Tai heo muối 200g</v>
      </c>
      <c r="AF5174" s="7">
        <f t="shared" si="744"/>
        <v>3</v>
      </c>
    </row>
    <row r="5175" spans="1:32" x14ac:dyDescent="0.25">
      <c r="A5175" s="11">
        <v>45911</v>
      </c>
      <c r="B5175" s="25">
        <v>4176626454</v>
      </c>
      <c r="C5175" s="12" t="s">
        <v>7214</v>
      </c>
      <c r="D5175" s="16">
        <v>45911</v>
      </c>
      <c r="G5175" s="13" t="s">
        <v>8847</v>
      </c>
      <c r="I5175" s="25" t="s">
        <v>8848</v>
      </c>
      <c r="J5175" s="13" t="s">
        <v>75</v>
      </c>
      <c r="K5175" s="13" t="s">
        <v>7213</v>
      </c>
      <c r="L5175" s="25" t="str">
        <f>VLOOKUP($K5175,TONG_SL!$A:$D,2,0)</f>
        <v>Chả nướng 300g</v>
      </c>
      <c r="N5175" s="25" t="str">
        <f t="shared" si="745"/>
        <v>K-C6</v>
      </c>
      <c r="Q5175" s="25" t="str">
        <f>VLOOKUP(K5175,TONG_SL!$A:$D,3,0)</f>
        <v>Túi</v>
      </c>
      <c r="R5175" s="1">
        <v>3</v>
      </c>
      <c r="T5175" s="1">
        <f>VLOOKUP(VLOOKUP(G5175,Ma_KH!$A:$R,18,0)&amp;K5175,Gia_MB!$A:$F,6,0)</f>
        <v>70950</v>
      </c>
      <c r="U5175" s="14">
        <f t="shared" si="746"/>
        <v>212850</v>
      </c>
      <c r="W5175" s="64">
        <f t="shared" si="747"/>
        <v>0</v>
      </c>
      <c r="X5175" s="3" t="str">
        <f t="shared" si="748"/>
        <v>8</v>
      </c>
      <c r="Z5175" s="14">
        <f t="shared" si="749"/>
        <v>17028</v>
      </c>
      <c r="AA5175" s="7">
        <f>VLOOKUP(G5175,Ma_KH!$A:$R,14,0)</f>
        <v>60</v>
      </c>
      <c r="AD5175" s="7" t="str">
        <f>IFERROR(VLOOKUP(J5175,'Chuyển Mã'!$B$3:$C$9,2,0),"")</f>
        <v>Hà Nội</v>
      </c>
      <c r="AE5175" s="7" t="str">
        <f t="shared" si="743"/>
        <v>Chả nướng 300g</v>
      </c>
      <c r="AF5175" s="7">
        <f t="shared" si="744"/>
        <v>3</v>
      </c>
    </row>
    <row r="5176" spans="1:32" x14ac:dyDescent="0.25">
      <c r="A5176" s="11">
        <v>45911</v>
      </c>
      <c r="B5176" s="25">
        <v>4176626454</v>
      </c>
      <c r="C5176" s="12" t="s">
        <v>7214</v>
      </c>
      <c r="D5176" s="16">
        <v>45911</v>
      </c>
      <c r="G5176" s="13" t="s">
        <v>8847</v>
      </c>
      <c r="I5176" s="25" t="s">
        <v>8848</v>
      </c>
      <c r="J5176" s="13" t="s">
        <v>75</v>
      </c>
      <c r="K5176" s="13" t="s">
        <v>39</v>
      </c>
      <c r="L5176" s="25" t="str">
        <f>VLOOKUP($K5176,TONG_SL!$A:$D,2,0)</f>
        <v>Chả cốm 300g</v>
      </c>
      <c r="N5176" s="25" t="str">
        <f t="shared" si="745"/>
        <v>K-C6</v>
      </c>
      <c r="Q5176" s="25" t="str">
        <f>VLOOKUP(K5176,TONG_SL!$A:$D,3,0)</f>
        <v>Túi</v>
      </c>
      <c r="R5176" s="1">
        <v>6</v>
      </c>
      <c r="T5176" s="1">
        <f>VLOOKUP(VLOOKUP(G5176,Ma_KH!$A:$R,18,0)&amp;K5176,Gia_MB!$A:$F,6,0)</f>
        <v>74250</v>
      </c>
      <c r="U5176" s="14">
        <f t="shared" si="746"/>
        <v>445500</v>
      </c>
      <c r="W5176" s="64">
        <f t="shared" si="747"/>
        <v>0</v>
      </c>
      <c r="X5176" s="3" t="str">
        <f t="shared" si="748"/>
        <v>8</v>
      </c>
      <c r="Z5176" s="14">
        <f t="shared" si="749"/>
        <v>35640</v>
      </c>
      <c r="AA5176" s="7">
        <f>VLOOKUP(G5176,Ma_KH!$A:$R,14,0)</f>
        <v>60</v>
      </c>
      <c r="AD5176" s="7" t="str">
        <f>IFERROR(VLOOKUP(J5176,'Chuyển Mã'!$B$3:$C$9,2,0),"")</f>
        <v>Hà Nội</v>
      </c>
      <c r="AE5176" s="7" t="str">
        <f t="shared" si="743"/>
        <v>Chả cốm 300g</v>
      </c>
      <c r="AF5176" s="7">
        <f t="shared" si="744"/>
        <v>6</v>
      </c>
    </row>
    <row r="5177" spans="1:32" x14ac:dyDescent="0.25">
      <c r="A5177" s="11">
        <v>45911</v>
      </c>
      <c r="B5177" s="25">
        <v>4176626454</v>
      </c>
      <c r="C5177" s="12" t="s">
        <v>7214</v>
      </c>
      <c r="D5177" s="16">
        <v>45911</v>
      </c>
      <c r="G5177" s="13" t="s">
        <v>8847</v>
      </c>
      <c r="I5177" s="25" t="s">
        <v>8848</v>
      </c>
      <c r="J5177" s="13" t="s">
        <v>75</v>
      </c>
      <c r="K5177" s="13" t="s">
        <v>27</v>
      </c>
      <c r="L5177" s="25" t="str">
        <f>VLOOKUP($K5177,TONG_SL!$A:$D,2,0)</f>
        <v>Chân giò heo muối 300g</v>
      </c>
      <c r="N5177" s="25" t="str">
        <f t="shared" si="745"/>
        <v>K-C6</v>
      </c>
      <c r="Q5177" s="25" t="str">
        <f>VLOOKUP(K5177,TONG_SL!$A:$D,3,0)</f>
        <v>Túi</v>
      </c>
      <c r="R5177" s="1">
        <v>6</v>
      </c>
      <c r="T5177" s="1">
        <f>VLOOKUP(VLOOKUP(G5177,Ma_KH!$A:$R,18,0)&amp;K5177,Gia_MB!$A:$F,6,0)</f>
        <v>73431</v>
      </c>
      <c r="U5177" s="14">
        <f t="shared" si="746"/>
        <v>440586</v>
      </c>
      <c r="W5177" s="64">
        <f t="shared" si="747"/>
        <v>0</v>
      </c>
      <c r="X5177" s="3" t="str">
        <f t="shared" si="748"/>
        <v>8</v>
      </c>
      <c r="Z5177" s="14">
        <f t="shared" si="749"/>
        <v>35246.879999999997</v>
      </c>
      <c r="AA5177" s="7">
        <f>VLOOKUP(G5177,Ma_KH!$A:$R,14,0)</f>
        <v>60</v>
      </c>
      <c r="AD5177" s="7" t="str">
        <f>IFERROR(VLOOKUP(J5177,'Chuyển Mã'!$B$3:$C$9,2,0),"")</f>
        <v>Hà Nội</v>
      </c>
      <c r="AE5177" s="7" t="str">
        <f t="shared" si="743"/>
        <v>Chân giò heo muối 300g</v>
      </c>
      <c r="AF5177" s="7">
        <f t="shared" si="744"/>
        <v>6</v>
      </c>
    </row>
    <row r="5178" spans="1:32" x14ac:dyDescent="0.25">
      <c r="A5178" s="11">
        <v>45911</v>
      </c>
      <c r="B5178" s="25">
        <v>4176626461</v>
      </c>
      <c r="C5178" s="12" t="s">
        <v>7214</v>
      </c>
      <c r="D5178" s="16">
        <v>45911</v>
      </c>
      <c r="G5178" s="13" t="s">
        <v>7488</v>
      </c>
      <c r="I5178" s="25" t="s">
        <v>8849</v>
      </c>
      <c r="J5178" s="13" t="s">
        <v>75</v>
      </c>
      <c r="K5178" s="13" t="s">
        <v>39</v>
      </c>
      <c r="L5178" s="25" t="str">
        <f>VLOOKUP($K5178,TONG_SL!$A:$D,2,0)</f>
        <v>Chả cốm 300g</v>
      </c>
      <c r="N5178" s="25" t="str">
        <f t="shared" si="745"/>
        <v>K-C6</v>
      </c>
      <c r="Q5178" s="25" t="str">
        <f>VLOOKUP(K5178,TONG_SL!$A:$D,3,0)</f>
        <v>Túi</v>
      </c>
      <c r="R5178" s="1">
        <v>6</v>
      </c>
      <c r="T5178" s="1">
        <f>VLOOKUP(VLOOKUP(G5178,Ma_KH!$A:$R,18,0)&amp;K5178,Gia_MB!$A:$F,6,0)</f>
        <v>74250</v>
      </c>
      <c r="U5178" s="14">
        <f t="shared" si="746"/>
        <v>445500</v>
      </c>
      <c r="W5178" s="64">
        <f t="shared" si="747"/>
        <v>0</v>
      </c>
      <c r="X5178" s="3" t="str">
        <f t="shared" si="748"/>
        <v>8</v>
      </c>
      <c r="Z5178" s="14">
        <f t="shared" si="749"/>
        <v>35640</v>
      </c>
      <c r="AA5178" s="7">
        <f>VLOOKUP(G5178,Ma_KH!$A:$R,14,0)</f>
        <v>60</v>
      </c>
      <c r="AD5178" s="7" t="str">
        <f>IFERROR(VLOOKUP(J5178,'Chuyển Mã'!$B$3:$C$9,2,0),"")</f>
        <v>Hà Nội</v>
      </c>
      <c r="AE5178" s="7" t="str">
        <f t="shared" si="743"/>
        <v>Chả cốm 300g</v>
      </c>
      <c r="AF5178" s="7">
        <f t="shared" si="744"/>
        <v>6</v>
      </c>
    </row>
    <row r="5179" spans="1:32" x14ac:dyDescent="0.25">
      <c r="A5179" s="11">
        <v>45911</v>
      </c>
      <c r="B5179" s="25">
        <v>4176626461</v>
      </c>
      <c r="C5179" s="12" t="s">
        <v>7214</v>
      </c>
      <c r="D5179" s="16">
        <v>45911</v>
      </c>
      <c r="G5179" s="13" t="s">
        <v>7488</v>
      </c>
      <c r="I5179" s="25" t="s">
        <v>8849</v>
      </c>
      <c r="J5179" s="13" t="s">
        <v>75</v>
      </c>
      <c r="K5179" s="13" t="s">
        <v>7213</v>
      </c>
      <c r="L5179" s="25" t="str">
        <f>VLOOKUP($K5179,TONG_SL!$A:$D,2,0)</f>
        <v>Chả nướng 300g</v>
      </c>
      <c r="N5179" s="25" t="str">
        <f t="shared" si="745"/>
        <v>K-C6</v>
      </c>
      <c r="Q5179" s="25" t="str">
        <f>VLOOKUP(K5179,TONG_SL!$A:$D,3,0)</f>
        <v>Túi</v>
      </c>
      <c r="R5179" s="1">
        <v>3</v>
      </c>
      <c r="T5179" s="1">
        <f>VLOOKUP(VLOOKUP(G5179,Ma_KH!$A:$R,18,0)&amp;K5179,Gia_MB!$A:$F,6,0)</f>
        <v>70950</v>
      </c>
      <c r="U5179" s="14">
        <f t="shared" si="746"/>
        <v>212850</v>
      </c>
      <c r="W5179" s="64">
        <f t="shared" si="747"/>
        <v>0</v>
      </c>
      <c r="X5179" s="3" t="str">
        <f t="shared" si="748"/>
        <v>8</v>
      </c>
      <c r="Z5179" s="14">
        <f t="shared" si="749"/>
        <v>17028</v>
      </c>
      <c r="AA5179" s="7">
        <f>VLOOKUP(G5179,Ma_KH!$A:$R,14,0)</f>
        <v>60</v>
      </c>
      <c r="AD5179" s="7" t="str">
        <f>IFERROR(VLOOKUP(J5179,'Chuyển Mã'!$B$3:$C$9,2,0),"")</f>
        <v>Hà Nội</v>
      </c>
      <c r="AE5179" s="7" t="str">
        <f t="shared" si="743"/>
        <v>Chả nướng 300g</v>
      </c>
      <c r="AF5179" s="7">
        <f t="shared" si="744"/>
        <v>3</v>
      </c>
    </row>
    <row r="5180" spans="1:32" x14ac:dyDescent="0.25">
      <c r="A5180" s="11">
        <v>45911</v>
      </c>
      <c r="B5180" s="25">
        <v>4176626461</v>
      </c>
      <c r="C5180" s="12" t="s">
        <v>7214</v>
      </c>
      <c r="D5180" s="16">
        <v>45911</v>
      </c>
      <c r="G5180" s="13" t="s">
        <v>7488</v>
      </c>
      <c r="I5180" s="25" t="s">
        <v>8849</v>
      </c>
      <c r="J5180" s="13" t="s">
        <v>75</v>
      </c>
      <c r="K5180" s="13" t="s">
        <v>32</v>
      </c>
      <c r="L5180" s="25" t="str">
        <f>VLOOKUP($K5180,TONG_SL!$A:$D,2,0)</f>
        <v>Giò Tai Lưỡi Xào 250</v>
      </c>
      <c r="N5180" s="25" t="str">
        <f t="shared" si="745"/>
        <v>K-C6</v>
      </c>
      <c r="Q5180" s="25" t="str">
        <f>VLOOKUP(K5180,TONG_SL!$A:$D,3,0)</f>
        <v>Túi</v>
      </c>
      <c r="R5180" s="1">
        <v>6</v>
      </c>
      <c r="T5180" s="1">
        <f>VLOOKUP(VLOOKUP(G5180,Ma_KH!$A:$R,18,0)&amp;K5180,Gia_MB!$A:$F,6,0)</f>
        <v>50183</v>
      </c>
      <c r="U5180" s="14">
        <f t="shared" si="746"/>
        <v>301098</v>
      </c>
      <c r="W5180" s="64">
        <f t="shared" si="747"/>
        <v>0</v>
      </c>
      <c r="X5180" s="3" t="str">
        <f t="shared" si="748"/>
        <v>8</v>
      </c>
      <c r="Z5180" s="14">
        <f t="shared" si="749"/>
        <v>24087.84</v>
      </c>
      <c r="AA5180" s="7">
        <f>VLOOKUP(G5180,Ma_KH!$A:$R,14,0)</f>
        <v>60</v>
      </c>
      <c r="AD5180" s="7" t="str">
        <f>IFERROR(VLOOKUP(J5180,'Chuyển Mã'!$B$3:$C$9,2,0),"")</f>
        <v>Hà Nội</v>
      </c>
      <c r="AE5180" s="7" t="str">
        <f t="shared" si="743"/>
        <v>Giò Tai Lưỡi Xào 250</v>
      </c>
      <c r="AF5180" s="7">
        <f t="shared" si="744"/>
        <v>6</v>
      </c>
    </row>
    <row r="5181" spans="1:32" x14ac:dyDescent="0.25">
      <c r="A5181" s="11">
        <v>45911</v>
      </c>
      <c r="B5181" s="25">
        <v>4176626461</v>
      </c>
      <c r="C5181" s="12" t="s">
        <v>7214</v>
      </c>
      <c r="D5181" s="16">
        <v>45911</v>
      </c>
      <c r="G5181" s="13" t="s">
        <v>7488</v>
      </c>
      <c r="I5181" s="25" t="s">
        <v>8849</v>
      </c>
      <c r="J5181" s="13" t="s">
        <v>75</v>
      </c>
      <c r="K5181" s="13" t="s">
        <v>35</v>
      </c>
      <c r="L5181" s="25" t="str">
        <f>VLOOKUP($K5181,TONG_SL!$A:$D,2,0)</f>
        <v>Tai heo muối 200g</v>
      </c>
      <c r="N5181" s="25" t="str">
        <f t="shared" si="745"/>
        <v>K-C6</v>
      </c>
      <c r="Q5181" s="25" t="str">
        <f>VLOOKUP(K5181,TONG_SL!$A:$D,3,0)</f>
        <v>Túi</v>
      </c>
      <c r="R5181" s="1">
        <v>3</v>
      </c>
      <c r="T5181" s="1">
        <f>VLOOKUP(VLOOKUP(G5181,Ma_KH!$A:$R,18,0)&amp;K5181,Gia_MB!$A:$F,6,0)</f>
        <v>55595</v>
      </c>
      <c r="U5181" s="14">
        <f t="shared" si="746"/>
        <v>166785</v>
      </c>
      <c r="W5181" s="64">
        <f t="shared" si="747"/>
        <v>0</v>
      </c>
      <c r="X5181" s="3" t="str">
        <f t="shared" si="748"/>
        <v>8</v>
      </c>
      <c r="Z5181" s="14">
        <f t="shared" si="749"/>
        <v>13342.800000000001</v>
      </c>
      <c r="AA5181" s="7">
        <f>VLOOKUP(G5181,Ma_KH!$A:$R,14,0)</f>
        <v>60</v>
      </c>
      <c r="AD5181" s="7" t="str">
        <f>IFERROR(VLOOKUP(J5181,'Chuyển Mã'!$B$3:$C$9,2,0),"")</f>
        <v>Hà Nội</v>
      </c>
      <c r="AE5181" s="7" t="str">
        <f t="shared" si="743"/>
        <v>Tai heo muối 200g</v>
      </c>
      <c r="AF5181" s="7">
        <f t="shared" si="744"/>
        <v>3</v>
      </c>
    </row>
    <row r="5182" spans="1:32" x14ac:dyDescent="0.25">
      <c r="A5182" s="11">
        <v>45911</v>
      </c>
      <c r="B5182" s="25">
        <v>4176643505</v>
      </c>
      <c r="C5182" s="12" t="s">
        <v>7214</v>
      </c>
      <c r="D5182" s="16">
        <v>45911</v>
      </c>
      <c r="G5182" s="13" t="s">
        <v>8850</v>
      </c>
      <c r="I5182" s="25" t="s">
        <v>8851</v>
      </c>
      <c r="J5182" s="13" t="s">
        <v>75</v>
      </c>
      <c r="K5182" s="13" t="s">
        <v>39</v>
      </c>
      <c r="L5182" s="25" t="str">
        <f>VLOOKUP($K5182,TONG_SL!$A:$D,2,0)</f>
        <v>Chả cốm 300g</v>
      </c>
      <c r="N5182" s="25" t="str">
        <f t="shared" si="745"/>
        <v>K-C6</v>
      </c>
      <c r="Q5182" s="25" t="str">
        <f>VLOOKUP(K5182,TONG_SL!$A:$D,3,0)</f>
        <v>Túi</v>
      </c>
      <c r="R5182" s="1">
        <v>5</v>
      </c>
      <c r="T5182" s="1">
        <f>VLOOKUP(VLOOKUP(G5182,Ma_KH!$A:$R,18,0)&amp;K5182,Gia_MB!$A:$F,6,0)</f>
        <v>74250</v>
      </c>
      <c r="U5182" s="14">
        <f t="shared" si="746"/>
        <v>371250</v>
      </c>
      <c r="W5182" s="64">
        <f t="shared" si="747"/>
        <v>0</v>
      </c>
      <c r="X5182" s="3" t="str">
        <f t="shared" si="748"/>
        <v>8</v>
      </c>
      <c r="Z5182" s="14">
        <f t="shared" si="749"/>
        <v>29700</v>
      </c>
      <c r="AA5182" s="7">
        <f>VLOOKUP(G5182,Ma_KH!$A:$R,14,0)</f>
        <v>60</v>
      </c>
      <c r="AD5182" s="7" t="str">
        <f>IFERROR(VLOOKUP(J5182,'Chuyển Mã'!$B$3:$C$9,2,0),"")</f>
        <v>Hà Nội</v>
      </c>
      <c r="AE5182" s="7" t="str">
        <f t="shared" si="743"/>
        <v>Chả cốm 300g</v>
      </c>
      <c r="AF5182" s="7">
        <f t="shared" si="744"/>
        <v>5</v>
      </c>
    </row>
    <row r="5183" spans="1:32" x14ac:dyDescent="0.25">
      <c r="A5183" s="11">
        <v>45911</v>
      </c>
      <c r="B5183" s="25">
        <v>4176643505</v>
      </c>
      <c r="C5183" s="12" t="s">
        <v>7214</v>
      </c>
      <c r="D5183" s="16">
        <v>45911</v>
      </c>
      <c r="G5183" s="13" t="s">
        <v>8850</v>
      </c>
      <c r="I5183" s="25" t="s">
        <v>8851</v>
      </c>
      <c r="J5183" s="13" t="s">
        <v>75</v>
      </c>
      <c r="K5183" s="13" t="s">
        <v>32</v>
      </c>
      <c r="L5183" s="25" t="str">
        <f>VLOOKUP($K5183,TONG_SL!$A:$D,2,0)</f>
        <v>Giò Tai Lưỡi Xào 250</v>
      </c>
      <c r="N5183" s="25" t="str">
        <f t="shared" si="745"/>
        <v>K-C6</v>
      </c>
      <c r="Q5183" s="25" t="str">
        <f>VLOOKUP(K5183,TONG_SL!$A:$D,3,0)</f>
        <v>Túi</v>
      </c>
      <c r="R5183" s="1">
        <v>5</v>
      </c>
      <c r="T5183" s="1">
        <f>VLOOKUP(VLOOKUP(G5183,Ma_KH!$A:$R,18,0)&amp;K5183,Gia_MB!$A:$F,6,0)</f>
        <v>50183</v>
      </c>
      <c r="U5183" s="14">
        <f t="shared" si="746"/>
        <v>250915</v>
      </c>
      <c r="W5183" s="64">
        <f t="shared" si="747"/>
        <v>0</v>
      </c>
      <c r="X5183" s="3" t="str">
        <f t="shared" si="748"/>
        <v>8</v>
      </c>
      <c r="Z5183" s="14">
        <f t="shared" si="749"/>
        <v>20073.2</v>
      </c>
      <c r="AA5183" s="7">
        <f>VLOOKUP(G5183,Ma_KH!$A:$R,14,0)</f>
        <v>60</v>
      </c>
      <c r="AD5183" s="7" t="str">
        <f>IFERROR(VLOOKUP(J5183,'Chuyển Mã'!$B$3:$C$9,2,0),"")</f>
        <v>Hà Nội</v>
      </c>
      <c r="AE5183" s="7" t="str">
        <f t="shared" si="743"/>
        <v>Giò Tai Lưỡi Xào 250</v>
      </c>
      <c r="AF5183" s="7">
        <f t="shared" si="744"/>
        <v>5</v>
      </c>
    </row>
    <row r="5184" spans="1:32" x14ac:dyDescent="0.25">
      <c r="A5184" s="11">
        <v>45911</v>
      </c>
      <c r="B5184" s="25">
        <v>4176643505</v>
      </c>
      <c r="C5184" s="12" t="s">
        <v>7214</v>
      </c>
      <c r="D5184" s="16">
        <v>45911</v>
      </c>
      <c r="G5184" s="13" t="s">
        <v>8850</v>
      </c>
      <c r="I5184" s="25" t="s">
        <v>8851</v>
      </c>
      <c r="J5184" s="13" t="s">
        <v>75</v>
      </c>
      <c r="K5184" s="13" t="s">
        <v>51</v>
      </c>
      <c r="L5184" s="25" t="str">
        <f>VLOOKUP($K5184,TONG_SL!$A:$D,2,0)</f>
        <v>Mọc Nấm Hương 250g</v>
      </c>
      <c r="N5184" s="25" t="str">
        <f t="shared" si="745"/>
        <v>K-C6</v>
      </c>
      <c r="Q5184" s="25" t="str">
        <f>VLOOKUP(K5184,TONG_SL!$A:$D,3,0)</f>
        <v>Túi</v>
      </c>
      <c r="R5184" s="1">
        <v>5</v>
      </c>
      <c r="T5184" s="1">
        <f>VLOOKUP(VLOOKUP(G5184,Ma_KH!$A:$R,18,0)&amp;K5184,Gia_MB!$A:$F,6,0)</f>
        <v>46000</v>
      </c>
      <c r="U5184" s="14">
        <f t="shared" si="746"/>
        <v>230000</v>
      </c>
      <c r="W5184" s="64">
        <f t="shared" si="747"/>
        <v>0</v>
      </c>
      <c r="X5184" s="3" t="str">
        <f t="shared" si="748"/>
        <v>8</v>
      </c>
      <c r="Z5184" s="14">
        <f t="shared" si="749"/>
        <v>18400</v>
      </c>
      <c r="AA5184" s="7">
        <f>VLOOKUP(G5184,Ma_KH!$A:$R,14,0)</f>
        <v>60</v>
      </c>
      <c r="AD5184" s="7" t="str">
        <f>IFERROR(VLOOKUP(J5184,'Chuyển Mã'!$B$3:$C$9,2,0),"")</f>
        <v>Hà Nội</v>
      </c>
      <c r="AE5184" s="7" t="str">
        <f t="shared" si="743"/>
        <v>Mọc Nấm Hương 250g</v>
      </c>
      <c r="AF5184" s="7">
        <f t="shared" si="744"/>
        <v>5</v>
      </c>
    </row>
    <row r="5185" spans="1:32" x14ac:dyDescent="0.25">
      <c r="A5185" s="11">
        <v>45911</v>
      </c>
      <c r="B5185" s="25">
        <v>4176643505</v>
      </c>
      <c r="C5185" s="12" t="s">
        <v>7214</v>
      </c>
      <c r="D5185" s="16">
        <v>45911</v>
      </c>
      <c r="G5185" s="13" t="s">
        <v>8850</v>
      </c>
      <c r="I5185" s="25" t="s">
        <v>8851</v>
      </c>
      <c r="J5185" s="13" t="s">
        <v>75</v>
      </c>
      <c r="K5185" s="13" t="s">
        <v>30</v>
      </c>
      <c r="L5185" s="25" t="str">
        <f>VLOOKUP($K5185,TONG_SL!$A:$D,2,0)</f>
        <v>Gà muối 500g</v>
      </c>
      <c r="N5185" s="25" t="str">
        <f t="shared" si="745"/>
        <v>K-C6</v>
      </c>
      <c r="Q5185" s="25" t="str">
        <f>VLOOKUP(K5185,TONG_SL!$A:$D,3,0)</f>
        <v>Túi</v>
      </c>
      <c r="R5185" s="1">
        <v>7</v>
      </c>
      <c r="T5185" s="1">
        <f>VLOOKUP(VLOOKUP(G5185,Ma_KH!$A:$R,18,0)&amp;K5185,Gia_MB!$A:$F,6,0)</f>
        <v>111058</v>
      </c>
      <c r="U5185" s="14">
        <f t="shared" si="746"/>
        <v>777406</v>
      </c>
      <c r="W5185" s="64">
        <f t="shared" si="747"/>
        <v>0</v>
      </c>
      <c r="X5185" s="3" t="str">
        <f t="shared" si="748"/>
        <v>8</v>
      </c>
      <c r="Z5185" s="14">
        <f t="shared" si="749"/>
        <v>62192.480000000003</v>
      </c>
      <c r="AA5185" s="7">
        <f>VLOOKUP(G5185,Ma_KH!$A:$R,14,0)</f>
        <v>60</v>
      </c>
      <c r="AD5185" s="7" t="str">
        <f>IFERROR(VLOOKUP(J5185,'Chuyển Mã'!$B$3:$C$9,2,0),"")</f>
        <v>Hà Nội</v>
      </c>
      <c r="AE5185" s="7" t="str">
        <f t="shared" si="743"/>
        <v>Gà muối 500g</v>
      </c>
      <c r="AF5185" s="7">
        <f t="shared" si="744"/>
        <v>7</v>
      </c>
    </row>
    <row r="5186" spans="1:32" x14ac:dyDescent="0.25">
      <c r="A5186" s="11">
        <v>45911</v>
      </c>
      <c r="B5186" s="25">
        <v>4176643505</v>
      </c>
      <c r="C5186" s="12" t="s">
        <v>7214</v>
      </c>
      <c r="D5186" s="16">
        <v>45911</v>
      </c>
      <c r="G5186" s="13" t="s">
        <v>8850</v>
      </c>
      <c r="I5186" s="25" t="s">
        <v>8851</v>
      </c>
      <c r="J5186" s="13" t="s">
        <v>75</v>
      </c>
      <c r="K5186" s="13" t="s">
        <v>27</v>
      </c>
      <c r="L5186" s="25" t="str">
        <f>VLOOKUP($K5186,TONG_SL!$A:$D,2,0)</f>
        <v>Chân giò heo muối 300g</v>
      </c>
      <c r="N5186" s="25" t="str">
        <f t="shared" si="745"/>
        <v>K-C6</v>
      </c>
      <c r="Q5186" s="25" t="str">
        <f>VLOOKUP(K5186,TONG_SL!$A:$D,3,0)</f>
        <v>Túi</v>
      </c>
      <c r="R5186" s="1">
        <v>10</v>
      </c>
      <c r="T5186" s="1">
        <f>VLOOKUP(VLOOKUP(G5186,Ma_KH!$A:$R,18,0)&amp;K5186,Gia_MB!$A:$F,6,0)</f>
        <v>73431</v>
      </c>
      <c r="U5186" s="14">
        <f t="shared" si="746"/>
        <v>734310</v>
      </c>
      <c r="W5186" s="64">
        <f t="shared" si="747"/>
        <v>0</v>
      </c>
      <c r="X5186" s="3" t="str">
        <f t="shared" si="748"/>
        <v>8</v>
      </c>
      <c r="Z5186" s="14">
        <f t="shared" si="749"/>
        <v>58744.800000000003</v>
      </c>
      <c r="AA5186" s="7">
        <f>VLOOKUP(G5186,Ma_KH!$A:$R,14,0)</f>
        <v>60</v>
      </c>
      <c r="AD5186" s="7" t="str">
        <f>IFERROR(VLOOKUP(J5186,'Chuyển Mã'!$B$3:$C$9,2,0),"")</f>
        <v>Hà Nội</v>
      </c>
      <c r="AE5186" s="7" t="str">
        <f t="shared" si="743"/>
        <v>Chân giò heo muối 300g</v>
      </c>
      <c r="AF5186" s="7">
        <f t="shared" si="744"/>
        <v>10</v>
      </c>
    </row>
    <row r="5187" spans="1:32" x14ac:dyDescent="0.25">
      <c r="A5187" s="11">
        <v>45911</v>
      </c>
      <c r="B5187" s="25">
        <v>4176626462</v>
      </c>
      <c r="C5187" s="12" t="s">
        <v>7214</v>
      </c>
      <c r="D5187" s="16">
        <v>45911</v>
      </c>
      <c r="G5187" s="13" t="s">
        <v>8852</v>
      </c>
      <c r="I5187" s="25" t="s">
        <v>8853</v>
      </c>
      <c r="J5187" s="13" t="s">
        <v>75</v>
      </c>
      <c r="K5187" s="13" t="s">
        <v>39</v>
      </c>
      <c r="L5187" s="25" t="str">
        <f>VLOOKUP($K5187,TONG_SL!$A:$D,2,0)</f>
        <v>Chả cốm 300g</v>
      </c>
      <c r="N5187" s="25" t="str">
        <f t="shared" si="745"/>
        <v>K-C6</v>
      </c>
      <c r="Q5187" s="25" t="str">
        <f>VLOOKUP(K5187,TONG_SL!$A:$D,3,0)</f>
        <v>Túi</v>
      </c>
      <c r="R5187" s="1">
        <v>6</v>
      </c>
      <c r="T5187" s="1">
        <f>VLOOKUP(VLOOKUP(G5187,Ma_KH!$A:$R,18,0)&amp;K5187,Gia_MB!$A:$F,6,0)</f>
        <v>74250</v>
      </c>
      <c r="U5187" s="14">
        <f t="shared" si="746"/>
        <v>445500</v>
      </c>
      <c r="W5187" s="64">
        <f t="shared" si="747"/>
        <v>0</v>
      </c>
      <c r="X5187" s="3" t="str">
        <f t="shared" si="748"/>
        <v>8</v>
      </c>
      <c r="Z5187" s="14">
        <f t="shared" si="749"/>
        <v>35640</v>
      </c>
      <c r="AA5187" s="7">
        <f>VLOOKUP(G5187,Ma_KH!$A:$R,14,0)</f>
        <v>60</v>
      </c>
      <c r="AD5187" s="7" t="str">
        <f>IFERROR(VLOOKUP(J5187,'Chuyển Mã'!$B$3:$C$9,2,0),"")</f>
        <v>Hà Nội</v>
      </c>
      <c r="AE5187" s="7" t="str">
        <f t="shared" ref="AE5187:AE5250" si="750">IFERROR(L5187,"")</f>
        <v>Chả cốm 300g</v>
      </c>
      <c r="AF5187" s="7">
        <f t="shared" ref="AF5187:AF5250" si="751">R5187</f>
        <v>6</v>
      </c>
    </row>
    <row r="5188" spans="1:32" x14ac:dyDescent="0.25">
      <c r="A5188" s="11">
        <v>45911</v>
      </c>
      <c r="B5188" s="25">
        <v>4176626462</v>
      </c>
      <c r="C5188" s="12" t="s">
        <v>7214</v>
      </c>
      <c r="D5188" s="16">
        <v>45911</v>
      </c>
      <c r="G5188" s="13" t="s">
        <v>8852</v>
      </c>
      <c r="I5188" s="25" t="s">
        <v>8853</v>
      </c>
      <c r="J5188" s="13" t="s">
        <v>75</v>
      </c>
      <c r="K5188" s="13" t="s">
        <v>7213</v>
      </c>
      <c r="L5188" s="25" t="str">
        <f>VLOOKUP($K5188,TONG_SL!$A:$D,2,0)</f>
        <v>Chả nướng 300g</v>
      </c>
      <c r="N5188" s="25" t="str">
        <f t="shared" si="745"/>
        <v>K-C6</v>
      </c>
      <c r="Q5188" s="25" t="str">
        <f>VLOOKUP(K5188,TONG_SL!$A:$D,3,0)</f>
        <v>Túi</v>
      </c>
      <c r="R5188" s="1">
        <v>3</v>
      </c>
      <c r="T5188" s="1">
        <f>VLOOKUP(VLOOKUP(G5188,Ma_KH!$A:$R,18,0)&amp;K5188,Gia_MB!$A:$F,6,0)</f>
        <v>70950</v>
      </c>
      <c r="U5188" s="14">
        <f t="shared" si="746"/>
        <v>212850</v>
      </c>
      <c r="W5188" s="64">
        <f t="shared" si="747"/>
        <v>0</v>
      </c>
      <c r="X5188" s="3" t="str">
        <f t="shared" si="748"/>
        <v>8</v>
      </c>
      <c r="Z5188" s="14">
        <f t="shared" si="749"/>
        <v>17028</v>
      </c>
      <c r="AA5188" s="7">
        <f>VLOOKUP(G5188,Ma_KH!$A:$R,14,0)</f>
        <v>60</v>
      </c>
      <c r="AD5188" s="7" t="str">
        <f>IFERROR(VLOOKUP(J5188,'Chuyển Mã'!$B$3:$C$9,2,0),"")</f>
        <v>Hà Nội</v>
      </c>
      <c r="AE5188" s="7" t="str">
        <f t="shared" si="750"/>
        <v>Chả nướng 300g</v>
      </c>
      <c r="AF5188" s="7">
        <f t="shared" si="751"/>
        <v>3</v>
      </c>
    </row>
    <row r="5189" spans="1:32" x14ac:dyDescent="0.25">
      <c r="A5189" s="11">
        <v>45911</v>
      </c>
      <c r="B5189" s="25">
        <v>4176626462</v>
      </c>
      <c r="C5189" s="12" t="s">
        <v>7214</v>
      </c>
      <c r="D5189" s="16">
        <v>45911</v>
      </c>
      <c r="G5189" s="13" t="s">
        <v>8852</v>
      </c>
      <c r="I5189" s="25" t="s">
        <v>8853</v>
      </c>
      <c r="J5189" s="13" t="s">
        <v>75</v>
      </c>
      <c r="K5189" s="13" t="s">
        <v>51</v>
      </c>
      <c r="L5189" s="25" t="str">
        <f>VLOOKUP($K5189,TONG_SL!$A:$D,2,0)</f>
        <v>Mọc Nấm Hương 250g</v>
      </c>
      <c r="N5189" s="25" t="str">
        <f t="shared" si="745"/>
        <v>K-C6</v>
      </c>
      <c r="Q5189" s="25" t="str">
        <f>VLOOKUP(K5189,TONG_SL!$A:$D,3,0)</f>
        <v>Túi</v>
      </c>
      <c r="R5189" s="1">
        <v>3</v>
      </c>
      <c r="T5189" s="1">
        <f>VLOOKUP(VLOOKUP(G5189,Ma_KH!$A:$R,18,0)&amp;K5189,Gia_MB!$A:$F,6,0)</f>
        <v>46000</v>
      </c>
      <c r="U5189" s="14">
        <f t="shared" si="746"/>
        <v>138000</v>
      </c>
      <c r="W5189" s="64">
        <f t="shared" si="747"/>
        <v>0</v>
      </c>
      <c r="X5189" s="3" t="str">
        <f t="shared" si="748"/>
        <v>8</v>
      </c>
      <c r="Z5189" s="14">
        <f t="shared" si="749"/>
        <v>11040</v>
      </c>
      <c r="AA5189" s="7">
        <f>VLOOKUP(G5189,Ma_KH!$A:$R,14,0)</f>
        <v>60</v>
      </c>
      <c r="AD5189" s="7" t="str">
        <f>IFERROR(VLOOKUP(J5189,'Chuyển Mã'!$B$3:$C$9,2,0),"")</f>
        <v>Hà Nội</v>
      </c>
      <c r="AE5189" s="7" t="str">
        <f t="shared" si="750"/>
        <v>Mọc Nấm Hương 250g</v>
      </c>
      <c r="AF5189" s="7">
        <f t="shared" si="751"/>
        <v>3</v>
      </c>
    </row>
    <row r="5190" spans="1:32" x14ac:dyDescent="0.25">
      <c r="A5190" s="11">
        <v>45911</v>
      </c>
      <c r="B5190" s="25">
        <v>4176626462</v>
      </c>
      <c r="C5190" s="12" t="s">
        <v>7214</v>
      </c>
      <c r="D5190" s="16">
        <v>45911</v>
      </c>
      <c r="G5190" s="13" t="s">
        <v>8852</v>
      </c>
      <c r="I5190" s="25" t="s">
        <v>8853</v>
      </c>
      <c r="J5190" s="13" t="s">
        <v>75</v>
      </c>
      <c r="K5190" s="13" t="s">
        <v>32</v>
      </c>
      <c r="L5190" s="25" t="str">
        <f>VLOOKUP($K5190,TONG_SL!$A:$D,2,0)</f>
        <v>Giò Tai Lưỡi Xào 250</v>
      </c>
      <c r="N5190" s="25" t="str">
        <f t="shared" si="745"/>
        <v>K-C6</v>
      </c>
      <c r="Q5190" s="25" t="str">
        <f>VLOOKUP(K5190,TONG_SL!$A:$D,3,0)</f>
        <v>Túi</v>
      </c>
      <c r="R5190" s="1">
        <v>6</v>
      </c>
      <c r="T5190" s="1">
        <f>VLOOKUP(VLOOKUP(G5190,Ma_KH!$A:$R,18,0)&amp;K5190,Gia_MB!$A:$F,6,0)</f>
        <v>50183</v>
      </c>
      <c r="U5190" s="14">
        <f t="shared" si="746"/>
        <v>301098</v>
      </c>
      <c r="W5190" s="64">
        <f t="shared" si="747"/>
        <v>0</v>
      </c>
      <c r="X5190" s="3" t="str">
        <f t="shared" si="748"/>
        <v>8</v>
      </c>
      <c r="Z5190" s="14">
        <f t="shared" si="749"/>
        <v>24087.84</v>
      </c>
      <c r="AA5190" s="7">
        <f>VLOOKUP(G5190,Ma_KH!$A:$R,14,0)</f>
        <v>60</v>
      </c>
      <c r="AD5190" s="7" t="str">
        <f>IFERROR(VLOOKUP(J5190,'Chuyển Mã'!$B$3:$C$9,2,0),"")</f>
        <v>Hà Nội</v>
      </c>
      <c r="AE5190" s="7" t="str">
        <f t="shared" si="750"/>
        <v>Giò Tai Lưỡi Xào 250</v>
      </c>
      <c r="AF5190" s="7">
        <f t="shared" si="751"/>
        <v>6</v>
      </c>
    </row>
    <row r="5191" spans="1:32" x14ac:dyDescent="0.25">
      <c r="A5191" s="11">
        <v>45911</v>
      </c>
      <c r="B5191" s="25">
        <v>4176626462</v>
      </c>
      <c r="C5191" s="12" t="s">
        <v>7214</v>
      </c>
      <c r="D5191" s="16">
        <v>45911</v>
      </c>
      <c r="G5191" s="13" t="s">
        <v>8852</v>
      </c>
      <c r="I5191" s="25" t="s">
        <v>8853</v>
      </c>
      <c r="J5191" s="13" t="s">
        <v>75</v>
      </c>
      <c r="K5191" s="13" t="s">
        <v>30</v>
      </c>
      <c r="L5191" s="25" t="str">
        <f>VLOOKUP($K5191,TONG_SL!$A:$D,2,0)</f>
        <v>Gà muối 500g</v>
      </c>
      <c r="N5191" s="25" t="str">
        <f t="shared" si="745"/>
        <v>K-C6</v>
      </c>
      <c r="Q5191" s="25" t="str">
        <f>VLOOKUP(K5191,TONG_SL!$A:$D,3,0)</f>
        <v>Túi</v>
      </c>
      <c r="R5191" s="1">
        <v>6</v>
      </c>
      <c r="T5191" s="1">
        <f>VLOOKUP(VLOOKUP(G5191,Ma_KH!$A:$R,18,0)&amp;K5191,Gia_MB!$A:$F,6,0)</f>
        <v>111058</v>
      </c>
      <c r="U5191" s="14">
        <f t="shared" si="746"/>
        <v>666348</v>
      </c>
      <c r="W5191" s="64">
        <f t="shared" si="747"/>
        <v>0</v>
      </c>
      <c r="X5191" s="3" t="str">
        <f t="shared" si="748"/>
        <v>8</v>
      </c>
      <c r="Z5191" s="14">
        <f t="shared" si="749"/>
        <v>53307.840000000004</v>
      </c>
      <c r="AA5191" s="7">
        <f>VLOOKUP(G5191,Ma_KH!$A:$R,14,0)</f>
        <v>60</v>
      </c>
      <c r="AD5191" s="7" t="str">
        <f>IFERROR(VLOOKUP(J5191,'Chuyển Mã'!$B$3:$C$9,2,0),"")</f>
        <v>Hà Nội</v>
      </c>
      <c r="AE5191" s="7" t="str">
        <f t="shared" si="750"/>
        <v>Gà muối 500g</v>
      </c>
      <c r="AF5191" s="7">
        <f t="shared" si="751"/>
        <v>6</v>
      </c>
    </row>
    <row r="5192" spans="1:32" x14ac:dyDescent="0.25">
      <c r="A5192" s="11">
        <v>45911</v>
      </c>
      <c r="B5192" s="25">
        <v>4176626462</v>
      </c>
      <c r="C5192" s="12" t="s">
        <v>7214</v>
      </c>
      <c r="D5192" s="16">
        <v>45911</v>
      </c>
      <c r="G5192" s="13" t="s">
        <v>8852</v>
      </c>
      <c r="I5192" s="25" t="s">
        <v>8853</v>
      </c>
      <c r="J5192" s="13" t="s">
        <v>75</v>
      </c>
      <c r="K5192" s="13" t="s">
        <v>35</v>
      </c>
      <c r="L5192" s="25" t="str">
        <f>VLOOKUP($K5192,TONG_SL!$A:$D,2,0)</f>
        <v>Tai heo muối 200g</v>
      </c>
      <c r="N5192" s="25" t="str">
        <f t="shared" si="745"/>
        <v>K-C6</v>
      </c>
      <c r="Q5192" s="25" t="str">
        <f>VLOOKUP(K5192,TONG_SL!$A:$D,3,0)</f>
        <v>Túi</v>
      </c>
      <c r="R5192" s="1">
        <v>3</v>
      </c>
      <c r="T5192" s="1">
        <f>VLOOKUP(VLOOKUP(G5192,Ma_KH!$A:$R,18,0)&amp;K5192,Gia_MB!$A:$F,6,0)</f>
        <v>55595</v>
      </c>
      <c r="U5192" s="14">
        <f t="shared" si="746"/>
        <v>166785</v>
      </c>
      <c r="W5192" s="64">
        <f t="shared" si="747"/>
        <v>0</v>
      </c>
      <c r="X5192" s="3" t="str">
        <f t="shared" si="748"/>
        <v>8</v>
      </c>
      <c r="Z5192" s="14">
        <f t="shared" si="749"/>
        <v>13342.800000000001</v>
      </c>
      <c r="AA5192" s="7">
        <f>VLOOKUP(G5192,Ma_KH!$A:$R,14,0)</f>
        <v>60</v>
      </c>
      <c r="AD5192" s="7" t="str">
        <f>IFERROR(VLOOKUP(J5192,'Chuyển Mã'!$B$3:$C$9,2,0),"")</f>
        <v>Hà Nội</v>
      </c>
      <c r="AE5192" s="7" t="str">
        <f t="shared" si="750"/>
        <v>Tai heo muối 200g</v>
      </c>
      <c r="AF5192" s="7">
        <f t="shared" si="751"/>
        <v>3</v>
      </c>
    </row>
    <row r="5193" spans="1:32" x14ac:dyDescent="0.25">
      <c r="A5193" s="11">
        <v>45911</v>
      </c>
      <c r="B5193" s="25">
        <v>4176626453</v>
      </c>
      <c r="C5193" s="12" t="s">
        <v>7214</v>
      </c>
      <c r="D5193" s="16">
        <v>45911</v>
      </c>
      <c r="G5193" s="13" t="s">
        <v>8854</v>
      </c>
      <c r="I5193" s="25" t="s">
        <v>8855</v>
      </c>
      <c r="J5193" s="13" t="s">
        <v>75</v>
      </c>
      <c r="K5193" s="13" t="s">
        <v>27</v>
      </c>
      <c r="L5193" s="25" t="str">
        <f>VLOOKUP($K5193,TONG_SL!$A:$D,2,0)</f>
        <v>Chân giò heo muối 300g</v>
      </c>
      <c r="N5193" s="25" t="str">
        <f t="shared" si="745"/>
        <v>K-C6</v>
      </c>
      <c r="Q5193" s="25" t="str">
        <f>VLOOKUP(K5193,TONG_SL!$A:$D,3,0)</f>
        <v>Túi</v>
      </c>
      <c r="R5193" s="1">
        <v>6</v>
      </c>
      <c r="T5193" s="1">
        <f>VLOOKUP(VLOOKUP(G5193,Ma_KH!$A:$R,18,0)&amp;K5193,Gia_MB!$A:$F,6,0)</f>
        <v>73431</v>
      </c>
      <c r="U5193" s="14">
        <f t="shared" si="746"/>
        <v>440586</v>
      </c>
      <c r="W5193" s="64">
        <f t="shared" si="747"/>
        <v>0</v>
      </c>
      <c r="X5193" s="3" t="str">
        <f t="shared" si="748"/>
        <v>8</v>
      </c>
      <c r="Z5193" s="14">
        <f t="shared" si="749"/>
        <v>35246.879999999997</v>
      </c>
      <c r="AA5193" s="7">
        <f>VLOOKUP(G5193,Ma_KH!$A:$R,14,0)</f>
        <v>60</v>
      </c>
      <c r="AD5193" s="7" t="str">
        <f>IFERROR(VLOOKUP(J5193,'Chuyển Mã'!$B$3:$C$9,2,0),"")</f>
        <v>Hà Nội</v>
      </c>
      <c r="AE5193" s="7" t="str">
        <f t="shared" si="750"/>
        <v>Chân giò heo muối 300g</v>
      </c>
      <c r="AF5193" s="7">
        <f t="shared" si="751"/>
        <v>6</v>
      </c>
    </row>
    <row r="5194" spans="1:32" x14ac:dyDescent="0.25">
      <c r="A5194" s="11">
        <v>45911</v>
      </c>
      <c r="B5194" s="25">
        <v>4176626453</v>
      </c>
      <c r="C5194" s="12" t="s">
        <v>7214</v>
      </c>
      <c r="D5194" s="16">
        <v>45911</v>
      </c>
      <c r="G5194" s="13" t="s">
        <v>8854</v>
      </c>
      <c r="I5194" s="25" t="s">
        <v>8855</v>
      </c>
      <c r="J5194" s="13" t="s">
        <v>75</v>
      </c>
      <c r="K5194" s="13" t="s">
        <v>32</v>
      </c>
      <c r="L5194" s="25" t="str">
        <f>VLOOKUP($K5194,TONG_SL!$A:$D,2,0)</f>
        <v>Giò Tai Lưỡi Xào 250</v>
      </c>
      <c r="N5194" s="25" t="str">
        <f t="shared" si="745"/>
        <v>K-C6</v>
      </c>
      <c r="Q5194" s="25" t="str">
        <f>VLOOKUP(K5194,TONG_SL!$A:$D,3,0)</f>
        <v>Túi</v>
      </c>
      <c r="R5194" s="1">
        <v>6</v>
      </c>
      <c r="T5194" s="1">
        <f>VLOOKUP(VLOOKUP(G5194,Ma_KH!$A:$R,18,0)&amp;K5194,Gia_MB!$A:$F,6,0)</f>
        <v>50183</v>
      </c>
      <c r="U5194" s="14">
        <f t="shared" si="746"/>
        <v>301098</v>
      </c>
      <c r="W5194" s="64">
        <f t="shared" si="747"/>
        <v>0</v>
      </c>
      <c r="X5194" s="3" t="str">
        <f t="shared" si="748"/>
        <v>8</v>
      </c>
      <c r="Z5194" s="14">
        <f t="shared" si="749"/>
        <v>24087.84</v>
      </c>
      <c r="AA5194" s="7">
        <f>VLOOKUP(G5194,Ma_KH!$A:$R,14,0)</f>
        <v>60</v>
      </c>
      <c r="AD5194" s="7" t="str">
        <f>IFERROR(VLOOKUP(J5194,'Chuyển Mã'!$B$3:$C$9,2,0),"")</f>
        <v>Hà Nội</v>
      </c>
      <c r="AE5194" s="7" t="str">
        <f t="shared" si="750"/>
        <v>Giò Tai Lưỡi Xào 250</v>
      </c>
      <c r="AF5194" s="7">
        <f t="shared" si="751"/>
        <v>6</v>
      </c>
    </row>
    <row r="5195" spans="1:32" x14ac:dyDescent="0.25">
      <c r="A5195" s="11">
        <v>45911</v>
      </c>
      <c r="B5195" s="25">
        <v>4176626453</v>
      </c>
      <c r="C5195" s="12" t="s">
        <v>7214</v>
      </c>
      <c r="D5195" s="16">
        <v>45911</v>
      </c>
      <c r="G5195" s="13" t="s">
        <v>8854</v>
      </c>
      <c r="I5195" s="25" t="s">
        <v>8855</v>
      </c>
      <c r="J5195" s="13" t="s">
        <v>75</v>
      </c>
      <c r="K5195" s="13" t="s">
        <v>7213</v>
      </c>
      <c r="L5195" s="25" t="str">
        <f>VLOOKUP($K5195,TONG_SL!$A:$D,2,0)</f>
        <v>Chả nướng 300g</v>
      </c>
      <c r="N5195" s="25" t="str">
        <f t="shared" si="745"/>
        <v>K-C6</v>
      </c>
      <c r="Q5195" s="25" t="str">
        <f>VLOOKUP(K5195,TONG_SL!$A:$D,3,0)</f>
        <v>Túi</v>
      </c>
      <c r="R5195" s="1">
        <v>3</v>
      </c>
      <c r="T5195" s="1">
        <f>VLOOKUP(VLOOKUP(G5195,Ma_KH!$A:$R,18,0)&amp;K5195,Gia_MB!$A:$F,6,0)</f>
        <v>70950</v>
      </c>
      <c r="U5195" s="14">
        <f t="shared" si="746"/>
        <v>212850</v>
      </c>
      <c r="W5195" s="64">
        <f t="shared" si="747"/>
        <v>0</v>
      </c>
      <c r="X5195" s="3" t="str">
        <f t="shared" si="748"/>
        <v>8</v>
      </c>
      <c r="Z5195" s="14">
        <f t="shared" si="749"/>
        <v>17028</v>
      </c>
      <c r="AA5195" s="7">
        <f>VLOOKUP(G5195,Ma_KH!$A:$R,14,0)</f>
        <v>60</v>
      </c>
      <c r="AD5195" s="7" t="str">
        <f>IFERROR(VLOOKUP(J5195,'Chuyển Mã'!$B$3:$C$9,2,0),"")</f>
        <v>Hà Nội</v>
      </c>
      <c r="AE5195" s="7" t="str">
        <f t="shared" si="750"/>
        <v>Chả nướng 300g</v>
      </c>
      <c r="AF5195" s="7">
        <f t="shared" si="751"/>
        <v>3</v>
      </c>
    </row>
    <row r="5196" spans="1:32" x14ac:dyDescent="0.25">
      <c r="A5196" s="11">
        <v>45911</v>
      </c>
      <c r="B5196" s="25">
        <v>4176626453</v>
      </c>
      <c r="C5196" s="12" t="s">
        <v>7214</v>
      </c>
      <c r="D5196" s="16">
        <v>45911</v>
      </c>
      <c r="G5196" s="13" t="s">
        <v>8854</v>
      </c>
      <c r="I5196" s="25" t="s">
        <v>8855</v>
      </c>
      <c r="J5196" s="13" t="s">
        <v>75</v>
      </c>
      <c r="K5196" s="13" t="s">
        <v>39</v>
      </c>
      <c r="L5196" s="25" t="str">
        <f>VLOOKUP($K5196,TONG_SL!$A:$D,2,0)</f>
        <v>Chả cốm 300g</v>
      </c>
      <c r="N5196" s="25" t="str">
        <f t="shared" si="745"/>
        <v>K-C6</v>
      </c>
      <c r="Q5196" s="25" t="str">
        <f>VLOOKUP(K5196,TONG_SL!$A:$D,3,0)</f>
        <v>Túi</v>
      </c>
      <c r="R5196" s="1">
        <v>6</v>
      </c>
      <c r="T5196" s="1">
        <f>VLOOKUP(VLOOKUP(G5196,Ma_KH!$A:$R,18,0)&amp;K5196,Gia_MB!$A:$F,6,0)</f>
        <v>74250</v>
      </c>
      <c r="U5196" s="14">
        <f t="shared" si="746"/>
        <v>445500</v>
      </c>
      <c r="W5196" s="64">
        <f t="shared" si="747"/>
        <v>0</v>
      </c>
      <c r="X5196" s="3" t="str">
        <f t="shared" si="748"/>
        <v>8</v>
      </c>
      <c r="Z5196" s="14">
        <f t="shared" si="749"/>
        <v>35640</v>
      </c>
      <c r="AA5196" s="7">
        <f>VLOOKUP(G5196,Ma_KH!$A:$R,14,0)</f>
        <v>60</v>
      </c>
      <c r="AD5196" s="7" t="str">
        <f>IFERROR(VLOOKUP(J5196,'Chuyển Mã'!$B$3:$C$9,2,0),"")</f>
        <v>Hà Nội</v>
      </c>
      <c r="AE5196" s="7" t="str">
        <f t="shared" si="750"/>
        <v>Chả cốm 300g</v>
      </c>
      <c r="AF5196" s="7">
        <f t="shared" si="751"/>
        <v>6</v>
      </c>
    </row>
    <row r="5197" spans="1:32" x14ac:dyDescent="0.25">
      <c r="A5197" s="11">
        <v>45911</v>
      </c>
      <c r="B5197" s="25">
        <v>4176626453</v>
      </c>
      <c r="C5197" s="12" t="s">
        <v>7214</v>
      </c>
      <c r="D5197" s="16">
        <v>45911</v>
      </c>
      <c r="G5197" s="13" t="s">
        <v>8854</v>
      </c>
      <c r="I5197" s="25" t="s">
        <v>8855</v>
      </c>
      <c r="J5197" s="13" t="s">
        <v>75</v>
      </c>
      <c r="K5197" s="13" t="s">
        <v>35</v>
      </c>
      <c r="L5197" s="25" t="str">
        <f>VLOOKUP($K5197,TONG_SL!$A:$D,2,0)</f>
        <v>Tai heo muối 200g</v>
      </c>
      <c r="N5197" s="25" t="str">
        <f t="shared" si="745"/>
        <v>K-C6</v>
      </c>
      <c r="Q5197" s="25" t="str">
        <f>VLOOKUP(K5197,TONG_SL!$A:$D,3,0)</f>
        <v>Túi</v>
      </c>
      <c r="R5197" s="1">
        <v>3</v>
      </c>
      <c r="T5197" s="1">
        <f>VLOOKUP(VLOOKUP(G5197,Ma_KH!$A:$R,18,0)&amp;K5197,Gia_MB!$A:$F,6,0)</f>
        <v>55595</v>
      </c>
      <c r="U5197" s="14">
        <f t="shared" si="746"/>
        <v>166785</v>
      </c>
      <c r="W5197" s="64">
        <f t="shared" si="747"/>
        <v>0</v>
      </c>
      <c r="X5197" s="3" t="str">
        <f t="shared" si="748"/>
        <v>8</v>
      </c>
      <c r="Z5197" s="14">
        <f t="shared" si="749"/>
        <v>13342.800000000001</v>
      </c>
      <c r="AA5197" s="7">
        <f>VLOOKUP(G5197,Ma_KH!$A:$R,14,0)</f>
        <v>60</v>
      </c>
      <c r="AD5197" s="7" t="str">
        <f>IFERROR(VLOOKUP(J5197,'Chuyển Mã'!$B$3:$C$9,2,0),"")</f>
        <v>Hà Nội</v>
      </c>
      <c r="AE5197" s="7" t="str">
        <f t="shared" si="750"/>
        <v>Tai heo muối 200g</v>
      </c>
      <c r="AF5197" s="7">
        <f t="shared" si="751"/>
        <v>3</v>
      </c>
    </row>
    <row r="5198" spans="1:32" x14ac:dyDescent="0.25">
      <c r="A5198" s="11">
        <v>45911</v>
      </c>
      <c r="B5198" s="25">
        <v>4176626453</v>
      </c>
      <c r="C5198" s="12" t="s">
        <v>7214</v>
      </c>
      <c r="D5198" s="16">
        <v>45911</v>
      </c>
      <c r="G5198" s="13" t="s">
        <v>8854</v>
      </c>
      <c r="I5198" s="25" t="s">
        <v>8855</v>
      </c>
      <c r="J5198" s="13" t="s">
        <v>75</v>
      </c>
      <c r="K5198" s="13" t="s">
        <v>51</v>
      </c>
      <c r="L5198" s="25" t="str">
        <f>VLOOKUP($K5198,TONG_SL!$A:$D,2,0)</f>
        <v>Mọc Nấm Hương 250g</v>
      </c>
      <c r="N5198" s="25" t="str">
        <f t="shared" si="745"/>
        <v>K-C6</v>
      </c>
      <c r="Q5198" s="25" t="str">
        <f>VLOOKUP(K5198,TONG_SL!$A:$D,3,0)</f>
        <v>Túi</v>
      </c>
      <c r="R5198" s="1">
        <v>6</v>
      </c>
      <c r="T5198" s="1">
        <f>VLOOKUP(VLOOKUP(G5198,Ma_KH!$A:$R,18,0)&amp;K5198,Gia_MB!$A:$F,6,0)</f>
        <v>46000</v>
      </c>
      <c r="U5198" s="14">
        <f t="shared" si="746"/>
        <v>276000</v>
      </c>
      <c r="W5198" s="64">
        <f t="shared" si="747"/>
        <v>0</v>
      </c>
      <c r="X5198" s="3" t="str">
        <f t="shared" si="748"/>
        <v>8</v>
      </c>
      <c r="Z5198" s="14">
        <f t="shared" si="749"/>
        <v>22080</v>
      </c>
      <c r="AA5198" s="7">
        <f>VLOOKUP(G5198,Ma_KH!$A:$R,14,0)</f>
        <v>60</v>
      </c>
      <c r="AD5198" s="7" t="str">
        <f>IFERROR(VLOOKUP(J5198,'Chuyển Mã'!$B$3:$C$9,2,0),"")</f>
        <v>Hà Nội</v>
      </c>
      <c r="AE5198" s="7" t="str">
        <f t="shared" si="750"/>
        <v>Mọc Nấm Hương 250g</v>
      </c>
      <c r="AF5198" s="7">
        <f t="shared" si="751"/>
        <v>6</v>
      </c>
    </row>
    <row r="5199" spans="1:32" x14ac:dyDescent="0.25">
      <c r="A5199" s="11">
        <v>45911</v>
      </c>
      <c r="B5199" s="25">
        <v>4176630179</v>
      </c>
      <c r="C5199" s="12" t="s">
        <v>7214</v>
      </c>
      <c r="D5199" s="16">
        <v>45911</v>
      </c>
      <c r="G5199" s="13" t="s">
        <v>8856</v>
      </c>
      <c r="I5199" s="25" t="s">
        <v>8857</v>
      </c>
      <c r="J5199" s="13" t="s">
        <v>75</v>
      </c>
      <c r="K5199" s="13" t="s">
        <v>30</v>
      </c>
      <c r="L5199" s="25" t="str">
        <f>VLOOKUP($K5199,TONG_SL!$A:$D,2,0)</f>
        <v>Gà muối 500g</v>
      </c>
      <c r="N5199" s="25" t="str">
        <f t="shared" si="745"/>
        <v>K-C6</v>
      </c>
      <c r="Q5199" s="25" t="str">
        <f>VLOOKUP(K5199,TONG_SL!$A:$D,3,0)</f>
        <v>Túi</v>
      </c>
      <c r="R5199" s="1">
        <v>10</v>
      </c>
      <c r="T5199" s="1">
        <f>VLOOKUP(VLOOKUP(G5199,Ma_KH!$A:$R,18,0)&amp;K5199,Gia_MB!$A:$F,6,0)</f>
        <v>111058</v>
      </c>
      <c r="U5199" s="14">
        <f t="shared" si="746"/>
        <v>1110580</v>
      </c>
      <c r="W5199" s="64">
        <f t="shared" si="747"/>
        <v>0</v>
      </c>
      <c r="X5199" s="3" t="str">
        <f t="shared" si="748"/>
        <v>8</v>
      </c>
      <c r="Z5199" s="14">
        <f t="shared" si="749"/>
        <v>88846.400000000009</v>
      </c>
      <c r="AA5199" s="7">
        <f>VLOOKUP(G5199,Ma_KH!$A:$R,14,0)</f>
        <v>60</v>
      </c>
      <c r="AD5199" s="7" t="str">
        <f>IFERROR(VLOOKUP(J5199,'Chuyển Mã'!$B$3:$C$9,2,0),"")</f>
        <v>Hà Nội</v>
      </c>
      <c r="AE5199" s="7" t="str">
        <f t="shared" si="750"/>
        <v>Gà muối 500g</v>
      </c>
      <c r="AF5199" s="7">
        <f t="shared" si="751"/>
        <v>10</v>
      </c>
    </row>
    <row r="5200" spans="1:32" x14ac:dyDescent="0.25">
      <c r="A5200" s="11">
        <v>45911</v>
      </c>
      <c r="B5200" s="25">
        <v>4176644001</v>
      </c>
      <c r="C5200" s="12" t="s">
        <v>7214</v>
      </c>
      <c r="D5200" s="16">
        <v>45911</v>
      </c>
      <c r="G5200" s="13" t="s">
        <v>8858</v>
      </c>
      <c r="I5200" s="25" t="s">
        <v>8859</v>
      </c>
      <c r="J5200" s="13" t="s">
        <v>75</v>
      </c>
      <c r="K5200" s="13" t="s">
        <v>27</v>
      </c>
      <c r="L5200" s="25" t="str">
        <f>VLOOKUP($K5200,TONG_SL!$A:$D,2,0)</f>
        <v>Chân giò heo muối 300g</v>
      </c>
      <c r="N5200" s="25" t="str">
        <f t="shared" si="745"/>
        <v>K-C6</v>
      </c>
      <c r="Q5200" s="25" t="str">
        <f>VLOOKUP(K5200,TONG_SL!$A:$D,3,0)</f>
        <v>Túi</v>
      </c>
      <c r="R5200" s="1">
        <v>8</v>
      </c>
      <c r="T5200" s="1">
        <f>VLOOKUP(VLOOKUP(G5200,Ma_KH!$A:$R,18,0)&amp;K5200,Gia_MB!$A:$F,6,0)</f>
        <v>73431</v>
      </c>
      <c r="U5200" s="14">
        <f t="shared" si="746"/>
        <v>587448</v>
      </c>
      <c r="W5200" s="64">
        <f t="shared" si="747"/>
        <v>0</v>
      </c>
      <c r="X5200" s="3" t="str">
        <f t="shared" si="748"/>
        <v>8</v>
      </c>
      <c r="Z5200" s="14">
        <f t="shared" si="749"/>
        <v>46995.840000000004</v>
      </c>
      <c r="AA5200" s="7">
        <f>VLOOKUP(G5200,Ma_KH!$A:$R,14,0)</f>
        <v>60</v>
      </c>
      <c r="AD5200" s="7" t="str">
        <f>IFERROR(VLOOKUP(J5200,'Chuyển Mã'!$B$3:$C$9,2,0),"")</f>
        <v>Hà Nội</v>
      </c>
      <c r="AE5200" s="7" t="str">
        <f t="shared" si="750"/>
        <v>Chân giò heo muối 300g</v>
      </c>
      <c r="AF5200" s="7">
        <f t="shared" si="751"/>
        <v>8</v>
      </c>
    </row>
    <row r="5201" spans="1:32" x14ac:dyDescent="0.25">
      <c r="A5201" s="11">
        <v>45911</v>
      </c>
      <c r="B5201" s="25">
        <v>4176644001</v>
      </c>
      <c r="C5201" s="12" t="s">
        <v>7214</v>
      </c>
      <c r="D5201" s="16">
        <v>45911</v>
      </c>
      <c r="G5201" s="13" t="s">
        <v>8858</v>
      </c>
      <c r="I5201" s="25" t="s">
        <v>8859</v>
      </c>
      <c r="J5201" s="13" t="s">
        <v>75</v>
      </c>
      <c r="K5201" s="13" t="s">
        <v>32</v>
      </c>
      <c r="L5201" s="25" t="str">
        <f>VLOOKUP($K5201,TONG_SL!$A:$D,2,0)</f>
        <v>Giò Tai Lưỡi Xào 250</v>
      </c>
      <c r="N5201" s="25" t="str">
        <f t="shared" si="745"/>
        <v>K-C6</v>
      </c>
      <c r="Q5201" s="25" t="str">
        <f>VLOOKUP(K5201,TONG_SL!$A:$D,3,0)</f>
        <v>Túi</v>
      </c>
      <c r="R5201" s="1">
        <v>10</v>
      </c>
      <c r="T5201" s="1">
        <f>VLOOKUP(VLOOKUP(G5201,Ma_KH!$A:$R,18,0)&amp;K5201,Gia_MB!$A:$F,6,0)</f>
        <v>50183</v>
      </c>
      <c r="U5201" s="14">
        <f t="shared" si="746"/>
        <v>501830</v>
      </c>
      <c r="W5201" s="64">
        <f t="shared" si="747"/>
        <v>0</v>
      </c>
      <c r="X5201" s="3" t="str">
        <f t="shared" si="748"/>
        <v>8</v>
      </c>
      <c r="Z5201" s="14">
        <f t="shared" si="749"/>
        <v>40146.400000000001</v>
      </c>
      <c r="AA5201" s="7">
        <f>VLOOKUP(G5201,Ma_KH!$A:$R,14,0)</f>
        <v>60</v>
      </c>
      <c r="AD5201" s="7" t="str">
        <f>IFERROR(VLOOKUP(J5201,'Chuyển Mã'!$B$3:$C$9,2,0),"")</f>
        <v>Hà Nội</v>
      </c>
      <c r="AE5201" s="7" t="str">
        <f t="shared" si="750"/>
        <v>Giò Tai Lưỡi Xào 250</v>
      </c>
      <c r="AF5201" s="7">
        <f t="shared" si="751"/>
        <v>10</v>
      </c>
    </row>
    <row r="5202" spans="1:32" x14ac:dyDescent="0.25">
      <c r="A5202" s="11">
        <v>45911</v>
      </c>
      <c r="B5202" s="25">
        <v>4176644001</v>
      </c>
      <c r="C5202" s="12" t="s">
        <v>7214</v>
      </c>
      <c r="D5202" s="16">
        <v>45911</v>
      </c>
      <c r="G5202" s="13" t="s">
        <v>8858</v>
      </c>
      <c r="I5202" s="25" t="s">
        <v>8859</v>
      </c>
      <c r="J5202" s="13" t="s">
        <v>75</v>
      </c>
      <c r="K5202" s="13" t="s">
        <v>51</v>
      </c>
      <c r="L5202" s="25" t="str">
        <f>VLOOKUP($K5202,TONG_SL!$A:$D,2,0)</f>
        <v>Mọc Nấm Hương 250g</v>
      </c>
      <c r="N5202" s="25" t="str">
        <f t="shared" si="745"/>
        <v>K-C6</v>
      </c>
      <c r="Q5202" s="25" t="str">
        <f>VLOOKUP(K5202,TONG_SL!$A:$D,3,0)</f>
        <v>Túi</v>
      </c>
      <c r="R5202" s="1">
        <v>10</v>
      </c>
      <c r="T5202" s="1">
        <f>VLOOKUP(VLOOKUP(G5202,Ma_KH!$A:$R,18,0)&amp;K5202,Gia_MB!$A:$F,6,0)</f>
        <v>46000</v>
      </c>
      <c r="U5202" s="14">
        <f t="shared" si="746"/>
        <v>460000</v>
      </c>
      <c r="W5202" s="64">
        <f t="shared" si="747"/>
        <v>0</v>
      </c>
      <c r="X5202" s="3" t="str">
        <f t="shared" si="748"/>
        <v>8</v>
      </c>
      <c r="Z5202" s="14">
        <f t="shared" si="749"/>
        <v>36800</v>
      </c>
      <c r="AA5202" s="7">
        <f>VLOOKUP(G5202,Ma_KH!$A:$R,14,0)</f>
        <v>60</v>
      </c>
      <c r="AD5202" s="7" t="str">
        <f>IFERROR(VLOOKUP(J5202,'Chuyển Mã'!$B$3:$C$9,2,0),"")</f>
        <v>Hà Nội</v>
      </c>
      <c r="AE5202" s="7" t="str">
        <f t="shared" si="750"/>
        <v>Mọc Nấm Hương 250g</v>
      </c>
      <c r="AF5202" s="7">
        <f t="shared" si="751"/>
        <v>10</v>
      </c>
    </row>
    <row r="5203" spans="1:32" x14ac:dyDescent="0.25">
      <c r="A5203" s="11">
        <v>45911</v>
      </c>
      <c r="B5203" s="25">
        <v>4176644002</v>
      </c>
      <c r="C5203" s="12" t="s">
        <v>7214</v>
      </c>
      <c r="D5203" s="16">
        <v>45911</v>
      </c>
      <c r="G5203" s="13" t="s">
        <v>8860</v>
      </c>
      <c r="I5203" s="25" t="s">
        <v>8861</v>
      </c>
      <c r="J5203" s="13" t="s">
        <v>75</v>
      </c>
      <c r="K5203" s="13" t="s">
        <v>27</v>
      </c>
      <c r="L5203" s="25" t="str">
        <f>VLOOKUP($K5203,TONG_SL!$A:$D,2,0)</f>
        <v>Chân giò heo muối 300g</v>
      </c>
      <c r="N5203" s="25" t="str">
        <f t="shared" si="745"/>
        <v>K-C6</v>
      </c>
      <c r="Q5203" s="25" t="str">
        <f>VLOOKUP(K5203,TONG_SL!$A:$D,3,0)</f>
        <v>Túi</v>
      </c>
      <c r="R5203" s="1">
        <v>8</v>
      </c>
      <c r="T5203" s="1">
        <f>VLOOKUP(VLOOKUP(G5203,Ma_KH!$A:$R,18,0)&amp;K5203,Gia_MB!$A:$F,6,0)</f>
        <v>73431</v>
      </c>
      <c r="U5203" s="14">
        <f t="shared" si="746"/>
        <v>587448</v>
      </c>
      <c r="W5203" s="64">
        <f t="shared" si="747"/>
        <v>0</v>
      </c>
      <c r="X5203" s="3" t="str">
        <f t="shared" si="748"/>
        <v>8</v>
      </c>
      <c r="Z5203" s="14">
        <f t="shared" si="749"/>
        <v>46995.840000000004</v>
      </c>
      <c r="AA5203" s="7">
        <f>VLOOKUP(G5203,Ma_KH!$A:$R,14,0)</f>
        <v>60</v>
      </c>
      <c r="AD5203" s="7" t="str">
        <f>IFERROR(VLOOKUP(J5203,'Chuyển Mã'!$B$3:$C$9,2,0),"")</f>
        <v>Hà Nội</v>
      </c>
      <c r="AE5203" s="7" t="str">
        <f t="shared" si="750"/>
        <v>Chân giò heo muối 300g</v>
      </c>
      <c r="AF5203" s="7">
        <f t="shared" si="751"/>
        <v>8</v>
      </c>
    </row>
    <row r="5204" spans="1:32" x14ac:dyDescent="0.25">
      <c r="A5204" s="11">
        <v>45911</v>
      </c>
      <c r="B5204" s="25">
        <v>4176644002</v>
      </c>
      <c r="C5204" s="12" t="s">
        <v>7214</v>
      </c>
      <c r="D5204" s="16">
        <v>45911</v>
      </c>
      <c r="G5204" s="13" t="s">
        <v>8860</v>
      </c>
      <c r="I5204" s="25" t="s">
        <v>8861</v>
      </c>
      <c r="J5204" s="13" t="s">
        <v>75</v>
      </c>
      <c r="K5204" s="13" t="s">
        <v>35</v>
      </c>
      <c r="L5204" s="25" t="str">
        <f>VLOOKUP($K5204,TONG_SL!$A:$D,2,0)</f>
        <v>Tai heo muối 200g</v>
      </c>
      <c r="N5204" s="25" t="str">
        <f t="shared" si="745"/>
        <v>K-C6</v>
      </c>
      <c r="Q5204" s="25" t="str">
        <f>VLOOKUP(K5204,TONG_SL!$A:$D,3,0)</f>
        <v>Túi</v>
      </c>
      <c r="R5204" s="1">
        <v>5</v>
      </c>
      <c r="T5204" s="1">
        <f>VLOOKUP(VLOOKUP(G5204,Ma_KH!$A:$R,18,0)&amp;K5204,Gia_MB!$A:$F,6,0)</f>
        <v>55595</v>
      </c>
      <c r="U5204" s="14">
        <f t="shared" si="746"/>
        <v>277975</v>
      </c>
      <c r="W5204" s="64">
        <f t="shared" si="747"/>
        <v>0</v>
      </c>
      <c r="X5204" s="3" t="str">
        <f t="shared" si="748"/>
        <v>8</v>
      </c>
      <c r="Z5204" s="14">
        <f t="shared" si="749"/>
        <v>22238</v>
      </c>
      <c r="AA5204" s="7">
        <f>VLOOKUP(G5204,Ma_KH!$A:$R,14,0)</f>
        <v>60</v>
      </c>
      <c r="AD5204" s="7" t="str">
        <f>IFERROR(VLOOKUP(J5204,'Chuyển Mã'!$B$3:$C$9,2,0),"")</f>
        <v>Hà Nội</v>
      </c>
      <c r="AE5204" s="7" t="str">
        <f t="shared" si="750"/>
        <v>Tai heo muối 200g</v>
      </c>
      <c r="AF5204" s="7">
        <f t="shared" si="751"/>
        <v>5</v>
      </c>
    </row>
    <row r="5205" spans="1:32" x14ac:dyDescent="0.25">
      <c r="A5205" s="11">
        <v>45911</v>
      </c>
      <c r="B5205" s="25">
        <v>4176644002</v>
      </c>
      <c r="C5205" s="12" t="s">
        <v>7214</v>
      </c>
      <c r="D5205" s="16">
        <v>45911</v>
      </c>
      <c r="G5205" s="13" t="s">
        <v>8860</v>
      </c>
      <c r="I5205" s="25" t="s">
        <v>8861</v>
      </c>
      <c r="J5205" s="13" t="s">
        <v>75</v>
      </c>
      <c r="K5205" s="13" t="s">
        <v>32</v>
      </c>
      <c r="L5205" s="25" t="str">
        <f>VLOOKUP($K5205,TONG_SL!$A:$D,2,0)</f>
        <v>Giò Tai Lưỡi Xào 250</v>
      </c>
      <c r="N5205" s="25" t="str">
        <f t="shared" si="745"/>
        <v>K-C6</v>
      </c>
      <c r="Q5205" s="25" t="str">
        <f>VLOOKUP(K5205,TONG_SL!$A:$D,3,0)</f>
        <v>Túi</v>
      </c>
      <c r="R5205" s="1">
        <v>10</v>
      </c>
      <c r="T5205" s="1">
        <f>VLOOKUP(VLOOKUP(G5205,Ma_KH!$A:$R,18,0)&amp;K5205,Gia_MB!$A:$F,6,0)</f>
        <v>50183</v>
      </c>
      <c r="U5205" s="14">
        <f t="shared" si="746"/>
        <v>501830</v>
      </c>
      <c r="W5205" s="64">
        <f t="shared" si="747"/>
        <v>0</v>
      </c>
      <c r="X5205" s="3" t="str">
        <f t="shared" si="748"/>
        <v>8</v>
      </c>
      <c r="Z5205" s="14">
        <f t="shared" si="749"/>
        <v>40146.400000000001</v>
      </c>
      <c r="AA5205" s="7">
        <f>VLOOKUP(G5205,Ma_KH!$A:$R,14,0)</f>
        <v>60</v>
      </c>
      <c r="AD5205" s="7" t="str">
        <f>IFERROR(VLOOKUP(J5205,'Chuyển Mã'!$B$3:$C$9,2,0),"")</f>
        <v>Hà Nội</v>
      </c>
      <c r="AE5205" s="7" t="str">
        <f t="shared" si="750"/>
        <v>Giò Tai Lưỡi Xào 250</v>
      </c>
      <c r="AF5205" s="7">
        <f t="shared" si="751"/>
        <v>10</v>
      </c>
    </row>
    <row r="5206" spans="1:32" x14ac:dyDescent="0.25">
      <c r="A5206" s="11">
        <v>45911</v>
      </c>
      <c r="B5206" s="25">
        <v>4176644002</v>
      </c>
      <c r="C5206" s="12" t="s">
        <v>7214</v>
      </c>
      <c r="D5206" s="16">
        <v>45911</v>
      </c>
      <c r="G5206" s="13" t="s">
        <v>8860</v>
      </c>
      <c r="I5206" s="25" t="s">
        <v>8861</v>
      </c>
      <c r="J5206" s="13" t="s">
        <v>75</v>
      </c>
      <c r="K5206" s="13" t="s">
        <v>51</v>
      </c>
      <c r="L5206" s="25" t="str">
        <f>VLOOKUP($K5206,TONG_SL!$A:$D,2,0)</f>
        <v>Mọc Nấm Hương 250g</v>
      </c>
      <c r="N5206" s="25" t="str">
        <f t="shared" si="745"/>
        <v>K-C6</v>
      </c>
      <c r="Q5206" s="25" t="str">
        <f>VLOOKUP(K5206,TONG_SL!$A:$D,3,0)</f>
        <v>Túi</v>
      </c>
      <c r="R5206" s="1">
        <v>10</v>
      </c>
      <c r="T5206" s="1">
        <f>VLOOKUP(VLOOKUP(G5206,Ma_KH!$A:$R,18,0)&amp;K5206,Gia_MB!$A:$F,6,0)</f>
        <v>46000</v>
      </c>
      <c r="U5206" s="14">
        <f t="shared" si="746"/>
        <v>460000</v>
      </c>
      <c r="W5206" s="64">
        <f t="shared" si="747"/>
        <v>0</v>
      </c>
      <c r="X5206" s="3" t="str">
        <f t="shared" si="748"/>
        <v>8</v>
      </c>
      <c r="Z5206" s="14">
        <f t="shared" si="749"/>
        <v>36800</v>
      </c>
      <c r="AA5206" s="7">
        <f>VLOOKUP(G5206,Ma_KH!$A:$R,14,0)</f>
        <v>60</v>
      </c>
      <c r="AD5206" s="7" t="str">
        <f>IFERROR(VLOOKUP(J5206,'Chuyển Mã'!$B$3:$C$9,2,0),"")</f>
        <v>Hà Nội</v>
      </c>
      <c r="AE5206" s="7" t="str">
        <f t="shared" si="750"/>
        <v>Mọc Nấm Hương 250g</v>
      </c>
      <c r="AF5206" s="7">
        <f t="shared" si="751"/>
        <v>10</v>
      </c>
    </row>
    <row r="5207" spans="1:32" x14ac:dyDescent="0.25">
      <c r="A5207" s="11">
        <v>45911</v>
      </c>
      <c r="B5207" s="25">
        <v>4176735125</v>
      </c>
      <c r="C5207" s="12" t="s">
        <v>7214</v>
      </c>
      <c r="D5207" s="16">
        <v>45911</v>
      </c>
      <c r="G5207" s="13" t="s">
        <v>7500</v>
      </c>
      <c r="I5207" s="25" t="s">
        <v>8862</v>
      </c>
      <c r="J5207" s="13" t="s">
        <v>75</v>
      </c>
      <c r="K5207" s="13" t="s">
        <v>30</v>
      </c>
      <c r="L5207" s="25" t="str">
        <f>VLOOKUP($K5207,TONG_SL!$A:$D,2,0)</f>
        <v>Gà muối 500g</v>
      </c>
      <c r="N5207" s="25" t="str">
        <f t="shared" si="745"/>
        <v>K-C6</v>
      </c>
      <c r="Q5207" s="25" t="str">
        <f>VLOOKUP(K5207,TONG_SL!$A:$D,3,0)</f>
        <v>Túi</v>
      </c>
      <c r="R5207" s="1">
        <v>5</v>
      </c>
      <c r="T5207" s="1">
        <f>VLOOKUP(VLOOKUP(G5207,Ma_KH!$A:$R,18,0)&amp;K5207,Gia_MB!$A:$F,6,0)</f>
        <v>111058</v>
      </c>
      <c r="U5207" s="14">
        <f t="shared" si="746"/>
        <v>555290</v>
      </c>
      <c r="W5207" s="64">
        <f t="shared" si="747"/>
        <v>0</v>
      </c>
      <c r="X5207" s="3" t="str">
        <f t="shared" si="748"/>
        <v>8</v>
      </c>
      <c r="Z5207" s="14">
        <f t="shared" si="749"/>
        <v>44423.200000000004</v>
      </c>
      <c r="AA5207" s="7">
        <f>VLOOKUP(G5207,Ma_KH!$A:$R,14,0)</f>
        <v>60</v>
      </c>
      <c r="AD5207" s="7" t="str">
        <f>IFERROR(VLOOKUP(J5207,'Chuyển Mã'!$B$3:$C$9,2,0),"")</f>
        <v>Hà Nội</v>
      </c>
      <c r="AE5207" s="7" t="str">
        <f t="shared" si="750"/>
        <v>Gà muối 500g</v>
      </c>
      <c r="AF5207" s="7">
        <f t="shared" si="751"/>
        <v>5</v>
      </c>
    </row>
    <row r="5208" spans="1:32" x14ac:dyDescent="0.25">
      <c r="A5208" s="11">
        <v>45911</v>
      </c>
      <c r="B5208" s="25">
        <v>4176735125</v>
      </c>
      <c r="C5208" s="12" t="s">
        <v>7214</v>
      </c>
      <c r="D5208" s="16">
        <v>45911</v>
      </c>
      <c r="G5208" s="13" t="s">
        <v>7500</v>
      </c>
      <c r="I5208" s="25" t="s">
        <v>8862</v>
      </c>
      <c r="J5208" s="13" t="s">
        <v>75</v>
      </c>
      <c r="K5208" s="13" t="s">
        <v>27</v>
      </c>
      <c r="L5208" s="25" t="str">
        <f>VLOOKUP($K5208,TONG_SL!$A:$D,2,0)</f>
        <v>Chân giò heo muối 300g</v>
      </c>
      <c r="N5208" s="25" t="str">
        <f t="shared" si="745"/>
        <v>K-C6</v>
      </c>
      <c r="Q5208" s="25" t="str">
        <f>VLOOKUP(K5208,TONG_SL!$A:$D,3,0)</f>
        <v>Túi</v>
      </c>
      <c r="R5208" s="1">
        <v>5</v>
      </c>
      <c r="T5208" s="1">
        <f>VLOOKUP(VLOOKUP(G5208,Ma_KH!$A:$R,18,0)&amp;K5208,Gia_MB!$A:$F,6,0)</f>
        <v>73431</v>
      </c>
      <c r="U5208" s="14">
        <f t="shared" si="746"/>
        <v>367155</v>
      </c>
      <c r="W5208" s="64">
        <f t="shared" si="747"/>
        <v>0</v>
      </c>
      <c r="X5208" s="3" t="str">
        <f t="shared" si="748"/>
        <v>8</v>
      </c>
      <c r="Z5208" s="14">
        <f t="shared" si="749"/>
        <v>29372.400000000001</v>
      </c>
      <c r="AA5208" s="7">
        <f>VLOOKUP(G5208,Ma_KH!$A:$R,14,0)</f>
        <v>60</v>
      </c>
      <c r="AD5208" s="7" t="str">
        <f>IFERROR(VLOOKUP(J5208,'Chuyển Mã'!$B$3:$C$9,2,0),"")</f>
        <v>Hà Nội</v>
      </c>
      <c r="AE5208" s="7" t="str">
        <f t="shared" si="750"/>
        <v>Chân giò heo muối 300g</v>
      </c>
      <c r="AF5208" s="7">
        <f t="shared" si="751"/>
        <v>5</v>
      </c>
    </row>
    <row r="5209" spans="1:32" x14ac:dyDescent="0.25">
      <c r="A5209" s="11">
        <v>45911</v>
      </c>
      <c r="B5209" s="25">
        <v>4176660821</v>
      </c>
      <c r="C5209" s="12" t="s">
        <v>7214</v>
      </c>
      <c r="D5209" s="16">
        <v>45911</v>
      </c>
      <c r="G5209" s="13" t="s">
        <v>8863</v>
      </c>
      <c r="I5209" s="25" t="s">
        <v>8864</v>
      </c>
      <c r="J5209" s="13" t="s">
        <v>75</v>
      </c>
      <c r="K5209" s="13" t="s">
        <v>27</v>
      </c>
      <c r="L5209" s="25" t="str">
        <f>VLOOKUP($K5209,TONG_SL!$A:$D,2,0)</f>
        <v>Chân giò heo muối 300g</v>
      </c>
      <c r="N5209" s="25" t="str">
        <f t="shared" si="745"/>
        <v>K-C6</v>
      </c>
      <c r="Q5209" s="25" t="str">
        <f>VLOOKUP(K5209,TONG_SL!$A:$D,3,0)</f>
        <v>Túi</v>
      </c>
      <c r="R5209" s="1">
        <v>10</v>
      </c>
      <c r="T5209" s="1">
        <f>VLOOKUP(VLOOKUP(G5209,Ma_KH!$A:$R,18,0)&amp;K5209,Gia_MB!$A:$F,6,0)</f>
        <v>73431</v>
      </c>
      <c r="U5209" s="14">
        <f t="shared" si="746"/>
        <v>734310</v>
      </c>
      <c r="W5209" s="64">
        <f t="shared" si="747"/>
        <v>0</v>
      </c>
      <c r="X5209" s="3" t="str">
        <f t="shared" si="748"/>
        <v>8</v>
      </c>
      <c r="Z5209" s="14">
        <f t="shared" si="749"/>
        <v>58744.800000000003</v>
      </c>
      <c r="AA5209" s="7">
        <f>VLOOKUP(G5209,Ma_KH!$A:$R,14,0)</f>
        <v>60</v>
      </c>
      <c r="AD5209" s="7" t="str">
        <f>IFERROR(VLOOKUP(J5209,'Chuyển Mã'!$B$3:$C$9,2,0),"")</f>
        <v>Hà Nội</v>
      </c>
      <c r="AE5209" s="7" t="str">
        <f t="shared" si="750"/>
        <v>Chân giò heo muối 300g</v>
      </c>
      <c r="AF5209" s="7">
        <f t="shared" si="751"/>
        <v>10</v>
      </c>
    </row>
    <row r="5210" spans="1:32" x14ac:dyDescent="0.25">
      <c r="A5210" s="11">
        <v>45911</v>
      </c>
      <c r="B5210" s="25">
        <v>4176660821</v>
      </c>
      <c r="C5210" s="12" t="s">
        <v>7214</v>
      </c>
      <c r="D5210" s="16">
        <v>45911</v>
      </c>
      <c r="G5210" s="13" t="s">
        <v>8863</v>
      </c>
      <c r="I5210" s="25" t="s">
        <v>8864</v>
      </c>
      <c r="J5210" s="13" t="s">
        <v>75</v>
      </c>
      <c r="K5210" s="13" t="s">
        <v>7213</v>
      </c>
      <c r="L5210" s="25" t="str">
        <f>VLOOKUP($K5210,TONG_SL!$A:$D,2,0)</f>
        <v>Chả nướng 300g</v>
      </c>
      <c r="N5210" s="25" t="str">
        <f t="shared" si="745"/>
        <v>K-C6</v>
      </c>
      <c r="Q5210" s="25" t="str">
        <f>VLOOKUP(K5210,TONG_SL!$A:$D,3,0)</f>
        <v>Túi</v>
      </c>
      <c r="R5210" s="1">
        <v>5</v>
      </c>
      <c r="T5210" s="1">
        <f>VLOOKUP(VLOOKUP(G5210,Ma_KH!$A:$R,18,0)&amp;K5210,Gia_MB!$A:$F,6,0)</f>
        <v>70950</v>
      </c>
      <c r="U5210" s="14">
        <f t="shared" si="746"/>
        <v>354750</v>
      </c>
      <c r="W5210" s="64">
        <f t="shared" si="747"/>
        <v>0</v>
      </c>
      <c r="X5210" s="3" t="str">
        <f t="shared" si="748"/>
        <v>8</v>
      </c>
      <c r="Z5210" s="14">
        <f t="shared" si="749"/>
        <v>28380</v>
      </c>
      <c r="AA5210" s="7">
        <f>VLOOKUP(G5210,Ma_KH!$A:$R,14,0)</f>
        <v>60</v>
      </c>
      <c r="AD5210" s="7" t="str">
        <f>IFERROR(VLOOKUP(J5210,'Chuyển Mã'!$B$3:$C$9,2,0),"")</f>
        <v>Hà Nội</v>
      </c>
      <c r="AE5210" s="7" t="str">
        <f t="shared" si="750"/>
        <v>Chả nướng 300g</v>
      </c>
      <c r="AF5210" s="7">
        <f t="shared" si="751"/>
        <v>5</v>
      </c>
    </row>
    <row r="5211" spans="1:32" x14ac:dyDescent="0.25">
      <c r="A5211" s="11">
        <v>45911</v>
      </c>
      <c r="B5211" s="25">
        <v>4176660821</v>
      </c>
      <c r="C5211" s="12" t="s">
        <v>7214</v>
      </c>
      <c r="D5211" s="16">
        <v>45911</v>
      </c>
      <c r="G5211" s="13" t="s">
        <v>8863</v>
      </c>
      <c r="I5211" s="25" t="s">
        <v>8864</v>
      </c>
      <c r="J5211" s="13" t="s">
        <v>75</v>
      </c>
      <c r="K5211" s="13" t="s">
        <v>39</v>
      </c>
      <c r="L5211" s="25" t="str">
        <f>VLOOKUP($K5211,TONG_SL!$A:$D,2,0)</f>
        <v>Chả cốm 300g</v>
      </c>
      <c r="N5211" s="25" t="str">
        <f t="shared" si="745"/>
        <v>K-C6</v>
      </c>
      <c r="Q5211" s="25" t="str">
        <f>VLOOKUP(K5211,TONG_SL!$A:$D,3,0)</f>
        <v>Túi</v>
      </c>
      <c r="R5211" s="1">
        <v>3</v>
      </c>
      <c r="T5211" s="1">
        <f>VLOOKUP(VLOOKUP(G5211,Ma_KH!$A:$R,18,0)&amp;K5211,Gia_MB!$A:$F,6,0)</f>
        <v>74250</v>
      </c>
      <c r="U5211" s="14">
        <f t="shared" si="746"/>
        <v>222750</v>
      </c>
      <c r="W5211" s="64">
        <f t="shared" si="747"/>
        <v>0</v>
      </c>
      <c r="X5211" s="3" t="str">
        <f t="shared" si="748"/>
        <v>8</v>
      </c>
      <c r="Z5211" s="14">
        <f t="shared" si="749"/>
        <v>17820</v>
      </c>
      <c r="AA5211" s="7">
        <f>VLOOKUP(G5211,Ma_KH!$A:$R,14,0)</f>
        <v>60</v>
      </c>
      <c r="AD5211" s="7" t="str">
        <f>IFERROR(VLOOKUP(J5211,'Chuyển Mã'!$B$3:$C$9,2,0),"")</f>
        <v>Hà Nội</v>
      </c>
      <c r="AE5211" s="7" t="str">
        <f t="shared" si="750"/>
        <v>Chả cốm 300g</v>
      </c>
      <c r="AF5211" s="7">
        <f t="shared" si="751"/>
        <v>3</v>
      </c>
    </row>
    <row r="5212" spans="1:32" x14ac:dyDescent="0.25">
      <c r="A5212" s="11">
        <v>45911</v>
      </c>
      <c r="B5212" s="25">
        <v>4176660821</v>
      </c>
      <c r="C5212" s="12" t="s">
        <v>7214</v>
      </c>
      <c r="D5212" s="16">
        <v>45911</v>
      </c>
      <c r="G5212" s="13" t="s">
        <v>8863</v>
      </c>
      <c r="I5212" s="25" t="s">
        <v>8864</v>
      </c>
      <c r="J5212" s="13" t="s">
        <v>75</v>
      </c>
      <c r="K5212" s="13" t="s">
        <v>32</v>
      </c>
      <c r="L5212" s="25" t="str">
        <f>VLOOKUP($K5212,TONG_SL!$A:$D,2,0)</f>
        <v>Giò Tai Lưỡi Xào 250</v>
      </c>
      <c r="N5212" s="25" t="str">
        <f t="shared" si="745"/>
        <v>K-C6</v>
      </c>
      <c r="Q5212" s="25" t="str">
        <f>VLOOKUP(K5212,TONG_SL!$A:$D,3,0)</f>
        <v>Túi</v>
      </c>
      <c r="R5212" s="1">
        <v>5</v>
      </c>
      <c r="T5212" s="1">
        <f>VLOOKUP(VLOOKUP(G5212,Ma_KH!$A:$R,18,0)&amp;K5212,Gia_MB!$A:$F,6,0)</f>
        <v>50183</v>
      </c>
      <c r="U5212" s="14">
        <f t="shared" si="746"/>
        <v>250915</v>
      </c>
      <c r="W5212" s="64">
        <f t="shared" si="747"/>
        <v>0</v>
      </c>
      <c r="X5212" s="3" t="str">
        <f t="shared" si="748"/>
        <v>8</v>
      </c>
      <c r="Z5212" s="14">
        <f t="shared" si="749"/>
        <v>20073.2</v>
      </c>
      <c r="AA5212" s="7">
        <f>VLOOKUP(G5212,Ma_KH!$A:$R,14,0)</f>
        <v>60</v>
      </c>
      <c r="AD5212" s="7" t="str">
        <f>IFERROR(VLOOKUP(J5212,'Chuyển Mã'!$B$3:$C$9,2,0),"")</f>
        <v>Hà Nội</v>
      </c>
      <c r="AE5212" s="7" t="str">
        <f t="shared" si="750"/>
        <v>Giò Tai Lưỡi Xào 250</v>
      </c>
      <c r="AF5212" s="7">
        <f t="shared" si="751"/>
        <v>5</v>
      </c>
    </row>
    <row r="5213" spans="1:32" x14ac:dyDescent="0.25">
      <c r="A5213" s="11">
        <v>45911</v>
      </c>
      <c r="B5213" s="25">
        <v>4176660821</v>
      </c>
      <c r="C5213" s="12" t="s">
        <v>7214</v>
      </c>
      <c r="D5213" s="16">
        <v>45911</v>
      </c>
      <c r="G5213" s="13" t="s">
        <v>8863</v>
      </c>
      <c r="I5213" s="25" t="s">
        <v>8864</v>
      </c>
      <c r="J5213" s="13" t="s">
        <v>75</v>
      </c>
      <c r="K5213" s="13" t="s">
        <v>35</v>
      </c>
      <c r="L5213" s="25" t="str">
        <f>VLOOKUP($K5213,TONG_SL!$A:$D,2,0)</f>
        <v>Tai heo muối 200g</v>
      </c>
      <c r="N5213" s="25" t="str">
        <f t="shared" si="745"/>
        <v>K-C6</v>
      </c>
      <c r="Q5213" s="25" t="str">
        <f>VLOOKUP(K5213,TONG_SL!$A:$D,3,0)</f>
        <v>Túi</v>
      </c>
      <c r="R5213" s="1">
        <v>5</v>
      </c>
      <c r="T5213" s="1">
        <f>VLOOKUP(VLOOKUP(G5213,Ma_KH!$A:$R,18,0)&amp;K5213,Gia_MB!$A:$F,6,0)</f>
        <v>55595</v>
      </c>
      <c r="U5213" s="14">
        <f t="shared" si="746"/>
        <v>277975</v>
      </c>
      <c r="W5213" s="64">
        <f t="shared" si="747"/>
        <v>0</v>
      </c>
      <c r="X5213" s="3" t="str">
        <f t="shared" si="748"/>
        <v>8</v>
      </c>
      <c r="Z5213" s="14">
        <f t="shared" si="749"/>
        <v>22238</v>
      </c>
      <c r="AA5213" s="7">
        <f>VLOOKUP(G5213,Ma_KH!$A:$R,14,0)</f>
        <v>60</v>
      </c>
      <c r="AD5213" s="7" t="str">
        <f>IFERROR(VLOOKUP(J5213,'Chuyển Mã'!$B$3:$C$9,2,0),"")</f>
        <v>Hà Nội</v>
      </c>
      <c r="AE5213" s="7" t="str">
        <f t="shared" si="750"/>
        <v>Tai heo muối 200g</v>
      </c>
      <c r="AF5213" s="7">
        <f t="shared" si="751"/>
        <v>5</v>
      </c>
    </row>
    <row r="5214" spans="1:32" x14ac:dyDescent="0.25">
      <c r="A5214" s="11">
        <v>45911</v>
      </c>
      <c r="B5214" s="25">
        <v>4176741211</v>
      </c>
      <c r="C5214" s="12" t="s">
        <v>7214</v>
      </c>
      <c r="D5214" s="16">
        <v>45911</v>
      </c>
      <c r="G5214" s="13" t="s">
        <v>1336</v>
      </c>
      <c r="I5214" s="25" t="s">
        <v>8865</v>
      </c>
      <c r="J5214" s="13" t="s">
        <v>75</v>
      </c>
      <c r="K5214" s="13" t="s">
        <v>27</v>
      </c>
      <c r="L5214" s="25" t="str">
        <f>VLOOKUP($K5214,TONG_SL!$A:$D,2,0)</f>
        <v>Chân giò heo muối 300g</v>
      </c>
      <c r="N5214" s="25" t="str">
        <f t="shared" si="745"/>
        <v>K-C6</v>
      </c>
      <c r="Q5214" s="25" t="str">
        <f>VLOOKUP(K5214,TONG_SL!$A:$D,3,0)</f>
        <v>Túi</v>
      </c>
      <c r="R5214" s="1">
        <v>8</v>
      </c>
      <c r="T5214" s="1">
        <f>VLOOKUP(VLOOKUP(G5214,Ma_KH!$A:$R,18,0)&amp;K5214,Gia_MB!$A:$F,6,0)</f>
        <v>73431</v>
      </c>
      <c r="U5214" s="14">
        <f t="shared" si="746"/>
        <v>587448</v>
      </c>
      <c r="W5214" s="64">
        <f t="shared" si="747"/>
        <v>0</v>
      </c>
      <c r="X5214" s="3" t="str">
        <f t="shared" si="748"/>
        <v>8</v>
      </c>
      <c r="Z5214" s="14">
        <f t="shared" si="749"/>
        <v>46995.840000000004</v>
      </c>
      <c r="AA5214" s="7">
        <f>VLOOKUP(G5214,Ma_KH!$A:$R,14,0)</f>
        <v>60</v>
      </c>
      <c r="AD5214" s="7" t="str">
        <f>IFERROR(VLOOKUP(J5214,'Chuyển Mã'!$B$3:$C$9,2,0),"")</f>
        <v>Hà Nội</v>
      </c>
      <c r="AE5214" s="7" t="str">
        <f t="shared" si="750"/>
        <v>Chân giò heo muối 300g</v>
      </c>
      <c r="AF5214" s="7">
        <f t="shared" si="751"/>
        <v>8</v>
      </c>
    </row>
    <row r="5215" spans="1:32" x14ac:dyDescent="0.25">
      <c r="A5215" s="11">
        <v>45911</v>
      </c>
      <c r="B5215" s="25">
        <v>4176741211</v>
      </c>
      <c r="C5215" s="12" t="s">
        <v>7214</v>
      </c>
      <c r="D5215" s="16">
        <v>45911</v>
      </c>
      <c r="G5215" s="13" t="s">
        <v>1336</v>
      </c>
      <c r="I5215" s="25" t="s">
        <v>8865</v>
      </c>
      <c r="J5215" s="13" t="s">
        <v>75</v>
      </c>
      <c r="K5215" s="13" t="s">
        <v>30</v>
      </c>
      <c r="L5215" s="25" t="str">
        <f>VLOOKUP($K5215,TONG_SL!$A:$D,2,0)</f>
        <v>Gà muối 500g</v>
      </c>
      <c r="N5215" s="25" t="str">
        <f t="shared" si="745"/>
        <v>K-C6</v>
      </c>
      <c r="Q5215" s="25" t="str">
        <f>VLOOKUP(K5215,TONG_SL!$A:$D,3,0)</f>
        <v>Túi</v>
      </c>
      <c r="R5215" s="1">
        <v>6</v>
      </c>
      <c r="T5215" s="1">
        <f>VLOOKUP(VLOOKUP(G5215,Ma_KH!$A:$R,18,0)&amp;K5215,Gia_MB!$A:$F,6,0)</f>
        <v>111058</v>
      </c>
      <c r="U5215" s="14">
        <f t="shared" si="746"/>
        <v>666348</v>
      </c>
      <c r="W5215" s="64">
        <f t="shared" si="747"/>
        <v>0</v>
      </c>
      <c r="X5215" s="3" t="str">
        <f t="shared" si="748"/>
        <v>8</v>
      </c>
      <c r="Z5215" s="14">
        <f t="shared" si="749"/>
        <v>53307.840000000004</v>
      </c>
      <c r="AA5215" s="7">
        <f>VLOOKUP(G5215,Ma_KH!$A:$R,14,0)</f>
        <v>60</v>
      </c>
      <c r="AD5215" s="7" t="str">
        <f>IFERROR(VLOOKUP(J5215,'Chuyển Mã'!$B$3:$C$9,2,0),"")</f>
        <v>Hà Nội</v>
      </c>
      <c r="AE5215" s="7" t="str">
        <f t="shared" si="750"/>
        <v>Gà muối 500g</v>
      </c>
      <c r="AF5215" s="7">
        <f t="shared" si="751"/>
        <v>6</v>
      </c>
    </row>
    <row r="5216" spans="1:32" x14ac:dyDescent="0.25">
      <c r="A5216" s="11">
        <v>45911</v>
      </c>
      <c r="B5216" s="25">
        <v>4176741211</v>
      </c>
      <c r="C5216" s="12" t="s">
        <v>7214</v>
      </c>
      <c r="D5216" s="16">
        <v>45911</v>
      </c>
      <c r="G5216" s="13" t="s">
        <v>1336</v>
      </c>
      <c r="I5216" s="25" t="s">
        <v>8865</v>
      </c>
      <c r="J5216" s="13" t="s">
        <v>75</v>
      </c>
      <c r="K5216" s="13" t="s">
        <v>7213</v>
      </c>
      <c r="L5216" s="25" t="str">
        <f>VLOOKUP($K5216,TONG_SL!$A:$D,2,0)</f>
        <v>Chả nướng 300g</v>
      </c>
      <c r="N5216" s="25" t="str">
        <f t="shared" si="745"/>
        <v>K-C6</v>
      </c>
      <c r="Q5216" s="25" t="str">
        <f>VLOOKUP(K5216,TONG_SL!$A:$D,3,0)</f>
        <v>Túi</v>
      </c>
      <c r="R5216" s="1">
        <v>5</v>
      </c>
      <c r="T5216" s="1">
        <f>VLOOKUP(VLOOKUP(G5216,Ma_KH!$A:$R,18,0)&amp;K5216,Gia_MB!$A:$F,6,0)</f>
        <v>70950</v>
      </c>
      <c r="U5216" s="14">
        <f t="shared" si="746"/>
        <v>354750</v>
      </c>
      <c r="W5216" s="64">
        <f t="shared" si="747"/>
        <v>0</v>
      </c>
      <c r="X5216" s="3" t="str">
        <f t="shared" si="748"/>
        <v>8</v>
      </c>
      <c r="Z5216" s="14">
        <f t="shared" si="749"/>
        <v>28380</v>
      </c>
      <c r="AA5216" s="7">
        <f>VLOOKUP(G5216,Ma_KH!$A:$R,14,0)</f>
        <v>60</v>
      </c>
      <c r="AD5216" s="7" t="str">
        <f>IFERROR(VLOOKUP(J5216,'Chuyển Mã'!$B$3:$C$9,2,0),"")</f>
        <v>Hà Nội</v>
      </c>
      <c r="AE5216" s="7" t="str">
        <f t="shared" si="750"/>
        <v>Chả nướng 300g</v>
      </c>
      <c r="AF5216" s="7">
        <f t="shared" si="751"/>
        <v>5</v>
      </c>
    </row>
    <row r="5217" spans="1:32" x14ac:dyDescent="0.25">
      <c r="A5217" s="11">
        <v>45911</v>
      </c>
      <c r="B5217" s="25">
        <v>4176741211</v>
      </c>
      <c r="C5217" s="12" t="s">
        <v>7214</v>
      </c>
      <c r="D5217" s="16">
        <v>45911</v>
      </c>
      <c r="G5217" s="13" t="s">
        <v>1336</v>
      </c>
      <c r="I5217" s="25" t="s">
        <v>8865</v>
      </c>
      <c r="J5217" s="13" t="s">
        <v>75</v>
      </c>
      <c r="K5217" s="13" t="s">
        <v>39</v>
      </c>
      <c r="L5217" s="25" t="str">
        <f>VLOOKUP($K5217,TONG_SL!$A:$D,2,0)</f>
        <v>Chả cốm 300g</v>
      </c>
      <c r="N5217" s="25" t="str">
        <f t="shared" si="745"/>
        <v>K-C6</v>
      </c>
      <c r="Q5217" s="25" t="str">
        <f>VLOOKUP(K5217,TONG_SL!$A:$D,3,0)</f>
        <v>Túi</v>
      </c>
      <c r="R5217" s="1">
        <v>5</v>
      </c>
      <c r="T5217" s="1">
        <f>VLOOKUP(VLOOKUP(G5217,Ma_KH!$A:$R,18,0)&amp;K5217,Gia_MB!$A:$F,6,0)</f>
        <v>74250</v>
      </c>
      <c r="U5217" s="14">
        <f t="shared" si="746"/>
        <v>371250</v>
      </c>
      <c r="W5217" s="64">
        <f t="shared" si="747"/>
        <v>0</v>
      </c>
      <c r="X5217" s="3" t="str">
        <f t="shared" si="748"/>
        <v>8</v>
      </c>
      <c r="Z5217" s="14">
        <f t="shared" si="749"/>
        <v>29700</v>
      </c>
      <c r="AA5217" s="7">
        <f>VLOOKUP(G5217,Ma_KH!$A:$R,14,0)</f>
        <v>60</v>
      </c>
      <c r="AD5217" s="7" t="str">
        <f>IFERROR(VLOOKUP(J5217,'Chuyển Mã'!$B$3:$C$9,2,0),"")</f>
        <v>Hà Nội</v>
      </c>
      <c r="AE5217" s="7" t="str">
        <f t="shared" si="750"/>
        <v>Chả cốm 300g</v>
      </c>
      <c r="AF5217" s="7">
        <f t="shared" si="751"/>
        <v>5</v>
      </c>
    </row>
    <row r="5218" spans="1:32" x14ac:dyDescent="0.25">
      <c r="A5218" s="11">
        <v>45911</v>
      </c>
      <c r="B5218" s="25">
        <v>4176741211</v>
      </c>
      <c r="C5218" s="12" t="s">
        <v>7214</v>
      </c>
      <c r="D5218" s="16">
        <v>45911</v>
      </c>
      <c r="G5218" s="13" t="s">
        <v>1336</v>
      </c>
      <c r="I5218" s="25" t="s">
        <v>8865</v>
      </c>
      <c r="J5218" s="13" t="s">
        <v>75</v>
      </c>
      <c r="K5218" s="13" t="s">
        <v>32</v>
      </c>
      <c r="L5218" s="25" t="str">
        <f>VLOOKUP($K5218,TONG_SL!$A:$D,2,0)</f>
        <v>Giò Tai Lưỡi Xào 250</v>
      </c>
      <c r="N5218" s="25" t="str">
        <f t="shared" si="745"/>
        <v>K-C6</v>
      </c>
      <c r="Q5218" s="25" t="str">
        <f>VLOOKUP(K5218,TONG_SL!$A:$D,3,0)</f>
        <v>Túi</v>
      </c>
      <c r="R5218" s="1">
        <v>5</v>
      </c>
      <c r="T5218" s="1">
        <f>VLOOKUP(VLOOKUP(G5218,Ma_KH!$A:$R,18,0)&amp;K5218,Gia_MB!$A:$F,6,0)</f>
        <v>50183</v>
      </c>
      <c r="U5218" s="14">
        <f t="shared" si="746"/>
        <v>250915</v>
      </c>
      <c r="W5218" s="64">
        <f t="shared" si="747"/>
        <v>0</v>
      </c>
      <c r="X5218" s="3" t="str">
        <f t="shared" si="748"/>
        <v>8</v>
      </c>
      <c r="Z5218" s="14">
        <f t="shared" si="749"/>
        <v>20073.2</v>
      </c>
      <c r="AA5218" s="7">
        <f>VLOOKUP(G5218,Ma_KH!$A:$R,14,0)</f>
        <v>60</v>
      </c>
      <c r="AD5218" s="7" t="str">
        <f>IFERROR(VLOOKUP(J5218,'Chuyển Mã'!$B$3:$C$9,2,0),"")</f>
        <v>Hà Nội</v>
      </c>
      <c r="AE5218" s="7" t="str">
        <f t="shared" si="750"/>
        <v>Giò Tai Lưỡi Xào 250</v>
      </c>
      <c r="AF5218" s="7">
        <f t="shared" si="751"/>
        <v>5</v>
      </c>
    </row>
    <row r="5219" spans="1:32" x14ac:dyDescent="0.25">
      <c r="A5219" s="11">
        <v>45911</v>
      </c>
      <c r="B5219" s="25">
        <v>4176626463</v>
      </c>
      <c r="C5219" s="12" t="s">
        <v>7214</v>
      </c>
      <c r="D5219" s="16">
        <v>45911</v>
      </c>
      <c r="G5219" s="13" t="s">
        <v>8866</v>
      </c>
      <c r="I5219" s="25" t="s">
        <v>8867</v>
      </c>
      <c r="J5219" s="13" t="s">
        <v>75</v>
      </c>
      <c r="K5219" s="13" t="s">
        <v>39</v>
      </c>
      <c r="L5219" s="25" t="str">
        <f>VLOOKUP($K5219,TONG_SL!$A:$D,2,0)</f>
        <v>Chả cốm 300g</v>
      </c>
      <c r="N5219" s="25" t="str">
        <f t="shared" si="745"/>
        <v>K-C6</v>
      </c>
      <c r="Q5219" s="25" t="str">
        <f>VLOOKUP(K5219,TONG_SL!$A:$D,3,0)</f>
        <v>Túi</v>
      </c>
      <c r="R5219" s="1">
        <v>3</v>
      </c>
      <c r="T5219" s="1">
        <f>VLOOKUP(VLOOKUP(G5219,Ma_KH!$A:$R,18,0)&amp;K5219,Gia_MB!$A:$F,6,0)</f>
        <v>74250</v>
      </c>
      <c r="U5219" s="14">
        <f t="shared" si="746"/>
        <v>222750</v>
      </c>
      <c r="W5219" s="64">
        <f t="shared" si="747"/>
        <v>0</v>
      </c>
      <c r="X5219" s="3" t="str">
        <f t="shared" si="748"/>
        <v>8</v>
      </c>
      <c r="Z5219" s="14">
        <f t="shared" si="749"/>
        <v>17820</v>
      </c>
      <c r="AA5219" s="7">
        <f>VLOOKUP(G5219,Ma_KH!$A:$R,14,0)</f>
        <v>60</v>
      </c>
      <c r="AD5219" s="7" t="str">
        <f>IFERROR(VLOOKUP(J5219,'Chuyển Mã'!$B$3:$C$9,2,0),"")</f>
        <v>Hà Nội</v>
      </c>
      <c r="AE5219" s="7" t="str">
        <f t="shared" si="750"/>
        <v>Chả cốm 300g</v>
      </c>
      <c r="AF5219" s="7">
        <f t="shared" si="751"/>
        <v>3</v>
      </c>
    </row>
    <row r="5220" spans="1:32" x14ac:dyDescent="0.25">
      <c r="A5220" s="11">
        <v>45911</v>
      </c>
      <c r="B5220" s="25">
        <v>4176626463</v>
      </c>
      <c r="C5220" s="12" t="s">
        <v>7214</v>
      </c>
      <c r="D5220" s="16">
        <v>45911</v>
      </c>
      <c r="G5220" s="13" t="s">
        <v>8866</v>
      </c>
      <c r="I5220" s="25" t="s">
        <v>8867</v>
      </c>
      <c r="J5220" s="13" t="s">
        <v>75</v>
      </c>
      <c r="K5220" s="13" t="s">
        <v>8879</v>
      </c>
      <c r="L5220" s="25" t="str">
        <f>VLOOKUP($K5220,TONG_SL!$A:$D,2,0)</f>
        <v>Mọc Nấm Hương 250g</v>
      </c>
      <c r="N5220" s="25" t="str">
        <f t="shared" si="745"/>
        <v>K-C6</v>
      </c>
      <c r="Q5220" s="25" t="str">
        <f>VLOOKUP(K5220,TONG_SL!$A:$D,3,0)</f>
        <v>Túi</v>
      </c>
      <c r="R5220" s="1">
        <v>3</v>
      </c>
      <c r="T5220" s="1">
        <f>VLOOKUP(VLOOKUP(G5220,Ma_KH!$A:$R,18,0)&amp;K5220,Gia_MB!$A:$F,6,0)</f>
        <v>46000</v>
      </c>
      <c r="U5220" s="14">
        <f t="shared" si="746"/>
        <v>138000</v>
      </c>
      <c r="W5220" s="64">
        <f t="shared" si="747"/>
        <v>0</v>
      </c>
      <c r="X5220" s="3" t="str">
        <f t="shared" si="748"/>
        <v>8</v>
      </c>
      <c r="Z5220" s="14">
        <f t="shared" si="749"/>
        <v>11040</v>
      </c>
      <c r="AA5220" s="7">
        <f>VLOOKUP(G5220,Ma_KH!$A:$R,14,0)</f>
        <v>60</v>
      </c>
      <c r="AD5220" s="7" t="str">
        <f>IFERROR(VLOOKUP(J5220,'Chuyển Mã'!$B$3:$C$9,2,0),"")</f>
        <v>Hà Nội</v>
      </c>
      <c r="AE5220" s="7" t="str">
        <f t="shared" si="750"/>
        <v>Mọc Nấm Hương 250g</v>
      </c>
      <c r="AF5220" s="7">
        <f t="shared" si="751"/>
        <v>3</v>
      </c>
    </row>
    <row r="5221" spans="1:32" x14ac:dyDescent="0.25">
      <c r="A5221" s="11">
        <v>45911</v>
      </c>
      <c r="B5221" s="25">
        <v>4176626463</v>
      </c>
      <c r="C5221" s="12" t="s">
        <v>7214</v>
      </c>
      <c r="D5221" s="16">
        <v>45911</v>
      </c>
      <c r="G5221" s="13" t="s">
        <v>8866</v>
      </c>
      <c r="I5221" s="25" t="s">
        <v>8867</v>
      </c>
      <c r="J5221" s="13" t="s">
        <v>75</v>
      </c>
      <c r="K5221" s="13" t="s">
        <v>8878</v>
      </c>
      <c r="L5221" s="25" t="str">
        <f>VLOOKUP($K5221,TONG_SL!$A:$D,2,0)</f>
        <v>Chân giò heo muối 300g</v>
      </c>
      <c r="N5221" s="25" t="str">
        <f t="shared" ref="N5221:N5284" si="752">IF($B5221&lt;&gt;"","K-C6","")</f>
        <v>K-C6</v>
      </c>
      <c r="Q5221" s="25" t="str">
        <f>VLOOKUP(K5221,TONG_SL!$A:$D,3,0)</f>
        <v>Túi</v>
      </c>
      <c r="R5221" s="1">
        <v>6</v>
      </c>
      <c r="T5221" s="1">
        <f>VLOOKUP(VLOOKUP(G5221,Ma_KH!$A:$R,18,0)&amp;K5221,Gia_MB!$A:$F,6,0)</f>
        <v>73431</v>
      </c>
      <c r="U5221" s="14">
        <f t="shared" si="746"/>
        <v>440586</v>
      </c>
      <c r="W5221" s="64">
        <f t="shared" si="747"/>
        <v>0</v>
      </c>
      <c r="X5221" s="3" t="str">
        <f t="shared" si="748"/>
        <v>8</v>
      </c>
      <c r="Z5221" s="14">
        <f t="shared" si="749"/>
        <v>35246.879999999997</v>
      </c>
      <c r="AA5221" s="7">
        <f>VLOOKUP(G5221,Ma_KH!$A:$R,14,0)</f>
        <v>60</v>
      </c>
      <c r="AD5221" s="7" t="str">
        <f>IFERROR(VLOOKUP(J5221,'Chuyển Mã'!$B$3:$C$9,2,0),"")</f>
        <v>Hà Nội</v>
      </c>
      <c r="AE5221" s="7" t="str">
        <f t="shared" si="750"/>
        <v>Chân giò heo muối 300g</v>
      </c>
      <c r="AF5221" s="7">
        <f t="shared" si="751"/>
        <v>6</v>
      </c>
    </row>
    <row r="5222" spans="1:32" x14ac:dyDescent="0.25">
      <c r="A5222" s="11">
        <v>45911</v>
      </c>
      <c r="B5222" s="25">
        <v>4176626463</v>
      </c>
      <c r="C5222" s="12" t="s">
        <v>7214</v>
      </c>
      <c r="D5222" s="16">
        <v>45911</v>
      </c>
      <c r="G5222" s="13" t="s">
        <v>8866</v>
      </c>
      <c r="I5222" s="25" t="s">
        <v>8867</v>
      </c>
      <c r="J5222" s="13" t="s">
        <v>75</v>
      </c>
      <c r="K5222" s="13" t="s">
        <v>35</v>
      </c>
      <c r="L5222" s="25" t="str">
        <f>VLOOKUP($K5222,TONG_SL!$A:$D,2,0)</f>
        <v>Tai heo muối 200g</v>
      </c>
      <c r="N5222" s="25" t="str">
        <f t="shared" si="752"/>
        <v>K-C6</v>
      </c>
      <c r="Q5222" s="25" t="str">
        <f>VLOOKUP(K5222,TONG_SL!$A:$D,3,0)</f>
        <v>Túi</v>
      </c>
      <c r="R5222" s="1">
        <v>3</v>
      </c>
      <c r="T5222" s="1">
        <f>VLOOKUP(VLOOKUP(G5222,Ma_KH!$A:$R,18,0)&amp;K5222,Gia_MB!$A:$F,6,0)</f>
        <v>55595</v>
      </c>
      <c r="U5222" s="14">
        <f t="shared" si="746"/>
        <v>166785</v>
      </c>
      <c r="W5222" s="64">
        <f t="shared" si="747"/>
        <v>0</v>
      </c>
      <c r="X5222" s="3" t="str">
        <f t="shared" si="748"/>
        <v>8</v>
      </c>
      <c r="Z5222" s="14">
        <f t="shared" si="749"/>
        <v>13342.800000000001</v>
      </c>
      <c r="AA5222" s="7">
        <f>VLOOKUP(G5222,Ma_KH!$A:$R,14,0)</f>
        <v>60</v>
      </c>
      <c r="AD5222" s="7" t="str">
        <f>IFERROR(VLOOKUP(J5222,'Chuyển Mã'!$B$3:$C$9,2,0),"")</f>
        <v>Hà Nội</v>
      </c>
      <c r="AE5222" s="7" t="str">
        <f t="shared" si="750"/>
        <v>Tai heo muối 200g</v>
      </c>
      <c r="AF5222" s="7">
        <f t="shared" si="751"/>
        <v>3</v>
      </c>
    </row>
    <row r="5223" spans="1:32" x14ac:dyDescent="0.25">
      <c r="A5223" s="11">
        <v>45911</v>
      </c>
      <c r="B5223" s="25">
        <v>4176626463</v>
      </c>
      <c r="C5223" s="12" t="s">
        <v>7214</v>
      </c>
      <c r="D5223" s="16">
        <v>45911</v>
      </c>
      <c r="G5223" s="13" t="s">
        <v>8866</v>
      </c>
      <c r="I5223" s="25" t="s">
        <v>8867</v>
      </c>
      <c r="J5223" s="13" t="s">
        <v>75</v>
      </c>
      <c r="K5223" s="13" t="s">
        <v>7213</v>
      </c>
      <c r="L5223" s="25" t="str">
        <f>VLOOKUP($K5223,TONG_SL!$A:$D,2,0)</f>
        <v>Chả nướng 300g</v>
      </c>
      <c r="N5223" s="25" t="str">
        <f t="shared" si="752"/>
        <v>K-C6</v>
      </c>
      <c r="Q5223" s="25" t="str">
        <f>VLOOKUP(K5223,TONG_SL!$A:$D,3,0)</f>
        <v>Túi</v>
      </c>
      <c r="R5223" s="1">
        <v>3</v>
      </c>
      <c r="T5223" s="1">
        <f>VLOOKUP(VLOOKUP(G5223,Ma_KH!$A:$R,18,0)&amp;K5223,Gia_MB!$A:$F,6,0)</f>
        <v>70950</v>
      </c>
      <c r="U5223" s="14">
        <f t="shared" si="746"/>
        <v>212850</v>
      </c>
      <c r="W5223" s="64">
        <f t="shared" si="747"/>
        <v>0</v>
      </c>
      <c r="X5223" s="3" t="str">
        <f t="shared" si="748"/>
        <v>8</v>
      </c>
      <c r="Z5223" s="14">
        <f t="shared" si="749"/>
        <v>17028</v>
      </c>
      <c r="AA5223" s="7">
        <f>VLOOKUP(G5223,Ma_KH!$A:$R,14,0)</f>
        <v>60</v>
      </c>
      <c r="AD5223" s="7" t="str">
        <f>IFERROR(VLOOKUP(J5223,'Chuyển Mã'!$B$3:$C$9,2,0),"")</f>
        <v>Hà Nội</v>
      </c>
      <c r="AE5223" s="7" t="str">
        <f t="shared" si="750"/>
        <v>Chả nướng 300g</v>
      </c>
      <c r="AF5223" s="7">
        <f t="shared" si="751"/>
        <v>3</v>
      </c>
    </row>
    <row r="5224" spans="1:32" x14ac:dyDescent="0.25">
      <c r="A5224" s="11">
        <v>45911</v>
      </c>
      <c r="B5224" s="25">
        <v>31457</v>
      </c>
      <c r="C5224" s="12" t="s">
        <v>7214</v>
      </c>
      <c r="D5224" s="16">
        <v>45911</v>
      </c>
      <c r="G5224" s="13" t="s">
        <v>8868</v>
      </c>
      <c r="I5224" s="13" t="s">
        <v>5551</v>
      </c>
      <c r="J5224" s="13" t="s">
        <v>1811</v>
      </c>
      <c r="K5224" s="13" t="s">
        <v>8878</v>
      </c>
      <c r="L5224" s="25" t="str">
        <f>VLOOKUP($K5224,TONG_SL!$A:$D,2,0)</f>
        <v>Chân giò heo muối 300g</v>
      </c>
      <c r="N5224" s="25" t="str">
        <f t="shared" si="752"/>
        <v>K-C6</v>
      </c>
      <c r="Q5224" s="25" t="str">
        <f>VLOOKUP(K5224,TONG_SL!$A:$D,3,0)</f>
        <v>Túi</v>
      </c>
      <c r="R5224" s="1">
        <v>3</v>
      </c>
      <c r="T5224" s="1">
        <f>VLOOKUP(VLOOKUP(G5224,Ma_KH!$A:$R,18,0)&amp;K5224,Gia_MB!$A:$F,6,0)</f>
        <v>73431</v>
      </c>
      <c r="U5224" s="14">
        <f t="shared" si="746"/>
        <v>220293</v>
      </c>
      <c r="W5224" s="64">
        <f t="shared" si="747"/>
        <v>0</v>
      </c>
      <c r="X5224" s="3" t="str">
        <f t="shared" si="748"/>
        <v>8</v>
      </c>
      <c r="Z5224" s="14">
        <f t="shared" si="749"/>
        <v>17623.439999999999</v>
      </c>
      <c r="AA5224" s="7">
        <f>VLOOKUP(G5224,Ma_KH!$A:$R,14,0)</f>
        <v>46</v>
      </c>
      <c r="AD5224" s="7" t="str">
        <f>IFERROR(VLOOKUP(J5224,'Chuyển Mã'!$B$3:$C$9,2,0),"")</f>
        <v>Hà Nội</v>
      </c>
      <c r="AE5224" s="7" t="str">
        <f t="shared" si="750"/>
        <v>Chân giò heo muối 300g</v>
      </c>
      <c r="AF5224" s="7">
        <f t="shared" si="751"/>
        <v>3</v>
      </c>
    </row>
    <row r="5225" spans="1:32" x14ac:dyDescent="0.25">
      <c r="A5225" s="11">
        <v>45911</v>
      </c>
      <c r="B5225" s="25">
        <v>31457</v>
      </c>
      <c r="C5225" s="12" t="s">
        <v>7214</v>
      </c>
      <c r="D5225" s="16">
        <v>45911</v>
      </c>
      <c r="G5225" s="13" t="s">
        <v>8868</v>
      </c>
      <c r="I5225" s="13" t="s">
        <v>5551</v>
      </c>
      <c r="J5225" s="13" t="s">
        <v>1811</v>
      </c>
      <c r="K5225" s="13" t="s">
        <v>30</v>
      </c>
      <c r="L5225" s="25" t="str">
        <f>VLOOKUP($K5225,TONG_SL!$A:$D,2,0)</f>
        <v>Gà muối 500g</v>
      </c>
      <c r="N5225" s="25" t="str">
        <f t="shared" si="752"/>
        <v>K-C6</v>
      </c>
      <c r="Q5225" s="25" t="str">
        <f>VLOOKUP(K5225,TONG_SL!$A:$D,3,0)</f>
        <v>Túi</v>
      </c>
      <c r="R5225" s="1">
        <v>2</v>
      </c>
      <c r="T5225" s="1">
        <f>VLOOKUP(VLOOKUP(G5225,Ma_KH!$A:$R,18,0)&amp;K5225,Gia_MB!$A:$F,6,0)</f>
        <v>111058</v>
      </c>
      <c r="U5225" s="14">
        <f t="shared" si="746"/>
        <v>222116</v>
      </c>
      <c r="W5225" s="64">
        <f t="shared" si="747"/>
        <v>0</v>
      </c>
      <c r="X5225" s="3" t="str">
        <f t="shared" si="748"/>
        <v>8</v>
      </c>
      <c r="Z5225" s="14">
        <f t="shared" si="749"/>
        <v>17769.28</v>
      </c>
      <c r="AA5225" s="7">
        <f>VLOOKUP(G5225,Ma_KH!$A:$R,14,0)</f>
        <v>46</v>
      </c>
      <c r="AD5225" s="7" t="str">
        <f>IFERROR(VLOOKUP(J5225,'Chuyển Mã'!$B$3:$C$9,2,0),"")</f>
        <v>Hà Nội</v>
      </c>
      <c r="AE5225" s="7" t="str">
        <f t="shared" si="750"/>
        <v>Gà muối 500g</v>
      </c>
      <c r="AF5225" s="7">
        <f t="shared" si="751"/>
        <v>2</v>
      </c>
    </row>
    <row r="5226" spans="1:32" x14ac:dyDescent="0.25">
      <c r="A5226" s="11">
        <v>45911</v>
      </c>
      <c r="B5226" s="25">
        <v>31457</v>
      </c>
      <c r="C5226" s="12" t="s">
        <v>7214</v>
      </c>
      <c r="D5226" s="16">
        <v>45911</v>
      </c>
      <c r="G5226" s="13" t="s">
        <v>8868</v>
      </c>
      <c r="I5226" s="13" t="s">
        <v>5551</v>
      </c>
      <c r="J5226" s="13" t="s">
        <v>1811</v>
      </c>
      <c r="K5226" s="13" t="s">
        <v>8880</v>
      </c>
      <c r="L5226" s="25" t="str">
        <f>VLOOKUP($K5226,TONG_SL!$A:$D,2,0)</f>
        <v>Chân giò heo muối 100g</v>
      </c>
      <c r="N5226" s="25" t="str">
        <f t="shared" si="752"/>
        <v>K-C6</v>
      </c>
      <c r="Q5226" s="25" t="str">
        <f>VLOOKUP(K5226,TONG_SL!$A:$D,3,0)</f>
        <v>Gói</v>
      </c>
      <c r="R5226" s="1">
        <v>3</v>
      </c>
      <c r="T5226" s="1">
        <f>VLOOKUP(VLOOKUP(G5226,Ma_KH!$A:$R,18,0)&amp;K5226,Gia_MB!$A:$F,6,0)</f>
        <v>22830</v>
      </c>
      <c r="U5226" s="14">
        <f t="shared" si="746"/>
        <v>68490</v>
      </c>
      <c r="W5226" s="64">
        <f t="shared" si="747"/>
        <v>0</v>
      </c>
      <c r="X5226" s="3" t="str">
        <f t="shared" si="748"/>
        <v>8</v>
      </c>
      <c r="Z5226" s="14">
        <f t="shared" si="749"/>
        <v>5479.2</v>
      </c>
      <c r="AA5226" s="7">
        <f>VLOOKUP(G5226,Ma_KH!$A:$R,14,0)</f>
        <v>46</v>
      </c>
      <c r="AD5226" s="7" t="str">
        <f>IFERROR(VLOOKUP(J5226,'Chuyển Mã'!$B$3:$C$9,2,0),"")</f>
        <v>Hà Nội</v>
      </c>
      <c r="AE5226" s="7" t="str">
        <f t="shared" si="750"/>
        <v>Chân giò heo muối 100g</v>
      </c>
      <c r="AF5226" s="7">
        <f t="shared" si="751"/>
        <v>3</v>
      </c>
    </row>
    <row r="5227" spans="1:32" x14ac:dyDescent="0.25">
      <c r="A5227" s="11">
        <v>45911</v>
      </c>
      <c r="B5227" s="25">
        <v>31456</v>
      </c>
      <c r="C5227" s="12" t="s">
        <v>7214</v>
      </c>
      <c r="D5227" s="16">
        <v>45911</v>
      </c>
      <c r="G5227" s="13" t="s">
        <v>8868</v>
      </c>
      <c r="I5227" s="13" t="s">
        <v>5548</v>
      </c>
      <c r="J5227" s="13" t="s">
        <v>1811</v>
      </c>
      <c r="K5227" s="13" t="s">
        <v>8878</v>
      </c>
      <c r="L5227" s="25" t="str">
        <f>VLOOKUP($K5227,TONG_SL!$A:$D,2,0)</f>
        <v>Chân giò heo muối 300g</v>
      </c>
      <c r="N5227" s="25" t="str">
        <f t="shared" si="752"/>
        <v>K-C6</v>
      </c>
      <c r="Q5227" s="25" t="str">
        <f>VLOOKUP(K5227,TONG_SL!$A:$D,3,0)</f>
        <v>Túi</v>
      </c>
      <c r="R5227" s="1">
        <v>4</v>
      </c>
      <c r="T5227" s="1">
        <f>VLOOKUP(VLOOKUP(G5227,Ma_KH!$A:$R,18,0)&amp;K5227,Gia_MB!$A:$F,6,0)</f>
        <v>73431</v>
      </c>
      <c r="U5227" s="14">
        <f t="shared" si="746"/>
        <v>293724</v>
      </c>
      <c r="W5227" s="64">
        <f t="shared" si="747"/>
        <v>0</v>
      </c>
      <c r="X5227" s="3" t="str">
        <f t="shared" si="748"/>
        <v>8</v>
      </c>
      <c r="Z5227" s="14">
        <f t="shared" si="749"/>
        <v>23497.920000000002</v>
      </c>
      <c r="AA5227" s="7">
        <f>VLOOKUP(G5227,Ma_KH!$A:$R,14,0)</f>
        <v>46</v>
      </c>
      <c r="AD5227" s="7" t="str">
        <f>IFERROR(VLOOKUP(J5227,'Chuyển Mã'!$B$3:$C$9,2,0),"")</f>
        <v>Hà Nội</v>
      </c>
      <c r="AE5227" s="7" t="str">
        <f t="shared" si="750"/>
        <v>Chân giò heo muối 300g</v>
      </c>
      <c r="AF5227" s="7">
        <f t="shared" si="751"/>
        <v>4</v>
      </c>
    </row>
    <row r="5228" spans="1:32" x14ac:dyDescent="0.25">
      <c r="A5228" s="11">
        <v>45911</v>
      </c>
      <c r="B5228" s="25">
        <v>31456</v>
      </c>
      <c r="C5228" s="12" t="s">
        <v>7214</v>
      </c>
      <c r="D5228" s="16">
        <v>45911</v>
      </c>
      <c r="G5228" s="13" t="s">
        <v>8868</v>
      </c>
      <c r="I5228" s="13" t="s">
        <v>5548</v>
      </c>
      <c r="J5228" s="13" t="s">
        <v>1811</v>
      </c>
      <c r="K5228" s="13" t="s">
        <v>8881</v>
      </c>
      <c r="L5228" s="25" t="str">
        <f>VLOOKUP($K5228,TONG_SL!$A:$D,2,0)</f>
        <v>Chân giò heo muối 500g</v>
      </c>
      <c r="N5228" s="25" t="str">
        <f t="shared" si="752"/>
        <v>K-C6</v>
      </c>
      <c r="Q5228" s="25" t="str">
        <f>VLOOKUP(K5228,TONG_SL!$A:$D,3,0)</f>
        <v>Túi</v>
      </c>
      <c r="R5228" s="1">
        <v>3</v>
      </c>
      <c r="T5228" s="1">
        <f>VLOOKUP(VLOOKUP(G5228,Ma_KH!$A:$R,18,0)&amp;K5228,Gia_MB!$A:$F,6,0)</f>
        <v>110732</v>
      </c>
      <c r="U5228" s="14">
        <f t="shared" si="746"/>
        <v>332196</v>
      </c>
      <c r="W5228" s="64">
        <f t="shared" si="747"/>
        <v>0</v>
      </c>
      <c r="X5228" s="3" t="str">
        <f t="shared" si="748"/>
        <v>8</v>
      </c>
      <c r="Z5228" s="14">
        <f t="shared" si="749"/>
        <v>26575.68</v>
      </c>
      <c r="AA5228" s="7">
        <f>VLOOKUP(G5228,Ma_KH!$A:$R,14,0)</f>
        <v>46</v>
      </c>
      <c r="AD5228" s="7" t="str">
        <f>IFERROR(VLOOKUP(J5228,'Chuyển Mã'!$B$3:$C$9,2,0),"")</f>
        <v>Hà Nội</v>
      </c>
      <c r="AE5228" s="7" t="str">
        <f t="shared" si="750"/>
        <v>Chân giò heo muối 500g</v>
      </c>
      <c r="AF5228" s="7">
        <f t="shared" si="751"/>
        <v>3</v>
      </c>
    </row>
    <row r="5229" spans="1:32" x14ac:dyDescent="0.25">
      <c r="A5229" s="11">
        <v>45911</v>
      </c>
      <c r="B5229" s="25">
        <v>31456</v>
      </c>
      <c r="C5229" s="12" t="s">
        <v>7214</v>
      </c>
      <c r="D5229" s="16">
        <v>45911</v>
      </c>
      <c r="G5229" s="13" t="s">
        <v>8868</v>
      </c>
      <c r="I5229" s="13" t="s">
        <v>5548</v>
      </c>
      <c r="J5229" s="13" t="s">
        <v>1811</v>
      </c>
      <c r="K5229" s="13" t="s">
        <v>8880</v>
      </c>
      <c r="L5229" s="25" t="str">
        <f>VLOOKUP($K5229,TONG_SL!$A:$D,2,0)</f>
        <v>Chân giò heo muối 100g</v>
      </c>
      <c r="N5229" s="25" t="str">
        <f t="shared" si="752"/>
        <v>K-C6</v>
      </c>
      <c r="Q5229" s="25" t="str">
        <f>VLOOKUP(K5229,TONG_SL!$A:$D,3,0)</f>
        <v>Gói</v>
      </c>
      <c r="R5229" s="1">
        <v>4</v>
      </c>
      <c r="T5229" s="1">
        <f>VLOOKUP(VLOOKUP(G5229,Ma_KH!$A:$R,18,0)&amp;K5229,Gia_MB!$A:$F,6,0)</f>
        <v>22830</v>
      </c>
      <c r="U5229" s="14">
        <f t="shared" si="746"/>
        <v>91320</v>
      </c>
      <c r="W5229" s="64">
        <f t="shared" si="747"/>
        <v>0</v>
      </c>
      <c r="X5229" s="3" t="str">
        <f t="shared" si="748"/>
        <v>8</v>
      </c>
      <c r="Z5229" s="14">
        <f t="shared" si="749"/>
        <v>7305.6</v>
      </c>
      <c r="AA5229" s="7">
        <f>VLOOKUP(G5229,Ma_KH!$A:$R,14,0)</f>
        <v>46</v>
      </c>
      <c r="AD5229" s="7" t="str">
        <f>IFERROR(VLOOKUP(J5229,'Chuyển Mã'!$B$3:$C$9,2,0),"")</f>
        <v>Hà Nội</v>
      </c>
      <c r="AE5229" s="7" t="str">
        <f t="shared" si="750"/>
        <v>Chân giò heo muối 100g</v>
      </c>
      <c r="AF5229" s="7">
        <f t="shared" si="751"/>
        <v>4</v>
      </c>
    </row>
    <row r="5230" spans="1:32" x14ac:dyDescent="0.25">
      <c r="A5230" s="11">
        <v>45911</v>
      </c>
      <c r="B5230" s="25">
        <v>31456</v>
      </c>
      <c r="C5230" s="12" t="s">
        <v>7214</v>
      </c>
      <c r="D5230" s="16">
        <v>45911</v>
      </c>
      <c r="G5230" s="13" t="s">
        <v>8868</v>
      </c>
      <c r="I5230" s="13" t="s">
        <v>5548</v>
      </c>
      <c r="J5230" s="13" t="s">
        <v>1811</v>
      </c>
      <c r="K5230" s="13" t="s">
        <v>30</v>
      </c>
      <c r="L5230" s="25" t="str">
        <f>VLOOKUP($K5230,TONG_SL!$A:$D,2,0)</f>
        <v>Gà muối 500g</v>
      </c>
      <c r="N5230" s="25" t="str">
        <f t="shared" si="752"/>
        <v>K-C6</v>
      </c>
      <c r="Q5230" s="25" t="str">
        <f>VLOOKUP(K5230,TONG_SL!$A:$D,3,0)</f>
        <v>Túi</v>
      </c>
      <c r="R5230" s="1">
        <v>4</v>
      </c>
      <c r="T5230" s="1">
        <f>VLOOKUP(VLOOKUP(G5230,Ma_KH!$A:$R,18,0)&amp;K5230,Gia_MB!$A:$F,6,0)</f>
        <v>111058</v>
      </c>
      <c r="U5230" s="14">
        <f t="shared" ref="U5230:U5293" si="753">T5230*R5230</f>
        <v>444232</v>
      </c>
      <c r="W5230" s="64">
        <f t="shared" ref="W5230:W5293" si="754">U5230*V5230</f>
        <v>0</v>
      </c>
      <c r="X5230" s="3" t="str">
        <f t="shared" ref="X5230:X5293" si="755">IF(B5230&lt;&gt;"","8","0")</f>
        <v>8</v>
      </c>
      <c r="Z5230" s="14">
        <f t="shared" ref="Z5230:Z5293" si="756">U5230*X5230%</f>
        <v>35538.559999999998</v>
      </c>
      <c r="AA5230" s="7">
        <f>VLOOKUP(G5230,Ma_KH!$A:$R,14,0)</f>
        <v>46</v>
      </c>
      <c r="AD5230" s="7" t="str">
        <f>IFERROR(VLOOKUP(J5230,'Chuyển Mã'!$B$3:$C$9,2,0),"")</f>
        <v>Hà Nội</v>
      </c>
      <c r="AE5230" s="7" t="str">
        <f t="shared" si="750"/>
        <v>Gà muối 500g</v>
      </c>
      <c r="AF5230" s="7">
        <f t="shared" si="751"/>
        <v>4</v>
      </c>
    </row>
    <row r="5231" spans="1:32" x14ac:dyDescent="0.25">
      <c r="A5231" s="11">
        <v>45911</v>
      </c>
      <c r="B5231" s="25">
        <v>31456</v>
      </c>
      <c r="C5231" s="12" t="s">
        <v>7214</v>
      </c>
      <c r="D5231" s="16">
        <v>45911</v>
      </c>
      <c r="G5231" s="13" t="s">
        <v>8868</v>
      </c>
      <c r="I5231" s="13" t="s">
        <v>5548</v>
      </c>
      <c r="J5231" s="13" t="s">
        <v>1811</v>
      </c>
      <c r="K5231" s="13" t="s">
        <v>35</v>
      </c>
      <c r="L5231" s="25" t="str">
        <f>VLOOKUP($K5231,TONG_SL!$A:$D,2,0)</f>
        <v>Tai heo muối 200g</v>
      </c>
      <c r="N5231" s="25" t="str">
        <f t="shared" si="752"/>
        <v>K-C6</v>
      </c>
      <c r="Q5231" s="25" t="str">
        <f>VLOOKUP(K5231,TONG_SL!$A:$D,3,0)</f>
        <v>Túi</v>
      </c>
      <c r="R5231" s="1">
        <v>2</v>
      </c>
      <c r="T5231" s="1">
        <f>VLOOKUP(VLOOKUP(G5231,Ma_KH!$A:$R,18,0)&amp;K5231,Gia_MB!$A:$F,6,0)</f>
        <v>55595</v>
      </c>
      <c r="U5231" s="14">
        <f t="shared" si="753"/>
        <v>111190</v>
      </c>
      <c r="W5231" s="64">
        <f t="shared" si="754"/>
        <v>0</v>
      </c>
      <c r="X5231" s="3" t="str">
        <f t="shared" si="755"/>
        <v>8</v>
      </c>
      <c r="Z5231" s="14">
        <f t="shared" si="756"/>
        <v>8895.2000000000007</v>
      </c>
      <c r="AA5231" s="7">
        <f>VLOOKUP(G5231,Ma_KH!$A:$R,14,0)</f>
        <v>46</v>
      </c>
      <c r="AD5231" s="7" t="str">
        <f>IFERROR(VLOOKUP(J5231,'Chuyển Mã'!$B$3:$C$9,2,0),"")</f>
        <v>Hà Nội</v>
      </c>
      <c r="AE5231" s="7" t="str">
        <f t="shared" si="750"/>
        <v>Tai heo muối 200g</v>
      </c>
      <c r="AF5231" s="7">
        <f t="shared" si="751"/>
        <v>2</v>
      </c>
    </row>
    <row r="5232" spans="1:32" x14ac:dyDescent="0.25">
      <c r="A5232" s="11">
        <v>45911</v>
      </c>
      <c r="B5232" s="25">
        <v>57822</v>
      </c>
      <c r="C5232" s="12" t="s">
        <v>7214</v>
      </c>
      <c r="D5232" s="16">
        <v>45911</v>
      </c>
      <c r="G5232" s="13" t="s">
        <v>7507</v>
      </c>
      <c r="I5232" s="13" t="s">
        <v>1991</v>
      </c>
      <c r="J5232" s="13" t="s">
        <v>1811</v>
      </c>
      <c r="K5232" s="13" t="s">
        <v>27</v>
      </c>
      <c r="L5232" s="25" t="str">
        <f>VLOOKUP($K5232,TONG_SL!$A:$D,2,0)</f>
        <v>Chân giò heo muối 300g</v>
      </c>
      <c r="N5232" s="25" t="str">
        <f t="shared" si="752"/>
        <v>K-C6</v>
      </c>
      <c r="Q5232" s="25" t="str">
        <f>VLOOKUP(K5232,TONG_SL!$A:$D,3,0)</f>
        <v>Túi</v>
      </c>
      <c r="R5232" s="1">
        <v>6</v>
      </c>
      <c r="T5232" s="1">
        <f>VLOOKUP(VLOOKUP(G5232,Ma_KH!$A:$R,18,0)&amp;K5232,Gia_MB!$A:$F,6,0)</f>
        <v>69759</v>
      </c>
      <c r="U5232" s="14">
        <f t="shared" si="753"/>
        <v>418554</v>
      </c>
      <c r="W5232" s="64">
        <f t="shared" si="754"/>
        <v>0</v>
      </c>
      <c r="X5232" s="3" t="str">
        <f t="shared" si="755"/>
        <v>8</v>
      </c>
      <c r="Z5232" s="14">
        <f t="shared" si="756"/>
        <v>33484.32</v>
      </c>
      <c r="AA5232" s="7">
        <f>VLOOKUP(G5232,Ma_KH!$A:$R,14,0)</f>
        <v>60</v>
      </c>
      <c r="AD5232" s="7" t="str">
        <f>IFERROR(VLOOKUP(J5232,'Chuyển Mã'!$B$3:$C$9,2,0),"")</f>
        <v>Hà Nội</v>
      </c>
      <c r="AE5232" s="7" t="str">
        <f t="shared" si="750"/>
        <v>Chân giò heo muối 300g</v>
      </c>
      <c r="AF5232" s="7">
        <f t="shared" si="751"/>
        <v>6</v>
      </c>
    </row>
    <row r="5233" spans="1:32" x14ac:dyDescent="0.25">
      <c r="A5233" s="11">
        <v>45911</v>
      </c>
      <c r="B5233" s="25">
        <v>57822</v>
      </c>
      <c r="C5233" s="12" t="s">
        <v>7214</v>
      </c>
      <c r="D5233" s="16">
        <v>45911</v>
      </c>
      <c r="G5233" s="13" t="s">
        <v>7507</v>
      </c>
      <c r="I5233" s="13" t="s">
        <v>1991</v>
      </c>
      <c r="J5233" s="13" t="s">
        <v>1811</v>
      </c>
      <c r="K5233" s="13" t="s">
        <v>30</v>
      </c>
      <c r="L5233" s="25" t="str">
        <f>VLOOKUP($K5233,TONG_SL!$A:$D,2,0)</f>
        <v>Gà muối 500g</v>
      </c>
      <c r="N5233" s="25" t="str">
        <f t="shared" si="752"/>
        <v>K-C6</v>
      </c>
      <c r="Q5233" s="25" t="str">
        <f>VLOOKUP(K5233,TONG_SL!$A:$D,3,0)</f>
        <v>Túi</v>
      </c>
      <c r="R5233" s="1">
        <v>2</v>
      </c>
      <c r="T5233" s="1">
        <f>VLOOKUP(VLOOKUP(G5233,Ma_KH!$A:$R,18,0)&amp;K5233,Gia_MB!$A:$F,6,0)</f>
        <v>105505</v>
      </c>
      <c r="U5233" s="14">
        <f t="shared" si="753"/>
        <v>211010</v>
      </c>
      <c r="W5233" s="64">
        <f t="shared" si="754"/>
        <v>0</v>
      </c>
      <c r="X5233" s="3" t="str">
        <f t="shared" si="755"/>
        <v>8</v>
      </c>
      <c r="Z5233" s="14">
        <f t="shared" si="756"/>
        <v>16880.8</v>
      </c>
      <c r="AA5233" s="7">
        <f>VLOOKUP(G5233,Ma_KH!$A:$R,14,0)</f>
        <v>60</v>
      </c>
      <c r="AD5233" s="7" t="str">
        <f>IFERROR(VLOOKUP(J5233,'Chuyển Mã'!$B$3:$C$9,2,0),"")</f>
        <v>Hà Nội</v>
      </c>
      <c r="AE5233" s="7" t="str">
        <f t="shared" si="750"/>
        <v>Gà muối 500g</v>
      </c>
      <c r="AF5233" s="7">
        <f t="shared" si="751"/>
        <v>2</v>
      </c>
    </row>
    <row r="5234" spans="1:32" x14ac:dyDescent="0.25">
      <c r="A5234" s="11">
        <v>45911</v>
      </c>
      <c r="B5234" s="25">
        <v>57822</v>
      </c>
      <c r="C5234" s="12" t="s">
        <v>7214</v>
      </c>
      <c r="D5234" s="16">
        <v>45911</v>
      </c>
      <c r="G5234" s="13" t="s">
        <v>7507</v>
      </c>
      <c r="I5234" s="13" t="s">
        <v>1991</v>
      </c>
      <c r="J5234" s="13" t="s">
        <v>1811</v>
      </c>
      <c r="K5234" s="13" t="s">
        <v>32</v>
      </c>
      <c r="L5234" s="25" t="str">
        <f>VLOOKUP($K5234,TONG_SL!$A:$D,2,0)</f>
        <v>Giò Tai Lưỡi Xào 250</v>
      </c>
      <c r="N5234" s="25" t="str">
        <f t="shared" si="752"/>
        <v>K-C6</v>
      </c>
      <c r="Q5234" s="25" t="str">
        <f>VLOOKUP(K5234,TONG_SL!$A:$D,3,0)</f>
        <v>Túi</v>
      </c>
      <c r="R5234" s="1">
        <v>6</v>
      </c>
      <c r="T5234" s="1">
        <f>VLOOKUP(VLOOKUP(G5234,Ma_KH!$A:$R,18,0)&amp;K5234,Gia_MB!$A:$F,6,0)</f>
        <v>47673</v>
      </c>
      <c r="U5234" s="14">
        <f t="shared" si="753"/>
        <v>286038</v>
      </c>
      <c r="W5234" s="64">
        <f t="shared" si="754"/>
        <v>0</v>
      </c>
      <c r="X5234" s="3" t="str">
        <f t="shared" si="755"/>
        <v>8</v>
      </c>
      <c r="Z5234" s="14">
        <f t="shared" si="756"/>
        <v>22883.040000000001</v>
      </c>
      <c r="AA5234" s="7">
        <f>VLOOKUP(G5234,Ma_KH!$A:$R,14,0)</f>
        <v>60</v>
      </c>
      <c r="AD5234" s="7" t="str">
        <f>IFERROR(VLOOKUP(J5234,'Chuyển Mã'!$B$3:$C$9,2,0),"")</f>
        <v>Hà Nội</v>
      </c>
      <c r="AE5234" s="7" t="str">
        <f t="shared" si="750"/>
        <v>Giò Tai Lưỡi Xào 250</v>
      </c>
      <c r="AF5234" s="7">
        <f t="shared" si="751"/>
        <v>6</v>
      </c>
    </row>
    <row r="5235" spans="1:32" x14ac:dyDescent="0.25">
      <c r="A5235" s="11">
        <v>45911</v>
      </c>
      <c r="B5235" s="25">
        <v>57822</v>
      </c>
      <c r="C5235" s="12" t="s">
        <v>7214</v>
      </c>
      <c r="D5235" s="16">
        <v>45911</v>
      </c>
      <c r="G5235" s="13" t="s">
        <v>7507</v>
      </c>
      <c r="I5235" s="13" t="s">
        <v>1991</v>
      </c>
      <c r="J5235" s="13" t="s">
        <v>1811</v>
      </c>
      <c r="K5235" s="13" t="s">
        <v>8882</v>
      </c>
      <c r="L5235" s="25" t="str">
        <f>VLOOKUP($K5235,TONG_SL!$A:$D,2,0)</f>
        <v>Gà xì dầu 500g</v>
      </c>
      <c r="N5235" s="25" t="str">
        <f t="shared" si="752"/>
        <v>K-C6</v>
      </c>
      <c r="Q5235" s="25" t="str">
        <f>VLOOKUP(K5235,TONG_SL!$A:$D,3,0)</f>
        <v>Túi</v>
      </c>
      <c r="R5235" s="1">
        <v>2</v>
      </c>
      <c r="T5235" s="1">
        <f>VLOOKUP(VLOOKUP(G5235,Ma_KH!$A:$R,18,0)&amp;K5235,Gia_MB!$A:$F,6,0)</f>
        <v>106026</v>
      </c>
      <c r="U5235" s="14">
        <f t="shared" si="753"/>
        <v>212052</v>
      </c>
      <c r="W5235" s="64">
        <f t="shared" si="754"/>
        <v>0</v>
      </c>
      <c r="X5235" s="3" t="str">
        <f t="shared" si="755"/>
        <v>8</v>
      </c>
      <c r="Z5235" s="14">
        <f t="shared" si="756"/>
        <v>16964.16</v>
      </c>
      <c r="AA5235" s="7">
        <f>VLOOKUP(G5235,Ma_KH!$A:$R,14,0)</f>
        <v>60</v>
      </c>
      <c r="AD5235" s="7" t="str">
        <f>IFERROR(VLOOKUP(J5235,'Chuyển Mã'!$B$3:$C$9,2,0),"")</f>
        <v>Hà Nội</v>
      </c>
      <c r="AE5235" s="7" t="str">
        <f t="shared" si="750"/>
        <v>Gà xì dầu 500g</v>
      </c>
      <c r="AF5235" s="7">
        <f t="shared" si="751"/>
        <v>2</v>
      </c>
    </row>
    <row r="5236" spans="1:32" x14ac:dyDescent="0.25">
      <c r="A5236" s="11">
        <v>45911</v>
      </c>
      <c r="B5236" s="25">
        <v>57820</v>
      </c>
      <c r="C5236" s="12" t="s">
        <v>7214</v>
      </c>
      <c r="D5236" s="16">
        <v>45911</v>
      </c>
      <c r="G5236" s="13" t="s">
        <v>7507</v>
      </c>
      <c r="I5236" s="13" t="s">
        <v>1966</v>
      </c>
      <c r="J5236" s="13" t="s">
        <v>1811</v>
      </c>
      <c r="K5236" s="13" t="s">
        <v>8878</v>
      </c>
      <c r="L5236" s="25" t="str">
        <f>VLOOKUP($K5236,TONG_SL!$A:$D,2,0)</f>
        <v>Chân giò heo muối 300g</v>
      </c>
      <c r="N5236" s="25" t="str">
        <f t="shared" si="752"/>
        <v>K-C6</v>
      </c>
      <c r="Q5236" s="25" t="str">
        <f>VLOOKUP(K5236,TONG_SL!$A:$D,3,0)</f>
        <v>Túi</v>
      </c>
      <c r="R5236" s="1">
        <v>5</v>
      </c>
      <c r="T5236" s="1">
        <f>VLOOKUP(VLOOKUP(G5236,Ma_KH!$A:$R,18,0)&amp;K5236,Gia_MB!$A:$F,6,0)</f>
        <v>69759</v>
      </c>
      <c r="U5236" s="14">
        <f t="shared" si="753"/>
        <v>348795</v>
      </c>
      <c r="W5236" s="64">
        <f t="shared" si="754"/>
        <v>0</v>
      </c>
      <c r="X5236" s="3" t="str">
        <f t="shared" si="755"/>
        <v>8</v>
      </c>
      <c r="Z5236" s="14">
        <f t="shared" si="756"/>
        <v>27903.600000000002</v>
      </c>
      <c r="AA5236" s="7">
        <f>VLOOKUP(G5236,Ma_KH!$A:$R,14,0)</f>
        <v>60</v>
      </c>
      <c r="AD5236" s="7" t="str">
        <f>IFERROR(VLOOKUP(J5236,'Chuyển Mã'!$B$3:$C$9,2,0),"")</f>
        <v>Hà Nội</v>
      </c>
      <c r="AE5236" s="7" t="str">
        <f t="shared" si="750"/>
        <v>Chân giò heo muối 300g</v>
      </c>
      <c r="AF5236" s="7">
        <f t="shared" si="751"/>
        <v>5</v>
      </c>
    </row>
    <row r="5237" spans="1:32" x14ac:dyDescent="0.25">
      <c r="A5237" s="11">
        <v>45911</v>
      </c>
      <c r="B5237" s="25">
        <v>57820</v>
      </c>
      <c r="C5237" s="12" t="s">
        <v>7214</v>
      </c>
      <c r="D5237" s="16">
        <v>45911</v>
      </c>
      <c r="G5237" s="13" t="s">
        <v>7507</v>
      </c>
      <c r="I5237" s="13" t="s">
        <v>1966</v>
      </c>
      <c r="J5237" s="13" t="s">
        <v>1811</v>
      </c>
      <c r="K5237" s="13" t="s">
        <v>8881</v>
      </c>
      <c r="L5237" s="25" t="str">
        <f>VLOOKUP($K5237,TONG_SL!$A:$D,2,0)</f>
        <v>Chân giò heo muối 500g</v>
      </c>
      <c r="N5237" s="25" t="str">
        <f t="shared" si="752"/>
        <v>K-C6</v>
      </c>
      <c r="Q5237" s="25" t="str">
        <f>VLOOKUP(K5237,TONG_SL!$A:$D,3,0)</f>
        <v>Túi</v>
      </c>
      <c r="R5237" s="1">
        <v>5</v>
      </c>
      <c r="T5237" s="1">
        <f>VLOOKUP(VLOOKUP(G5237,Ma_KH!$A:$R,18,0)&amp;K5237,Gia_MB!$A:$F,6,0)</f>
        <v>113113</v>
      </c>
      <c r="U5237" s="14">
        <f t="shared" si="753"/>
        <v>565565</v>
      </c>
      <c r="W5237" s="64">
        <f t="shared" si="754"/>
        <v>0</v>
      </c>
      <c r="X5237" s="3" t="str">
        <f t="shared" si="755"/>
        <v>8</v>
      </c>
      <c r="Z5237" s="14">
        <f t="shared" si="756"/>
        <v>45245.200000000004</v>
      </c>
      <c r="AA5237" s="7">
        <f>VLOOKUP(G5237,Ma_KH!$A:$R,14,0)</f>
        <v>60</v>
      </c>
      <c r="AD5237" s="7" t="str">
        <f>IFERROR(VLOOKUP(J5237,'Chuyển Mã'!$B$3:$C$9,2,0),"")</f>
        <v>Hà Nội</v>
      </c>
      <c r="AE5237" s="7" t="str">
        <f t="shared" si="750"/>
        <v>Chân giò heo muối 500g</v>
      </c>
      <c r="AF5237" s="7">
        <f t="shared" si="751"/>
        <v>5</v>
      </c>
    </row>
    <row r="5238" spans="1:32" x14ac:dyDescent="0.25">
      <c r="A5238" s="11">
        <v>45911</v>
      </c>
      <c r="B5238" s="25">
        <v>57820</v>
      </c>
      <c r="C5238" s="12" t="s">
        <v>7214</v>
      </c>
      <c r="D5238" s="16">
        <v>45911</v>
      </c>
      <c r="G5238" s="13" t="s">
        <v>7507</v>
      </c>
      <c r="I5238" s="13" t="s">
        <v>1966</v>
      </c>
      <c r="J5238" s="13" t="s">
        <v>1811</v>
      </c>
      <c r="K5238" s="13" t="s">
        <v>30</v>
      </c>
      <c r="L5238" s="25" t="str">
        <f>VLOOKUP($K5238,TONG_SL!$A:$D,2,0)</f>
        <v>Gà muối 500g</v>
      </c>
      <c r="N5238" s="25" t="str">
        <f t="shared" si="752"/>
        <v>K-C6</v>
      </c>
      <c r="Q5238" s="25" t="str">
        <f>VLOOKUP(K5238,TONG_SL!$A:$D,3,0)</f>
        <v>Túi</v>
      </c>
      <c r="R5238" s="1">
        <v>3</v>
      </c>
      <c r="T5238" s="1">
        <f>VLOOKUP(VLOOKUP(G5238,Ma_KH!$A:$R,18,0)&amp;K5238,Gia_MB!$A:$F,6,0)</f>
        <v>105505</v>
      </c>
      <c r="U5238" s="14">
        <f t="shared" si="753"/>
        <v>316515</v>
      </c>
      <c r="W5238" s="64">
        <f t="shared" si="754"/>
        <v>0</v>
      </c>
      <c r="X5238" s="3" t="str">
        <f t="shared" si="755"/>
        <v>8</v>
      </c>
      <c r="Z5238" s="14">
        <f t="shared" si="756"/>
        <v>25321.200000000001</v>
      </c>
      <c r="AA5238" s="7">
        <f>VLOOKUP(G5238,Ma_KH!$A:$R,14,0)</f>
        <v>60</v>
      </c>
      <c r="AD5238" s="7" t="str">
        <f>IFERROR(VLOOKUP(J5238,'Chuyển Mã'!$B$3:$C$9,2,0),"")</f>
        <v>Hà Nội</v>
      </c>
      <c r="AE5238" s="7" t="str">
        <f t="shared" si="750"/>
        <v>Gà muối 500g</v>
      </c>
      <c r="AF5238" s="7">
        <f t="shared" si="751"/>
        <v>3</v>
      </c>
    </row>
    <row r="5239" spans="1:32" x14ac:dyDescent="0.25">
      <c r="A5239" s="11">
        <v>45911</v>
      </c>
      <c r="B5239" s="25">
        <v>48493</v>
      </c>
      <c r="C5239" s="12" t="s">
        <v>7214</v>
      </c>
      <c r="D5239" s="16">
        <v>45911</v>
      </c>
      <c r="G5239" s="13" t="s">
        <v>7607</v>
      </c>
      <c r="I5239" s="13" t="s">
        <v>8869</v>
      </c>
      <c r="J5239" s="13" t="s">
        <v>1811</v>
      </c>
      <c r="K5239" s="13" t="s">
        <v>8880</v>
      </c>
      <c r="L5239" s="25" t="str">
        <f>VLOOKUP($K5239,TONG_SL!$A:$D,2,0)</f>
        <v>Chân giò heo muối 100g</v>
      </c>
      <c r="N5239" s="25" t="str">
        <f t="shared" si="752"/>
        <v>K-C6</v>
      </c>
      <c r="Q5239" s="25" t="str">
        <f>VLOOKUP(K5239,TONG_SL!$A:$D,3,0)</f>
        <v>Gói</v>
      </c>
      <c r="R5239" s="1">
        <v>10</v>
      </c>
      <c r="T5239" s="1">
        <f>VLOOKUP(VLOOKUP(G5239,Ma_KH!$A:$R,18,0)&amp;K5239,Gia_MB!$A:$F,6,0)</f>
        <v>23076</v>
      </c>
      <c r="U5239" s="14">
        <f t="shared" si="753"/>
        <v>230760</v>
      </c>
      <c r="W5239" s="64">
        <f t="shared" si="754"/>
        <v>0</v>
      </c>
      <c r="X5239" s="3" t="str">
        <f t="shared" si="755"/>
        <v>8</v>
      </c>
      <c r="Z5239" s="14">
        <f t="shared" si="756"/>
        <v>18460.8</v>
      </c>
      <c r="AA5239" s="7">
        <f>VLOOKUP(G5239,Ma_KH!$A:$R,14,0)</f>
        <v>67</v>
      </c>
      <c r="AD5239" s="7" t="str">
        <f>IFERROR(VLOOKUP(J5239,'Chuyển Mã'!$B$3:$C$9,2,0),"")</f>
        <v>Hà Nội</v>
      </c>
      <c r="AE5239" s="7" t="str">
        <f t="shared" si="750"/>
        <v>Chân giò heo muối 100g</v>
      </c>
      <c r="AF5239" s="7">
        <f t="shared" si="751"/>
        <v>10</v>
      </c>
    </row>
    <row r="5240" spans="1:32" x14ac:dyDescent="0.25">
      <c r="A5240" s="11">
        <v>45911</v>
      </c>
      <c r="B5240" s="25">
        <v>48442</v>
      </c>
      <c r="C5240" s="12" t="s">
        <v>7214</v>
      </c>
      <c r="D5240" s="16">
        <v>45911</v>
      </c>
      <c r="G5240" s="13" t="s">
        <v>7607</v>
      </c>
      <c r="I5240" s="13" t="s">
        <v>8870</v>
      </c>
      <c r="J5240" s="13" t="s">
        <v>1811</v>
      </c>
      <c r="K5240" s="13" t="s">
        <v>8880</v>
      </c>
      <c r="L5240" s="25" t="str">
        <f>VLOOKUP($K5240,TONG_SL!$A:$D,2,0)</f>
        <v>Chân giò heo muối 100g</v>
      </c>
      <c r="N5240" s="25" t="str">
        <f t="shared" si="752"/>
        <v>K-C6</v>
      </c>
      <c r="Q5240" s="25" t="str">
        <f>VLOOKUP(K5240,TONG_SL!$A:$D,3,0)</f>
        <v>Gói</v>
      </c>
      <c r="R5240" s="1">
        <v>10</v>
      </c>
      <c r="T5240" s="1">
        <f>VLOOKUP(VLOOKUP(G5240,Ma_KH!$A:$R,18,0)&amp;K5240,Gia_MB!$A:$F,6,0)</f>
        <v>23076</v>
      </c>
      <c r="U5240" s="14">
        <f t="shared" si="753"/>
        <v>230760</v>
      </c>
      <c r="W5240" s="64">
        <f t="shared" si="754"/>
        <v>0</v>
      </c>
      <c r="X5240" s="3" t="str">
        <f t="shared" si="755"/>
        <v>8</v>
      </c>
      <c r="Z5240" s="14">
        <f t="shared" si="756"/>
        <v>18460.8</v>
      </c>
      <c r="AA5240" s="7">
        <f>VLOOKUP(G5240,Ma_KH!$A:$R,14,0)</f>
        <v>67</v>
      </c>
      <c r="AD5240" s="7" t="str">
        <f>IFERROR(VLOOKUP(J5240,'Chuyển Mã'!$B$3:$C$9,2,0),"")</f>
        <v>Hà Nội</v>
      </c>
      <c r="AE5240" s="7" t="str">
        <f t="shared" si="750"/>
        <v>Chân giò heo muối 100g</v>
      </c>
      <c r="AF5240" s="7">
        <f t="shared" si="751"/>
        <v>10</v>
      </c>
    </row>
    <row r="5241" spans="1:32" x14ac:dyDescent="0.25">
      <c r="A5241" s="11">
        <v>45911</v>
      </c>
      <c r="B5241" s="25">
        <v>48460</v>
      </c>
      <c r="C5241" s="12" t="s">
        <v>7214</v>
      </c>
      <c r="D5241" s="16">
        <v>45911</v>
      </c>
      <c r="G5241" s="13" t="s">
        <v>7607</v>
      </c>
      <c r="I5241" s="13" t="s">
        <v>8231</v>
      </c>
      <c r="J5241" s="13" t="s">
        <v>1811</v>
      </c>
      <c r="K5241" s="13" t="s">
        <v>8880</v>
      </c>
      <c r="L5241" s="25" t="str">
        <f>VLOOKUP($K5241,TONG_SL!$A:$D,2,0)</f>
        <v>Chân giò heo muối 100g</v>
      </c>
      <c r="N5241" s="25" t="str">
        <f t="shared" si="752"/>
        <v>K-C6</v>
      </c>
      <c r="Q5241" s="25" t="str">
        <f>VLOOKUP(K5241,TONG_SL!$A:$D,3,0)</f>
        <v>Gói</v>
      </c>
      <c r="R5241" s="1">
        <v>10</v>
      </c>
      <c r="T5241" s="1">
        <f>VLOOKUP(VLOOKUP(G5241,Ma_KH!$A:$R,18,0)&amp;K5241,Gia_MB!$A:$F,6,0)</f>
        <v>23076</v>
      </c>
      <c r="U5241" s="14">
        <f t="shared" si="753"/>
        <v>230760</v>
      </c>
      <c r="W5241" s="64">
        <f t="shared" si="754"/>
        <v>0</v>
      </c>
      <c r="X5241" s="3" t="str">
        <f t="shared" si="755"/>
        <v>8</v>
      </c>
      <c r="Z5241" s="14">
        <f t="shared" si="756"/>
        <v>18460.8</v>
      </c>
      <c r="AA5241" s="7">
        <f>VLOOKUP(G5241,Ma_KH!$A:$R,14,0)</f>
        <v>67</v>
      </c>
      <c r="AD5241" s="7" t="str">
        <f>IFERROR(VLOOKUP(J5241,'Chuyển Mã'!$B$3:$C$9,2,0),"")</f>
        <v>Hà Nội</v>
      </c>
      <c r="AE5241" s="7" t="str">
        <f t="shared" si="750"/>
        <v>Chân giò heo muối 100g</v>
      </c>
      <c r="AF5241" s="7">
        <f t="shared" si="751"/>
        <v>10</v>
      </c>
    </row>
    <row r="5242" spans="1:32" x14ac:dyDescent="0.25">
      <c r="A5242" s="11">
        <v>45911</v>
      </c>
      <c r="B5242" s="25">
        <v>57855</v>
      </c>
      <c r="C5242" s="12" t="s">
        <v>7214</v>
      </c>
      <c r="D5242" s="16">
        <v>45911</v>
      </c>
      <c r="G5242" s="13" t="s">
        <v>7616</v>
      </c>
      <c r="I5242" s="13" t="s">
        <v>8871</v>
      </c>
      <c r="J5242" s="13" t="s">
        <v>1811</v>
      </c>
      <c r="K5242" s="13" t="s">
        <v>30</v>
      </c>
      <c r="L5242" s="25" t="str">
        <f>VLOOKUP($K5242,TONG_SL!$A:$D,2,0)</f>
        <v>Gà muối 500g</v>
      </c>
      <c r="N5242" s="25" t="str">
        <f t="shared" si="752"/>
        <v>K-C6</v>
      </c>
      <c r="Q5242" s="25" t="str">
        <f>VLOOKUP(K5242,TONG_SL!$A:$D,3,0)</f>
        <v>Túi</v>
      </c>
      <c r="R5242" s="1">
        <v>3</v>
      </c>
      <c r="T5242" s="1">
        <f>VLOOKUP(VLOOKUP(G5242,Ma_KH!$A:$R,18,0)&amp;K5242,Gia_MB!$A:$F,6,0)</f>
        <v>111058</v>
      </c>
      <c r="U5242" s="14">
        <f t="shared" si="753"/>
        <v>333174</v>
      </c>
      <c r="W5242" s="64">
        <f t="shared" si="754"/>
        <v>0</v>
      </c>
      <c r="X5242" s="3" t="str">
        <f t="shared" si="755"/>
        <v>8</v>
      </c>
      <c r="Z5242" s="14">
        <f t="shared" si="756"/>
        <v>26653.920000000002</v>
      </c>
      <c r="AA5242" s="7">
        <f>VLOOKUP(G5242,Ma_KH!$A:$R,14,0)</f>
        <v>51</v>
      </c>
      <c r="AD5242" s="7" t="str">
        <f>IFERROR(VLOOKUP(J5242,'Chuyển Mã'!$B$3:$C$9,2,0),"")</f>
        <v>Hà Nội</v>
      </c>
      <c r="AE5242" s="7" t="str">
        <f t="shared" si="750"/>
        <v>Gà muối 500g</v>
      </c>
      <c r="AF5242" s="7">
        <f t="shared" si="751"/>
        <v>3</v>
      </c>
    </row>
    <row r="5243" spans="1:32" x14ac:dyDescent="0.25">
      <c r="A5243" s="11">
        <v>45911</v>
      </c>
      <c r="B5243" s="25">
        <v>57855</v>
      </c>
      <c r="C5243" s="12" t="s">
        <v>7214</v>
      </c>
      <c r="D5243" s="16">
        <v>45911</v>
      </c>
      <c r="G5243" s="13" t="s">
        <v>7616</v>
      </c>
      <c r="I5243" s="13" t="s">
        <v>8871</v>
      </c>
      <c r="J5243" s="13" t="s">
        <v>1811</v>
      </c>
      <c r="K5243" s="13" t="s">
        <v>8882</v>
      </c>
      <c r="L5243" s="25" t="str">
        <f>VLOOKUP($K5243,TONG_SL!$A:$D,2,0)</f>
        <v>Gà xì dầu 500g</v>
      </c>
      <c r="N5243" s="25" t="str">
        <f t="shared" si="752"/>
        <v>K-C6</v>
      </c>
      <c r="Q5243" s="25" t="str">
        <f>VLOOKUP(K5243,TONG_SL!$A:$D,3,0)</f>
        <v>Túi</v>
      </c>
      <c r="R5243" s="1">
        <v>3</v>
      </c>
      <c r="T5243" s="1">
        <f>VLOOKUP(VLOOKUP(G5243,Ma_KH!$A:$R,18,0)&amp;K5243,Gia_MB!$A:$F,6,0)</f>
        <v>111606</v>
      </c>
      <c r="U5243" s="14">
        <f t="shared" si="753"/>
        <v>334818</v>
      </c>
      <c r="W5243" s="64">
        <f t="shared" si="754"/>
        <v>0</v>
      </c>
      <c r="X5243" s="3" t="str">
        <f t="shared" si="755"/>
        <v>8</v>
      </c>
      <c r="Z5243" s="14">
        <f t="shared" si="756"/>
        <v>26785.440000000002</v>
      </c>
      <c r="AA5243" s="7">
        <f>VLOOKUP(G5243,Ma_KH!$A:$R,14,0)</f>
        <v>51</v>
      </c>
      <c r="AD5243" s="7" t="str">
        <f>IFERROR(VLOOKUP(J5243,'Chuyển Mã'!$B$3:$C$9,2,0),"")</f>
        <v>Hà Nội</v>
      </c>
      <c r="AE5243" s="7" t="str">
        <f t="shared" si="750"/>
        <v>Gà xì dầu 500g</v>
      </c>
      <c r="AF5243" s="7">
        <f t="shared" si="751"/>
        <v>3</v>
      </c>
    </row>
    <row r="5244" spans="1:32" x14ac:dyDescent="0.25">
      <c r="A5244" s="11">
        <v>45911</v>
      </c>
      <c r="B5244" s="25">
        <v>57855</v>
      </c>
      <c r="C5244" s="12" t="s">
        <v>7214</v>
      </c>
      <c r="D5244" s="16">
        <v>45911</v>
      </c>
      <c r="G5244" s="13" t="s">
        <v>7616</v>
      </c>
      <c r="I5244" s="13" t="s">
        <v>8871</v>
      </c>
      <c r="J5244" s="13" t="s">
        <v>1811</v>
      </c>
      <c r="K5244" s="13" t="s">
        <v>27</v>
      </c>
      <c r="L5244" s="25" t="str">
        <f>VLOOKUP($K5244,TONG_SL!$A:$D,2,0)</f>
        <v>Chân giò heo muối 300g</v>
      </c>
      <c r="N5244" s="25" t="str">
        <f t="shared" si="752"/>
        <v>K-C6</v>
      </c>
      <c r="Q5244" s="25" t="str">
        <f>VLOOKUP(K5244,TONG_SL!$A:$D,3,0)</f>
        <v>Túi</v>
      </c>
      <c r="R5244" s="1">
        <v>10</v>
      </c>
      <c r="T5244" s="1">
        <f>VLOOKUP(VLOOKUP(G5244,Ma_KH!$A:$R,18,0)&amp;K5244,Gia_MB!$A:$F,6,0)</f>
        <v>73431</v>
      </c>
      <c r="U5244" s="14">
        <f t="shared" si="753"/>
        <v>734310</v>
      </c>
      <c r="W5244" s="64">
        <f t="shared" si="754"/>
        <v>0</v>
      </c>
      <c r="X5244" s="3" t="str">
        <f t="shared" si="755"/>
        <v>8</v>
      </c>
      <c r="Z5244" s="14">
        <f t="shared" si="756"/>
        <v>58744.800000000003</v>
      </c>
      <c r="AA5244" s="7">
        <f>VLOOKUP(G5244,Ma_KH!$A:$R,14,0)</f>
        <v>51</v>
      </c>
      <c r="AD5244" s="7" t="str">
        <f>IFERROR(VLOOKUP(J5244,'Chuyển Mã'!$B$3:$C$9,2,0),"")</f>
        <v>Hà Nội</v>
      </c>
      <c r="AE5244" s="7" t="str">
        <f t="shared" si="750"/>
        <v>Chân giò heo muối 300g</v>
      </c>
      <c r="AF5244" s="7">
        <f t="shared" si="751"/>
        <v>10</v>
      </c>
    </row>
    <row r="5245" spans="1:32" x14ac:dyDescent="0.25">
      <c r="A5245" s="11">
        <v>45911</v>
      </c>
      <c r="B5245" s="25">
        <v>57855</v>
      </c>
      <c r="C5245" s="12" t="s">
        <v>7214</v>
      </c>
      <c r="D5245" s="16">
        <v>45911</v>
      </c>
      <c r="G5245" s="13" t="s">
        <v>7616</v>
      </c>
      <c r="I5245" s="13" t="s">
        <v>8871</v>
      </c>
      <c r="J5245" s="13" t="s">
        <v>1811</v>
      </c>
      <c r="K5245" s="13" t="s">
        <v>8881</v>
      </c>
      <c r="L5245" s="25" t="str">
        <f>VLOOKUP($K5245,TONG_SL!$A:$D,2,0)</f>
        <v>Chân giò heo muối 500g</v>
      </c>
      <c r="N5245" s="25" t="str">
        <f t="shared" si="752"/>
        <v>K-C6</v>
      </c>
      <c r="Q5245" s="25" t="str">
        <f>VLOOKUP(K5245,TONG_SL!$A:$D,3,0)</f>
        <v>Túi</v>
      </c>
      <c r="R5245" s="1">
        <v>5</v>
      </c>
      <c r="T5245" s="1">
        <f>VLOOKUP(VLOOKUP(G5245,Ma_KH!$A:$R,18,0)&amp;K5245,Gia_MB!$A:$F,6,0)</f>
        <v>119066</v>
      </c>
      <c r="U5245" s="14">
        <f t="shared" si="753"/>
        <v>595330</v>
      </c>
      <c r="W5245" s="64">
        <f t="shared" si="754"/>
        <v>0</v>
      </c>
      <c r="X5245" s="3" t="str">
        <f t="shared" si="755"/>
        <v>8</v>
      </c>
      <c r="Z5245" s="14">
        <f t="shared" si="756"/>
        <v>47626.400000000001</v>
      </c>
      <c r="AA5245" s="7">
        <f>VLOOKUP(G5245,Ma_KH!$A:$R,14,0)</f>
        <v>51</v>
      </c>
      <c r="AD5245" s="7" t="str">
        <f>IFERROR(VLOOKUP(J5245,'Chuyển Mã'!$B$3:$C$9,2,0),"")</f>
        <v>Hà Nội</v>
      </c>
      <c r="AE5245" s="7" t="str">
        <f t="shared" si="750"/>
        <v>Chân giò heo muối 500g</v>
      </c>
      <c r="AF5245" s="7">
        <f t="shared" si="751"/>
        <v>5</v>
      </c>
    </row>
    <row r="5246" spans="1:32" x14ac:dyDescent="0.25">
      <c r="A5246" s="11">
        <v>45911</v>
      </c>
      <c r="B5246" s="25">
        <v>57855</v>
      </c>
      <c r="C5246" s="12" t="s">
        <v>7214</v>
      </c>
      <c r="D5246" s="16">
        <v>45911</v>
      </c>
      <c r="G5246" s="13" t="s">
        <v>7616</v>
      </c>
      <c r="I5246" s="13" t="s">
        <v>8871</v>
      </c>
      <c r="J5246" s="13" t="s">
        <v>1811</v>
      </c>
      <c r="K5246" s="13" t="s">
        <v>8883</v>
      </c>
      <c r="L5246" s="25" t="str">
        <f>VLOOKUP($K5246,TONG_SL!$A:$D,2,0)</f>
        <v>Gà muối hun khói 300g</v>
      </c>
      <c r="N5246" s="25" t="str">
        <f t="shared" si="752"/>
        <v>K-C6</v>
      </c>
      <c r="Q5246" s="25" t="str">
        <f>VLOOKUP(K5246,TONG_SL!$A:$D,3,0)</f>
        <v>Túi</v>
      </c>
      <c r="R5246" s="1">
        <v>5</v>
      </c>
      <c r="T5246" s="1">
        <f>VLOOKUP(VLOOKUP(G5246,Ma_KH!$A:$R,18,0)&amp;K5246,Gia_MB!$A:$F,6,0)</f>
        <v>70000</v>
      </c>
      <c r="U5246" s="14">
        <f t="shared" si="753"/>
        <v>350000</v>
      </c>
      <c r="W5246" s="64">
        <f t="shared" si="754"/>
        <v>0</v>
      </c>
      <c r="X5246" s="3" t="str">
        <f t="shared" si="755"/>
        <v>8</v>
      </c>
      <c r="Z5246" s="14">
        <f t="shared" si="756"/>
        <v>28000</v>
      </c>
      <c r="AA5246" s="7">
        <f>VLOOKUP(G5246,Ma_KH!$A:$R,14,0)</f>
        <v>51</v>
      </c>
      <c r="AD5246" s="7" t="str">
        <f>IFERROR(VLOOKUP(J5246,'Chuyển Mã'!$B$3:$C$9,2,0),"")</f>
        <v>Hà Nội</v>
      </c>
      <c r="AE5246" s="7" t="str">
        <f t="shared" si="750"/>
        <v>Gà muối hun khói 300g</v>
      </c>
      <c r="AF5246" s="7">
        <f t="shared" si="751"/>
        <v>5</v>
      </c>
    </row>
    <row r="5247" spans="1:32" x14ac:dyDescent="0.25">
      <c r="A5247" s="11">
        <v>45911</v>
      </c>
      <c r="B5247" s="25">
        <v>57855</v>
      </c>
      <c r="C5247" s="12" t="s">
        <v>7214</v>
      </c>
      <c r="D5247" s="16">
        <v>45911</v>
      </c>
      <c r="G5247" s="13" t="s">
        <v>7616</v>
      </c>
      <c r="I5247" s="13" t="s">
        <v>8871</v>
      </c>
      <c r="J5247" s="13" t="s">
        <v>1811</v>
      </c>
      <c r="K5247" s="13" t="s">
        <v>8884</v>
      </c>
      <c r="L5247" s="25" t="str">
        <f>VLOOKUP($K5247,TONG_SL!$A:$D,2,0)</f>
        <v>Chân gà sả tắc 150g</v>
      </c>
      <c r="N5247" s="25" t="str">
        <f t="shared" si="752"/>
        <v>K-C6</v>
      </c>
      <c r="Q5247" s="25" t="str">
        <f>VLOOKUP(K5247,TONG_SL!$A:$D,3,0)</f>
        <v>Túi</v>
      </c>
      <c r="R5247" s="1">
        <v>3</v>
      </c>
      <c r="T5247" s="1">
        <f>VLOOKUP(VLOOKUP(G5247,Ma_KH!$A:$R,18,0)&amp;K5247,Gia_MB!$A:$F,6,0)</f>
        <v>20250</v>
      </c>
      <c r="U5247" s="14">
        <f t="shared" si="753"/>
        <v>60750</v>
      </c>
      <c r="W5247" s="64">
        <f t="shared" si="754"/>
        <v>0</v>
      </c>
      <c r="X5247" s="3" t="str">
        <f t="shared" si="755"/>
        <v>8</v>
      </c>
      <c r="Z5247" s="14">
        <f t="shared" si="756"/>
        <v>4860</v>
      </c>
      <c r="AA5247" s="7">
        <f>VLOOKUP(G5247,Ma_KH!$A:$R,14,0)</f>
        <v>51</v>
      </c>
      <c r="AD5247" s="7" t="str">
        <f>IFERROR(VLOOKUP(J5247,'Chuyển Mã'!$B$3:$C$9,2,0),"")</f>
        <v>Hà Nội</v>
      </c>
      <c r="AE5247" s="7" t="str">
        <f t="shared" si="750"/>
        <v>Chân gà sả tắc 150g</v>
      </c>
      <c r="AF5247" s="7">
        <f t="shared" si="751"/>
        <v>3</v>
      </c>
    </row>
    <row r="5248" spans="1:32" x14ac:dyDescent="0.25">
      <c r="A5248" s="11">
        <v>45911</v>
      </c>
      <c r="B5248" s="25">
        <v>57855</v>
      </c>
      <c r="C5248" s="12" t="s">
        <v>7214</v>
      </c>
      <c r="D5248" s="16">
        <v>45911</v>
      </c>
      <c r="G5248" s="13" t="s">
        <v>7616</v>
      </c>
      <c r="I5248" s="13" t="s">
        <v>8871</v>
      </c>
      <c r="J5248" s="13" t="s">
        <v>1811</v>
      </c>
      <c r="K5248" s="13" t="s">
        <v>8885</v>
      </c>
      <c r="L5248" s="25" t="str">
        <f>VLOOKUP($K5248,TONG_SL!$A:$D,2,0)</f>
        <v>Tai heo sốt thái 150g</v>
      </c>
      <c r="N5248" s="25" t="str">
        <f t="shared" si="752"/>
        <v>K-C6</v>
      </c>
      <c r="Q5248" s="25" t="str">
        <f>VLOOKUP(K5248,TONG_SL!$A:$D,3,0)</f>
        <v>Túi</v>
      </c>
      <c r="R5248" s="1">
        <v>10</v>
      </c>
      <c r="T5248" s="1">
        <f>VLOOKUP(VLOOKUP(G5248,Ma_KH!$A:$R,18,0)&amp;K5248,Gia_MB!$A:$F,6,0)</f>
        <v>19500</v>
      </c>
      <c r="U5248" s="14">
        <f t="shared" si="753"/>
        <v>195000</v>
      </c>
      <c r="W5248" s="64">
        <f t="shared" si="754"/>
        <v>0</v>
      </c>
      <c r="X5248" s="3" t="str">
        <f t="shared" si="755"/>
        <v>8</v>
      </c>
      <c r="Z5248" s="14">
        <f t="shared" si="756"/>
        <v>15600</v>
      </c>
      <c r="AA5248" s="7">
        <f>VLOOKUP(G5248,Ma_KH!$A:$R,14,0)</f>
        <v>51</v>
      </c>
      <c r="AD5248" s="7" t="str">
        <f>IFERROR(VLOOKUP(J5248,'Chuyển Mã'!$B$3:$C$9,2,0),"")</f>
        <v>Hà Nội</v>
      </c>
      <c r="AE5248" s="7" t="str">
        <f t="shared" si="750"/>
        <v>Tai heo sốt thái 150g</v>
      </c>
      <c r="AF5248" s="7">
        <f t="shared" si="751"/>
        <v>10</v>
      </c>
    </row>
    <row r="5249" spans="1:32" x14ac:dyDescent="0.25">
      <c r="A5249" s="11">
        <v>45911</v>
      </c>
      <c r="B5249" s="25">
        <v>57855</v>
      </c>
      <c r="C5249" s="12" t="s">
        <v>7214</v>
      </c>
      <c r="D5249" s="16">
        <v>45911</v>
      </c>
      <c r="G5249" s="13" t="s">
        <v>7616</v>
      </c>
      <c r="I5249" s="13" t="s">
        <v>8871</v>
      </c>
      <c r="J5249" s="13" t="s">
        <v>1811</v>
      </c>
      <c r="K5249" s="13" t="s">
        <v>8880</v>
      </c>
      <c r="L5249" s="25" t="str">
        <f>VLOOKUP($K5249,TONG_SL!$A:$D,2,0)</f>
        <v>Chân giò heo muối 100g</v>
      </c>
      <c r="N5249" s="25" t="str">
        <f t="shared" si="752"/>
        <v>K-C6</v>
      </c>
      <c r="Q5249" s="25" t="str">
        <f>VLOOKUP(K5249,TONG_SL!$A:$D,3,0)</f>
        <v>Gói</v>
      </c>
      <c r="R5249" s="1">
        <v>5</v>
      </c>
      <c r="T5249" s="1">
        <f>VLOOKUP(VLOOKUP(G5249,Ma_KH!$A:$R,18,0)&amp;K5249,Gia_MB!$A:$F,6,0)</f>
        <v>24549</v>
      </c>
      <c r="U5249" s="14">
        <f t="shared" si="753"/>
        <v>122745</v>
      </c>
      <c r="W5249" s="64">
        <f t="shared" si="754"/>
        <v>0</v>
      </c>
      <c r="X5249" s="3" t="str">
        <f t="shared" si="755"/>
        <v>8</v>
      </c>
      <c r="Z5249" s="14">
        <f t="shared" si="756"/>
        <v>9819.6</v>
      </c>
      <c r="AA5249" s="7">
        <f>VLOOKUP(G5249,Ma_KH!$A:$R,14,0)</f>
        <v>51</v>
      </c>
      <c r="AD5249" s="7" t="str">
        <f>IFERROR(VLOOKUP(J5249,'Chuyển Mã'!$B$3:$C$9,2,0),"")</f>
        <v>Hà Nội</v>
      </c>
      <c r="AE5249" s="7" t="str">
        <f t="shared" si="750"/>
        <v>Chân giò heo muối 100g</v>
      </c>
      <c r="AF5249" s="7">
        <f t="shared" si="751"/>
        <v>5</v>
      </c>
    </row>
    <row r="5250" spans="1:32" x14ac:dyDescent="0.25">
      <c r="A5250" s="11">
        <v>45911</v>
      </c>
      <c r="B5250" s="25">
        <v>58002</v>
      </c>
      <c r="C5250" s="12" t="s">
        <v>7214</v>
      </c>
      <c r="D5250" s="16">
        <v>45911</v>
      </c>
      <c r="G5250" s="13" t="s">
        <v>3567</v>
      </c>
      <c r="I5250" s="13" t="s">
        <v>3567</v>
      </c>
      <c r="J5250" s="13" t="s">
        <v>75</v>
      </c>
      <c r="K5250" s="13" t="s">
        <v>35</v>
      </c>
      <c r="L5250" s="25" t="str">
        <f>VLOOKUP($K5250,TONG_SL!$A:$D,2,0)</f>
        <v>Tai heo muối 200g</v>
      </c>
      <c r="N5250" s="25" t="str">
        <f t="shared" si="752"/>
        <v>K-C6</v>
      </c>
      <c r="Q5250" s="25" t="str">
        <f>VLOOKUP(K5250,TONG_SL!$A:$D,3,0)</f>
        <v>Túi</v>
      </c>
      <c r="R5250" s="1">
        <v>10</v>
      </c>
      <c r="T5250" s="1">
        <f>VLOOKUP(VLOOKUP(G5250,Ma_KH!$A:$R,18,0)&amp;K5250,Gia_MB!$A:$F,6,0)</f>
        <v>55595</v>
      </c>
      <c r="U5250" s="14">
        <f t="shared" si="753"/>
        <v>555950</v>
      </c>
      <c r="W5250" s="64">
        <f t="shared" si="754"/>
        <v>0</v>
      </c>
      <c r="X5250" s="3" t="str">
        <f t="shared" si="755"/>
        <v>8</v>
      </c>
      <c r="Z5250" s="14">
        <f t="shared" si="756"/>
        <v>44476</v>
      </c>
      <c r="AA5250" s="7">
        <f>VLOOKUP(G5250,Ma_KH!$A:$R,14,0)</f>
        <v>58</v>
      </c>
      <c r="AD5250" s="7" t="str">
        <f>IFERROR(VLOOKUP(J5250,'Chuyển Mã'!$B$3:$C$9,2,0),"")</f>
        <v>Hà Nội</v>
      </c>
      <c r="AE5250" s="7" t="str">
        <f t="shared" si="750"/>
        <v>Tai heo muối 200g</v>
      </c>
      <c r="AF5250" s="7">
        <f t="shared" si="751"/>
        <v>10</v>
      </c>
    </row>
    <row r="5251" spans="1:32" x14ac:dyDescent="0.25">
      <c r="A5251" s="11">
        <v>45911</v>
      </c>
      <c r="B5251" s="25">
        <v>58002</v>
      </c>
      <c r="C5251" s="12" t="s">
        <v>7214</v>
      </c>
      <c r="D5251" s="16">
        <v>45911</v>
      </c>
      <c r="G5251" s="13" t="s">
        <v>3567</v>
      </c>
      <c r="I5251" s="13" t="s">
        <v>3567</v>
      </c>
      <c r="J5251" s="13" t="s">
        <v>75</v>
      </c>
      <c r="K5251" s="13" t="s">
        <v>27</v>
      </c>
      <c r="L5251" s="25" t="str">
        <f>VLOOKUP($K5251,TONG_SL!$A:$D,2,0)</f>
        <v>Chân giò heo muối 300g</v>
      </c>
      <c r="N5251" s="25" t="str">
        <f t="shared" si="752"/>
        <v>K-C6</v>
      </c>
      <c r="Q5251" s="25" t="str">
        <f>VLOOKUP(K5251,TONG_SL!$A:$D,3,0)</f>
        <v>Túi</v>
      </c>
      <c r="R5251" s="1">
        <v>20</v>
      </c>
      <c r="T5251" s="1">
        <f>VLOOKUP(VLOOKUP(G5251,Ma_KH!$A:$R,18,0)&amp;K5251,Gia_MB!$A:$F,6,0)</f>
        <v>73431</v>
      </c>
      <c r="U5251" s="14">
        <f t="shared" si="753"/>
        <v>1468620</v>
      </c>
      <c r="W5251" s="64">
        <f t="shared" si="754"/>
        <v>0</v>
      </c>
      <c r="X5251" s="3" t="str">
        <f t="shared" si="755"/>
        <v>8</v>
      </c>
      <c r="Z5251" s="14">
        <f t="shared" si="756"/>
        <v>117489.60000000001</v>
      </c>
      <c r="AA5251" s="7">
        <f>VLOOKUP(G5251,Ma_KH!$A:$R,14,0)</f>
        <v>58</v>
      </c>
      <c r="AD5251" s="7" t="str">
        <f>IFERROR(VLOOKUP(J5251,'Chuyển Mã'!$B$3:$C$9,2,0),"")</f>
        <v>Hà Nội</v>
      </c>
      <c r="AE5251" s="7" t="str">
        <f t="shared" ref="AE5251:AE5314" si="757">IFERROR(L5251,"")</f>
        <v>Chân giò heo muối 300g</v>
      </c>
      <c r="AF5251" s="7">
        <f t="shared" ref="AF5251:AF5314" si="758">R5251</f>
        <v>20</v>
      </c>
    </row>
    <row r="5252" spans="1:32" x14ac:dyDescent="0.25">
      <c r="A5252" s="11">
        <v>45911</v>
      </c>
      <c r="B5252" s="25">
        <v>58003</v>
      </c>
      <c r="C5252" s="12" t="s">
        <v>7214</v>
      </c>
      <c r="D5252" s="16">
        <v>45911</v>
      </c>
      <c r="G5252" s="13" t="s">
        <v>3567</v>
      </c>
      <c r="I5252" s="13" t="s">
        <v>3567</v>
      </c>
      <c r="J5252" s="13" t="s">
        <v>75</v>
      </c>
      <c r="K5252" s="13" t="s">
        <v>32</v>
      </c>
      <c r="L5252" s="25" t="str">
        <f>VLOOKUP($K5252,TONG_SL!$A:$D,2,0)</f>
        <v>Giò Tai Lưỡi Xào 250</v>
      </c>
      <c r="N5252" s="25" t="str">
        <f t="shared" si="752"/>
        <v>K-C6</v>
      </c>
      <c r="Q5252" s="25" t="str">
        <f>VLOOKUP(K5252,TONG_SL!$A:$D,3,0)</f>
        <v>Túi</v>
      </c>
      <c r="R5252" s="1">
        <v>12</v>
      </c>
      <c r="T5252" s="1">
        <f>VLOOKUP(VLOOKUP(G5252,Ma_KH!$A:$R,18,0)&amp;K5252,Gia_MB!$A:$F,6,0)</f>
        <v>50183</v>
      </c>
      <c r="U5252" s="14">
        <f t="shared" si="753"/>
        <v>602196</v>
      </c>
      <c r="W5252" s="64">
        <f t="shared" si="754"/>
        <v>0</v>
      </c>
      <c r="X5252" s="3" t="str">
        <f t="shared" si="755"/>
        <v>8</v>
      </c>
      <c r="Z5252" s="14">
        <f t="shared" si="756"/>
        <v>48175.68</v>
      </c>
      <c r="AA5252" s="7">
        <f>VLOOKUP(G5252,Ma_KH!$A:$R,14,0)</f>
        <v>58</v>
      </c>
      <c r="AD5252" s="7" t="str">
        <f>IFERROR(VLOOKUP(J5252,'Chuyển Mã'!$B$3:$C$9,2,0),"")</f>
        <v>Hà Nội</v>
      </c>
      <c r="AE5252" s="7" t="str">
        <f t="shared" si="757"/>
        <v>Giò Tai Lưỡi Xào 250</v>
      </c>
      <c r="AF5252" s="7">
        <f t="shared" si="758"/>
        <v>12</v>
      </c>
    </row>
    <row r="5253" spans="1:32" x14ac:dyDescent="0.25">
      <c r="A5253" s="11">
        <v>45911</v>
      </c>
      <c r="B5253" s="25">
        <v>58003</v>
      </c>
      <c r="C5253" s="12" t="s">
        <v>7214</v>
      </c>
      <c r="D5253" s="16">
        <v>45911</v>
      </c>
      <c r="G5253" s="13" t="s">
        <v>3567</v>
      </c>
      <c r="I5253" s="13" t="s">
        <v>3567</v>
      </c>
      <c r="J5253" s="13" t="s">
        <v>75</v>
      </c>
      <c r="K5253" s="13" t="s">
        <v>27</v>
      </c>
      <c r="L5253" s="25" t="str">
        <f>VLOOKUP($K5253,TONG_SL!$A:$D,2,0)</f>
        <v>Chân giò heo muối 300g</v>
      </c>
      <c r="N5253" s="25" t="str">
        <f t="shared" si="752"/>
        <v>K-C6</v>
      </c>
      <c r="Q5253" s="25" t="str">
        <f>VLOOKUP(K5253,TONG_SL!$A:$D,3,0)</f>
        <v>Túi</v>
      </c>
      <c r="R5253" s="1">
        <v>20</v>
      </c>
      <c r="T5253" s="1">
        <f>VLOOKUP(VLOOKUP(G5253,Ma_KH!$A:$R,18,0)&amp;K5253,Gia_MB!$A:$F,6,0)</f>
        <v>73431</v>
      </c>
      <c r="U5253" s="14">
        <f t="shared" si="753"/>
        <v>1468620</v>
      </c>
      <c r="W5253" s="64">
        <f t="shared" si="754"/>
        <v>0</v>
      </c>
      <c r="X5253" s="3" t="str">
        <f t="shared" si="755"/>
        <v>8</v>
      </c>
      <c r="Z5253" s="14">
        <f t="shared" si="756"/>
        <v>117489.60000000001</v>
      </c>
      <c r="AA5253" s="7">
        <f>VLOOKUP(G5253,Ma_KH!$A:$R,14,0)</f>
        <v>58</v>
      </c>
      <c r="AD5253" s="7" t="str">
        <f>IFERROR(VLOOKUP(J5253,'Chuyển Mã'!$B$3:$C$9,2,0),"")</f>
        <v>Hà Nội</v>
      </c>
      <c r="AE5253" s="7" t="str">
        <f t="shared" si="757"/>
        <v>Chân giò heo muối 300g</v>
      </c>
      <c r="AF5253" s="7">
        <f t="shared" si="758"/>
        <v>20</v>
      </c>
    </row>
    <row r="5254" spans="1:32" x14ac:dyDescent="0.25">
      <c r="A5254" s="11">
        <v>45911</v>
      </c>
      <c r="B5254" s="25">
        <v>58003</v>
      </c>
      <c r="C5254" s="12" t="s">
        <v>7214</v>
      </c>
      <c r="D5254" s="16">
        <v>45911</v>
      </c>
      <c r="G5254" s="13" t="s">
        <v>3567</v>
      </c>
      <c r="I5254" s="13" t="s">
        <v>3567</v>
      </c>
      <c r="J5254" s="13" t="s">
        <v>75</v>
      </c>
      <c r="K5254" s="13" t="s">
        <v>30</v>
      </c>
      <c r="L5254" s="25" t="str">
        <f>VLOOKUP($K5254,TONG_SL!$A:$D,2,0)</f>
        <v>Gà muối 500g</v>
      </c>
      <c r="N5254" s="25" t="str">
        <f t="shared" si="752"/>
        <v>K-C6</v>
      </c>
      <c r="Q5254" s="25" t="str">
        <f>VLOOKUP(K5254,TONG_SL!$A:$D,3,0)</f>
        <v>Túi</v>
      </c>
      <c r="R5254" s="1">
        <v>10</v>
      </c>
      <c r="T5254" s="1">
        <f>VLOOKUP(VLOOKUP(G5254,Ma_KH!$A:$R,18,0)&amp;K5254,Gia_MB!$A:$F,6,0)</f>
        <v>111058</v>
      </c>
      <c r="U5254" s="14">
        <f t="shared" si="753"/>
        <v>1110580</v>
      </c>
      <c r="W5254" s="64">
        <f t="shared" si="754"/>
        <v>0</v>
      </c>
      <c r="X5254" s="3" t="str">
        <f t="shared" si="755"/>
        <v>8</v>
      </c>
      <c r="Z5254" s="14">
        <f t="shared" si="756"/>
        <v>88846.400000000009</v>
      </c>
      <c r="AA5254" s="7">
        <f>VLOOKUP(G5254,Ma_KH!$A:$R,14,0)</f>
        <v>58</v>
      </c>
      <c r="AD5254" s="7" t="str">
        <f>IFERROR(VLOOKUP(J5254,'Chuyển Mã'!$B$3:$C$9,2,0),"")</f>
        <v>Hà Nội</v>
      </c>
      <c r="AE5254" s="7" t="str">
        <f t="shared" si="757"/>
        <v>Gà muối 500g</v>
      </c>
      <c r="AF5254" s="7">
        <f t="shared" si="758"/>
        <v>10</v>
      </c>
    </row>
    <row r="5255" spans="1:32" x14ac:dyDescent="0.25">
      <c r="A5255" s="11">
        <v>45911</v>
      </c>
      <c r="B5255" s="25" t="s">
        <v>8819</v>
      </c>
      <c r="C5255" s="12" t="s">
        <v>7214</v>
      </c>
      <c r="D5255" s="16">
        <v>45911</v>
      </c>
      <c r="G5255" s="13" t="s">
        <v>8872</v>
      </c>
      <c r="I5255" s="13" t="s">
        <v>8873</v>
      </c>
      <c r="J5255" s="13" t="s">
        <v>75</v>
      </c>
      <c r="K5255" s="13" t="s">
        <v>30</v>
      </c>
      <c r="L5255" s="25" t="str">
        <f>VLOOKUP($K5255,TONG_SL!$A:$D,2,0)</f>
        <v>Gà muối 500g</v>
      </c>
      <c r="N5255" s="25" t="str">
        <f t="shared" si="752"/>
        <v>K-C6</v>
      </c>
      <c r="Q5255" s="25" t="str">
        <f>VLOOKUP(K5255,TONG_SL!$A:$D,3,0)</f>
        <v>Túi</v>
      </c>
      <c r="R5255" s="1">
        <v>5</v>
      </c>
      <c r="T5255" s="1">
        <f>VLOOKUP(VLOOKUP(G5255,Ma_KH!$A:$R,18,0)&amp;K5255,Gia_MB!$A:$F,6,0)</f>
        <v>111058</v>
      </c>
      <c r="U5255" s="14">
        <f t="shared" si="753"/>
        <v>555290</v>
      </c>
      <c r="W5255" s="64">
        <f t="shared" si="754"/>
        <v>0</v>
      </c>
      <c r="X5255" s="3" t="str">
        <f t="shared" si="755"/>
        <v>8</v>
      </c>
      <c r="Z5255" s="14">
        <f t="shared" si="756"/>
        <v>44423.200000000004</v>
      </c>
      <c r="AA5255" s="7">
        <f>VLOOKUP(G5255,Ma_KH!$A:$R,14,0)</f>
        <v>60</v>
      </c>
      <c r="AD5255" s="7" t="str">
        <f>IFERROR(VLOOKUP(J5255,'Chuyển Mã'!$B$3:$C$9,2,0),"")</f>
        <v>Hà Nội</v>
      </c>
      <c r="AE5255" s="7" t="str">
        <f t="shared" si="757"/>
        <v>Gà muối 500g</v>
      </c>
      <c r="AF5255" s="7">
        <f t="shared" si="758"/>
        <v>5</v>
      </c>
    </row>
    <row r="5256" spans="1:32" x14ac:dyDescent="0.25">
      <c r="A5256" s="11">
        <v>45911</v>
      </c>
      <c r="B5256" s="25" t="s">
        <v>8819</v>
      </c>
      <c r="C5256" s="12" t="s">
        <v>7214</v>
      </c>
      <c r="D5256" s="16">
        <v>45911</v>
      </c>
      <c r="G5256" s="13" t="s">
        <v>8872</v>
      </c>
      <c r="I5256" s="13" t="s">
        <v>8873</v>
      </c>
      <c r="J5256" s="13" t="s">
        <v>75</v>
      </c>
      <c r="K5256" s="13" t="s">
        <v>27</v>
      </c>
      <c r="L5256" s="25" t="str">
        <f>VLOOKUP($K5256,TONG_SL!$A:$D,2,0)</f>
        <v>Chân giò heo muối 300g</v>
      </c>
      <c r="N5256" s="25" t="str">
        <f t="shared" si="752"/>
        <v>K-C6</v>
      </c>
      <c r="Q5256" s="25" t="str">
        <f>VLOOKUP(K5256,TONG_SL!$A:$D,3,0)</f>
        <v>Túi</v>
      </c>
      <c r="R5256" s="1">
        <v>10</v>
      </c>
      <c r="T5256" s="1">
        <f>VLOOKUP(VLOOKUP(G5256,Ma_KH!$A:$R,18,0)&amp;K5256,Gia_MB!$A:$F,6,0)</f>
        <v>73431</v>
      </c>
      <c r="U5256" s="14">
        <f t="shared" si="753"/>
        <v>734310</v>
      </c>
      <c r="W5256" s="64">
        <f t="shared" si="754"/>
        <v>0</v>
      </c>
      <c r="X5256" s="3" t="str">
        <f t="shared" si="755"/>
        <v>8</v>
      </c>
      <c r="Z5256" s="14">
        <f t="shared" si="756"/>
        <v>58744.800000000003</v>
      </c>
      <c r="AA5256" s="7">
        <f>VLOOKUP(G5256,Ma_KH!$A:$R,14,0)</f>
        <v>60</v>
      </c>
      <c r="AD5256" s="7" t="str">
        <f>IFERROR(VLOOKUP(J5256,'Chuyển Mã'!$B$3:$C$9,2,0),"")</f>
        <v>Hà Nội</v>
      </c>
      <c r="AE5256" s="7" t="str">
        <f t="shared" si="757"/>
        <v>Chân giò heo muối 300g</v>
      </c>
      <c r="AF5256" s="7">
        <f t="shared" si="758"/>
        <v>10</v>
      </c>
    </row>
    <row r="5257" spans="1:32" x14ac:dyDescent="0.25">
      <c r="A5257" s="11">
        <v>45911</v>
      </c>
      <c r="B5257" s="25" t="s">
        <v>8819</v>
      </c>
      <c r="C5257" s="12" t="s">
        <v>7214</v>
      </c>
      <c r="D5257" s="16">
        <v>45911</v>
      </c>
      <c r="G5257" s="13" t="s">
        <v>8872</v>
      </c>
      <c r="I5257" s="13" t="s">
        <v>8873</v>
      </c>
      <c r="J5257" s="13" t="s">
        <v>75</v>
      </c>
      <c r="K5257" s="13" t="s">
        <v>51</v>
      </c>
      <c r="L5257" s="25" t="str">
        <f>VLOOKUP($K5257,TONG_SL!$A:$D,2,0)</f>
        <v>Mọc Nấm Hương 250g</v>
      </c>
      <c r="N5257" s="25" t="str">
        <f t="shared" si="752"/>
        <v>K-C6</v>
      </c>
      <c r="Q5257" s="25" t="str">
        <f>VLOOKUP(K5257,TONG_SL!$A:$D,3,0)</f>
        <v>Túi</v>
      </c>
      <c r="R5257" s="1">
        <v>10</v>
      </c>
      <c r="T5257" s="1">
        <f>VLOOKUP(VLOOKUP(G5257,Ma_KH!$A:$R,18,0)&amp;K5257,Gia_MB!$A:$F,6,0)</f>
        <v>46000</v>
      </c>
      <c r="U5257" s="14">
        <f t="shared" si="753"/>
        <v>460000</v>
      </c>
      <c r="W5257" s="64">
        <f t="shared" si="754"/>
        <v>0</v>
      </c>
      <c r="X5257" s="3" t="str">
        <f t="shared" si="755"/>
        <v>8</v>
      </c>
      <c r="Z5257" s="14">
        <f t="shared" si="756"/>
        <v>36800</v>
      </c>
      <c r="AA5257" s="7">
        <f>VLOOKUP(G5257,Ma_KH!$A:$R,14,0)</f>
        <v>60</v>
      </c>
      <c r="AD5257" s="7" t="str">
        <f>IFERROR(VLOOKUP(J5257,'Chuyển Mã'!$B$3:$C$9,2,0),"")</f>
        <v>Hà Nội</v>
      </c>
      <c r="AE5257" s="7" t="str">
        <f t="shared" si="757"/>
        <v>Mọc Nấm Hương 250g</v>
      </c>
      <c r="AF5257" s="7">
        <f t="shared" si="758"/>
        <v>10</v>
      </c>
    </row>
    <row r="5258" spans="1:32" x14ac:dyDescent="0.25">
      <c r="A5258" s="11">
        <v>45911</v>
      </c>
      <c r="B5258" s="25" t="s">
        <v>8819</v>
      </c>
      <c r="C5258" s="12" t="s">
        <v>7214</v>
      </c>
      <c r="D5258" s="16">
        <v>45911</v>
      </c>
      <c r="G5258" s="13" t="s">
        <v>8872</v>
      </c>
      <c r="I5258" s="13" t="s">
        <v>8873</v>
      </c>
      <c r="J5258" s="13" t="s">
        <v>75</v>
      </c>
      <c r="K5258" s="13" t="s">
        <v>39</v>
      </c>
      <c r="L5258" s="25" t="str">
        <f>VLOOKUP($K5258,TONG_SL!$A:$D,2,0)</f>
        <v>Chả cốm 300g</v>
      </c>
      <c r="N5258" s="25" t="str">
        <f t="shared" si="752"/>
        <v>K-C6</v>
      </c>
      <c r="Q5258" s="25" t="str">
        <f>VLOOKUP(K5258,TONG_SL!$A:$D,3,0)</f>
        <v>Túi</v>
      </c>
      <c r="R5258" s="1">
        <v>10</v>
      </c>
      <c r="T5258" s="1">
        <f>VLOOKUP(VLOOKUP(G5258,Ma_KH!$A:$R,18,0)&amp;K5258,Gia_MB!$A:$F,6,0)</f>
        <v>74250</v>
      </c>
      <c r="U5258" s="14">
        <f t="shared" si="753"/>
        <v>742500</v>
      </c>
      <c r="W5258" s="64">
        <f t="shared" si="754"/>
        <v>0</v>
      </c>
      <c r="X5258" s="3" t="str">
        <f t="shared" si="755"/>
        <v>8</v>
      </c>
      <c r="Z5258" s="14">
        <f t="shared" si="756"/>
        <v>59400</v>
      </c>
      <c r="AA5258" s="7">
        <f>VLOOKUP(G5258,Ma_KH!$A:$R,14,0)</f>
        <v>60</v>
      </c>
      <c r="AD5258" s="7" t="str">
        <f>IFERROR(VLOOKUP(J5258,'Chuyển Mã'!$B$3:$C$9,2,0),"")</f>
        <v>Hà Nội</v>
      </c>
      <c r="AE5258" s="7" t="str">
        <f t="shared" si="757"/>
        <v>Chả cốm 300g</v>
      </c>
      <c r="AF5258" s="7">
        <f t="shared" si="758"/>
        <v>10</v>
      </c>
    </row>
    <row r="5259" spans="1:32" x14ac:dyDescent="0.25">
      <c r="A5259" s="11">
        <v>45911</v>
      </c>
      <c r="B5259" s="25" t="s">
        <v>8820</v>
      </c>
      <c r="C5259" s="12" t="s">
        <v>7214</v>
      </c>
      <c r="D5259" s="16">
        <v>45911</v>
      </c>
      <c r="G5259" s="13" t="s">
        <v>8874</v>
      </c>
      <c r="I5259" s="13" t="s">
        <v>8875</v>
      </c>
      <c r="J5259" s="13" t="s">
        <v>75</v>
      </c>
      <c r="K5259" s="13" t="s">
        <v>30</v>
      </c>
      <c r="L5259" s="25" t="str">
        <f>VLOOKUP($K5259,TONG_SL!$A:$D,2,0)</f>
        <v>Gà muối 500g</v>
      </c>
      <c r="N5259" s="25" t="str">
        <f t="shared" si="752"/>
        <v>K-C6</v>
      </c>
      <c r="Q5259" s="25" t="str">
        <f>VLOOKUP(K5259,TONG_SL!$A:$D,3,0)</f>
        <v>Túi</v>
      </c>
      <c r="R5259" s="1">
        <v>5</v>
      </c>
      <c r="T5259" s="1">
        <f>VLOOKUP(VLOOKUP(G5259,Ma_KH!$A:$R,18,0)&amp;K5259,Gia_MB!$A:$F,6,0)</f>
        <v>111058</v>
      </c>
      <c r="U5259" s="14">
        <f t="shared" si="753"/>
        <v>555290</v>
      </c>
      <c r="W5259" s="64">
        <f t="shared" si="754"/>
        <v>0</v>
      </c>
      <c r="X5259" s="3" t="str">
        <f t="shared" si="755"/>
        <v>8</v>
      </c>
      <c r="Z5259" s="14">
        <f t="shared" si="756"/>
        <v>44423.200000000004</v>
      </c>
      <c r="AA5259" s="7">
        <f>VLOOKUP(G5259,Ma_KH!$A:$R,14,0)</f>
        <v>60</v>
      </c>
      <c r="AD5259" s="7" t="str">
        <f>IFERROR(VLOOKUP(J5259,'Chuyển Mã'!$B$3:$C$9,2,0),"")</f>
        <v>Hà Nội</v>
      </c>
      <c r="AE5259" s="7" t="str">
        <f t="shared" si="757"/>
        <v>Gà muối 500g</v>
      </c>
      <c r="AF5259" s="7">
        <f t="shared" si="758"/>
        <v>5</v>
      </c>
    </row>
    <row r="5260" spans="1:32" x14ac:dyDescent="0.25">
      <c r="A5260" s="11">
        <v>45911</v>
      </c>
      <c r="B5260" s="25" t="s">
        <v>8820</v>
      </c>
      <c r="C5260" s="12" t="s">
        <v>7214</v>
      </c>
      <c r="D5260" s="16">
        <v>45911</v>
      </c>
      <c r="G5260" s="13" t="s">
        <v>8874</v>
      </c>
      <c r="I5260" s="13" t="s">
        <v>8875</v>
      </c>
      <c r="J5260" s="13" t="s">
        <v>75</v>
      </c>
      <c r="K5260" s="13" t="s">
        <v>27</v>
      </c>
      <c r="L5260" s="25" t="str">
        <f>VLOOKUP($K5260,TONG_SL!$A:$D,2,0)</f>
        <v>Chân giò heo muối 300g</v>
      </c>
      <c r="N5260" s="25" t="str">
        <f t="shared" si="752"/>
        <v>K-C6</v>
      </c>
      <c r="Q5260" s="25" t="str">
        <f>VLOOKUP(K5260,TONG_SL!$A:$D,3,0)</f>
        <v>Túi</v>
      </c>
      <c r="R5260" s="1">
        <v>10</v>
      </c>
      <c r="T5260" s="1">
        <f>VLOOKUP(VLOOKUP(G5260,Ma_KH!$A:$R,18,0)&amp;K5260,Gia_MB!$A:$F,6,0)</f>
        <v>73431</v>
      </c>
      <c r="U5260" s="14">
        <f t="shared" si="753"/>
        <v>734310</v>
      </c>
      <c r="W5260" s="64">
        <f t="shared" si="754"/>
        <v>0</v>
      </c>
      <c r="X5260" s="3" t="str">
        <f t="shared" si="755"/>
        <v>8</v>
      </c>
      <c r="Z5260" s="14">
        <f t="shared" si="756"/>
        <v>58744.800000000003</v>
      </c>
      <c r="AA5260" s="7">
        <f>VLOOKUP(G5260,Ma_KH!$A:$R,14,0)</f>
        <v>60</v>
      </c>
      <c r="AD5260" s="7" t="str">
        <f>IFERROR(VLOOKUP(J5260,'Chuyển Mã'!$B$3:$C$9,2,0),"")</f>
        <v>Hà Nội</v>
      </c>
      <c r="AE5260" s="7" t="str">
        <f t="shared" si="757"/>
        <v>Chân giò heo muối 300g</v>
      </c>
      <c r="AF5260" s="7">
        <f t="shared" si="758"/>
        <v>10</v>
      </c>
    </row>
    <row r="5261" spans="1:32" x14ac:dyDescent="0.25">
      <c r="A5261" s="11">
        <v>45911</v>
      </c>
      <c r="B5261" s="25" t="s">
        <v>8820</v>
      </c>
      <c r="C5261" s="12" t="s">
        <v>7214</v>
      </c>
      <c r="D5261" s="16">
        <v>45911</v>
      </c>
      <c r="G5261" s="13" t="s">
        <v>8874</v>
      </c>
      <c r="I5261" s="13" t="s">
        <v>8875</v>
      </c>
      <c r="J5261" s="13" t="s">
        <v>75</v>
      </c>
      <c r="K5261" s="13" t="s">
        <v>35</v>
      </c>
      <c r="L5261" s="25" t="str">
        <f>VLOOKUP($K5261,TONG_SL!$A:$D,2,0)</f>
        <v>Tai heo muối 200g</v>
      </c>
      <c r="N5261" s="25" t="str">
        <f t="shared" si="752"/>
        <v>K-C6</v>
      </c>
      <c r="Q5261" s="25" t="str">
        <f>VLOOKUP(K5261,TONG_SL!$A:$D,3,0)</f>
        <v>Túi</v>
      </c>
      <c r="R5261" s="1">
        <v>3</v>
      </c>
      <c r="T5261" s="1">
        <f>VLOOKUP(VLOOKUP(G5261,Ma_KH!$A:$R,18,0)&amp;K5261,Gia_MB!$A:$F,6,0)</f>
        <v>55595</v>
      </c>
      <c r="U5261" s="14">
        <f t="shared" si="753"/>
        <v>166785</v>
      </c>
      <c r="W5261" s="64">
        <f t="shared" si="754"/>
        <v>0</v>
      </c>
      <c r="X5261" s="3" t="str">
        <f t="shared" si="755"/>
        <v>8</v>
      </c>
      <c r="Z5261" s="14">
        <f t="shared" si="756"/>
        <v>13342.800000000001</v>
      </c>
      <c r="AA5261" s="7">
        <f>VLOOKUP(G5261,Ma_KH!$A:$R,14,0)</f>
        <v>60</v>
      </c>
      <c r="AD5261" s="7" t="str">
        <f>IFERROR(VLOOKUP(J5261,'Chuyển Mã'!$B$3:$C$9,2,0),"")</f>
        <v>Hà Nội</v>
      </c>
      <c r="AE5261" s="7" t="str">
        <f t="shared" si="757"/>
        <v>Tai heo muối 200g</v>
      </c>
      <c r="AF5261" s="7">
        <f t="shared" si="758"/>
        <v>3</v>
      </c>
    </row>
    <row r="5262" spans="1:32" x14ac:dyDescent="0.25">
      <c r="A5262" s="11">
        <v>45911</v>
      </c>
      <c r="B5262" s="25" t="s">
        <v>8820</v>
      </c>
      <c r="C5262" s="12" t="s">
        <v>7214</v>
      </c>
      <c r="D5262" s="16">
        <v>45911</v>
      </c>
      <c r="G5262" s="13" t="s">
        <v>8874</v>
      </c>
      <c r="I5262" s="13" t="s">
        <v>8875</v>
      </c>
      <c r="J5262" s="13" t="s">
        <v>75</v>
      </c>
      <c r="K5262" s="13" t="s">
        <v>32</v>
      </c>
      <c r="L5262" s="25" t="str">
        <f>VLOOKUP($K5262,TONG_SL!$A:$D,2,0)</f>
        <v>Giò Tai Lưỡi Xào 250</v>
      </c>
      <c r="N5262" s="25" t="str">
        <f t="shared" si="752"/>
        <v>K-C6</v>
      </c>
      <c r="Q5262" s="25" t="str">
        <f>VLOOKUP(K5262,TONG_SL!$A:$D,3,0)</f>
        <v>Túi</v>
      </c>
      <c r="R5262" s="1">
        <v>3</v>
      </c>
      <c r="T5262" s="1">
        <f>VLOOKUP(VLOOKUP(G5262,Ma_KH!$A:$R,18,0)&amp;K5262,Gia_MB!$A:$F,6,0)</f>
        <v>50183</v>
      </c>
      <c r="U5262" s="14">
        <f t="shared" si="753"/>
        <v>150549</v>
      </c>
      <c r="W5262" s="64">
        <f t="shared" si="754"/>
        <v>0</v>
      </c>
      <c r="X5262" s="3" t="str">
        <f t="shared" si="755"/>
        <v>8</v>
      </c>
      <c r="Z5262" s="14">
        <f t="shared" si="756"/>
        <v>12043.92</v>
      </c>
      <c r="AA5262" s="7">
        <f>VLOOKUP(G5262,Ma_KH!$A:$R,14,0)</f>
        <v>60</v>
      </c>
      <c r="AD5262" s="7" t="str">
        <f>IFERROR(VLOOKUP(J5262,'Chuyển Mã'!$B$3:$C$9,2,0),"")</f>
        <v>Hà Nội</v>
      </c>
      <c r="AE5262" s="7" t="str">
        <f t="shared" si="757"/>
        <v>Giò Tai Lưỡi Xào 250</v>
      </c>
      <c r="AF5262" s="7">
        <f t="shared" si="758"/>
        <v>3</v>
      </c>
    </row>
    <row r="5263" spans="1:32" x14ac:dyDescent="0.25">
      <c r="A5263" s="11">
        <v>45911</v>
      </c>
      <c r="B5263" s="25" t="s">
        <v>8820</v>
      </c>
      <c r="C5263" s="12" t="s">
        <v>7214</v>
      </c>
      <c r="D5263" s="16">
        <v>45911</v>
      </c>
      <c r="G5263" s="13" t="s">
        <v>8874</v>
      </c>
      <c r="I5263" s="13" t="s">
        <v>8875</v>
      </c>
      <c r="J5263" s="13" t="s">
        <v>75</v>
      </c>
      <c r="K5263" s="13" t="s">
        <v>51</v>
      </c>
      <c r="L5263" s="25" t="str">
        <f>VLOOKUP($K5263,TONG_SL!$A:$D,2,0)</f>
        <v>Mọc Nấm Hương 250g</v>
      </c>
      <c r="N5263" s="25" t="str">
        <f t="shared" si="752"/>
        <v>K-C6</v>
      </c>
      <c r="Q5263" s="25" t="str">
        <f>VLOOKUP(K5263,TONG_SL!$A:$D,3,0)</f>
        <v>Túi</v>
      </c>
      <c r="R5263" s="1">
        <v>5</v>
      </c>
      <c r="T5263" s="1">
        <f>VLOOKUP(VLOOKUP(G5263,Ma_KH!$A:$R,18,0)&amp;K5263,Gia_MB!$A:$F,6,0)</f>
        <v>46000</v>
      </c>
      <c r="U5263" s="14">
        <f t="shared" si="753"/>
        <v>230000</v>
      </c>
      <c r="W5263" s="64">
        <f t="shared" si="754"/>
        <v>0</v>
      </c>
      <c r="X5263" s="3" t="str">
        <f t="shared" si="755"/>
        <v>8</v>
      </c>
      <c r="Z5263" s="14">
        <f t="shared" si="756"/>
        <v>18400</v>
      </c>
      <c r="AA5263" s="7">
        <f>VLOOKUP(G5263,Ma_KH!$A:$R,14,0)</f>
        <v>60</v>
      </c>
      <c r="AD5263" s="7" t="str">
        <f>IFERROR(VLOOKUP(J5263,'Chuyển Mã'!$B$3:$C$9,2,0),"")</f>
        <v>Hà Nội</v>
      </c>
      <c r="AE5263" s="7" t="str">
        <f t="shared" si="757"/>
        <v>Mọc Nấm Hương 250g</v>
      </c>
      <c r="AF5263" s="7">
        <f t="shared" si="758"/>
        <v>5</v>
      </c>
    </row>
    <row r="5264" spans="1:32" x14ac:dyDescent="0.25">
      <c r="A5264" s="11">
        <v>45911</v>
      </c>
      <c r="B5264" s="25" t="s">
        <v>8820</v>
      </c>
      <c r="C5264" s="12" t="s">
        <v>7214</v>
      </c>
      <c r="D5264" s="16">
        <v>45911</v>
      </c>
      <c r="G5264" s="13" t="s">
        <v>8874</v>
      </c>
      <c r="I5264" s="13" t="s">
        <v>8875</v>
      </c>
      <c r="J5264" s="13" t="s">
        <v>75</v>
      </c>
      <c r="K5264" s="13" t="s">
        <v>39</v>
      </c>
      <c r="L5264" s="25" t="str">
        <f>VLOOKUP($K5264,TONG_SL!$A:$D,2,0)</f>
        <v>Chả cốm 300g</v>
      </c>
      <c r="N5264" s="25" t="str">
        <f t="shared" si="752"/>
        <v>K-C6</v>
      </c>
      <c r="Q5264" s="25" t="str">
        <f>VLOOKUP(K5264,TONG_SL!$A:$D,3,0)</f>
        <v>Túi</v>
      </c>
      <c r="R5264" s="1">
        <v>5</v>
      </c>
      <c r="T5264" s="1">
        <f>VLOOKUP(VLOOKUP(G5264,Ma_KH!$A:$R,18,0)&amp;K5264,Gia_MB!$A:$F,6,0)</f>
        <v>74250</v>
      </c>
      <c r="U5264" s="14">
        <f t="shared" si="753"/>
        <v>371250</v>
      </c>
      <c r="W5264" s="64">
        <f t="shared" si="754"/>
        <v>0</v>
      </c>
      <c r="X5264" s="3" t="str">
        <f t="shared" si="755"/>
        <v>8</v>
      </c>
      <c r="Z5264" s="14">
        <f t="shared" si="756"/>
        <v>29700</v>
      </c>
      <c r="AA5264" s="7">
        <f>VLOOKUP(G5264,Ma_KH!$A:$R,14,0)</f>
        <v>60</v>
      </c>
      <c r="AD5264" s="7" t="str">
        <f>IFERROR(VLOOKUP(J5264,'Chuyển Mã'!$B$3:$C$9,2,0),"")</f>
        <v>Hà Nội</v>
      </c>
      <c r="AE5264" s="7" t="str">
        <f t="shared" si="757"/>
        <v>Chả cốm 300g</v>
      </c>
      <c r="AF5264" s="7">
        <f t="shared" si="758"/>
        <v>5</v>
      </c>
    </row>
    <row r="5265" spans="1:32" x14ac:dyDescent="0.25">
      <c r="A5265" s="11">
        <v>45911</v>
      </c>
      <c r="B5265" s="25" t="s">
        <v>8821</v>
      </c>
      <c r="C5265" s="12" t="s">
        <v>7214</v>
      </c>
      <c r="D5265" s="16">
        <v>45911</v>
      </c>
      <c r="G5265" s="13" t="s">
        <v>1320</v>
      </c>
      <c r="I5265" s="13" t="s">
        <v>8876</v>
      </c>
      <c r="J5265" s="13" t="s">
        <v>75</v>
      </c>
      <c r="K5265" s="13" t="s">
        <v>27</v>
      </c>
      <c r="L5265" s="25" t="str">
        <f>VLOOKUP($K5265,TONG_SL!$A:$D,2,0)</f>
        <v>Chân giò heo muối 300g</v>
      </c>
      <c r="N5265" s="25" t="str">
        <f t="shared" si="752"/>
        <v>K-C6</v>
      </c>
      <c r="Q5265" s="25" t="str">
        <f>VLOOKUP(K5265,TONG_SL!$A:$D,3,0)</f>
        <v>Túi</v>
      </c>
      <c r="R5265" s="1">
        <v>10</v>
      </c>
      <c r="T5265" s="1">
        <f>VLOOKUP(VLOOKUP(G5265,Ma_KH!$A:$R,18,0)&amp;K5265,Gia_MB!$A:$F,6,0)</f>
        <v>73431</v>
      </c>
      <c r="U5265" s="14">
        <f t="shared" si="753"/>
        <v>734310</v>
      </c>
      <c r="W5265" s="64">
        <f t="shared" si="754"/>
        <v>0</v>
      </c>
      <c r="X5265" s="3" t="str">
        <f t="shared" si="755"/>
        <v>8</v>
      </c>
      <c r="Z5265" s="14">
        <f t="shared" si="756"/>
        <v>58744.800000000003</v>
      </c>
      <c r="AA5265" s="7">
        <f>VLOOKUP(G5265,Ma_KH!$A:$R,14,0)</f>
        <v>60</v>
      </c>
      <c r="AD5265" s="7" t="str">
        <f>IFERROR(VLOOKUP(J5265,'Chuyển Mã'!$B$3:$C$9,2,0),"")</f>
        <v>Hà Nội</v>
      </c>
      <c r="AE5265" s="7" t="str">
        <f t="shared" si="757"/>
        <v>Chân giò heo muối 300g</v>
      </c>
      <c r="AF5265" s="7">
        <f t="shared" si="758"/>
        <v>10</v>
      </c>
    </row>
    <row r="5266" spans="1:32" x14ac:dyDescent="0.25">
      <c r="A5266" s="11">
        <v>45911</v>
      </c>
      <c r="B5266" s="25" t="s">
        <v>8821</v>
      </c>
      <c r="C5266" s="12" t="s">
        <v>7214</v>
      </c>
      <c r="D5266" s="16">
        <v>45911</v>
      </c>
      <c r="G5266" s="13" t="s">
        <v>1320</v>
      </c>
      <c r="I5266" s="13" t="s">
        <v>8876</v>
      </c>
      <c r="J5266" s="13" t="s">
        <v>75</v>
      </c>
      <c r="K5266" s="13" t="s">
        <v>35</v>
      </c>
      <c r="L5266" s="25" t="str">
        <f>VLOOKUP($K5266,TONG_SL!$A:$D,2,0)</f>
        <v>Tai heo muối 200g</v>
      </c>
      <c r="N5266" s="25" t="str">
        <f t="shared" si="752"/>
        <v>K-C6</v>
      </c>
      <c r="Q5266" s="25" t="str">
        <f>VLOOKUP(K5266,TONG_SL!$A:$D,3,0)</f>
        <v>Túi</v>
      </c>
      <c r="R5266" s="1">
        <v>5</v>
      </c>
      <c r="T5266" s="1">
        <f>VLOOKUP(VLOOKUP(G5266,Ma_KH!$A:$R,18,0)&amp;K5266,Gia_MB!$A:$F,6,0)</f>
        <v>55595</v>
      </c>
      <c r="U5266" s="14">
        <f t="shared" si="753"/>
        <v>277975</v>
      </c>
      <c r="W5266" s="64">
        <f t="shared" si="754"/>
        <v>0</v>
      </c>
      <c r="X5266" s="3" t="str">
        <f t="shared" si="755"/>
        <v>8</v>
      </c>
      <c r="Z5266" s="14">
        <f t="shared" si="756"/>
        <v>22238</v>
      </c>
      <c r="AA5266" s="7">
        <f>VLOOKUP(G5266,Ma_KH!$A:$R,14,0)</f>
        <v>60</v>
      </c>
      <c r="AD5266" s="7" t="str">
        <f>IFERROR(VLOOKUP(J5266,'Chuyển Mã'!$B$3:$C$9,2,0),"")</f>
        <v>Hà Nội</v>
      </c>
      <c r="AE5266" s="7" t="str">
        <f t="shared" si="757"/>
        <v>Tai heo muối 200g</v>
      </c>
      <c r="AF5266" s="7">
        <f t="shared" si="758"/>
        <v>5</v>
      </c>
    </row>
    <row r="5267" spans="1:32" x14ac:dyDescent="0.25">
      <c r="A5267" s="11">
        <v>45911</v>
      </c>
      <c r="B5267" s="25" t="s">
        <v>8821</v>
      </c>
      <c r="C5267" s="12" t="s">
        <v>7214</v>
      </c>
      <c r="D5267" s="16">
        <v>45911</v>
      </c>
      <c r="G5267" s="13" t="s">
        <v>1320</v>
      </c>
      <c r="I5267" s="13" t="s">
        <v>8876</v>
      </c>
      <c r="J5267" s="13" t="s">
        <v>75</v>
      </c>
      <c r="K5267" s="13" t="s">
        <v>32</v>
      </c>
      <c r="L5267" s="25" t="str">
        <f>VLOOKUP($K5267,TONG_SL!$A:$D,2,0)</f>
        <v>Giò Tai Lưỡi Xào 250</v>
      </c>
      <c r="N5267" s="25" t="str">
        <f t="shared" si="752"/>
        <v>K-C6</v>
      </c>
      <c r="Q5267" s="25" t="str">
        <f>VLOOKUP(K5267,TONG_SL!$A:$D,3,0)</f>
        <v>Túi</v>
      </c>
      <c r="R5267" s="1">
        <v>5</v>
      </c>
      <c r="T5267" s="1">
        <f>VLOOKUP(VLOOKUP(G5267,Ma_KH!$A:$R,18,0)&amp;K5267,Gia_MB!$A:$F,6,0)</f>
        <v>50183</v>
      </c>
      <c r="U5267" s="14">
        <f t="shared" si="753"/>
        <v>250915</v>
      </c>
      <c r="W5267" s="64">
        <f t="shared" si="754"/>
        <v>0</v>
      </c>
      <c r="X5267" s="3" t="str">
        <f t="shared" si="755"/>
        <v>8</v>
      </c>
      <c r="Z5267" s="14">
        <f t="shared" si="756"/>
        <v>20073.2</v>
      </c>
      <c r="AA5267" s="7">
        <f>VLOOKUP(G5267,Ma_KH!$A:$R,14,0)</f>
        <v>60</v>
      </c>
      <c r="AD5267" s="7" t="str">
        <f>IFERROR(VLOOKUP(J5267,'Chuyển Mã'!$B$3:$C$9,2,0),"")</f>
        <v>Hà Nội</v>
      </c>
      <c r="AE5267" s="7" t="str">
        <f t="shared" si="757"/>
        <v>Giò Tai Lưỡi Xào 250</v>
      </c>
      <c r="AF5267" s="7">
        <f t="shared" si="758"/>
        <v>5</v>
      </c>
    </row>
    <row r="5268" spans="1:32" x14ac:dyDescent="0.25">
      <c r="A5268" s="11">
        <v>45911</v>
      </c>
      <c r="B5268" s="25" t="s">
        <v>8821</v>
      </c>
      <c r="C5268" s="12" t="s">
        <v>7214</v>
      </c>
      <c r="D5268" s="16">
        <v>45911</v>
      </c>
      <c r="G5268" s="13" t="s">
        <v>1320</v>
      </c>
      <c r="I5268" s="13" t="s">
        <v>8876</v>
      </c>
      <c r="J5268" s="13" t="s">
        <v>75</v>
      </c>
      <c r="K5268" s="13" t="s">
        <v>51</v>
      </c>
      <c r="L5268" s="25" t="str">
        <f>VLOOKUP($K5268,TONG_SL!$A:$D,2,0)</f>
        <v>Mọc Nấm Hương 250g</v>
      </c>
      <c r="N5268" s="25" t="str">
        <f t="shared" si="752"/>
        <v>K-C6</v>
      </c>
      <c r="Q5268" s="25" t="str">
        <f>VLOOKUP(K5268,TONG_SL!$A:$D,3,0)</f>
        <v>Túi</v>
      </c>
      <c r="R5268" s="1">
        <v>5</v>
      </c>
      <c r="T5268" s="1">
        <f>VLOOKUP(VLOOKUP(G5268,Ma_KH!$A:$R,18,0)&amp;K5268,Gia_MB!$A:$F,6,0)</f>
        <v>46000</v>
      </c>
      <c r="U5268" s="14">
        <f t="shared" si="753"/>
        <v>230000</v>
      </c>
      <c r="W5268" s="64">
        <f t="shared" si="754"/>
        <v>0</v>
      </c>
      <c r="X5268" s="3" t="str">
        <f t="shared" si="755"/>
        <v>8</v>
      </c>
      <c r="Z5268" s="14">
        <f t="shared" si="756"/>
        <v>18400</v>
      </c>
      <c r="AA5268" s="7">
        <f>VLOOKUP(G5268,Ma_KH!$A:$R,14,0)</f>
        <v>60</v>
      </c>
      <c r="AD5268" s="7" t="str">
        <f>IFERROR(VLOOKUP(J5268,'Chuyển Mã'!$B$3:$C$9,2,0),"")</f>
        <v>Hà Nội</v>
      </c>
      <c r="AE5268" s="7" t="str">
        <f t="shared" si="757"/>
        <v>Mọc Nấm Hương 250g</v>
      </c>
      <c r="AF5268" s="7">
        <f t="shared" si="758"/>
        <v>5</v>
      </c>
    </row>
    <row r="5269" spans="1:32" x14ac:dyDescent="0.25">
      <c r="A5269" s="11">
        <v>45911</v>
      </c>
      <c r="B5269" s="25" t="s">
        <v>8821</v>
      </c>
      <c r="C5269" s="12" t="s">
        <v>7214</v>
      </c>
      <c r="D5269" s="16">
        <v>45911</v>
      </c>
      <c r="G5269" s="13" t="s">
        <v>1320</v>
      </c>
      <c r="I5269" s="13" t="s">
        <v>8876</v>
      </c>
      <c r="J5269" s="13" t="s">
        <v>75</v>
      </c>
      <c r="K5269" s="13" t="s">
        <v>7213</v>
      </c>
      <c r="L5269" s="25" t="str">
        <f>VLOOKUP($K5269,TONG_SL!$A:$D,2,0)</f>
        <v>Chả nướng 300g</v>
      </c>
      <c r="N5269" s="25" t="str">
        <f t="shared" si="752"/>
        <v>K-C6</v>
      </c>
      <c r="Q5269" s="25" t="str">
        <f>VLOOKUP(K5269,TONG_SL!$A:$D,3,0)</f>
        <v>Túi</v>
      </c>
      <c r="R5269" s="1">
        <v>5</v>
      </c>
      <c r="T5269" s="1">
        <f>VLOOKUP(VLOOKUP(G5269,Ma_KH!$A:$R,18,0)&amp;K5269,Gia_MB!$A:$F,6,0)</f>
        <v>70950</v>
      </c>
      <c r="U5269" s="14">
        <f t="shared" si="753"/>
        <v>354750</v>
      </c>
      <c r="W5269" s="64">
        <f t="shared" si="754"/>
        <v>0</v>
      </c>
      <c r="X5269" s="3" t="str">
        <f t="shared" si="755"/>
        <v>8</v>
      </c>
      <c r="Z5269" s="14">
        <f t="shared" si="756"/>
        <v>28380</v>
      </c>
      <c r="AA5269" s="7">
        <f>VLOOKUP(G5269,Ma_KH!$A:$R,14,0)</f>
        <v>60</v>
      </c>
      <c r="AD5269" s="7" t="str">
        <f>IFERROR(VLOOKUP(J5269,'Chuyển Mã'!$B$3:$C$9,2,0),"")</f>
        <v>Hà Nội</v>
      </c>
      <c r="AE5269" s="7" t="str">
        <f t="shared" si="757"/>
        <v>Chả nướng 300g</v>
      </c>
      <c r="AF5269" s="7">
        <f t="shared" si="758"/>
        <v>5</v>
      </c>
    </row>
    <row r="5270" spans="1:32" x14ac:dyDescent="0.25">
      <c r="A5270" s="11">
        <v>45911</v>
      </c>
      <c r="B5270" s="25" t="s">
        <v>8822</v>
      </c>
      <c r="C5270" s="12" t="s">
        <v>7214</v>
      </c>
      <c r="D5270" s="16">
        <v>45911</v>
      </c>
      <c r="G5270" s="13" t="s">
        <v>1325</v>
      </c>
      <c r="I5270" s="13" t="s">
        <v>8877</v>
      </c>
      <c r="J5270" s="13" t="s">
        <v>75</v>
      </c>
      <c r="K5270" s="13" t="s">
        <v>30</v>
      </c>
      <c r="L5270" s="25" t="str">
        <f>VLOOKUP($K5270,TONG_SL!$A:$D,2,0)</f>
        <v>Gà muối 500g</v>
      </c>
      <c r="N5270" s="25" t="str">
        <f t="shared" si="752"/>
        <v>K-C6</v>
      </c>
      <c r="Q5270" s="25" t="str">
        <f>VLOOKUP(K5270,TONG_SL!$A:$D,3,0)</f>
        <v>Túi</v>
      </c>
      <c r="R5270" s="1">
        <v>5</v>
      </c>
      <c r="T5270" s="1">
        <f>VLOOKUP(VLOOKUP(G5270,Ma_KH!$A:$R,18,0)&amp;K5270,Gia_MB!$A:$F,6,0)</f>
        <v>111058</v>
      </c>
      <c r="U5270" s="14">
        <f t="shared" si="753"/>
        <v>555290</v>
      </c>
      <c r="W5270" s="64">
        <f t="shared" si="754"/>
        <v>0</v>
      </c>
      <c r="X5270" s="3" t="str">
        <f t="shared" si="755"/>
        <v>8</v>
      </c>
      <c r="Z5270" s="14">
        <f t="shared" si="756"/>
        <v>44423.200000000004</v>
      </c>
      <c r="AA5270" s="7">
        <f>VLOOKUP(G5270,Ma_KH!$A:$R,14,0)</f>
        <v>60</v>
      </c>
      <c r="AD5270" s="7" t="str">
        <f>IFERROR(VLOOKUP(J5270,'Chuyển Mã'!$B$3:$C$9,2,0),"")</f>
        <v>Hà Nội</v>
      </c>
      <c r="AE5270" s="7" t="str">
        <f t="shared" si="757"/>
        <v>Gà muối 500g</v>
      </c>
      <c r="AF5270" s="7">
        <f t="shared" si="758"/>
        <v>5</v>
      </c>
    </row>
    <row r="5271" spans="1:32" x14ac:dyDescent="0.25">
      <c r="A5271" s="11">
        <v>45911</v>
      </c>
      <c r="B5271" s="25" t="s">
        <v>8822</v>
      </c>
      <c r="C5271" s="12" t="s">
        <v>7214</v>
      </c>
      <c r="D5271" s="16">
        <v>45911</v>
      </c>
      <c r="G5271" s="13" t="s">
        <v>1325</v>
      </c>
      <c r="I5271" s="13" t="s">
        <v>8877</v>
      </c>
      <c r="J5271" s="13" t="s">
        <v>75</v>
      </c>
      <c r="K5271" s="13" t="s">
        <v>27</v>
      </c>
      <c r="L5271" s="25" t="str">
        <f>VLOOKUP($K5271,TONG_SL!$A:$D,2,0)</f>
        <v>Chân giò heo muối 300g</v>
      </c>
      <c r="N5271" s="25" t="str">
        <f t="shared" si="752"/>
        <v>K-C6</v>
      </c>
      <c r="Q5271" s="25" t="str">
        <f>VLOOKUP(K5271,TONG_SL!$A:$D,3,0)</f>
        <v>Túi</v>
      </c>
      <c r="R5271" s="1">
        <v>10</v>
      </c>
      <c r="T5271" s="1">
        <f>VLOOKUP(VLOOKUP(G5271,Ma_KH!$A:$R,18,0)&amp;K5271,Gia_MB!$A:$F,6,0)</f>
        <v>73431</v>
      </c>
      <c r="U5271" s="14">
        <f t="shared" si="753"/>
        <v>734310</v>
      </c>
      <c r="W5271" s="64">
        <f t="shared" si="754"/>
        <v>0</v>
      </c>
      <c r="X5271" s="3" t="str">
        <f t="shared" si="755"/>
        <v>8</v>
      </c>
      <c r="Z5271" s="14">
        <f t="shared" si="756"/>
        <v>58744.800000000003</v>
      </c>
      <c r="AA5271" s="7">
        <f>VLOOKUP(G5271,Ma_KH!$A:$R,14,0)</f>
        <v>60</v>
      </c>
      <c r="AD5271" s="7" t="str">
        <f>IFERROR(VLOOKUP(J5271,'Chuyển Mã'!$B$3:$C$9,2,0),"")</f>
        <v>Hà Nội</v>
      </c>
      <c r="AE5271" s="7" t="str">
        <f t="shared" si="757"/>
        <v>Chân giò heo muối 300g</v>
      </c>
      <c r="AF5271" s="7">
        <f t="shared" si="758"/>
        <v>10</v>
      </c>
    </row>
    <row r="5272" spans="1:32" x14ac:dyDescent="0.25">
      <c r="A5272" s="11">
        <v>45911</v>
      </c>
      <c r="B5272" s="25" t="s">
        <v>8822</v>
      </c>
      <c r="C5272" s="12" t="s">
        <v>7214</v>
      </c>
      <c r="D5272" s="16">
        <v>45911</v>
      </c>
      <c r="G5272" s="13" t="s">
        <v>1325</v>
      </c>
      <c r="I5272" s="13" t="s">
        <v>8877</v>
      </c>
      <c r="J5272" s="13" t="s">
        <v>75</v>
      </c>
      <c r="K5272" s="13" t="s">
        <v>35</v>
      </c>
      <c r="L5272" s="25" t="str">
        <f>VLOOKUP($K5272,TONG_SL!$A:$D,2,0)</f>
        <v>Tai heo muối 200g</v>
      </c>
      <c r="N5272" s="25" t="str">
        <f t="shared" si="752"/>
        <v>K-C6</v>
      </c>
      <c r="Q5272" s="25" t="str">
        <f>VLOOKUP(K5272,TONG_SL!$A:$D,3,0)</f>
        <v>Túi</v>
      </c>
      <c r="R5272" s="1">
        <v>3</v>
      </c>
      <c r="T5272" s="1">
        <f>VLOOKUP(VLOOKUP(G5272,Ma_KH!$A:$R,18,0)&amp;K5272,Gia_MB!$A:$F,6,0)</f>
        <v>55595</v>
      </c>
      <c r="U5272" s="14">
        <f t="shared" si="753"/>
        <v>166785</v>
      </c>
      <c r="W5272" s="64">
        <f t="shared" si="754"/>
        <v>0</v>
      </c>
      <c r="X5272" s="3" t="str">
        <f t="shared" si="755"/>
        <v>8</v>
      </c>
      <c r="Z5272" s="14">
        <f t="shared" si="756"/>
        <v>13342.800000000001</v>
      </c>
      <c r="AA5272" s="7">
        <f>VLOOKUP(G5272,Ma_KH!$A:$R,14,0)</f>
        <v>60</v>
      </c>
      <c r="AD5272" s="7" t="str">
        <f>IFERROR(VLOOKUP(J5272,'Chuyển Mã'!$B$3:$C$9,2,0),"")</f>
        <v>Hà Nội</v>
      </c>
      <c r="AE5272" s="7" t="str">
        <f t="shared" si="757"/>
        <v>Tai heo muối 200g</v>
      </c>
      <c r="AF5272" s="7">
        <f t="shared" si="758"/>
        <v>3</v>
      </c>
    </row>
    <row r="5273" spans="1:32" x14ac:dyDescent="0.25">
      <c r="A5273" s="11">
        <v>45911</v>
      </c>
      <c r="B5273" s="25" t="s">
        <v>8822</v>
      </c>
      <c r="C5273" s="12" t="s">
        <v>7214</v>
      </c>
      <c r="D5273" s="16">
        <v>45911</v>
      </c>
      <c r="G5273" s="13" t="s">
        <v>1325</v>
      </c>
      <c r="I5273" s="13" t="s">
        <v>8877</v>
      </c>
      <c r="J5273" s="13" t="s">
        <v>75</v>
      </c>
      <c r="K5273" s="13" t="s">
        <v>32</v>
      </c>
      <c r="L5273" s="25" t="str">
        <f>VLOOKUP($K5273,TONG_SL!$A:$D,2,0)</f>
        <v>Giò Tai Lưỡi Xào 250</v>
      </c>
      <c r="N5273" s="25" t="str">
        <f t="shared" si="752"/>
        <v>K-C6</v>
      </c>
      <c r="Q5273" s="25" t="str">
        <f>VLOOKUP(K5273,TONG_SL!$A:$D,3,0)</f>
        <v>Túi</v>
      </c>
      <c r="R5273" s="1">
        <v>3</v>
      </c>
      <c r="T5273" s="1">
        <f>VLOOKUP(VLOOKUP(G5273,Ma_KH!$A:$R,18,0)&amp;K5273,Gia_MB!$A:$F,6,0)</f>
        <v>50183</v>
      </c>
      <c r="U5273" s="14">
        <f t="shared" si="753"/>
        <v>150549</v>
      </c>
      <c r="W5273" s="64">
        <f t="shared" si="754"/>
        <v>0</v>
      </c>
      <c r="X5273" s="3" t="str">
        <f t="shared" si="755"/>
        <v>8</v>
      </c>
      <c r="Z5273" s="14">
        <f t="shared" si="756"/>
        <v>12043.92</v>
      </c>
      <c r="AA5273" s="7">
        <f>VLOOKUP(G5273,Ma_KH!$A:$R,14,0)</f>
        <v>60</v>
      </c>
      <c r="AD5273" s="7" t="str">
        <f>IFERROR(VLOOKUP(J5273,'Chuyển Mã'!$B$3:$C$9,2,0),"")</f>
        <v>Hà Nội</v>
      </c>
      <c r="AE5273" s="7" t="str">
        <f t="shared" si="757"/>
        <v>Giò Tai Lưỡi Xào 250</v>
      </c>
      <c r="AF5273" s="7">
        <f t="shared" si="758"/>
        <v>3</v>
      </c>
    </row>
    <row r="5274" spans="1:32" x14ac:dyDescent="0.25">
      <c r="A5274" s="11">
        <v>45911</v>
      </c>
      <c r="B5274" s="25" t="s">
        <v>8822</v>
      </c>
      <c r="C5274" s="12" t="s">
        <v>7214</v>
      </c>
      <c r="D5274" s="16">
        <v>45911</v>
      </c>
      <c r="G5274" s="13" t="s">
        <v>1325</v>
      </c>
      <c r="I5274" s="13" t="s">
        <v>8877</v>
      </c>
      <c r="J5274" s="13" t="s">
        <v>75</v>
      </c>
      <c r="K5274" s="13" t="s">
        <v>51</v>
      </c>
      <c r="L5274" s="25" t="str">
        <f>VLOOKUP($K5274,TONG_SL!$A:$D,2,0)</f>
        <v>Mọc Nấm Hương 250g</v>
      </c>
      <c r="N5274" s="25" t="str">
        <f t="shared" si="752"/>
        <v>K-C6</v>
      </c>
      <c r="Q5274" s="25" t="str">
        <f>VLOOKUP(K5274,TONG_SL!$A:$D,3,0)</f>
        <v>Túi</v>
      </c>
      <c r="R5274" s="1">
        <v>5</v>
      </c>
      <c r="T5274" s="1">
        <f>VLOOKUP(VLOOKUP(G5274,Ma_KH!$A:$R,18,0)&amp;K5274,Gia_MB!$A:$F,6,0)</f>
        <v>46000</v>
      </c>
      <c r="U5274" s="14">
        <f t="shared" si="753"/>
        <v>230000</v>
      </c>
      <c r="W5274" s="64">
        <f t="shared" si="754"/>
        <v>0</v>
      </c>
      <c r="X5274" s="3" t="str">
        <f t="shared" si="755"/>
        <v>8</v>
      </c>
      <c r="Z5274" s="14">
        <f t="shared" si="756"/>
        <v>18400</v>
      </c>
      <c r="AA5274" s="7">
        <f>VLOOKUP(G5274,Ma_KH!$A:$R,14,0)</f>
        <v>60</v>
      </c>
      <c r="AD5274" s="7" t="str">
        <f>IFERROR(VLOOKUP(J5274,'Chuyển Mã'!$B$3:$C$9,2,0),"")</f>
        <v>Hà Nội</v>
      </c>
      <c r="AE5274" s="7" t="str">
        <f t="shared" si="757"/>
        <v>Mọc Nấm Hương 250g</v>
      </c>
      <c r="AF5274" s="7">
        <f t="shared" si="758"/>
        <v>5</v>
      </c>
    </row>
    <row r="5275" spans="1:32" x14ac:dyDescent="0.25">
      <c r="A5275" s="11">
        <v>45911</v>
      </c>
      <c r="B5275" s="25" t="s">
        <v>8822</v>
      </c>
      <c r="C5275" s="12" t="s">
        <v>7214</v>
      </c>
      <c r="D5275" s="16">
        <v>45911</v>
      </c>
      <c r="G5275" s="13" t="s">
        <v>1325</v>
      </c>
      <c r="I5275" s="13" t="s">
        <v>8877</v>
      </c>
      <c r="J5275" s="13" t="s">
        <v>75</v>
      </c>
      <c r="K5275" s="13" t="s">
        <v>39</v>
      </c>
      <c r="L5275" s="25" t="str">
        <f>VLOOKUP($K5275,TONG_SL!$A:$D,2,0)</f>
        <v>Chả cốm 300g</v>
      </c>
      <c r="N5275" s="25" t="str">
        <f t="shared" si="752"/>
        <v>K-C6</v>
      </c>
      <c r="Q5275" s="25" t="str">
        <f>VLOOKUP(K5275,TONG_SL!$A:$D,3,0)</f>
        <v>Túi</v>
      </c>
      <c r="R5275" s="1">
        <v>3</v>
      </c>
      <c r="T5275" s="1">
        <f>VLOOKUP(VLOOKUP(G5275,Ma_KH!$A:$R,18,0)&amp;K5275,Gia_MB!$A:$F,6,0)</f>
        <v>74250</v>
      </c>
      <c r="U5275" s="14">
        <f t="shared" si="753"/>
        <v>222750</v>
      </c>
      <c r="W5275" s="64">
        <f t="shared" si="754"/>
        <v>0</v>
      </c>
      <c r="X5275" s="3" t="str">
        <f t="shared" si="755"/>
        <v>8</v>
      </c>
      <c r="Z5275" s="14">
        <f t="shared" si="756"/>
        <v>17820</v>
      </c>
      <c r="AA5275" s="7">
        <f>VLOOKUP(G5275,Ma_KH!$A:$R,14,0)</f>
        <v>60</v>
      </c>
      <c r="AD5275" s="7" t="str">
        <f>IFERROR(VLOOKUP(J5275,'Chuyển Mã'!$B$3:$C$9,2,0),"")</f>
        <v>Hà Nội</v>
      </c>
      <c r="AE5275" s="7" t="str">
        <f t="shared" si="757"/>
        <v>Chả cốm 300g</v>
      </c>
      <c r="AF5275" s="7">
        <f t="shared" si="758"/>
        <v>3</v>
      </c>
    </row>
    <row r="5276" spans="1:32" x14ac:dyDescent="0.25">
      <c r="A5276" s="11">
        <v>45911</v>
      </c>
      <c r="B5276" s="25" t="s">
        <v>8822</v>
      </c>
      <c r="C5276" s="12" t="s">
        <v>7214</v>
      </c>
      <c r="D5276" s="16">
        <v>45911</v>
      </c>
      <c r="G5276" s="13" t="s">
        <v>1325</v>
      </c>
      <c r="I5276" s="13" t="s">
        <v>8877</v>
      </c>
      <c r="J5276" s="13" t="s">
        <v>75</v>
      </c>
      <c r="K5276" s="13" t="s">
        <v>7213</v>
      </c>
      <c r="L5276" s="25" t="str">
        <f>VLOOKUP($K5276,TONG_SL!$A:$D,2,0)</f>
        <v>Chả nướng 300g</v>
      </c>
      <c r="N5276" s="25" t="str">
        <f t="shared" si="752"/>
        <v>K-C6</v>
      </c>
      <c r="Q5276" s="25" t="str">
        <f>VLOOKUP(K5276,TONG_SL!$A:$D,3,0)</f>
        <v>Túi</v>
      </c>
      <c r="R5276" s="1">
        <v>3</v>
      </c>
      <c r="T5276" s="1">
        <f>VLOOKUP(VLOOKUP(G5276,Ma_KH!$A:$R,18,0)&amp;K5276,Gia_MB!$A:$F,6,0)</f>
        <v>70950</v>
      </c>
      <c r="U5276" s="14">
        <f t="shared" si="753"/>
        <v>212850</v>
      </c>
      <c r="W5276" s="64">
        <f t="shared" si="754"/>
        <v>0</v>
      </c>
      <c r="X5276" s="3" t="str">
        <f t="shared" si="755"/>
        <v>8</v>
      </c>
      <c r="Z5276" s="14">
        <f t="shared" si="756"/>
        <v>17028</v>
      </c>
      <c r="AA5276" s="7">
        <f>VLOOKUP(G5276,Ma_KH!$A:$R,14,0)</f>
        <v>60</v>
      </c>
      <c r="AD5276" s="7" t="str">
        <f>IFERROR(VLOOKUP(J5276,'Chuyển Mã'!$B$3:$C$9,2,0),"")</f>
        <v>Hà Nội</v>
      </c>
      <c r="AE5276" s="7" t="str">
        <f t="shared" si="757"/>
        <v>Chả nướng 300g</v>
      </c>
      <c r="AF5276" s="7">
        <f t="shared" si="758"/>
        <v>3</v>
      </c>
    </row>
    <row r="5277" spans="1:32" x14ac:dyDescent="0.25">
      <c r="A5277" s="11">
        <v>45911</v>
      </c>
      <c r="B5277" s="25">
        <v>4176855999</v>
      </c>
      <c r="C5277" s="12" t="s">
        <v>7214</v>
      </c>
      <c r="D5277" s="16">
        <v>45911</v>
      </c>
      <c r="G5277" s="13" t="s">
        <v>133</v>
      </c>
      <c r="I5277" s="25">
        <v>4176855999</v>
      </c>
      <c r="J5277" s="13" t="s">
        <v>1813</v>
      </c>
      <c r="K5277" s="13" t="s">
        <v>35</v>
      </c>
      <c r="L5277" s="25" t="str">
        <f>VLOOKUP($K5277,TONG_SL!$A:$D,2,0)</f>
        <v>Tai heo muối 200g</v>
      </c>
      <c r="N5277" s="25" t="str">
        <f t="shared" si="752"/>
        <v>K-C6</v>
      </c>
      <c r="Q5277" s="25" t="str">
        <f>VLOOKUP(K5277,TONG_SL!$A:$D,3,0)</f>
        <v>Túi</v>
      </c>
      <c r="R5277" s="1">
        <v>5</v>
      </c>
      <c r="T5277" s="1">
        <f>VLOOKUP(VLOOKUP(G5277,Ma_KH!$A:$R,18,0)&amp;K5277,Gia_MB!$A:$F,6,0)</f>
        <v>55595</v>
      </c>
      <c r="U5277" s="14">
        <f t="shared" si="753"/>
        <v>277975</v>
      </c>
      <c r="W5277" s="64">
        <f t="shared" si="754"/>
        <v>0</v>
      </c>
      <c r="X5277" s="3" t="str">
        <f t="shared" si="755"/>
        <v>8</v>
      </c>
      <c r="Z5277" s="14">
        <f t="shared" si="756"/>
        <v>22238</v>
      </c>
      <c r="AA5277" s="7">
        <f>VLOOKUP(G5277,Ma_KH!$A:$R,14,0)</f>
        <v>60</v>
      </c>
      <c r="AD5277" s="7" t="str">
        <f>IFERROR(VLOOKUP(J5277,'Chuyển Mã'!$B$3:$C$9,2,0),"")</f>
        <v>Hà Nội</v>
      </c>
      <c r="AE5277" s="7" t="str">
        <f t="shared" si="757"/>
        <v>Tai heo muối 200g</v>
      </c>
      <c r="AF5277" s="7">
        <f t="shared" si="758"/>
        <v>5</v>
      </c>
    </row>
    <row r="5278" spans="1:32" x14ac:dyDescent="0.25">
      <c r="A5278" s="11">
        <v>45911</v>
      </c>
      <c r="B5278" s="25">
        <v>4176573923</v>
      </c>
      <c r="C5278" s="12" t="s">
        <v>7214</v>
      </c>
      <c r="D5278" s="16">
        <v>45911</v>
      </c>
      <c r="G5278" s="13" t="s">
        <v>208</v>
      </c>
      <c r="I5278" s="25">
        <v>4176573923</v>
      </c>
      <c r="J5278" s="13" t="s">
        <v>1813</v>
      </c>
      <c r="K5278" s="13" t="s">
        <v>32</v>
      </c>
      <c r="L5278" s="25" t="str">
        <f>VLOOKUP($K5278,TONG_SL!$A:$D,2,0)</f>
        <v>Giò Tai Lưỡi Xào 250</v>
      </c>
      <c r="N5278" s="25" t="str">
        <f t="shared" si="752"/>
        <v>K-C6</v>
      </c>
      <c r="Q5278" s="25" t="str">
        <f>VLOOKUP(K5278,TONG_SL!$A:$D,3,0)</f>
        <v>Túi</v>
      </c>
      <c r="R5278" s="1">
        <v>7</v>
      </c>
      <c r="T5278" s="1">
        <f>VLOOKUP(VLOOKUP(G5278,Ma_KH!$A:$R,18,0)&amp;K5278,Gia_MB!$A:$F,6,0)</f>
        <v>50183</v>
      </c>
      <c r="U5278" s="14">
        <f t="shared" si="753"/>
        <v>351281</v>
      </c>
      <c r="W5278" s="64">
        <f t="shared" si="754"/>
        <v>0</v>
      </c>
      <c r="X5278" s="3" t="str">
        <f t="shared" si="755"/>
        <v>8</v>
      </c>
      <c r="Z5278" s="14">
        <f t="shared" si="756"/>
        <v>28102.48</v>
      </c>
      <c r="AA5278" s="7">
        <f>VLOOKUP(G5278,Ma_KH!$A:$R,14,0)</f>
        <v>60</v>
      </c>
      <c r="AD5278" s="7" t="str">
        <f>IFERROR(VLOOKUP(J5278,'Chuyển Mã'!$B$3:$C$9,2,0),"")</f>
        <v>Hà Nội</v>
      </c>
      <c r="AE5278" s="7" t="str">
        <f t="shared" si="757"/>
        <v>Giò Tai Lưỡi Xào 250</v>
      </c>
      <c r="AF5278" s="7">
        <f t="shared" si="758"/>
        <v>7</v>
      </c>
    </row>
    <row r="5279" spans="1:32" x14ac:dyDescent="0.25">
      <c r="A5279" s="11">
        <v>45911</v>
      </c>
      <c r="B5279" s="25">
        <v>4176573923</v>
      </c>
      <c r="C5279" s="12" t="s">
        <v>7214</v>
      </c>
      <c r="D5279" s="16">
        <v>45911</v>
      </c>
      <c r="G5279" s="13" t="s">
        <v>208</v>
      </c>
      <c r="I5279" s="25">
        <v>4176573923</v>
      </c>
      <c r="J5279" s="13" t="s">
        <v>1813</v>
      </c>
      <c r="K5279" s="13" t="s">
        <v>27</v>
      </c>
      <c r="L5279" s="25" t="str">
        <f>VLOOKUP($K5279,TONG_SL!$A:$D,2,0)</f>
        <v>Chân giò heo muối 300g</v>
      </c>
      <c r="N5279" s="25" t="str">
        <f t="shared" si="752"/>
        <v>K-C6</v>
      </c>
      <c r="Q5279" s="25" t="str">
        <f>VLOOKUP(K5279,TONG_SL!$A:$D,3,0)</f>
        <v>Túi</v>
      </c>
      <c r="R5279" s="1">
        <v>11</v>
      </c>
      <c r="T5279" s="1">
        <f>VLOOKUP(VLOOKUP(G5279,Ma_KH!$A:$R,18,0)&amp;K5279,Gia_MB!$A:$F,6,0)</f>
        <v>73431</v>
      </c>
      <c r="U5279" s="14">
        <f t="shared" si="753"/>
        <v>807741</v>
      </c>
      <c r="W5279" s="64">
        <f t="shared" si="754"/>
        <v>0</v>
      </c>
      <c r="X5279" s="3" t="str">
        <f t="shared" si="755"/>
        <v>8</v>
      </c>
      <c r="Z5279" s="14">
        <f t="shared" si="756"/>
        <v>64619.28</v>
      </c>
      <c r="AA5279" s="7">
        <f>VLOOKUP(G5279,Ma_KH!$A:$R,14,0)</f>
        <v>60</v>
      </c>
      <c r="AD5279" s="7" t="str">
        <f>IFERROR(VLOOKUP(J5279,'Chuyển Mã'!$B$3:$C$9,2,0),"")</f>
        <v>Hà Nội</v>
      </c>
      <c r="AE5279" s="7" t="str">
        <f t="shared" si="757"/>
        <v>Chân giò heo muối 300g</v>
      </c>
      <c r="AF5279" s="7">
        <f t="shared" si="758"/>
        <v>11</v>
      </c>
    </row>
    <row r="5280" spans="1:32" x14ac:dyDescent="0.25">
      <c r="A5280" s="11">
        <v>45911</v>
      </c>
      <c r="B5280" s="25">
        <v>4176573923</v>
      </c>
      <c r="C5280" s="12" t="s">
        <v>7214</v>
      </c>
      <c r="D5280" s="16">
        <v>45911</v>
      </c>
      <c r="G5280" s="13" t="s">
        <v>208</v>
      </c>
      <c r="I5280" s="25">
        <v>4176573923</v>
      </c>
      <c r="J5280" s="13" t="s">
        <v>1813</v>
      </c>
      <c r="K5280" s="13" t="s">
        <v>51</v>
      </c>
      <c r="L5280" s="25" t="str">
        <f>VLOOKUP($K5280,TONG_SL!$A:$D,2,0)</f>
        <v>Mọc Nấm Hương 250g</v>
      </c>
      <c r="N5280" s="25" t="str">
        <f t="shared" si="752"/>
        <v>K-C6</v>
      </c>
      <c r="Q5280" s="25" t="str">
        <f>VLOOKUP(K5280,TONG_SL!$A:$D,3,0)</f>
        <v>Túi</v>
      </c>
      <c r="R5280" s="1">
        <v>3</v>
      </c>
      <c r="T5280" s="1">
        <f>VLOOKUP(VLOOKUP(G5280,Ma_KH!$A:$R,18,0)&amp;K5280,Gia_MB!$A:$F,6,0)</f>
        <v>46000</v>
      </c>
      <c r="U5280" s="14">
        <f t="shared" si="753"/>
        <v>138000</v>
      </c>
      <c r="W5280" s="64">
        <f t="shared" si="754"/>
        <v>0</v>
      </c>
      <c r="X5280" s="3" t="str">
        <f t="shared" si="755"/>
        <v>8</v>
      </c>
      <c r="Z5280" s="14">
        <f t="shared" si="756"/>
        <v>11040</v>
      </c>
      <c r="AA5280" s="7">
        <f>VLOOKUP(G5280,Ma_KH!$A:$R,14,0)</f>
        <v>60</v>
      </c>
      <c r="AD5280" s="7" t="str">
        <f>IFERROR(VLOOKUP(J5280,'Chuyển Mã'!$B$3:$C$9,2,0),"")</f>
        <v>Hà Nội</v>
      </c>
      <c r="AE5280" s="7" t="str">
        <f t="shared" si="757"/>
        <v>Mọc Nấm Hương 250g</v>
      </c>
      <c r="AF5280" s="7">
        <f t="shared" si="758"/>
        <v>3</v>
      </c>
    </row>
    <row r="5281" spans="1:32" x14ac:dyDescent="0.25">
      <c r="A5281" s="11">
        <v>45911</v>
      </c>
      <c r="B5281" s="25">
        <v>4176573923</v>
      </c>
      <c r="C5281" s="12" t="s">
        <v>7214</v>
      </c>
      <c r="D5281" s="16">
        <v>45911</v>
      </c>
      <c r="G5281" s="13" t="s">
        <v>208</v>
      </c>
      <c r="I5281" s="25">
        <v>4176573923</v>
      </c>
      <c r="J5281" s="13" t="s">
        <v>1813</v>
      </c>
      <c r="K5281" s="13" t="s">
        <v>30</v>
      </c>
      <c r="L5281" s="25" t="str">
        <f>VLOOKUP($K5281,TONG_SL!$A:$D,2,0)</f>
        <v>Gà muối 500g</v>
      </c>
      <c r="N5281" s="25" t="str">
        <f t="shared" si="752"/>
        <v>K-C6</v>
      </c>
      <c r="Q5281" s="25" t="str">
        <f>VLOOKUP(K5281,TONG_SL!$A:$D,3,0)</f>
        <v>Túi</v>
      </c>
      <c r="R5281" s="1">
        <v>7</v>
      </c>
      <c r="T5281" s="1">
        <f>VLOOKUP(VLOOKUP(G5281,Ma_KH!$A:$R,18,0)&amp;K5281,Gia_MB!$A:$F,6,0)</f>
        <v>111058</v>
      </c>
      <c r="U5281" s="14">
        <f t="shared" si="753"/>
        <v>777406</v>
      </c>
      <c r="W5281" s="64">
        <f t="shared" si="754"/>
        <v>0</v>
      </c>
      <c r="X5281" s="3" t="str">
        <f t="shared" si="755"/>
        <v>8</v>
      </c>
      <c r="Z5281" s="14">
        <f t="shared" si="756"/>
        <v>62192.480000000003</v>
      </c>
      <c r="AA5281" s="7">
        <f>VLOOKUP(G5281,Ma_KH!$A:$R,14,0)</f>
        <v>60</v>
      </c>
      <c r="AD5281" s="7" t="str">
        <f>IFERROR(VLOOKUP(J5281,'Chuyển Mã'!$B$3:$C$9,2,0),"")</f>
        <v>Hà Nội</v>
      </c>
      <c r="AE5281" s="7" t="str">
        <f t="shared" si="757"/>
        <v>Gà muối 500g</v>
      </c>
      <c r="AF5281" s="7">
        <f t="shared" si="758"/>
        <v>7</v>
      </c>
    </row>
    <row r="5282" spans="1:32" x14ac:dyDescent="0.25">
      <c r="A5282" s="11">
        <v>45911</v>
      </c>
      <c r="B5282" s="25">
        <v>4176574116</v>
      </c>
      <c r="C5282" s="12" t="s">
        <v>7214</v>
      </c>
      <c r="D5282" s="16">
        <v>45911</v>
      </c>
      <c r="G5282" s="13" t="s">
        <v>133</v>
      </c>
      <c r="I5282" s="25">
        <v>4176574116</v>
      </c>
      <c r="J5282" s="13" t="s">
        <v>1813</v>
      </c>
      <c r="K5282" s="13" t="s">
        <v>32</v>
      </c>
      <c r="L5282" s="25" t="str">
        <f>VLOOKUP($K5282,TONG_SL!$A:$D,2,0)</f>
        <v>Giò Tai Lưỡi Xào 250</v>
      </c>
      <c r="N5282" s="25" t="str">
        <f t="shared" si="752"/>
        <v>K-C6</v>
      </c>
      <c r="Q5282" s="25" t="str">
        <f>VLOOKUP(K5282,TONG_SL!$A:$D,3,0)</f>
        <v>Túi</v>
      </c>
      <c r="R5282" s="1">
        <v>5</v>
      </c>
      <c r="T5282" s="1">
        <f>VLOOKUP(VLOOKUP(G5282,Ma_KH!$A:$R,18,0)&amp;K5282,Gia_MB!$A:$F,6,0)</f>
        <v>50183</v>
      </c>
      <c r="U5282" s="14">
        <f t="shared" si="753"/>
        <v>250915</v>
      </c>
      <c r="W5282" s="64">
        <f t="shared" si="754"/>
        <v>0</v>
      </c>
      <c r="X5282" s="3" t="str">
        <f t="shared" si="755"/>
        <v>8</v>
      </c>
      <c r="Z5282" s="14">
        <f t="shared" si="756"/>
        <v>20073.2</v>
      </c>
      <c r="AA5282" s="7">
        <f>VLOOKUP(G5282,Ma_KH!$A:$R,14,0)</f>
        <v>60</v>
      </c>
      <c r="AD5282" s="7" t="str">
        <f>IFERROR(VLOOKUP(J5282,'Chuyển Mã'!$B$3:$C$9,2,0),"")</f>
        <v>Hà Nội</v>
      </c>
      <c r="AE5282" s="7" t="str">
        <f t="shared" si="757"/>
        <v>Giò Tai Lưỡi Xào 250</v>
      </c>
      <c r="AF5282" s="7">
        <f t="shared" si="758"/>
        <v>5</v>
      </c>
    </row>
    <row r="5283" spans="1:32" x14ac:dyDescent="0.25">
      <c r="A5283" s="11">
        <v>45911</v>
      </c>
      <c r="B5283" s="25">
        <v>4176574116</v>
      </c>
      <c r="C5283" s="12" t="s">
        <v>7214</v>
      </c>
      <c r="D5283" s="16">
        <v>45911</v>
      </c>
      <c r="G5283" s="13" t="s">
        <v>133</v>
      </c>
      <c r="I5283" s="25">
        <v>4176574116</v>
      </c>
      <c r="J5283" s="13" t="s">
        <v>1813</v>
      </c>
      <c r="K5283" s="13" t="s">
        <v>27</v>
      </c>
      <c r="L5283" s="25" t="str">
        <f>VLOOKUP($K5283,TONG_SL!$A:$D,2,0)</f>
        <v>Chân giò heo muối 300g</v>
      </c>
      <c r="N5283" s="25" t="str">
        <f t="shared" si="752"/>
        <v>K-C6</v>
      </c>
      <c r="Q5283" s="25" t="str">
        <f>VLOOKUP(K5283,TONG_SL!$A:$D,3,0)</f>
        <v>Túi</v>
      </c>
      <c r="R5283" s="1">
        <v>24</v>
      </c>
      <c r="T5283" s="1">
        <f>VLOOKUP(VLOOKUP(G5283,Ma_KH!$A:$R,18,0)&amp;K5283,Gia_MB!$A:$F,6,0)</f>
        <v>73431</v>
      </c>
      <c r="U5283" s="14">
        <f t="shared" si="753"/>
        <v>1762344</v>
      </c>
      <c r="W5283" s="64">
        <f t="shared" si="754"/>
        <v>0</v>
      </c>
      <c r="X5283" s="3" t="str">
        <f t="shared" si="755"/>
        <v>8</v>
      </c>
      <c r="Z5283" s="14">
        <f t="shared" si="756"/>
        <v>140987.51999999999</v>
      </c>
      <c r="AA5283" s="7">
        <f>VLOOKUP(G5283,Ma_KH!$A:$R,14,0)</f>
        <v>60</v>
      </c>
      <c r="AD5283" s="7" t="str">
        <f>IFERROR(VLOOKUP(J5283,'Chuyển Mã'!$B$3:$C$9,2,0),"")</f>
        <v>Hà Nội</v>
      </c>
      <c r="AE5283" s="7" t="str">
        <f t="shared" si="757"/>
        <v>Chân giò heo muối 300g</v>
      </c>
      <c r="AF5283" s="7">
        <f t="shared" si="758"/>
        <v>24</v>
      </c>
    </row>
    <row r="5284" spans="1:32" x14ac:dyDescent="0.25">
      <c r="A5284" s="11">
        <v>45911</v>
      </c>
      <c r="B5284" s="25">
        <v>4176574116</v>
      </c>
      <c r="C5284" s="12" t="s">
        <v>7214</v>
      </c>
      <c r="D5284" s="16">
        <v>45911</v>
      </c>
      <c r="G5284" s="13" t="s">
        <v>133</v>
      </c>
      <c r="I5284" s="25">
        <v>4176574116</v>
      </c>
      <c r="J5284" s="13" t="s">
        <v>1813</v>
      </c>
      <c r="K5284" s="13" t="s">
        <v>51</v>
      </c>
      <c r="L5284" s="25" t="str">
        <f>VLOOKUP($K5284,TONG_SL!$A:$D,2,0)</f>
        <v>Mọc Nấm Hương 250g</v>
      </c>
      <c r="N5284" s="25" t="str">
        <f t="shared" si="752"/>
        <v>K-C6</v>
      </c>
      <c r="Q5284" s="25" t="str">
        <f>VLOOKUP(K5284,TONG_SL!$A:$D,3,0)</f>
        <v>Túi</v>
      </c>
      <c r="R5284" s="1">
        <v>5</v>
      </c>
      <c r="T5284" s="1">
        <f>VLOOKUP(VLOOKUP(G5284,Ma_KH!$A:$R,18,0)&amp;K5284,Gia_MB!$A:$F,6,0)</f>
        <v>46000</v>
      </c>
      <c r="U5284" s="14">
        <f t="shared" si="753"/>
        <v>230000</v>
      </c>
      <c r="W5284" s="64">
        <f t="shared" si="754"/>
        <v>0</v>
      </c>
      <c r="X5284" s="3" t="str">
        <f t="shared" si="755"/>
        <v>8</v>
      </c>
      <c r="Z5284" s="14">
        <f t="shared" si="756"/>
        <v>18400</v>
      </c>
      <c r="AA5284" s="7">
        <f>VLOOKUP(G5284,Ma_KH!$A:$R,14,0)</f>
        <v>60</v>
      </c>
      <c r="AD5284" s="7" t="str">
        <f>IFERROR(VLOOKUP(J5284,'Chuyển Mã'!$B$3:$C$9,2,0),"")</f>
        <v>Hà Nội</v>
      </c>
      <c r="AE5284" s="7" t="str">
        <f t="shared" si="757"/>
        <v>Mọc Nấm Hương 250g</v>
      </c>
      <c r="AF5284" s="7">
        <f t="shared" si="758"/>
        <v>5</v>
      </c>
    </row>
    <row r="5285" spans="1:32" x14ac:dyDescent="0.25">
      <c r="A5285" s="11">
        <v>45911</v>
      </c>
      <c r="B5285" s="25">
        <v>4176574116</v>
      </c>
      <c r="C5285" s="12" t="s">
        <v>7214</v>
      </c>
      <c r="D5285" s="16">
        <v>45911</v>
      </c>
      <c r="G5285" s="13" t="s">
        <v>133</v>
      </c>
      <c r="I5285" s="25">
        <v>4176574116</v>
      </c>
      <c r="J5285" s="13" t="s">
        <v>1813</v>
      </c>
      <c r="K5285" s="13" t="s">
        <v>30</v>
      </c>
      <c r="L5285" s="25" t="str">
        <f>VLOOKUP($K5285,TONG_SL!$A:$D,2,0)</f>
        <v>Gà muối 500g</v>
      </c>
      <c r="N5285" s="25" t="str">
        <f t="shared" ref="N5285:N5348" si="759">IF($B5285&lt;&gt;"","K-C6","")</f>
        <v>K-C6</v>
      </c>
      <c r="Q5285" s="25" t="str">
        <f>VLOOKUP(K5285,TONG_SL!$A:$D,3,0)</f>
        <v>Túi</v>
      </c>
      <c r="R5285" s="1">
        <v>9</v>
      </c>
      <c r="T5285" s="1">
        <f>VLOOKUP(VLOOKUP(G5285,Ma_KH!$A:$R,18,0)&amp;K5285,Gia_MB!$A:$F,6,0)</f>
        <v>111058</v>
      </c>
      <c r="U5285" s="14">
        <f t="shared" si="753"/>
        <v>999522</v>
      </c>
      <c r="W5285" s="64">
        <f t="shared" si="754"/>
        <v>0</v>
      </c>
      <c r="X5285" s="3" t="str">
        <f t="shared" si="755"/>
        <v>8</v>
      </c>
      <c r="Z5285" s="14">
        <f t="shared" si="756"/>
        <v>79961.759999999995</v>
      </c>
      <c r="AA5285" s="7">
        <f>VLOOKUP(G5285,Ma_KH!$A:$R,14,0)</f>
        <v>60</v>
      </c>
      <c r="AD5285" s="7" t="str">
        <f>IFERROR(VLOOKUP(J5285,'Chuyển Mã'!$B$3:$C$9,2,0),"")</f>
        <v>Hà Nội</v>
      </c>
      <c r="AE5285" s="7" t="str">
        <f t="shared" si="757"/>
        <v>Gà muối 500g</v>
      </c>
      <c r="AF5285" s="7">
        <f t="shared" si="758"/>
        <v>9</v>
      </c>
    </row>
    <row r="5286" spans="1:32" x14ac:dyDescent="0.25">
      <c r="A5286" s="11">
        <v>45911</v>
      </c>
      <c r="B5286" s="25">
        <v>4176573945</v>
      </c>
      <c r="C5286" s="12" t="s">
        <v>7214</v>
      </c>
      <c r="D5286" s="16">
        <v>45911</v>
      </c>
      <c r="G5286" s="13" t="s">
        <v>1454</v>
      </c>
      <c r="I5286" s="25">
        <v>4176573945</v>
      </c>
      <c r="J5286" s="13" t="s">
        <v>1813</v>
      </c>
      <c r="K5286" s="13" t="s">
        <v>30</v>
      </c>
      <c r="L5286" s="25" t="str">
        <f>VLOOKUP($K5286,TONG_SL!$A:$D,2,0)</f>
        <v>Gà muối 500g</v>
      </c>
      <c r="N5286" s="25" t="str">
        <f t="shared" si="759"/>
        <v>K-C6</v>
      </c>
      <c r="Q5286" s="25" t="str">
        <f>VLOOKUP(K5286,TONG_SL!$A:$D,3,0)</f>
        <v>Túi</v>
      </c>
      <c r="R5286" s="1">
        <v>5</v>
      </c>
      <c r="T5286" s="1">
        <f>VLOOKUP(VLOOKUP(G5286,Ma_KH!$A:$R,18,0)&amp;K5286,Gia_MB!$A:$F,6,0)</f>
        <v>111058</v>
      </c>
      <c r="U5286" s="14">
        <f t="shared" si="753"/>
        <v>555290</v>
      </c>
      <c r="W5286" s="64">
        <f t="shared" si="754"/>
        <v>0</v>
      </c>
      <c r="X5286" s="3" t="str">
        <f t="shared" si="755"/>
        <v>8</v>
      </c>
      <c r="Z5286" s="14">
        <f t="shared" si="756"/>
        <v>44423.200000000004</v>
      </c>
      <c r="AA5286" s="7">
        <f>VLOOKUP(G5286,Ma_KH!$A:$R,14,0)</f>
        <v>60</v>
      </c>
      <c r="AD5286" s="7" t="str">
        <f>IFERROR(VLOOKUP(J5286,'Chuyển Mã'!$B$3:$C$9,2,0),"")</f>
        <v>Hà Nội</v>
      </c>
      <c r="AE5286" s="7" t="str">
        <f t="shared" si="757"/>
        <v>Gà muối 500g</v>
      </c>
      <c r="AF5286" s="7">
        <f t="shared" si="758"/>
        <v>5</v>
      </c>
    </row>
    <row r="5287" spans="1:32" x14ac:dyDescent="0.25">
      <c r="A5287" s="11">
        <v>45911</v>
      </c>
      <c r="B5287" s="25">
        <v>4176573945</v>
      </c>
      <c r="C5287" s="12" t="s">
        <v>7214</v>
      </c>
      <c r="D5287" s="16">
        <v>45911</v>
      </c>
      <c r="G5287" s="13" t="s">
        <v>1454</v>
      </c>
      <c r="I5287" s="25">
        <v>4176573945</v>
      </c>
      <c r="J5287" s="13" t="s">
        <v>1813</v>
      </c>
      <c r="K5287" s="13" t="s">
        <v>27</v>
      </c>
      <c r="L5287" s="25" t="str">
        <f>VLOOKUP($K5287,TONG_SL!$A:$D,2,0)</f>
        <v>Chân giò heo muối 300g</v>
      </c>
      <c r="N5287" s="25" t="str">
        <f t="shared" si="759"/>
        <v>K-C6</v>
      </c>
      <c r="Q5287" s="25" t="str">
        <f>VLOOKUP(K5287,TONG_SL!$A:$D,3,0)</f>
        <v>Túi</v>
      </c>
      <c r="R5287" s="1">
        <v>15</v>
      </c>
      <c r="T5287" s="1">
        <f>VLOOKUP(VLOOKUP(G5287,Ma_KH!$A:$R,18,0)&amp;K5287,Gia_MB!$A:$F,6,0)</f>
        <v>73431</v>
      </c>
      <c r="U5287" s="14">
        <f t="shared" si="753"/>
        <v>1101465</v>
      </c>
      <c r="W5287" s="64">
        <f t="shared" si="754"/>
        <v>0</v>
      </c>
      <c r="X5287" s="3" t="str">
        <f t="shared" si="755"/>
        <v>8</v>
      </c>
      <c r="Z5287" s="14">
        <f t="shared" si="756"/>
        <v>88117.2</v>
      </c>
      <c r="AA5287" s="7">
        <f>VLOOKUP(G5287,Ma_KH!$A:$R,14,0)</f>
        <v>60</v>
      </c>
      <c r="AD5287" s="7" t="str">
        <f>IFERROR(VLOOKUP(J5287,'Chuyển Mã'!$B$3:$C$9,2,0),"")</f>
        <v>Hà Nội</v>
      </c>
      <c r="AE5287" s="7" t="str">
        <f t="shared" si="757"/>
        <v>Chân giò heo muối 300g</v>
      </c>
      <c r="AF5287" s="7">
        <f t="shared" si="758"/>
        <v>15</v>
      </c>
    </row>
    <row r="5288" spans="1:32" x14ac:dyDescent="0.25">
      <c r="A5288" s="11">
        <v>45911</v>
      </c>
      <c r="B5288" s="25">
        <v>4176573945</v>
      </c>
      <c r="C5288" s="12" t="s">
        <v>7214</v>
      </c>
      <c r="D5288" s="16">
        <v>45911</v>
      </c>
      <c r="G5288" s="13" t="s">
        <v>1454</v>
      </c>
      <c r="I5288" s="25">
        <v>4176573945</v>
      </c>
      <c r="J5288" s="13" t="s">
        <v>1813</v>
      </c>
      <c r="K5288" s="13" t="s">
        <v>32</v>
      </c>
      <c r="L5288" s="25" t="str">
        <f>VLOOKUP($K5288,TONG_SL!$A:$D,2,0)</f>
        <v>Giò Tai Lưỡi Xào 250</v>
      </c>
      <c r="N5288" s="25" t="str">
        <f t="shared" si="759"/>
        <v>K-C6</v>
      </c>
      <c r="Q5288" s="25" t="str">
        <f>VLOOKUP(K5288,TONG_SL!$A:$D,3,0)</f>
        <v>Túi</v>
      </c>
      <c r="R5288" s="1">
        <v>5</v>
      </c>
      <c r="T5288" s="1">
        <f>VLOOKUP(VLOOKUP(G5288,Ma_KH!$A:$R,18,0)&amp;K5288,Gia_MB!$A:$F,6,0)</f>
        <v>50183</v>
      </c>
      <c r="U5288" s="14">
        <f t="shared" si="753"/>
        <v>250915</v>
      </c>
      <c r="W5288" s="64">
        <f t="shared" si="754"/>
        <v>0</v>
      </c>
      <c r="X5288" s="3" t="str">
        <f t="shared" si="755"/>
        <v>8</v>
      </c>
      <c r="Z5288" s="14">
        <f t="shared" si="756"/>
        <v>20073.2</v>
      </c>
      <c r="AA5288" s="7">
        <f>VLOOKUP(G5288,Ma_KH!$A:$R,14,0)</f>
        <v>60</v>
      </c>
      <c r="AD5288" s="7" t="str">
        <f>IFERROR(VLOOKUP(J5288,'Chuyển Mã'!$B$3:$C$9,2,0),"")</f>
        <v>Hà Nội</v>
      </c>
      <c r="AE5288" s="7" t="str">
        <f t="shared" si="757"/>
        <v>Giò Tai Lưỡi Xào 250</v>
      </c>
      <c r="AF5288" s="7">
        <f t="shared" si="758"/>
        <v>5</v>
      </c>
    </row>
    <row r="5289" spans="1:32" x14ac:dyDescent="0.25">
      <c r="A5289" s="11">
        <v>45911</v>
      </c>
      <c r="B5289" s="25">
        <v>4176574070</v>
      </c>
      <c r="C5289" s="12" t="s">
        <v>7214</v>
      </c>
      <c r="D5289" s="16">
        <v>45911</v>
      </c>
      <c r="G5289" s="13" t="s">
        <v>128</v>
      </c>
      <c r="I5289" s="25">
        <v>4176574070</v>
      </c>
      <c r="J5289" s="13" t="s">
        <v>1813</v>
      </c>
      <c r="K5289" s="13" t="s">
        <v>51</v>
      </c>
      <c r="L5289" s="25" t="str">
        <f>VLOOKUP($K5289,TONG_SL!$A:$D,2,0)</f>
        <v>Mọc Nấm Hương 250g</v>
      </c>
      <c r="N5289" s="25" t="str">
        <f t="shared" si="759"/>
        <v>K-C6</v>
      </c>
      <c r="Q5289" s="25" t="str">
        <f>VLOOKUP(K5289,TONG_SL!$A:$D,3,0)</f>
        <v>Túi</v>
      </c>
      <c r="R5289" s="1">
        <v>3</v>
      </c>
      <c r="T5289" s="1">
        <f>VLOOKUP(VLOOKUP(G5289,Ma_KH!$A:$R,18,0)&amp;K5289,Gia_MB!$A:$F,6,0)</f>
        <v>46000</v>
      </c>
      <c r="U5289" s="14">
        <f t="shared" si="753"/>
        <v>138000</v>
      </c>
      <c r="W5289" s="64">
        <f t="shared" si="754"/>
        <v>0</v>
      </c>
      <c r="X5289" s="3" t="str">
        <f t="shared" si="755"/>
        <v>8</v>
      </c>
      <c r="Z5289" s="14">
        <f t="shared" si="756"/>
        <v>11040</v>
      </c>
      <c r="AA5289" s="7">
        <f>VLOOKUP(G5289,Ma_KH!$A:$R,14,0)</f>
        <v>60</v>
      </c>
      <c r="AD5289" s="7" t="str">
        <f>IFERROR(VLOOKUP(J5289,'Chuyển Mã'!$B$3:$C$9,2,0),"")</f>
        <v>Hà Nội</v>
      </c>
      <c r="AE5289" s="7" t="str">
        <f t="shared" si="757"/>
        <v>Mọc Nấm Hương 250g</v>
      </c>
      <c r="AF5289" s="7">
        <f t="shared" si="758"/>
        <v>3</v>
      </c>
    </row>
    <row r="5290" spans="1:32" x14ac:dyDescent="0.25">
      <c r="A5290" s="11">
        <v>45911</v>
      </c>
      <c r="B5290" s="25">
        <v>4176574070</v>
      </c>
      <c r="C5290" s="12" t="s">
        <v>7214</v>
      </c>
      <c r="D5290" s="16">
        <v>45911</v>
      </c>
      <c r="G5290" s="13" t="s">
        <v>128</v>
      </c>
      <c r="I5290" s="25">
        <v>4176574070</v>
      </c>
      <c r="J5290" s="13" t="s">
        <v>1813</v>
      </c>
      <c r="K5290" s="13" t="s">
        <v>27</v>
      </c>
      <c r="L5290" s="25" t="str">
        <f>VLOOKUP($K5290,TONG_SL!$A:$D,2,0)</f>
        <v>Chân giò heo muối 300g</v>
      </c>
      <c r="N5290" s="25" t="str">
        <f t="shared" si="759"/>
        <v>K-C6</v>
      </c>
      <c r="Q5290" s="25" t="str">
        <f>VLOOKUP(K5290,TONG_SL!$A:$D,3,0)</f>
        <v>Túi</v>
      </c>
      <c r="R5290" s="1">
        <v>12</v>
      </c>
      <c r="T5290" s="1">
        <f>VLOOKUP(VLOOKUP(G5290,Ma_KH!$A:$R,18,0)&amp;K5290,Gia_MB!$A:$F,6,0)</f>
        <v>73431</v>
      </c>
      <c r="U5290" s="14">
        <f t="shared" si="753"/>
        <v>881172</v>
      </c>
      <c r="W5290" s="64">
        <f t="shared" si="754"/>
        <v>0</v>
      </c>
      <c r="X5290" s="3" t="str">
        <f t="shared" si="755"/>
        <v>8</v>
      </c>
      <c r="Z5290" s="14">
        <f t="shared" si="756"/>
        <v>70493.759999999995</v>
      </c>
      <c r="AA5290" s="7">
        <f>VLOOKUP(G5290,Ma_KH!$A:$R,14,0)</f>
        <v>60</v>
      </c>
      <c r="AD5290" s="7" t="str">
        <f>IFERROR(VLOOKUP(J5290,'Chuyển Mã'!$B$3:$C$9,2,0),"")</f>
        <v>Hà Nội</v>
      </c>
      <c r="AE5290" s="7" t="str">
        <f t="shared" si="757"/>
        <v>Chân giò heo muối 300g</v>
      </c>
      <c r="AF5290" s="7">
        <f t="shared" si="758"/>
        <v>12</v>
      </c>
    </row>
    <row r="5291" spans="1:32" x14ac:dyDescent="0.25">
      <c r="A5291" s="11">
        <v>45911</v>
      </c>
      <c r="B5291" s="25">
        <v>4176574070</v>
      </c>
      <c r="C5291" s="12" t="s">
        <v>7214</v>
      </c>
      <c r="D5291" s="16">
        <v>45911</v>
      </c>
      <c r="G5291" s="13" t="s">
        <v>128</v>
      </c>
      <c r="I5291" s="25">
        <v>4176574070</v>
      </c>
      <c r="J5291" s="13" t="s">
        <v>1813</v>
      </c>
      <c r="K5291" s="13" t="s">
        <v>32</v>
      </c>
      <c r="L5291" s="25" t="str">
        <f>VLOOKUP($K5291,TONG_SL!$A:$D,2,0)</f>
        <v>Giò Tai Lưỡi Xào 250</v>
      </c>
      <c r="N5291" s="25" t="str">
        <f t="shared" si="759"/>
        <v>K-C6</v>
      </c>
      <c r="Q5291" s="25" t="str">
        <f>VLOOKUP(K5291,TONG_SL!$A:$D,3,0)</f>
        <v>Túi</v>
      </c>
      <c r="R5291" s="1">
        <v>6</v>
      </c>
      <c r="T5291" s="1">
        <f>VLOOKUP(VLOOKUP(G5291,Ma_KH!$A:$R,18,0)&amp;K5291,Gia_MB!$A:$F,6,0)</f>
        <v>50183</v>
      </c>
      <c r="U5291" s="14">
        <f t="shared" si="753"/>
        <v>301098</v>
      </c>
      <c r="W5291" s="64">
        <f t="shared" si="754"/>
        <v>0</v>
      </c>
      <c r="X5291" s="3" t="str">
        <f t="shared" si="755"/>
        <v>8</v>
      </c>
      <c r="Z5291" s="14">
        <f t="shared" si="756"/>
        <v>24087.84</v>
      </c>
      <c r="AA5291" s="7">
        <f>VLOOKUP(G5291,Ma_KH!$A:$R,14,0)</f>
        <v>60</v>
      </c>
      <c r="AD5291" s="7" t="str">
        <f>IFERROR(VLOOKUP(J5291,'Chuyển Mã'!$B$3:$C$9,2,0),"")</f>
        <v>Hà Nội</v>
      </c>
      <c r="AE5291" s="7" t="str">
        <f t="shared" si="757"/>
        <v>Giò Tai Lưỡi Xào 250</v>
      </c>
      <c r="AF5291" s="7">
        <f t="shared" si="758"/>
        <v>6</v>
      </c>
    </row>
    <row r="5292" spans="1:32" x14ac:dyDescent="0.25">
      <c r="A5292" s="11">
        <v>45911</v>
      </c>
      <c r="B5292" s="25">
        <v>4176573733</v>
      </c>
      <c r="C5292" s="12" t="s">
        <v>7214</v>
      </c>
      <c r="D5292" s="16">
        <v>45911</v>
      </c>
      <c r="G5292" s="13" t="s">
        <v>1218</v>
      </c>
      <c r="I5292" s="25">
        <v>4176573733</v>
      </c>
      <c r="J5292" s="13" t="s">
        <v>1813</v>
      </c>
      <c r="K5292" s="13" t="s">
        <v>32</v>
      </c>
      <c r="L5292" s="25" t="str">
        <f>VLOOKUP($K5292,TONG_SL!$A:$D,2,0)</f>
        <v>Giò Tai Lưỡi Xào 250</v>
      </c>
      <c r="N5292" s="25" t="str">
        <f t="shared" si="759"/>
        <v>K-C6</v>
      </c>
      <c r="Q5292" s="25" t="str">
        <f>VLOOKUP(K5292,TONG_SL!$A:$D,3,0)</f>
        <v>Túi</v>
      </c>
      <c r="R5292" s="1">
        <v>8</v>
      </c>
      <c r="T5292" s="1">
        <f>VLOOKUP(VLOOKUP(G5292,Ma_KH!$A:$R,18,0)&amp;K5292,Gia_MB!$A:$F,6,0)</f>
        <v>50183</v>
      </c>
      <c r="U5292" s="14">
        <f t="shared" si="753"/>
        <v>401464</v>
      </c>
      <c r="W5292" s="64">
        <f t="shared" si="754"/>
        <v>0</v>
      </c>
      <c r="X5292" s="3" t="str">
        <f t="shared" si="755"/>
        <v>8</v>
      </c>
      <c r="Z5292" s="14">
        <f t="shared" si="756"/>
        <v>32117.119999999999</v>
      </c>
      <c r="AA5292" s="7">
        <f>VLOOKUP(G5292,Ma_KH!$A:$R,14,0)</f>
        <v>60</v>
      </c>
      <c r="AD5292" s="7" t="str">
        <f>IFERROR(VLOOKUP(J5292,'Chuyển Mã'!$B$3:$C$9,2,0),"")</f>
        <v>Hà Nội</v>
      </c>
      <c r="AE5292" s="7" t="str">
        <f t="shared" si="757"/>
        <v>Giò Tai Lưỡi Xào 250</v>
      </c>
      <c r="AF5292" s="7">
        <f t="shared" si="758"/>
        <v>8</v>
      </c>
    </row>
    <row r="5293" spans="1:32" x14ac:dyDescent="0.25">
      <c r="A5293" s="11">
        <v>45911</v>
      </c>
      <c r="B5293" s="25">
        <v>4176573733</v>
      </c>
      <c r="C5293" s="12" t="s">
        <v>7214</v>
      </c>
      <c r="D5293" s="16">
        <v>45911</v>
      </c>
      <c r="G5293" s="13" t="s">
        <v>1218</v>
      </c>
      <c r="I5293" s="25">
        <v>4176573733</v>
      </c>
      <c r="J5293" s="13" t="s">
        <v>1813</v>
      </c>
      <c r="K5293" s="13" t="s">
        <v>27</v>
      </c>
      <c r="L5293" s="25" t="str">
        <f>VLOOKUP($K5293,TONG_SL!$A:$D,2,0)</f>
        <v>Chân giò heo muối 300g</v>
      </c>
      <c r="N5293" s="25" t="str">
        <f t="shared" si="759"/>
        <v>K-C6</v>
      </c>
      <c r="Q5293" s="25" t="str">
        <f>VLOOKUP(K5293,TONG_SL!$A:$D,3,0)</f>
        <v>Túi</v>
      </c>
      <c r="R5293" s="1">
        <v>21</v>
      </c>
      <c r="T5293" s="1">
        <f>VLOOKUP(VLOOKUP(G5293,Ma_KH!$A:$R,18,0)&amp;K5293,Gia_MB!$A:$F,6,0)</f>
        <v>73431</v>
      </c>
      <c r="U5293" s="14">
        <f t="shared" si="753"/>
        <v>1542051</v>
      </c>
      <c r="W5293" s="64">
        <f t="shared" si="754"/>
        <v>0</v>
      </c>
      <c r="X5293" s="3" t="str">
        <f t="shared" si="755"/>
        <v>8</v>
      </c>
      <c r="Z5293" s="14">
        <f t="shared" si="756"/>
        <v>123364.08</v>
      </c>
      <c r="AA5293" s="7">
        <f>VLOOKUP(G5293,Ma_KH!$A:$R,14,0)</f>
        <v>60</v>
      </c>
      <c r="AD5293" s="7" t="str">
        <f>IFERROR(VLOOKUP(J5293,'Chuyển Mã'!$B$3:$C$9,2,0),"")</f>
        <v>Hà Nội</v>
      </c>
      <c r="AE5293" s="7" t="str">
        <f t="shared" si="757"/>
        <v>Chân giò heo muối 300g</v>
      </c>
      <c r="AF5293" s="7">
        <f t="shared" si="758"/>
        <v>21</v>
      </c>
    </row>
    <row r="5294" spans="1:32" x14ac:dyDescent="0.25">
      <c r="A5294" s="11">
        <v>45911</v>
      </c>
      <c r="B5294" s="25">
        <v>4176573733</v>
      </c>
      <c r="C5294" s="12" t="s">
        <v>7214</v>
      </c>
      <c r="D5294" s="16">
        <v>45911</v>
      </c>
      <c r="G5294" s="13" t="s">
        <v>1218</v>
      </c>
      <c r="I5294" s="25">
        <v>4176573733</v>
      </c>
      <c r="J5294" s="13" t="s">
        <v>1813</v>
      </c>
      <c r="K5294" s="13" t="s">
        <v>51</v>
      </c>
      <c r="L5294" s="25" t="str">
        <f>VLOOKUP($K5294,TONG_SL!$A:$D,2,0)</f>
        <v>Mọc Nấm Hương 250g</v>
      </c>
      <c r="N5294" s="25" t="str">
        <f t="shared" si="759"/>
        <v>K-C6</v>
      </c>
      <c r="Q5294" s="25" t="str">
        <f>VLOOKUP(K5294,TONG_SL!$A:$D,3,0)</f>
        <v>Túi</v>
      </c>
      <c r="R5294" s="1">
        <v>3</v>
      </c>
      <c r="T5294" s="1">
        <f>VLOOKUP(VLOOKUP(G5294,Ma_KH!$A:$R,18,0)&amp;K5294,Gia_MB!$A:$F,6,0)</f>
        <v>46000</v>
      </c>
      <c r="U5294" s="14">
        <f t="shared" ref="U5294:U5357" si="760">T5294*R5294</f>
        <v>138000</v>
      </c>
      <c r="W5294" s="64">
        <f t="shared" ref="W5294:W5357" si="761">U5294*V5294</f>
        <v>0</v>
      </c>
      <c r="X5294" s="3" t="str">
        <f t="shared" ref="X5294:X5357" si="762">IF(B5294&lt;&gt;"","8","0")</f>
        <v>8</v>
      </c>
      <c r="Z5294" s="14">
        <f t="shared" ref="Z5294:Z5357" si="763">U5294*X5294%</f>
        <v>11040</v>
      </c>
      <c r="AA5294" s="7">
        <f>VLOOKUP(G5294,Ma_KH!$A:$R,14,0)</f>
        <v>60</v>
      </c>
      <c r="AD5294" s="7" t="str">
        <f>IFERROR(VLOOKUP(J5294,'Chuyển Mã'!$B$3:$C$9,2,0),"")</f>
        <v>Hà Nội</v>
      </c>
      <c r="AE5294" s="7" t="str">
        <f t="shared" si="757"/>
        <v>Mọc Nấm Hương 250g</v>
      </c>
      <c r="AF5294" s="7">
        <f t="shared" si="758"/>
        <v>3</v>
      </c>
    </row>
    <row r="5295" spans="1:32" x14ac:dyDescent="0.25">
      <c r="A5295" s="11">
        <v>45911</v>
      </c>
      <c r="B5295" s="25">
        <v>4176573733</v>
      </c>
      <c r="C5295" s="12" t="s">
        <v>7214</v>
      </c>
      <c r="D5295" s="16">
        <v>45911</v>
      </c>
      <c r="G5295" s="13" t="s">
        <v>1218</v>
      </c>
      <c r="I5295" s="25">
        <v>4176573733</v>
      </c>
      <c r="J5295" s="13" t="s">
        <v>1813</v>
      </c>
      <c r="K5295" s="13" t="s">
        <v>30</v>
      </c>
      <c r="L5295" s="25" t="str">
        <f>VLOOKUP($K5295,TONG_SL!$A:$D,2,0)</f>
        <v>Gà muối 500g</v>
      </c>
      <c r="N5295" s="25" t="str">
        <f t="shared" si="759"/>
        <v>K-C6</v>
      </c>
      <c r="Q5295" s="25" t="str">
        <f>VLOOKUP(K5295,TONG_SL!$A:$D,3,0)</f>
        <v>Túi</v>
      </c>
      <c r="R5295" s="1">
        <v>10</v>
      </c>
      <c r="T5295" s="1">
        <f>VLOOKUP(VLOOKUP(G5295,Ma_KH!$A:$R,18,0)&amp;K5295,Gia_MB!$A:$F,6,0)</f>
        <v>111058</v>
      </c>
      <c r="U5295" s="14">
        <f t="shared" si="760"/>
        <v>1110580</v>
      </c>
      <c r="W5295" s="64">
        <f t="shared" si="761"/>
        <v>0</v>
      </c>
      <c r="X5295" s="3" t="str">
        <f t="shared" si="762"/>
        <v>8</v>
      </c>
      <c r="Z5295" s="14">
        <f t="shared" si="763"/>
        <v>88846.400000000009</v>
      </c>
      <c r="AA5295" s="7">
        <f>VLOOKUP(G5295,Ma_KH!$A:$R,14,0)</f>
        <v>60</v>
      </c>
      <c r="AD5295" s="7" t="str">
        <f>IFERROR(VLOOKUP(J5295,'Chuyển Mã'!$B$3:$C$9,2,0),"")</f>
        <v>Hà Nội</v>
      </c>
      <c r="AE5295" s="7" t="str">
        <f t="shared" si="757"/>
        <v>Gà muối 500g</v>
      </c>
      <c r="AF5295" s="7">
        <f t="shared" si="758"/>
        <v>10</v>
      </c>
    </row>
    <row r="5296" spans="1:32" x14ac:dyDescent="0.25">
      <c r="A5296" s="11">
        <v>45911</v>
      </c>
      <c r="B5296" s="25">
        <v>4176573726</v>
      </c>
      <c r="C5296" s="12" t="s">
        <v>7214</v>
      </c>
      <c r="D5296" s="16">
        <v>45911</v>
      </c>
      <c r="G5296" s="13" t="s">
        <v>1203</v>
      </c>
      <c r="I5296" s="25">
        <v>4176573726</v>
      </c>
      <c r="J5296" s="13" t="s">
        <v>1813</v>
      </c>
      <c r="K5296" s="13" t="s">
        <v>30</v>
      </c>
      <c r="L5296" s="25" t="str">
        <f>VLOOKUP($K5296,TONG_SL!$A:$D,2,0)</f>
        <v>Gà muối 500g</v>
      </c>
      <c r="N5296" s="25" t="str">
        <f t="shared" si="759"/>
        <v>K-C6</v>
      </c>
      <c r="Q5296" s="25" t="str">
        <f>VLOOKUP(K5296,TONG_SL!$A:$D,3,0)</f>
        <v>Túi</v>
      </c>
      <c r="R5296" s="1">
        <v>9</v>
      </c>
      <c r="T5296" s="1">
        <f>VLOOKUP(VLOOKUP(G5296,Ma_KH!$A:$R,18,0)&amp;K5296,Gia_MB!$A:$F,6,0)</f>
        <v>111058</v>
      </c>
      <c r="U5296" s="14">
        <f t="shared" si="760"/>
        <v>999522</v>
      </c>
      <c r="W5296" s="64">
        <f t="shared" si="761"/>
        <v>0</v>
      </c>
      <c r="X5296" s="3" t="str">
        <f t="shared" si="762"/>
        <v>8</v>
      </c>
      <c r="Z5296" s="14">
        <f t="shared" si="763"/>
        <v>79961.759999999995</v>
      </c>
      <c r="AA5296" s="7">
        <f>VLOOKUP(G5296,Ma_KH!$A:$R,14,0)</f>
        <v>60</v>
      </c>
      <c r="AD5296" s="7" t="str">
        <f>IFERROR(VLOOKUP(J5296,'Chuyển Mã'!$B$3:$C$9,2,0),"")</f>
        <v>Hà Nội</v>
      </c>
      <c r="AE5296" s="7" t="str">
        <f t="shared" si="757"/>
        <v>Gà muối 500g</v>
      </c>
      <c r="AF5296" s="7">
        <f t="shared" si="758"/>
        <v>9</v>
      </c>
    </row>
    <row r="5297" spans="1:32" x14ac:dyDescent="0.25">
      <c r="A5297" s="11">
        <v>45911</v>
      </c>
      <c r="B5297" s="25">
        <v>4176573726</v>
      </c>
      <c r="C5297" s="12" t="s">
        <v>7214</v>
      </c>
      <c r="D5297" s="16">
        <v>45911</v>
      </c>
      <c r="G5297" s="13" t="s">
        <v>1203</v>
      </c>
      <c r="I5297" s="25">
        <v>4176573726</v>
      </c>
      <c r="J5297" s="13" t="s">
        <v>1813</v>
      </c>
      <c r="K5297" s="13" t="s">
        <v>51</v>
      </c>
      <c r="L5297" s="25" t="str">
        <f>VLOOKUP($K5297,TONG_SL!$A:$D,2,0)</f>
        <v>Mọc Nấm Hương 250g</v>
      </c>
      <c r="N5297" s="25" t="str">
        <f t="shared" si="759"/>
        <v>K-C6</v>
      </c>
      <c r="Q5297" s="25" t="str">
        <f>VLOOKUP(K5297,TONG_SL!$A:$D,3,0)</f>
        <v>Túi</v>
      </c>
      <c r="R5297" s="1">
        <v>1</v>
      </c>
      <c r="T5297" s="1">
        <f>VLOOKUP(VLOOKUP(G5297,Ma_KH!$A:$R,18,0)&amp;K5297,Gia_MB!$A:$F,6,0)</f>
        <v>46000</v>
      </c>
      <c r="U5297" s="14">
        <f t="shared" si="760"/>
        <v>46000</v>
      </c>
      <c r="W5297" s="64">
        <f t="shared" si="761"/>
        <v>0</v>
      </c>
      <c r="X5297" s="3" t="str">
        <f t="shared" si="762"/>
        <v>8</v>
      </c>
      <c r="Z5297" s="14">
        <f t="shared" si="763"/>
        <v>3680</v>
      </c>
      <c r="AA5297" s="7">
        <f>VLOOKUP(G5297,Ma_KH!$A:$R,14,0)</f>
        <v>60</v>
      </c>
      <c r="AD5297" s="7" t="str">
        <f>IFERROR(VLOOKUP(J5297,'Chuyển Mã'!$B$3:$C$9,2,0),"")</f>
        <v>Hà Nội</v>
      </c>
      <c r="AE5297" s="7" t="str">
        <f t="shared" si="757"/>
        <v>Mọc Nấm Hương 250g</v>
      </c>
      <c r="AF5297" s="7">
        <f t="shared" si="758"/>
        <v>1</v>
      </c>
    </row>
    <row r="5298" spans="1:32" x14ac:dyDescent="0.25">
      <c r="A5298" s="11">
        <v>45911</v>
      </c>
      <c r="B5298" s="25">
        <v>4176573726</v>
      </c>
      <c r="C5298" s="12" t="s">
        <v>7214</v>
      </c>
      <c r="D5298" s="16">
        <v>45911</v>
      </c>
      <c r="G5298" s="13" t="s">
        <v>1203</v>
      </c>
      <c r="I5298" s="25">
        <v>4176573726</v>
      </c>
      <c r="J5298" s="13" t="s">
        <v>1813</v>
      </c>
      <c r="K5298" s="13" t="s">
        <v>27</v>
      </c>
      <c r="L5298" s="25" t="str">
        <f>VLOOKUP($K5298,TONG_SL!$A:$D,2,0)</f>
        <v>Chân giò heo muối 300g</v>
      </c>
      <c r="N5298" s="25" t="str">
        <f t="shared" si="759"/>
        <v>K-C6</v>
      </c>
      <c r="Q5298" s="25" t="str">
        <f>VLOOKUP(K5298,TONG_SL!$A:$D,3,0)</f>
        <v>Túi</v>
      </c>
      <c r="R5298" s="1">
        <v>15</v>
      </c>
      <c r="T5298" s="1">
        <f>VLOOKUP(VLOOKUP(G5298,Ma_KH!$A:$R,18,0)&amp;K5298,Gia_MB!$A:$F,6,0)</f>
        <v>73431</v>
      </c>
      <c r="U5298" s="14">
        <f t="shared" si="760"/>
        <v>1101465</v>
      </c>
      <c r="W5298" s="64">
        <f t="shared" si="761"/>
        <v>0</v>
      </c>
      <c r="X5298" s="3" t="str">
        <f t="shared" si="762"/>
        <v>8</v>
      </c>
      <c r="Z5298" s="14">
        <f t="shared" si="763"/>
        <v>88117.2</v>
      </c>
      <c r="AA5298" s="7">
        <f>VLOOKUP(G5298,Ma_KH!$A:$R,14,0)</f>
        <v>60</v>
      </c>
      <c r="AD5298" s="7" t="str">
        <f>IFERROR(VLOOKUP(J5298,'Chuyển Mã'!$B$3:$C$9,2,0),"")</f>
        <v>Hà Nội</v>
      </c>
      <c r="AE5298" s="7" t="str">
        <f t="shared" si="757"/>
        <v>Chân giò heo muối 300g</v>
      </c>
      <c r="AF5298" s="7">
        <f t="shared" si="758"/>
        <v>15</v>
      </c>
    </row>
    <row r="5299" spans="1:32" x14ac:dyDescent="0.25">
      <c r="A5299" s="11">
        <v>45911</v>
      </c>
      <c r="B5299" s="25">
        <v>4176573726</v>
      </c>
      <c r="C5299" s="12" t="s">
        <v>7214</v>
      </c>
      <c r="D5299" s="16">
        <v>45911</v>
      </c>
      <c r="G5299" s="13" t="s">
        <v>1203</v>
      </c>
      <c r="I5299" s="25">
        <v>4176573726</v>
      </c>
      <c r="J5299" s="13" t="s">
        <v>1813</v>
      </c>
      <c r="K5299" s="13" t="s">
        <v>32</v>
      </c>
      <c r="L5299" s="25" t="str">
        <f>VLOOKUP($K5299,TONG_SL!$A:$D,2,0)</f>
        <v>Giò Tai Lưỡi Xào 250</v>
      </c>
      <c r="N5299" s="25" t="str">
        <f t="shared" si="759"/>
        <v>K-C6</v>
      </c>
      <c r="Q5299" s="25" t="str">
        <f>VLOOKUP(K5299,TONG_SL!$A:$D,3,0)</f>
        <v>Túi</v>
      </c>
      <c r="R5299" s="1">
        <v>3</v>
      </c>
      <c r="T5299" s="1">
        <f>VLOOKUP(VLOOKUP(G5299,Ma_KH!$A:$R,18,0)&amp;K5299,Gia_MB!$A:$F,6,0)</f>
        <v>50183</v>
      </c>
      <c r="U5299" s="14">
        <f t="shared" si="760"/>
        <v>150549</v>
      </c>
      <c r="W5299" s="64">
        <f t="shared" si="761"/>
        <v>0</v>
      </c>
      <c r="X5299" s="3" t="str">
        <f t="shared" si="762"/>
        <v>8</v>
      </c>
      <c r="Z5299" s="14">
        <f t="shared" si="763"/>
        <v>12043.92</v>
      </c>
      <c r="AA5299" s="7">
        <f>VLOOKUP(G5299,Ma_KH!$A:$R,14,0)</f>
        <v>60</v>
      </c>
      <c r="AD5299" s="7" t="str">
        <f>IFERROR(VLOOKUP(J5299,'Chuyển Mã'!$B$3:$C$9,2,0),"")</f>
        <v>Hà Nội</v>
      </c>
      <c r="AE5299" s="7" t="str">
        <f t="shared" si="757"/>
        <v>Giò Tai Lưỡi Xào 250</v>
      </c>
      <c r="AF5299" s="7">
        <f t="shared" si="758"/>
        <v>3</v>
      </c>
    </row>
    <row r="5300" spans="1:32" x14ac:dyDescent="0.25">
      <c r="A5300" s="11">
        <v>45911</v>
      </c>
      <c r="B5300" s="25">
        <v>4176573922</v>
      </c>
      <c r="C5300" s="12" t="s">
        <v>7214</v>
      </c>
      <c r="D5300" s="16">
        <v>45911</v>
      </c>
      <c r="G5300" s="13" t="s">
        <v>1453</v>
      </c>
      <c r="I5300" s="25">
        <v>4176573922</v>
      </c>
      <c r="J5300" s="13" t="s">
        <v>1813</v>
      </c>
      <c r="K5300" s="13" t="s">
        <v>27</v>
      </c>
      <c r="L5300" s="25" t="str">
        <f>VLOOKUP($K5300,TONG_SL!$A:$D,2,0)</f>
        <v>Chân giò heo muối 300g</v>
      </c>
      <c r="N5300" s="25" t="str">
        <f t="shared" si="759"/>
        <v>K-C6</v>
      </c>
      <c r="Q5300" s="25" t="str">
        <f>VLOOKUP(K5300,TONG_SL!$A:$D,3,0)</f>
        <v>Túi</v>
      </c>
      <c r="R5300" s="1">
        <v>26</v>
      </c>
      <c r="T5300" s="1">
        <f>VLOOKUP(VLOOKUP(G5300,Ma_KH!$A:$R,18,0)&amp;K5300,Gia_MB!$A:$F,6,0)</f>
        <v>73431</v>
      </c>
      <c r="U5300" s="14">
        <f t="shared" si="760"/>
        <v>1909206</v>
      </c>
      <c r="W5300" s="64">
        <f t="shared" si="761"/>
        <v>0</v>
      </c>
      <c r="X5300" s="3" t="str">
        <f t="shared" si="762"/>
        <v>8</v>
      </c>
      <c r="Z5300" s="14">
        <f t="shared" si="763"/>
        <v>152736.48000000001</v>
      </c>
      <c r="AA5300" s="7">
        <f>VLOOKUP(G5300,Ma_KH!$A:$R,14,0)</f>
        <v>60</v>
      </c>
      <c r="AD5300" s="7" t="str">
        <f>IFERROR(VLOOKUP(J5300,'Chuyển Mã'!$B$3:$C$9,2,0),"")</f>
        <v>Hà Nội</v>
      </c>
      <c r="AE5300" s="7" t="str">
        <f t="shared" si="757"/>
        <v>Chân giò heo muối 300g</v>
      </c>
      <c r="AF5300" s="7">
        <f t="shared" si="758"/>
        <v>26</v>
      </c>
    </row>
    <row r="5301" spans="1:32" x14ac:dyDescent="0.25">
      <c r="A5301" s="11">
        <v>45911</v>
      </c>
      <c r="B5301" s="25">
        <v>4176573922</v>
      </c>
      <c r="C5301" s="12" t="s">
        <v>7214</v>
      </c>
      <c r="D5301" s="16">
        <v>45911</v>
      </c>
      <c r="G5301" s="13" t="s">
        <v>1453</v>
      </c>
      <c r="I5301" s="25">
        <v>4176573922</v>
      </c>
      <c r="J5301" s="13" t="s">
        <v>1813</v>
      </c>
      <c r="K5301" s="13" t="s">
        <v>51</v>
      </c>
      <c r="L5301" s="25" t="str">
        <f>VLOOKUP($K5301,TONG_SL!$A:$D,2,0)</f>
        <v>Mọc Nấm Hương 250g</v>
      </c>
      <c r="N5301" s="25" t="str">
        <f t="shared" si="759"/>
        <v>K-C6</v>
      </c>
      <c r="Q5301" s="25" t="str">
        <f>VLOOKUP(K5301,TONG_SL!$A:$D,3,0)</f>
        <v>Túi</v>
      </c>
      <c r="R5301" s="1">
        <v>3</v>
      </c>
      <c r="T5301" s="1">
        <f>VLOOKUP(VLOOKUP(G5301,Ma_KH!$A:$R,18,0)&amp;K5301,Gia_MB!$A:$F,6,0)</f>
        <v>46000</v>
      </c>
      <c r="U5301" s="14">
        <f t="shared" si="760"/>
        <v>138000</v>
      </c>
      <c r="W5301" s="64">
        <f t="shared" si="761"/>
        <v>0</v>
      </c>
      <c r="X5301" s="3" t="str">
        <f t="shared" si="762"/>
        <v>8</v>
      </c>
      <c r="Z5301" s="14">
        <f t="shared" si="763"/>
        <v>11040</v>
      </c>
      <c r="AA5301" s="7">
        <f>VLOOKUP(G5301,Ma_KH!$A:$R,14,0)</f>
        <v>60</v>
      </c>
      <c r="AD5301" s="7" t="str">
        <f>IFERROR(VLOOKUP(J5301,'Chuyển Mã'!$B$3:$C$9,2,0),"")</f>
        <v>Hà Nội</v>
      </c>
      <c r="AE5301" s="7" t="str">
        <f t="shared" si="757"/>
        <v>Mọc Nấm Hương 250g</v>
      </c>
      <c r="AF5301" s="7">
        <f t="shared" si="758"/>
        <v>3</v>
      </c>
    </row>
    <row r="5302" spans="1:32" x14ac:dyDescent="0.25">
      <c r="A5302" s="11">
        <v>45911</v>
      </c>
      <c r="B5302" s="25">
        <v>4176573922</v>
      </c>
      <c r="C5302" s="12" t="s">
        <v>7214</v>
      </c>
      <c r="D5302" s="16">
        <v>45911</v>
      </c>
      <c r="G5302" s="13" t="s">
        <v>1453</v>
      </c>
      <c r="I5302" s="25">
        <v>4176573922</v>
      </c>
      <c r="J5302" s="13" t="s">
        <v>1813</v>
      </c>
      <c r="K5302" s="13" t="s">
        <v>30</v>
      </c>
      <c r="L5302" s="25" t="str">
        <f>VLOOKUP($K5302,TONG_SL!$A:$D,2,0)</f>
        <v>Gà muối 500g</v>
      </c>
      <c r="N5302" s="25" t="str">
        <f t="shared" si="759"/>
        <v>K-C6</v>
      </c>
      <c r="Q5302" s="25" t="str">
        <f>VLOOKUP(K5302,TONG_SL!$A:$D,3,0)</f>
        <v>Túi</v>
      </c>
      <c r="R5302" s="1">
        <v>7</v>
      </c>
      <c r="T5302" s="1">
        <f>VLOOKUP(VLOOKUP(G5302,Ma_KH!$A:$R,18,0)&amp;K5302,Gia_MB!$A:$F,6,0)</f>
        <v>111058</v>
      </c>
      <c r="U5302" s="14">
        <f t="shared" si="760"/>
        <v>777406</v>
      </c>
      <c r="W5302" s="64">
        <f t="shared" si="761"/>
        <v>0</v>
      </c>
      <c r="X5302" s="3" t="str">
        <f t="shared" si="762"/>
        <v>8</v>
      </c>
      <c r="Z5302" s="14">
        <f t="shared" si="763"/>
        <v>62192.480000000003</v>
      </c>
      <c r="AA5302" s="7">
        <f>VLOOKUP(G5302,Ma_KH!$A:$R,14,0)</f>
        <v>60</v>
      </c>
      <c r="AD5302" s="7" t="str">
        <f>IFERROR(VLOOKUP(J5302,'Chuyển Mã'!$B$3:$C$9,2,0),"")</f>
        <v>Hà Nội</v>
      </c>
      <c r="AE5302" s="7" t="str">
        <f t="shared" si="757"/>
        <v>Gà muối 500g</v>
      </c>
      <c r="AF5302" s="7">
        <f t="shared" si="758"/>
        <v>7</v>
      </c>
    </row>
    <row r="5303" spans="1:32" x14ac:dyDescent="0.25">
      <c r="A5303" s="11">
        <v>45911</v>
      </c>
      <c r="B5303" s="25">
        <v>4176573922</v>
      </c>
      <c r="C5303" s="12" t="s">
        <v>7214</v>
      </c>
      <c r="D5303" s="16">
        <v>45911</v>
      </c>
      <c r="G5303" s="13" t="s">
        <v>1453</v>
      </c>
      <c r="I5303" s="25">
        <v>4176573922</v>
      </c>
      <c r="J5303" s="13" t="s">
        <v>1813</v>
      </c>
      <c r="K5303" s="13" t="s">
        <v>32</v>
      </c>
      <c r="L5303" s="25" t="str">
        <f>VLOOKUP($K5303,TONG_SL!$A:$D,2,0)</f>
        <v>Giò Tai Lưỡi Xào 250</v>
      </c>
      <c r="N5303" s="25" t="str">
        <f t="shared" si="759"/>
        <v>K-C6</v>
      </c>
      <c r="Q5303" s="25" t="str">
        <f>VLOOKUP(K5303,TONG_SL!$A:$D,3,0)</f>
        <v>Túi</v>
      </c>
      <c r="R5303" s="1">
        <v>7</v>
      </c>
      <c r="T5303" s="1">
        <f>VLOOKUP(VLOOKUP(G5303,Ma_KH!$A:$R,18,0)&amp;K5303,Gia_MB!$A:$F,6,0)</f>
        <v>50183</v>
      </c>
      <c r="U5303" s="14">
        <f t="shared" si="760"/>
        <v>351281</v>
      </c>
      <c r="W5303" s="64">
        <f t="shared" si="761"/>
        <v>0</v>
      </c>
      <c r="X5303" s="3" t="str">
        <f t="shared" si="762"/>
        <v>8</v>
      </c>
      <c r="Z5303" s="14">
        <f t="shared" si="763"/>
        <v>28102.48</v>
      </c>
      <c r="AA5303" s="7">
        <f>VLOOKUP(G5303,Ma_KH!$A:$R,14,0)</f>
        <v>60</v>
      </c>
      <c r="AD5303" s="7" t="str">
        <f>IFERROR(VLOOKUP(J5303,'Chuyển Mã'!$B$3:$C$9,2,0),"")</f>
        <v>Hà Nội</v>
      </c>
      <c r="AE5303" s="7" t="str">
        <f t="shared" si="757"/>
        <v>Giò Tai Lưỡi Xào 250</v>
      </c>
      <c r="AF5303" s="7">
        <f t="shared" si="758"/>
        <v>7</v>
      </c>
    </row>
    <row r="5304" spans="1:32" x14ac:dyDescent="0.25">
      <c r="A5304" s="11">
        <v>45911</v>
      </c>
      <c r="B5304" s="25">
        <v>4176574208</v>
      </c>
      <c r="C5304" s="12" t="s">
        <v>7214</v>
      </c>
      <c r="D5304" s="16">
        <v>45911</v>
      </c>
      <c r="G5304" s="13" t="s">
        <v>1623</v>
      </c>
      <c r="I5304" s="25">
        <v>4176574208</v>
      </c>
      <c r="J5304" s="13" t="s">
        <v>1813</v>
      </c>
      <c r="K5304" s="13" t="s">
        <v>32</v>
      </c>
      <c r="L5304" s="25" t="str">
        <f>VLOOKUP($K5304,TONG_SL!$A:$D,2,0)</f>
        <v>Giò Tai Lưỡi Xào 250</v>
      </c>
      <c r="N5304" s="25" t="str">
        <f t="shared" si="759"/>
        <v>K-C6</v>
      </c>
      <c r="Q5304" s="25" t="str">
        <f>VLOOKUP(K5304,TONG_SL!$A:$D,3,0)</f>
        <v>Túi</v>
      </c>
      <c r="R5304" s="1">
        <v>3</v>
      </c>
      <c r="T5304" s="1">
        <f>VLOOKUP(VLOOKUP(G5304,Ma_KH!$A:$R,18,0)&amp;K5304,Gia_MB!$A:$F,6,0)</f>
        <v>50183</v>
      </c>
      <c r="U5304" s="14">
        <f t="shared" si="760"/>
        <v>150549</v>
      </c>
      <c r="W5304" s="64">
        <f t="shared" si="761"/>
        <v>0</v>
      </c>
      <c r="X5304" s="3" t="str">
        <f t="shared" si="762"/>
        <v>8</v>
      </c>
      <c r="Z5304" s="14">
        <f t="shared" si="763"/>
        <v>12043.92</v>
      </c>
      <c r="AA5304" s="7">
        <f>VLOOKUP(G5304,Ma_KH!$A:$R,14,0)</f>
        <v>60</v>
      </c>
      <c r="AD5304" s="7" t="str">
        <f>IFERROR(VLOOKUP(J5304,'Chuyển Mã'!$B$3:$C$9,2,0),"")</f>
        <v>Hà Nội</v>
      </c>
      <c r="AE5304" s="7" t="str">
        <f t="shared" si="757"/>
        <v>Giò Tai Lưỡi Xào 250</v>
      </c>
      <c r="AF5304" s="7">
        <f t="shared" si="758"/>
        <v>3</v>
      </c>
    </row>
    <row r="5305" spans="1:32" x14ac:dyDescent="0.25">
      <c r="A5305" s="11">
        <v>45911</v>
      </c>
      <c r="B5305" s="25">
        <v>4176574208</v>
      </c>
      <c r="C5305" s="12" t="s">
        <v>7214</v>
      </c>
      <c r="D5305" s="16">
        <v>45911</v>
      </c>
      <c r="G5305" s="13" t="s">
        <v>1623</v>
      </c>
      <c r="I5305" s="25">
        <v>4176574208</v>
      </c>
      <c r="J5305" s="13" t="s">
        <v>1813</v>
      </c>
      <c r="K5305" s="13" t="s">
        <v>51</v>
      </c>
      <c r="L5305" s="25" t="str">
        <f>VLOOKUP($K5305,TONG_SL!$A:$D,2,0)</f>
        <v>Mọc Nấm Hương 250g</v>
      </c>
      <c r="N5305" s="25" t="str">
        <f t="shared" si="759"/>
        <v>K-C6</v>
      </c>
      <c r="Q5305" s="25" t="str">
        <f>VLOOKUP(K5305,TONG_SL!$A:$D,3,0)</f>
        <v>Túi</v>
      </c>
      <c r="R5305" s="1">
        <v>2</v>
      </c>
      <c r="T5305" s="1">
        <f>VLOOKUP(VLOOKUP(G5305,Ma_KH!$A:$R,18,0)&amp;K5305,Gia_MB!$A:$F,6,0)</f>
        <v>46000</v>
      </c>
      <c r="U5305" s="14">
        <f t="shared" si="760"/>
        <v>92000</v>
      </c>
      <c r="W5305" s="64">
        <f t="shared" si="761"/>
        <v>0</v>
      </c>
      <c r="X5305" s="3" t="str">
        <f t="shared" si="762"/>
        <v>8</v>
      </c>
      <c r="Z5305" s="14">
        <f t="shared" si="763"/>
        <v>7360</v>
      </c>
      <c r="AA5305" s="7">
        <f>VLOOKUP(G5305,Ma_KH!$A:$R,14,0)</f>
        <v>60</v>
      </c>
      <c r="AD5305" s="7" t="str">
        <f>IFERROR(VLOOKUP(J5305,'Chuyển Mã'!$B$3:$C$9,2,0),"")</f>
        <v>Hà Nội</v>
      </c>
      <c r="AE5305" s="7" t="str">
        <f t="shared" si="757"/>
        <v>Mọc Nấm Hương 250g</v>
      </c>
      <c r="AF5305" s="7">
        <f t="shared" si="758"/>
        <v>2</v>
      </c>
    </row>
    <row r="5306" spans="1:32" x14ac:dyDescent="0.25">
      <c r="A5306" s="11">
        <v>45911</v>
      </c>
      <c r="B5306" s="25">
        <v>4176573773</v>
      </c>
      <c r="C5306" s="12" t="s">
        <v>7214</v>
      </c>
      <c r="D5306" s="16">
        <v>45911</v>
      </c>
      <c r="G5306" s="13" t="s">
        <v>6209</v>
      </c>
      <c r="I5306" s="25">
        <v>4176573773</v>
      </c>
      <c r="J5306" s="13" t="s">
        <v>1813</v>
      </c>
      <c r="K5306" s="13" t="s">
        <v>30</v>
      </c>
      <c r="L5306" s="25" t="str">
        <f>VLOOKUP($K5306,TONG_SL!$A:$D,2,0)</f>
        <v>Gà muối 500g</v>
      </c>
      <c r="N5306" s="25" t="str">
        <f t="shared" si="759"/>
        <v>K-C6</v>
      </c>
      <c r="Q5306" s="25" t="str">
        <f>VLOOKUP(K5306,TONG_SL!$A:$D,3,0)</f>
        <v>Túi</v>
      </c>
      <c r="R5306" s="1">
        <v>6</v>
      </c>
      <c r="T5306" s="1">
        <f>VLOOKUP(VLOOKUP(G5306,Ma_KH!$A:$R,18,0)&amp;K5306,Gia_MB!$A:$F,6,0)</f>
        <v>111058</v>
      </c>
      <c r="U5306" s="14">
        <f t="shared" si="760"/>
        <v>666348</v>
      </c>
      <c r="W5306" s="64">
        <f t="shared" si="761"/>
        <v>0</v>
      </c>
      <c r="X5306" s="3" t="str">
        <f t="shared" si="762"/>
        <v>8</v>
      </c>
      <c r="Z5306" s="14">
        <f t="shared" si="763"/>
        <v>53307.840000000004</v>
      </c>
      <c r="AA5306" s="7">
        <f>VLOOKUP(G5306,Ma_KH!$A:$R,14,0)</f>
        <v>60</v>
      </c>
      <c r="AD5306" s="7" t="str">
        <f>IFERROR(VLOOKUP(J5306,'Chuyển Mã'!$B$3:$C$9,2,0),"")</f>
        <v>Hà Nội</v>
      </c>
      <c r="AE5306" s="7" t="str">
        <f t="shared" si="757"/>
        <v>Gà muối 500g</v>
      </c>
      <c r="AF5306" s="7">
        <f t="shared" si="758"/>
        <v>6</v>
      </c>
    </row>
    <row r="5307" spans="1:32" x14ac:dyDescent="0.25">
      <c r="A5307" s="11">
        <v>45911</v>
      </c>
      <c r="B5307" s="25">
        <v>4176573773</v>
      </c>
      <c r="C5307" s="12" t="s">
        <v>7214</v>
      </c>
      <c r="D5307" s="16">
        <v>45911</v>
      </c>
      <c r="G5307" s="13" t="s">
        <v>6209</v>
      </c>
      <c r="I5307" s="25">
        <v>4176573773</v>
      </c>
      <c r="J5307" s="13" t="s">
        <v>1813</v>
      </c>
      <c r="K5307" s="13" t="s">
        <v>51</v>
      </c>
      <c r="L5307" s="25" t="str">
        <f>VLOOKUP($K5307,TONG_SL!$A:$D,2,0)</f>
        <v>Mọc Nấm Hương 250g</v>
      </c>
      <c r="N5307" s="25" t="str">
        <f t="shared" si="759"/>
        <v>K-C6</v>
      </c>
      <c r="Q5307" s="25" t="str">
        <f>VLOOKUP(K5307,TONG_SL!$A:$D,3,0)</f>
        <v>Túi</v>
      </c>
      <c r="R5307" s="1">
        <v>2</v>
      </c>
      <c r="T5307" s="1">
        <f>VLOOKUP(VLOOKUP(G5307,Ma_KH!$A:$R,18,0)&amp;K5307,Gia_MB!$A:$F,6,0)</f>
        <v>46000</v>
      </c>
      <c r="U5307" s="14">
        <f t="shared" si="760"/>
        <v>92000</v>
      </c>
      <c r="W5307" s="64">
        <f t="shared" si="761"/>
        <v>0</v>
      </c>
      <c r="X5307" s="3" t="str">
        <f t="shared" si="762"/>
        <v>8</v>
      </c>
      <c r="Z5307" s="14">
        <f t="shared" si="763"/>
        <v>7360</v>
      </c>
      <c r="AA5307" s="7">
        <f>VLOOKUP(G5307,Ma_KH!$A:$R,14,0)</f>
        <v>60</v>
      </c>
      <c r="AD5307" s="7" t="str">
        <f>IFERROR(VLOOKUP(J5307,'Chuyển Mã'!$B$3:$C$9,2,0),"")</f>
        <v>Hà Nội</v>
      </c>
      <c r="AE5307" s="7" t="str">
        <f t="shared" si="757"/>
        <v>Mọc Nấm Hương 250g</v>
      </c>
      <c r="AF5307" s="7">
        <f t="shared" si="758"/>
        <v>2</v>
      </c>
    </row>
    <row r="5308" spans="1:32" x14ac:dyDescent="0.25">
      <c r="A5308" s="11">
        <v>45911</v>
      </c>
      <c r="B5308" s="25">
        <v>4176573773</v>
      </c>
      <c r="C5308" s="12" t="s">
        <v>7214</v>
      </c>
      <c r="D5308" s="16">
        <v>45911</v>
      </c>
      <c r="G5308" s="13" t="s">
        <v>6209</v>
      </c>
      <c r="I5308" s="25">
        <v>4176573773</v>
      </c>
      <c r="J5308" s="13" t="s">
        <v>1813</v>
      </c>
      <c r="K5308" s="13" t="s">
        <v>32</v>
      </c>
      <c r="L5308" s="25" t="str">
        <f>VLOOKUP($K5308,TONG_SL!$A:$D,2,0)</f>
        <v>Giò Tai Lưỡi Xào 250</v>
      </c>
      <c r="N5308" s="25" t="str">
        <f t="shared" si="759"/>
        <v>K-C6</v>
      </c>
      <c r="Q5308" s="25" t="str">
        <f>VLOOKUP(K5308,TONG_SL!$A:$D,3,0)</f>
        <v>Túi</v>
      </c>
      <c r="R5308" s="1">
        <v>3</v>
      </c>
      <c r="T5308" s="1">
        <f>VLOOKUP(VLOOKUP(G5308,Ma_KH!$A:$R,18,0)&amp;K5308,Gia_MB!$A:$F,6,0)</f>
        <v>50183</v>
      </c>
      <c r="U5308" s="14">
        <f t="shared" si="760"/>
        <v>150549</v>
      </c>
      <c r="W5308" s="64">
        <f t="shared" si="761"/>
        <v>0</v>
      </c>
      <c r="X5308" s="3" t="str">
        <f t="shared" si="762"/>
        <v>8</v>
      </c>
      <c r="Z5308" s="14">
        <f t="shared" si="763"/>
        <v>12043.92</v>
      </c>
      <c r="AA5308" s="7">
        <f>VLOOKUP(G5308,Ma_KH!$A:$R,14,0)</f>
        <v>60</v>
      </c>
      <c r="AD5308" s="7" t="str">
        <f>IFERROR(VLOOKUP(J5308,'Chuyển Mã'!$B$3:$C$9,2,0),"")</f>
        <v>Hà Nội</v>
      </c>
      <c r="AE5308" s="7" t="str">
        <f t="shared" si="757"/>
        <v>Giò Tai Lưỡi Xào 250</v>
      </c>
      <c r="AF5308" s="7">
        <f t="shared" si="758"/>
        <v>3</v>
      </c>
    </row>
    <row r="5309" spans="1:32" x14ac:dyDescent="0.25">
      <c r="A5309" s="11">
        <v>45911</v>
      </c>
      <c r="B5309" s="25" t="s">
        <v>8886</v>
      </c>
      <c r="C5309" s="12" t="s">
        <v>7214</v>
      </c>
      <c r="D5309" s="16">
        <v>45911</v>
      </c>
      <c r="G5309" s="13" t="s">
        <v>151</v>
      </c>
      <c r="I5309" s="13" t="s">
        <v>8887</v>
      </c>
      <c r="J5309" s="13" t="s">
        <v>1813</v>
      </c>
      <c r="K5309" s="13" t="s">
        <v>35</v>
      </c>
      <c r="L5309" s="25" t="str">
        <f>VLOOKUP($K5309,TONG_SL!$A:$D,2,0)</f>
        <v>Tai heo muối 200g</v>
      </c>
      <c r="N5309" s="25" t="str">
        <f t="shared" si="759"/>
        <v>K-C6</v>
      </c>
      <c r="Q5309" s="25" t="str">
        <f>VLOOKUP(K5309,TONG_SL!$A:$D,3,0)</f>
        <v>Túi</v>
      </c>
      <c r="R5309" s="1">
        <v>3</v>
      </c>
      <c r="T5309" s="1">
        <f>VLOOKUP(VLOOKUP(G5309,Ma_KH!$A:$R,18,0)&amp;K5309,Gia_MB!$A:$F,6,0)</f>
        <v>55595</v>
      </c>
      <c r="U5309" s="14">
        <f t="shared" si="760"/>
        <v>166785</v>
      </c>
      <c r="W5309" s="64">
        <f t="shared" si="761"/>
        <v>0</v>
      </c>
      <c r="X5309" s="3" t="str">
        <f t="shared" si="762"/>
        <v>8</v>
      </c>
      <c r="Z5309" s="14">
        <f t="shared" si="763"/>
        <v>13342.800000000001</v>
      </c>
      <c r="AA5309" s="7">
        <f>VLOOKUP(G5309,Ma_KH!$A:$R,14,0)</f>
        <v>60</v>
      </c>
      <c r="AD5309" s="7" t="str">
        <f>IFERROR(VLOOKUP(J5309,'Chuyển Mã'!$B$3:$C$9,2,0),"")</f>
        <v>Hà Nội</v>
      </c>
      <c r="AE5309" s="7" t="str">
        <f t="shared" si="757"/>
        <v>Tai heo muối 200g</v>
      </c>
      <c r="AF5309" s="7">
        <f t="shared" si="758"/>
        <v>3</v>
      </c>
    </row>
    <row r="5310" spans="1:32" x14ac:dyDescent="0.25">
      <c r="A5310" s="11">
        <v>45911</v>
      </c>
      <c r="B5310" s="25" t="s">
        <v>8886</v>
      </c>
      <c r="C5310" s="12" t="s">
        <v>7214</v>
      </c>
      <c r="D5310" s="16">
        <v>45911</v>
      </c>
      <c r="G5310" s="13" t="s">
        <v>151</v>
      </c>
      <c r="I5310" s="13" t="s">
        <v>8887</v>
      </c>
      <c r="J5310" s="13" t="s">
        <v>1813</v>
      </c>
      <c r="K5310" s="13" t="s">
        <v>39</v>
      </c>
      <c r="L5310" s="25" t="str">
        <f>VLOOKUP($K5310,TONG_SL!$A:$D,2,0)</f>
        <v>Chả cốm 300g</v>
      </c>
      <c r="N5310" s="25" t="str">
        <f t="shared" si="759"/>
        <v>K-C6</v>
      </c>
      <c r="Q5310" s="25" t="str">
        <f>VLOOKUP(K5310,TONG_SL!$A:$D,3,0)</f>
        <v>Túi</v>
      </c>
      <c r="R5310" s="1">
        <v>3</v>
      </c>
      <c r="T5310" s="1">
        <f>VLOOKUP(VLOOKUP(G5310,Ma_KH!$A:$R,18,0)&amp;K5310,Gia_MB!$A:$F,6,0)</f>
        <v>74250</v>
      </c>
      <c r="U5310" s="14">
        <f t="shared" si="760"/>
        <v>222750</v>
      </c>
      <c r="W5310" s="64">
        <f t="shared" si="761"/>
        <v>0</v>
      </c>
      <c r="X5310" s="3" t="str">
        <f t="shared" si="762"/>
        <v>8</v>
      </c>
      <c r="Z5310" s="14">
        <f t="shared" si="763"/>
        <v>17820</v>
      </c>
      <c r="AA5310" s="7">
        <f>VLOOKUP(G5310,Ma_KH!$A:$R,14,0)</f>
        <v>60</v>
      </c>
      <c r="AD5310" s="7" t="str">
        <f>IFERROR(VLOOKUP(J5310,'Chuyển Mã'!$B$3:$C$9,2,0),"")</f>
        <v>Hà Nội</v>
      </c>
      <c r="AE5310" s="7" t="str">
        <f t="shared" si="757"/>
        <v>Chả cốm 300g</v>
      </c>
      <c r="AF5310" s="7">
        <f t="shared" si="758"/>
        <v>3</v>
      </c>
    </row>
    <row r="5311" spans="1:32" x14ac:dyDescent="0.25">
      <c r="A5311" s="11">
        <v>45911</v>
      </c>
      <c r="B5311" s="25">
        <v>4176574247</v>
      </c>
      <c r="C5311" s="12" t="s">
        <v>7214</v>
      </c>
      <c r="D5311" s="16">
        <v>45911</v>
      </c>
      <c r="G5311" s="13" t="s">
        <v>151</v>
      </c>
      <c r="I5311" s="25">
        <v>4176574247</v>
      </c>
      <c r="J5311" s="13" t="s">
        <v>1813</v>
      </c>
      <c r="K5311" s="13" t="s">
        <v>30</v>
      </c>
      <c r="L5311" s="25" t="str">
        <f>VLOOKUP($K5311,TONG_SL!$A:$D,2,0)</f>
        <v>Gà muối 500g</v>
      </c>
      <c r="N5311" s="25" t="str">
        <f t="shared" si="759"/>
        <v>K-C6</v>
      </c>
      <c r="Q5311" s="25" t="str">
        <f>VLOOKUP(K5311,TONG_SL!$A:$D,3,0)</f>
        <v>Túi</v>
      </c>
      <c r="R5311" s="1">
        <v>3</v>
      </c>
      <c r="T5311" s="1">
        <f>VLOOKUP(VLOOKUP(G5311,Ma_KH!$A:$R,18,0)&amp;K5311,Gia_MB!$A:$F,6,0)</f>
        <v>111058</v>
      </c>
      <c r="U5311" s="14">
        <f t="shared" si="760"/>
        <v>333174</v>
      </c>
      <c r="W5311" s="64">
        <f t="shared" si="761"/>
        <v>0</v>
      </c>
      <c r="X5311" s="3" t="str">
        <f t="shared" si="762"/>
        <v>8</v>
      </c>
      <c r="Z5311" s="14">
        <f t="shared" si="763"/>
        <v>26653.920000000002</v>
      </c>
      <c r="AA5311" s="7">
        <f>VLOOKUP(G5311,Ma_KH!$A:$R,14,0)</f>
        <v>60</v>
      </c>
      <c r="AD5311" s="7" t="str">
        <f>IFERROR(VLOOKUP(J5311,'Chuyển Mã'!$B$3:$C$9,2,0),"")</f>
        <v>Hà Nội</v>
      </c>
      <c r="AE5311" s="7" t="str">
        <f t="shared" si="757"/>
        <v>Gà muối 500g</v>
      </c>
      <c r="AF5311" s="7">
        <f t="shared" si="758"/>
        <v>3</v>
      </c>
    </row>
    <row r="5312" spans="1:32" x14ac:dyDescent="0.25">
      <c r="A5312" s="11">
        <v>45911</v>
      </c>
      <c r="B5312" s="25">
        <v>4176574247</v>
      </c>
      <c r="C5312" s="12" t="s">
        <v>7214</v>
      </c>
      <c r="D5312" s="16">
        <v>45911</v>
      </c>
      <c r="G5312" s="13" t="s">
        <v>151</v>
      </c>
      <c r="I5312" s="25">
        <v>4176574247</v>
      </c>
      <c r="J5312" s="13" t="s">
        <v>1813</v>
      </c>
      <c r="K5312" s="13" t="s">
        <v>51</v>
      </c>
      <c r="L5312" s="25" t="str">
        <f>VLOOKUP($K5312,TONG_SL!$A:$D,2,0)</f>
        <v>Mọc Nấm Hương 250g</v>
      </c>
      <c r="N5312" s="25" t="str">
        <f t="shared" si="759"/>
        <v>K-C6</v>
      </c>
      <c r="Q5312" s="25" t="str">
        <f>VLOOKUP(K5312,TONG_SL!$A:$D,3,0)</f>
        <v>Túi</v>
      </c>
      <c r="R5312" s="1">
        <v>5</v>
      </c>
      <c r="T5312" s="1">
        <f>VLOOKUP(VLOOKUP(G5312,Ma_KH!$A:$R,18,0)&amp;K5312,Gia_MB!$A:$F,6,0)</f>
        <v>46000</v>
      </c>
      <c r="U5312" s="14">
        <f t="shared" si="760"/>
        <v>230000</v>
      </c>
      <c r="W5312" s="64">
        <f t="shared" si="761"/>
        <v>0</v>
      </c>
      <c r="X5312" s="3" t="str">
        <f t="shared" si="762"/>
        <v>8</v>
      </c>
      <c r="Z5312" s="14">
        <f t="shared" si="763"/>
        <v>18400</v>
      </c>
      <c r="AA5312" s="7">
        <f>VLOOKUP(G5312,Ma_KH!$A:$R,14,0)</f>
        <v>60</v>
      </c>
      <c r="AD5312" s="7" t="str">
        <f>IFERROR(VLOOKUP(J5312,'Chuyển Mã'!$B$3:$C$9,2,0),"")</f>
        <v>Hà Nội</v>
      </c>
      <c r="AE5312" s="7" t="str">
        <f t="shared" si="757"/>
        <v>Mọc Nấm Hương 250g</v>
      </c>
      <c r="AF5312" s="7">
        <f t="shared" si="758"/>
        <v>5</v>
      </c>
    </row>
    <row r="5313" spans="1:32" x14ac:dyDescent="0.25">
      <c r="A5313" s="11">
        <v>45911</v>
      </c>
      <c r="B5313" s="25">
        <v>4176574247</v>
      </c>
      <c r="C5313" s="12" t="s">
        <v>7214</v>
      </c>
      <c r="D5313" s="16">
        <v>45911</v>
      </c>
      <c r="G5313" s="13" t="s">
        <v>151</v>
      </c>
      <c r="I5313" s="25">
        <v>4176574247</v>
      </c>
      <c r="J5313" s="13" t="s">
        <v>1813</v>
      </c>
      <c r="K5313" s="13" t="s">
        <v>32</v>
      </c>
      <c r="L5313" s="25" t="str">
        <f>VLOOKUP($K5313,TONG_SL!$A:$D,2,0)</f>
        <v>Giò Tai Lưỡi Xào 250</v>
      </c>
      <c r="N5313" s="25" t="str">
        <f t="shared" si="759"/>
        <v>K-C6</v>
      </c>
      <c r="Q5313" s="25" t="str">
        <f>VLOOKUP(K5313,TONG_SL!$A:$D,3,0)</f>
        <v>Túi</v>
      </c>
      <c r="R5313" s="1">
        <v>5</v>
      </c>
      <c r="T5313" s="1">
        <f>VLOOKUP(VLOOKUP(G5313,Ma_KH!$A:$R,18,0)&amp;K5313,Gia_MB!$A:$F,6,0)</f>
        <v>50183</v>
      </c>
      <c r="U5313" s="14">
        <f t="shared" si="760"/>
        <v>250915</v>
      </c>
      <c r="W5313" s="64">
        <f t="shared" si="761"/>
        <v>0</v>
      </c>
      <c r="X5313" s="3" t="str">
        <f t="shared" si="762"/>
        <v>8</v>
      </c>
      <c r="Z5313" s="14">
        <f t="shared" si="763"/>
        <v>20073.2</v>
      </c>
      <c r="AA5313" s="7">
        <f>VLOOKUP(G5313,Ma_KH!$A:$R,14,0)</f>
        <v>60</v>
      </c>
      <c r="AD5313" s="7" t="str">
        <f>IFERROR(VLOOKUP(J5313,'Chuyển Mã'!$B$3:$C$9,2,0),"")</f>
        <v>Hà Nội</v>
      </c>
      <c r="AE5313" s="7" t="str">
        <f t="shared" si="757"/>
        <v>Giò Tai Lưỡi Xào 250</v>
      </c>
      <c r="AF5313" s="7">
        <f t="shared" si="758"/>
        <v>5</v>
      </c>
    </row>
    <row r="5314" spans="1:32" x14ac:dyDescent="0.25">
      <c r="A5314" s="11">
        <v>45911</v>
      </c>
      <c r="B5314" s="25">
        <v>4176573743</v>
      </c>
      <c r="C5314" s="12" t="s">
        <v>7214</v>
      </c>
      <c r="D5314" s="16">
        <v>45911</v>
      </c>
      <c r="G5314" s="13" t="s">
        <v>177</v>
      </c>
      <c r="I5314" s="25">
        <v>4176573743</v>
      </c>
      <c r="J5314" s="13" t="s">
        <v>1813</v>
      </c>
      <c r="K5314" s="13" t="s">
        <v>51</v>
      </c>
      <c r="L5314" s="25" t="str">
        <f>VLOOKUP($K5314,TONG_SL!$A:$D,2,0)</f>
        <v>Mọc Nấm Hương 250g</v>
      </c>
      <c r="N5314" s="25" t="str">
        <f t="shared" si="759"/>
        <v>K-C6</v>
      </c>
      <c r="Q5314" s="25" t="str">
        <f>VLOOKUP(K5314,TONG_SL!$A:$D,3,0)</f>
        <v>Túi</v>
      </c>
      <c r="R5314" s="1">
        <v>5</v>
      </c>
      <c r="T5314" s="1">
        <f>VLOOKUP(VLOOKUP(G5314,Ma_KH!$A:$R,18,0)&amp;K5314,Gia_MB!$A:$F,6,0)</f>
        <v>46000</v>
      </c>
      <c r="U5314" s="14">
        <f t="shared" si="760"/>
        <v>230000</v>
      </c>
      <c r="W5314" s="64">
        <f t="shared" si="761"/>
        <v>0</v>
      </c>
      <c r="X5314" s="3" t="str">
        <f t="shared" si="762"/>
        <v>8</v>
      </c>
      <c r="Z5314" s="14">
        <f t="shared" si="763"/>
        <v>18400</v>
      </c>
      <c r="AA5314" s="7">
        <f>VLOOKUP(G5314,Ma_KH!$A:$R,14,0)</f>
        <v>60</v>
      </c>
      <c r="AD5314" s="7" t="str">
        <f>IFERROR(VLOOKUP(J5314,'Chuyển Mã'!$B$3:$C$9,2,0),"")</f>
        <v>Hà Nội</v>
      </c>
      <c r="AE5314" s="7" t="str">
        <f t="shared" si="757"/>
        <v>Mọc Nấm Hương 250g</v>
      </c>
      <c r="AF5314" s="7">
        <f t="shared" si="758"/>
        <v>5</v>
      </c>
    </row>
    <row r="5315" spans="1:32" x14ac:dyDescent="0.25">
      <c r="A5315" s="11">
        <v>45911</v>
      </c>
      <c r="B5315" s="25">
        <v>4176573743</v>
      </c>
      <c r="C5315" s="12" t="s">
        <v>7214</v>
      </c>
      <c r="D5315" s="16">
        <v>45911</v>
      </c>
      <c r="G5315" s="13" t="s">
        <v>177</v>
      </c>
      <c r="I5315" s="25">
        <v>4176573743</v>
      </c>
      <c r="J5315" s="13" t="s">
        <v>1813</v>
      </c>
      <c r="K5315" s="13" t="s">
        <v>32</v>
      </c>
      <c r="L5315" s="25" t="str">
        <f>VLOOKUP($K5315,TONG_SL!$A:$D,2,0)</f>
        <v>Giò Tai Lưỡi Xào 250</v>
      </c>
      <c r="N5315" s="25" t="str">
        <f t="shared" si="759"/>
        <v>K-C6</v>
      </c>
      <c r="Q5315" s="25" t="str">
        <f>VLOOKUP(K5315,TONG_SL!$A:$D,3,0)</f>
        <v>Túi</v>
      </c>
      <c r="R5315" s="1">
        <v>5</v>
      </c>
      <c r="T5315" s="1">
        <f>VLOOKUP(VLOOKUP(G5315,Ma_KH!$A:$R,18,0)&amp;K5315,Gia_MB!$A:$F,6,0)</f>
        <v>50183</v>
      </c>
      <c r="U5315" s="14">
        <f t="shared" si="760"/>
        <v>250915</v>
      </c>
      <c r="W5315" s="64">
        <f t="shared" si="761"/>
        <v>0</v>
      </c>
      <c r="X5315" s="3" t="str">
        <f t="shared" si="762"/>
        <v>8</v>
      </c>
      <c r="Z5315" s="14">
        <f t="shared" si="763"/>
        <v>20073.2</v>
      </c>
      <c r="AA5315" s="7">
        <f>VLOOKUP(G5315,Ma_KH!$A:$R,14,0)</f>
        <v>60</v>
      </c>
      <c r="AD5315" s="7" t="str">
        <f>IFERROR(VLOOKUP(J5315,'Chuyển Mã'!$B$3:$C$9,2,0),"")</f>
        <v>Hà Nội</v>
      </c>
      <c r="AE5315" s="7" t="str">
        <f t="shared" ref="AE5315:AE5378" si="764">IFERROR(L5315,"")</f>
        <v>Giò Tai Lưỡi Xào 250</v>
      </c>
      <c r="AF5315" s="7">
        <f t="shared" ref="AF5315:AF5378" si="765">R5315</f>
        <v>5</v>
      </c>
    </row>
    <row r="5316" spans="1:32" x14ac:dyDescent="0.25">
      <c r="A5316" s="11">
        <v>45911</v>
      </c>
      <c r="B5316" s="25">
        <v>4176574298</v>
      </c>
      <c r="C5316" s="12" t="s">
        <v>7214</v>
      </c>
      <c r="D5316" s="16">
        <v>45911</v>
      </c>
      <c r="G5316" s="13" t="s">
        <v>1681</v>
      </c>
      <c r="I5316" s="25">
        <v>4176574298</v>
      </c>
      <c r="J5316" s="13" t="s">
        <v>1813</v>
      </c>
      <c r="K5316" s="13" t="s">
        <v>27</v>
      </c>
      <c r="L5316" s="25" t="str">
        <f>VLOOKUP($K5316,TONG_SL!$A:$D,2,0)</f>
        <v>Chân giò heo muối 300g</v>
      </c>
      <c r="N5316" s="25" t="str">
        <f t="shared" si="759"/>
        <v>K-C6</v>
      </c>
      <c r="Q5316" s="25" t="str">
        <f>VLOOKUP(K5316,TONG_SL!$A:$D,3,0)</f>
        <v>Túi</v>
      </c>
      <c r="R5316" s="1">
        <v>7</v>
      </c>
      <c r="T5316" s="1">
        <f>VLOOKUP(VLOOKUP(G5316,Ma_KH!$A:$R,18,0)&amp;K5316,Gia_MB!$A:$F,6,0)</f>
        <v>73431</v>
      </c>
      <c r="U5316" s="14">
        <f t="shared" si="760"/>
        <v>514017</v>
      </c>
      <c r="W5316" s="64">
        <f t="shared" si="761"/>
        <v>0</v>
      </c>
      <c r="X5316" s="3" t="str">
        <f t="shared" si="762"/>
        <v>8</v>
      </c>
      <c r="Z5316" s="14">
        <f t="shared" si="763"/>
        <v>41121.360000000001</v>
      </c>
      <c r="AA5316" s="7">
        <f>VLOOKUP(G5316,Ma_KH!$A:$R,14,0)</f>
        <v>60</v>
      </c>
      <c r="AD5316" s="7" t="str">
        <f>IFERROR(VLOOKUP(J5316,'Chuyển Mã'!$B$3:$C$9,2,0),"")</f>
        <v>Hà Nội</v>
      </c>
      <c r="AE5316" s="7" t="str">
        <f t="shared" si="764"/>
        <v>Chân giò heo muối 300g</v>
      </c>
      <c r="AF5316" s="7">
        <f t="shared" si="765"/>
        <v>7</v>
      </c>
    </row>
    <row r="5317" spans="1:32" x14ac:dyDescent="0.25">
      <c r="A5317" s="11">
        <v>45911</v>
      </c>
      <c r="B5317" s="25">
        <v>4176574298</v>
      </c>
      <c r="C5317" s="12" t="s">
        <v>7214</v>
      </c>
      <c r="D5317" s="16">
        <v>45911</v>
      </c>
      <c r="G5317" s="13" t="s">
        <v>1681</v>
      </c>
      <c r="I5317" s="25">
        <v>4176574298</v>
      </c>
      <c r="J5317" s="13" t="s">
        <v>1813</v>
      </c>
      <c r="K5317" s="13" t="s">
        <v>30</v>
      </c>
      <c r="L5317" s="25" t="str">
        <f>VLOOKUP($K5317,TONG_SL!$A:$D,2,0)</f>
        <v>Gà muối 500g</v>
      </c>
      <c r="N5317" s="25" t="str">
        <f t="shared" si="759"/>
        <v>K-C6</v>
      </c>
      <c r="Q5317" s="25" t="str">
        <f>VLOOKUP(K5317,TONG_SL!$A:$D,3,0)</f>
        <v>Túi</v>
      </c>
      <c r="R5317" s="1">
        <v>4</v>
      </c>
      <c r="T5317" s="1">
        <f>VLOOKUP(VLOOKUP(G5317,Ma_KH!$A:$R,18,0)&amp;K5317,Gia_MB!$A:$F,6,0)</f>
        <v>111058</v>
      </c>
      <c r="U5317" s="14">
        <f t="shared" si="760"/>
        <v>444232</v>
      </c>
      <c r="W5317" s="64">
        <f t="shared" si="761"/>
        <v>0</v>
      </c>
      <c r="X5317" s="3" t="str">
        <f t="shared" si="762"/>
        <v>8</v>
      </c>
      <c r="Z5317" s="14">
        <f t="shared" si="763"/>
        <v>35538.559999999998</v>
      </c>
      <c r="AA5317" s="7">
        <f>VLOOKUP(G5317,Ma_KH!$A:$R,14,0)</f>
        <v>60</v>
      </c>
      <c r="AD5317" s="7" t="str">
        <f>IFERROR(VLOOKUP(J5317,'Chuyển Mã'!$B$3:$C$9,2,0),"")</f>
        <v>Hà Nội</v>
      </c>
      <c r="AE5317" s="7" t="str">
        <f t="shared" si="764"/>
        <v>Gà muối 500g</v>
      </c>
      <c r="AF5317" s="7">
        <f t="shared" si="765"/>
        <v>4</v>
      </c>
    </row>
    <row r="5318" spans="1:32" x14ac:dyDescent="0.25">
      <c r="A5318" s="11">
        <v>45911</v>
      </c>
      <c r="B5318" s="25">
        <v>4176932029</v>
      </c>
      <c r="C5318" s="12" t="s">
        <v>7214</v>
      </c>
      <c r="D5318" s="16">
        <v>45911</v>
      </c>
      <c r="G5318" s="13" t="s">
        <v>1647</v>
      </c>
      <c r="I5318" s="25">
        <v>4176932029</v>
      </c>
      <c r="J5318" s="13" t="s">
        <v>1813</v>
      </c>
      <c r="K5318" s="13" t="s">
        <v>47</v>
      </c>
      <c r="L5318" s="25" t="str">
        <f>VLOOKUP($K5318,TONG_SL!$A:$D,2,0)</f>
        <v>Giò lụa cây 250g</v>
      </c>
      <c r="N5318" s="25" t="str">
        <f t="shared" si="759"/>
        <v>K-C6</v>
      </c>
      <c r="Q5318" s="25" t="str">
        <f>VLOOKUP(K5318,TONG_SL!$A:$D,3,0)</f>
        <v>Túi</v>
      </c>
      <c r="R5318" s="1">
        <v>3</v>
      </c>
      <c r="T5318" s="1">
        <f>VLOOKUP(VLOOKUP(G5318,Ma_KH!$A:$R,18,0)&amp;K5318,Gia_MB!$A:$F,6,0)</f>
        <v>49500</v>
      </c>
      <c r="U5318" s="14">
        <f t="shared" si="760"/>
        <v>148500</v>
      </c>
      <c r="W5318" s="64">
        <f t="shared" si="761"/>
        <v>0</v>
      </c>
      <c r="X5318" s="3" t="str">
        <f t="shared" si="762"/>
        <v>8</v>
      </c>
      <c r="Z5318" s="14">
        <f t="shared" si="763"/>
        <v>11880</v>
      </c>
      <c r="AA5318" s="7">
        <f>VLOOKUP(G5318,Ma_KH!$A:$R,14,0)</f>
        <v>60</v>
      </c>
      <c r="AD5318" s="7" t="str">
        <f>IFERROR(VLOOKUP(J5318,'Chuyển Mã'!$B$3:$C$9,2,0),"")</f>
        <v>Hà Nội</v>
      </c>
      <c r="AE5318" s="7" t="str">
        <f t="shared" si="764"/>
        <v>Giò lụa cây 250g</v>
      </c>
      <c r="AF5318" s="7">
        <f t="shared" si="765"/>
        <v>3</v>
      </c>
    </row>
    <row r="5319" spans="1:32" x14ac:dyDescent="0.25">
      <c r="A5319" s="11">
        <v>45911</v>
      </c>
      <c r="B5319" s="25">
        <v>4176932029</v>
      </c>
      <c r="C5319" s="12" t="s">
        <v>7214</v>
      </c>
      <c r="D5319" s="16">
        <v>45911</v>
      </c>
      <c r="G5319" s="13" t="s">
        <v>1647</v>
      </c>
      <c r="I5319" s="25">
        <v>4176932029</v>
      </c>
      <c r="J5319" s="13" t="s">
        <v>1813</v>
      </c>
      <c r="K5319" s="13" t="s">
        <v>49</v>
      </c>
      <c r="L5319" s="25" t="str">
        <f>VLOOKUP($K5319,TONG_SL!$A:$D,2,0)</f>
        <v>Giò sụn gà 250g</v>
      </c>
      <c r="N5319" s="25" t="str">
        <f t="shared" si="759"/>
        <v>K-C6</v>
      </c>
      <c r="Q5319" s="25" t="str">
        <f>VLOOKUP(K5319,TONG_SL!$A:$D,3,0)</f>
        <v>Túi</v>
      </c>
      <c r="R5319" s="1">
        <v>3</v>
      </c>
      <c r="T5319" s="1">
        <f>VLOOKUP(VLOOKUP(G5319,Ma_KH!$A:$R,18,0)&amp;K5319,Gia_MB!$A:$F,6,0)</f>
        <v>50400</v>
      </c>
      <c r="U5319" s="14">
        <f t="shared" si="760"/>
        <v>151200</v>
      </c>
      <c r="W5319" s="64">
        <f t="shared" si="761"/>
        <v>0</v>
      </c>
      <c r="X5319" s="3" t="str">
        <f t="shared" si="762"/>
        <v>8</v>
      </c>
      <c r="Z5319" s="14">
        <f t="shared" si="763"/>
        <v>12096</v>
      </c>
      <c r="AA5319" s="7">
        <f>VLOOKUP(G5319,Ma_KH!$A:$R,14,0)</f>
        <v>60</v>
      </c>
      <c r="AD5319" s="7" t="str">
        <f>IFERROR(VLOOKUP(J5319,'Chuyển Mã'!$B$3:$C$9,2,0),"")</f>
        <v>Hà Nội</v>
      </c>
      <c r="AE5319" s="7" t="str">
        <f t="shared" si="764"/>
        <v>Giò sụn gà 250g</v>
      </c>
      <c r="AF5319" s="7">
        <f t="shared" si="765"/>
        <v>3</v>
      </c>
    </row>
    <row r="5320" spans="1:32" x14ac:dyDescent="0.25">
      <c r="A5320" s="11">
        <v>45911</v>
      </c>
      <c r="B5320" s="25">
        <v>4176633513</v>
      </c>
      <c r="C5320" s="12" t="s">
        <v>7214</v>
      </c>
      <c r="D5320" s="16">
        <v>45911</v>
      </c>
      <c r="G5320" s="13" t="s">
        <v>1114</v>
      </c>
      <c r="I5320" s="25">
        <v>4176633513</v>
      </c>
      <c r="J5320" s="13" t="s">
        <v>1813</v>
      </c>
      <c r="K5320" s="13" t="s">
        <v>27</v>
      </c>
      <c r="L5320" s="25" t="str">
        <f>VLOOKUP($K5320,TONG_SL!$A:$D,2,0)</f>
        <v>Chân giò heo muối 300g</v>
      </c>
      <c r="N5320" s="25" t="str">
        <f t="shared" si="759"/>
        <v>K-C6</v>
      </c>
      <c r="Q5320" s="25" t="str">
        <f>VLOOKUP(K5320,TONG_SL!$A:$D,3,0)</f>
        <v>Túi</v>
      </c>
      <c r="R5320" s="1">
        <v>10</v>
      </c>
      <c r="T5320" s="1">
        <f>VLOOKUP(VLOOKUP(G5320,Ma_KH!$A:$R,18,0)&amp;K5320,Gia_MB!$A:$F,6,0)</f>
        <v>73431</v>
      </c>
      <c r="U5320" s="14">
        <f t="shared" si="760"/>
        <v>734310</v>
      </c>
      <c r="W5320" s="64">
        <f t="shared" si="761"/>
        <v>0</v>
      </c>
      <c r="X5320" s="3" t="str">
        <f t="shared" si="762"/>
        <v>8</v>
      </c>
      <c r="Z5320" s="14">
        <f t="shared" si="763"/>
        <v>58744.800000000003</v>
      </c>
      <c r="AA5320" s="7">
        <f>VLOOKUP(G5320,Ma_KH!$A:$R,14,0)</f>
        <v>60</v>
      </c>
      <c r="AD5320" s="7" t="str">
        <f>IFERROR(VLOOKUP(J5320,'Chuyển Mã'!$B$3:$C$9,2,0),"")</f>
        <v>Hà Nội</v>
      </c>
      <c r="AE5320" s="7" t="str">
        <f t="shared" si="764"/>
        <v>Chân giò heo muối 300g</v>
      </c>
      <c r="AF5320" s="7">
        <f t="shared" si="765"/>
        <v>10</v>
      </c>
    </row>
    <row r="5321" spans="1:32" x14ac:dyDescent="0.25">
      <c r="A5321" s="11">
        <v>45911</v>
      </c>
      <c r="B5321" s="25">
        <v>4176633513</v>
      </c>
      <c r="C5321" s="12" t="s">
        <v>7214</v>
      </c>
      <c r="D5321" s="16">
        <v>45911</v>
      </c>
      <c r="G5321" s="13" t="s">
        <v>1114</v>
      </c>
      <c r="I5321" s="25">
        <v>4176633513</v>
      </c>
      <c r="J5321" s="13" t="s">
        <v>1813</v>
      </c>
      <c r="K5321" s="13" t="s">
        <v>30</v>
      </c>
      <c r="L5321" s="25" t="str">
        <f>VLOOKUP($K5321,TONG_SL!$A:$D,2,0)</f>
        <v>Gà muối 500g</v>
      </c>
      <c r="N5321" s="25" t="str">
        <f t="shared" si="759"/>
        <v>K-C6</v>
      </c>
      <c r="Q5321" s="25" t="str">
        <f>VLOOKUP(K5321,TONG_SL!$A:$D,3,0)</f>
        <v>Túi</v>
      </c>
      <c r="R5321" s="1">
        <v>5</v>
      </c>
      <c r="T5321" s="1">
        <f>VLOOKUP(VLOOKUP(G5321,Ma_KH!$A:$R,18,0)&amp;K5321,Gia_MB!$A:$F,6,0)</f>
        <v>111058</v>
      </c>
      <c r="U5321" s="14">
        <f t="shared" si="760"/>
        <v>555290</v>
      </c>
      <c r="W5321" s="64">
        <f t="shared" si="761"/>
        <v>0</v>
      </c>
      <c r="X5321" s="3" t="str">
        <f t="shared" si="762"/>
        <v>8</v>
      </c>
      <c r="Z5321" s="14">
        <f t="shared" si="763"/>
        <v>44423.200000000004</v>
      </c>
      <c r="AA5321" s="7">
        <f>VLOOKUP(G5321,Ma_KH!$A:$R,14,0)</f>
        <v>60</v>
      </c>
      <c r="AD5321" s="7" t="str">
        <f>IFERROR(VLOOKUP(J5321,'Chuyển Mã'!$B$3:$C$9,2,0),"")</f>
        <v>Hà Nội</v>
      </c>
      <c r="AE5321" s="7" t="str">
        <f t="shared" si="764"/>
        <v>Gà muối 500g</v>
      </c>
      <c r="AF5321" s="7">
        <f t="shared" si="765"/>
        <v>5</v>
      </c>
    </row>
    <row r="5322" spans="1:32" x14ac:dyDescent="0.25">
      <c r="A5322" s="11">
        <v>45911</v>
      </c>
      <c r="B5322" s="25">
        <v>4176633513</v>
      </c>
      <c r="C5322" s="12" t="s">
        <v>7214</v>
      </c>
      <c r="D5322" s="16">
        <v>45911</v>
      </c>
      <c r="G5322" s="13" t="s">
        <v>1114</v>
      </c>
      <c r="I5322" s="25">
        <v>4176633513</v>
      </c>
      <c r="J5322" s="13" t="s">
        <v>1813</v>
      </c>
      <c r="K5322" s="13" t="s">
        <v>32</v>
      </c>
      <c r="L5322" s="25" t="str">
        <f>VLOOKUP($K5322,TONG_SL!$A:$D,2,0)</f>
        <v>Giò Tai Lưỡi Xào 250</v>
      </c>
      <c r="N5322" s="25" t="str">
        <f t="shared" si="759"/>
        <v>K-C6</v>
      </c>
      <c r="Q5322" s="25" t="str">
        <f>VLOOKUP(K5322,TONG_SL!$A:$D,3,0)</f>
        <v>Túi</v>
      </c>
      <c r="R5322" s="1">
        <v>5</v>
      </c>
      <c r="T5322" s="1">
        <f>VLOOKUP(VLOOKUP(G5322,Ma_KH!$A:$R,18,0)&amp;K5322,Gia_MB!$A:$F,6,0)</f>
        <v>50183</v>
      </c>
      <c r="U5322" s="14">
        <f t="shared" si="760"/>
        <v>250915</v>
      </c>
      <c r="W5322" s="64">
        <f t="shared" si="761"/>
        <v>0</v>
      </c>
      <c r="X5322" s="3" t="str">
        <f t="shared" si="762"/>
        <v>8</v>
      </c>
      <c r="Z5322" s="14">
        <f t="shared" si="763"/>
        <v>20073.2</v>
      </c>
      <c r="AA5322" s="7">
        <f>VLOOKUP(G5322,Ma_KH!$A:$R,14,0)</f>
        <v>60</v>
      </c>
      <c r="AD5322" s="7" t="str">
        <f>IFERROR(VLOOKUP(J5322,'Chuyển Mã'!$B$3:$C$9,2,0),"")</f>
        <v>Hà Nội</v>
      </c>
      <c r="AE5322" s="7" t="str">
        <f t="shared" si="764"/>
        <v>Giò Tai Lưỡi Xào 250</v>
      </c>
      <c r="AF5322" s="7">
        <f t="shared" si="765"/>
        <v>5</v>
      </c>
    </row>
    <row r="5323" spans="1:32" x14ac:dyDescent="0.25">
      <c r="A5323" s="11">
        <v>45911</v>
      </c>
      <c r="B5323" s="25">
        <v>4176574249</v>
      </c>
      <c r="C5323" s="12" t="s">
        <v>7214</v>
      </c>
      <c r="D5323" s="16">
        <v>45911</v>
      </c>
      <c r="G5323" s="13" t="s">
        <v>1647</v>
      </c>
      <c r="I5323" s="25">
        <v>4176574249</v>
      </c>
      <c r="J5323" s="13" t="s">
        <v>1813</v>
      </c>
      <c r="K5323" s="13" t="s">
        <v>30</v>
      </c>
      <c r="L5323" s="25" t="str">
        <f>VLOOKUP($K5323,TONG_SL!$A:$D,2,0)</f>
        <v>Gà muối 500g</v>
      </c>
      <c r="N5323" s="25" t="str">
        <f t="shared" si="759"/>
        <v>K-C6</v>
      </c>
      <c r="Q5323" s="25" t="str">
        <f>VLOOKUP(K5323,TONG_SL!$A:$D,3,0)</f>
        <v>Túi</v>
      </c>
      <c r="R5323" s="1">
        <v>8</v>
      </c>
      <c r="T5323" s="1">
        <f>VLOOKUP(VLOOKUP(G5323,Ma_KH!$A:$R,18,0)&amp;K5323,Gia_MB!$A:$F,6,0)</f>
        <v>111058</v>
      </c>
      <c r="U5323" s="14">
        <f t="shared" si="760"/>
        <v>888464</v>
      </c>
      <c r="W5323" s="64">
        <f t="shared" si="761"/>
        <v>0</v>
      </c>
      <c r="X5323" s="3" t="str">
        <f t="shared" si="762"/>
        <v>8</v>
      </c>
      <c r="Z5323" s="14">
        <f t="shared" si="763"/>
        <v>71077.119999999995</v>
      </c>
      <c r="AA5323" s="7">
        <f>VLOOKUP(G5323,Ma_KH!$A:$R,14,0)</f>
        <v>60</v>
      </c>
      <c r="AD5323" s="7" t="str">
        <f>IFERROR(VLOOKUP(J5323,'Chuyển Mã'!$B$3:$C$9,2,0),"")</f>
        <v>Hà Nội</v>
      </c>
      <c r="AE5323" s="7" t="str">
        <f t="shared" si="764"/>
        <v>Gà muối 500g</v>
      </c>
      <c r="AF5323" s="7">
        <f t="shared" si="765"/>
        <v>8</v>
      </c>
    </row>
    <row r="5324" spans="1:32" x14ac:dyDescent="0.25">
      <c r="A5324" s="11">
        <v>45911</v>
      </c>
      <c r="B5324" s="25">
        <v>4176574249</v>
      </c>
      <c r="C5324" s="12" t="s">
        <v>7214</v>
      </c>
      <c r="D5324" s="16">
        <v>45911</v>
      </c>
      <c r="G5324" s="13" t="s">
        <v>1647</v>
      </c>
      <c r="I5324" s="25">
        <v>4176574249</v>
      </c>
      <c r="J5324" s="13" t="s">
        <v>1813</v>
      </c>
      <c r="K5324" s="13" t="s">
        <v>51</v>
      </c>
      <c r="L5324" s="25" t="str">
        <f>VLOOKUP($K5324,TONG_SL!$A:$D,2,0)</f>
        <v>Mọc Nấm Hương 250g</v>
      </c>
      <c r="N5324" s="25" t="str">
        <f t="shared" si="759"/>
        <v>K-C6</v>
      </c>
      <c r="Q5324" s="25" t="str">
        <f>VLOOKUP(K5324,TONG_SL!$A:$D,3,0)</f>
        <v>Túi</v>
      </c>
      <c r="R5324" s="1">
        <v>4</v>
      </c>
      <c r="T5324" s="1">
        <f>VLOOKUP(VLOOKUP(G5324,Ma_KH!$A:$R,18,0)&amp;K5324,Gia_MB!$A:$F,6,0)</f>
        <v>46000</v>
      </c>
      <c r="U5324" s="14">
        <f t="shared" si="760"/>
        <v>184000</v>
      </c>
      <c r="W5324" s="64">
        <f t="shared" si="761"/>
        <v>0</v>
      </c>
      <c r="X5324" s="3" t="str">
        <f t="shared" si="762"/>
        <v>8</v>
      </c>
      <c r="Z5324" s="14">
        <f t="shared" si="763"/>
        <v>14720</v>
      </c>
      <c r="AA5324" s="7">
        <f>VLOOKUP(G5324,Ma_KH!$A:$R,14,0)</f>
        <v>60</v>
      </c>
      <c r="AD5324" s="7" t="str">
        <f>IFERROR(VLOOKUP(J5324,'Chuyển Mã'!$B$3:$C$9,2,0),"")</f>
        <v>Hà Nội</v>
      </c>
      <c r="AE5324" s="7" t="str">
        <f t="shared" si="764"/>
        <v>Mọc Nấm Hương 250g</v>
      </c>
      <c r="AF5324" s="7">
        <f t="shared" si="765"/>
        <v>4</v>
      </c>
    </row>
    <row r="5325" spans="1:32" x14ac:dyDescent="0.25">
      <c r="A5325" s="11">
        <v>45911</v>
      </c>
      <c r="B5325" s="25">
        <v>4176574249</v>
      </c>
      <c r="C5325" s="12" t="s">
        <v>7214</v>
      </c>
      <c r="D5325" s="16">
        <v>45911</v>
      </c>
      <c r="G5325" s="13" t="s">
        <v>1647</v>
      </c>
      <c r="I5325" s="25">
        <v>4176574249</v>
      </c>
      <c r="J5325" s="13" t="s">
        <v>1813</v>
      </c>
      <c r="K5325" s="13" t="s">
        <v>32</v>
      </c>
      <c r="L5325" s="25" t="str">
        <f>VLOOKUP($K5325,TONG_SL!$A:$D,2,0)</f>
        <v>Giò Tai Lưỡi Xào 250</v>
      </c>
      <c r="N5325" s="25" t="str">
        <f t="shared" si="759"/>
        <v>K-C6</v>
      </c>
      <c r="Q5325" s="25" t="str">
        <f>VLOOKUP(K5325,TONG_SL!$A:$D,3,0)</f>
        <v>Túi</v>
      </c>
      <c r="R5325" s="1">
        <v>4</v>
      </c>
      <c r="T5325" s="1">
        <f>VLOOKUP(VLOOKUP(G5325,Ma_KH!$A:$R,18,0)&amp;K5325,Gia_MB!$A:$F,6,0)</f>
        <v>50183</v>
      </c>
      <c r="U5325" s="14">
        <f t="shared" si="760"/>
        <v>200732</v>
      </c>
      <c r="W5325" s="64">
        <f t="shared" si="761"/>
        <v>0</v>
      </c>
      <c r="X5325" s="3" t="str">
        <f t="shared" si="762"/>
        <v>8</v>
      </c>
      <c r="Z5325" s="14">
        <f t="shared" si="763"/>
        <v>16058.56</v>
      </c>
      <c r="AA5325" s="7">
        <f>VLOOKUP(G5325,Ma_KH!$A:$R,14,0)</f>
        <v>60</v>
      </c>
      <c r="AD5325" s="7" t="str">
        <f>IFERROR(VLOOKUP(J5325,'Chuyển Mã'!$B$3:$C$9,2,0),"")</f>
        <v>Hà Nội</v>
      </c>
      <c r="AE5325" s="7" t="str">
        <f t="shared" si="764"/>
        <v>Giò Tai Lưỡi Xào 250</v>
      </c>
      <c r="AF5325" s="7">
        <f t="shared" si="765"/>
        <v>4</v>
      </c>
    </row>
    <row r="5326" spans="1:32" x14ac:dyDescent="0.25">
      <c r="A5326" s="11">
        <v>45911</v>
      </c>
      <c r="B5326" s="25">
        <v>4176574249</v>
      </c>
      <c r="C5326" s="12" t="s">
        <v>7214</v>
      </c>
      <c r="D5326" s="16">
        <v>45911</v>
      </c>
      <c r="G5326" s="13" t="s">
        <v>1647</v>
      </c>
      <c r="I5326" s="25">
        <v>4176574249</v>
      </c>
      <c r="J5326" s="13" t="s">
        <v>1813</v>
      </c>
      <c r="K5326" s="13" t="s">
        <v>27</v>
      </c>
      <c r="L5326" s="25" t="str">
        <f>VLOOKUP($K5326,TONG_SL!$A:$D,2,0)</f>
        <v>Chân giò heo muối 300g</v>
      </c>
      <c r="N5326" s="25" t="str">
        <f t="shared" si="759"/>
        <v>K-C6</v>
      </c>
      <c r="Q5326" s="25" t="str">
        <f>VLOOKUP(K5326,TONG_SL!$A:$D,3,0)</f>
        <v>Túi</v>
      </c>
      <c r="R5326" s="1">
        <v>21</v>
      </c>
      <c r="T5326" s="1">
        <f>VLOOKUP(VLOOKUP(G5326,Ma_KH!$A:$R,18,0)&amp;K5326,Gia_MB!$A:$F,6,0)</f>
        <v>73431</v>
      </c>
      <c r="U5326" s="14">
        <f t="shared" si="760"/>
        <v>1542051</v>
      </c>
      <c r="W5326" s="64">
        <f t="shared" si="761"/>
        <v>0</v>
      </c>
      <c r="X5326" s="3" t="str">
        <f t="shared" si="762"/>
        <v>8</v>
      </c>
      <c r="Z5326" s="14">
        <f t="shared" si="763"/>
        <v>123364.08</v>
      </c>
      <c r="AA5326" s="7">
        <f>VLOOKUP(G5326,Ma_KH!$A:$R,14,0)</f>
        <v>60</v>
      </c>
      <c r="AD5326" s="7" t="str">
        <f>IFERROR(VLOOKUP(J5326,'Chuyển Mã'!$B$3:$C$9,2,0),"")</f>
        <v>Hà Nội</v>
      </c>
      <c r="AE5326" s="7" t="str">
        <f t="shared" si="764"/>
        <v>Chân giò heo muối 300g</v>
      </c>
      <c r="AF5326" s="7">
        <f t="shared" si="765"/>
        <v>21</v>
      </c>
    </row>
    <row r="5327" spans="1:32" x14ac:dyDescent="0.25">
      <c r="A5327" s="11">
        <v>45911</v>
      </c>
      <c r="B5327" s="25">
        <v>4176574037</v>
      </c>
      <c r="C5327" s="12" t="s">
        <v>7214</v>
      </c>
      <c r="D5327" s="16">
        <v>45911</v>
      </c>
      <c r="G5327" s="13" t="s">
        <v>1510</v>
      </c>
      <c r="I5327" s="25">
        <v>4176574037</v>
      </c>
      <c r="J5327" s="13" t="s">
        <v>1813</v>
      </c>
      <c r="K5327" s="13" t="s">
        <v>32</v>
      </c>
      <c r="L5327" s="25" t="str">
        <f>VLOOKUP($K5327,TONG_SL!$A:$D,2,0)</f>
        <v>Giò Tai Lưỡi Xào 250</v>
      </c>
      <c r="N5327" s="25" t="str">
        <f t="shared" si="759"/>
        <v>K-C6</v>
      </c>
      <c r="Q5327" s="25" t="str">
        <f>VLOOKUP(K5327,TONG_SL!$A:$D,3,0)</f>
        <v>Túi</v>
      </c>
      <c r="R5327" s="1">
        <v>3</v>
      </c>
      <c r="T5327" s="1">
        <f>VLOOKUP(VLOOKUP(G5327,Ma_KH!$A:$R,18,0)&amp;K5327,Gia_MB!$A:$F,6,0)</f>
        <v>50183</v>
      </c>
      <c r="U5327" s="14">
        <f t="shared" si="760"/>
        <v>150549</v>
      </c>
      <c r="W5327" s="64">
        <f t="shared" si="761"/>
        <v>0</v>
      </c>
      <c r="X5327" s="3" t="str">
        <f t="shared" si="762"/>
        <v>8</v>
      </c>
      <c r="Z5327" s="14">
        <f t="shared" si="763"/>
        <v>12043.92</v>
      </c>
      <c r="AA5327" s="7">
        <f>VLOOKUP(G5327,Ma_KH!$A:$R,14,0)</f>
        <v>60</v>
      </c>
      <c r="AD5327" s="7" t="str">
        <f>IFERROR(VLOOKUP(J5327,'Chuyển Mã'!$B$3:$C$9,2,0),"")</f>
        <v>Hà Nội</v>
      </c>
      <c r="AE5327" s="7" t="str">
        <f t="shared" si="764"/>
        <v>Giò Tai Lưỡi Xào 250</v>
      </c>
      <c r="AF5327" s="7">
        <f t="shared" si="765"/>
        <v>3</v>
      </c>
    </row>
    <row r="5328" spans="1:32" x14ac:dyDescent="0.25">
      <c r="A5328" s="11">
        <v>45911</v>
      </c>
      <c r="B5328" s="25">
        <v>4176574037</v>
      </c>
      <c r="C5328" s="12" t="s">
        <v>7214</v>
      </c>
      <c r="D5328" s="16">
        <v>45911</v>
      </c>
      <c r="G5328" s="13" t="s">
        <v>1510</v>
      </c>
      <c r="I5328" s="25">
        <v>4176574037</v>
      </c>
      <c r="J5328" s="13" t="s">
        <v>1813</v>
      </c>
      <c r="K5328" s="13" t="s">
        <v>27</v>
      </c>
      <c r="L5328" s="25" t="str">
        <f>VLOOKUP($K5328,TONG_SL!$A:$D,2,0)</f>
        <v>Chân giò heo muối 300g</v>
      </c>
      <c r="N5328" s="25" t="str">
        <f t="shared" si="759"/>
        <v>K-C6</v>
      </c>
      <c r="Q5328" s="25" t="str">
        <f>VLOOKUP(K5328,TONG_SL!$A:$D,3,0)</f>
        <v>Túi</v>
      </c>
      <c r="R5328" s="1">
        <v>13</v>
      </c>
      <c r="T5328" s="1">
        <f>VLOOKUP(VLOOKUP(G5328,Ma_KH!$A:$R,18,0)&amp;K5328,Gia_MB!$A:$F,6,0)</f>
        <v>73431</v>
      </c>
      <c r="U5328" s="14">
        <f t="shared" si="760"/>
        <v>954603</v>
      </c>
      <c r="W5328" s="64">
        <f t="shared" si="761"/>
        <v>0</v>
      </c>
      <c r="X5328" s="3" t="str">
        <f t="shared" si="762"/>
        <v>8</v>
      </c>
      <c r="Z5328" s="14">
        <f t="shared" si="763"/>
        <v>76368.240000000005</v>
      </c>
      <c r="AA5328" s="7">
        <f>VLOOKUP(G5328,Ma_KH!$A:$R,14,0)</f>
        <v>60</v>
      </c>
      <c r="AD5328" s="7" t="str">
        <f>IFERROR(VLOOKUP(J5328,'Chuyển Mã'!$B$3:$C$9,2,0),"")</f>
        <v>Hà Nội</v>
      </c>
      <c r="AE5328" s="7" t="str">
        <f t="shared" si="764"/>
        <v>Chân giò heo muối 300g</v>
      </c>
      <c r="AF5328" s="7">
        <f t="shared" si="765"/>
        <v>13</v>
      </c>
    </row>
    <row r="5329" spans="1:32" x14ac:dyDescent="0.25">
      <c r="A5329" s="11">
        <v>45911</v>
      </c>
      <c r="B5329" s="25">
        <v>4176574037</v>
      </c>
      <c r="C5329" s="12" t="s">
        <v>7214</v>
      </c>
      <c r="D5329" s="16">
        <v>45911</v>
      </c>
      <c r="G5329" s="13" t="s">
        <v>1510</v>
      </c>
      <c r="I5329" s="25">
        <v>4176574037</v>
      </c>
      <c r="J5329" s="13" t="s">
        <v>1813</v>
      </c>
      <c r="K5329" s="13" t="s">
        <v>51</v>
      </c>
      <c r="L5329" s="25" t="str">
        <f>VLOOKUP($K5329,TONG_SL!$A:$D,2,0)</f>
        <v>Mọc Nấm Hương 250g</v>
      </c>
      <c r="N5329" s="25" t="str">
        <f t="shared" si="759"/>
        <v>K-C6</v>
      </c>
      <c r="Q5329" s="25" t="str">
        <f>VLOOKUP(K5329,TONG_SL!$A:$D,3,0)</f>
        <v>Túi</v>
      </c>
      <c r="R5329" s="1">
        <v>3</v>
      </c>
      <c r="T5329" s="1">
        <f>VLOOKUP(VLOOKUP(G5329,Ma_KH!$A:$R,18,0)&amp;K5329,Gia_MB!$A:$F,6,0)</f>
        <v>46000</v>
      </c>
      <c r="U5329" s="14">
        <f t="shared" si="760"/>
        <v>138000</v>
      </c>
      <c r="W5329" s="64">
        <f t="shared" si="761"/>
        <v>0</v>
      </c>
      <c r="X5329" s="3" t="str">
        <f t="shared" si="762"/>
        <v>8</v>
      </c>
      <c r="Z5329" s="14">
        <f t="shared" si="763"/>
        <v>11040</v>
      </c>
      <c r="AA5329" s="7">
        <f>VLOOKUP(G5329,Ma_KH!$A:$R,14,0)</f>
        <v>60</v>
      </c>
      <c r="AD5329" s="7" t="str">
        <f>IFERROR(VLOOKUP(J5329,'Chuyển Mã'!$B$3:$C$9,2,0),"")</f>
        <v>Hà Nội</v>
      </c>
      <c r="AE5329" s="7" t="str">
        <f t="shared" si="764"/>
        <v>Mọc Nấm Hương 250g</v>
      </c>
      <c r="AF5329" s="7">
        <f t="shared" si="765"/>
        <v>3</v>
      </c>
    </row>
    <row r="5330" spans="1:32" x14ac:dyDescent="0.25">
      <c r="A5330" s="11">
        <v>45911</v>
      </c>
      <c r="B5330" s="25">
        <v>4176574037</v>
      </c>
      <c r="C5330" s="12" t="s">
        <v>7214</v>
      </c>
      <c r="D5330" s="16">
        <v>45911</v>
      </c>
      <c r="G5330" s="13" t="s">
        <v>1510</v>
      </c>
      <c r="I5330" s="25">
        <v>4176574037</v>
      </c>
      <c r="J5330" s="13" t="s">
        <v>1813</v>
      </c>
      <c r="K5330" s="13" t="s">
        <v>30</v>
      </c>
      <c r="L5330" s="25" t="str">
        <f>VLOOKUP($K5330,TONG_SL!$A:$D,2,0)</f>
        <v>Gà muối 500g</v>
      </c>
      <c r="N5330" s="25" t="str">
        <f t="shared" si="759"/>
        <v>K-C6</v>
      </c>
      <c r="Q5330" s="25" t="str">
        <f>VLOOKUP(K5330,TONG_SL!$A:$D,3,0)</f>
        <v>Túi</v>
      </c>
      <c r="R5330" s="1">
        <v>1</v>
      </c>
      <c r="T5330" s="1">
        <f>VLOOKUP(VLOOKUP(G5330,Ma_KH!$A:$R,18,0)&amp;K5330,Gia_MB!$A:$F,6,0)</f>
        <v>111058</v>
      </c>
      <c r="U5330" s="14">
        <f t="shared" si="760"/>
        <v>111058</v>
      </c>
      <c r="W5330" s="64">
        <f t="shared" si="761"/>
        <v>0</v>
      </c>
      <c r="X5330" s="3" t="str">
        <f t="shared" si="762"/>
        <v>8</v>
      </c>
      <c r="Z5330" s="14">
        <f t="shared" si="763"/>
        <v>8884.64</v>
      </c>
      <c r="AA5330" s="7">
        <f>VLOOKUP(G5330,Ma_KH!$A:$R,14,0)</f>
        <v>60</v>
      </c>
      <c r="AD5330" s="7" t="str">
        <f>IFERROR(VLOOKUP(J5330,'Chuyển Mã'!$B$3:$C$9,2,0),"")</f>
        <v>Hà Nội</v>
      </c>
      <c r="AE5330" s="7" t="str">
        <f t="shared" si="764"/>
        <v>Gà muối 500g</v>
      </c>
      <c r="AF5330" s="7">
        <f t="shared" si="765"/>
        <v>1</v>
      </c>
    </row>
    <row r="5331" spans="1:32" x14ac:dyDescent="0.25">
      <c r="A5331" s="11">
        <v>45911</v>
      </c>
      <c r="B5331" s="25" t="s">
        <v>8888</v>
      </c>
      <c r="C5331" s="12" t="s">
        <v>7214</v>
      </c>
      <c r="D5331" s="16">
        <v>45911</v>
      </c>
      <c r="G5331" s="13" t="s">
        <v>1510</v>
      </c>
      <c r="I5331" s="25" t="s">
        <v>8888</v>
      </c>
      <c r="J5331" s="13" t="s">
        <v>1813</v>
      </c>
      <c r="K5331" s="13" t="s">
        <v>39</v>
      </c>
      <c r="L5331" s="25" t="str">
        <f>VLOOKUP($K5331,TONG_SL!$A:$D,2,0)</f>
        <v>Chả cốm 300g</v>
      </c>
      <c r="N5331" s="25" t="str">
        <f t="shared" si="759"/>
        <v>K-C6</v>
      </c>
      <c r="Q5331" s="25" t="str">
        <f>VLOOKUP(K5331,TONG_SL!$A:$D,3,0)</f>
        <v>Túi</v>
      </c>
      <c r="R5331" s="1">
        <v>3</v>
      </c>
      <c r="T5331" s="1">
        <f>VLOOKUP(VLOOKUP(G5331,Ma_KH!$A:$R,18,0)&amp;K5331,Gia_MB!$A:$F,6,0)</f>
        <v>74250</v>
      </c>
      <c r="U5331" s="14">
        <f t="shared" si="760"/>
        <v>222750</v>
      </c>
      <c r="W5331" s="64">
        <f t="shared" si="761"/>
        <v>0</v>
      </c>
      <c r="X5331" s="3" t="str">
        <f t="shared" si="762"/>
        <v>8</v>
      </c>
      <c r="Z5331" s="14">
        <f t="shared" si="763"/>
        <v>17820</v>
      </c>
      <c r="AA5331" s="7">
        <f>VLOOKUP(G5331,Ma_KH!$A:$R,14,0)</f>
        <v>60</v>
      </c>
      <c r="AD5331" s="7" t="str">
        <f>IFERROR(VLOOKUP(J5331,'Chuyển Mã'!$B$3:$C$9,2,0),"")</f>
        <v>Hà Nội</v>
      </c>
      <c r="AE5331" s="7" t="str">
        <f t="shared" si="764"/>
        <v>Chả cốm 300g</v>
      </c>
      <c r="AF5331" s="7">
        <f t="shared" si="765"/>
        <v>3</v>
      </c>
    </row>
    <row r="5332" spans="1:32" x14ac:dyDescent="0.25">
      <c r="A5332" s="11">
        <v>45911</v>
      </c>
      <c r="B5332" s="25" t="s">
        <v>8888</v>
      </c>
      <c r="C5332" s="12" t="s">
        <v>7214</v>
      </c>
      <c r="D5332" s="16">
        <v>45911</v>
      </c>
      <c r="G5332" s="13" t="s">
        <v>1510</v>
      </c>
      <c r="I5332" s="25" t="s">
        <v>8888</v>
      </c>
      <c r="J5332" s="13" t="s">
        <v>1813</v>
      </c>
      <c r="K5332" s="13" t="s">
        <v>47</v>
      </c>
      <c r="L5332" s="25" t="str">
        <f>VLOOKUP($K5332,TONG_SL!$A:$D,2,0)</f>
        <v>Giò lụa cây 250g</v>
      </c>
      <c r="N5332" s="25" t="str">
        <f t="shared" si="759"/>
        <v>K-C6</v>
      </c>
      <c r="Q5332" s="25" t="str">
        <f>VLOOKUP(K5332,TONG_SL!$A:$D,3,0)</f>
        <v>Túi</v>
      </c>
      <c r="R5332" s="1">
        <v>3</v>
      </c>
      <c r="T5332" s="1">
        <f>VLOOKUP(VLOOKUP(G5332,Ma_KH!$A:$R,18,0)&amp;K5332,Gia_MB!$A:$F,6,0)</f>
        <v>49500</v>
      </c>
      <c r="U5332" s="14">
        <f t="shared" si="760"/>
        <v>148500</v>
      </c>
      <c r="W5332" s="64">
        <f t="shared" si="761"/>
        <v>0</v>
      </c>
      <c r="X5332" s="3" t="str">
        <f t="shared" si="762"/>
        <v>8</v>
      </c>
      <c r="Z5332" s="14">
        <f t="shared" si="763"/>
        <v>11880</v>
      </c>
      <c r="AA5332" s="7">
        <f>VLOOKUP(G5332,Ma_KH!$A:$R,14,0)</f>
        <v>60</v>
      </c>
      <c r="AD5332" s="7" t="str">
        <f>IFERROR(VLOOKUP(J5332,'Chuyển Mã'!$B$3:$C$9,2,0),"")</f>
        <v>Hà Nội</v>
      </c>
      <c r="AE5332" s="7" t="str">
        <f t="shared" si="764"/>
        <v>Giò lụa cây 250g</v>
      </c>
      <c r="AF5332" s="7">
        <f t="shared" si="765"/>
        <v>3</v>
      </c>
    </row>
    <row r="5333" spans="1:32" x14ac:dyDescent="0.25">
      <c r="A5333" s="11">
        <v>45911</v>
      </c>
      <c r="B5333" s="25" t="s">
        <v>8888</v>
      </c>
      <c r="C5333" s="12" t="s">
        <v>7214</v>
      </c>
      <c r="D5333" s="16">
        <v>45911</v>
      </c>
      <c r="G5333" s="13" t="s">
        <v>1510</v>
      </c>
      <c r="I5333" s="25" t="s">
        <v>8888</v>
      </c>
      <c r="J5333" s="13" t="s">
        <v>1813</v>
      </c>
      <c r="K5333" s="13" t="s">
        <v>49</v>
      </c>
      <c r="L5333" s="25" t="str">
        <f>VLOOKUP($K5333,TONG_SL!$A:$D,2,0)</f>
        <v>Giò sụn gà 250g</v>
      </c>
      <c r="N5333" s="25" t="str">
        <f t="shared" si="759"/>
        <v>K-C6</v>
      </c>
      <c r="Q5333" s="25" t="str">
        <f>VLOOKUP(K5333,TONG_SL!$A:$D,3,0)</f>
        <v>Túi</v>
      </c>
      <c r="R5333" s="1">
        <v>3</v>
      </c>
      <c r="T5333" s="1">
        <f>VLOOKUP(VLOOKUP(G5333,Ma_KH!$A:$R,18,0)&amp;K5333,Gia_MB!$A:$F,6,0)</f>
        <v>50400</v>
      </c>
      <c r="U5333" s="14">
        <f t="shared" si="760"/>
        <v>151200</v>
      </c>
      <c r="W5333" s="64">
        <f t="shared" si="761"/>
        <v>0</v>
      </c>
      <c r="X5333" s="3" t="str">
        <f t="shared" si="762"/>
        <v>8</v>
      </c>
      <c r="Z5333" s="14">
        <f t="shared" si="763"/>
        <v>12096</v>
      </c>
      <c r="AA5333" s="7">
        <f>VLOOKUP(G5333,Ma_KH!$A:$R,14,0)</f>
        <v>60</v>
      </c>
      <c r="AD5333" s="7" t="str">
        <f>IFERROR(VLOOKUP(J5333,'Chuyển Mã'!$B$3:$C$9,2,0),"")</f>
        <v>Hà Nội</v>
      </c>
      <c r="AE5333" s="7" t="str">
        <f t="shared" si="764"/>
        <v>Giò sụn gà 250g</v>
      </c>
      <c r="AF5333" s="7">
        <f t="shared" si="765"/>
        <v>3</v>
      </c>
    </row>
    <row r="5334" spans="1:32" x14ac:dyDescent="0.25">
      <c r="A5334" s="11">
        <v>45911</v>
      </c>
      <c r="B5334" s="25">
        <v>4176573865</v>
      </c>
      <c r="C5334" s="12" t="s">
        <v>7214</v>
      </c>
      <c r="D5334" s="16">
        <v>45911</v>
      </c>
      <c r="G5334" s="13" t="s">
        <v>1403</v>
      </c>
      <c r="I5334" s="25">
        <v>4176573865</v>
      </c>
      <c r="J5334" s="13" t="s">
        <v>1813</v>
      </c>
      <c r="K5334" s="13" t="s">
        <v>30</v>
      </c>
      <c r="L5334" s="25" t="str">
        <f>VLOOKUP($K5334,TONG_SL!$A:$D,2,0)</f>
        <v>Gà muối 500g</v>
      </c>
      <c r="N5334" s="25" t="str">
        <f t="shared" si="759"/>
        <v>K-C6</v>
      </c>
      <c r="Q5334" s="25" t="str">
        <f>VLOOKUP(K5334,TONG_SL!$A:$D,3,0)</f>
        <v>Túi</v>
      </c>
      <c r="R5334" s="1">
        <v>5</v>
      </c>
      <c r="T5334" s="1">
        <f>VLOOKUP(VLOOKUP(G5334,Ma_KH!$A:$R,18,0)&amp;K5334,Gia_MB!$A:$F,6,0)</f>
        <v>111058</v>
      </c>
      <c r="U5334" s="14">
        <f t="shared" si="760"/>
        <v>555290</v>
      </c>
      <c r="W5334" s="64">
        <f t="shared" si="761"/>
        <v>0</v>
      </c>
      <c r="X5334" s="3" t="str">
        <f t="shared" si="762"/>
        <v>8</v>
      </c>
      <c r="Z5334" s="14">
        <f t="shared" si="763"/>
        <v>44423.200000000004</v>
      </c>
      <c r="AA5334" s="7">
        <f>VLOOKUP(G5334,Ma_KH!$A:$R,14,0)</f>
        <v>60</v>
      </c>
      <c r="AD5334" s="7" t="str">
        <f>IFERROR(VLOOKUP(J5334,'Chuyển Mã'!$B$3:$C$9,2,0),"")</f>
        <v>Hà Nội</v>
      </c>
      <c r="AE5334" s="7" t="str">
        <f t="shared" si="764"/>
        <v>Gà muối 500g</v>
      </c>
      <c r="AF5334" s="7">
        <f t="shared" si="765"/>
        <v>5</v>
      </c>
    </row>
    <row r="5335" spans="1:32" x14ac:dyDescent="0.25">
      <c r="A5335" s="11">
        <v>45911</v>
      </c>
      <c r="B5335" s="25">
        <v>4176573865</v>
      </c>
      <c r="C5335" s="12" t="s">
        <v>7214</v>
      </c>
      <c r="D5335" s="16">
        <v>45911</v>
      </c>
      <c r="G5335" s="13" t="s">
        <v>1403</v>
      </c>
      <c r="I5335" s="25">
        <v>4176573865</v>
      </c>
      <c r="J5335" s="13" t="s">
        <v>1813</v>
      </c>
      <c r="K5335" s="13" t="s">
        <v>51</v>
      </c>
      <c r="L5335" s="25" t="str">
        <f>VLOOKUP($K5335,TONG_SL!$A:$D,2,0)</f>
        <v>Mọc Nấm Hương 250g</v>
      </c>
      <c r="N5335" s="25" t="str">
        <f t="shared" si="759"/>
        <v>K-C6</v>
      </c>
      <c r="Q5335" s="25" t="str">
        <f>VLOOKUP(K5335,TONG_SL!$A:$D,3,0)</f>
        <v>Túi</v>
      </c>
      <c r="R5335" s="1">
        <v>3</v>
      </c>
      <c r="T5335" s="1">
        <f>VLOOKUP(VLOOKUP(G5335,Ma_KH!$A:$R,18,0)&amp;K5335,Gia_MB!$A:$F,6,0)</f>
        <v>46000</v>
      </c>
      <c r="U5335" s="14">
        <f t="shared" si="760"/>
        <v>138000</v>
      </c>
      <c r="W5335" s="64">
        <f t="shared" si="761"/>
        <v>0</v>
      </c>
      <c r="X5335" s="3" t="str">
        <f t="shared" si="762"/>
        <v>8</v>
      </c>
      <c r="Z5335" s="14">
        <f t="shared" si="763"/>
        <v>11040</v>
      </c>
      <c r="AA5335" s="7">
        <f>VLOOKUP(G5335,Ma_KH!$A:$R,14,0)</f>
        <v>60</v>
      </c>
      <c r="AD5335" s="7" t="str">
        <f>IFERROR(VLOOKUP(J5335,'Chuyển Mã'!$B$3:$C$9,2,0),"")</f>
        <v>Hà Nội</v>
      </c>
      <c r="AE5335" s="7" t="str">
        <f t="shared" si="764"/>
        <v>Mọc Nấm Hương 250g</v>
      </c>
      <c r="AF5335" s="7">
        <f t="shared" si="765"/>
        <v>3</v>
      </c>
    </row>
    <row r="5336" spans="1:32" x14ac:dyDescent="0.25">
      <c r="A5336" s="11">
        <v>45911</v>
      </c>
      <c r="B5336" s="25">
        <v>4176573865</v>
      </c>
      <c r="C5336" s="12" t="s">
        <v>7214</v>
      </c>
      <c r="D5336" s="16">
        <v>45911</v>
      </c>
      <c r="G5336" s="13" t="s">
        <v>1403</v>
      </c>
      <c r="I5336" s="25">
        <v>4176573865</v>
      </c>
      <c r="J5336" s="13" t="s">
        <v>1813</v>
      </c>
      <c r="K5336" s="13" t="s">
        <v>27</v>
      </c>
      <c r="L5336" s="25" t="str">
        <f>VLOOKUP($K5336,TONG_SL!$A:$D,2,0)</f>
        <v>Chân giò heo muối 300g</v>
      </c>
      <c r="N5336" s="25" t="str">
        <f t="shared" si="759"/>
        <v>K-C6</v>
      </c>
      <c r="Q5336" s="25" t="str">
        <f>VLOOKUP(K5336,TONG_SL!$A:$D,3,0)</f>
        <v>Túi</v>
      </c>
      <c r="R5336" s="1">
        <v>1</v>
      </c>
      <c r="T5336" s="1">
        <f>VLOOKUP(VLOOKUP(G5336,Ma_KH!$A:$R,18,0)&amp;K5336,Gia_MB!$A:$F,6,0)</f>
        <v>73431</v>
      </c>
      <c r="U5336" s="14">
        <f t="shared" si="760"/>
        <v>73431</v>
      </c>
      <c r="W5336" s="64">
        <f t="shared" si="761"/>
        <v>0</v>
      </c>
      <c r="X5336" s="3" t="str">
        <f t="shared" si="762"/>
        <v>8</v>
      </c>
      <c r="Z5336" s="14">
        <f t="shared" si="763"/>
        <v>5874.4800000000005</v>
      </c>
      <c r="AA5336" s="7">
        <f>VLOOKUP(G5336,Ma_KH!$A:$R,14,0)</f>
        <v>60</v>
      </c>
      <c r="AD5336" s="7" t="str">
        <f>IFERROR(VLOOKUP(J5336,'Chuyển Mã'!$B$3:$C$9,2,0),"")</f>
        <v>Hà Nội</v>
      </c>
      <c r="AE5336" s="7" t="str">
        <f t="shared" si="764"/>
        <v>Chân giò heo muối 300g</v>
      </c>
      <c r="AF5336" s="7">
        <f t="shared" si="765"/>
        <v>1</v>
      </c>
    </row>
    <row r="5337" spans="1:32" x14ac:dyDescent="0.25">
      <c r="A5337" s="11">
        <v>45911</v>
      </c>
      <c r="B5337" s="25">
        <v>4176573865</v>
      </c>
      <c r="C5337" s="12" t="s">
        <v>7214</v>
      </c>
      <c r="D5337" s="16">
        <v>45911</v>
      </c>
      <c r="G5337" s="13" t="s">
        <v>1403</v>
      </c>
      <c r="I5337" s="25">
        <v>4176573865</v>
      </c>
      <c r="J5337" s="13" t="s">
        <v>1813</v>
      </c>
      <c r="K5337" s="13" t="s">
        <v>32</v>
      </c>
      <c r="L5337" s="25" t="str">
        <f>VLOOKUP($K5337,TONG_SL!$A:$D,2,0)</f>
        <v>Giò Tai Lưỡi Xào 250</v>
      </c>
      <c r="N5337" s="25" t="str">
        <f t="shared" si="759"/>
        <v>K-C6</v>
      </c>
      <c r="Q5337" s="25" t="str">
        <f>VLOOKUP(K5337,TONG_SL!$A:$D,3,0)</f>
        <v>Túi</v>
      </c>
      <c r="R5337" s="1">
        <v>4</v>
      </c>
      <c r="T5337" s="1">
        <f>VLOOKUP(VLOOKUP(G5337,Ma_KH!$A:$R,18,0)&amp;K5337,Gia_MB!$A:$F,6,0)</f>
        <v>50183</v>
      </c>
      <c r="U5337" s="14">
        <f t="shared" si="760"/>
        <v>200732</v>
      </c>
      <c r="W5337" s="64">
        <f t="shared" si="761"/>
        <v>0</v>
      </c>
      <c r="X5337" s="3" t="str">
        <f t="shared" si="762"/>
        <v>8</v>
      </c>
      <c r="Z5337" s="14">
        <f t="shared" si="763"/>
        <v>16058.56</v>
      </c>
      <c r="AA5337" s="7">
        <f>VLOOKUP(G5337,Ma_KH!$A:$R,14,0)</f>
        <v>60</v>
      </c>
      <c r="AD5337" s="7" t="str">
        <f>IFERROR(VLOOKUP(J5337,'Chuyển Mã'!$B$3:$C$9,2,0),"")</f>
        <v>Hà Nội</v>
      </c>
      <c r="AE5337" s="7" t="str">
        <f t="shared" si="764"/>
        <v>Giò Tai Lưỡi Xào 250</v>
      </c>
      <c r="AF5337" s="7">
        <f t="shared" si="765"/>
        <v>4</v>
      </c>
    </row>
    <row r="5338" spans="1:32" x14ac:dyDescent="0.25">
      <c r="A5338" s="11">
        <v>45911</v>
      </c>
      <c r="B5338" s="25">
        <v>4176574246</v>
      </c>
      <c r="C5338" s="12" t="s">
        <v>7214</v>
      </c>
      <c r="D5338" s="16">
        <v>45911</v>
      </c>
      <c r="G5338" s="13" t="s">
        <v>1643</v>
      </c>
      <c r="I5338" s="25">
        <v>4176574246</v>
      </c>
      <c r="J5338" s="13" t="s">
        <v>1813</v>
      </c>
      <c r="K5338" s="13" t="s">
        <v>30</v>
      </c>
      <c r="L5338" s="25" t="str">
        <f>VLOOKUP($K5338,TONG_SL!$A:$D,2,0)</f>
        <v>Gà muối 500g</v>
      </c>
      <c r="N5338" s="25" t="str">
        <f t="shared" si="759"/>
        <v>K-C6</v>
      </c>
      <c r="Q5338" s="25" t="str">
        <f>VLOOKUP(K5338,TONG_SL!$A:$D,3,0)</f>
        <v>Túi</v>
      </c>
      <c r="R5338" s="1">
        <v>4</v>
      </c>
      <c r="T5338" s="1">
        <f>VLOOKUP(VLOOKUP(G5338,Ma_KH!$A:$R,18,0)&amp;K5338,Gia_MB!$A:$F,6,0)</f>
        <v>111058</v>
      </c>
      <c r="U5338" s="14">
        <f t="shared" si="760"/>
        <v>444232</v>
      </c>
      <c r="W5338" s="64">
        <f t="shared" si="761"/>
        <v>0</v>
      </c>
      <c r="X5338" s="3" t="str">
        <f t="shared" si="762"/>
        <v>8</v>
      </c>
      <c r="Z5338" s="14">
        <f t="shared" si="763"/>
        <v>35538.559999999998</v>
      </c>
      <c r="AA5338" s="7">
        <f>VLOOKUP(G5338,Ma_KH!$A:$R,14,0)</f>
        <v>60</v>
      </c>
      <c r="AD5338" s="7" t="str">
        <f>IFERROR(VLOOKUP(J5338,'Chuyển Mã'!$B$3:$C$9,2,0),"")</f>
        <v>Hà Nội</v>
      </c>
      <c r="AE5338" s="7" t="str">
        <f t="shared" si="764"/>
        <v>Gà muối 500g</v>
      </c>
      <c r="AF5338" s="7">
        <f t="shared" si="765"/>
        <v>4</v>
      </c>
    </row>
    <row r="5339" spans="1:32" x14ac:dyDescent="0.25">
      <c r="A5339" s="11">
        <v>45911</v>
      </c>
      <c r="B5339" s="25">
        <v>4176574246</v>
      </c>
      <c r="C5339" s="12" t="s">
        <v>7214</v>
      </c>
      <c r="D5339" s="16">
        <v>45911</v>
      </c>
      <c r="G5339" s="13" t="s">
        <v>1643</v>
      </c>
      <c r="I5339" s="25">
        <v>4176574246</v>
      </c>
      <c r="J5339" s="13" t="s">
        <v>1813</v>
      </c>
      <c r="K5339" s="13" t="s">
        <v>27</v>
      </c>
      <c r="L5339" s="25" t="str">
        <f>VLOOKUP($K5339,TONG_SL!$A:$D,2,0)</f>
        <v>Chân giò heo muối 300g</v>
      </c>
      <c r="N5339" s="25" t="str">
        <f t="shared" si="759"/>
        <v>K-C6</v>
      </c>
      <c r="Q5339" s="25" t="str">
        <f>VLOOKUP(K5339,TONG_SL!$A:$D,3,0)</f>
        <v>Túi</v>
      </c>
      <c r="R5339" s="1">
        <v>8</v>
      </c>
      <c r="T5339" s="1">
        <f>VLOOKUP(VLOOKUP(G5339,Ma_KH!$A:$R,18,0)&amp;K5339,Gia_MB!$A:$F,6,0)</f>
        <v>73431</v>
      </c>
      <c r="U5339" s="14">
        <f t="shared" si="760"/>
        <v>587448</v>
      </c>
      <c r="W5339" s="64">
        <f t="shared" si="761"/>
        <v>0</v>
      </c>
      <c r="X5339" s="3" t="str">
        <f t="shared" si="762"/>
        <v>8</v>
      </c>
      <c r="Z5339" s="14">
        <f t="shared" si="763"/>
        <v>46995.840000000004</v>
      </c>
      <c r="AA5339" s="7">
        <f>VLOOKUP(G5339,Ma_KH!$A:$R,14,0)</f>
        <v>60</v>
      </c>
      <c r="AD5339" s="7" t="str">
        <f>IFERROR(VLOOKUP(J5339,'Chuyển Mã'!$B$3:$C$9,2,0),"")</f>
        <v>Hà Nội</v>
      </c>
      <c r="AE5339" s="7" t="str">
        <f t="shared" si="764"/>
        <v>Chân giò heo muối 300g</v>
      </c>
      <c r="AF5339" s="7">
        <f t="shared" si="765"/>
        <v>8</v>
      </c>
    </row>
    <row r="5340" spans="1:32" x14ac:dyDescent="0.25">
      <c r="A5340" s="11">
        <v>45911</v>
      </c>
      <c r="B5340" s="25">
        <v>4176574212</v>
      </c>
      <c r="C5340" s="12" t="s">
        <v>7214</v>
      </c>
      <c r="D5340" s="16">
        <v>45911</v>
      </c>
      <c r="G5340" s="13" t="s">
        <v>1625</v>
      </c>
      <c r="I5340" s="25">
        <v>4176574212</v>
      </c>
      <c r="J5340" s="13" t="s">
        <v>1813</v>
      </c>
      <c r="K5340" s="13" t="s">
        <v>27</v>
      </c>
      <c r="L5340" s="25" t="str">
        <f>VLOOKUP($K5340,TONG_SL!$A:$D,2,0)</f>
        <v>Chân giò heo muối 300g</v>
      </c>
      <c r="N5340" s="25" t="str">
        <f t="shared" si="759"/>
        <v>K-C6</v>
      </c>
      <c r="Q5340" s="25" t="str">
        <f>VLOOKUP(K5340,TONG_SL!$A:$D,3,0)</f>
        <v>Túi</v>
      </c>
      <c r="R5340" s="1">
        <v>12</v>
      </c>
      <c r="T5340" s="1">
        <f>VLOOKUP(VLOOKUP(G5340,Ma_KH!$A:$R,18,0)&amp;K5340,Gia_MB!$A:$F,6,0)</f>
        <v>73431</v>
      </c>
      <c r="U5340" s="14">
        <f t="shared" si="760"/>
        <v>881172</v>
      </c>
      <c r="W5340" s="64">
        <f t="shared" si="761"/>
        <v>0</v>
      </c>
      <c r="X5340" s="3" t="str">
        <f t="shared" si="762"/>
        <v>8</v>
      </c>
      <c r="Z5340" s="14">
        <f t="shared" si="763"/>
        <v>70493.759999999995</v>
      </c>
      <c r="AA5340" s="7">
        <f>VLOOKUP(G5340,Ma_KH!$A:$R,14,0)</f>
        <v>60</v>
      </c>
      <c r="AD5340" s="7" t="str">
        <f>IFERROR(VLOOKUP(J5340,'Chuyển Mã'!$B$3:$C$9,2,0),"")</f>
        <v>Hà Nội</v>
      </c>
      <c r="AE5340" s="7" t="str">
        <f t="shared" si="764"/>
        <v>Chân giò heo muối 300g</v>
      </c>
      <c r="AF5340" s="7">
        <f t="shared" si="765"/>
        <v>12</v>
      </c>
    </row>
    <row r="5341" spans="1:32" x14ac:dyDescent="0.25">
      <c r="A5341" s="11">
        <v>45911</v>
      </c>
      <c r="B5341" s="25">
        <v>4176574212</v>
      </c>
      <c r="C5341" s="12" t="s">
        <v>7214</v>
      </c>
      <c r="D5341" s="16">
        <v>45911</v>
      </c>
      <c r="G5341" s="13" t="s">
        <v>1625</v>
      </c>
      <c r="I5341" s="25">
        <v>4176574212</v>
      </c>
      <c r="J5341" s="13" t="s">
        <v>1813</v>
      </c>
      <c r="K5341" s="13" t="s">
        <v>51</v>
      </c>
      <c r="L5341" s="25" t="str">
        <f>VLOOKUP($K5341,TONG_SL!$A:$D,2,0)</f>
        <v>Mọc Nấm Hương 250g</v>
      </c>
      <c r="N5341" s="25" t="str">
        <f t="shared" si="759"/>
        <v>K-C6</v>
      </c>
      <c r="Q5341" s="25" t="str">
        <f>VLOOKUP(K5341,TONG_SL!$A:$D,3,0)</f>
        <v>Túi</v>
      </c>
      <c r="R5341" s="1">
        <v>3</v>
      </c>
      <c r="T5341" s="1">
        <f>VLOOKUP(VLOOKUP(G5341,Ma_KH!$A:$R,18,0)&amp;K5341,Gia_MB!$A:$F,6,0)</f>
        <v>46000</v>
      </c>
      <c r="U5341" s="14">
        <f t="shared" si="760"/>
        <v>138000</v>
      </c>
      <c r="W5341" s="64">
        <f t="shared" si="761"/>
        <v>0</v>
      </c>
      <c r="X5341" s="3" t="str">
        <f t="shared" si="762"/>
        <v>8</v>
      </c>
      <c r="Z5341" s="14">
        <f t="shared" si="763"/>
        <v>11040</v>
      </c>
      <c r="AA5341" s="7">
        <f>VLOOKUP(G5341,Ma_KH!$A:$R,14,0)</f>
        <v>60</v>
      </c>
      <c r="AD5341" s="7" t="str">
        <f>IFERROR(VLOOKUP(J5341,'Chuyển Mã'!$B$3:$C$9,2,0),"")</f>
        <v>Hà Nội</v>
      </c>
      <c r="AE5341" s="7" t="str">
        <f t="shared" si="764"/>
        <v>Mọc Nấm Hương 250g</v>
      </c>
      <c r="AF5341" s="7">
        <f t="shared" si="765"/>
        <v>3</v>
      </c>
    </row>
    <row r="5342" spans="1:32" x14ac:dyDescent="0.25">
      <c r="A5342" s="11">
        <v>45911</v>
      </c>
      <c r="B5342" s="25">
        <v>4176573982</v>
      </c>
      <c r="C5342" s="12" t="s">
        <v>7214</v>
      </c>
      <c r="D5342" s="16">
        <v>45911</v>
      </c>
      <c r="G5342" s="13" t="s">
        <v>1478</v>
      </c>
      <c r="I5342" s="25">
        <v>4176573982</v>
      </c>
      <c r="J5342" s="13" t="s">
        <v>1813</v>
      </c>
      <c r="K5342" s="13" t="s">
        <v>51</v>
      </c>
      <c r="L5342" s="25" t="str">
        <f>VLOOKUP($K5342,TONG_SL!$A:$D,2,0)</f>
        <v>Mọc Nấm Hương 250g</v>
      </c>
      <c r="N5342" s="25" t="str">
        <f t="shared" si="759"/>
        <v>K-C6</v>
      </c>
      <c r="Q5342" s="25" t="str">
        <f>VLOOKUP(K5342,TONG_SL!$A:$D,3,0)</f>
        <v>Túi</v>
      </c>
      <c r="R5342" s="1">
        <v>2</v>
      </c>
      <c r="T5342" s="1">
        <f>VLOOKUP(VLOOKUP(G5342,Ma_KH!$A:$R,18,0)&amp;K5342,Gia_MB!$A:$F,6,0)</f>
        <v>46000</v>
      </c>
      <c r="U5342" s="14">
        <f t="shared" si="760"/>
        <v>92000</v>
      </c>
      <c r="W5342" s="64">
        <f t="shared" si="761"/>
        <v>0</v>
      </c>
      <c r="X5342" s="3" t="str">
        <f t="shared" si="762"/>
        <v>8</v>
      </c>
      <c r="Z5342" s="14">
        <f t="shared" si="763"/>
        <v>7360</v>
      </c>
      <c r="AA5342" s="7">
        <f>VLOOKUP(G5342,Ma_KH!$A:$R,14,0)</f>
        <v>60</v>
      </c>
      <c r="AD5342" s="7" t="str">
        <f>IFERROR(VLOOKUP(J5342,'Chuyển Mã'!$B$3:$C$9,2,0),"")</f>
        <v>Hà Nội</v>
      </c>
      <c r="AE5342" s="7" t="str">
        <f t="shared" si="764"/>
        <v>Mọc Nấm Hương 250g</v>
      </c>
      <c r="AF5342" s="7">
        <f t="shared" si="765"/>
        <v>2</v>
      </c>
    </row>
    <row r="5343" spans="1:32" x14ac:dyDescent="0.25">
      <c r="A5343" s="11">
        <v>45911</v>
      </c>
      <c r="B5343" s="25">
        <v>4176573982</v>
      </c>
      <c r="C5343" s="12" t="s">
        <v>7214</v>
      </c>
      <c r="D5343" s="16">
        <v>45911</v>
      </c>
      <c r="G5343" s="13" t="s">
        <v>1478</v>
      </c>
      <c r="I5343" s="25">
        <v>4176573982</v>
      </c>
      <c r="J5343" s="13" t="s">
        <v>1813</v>
      </c>
      <c r="K5343" s="13" t="s">
        <v>27</v>
      </c>
      <c r="L5343" s="25" t="str">
        <f>VLOOKUP($K5343,TONG_SL!$A:$D,2,0)</f>
        <v>Chân giò heo muối 300g</v>
      </c>
      <c r="N5343" s="25" t="str">
        <f t="shared" si="759"/>
        <v>K-C6</v>
      </c>
      <c r="Q5343" s="25" t="str">
        <f>VLOOKUP(K5343,TONG_SL!$A:$D,3,0)</f>
        <v>Túi</v>
      </c>
      <c r="R5343" s="1">
        <v>27</v>
      </c>
      <c r="T5343" s="1">
        <f>VLOOKUP(VLOOKUP(G5343,Ma_KH!$A:$R,18,0)&amp;K5343,Gia_MB!$A:$F,6,0)</f>
        <v>73431</v>
      </c>
      <c r="U5343" s="14">
        <f t="shared" si="760"/>
        <v>1982637</v>
      </c>
      <c r="W5343" s="64">
        <f t="shared" si="761"/>
        <v>0</v>
      </c>
      <c r="X5343" s="3" t="str">
        <f t="shared" si="762"/>
        <v>8</v>
      </c>
      <c r="Z5343" s="14">
        <f t="shared" si="763"/>
        <v>158610.96</v>
      </c>
      <c r="AA5343" s="7">
        <f>VLOOKUP(G5343,Ma_KH!$A:$R,14,0)</f>
        <v>60</v>
      </c>
      <c r="AD5343" s="7" t="str">
        <f>IFERROR(VLOOKUP(J5343,'Chuyển Mã'!$B$3:$C$9,2,0),"")</f>
        <v>Hà Nội</v>
      </c>
      <c r="AE5343" s="7" t="str">
        <f t="shared" si="764"/>
        <v>Chân giò heo muối 300g</v>
      </c>
      <c r="AF5343" s="7">
        <f t="shared" si="765"/>
        <v>27</v>
      </c>
    </row>
    <row r="5344" spans="1:32" x14ac:dyDescent="0.25">
      <c r="A5344" s="11">
        <v>45911</v>
      </c>
      <c r="B5344" s="25">
        <v>4176573982</v>
      </c>
      <c r="C5344" s="12" t="s">
        <v>7214</v>
      </c>
      <c r="D5344" s="16">
        <v>45911</v>
      </c>
      <c r="G5344" s="13" t="s">
        <v>1478</v>
      </c>
      <c r="I5344" s="25">
        <v>4176573982</v>
      </c>
      <c r="J5344" s="13" t="s">
        <v>1813</v>
      </c>
      <c r="K5344" s="13" t="s">
        <v>32</v>
      </c>
      <c r="L5344" s="25" t="str">
        <f>VLOOKUP($K5344,TONG_SL!$A:$D,2,0)</f>
        <v>Giò Tai Lưỡi Xào 250</v>
      </c>
      <c r="N5344" s="25" t="str">
        <f t="shared" si="759"/>
        <v>K-C6</v>
      </c>
      <c r="Q5344" s="25" t="str">
        <f>VLOOKUP(K5344,TONG_SL!$A:$D,3,0)</f>
        <v>Túi</v>
      </c>
      <c r="R5344" s="1">
        <v>9</v>
      </c>
      <c r="T5344" s="1">
        <f>VLOOKUP(VLOOKUP(G5344,Ma_KH!$A:$R,18,0)&amp;K5344,Gia_MB!$A:$F,6,0)</f>
        <v>50183</v>
      </c>
      <c r="U5344" s="14">
        <f t="shared" si="760"/>
        <v>451647</v>
      </c>
      <c r="W5344" s="64">
        <f t="shared" si="761"/>
        <v>0</v>
      </c>
      <c r="X5344" s="3" t="str">
        <f t="shared" si="762"/>
        <v>8</v>
      </c>
      <c r="Z5344" s="14">
        <f t="shared" si="763"/>
        <v>36131.760000000002</v>
      </c>
      <c r="AA5344" s="7">
        <f>VLOOKUP(G5344,Ma_KH!$A:$R,14,0)</f>
        <v>60</v>
      </c>
      <c r="AD5344" s="7" t="str">
        <f>IFERROR(VLOOKUP(J5344,'Chuyển Mã'!$B$3:$C$9,2,0),"")</f>
        <v>Hà Nội</v>
      </c>
      <c r="AE5344" s="7" t="str">
        <f t="shared" si="764"/>
        <v>Giò Tai Lưỡi Xào 250</v>
      </c>
      <c r="AF5344" s="7">
        <f t="shared" si="765"/>
        <v>9</v>
      </c>
    </row>
    <row r="5345" spans="1:32" x14ac:dyDescent="0.25">
      <c r="A5345" s="11">
        <v>45911</v>
      </c>
      <c r="B5345" s="25">
        <v>4176574038</v>
      </c>
      <c r="C5345" s="12" t="s">
        <v>7214</v>
      </c>
      <c r="D5345" s="16">
        <v>45911</v>
      </c>
      <c r="G5345" s="13" t="s">
        <v>1511</v>
      </c>
      <c r="I5345" s="25">
        <v>4176574038</v>
      </c>
      <c r="J5345" s="13" t="s">
        <v>1813</v>
      </c>
      <c r="K5345" s="13" t="s">
        <v>27</v>
      </c>
      <c r="L5345" s="25" t="str">
        <f>VLOOKUP($K5345,TONG_SL!$A:$D,2,0)</f>
        <v>Chân giò heo muối 300g</v>
      </c>
      <c r="N5345" s="25" t="str">
        <f t="shared" si="759"/>
        <v>K-C6</v>
      </c>
      <c r="Q5345" s="25" t="str">
        <f>VLOOKUP(K5345,TONG_SL!$A:$D,3,0)</f>
        <v>Túi</v>
      </c>
      <c r="R5345" s="1">
        <v>22</v>
      </c>
      <c r="T5345" s="1">
        <f>VLOOKUP(VLOOKUP(G5345,Ma_KH!$A:$R,18,0)&amp;K5345,Gia_MB!$A:$F,6,0)</f>
        <v>73431</v>
      </c>
      <c r="U5345" s="14">
        <f t="shared" si="760"/>
        <v>1615482</v>
      </c>
      <c r="W5345" s="64">
        <f t="shared" si="761"/>
        <v>0</v>
      </c>
      <c r="X5345" s="3" t="str">
        <f t="shared" si="762"/>
        <v>8</v>
      </c>
      <c r="Z5345" s="14">
        <f t="shared" si="763"/>
        <v>129238.56</v>
      </c>
      <c r="AA5345" s="7">
        <f>VLOOKUP(G5345,Ma_KH!$A:$R,14,0)</f>
        <v>60</v>
      </c>
      <c r="AD5345" s="7" t="str">
        <f>IFERROR(VLOOKUP(J5345,'Chuyển Mã'!$B$3:$C$9,2,0),"")</f>
        <v>Hà Nội</v>
      </c>
      <c r="AE5345" s="7" t="str">
        <f t="shared" si="764"/>
        <v>Chân giò heo muối 300g</v>
      </c>
      <c r="AF5345" s="7">
        <f t="shared" si="765"/>
        <v>22</v>
      </c>
    </row>
    <row r="5346" spans="1:32" x14ac:dyDescent="0.25">
      <c r="A5346" s="11">
        <v>45911</v>
      </c>
      <c r="B5346" s="25">
        <v>4176574038</v>
      </c>
      <c r="C5346" s="12" t="s">
        <v>7214</v>
      </c>
      <c r="D5346" s="16">
        <v>45911</v>
      </c>
      <c r="G5346" s="13" t="s">
        <v>1511</v>
      </c>
      <c r="I5346" s="25">
        <v>4176574038</v>
      </c>
      <c r="J5346" s="13" t="s">
        <v>1813</v>
      </c>
      <c r="K5346" s="13" t="s">
        <v>32</v>
      </c>
      <c r="L5346" s="25" t="str">
        <f>VLOOKUP($K5346,TONG_SL!$A:$D,2,0)</f>
        <v>Giò Tai Lưỡi Xào 250</v>
      </c>
      <c r="N5346" s="25" t="str">
        <f t="shared" si="759"/>
        <v>K-C6</v>
      </c>
      <c r="Q5346" s="25" t="str">
        <f>VLOOKUP(K5346,TONG_SL!$A:$D,3,0)</f>
        <v>Túi</v>
      </c>
      <c r="R5346" s="1">
        <v>5</v>
      </c>
      <c r="T5346" s="1">
        <f>VLOOKUP(VLOOKUP(G5346,Ma_KH!$A:$R,18,0)&amp;K5346,Gia_MB!$A:$F,6,0)</f>
        <v>50183</v>
      </c>
      <c r="U5346" s="14">
        <f t="shared" si="760"/>
        <v>250915</v>
      </c>
      <c r="W5346" s="64">
        <f t="shared" si="761"/>
        <v>0</v>
      </c>
      <c r="X5346" s="3" t="str">
        <f t="shared" si="762"/>
        <v>8</v>
      </c>
      <c r="Z5346" s="14">
        <f t="shared" si="763"/>
        <v>20073.2</v>
      </c>
      <c r="AA5346" s="7">
        <f>VLOOKUP(G5346,Ma_KH!$A:$R,14,0)</f>
        <v>60</v>
      </c>
      <c r="AD5346" s="7" t="str">
        <f>IFERROR(VLOOKUP(J5346,'Chuyển Mã'!$B$3:$C$9,2,0),"")</f>
        <v>Hà Nội</v>
      </c>
      <c r="AE5346" s="7" t="str">
        <f t="shared" si="764"/>
        <v>Giò Tai Lưỡi Xào 250</v>
      </c>
      <c r="AF5346" s="7">
        <f t="shared" si="765"/>
        <v>5</v>
      </c>
    </row>
    <row r="5347" spans="1:32" x14ac:dyDescent="0.25">
      <c r="A5347" s="11">
        <v>45911</v>
      </c>
      <c r="B5347" s="25">
        <v>4176573704</v>
      </c>
      <c r="C5347" s="12" t="s">
        <v>7214</v>
      </c>
      <c r="D5347" s="16">
        <v>45911</v>
      </c>
      <c r="G5347" s="13" t="s">
        <v>1173</v>
      </c>
      <c r="I5347" s="25">
        <v>4176573704</v>
      </c>
      <c r="J5347" s="13" t="s">
        <v>1813</v>
      </c>
      <c r="K5347" s="13" t="s">
        <v>27</v>
      </c>
      <c r="L5347" s="25" t="str">
        <f>VLOOKUP($K5347,TONG_SL!$A:$D,2,0)</f>
        <v>Chân giò heo muối 300g</v>
      </c>
      <c r="N5347" s="25" t="str">
        <f t="shared" si="759"/>
        <v>K-C6</v>
      </c>
      <c r="Q5347" s="25" t="str">
        <f>VLOOKUP(K5347,TONG_SL!$A:$D,3,0)</f>
        <v>Túi</v>
      </c>
      <c r="R5347" s="1">
        <v>5</v>
      </c>
      <c r="T5347" s="1">
        <f>VLOOKUP(VLOOKUP(G5347,Ma_KH!$A:$R,18,0)&amp;K5347,Gia_MB!$A:$F,6,0)</f>
        <v>73431</v>
      </c>
      <c r="U5347" s="14">
        <f t="shared" si="760"/>
        <v>367155</v>
      </c>
      <c r="W5347" s="64">
        <f t="shared" si="761"/>
        <v>0</v>
      </c>
      <c r="X5347" s="3" t="str">
        <f t="shared" si="762"/>
        <v>8</v>
      </c>
      <c r="Z5347" s="14">
        <f t="shared" si="763"/>
        <v>29372.400000000001</v>
      </c>
      <c r="AA5347" s="7">
        <f>VLOOKUP(G5347,Ma_KH!$A:$R,14,0)</f>
        <v>60</v>
      </c>
      <c r="AD5347" s="7" t="str">
        <f>IFERROR(VLOOKUP(J5347,'Chuyển Mã'!$B$3:$C$9,2,0),"")</f>
        <v>Hà Nội</v>
      </c>
      <c r="AE5347" s="7" t="str">
        <f t="shared" si="764"/>
        <v>Chân giò heo muối 300g</v>
      </c>
      <c r="AF5347" s="7">
        <f t="shared" si="765"/>
        <v>5</v>
      </c>
    </row>
    <row r="5348" spans="1:32" x14ac:dyDescent="0.25">
      <c r="A5348" s="11">
        <v>45911</v>
      </c>
      <c r="B5348" s="25">
        <v>4176573704</v>
      </c>
      <c r="C5348" s="12" t="s">
        <v>7214</v>
      </c>
      <c r="D5348" s="16">
        <v>45911</v>
      </c>
      <c r="G5348" s="13" t="s">
        <v>1173</v>
      </c>
      <c r="I5348" s="25">
        <v>4176573704</v>
      </c>
      <c r="J5348" s="13" t="s">
        <v>1813</v>
      </c>
      <c r="K5348" s="13" t="s">
        <v>30</v>
      </c>
      <c r="L5348" s="25" t="str">
        <f>VLOOKUP($K5348,TONG_SL!$A:$D,2,0)</f>
        <v>Gà muối 500g</v>
      </c>
      <c r="N5348" s="25" t="str">
        <f t="shared" si="759"/>
        <v>K-C6</v>
      </c>
      <c r="Q5348" s="25" t="str">
        <f>VLOOKUP(K5348,TONG_SL!$A:$D,3,0)</f>
        <v>Túi</v>
      </c>
      <c r="R5348" s="1">
        <v>5</v>
      </c>
      <c r="T5348" s="1">
        <f>VLOOKUP(VLOOKUP(G5348,Ma_KH!$A:$R,18,0)&amp;K5348,Gia_MB!$A:$F,6,0)</f>
        <v>111058</v>
      </c>
      <c r="U5348" s="14">
        <f t="shared" si="760"/>
        <v>555290</v>
      </c>
      <c r="W5348" s="64">
        <f t="shared" si="761"/>
        <v>0</v>
      </c>
      <c r="X5348" s="3" t="str">
        <f t="shared" si="762"/>
        <v>8</v>
      </c>
      <c r="Z5348" s="14">
        <f t="shared" si="763"/>
        <v>44423.200000000004</v>
      </c>
      <c r="AA5348" s="7">
        <f>VLOOKUP(G5348,Ma_KH!$A:$R,14,0)</f>
        <v>60</v>
      </c>
      <c r="AD5348" s="7" t="str">
        <f>IFERROR(VLOOKUP(J5348,'Chuyển Mã'!$B$3:$C$9,2,0),"")</f>
        <v>Hà Nội</v>
      </c>
      <c r="AE5348" s="7" t="str">
        <f t="shared" si="764"/>
        <v>Gà muối 500g</v>
      </c>
      <c r="AF5348" s="7">
        <f t="shared" si="765"/>
        <v>5</v>
      </c>
    </row>
    <row r="5349" spans="1:32" x14ac:dyDescent="0.25">
      <c r="A5349" s="11">
        <v>45911</v>
      </c>
      <c r="B5349" s="25">
        <v>4176573704</v>
      </c>
      <c r="C5349" s="12" t="s">
        <v>7214</v>
      </c>
      <c r="D5349" s="16">
        <v>45911</v>
      </c>
      <c r="G5349" s="13" t="s">
        <v>1173</v>
      </c>
      <c r="I5349" s="25">
        <v>4176573704</v>
      </c>
      <c r="J5349" s="13" t="s">
        <v>1813</v>
      </c>
      <c r="K5349" s="13" t="s">
        <v>32</v>
      </c>
      <c r="L5349" s="25" t="str">
        <f>VLOOKUP($K5349,TONG_SL!$A:$D,2,0)</f>
        <v>Giò Tai Lưỡi Xào 250</v>
      </c>
      <c r="N5349" s="25" t="str">
        <f t="shared" ref="N5349:N5412" si="766">IF($B5349&lt;&gt;"","K-C6","")</f>
        <v>K-C6</v>
      </c>
      <c r="Q5349" s="25" t="str">
        <f>VLOOKUP(K5349,TONG_SL!$A:$D,3,0)</f>
        <v>Túi</v>
      </c>
      <c r="R5349" s="1">
        <v>3</v>
      </c>
      <c r="T5349" s="1">
        <f>VLOOKUP(VLOOKUP(G5349,Ma_KH!$A:$R,18,0)&amp;K5349,Gia_MB!$A:$F,6,0)</f>
        <v>50183</v>
      </c>
      <c r="U5349" s="14">
        <f t="shared" si="760"/>
        <v>150549</v>
      </c>
      <c r="W5349" s="64">
        <f t="shared" si="761"/>
        <v>0</v>
      </c>
      <c r="X5349" s="3" t="str">
        <f t="shared" si="762"/>
        <v>8</v>
      </c>
      <c r="Z5349" s="14">
        <f t="shared" si="763"/>
        <v>12043.92</v>
      </c>
      <c r="AA5349" s="7">
        <f>VLOOKUP(G5349,Ma_KH!$A:$R,14,0)</f>
        <v>60</v>
      </c>
      <c r="AD5349" s="7" t="str">
        <f>IFERROR(VLOOKUP(J5349,'Chuyển Mã'!$B$3:$C$9,2,0),"")</f>
        <v>Hà Nội</v>
      </c>
      <c r="AE5349" s="7" t="str">
        <f t="shared" si="764"/>
        <v>Giò Tai Lưỡi Xào 250</v>
      </c>
      <c r="AF5349" s="7">
        <f t="shared" si="765"/>
        <v>3</v>
      </c>
    </row>
    <row r="5350" spans="1:32" x14ac:dyDescent="0.25">
      <c r="A5350" s="11">
        <v>45911</v>
      </c>
      <c r="B5350" s="25">
        <v>4176573980</v>
      </c>
      <c r="C5350" s="12" t="s">
        <v>7214</v>
      </c>
      <c r="D5350" s="16">
        <v>45911</v>
      </c>
      <c r="G5350" s="13" t="s">
        <v>1476</v>
      </c>
      <c r="I5350" s="25">
        <v>4176573980</v>
      </c>
      <c r="J5350" s="13" t="s">
        <v>1813</v>
      </c>
      <c r="K5350" s="13" t="s">
        <v>30</v>
      </c>
      <c r="L5350" s="25" t="str">
        <f>VLOOKUP($K5350,TONG_SL!$A:$D,2,0)</f>
        <v>Gà muối 500g</v>
      </c>
      <c r="N5350" s="25" t="str">
        <f t="shared" si="766"/>
        <v>K-C6</v>
      </c>
      <c r="Q5350" s="25" t="str">
        <f>VLOOKUP(K5350,TONG_SL!$A:$D,3,0)</f>
        <v>Túi</v>
      </c>
      <c r="R5350" s="1">
        <v>10</v>
      </c>
      <c r="T5350" s="1">
        <f>VLOOKUP(VLOOKUP(G5350,Ma_KH!$A:$R,18,0)&amp;K5350,Gia_MB!$A:$F,6,0)</f>
        <v>111058</v>
      </c>
      <c r="U5350" s="14">
        <f t="shared" si="760"/>
        <v>1110580</v>
      </c>
      <c r="W5350" s="64">
        <f t="shared" si="761"/>
        <v>0</v>
      </c>
      <c r="X5350" s="3" t="str">
        <f t="shared" si="762"/>
        <v>8</v>
      </c>
      <c r="Z5350" s="14">
        <f t="shared" si="763"/>
        <v>88846.400000000009</v>
      </c>
      <c r="AA5350" s="7">
        <f>VLOOKUP(G5350,Ma_KH!$A:$R,14,0)</f>
        <v>60</v>
      </c>
      <c r="AD5350" s="7" t="str">
        <f>IFERROR(VLOOKUP(J5350,'Chuyển Mã'!$B$3:$C$9,2,0),"")</f>
        <v>Hà Nội</v>
      </c>
      <c r="AE5350" s="7" t="str">
        <f t="shared" si="764"/>
        <v>Gà muối 500g</v>
      </c>
      <c r="AF5350" s="7">
        <f t="shared" si="765"/>
        <v>10</v>
      </c>
    </row>
    <row r="5351" spans="1:32" x14ac:dyDescent="0.25">
      <c r="A5351" s="11">
        <v>45911</v>
      </c>
      <c r="B5351" s="25">
        <v>4176573980</v>
      </c>
      <c r="C5351" s="12" t="s">
        <v>7214</v>
      </c>
      <c r="D5351" s="16">
        <v>45911</v>
      </c>
      <c r="G5351" s="13" t="s">
        <v>1476</v>
      </c>
      <c r="I5351" s="25">
        <v>4176573980</v>
      </c>
      <c r="J5351" s="13" t="s">
        <v>1813</v>
      </c>
      <c r="K5351" s="13" t="s">
        <v>27</v>
      </c>
      <c r="L5351" s="25" t="str">
        <f>VLOOKUP($K5351,TONG_SL!$A:$D,2,0)</f>
        <v>Chân giò heo muối 300g</v>
      </c>
      <c r="N5351" s="25" t="str">
        <f t="shared" si="766"/>
        <v>K-C6</v>
      </c>
      <c r="Q5351" s="25" t="str">
        <f>VLOOKUP(K5351,TONG_SL!$A:$D,3,0)</f>
        <v>Túi</v>
      </c>
      <c r="R5351" s="1">
        <v>10</v>
      </c>
      <c r="T5351" s="1">
        <f>VLOOKUP(VLOOKUP(G5351,Ma_KH!$A:$R,18,0)&amp;K5351,Gia_MB!$A:$F,6,0)</f>
        <v>73431</v>
      </c>
      <c r="U5351" s="14">
        <f t="shared" si="760"/>
        <v>734310</v>
      </c>
      <c r="W5351" s="64">
        <f t="shared" si="761"/>
        <v>0</v>
      </c>
      <c r="X5351" s="3" t="str">
        <f t="shared" si="762"/>
        <v>8</v>
      </c>
      <c r="Z5351" s="14">
        <f t="shared" si="763"/>
        <v>58744.800000000003</v>
      </c>
      <c r="AA5351" s="7">
        <f>VLOOKUP(G5351,Ma_KH!$A:$R,14,0)</f>
        <v>60</v>
      </c>
      <c r="AD5351" s="7" t="str">
        <f>IFERROR(VLOOKUP(J5351,'Chuyển Mã'!$B$3:$C$9,2,0),"")</f>
        <v>Hà Nội</v>
      </c>
      <c r="AE5351" s="7" t="str">
        <f t="shared" si="764"/>
        <v>Chân giò heo muối 300g</v>
      </c>
      <c r="AF5351" s="7">
        <f t="shared" si="765"/>
        <v>10</v>
      </c>
    </row>
    <row r="5352" spans="1:32" x14ac:dyDescent="0.25">
      <c r="A5352" s="11">
        <v>45911</v>
      </c>
      <c r="B5352" s="25">
        <v>4176573978</v>
      </c>
      <c r="C5352" s="12" t="s">
        <v>7214</v>
      </c>
      <c r="D5352" s="16">
        <v>45911</v>
      </c>
      <c r="G5352" s="13" t="s">
        <v>1475</v>
      </c>
      <c r="I5352" s="25">
        <v>4176573978</v>
      </c>
      <c r="J5352" s="13" t="s">
        <v>1813</v>
      </c>
      <c r="K5352" s="13" t="s">
        <v>30</v>
      </c>
      <c r="L5352" s="25" t="str">
        <f>VLOOKUP($K5352,TONG_SL!$A:$D,2,0)</f>
        <v>Gà muối 500g</v>
      </c>
      <c r="N5352" s="25" t="str">
        <f t="shared" si="766"/>
        <v>K-C6</v>
      </c>
      <c r="Q5352" s="25" t="str">
        <f>VLOOKUP(K5352,TONG_SL!$A:$D,3,0)</f>
        <v>Túi</v>
      </c>
      <c r="R5352" s="1">
        <v>9</v>
      </c>
      <c r="T5352" s="1">
        <f>VLOOKUP(VLOOKUP(G5352,Ma_KH!$A:$R,18,0)&amp;K5352,Gia_MB!$A:$F,6,0)</f>
        <v>111058</v>
      </c>
      <c r="U5352" s="14">
        <f t="shared" si="760"/>
        <v>999522</v>
      </c>
      <c r="W5352" s="64">
        <f t="shared" si="761"/>
        <v>0</v>
      </c>
      <c r="X5352" s="3" t="str">
        <f t="shared" si="762"/>
        <v>8</v>
      </c>
      <c r="Z5352" s="14">
        <f t="shared" si="763"/>
        <v>79961.759999999995</v>
      </c>
      <c r="AA5352" s="7">
        <f>VLOOKUP(G5352,Ma_KH!$A:$R,14,0)</f>
        <v>60</v>
      </c>
      <c r="AD5352" s="7" t="str">
        <f>IFERROR(VLOOKUP(J5352,'Chuyển Mã'!$B$3:$C$9,2,0),"")</f>
        <v>Hà Nội</v>
      </c>
      <c r="AE5352" s="7" t="str">
        <f t="shared" si="764"/>
        <v>Gà muối 500g</v>
      </c>
      <c r="AF5352" s="7">
        <f t="shared" si="765"/>
        <v>9</v>
      </c>
    </row>
    <row r="5353" spans="1:32" x14ac:dyDescent="0.25">
      <c r="A5353" s="11">
        <v>45911</v>
      </c>
      <c r="B5353" s="25">
        <v>4176573850</v>
      </c>
      <c r="C5353" s="12" t="s">
        <v>7214</v>
      </c>
      <c r="D5353" s="16">
        <v>45911</v>
      </c>
      <c r="G5353" s="13" t="s">
        <v>1397</v>
      </c>
      <c r="I5353" s="25">
        <v>4176573850</v>
      </c>
      <c r="J5353" s="13" t="s">
        <v>1813</v>
      </c>
      <c r="K5353" s="13" t="s">
        <v>30</v>
      </c>
      <c r="L5353" s="25" t="str">
        <f>VLOOKUP($K5353,TONG_SL!$A:$D,2,0)</f>
        <v>Gà muối 500g</v>
      </c>
      <c r="N5353" s="25" t="str">
        <f t="shared" si="766"/>
        <v>K-C6</v>
      </c>
      <c r="Q5353" s="25" t="str">
        <f>VLOOKUP(K5353,TONG_SL!$A:$D,3,0)</f>
        <v>Túi</v>
      </c>
      <c r="R5353" s="1">
        <v>10</v>
      </c>
      <c r="T5353" s="1">
        <f>VLOOKUP(VLOOKUP(G5353,Ma_KH!$A:$R,18,0)&amp;K5353,Gia_MB!$A:$F,6,0)</f>
        <v>111058</v>
      </c>
      <c r="U5353" s="14">
        <f t="shared" si="760"/>
        <v>1110580</v>
      </c>
      <c r="W5353" s="64">
        <f t="shared" si="761"/>
        <v>0</v>
      </c>
      <c r="X5353" s="3" t="str">
        <f t="shared" si="762"/>
        <v>8</v>
      </c>
      <c r="Z5353" s="14">
        <f t="shared" si="763"/>
        <v>88846.400000000009</v>
      </c>
      <c r="AA5353" s="7">
        <f>VLOOKUP(G5353,Ma_KH!$A:$R,14,0)</f>
        <v>60</v>
      </c>
      <c r="AD5353" s="7" t="str">
        <f>IFERROR(VLOOKUP(J5353,'Chuyển Mã'!$B$3:$C$9,2,0),"")</f>
        <v>Hà Nội</v>
      </c>
      <c r="AE5353" s="7" t="str">
        <f t="shared" si="764"/>
        <v>Gà muối 500g</v>
      </c>
      <c r="AF5353" s="7">
        <f t="shared" si="765"/>
        <v>10</v>
      </c>
    </row>
    <row r="5354" spans="1:32" x14ac:dyDescent="0.25">
      <c r="A5354" s="11">
        <v>45911</v>
      </c>
      <c r="B5354" s="25">
        <v>4176573850</v>
      </c>
      <c r="C5354" s="12" t="s">
        <v>7214</v>
      </c>
      <c r="D5354" s="16">
        <v>45911</v>
      </c>
      <c r="G5354" s="13" t="s">
        <v>1397</v>
      </c>
      <c r="I5354" s="25">
        <v>4176573850</v>
      </c>
      <c r="J5354" s="13" t="s">
        <v>1813</v>
      </c>
      <c r="K5354" s="13" t="s">
        <v>27</v>
      </c>
      <c r="L5354" s="25" t="str">
        <f>VLOOKUP($K5354,TONG_SL!$A:$D,2,0)</f>
        <v>Chân giò heo muối 300g</v>
      </c>
      <c r="N5354" s="25" t="str">
        <f t="shared" si="766"/>
        <v>K-C6</v>
      </c>
      <c r="Q5354" s="25" t="str">
        <f>VLOOKUP(K5354,TONG_SL!$A:$D,3,0)</f>
        <v>Túi</v>
      </c>
      <c r="R5354" s="1">
        <v>10</v>
      </c>
      <c r="T5354" s="1">
        <f>VLOOKUP(VLOOKUP(G5354,Ma_KH!$A:$R,18,0)&amp;K5354,Gia_MB!$A:$F,6,0)</f>
        <v>73431</v>
      </c>
      <c r="U5354" s="14">
        <f t="shared" si="760"/>
        <v>734310</v>
      </c>
      <c r="W5354" s="64">
        <f t="shared" si="761"/>
        <v>0</v>
      </c>
      <c r="X5354" s="3" t="str">
        <f t="shared" si="762"/>
        <v>8</v>
      </c>
      <c r="Z5354" s="14">
        <f t="shared" si="763"/>
        <v>58744.800000000003</v>
      </c>
      <c r="AA5354" s="7">
        <f>VLOOKUP(G5354,Ma_KH!$A:$R,14,0)</f>
        <v>60</v>
      </c>
      <c r="AD5354" s="7" t="str">
        <f>IFERROR(VLOOKUP(J5354,'Chuyển Mã'!$B$3:$C$9,2,0),"")</f>
        <v>Hà Nội</v>
      </c>
      <c r="AE5354" s="7" t="str">
        <f t="shared" si="764"/>
        <v>Chân giò heo muối 300g</v>
      </c>
      <c r="AF5354" s="7">
        <f t="shared" si="765"/>
        <v>10</v>
      </c>
    </row>
    <row r="5355" spans="1:32" x14ac:dyDescent="0.25">
      <c r="A5355" s="11">
        <v>45911</v>
      </c>
      <c r="B5355" s="25">
        <v>4176573850</v>
      </c>
      <c r="C5355" s="12" t="s">
        <v>7214</v>
      </c>
      <c r="D5355" s="16">
        <v>45911</v>
      </c>
      <c r="G5355" s="13" t="s">
        <v>1397</v>
      </c>
      <c r="I5355" s="25">
        <v>4176573850</v>
      </c>
      <c r="J5355" s="13" t="s">
        <v>1813</v>
      </c>
      <c r="K5355" s="13" t="s">
        <v>32</v>
      </c>
      <c r="L5355" s="25" t="str">
        <f>VLOOKUP($K5355,TONG_SL!$A:$D,2,0)</f>
        <v>Giò Tai Lưỡi Xào 250</v>
      </c>
      <c r="N5355" s="25" t="str">
        <f t="shared" si="766"/>
        <v>K-C6</v>
      </c>
      <c r="Q5355" s="25" t="str">
        <f>VLOOKUP(K5355,TONG_SL!$A:$D,3,0)</f>
        <v>Túi</v>
      </c>
      <c r="R5355" s="1">
        <v>6</v>
      </c>
      <c r="T5355" s="1">
        <f>VLOOKUP(VLOOKUP(G5355,Ma_KH!$A:$R,18,0)&amp;K5355,Gia_MB!$A:$F,6,0)</f>
        <v>50183</v>
      </c>
      <c r="U5355" s="14">
        <f t="shared" si="760"/>
        <v>301098</v>
      </c>
      <c r="W5355" s="64">
        <f t="shared" si="761"/>
        <v>0</v>
      </c>
      <c r="X5355" s="3" t="str">
        <f t="shared" si="762"/>
        <v>8</v>
      </c>
      <c r="Z5355" s="14">
        <f t="shared" si="763"/>
        <v>24087.84</v>
      </c>
      <c r="AA5355" s="7">
        <f>VLOOKUP(G5355,Ma_KH!$A:$R,14,0)</f>
        <v>60</v>
      </c>
      <c r="AD5355" s="7" t="str">
        <f>IFERROR(VLOOKUP(J5355,'Chuyển Mã'!$B$3:$C$9,2,0),"")</f>
        <v>Hà Nội</v>
      </c>
      <c r="AE5355" s="7" t="str">
        <f t="shared" si="764"/>
        <v>Giò Tai Lưỡi Xào 250</v>
      </c>
      <c r="AF5355" s="7">
        <f t="shared" si="765"/>
        <v>6</v>
      </c>
    </row>
    <row r="5356" spans="1:32" x14ac:dyDescent="0.25">
      <c r="A5356" s="11">
        <v>45911</v>
      </c>
      <c r="B5356" s="25" t="s">
        <v>8889</v>
      </c>
      <c r="C5356" s="12" t="s">
        <v>7214</v>
      </c>
      <c r="D5356" s="16">
        <v>45911</v>
      </c>
      <c r="G5356" s="13" t="s">
        <v>1397</v>
      </c>
      <c r="I5356" s="25" t="s">
        <v>8889</v>
      </c>
      <c r="J5356" s="13" t="s">
        <v>1813</v>
      </c>
      <c r="K5356" s="13" t="s">
        <v>35</v>
      </c>
      <c r="L5356" s="25" t="str">
        <f>VLOOKUP($K5356,TONG_SL!$A:$D,2,0)</f>
        <v>Tai heo muối 200g</v>
      </c>
      <c r="N5356" s="25" t="str">
        <f t="shared" si="766"/>
        <v>K-C6</v>
      </c>
      <c r="Q5356" s="25" t="str">
        <f>VLOOKUP(K5356,TONG_SL!$A:$D,3,0)</f>
        <v>Túi</v>
      </c>
      <c r="R5356" s="1">
        <v>3</v>
      </c>
      <c r="T5356" s="1">
        <f>VLOOKUP(VLOOKUP(G5356,Ma_KH!$A:$R,18,0)&amp;K5356,Gia_MB!$A:$F,6,0)</f>
        <v>55595</v>
      </c>
      <c r="U5356" s="14">
        <f t="shared" si="760"/>
        <v>166785</v>
      </c>
      <c r="W5356" s="64">
        <f t="shared" si="761"/>
        <v>0</v>
      </c>
      <c r="X5356" s="3" t="str">
        <f t="shared" si="762"/>
        <v>8</v>
      </c>
      <c r="Z5356" s="14">
        <f t="shared" si="763"/>
        <v>13342.800000000001</v>
      </c>
      <c r="AA5356" s="7">
        <f>VLOOKUP(G5356,Ma_KH!$A:$R,14,0)</f>
        <v>60</v>
      </c>
      <c r="AD5356" s="7" t="str">
        <f>IFERROR(VLOOKUP(J5356,'Chuyển Mã'!$B$3:$C$9,2,0),"")</f>
        <v>Hà Nội</v>
      </c>
      <c r="AE5356" s="7" t="str">
        <f t="shared" si="764"/>
        <v>Tai heo muối 200g</v>
      </c>
      <c r="AF5356" s="7">
        <f t="shared" si="765"/>
        <v>3</v>
      </c>
    </row>
    <row r="5357" spans="1:32" x14ac:dyDescent="0.25">
      <c r="A5357" s="11">
        <v>45911</v>
      </c>
      <c r="B5357" s="25" t="s">
        <v>8889</v>
      </c>
      <c r="C5357" s="12" t="s">
        <v>7214</v>
      </c>
      <c r="D5357" s="16">
        <v>45911</v>
      </c>
      <c r="G5357" s="13" t="s">
        <v>1397</v>
      </c>
      <c r="I5357" s="25" t="s">
        <v>8889</v>
      </c>
      <c r="J5357" s="13" t="s">
        <v>1813</v>
      </c>
      <c r="K5357" s="13" t="s">
        <v>39</v>
      </c>
      <c r="L5357" s="25" t="str">
        <f>VLOOKUP($K5357,TONG_SL!$A:$D,2,0)</f>
        <v>Chả cốm 300g</v>
      </c>
      <c r="N5357" s="25" t="str">
        <f t="shared" si="766"/>
        <v>K-C6</v>
      </c>
      <c r="Q5357" s="25" t="str">
        <f>VLOOKUP(K5357,TONG_SL!$A:$D,3,0)</f>
        <v>Túi</v>
      </c>
      <c r="R5357" s="1">
        <v>3</v>
      </c>
      <c r="T5357" s="1">
        <f>VLOOKUP(VLOOKUP(G5357,Ma_KH!$A:$R,18,0)&amp;K5357,Gia_MB!$A:$F,6,0)</f>
        <v>74250</v>
      </c>
      <c r="U5357" s="14">
        <f t="shared" si="760"/>
        <v>222750</v>
      </c>
      <c r="W5357" s="64">
        <f t="shared" si="761"/>
        <v>0</v>
      </c>
      <c r="X5357" s="3" t="str">
        <f t="shared" si="762"/>
        <v>8</v>
      </c>
      <c r="Z5357" s="14">
        <f t="shared" si="763"/>
        <v>17820</v>
      </c>
      <c r="AA5357" s="7">
        <f>VLOOKUP(G5357,Ma_KH!$A:$R,14,0)</f>
        <v>60</v>
      </c>
      <c r="AD5357" s="7" t="str">
        <f>IFERROR(VLOOKUP(J5357,'Chuyển Mã'!$B$3:$C$9,2,0),"")</f>
        <v>Hà Nội</v>
      </c>
      <c r="AE5357" s="7" t="str">
        <f t="shared" si="764"/>
        <v>Chả cốm 300g</v>
      </c>
      <c r="AF5357" s="7">
        <f t="shared" si="765"/>
        <v>3</v>
      </c>
    </row>
    <row r="5358" spans="1:32" x14ac:dyDescent="0.25">
      <c r="A5358" s="11">
        <v>45911</v>
      </c>
      <c r="B5358" s="25">
        <v>4176573981</v>
      </c>
      <c r="C5358" s="12" t="s">
        <v>7214</v>
      </c>
      <c r="D5358" s="16">
        <v>45911</v>
      </c>
      <c r="G5358" s="13" t="s">
        <v>1477</v>
      </c>
      <c r="I5358" s="25">
        <v>4176573981</v>
      </c>
      <c r="J5358" s="13" t="s">
        <v>1813</v>
      </c>
      <c r="K5358" s="13" t="s">
        <v>27</v>
      </c>
      <c r="L5358" s="25" t="str">
        <f>VLOOKUP($K5358,TONG_SL!$A:$D,2,0)</f>
        <v>Chân giò heo muối 300g</v>
      </c>
      <c r="N5358" s="25" t="str">
        <f t="shared" si="766"/>
        <v>K-C6</v>
      </c>
      <c r="Q5358" s="25" t="str">
        <f>VLOOKUP(K5358,TONG_SL!$A:$D,3,0)</f>
        <v>Túi</v>
      </c>
      <c r="R5358" s="1">
        <v>10</v>
      </c>
      <c r="T5358" s="1">
        <f>VLOOKUP(VLOOKUP(G5358,Ma_KH!$A:$R,18,0)&amp;K5358,Gia_MB!$A:$F,6,0)</f>
        <v>73431</v>
      </c>
      <c r="U5358" s="14">
        <f t="shared" ref="U5358:U5375" si="767">T5358*R5358</f>
        <v>734310</v>
      </c>
      <c r="W5358" s="64">
        <f t="shared" ref="W5358:W5375" si="768">U5358*V5358</f>
        <v>0</v>
      </c>
      <c r="X5358" s="3" t="str">
        <f t="shared" ref="X5358:X5375" si="769">IF(B5358&lt;&gt;"","8","0")</f>
        <v>8</v>
      </c>
      <c r="Z5358" s="14">
        <f t="shared" ref="Z5358:Z5375" si="770">U5358*X5358%</f>
        <v>58744.800000000003</v>
      </c>
      <c r="AA5358" s="7">
        <f>VLOOKUP(G5358,Ma_KH!$A:$R,14,0)</f>
        <v>60</v>
      </c>
      <c r="AD5358" s="7" t="str">
        <f>IFERROR(VLOOKUP(J5358,'Chuyển Mã'!$B$3:$C$9,2,0),"")</f>
        <v>Hà Nội</v>
      </c>
      <c r="AE5358" s="7" t="str">
        <f t="shared" si="764"/>
        <v>Chân giò heo muối 300g</v>
      </c>
      <c r="AF5358" s="7">
        <f t="shared" si="765"/>
        <v>10</v>
      </c>
    </row>
    <row r="5359" spans="1:32" x14ac:dyDescent="0.25">
      <c r="A5359" s="11">
        <v>45911</v>
      </c>
      <c r="B5359" s="25">
        <v>4176573981</v>
      </c>
      <c r="C5359" s="12" t="s">
        <v>7214</v>
      </c>
      <c r="D5359" s="16">
        <v>45911</v>
      </c>
      <c r="G5359" s="13" t="s">
        <v>1477</v>
      </c>
      <c r="I5359" s="25">
        <v>4176573981</v>
      </c>
      <c r="J5359" s="13" t="s">
        <v>1813</v>
      </c>
      <c r="K5359" s="13" t="s">
        <v>30</v>
      </c>
      <c r="L5359" s="25" t="str">
        <f>VLOOKUP($K5359,TONG_SL!$A:$D,2,0)</f>
        <v>Gà muối 500g</v>
      </c>
      <c r="N5359" s="25" t="str">
        <f t="shared" si="766"/>
        <v>K-C6</v>
      </c>
      <c r="Q5359" s="25" t="str">
        <f>VLOOKUP(K5359,TONG_SL!$A:$D,3,0)</f>
        <v>Túi</v>
      </c>
      <c r="R5359" s="1">
        <v>1</v>
      </c>
      <c r="T5359" s="1">
        <f>VLOOKUP(VLOOKUP(G5359,Ma_KH!$A:$R,18,0)&amp;K5359,Gia_MB!$A:$F,6,0)</f>
        <v>111058</v>
      </c>
      <c r="U5359" s="14">
        <f t="shared" si="767"/>
        <v>111058</v>
      </c>
      <c r="W5359" s="64">
        <f t="shared" si="768"/>
        <v>0</v>
      </c>
      <c r="X5359" s="3" t="str">
        <f t="shared" si="769"/>
        <v>8</v>
      </c>
      <c r="Z5359" s="14">
        <f t="shared" si="770"/>
        <v>8884.64</v>
      </c>
      <c r="AA5359" s="7">
        <f>VLOOKUP(G5359,Ma_KH!$A:$R,14,0)</f>
        <v>60</v>
      </c>
      <c r="AD5359" s="7" t="str">
        <f>IFERROR(VLOOKUP(J5359,'Chuyển Mã'!$B$3:$C$9,2,0),"")</f>
        <v>Hà Nội</v>
      </c>
      <c r="AE5359" s="7" t="str">
        <f t="shared" si="764"/>
        <v>Gà muối 500g</v>
      </c>
      <c r="AF5359" s="7">
        <f t="shared" si="765"/>
        <v>1</v>
      </c>
    </row>
    <row r="5360" spans="1:32" x14ac:dyDescent="0.25">
      <c r="A5360" s="11">
        <v>45911</v>
      </c>
      <c r="B5360" s="25">
        <v>4176574001</v>
      </c>
      <c r="C5360" s="12" t="s">
        <v>7214</v>
      </c>
      <c r="D5360" s="16">
        <v>45911</v>
      </c>
      <c r="G5360" s="13" t="s">
        <v>122</v>
      </c>
      <c r="I5360" s="25">
        <v>4176574001</v>
      </c>
      <c r="J5360" s="13" t="s">
        <v>1813</v>
      </c>
      <c r="K5360" s="13" t="s">
        <v>32</v>
      </c>
      <c r="L5360" s="25" t="str">
        <f>VLOOKUP($K5360,TONG_SL!$A:$D,2,0)</f>
        <v>Giò Tai Lưỡi Xào 250</v>
      </c>
      <c r="N5360" s="25" t="str">
        <f t="shared" si="766"/>
        <v>K-C6</v>
      </c>
      <c r="Q5360" s="25" t="str">
        <f>VLOOKUP(K5360,TONG_SL!$A:$D,3,0)</f>
        <v>Túi</v>
      </c>
      <c r="R5360" s="1">
        <v>6</v>
      </c>
      <c r="T5360" s="1">
        <f>VLOOKUP(VLOOKUP(G5360,Ma_KH!$A:$R,18,0)&amp;K5360,Gia_MB!$A:$F,6,0)</f>
        <v>50183</v>
      </c>
      <c r="U5360" s="14">
        <f t="shared" si="767"/>
        <v>301098</v>
      </c>
      <c r="W5360" s="64">
        <f t="shared" si="768"/>
        <v>0</v>
      </c>
      <c r="X5360" s="3" t="str">
        <f t="shared" si="769"/>
        <v>8</v>
      </c>
      <c r="Z5360" s="14">
        <f t="shared" si="770"/>
        <v>24087.84</v>
      </c>
      <c r="AA5360" s="7">
        <f>VLOOKUP(G5360,Ma_KH!$A:$R,14,0)</f>
        <v>60</v>
      </c>
      <c r="AD5360" s="7" t="str">
        <f>IFERROR(VLOOKUP(J5360,'Chuyển Mã'!$B$3:$C$9,2,0),"")</f>
        <v>Hà Nội</v>
      </c>
      <c r="AE5360" s="7" t="str">
        <f t="shared" si="764"/>
        <v>Giò Tai Lưỡi Xào 250</v>
      </c>
      <c r="AF5360" s="7">
        <f t="shared" si="765"/>
        <v>6</v>
      </c>
    </row>
    <row r="5361" spans="1:32" x14ac:dyDescent="0.25">
      <c r="A5361" s="11">
        <v>45911</v>
      </c>
      <c r="B5361" s="25">
        <v>4176574001</v>
      </c>
      <c r="C5361" s="12" t="s">
        <v>7214</v>
      </c>
      <c r="D5361" s="16">
        <v>45911</v>
      </c>
      <c r="G5361" s="13" t="s">
        <v>122</v>
      </c>
      <c r="I5361" s="25">
        <v>4176574001</v>
      </c>
      <c r="J5361" s="13" t="s">
        <v>1813</v>
      </c>
      <c r="K5361" s="13" t="s">
        <v>27</v>
      </c>
      <c r="L5361" s="25" t="str">
        <f>VLOOKUP($K5361,TONG_SL!$A:$D,2,0)</f>
        <v>Chân giò heo muối 300g</v>
      </c>
      <c r="N5361" s="25" t="str">
        <f t="shared" si="766"/>
        <v>K-C6</v>
      </c>
      <c r="Q5361" s="25" t="str">
        <f>VLOOKUP(K5361,TONG_SL!$A:$D,3,0)</f>
        <v>Túi</v>
      </c>
      <c r="R5361" s="1">
        <v>16</v>
      </c>
      <c r="T5361" s="1">
        <f>VLOOKUP(VLOOKUP(G5361,Ma_KH!$A:$R,18,0)&amp;K5361,Gia_MB!$A:$F,6,0)</f>
        <v>73431</v>
      </c>
      <c r="U5361" s="14">
        <f t="shared" si="767"/>
        <v>1174896</v>
      </c>
      <c r="W5361" s="64">
        <f t="shared" si="768"/>
        <v>0</v>
      </c>
      <c r="X5361" s="3" t="str">
        <f t="shared" si="769"/>
        <v>8</v>
      </c>
      <c r="Z5361" s="14">
        <f t="shared" si="770"/>
        <v>93991.680000000008</v>
      </c>
      <c r="AA5361" s="7">
        <f>VLOOKUP(G5361,Ma_KH!$A:$R,14,0)</f>
        <v>60</v>
      </c>
      <c r="AD5361" s="7" t="str">
        <f>IFERROR(VLOOKUP(J5361,'Chuyển Mã'!$B$3:$C$9,2,0),"")</f>
        <v>Hà Nội</v>
      </c>
      <c r="AE5361" s="7" t="str">
        <f t="shared" si="764"/>
        <v>Chân giò heo muối 300g</v>
      </c>
      <c r="AF5361" s="7">
        <f t="shared" si="765"/>
        <v>16</v>
      </c>
    </row>
    <row r="5362" spans="1:32" x14ac:dyDescent="0.25">
      <c r="A5362" s="11">
        <v>45911</v>
      </c>
      <c r="B5362" s="25">
        <v>4176574001</v>
      </c>
      <c r="C5362" s="12" t="s">
        <v>7214</v>
      </c>
      <c r="D5362" s="16">
        <v>45911</v>
      </c>
      <c r="G5362" s="13" t="s">
        <v>122</v>
      </c>
      <c r="I5362" s="25">
        <v>4176574001</v>
      </c>
      <c r="J5362" s="13" t="s">
        <v>1813</v>
      </c>
      <c r="K5362" s="13" t="s">
        <v>51</v>
      </c>
      <c r="L5362" s="25" t="str">
        <f>VLOOKUP($K5362,TONG_SL!$A:$D,2,0)</f>
        <v>Mọc Nấm Hương 250g</v>
      </c>
      <c r="N5362" s="25" t="str">
        <f t="shared" si="766"/>
        <v>K-C6</v>
      </c>
      <c r="Q5362" s="25" t="str">
        <f>VLOOKUP(K5362,TONG_SL!$A:$D,3,0)</f>
        <v>Túi</v>
      </c>
      <c r="R5362" s="1">
        <v>6</v>
      </c>
      <c r="T5362" s="1">
        <f>VLOOKUP(VLOOKUP(G5362,Ma_KH!$A:$R,18,0)&amp;K5362,Gia_MB!$A:$F,6,0)</f>
        <v>46000</v>
      </c>
      <c r="U5362" s="14">
        <f t="shared" si="767"/>
        <v>276000</v>
      </c>
      <c r="W5362" s="64">
        <f t="shared" si="768"/>
        <v>0</v>
      </c>
      <c r="X5362" s="3" t="str">
        <f t="shared" si="769"/>
        <v>8</v>
      </c>
      <c r="Z5362" s="14">
        <f t="shared" si="770"/>
        <v>22080</v>
      </c>
      <c r="AA5362" s="7">
        <f>VLOOKUP(G5362,Ma_KH!$A:$R,14,0)</f>
        <v>60</v>
      </c>
      <c r="AD5362" s="7" t="str">
        <f>IFERROR(VLOOKUP(J5362,'Chuyển Mã'!$B$3:$C$9,2,0),"")</f>
        <v>Hà Nội</v>
      </c>
      <c r="AE5362" s="7" t="str">
        <f t="shared" si="764"/>
        <v>Mọc Nấm Hương 250g</v>
      </c>
      <c r="AF5362" s="7">
        <f t="shared" si="765"/>
        <v>6</v>
      </c>
    </row>
    <row r="5363" spans="1:32" x14ac:dyDescent="0.25">
      <c r="A5363" s="11">
        <v>45911</v>
      </c>
      <c r="B5363" s="25">
        <v>4176574001</v>
      </c>
      <c r="C5363" s="12" t="s">
        <v>7214</v>
      </c>
      <c r="D5363" s="16">
        <v>45911</v>
      </c>
      <c r="G5363" s="13" t="s">
        <v>122</v>
      </c>
      <c r="I5363" s="25">
        <v>4176574001</v>
      </c>
      <c r="J5363" s="13" t="s">
        <v>1813</v>
      </c>
      <c r="K5363" s="13" t="s">
        <v>30</v>
      </c>
      <c r="L5363" s="25" t="str">
        <f>VLOOKUP($K5363,TONG_SL!$A:$D,2,0)</f>
        <v>Gà muối 500g</v>
      </c>
      <c r="N5363" s="25" t="str">
        <f t="shared" si="766"/>
        <v>K-C6</v>
      </c>
      <c r="Q5363" s="25" t="str">
        <f>VLOOKUP(K5363,TONG_SL!$A:$D,3,0)</f>
        <v>Túi</v>
      </c>
      <c r="R5363" s="1">
        <v>10</v>
      </c>
      <c r="T5363" s="1">
        <f>VLOOKUP(VLOOKUP(G5363,Ma_KH!$A:$R,18,0)&amp;K5363,Gia_MB!$A:$F,6,0)</f>
        <v>111058</v>
      </c>
      <c r="U5363" s="14">
        <f t="shared" si="767"/>
        <v>1110580</v>
      </c>
      <c r="W5363" s="64">
        <f t="shared" si="768"/>
        <v>0</v>
      </c>
      <c r="X5363" s="3" t="str">
        <f t="shared" si="769"/>
        <v>8</v>
      </c>
      <c r="Z5363" s="14">
        <f t="shared" si="770"/>
        <v>88846.400000000009</v>
      </c>
      <c r="AA5363" s="7">
        <f>VLOOKUP(G5363,Ma_KH!$A:$R,14,0)</f>
        <v>60</v>
      </c>
      <c r="AD5363" s="7" t="str">
        <f>IFERROR(VLOOKUP(J5363,'Chuyển Mã'!$B$3:$C$9,2,0),"")</f>
        <v>Hà Nội</v>
      </c>
      <c r="AE5363" s="7" t="str">
        <f t="shared" si="764"/>
        <v>Gà muối 500g</v>
      </c>
      <c r="AF5363" s="7">
        <f t="shared" si="765"/>
        <v>10</v>
      </c>
    </row>
    <row r="5364" spans="1:32" x14ac:dyDescent="0.25">
      <c r="A5364" s="11">
        <v>45911</v>
      </c>
      <c r="B5364" s="25">
        <v>4176574205</v>
      </c>
      <c r="C5364" s="12" t="s">
        <v>7214</v>
      </c>
      <c r="D5364" s="16">
        <v>45911</v>
      </c>
      <c r="G5364" s="13" t="s">
        <v>146</v>
      </c>
      <c r="I5364" s="25">
        <v>4176574205</v>
      </c>
      <c r="J5364" s="13" t="s">
        <v>1813</v>
      </c>
      <c r="K5364" s="13" t="s">
        <v>32</v>
      </c>
      <c r="L5364" s="25" t="str">
        <f>VLOOKUP($K5364,TONG_SL!$A:$D,2,0)</f>
        <v>Giò Tai Lưỡi Xào 250</v>
      </c>
      <c r="N5364" s="25" t="str">
        <f t="shared" si="766"/>
        <v>K-C6</v>
      </c>
      <c r="Q5364" s="25" t="str">
        <f>VLOOKUP(K5364,TONG_SL!$A:$D,3,0)</f>
        <v>Túi</v>
      </c>
      <c r="R5364" s="1">
        <v>5</v>
      </c>
      <c r="T5364" s="1">
        <f>VLOOKUP(VLOOKUP(G5364,Ma_KH!$A:$R,18,0)&amp;K5364,Gia_MB!$A:$F,6,0)</f>
        <v>50183</v>
      </c>
      <c r="U5364" s="14">
        <f t="shared" si="767"/>
        <v>250915</v>
      </c>
      <c r="W5364" s="64">
        <f t="shared" si="768"/>
        <v>0</v>
      </c>
      <c r="X5364" s="3" t="str">
        <f t="shared" si="769"/>
        <v>8</v>
      </c>
      <c r="Z5364" s="14">
        <f t="shared" si="770"/>
        <v>20073.2</v>
      </c>
      <c r="AA5364" s="7">
        <f>VLOOKUP(G5364,Ma_KH!$A:$R,14,0)</f>
        <v>60</v>
      </c>
      <c r="AD5364" s="7" t="str">
        <f>IFERROR(VLOOKUP(J5364,'Chuyển Mã'!$B$3:$C$9,2,0),"")</f>
        <v>Hà Nội</v>
      </c>
      <c r="AE5364" s="7" t="str">
        <f t="shared" si="764"/>
        <v>Giò Tai Lưỡi Xào 250</v>
      </c>
      <c r="AF5364" s="7">
        <f t="shared" si="765"/>
        <v>5</v>
      </c>
    </row>
    <row r="5365" spans="1:32" x14ac:dyDescent="0.25">
      <c r="A5365" s="11">
        <v>45911</v>
      </c>
      <c r="B5365" s="25">
        <v>4176574205</v>
      </c>
      <c r="C5365" s="12" t="s">
        <v>7214</v>
      </c>
      <c r="D5365" s="16">
        <v>45911</v>
      </c>
      <c r="G5365" s="13" t="s">
        <v>146</v>
      </c>
      <c r="I5365" s="25">
        <v>4176574205</v>
      </c>
      <c r="J5365" s="13" t="s">
        <v>1813</v>
      </c>
      <c r="K5365" s="13" t="s">
        <v>51</v>
      </c>
      <c r="L5365" s="25" t="str">
        <f>VLOOKUP($K5365,TONG_SL!$A:$D,2,0)</f>
        <v>Mọc Nấm Hương 250g</v>
      </c>
      <c r="N5365" s="25" t="str">
        <f t="shared" si="766"/>
        <v>K-C6</v>
      </c>
      <c r="Q5365" s="25" t="str">
        <f>VLOOKUP(K5365,TONG_SL!$A:$D,3,0)</f>
        <v>Túi</v>
      </c>
      <c r="R5365" s="1">
        <v>3</v>
      </c>
      <c r="T5365" s="1">
        <f>VLOOKUP(VLOOKUP(G5365,Ma_KH!$A:$R,18,0)&amp;K5365,Gia_MB!$A:$F,6,0)</f>
        <v>46000</v>
      </c>
      <c r="U5365" s="14">
        <f t="shared" si="767"/>
        <v>138000</v>
      </c>
      <c r="W5365" s="64">
        <f t="shared" si="768"/>
        <v>0</v>
      </c>
      <c r="X5365" s="3" t="str">
        <f t="shared" si="769"/>
        <v>8</v>
      </c>
      <c r="Z5365" s="14">
        <f t="shared" si="770"/>
        <v>11040</v>
      </c>
      <c r="AA5365" s="7">
        <f>VLOOKUP(G5365,Ma_KH!$A:$R,14,0)</f>
        <v>60</v>
      </c>
      <c r="AD5365" s="7" t="str">
        <f>IFERROR(VLOOKUP(J5365,'Chuyển Mã'!$B$3:$C$9,2,0),"")</f>
        <v>Hà Nội</v>
      </c>
      <c r="AE5365" s="7" t="str">
        <f t="shared" si="764"/>
        <v>Mọc Nấm Hương 250g</v>
      </c>
      <c r="AF5365" s="7">
        <f t="shared" si="765"/>
        <v>3</v>
      </c>
    </row>
    <row r="5366" spans="1:32" x14ac:dyDescent="0.25">
      <c r="A5366" s="11">
        <v>45911</v>
      </c>
      <c r="B5366" s="25">
        <v>14033488</v>
      </c>
      <c r="C5366" s="12" t="s">
        <v>7214</v>
      </c>
      <c r="D5366" s="16">
        <v>45911</v>
      </c>
      <c r="G5366" s="13" t="s">
        <v>4571</v>
      </c>
      <c r="I5366" s="13" t="s">
        <v>4571</v>
      </c>
      <c r="J5366" s="13" t="s">
        <v>1809</v>
      </c>
      <c r="K5366" s="13" t="s">
        <v>30</v>
      </c>
      <c r="L5366" s="25" t="str">
        <f>VLOOKUP($K5366,TONG_SL!$A:$D,2,0)</f>
        <v>Gà muối 500g</v>
      </c>
      <c r="N5366" s="25" t="str">
        <f t="shared" si="766"/>
        <v>K-C6</v>
      </c>
      <c r="Q5366" s="25" t="str">
        <f>VLOOKUP(K5366,TONG_SL!$A:$D,3,0)</f>
        <v>Túi</v>
      </c>
      <c r="R5366" s="1">
        <v>100</v>
      </c>
      <c r="T5366" s="1">
        <f>VLOOKUP(VLOOKUP(G5366,Ma_KH!$A:$R,18,0)&amp;K5366,Gia_MB!$A:$F,6,0)</f>
        <v>111058</v>
      </c>
      <c r="U5366" s="14">
        <f t="shared" si="767"/>
        <v>11105800</v>
      </c>
      <c r="W5366" s="64">
        <f t="shared" si="768"/>
        <v>0</v>
      </c>
      <c r="X5366" s="3" t="str">
        <f t="shared" si="769"/>
        <v>8</v>
      </c>
      <c r="Z5366" s="14">
        <f t="shared" si="770"/>
        <v>888464</v>
      </c>
      <c r="AA5366" s="7">
        <f>VLOOKUP(G5366,Ma_KH!$A:$R,14,0)</f>
        <v>49</v>
      </c>
      <c r="AD5366" s="7" t="str">
        <f>IFERROR(VLOOKUP(J5366,'Chuyển Mã'!$B$3:$C$9,2,0),"")</f>
        <v>Hà Nội</v>
      </c>
      <c r="AE5366" s="7" t="str">
        <f t="shared" si="764"/>
        <v>Gà muối 500g</v>
      </c>
      <c r="AF5366" s="7">
        <f t="shared" si="765"/>
        <v>100</v>
      </c>
    </row>
    <row r="5367" spans="1:32" x14ac:dyDescent="0.25">
      <c r="A5367" s="11">
        <v>45911</v>
      </c>
      <c r="B5367" s="25">
        <v>14032964</v>
      </c>
      <c r="C5367" s="12" t="s">
        <v>7214</v>
      </c>
      <c r="D5367" s="16">
        <v>45911</v>
      </c>
      <c r="G5367" s="13" t="s">
        <v>4571</v>
      </c>
      <c r="I5367" s="13" t="s">
        <v>4571</v>
      </c>
      <c r="J5367" s="13" t="s">
        <v>1809</v>
      </c>
      <c r="K5367" s="13" t="s">
        <v>30</v>
      </c>
      <c r="L5367" s="25" t="str">
        <f>VLOOKUP($K5367,TONG_SL!$A:$D,2,0)</f>
        <v>Gà muối 500g</v>
      </c>
      <c r="N5367" s="25" t="str">
        <f t="shared" si="766"/>
        <v>K-C6</v>
      </c>
      <c r="Q5367" s="25" t="str">
        <f>VLOOKUP(K5367,TONG_SL!$A:$D,3,0)</f>
        <v>Túi</v>
      </c>
      <c r="R5367" s="1">
        <v>50</v>
      </c>
      <c r="T5367" s="1">
        <f>VLOOKUP(VLOOKUP(G5367,Ma_KH!$A:$R,18,0)&amp;K5367,Gia_MB!$A:$F,6,0)</f>
        <v>111058</v>
      </c>
      <c r="U5367" s="14">
        <f t="shared" si="767"/>
        <v>5552900</v>
      </c>
      <c r="W5367" s="64">
        <f t="shared" si="768"/>
        <v>0</v>
      </c>
      <c r="X5367" s="3" t="str">
        <f t="shared" si="769"/>
        <v>8</v>
      </c>
      <c r="Z5367" s="14">
        <f t="shared" si="770"/>
        <v>444232</v>
      </c>
      <c r="AA5367" s="7">
        <f>VLOOKUP(G5367,Ma_KH!$A:$R,14,0)</f>
        <v>49</v>
      </c>
      <c r="AD5367" s="7" t="str">
        <f>IFERROR(VLOOKUP(J5367,'Chuyển Mã'!$B$3:$C$9,2,0),"")</f>
        <v>Hà Nội</v>
      </c>
      <c r="AE5367" s="7" t="str">
        <f t="shared" si="764"/>
        <v>Gà muối 500g</v>
      </c>
      <c r="AF5367" s="7">
        <f t="shared" si="765"/>
        <v>50</v>
      </c>
    </row>
    <row r="5368" spans="1:32" x14ac:dyDescent="0.25">
      <c r="A5368" s="11">
        <v>45911</v>
      </c>
      <c r="B5368" s="25">
        <v>4176840105</v>
      </c>
      <c r="C5368" s="12" t="s">
        <v>7214</v>
      </c>
      <c r="D5368" s="16">
        <v>45911</v>
      </c>
      <c r="G5368" s="13" t="s">
        <v>921</v>
      </c>
      <c r="I5368" s="25">
        <v>4176840105</v>
      </c>
      <c r="J5368" s="13" t="s">
        <v>1809</v>
      </c>
      <c r="K5368" s="13" t="s">
        <v>27</v>
      </c>
      <c r="L5368" s="25" t="str">
        <f>VLOOKUP($K5368,TONG_SL!$A:$D,2,0)</f>
        <v>Chân giò heo muối 300g</v>
      </c>
      <c r="N5368" s="25" t="str">
        <f t="shared" si="766"/>
        <v>K-C6</v>
      </c>
      <c r="Q5368" s="25" t="str">
        <f>VLOOKUP(K5368,TONG_SL!$A:$D,3,0)</f>
        <v>Túi</v>
      </c>
      <c r="R5368" s="1">
        <v>10</v>
      </c>
      <c r="T5368" s="1">
        <f>VLOOKUP(VLOOKUP(G5368,Ma_KH!$A:$R,18,0)&amp;K5368,Gia_MB!$A:$F,6,0)</f>
        <v>73431</v>
      </c>
      <c r="U5368" s="14">
        <f t="shared" si="767"/>
        <v>734310</v>
      </c>
      <c r="W5368" s="64">
        <f t="shared" si="768"/>
        <v>0</v>
      </c>
      <c r="X5368" s="3" t="str">
        <f t="shared" si="769"/>
        <v>8</v>
      </c>
      <c r="Z5368" s="14">
        <f t="shared" si="770"/>
        <v>58744.800000000003</v>
      </c>
      <c r="AA5368" s="7">
        <f>VLOOKUP(G5368,Ma_KH!$A:$R,14,0)</f>
        <v>60</v>
      </c>
      <c r="AD5368" s="7" t="str">
        <f>IFERROR(VLOOKUP(J5368,'Chuyển Mã'!$B$3:$C$9,2,0),"")</f>
        <v>Hà Nội</v>
      </c>
      <c r="AE5368" s="7" t="str">
        <f t="shared" si="764"/>
        <v>Chân giò heo muối 300g</v>
      </c>
      <c r="AF5368" s="7">
        <f t="shared" si="765"/>
        <v>10</v>
      </c>
    </row>
    <row r="5369" spans="1:32" x14ac:dyDescent="0.25">
      <c r="A5369" s="11">
        <v>45911</v>
      </c>
      <c r="B5369" s="25">
        <v>4176840105</v>
      </c>
      <c r="C5369" s="12" t="s">
        <v>7214</v>
      </c>
      <c r="D5369" s="16">
        <v>45911</v>
      </c>
      <c r="G5369" s="13" t="s">
        <v>921</v>
      </c>
      <c r="I5369" s="25">
        <v>4176840105</v>
      </c>
      <c r="J5369" s="13" t="s">
        <v>1809</v>
      </c>
      <c r="K5369" s="13" t="s">
        <v>30</v>
      </c>
      <c r="L5369" s="25" t="str">
        <f>VLOOKUP($K5369,TONG_SL!$A:$D,2,0)</f>
        <v>Gà muối 500g</v>
      </c>
      <c r="N5369" s="25" t="str">
        <f t="shared" si="766"/>
        <v>K-C6</v>
      </c>
      <c r="Q5369" s="25" t="str">
        <f>VLOOKUP(K5369,TONG_SL!$A:$D,3,0)</f>
        <v>Túi</v>
      </c>
      <c r="R5369" s="1">
        <v>10</v>
      </c>
      <c r="T5369" s="1">
        <f>VLOOKUP(VLOOKUP(G5369,Ma_KH!$A:$R,18,0)&amp;K5369,Gia_MB!$A:$F,6,0)</f>
        <v>111058</v>
      </c>
      <c r="U5369" s="14">
        <f t="shared" si="767"/>
        <v>1110580</v>
      </c>
      <c r="W5369" s="64">
        <f t="shared" si="768"/>
        <v>0</v>
      </c>
      <c r="X5369" s="3" t="str">
        <f t="shared" si="769"/>
        <v>8</v>
      </c>
      <c r="Z5369" s="14">
        <f t="shared" si="770"/>
        <v>88846.400000000009</v>
      </c>
      <c r="AA5369" s="7">
        <f>VLOOKUP(G5369,Ma_KH!$A:$R,14,0)</f>
        <v>60</v>
      </c>
      <c r="AD5369" s="7" t="str">
        <f>IFERROR(VLOOKUP(J5369,'Chuyển Mã'!$B$3:$C$9,2,0),"")</f>
        <v>Hà Nội</v>
      </c>
      <c r="AE5369" s="7" t="str">
        <f t="shared" si="764"/>
        <v>Gà muối 500g</v>
      </c>
      <c r="AF5369" s="7">
        <f t="shared" si="765"/>
        <v>10</v>
      </c>
    </row>
    <row r="5370" spans="1:32" x14ac:dyDescent="0.25">
      <c r="A5370" s="11">
        <v>45911</v>
      </c>
      <c r="B5370" s="25">
        <v>4176840105</v>
      </c>
      <c r="C5370" s="12" t="s">
        <v>7214</v>
      </c>
      <c r="D5370" s="16">
        <v>45911</v>
      </c>
      <c r="G5370" s="13" t="s">
        <v>921</v>
      </c>
      <c r="I5370" s="25">
        <v>4176840105</v>
      </c>
      <c r="J5370" s="13" t="s">
        <v>1809</v>
      </c>
      <c r="K5370" s="13" t="s">
        <v>32</v>
      </c>
      <c r="L5370" s="25" t="str">
        <f>VLOOKUP($K5370,TONG_SL!$A:$D,2,0)</f>
        <v>Giò Tai Lưỡi Xào 250</v>
      </c>
      <c r="N5370" s="25" t="str">
        <f t="shared" si="766"/>
        <v>K-C6</v>
      </c>
      <c r="Q5370" s="25" t="str">
        <f>VLOOKUP(K5370,TONG_SL!$A:$D,3,0)</f>
        <v>Túi</v>
      </c>
      <c r="R5370" s="1">
        <v>5</v>
      </c>
      <c r="T5370" s="1">
        <f>VLOOKUP(VLOOKUP(G5370,Ma_KH!$A:$R,18,0)&amp;K5370,Gia_MB!$A:$F,6,0)</f>
        <v>50183</v>
      </c>
      <c r="U5370" s="14">
        <f t="shared" si="767"/>
        <v>250915</v>
      </c>
      <c r="W5370" s="64">
        <f t="shared" si="768"/>
        <v>0</v>
      </c>
      <c r="X5370" s="3" t="str">
        <f t="shared" si="769"/>
        <v>8</v>
      </c>
      <c r="Z5370" s="14">
        <f t="shared" si="770"/>
        <v>20073.2</v>
      </c>
      <c r="AA5370" s="7">
        <f>VLOOKUP(G5370,Ma_KH!$A:$R,14,0)</f>
        <v>60</v>
      </c>
      <c r="AD5370" s="7" t="str">
        <f>IFERROR(VLOOKUP(J5370,'Chuyển Mã'!$B$3:$C$9,2,0),"")</f>
        <v>Hà Nội</v>
      </c>
      <c r="AE5370" s="7" t="str">
        <f t="shared" si="764"/>
        <v>Giò Tai Lưỡi Xào 250</v>
      </c>
      <c r="AF5370" s="7">
        <f t="shared" si="765"/>
        <v>5</v>
      </c>
    </row>
    <row r="5371" spans="1:32" x14ac:dyDescent="0.25">
      <c r="A5371" s="11">
        <v>45911</v>
      </c>
      <c r="B5371" s="25">
        <v>4176669102</v>
      </c>
      <c r="C5371" s="12" t="s">
        <v>7214</v>
      </c>
      <c r="D5371" s="16">
        <v>45911</v>
      </c>
      <c r="G5371" s="13" t="s">
        <v>921</v>
      </c>
      <c r="I5371" s="25">
        <v>4176669102</v>
      </c>
      <c r="J5371" s="13" t="s">
        <v>1809</v>
      </c>
      <c r="K5371" s="13" t="s">
        <v>30</v>
      </c>
      <c r="L5371" s="25" t="str">
        <f>VLOOKUP($K5371,TONG_SL!$A:$D,2,0)</f>
        <v>Gà muối 500g</v>
      </c>
      <c r="N5371" s="25" t="str">
        <f t="shared" si="766"/>
        <v>K-C6</v>
      </c>
      <c r="Q5371" s="25" t="str">
        <f>VLOOKUP(K5371,TONG_SL!$A:$D,3,0)</f>
        <v>Túi</v>
      </c>
      <c r="R5371" s="1">
        <v>10</v>
      </c>
      <c r="T5371" s="1">
        <f>VLOOKUP(VLOOKUP(G5371,Ma_KH!$A:$R,18,0)&amp;K5371,Gia_MB!$A:$F,6,0)</f>
        <v>111058</v>
      </c>
      <c r="U5371" s="14">
        <f t="shared" si="767"/>
        <v>1110580</v>
      </c>
      <c r="W5371" s="64">
        <f t="shared" si="768"/>
        <v>0</v>
      </c>
      <c r="X5371" s="3" t="str">
        <f t="shared" si="769"/>
        <v>8</v>
      </c>
      <c r="Z5371" s="14">
        <f t="shared" si="770"/>
        <v>88846.400000000009</v>
      </c>
      <c r="AA5371" s="7">
        <f>VLOOKUP(G5371,Ma_KH!$A:$R,14,0)</f>
        <v>60</v>
      </c>
      <c r="AD5371" s="7" t="str">
        <f>IFERROR(VLOOKUP(J5371,'Chuyển Mã'!$B$3:$C$9,2,0),"")</f>
        <v>Hà Nội</v>
      </c>
      <c r="AE5371" s="7" t="str">
        <f t="shared" si="764"/>
        <v>Gà muối 500g</v>
      </c>
      <c r="AF5371" s="7">
        <f t="shared" si="765"/>
        <v>10</v>
      </c>
    </row>
    <row r="5372" spans="1:32" x14ac:dyDescent="0.25">
      <c r="A5372" s="11">
        <v>45911</v>
      </c>
      <c r="B5372" s="25">
        <v>4176669102</v>
      </c>
      <c r="C5372" s="12" t="s">
        <v>7214</v>
      </c>
      <c r="D5372" s="16">
        <v>45911</v>
      </c>
      <c r="G5372" s="13" t="s">
        <v>921</v>
      </c>
      <c r="I5372" s="25">
        <v>4176669102</v>
      </c>
      <c r="J5372" s="13" t="s">
        <v>1809</v>
      </c>
      <c r="K5372" s="13" t="s">
        <v>27</v>
      </c>
      <c r="L5372" s="25" t="str">
        <f>VLOOKUP($K5372,TONG_SL!$A:$D,2,0)</f>
        <v>Chân giò heo muối 300g</v>
      </c>
      <c r="N5372" s="25" t="str">
        <f t="shared" si="766"/>
        <v>K-C6</v>
      </c>
      <c r="Q5372" s="25" t="str">
        <f>VLOOKUP(K5372,TONG_SL!$A:$D,3,0)</f>
        <v>Túi</v>
      </c>
      <c r="R5372" s="1">
        <v>10</v>
      </c>
      <c r="T5372" s="1">
        <f>VLOOKUP(VLOOKUP(G5372,Ma_KH!$A:$R,18,0)&amp;K5372,Gia_MB!$A:$F,6,0)</f>
        <v>73431</v>
      </c>
      <c r="U5372" s="14">
        <f t="shared" si="767"/>
        <v>734310</v>
      </c>
      <c r="W5372" s="64">
        <f t="shared" si="768"/>
        <v>0</v>
      </c>
      <c r="X5372" s="3" t="str">
        <f t="shared" si="769"/>
        <v>8</v>
      </c>
      <c r="Z5372" s="14">
        <f t="shared" si="770"/>
        <v>58744.800000000003</v>
      </c>
      <c r="AA5372" s="7">
        <f>VLOOKUP(G5372,Ma_KH!$A:$R,14,0)</f>
        <v>60</v>
      </c>
      <c r="AD5372" s="7" t="str">
        <f>IFERROR(VLOOKUP(J5372,'Chuyển Mã'!$B$3:$C$9,2,0),"")</f>
        <v>Hà Nội</v>
      </c>
      <c r="AE5372" s="7" t="str">
        <f t="shared" si="764"/>
        <v>Chân giò heo muối 300g</v>
      </c>
      <c r="AF5372" s="7">
        <f t="shared" si="765"/>
        <v>10</v>
      </c>
    </row>
    <row r="5373" spans="1:32" x14ac:dyDescent="0.25">
      <c r="A5373" s="11">
        <v>45911</v>
      </c>
      <c r="B5373" s="25">
        <v>4176669102</v>
      </c>
      <c r="C5373" s="12" t="s">
        <v>7214</v>
      </c>
      <c r="D5373" s="16">
        <v>45911</v>
      </c>
      <c r="G5373" s="13" t="s">
        <v>921</v>
      </c>
      <c r="I5373" s="25">
        <v>4176669102</v>
      </c>
      <c r="J5373" s="13" t="s">
        <v>1809</v>
      </c>
      <c r="K5373" s="13" t="s">
        <v>39</v>
      </c>
      <c r="L5373" s="25" t="str">
        <f>VLOOKUP($K5373,TONG_SL!$A:$D,2,0)</f>
        <v>Chả cốm 300g</v>
      </c>
      <c r="N5373" s="25" t="str">
        <f t="shared" si="766"/>
        <v>K-C6</v>
      </c>
      <c r="Q5373" s="25" t="str">
        <f>VLOOKUP(K5373,TONG_SL!$A:$D,3,0)</f>
        <v>Túi</v>
      </c>
      <c r="R5373" s="1">
        <v>5</v>
      </c>
      <c r="T5373" s="1">
        <f>VLOOKUP(VLOOKUP(G5373,Ma_KH!$A:$R,18,0)&amp;K5373,Gia_MB!$A:$F,6,0)</f>
        <v>74250</v>
      </c>
      <c r="U5373" s="14">
        <f t="shared" si="767"/>
        <v>371250</v>
      </c>
      <c r="W5373" s="64">
        <f t="shared" si="768"/>
        <v>0</v>
      </c>
      <c r="X5373" s="3" t="str">
        <f t="shared" si="769"/>
        <v>8</v>
      </c>
      <c r="Z5373" s="14">
        <f t="shared" si="770"/>
        <v>29700</v>
      </c>
      <c r="AA5373" s="7">
        <f>VLOOKUP(G5373,Ma_KH!$A:$R,14,0)</f>
        <v>60</v>
      </c>
      <c r="AD5373" s="7" t="str">
        <f>IFERROR(VLOOKUP(J5373,'Chuyển Mã'!$B$3:$C$9,2,0),"")</f>
        <v>Hà Nội</v>
      </c>
      <c r="AE5373" s="7" t="str">
        <f t="shared" si="764"/>
        <v>Chả cốm 300g</v>
      </c>
      <c r="AF5373" s="7">
        <f t="shared" si="765"/>
        <v>5</v>
      </c>
    </row>
    <row r="5374" spans="1:32" x14ac:dyDescent="0.25">
      <c r="A5374" s="11">
        <v>45911</v>
      </c>
      <c r="B5374" s="25">
        <v>4176669102</v>
      </c>
      <c r="C5374" s="12" t="s">
        <v>7214</v>
      </c>
      <c r="D5374" s="16">
        <v>45911</v>
      </c>
      <c r="G5374" s="13" t="s">
        <v>921</v>
      </c>
      <c r="I5374" s="25">
        <v>4176669102</v>
      </c>
      <c r="J5374" s="13" t="s">
        <v>1809</v>
      </c>
      <c r="K5374" s="13" t="s">
        <v>55</v>
      </c>
      <c r="L5374" s="25" t="str">
        <f>VLOOKUP($K5374,TONG_SL!$A:$D,2,0)</f>
        <v>Gà xì dầu 500g</v>
      </c>
      <c r="N5374" s="25" t="str">
        <f t="shared" si="766"/>
        <v>K-C6</v>
      </c>
      <c r="Q5374" s="25" t="str">
        <f>VLOOKUP(K5374,TONG_SL!$A:$D,3,0)</f>
        <v>Túi</v>
      </c>
      <c r="R5374" s="1">
        <v>10</v>
      </c>
      <c r="T5374" s="1">
        <f>VLOOKUP(VLOOKUP(G5374,Ma_KH!$A:$R,18,0)&amp;K5374,Gia_MB!$A:$F,6,0)</f>
        <v>111606</v>
      </c>
      <c r="U5374" s="14">
        <f t="shared" si="767"/>
        <v>1116060</v>
      </c>
      <c r="W5374" s="64">
        <f t="shared" si="768"/>
        <v>0</v>
      </c>
      <c r="X5374" s="3" t="str">
        <f t="shared" si="769"/>
        <v>8</v>
      </c>
      <c r="Z5374" s="14">
        <f t="shared" si="770"/>
        <v>89284.800000000003</v>
      </c>
      <c r="AA5374" s="7">
        <f>VLOOKUP(G5374,Ma_KH!$A:$R,14,0)</f>
        <v>60</v>
      </c>
      <c r="AD5374" s="7" t="str">
        <f>IFERROR(VLOOKUP(J5374,'Chuyển Mã'!$B$3:$C$9,2,0),"")</f>
        <v>Hà Nội</v>
      </c>
      <c r="AE5374" s="7" t="str">
        <f t="shared" si="764"/>
        <v>Gà xì dầu 500g</v>
      </c>
      <c r="AF5374" s="7">
        <f t="shared" si="765"/>
        <v>10</v>
      </c>
    </row>
    <row r="5375" spans="1:32" x14ac:dyDescent="0.25">
      <c r="A5375" s="11">
        <v>45911</v>
      </c>
      <c r="B5375" s="25">
        <v>4176864269</v>
      </c>
      <c r="C5375" s="12" t="s">
        <v>7214</v>
      </c>
      <c r="D5375" s="16">
        <v>45911</v>
      </c>
      <c r="G5375" s="13" t="s">
        <v>921</v>
      </c>
      <c r="I5375" s="25">
        <v>4176864269</v>
      </c>
      <c r="J5375" s="13" t="s">
        <v>1809</v>
      </c>
      <c r="K5375" s="13" t="s">
        <v>55</v>
      </c>
      <c r="L5375" s="25" t="str">
        <f>VLOOKUP($K5375,TONG_SL!$A:$D,2,0)</f>
        <v>Gà xì dầu 500g</v>
      </c>
      <c r="N5375" s="25" t="str">
        <f t="shared" si="766"/>
        <v>K-C6</v>
      </c>
      <c r="Q5375" s="25" t="str">
        <f>VLOOKUP(K5375,TONG_SL!$A:$D,3,0)</f>
        <v>Túi</v>
      </c>
      <c r="R5375" s="1">
        <v>10</v>
      </c>
      <c r="T5375" s="1">
        <f>VLOOKUP(VLOOKUP(G5375,Ma_KH!$A:$R,18,0)&amp;K5375,Gia_MB!$A:$F,6,0)</f>
        <v>111606</v>
      </c>
      <c r="U5375" s="14">
        <f t="shared" si="767"/>
        <v>1116060</v>
      </c>
      <c r="W5375" s="64">
        <f t="shared" si="768"/>
        <v>0</v>
      </c>
      <c r="X5375" s="3" t="str">
        <f t="shared" si="769"/>
        <v>8</v>
      </c>
      <c r="Z5375" s="14">
        <f t="shared" si="770"/>
        <v>89284.800000000003</v>
      </c>
      <c r="AA5375" s="7">
        <f>VLOOKUP(G5375,Ma_KH!$A:$R,14,0)</f>
        <v>60</v>
      </c>
      <c r="AD5375" s="7" t="str">
        <f>IFERROR(VLOOKUP(J5375,'Chuyển Mã'!$B$3:$C$9,2,0),"")</f>
        <v>Hà Nội</v>
      </c>
      <c r="AE5375" s="7" t="str">
        <f t="shared" si="764"/>
        <v>Gà xì dầu 500g</v>
      </c>
      <c r="AF5375" s="7">
        <f t="shared" si="765"/>
        <v>10</v>
      </c>
    </row>
    <row r="5376" spans="1:32" x14ac:dyDescent="0.25">
      <c r="A5376" s="11">
        <v>45911</v>
      </c>
      <c r="B5376" s="25">
        <v>4176864269</v>
      </c>
      <c r="C5376" s="12" t="s">
        <v>7214</v>
      </c>
      <c r="D5376" s="16">
        <v>45911</v>
      </c>
      <c r="G5376" s="13" t="s">
        <v>921</v>
      </c>
      <c r="I5376" s="25">
        <v>4176864269</v>
      </c>
      <c r="J5376" s="13" t="s">
        <v>1809</v>
      </c>
      <c r="K5376" s="13" t="s">
        <v>39</v>
      </c>
      <c r="L5376" s="25" t="str">
        <f>VLOOKUP($K5376,TONG_SL!$A:$D,2,0)</f>
        <v>Chả cốm 300g</v>
      </c>
      <c r="N5376" s="25" t="str">
        <f t="shared" si="766"/>
        <v>K-C6</v>
      </c>
      <c r="Q5376" s="25" t="str">
        <f>VLOOKUP(K5376,TONG_SL!$A:$D,3,0)</f>
        <v>Túi</v>
      </c>
      <c r="R5376" s="1">
        <v>5</v>
      </c>
      <c r="T5376" s="1">
        <f>VLOOKUP(VLOOKUP(G5376,Ma_KH!$A:$R,18,0)&amp;K5376,Gia_MB!$A:$F,6,0)</f>
        <v>74250</v>
      </c>
      <c r="U5376" s="14">
        <f t="shared" ref="U5376:U5439" si="771">T5376*R5376</f>
        <v>371250</v>
      </c>
      <c r="W5376" s="64">
        <f t="shared" ref="W5376:W5439" si="772">U5376*V5376</f>
        <v>0</v>
      </c>
      <c r="X5376" s="3" t="str">
        <f t="shared" ref="X5376:X5439" si="773">IF(B5376&lt;&gt;"","8","0")</f>
        <v>8</v>
      </c>
      <c r="Z5376" s="14">
        <f t="shared" ref="Z5376:Z5439" si="774">U5376*X5376%</f>
        <v>29700</v>
      </c>
      <c r="AA5376" s="7">
        <f>VLOOKUP(G5376,Ma_KH!$A:$R,14,0)</f>
        <v>60</v>
      </c>
      <c r="AD5376" s="7" t="str">
        <f>IFERROR(VLOOKUP(J5376,'Chuyển Mã'!$B$3:$C$9,2,0),"")</f>
        <v>Hà Nội</v>
      </c>
      <c r="AE5376" s="7" t="str">
        <f t="shared" si="764"/>
        <v>Chả cốm 300g</v>
      </c>
      <c r="AF5376" s="7">
        <f t="shared" si="765"/>
        <v>5</v>
      </c>
    </row>
    <row r="5377" spans="1:32" x14ac:dyDescent="0.25">
      <c r="A5377" s="11">
        <v>45911</v>
      </c>
      <c r="B5377" s="25">
        <v>4176864269</v>
      </c>
      <c r="C5377" s="12" t="s">
        <v>7214</v>
      </c>
      <c r="D5377" s="16">
        <v>45911</v>
      </c>
      <c r="G5377" s="13" t="s">
        <v>921</v>
      </c>
      <c r="I5377" s="25">
        <v>4176864269</v>
      </c>
      <c r="J5377" s="13" t="s">
        <v>1809</v>
      </c>
      <c r="K5377" s="13" t="s">
        <v>49</v>
      </c>
      <c r="L5377" s="25" t="str">
        <f>VLOOKUP($K5377,TONG_SL!$A:$D,2,0)</f>
        <v>Giò sụn gà 250g</v>
      </c>
      <c r="N5377" s="25" t="str">
        <f t="shared" si="766"/>
        <v>K-C6</v>
      </c>
      <c r="Q5377" s="25" t="str">
        <f>VLOOKUP(K5377,TONG_SL!$A:$D,3,0)</f>
        <v>Túi</v>
      </c>
      <c r="R5377" s="1">
        <v>5</v>
      </c>
      <c r="T5377" s="1">
        <f>VLOOKUP(VLOOKUP(G5377,Ma_KH!$A:$R,18,0)&amp;K5377,Gia_MB!$A:$F,6,0)</f>
        <v>50400</v>
      </c>
      <c r="U5377" s="14">
        <f t="shared" si="771"/>
        <v>252000</v>
      </c>
      <c r="W5377" s="64">
        <f t="shared" si="772"/>
        <v>0</v>
      </c>
      <c r="X5377" s="3" t="str">
        <f t="shared" si="773"/>
        <v>8</v>
      </c>
      <c r="Z5377" s="14">
        <f t="shared" si="774"/>
        <v>20160</v>
      </c>
      <c r="AA5377" s="7">
        <f>VLOOKUP(G5377,Ma_KH!$A:$R,14,0)</f>
        <v>60</v>
      </c>
      <c r="AD5377" s="7" t="str">
        <f>IFERROR(VLOOKUP(J5377,'Chuyển Mã'!$B$3:$C$9,2,0),"")</f>
        <v>Hà Nội</v>
      </c>
      <c r="AE5377" s="7" t="str">
        <f t="shared" si="764"/>
        <v>Giò sụn gà 250g</v>
      </c>
      <c r="AF5377" s="7">
        <f t="shared" si="765"/>
        <v>5</v>
      </c>
    </row>
    <row r="5378" spans="1:32" x14ac:dyDescent="0.25">
      <c r="A5378" s="11">
        <v>45911</v>
      </c>
      <c r="B5378" s="25">
        <v>4176639232</v>
      </c>
      <c r="C5378" s="12" t="s">
        <v>7214</v>
      </c>
      <c r="D5378" s="16">
        <v>45911</v>
      </c>
      <c r="G5378" s="13" t="s">
        <v>156</v>
      </c>
      <c r="I5378" s="25">
        <v>4176639232</v>
      </c>
      <c r="J5378" s="13" t="s">
        <v>1809</v>
      </c>
      <c r="K5378" s="13" t="s">
        <v>41</v>
      </c>
      <c r="L5378" s="25" t="str">
        <f>VLOOKUP($K5378,TONG_SL!$A:$D,2,0)</f>
        <v>Chả nướng 300g</v>
      </c>
      <c r="N5378" s="25" t="str">
        <f t="shared" si="766"/>
        <v>K-C6</v>
      </c>
      <c r="Q5378" s="25" t="str">
        <f>VLOOKUP(K5378,TONG_SL!$A:$D,3,0)</f>
        <v>Túi</v>
      </c>
      <c r="R5378" s="1">
        <v>3</v>
      </c>
      <c r="T5378" s="1">
        <f>VLOOKUP(VLOOKUP(G5378,Ma_KH!$A:$R,18,0)&amp;K5378,Gia_MB!$A:$F,6,0)</f>
        <v>70950</v>
      </c>
      <c r="U5378" s="14">
        <f t="shared" si="771"/>
        <v>212850</v>
      </c>
      <c r="W5378" s="64">
        <f t="shared" si="772"/>
        <v>0</v>
      </c>
      <c r="X5378" s="3" t="str">
        <f t="shared" si="773"/>
        <v>8</v>
      </c>
      <c r="Z5378" s="14">
        <f t="shared" si="774"/>
        <v>17028</v>
      </c>
      <c r="AA5378" s="7">
        <f>VLOOKUP(G5378,Ma_KH!$A:$R,14,0)</f>
        <v>60</v>
      </c>
      <c r="AD5378" s="7" t="str">
        <f>IFERROR(VLOOKUP(J5378,'Chuyển Mã'!$B$3:$C$9,2,0),"")</f>
        <v>Hà Nội</v>
      </c>
      <c r="AE5378" s="7" t="str">
        <f t="shared" si="764"/>
        <v>Chả nướng 300g</v>
      </c>
      <c r="AF5378" s="7">
        <f t="shared" si="765"/>
        <v>3</v>
      </c>
    </row>
    <row r="5379" spans="1:32" x14ac:dyDescent="0.25">
      <c r="A5379" s="11">
        <v>45911</v>
      </c>
      <c r="B5379" s="25">
        <v>4176639232</v>
      </c>
      <c r="C5379" s="12" t="s">
        <v>7214</v>
      </c>
      <c r="D5379" s="16">
        <v>45911</v>
      </c>
      <c r="G5379" s="13" t="s">
        <v>156</v>
      </c>
      <c r="I5379" s="25">
        <v>4176639232</v>
      </c>
      <c r="J5379" s="13" t="s">
        <v>1809</v>
      </c>
      <c r="K5379" s="13" t="s">
        <v>49</v>
      </c>
      <c r="L5379" s="25" t="str">
        <f>VLOOKUP($K5379,TONG_SL!$A:$D,2,0)</f>
        <v>Giò sụn gà 250g</v>
      </c>
      <c r="N5379" s="25" t="str">
        <f t="shared" si="766"/>
        <v>K-C6</v>
      </c>
      <c r="Q5379" s="25" t="str">
        <f>VLOOKUP(K5379,TONG_SL!$A:$D,3,0)</f>
        <v>Túi</v>
      </c>
      <c r="R5379" s="1">
        <v>3</v>
      </c>
      <c r="T5379" s="1">
        <f>VLOOKUP(VLOOKUP(G5379,Ma_KH!$A:$R,18,0)&amp;K5379,Gia_MB!$A:$F,6,0)</f>
        <v>50400</v>
      </c>
      <c r="U5379" s="14">
        <f t="shared" si="771"/>
        <v>151200</v>
      </c>
      <c r="W5379" s="64">
        <f t="shared" si="772"/>
        <v>0</v>
      </c>
      <c r="X5379" s="3" t="str">
        <f t="shared" si="773"/>
        <v>8</v>
      </c>
      <c r="Z5379" s="14">
        <f t="shared" si="774"/>
        <v>12096</v>
      </c>
      <c r="AA5379" s="7">
        <f>VLOOKUP(G5379,Ma_KH!$A:$R,14,0)</f>
        <v>60</v>
      </c>
      <c r="AD5379" s="7" t="str">
        <f>IFERROR(VLOOKUP(J5379,'Chuyển Mã'!$B$3:$C$9,2,0),"")</f>
        <v>Hà Nội</v>
      </c>
      <c r="AE5379" s="7" t="str">
        <f t="shared" ref="AE5379:AE5442" si="775">IFERROR(L5379,"")</f>
        <v>Giò sụn gà 250g</v>
      </c>
      <c r="AF5379" s="7">
        <f t="shared" ref="AF5379:AF5442" si="776">R5379</f>
        <v>3</v>
      </c>
    </row>
    <row r="5380" spans="1:32" x14ac:dyDescent="0.25">
      <c r="A5380" s="11">
        <v>45911</v>
      </c>
      <c r="B5380" s="25">
        <v>4176639232</v>
      </c>
      <c r="C5380" s="12" t="s">
        <v>7214</v>
      </c>
      <c r="D5380" s="16">
        <v>45911</v>
      </c>
      <c r="G5380" s="13" t="s">
        <v>156</v>
      </c>
      <c r="I5380" s="25">
        <v>4176639232</v>
      </c>
      <c r="J5380" s="13" t="s">
        <v>1809</v>
      </c>
      <c r="K5380" s="13" t="s">
        <v>47</v>
      </c>
      <c r="L5380" s="25" t="str">
        <f>VLOOKUP($K5380,TONG_SL!$A:$D,2,0)</f>
        <v>Giò lụa cây 250g</v>
      </c>
      <c r="N5380" s="25" t="str">
        <f t="shared" si="766"/>
        <v>K-C6</v>
      </c>
      <c r="Q5380" s="25" t="str">
        <f>VLOOKUP(K5380,TONG_SL!$A:$D,3,0)</f>
        <v>Túi</v>
      </c>
      <c r="R5380" s="1">
        <v>3</v>
      </c>
      <c r="T5380" s="1">
        <f>VLOOKUP(VLOOKUP(G5380,Ma_KH!$A:$R,18,0)&amp;K5380,Gia_MB!$A:$F,6,0)</f>
        <v>49500</v>
      </c>
      <c r="U5380" s="14">
        <f t="shared" si="771"/>
        <v>148500</v>
      </c>
      <c r="W5380" s="64">
        <f t="shared" si="772"/>
        <v>0</v>
      </c>
      <c r="X5380" s="3" t="str">
        <f t="shared" si="773"/>
        <v>8</v>
      </c>
      <c r="Z5380" s="14">
        <f t="shared" si="774"/>
        <v>11880</v>
      </c>
      <c r="AA5380" s="7">
        <f>VLOOKUP(G5380,Ma_KH!$A:$R,14,0)</f>
        <v>60</v>
      </c>
      <c r="AD5380" s="7" t="str">
        <f>IFERROR(VLOOKUP(J5380,'Chuyển Mã'!$B$3:$C$9,2,0),"")</f>
        <v>Hà Nội</v>
      </c>
      <c r="AE5380" s="7" t="str">
        <f t="shared" si="775"/>
        <v>Giò lụa cây 250g</v>
      </c>
      <c r="AF5380" s="7">
        <f t="shared" si="776"/>
        <v>3</v>
      </c>
    </row>
    <row r="5381" spans="1:32" x14ac:dyDescent="0.25">
      <c r="A5381" s="11">
        <v>45911</v>
      </c>
      <c r="B5381" s="25">
        <v>4176639232</v>
      </c>
      <c r="C5381" s="12" t="s">
        <v>7214</v>
      </c>
      <c r="D5381" s="16">
        <v>45911</v>
      </c>
      <c r="G5381" s="13" t="s">
        <v>156</v>
      </c>
      <c r="I5381" s="25">
        <v>4176639232</v>
      </c>
      <c r="J5381" s="13" t="s">
        <v>1809</v>
      </c>
      <c r="K5381" s="13" t="s">
        <v>27</v>
      </c>
      <c r="L5381" s="25" t="str">
        <f>VLOOKUP($K5381,TONG_SL!$A:$D,2,0)</f>
        <v>Chân giò heo muối 300g</v>
      </c>
      <c r="N5381" s="25" t="str">
        <f t="shared" si="766"/>
        <v>K-C6</v>
      </c>
      <c r="Q5381" s="25" t="str">
        <f>VLOOKUP(K5381,TONG_SL!$A:$D,3,0)</f>
        <v>Túi</v>
      </c>
      <c r="R5381" s="1">
        <v>5</v>
      </c>
      <c r="T5381" s="1">
        <f>VLOOKUP(VLOOKUP(G5381,Ma_KH!$A:$R,18,0)&amp;K5381,Gia_MB!$A:$F,6,0)</f>
        <v>73431</v>
      </c>
      <c r="U5381" s="14">
        <f t="shared" si="771"/>
        <v>367155</v>
      </c>
      <c r="W5381" s="64">
        <f t="shared" si="772"/>
        <v>0</v>
      </c>
      <c r="X5381" s="3" t="str">
        <f t="shared" si="773"/>
        <v>8</v>
      </c>
      <c r="Z5381" s="14">
        <f t="shared" si="774"/>
        <v>29372.400000000001</v>
      </c>
      <c r="AA5381" s="7">
        <f>VLOOKUP(G5381,Ma_KH!$A:$R,14,0)</f>
        <v>60</v>
      </c>
      <c r="AD5381" s="7" t="str">
        <f>IFERROR(VLOOKUP(J5381,'Chuyển Mã'!$B$3:$C$9,2,0),"")</f>
        <v>Hà Nội</v>
      </c>
      <c r="AE5381" s="7" t="str">
        <f t="shared" si="775"/>
        <v>Chân giò heo muối 300g</v>
      </c>
      <c r="AF5381" s="7">
        <f t="shared" si="776"/>
        <v>5</v>
      </c>
    </row>
    <row r="5382" spans="1:32" x14ac:dyDescent="0.25">
      <c r="A5382" s="11">
        <v>45911</v>
      </c>
      <c r="B5382" s="25">
        <v>4176639232</v>
      </c>
      <c r="C5382" s="12" t="s">
        <v>7214</v>
      </c>
      <c r="D5382" s="16">
        <v>45911</v>
      </c>
      <c r="G5382" s="13" t="s">
        <v>156</v>
      </c>
      <c r="I5382" s="25">
        <v>4176639232</v>
      </c>
      <c r="J5382" s="13" t="s">
        <v>1809</v>
      </c>
      <c r="K5382" s="13" t="s">
        <v>39</v>
      </c>
      <c r="L5382" s="25" t="str">
        <f>VLOOKUP($K5382,TONG_SL!$A:$D,2,0)</f>
        <v>Chả cốm 300g</v>
      </c>
      <c r="N5382" s="25" t="str">
        <f t="shared" si="766"/>
        <v>K-C6</v>
      </c>
      <c r="Q5382" s="25" t="str">
        <f>VLOOKUP(K5382,TONG_SL!$A:$D,3,0)</f>
        <v>Túi</v>
      </c>
      <c r="R5382" s="1">
        <v>3</v>
      </c>
      <c r="T5382" s="1">
        <f>VLOOKUP(VLOOKUP(G5382,Ma_KH!$A:$R,18,0)&amp;K5382,Gia_MB!$A:$F,6,0)</f>
        <v>74250</v>
      </c>
      <c r="U5382" s="14">
        <f t="shared" si="771"/>
        <v>222750</v>
      </c>
      <c r="W5382" s="64">
        <f t="shared" si="772"/>
        <v>0</v>
      </c>
      <c r="X5382" s="3" t="str">
        <f t="shared" si="773"/>
        <v>8</v>
      </c>
      <c r="Z5382" s="14">
        <f t="shared" si="774"/>
        <v>17820</v>
      </c>
      <c r="AA5382" s="7">
        <f>VLOOKUP(G5382,Ma_KH!$A:$R,14,0)</f>
        <v>60</v>
      </c>
      <c r="AD5382" s="7" t="str">
        <f>IFERROR(VLOOKUP(J5382,'Chuyển Mã'!$B$3:$C$9,2,0),"")</f>
        <v>Hà Nội</v>
      </c>
      <c r="AE5382" s="7" t="str">
        <f t="shared" si="775"/>
        <v>Chả cốm 300g</v>
      </c>
      <c r="AF5382" s="7">
        <f t="shared" si="776"/>
        <v>3</v>
      </c>
    </row>
    <row r="5383" spans="1:32" x14ac:dyDescent="0.25">
      <c r="A5383" s="11">
        <v>45911</v>
      </c>
      <c r="B5383" s="25">
        <v>4176639232</v>
      </c>
      <c r="C5383" s="12" t="s">
        <v>7214</v>
      </c>
      <c r="D5383" s="16">
        <v>45911</v>
      </c>
      <c r="G5383" s="13" t="s">
        <v>156</v>
      </c>
      <c r="I5383" s="25">
        <v>4176639232</v>
      </c>
      <c r="J5383" s="13" t="s">
        <v>1809</v>
      </c>
      <c r="K5383" s="13" t="s">
        <v>32</v>
      </c>
      <c r="L5383" s="25" t="str">
        <f>VLOOKUP($K5383,TONG_SL!$A:$D,2,0)</f>
        <v>Giò Tai Lưỡi Xào 250</v>
      </c>
      <c r="N5383" s="25" t="str">
        <f t="shared" si="766"/>
        <v>K-C6</v>
      </c>
      <c r="Q5383" s="25" t="str">
        <f>VLOOKUP(K5383,TONG_SL!$A:$D,3,0)</f>
        <v>Túi</v>
      </c>
      <c r="R5383" s="1">
        <v>3</v>
      </c>
      <c r="T5383" s="1">
        <f>VLOOKUP(VLOOKUP(G5383,Ma_KH!$A:$R,18,0)&amp;K5383,Gia_MB!$A:$F,6,0)</f>
        <v>50183</v>
      </c>
      <c r="U5383" s="14">
        <f t="shared" si="771"/>
        <v>150549</v>
      </c>
      <c r="W5383" s="64">
        <f t="shared" si="772"/>
        <v>0</v>
      </c>
      <c r="X5383" s="3" t="str">
        <f t="shared" si="773"/>
        <v>8</v>
      </c>
      <c r="Z5383" s="14">
        <f t="shared" si="774"/>
        <v>12043.92</v>
      </c>
      <c r="AA5383" s="7">
        <f>VLOOKUP(G5383,Ma_KH!$A:$R,14,0)</f>
        <v>60</v>
      </c>
      <c r="AD5383" s="7" t="str">
        <f>IFERROR(VLOOKUP(J5383,'Chuyển Mã'!$B$3:$C$9,2,0),"")</f>
        <v>Hà Nội</v>
      </c>
      <c r="AE5383" s="7" t="str">
        <f t="shared" si="775"/>
        <v>Giò Tai Lưỡi Xào 250</v>
      </c>
      <c r="AF5383" s="7">
        <f t="shared" si="776"/>
        <v>3</v>
      </c>
    </row>
    <row r="5384" spans="1:32" x14ac:dyDescent="0.25">
      <c r="A5384" s="11">
        <v>45911</v>
      </c>
      <c r="B5384" s="25">
        <v>4176639232</v>
      </c>
      <c r="C5384" s="12" t="s">
        <v>7214</v>
      </c>
      <c r="D5384" s="16">
        <v>45911</v>
      </c>
      <c r="G5384" s="13" t="s">
        <v>156</v>
      </c>
      <c r="I5384" s="25">
        <v>4176639232</v>
      </c>
      <c r="J5384" s="13" t="s">
        <v>1809</v>
      </c>
      <c r="K5384" s="13" t="s">
        <v>55</v>
      </c>
      <c r="L5384" s="25" t="str">
        <f>VLOOKUP($K5384,TONG_SL!$A:$D,2,0)</f>
        <v>Gà xì dầu 500g</v>
      </c>
      <c r="N5384" s="25" t="str">
        <f t="shared" si="766"/>
        <v>K-C6</v>
      </c>
      <c r="Q5384" s="25" t="str">
        <f>VLOOKUP(K5384,TONG_SL!$A:$D,3,0)</f>
        <v>Túi</v>
      </c>
      <c r="R5384" s="1">
        <v>3</v>
      </c>
      <c r="T5384" s="1">
        <f>VLOOKUP(VLOOKUP(G5384,Ma_KH!$A:$R,18,0)&amp;K5384,Gia_MB!$A:$F,6,0)</f>
        <v>111606</v>
      </c>
      <c r="U5384" s="14">
        <f t="shared" si="771"/>
        <v>334818</v>
      </c>
      <c r="W5384" s="64">
        <f t="shared" si="772"/>
        <v>0</v>
      </c>
      <c r="X5384" s="3" t="str">
        <f t="shared" si="773"/>
        <v>8</v>
      </c>
      <c r="Z5384" s="14">
        <f t="shared" si="774"/>
        <v>26785.440000000002</v>
      </c>
      <c r="AA5384" s="7">
        <f>VLOOKUP(G5384,Ma_KH!$A:$R,14,0)</f>
        <v>60</v>
      </c>
      <c r="AD5384" s="7" t="str">
        <f>IFERROR(VLOOKUP(J5384,'Chuyển Mã'!$B$3:$C$9,2,0),"")</f>
        <v>Hà Nội</v>
      </c>
      <c r="AE5384" s="7" t="str">
        <f t="shared" si="775"/>
        <v>Gà xì dầu 500g</v>
      </c>
      <c r="AF5384" s="7">
        <f t="shared" si="776"/>
        <v>3</v>
      </c>
    </row>
    <row r="5385" spans="1:32" x14ac:dyDescent="0.25">
      <c r="A5385" s="11">
        <v>45911</v>
      </c>
      <c r="B5385" s="25">
        <v>4176639232</v>
      </c>
      <c r="C5385" s="12" t="s">
        <v>7214</v>
      </c>
      <c r="D5385" s="16">
        <v>45911</v>
      </c>
      <c r="G5385" s="13" t="s">
        <v>156</v>
      </c>
      <c r="I5385" s="25">
        <v>4176639232</v>
      </c>
      <c r="J5385" s="13" t="s">
        <v>1809</v>
      </c>
      <c r="K5385" s="13" t="s">
        <v>51</v>
      </c>
      <c r="L5385" s="25" t="str">
        <f>VLOOKUP($K5385,TONG_SL!$A:$D,2,0)</f>
        <v>Mọc Nấm Hương 250g</v>
      </c>
      <c r="N5385" s="25" t="str">
        <f t="shared" si="766"/>
        <v>K-C6</v>
      </c>
      <c r="Q5385" s="25" t="str">
        <f>VLOOKUP(K5385,TONG_SL!$A:$D,3,0)</f>
        <v>Túi</v>
      </c>
      <c r="R5385" s="1">
        <v>3</v>
      </c>
      <c r="T5385" s="1">
        <f>VLOOKUP(VLOOKUP(G5385,Ma_KH!$A:$R,18,0)&amp;K5385,Gia_MB!$A:$F,6,0)</f>
        <v>46000</v>
      </c>
      <c r="U5385" s="14">
        <f t="shared" si="771"/>
        <v>138000</v>
      </c>
      <c r="W5385" s="64">
        <f t="shared" si="772"/>
        <v>0</v>
      </c>
      <c r="X5385" s="3" t="str">
        <f t="shared" si="773"/>
        <v>8</v>
      </c>
      <c r="Z5385" s="14">
        <f t="shared" si="774"/>
        <v>11040</v>
      </c>
      <c r="AA5385" s="7">
        <f>VLOOKUP(G5385,Ma_KH!$A:$R,14,0)</f>
        <v>60</v>
      </c>
      <c r="AD5385" s="7" t="str">
        <f>IFERROR(VLOOKUP(J5385,'Chuyển Mã'!$B$3:$C$9,2,0),"")</f>
        <v>Hà Nội</v>
      </c>
      <c r="AE5385" s="7" t="str">
        <f t="shared" si="775"/>
        <v>Mọc Nấm Hương 250g</v>
      </c>
      <c r="AF5385" s="7">
        <f t="shared" si="776"/>
        <v>3</v>
      </c>
    </row>
    <row r="5386" spans="1:32" x14ac:dyDescent="0.25">
      <c r="A5386" s="11">
        <v>45911</v>
      </c>
      <c r="B5386" s="25">
        <v>4176790115</v>
      </c>
      <c r="C5386" s="12" t="s">
        <v>7214</v>
      </c>
      <c r="D5386" s="16">
        <v>45911</v>
      </c>
      <c r="G5386" s="13" t="s">
        <v>950</v>
      </c>
      <c r="I5386" s="25">
        <v>4176790115</v>
      </c>
      <c r="J5386" s="13" t="s">
        <v>1809</v>
      </c>
      <c r="K5386" s="13" t="s">
        <v>27</v>
      </c>
      <c r="L5386" s="25" t="str">
        <f>VLOOKUP($K5386,TONG_SL!$A:$D,2,0)</f>
        <v>Chân giò heo muối 300g</v>
      </c>
      <c r="N5386" s="25" t="str">
        <f t="shared" si="766"/>
        <v>K-C6</v>
      </c>
      <c r="Q5386" s="25" t="str">
        <f>VLOOKUP(K5386,TONG_SL!$A:$D,3,0)</f>
        <v>Túi</v>
      </c>
      <c r="R5386" s="1">
        <v>3</v>
      </c>
      <c r="T5386" s="1">
        <f>VLOOKUP(VLOOKUP(G5386,Ma_KH!$A:$R,18,0)&amp;K5386,Gia_MB!$A:$F,6,0)</f>
        <v>73431</v>
      </c>
      <c r="U5386" s="14">
        <f t="shared" si="771"/>
        <v>220293</v>
      </c>
      <c r="W5386" s="64">
        <f t="shared" si="772"/>
        <v>0</v>
      </c>
      <c r="X5386" s="3" t="str">
        <f t="shared" si="773"/>
        <v>8</v>
      </c>
      <c r="Z5386" s="14">
        <f t="shared" si="774"/>
        <v>17623.439999999999</v>
      </c>
      <c r="AA5386" s="7">
        <f>VLOOKUP(G5386,Ma_KH!$A:$R,14,0)</f>
        <v>60</v>
      </c>
      <c r="AD5386" s="7" t="str">
        <f>IFERROR(VLOOKUP(J5386,'Chuyển Mã'!$B$3:$C$9,2,0),"")</f>
        <v>Hà Nội</v>
      </c>
      <c r="AE5386" s="7" t="str">
        <f t="shared" si="775"/>
        <v>Chân giò heo muối 300g</v>
      </c>
      <c r="AF5386" s="7">
        <f t="shared" si="776"/>
        <v>3</v>
      </c>
    </row>
    <row r="5387" spans="1:32" x14ac:dyDescent="0.25">
      <c r="A5387" s="11">
        <v>45911</v>
      </c>
      <c r="B5387" s="25">
        <v>4176790115</v>
      </c>
      <c r="C5387" s="12" t="s">
        <v>7214</v>
      </c>
      <c r="D5387" s="16">
        <v>45911</v>
      </c>
      <c r="G5387" s="13" t="s">
        <v>950</v>
      </c>
      <c r="I5387" s="25">
        <v>4176790115</v>
      </c>
      <c r="J5387" s="13" t="s">
        <v>1809</v>
      </c>
      <c r="K5387" s="13" t="s">
        <v>32</v>
      </c>
      <c r="L5387" s="25" t="str">
        <f>VLOOKUP($K5387,TONG_SL!$A:$D,2,0)</f>
        <v>Giò Tai Lưỡi Xào 250</v>
      </c>
      <c r="N5387" s="25" t="str">
        <f t="shared" si="766"/>
        <v>K-C6</v>
      </c>
      <c r="Q5387" s="25" t="str">
        <f>VLOOKUP(K5387,TONG_SL!$A:$D,3,0)</f>
        <v>Túi</v>
      </c>
      <c r="R5387" s="1">
        <v>3</v>
      </c>
      <c r="T5387" s="1">
        <f>VLOOKUP(VLOOKUP(G5387,Ma_KH!$A:$R,18,0)&amp;K5387,Gia_MB!$A:$F,6,0)</f>
        <v>50183</v>
      </c>
      <c r="U5387" s="14">
        <f t="shared" si="771"/>
        <v>150549</v>
      </c>
      <c r="W5387" s="64">
        <f t="shared" si="772"/>
        <v>0</v>
      </c>
      <c r="X5387" s="3" t="str">
        <f t="shared" si="773"/>
        <v>8</v>
      </c>
      <c r="Z5387" s="14">
        <f t="shared" si="774"/>
        <v>12043.92</v>
      </c>
      <c r="AA5387" s="7">
        <f>VLOOKUP(G5387,Ma_KH!$A:$R,14,0)</f>
        <v>60</v>
      </c>
      <c r="AD5387" s="7" t="str">
        <f>IFERROR(VLOOKUP(J5387,'Chuyển Mã'!$B$3:$C$9,2,0),"")</f>
        <v>Hà Nội</v>
      </c>
      <c r="AE5387" s="7" t="str">
        <f t="shared" si="775"/>
        <v>Giò Tai Lưỡi Xào 250</v>
      </c>
      <c r="AF5387" s="7">
        <f t="shared" si="776"/>
        <v>3</v>
      </c>
    </row>
    <row r="5388" spans="1:32" x14ac:dyDescent="0.25">
      <c r="A5388" s="11">
        <v>45911</v>
      </c>
      <c r="B5388" s="25">
        <v>4176790115</v>
      </c>
      <c r="C5388" s="12" t="s">
        <v>7214</v>
      </c>
      <c r="D5388" s="16">
        <v>45911</v>
      </c>
      <c r="G5388" s="13" t="s">
        <v>950</v>
      </c>
      <c r="I5388" s="25">
        <v>4176790115</v>
      </c>
      <c r="J5388" s="13" t="s">
        <v>1809</v>
      </c>
      <c r="K5388" s="13" t="s">
        <v>39</v>
      </c>
      <c r="L5388" s="25" t="str">
        <f>VLOOKUP($K5388,TONG_SL!$A:$D,2,0)</f>
        <v>Chả cốm 300g</v>
      </c>
      <c r="N5388" s="25" t="str">
        <f t="shared" si="766"/>
        <v>K-C6</v>
      </c>
      <c r="Q5388" s="25" t="str">
        <f>VLOOKUP(K5388,TONG_SL!$A:$D,3,0)</f>
        <v>Túi</v>
      </c>
      <c r="R5388" s="1">
        <v>2</v>
      </c>
      <c r="T5388" s="1">
        <f>VLOOKUP(VLOOKUP(G5388,Ma_KH!$A:$R,18,0)&amp;K5388,Gia_MB!$A:$F,6,0)</f>
        <v>74250</v>
      </c>
      <c r="U5388" s="14">
        <f t="shared" si="771"/>
        <v>148500</v>
      </c>
      <c r="W5388" s="64">
        <f t="shared" si="772"/>
        <v>0</v>
      </c>
      <c r="X5388" s="3" t="str">
        <f t="shared" si="773"/>
        <v>8</v>
      </c>
      <c r="Z5388" s="14">
        <f t="shared" si="774"/>
        <v>11880</v>
      </c>
      <c r="AA5388" s="7">
        <f>VLOOKUP(G5388,Ma_KH!$A:$R,14,0)</f>
        <v>60</v>
      </c>
      <c r="AD5388" s="7" t="str">
        <f>IFERROR(VLOOKUP(J5388,'Chuyển Mã'!$B$3:$C$9,2,0),"")</f>
        <v>Hà Nội</v>
      </c>
      <c r="AE5388" s="7" t="str">
        <f t="shared" si="775"/>
        <v>Chả cốm 300g</v>
      </c>
      <c r="AF5388" s="7">
        <f t="shared" si="776"/>
        <v>2</v>
      </c>
    </row>
    <row r="5389" spans="1:32" x14ac:dyDescent="0.25">
      <c r="A5389" s="11">
        <v>45911</v>
      </c>
      <c r="B5389" s="25">
        <v>4176790115</v>
      </c>
      <c r="C5389" s="12" t="s">
        <v>7214</v>
      </c>
      <c r="D5389" s="16">
        <v>45911</v>
      </c>
      <c r="G5389" s="13" t="s">
        <v>950</v>
      </c>
      <c r="I5389" s="25">
        <v>4176790115</v>
      </c>
      <c r="J5389" s="13" t="s">
        <v>1809</v>
      </c>
      <c r="K5389" s="13" t="s">
        <v>41</v>
      </c>
      <c r="L5389" s="25" t="str">
        <f>VLOOKUP($K5389,TONG_SL!$A:$D,2,0)</f>
        <v>Chả nướng 300g</v>
      </c>
      <c r="N5389" s="25" t="str">
        <f t="shared" si="766"/>
        <v>K-C6</v>
      </c>
      <c r="Q5389" s="25" t="str">
        <f>VLOOKUP(K5389,TONG_SL!$A:$D,3,0)</f>
        <v>Túi</v>
      </c>
      <c r="R5389" s="1">
        <v>2</v>
      </c>
      <c r="T5389" s="1">
        <f>VLOOKUP(VLOOKUP(G5389,Ma_KH!$A:$R,18,0)&amp;K5389,Gia_MB!$A:$F,6,0)</f>
        <v>70950</v>
      </c>
      <c r="U5389" s="14">
        <f t="shared" si="771"/>
        <v>141900</v>
      </c>
      <c r="W5389" s="64">
        <f t="shared" si="772"/>
        <v>0</v>
      </c>
      <c r="X5389" s="3" t="str">
        <f t="shared" si="773"/>
        <v>8</v>
      </c>
      <c r="Z5389" s="14">
        <f t="shared" si="774"/>
        <v>11352</v>
      </c>
      <c r="AA5389" s="7">
        <f>VLOOKUP(G5389,Ma_KH!$A:$R,14,0)</f>
        <v>60</v>
      </c>
      <c r="AD5389" s="7" t="str">
        <f>IFERROR(VLOOKUP(J5389,'Chuyển Mã'!$B$3:$C$9,2,0),"")</f>
        <v>Hà Nội</v>
      </c>
      <c r="AE5389" s="7" t="str">
        <f t="shared" si="775"/>
        <v>Chả nướng 300g</v>
      </c>
      <c r="AF5389" s="7">
        <f t="shared" si="776"/>
        <v>2</v>
      </c>
    </row>
    <row r="5390" spans="1:32" x14ac:dyDescent="0.25">
      <c r="A5390" s="11">
        <v>45911</v>
      </c>
      <c r="B5390" s="25">
        <v>4176790115</v>
      </c>
      <c r="C5390" s="12" t="s">
        <v>7214</v>
      </c>
      <c r="D5390" s="16">
        <v>45911</v>
      </c>
      <c r="G5390" s="13" t="s">
        <v>950</v>
      </c>
      <c r="I5390" s="25">
        <v>4176790115</v>
      </c>
      <c r="J5390" s="13" t="s">
        <v>1809</v>
      </c>
      <c r="K5390" s="13" t="s">
        <v>35</v>
      </c>
      <c r="L5390" s="25" t="str">
        <f>VLOOKUP($K5390,TONG_SL!$A:$D,2,0)</f>
        <v>Tai heo muối 200g</v>
      </c>
      <c r="N5390" s="25" t="str">
        <f t="shared" si="766"/>
        <v>K-C6</v>
      </c>
      <c r="Q5390" s="25" t="str">
        <f>VLOOKUP(K5390,TONG_SL!$A:$D,3,0)</f>
        <v>Túi</v>
      </c>
      <c r="R5390" s="1">
        <v>3</v>
      </c>
      <c r="T5390" s="1">
        <f>VLOOKUP(VLOOKUP(G5390,Ma_KH!$A:$R,18,0)&amp;K5390,Gia_MB!$A:$F,6,0)</f>
        <v>55595</v>
      </c>
      <c r="U5390" s="14">
        <f t="shared" si="771"/>
        <v>166785</v>
      </c>
      <c r="W5390" s="64">
        <f t="shared" si="772"/>
        <v>0</v>
      </c>
      <c r="X5390" s="3" t="str">
        <f t="shared" si="773"/>
        <v>8</v>
      </c>
      <c r="Z5390" s="14">
        <f t="shared" si="774"/>
        <v>13342.800000000001</v>
      </c>
      <c r="AA5390" s="7">
        <f>VLOOKUP(G5390,Ma_KH!$A:$R,14,0)</f>
        <v>60</v>
      </c>
      <c r="AD5390" s="7" t="str">
        <f>IFERROR(VLOOKUP(J5390,'Chuyển Mã'!$B$3:$C$9,2,0),"")</f>
        <v>Hà Nội</v>
      </c>
      <c r="AE5390" s="7" t="str">
        <f t="shared" si="775"/>
        <v>Tai heo muối 200g</v>
      </c>
      <c r="AF5390" s="7">
        <f t="shared" si="776"/>
        <v>3</v>
      </c>
    </row>
    <row r="5391" spans="1:32" x14ac:dyDescent="0.25">
      <c r="A5391" s="11">
        <v>45911</v>
      </c>
      <c r="B5391" s="25">
        <v>4176641106</v>
      </c>
      <c r="C5391" s="12" t="s">
        <v>7214</v>
      </c>
      <c r="D5391" s="16">
        <v>45911</v>
      </c>
      <c r="G5391" s="13" t="s">
        <v>426</v>
      </c>
      <c r="I5391" s="25">
        <v>4176641106</v>
      </c>
      <c r="J5391" s="13" t="s">
        <v>1809</v>
      </c>
      <c r="K5391" s="13" t="s">
        <v>51</v>
      </c>
      <c r="L5391" s="25" t="str">
        <f>VLOOKUP($K5391,TONG_SL!$A:$D,2,0)</f>
        <v>Mọc Nấm Hương 250g</v>
      </c>
      <c r="N5391" s="25" t="str">
        <f t="shared" si="766"/>
        <v>K-C6</v>
      </c>
      <c r="Q5391" s="25" t="str">
        <f>VLOOKUP(K5391,TONG_SL!$A:$D,3,0)</f>
        <v>Túi</v>
      </c>
      <c r="R5391" s="1">
        <v>3</v>
      </c>
      <c r="T5391" s="1">
        <f>VLOOKUP(VLOOKUP(G5391,Ma_KH!$A:$R,18,0)&amp;K5391,Gia_MB!$A:$F,6,0)</f>
        <v>46000</v>
      </c>
      <c r="U5391" s="14">
        <f t="shared" si="771"/>
        <v>138000</v>
      </c>
      <c r="W5391" s="64">
        <f t="shared" si="772"/>
        <v>0</v>
      </c>
      <c r="X5391" s="3" t="str">
        <f t="shared" si="773"/>
        <v>8</v>
      </c>
      <c r="Z5391" s="14">
        <f t="shared" si="774"/>
        <v>11040</v>
      </c>
      <c r="AA5391" s="7">
        <f>VLOOKUP(G5391,Ma_KH!$A:$R,14,0)</f>
        <v>60</v>
      </c>
      <c r="AD5391" s="7" t="str">
        <f>IFERROR(VLOOKUP(J5391,'Chuyển Mã'!$B$3:$C$9,2,0),"")</f>
        <v>Hà Nội</v>
      </c>
      <c r="AE5391" s="7" t="str">
        <f t="shared" si="775"/>
        <v>Mọc Nấm Hương 250g</v>
      </c>
      <c r="AF5391" s="7">
        <f t="shared" si="776"/>
        <v>3</v>
      </c>
    </row>
    <row r="5392" spans="1:32" x14ac:dyDescent="0.25">
      <c r="A5392" s="11">
        <v>45911</v>
      </c>
      <c r="B5392" s="25">
        <v>4176641106</v>
      </c>
      <c r="C5392" s="12" t="s">
        <v>7214</v>
      </c>
      <c r="D5392" s="16">
        <v>45911</v>
      </c>
      <c r="G5392" s="13" t="s">
        <v>426</v>
      </c>
      <c r="I5392" s="25">
        <v>4176641106</v>
      </c>
      <c r="J5392" s="13" t="s">
        <v>1809</v>
      </c>
      <c r="K5392" s="13" t="s">
        <v>27</v>
      </c>
      <c r="L5392" s="25" t="str">
        <f>VLOOKUP($K5392,TONG_SL!$A:$D,2,0)</f>
        <v>Chân giò heo muối 300g</v>
      </c>
      <c r="N5392" s="25" t="str">
        <f t="shared" si="766"/>
        <v>K-C6</v>
      </c>
      <c r="Q5392" s="25" t="str">
        <f>VLOOKUP(K5392,TONG_SL!$A:$D,3,0)</f>
        <v>Túi</v>
      </c>
      <c r="R5392" s="1">
        <v>6</v>
      </c>
      <c r="T5392" s="1">
        <f>VLOOKUP(VLOOKUP(G5392,Ma_KH!$A:$R,18,0)&amp;K5392,Gia_MB!$A:$F,6,0)</f>
        <v>73431</v>
      </c>
      <c r="U5392" s="14">
        <f t="shared" si="771"/>
        <v>440586</v>
      </c>
      <c r="W5392" s="64">
        <f t="shared" si="772"/>
        <v>0</v>
      </c>
      <c r="X5392" s="3" t="str">
        <f t="shared" si="773"/>
        <v>8</v>
      </c>
      <c r="Z5392" s="14">
        <f t="shared" si="774"/>
        <v>35246.879999999997</v>
      </c>
      <c r="AA5392" s="7">
        <f>VLOOKUP(G5392,Ma_KH!$A:$R,14,0)</f>
        <v>60</v>
      </c>
      <c r="AD5392" s="7" t="str">
        <f>IFERROR(VLOOKUP(J5392,'Chuyển Mã'!$B$3:$C$9,2,0),"")</f>
        <v>Hà Nội</v>
      </c>
      <c r="AE5392" s="7" t="str">
        <f t="shared" si="775"/>
        <v>Chân giò heo muối 300g</v>
      </c>
      <c r="AF5392" s="7">
        <f t="shared" si="776"/>
        <v>6</v>
      </c>
    </row>
    <row r="5393" spans="1:32" x14ac:dyDescent="0.25">
      <c r="A5393" s="11">
        <v>45911</v>
      </c>
      <c r="B5393" s="25">
        <v>4176641106</v>
      </c>
      <c r="C5393" s="12" t="s">
        <v>7214</v>
      </c>
      <c r="D5393" s="16">
        <v>45911</v>
      </c>
      <c r="G5393" s="13" t="s">
        <v>426</v>
      </c>
      <c r="I5393" s="25">
        <v>4176641106</v>
      </c>
      <c r="J5393" s="13" t="s">
        <v>1809</v>
      </c>
      <c r="K5393" s="13" t="s">
        <v>32</v>
      </c>
      <c r="L5393" s="25" t="str">
        <f>VLOOKUP($K5393,TONG_SL!$A:$D,2,0)</f>
        <v>Giò Tai Lưỡi Xào 250</v>
      </c>
      <c r="N5393" s="25" t="str">
        <f t="shared" si="766"/>
        <v>K-C6</v>
      </c>
      <c r="Q5393" s="25" t="str">
        <f>VLOOKUP(K5393,TONG_SL!$A:$D,3,0)</f>
        <v>Túi</v>
      </c>
      <c r="R5393" s="1">
        <v>2</v>
      </c>
      <c r="T5393" s="1">
        <f>VLOOKUP(VLOOKUP(G5393,Ma_KH!$A:$R,18,0)&amp;K5393,Gia_MB!$A:$F,6,0)</f>
        <v>50183</v>
      </c>
      <c r="U5393" s="14">
        <f t="shared" si="771"/>
        <v>100366</v>
      </c>
      <c r="W5393" s="64">
        <f t="shared" si="772"/>
        <v>0</v>
      </c>
      <c r="X5393" s="3" t="str">
        <f t="shared" si="773"/>
        <v>8</v>
      </c>
      <c r="Z5393" s="14">
        <f t="shared" si="774"/>
        <v>8029.28</v>
      </c>
      <c r="AA5393" s="7">
        <f>VLOOKUP(G5393,Ma_KH!$A:$R,14,0)</f>
        <v>60</v>
      </c>
      <c r="AD5393" s="7" t="str">
        <f>IFERROR(VLOOKUP(J5393,'Chuyển Mã'!$B$3:$C$9,2,0),"")</f>
        <v>Hà Nội</v>
      </c>
      <c r="AE5393" s="7" t="str">
        <f t="shared" si="775"/>
        <v>Giò Tai Lưỡi Xào 250</v>
      </c>
      <c r="AF5393" s="7">
        <f t="shared" si="776"/>
        <v>2</v>
      </c>
    </row>
    <row r="5394" spans="1:32" x14ac:dyDescent="0.25">
      <c r="A5394" s="11">
        <v>45911</v>
      </c>
      <c r="B5394" s="25">
        <v>4176641106</v>
      </c>
      <c r="C5394" s="12" t="s">
        <v>7214</v>
      </c>
      <c r="D5394" s="16">
        <v>45911</v>
      </c>
      <c r="G5394" s="13" t="s">
        <v>426</v>
      </c>
      <c r="I5394" s="25">
        <v>4176641106</v>
      </c>
      <c r="J5394" s="13" t="s">
        <v>1809</v>
      </c>
      <c r="K5394" s="13" t="s">
        <v>35</v>
      </c>
      <c r="L5394" s="25" t="str">
        <f>VLOOKUP($K5394,TONG_SL!$A:$D,2,0)</f>
        <v>Tai heo muối 200g</v>
      </c>
      <c r="N5394" s="25" t="str">
        <f t="shared" si="766"/>
        <v>K-C6</v>
      </c>
      <c r="Q5394" s="25" t="str">
        <f>VLOOKUP(K5394,TONG_SL!$A:$D,3,0)</f>
        <v>Túi</v>
      </c>
      <c r="R5394" s="1">
        <v>2</v>
      </c>
      <c r="T5394" s="1">
        <f>VLOOKUP(VLOOKUP(G5394,Ma_KH!$A:$R,18,0)&amp;K5394,Gia_MB!$A:$F,6,0)</f>
        <v>55595</v>
      </c>
      <c r="U5394" s="14">
        <f t="shared" si="771"/>
        <v>111190</v>
      </c>
      <c r="W5394" s="64">
        <f t="shared" si="772"/>
        <v>0</v>
      </c>
      <c r="X5394" s="3" t="str">
        <f t="shared" si="773"/>
        <v>8</v>
      </c>
      <c r="Z5394" s="14">
        <f t="shared" si="774"/>
        <v>8895.2000000000007</v>
      </c>
      <c r="AA5394" s="7">
        <f>VLOOKUP(G5394,Ma_KH!$A:$R,14,0)</f>
        <v>60</v>
      </c>
      <c r="AD5394" s="7" t="str">
        <f>IFERROR(VLOOKUP(J5394,'Chuyển Mã'!$B$3:$C$9,2,0),"")</f>
        <v>Hà Nội</v>
      </c>
      <c r="AE5394" s="7" t="str">
        <f t="shared" si="775"/>
        <v>Tai heo muối 200g</v>
      </c>
      <c r="AF5394" s="7">
        <f t="shared" si="776"/>
        <v>2</v>
      </c>
    </row>
    <row r="5395" spans="1:32" x14ac:dyDescent="0.25">
      <c r="A5395" s="11">
        <v>45911</v>
      </c>
      <c r="B5395" s="25">
        <v>4176774261</v>
      </c>
      <c r="C5395" s="12" t="s">
        <v>7214</v>
      </c>
      <c r="D5395" s="16">
        <v>45911</v>
      </c>
      <c r="G5395" s="13" t="s">
        <v>1597</v>
      </c>
      <c r="I5395" s="25">
        <v>4176774261</v>
      </c>
      <c r="J5395" s="13" t="s">
        <v>1809</v>
      </c>
      <c r="K5395" s="13" t="s">
        <v>32</v>
      </c>
      <c r="L5395" s="25" t="str">
        <f>VLOOKUP($K5395,TONG_SL!$A:$D,2,0)</f>
        <v>Giò Tai Lưỡi Xào 250</v>
      </c>
      <c r="N5395" s="25" t="str">
        <f t="shared" si="766"/>
        <v>K-C6</v>
      </c>
      <c r="Q5395" s="25" t="str">
        <f>VLOOKUP(K5395,TONG_SL!$A:$D,3,0)</f>
        <v>Túi</v>
      </c>
      <c r="R5395" s="1">
        <v>5</v>
      </c>
      <c r="T5395" s="1">
        <f>VLOOKUP(VLOOKUP(G5395,Ma_KH!$A:$R,18,0)&amp;K5395,Gia_MB!$A:$F,6,0)</f>
        <v>50183</v>
      </c>
      <c r="U5395" s="14">
        <f t="shared" si="771"/>
        <v>250915</v>
      </c>
      <c r="W5395" s="64">
        <f t="shared" si="772"/>
        <v>0</v>
      </c>
      <c r="X5395" s="3" t="str">
        <f t="shared" si="773"/>
        <v>8</v>
      </c>
      <c r="Z5395" s="14">
        <f t="shared" si="774"/>
        <v>20073.2</v>
      </c>
      <c r="AA5395" s="7">
        <f>VLOOKUP(G5395,Ma_KH!$A:$R,14,0)</f>
        <v>60</v>
      </c>
      <c r="AD5395" s="7" t="str">
        <f>IFERROR(VLOOKUP(J5395,'Chuyển Mã'!$B$3:$C$9,2,0),"")</f>
        <v>Hà Nội</v>
      </c>
      <c r="AE5395" s="7" t="str">
        <f t="shared" si="775"/>
        <v>Giò Tai Lưỡi Xào 250</v>
      </c>
      <c r="AF5395" s="7">
        <f t="shared" si="776"/>
        <v>5</v>
      </c>
    </row>
    <row r="5396" spans="1:32" x14ac:dyDescent="0.25">
      <c r="A5396" s="11">
        <v>45911</v>
      </c>
      <c r="B5396" s="25">
        <v>4176774261</v>
      </c>
      <c r="C5396" s="12" t="s">
        <v>7214</v>
      </c>
      <c r="D5396" s="16">
        <v>45911</v>
      </c>
      <c r="G5396" s="13" t="s">
        <v>1597</v>
      </c>
      <c r="I5396" s="25">
        <v>4176774261</v>
      </c>
      <c r="J5396" s="13" t="s">
        <v>1809</v>
      </c>
      <c r="K5396" s="13" t="s">
        <v>27</v>
      </c>
      <c r="L5396" s="25" t="str">
        <f>VLOOKUP($K5396,TONG_SL!$A:$D,2,0)</f>
        <v>Chân giò heo muối 300g</v>
      </c>
      <c r="N5396" s="25" t="str">
        <f t="shared" si="766"/>
        <v>K-C6</v>
      </c>
      <c r="Q5396" s="25" t="str">
        <f>VLOOKUP(K5396,TONG_SL!$A:$D,3,0)</f>
        <v>Túi</v>
      </c>
      <c r="R5396" s="1">
        <v>6</v>
      </c>
      <c r="T5396" s="1">
        <f>VLOOKUP(VLOOKUP(G5396,Ma_KH!$A:$R,18,0)&amp;K5396,Gia_MB!$A:$F,6,0)</f>
        <v>73431</v>
      </c>
      <c r="U5396" s="14">
        <f t="shared" si="771"/>
        <v>440586</v>
      </c>
      <c r="W5396" s="64">
        <f t="shared" si="772"/>
        <v>0</v>
      </c>
      <c r="X5396" s="3" t="str">
        <f t="shared" si="773"/>
        <v>8</v>
      </c>
      <c r="Z5396" s="14">
        <f t="shared" si="774"/>
        <v>35246.879999999997</v>
      </c>
      <c r="AA5396" s="7">
        <f>VLOOKUP(G5396,Ma_KH!$A:$R,14,0)</f>
        <v>60</v>
      </c>
      <c r="AD5396" s="7" t="str">
        <f>IFERROR(VLOOKUP(J5396,'Chuyển Mã'!$B$3:$C$9,2,0),"")</f>
        <v>Hà Nội</v>
      </c>
      <c r="AE5396" s="7" t="str">
        <f t="shared" si="775"/>
        <v>Chân giò heo muối 300g</v>
      </c>
      <c r="AF5396" s="7">
        <f t="shared" si="776"/>
        <v>6</v>
      </c>
    </row>
    <row r="5397" spans="1:32" x14ac:dyDescent="0.25">
      <c r="A5397" s="11">
        <v>45911</v>
      </c>
      <c r="B5397" s="25">
        <v>4176774261</v>
      </c>
      <c r="C5397" s="12" t="s">
        <v>7214</v>
      </c>
      <c r="D5397" s="16">
        <v>45911</v>
      </c>
      <c r="G5397" s="13" t="s">
        <v>1597</v>
      </c>
      <c r="I5397" s="25">
        <v>4176774261</v>
      </c>
      <c r="J5397" s="13" t="s">
        <v>1809</v>
      </c>
      <c r="K5397" s="13" t="s">
        <v>30</v>
      </c>
      <c r="L5397" s="25" t="str">
        <f>VLOOKUP($K5397,TONG_SL!$A:$D,2,0)</f>
        <v>Gà muối 500g</v>
      </c>
      <c r="N5397" s="25" t="str">
        <f t="shared" si="766"/>
        <v>K-C6</v>
      </c>
      <c r="Q5397" s="25" t="str">
        <f>VLOOKUP(K5397,TONG_SL!$A:$D,3,0)</f>
        <v>Túi</v>
      </c>
      <c r="R5397" s="1">
        <v>5</v>
      </c>
      <c r="T5397" s="1">
        <f>VLOOKUP(VLOOKUP(G5397,Ma_KH!$A:$R,18,0)&amp;K5397,Gia_MB!$A:$F,6,0)</f>
        <v>111058</v>
      </c>
      <c r="U5397" s="14">
        <f t="shared" si="771"/>
        <v>555290</v>
      </c>
      <c r="W5397" s="64">
        <f t="shared" si="772"/>
        <v>0</v>
      </c>
      <c r="X5397" s="3" t="str">
        <f t="shared" si="773"/>
        <v>8</v>
      </c>
      <c r="Z5397" s="14">
        <f t="shared" si="774"/>
        <v>44423.200000000004</v>
      </c>
      <c r="AA5397" s="7">
        <f>VLOOKUP(G5397,Ma_KH!$A:$R,14,0)</f>
        <v>60</v>
      </c>
      <c r="AD5397" s="7" t="str">
        <f>IFERROR(VLOOKUP(J5397,'Chuyển Mã'!$B$3:$C$9,2,0),"")</f>
        <v>Hà Nội</v>
      </c>
      <c r="AE5397" s="7" t="str">
        <f t="shared" si="775"/>
        <v>Gà muối 500g</v>
      </c>
      <c r="AF5397" s="7">
        <f t="shared" si="776"/>
        <v>5</v>
      </c>
    </row>
    <row r="5398" spans="1:32" x14ac:dyDescent="0.25">
      <c r="A5398" s="11">
        <v>45911</v>
      </c>
      <c r="B5398" s="25">
        <v>90553724</v>
      </c>
      <c r="C5398" s="12" t="s">
        <v>7214</v>
      </c>
      <c r="D5398" s="16">
        <v>45911</v>
      </c>
      <c r="G5398" s="13" t="s">
        <v>4581</v>
      </c>
      <c r="I5398" s="13" t="s">
        <v>4581</v>
      </c>
      <c r="J5398" s="13" t="s">
        <v>1813</v>
      </c>
      <c r="K5398" s="13" t="s">
        <v>1784</v>
      </c>
      <c r="L5398" s="25" t="str">
        <f>VLOOKUP($K5398,TONG_SL!$A:$D,2,0)</f>
        <v>Tai heo sốt thái 500g</v>
      </c>
      <c r="N5398" s="25" t="str">
        <f t="shared" si="766"/>
        <v>K-C6</v>
      </c>
      <c r="Q5398" s="25" t="str">
        <f>VLOOKUP(K5398,TONG_SL!$A:$D,3,0)</f>
        <v>Hộp</v>
      </c>
      <c r="R5398" s="1">
        <v>5</v>
      </c>
      <c r="T5398" s="1">
        <f>VLOOKUP(VLOOKUP(G5398,Ma_KH!$A:$R,18,0)&amp;K5398,Gia_MB!$A:$F,6,0)</f>
        <v>72500</v>
      </c>
      <c r="U5398" s="14">
        <f t="shared" si="771"/>
        <v>362500</v>
      </c>
      <c r="W5398" s="64">
        <f t="shared" si="772"/>
        <v>0</v>
      </c>
      <c r="X5398" s="3" t="str">
        <f t="shared" si="773"/>
        <v>8</v>
      </c>
      <c r="Z5398" s="14">
        <f t="shared" si="774"/>
        <v>29000</v>
      </c>
      <c r="AA5398" s="7">
        <f>VLOOKUP(G5398,Ma_KH!$A:$R,14,0)</f>
        <v>49</v>
      </c>
      <c r="AD5398" s="7" t="str">
        <f>IFERROR(VLOOKUP(J5398,'Chuyển Mã'!$B$3:$C$9,2,0),"")</f>
        <v>Hà Nội</v>
      </c>
      <c r="AE5398" s="7" t="str">
        <f t="shared" si="775"/>
        <v>Tai heo sốt thái 500g</v>
      </c>
      <c r="AF5398" s="7">
        <f t="shared" si="776"/>
        <v>5</v>
      </c>
    </row>
    <row r="5399" spans="1:32" x14ac:dyDescent="0.25">
      <c r="A5399" s="11">
        <v>45911</v>
      </c>
      <c r="B5399" s="25">
        <v>90553724</v>
      </c>
      <c r="C5399" s="12" t="s">
        <v>7214</v>
      </c>
      <c r="D5399" s="16">
        <v>45911</v>
      </c>
      <c r="G5399" s="13" t="s">
        <v>4581</v>
      </c>
      <c r="I5399" s="13" t="s">
        <v>4581</v>
      </c>
      <c r="J5399" s="13" t="s">
        <v>1813</v>
      </c>
      <c r="K5399" s="13" t="s">
        <v>1724</v>
      </c>
      <c r="L5399" s="25" t="str">
        <f>VLOOKUP($K5399,TONG_SL!$A:$D,2,0)</f>
        <v>Chân gà sả tắc 500g</v>
      </c>
      <c r="N5399" s="25" t="str">
        <f t="shared" si="766"/>
        <v>K-C6</v>
      </c>
      <c r="Q5399" s="25" t="str">
        <f>VLOOKUP(K5399,TONG_SL!$A:$D,3,0)</f>
        <v>Hộp</v>
      </c>
      <c r="R5399" s="1">
        <v>5</v>
      </c>
      <c r="T5399" s="1">
        <f>VLOOKUP(VLOOKUP(G5399,Ma_KH!$A:$R,18,0)&amp;K5399,Gia_MB!$A:$F,6,0)</f>
        <v>70000</v>
      </c>
      <c r="U5399" s="14">
        <f t="shared" si="771"/>
        <v>350000</v>
      </c>
      <c r="W5399" s="64">
        <f t="shared" si="772"/>
        <v>0</v>
      </c>
      <c r="X5399" s="3" t="str">
        <f t="shared" si="773"/>
        <v>8</v>
      </c>
      <c r="Z5399" s="14">
        <f t="shared" si="774"/>
        <v>28000</v>
      </c>
      <c r="AA5399" s="7">
        <f>VLOOKUP(G5399,Ma_KH!$A:$R,14,0)</f>
        <v>49</v>
      </c>
      <c r="AD5399" s="7" t="str">
        <f>IFERROR(VLOOKUP(J5399,'Chuyển Mã'!$B$3:$C$9,2,0),"")</f>
        <v>Hà Nội</v>
      </c>
      <c r="AE5399" s="7" t="str">
        <f t="shared" si="775"/>
        <v>Chân gà sả tắc 500g</v>
      </c>
      <c r="AF5399" s="7">
        <f t="shared" si="776"/>
        <v>5</v>
      </c>
    </row>
    <row r="5400" spans="1:32" x14ac:dyDescent="0.25">
      <c r="A5400" s="11">
        <v>45911</v>
      </c>
      <c r="B5400" s="25">
        <v>4176638044</v>
      </c>
      <c r="C5400" s="12" t="s">
        <v>7214</v>
      </c>
      <c r="D5400" s="16">
        <v>45911</v>
      </c>
      <c r="G5400" s="13" t="s">
        <v>915</v>
      </c>
      <c r="I5400" s="25">
        <v>4176638044</v>
      </c>
      <c r="J5400" s="13" t="s">
        <v>1813</v>
      </c>
      <c r="K5400" s="13" t="s">
        <v>30</v>
      </c>
      <c r="L5400" s="25" t="str">
        <f>VLOOKUP($K5400,TONG_SL!$A:$D,2,0)</f>
        <v>Gà muối 500g</v>
      </c>
      <c r="N5400" s="25" t="str">
        <f t="shared" si="766"/>
        <v>K-C6</v>
      </c>
      <c r="Q5400" s="25" t="str">
        <f>VLOOKUP(K5400,TONG_SL!$A:$D,3,0)</f>
        <v>Túi</v>
      </c>
      <c r="R5400" s="1">
        <v>15</v>
      </c>
      <c r="T5400" s="1">
        <f>VLOOKUP(VLOOKUP(G5400,Ma_KH!$A:$R,18,0)&amp;K5400,Gia_MB!$A:$F,6,0)</f>
        <v>111058</v>
      </c>
      <c r="U5400" s="14">
        <f t="shared" si="771"/>
        <v>1665870</v>
      </c>
      <c r="W5400" s="64">
        <f t="shared" si="772"/>
        <v>0</v>
      </c>
      <c r="X5400" s="3" t="str">
        <f t="shared" si="773"/>
        <v>8</v>
      </c>
      <c r="Z5400" s="14">
        <f t="shared" si="774"/>
        <v>133269.6</v>
      </c>
      <c r="AA5400" s="7">
        <f>VLOOKUP(G5400,Ma_KH!$A:$R,14,0)</f>
        <v>60</v>
      </c>
      <c r="AD5400" s="7" t="str">
        <f>IFERROR(VLOOKUP(J5400,'Chuyển Mã'!$B$3:$C$9,2,0),"")</f>
        <v>Hà Nội</v>
      </c>
      <c r="AE5400" s="7" t="str">
        <f t="shared" si="775"/>
        <v>Gà muối 500g</v>
      </c>
      <c r="AF5400" s="7">
        <f t="shared" si="776"/>
        <v>15</v>
      </c>
    </row>
    <row r="5401" spans="1:32" x14ac:dyDescent="0.25">
      <c r="A5401" s="11">
        <v>45911</v>
      </c>
      <c r="B5401" s="25">
        <v>4176638044</v>
      </c>
      <c r="C5401" s="12" t="s">
        <v>7214</v>
      </c>
      <c r="D5401" s="16">
        <v>45911</v>
      </c>
      <c r="G5401" s="13" t="s">
        <v>915</v>
      </c>
      <c r="I5401" s="25">
        <v>4176638044</v>
      </c>
      <c r="J5401" s="13" t="s">
        <v>1813</v>
      </c>
      <c r="K5401" s="13" t="s">
        <v>27</v>
      </c>
      <c r="L5401" s="25" t="str">
        <f>VLOOKUP($K5401,TONG_SL!$A:$D,2,0)</f>
        <v>Chân giò heo muối 300g</v>
      </c>
      <c r="N5401" s="25" t="str">
        <f t="shared" si="766"/>
        <v>K-C6</v>
      </c>
      <c r="Q5401" s="25" t="str">
        <f>VLOOKUP(K5401,TONG_SL!$A:$D,3,0)</f>
        <v>Túi</v>
      </c>
      <c r="R5401" s="1">
        <v>5</v>
      </c>
      <c r="T5401" s="1">
        <f>VLOOKUP(VLOOKUP(G5401,Ma_KH!$A:$R,18,0)&amp;K5401,Gia_MB!$A:$F,6,0)</f>
        <v>73431</v>
      </c>
      <c r="U5401" s="14">
        <f t="shared" si="771"/>
        <v>367155</v>
      </c>
      <c r="W5401" s="64">
        <f t="shared" si="772"/>
        <v>0</v>
      </c>
      <c r="X5401" s="3" t="str">
        <f t="shared" si="773"/>
        <v>8</v>
      </c>
      <c r="Z5401" s="14">
        <f t="shared" si="774"/>
        <v>29372.400000000001</v>
      </c>
      <c r="AA5401" s="7">
        <f>VLOOKUP(G5401,Ma_KH!$A:$R,14,0)</f>
        <v>60</v>
      </c>
      <c r="AD5401" s="7" t="str">
        <f>IFERROR(VLOOKUP(J5401,'Chuyển Mã'!$B$3:$C$9,2,0),"")</f>
        <v>Hà Nội</v>
      </c>
      <c r="AE5401" s="7" t="str">
        <f t="shared" si="775"/>
        <v>Chân giò heo muối 300g</v>
      </c>
      <c r="AF5401" s="7">
        <f t="shared" si="776"/>
        <v>5</v>
      </c>
    </row>
    <row r="5402" spans="1:32" x14ac:dyDescent="0.25">
      <c r="A5402" s="11">
        <v>45911</v>
      </c>
      <c r="B5402" s="25">
        <v>4176782098</v>
      </c>
      <c r="C5402" s="12" t="s">
        <v>7214</v>
      </c>
      <c r="D5402" s="16">
        <v>45911</v>
      </c>
      <c r="G5402" s="13" t="s">
        <v>1292</v>
      </c>
      <c r="I5402" s="25">
        <v>4176782098</v>
      </c>
      <c r="J5402" s="13" t="s">
        <v>1813</v>
      </c>
      <c r="K5402" s="13" t="s">
        <v>27</v>
      </c>
      <c r="L5402" s="25" t="str">
        <f>VLOOKUP($K5402,TONG_SL!$A:$D,2,0)</f>
        <v>Chân giò heo muối 300g</v>
      </c>
      <c r="N5402" s="25" t="str">
        <f t="shared" si="766"/>
        <v>K-C6</v>
      </c>
      <c r="Q5402" s="25" t="str">
        <f>VLOOKUP(K5402,TONG_SL!$A:$D,3,0)</f>
        <v>Túi</v>
      </c>
      <c r="R5402" s="1">
        <v>6</v>
      </c>
      <c r="T5402" s="1">
        <f>VLOOKUP(VLOOKUP(G5402,Ma_KH!$A:$R,18,0)&amp;K5402,Gia_MB!$A:$F,6,0)</f>
        <v>73431</v>
      </c>
      <c r="U5402" s="14">
        <f t="shared" si="771"/>
        <v>440586</v>
      </c>
      <c r="W5402" s="64">
        <f t="shared" si="772"/>
        <v>0</v>
      </c>
      <c r="X5402" s="3" t="str">
        <f t="shared" si="773"/>
        <v>8</v>
      </c>
      <c r="Z5402" s="14">
        <f t="shared" si="774"/>
        <v>35246.879999999997</v>
      </c>
      <c r="AA5402" s="7">
        <f>VLOOKUP(G5402,Ma_KH!$A:$R,14,0)</f>
        <v>60</v>
      </c>
      <c r="AD5402" s="7" t="str">
        <f>IFERROR(VLOOKUP(J5402,'Chuyển Mã'!$B$3:$C$9,2,0),"")</f>
        <v>Hà Nội</v>
      </c>
      <c r="AE5402" s="7" t="str">
        <f t="shared" si="775"/>
        <v>Chân giò heo muối 300g</v>
      </c>
      <c r="AF5402" s="7">
        <f t="shared" si="776"/>
        <v>6</v>
      </c>
    </row>
    <row r="5403" spans="1:32" x14ac:dyDescent="0.25">
      <c r="A5403" s="11">
        <v>45911</v>
      </c>
      <c r="B5403" s="25">
        <v>4176782098</v>
      </c>
      <c r="C5403" s="12" t="s">
        <v>7214</v>
      </c>
      <c r="D5403" s="16">
        <v>45911</v>
      </c>
      <c r="G5403" s="13" t="s">
        <v>1292</v>
      </c>
      <c r="I5403" s="25">
        <v>4176782098</v>
      </c>
      <c r="J5403" s="13" t="s">
        <v>1813</v>
      </c>
      <c r="K5403" s="13" t="s">
        <v>41</v>
      </c>
      <c r="L5403" s="25" t="str">
        <f>VLOOKUP($K5403,TONG_SL!$A:$D,2,0)</f>
        <v>Chả nướng 300g</v>
      </c>
      <c r="N5403" s="25" t="str">
        <f t="shared" si="766"/>
        <v>K-C6</v>
      </c>
      <c r="Q5403" s="25" t="str">
        <f>VLOOKUP(K5403,TONG_SL!$A:$D,3,0)</f>
        <v>Túi</v>
      </c>
      <c r="R5403" s="1">
        <v>3</v>
      </c>
      <c r="T5403" s="1">
        <f>VLOOKUP(VLOOKUP(G5403,Ma_KH!$A:$R,18,0)&amp;K5403,Gia_MB!$A:$F,6,0)</f>
        <v>70950</v>
      </c>
      <c r="U5403" s="14">
        <f t="shared" si="771"/>
        <v>212850</v>
      </c>
      <c r="W5403" s="64">
        <f t="shared" si="772"/>
        <v>0</v>
      </c>
      <c r="X5403" s="3" t="str">
        <f t="shared" si="773"/>
        <v>8</v>
      </c>
      <c r="Z5403" s="14">
        <f t="shared" si="774"/>
        <v>17028</v>
      </c>
      <c r="AA5403" s="7">
        <f>VLOOKUP(G5403,Ma_KH!$A:$R,14,0)</f>
        <v>60</v>
      </c>
      <c r="AD5403" s="7" t="str">
        <f>IFERROR(VLOOKUP(J5403,'Chuyển Mã'!$B$3:$C$9,2,0),"")</f>
        <v>Hà Nội</v>
      </c>
      <c r="AE5403" s="7" t="str">
        <f t="shared" si="775"/>
        <v>Chả nướng 300g</v>
      </c>
      <c r="AF5403" s="7">
        <f t="shared" si="776"/>
        <v>3</v>
      </c>
    </row>
    <row r="5404" spans="1:32" x14ac:dyDescent="0.25">
      <c r="A5404" s="11">
        <v>45911</v>
      </c>
      <c r="B5404" s="25">
        <v>4176782098</v>
      </c>
      <c r="C5404" s="12" t="s">
        <v>7214</v>
      </c>
      <c r="D5404" s="16">
        <v>45911</v>
      </c>
      <c r="G5404" s="13" t="s">
        <v>1292</v>
      </c>
      <c r="I5404" s="25">
        <v>4176782098</v>
      </c>
      <c r="J5404" s="13" t="s">
        <v>1813</v>
      </c>
      <c r="K5404" s="13" t="s">
        <v>51</v>
      </c>
      <c r="L5404" s="25" t="str">
        <f>VLOOKUP($K5404,TONG_SL!$A:$D,2,0)</f>
        <v>Mọc Nấm Hương 250g</v>
      </c>
      <c r="N5404" s="25" t="str">
        <f t="shared" si="766"/>
        <v>K-C6</v>
      </c>
      <c r="Q5404" s="25" t="str">
        <f>VLOOKUP(K5404,TONG_SL!$A:$D,3,0)</f>
        <v>Túi</v>
      </c>
      <c r="R5404" s="1">
        <v>3</v>
      </c>
      <c r="T5404" s="1">
        <f>VLOOKUP(VLOOKUP(G5404,Ma_KH!$A:$R,18,0)&amp;K5404,Gia_MB!$A:$F,6,0)</f>
        <v>46000</v>
      </c>
      <c r="U5404" s="14">
        <f t="shared" si="771"/>
        <v>138000</v>
      </c>
      <c r="W5404" s="64">
        <f t="shared" si="772"/>
        <v>0</v>
      </c>
      <c r="X5404" s="3" t="str">
        <f t="shared" si="773"/>
        <v>8</v>
      </c>
      <c r="Z5404" s="14">
        <f t="shared" si="774"/>
        <v>11040</v>
      </c>
      <c r="AA5404" s="7">
        <f>VLOOKUP(G5404,Ma_KH!$A:$R,14,0)</f>
        <v>60</v>
      </c>
      <c r="AD5404" s="7" t="str">
        <f>IFERROR(VLOOKUP(J5404,'Chuyển Mã'!$B$3:$C$9,2,0),"")</f>
        <v>Hà Nội</v>
      </c>
      <c r="AE5404" s="7" t="str">
        <f t="shared" si="775"/>
        <v>Mọc Nấm Hương 250g</v>
      </c>
      <c r="AF5404" s="7">
        <f t="shared" si="776"/>
        <v>3</v>
      </c>
    </row>
    <row r="5405" spans="1:32" x14ac:dyDescent="0.25">
      <c r="A5405" s="11">
        <v>45911</v>
      </c>
      <c r="B5405" s="25">
        <v>31701</v>
      </c>
      <c r="C5405" s="12" t="s">
        <v>7214</v>
      </c>
      <c r="D5405" s="16">
        <v>45911</v>
      </c>
      <c r="G5405" s="13" t="s">
        <v>762</v>
      </c>
      <c r="I5405" s="13" t="s">
        <v>8890</v>
      </c>
      <c r="J5405" s="13" t="s">
        <v>1815</v>
      </c>
      <c r="K5405" s="13" t="s">
        <v>570</v>
      </c>
      <c r="L5405" s="25" t="str">
        <f>VLOOKUP($K5405,TONG_SL!$A:$D,2,0)</f>
        <v>Tai heo sốt thái 150g</v>
      </c>
      <c r="N5405" s="25" t="str">
        <f t="shared" si="766"/>
        <v>K-C6</v>
      </c>
      <c r="Q5405" s="25" t="str">
        <f>VLOOKUP(K5405,TONG_SL!$A:$D,3,0)</f>
        <v>Túi</v>
      </c>
      <c r="R5405" s="1">
        <v>5</v>
      </c>
      <c r="T5405" s="1">
        <f>VLOOKUP(VLOOKUP(G5405,Ma_KH!$A:$R,18,0)&amp;K5405,Gia_MB!$A:$F,6,0)</f>
        <v>21667</v>
      </c>
      <c r="U5405" s="14">
        <f t="shared" si="771"/>
        <v>108335</v>
      </c>
      <c r="W5405" s="64">
        <f t="shared" si="772"/>
        <v>0</v>
      </c>
      <c r="X5405" s="3" t="str">
        <f t="shared" si="773"/>
        <v>8</v>
      </c>
      <c r="Z5405" s="14">
        <f t="shared" si="774"/>
        <v>8666.7999999999993</v>
      </c>
      <c r="AA5405" s="7">
        <f>VLOOKUP(G5405,Ma_KH!$A:$R,14,0)</f>
        <v>50</v>
      </c>
      <c r="AD5405" s="7" t="str">
        <f>IFERROR(VLOOKUP(J5405,'Chuyển Mã'!$B$3:$C$9,2,0),"")</f>
        <v>Hà Nội</v>
      </c>
      <c r="AE5405" s="7" t="str">
        <f t="shared" si="775"/>
        <v>Tai heo sốt thái 150g</v>
      </c>
      <c r="AF5405" s="7">
        <f t="shared" si="776"/>
        <v>5</v>
      </c>
    </row>
    <row r="5406" spans="1:32" x14ac:dyDescent="0.25">
      <c r="A5406" s="11">
        <v>45911</v>
      </c>
      <c r="B5406" s="25">
        <v>31701</v>
      </c>
      <c r="C5406" s="12" t="s">
        <v>7214</v>
      </c>
      <c r="D5406" s="16">
        <v>45911</v>
      </c>
      <c r="G5406" s="13" t="s">
        <v>762</v>
      </c>
      <c r="I5406" s="13" t="s">
        <v>8890</v>
      </c>
      <c r="J5406" s="13" t="s">
        <v>1815</v>
      </c>
      <c r="K5406" s="13" t="s">
        <v>27</v>
      </c>
      <c r="L5406" s="25" t="str">
        <f>VLOOKUP($K5406,TONG_SL!$A:$D,2,0)</f>
        <v>Chân giò heo muối 300g</v>
      </c>
      <c r="N5406" s="25" t="str">
        <f t="shared" si="766"/>
        <v>K-C6</v>
      </c>
      <c r="Q5406" s="25" t="str">
        <f>VLOOKUP(K5406,TONG_SL!$A:$D,3,0)</f>
        <v>Túi</v>
      </c>
      <c r="R5406" s="1">
        <v>2</v>
      </c>
      <c r="T5406" s="1">
        <f>VLOOKUP(VLOOKUP(G5406,Ma_KH!$A:$R,18,0)&amp;K5406,Gia_MB!$A:$F,6,0)</f>
        <v>73431</v>
      </c>
      <c r="U5406" s="14">
        <f t="shared" si="771"/>
        <v>146862</v>
      </c>
      <c r="W5406" s="64">
        <f t="shared" si="772"/>
        <v>0</v>
      </c>
      <c r="X5406" s="3" t="str">
        <f t="shared" si="773"/>
        <v>8</v>
      </c>
      <c r="Z5406" s="14">
        <f t="shared" si="774"/>
        <v>11748.960000000001</v>
      </c>
      <c r="AA5406" s="7">
        <f>VLOOKUP(G5406,Ma_KH!$A:$R,14,0)</f>
        <v>50</v>
      </c>
      <c r="AD5406" s="7" t="str">
        <f>IFERROR(VLOOKUP(J5406,'Chuyển Mã'!$B$3:$C$9,2,0),"")</f>
        <v>Hà Nội</v>
      </c>
      <c r="AE5406" s="7" t="str">
        <f t="shared" si="775"/>
        <v>Chân giò heo muối 300g</v>
      </c>
      <c r="AF5406" s="7">
        <f t="shared" si="776"/>
        <v>2</v>
      </c>
    </row>
    <row r="5407" spans="1:32" x14ac:dyDescent="0.25">
      <c r="A5407" s="11">
        <v>45911</v>
      </c>
      <c r="B5407" s="25">
        <v>31701</v>
      </c>
      <c r="C5407" s="12" t="s">
        <v>7214</v>
      </c>
      <c r="D5407" s="16">
        <v>45911</v>
      </c>
      <c r="G5407" s="13" t="s">
        <v>762</v>
      </c>
      <c r="I5407" s="13" t="s">
        <v>8890</v>
      </c>
      <c r="J5407" s="13" t="s">
        <v>1815</v>
      </c>
      <c r="K5407" s="13" t="s">
        <v>556</v>
      </c>
      <c r="L5407" s="25" t="str">
        <f>VLOOKUP($K5407,TONG_SL!$A:$D,2,0)</f>
        <v>Chân giò heo muối 100g</v>
      </c>
      <c r="N5407" s="25" t="str">
        <f t="shared" si="766"/>
        <v>K-C6</v>
      </c>
      <c r="Q5407" s="25" t="str">
        <f>VLOOKUP(K5407,TONG_SL!$A:$D,3,0)</f>
        <v>Gói</v>
      </c>
      <c r="R5407" s="1">
        <v>20</v>
      </c>
      <c r="T5407" s="1">
        <f>VLOOKUP(VLOOKUP(G5407,Ma_KH!$A:$R,18,0)&amp;K5407,Gia_MB!$A:$F,6,0)</f>
        <v>24549</v>
      </c>
      <c r="U5407" s="14">
        <f t="shared" si="771"/>
        <v>490980</v>
      </c>
      <c r="W5407" s="64">
        <f t="shared" si="772"/>
        <v>0</v>
      </c>
      <c r="X5407" s="3" t="str">
        <f t="shared" si="773"/>
        <v>8</v>
      </c>
      <c r="Z5407" s="14">
        <f t="shared" si="774"/>
        <v>39278.400000000001</v>
      </c>
      <c r="AA5407" s="7">
        <f>VLOOKUP(G5407,Ma_KH!$A:$R,14,0)</f>
        <v>50</v>
      </c>
      <c r="AD5407" s="7" t="str">
        <f>IFERROR(VLOOKUP(J5407,'Chuyển Mã'!$B$3:$C$9,2,0),"")</f>
        <v>Hà Nội</v>
      </c>
      <c r="AE5407" s="7" t="str">
        <f t="shared" si="775"/>
        <v>Chân giò heo muối 100g</v>
      </c>
      <c r="AF5407" s="7">
        <f t="shared" si="776"/>
        <v>20</v>
      </c>
    </row>
    <row r="5408" spans="1:32" x14ac:dyDescent="0.25">
      <c r="A5408" s="11">
        <v>45911</v>
      </c>
      <c r="B5408" s="25">
        <v>48467</v>
      </c>
      <c r="C5408" s="12" t="s">
        <v>7214</v>
      </c>
      <c r="D5408" s="16">
        <v>45911</v>
      </c>
      <c r="G5408" s="13" t="s">
        <v>711</v>
      </c>
      <c r="I5408" s="13" t="s">
        <v>7677</v>
      </c>
      <c r="J5408" s="13" t="s">
        <v>1815</v>
      </c>
      <c r="K5408" s="13" t="s">
        <v>556</v>
      </c>
      <c r="L5408" s="25" t="str">
        <f>VLOOKUP($K5408,TONG_SL!$A:$D,2,0)</f>
        <v>Chân giò heo muối 100g</v>
      </c>
      <c r="N5408" s="25" t="str">
        <f t="shared" si="766"/>
        <v>K-C6</v>
      </c>
      <c r="Q5408" s="25" t="str">
        <f>VLOOKUP(K5408,TONG_SL!$A:$D,3,0)</f>
        <v>Gói</v>
      </c>
      <c r="R5408" s="1">
        <v>20</v>
      </c>
      <c r="T5408" s="1">
        <f>VLOOKUP(VLOOKUP(G5408,Ma_KH!$A:$R,18,0)&amp;K5408,Gia_MB!$A:$F,6,0)</f>
        <v>23076</v>
      </c>
      <c r="U5408" s="14">
        <f t="shared" si="771"/>
        <v>461520</v>
      </c>
      <c r="W5408" s="64">
        <f t="shared" si="772"/>
        <v>0</v>
      </c>
      <c r="X5408" s="3" t="str">
        <f t="shared" si="773"/>
        <v>8</v>
      </c>
      <c r="Z5408" s="14">
        <f t="shared" si="774"/>
        <v>36921.599999999999</v>
      </c>
      <c r="AA5408" s="7">
        <f>VLOOKUP(G5408,Ma_KH!$A:$R,14,0)</f>
        <v>67</v>
      </c>
      <c r="AD5408" s="7" t="str">
        <f>IFERROR(VLOOKUP(J5408,'Chuyển Mã'!$B$3:$C$9,2,0),"")</f>
        <v>Hà Nội</v>
      </c>
      <c r="AE5408" s="7" t="str">
        <f t="shared" si="775"/>
        <v>Chân giò heo muối 100g</v>
      </c>
      <c r="AF5408" s="7">
        <f t="shared" si="776"/>
        <v>20</v>
      </c>
    </row>
    <row r="5409" spans="1:32" x14ac:dyDescent="0.25">
      <c r="A5409" s="11">
        <v>45911</v>
      </c>
      <c r="B5409" s="25">
        <v>48457</v>
      </c>
      <c r="C5409" s="12" t="s">
        <v>7214</v>
      </c>
      <c r="D5409" s="16">
        <v>45911</v>
      </c>
      <c r="G5409" s="13" t="s">
        <v>711</v>
      </c>
      <c r="I5409" s="13" t="s">
        <v>7734</v>
      </c>
      <c r="J5409" s="13" t="s">
        <v>1815</v>
      </c>
      <c r="K5409" s="13" t="s">
        <v>556</v>
      </c>
      <c r="L5409" s="25" t="str">
        <f>VLOOKUP($K5409,TONG_SL!$A:$D,2,0)</f>
        <v>Chân giò heo muối 100g</v>
      </c>
      <c r="N5409" s="25" t="str">
        <f t="shared" si="766"/>
        <v>K-C6</v>
      </c>
      <c r="Q5409" s="25" t="str">
        <f>VLOOKUP(K5409,TONG_SL!$A:$D,3,0)</f>
        <v>Gói</v>
      </c>
      <c r="R5409" s="1">
        <v>10</v>
      </c>
      <c r="T5409" s="1">
        <f>VLOOKUP(VLOOKUP(G5409,Ma_KH!$A:$R,18,0)&amp;K5409,Gia_MB!$A:$F,6,0)</f>
        <v>23076</v>
      </c>
      <c r="U5409" s="14">
        <f t="shared" si="771"/>
        <v>230760</v>
      </c>
      <c r="W5409" s="64">
        <f t="shared" si="772"/>
        <v>0</v>
      </c>
      <c r="X5409" s="3" t="str">
        <f t="shared" si="773"/>
        <v>8</v>
      </c>
      <c r="Z5409" s="14">
        <f t="shared" si="774"/>
        <v>18460.8</v>
      </c>
      <c r="AA5409" s="7">
        <f>VLOOKUP(G5409,Ma_KH!$A:$R,14,0)</f>
        <v>67</v>
      </c>
      <c r="AD5409" s="7" t="str">
        <f>IFERROR(VLOOKUP(J5409,'Chuyển Mã'!$B$3:$C$9,2,0),"")</f>
        <v>Hà Nội</v>
      </c>
      <c r="AE5409" s="7" t="str">
        <f t="shared" si="775"/>
        <v>Chân giò heo muối 100g</v>
      </c>
      <c r="AF5409" s="7">
        <f t="shared" si="776"/>
        <v>10</v>
      </c>
    </row>
    <row r="5410" spans="1:32" x14ac:dyDescent="0.25">
      <c r="A5410" s="11">
        <v>45911</v>
      </c>
      <c r="B5410" s="25">
        <v>48456</v>
      </c>
      <c r="C5410" s="12" t="s">
        <v>7214</v>
      </c>
      <c r="D5410" s="16">
        <v>45911</v>
      </c>
      <c r="G5410" s="13" t="s">
        <v>711</v>
      </c>
      <c r="I5410" s="13" t="s">
        <v>8891</v>
      </c>
      <c r="J5410" s="13" t="s">
        <v>1815</v>
      </c>
      <c r="K5410" s="13" t="s">
        <v>556</v>
      </c>
      <c r="L5410" s="25" t="str">
        <f>VLOOKUP($K5410,TONG_SL!$A:$D,2,0)</f>
        <v>Chân giò heo muối 100g</v>
      </c>
      <c r="N5410" s="25" t="str">
        <f t="shared" si="766"/>
        <v>K-C6</v>
      </c>
      <c r="Q5410" s="25" t="str">
        <f>VLOOKUP(K5410,TONG_SL!$A:$D,3,0)</f>
        <v>Gói</v>
      </c>
      <c r="R5410" s="1">
        <v>15</v>
      </c>
      <c r="T5410" s="1">
        <f>VLOOKUP(VLOOKUP(G5410,Ma_KH!$A:$R,18,0)&amp;K5410,Gia_MB!$A:$F,6,0)</f>
        <v>23076</v>
      </c>
      <c r="U5410" s="14">
        <f t="shared" si="771"/>
        <v>346140</v>
      </c>
      <c r="W5410" s="64">
        <f t="shared" si="772"/>
        <v>0</v>
      </c>
      <c r="X5410" s="3" t="str">
        <f t="shared" si="773"/>
        <v>8</v>
      </c>
      <c r="Z5410" s="14">
        <f t="shared" si="774"/>
        <v>27691.200000000001</v>
      </c>
      <c r="AA5410" s="7">
        <f>VLOOKUP(G5410,Ma_KH!$A:$R,14,0)</f>
        <v>67</v>
      </c>
      <c r="AD5410" s="7" t="str">
        <f>IFERROR(VLOOKUP(J5410,'Chuyển Mã'!$B$3:$C$9,2,0),"")</f>
        <v>Hà Nội</v>
      </c>
      <c r="AE5410" s="7" t="str">
        <f t="shared" si="775"/>
        <v>Chân giò heo muối 100g</v>
      </c>
      <c r="AF5410" s="7">
        <f t="shared" si="776"/>
        <v>15</v>
      </c>
    </row>
    <row r="5411" spans="1:32" x14ac:dyDescent="0.25">
      <c r="A5411" s="11">
        <v>45911</v>
      </c>
      <c r="B5411" s="25">
        <v>48468</v>
      </c>
      <c r="C5411" s="12" t="s">
        <v>7214</v>
      </c>
      <c r="D5411" s="16">
        <v>45911</v>
      </c>
      <c r="G5411" s="13" t="s">
        <v>711</v>
      </c>
      <c r="I5411" s="13" t="s">
        <v>7732</v>
      </c>
      <c r="J5411" s="13" t="s">
        <v>1815</v>
      </c>
      <c r="K5411" s="13" t="s">
        <v>556</v>
      </c>
      <c r="L5411" s="25" t="str">
        <f>VLOOKUP($K5411,TONG_SL!$A:$D,2,0)</f>
        <v>Chân giò heo muối 100g</v>
      </c>
      <c r="N5411" s="25" t="str">
        <f t="shared" si="766"/>
        <v>K-C6</v>
      </c>
      <c r="Q5411" s="25" t="str">
        <f>VLOOKUP(K5411,TONG_SL!$A:$D,3,0)</f>
        <v>Gói</v>
      </c>
      <c r="R5411" s="1">
        <v>8</v>
      </c>
      <c r="T5411" s="1">
        <f>VLOOKUP(VLOOKUP(G5411,Ma_KH!$A:$R,18,0)&amp;K5411,Gia_MB!$A:$F,6,0)</f>
        <v>23076</v>
      </c>
      <c r="U5411" s="14">
        <f t="shared" si="771"/>
        <v>184608</v>
      </c>
      <c r="W5411" s="64">
        <f t="shared" si="772"/>
        <v>0</v>
      </c>
      <c r="X5411" s="3" t="str">
        <f t="shared" si="773"/>
        <v>8</v>
      </c>
      <c r="Z5411" s="14">
        <f t="shared" si="774"/>
        <v>14768.64</v>
      </c>
      <c r="AA5411" s="7">
        <f>VLOOKUP(G5411,Ma_KH!$A:$R,14,0)</f>
        <v>67</v>
      </c>
      <c r="AD5411" s="7" t="str">
        <f>IFERROR(VLOOKUP(J5411,'Chuyển Mã'!$B$3:$C$9,2,0),"")</f>
        <v>Hà Nội</v>
      </c>
      <c r="AE5411" s="7" t="str">
        <f t="shared" si="775"/>
        <v>Chân giò heo muối 100g</v>
      </c>
      <c r="AF5411" s="7">
        <f t="shared" si="776"/>
        <v>8</v>
      </c>
    </row>
    <row r="5412" spans="1:32" x14ac:dyDescent="0.25">
      <c r="A5412" s="11">
        <v>45911</v>
      </c>
      <c r="B5412" s="25">
        <v>48455</v>
      </c>
      <c r="C5412" s="12" t="s">
        <v>7214</v>
      </c>
      <c r="D5412" s="16">
        <v>45911</v>
      </c>
      <c r="G5412" s="13" t="s">
        <v>711</v>
      </c>
      <c r="I5412" s="13" t="s">
        <v>8892</v>
      </c>
      <c r="J5412" s="13" t="s">
        <v>1815</v>
      </c>
      <c r="K5412" s="13" t="s">
        <v>556</v>
      </c>
      <c r="L5412" s="25" t="str">
        <f>VLOOKUP($K5412,TONG_SL!$A:$D,2,0)</f>
        <v>Chân giò heo muối 100g</v>
      </c>
      <c r="N5412" s="25" t="str">
        <f t="shared" si="766"/>
        <v>K-C6</v>
      </c>
      <c r="Q5412" s="25" t="str">
        <f>VLOOKUP(K5412,TONG_SL!$A:$D,3,0)</f>
        <v>Gói</v>
      </c>
      <c r="R5412" s="1">
        <v>10</v>
      </c>
      <c r="T5412" s="1">
        <f>VLOOKUP(VLOOKUP(G5412,Ma_KH!$A:$R,18,0)&amp;K5412,Gia_MB!$A:$F,6,0)</f>
        <v>23076</v>
      </c>
      <c r="U5412" s="14">
        <f t="shared" si="771"/>
        <v>230760</v>
      </c>
      <c r="W5412" s="64">
        <f t="shared" si="772"/>
        <v>0</v>
      </c>
      <c r="X5412" s="3" t="str">
        <f t="shared" si="773"/>
        <v>8</v>
      </c>
      <c r="Z5412" s="14">
        <f t="shared" si="774"/>
        <v>18460.8</v>
      </c>
      <c r="AA5412" s="7">
        <f>VLOOKUP(G5412,Ma_KH!$A:$R,14,0)</f>
        <v>67</v>
      </c>
      <c r="AD5412" s="7" t="str">
        <f>IFERROR(VLOOKUP(J5412,'Chuyển Mã'!$B$3:$C$9,2,0),"")</f>
        <v>Hà Nội</v>
      </c>
      <c r="AE5412" s="7" t="str">
        <f t="shared" si="775"/>
        <v>Chân giò heo muối 100g</v>
      </c>
      <c r="AF5412" s="7">
        <f t="shared" si="776"/>
        <v>10</v>
      </c>
    </row>
    <row r="5413" spans="1:32" x14ac:dyDescent="0.25">
      <c r="A5413" s="11">
        <v>45911</v>
      </c>
      <c r="B5413" s="25">
        <v>31700</v>
      </c>
      <c r="C5413" s="12" t="s">
        <v>7214</v>
      </c>
      <c r="D5413" s="16">
        <v>45911</v>
      </c>
      <c r="G5413" s="13" t="s">
        <v>762</v>
      </c>
      <c r="I5413" s="13" t="s">
        <v>7730</v>
      </c>
      <c r="J5413" s="13" t="s">
        <v>1815</v>
      </c>
      <c r="K5413" s="13" t="s">
        <v>556</v>
      </c>
      <c r="L5413" s="25" t="str">
        <f>VLOOKUP($K5413,TONG_SL!$A:$D,2,0)</f>
        <v>Chân giò heo muối 100g</v>
      </c>
      <c r="N5413" s="25" t="str">
        <f t="shared" ref="N5413:N5476" si="777">IF($B5413&lt;&gt;"","K-C6","")</f>
        <v>K-C6</v>
      </c>
      <c r="Q5413" s="25" t="str">
        <f>VLOOKUP(K5413,TONG_SL!$A:$D,3,0)</f>
        <v>Gói</v>
      </c>
      <c r="R5413" s="1">
        <v>5</v>
      </c>
      <c r="T5413" s="1">
        <f>VLOOKUP(VLOOKUP(G5413,Ma_KH!$A:$R,18,0)&amp;K5413,Gia_MB!$A:$F,6,0)</f>
        <v>24549</v>
      </c>
      <c r="U5413" s="14">
        <f t="shared" si="771"/>
        <v>122745</v>
      </c>
      <c r="W5413" s="64">
        <f t="shared" si="772"/>
        <v>0</v>
      </c>
      <c r="X5413" s="3" t="str">
        <f t="shared" si="773"/>
        <v>8</v>
      </c>
      <c r="Z5413" s="14">
        <f t="shared" si="774"/>
        <v>9819.6</v>
      </c>
      <c r="AA5413" s="7">
        <f>VLOOKUP(G5413,Ma_KH!$A:$R,14,0)</f>
        <v>50</v>
      </c>
      <c r="AD5413" s="7" t="str">
        <f>IFERROR(VLOOKUP(J5413,'Chuyển Mã'!$B$3:$C$9,2,0),"")</f>
        <v>Hà Nội</v>
      </c>
      <c r="AE5413" s="7" t="str">
        <f t="shared" si="775"/>
        <v>Chân giò heo muối 100g</v>
      </c>
      <c r="AF5413" s="7">
        <f t="shared" si="776"/>
        <v>5</v>
      </c>
    </row>
    <row r="5414" spans="1:32" x14ac:dyDescent="0.25">
      <c r="A5414" s="11">
        <v>45911</v>
      </c>
      <c r="B5414" s="25">
        <v>31700</v>
      </c>
      <c r="C5414" s="12" t="s">
        <v>7214</v>
      </c>
      <c r="D5414" s="16">
        <v>45911</v>
      </c>
      <c r="G5414" s="13" t="s">
        <v>762</v>
      </c>
      <c r="I5414" s="13" t="s">
        <v>7730</v>
      </c>
      <c r="J5414" s="13" t="s">
        <v>1815</v>
      </c>
      <c r="K5414" s="13" t="s">
        <v>27</v>
      </c>
      <c r="L5414" s="25" t="str">
        <f>VLOOKUP($K5414,TONG_SL!$A:$D,2,0)</f>
        <v>Chân giò heo muối 300g</v>
      </c>
      <c r="N5414" s="25" t="str">
        <f t="shared" si="777"/>
        <v>K-C6</v>
      </c>
      <c r="Q5414" s="25" t="str">
        <f>VLOOKUP(K5414,TONG_SL!$A:$D,3,0)</f>
        <v>Túi</v>
      </c>
      <c r="R5414" s="1">
        <v>5</v>
      </c>
      <c r="T5414" s="1">
        <f>VLOOKUP(VLOOKUP(G5414,Ma_KH!$A:$R,18,0)&amp;K5414,Gia_MB!$A:$F,6,0)</f>
        <v>73431</v>
      </c>
      <c r="U5414" s="14">
        <f t="shared" si="771"/>
        <v>367155</v>
      </c>
      <c r="W5414" s="64">
        <f t="shared" si="772"/>
        <v>0</v>
      </c>
      <c r="X5414" s="3" t="str">
        <f t="shared" si="773"/>
        <v>8</v>
      </c>
      <c r="Z5414" s="14">
        <f t="shared" si="774"/>
        <v>29372.400000000001</v>
      </c>
      <c r="AA5414" s="7">
        <f>VLOOKUP(G5414,Ma_KH!$A:$R,14,0)</f>
        <v>50</v>
      </c>
      <c r="AD5414" s="7" t="str">
        <f>IFERROR(VLOOKUP(J5414,'Chuyển Mã'!$B$3:$C$9,2,0),"")</f>
        <v>Hà Nội</v>
      </c>
      <c r="AE5414" s="7" t="str">
        <f t="shared" si="775"/>
        <v>Chân giò heo muối 300g</v>
      </c>
      <c r="AF5414" s="7">
        <f t="shared" si="776"/>
        <v>5</v>
      </c>
    </row>
    <row r="5415" spans="1:32" x14ac:dyDescent="0.25">
      <c r="A5415" s="11">
        <v>45911</v>
      </c>
      <c r="B5415" s="25">
        <v>31700</v>
      </c>
      <c r="C5415" s="12" t="s">
        <v>7214</v>
      </c>
      <c r="D5415" s="16">
        <v>45911</v>
      </c>
      <c r="G5415" s="13" t="s">
        <v>762</v>
      </c>
      <c r="I5415" s="13" t="s">
        <v>7730</v>
      </c>
      <c r="J5415" s="13" t="s">
        <v>1815</v>
      </c>
      <c r="K5415" s="13" t="s">
        <v>32</v>
      </c>
      <c r="L5415" s="25" t="str">
        <f>VLOOKUP($K5415,TONG_SL!$A:$D,2,0)</f>
        <v>Giò Tai Lưỡi Xào 250</v>
      </c>
      <c r="N5415" s="25" t="str">
        <f t="shared" si="777"/>
        <v>K-C6</v>
      </c>
      <c r="Q5415" s="25" t="str">
        <f>VLOOKUP(K5415,TONG_SL!$A:$D,3,0)</f>
        <v>Túi</v>
      </c>
      <c r="R5415" s="1">
        <v>5</v>
      </c>
      <c r="T5415" s="1">
        <f>VLOOKUP(VLOOKUP(G5415,Ma_KH!$A:$R,18,0)&amp;K5415,Gia_MB!$A:$F,6,0)</f>
        <v>50183</v>
      </c>
      <c r="U5415" s="14">
        <f t="shared" si="771"/>
        <v>250915</v>
      </c>
      <c r="W5415" s="64">
        <f t="shared" si="772"/>
        <v>0</v>
      </c>
      <c r="X5415" s="3" t="str">
        <f t="shared" si="773"/>
        <v>8</v>
      </c>
      <c r="Z5415" s="14">
        <f t="shared" si="774"/>
        <v>20073.2</v>
      </c>
      <c r="AA5415" s="7">
        <f>VLOOKUP(G5415,Ma_KH!$A:$R,14,0)</f>
        <v>50</v>
      </c>
      <c r="AD5415" s="7" t="str">
        <f>IFERROR(VLOOKUP(J5415,'Chuyển Mã'!$B$3:$C$9,2,0),"")</f>
        <v>Hà Nội</v>
      </c>
      <c r="AE5415" s="7" t="str">
        <f t="shared" si="775"/>
        <v>Giò Tai Lưỡi Xào 250</v>
      </c>
      <c r="AF5415" s="7">
        <f t="shared" si="776"/>
        <v>5</v>
      </c>
    </row>
    <row r="5416" spans="1:32" x14ac:dyDescent="0.25">
      <c r="A5416" s="11">
        <v>45911</v>
      </c>
      <c r="B5416" s="25" t="s">
        <v>8893</v>
      </c>
      <c r="C5416" s="12" t="s">
        <v>7214</v>
      </c>
      <c r="D5416" s="16">
        <v>45911</v>
      </c>
      <c r="G5416" s="13" t="s">
        <v>869</v>
      </c>
      <c r="I5416" s="13" t="s">
        <v>8894</v>
      </c>
      <c r="J5416" s="13" t="s">
        <v>1815</v>
      </c>
      <c r="K5416" s="13" t="s">
        <v>30</v>
      </c>
      <c r="L5416" s="25" t="str">
        <f>VLOOKUP($K5416,TONG_SL!$A:$D,2,0)</f>
        <v>Gà muối 500g</v>
      </c>
      <c r="N5416" s="25" t="str">
        <f t="shared" si="777"/>
        <v>K-C6</v>
      </c>
      <c r="Q5416" s="25" t="str">
        <f>VLOOKUP(K5416,TONG_SL!$A:$D,3,0)</f>
        <v>Túi</v>
      </c>
      <c r="R5416" s="1">
        <v>5</v>
      </c>
      <c r="T5416" s="1">
        <f>VLOOKUP(VLOOKUP(G5416,Ma_KH!$A:$R,18,0)&amp;K5416,Gia_MB!$A:$F,6,0)</f>
        <v>101063</v>
      </c>
      <c r="U5416" s="14">
        <f t="shared" si="771"/>
        <v>505315</v>
      </c>
      <c r="W5416" s="64">
        <f t="shared" si="772"/>
        <v>0</v>
      </c>
      <c r="X5416" s="3" t="str">
        <f t="shared" si="773"/>
        <v>8</v>
      </c>
      <c r="Z5416" s="14">
        <f t="shared" si="774"/>
        <v>40425.200000000004</v>
      </c>
      <c r="AA5416" s="7">
        <f>VLOOKUP(G5416,Ma_KH!$A:$R,14,0)</f>
        <v>56</v>
      </c>
      <c r="AD5416" s="7" t="str">
        <f>IFERROR(VLOOKUP(J5416,'Chuyển Mã'!$B$3:$C$9,2,0),"")</f>
        <v>Hà Nội</v>
      </c>
      <c r="AE5416" s="7" t="str">
        <f t="shared" si="775"/>
        <v>Gà muối 500g</v>
      </c>
      <c r="AF5416" s="7">
        <f t="shared" si="776"/>
        <v>5</v>
      </c>
    </row>
    <row r="5417" spans="1:32" x14ac:dyDescent="0.25">
      <c r="A5417" s="11">
        <v>45911</v>
      </c>
      <c r="B5417" s="25">
        <v>57947</v>
      </c>
      <c r="C5417" s="12" t="s">
        <v>7214</v>
      </c>
      <c r="D5417" s="16">
        <v>45911</v>
      </c>
      <c r="G5417" s="13" t="s">
        <v>545</v>
      </c>
      <c r="I5417" s="13" t="s">
        <v>2028</v>
      </c>
      <c r="J5417" s="13" t="s">
        <v>1815</v>
      </c>
      <c r="K5417" s="13" t="s">
        <v>27</v>
      </c>
      <c r="L5417" s="25" t="str">
        <f>VLOOKUP($K5417,TONG_SL!$A:$D,2,0)</f>
        <v>Chân giò heo muối 300g</v>
      </c>
      <c r="N5417" s="25" t="str">
        <f t="shared" si="777"/>
        <v>K-C6</v>
      </c>
      <c r="Q5417" s="25" t="str">
        <f>VLOOKUP(K5417,TONG_SL!$A:$D,3,0)</f>
        <v>Túi</v>
      </c>
      <c r="R5417" s="1">
        <v>5</v>
      </c>
      <c r="T5417" s="1">
        <f>VLOOKUP(VLOOKUP(G5417,Ma_KH!$A:$R,18,0)&amp;K5417,Gia_MB!$A:$F,6,0)</f>
        <v>69759</v>
      </c>
      <c r="U5417" s="14">
        <f t="shared" si="771"/>
        <v>348795</v>
      </c>
      <c r="W5417" s="64">
        <f t="shared" si="772"/>
        <v>0</v>
      </c>
      <c r="X5417" s="3" t="str">
        <f t="shared" si="773"/>
        <v>8</v>
      </c>
      <c r="Z5417" s="14">
        <f t="shared" si="774"/>
        <v>27903.600000000002</v>
      </c>
      <c r="AA5417" s="7">
        <f>VLOOKUP(G5417,Ma_KH!$A:$R,14,0)</f>
        <v>60</v>
      </c>
      <c r="AD5417" s="7" t="str">
        <f>IFERROR(VLOOKUP(J5417,'Chuyển Mã'!$B$3:$C$9,2,0),"")</f>
        <v>Hà Nội</v>
      </c>
      <c r="AE5417" s="7" t="str">
        <f t="shared" si="775"/>
        <v>Chân giò heo muối 300g</v>
      </c>
      <c r="AF5417" s="7">
        <f t="shared" si="776"/>
        <v>5</v>
      </c>
    </row>
    <row r="5418" spans="1:32" x14ac:dyDescent="0.25">
      <c r="A5418" s="11">
        <v>45911</v>
      </c>
      <c r="B5418" s="25">
        <v>57947</v>
      </c>
      <c r="C5418" s="12" t="s">
        <v>7214</v>
      </c>
      <c r="D5418" s="16">
        <v>45911</v>
      </c>
      <c r="G5418" s="13" t="s">
        <v>545</v>
      </c>
      <c r="I5418" s="13" t="s">
        <v>2028</v>
      </c>
      <c r="J5418" s="13" t="s">
        <v>1815</v>
      </c>
      <c r="K5418" s="13" t="s">
        <v>30</v>
      </c>
      <c r="L5418" s="25" t="str">
        <f>VLOOKUP($K5418,TONG_SL!$A:$D,2,0)</f>
        <v>Gà muối 500g</v>
      </c>
      <c r="N5418" s="25" t="str">
        <f t="shared" si="777"/>
        <v>K-C6</v>
      </c>
      <c r="Q5418" s="25" t="str">
        <f>VLOOKUP(K5418,TONG_SL!$A:$D,3,0)</f>
        <v>Túi</v>
      </c>
      <c r="R5418" s="1">
        <v>3</v>
      </c>
      <c r="T5418" s="1">
        <f>VLOOKUP(VLOOKUP(G5418,Ma_KH!$A:$R,18,0)&amp;K5418,Gia_MB!$A:$F,6,0)</f>
        <v>105505</v>
      </c>
      <c r="U5418" s="14">
        <f t="shared" si="771"/>
        <v>316515</v>
      </c>
      <c r="W5418" s="64">
        <f t="shared" si="772"/>
        <v>0</v>
      </c>
      <c r="X5418" s="3" t="str">
        <f t="shared" si="773"/>
        <v>8</v>
      </c>
      <c r="Z5418" s="14">
        <f t="shared" si="774"/>
        <v>25321.200000000001</v>
      </c>
      <c r="AA5418" s="7">
        <f>VLOOKUP(G5418,Ma_KH!$A:$R,14,0)</f>
        <v>60</v>
      </c>
      <c r="AD5418" s="7" t="str">
        <f>IFERROR(VLOOKUP(J5418,'Chuyển Mã'!$B$3:$C$9,2,0),"")</f>
        <v>Hà Nội</v>
      </c>
      <c r="AE5418" s="7" t="str">
        <f t="shared" si="775"/>
        <v>Gà muối 500g</v>
      </c>
      <c r="AF5418" s="7">
        <f t="shared" si="776"/>
        <v>3</v>
      </c>
    </row>
    <row r="5419" spans="1:32" x14ac:dyDescent="0.25">
      <c r="A5419" s="11">
        <v>45911</v>
      </c>
      <c r="B5419" s="25">
        <v>57947</v>
      </c>
      <c r="C5419" s="12" t="s">
        <v>7214</v>
      </c>
      <c r="D5419" s="16">
        <v>45911</v>
      </c>
      <c r="G5419" s="13" t="s">
        <v>545</v>
      </c>
      <c r="I5419" s="13" t="s">
        <v>2028</v>
      </c>
      <c r="J5419" s="13" t="s">
        <v>1815</v>
      </c>
      <c r="K5419" s="13" t="s">
        <v>32</v>
      </c>
      <c r="L5419" s="25" t="str">
        <f>VLOOKUP($K5419,TONG_SL!$A:$D,2,0)</f>
        <v>Giò Tai Lưỡi Xào 250</v>
      </c>
      <c r="N5419" s="25" t="str">
        <f t="shared" si="777"/>
        <v>K-C6</v>
      </c>
      <c r="Q5419" s="25" t="str">
        <f>VLOOKUP(K5419,TONG_SL!$A:$D,3,0)</f>
        <v>Túi</v>
      </c>
      <c r="R5419" s="1">
        <v>5</v>
      </c>
      <c r="T5419" s="1">
        <f>VLOOKUP(VLOOKUP(G5419,Ma_KH!$A:$R,18,0)&amp;K5419,Gia_MB!$A:$F,6,0)</f>
        <v>47673</v>
      </c>
      <c r="U5419" s="14">
        <f t="shared" si="771"/>
        <v>238365</v>
      </c>
      <c r="W5419" s="64">
        <f t="shared" si="772"/>
        <v>0</v>
      </c>
      <c r="X5419" s="3" t="str">
        <f t="shared" si="773"/>
        <v>8</v>
      </c>
      <c r="Z5419" s="14">
        <f t="shared" si="774"/>
        <v>19069.2</v>
      </c>
      <c r="AA5419" s="7">
        <f>VLOOKUP(G5419,Ma_KH!$A:$R,14,0)</f>
        <v>60</v>
      </c>
      <c r="AD5419" s="7" t="str">
        <f>IFERROR(VLOOKUP(J5419,'Chuyển Mã'!$B$3:$C$9,2,0),"")</f>
        <v>Hà Nội</v>
      </c>
      <c r="AE5419" s="7" t="str">
        <f t="shared" si="775"/>
        <v>Giò Tai Lưỡi Xào 250</v>
      </c>
      <c r="AF5419" s="7">
        <f t="shared" si="776"/>
        <v>5</v>
      </c>
    </row>
    <row r="5420" spans="1:32" x14ac:dyDescent="0.25">
      <c r="A5420" s="11">
        <v>45911</v>
      </c>
      <c r="B5420" s="25">
        <v>57813</v>
      </c>
      <c r="C5420" s="12" t="s">
        <v>7214</v>
      </c>
      <c r="D5420" s="16">
        <v>45911</v>
      </c>
      <c r="G5420" s="13" t="s">
        <v>8895</v>
      </c>
      <c r="I5420" s="13" t="s">
        <v>8895</v>
      </c>
      <c r="J5420" s="13" t="s">
        <v>1815</v>
      </c>
      <c r="K5420" s="13" t="s">
        <v>547</v>
      </c>
      <c r="L5420" s="25" t="str">
        <f>VLOOKUP($K5420,TONG_SL!$A:$D,2,0)</f>
        <v>Chân giò heo muối 500g</v>
      </c>
      <c r="N5420" s="25" t="str">
        <f t="shared" si="777"/>
        <v>K-C6</v>
      </c>
      <c r="Q5420" s="25" t="str">
        <f>VLOOKUP(K5420,TONG_SL!$A:$D,3,0)</f>
        <v>Túi</v>
      </c>
      <c r="R5420" s="1">
        <v>5</v>
      </c>
      <c r="T5420" s="1">
        <f>VLOOKUP(VLOOKUP(G5420,Ma_KH!$A:$R,18,0)&amp;K5420,Gia_MB!$A:$F,6,0)</f>
        <v>119066</v>
      </c>
      <c r="U5420" s="14">
        <f t="shared" si="771"/>
        <v>595330</v>
      </c>
      <c r="W5420" s="64">
        <f t="shared" si="772"/>
        <v>0</v>
      </c>
      <c r="X5420" s="3" t="str">
        <f t="shared" si="773"/>
        <v>8</v>
      </c>
      <c r="Z5420" s="14">
        <f t="shared" si="774"/>
        <v>47626.400000000001</v>
      </c>
      <c r="AA5420" s="7">
        <f>VLOOKUP(G5420,Ma_KH!$A:$R,14,0)</f>
        <v>59</v>
      </c>
      <c r="AD5420" s="7" t="str">
        <f>IFERROR(VLOOKUP(J5420,'Chuyển Mã'!$B$3:$C$9,2,0),"")</f>
        <v>Hà Nội</v>
      </c>
      <c r="AE5420" s="7" t="str">
        <f t="shared" si="775"/>
        <v>Chân giò heo muối 500g</v>
      </c>
      <c r="AF5420" s="7">
        <f t="shared" si="776"/>
        <v>5</v>
      </c>
    </row>
    <row r="5421" spans="1:32" x14ac:dyDescent="0.25">
      <c r="A5421" s="11">
        <v>45911</v>
      </c>
      <c r="B5421" s="25">
        <v>57813</v>
      </c>
      <c r="C5421" s="12" t="s">
        <v>7214</v>
      </c>
      <c r="D5421" s="16">
        <v>45911</v>
      </c>
      <c r="G5421" s="13" t="s">
        <v>8895</v>
      </c>
      <c r="I5421" s="13" t="s">
        <v>8895</v>
      </c>
      <c r="J5421" s="13" t="s">
        <v>1815</v>
      </c>
      <c r="K5421" s="13" t="s">
        <v>30</v>
      </c>
      <c r="L5421" s="25" t="str">
        <f>VLOOKUP($K5421,TONG_SL!$A:$D,2,0)</f>
        <v>Gà muối 500g</v>
      </c>
      <c r="N5421" s="25" t="str">
        <f t="shared" si="777"/>
        <v>K-C6</v>
      </c>
      <c r="Q5421" s="25" t="str">
        <f>VLOOKUP(K5421,TONG_SL!$A:$D,3,0)</f>
        <v>Túi</v>
      </c>
      <c r="R5421" s="1">
        <v>15</v>
      </c>
      <c r="T5421" s="1">
        <f>VLOOKUP(VLOOKUP(G5421,Ma_KH!$A:$R,18,0)&amp;K5421,Gia_MB!$A:$F,6,0)</f>
        <v>111058</v>
      </c>
      <c r="U5421" s="14">
        <f t="shared" si="771"/>
        <v>1665870</v>
      </c>
      <c r="W5421" s="64">
        <f t="shared" si="772"/>
        <v>0</v>
      </c>
      <c r="X5421" s="3" t="str">
        <f t="shared" si="773"/>
        <v>8</v>
      </c>
      <c r="Z5421" s="14">
        <f t="shared" si="774"/>
        <v>133269.6</v>
      </c>
      <c r="AA5421" s="7">
        <f>VLOOKUP(G5421,Ma_KH!$A:$R,14,0)</f>
        <v>59</v>
      </c>
      <c r="AD5421" s="7" t="str">
        <f>IFERROR(VLOOKUP(J5421,'Chuyển Mã'!$B$3:$C$9,2,0),"")</f>
        <v>Hà Nội</v>
      </c>
      <c r="AE5421" s="7" t="str">
        <f t="shared" si="775"/>
        <v>Gà muối 500g</v>
      </c>
      <c r="AF5421" s="7">
        <f t="shared" si="776"/>
        <v>15</v>
      </c>
    </row>
    <row r="5422" spans="1:32" x14ac:dyDescent="0.25">
      <c r="A5422" s="11">
        <v>45911</v>
      </c>
      <c r="B5422" s="25">
        <v>48461</v>
      </c>
      <c r="C5422" s="12" t="s">
        <v>7214</v>
      </c>
      <c r="D5422" s="16">
        <v>45911</v>
      </c>
      <c r="G5422" s="13" t="s">
        <v>711</v>
      </c>
      <c r="I5422" s="13" t="s">
        <v>8896</v>
      </c>
      <c r="J5422" s="13" t="s">
        <v>1815</v>
      </c>
      <c r="K5422" s="13" t="s">
        <v>556</v>
      </c>
      <c r="L5422" s="25" t="str">
        <f>VLOOKUP($K5422,TONG_SL!$A:$D,2,0)</f>
        <v>Chân giò heo muối 100g</v>
      </c>
      <c r="N5422" s="25" t="str">
        <f t="shared" si="777"/>
        <v>K-C6</v>
      </c>
      <c r="Q5422" s="25" t="str">
        <f>VLOOKUP(K5422,TONG_SL!$A:$D,3,0)</f>
        <v>Gói</v>
      </c>
      <c r="R5422" s="1">
        <v>10</v>
      </c>
      <c r="T5422" s="1">
        <f>VLOOKUP(VLOOKUP(G5422,Ma_KH!$A:$R,18,0)&amp;K5422,Gia_MB!$A:$F,6,0)</f>
        <v>23076</v>
      </c>
      <c r="U5422" s="14">
        <f t="shared" si="771"/>
        <v>230760</v>
      </c>
      <c r="W5422" s="64">
        <f t="shared" si="772"/>
        <v>0</v>
      </c>
      <c r="X5422" s="3" t="str">
        <f t="shared" si="773"/>
        <v>8</v>
      </c>
      <c r="Z5422" s="14">
        <f t="shared" si="774"/>
        <v>18460.8</v>
      </c>
      <c r="AA5422" s="7">
        <f>VLOOKUP(G5422,Ma_KH!$A:$R,14,0)</f>
        <v>67</v>
      </c>
      <c r="AD5422" s="7" t="str">
        <f>IFERROR(VLOOKUP(J5422,'Chuyển Mã'!$B$3:$C$9,2,0),"")</f>
        <v>Hà Nội</v>
      </c>
      <c r="AE5422" s="7" t="str">
        <f t="shared" si="775"/>
        <v>Chân giò heo muối 100g</v>
      </c>
      <c r="AF5422" s="7">
        <f t="shared" si="776"/>
        <v>10</v>
      </c>
    </row>
    <row r="5423" spans="1:32" x14ac:dyDescent="0.25">
      <c r="A5423" s="11">
        <v>45911</v>
      </c>
      <c r="B5423" s="25">
        <v>57856</v>
      </c>
      <c r="C5423" s="12" t="s">
        <v>7214</v>
      </c>
      <c r="D5423" s="16">
        <v>45911</v>
      </c>
      <c r="G5423" s="13" t="s">
        <v>545</v>
      </c>
      <c r="I5423" s="13" t="s">
        <v>1923</v>
      </c>
      <c r="J5423" s="13" t="s">
        <v>1815</v>
      </c>
      <c r="K5423" s="13" t="s">
        <v>27</v>
      </c>
      <c r="L5423" s="25" t="str">
        <f>VLOOKUP($K5423,TONG_SL!$A:$D,2,0)</f>
        <v>Chân giò heo muối 300g</v>
      </c>
      <c r="N5423" s="25" t="str">
        <f t="shared" si="777"/>
        <v>K-C6</v>
      </c>
      <c r="Q5423" s="25" t="str">
        <f>VLOOKUP(K5423,TONG_SL!$A:$D,3,0)</f>
        <v>Túi</v>
      </c>
      <c r="R5423" s="1">
        <v>15</v>
      </c>
      <c r="T5423" s="1">
        <f>VLOOKUP(VLOOKUP(G5423,Ma_KH!$A:$R,18,0)&amp;K5423,Gia_MB!$A:$F,6,0)</f>
        <v>69759</v>
      </c>
      <c r="U5423" s="14">
        <f t="shared" si="771"/>
        <v>1046385</v>
      </c>
      <c r="W5423" s="64">
        <f t="shared" si="772"/>
        <v>0</v>
      </c>
      <c r="X5423" s="3" t="str">
        <f t="shared" si="773"/>
        <v>8</v>
      </c>
      <c r="Z5423" s="14">
        <f t="shared" si="774"/>
        <v>83710.8</v>
      </c>
      <c r="AA5423" s="7">
        <f>VLOOKUP(G5423,Ma_KH!$A:$R,14,0)</f>
        <v>60</v>
      </c>
      <c r="AD5423" s="7" t="str">
        <f>IFERROR(VLOOKUP(J5423,'Chuyển Mã'!$B$3:$C$9,2,0),"")</f>
        <v>Hà Nội</v>
      </c>
      <c r="AE5423" s="7" t="str">
        <f t="shared" si="775"/>
        <v>Chân giò heo muối 300g</v>
      </c>
      <c r="AF5423" s="7">
        <f t="shared" si="776"/>
        <v>15</v>
      </c>
    </row>
    <row r="5424" spans="1:32" x14ac:dyDescent="0.25">
      <c r="A5424" s="11">
        <v>45911</v>
      </c>
      <c r="B5424" s="25">
        <v>57948</v>
      </c>
      <c r="C5424" s="12" t="s">
        <v>7214</v>
      </c>
      <c r="D5424" s="16">
        <v>45911</v>
      </c>
      <c r="G5424" s="13" t="s">
        <v>545</v>
      </c>
      <c r="I5424" s="13" t="s">
        <v>2022</v>
      </c>
      <c r="J5424" s="13" t="s">
        <v>1815</v>
      </c>
      <c r="K5424" s="13" t="s">
        <v>27</v>
      </c>
      <c r="L5424" s="25" t="str">
        <f>VLOOKUP($K5424,TONG_SL!$A:$D,2,0)</f>
        <v>Chân giò heo muối 300g</v>
      </c>
      <c r="N5424" s="25" t="str">
        <f t="shared" si="777"/>
        <v>K-C6</v>
      </c>
      <c r="Q5424" s="25" t="str">
        <f>VLOOKUP(K5424,TONG_SL!$A:$D,3,0)</f>
        <v>Túi</v>
      </c>
      <c r="R5424" s="1">
        <v>5</v>
      </c>
      <c r="T5424" s="1">
        <f>VLOOKUP(VLOOKUP(G5424,Ma_KH!$A:$R,18,0)&amp;K5424,Gia_MB!$A:$F,6,0)</f>
        <v>69759</v>
      </c>
      <c r="U5424" s="14">
        <f t="shared" si="771"/>
        <v>348795</v>
      </c>
      <c r="W5424" s="64">
        <f t="shared" si="772"/>
        <v>0</v>
      </c>
      <c r="X5424" s="3" t="str">
        <f t="shared" si="773"/>
        <v>8</v>
      </c>
      <c r="Z5424" s="14">
        <f t="shared" si="774"/>
        <v>27903.600000000002</v>
      </c>
      <c r="AA5424" s="7">
        <f>VLOOKUP(G5424,Ma_KH!$A:$R,14,0)</f>
        <v>60</v>
      </c>
      <c r="AD5424" s="7" t="str">
        <f>IFERROR(VLOOKUP(J5424,'Chuyển Mã'!$B$3:$C$9,2,0),"")</f>
        <v>Hà Nội</v>
      </c>
      <c r="AE5424" s="7" t="str">
        <f t="shared" si="775"/>
        <v>Chân giò heo muối 300g</v>
      </c>
      <c r="AF5424" s="7">
        <f t="shared" si="776"/>
        <v>5</v>
      </c>
    </row>
    <row r="5425" spans="1:32" x14ac:dyDescent="0.25">
      <c r="A5425" s="11">
        <v>45911</v>
      </c>
      <c r="B5425" s="25">
        <v>57948</v>
      </c>
      <c r="C5425" s="12" t="s">
        <v>7214</v>
      </c>
      <c r="D5425" s="16">
        <v>45911</v>
      </c>
      <c r="G5425" s="13" t="s">
        <v>545</v>
      </c>
      <c r="I5425" s="13" t="s">
        <v>2022</v>
      </c>
      <c r="J5425" s="13" t="s">
        <v>1815</v>
      </c>
      <c r="K5425" s="13" t="s">
        <v>30</v>
      </c>
      <c r="L5425" s="25" t="str">
        <f>VLOOKUP($K5425,TONG_SL!$A:$D,2,0)</f>
        <v>Gà muối 500g</v>
      </c>
      <c r="N5425" s="25" t="str">
        <f t="shared" si="777"/>
        <v>K-C6</v>
      </c>
      <c r="Q5425" s="25" t="str">
        <f>VLOOKUP(K5425,TONG_SL!$A:$D,3,0)</f>
        <v>Túi</v>
      </c>
      <c r="R5425" s="1">
        <v>5</v>
      </c>
      <c r="T5425" s="1">
        <f>VLOOKUP(VLOOKUP(G5425,Ma_KH!$A:$R,18,0)&amp;K5425,Gia_MB!$A:$F,6,0)</f>
        <v>105505</v>
      </c>
      <c r="U5425" s="14">
        <f t="shared" si="771"/>
        <v>527525</v>
      </c>
      <c r="W5425" s="64">
        <f t="shared" si="772"/>
        <v>0</v>
      </c>
      <c r="X5425" s="3" t="str">
        <f t="shared" si="773"/>
        <v>8</v>
      </c>
      <c r="Z5425" s="14">
        <f t="shared" si="774"/>
        <v>42202</v>
      </c>
      <c r="AA5425" s="7">
        <f>VLOOKUP(G5425,Ma_KH!$A:$R,14,0)</f>
        <v>60</v>
      </c>
      <c r="AD5425" s="7" t="str">
        <f>IFERROR(VLOOKUP(J5425,'Chuyển Mã'!$B$3:$C$9,2,0),"")</f>
        <v>Hà Nội</v>
      </c>
      <c r="AE5425" s="7" t="str">
        <f t="shared" si="775"/>
        <v>Gà muối 500g</v>
      </c>
      <c r="AF5425" s="7">
        <f t="shared" si="776"/>
        <v>5</v>
      </c>
    </row>
    <row r="5426" spans="1:32" x14ac:dyDescent="0.25">
      <c r="A5426" s="11">
        <v>45911</v>
      </c>
      <c r="B5426" s="25">
        <v>57948</v>
      </c>
      <c r="C5426" s="12" t="s">
        <v>7214</v>
      </c>
      <c r="D5426" s="16">
        <v>45911</v>
      </c>
      <c r="G5426" s="13" t="s">
        <v>545</v>
      </c>
      <c r="I5426" s="13" t="s">
        <v>2022</v>
      </c>
      <c r="J5426" s="13" t="s">
        <v>1815</v>
      </c>
      <c r="K5426" s="13" t="s">
        <v>32</v>
      </c>
      <c r="L5426" s="25" t="str">
        <f>VLOOKUP($K5426,TONG_SL!$A:$D,2,0)</f>
        <v>Giò Tai Lưỡi Xào 250</v>
      </c>
      <c r="N5426" s="25" t="str">
        <f t="shared" si="777"/>
        <v>K-C6</v>
      </c>
      <c r="Q5426" s="25" t="str">
        <f>VLOOKUP(K5426,TONG_SL!$A:$D,3,0)</f>
        <v>Túi</v>
      </c>
      <c r="R5426" s="1">
        <v>3</v>
      </c>
      <c r="T5426" s="1">
        <f>VLOOKUP(VLOOKUP(G5426,Ma_KH!$A:$R,18,0)&amp;K5426,Gia_MB!$A:$F,6,0)</f>
        <v>47673</v>
      </c>
      <c r="U5426" s="14">
        <f t="shared" si="771"/>
        <v>143019</v>
      </c>
      <c r="W5426" s="64">
        <f t="shared" si="772"/>
        <v>0</v>
      </c>
      <c r="X5426" s="3" t="str">
        <f t="shared" si="773"/>
        <v>8</v>
      </c>
      <c r="Z5426" s="14">
        <f t="shared" si="774"/>
        <v>11441.52</v>
      </c>
      <c r="AA5426" s="7">
        <f>VLOOKUP(G5426,Ma_KH!$A:$R,14,0)</f>
        <v>60</v>
      </c>
      <c r="AD5426" s="7" t="str">
        <f>IFERROR(VLOOKUP(J5426,'Chuyển Mã'!$B$3:$C$9,2,0),"")</f>
        <v>Hà Nội</v>
      </c>
      <c r="AE5426" s="7" t="str">
        <f t="shared" si="775"/>
        <v>Giò Tai Lưỡi Xào 250</v>
      </c>
      <c r="AF5426" s="7">
        <f t="shared" si="776"/>
        <v>3</v>
      </c>
    </row>
    <row r="5427" spans="1:32" x14ac:dyDescent="0.25">
      <c r="A5427" s="11">
        <v>45911</v>
      </c>
      <c r="B5427" s="25">
        <v>48465</v>
      </c>
      <c r="C5427" s="12" t="s">
        <v>7214</v>
      </c>
      <c r="D5427" s="16">
        <v>45911</v>
      </c>
      <c r="G5427" s="13" t="s">
        <v>711</v>
      </c>
      <c r="I5427" s="13" t="s">
        <v>7615</v>
      </c>
      <c r="J5427" s="13" t="s">
        <v>1815</v>
      </c>
      <c r="K5427" s="13" t="s">
        <v>556</v>
      </c>
      <c r="L5427" s="25" t="str">
        <f>VLOOKUP($K5427,TONG_SL!$A:$D,2,0)</f>
        <v>Chân giò heo muối 100g</v>
      </c>
      <c r="N5427" s="25" t="str">
        <f t="shared" si="777"/>
        <v>K-C6</v>
      </c>
      <c r="Q5427" s="25" t="str">
        <f>VLOOKUP(K5427,TONG_SL!$A:$D,3,0)</f>
        <v>Gói</v>
      </c>
      <c r="R5427" s="1">
        <v>10</v>
      </c>
      <c r="T5427" s="1">
        <f>VLOOKUP(VLOOKUP(G5427,Ma_KH!$A:$R,18,0)&amp;K5427,Gia_MB!$A:$F,6,0)</f>
        <v>23076</v>
      </c>
      <c r="U5427" s="14">
        <f t="shared" si="771"/>
        <v>230760</v>
      </c>
      <c r="W5427" s="64">
        <f t="shared" si="772"/>
        <v>0</v>
      </c>
      <c r="X5427" s="3" t="str">
        <f t="shared" si="773"/>
        <v>8</v>
      </c>
      <c r="Z5427" s="14">
        <f t="shared" si="774"/>
        <v>18460.8</v>
      </c>
      <c r="AA5427" s="7">
        <f>VLOOKUP(G5427,Ma_KH!$A:$R,14,0)</f>
        <v>67</v>
      </c>
      <c r="AD5427" s="7" t="str">
        <f>IFERROR(VLOOKUP(J5427,'Chuyển Mã'!$B$3:$C$9,2,0),"")</f>
        <v>Hà Nội</v>
      </c>
      <c r="AE5427" s="7" t="str">
        <f t="shared" si="775"/>
        <v>Chân giò heo muối 100g</v>
      </c>
      <c r="AF5427" s="7">
        <f t="shared" si="776"/>
        <v>10</v>
      </c>
    </row>
    <row r="5428" spans="1:32" x14ac:dyDescent="0.25">
      <c r="A5428" s="11">
        <v>45911</v>
      </c>
      <c r="B5428" s="25">
        <v>48441</v>
      </c>
      <c r="C5428" s="12" t="s">
        <v>7214</v>
      </c>
      <c r="D5428" s="16">
        <v>45911</v>
      </c>
      <c r="G5428" s="13" t="s">
        <v>711</v>
      </c>
      <c r="I5428" s="13" t="s">
        <v>8897</v>
      </c>
      <c r="J5428" s="13" t="s">
        <v>1815</v>
      </c>
      <c r="K5428" s="13" t="s">
        <v>556</v>
      </c>
      <c r="L5428" s="25" t="str">
        <f>VLOOKUP($K5428,TONG_SL!$A:$D,2,0)</f>
        <v>Chân giò heo muối 100g</v>
      </c>
      <c r="N5428" s="25" t="str">
        <f t="shared" si="777"/>
        <v>K-C6</v>
      </c>
      <c r="Q5428" s="25" t="str">
        <f>VLOOKUP(K5428,TONG_SL!$A:$D,3,0)</f>
        <v>Gói</v>
      </c>
      <c r="R5428" s="1">
        <v>10</v>
      </c>
      <c r="T5428" s="1">
        <f>VLOOKUP(VLOOKUP(G5428,Ma_KH!$A:$R,18,0)&amp;K5428,Gia_MB!$A:$F,6,0)</f>
        <v>23076</v>
      </c>
      <c r="U5428" s="14">
        <f t="shared" si="771"/>
        <v>230760</v>
      </c>
      <c r="W5428" s="64">
        <f t="shared" si="772"/>
        <v>0</v>
      </c>
      <c r="X5428" s="3" t="str">
        <f t="shared" si="773"/>
        <v>8</v>
      </c>
      <c r="Z5428" s="14">
        <f t="shared" si="774"/>
        <v>18460.8</v>
      </c>
      <c r="AA5428" s="7">
        <f>VLOOKUP(G5428,Ma_KH!$A:$R,14,0)</f>
        <v>67</v>
      </c>
      <c r="AD5428" s="7" t="str">
        <f>IFERROR(VLOOKUP(J5428,'Chuyển Mã'!$B$3:$C$9,2,0),"")</f>
        <v>Hà Nội</v>
      </c>
      <c r="AE5428" s="7" t="str">
        <f t="shared" si="775"/>
        <v>Chân giò heo muối 100g</v>
      </c>
      <c r="AF5428" s="7">
        <f t="shared" si="776"/>
        <v>10</v>
      </c>
    </row>
    <row r="5429" spans="1:32" x14ac:dyDescent="0.25">
      <c r="A5429" s="11">
        <v>45911</v>
      </c>
      <c r="B5429" s="25">
        <v>48462</v>
      </c>
      <c r="C5429" s="12" t="s">
        <v>7214</v>
      </c>
      <c r="D5429" s="16">
        <v>45911</v>
      </c>
      <c r="G5429" s="13" t="s">
        <v>711</v>
      </c>
      <c r="I5429" s="13" t="s">
        <v>8898</v>
      </c>
      <c r="J5429" s="13" t="s">
        <v>1815</v>
      </c>
      <c r="K5429" s="13" t="s">
        <v>556</v>
      </c>
      <c r="L5429" s="25" t="str">
        <f>VLOOKUP($K5429,TONG_SL!$A:$D,2,0)</f>
        <v>Chân giò heo muối 100g</v>
      </c>
      <c r="N5429" s="25" t="str">
        <f t="shared" si="777"/>
        <v>K-C6</v>
      </c>
      <c r="Q5429" s="25" t="str">
        <f>VLOOKUP(K5429,TONG_SL!$A:$D,3,0)</f>
        <v>Gói</v>
      </c>
      <c r="R5429" s="1">
        <v>8</v>
      </c>
      <c r="T5429" s="1">
        <f>VLOOKUP(VLOOKUP(G5429,Ma_KH!$A:$R,18,0)&amp;K5429,Gia_MB!$A:$F,6,0)</f>
        <v>23076</v>
      </c>
      <c r="U5429" s="14">
        <f t="shared" si="771"/>
        <v>184608</v>
      </c>
      <c r="W5429" s="64">
        <f t="shared" si="772"/>
        <v>0</v>
      </c>
      <c r="X5429" s="3" t="str">
        <f t="shared" si="773"/>
        <v>8</v>
      </c>
      <c r="Z5429" s="14">
        <f t="shared" si="774"/>
        <v>14768.64</v>
      </c>
      <c r="AA5429" s="7">
        <f>VLOOKUP(G5429,Ma_KH!$A:$R,14,0)</f>
        <v>67</v>
      </c>
      <c r="AD5429" s="7" t="str">
        <f>IFERROR(VLOOKUP(J5429,'Chuyển Mã'!$B$3:$C$9,2,0),"")</f>
        <v>Hà Nội</v>
      </c>
      <c r="AE5429" s="7" t="str">
        <f t="shared" si="775"/>
        <v>Chân giò heo muối 100g</v>
      </c>
      <c r="AF5429" s="7">
        <f t="shared" si="776"/>
        <v>8</v>
      </c>
    </row>
    <row r="5430" spans="1:32" x14ac:dyDescent="0.25">
      <c r="A5430" s="11">
        <v>45911</v>
      </c>
      <c r="B5430" s="25">
        <v>31699</v>
      </c>
      <c r="C5430" s="12" t="s">
        <v>7214</v>
      </c>
      <c r="D5430" s="16">
        <v>45911</v>
      </c>
      <c r="G5430" s="13" t="s">
        <v>762</v>
      </c>
      <c r="I5430" s="13" t="s">
        <v>8899</v>
      </c>
      <c r="J5430" s="13" t="s">
        <v>1815</v>
      </c>
      <c r="K5430" s="13" t="s">
        <v>558</v>
      </c>
      <c r="L5430" s="25" t="str">
        <f>VLOOKUP($K5430,TONG_SL!$A:$D,2,0)</f>
        <v>Gà muối hun khói 300g</v>
      </c>
      <c r="N5430" s="25" t="str">
        <f t="shared" si="777"/>
        <v>K-C6</v>
      </c>
      <c r="Q5430" s="25" t="str">
        <f>VLOOKUP(K5430,TONG_SL!$A:$D,3,0)</f>
        <v>Túi</v>
      </c>
      <c r="R5430" s="1">
        <v>3</v>
      </c>
      <c r="T5430" s="1">
        <f>VLOOKUP(VLOOKUP(G5430,Ma_KH!$A:$R,18,0)&amp;K5430,Gia_MB!$A:$F,6,0)</f>
        <v>66500</v>
      </c>
      <c r="U5430" s="14">
        <f t="shared" si="771"/>
        <v>199500</v>
      </c>
      <c r="W5430" s="64">
        <f t="shared" si="772"/>
        <v>0</v>
      </c>
      <c r="X5430" s="3" t="str">
        <f t="shared" si="773"/>
        <v>8</v>
      </c>
      <c r="Z5430" s="14">
        <f t="shared" si="774"/>
        <v>15960</v>
      </c>
      <c r="AA5430" s="7">
        <f>VLOOKUP(G5430,Ma_KH!$A:$R,14,0)</f>
        <v>50</v>
      </c>
      <c r="AD5430" s="7" t="str">
        <f>IFERROR(VLOOKUP(J5430,'Chuyển Mã'!$B$3:$C$9,2,0),"")</f>
        <v>Hà Nội</v>
      </c>
      <c r="AE5430" s="7" t="str">
        <f t="shared" si="775"/>
        <v>Gà muối hun khói 300g</v>
      </c>
      <c r="AF5430" s="7">
        <f t="shared" si="776"/>
        <v>3</v>
      </c>
    </row>
    <row r="5431" spans="1:32" x14ac:dyDescent="0.25">
      <c r="A5431" s="11">
        <v>45911</v>
      </c>
      <c r="B5431" s="25">
        <v>31699</v>
      </c>
      <c r="C5431" s="12" t="s">
        <v>7214</v>
      </c>
      <c r="D5431" s="16">
        <v>45911</v>
      </c>
      <c r="G5431" s="13" t="s">
        <v>762</v>
      </c>
      <c r="I5431" s="13" t="s">
        <v>8899</v>
      </c>
      <c r="J5431" s="13" t="s">
        <v>1815</v>
      </c>
      <c r="K5431" s="13" t="s">
        <v>556</v>
      </c>
      <c r="L5431" s="25" t="str">
        <f>VLOOKUP($K5431,TONG_SL!$A:$D,2,0)</f>
        <v>Chân giò heo muối 100g</v>
      </c>
      <c r="N5431" s="25" t="str">
        <f t="shared" si="777"/>
        <v>K-C6</v>
      </c>
      <c r="Q5431" s="25" t="str">
        <f>VLOOKUP(K5431,TONG_SL!$A:$D,3,0)</f>
        <v>Gói</v>
      </c>
      <c r="R5431" s="1">
        <v>5</v>
      </c>
      <c r="T5431" s="1">
        <f>VLOOKUP(VLOOKUP(G5431,Ma_KH!$A:$R,18,0)&amp;K5431,Gia_MB!$A:$F,6,0)</f>
        <v>24549</v>
      </c>
      <c r="U5431" s="14">
        <f t="shared" si="771"/>
        <v>122745</v>
      </c>
      <c r="W5431" s="64">
        <f t="shared" si="772"/>
        <v>0</v>
      </c>
      <c r="X5431" s="3" t="str">
        <f t="shared" si="773"/>
        <v>8</v>
      </c>
      <c r="Z5431" s="14">
        <f t="shared" si="774"/>
        <v>9819.6</v>
      </c>
      <c r="AA5431" s="7">
        <f>VLOOKUP(G5431,Ma_KH!$A:$R,14,0)</f>
        <v>50</v>
      </c>
      <c r="AD5431" s="7" t="str">
        <f>IFERROR(VLOOKUP(J5431,'Chuyển Mã'!$B$3:$C$9,2,0),"")</f>
        <v>Hà Nội</v>
      </c>
      <c r="AE5431" s="7" t="str">
        <f t="shared" si="775"/>
        <v>Chân giò heo muối 100g</v>
      </c>
      <c r="AF5431" s="7">
        <f t="shared" si="776"/>
        <v>5</v>
      </c>
    </row>
    <row r="5432" spans="1:32" x14ac:dyDescent="0.25">
      <c r="A5432" s="11">
        <v>45911</v>
      </c>
      <c r="B5432" s="25">
        <v>31699</v>
      </c>
      <c r="C5432" s="12" t="s">
        <v>7214</v>
      </c>
      <c r="D5432" s="16">
        <v>45911</v>
      </c>
      <c r="G5432" s="13" t="s">
        <v>762</v>
      </c>
      <c r="I5432" s="13" t="s">
        <v>8899</v>
      </c>
      <c r="J5432" s="13" t="s">
        <v>1815</v>
      </c>
      <c r="K5432" s="13" t="s">
        <v>570</v>
      </c>
      <c r="L5432" s="25" t="str">
        <f>VLOOKUP($K5432,TONG_SL!$A:$D,2,0)</f>
        <v>Tai heo sốt thái 150g</v>
      </c>
      <c r="N5432" s="25" t="str">
        <f t="shared" si="777"/>
        <v>K-C6</v>
      </c>
      <c r="Q5432" s="25" t="str">
        <f>VLOOKUP(K5432,TONG_SL!$A:$D,3,0)</f>
        <v>Túi</v>
      </c>
      <c r="R5432" s="1">
        <v>5</v>
      </c>
      <c r="T5432" s="1">
        <f>VLOOKUP(VLOOKUP(G5432,Ma_KH!$A:$R,18,0)&amp;K5432,Gia_MB!$A:$F,6,0)</f>
        <v>21667</v>
      </c>
      <c r="U5432" s="14">
        <f t="shared" si="771"/>
        <v>108335</v>
      </c>
      <c r="W5432" s="64">
        <f t="shared" si="772"/>
        <v>0</v>
      </c>
      <c r="X5432" s="3" t="str">
        <f t="shared" si="773"/>
        <v>8</v>
      </c>
      <c r="Z5432" s="14">
        <f t="shared" si="774"/>
        <v>8666.7999999999993</v>
      </c>
      <c r="AA5432" s="7">
        <f>VLOOKUP(G5432,Ma_KH!$A:$R,14,0)</f>
        <v>50</v>
      </c>
      <c r="AD5432" s="7" t="str">
        <f>IFERROR(VLOOKUP(J5432,'Chuyển Mã'!$B$3:$C$9,2,0),"")</f>
        <v>Hà Nội</v>
      </c>
      <c r="AE5432" s="7" t="str">
        <f t="shared" si="775"/>
        <v>Tai heo sốt thái 150g</v>
      </c>
      <c r="AF5432" s="7">
        <f t="shared" si="776"/>
        <v>5</v>
      </c>
    </row>
    <row r="5433" spans="1:32" x14ac:dyDescent="0.25">
      <c r="A5433" s="11">
        <v>45911</v>
      </c>
      <c r="B5433" s="25">
        <v>31699</v>
      </c>
      <c r="C5433" s="12" t="s">
        <v>7214</v>
      </c>
      <c r="D5433" s="16">
        <v>45911</v>
      </c>
      <c r="G5433" s="13" t="s">
        <v>762</v>
      </c>
      <c r="I5433" s="13" t="s">
        <v>8899</v>
      </c>
      <c r="J5433" s="13" t="s">
        <v>1815</v>
      </c>
      <c r="K5433" s="13" t="s">
        <v>27</v>
      </c>
      <c r="L5433" s="25" t="str">
        <f>VLOOKUP($K5433,TONG_SL!$A:$D,2,0)</f>
        <v>Chân giò heo muối 300g</v>
      </c>
      <c r="N5433" s="25" t="str">
        <f t="shared" si="777"/>
        <v>K-C6</v>
      </c>
      <c r="Q5433" s="25" t="str">
        <f>VLOOKUP(K5433,TONG_SL!$A:$D,3,0)</f>
        <v>Túi</v>
      </c>
      <c r="R5433" s="1">
        <v>5</v>
      </c>
      <c r="T5433" s="1">
        <f>VLOOKUP(VLOOKUP(G5433,Ma_KH!$A:$R,18,0)&amp;K5433,Gia_MB!$A:$F,6,0)</f>
        <v>73431</v>
      </c>
      <c r="U5433" s="14">
        <f t="shared" si="771"/>
        <v>367155</v>
      </c>
      <c r="W5433" s="64">
        <f t="shared" si="772"/>
        <v>0</v>
      </c>
      <c r="X5433" s="3" t="str">
        <f t="shared" si="773"/>
        <v>8</v>
      </c>
      <c r="Z5433" s="14">
        <f t="shared" si="774"/>
        <v>29372.400000000001</v>
      </c>
      <c r="AA5433" s="7">
        <f>VLOOKUP(G5433,Ma_KH!$A:$R,14,0)</f>
        <v>50</v>
      </c>
      <c r="AD5433" s="7" t="str">
        <f>IFERROR(VLOOKUP(J5433,'Chuyển Mã'!$B$3:$C$9,2,0),"")</f>
        <v>Hà Nội</v>
      </c>
      <c r="AE5433" s="7" t="str">
        <f t="shared" si="775"/>
        <v>Chân giò heo muối 300g</v>
      </c>
      <c r="AF5433" s="7">
        <f t="shared" si="776"/>
        <v>5</v>
      </c>
    </row>
    <row r="5434" spans="1:32" x14ac:dyDescent="0.25">
      <c r="A5434" s="11">
        <v>45911</v>
      </c>
      <c r="B5434" s="25">
        <v>31699</v>
      </c>
      <c r="C5434" s="12" t="s">
        <v>7214</v>
      </c>
      <c r="D5434" s="16">
        <v>45911</v>
      </c>
      <c r="G5434" s="13" t="s">
        <v>762</v>
      </c>
      <c r="I5434" s="13" t="s">
        <v>8899</v>
      </c>
      <c r="J5434" s="13" t="s">
        <v>1815</v>
      </c>
      <c r="K5434" s="13" t="s">
        <v>32</v>
      </c>
      <c r="L5434" s="25" t="str">
        <f>VLOOKUP($K5434,TONG_SL!$A:$D,2,0)</f>
        <v>Giò Tai Lưỡi Xào 250</v>
      </c>
      <c r="N5434" s="25" t="str">
        <f t="shared" si="777"/>
        <v>K-C6</v>
      </c>
      <c r="Q5434" s="25" t="str">
        <f>VLOOKUP(K5434,TONG_SL!$A:$D,3,0)</f>
        <v>Túi</v>
      </c>
      <c r="R5434" s="1">
        <v>5</v>
      </c>
      <c r="T5434" s="1">
        <f>VLOOKUP(VLOOKUP(G5434,Ma_KH!$A:$R,18,0)&amp;K5434,Gia_MB!$A:$F,6,0)</f>
        <v>50183</v>
      </c>
      <c r="U5434" s="14">
        <f t="shared" si="771"/>
        <v>250915</v>
      </c>
      <c r="W5434" s="64">
        <f t="shared" si="772"/>
        <v>0</v>
      </c>
      <c r="X5434" s="3" t="str">
        <f t="shared" si="773"/>
        <v>8</v>
      </c>
      <c r="Z5434" s="14">
        <f t="shared" si="774"/>
        <v>20073.2</v>
      </c>
      <c r="AA5434" s="7">
        <f>VLOOKUP(G5434,Ma_KH!$A:$R,14,0)</f>
        <v>50</v>
      </c>
      <c r="AD5434" s="7" t="str">
        <f>IFERROR(VLOOKUP(J5434,'Chuyển Mã'!$B$3:$C$9,2,0),"")</f>
        <v>Hà Nội</v>
      </c>
      <c r="AE5434" s="7" t="str">
        <f t="shared" si="775"/>
        <v>Giò Tai Lưỡi Xào 250</v>
      </c>
      <c r="AF5434" s="7">
        <f t="shared" si="776"/>
        <v>5</v>
      </c>
    </row>
    <row r="5435" spans="1:32" x14ac:dyDescent="0.25">
      <c r="A5435" s="11">
        <v>45911</v>
      </c>
      <c r="B5435" s="25">
        <v>57818</v>
      </c>
      <c r="C5435" s="12" t="s">
        <v>7214</v>
      </c>
      <c r="D5435" s="16">
        <v>45911</v>
      </c>
      <c r="G5435" s="13" t="s">
        <v>545</v>
      </c>
      <c r="I5435" s="13" t="s">
        <v>1914</v>
      </c>
      <c r="J5435" s="13" t="s">
        <v>1815</v>
      </c>
      <c r="K5435" s="13" t="s">
        <v>30</v>
      </c>
      <c r="L5435" s="25" t="str">
        <f>VLOOKUP($K5435,TONG_SL!$A:$D,2,0)</f>
        <v>Gà muối 500g</v>
      </c>
      <c r="N5435" s="25" t="str">
        <f t="shared" si="777"/>
        <v>K-C6</v>
      </c>
      <c r="Q5435" s="25" t="str">
        <f>VLOOKUP(K5435,TONG_SL!$A:$D,3,0)</f>
        <v>Túi</v>
      </c>
      <c r="R5435" s="1">
        <v>6</v>
      </c>
      <c r="T5435" s="1">
        <f>VLOOKUP(VLOOKUP(G5435,Ma_KH!$A:$R,18,0)&amp;K5435,Gia_MB!$A:$F,6,0)</f>
        <v>105505</v>
      </c>
      <c r="U5435" s="14">
        <f t="shared" si="771"/>
        <v>633030</v>
      </c>
      <c r="W5435" s="64">
        <f t="shared" si="772"/>
        <v>0</v>
      </c>
      <c r="X5435" s="3" t="str">
        <f t="shared" si="773"/>
        <v>8</v>
      </c>
      <c r="Z5435" s="14">
        <f t="shared" si="774"/>
        <v>50642.400000000001</v>
      </c>
      <c r="AA5435" s="7">
        <f>VLOOKUP(G5435,Ma_KH!$A:$R,14,0)</f>
        <v>60</v>
      </c>
      <c r="AD5435" s="7" t="str">
        <f>IFERROR(VLOOKUP(J5435,'Chuyển Mã'!$B$3:$C$9,2,0),"")</f>
        <v>Hà Nội</v>
      </c>
      <c r="AE5435" s="7" t="str">
        <f t="shared" si="775"/>
        <v>Gà muối 500g</v>
      </c>
      <c r="AF5435" s="7">
        <f t="shared" si="776"/>
        <v>6</v>
      </c>
    </row>
    <row r="5436" spans="1:32" x14ac:dyDescent="0.25">
      <c r="A5436" s="11">
        <v>45911</v>
      </c>
      <c r="B5436" s="25">
        <v>57819</v>
      </c>
      <c r="C5436" s="12" t="s">
        <v>7214</v>
      </c>
      <c r="D5436" s="16">
        <v>45911</v>
      </c>
      <c r="G5436" s="13" t="s">
        <v>545</v>
      </c>
      <c r="I5436" s="13" t="s">
        <v>1963</v>
      </c>
      <c r="J5436" s="13" t="s">
        <v>1815</v>
      </c>
      <c r="K5436" s="13" t="s">
        <v>27</v>
      </c>
      <c r="L5436" s="25" t="str">
        <f>VLOOKUP($K5436,TONG_SL!$A:$D,2,0)</f>
        <v>Chân giò heo muối 300g</v>
      </c>
      <c r="N5436" s="25" t="str">
        <f t="shared" si="777"/>
        <v>K-C6</v>
      </c>
      <c r="Q5436" s="25" t="str">
        <f>VLOOKUP(K5436,TONG_SL!$A:$D,3,0)</f>
        <v>Túi</v>
      </c>
      <c r="R5436" s="1">
        <v>5</v>
      </c>
      <c r="T5436" s="1">
        <f>VLOOKUP(VLOOKUP(G5436,Ma_KH!$A:$R,18,0)&amp;K5436,Gia_MB!$A:$F,6,0)</f>
        <v>69759</v>
      </c>
      <c r="U5436" s="14">
        <f t="shared" si="771"/>
        <v>348795</v>
      </c>
      <c r="W5436" s="64">
        <f t="shared" si="772"/>
        <v>0</v>
      </c>
      <c r="X5436" s="3" t="str">
        <f t="shared" si="773"/>
        <v>8</v>
      </c>
      <c r="Z5436" s="14">
        <f t="shared" si="774"/>
        <v>27903.600000000002</v>
      </c>
      <c r="AA5436" s="7">
        <f>VLOOKUP(G5436,Ma_KH!$A:$R,14,0)</f>
        <v>60</v>
      </c>
      <c r="AD5436" s="7" t="str">
        <f>IFERROR(VLOOKUP(J5436,'Chuyển Mã'!$B$3:$C$9,2,0),"")</f>
        <v>Hà Nội</v>
      </c>
      <c r="AE5436" s="7" t="str">
        <f t="shared" si="775"/>
        <v>Chân giò heo muối 300g</v>
      </c>
      <c r="AF5436" s="7">
        <f t="shared" si="776"/>
        <v>5</v>
      </c>
    </row>
    <row r="5437" spans="1:32" x14ac:dyDescent="0.25">
      <c r="A5437" s="11">
        <v>45911</v>
      </c>
      <c r="B5437" s="25">
        <v>57819</v>
      </c>
      <c r="C5437" s="12" t="s">
        <v>7214</v>
      </c>
      <c r="D5437" s="16">
        <v>45911</v>
      </c>
      <c r="G5437" s="13" t="s">
        <v>545</v>
      </c>
      <c r="I5437" s="13" t="s">
        <v>1963</v>
      </c>
      <c r="J5437" s="13" t="s">
        <v>1815</v>
      </c>
      <c r="K5437" s="13" t="s">
        <v>30</v>
      </c>
      <c r="L5437" s="25" t="str">
        <f>VLOOKUP($K5437,TONG_SL!$A:$D,2,0)</f>
        <v>Gà muối 500g</v>
      </c>
      <c r="N5437" s="25" t="str">
        <f t="shared" si="777"/>
        <v>K-C6</v>
      </c>
      <c r="Q5437" s="25" t="str">
        <f>VLOOKUP(K5437,TONG_SL!$A:$D,3,0)</f>
        <v>Túi</v>
      </c>
      <c r="R5437" s="1">
        <v>5</v>
      </c>
      <c r="T5437" s="1">
        <f>VLOOKUP(VLOOKUP(G5437,Ma_KH!$A:$R,18,0)&amp;K5437,Gia_MB!$A:$F,6,0)</f>
        <v>105505</v>
      </c>
      <c r="U5437" s="14">
        <f t="shared" si="771"/>
        <v>527525</v>
      </c>
      <c r="W5437" s="64">
        <f t="shared" si="772"/>
        <v>0</v>
      </c>
      <c r="X5437" s="3" t="str">
        <f t="shared" si="773"/>
        <v>8</v>
      </c>
      <c r="Z5437" s="14">
        <f t="shared" si="774"/>
        <v>42202</v>
      </c>
      <c r="AA5437" s="7">
        <f>VLOOKUP(G5437,Ma_KH!$A:$R,14,0)</f>
        <v>60</v>
      </c>
      <c r="AD5437" s="7" t="str">
        <f>IFERROR(VLOOKUP(J5437,'Chuyển Mã'!$B$3:$C$9,2,0),"")</f>
        <v>Hà Nội</v>
      </c>
      <c r="AE5437" s="7" t="str">
        <f t="shared" si="775"/>
        <v>Gà muối 500g</v>
      </c>
      <c r="AF5437" s="7">
        <f t="shared" si="776"/>
        <v>5</v>
      </c>
    </row>
    <row r="5438" spans="1:32" x14ac:dyDescent="0.25">
      <c r="A5438" s="11">
        <v>45911</v>
      </c>
      <c r="B5438" s="25">
        <v>58080</v>
      </c>
      <c r="C5438" s="12" t="s">
        <v>7214</v>
      </c>
      <c r="D5438" s="16">
        <v>45911</v>
      </c>
      <c r="G5438" s="13" t="s">
        <v>545</v>
      </c>
      <c r="I5438" s="13" t="s">
        <v>2015</v>
      </c>
      <c r="J5438" s="13" t="s">
        <v>1815</v>
      </c>
      <c r="K5438" s="13" t="s">
        <v>27</v>
      </c>
      <c r="L5438" s="25" t="str">
        <f>VLOOKUP($K5438,TONG_SL!$A:$D,2,0)</f>
        <v>Chân giò heo muối 300g</v>
      </c>
      <c r="N5438" s="25" t="str">
        <f t="shared" si="777"/>
        <v>K-C6</v>
      </c>
      <c r="Q5438" s="25" t="str">
        <f>VLOOKUP(K5438,TONG_SL!$A:$D,3,0)</f>
        <v>Túi</v>
      </c>
      <c r="R5438" s="1">
        <v>20</v>
      </c>
      <c r="T5438" s="1">
        <f>VLOOKUP(VLOOKUP(G5438,Ma_KH!$A:$R,18,0)&amp;K5438,Gia_MB!$A:$F,6,0)</f>
        <v>69759</v>
      </c>
      <c r="U5438" s="14">
        <f t="shared" si="771"/>
        <v>1395180</v>
      </c>
      <c r="W5438" s="64">
        <f t="shared" si="772"/>
        <v>0</v>
      </c>
      <c r="X5438" s="3" t="str">
        <f t="shared" si="773"/>
        <v>8</v>
      </c>
      <c r="Z5438" s="14">
        <f t="shared" si="774"/>
        <v>111614.40000000001</v>
      </c>
      <c r="AA5438" s="7">
        <f>VLOOKUP(G5438,Ma_KH!$A:$R,14,0)</f>
        <v>60</v>
      </c>
      <c r="AD5438" s="7" t="str">
        <f>IFERROR(VLOOKUP(J5438,'Chuyển Mã'!$B$3:$C$9,2,0),"")</f>
        <v>Hà Nội</v>
      </c>
      <c r="AE5438" s="7" t="str">
        <f t="shared" si="775"/>
        <v>Chân giò heo muối 300g</v>
      </c>
      <c r="AF5438" s="7">
        <f t="shared" si="776"/>
        <v>20</v>
      </c>
    </row>
    <row r="5439" spans="1:32" x14ac:dyDescent="0.25">
      <c r="A5439" s="11">
        <v>45911</v>
      </c>
      <c r="B5439" s="25">
        <v>48464</v>
      </c>
      <c r="C5439" s="12" t="s">
        <v>7214</v>
      </c>
      <c r="D5439" s="16">
        <v>45911</v>
      </c>
      <c r="G5439" s="13" t="s">
        <v>711</v>
      </c>
      <c r="I5439" s="13" t="s">
        <v>8900</v>
      </c>
      <c r="J5439" s="13" t="s">
        <v>1815</v>
      </c>
      <c r="K5439" s="13" t="s">
        <v>556</v>
      </c>
      <c r="L5439" s="25" t="str">
        <f>VLOOKUP($K5439,TONG_SL!$A:$D,2,0)</f>
        <v>Chân giò heo muối 100g</v>
      </c>
      <c r="N5439" s="25" t="str">
        <f t="shared" si="777"/>
        <v>K-C6</v>
      </c>
      <c r="Q5439" s="25" t="str">
        <f>VLOOKUP(K5439,TONG_SL!$A:$D,3,0)</f>
        <v>Gói</v>
      </c>
      <c r="R5439" s="1">
        <v>8</v>
      </c>
      <c r="T5439" s="1">
        <f>VLOOKUP(VLOOKUP(G5439,Ma_KH!$A:$R,18,0)&amp;K5439,Gia_MB!$A:$F,6,0)</f>
        <v>23076</v>
      </c>
      <c r="U5439" s="14">
        <f t="shared" si="771"/>
        <v>184608</v>
      </c>
      <c r="W5439" s="64">
        <f t="shared" si="772"/>
        <v>0</v>
      </c>
      <c r="X5439" s="3" t="str">
        <f t="shared" si="773"/>
        <v>8</v>
      </c>
      <c r="Z5439" s="14">
        <f t="shared" si="774"/>
        <v>14768.64</v>
      </c>
      <c r="AA5439" s="7">
        <f>VLOOKUP(G5439,Ma_KH!$A:$R,14,0)</f>
        <v>67</v>
      </c>
      <c r="AD5439" s="7" t="str">
        <f>IFERROR(VLOOKUP(J5439,'Chuyển Mã'!$B$3:$C$9,2,0),"")</f>
        <v>Hà Nội</v>
      </c>
      <c r="AE5439" s="7" t="str">
        <f t="shared" si="775"/>
        <v>Chân giò heo muối 100g</v>
      </c>
      <c r="AF5439" s="7">
        <f t="shared" si="776"/>
        <v>8</v>
      </c>
    </row>
    <row r="5440" spans="1:32" x14ac:dyDescent="0.25">
      <c r="A5440" s="11">
        <v>45911</v>
      </c>
      <c r="B5440" s="25">
        <v>48447</v>
      </c>
      <c r="C5440" s="12" t="s">
        <v>7214</v>
      </c>
      <c r="D5440" s="16">
        <v>45911</v>
      </c>
      <c r="G5440" s="13" t="s">
        <v>711</v>
      </c>
      <c r="I5440" s="13" t="s">
        <v>8901</v>
      </c>
      <c r="J5440" s="13" t="s">
        <v>1815</v>
      </c>
      <c r="K5440" s="13" t="s">
        <v>556</v>
      </c>
      <c r="L5440" s="25" t="str">
        <f>VLOOKUP($K5440,TONG_SL!$A:$D,2,0)</f>
        <v>Chân giò heo muối 100g</v>
      </c>
      <c r="N5440" s="25" t="str">
        <f t="shared" si="777"/>
        <v>K-C6</v>
      </c>
      <c r="Q5440" s="25" t="str">
        <f>VLOOKUP(K5440,TONG_SL!$A:$D,3,0)</f>
        <v>Gói</v>
      </c>
      <c r="R5440" s="1">
        <v>15</v>
      </c>
      <c r="T5440" s="1">
        <f>VLOOKUP(VLOOKUP(G5440,Ma_KH!$A:$R,18,0)&amp;K5440,Gia_MB!$A:$F,6,0)</f>
        <v>23076</v>
      </c>
      <c r="U5440" s="14">
        <f t="shared" ref="U5440:U5448" si="778">T5440*R5440</f>
        <v>346140</v>
      </c>
      <c r="W5440" s="64">
        <f t="shared" ref="W5440:W5448" si="779">U5440*V5440</f>
        <v>0</v>
      </c>
      <c r="X5440" s="3" t="str">
        <f t="shared" ref="X5440:X5448" si="780">IF(B5440&lt;&gt;"","8","0")</f>
        <v>8</v>
      </c>
      <c r="Z5440" s="14">
        <f t="shared" ref="Z5440:Z5448" si="781">U5440*X5440%</f>
        <v>27691.200000000001</v>
      </c>
      <c r="AA5440" s="7">
        <f>VLOOKUP(G5440,Ma_KH!$A:$R,14,0)</f>
        <v>67</v>
      </c>
      <c r="AD5440" s="7" t="str">
        <f>IFERROR(VLOOKUP(J5440,'Chuyển Mã'!$B$3:$C$9,2,0),"")</f>
        <v>Hà Nội</v>
      </c>
      <c r="AE5440" s="7" t="str">
        <f t="shared" si="775"/>
        <v>Chân giò heo muối 100g</v>
      </c>
      <c r="AF5440" s="7">
        <f t="shared" si="776"/>
        <v>15</v>
      </c>
    </row>
    <row r="5441" spans="1:32" x14ac:dyDescent="0.25">
      <c r="A5441" s="11">
        <v>45911</v>
      </c>
      <c r="B5441" s="25">
        <v>57946</v>
      </c>
      <c r="C5441" s="12" t="s">
        <v>7214</v>
      </c>
      <c r="D5441" s="16">
        <v>45911</v>
      </c>
      <c r="G5441" s="13" t="s">
        <v>545</v>
      </c>
      <c r="I5441" s="13" t="s">
        <v>2050</v>
      </c>
      <c r="J5441" s="13" t="s">
        <v>1815</v>
      </c>
      <c r="K5441" s="13" t="s">
        <v>51</v>
      </c>
      <c r="L5441" s="25" t="str">
        <f>VLOOKUP($K5441,TONG_SL!$A:$D,2,0)</f>
        <v>Mọc Nấm Hương 250g</v>
      </c>
      <c r="N5441" s="25" t="str">
        <f t="shared" si="777"/>
        <v>K-C6</v>
      </c>
      <c r="Q5441" s="25" t="str">
        <f>VLOOKUP(K5441,TONG_SL!$A:$D,3,0)</f>
        <v>Túi</v>
      </c>
      <c r="R5441" s="1">
        <v>10</v>
      </c>
      <c r="T5441" s="1">
        <f>VLOOKUP(VLOOKUP(G5441,Ma_KH!$A:$R,18,0)&amp;K5441,Gia_MB!$A:$F,6,0)</f>
        <v>43700</v>
      </c>
      <c r="U5441" s="14">
        <f t="shared" si="778"/>
        <v>437000</v>
      </c>
      <c r="W5441" s="64">
        <f t="shared" si="779"/>
        <v>0</v>
      </c>
      <c r="X5441" s="3" t="str">
        <f t="shared" si="780"/>
        <v>8</v>
      </c>
      <c r="Z5441" s="14">
        <f t="shared" si="781"/>
        <v>34960</v>
      </c>
      <c r="AA5441" s="7">
        <f>VLOOKUP(G5441,Ma_KH!$A:$R,14,0)</f>
        <v>60</v>
      </c>
      <c r="AD5441" s="7" t="str">
        <f>IFERROR(VLOOKUP(J5441,'Chuyển Mã'!$B$3:$C$9,2,0),"")</f>
        <v>Hà Nội</v>
      </c>
      <c r="AE5441" s="7" t="str">
        <f t="shared" si="775"/>
        <v>Mọc Nấm Hương 250g</v>
      </c>
      <c r="AF5441" s="7">
        <f t="shared" si="776"/>
        <v>10</v>
      </c>
    </row>
    <row r="5442" spans="1:32" x14ac:dyDescent="0.25">
      <c r="A5442" s="11">
        <v>45911</v>
      </c>
      <c r="B5442" s="25">
        <v>48444</v>
      </c>
      <c r="C5442" s="12" t="s">
        <v>7214</v>
      </c>
      <c r="D5442" s="16">
        <v>45911</v>
      </c>
      <c r="G5442" s="13" t="s">
        <v>711</v>
      </c>
      <c r="I5442" s="13" t="s">
        <v>8902</v>
      </c>
      <c r="J5442" s="13" t="s">
        <v>1815</v>
      </c>
      <c r="K5442" s="13" t="s">
        <v>556</v>
      </c>
      <c r="L5442" s="25" t="str">
        <f>VLOOKUP($K5442,TONG_SL!$A:$D,2,0)</f>
        <v>Chân giò heo muối 100g</v>
      </c>
      <c r="N5442" s="25" t="str">
        <f t="shared" si="777"/>
        <v>K-C6</v>
      </c>
      <c r="Q5442" s="25" t="str">
        <f>VLOOKUP(K5442,TONG_SL!$A:$D,3,0)</f>
        <v>Gói</v>
      </c>
      <c r="R5442" s="1">
        <v>10</v>
      </c>
      <c r="T5442" s="1">
        <f>VLOOKUP(VLOOKUP(G5442,Ma_KH!$A:$R,18,0)&amp;K5442,Gia_MB!$A:$F,6,0)</f>
        <v>23076</v>
      </c>
      <c r="U5442" s="14">
        <f t="shared" si="778"/>
        <v>230760</v>
      </c>
      <c r="W5442" s="64">
        <f t="shared" si="779"/>
        <v>0</v>
      </c>
      <c r="X5442" s="3" t="str">
        <f t="shared" si="780"/>
        <v>8</v>
      </c>
      <c r="Z5442" s="14">
        <f t="shared" si="781"/>
        <v>18460.8</v>
      </c>
      <c r="AA5442" s="7">
        <f>VLOOKUP(G5442,Ma_KH!$A:$R,14,0)</f>
        <v>67</v>
      </c>
      <c r="AD5442" s="7" t="str">
        <f>IFERROR(VLOOKUP(J5442,'Chuyển Mã'!$B$3:$C$9,2,0),"")</f>
        <v>Hà Nội</v>
      </c>
      <c r="AE5442" s="7" t="str">
        <f t="shared" si="775"/>
        <v>Chân giò heo muối 100g</v>
      </c>
      <c r="AF5442" s="7">
        <f t="shared" si="776"/>
        <v>10</v>
      </c>
    </row>
    <row r="5443" spans="1:32" x14ac:dyDescent="0.25">
      <c r="A5443" s="11">
        <v>45911</v>
      </c>
      <c r="B5443" s="25">
        <v>48445</v>
      </c>
      <c r="C5443" s="12" t="s">
        <v>7214</v>
      </c>
      <c r="D5443" s="16">
        <v>45911</v>
      </c>
      <c r="G5443" s="13" t="s">
        <v>711</v>
      </c>
      <c r="I5443" s="13" t="s">
        <v>8903</v>
      </c>
      <c r="J5443" s="13" t="s">
        <v>1815</v>
      </c>
      <c r="K5443" s="13" t="s">
        <v>556</v>
      </c>
      <c r="L5443" s="25" t="str">
        <f>VLOOKUP($K5443,TONG_SL!$A:$D,2,0)</f>
        <v>Chân giò heo muối 100g</v>
      </c>
      <c r="N5443" s="25" t="str">
        <f t="shared" si="777"/>
        <v>K-C6</v>
      </c>
      <c r="Q5443" s="25" t="str">
        <f>VLOOKUP(K5443,TONG_SL!$A:$D,3,0)</f>
        <v>Gói</v>
      </c>
      <c r="R5443" s="1">
        <v>10</v>
      </c>
      <c r="T5443" s="1">
        <f>VLOOKUP(VLOOKUP(G5443,Ma_KH!$A:$R,18,0)&amp;K5443,Gia_MB!$A:$F,6,0)</f>
        <v>23076</v>
      </c>
      <c r="U5443" s="14">
        <f t="shared" si="778"/>
        <v>230760</v>
      </c>
      <c r="W5443" s="64">
        <f t="shared" si="779"/>
        <v>0</v>
      </c>
      <c r="X5443" s="3" t="str">
        <f t="shared" si="780"/>
        <v>8</v>
      </c>
      <c r="Z5443" s="14">
        <f t="shared" si="781"/>
        <v>18460.8</v>
      </c>
      <c r="AA5443" s="7">
        <f>VLOOKUP(G5443,Ma_KH!$A:$R,14,0)</f>
        <v>67</v>
      </c>
      <c r="AD5443" s="7" t="str">
        <f>IFERROR(VLOOKUP(J5443,'Chuyển Mã'!$B$3:$C$9,2,0),"")</f>
        <v>Hà Nội</v>
      </c>
      <c r="AE5443" s="7" t="str">
        <f t="shared" ref="AE5443:AE5506" si="782">IFERROR(L5443,"")</f>
        <v>Chân giò heo muối 100g</v>
      </c>
      <c r="AF5443" s="7">
        <f t="shared" ref="AF5443:AF5506" si="783">R5443</f>
        <v>10</v>
      </c>
    </row>
    <row r="5444" spans="1:32" x14ac:dyDescent="0.25">
      <c r="A5444" s="11">
        <v>45911</v>
      </c>
      <c r="B5444" s="25">
        <v>48446</v>
      </c>
      <c r="C5444" s="12" t="s">
        <v>7214</v>
      </c>
      <c r="D5444" s="16">
        <v>45911</v>
      </c>
      <c r="G5444" s="13" t="s">
        <v>711</v>
      </c>
      <c r="I5444" s="13" t="s">
        <v>7609</v>
      </c>
      <c r="J5444" s="13" t="s">
        <v>1815</v>
      </c>
      <c r="K5444" s="13" t="s">
        <v>556</v>
      </c>
      <c r="L5444" s="25" t="str">
        <f>VLOOKUP($K5444,TONG_SL!$A:$D,2,0)</f>
        <v>Chân giò heo muối 100g</v>
      </c>
      <c r="N5444" s="25" t="str">
        <f t="shared" si="777"/>
        <v>K-C6</v>
      </c>
      <c r="Q5444" s="25" t="str">
        <f>VLOOKUP(K5444,TONG_SL!$A:$D,3,0)</f>
        <v>Gói</v>
      </c>
      <c r="R5444" s="1">
        <v>15</v>
      </c>
      <c r="T5444" s="1">
        <f>VLOOKUP(VLOOKUP(G5444,Ma_KH!$A:$R,18,0)&amp;K5444,Gia_MB!$A:$F,6,0)</f>
        <v>23076</v>
      </c>
      <c r="U5444" s="14">
        <f t="shared" si="778"/>
        <v>346140</v>
      </c>
      <c r="W5444" s="64">
        <f t="shared" si="779"/>
        <v>0</v>
      </c>
      <c r="X5444" s="3" t="str">
        <f t="shared" si="780"/>
        <v>8</v>
      </c>
      <c r="Z5444" s="14">
        <f t="shared" si="781"/>
        <v>27691.200000000001</v>
      </c>
      <c r="AA5444" s="7">
        <f>VLOOKUP(G5444,Ma_KH!$A:$R,14,0)</f>
        <v>67</v>
      </c>
      <c r="AD5444" s="7" t="str">
        <f>IFERROR(VLOOKUP(J5444,'Chuyển Mã'!$B$3:$C$9,2,0),"")</f>
        <v>Hà Nội</v>
      </c>
      <c r="AE5444" s="7" t="str">
        <f t="shared" si="782"/>
        <v>Chân giò heo muối 100g</v>
      </c>
      <c r="AF5444" s="7">
        <f t="shared" si="783"/>
        <v>15</v>
      </c>
    </row>
    <row r="5445" spans="1:32" x14ac:dyDescent="0.25">
      <c r="A5445" s="11">
        <v>45911</v>
      </c>
      <c r="B5445" s="25">
        <v>57817</v>
      </c>
      <c r="C5445" s="12" t="s">
        <v>7214</v>
      </c>
      <c r="D5445" s="16">
        <v>45911</v>
      </c>
      <c r="G5445" s="13" t="s">
        <v>545</v>
      </c>
      <c r="I5445" s="13" t="s">
        <v>1944</v>
      </c>
      <c r="J5445" s="13" t="s">
        <v>1815</v>
      </c>
      <c r="K5445" s="13" t="s">
        <v>547</v>
      </c>
      <c r="L5445" s="25" t="str">
        <f>VLOOKUP($K5445,TONG_SL!$A:$D,2,0)</f>
        <v>Chân giò heo muối 500g</v>
      </c>
      <c r="N5445" s="25" t="str">
        <f t="shared" si="777"/>
        <v>K-C6</v>
      </c>
      <c r="Q5445" s="25" t="str">
        <f>VLOOKUP(K5445,TONG_SL!$A:$D,3,0)</f>
        <v>Túi</v>
      </c>
      <c r="R5445" s="1">
        <v>10</v>
      </c>
      <c r="T5445" s="1">
        <f>VLOOKUP(VLOOKUP(G5445,Ma_KH!$A:$R,18,0)&amp;K5445,Gia_MB!$A:$F,6,0)</f>
        <v>113113</v>
      </c>
      <c r="U5445" s="14">
        <f t="shared" si="778"/>
        <v>1131130</v>
      </c>
      <c r="W5445" s="64">
        <f t="shared" si="779"/>
        <v>0</v>
      </c>
      <c r="X5445" s="3" t="str">
        <f t="shared" si="780"/>
        <v>8</v>
      </c>
      <c r="Z5445" s="14">
        <f t="shared" si="781"/>
        <v>90490.400000000009</v>
      </c>
      <c r="AA5445" s="7">
        <f>VLOOKUP(G5445,Ma_KH!$A:$R,14,0)</f>
        <v>60</v>
      </c>
      <c r="AD5445" s="7" t="str">
        <f>IFERROR(VLOOKUP(J5445,'Chuyển Mã'!$B$3:$C$9,2,0),"")</f>
        <v>Hà Nội</v>
      </c>
      <c r="AE5445" s="7" t="str">
        <f t="shared" si="782"/>
        <v>Chân giò heo muối 500g</v>
      </c>
      <c r="AF5445" s="7">
        <f t="shared" si="783"/>
        <v>10</v>
      </c>
    </row>
    <row r="5446" spans="1:32" x14ac:dyDescent="0.25">
      <c r="A5446" s="11">
        <v>45911</v>
      </c>
      <c r="B5446" s="25">
        <v>57817</v>
      </c>
      <c r="C5446" s="12" t="s">
        <v>7214</v>
      </c>
      <c r="D5446" s="16">
        <v>45911</v>
      </c>
      <c r="G5446" s="13" t="s">
        <v>545</v>
      </c>
      <c r="I5446" s="13" t="s">
        <v>1944</v>
      </c>
      <c r="J5446" s="13" t="s">
        <v>1815</v>
      </c>
      <c r="K5446" s="13" t="s">
        <v>30</v>
      </c>
      <c r="L5446" s="25" t="str">
        <f>VLOOKUP($K5446,TONG_SL!$A:$D,2,0)</f>
        <v>Gà muối 500g</v>
      </c>
      <c r="N5446" s="25" t="str">
        <f t="shared" si="777"/>
        <v>K-C6</v>
      </c>
      <c r="Q5446" s="25" t="str">
        <f>VLOOKUP(K5446,TONG_SL!$A:$D,3,0)</f>
        <v>Túi</v>
      </c>
      <c r="R5446" s="1">
        <v>5</v>
      </c>
      <c r="T5446" s="1">
        <f>VLOOKUP(VLOOKUP(G5446,Ma_KH!$A:$R,18,0)&amp;K5446,Gia_MB!$A:$F,6,0)</f>
        <v>105505</v>
      </c>
      <c r="U5446" s="14">
        <f t="shared" si="778"/>
        <v>527525</v>
      </c>
      <c r="W5446" s="64">
        <f t="shared" si="779"/>
        <v>0</v>
      </c>
      <c r="X5446" s="3" t="str">
        <f t="shared" si="780"/>
        <v>8</v>
      </c>
      <c r="Z5446" s="14">
        <f t="shared" si="781"/>
        <v>42202</v>
      </c>
      <c r="AA5446" s="7">
        <f>VLOOKUP(G5446,Ma_KH!$A:$R,14,0)</f>
        <v>60</v>
      </c>
      <c r="AD5446" s="7" t="str">
        <f>IFERROR(VLOOKUP(J5446,'Chuyển Mã'!$B$3:$C$9,2,0),"")</f>
        <v>Hà Nội</v>
      </c>
      <c r="AE5446" s="7" t="str">
        <f t="shared" si="782"/>
        <v>Gà muối 500g</v>
      </c>
      <c r="AF5446" s="7">
        <f t="shared" si="783"/>
        <v>5</v>
      </c>
    </row>
    <row r="5447" spans="1:32" x14ac:dyDescent="0.25">
      <c r="A5447" s="11">
        <v>45911</v>
      </c>
      <c r="B5447" s="25">
        <v>57817</v>
      </c>
      <c r="C5447" s="12" t="s">
        <v>7214</v>
      </c>
      <c r="D5447" s="16">
        <v>45911</v>
      </c>
      <c r="G5447" s="13" t="s">
        <v>545</v>
      </c>
      <c r="I5447" s="13" t="s">
        <v>1944</v>
      </c>
      <c r="J5447" s="13" t="s">
        <v>1815</v>
      </c>
      <c r="K5447" s="13" t="s">
        <v>32</v>
      </c>
      <c r="L5447" s="25" t="str">
        <f>VLOOKUP($K5447,TONG_SL!$A:$D,2,0)</f>
        <v>Giò Tai Lưỡi Xào 250</v>
      </c>
      <c r="N5447" s="25" t="str">
        <f t="shared" si="777"/>
        <v>K-C6</v>
      </c>
      <c r="Q5447" s="25" t="str">
        <f>VLOOKUP(K5447,TONG_SL!$A:$D,3,0)</f>
        <v>Túi</v>
      </c>
      <c r="R5447" s="1">
        <v>5</v>
      </c>
      <c r="T5447" s="1">
        <f>VLOOKUP(VLOOKUP(G5447,Ma_KH!$A:$R,18,0)&amp;K5447,Gia_MB!$A:$F,6,0)</f>
        <v>47673</v>
      </c>
      <c r="U5447" s="14">
        <f t="shared" si="778"/>
        <v>238365</v>
      </c>
      <c r="W5447" s="64">
        <f t="shared" si="779"/>
        <v>0</v>
      </c>
      <c r="X5447" s="3" t="str">
        <f t="shared" si="780"/>
        <v>8</v>
      </c>
      <c r="Z5447" s="14">
        <f t="shared" si="781"/>
        <v>19069.2</v>
      </c>
      <c r="AA5447" s="7">
        <f>VLOOKUP(G5447,Ma_KH!$A:$R,14,0)</f>
        <v>60</v>
      </c>
      <c r="AD5447" s="7" t="str">
        <f>IFERROR(VLOOKUP(J5447,'Chuyển Mã'!$B$3:$C$9,2,0),"")</f>
        <v>Hà Nội</v>
      </c>
      <c r="AE5447" s="7" t="str">
        <f t="shared" si="782"/>
        <v>Giò Tai Lưỡi Xào 250</v>
      </c>
      <c r="AF5447" s="7">
        <f t="shared" si="783"/>
        <v>5</v>
      </c>
    </row>
    <row r="5448" spans="1:32" x14ac:dyDescent="0.25">
      <c r="A5448" s="11">
        <v>45911</v>
      </c>
      <c r="B5448" s="25">
        <v>57817</v>
      </c>
      <c r="C5448" s="12" t="s">
        <v>7214</v>
      </c>
      <c r="D5448" s="16">
        <v>45911</v>
      </c>
      <c r="G5448" s="13" t="s">
        <v>545</v>
      </c>
      <c r="I5448" s="13" t="s">
        <v>1944</v>
      </c>
      <c r="J5448" s="13" t="s">
        <v>1815</v>
      </c>
      <c r="K5448" s="13" t="s">
        <v>55</v>
      </c>
      <c r="L5448" s="25" t="str">
        <f>VLOOKUP($K5448,TONG_SL!$A:$D,2,0)</f>
        <v>Gà xì dầu 500g</v>
      </c>
      <c r="N5448" s="25" t="str">
        <f t="shared" si="777"/>
        <v>K-C6</v>
      </c>
      <c r="Q5448" s="25" t="str">
        <f>VLOOKUP(K5448,TONG_SL!$A:$D,3,0)</f>
        <v>Túi</v>
      </c>
      <c r="R5448" s="1">
        <v>5</v>
      </c>
      <c r="T5448" s="1">
        <f>VLOOKUP(VLOOKUP(G5448,Ma_KH!$A:$R,18,0)&amp;K5448,Gia_MB!$A:$F,6,0)</f>
        <v>106026</v>
      </c>
      <c r="U5448" s="14">
        <f t="shared" si="778"/>
        <v>530130</v>
      </c>
      <c r="W5448" s="64">
        <f t="shared" si="779"/>
        <v>0</v>
      </c>
      <c r="X5448" s="3" t="str">
        <f t="shared" si="780"/>
        <v>8</v>
      </c>
      <c r="Z5448" s="14">
        <f t="shared" si="781"/>
        <v>42410.400000000001</v>
      </c>
      <c r="AA5448" s="7">
        <f>VLOOKUP(G5448,Ma_KH!$A:$R,14,0)</f>
        <v>60</v>
      </c>
      <c r="AD5448" s="7" t="str">
        <f>IFERROR(VLOOKUP(J5448,'Chuyển Mã'!$B$3:$C$9,2,0),"")</f>
        <v>Hà Nội</v>
      </c>
      <c r="AE5448" s="7" t="str">
        <f t="shared" si="782"/>
        <v>Gà xì dầu 500g</v>
      </c>
      <c r="AF5448" s="7">
        <f t="shared" si="783"/>
        <v>5</v>
      </c>
    </row>
    <row r="5449" spans="1:32" x14ac:dyDescent="0.25">
      <c r="A5449" s="11">
        <v>45911</v>
      </c>
      <c r="B5449" s="25">
        <v>48446</v>
      </c>
      <c r="C5449" s="12" t="s">
        <v>7214</v>
      </c>
      <c r="D5449" s="16">
        <v>45911</v>
      </c>
      <c r="G5449" s="13" t="s">
        <v>711</v>
      </c>
      <c r="I5449" s="13" t="s">
        <v>8904</v>
      </c>
      <c r="J5449" s="13" t="s">
        <v>1815</v>
      </c>
      <c r="K5449" s="13" t="s">
        <v>556</v>
      </c>
      <c r="L5449" s="25" t="str">
        <f>VLOOKUP($K5449,TONG_SL!$A:$D,2,0)</f>
        <v>Chân giò heo muối 100g</v>
      </c>
      <c r="N5449" s="25" t="str">
        <f t="shared" si="777"/>
        <v>K-C6</v>
      </c>
      <c r="Q5449" s="25" t="str">
        <f>VLOOKUP(K5449,TONG_SL!$A:$D,3,0)</f>
        <v>Gói</v>
      </c>
      <c r="R5449" s="1">
        <v>10</v>
      </c>
      <c r="T5449" s="1">
        <f>VLOOKUP(VLOOKUP(G5449,Ma_KH!$A:$R,18,0)&amp;K5449,Gia_MB!$A:$F,6,0)</f>
        <v>23076</v>
      </c>
      <c r="U5449" s="14">
        <f t="shared" ref="U5449:U5512" si="784">T5449*R5449</f>
        <v>230760</v>
      </c>
      <c r="W5449" s="64">
        <f t="shared" ref="W5449:W5512" si="785">U5449*V5449</f>
        <v>0</v>
      </c>
      <c r="X5449" s="3" t="str">
        <f t="shared" ref="X5449:X5512" si="786">IF(B5449&lt;&gt;"","8","0")</f>
        <v>8</v>
      </c>
      <c r="Z5449" s="14">
        <f t="shared" ref="Z5449:Z5512" si="787">U5449*X5449%</f>
        <v>18460.8</v>
      </c>
      <c r="AA5449" s="7">
        <f>VLOOKUP(G5449,Ma_KH!$A:$R,14,0)</f>
        <v>67</v>
      </c>
      <c r="AD5449" s="7" t="str">
        <f>IFERROR(VLOOKUP(J5449,'Chuyển Mã'!$B$3:$C$9,2,0),"")</f>
        <v>Hà Nội</v>
      </c>
      <c r="AE5449" s="7" t="str">
        <f t="shared" si="782"/>
        <v>Chân giò heo muối 100g</v>
      </c>
      <c r="AF5449" s="7">
        <f t="shared" si="783"/>
        <v>10</v>
      </c>
    </row>
    <row r="5450" spans="1:32" x14ac:dyDescent="0.25">
      <c r="A5450" s="11">
        <v>45911</v>
      </c>
      <c r="B5450" s="25">
        <v>48443</v>
      </c>
      <c r="C5450" s="12" t="s">
        <v>7214</v>
      </c>
      <c r="D5450" s="16">
        <v>45911</v>
      </c>
      <c r="G5450" s="13" t="s">
        <v>711</v>
      </c>
      <c r="I5450" s="13" t="s">
        <v>8905</v>
      </c>
      <c r="J5450" s="13" t="s">
        <v>1815</v>
      </c>
      <c r="K5450" s="13" t="s">
        <v>556</v>
      </c>
      <c r="L5450" s="25" t="str">
        <f>VLOOKUP($K5450,TONG_SL!$A:$D,2,0)</f>
        <v>Chân giò heo muối 100g</v>
      </c>
      <c r="N5450" s="25" t="str">
        <f t="shared" si="777"/>
        <v>K-C6</v>
      </c>
      <c r="Q5450" s="25" t="str">
        <f>VLOOKUP(K5450,TONG_SL!$A:$D,3,0)</f>
        <v>Gói</v>
      </c>
      <c r="R5450" s="1">
        <v>10</v>
      </c>
      <c r="T5450" s="1">
        <f>VLOOKUP(VLOOKUP(G5450,Ma_KH!$A:$R,18,0)&amp;K5450,Gia_MB!$A:$F,6,0)</f>
        <v>23076</v>
      </c>
      <c r="U5450" s="14">
        <f t="shared" si="784"/>
        <v>230760</v>
      </c>
      <c r="W5450" s="64">
        <f t="shared" si="785"/>
        <v>0</v>
      </c>
      <c r="X5450" s="3" t="str">
        <f t="shared" si="786"/>
        <v>8</v>
      </c>
      <c r="Z5450" s="14">
        <f t="shared" si="787"/>
        <v>18460.8</v>
      </c>
      <c r="AA5450" s="7">
        <f>VLOOKUP(G5450,Ma_KH!$A:$R,14,0)</f>
        <v>67</v>
      </c>
      <c r="AD5450" s="7" t="str">
        <f>IFERROR(VLOOKUP(J5450,'Chuyển Mã'!$B$3:$C$9,2,0),"")</f>
        <v>Hà Nội</v>
      </c>
      <c r="AE5450" s="7" t="str">
        <f t="shared" si="782"/>
        <v>Chân giò heo muối 100g</v>
      </c>
      <c r="AF5450" s="7">
        <f t="shared" si="783"/>
        <v>10</v>
      </c>
    </row>
    <row r="5451" spans="1:32" x14ac:dyDescent="0.25">
      <c r="A5451" s="65">
        <v>45912</v>
      </c>
      <c r="B5451" s="25">
        <v>4176673330</v>
      </c>
      <c r="C5451" s="12" t="s">
        <v>7214</v>
      </c>
      <c r="D5451" s="16">
        <v>45912</v>
      </c>
      <c r="G5451" s="13" t="s">
        <v>7321</v>
      </c>
      <c r="I5451" s="25" t="s">
        <v>8911</v>
      </c>
      <c r="J5451" s="13" t="s">
        <v>1796</v>
      </c>
      <c r="K5451" s="13" t="s">
        <v>27</v>
      </c>
      <c r="L5451" s="25" t="str">
        <f>VLOOKUP($K5451,TONG_SL!$A:$D,2,0)</f>
        <v>Chân giò heo muối 300g</v>
      </c>
      <c r="N5451" s="25" t="str">
        <f t="shared" si="777"/>
        <v>K-C6</v>
      </c>
      <c r="Q5451" s="25" t="str">
        <f>VLOOKUP(K5451,TONG_SL!$A:$D,3,0)</f>
        <v>Túi</v>
      </c>
      <c r="R5451" s="1">
        <v>5</v>
      </c>
      <c r="T5451" s="1">
        <f>VLOOKUP(VLOOKUP(G5451,Ma_KH!$A:$R,18,0)&amp;K5451,Gia_MB!$A:$F,6,0)</f>
        <v>73431</v>
      </c>
      <c r="U5451" s="14">
        <f t="shared" si="784"/>
        <v>367155</v>
      </c>
      <c r="W5451" s="64">
        <f t="shared" si="785"/>
        <v>0</v>
      </c>
      <c r="X5451" s="3" t="str">
        <f t="shared" si="786"/>
        <v>8</v>
      </c>
      <c r="Z5451" s="14">
        <f t="shared" si="787"/>
        <v>29372.400000000001</v>
      </c>
      <c r="AA5451" s="7">
        <f>VLOOKUP(G5451,Ma_KH!$A:$R,14,0)</f>
        <v>60</v>
      </c>
      <c r="AD5451" s="7" t="str">
        <f>IFERROR(VLOOKUP(J5451,'Chuyển Mã'!$B$3:$C$9,2,0),"")</f>
        <v>Tỉnh</v>
      </c>
      <c r="AE5451" s="7" t="str">
        <f t="shared" si="782"/>
        <v>Chân giò heo muối 300g</v>
      </c>
      <c r="AF5451" s="7">
        <f t="shared" si="783"/>
        <v>5</v>
      </c>
    </row>
    <row r="5452" spans="1:32" x14ac:dyDescent="0.25">
      <c r="A5452" s="65">
        <v>45912</v>
      </c>
      <c r="B5452" s="25">
        <v>4176673330</v>
      </c>
      <c r="C5452" s="12" t="s">
        <v>7214</v>
      </c>
      <c r="D5452" s="16">
        <v>45912</v>
      </c>
      <c r="G5452" s="13" t="s">
        <v>7321</v>
      </c>
      <c r="I5452" s="25" t="s">
        <v>8911</v>
      </c>
      <c r="J5452" s="13" t="s">
        <v>1796</v>
      </c>
      <c r="K5452" s="13" t="s">
        <v>30</v>
      </c>
      <c r="L5452" s="25" t="str">
        <f>VLOOKUP($K5452,TONG_SL!$A:$D,2,0)</f>
        <v>Gà muối 500g</v>
      </c>
      <c r="N5452" s="25" t="str">
        <f t="shared" si="777"/>
        <v>K-C6</v>
      </c>
      <c r="Q5452" s="25" t="str">
        <f>VLOOKUP(K5452,TONG_SL!$A:$D,3,0)</f>
        <v>Túi</v>
      </c>
      <c r="R5452" s="1">
        <v>5</v>
      </c>
      <c r="T5452" s="1">
        <f>VLOOKUP(VLOOKUP(G5452,Ma_KH!$A:$R,18,0)&amp;K5452,Gia_MB!$A:$F,6,0)</f>
        <v>111058</v>
      </c>
      <c r="U5452" s="14">
        <f t="shared" si="784"/>
        <v>555290</v>
      </c>
      <c r="W5452" s="64">
        <f t="shared" si="785"/>
        <v>0</v>
      </c>
      <c r="X5452" s="3" t="str">
        <f t="shared" si="786"/>
        <v>8</v>
      </c>
      <c r="Z5452" s="14">
        <f t="shared" si="787"/>
        <v>44423.200000000004</v>
      </c>
      <c r="AA5452" s="7">
        <f>VLOOKUP(G5452,Ma_KH!$A:$R,14,0)</f>
        <v>60</v>
      </c>
      <c r="AD5452" s="7" t="str">
        <f>IFERROR(VLOOKUP(J5452,'Chuyển Mã'!$B$3:$C$9,2,0),"")</f>
        <v>Tỉnh</v>
      </c>
      <c r="AE5452" s="7" t="str">
        <f t="shared" si="782"/>
        <v>Gà muối 500g</v>
      </c>
      <c r="AF5452" s="7">
        <f t="shared" si="783"/>
        <v>5</v>
      </c>
    </row>
    <row r="5453" spans="1:32" x14ac:dyDescent="0.25">
      <c r="A5453" s="65">
        <v>45912</v>
      </c>
      <c r="B5453" s="25">
        <v>4176673330</v>
      </c>
      <c r="C5453" s="12" t="s">
        <v>7214</v>
      </c>
      <c r="D5453" s="16">
        <v>45912</v>
      </c>
      <c r="G5453" s="13" t="s">
        <v>7321</v>
      </c>
      <c r="I5453" s="25" t="s">
        <v>8911</v>
      </c>
      <c r="J5453" s="13" t="s">
        <v>1796</v>
      </c>
      <c r="K5453" s="13" t="s">
        <v>32</v>
      </c>
      <c r="L5453" s="25" t="str">
        <f>VLOOKUP($K5453,TONG_SL!$A:$D,2,0)</f>
        <v>Giò Tai Lưỡi Xào 250</v>
      </c>
      <c r="N5453" s="25" t="str">
        <f t="shared" si="777"/>
        <v>K-C6</v>
      </c>
      <c r="Q5453" s="25" t="str">
        <f>VLOOKUP(K5453,TONG_SL!$A:$D,3,0)</f>
        <v>Túi</v>
      </c>
      <c r="R5453" s="1">
        <v>5</v>
      </c>
      <c r="T5453" s="1">
        <f>VLOOKUP(VLOOKUP(G5453,Ma_KH!$A:$R,18,0)&amp;K5453,Gia_MB!$A:$F,6,0)</f>
        <v>50183</v>
      </c>
      <c r="U5453" s="14">
        <f t="shared" si="784"/>
        <v>250915</v>
      </c>
      <c r="W5453" s="64">
        <f t="shared" si="785"/>
        <v>0</v>
      </c>
      <c r="X5453" s="3" t="str">
        <f t="shared" si="786"/>
        <v>8</v>
      </c>
      <c r="Z5453" s="14">
        <f t="shared" si="787"/>
        <v>20073.2</v>
      </c>
      <c r="AA5453" s="7">
        <f>VLOOKUP(G5453,Ma_KH!$A:$R,14,0)</f>
        <v>60</v>
      </c>
      <c r="AD5453" s="7" t="str">
        <f>IFERROR(VLOOKUP(J5453,'Chuyển Mã'!$B$3:$C$9,2,0),"")</f>
        <v>Tỉnh</v>
      </c>
      <c r="AE5453" s="7" t="str">
        <f t="shared" si="782"/>
        <v>Giò Tai Lưỡi Xào 250</v>
      </c>
      <c r="AF5453" s="7">
        <f t="shared" si="783"/>
        <v>5</v>
      </c>
    </row>
    <row r="5454" spans="1:32" x14ac:dyDescent="0.25">
      <c r="A5454" s="65">
        <v>45912</v>
      </c>
      <c r="B5454" s="25">
        <v>4176673330</v>
      </c>
      <c r="C5454" s="12" t="s">
        <v>7214</v>
      </c>
      <c r="D5454" s="16">
        <v>45912</v>
      </c>
      <c r="G5454" s="13" t="s">
        <v>7321</v>
      </c>
      <c r="I5454" s="25" t="s">
        <v>8911</v>
      </c>
      <c r="J5454" s="13" t="s">
        <v>1796</v>
      </c>
      <c r="K5454" s="13" t="s">
        <v>51</v>
      </c>
      <c r="L5454" s="25" t="str">
        <f>VLOOKUP($K5454,TONG_SL!$A:$D,2,0)</f>
        <v>Mọc Nấm Hương 250g</v>
      </c>
      <c r="N5454" s="25" t="str">
        <f t="shared" si="777"/>
        <v>K-C6</v>
      </c>
      <c r="Q5454" s="25" t="str">
        <f>VLOOKUP(K5454,TONG_SL!$A:$D,3,0)</f>
        <v>Túi</v>
      </c>
      <c r="R5454" s="1">
        <v>5</v>
      </c>
      <c r="T5454" s="1">
        <f>VLOOKUP(VLOOKUP(G5454,Ma_KH!$A:$R,18,0)&amp;K5454,Gia_MB!$A:$F,6,0)</f>
        <v>46000</v>
      </c>
      <c r="U5454" s="14">
        <f t="shared" si="784"/>
        <v>230000</v>
      </c>
      <c r="W5454" s="64">
        <f t="shared" si="785"/>
        <v>0</v>
      </c>
      <c r="X5454" s="3" t="str">
        <f t="shared" si="786"/>
        <v>8</v>
      </c>
      <c r="Z5454" s="14">
        <f t="shared" si="787"/>
        <v>18400</v>
      </c>
      <c r="AA5454" s="7">
        <f>VLOOKUP(G5454,Ma_KH!$A:$R,14,0)</f>
        <v>60</v>
      </c>
      <c r="AD5454" s="7" t="str">
        <f>IFERROR(VLOOKUP(J5454,'Chuyển Mã'!$B$3:$C$9,2,0),"")</f>
        <v>Tỉnh</v>
      </c>
      <c r="AE5454" s="7" t="str">
        <f t="shared" si="782"/>
        <v>Mọc Nấm Hương 250g</v>
      </c>
      <c r="AF5454" s="7">
        <f t="shared" si="783"/>
        <v>5</v>
      </c>
    </row>
    <row r="5455" spans="1:32" x14ac:dyDescent="0.25">
      <c r="A5455" s="65">
        <v>45912</v>
      </c>
      <c r="B5455" s="25">
        <v>4176673330</v>
      </c>
      <c r="C5455" s="12" t="s">
        <v>7214</v>
      </c>
      <c r="D5455" s="16">
        <v>45912</v>
      </c>
      <c r="G5455" s="13" t="s">
        <v>7321</v>
      </c>
      <c r="I5455" s="25" t="s">
        <v>8911</v>
      </c>
      <c r="J5455" s="13" t="s">
        <v>1796</v>
      </c>
      <c r="K5455" s="13" t="s">
        <v>39</v>
      </c>
      <c r="L5455" s="25" t="str">
        <f>VLOOKUP($K5455,TONG_SL!$A:$D,2,0)</f>
        <v>Chả cốm 300g</v>
      </c>
      <c r="N5455" s="25" t="str">
        <f t="shared" si="777"/>
        <v>K-C6</v>
      </c>
      <c r="Q5455" s="25" t="str">
        <f>VLOOKUP(K5455,TONG_SL!$A:$D,3,0)</f>
        <v>Túi</v>
      </c>
      <c r="R5455" s="1">
        <v>5</v>
      </c>
      <c r="T5455" s="1">
        <f>VLOOKUP(VLOOKUP(G5455,Ma_KH!$A:$R,18,0)&amp;K5455,Gia_MB!$A:$F,6,0)</f>
        <v>74250</v>
      </c>
      <c r="U5455" s="14">
        <f t="shared" si="784"/>
        <v>371250</v>
      </c>
      <c r="W5455" s="64">
        <f t="shared" si="785"/>
        <v>0</v>
      </c>
      <c r="X5455" s="3" t="str">
        <f t="shared" si="786"/>
        <v>8</v>
      </c>
      <c r="Z5455" s="14">
        <f t="shared" si="787"/>
        <v>29700</v>
      </c>
      <c r="AA5455" s="7">
        <f>VLOOKUP(G5455,Ma_KH!$A:$R,14,0)</f>
        <v>60</v>
      </c>
      <c r="AD5455" s="7" t="str">
        <f>IFERROR(VLOOKUP(J5455,'Chuyển Mã'!$B$3:$C$9,2,0),"")</f>
        <v>Tỉnh</v>
      </c>
      <c r="AE5455" s="7" t="str">
        <f t="shared" si="782"/>
        <v>Chả cốm 300g</v>
      </c>
      <c r="AF5455" s="7">
        <f t="shared" si="783"/>
        <v>5</v>
      </c>
    </row>
    <row r="5456" spans="1:32" x14ac:dyDescent="0.25">
      <c r="A5456" s="65">
        <v>45912</v>
      </c>
      <c r="B5456" s="25">
        <v>4176673330</v>
      </c>
      <c r="C5456" s="12" t="s">
        <v>7214</v>
      </c>
      <c r="D5456" s="16">
        <v>45912</v>
      </c>
      <c r="G5456" s="13" t="s">
        <v>7321</v>
      </c>
      <c r="I5456" s="25" t="s">
        <v>8911</v>
      </c>
      <c r="J5456" s="13" t="s">
        <v>1796</v>
      </c>
      <c r="K5456" s="13" t="s">
        <v>7213</v>
      </c>
      <c r="L5456" s="25" t="str">
        <f>VLOOKUP($K5456,TONG_SL!$A:$D,2,0)</f>
        <v>Chả nướng 300g</v>
      </c>
      <c r="N5456" s="25" t="str">
        <f t="shared" si="777"/>
        <v>K-C6</v>
      </c>
      <c r="Q5456" s="25" t="str">
        <f>VLOOKUP(K5456,TONG_SL!$A:$D,3,0)</f>
        <v>Túi</v>
      </c>
      <c r="R5456" s="1">
        <v>5</v>
      </c>
      <c r="T5456" s="1">
        <f>VLOOKUP(VLOOKUP(G5456,Ma_KH!$A:$R,18,0)&amp;K5456,Gia_MB!$A:$F,6,0)</f>
        <v>70950</v>
      </c>
      <c r="U5456" s="14">
        <f t="shared" si="784"/>
        <v>354750</v>
      </c>
      <c r="W5456" s="64">
        <f t="shared" si="785"/>
        <v>0</v>
      </c>
      <c r="X5456" s="3" t="str">
        <f t="shared" si="786"/>
        <v>8</v>
      </c>
      <c r="Z5456" s="14">
        <f t="shared" si="787"/>
        <v>28380</v>
      </c>
      <c r="AA5456" s="7">
        <f>VLOOKUP(G5456,Ma_KH!$A:$R,14,0)</f>
        <v>60</v>
      </c>
      <c r="AD5456" s="7" t="str">
        <f>IFERROR(VLOOKUP(J5456,'Chuyển Mã'!$B$3:$C$9,2,0),"")</f>
        <v>Tỉnh</v>
      </c>
      <c r="AE5456" s="7" t="str">
        <f t="shared" si="782"/>
        <v>Chả nướng 300g</v>
      </c>
      <c r="AF5456" s="7">
        <f t="shared" si="783"/>
        <v>5</v>
      </c>
    </row>
    <row r="5457" spans="1:32" x14ac:dyDescent="0.25">
      <c r="A5457" s="65">
        <v>45912</v>
      </c>
      <c r="B5457" s="25">
        <v>4176676186</v>
      </c>
      <c r="C5457" s="12" t="s">
        <v>7214</v>
      </c>
      <c r="D5457" s="16">
        <v>45912</v>
      </c>
      <c r="G5457" s="13" t="s">
        <v>7321</v>
      </c>
      <c r="I5457" s="25" t="s">
        <v>8912</v>
      </c>
      <c r="J5457" s="13" t="s">
        <v>1796</v>
      </c>
      <c r="K5457" s="13" t="s">
        <v>7213</v>
      </c>
      <c r="L5457" s="25" t="str">
        <f>VLOOKUP($K5457,TONG_SL!$A:$D,2,0)</f>
        <v>Chả nướng 300g</v>
      </c>
      <c r="N5457" s="25" t="str">
        <f t="shared" si="777"/>
        <v>K-C6</v>
      </c>
      <c r="Q5457" s="25" t="str">
        <f>VLOOKUP(K5457,TONG_SL!$A:$D,3,0)</f>
        <v>Túi</v>
      </c>
      <c r="R5457" s="1">
        <v>5</v>
      </c>
      <c r="T5457" s="1">
        <f>VLOOKUP(VLOOKUP(G5457,Ma_KH!$A:$R,18,0)&amp;K5457,Gia_MB!$A:$F,6,0)</f>
        <v>70950</v>
      </c>
      <c r="U5457" s="14">
        <f t="shared" si="784"/>
        <v>354750</v>
      </c>
      <c r="W5457" s="64">
        <f t="shared" si="785"/>
        <v>0</v>
      </c>
      <c r="X5457" s="3" t="str">
        <f t="shared" si="786"/>
        <v>8</v>
      </c>
      <c r="Z5457" s="14">
        <f t="shared" si="787"/>
        <v>28380</v>
      </c>
      <c r="AA5457" s="7">
        <f>VLOOKUP(G5457,Ma_KH!$A:$R,14,0)</f>
        <v>60</v>
      </c>
      <c r="AD5457" s="7" t="str">
        <f>IFERROR(VLOOKUP(J5457,'Chuyển Mã'!$B$3:$C$9,2,0),"")</f>
        <v>Tỉnh</v>
      </c>
      <c r="AE5457" s="7" t="str">
        <f t="shared" si="782"/>
        <v>Chả nướng 300g</v>
      </c>
      <c r="AF5457" s="7">
        <f t="shared" si="783"/>
        <v>5</v>
      </c>
    </row>
    <row r="5458" spans="1:32" x14ac:dyDescent="0.25">
      <c r="A5458" s="65">
        <v>45912</v>
      </c>
      <c r="B5458" s="25">
        <v>4176676186</v>
      </c>
      <c r="C5458" s="12" t="s">
        <v>7214</v>
      </c>
      <c r="D5458" s="16">
        <v>45912</v>
      </c>
      <c r="G5458" s="13" t="s">
        <v>7321</v>
      </c>
      <c r="I5458" s="25" t="s">
        <v>8912</v>
      </c>
      <c r="J5458" s="13" t="s">
        <v>1796</v>
      </c>
      <c r="K5458" s="13" t="s">
        <v>39</v>
      </c>
      <c r="L5458" s="25" t="str">
        <f>VLOOKUP($K5458,TONG_SL!$A:$D,2,0)</f>
        <v>Chả cốm 300g</v>
      </c>
      <c r="N5458" s="25" t="str">
        <f t="shared" si="777"/>
        <v>K-C6</v>
      </c>
      <c r="Q5458" s="25" t="str">
        <f>VLOOKUP(K5458,TONG_SL!$A:$D,3,0)</f>
        <v>Túi</v>
      </c>
      <c r="R5458" s="1">
        <v>5</v>
      </c>
      <c r="T5458" s="1">
        <f>VLOOKUP(VLOOKUP(G5458,Ma_KH!$A:$R,18,0)&amp;K5458,Gia_MB!$A:$F,6,0)</f>
        <v>74250</v>
      </c>
      <c r="U5458" s="14">
        <f t="shared" si="784"/>
        <v>371250</v>
      </c>
      <c r="W5458" s="64">
        <f t="shared" si="785"/>
        <v>0</v>
      </c>
      <c r="X5458" s="3" t="str">
        <f t="shared" si="786"/>
        <v>8</v>
      </c>
      <c r="Z5458" s="14">
        <f t="shared" si="787"/>
        <v>29700</v>
      </c>
      <c r="AA5458" s="7">
        <f>VLOOKUP(G5458,Ma_KH!$A:$R,14,0)</f>
        <v>60</v>
      </c>
      <c r="AD5458" s="7" t="str">
        <f>IFERROR(VLOOKUP(J5458,'Chuyển Mã'!$B$3:$C$9,2,0),"")</f>
        <v>Tỉnh</v>
      </c>
      <c r="AE5458" s="7" t="str">
        <f t="shared" si="782"/>
        <v>Chả cốm 300g</v>
      </c>
      <c r="AF5458" s="7">
        <f t="shared" si="783"/>
        <v>5</v>
      </c>
    </row>
    <row r="5459" spans="1:32" x14ac:dyDescent="0.25">
      <c r="A5459" s="65">
        <v>45912</v>
      </c>
      <c r="B5459" s="25">
        <v>4176676186</v>
      </c>
      <c r="C5459" s="12" t="s">
        <v>7214</v>
      </c>
      <c r="D5459" s="16">
        <v>45912</v>
      </c>
      <c r="G5459" s="13" t="s">
        <v>7321</v>
      </c>
      <c r="I5459" s="25" t="s">
        <v>8912</v>
      </c>
      <c r="J5459" s="13" t="s">
        <v>1796</v>
      </c>
      <c r="K5459" s="13" t="s">
        <v>35</v>
      </c>
      <c r="L5459" s="25" t="str">
        <f>VLOOKUP($K5459,TONG_SL!$A:$D,2,0)</f>
        <v>Tai heo muối 200g</v>
      </c>
      <c r="N5459" s="25" t="str">
        <f t="shared" si="777"/>
        <v>K-C6</v>
      </c>
      <c r="Q5459" s="25" t="str">
        <f>VLOOKUP(K5459,TONG_SL!$A:$D,3,0)</f>
        <v>Túi</v>
      </c>
      <c r="R5459" s="1">
        <v>5</v>
      </c>
      <c r="T5459" s="1">
        <f>VLOOKUP(VLOOKUP(G5459,Ma_KH!$A:$R,18,0)&amp;K5459,Gia_MB!$A:$F,6,0)</f>
        <v>55595</v>
      </c>
      <c r="U5459" s="14">
        <f t="shared" si="784"/>
        <v>277975</v>
      </c>
      <c r="W5459" s="64">
        <f t="shared" si="785"/>
        <v>0</v>
      </c>
      <c r="X5459" s="3" t="str">
        <f t="shared" si="786"/>
        <v>8</v>
      </c>
      <c r="Z5459" s="14">
        <f t="shared" si="787"/>
        <v>22238</v>
      </c>
      <c r="AA5459" s="7">
        <f>VLOOKUP(G5459,Ma_KH!$A:$R,14,0)</f>
        <v>60</v>
      </c>
      <c r="AD5459" s="7" t="str">
        <f>IFERROR(VLOOKUP(J5459,'Chuyển Mã'!$B$3:$C$9,2,0),"")</f>
        <v>Tỉnh</v>
      </c>
      <c r="AE5459" s="7" t="str">
        <f t="shared" si="782"/>
        <v>Tai heo muối 200g</v>
      </c>
      <c r="AF5459" s="7">
        <f t="shared" si="783"/>
        <v>5</v>
      </c>
    </row>
    <row r="5460" spans="1:32" x14ac:dyDescent="0.25">
      <c r="A5460" s="65">
        <v>45912</v>
      </c>
      <c r="B5460" s="25">
        <v>4176676186</v>
      </c>
      <c r="C5460" s="12" t="s">
        <v>7214</v>
      </c>
      <c r="D5460" s="16">
        <v>45912</v>
      </c>
      <c r="G5460" s="13" t="s">
        <v>7321</v>
      </c>
      <c r="I5460" s="25" t="s">
        <v>8912</v>
      </c>
      <c r="J5460" s="13" t="s">
        <v>1796</v>
      </c>
      <c r="K5460" s="13" t="s">
        <v>32</v>
      </c>
      <c r="L5460" s="25" t="str">
        <f>VLOOKUP($K5460,TONG_SL!$A:$D,2,0)</f>
        <v>Giò Tai Lưỡi Xào 250</v>
      </c>
      <c r="N5460" s="25" t="str">
        <f t="shared" si="777"/>
        <v>K-C6</v>
      </c>
      <c r="Q5460" s="25" t="str">
        <f>VLOOKUP(K5460,TONG_SL!$A:$D,3,0)</f>
        <v>Túi</v>
      </c>
      <c r="R5460" s="1">
        <v>5</v>
      </c>
      <c r="T5460" s="1">
        <f>VLOOKUP(VLOOKUP(G5460,Ma_KH!$A:$R,18,0)&amp;K5460,Gia_MB!$A:$F,6,0)</f>
        <v>50183</v>
      </c>
      <c r="U5460" s="14">
        <f t="shared" si="784"/>
        <v>250915</v>
      </c>
      <c r="W5460" s="64">
        <f t="shared" si="785"/>
        <v>0</v>
      </c>
      <c r="X5460" s="3" t="str">
        <f t="shared" si="786"/>
        <v>8</v>
      </c>
      <c r="Z5460" s="14">
        <f t="shared" si="787"/>
        <v>20073.2</v>
      </c>
      <c r="AA5460" s="7">
        <f>VLOOKUP(G5460,Ma_KH!$A:$R,14,0)</f>
        <v>60</v>
      </c>
      <c r="AD5460" s="7" t="str">
        <f>IFERROR(VLOOKUP(J5460,'Chuyển Mã'!$B$3:$C$9,2,0),"")</f>
        <v>Tỉnh</v>
      </c>
      <c r="AE5460" s="7" t="str">
        <f t="shared" si="782"/>
        <v>Giò Tai Lưỡi Xào 250</v>
      </c>
      <c r="AF5460" s="7">
        <f t="shared" si="783"/>
        <v>5</v>
      </c>
    </row>
    <row r="5461" spans="1:32" x14ac:dyDescent="0.25">
      <c r="A5461" s="65">
        <v>45912</v>
      </c>
      <c r="B5461" s="25">
        <v>4176676186</v>
      </c>
      <c r="C5461" s="12" t="s">
        <v>7214</v>
      </c>
      <c r="D5461" s="16">
        <v>45912</v>
      </c>
      <c r="G5461" s="13" t="s">
        <v>7321</v>
      </c>
      <c r="I5461" s="25" t="s">
        <v>8912</v>
      </c>
      <c r="J5461" s="13" t="s">
        <v>1796</v>
      </c>
      <c r="K5461" s="13" t="s">
        <v>30</v>
      </c>
      <c r="L5461" s="25" t="str">
        <f>VLOOKUP($K5461,TONG_SL!$A:$D,2,0)</f>
        <v>Gà muối 500g</v>
      </c>
      <c r="N5461" s="25" t="str">
        <f t="shared" si="777"/>
        <v>K-C6</v>
      </c>
      <c r="Q5461" s="25" t="str">
        <f>VLOOKUP(K5461,TONG_SL!$A:$D,3,0)</f>
        <v>Túi</v>
      </c>
      <c r="R5461" s="1">
        <v>5</v>
      </c>
      <c r="T5461" s="1">
        <f>VLOOKUP(VLOOKUP(G5461,Ma_KH!$A:$R,18,0)&amp;K5461,Gia_MB!$A:$F,6,0)</f>
        <v>111058</v>
      </c>
      <c r="U5461" s="14">
        <f t="shared" si="784"/>
        <v>555290</v>
      </c>
      <c r="W5461" s="64">
        <f t="shared" si="785"/>
        <v>0</v>
      </c>
      <c r="X5461" s="3" t="str">
        <f t="shared" si="786"/>
        <v>8</v>
      </c>
      <c r="Z5461" s="14">
        <f t="shared" si="787"/>
        <v>44423.200000000004</v>
      </c>
      <c r="AA5461" s="7">
        <f>VLOOKUP(G5461,Ma_KH!$A:$R,14,0)</f>
        <v>60</v>
      </c>
      <c r="AD5461" s="7" t="str">
        <f>IFERROR(VLOOKUP(J5461,'Chuyển Mã'!$B$3:$C$9,2,0),"")</f>
        <v>Tỉnh</v>
      </c>
      <c r="AE5461" s="7" t="str">
        <f t="shared" si="782"/>
        <v>Gà muối 500g</v>
      </c>
      <c r="AF5461" s="7">
        <f t="shared" si="783"/>
        <v>5</v>
      </c>
    </row>
    <row r="5462" spans="1:32" x14ac:dyDescent="0.25">
      <c r="A5462" s="65">
        <v>45912</v>
      </c>
      <c r="B5462" s="25">
        <v>4176676186</v>
      </c>
      <c r="C5462" s="12" t="s">
        <v>7214</v>
      </c>
      <c r="D5462" s="16">
        <v>45912</v>
      </c>
      <c r="G5462" s="13" t="s">
        <v>7321</v>
      </c>
      <c r="I5462" s="25" t="s">
        <v>8912</v>
      </c>
      <c r="J5462" s="13" t="s">
        <v>1796</v>
      </c>
      <c r="K5462" s="13" t="s">
        <v>27</v>
      </c>
      <c r="L5462" s="25" t="str">
        <f>VLOOKUP($K5462,TONG_SL!$A:$D,2,0)</f>
        <v>Chân giò heo muối 300g</v>
      </c>
      <c r="N5462" s="25" t="str">
        <f t="shared" si="777"/>
        <v>K-C6</v>
      </c>
      <c r="Q5462" s="25" t="str">
        <f>VLOOKUP(K5462,TONG_SL!$A:$D,3,0)</f>
        <v>Túi</v>
      </c>
      <c r="R5462" s="1">
        <v>5</v>
      </c>
      <c r="T5462" s="1">
        <f>VLOOKUP(VLOOKUP(G5462,Ma_KH!$A:$R,18,0)&amp;K5462,Gia_MB!$A:$F,6,0)</f>
        <v>73431</v>
      </c>
      <c r="U5462" s="14">
        <f t="shared" si="784"/>
        <v>367155</v>
      </c>
      <c r="W5462" s="64">
        <f t="shared" si="785"/>
        <v>0</v>
      </c>
      <c r="X5462" s="3" t="str">
        <f t="shared" si="786"/>
        <v>8</v>
      </c>
      <c r="Z5462" s="14">
        <f t="shared" si="787"/>
        <v>29372.400000000001</v>
      </c>
      <c r="AA5462" s="7">
        <f>VLOOKUP(G5462,Ma_KH!$A:$R,14,0)</f>
        <v>60</v>
      </c>
      <c r="AD5462" s="7" t="str">
        <f>IFERROR(VLOOKUP(J5462,'Chuyển Mã'!$B$3:$C$9,2,0),"")</f>
        <v>Tỉnh</v>
      </c>
      <c r="AE5462" s="7" t="str">
        <f t="shared" si="782"/>
        <v>Chân giò heo muối 300g</v>
      </c>
      <c r="AF5462" s="7">
        <f t="shared" si="783"/>
        <v>5</v>
      </c>
    </row>
    <row r="5463" spans="1:32" x14ac:dyDescent="0.25">
      <c r="A5463" s="65">
        <v>45912</v>
      </c>
      <c r="B5463" s="25">
        <v>4176671669</v>
      </c>
      <c r="C5463" s="12" t="s">
        <v>7214</v>
      </c>
      <c r="D5463" s="16">
        <v>45912</v>
      </c>
      <c r="G5463" s="13" t="s">
        <v>7321</v>
      </c>
      <c r="I5463" s="25" t="s">
        <v>8913</v>
      </c>
      <c r="J5463" s="13" t="s">
        <v>1796</v>
      </c>
      <c r="K5463" s="13" t="s">
        <v>32</v>
      </c>
      <c r="L5463" s="25" t="str">
        <f>VLOOKUP($K5463,TONG_SL!$A:$D,2,0)</f>
        <v>Giò Tai Lưỡi Xào 250</v>
      </c>
      <c r="N5463" s="25" t="str">
        <f t="shared" si="777"/>
        <v>K-C6</v>
      </c>
      <c r="Q5463" s="25" t="str">
        <f>VLOOKUP(K5463,TONG_SL!$A:$D,3,0)</f>
        <v>Túi</v>
      </c>
      <c r="R5463" s="1">
        <v>5</v>
      </c>
      <c r="T5463" s="1">
        <f>VLOOKUP(VLOOKUP(G5463,Ma_KH!$A:$R,18,0)&amp;K5463,Gia_MB!$A:$F,6,0)</f>
        <v>50183</v>
      </c>
      <c r="U5463" s="14">
        <f t="shared" si="784"/>
        <v>250915</v>
      </c>
      <c r="W5463" s="64">
        <f t="shared" si="785"/>
        <v>0</v>
      </c>
      <c r="X5463" s="3" t="str">
        <f t="shared" si="786"/>
        <v>8</v>
      </c>
      <c r="Z5463" s="14">
        <f t="shared" si="787"/>
        <v>20073.2</v>
      </c>
      <c r="AA5463" s="7">
        <f>VLOOKUP(G5463,Ma_KH!$A:$R,14,0)</f>
        <v>60</v>
      </c>
      <c r="AD5463" s="7" t="str">
        <f>IFERROR(VLOOKUP(J5463,'Chuyển Mã'!$B$3:$C$9,2,0),"")</f>
        <v>Tỉnh</v>
      </c>
      <c r="AE5463" s="7" t="str">
        <f t="shared" si="782"/>
        <v>Giò Tai Lưỡi Xào 250</v>
      </c>
      <c r="AF5463" s="7">
        <f t="shared" si="783"/>
        <v>5</v>
      </c>
    </row>
    <row r="5464" spans="1:32" x14ac:dyDescent="0.25">
      <c r="A5464" s="65">
        <v>45912</v>
      </c>
      <c r="B5464" s="25">
        <v>4176671669</v>
      </c>
      <c r="C5464" s="12" t="s">
        <v>7214</v>
      </c>
      <c r="D5464" s="16">
        <v>45912</v>
      </c>
      <c r="G5464" s="13" t="s">
        <v>7321</v>
      </c>
      <c r="I5464" s="25" t="s">
        <v>8913</v>
      </c>
      <c r="J5464" s="13" t="s">
        <v>1796</v>
      </c>
      <c r="K5464" s="13" t="s">
        <v>30</v>
      </c>
      <c r="L5464" s="25" t="str">
        <f>VLOOKUP($K5464,TONG_SL!$A:$D,2,0)</f>
        <v>Gà muối 500g</v>
      </c>
      <c r="N5464" s="25" t="str">
        <f t="shared" si="777"/>
        <v>K-C6</v>
      </c>
      <c r="Q5464" s="25" t="str">
        <f>VLOOKUP(K5464,TONG_SL!$A:$D,3,0)</f>
        <v>Túi</v>
      </c>
      <c r="R5464" s="1">
        <v>15</v>
      </c>
      <c r="T5464" s="1">
        <f>VLOOKUP(VLOOKUP(G5464,Ma_KH!$A:$R,18,0)&amp;K5464,Gia_MB!$A:$F,6,0)</f>
        <v>111058</v>
      </c>
      <c r="U5464" s="14">
        <f t="shared" si="784"/>
        <v>1665870</v>
      </c>
      <c r="W5464" s="64">
        <f t="shared" si="785"/>
        <v>0</v>
      </c>
      <c r="X5464" s="3" t="str">
        <f t="shared" si="786"/>
        <v>8</v>
      </c>
      <c r="Z5464" s="14">
        <f t="shared" si="787"/>
        <v>133269.6</v>
      </c>
      <c r="AA5464" s="7">
        <f>VLOOKUP(G5464,Ma_KH!$A:$R,14,0)</f>
        <v>60</v>
      </c>
      <c r="AD5464" s="7" t="str">
        <f>IFERROR(VLOOKUP(J5464,'Chuyển Mã'!$B$3:$C$9,2,0),"")</f>
        <v>Tỉnh</v>
      </c>
      <c r="AE5464" s="7" t="str">
        <f t="shared" si="782"/>
        <v>Gà muối 500g</v>
      </c>
      <c r="AF5464" s="7">
        <f t="shared" si="783"/>
        <v>15</v>
      </c>
    </row>
    <row r="5465" spans="1:32" x14ac:dyDescent="0.25">
      <c r="A5465" s="65">
        <v>45912</v>
      </c>
      <c r="B5465" s="25">
        <v>4176671669</v>
      </c>
      <c r="C5465" s="12" t="s">
        <v>7214</v>
      </c>
      <c r="D5465" s="16">
        <v>45912</v>
      </c>
      <c r="G5465" s="13" t="s">
        <v>7321</v>
      </c>
      <c r="I5465" s="25" t="s">
        <v>8913</v>
      </c>
      <c r="J5465" s="13" t="s">
        <v>1796</v>
      </c>
      <c r="K5465" s="13" t="s">
        <v>35</v>
      </c>
      <c r="L5465" s="25" t="str">
        <f>VLOOKUP($K5465,TONG_SL!$A:$D,2,0)</f>
        <v>Tai heo muối 200g</v>
      </c>
      <c r="N5465" s="25" t="str">
        <f t="shared" si="777"/>
        <v>K-C6</v>
      </c>
      <c r="Q5465" s="25" t="str">
        <f>VLOOKUP(K5465,TONG_SL!$A:$D,3,0)</f>
        <v>Túi</v>
      </c>
      <c r="R5465" s="1">
        <v>5</v>
      </c>
      <c r="T5465" s="1">
        <f>VLOOKUP(VLOOKUP(G5465,Ma_KH!$A:$R,18,0)&amp;K5465,Gia_MB!$A:$F,6,0)</f>
        <v>55595</v>
      </c>
      <c r="U5465" s="14">
        <f t="shared" si="784"/>
        <v>277975</v>
      </c>
      <c r="W5465" s="64">
        <f t="shared" si="785"/>
        <v>0</v>
      </c>
      <c r="X5465" s="3" t="str">
        <f t="shared" si="786"/>
        <v>8</v>
      </c>
      <c r="Z5465" s="14">
        <f t="shared" si="787"/>
        <v>22238</v>
      </c>
      <c r="AA5465" s="7">
        <f>VLOOKUP(G5465,Ma_KH!$A:$R,14,0)</f>
        <v>60</v>
      </c>
      <c r="AD5465" s="7" t="str">
        <f>IFERROR(VLOOKUP(J5465,'Chuyển Mã'!$B$3:$C$9,2,0),"")</f>
        <v>Tỉnh</v>
      </c>
      <c r="AE5465" s="7" t="str">
        <f t="shared" si="782"/>
        <v>Tai heo muối 200g</v>
      </c>
      <c r="AF5465" s="7">
        <f t="shared" si="783"/>
        <v>5</v>
      </c>
    </row>
    <row r="5466" spans="1:32" x14ac:dyDescent="0.25">
      <c r="A5466" s="65">
        <v>45912</v>
      </c>
      <c r="B5466" s="25">
        <v>4176671669</v>
      </c>
      <c r="C5466" s="12" t="s">
        <v>7214</v>
      </c>
      <c r="D5466" s="16">
        <v>45912</v>
      </c>
      <c r="G5466" s="13" t="s">
        <v>7321</v>
      </c>
      <c r="I5466" s="25" t="s">
        <v>8913</v>
      </c>
      <c r="J5466" s="13" t="s">
        <v>1796</v>
      </c>
      <c r="K5466" s="13" t="s">
        <v>39</v>
      </c>
      <c r="L5466" s="25" t="str">
        <f>VLOOKUP($K5466,TONG_SL!$A:$D,2,0)</f>
        <v>Chả cốm 300g</v>
      </c>
      <c r="N5466" s="25" t="str">
        <f t="shared" si="777"/>
        <v>K-C6</v>
      </c>
      <c r="Q5466" s="25" t="str">
        <f>VLOOKUP(K5466,TONG_SL!$A:$D,3,0)</f>
        <v>Túi</v>
      </c>
      <c r="R5466" s="1">
        <v>5</v>
      </c>
      <c r="T5466" s="1">
        <f>VLOOKUP(VLOOKUP(G5466,Ma_KH!$A:$R,18,0)&amp;K5466,Gia_MB!$A:$F,6,0)</f>
        <v>74250</v>
      </c>
      <c r="U5466" s="14">
        <f t="shared" si="784"/>
        <v>371250</v>
      </c>
      <c r="W5466" s="64">
        <f t="shared" si="785"/>
        <v>0</v>
      </c>
      <c r="X5466" s="3" t="str">
        <f t="shared" si="786"/>
        <v>8</v>
      </c>
      <c r="Z5466" s="14">
        <f t="shared" si="787"/>
        <v>29700</v>
      </c>
      <c r="AA5466" s="7">
        <f>VLOOKUP(G5466,Ma_KH!$A:$R,14,0)</f>
        <v>60</v>
      </c>
      <c r="AD5466" s="7" t="str">
        <f>IFERROR(VLOOKUP(J5466,'Chuyển Mã'!$B$3:$C$9,2,0),"")</f>
        <v>Tỉnh</v>
      </c>
      <c r="AE5466" s="7" t="str">
        <f t="shared" si="782"/>
        <v>Chả cốm 300g</v>
      </c>
      <c r="AF5466" s="7">
        <f t="shared" si="783"/>
        <v>5</v>
      </c>
    </row>
    <row r="5467" spans="1:32" x14ac:dyDescent="0.25">
      <c r="A5467" s="65">
        <v>45912</v>
      </c>
      <c r="B5467" s="25">
        <v>4176671669</v>
      </c>
      <c r="C5467" s="12" t="s">
        <v>7214</v>
      </c>
      <c r="D5467" s="16">
        <v>45912</v>
      </c>
      <c r="G5467" s="13" t="s">
        <v>7321</v>
      </c>
      <c r="I5467" s="25" t="s">
        <v>8913</v>
      </c>
      <c r="J5467" s="13" t="s">
        <v>1796</v>
      </c>
      <c r="K5467" s="13" t="s">
        <v>7213</v>
      </c>
      <c r="L5467" s="25" t="str">
        <f>VLOOKUP($K5467,TONG_SL!$A:$D,2,0)</f>
        <v>Chả nướng 300g</v>
      </c>
      <c r="N5467" s="25" t="str">
        <f t="shared" si="777"/>
        <v>K-C6</v>
      </c>
      <c r="Q5467" s="25" t="str">
        <f>VLOOKUP(K5467,TONG_SL!$A:$D,3,0)</f>
        <v>Túi</v>
      </c>
      <c r="R5467" s="1">
        <v>5</v>
      </c>
      <c r="T5467" s="1">
        <f>VLOOKUP(VLOOKUP(G5467,Ma_KH!$A:$R,18,0)&amp;K5467,Gia_MB!$A:$F,6,0)</f>
        <v>70950</v>
      </c>
      <c r="U5467" s="14">
        <f t="shared" si="784"/>
        <v>354750</v>
      </c>
      <c r="W5467" s="64">
        <f t="shared" si="785"/>
        <v>0</v>
      </c>
      <c r="X5467" s="3" t="str">
        <f t="shared" si="786"/>
        <v>8</v>
      </c>
      <c r="Z5467" s="14">
        <f t="shared" si="787"/>
        <v>28380</v>
      </c>
      <c r="AA5467" s="7">
        <f>VLOOKUP(G5467,Ma_KH!$A:$R,14,0)</f>
        <v>60</v>
      </c>
      <c r="AD5467" s="7" t="str">
        <f>IFERROR(VLOOKUP(J5467,'Chuyển Mã'!$B$3:$C$9,2,0),"")</f>
        <v>Tỉnh</v>
      </c>
      <c r="AE5467" s="7" t="str">
        <f t="shared" si="782"/>
        <v>Chả nướng 300g</v>
      </c>
      <c r="AF5467" s="7">
        <f t="shared" si="783"/>
        <v>5</v>
      </c>
    </row>
    <row r="5468" spans="1:32" x14ac:dyDescent="0.25">
      <c r="A5468" s="65">
        <v>45912</v>
      </c>
      <c r="B5468" s="25">
        <v>4176671669</v>
      </c>
      <c r="C5468" s="12" t="s">
        <v>7214</v>
      </c>
      <c r="D5468" s="16">
        <v>45912</v>
      </c>
      <c r="G5468" s="13" t="s">
        <v>7321</v>
      </c>
      <c r="I5468" s="25" t="s">
        <v>8913</v>
      </c>
      <c r="J5468" s="13" t="s">
        <v>1796</v>
      </c>
      <c r="K5468" s="13" t="s">
        <v>27</v>
      </c>
      <c r="L5468" s="25" t="str">
        <f>VLOOKUP($K5468,TONG_SL!$A:$D,2,0)</f>
        <v>Chân giò heo muối 300g</v>
      </c>
      <c r="N5468" s="25" t="str">
        <f t="shared" si="777"/>
        <v>K-C6</v>
      </c>
      <c r="Q5468" s="25" t="str">
        <f>VLOOKUP(K5468,TONG_SL!$A:$D,3,0)</f>
        <v>Túi</v>
      </c>
      <c r="R5468" s="1">
        <v>15</v>
      </c>
      <c r="T5468" s="1">
        <f>VLOOKUP(VLOOKUP(G5468,Ma_KH!$A:$R,18,0)&amp;K5468,Gia_MB!$A:$F,6,0)</f>
        <v>73431</v>
      </c>
      <c r="U5468" s="14">
        <f t="shared" si="784"/>
        <v>1101465</v>
      </c>
      <c r="W5468" s="64">
        <f t="shared" si="785"/>
        <v>0</v>
      </c>
      <c r="X5468" s="3" t="str">
        <f t="shared" si="786"/>
        <v>8</v>
      </c>
      <c r="Z5468" s="14">
        <f t="shared" si="787"/>
        <v>88117.2</v>
      </c>
      <c r="AA5468" s="7">
        <f>VLOOKUP(G5468,Ma_KH!$A:$R,14,0)</f>
        <v>60</v>
      </c>
      <c r="AD5468" s="7" t="str">
        <f>IFERROR(VLOOKUP(J5468,'Chuyển Mã'!$B$3:$C$9,2,0),"")</f>
        <v>Tỉnh</v>
      </c>
      <c r="AE5468" s="7" t="str">
        <f t="shared" si="782"/>
        <v>Chân giò heo muối 300g</v>
      </c>
      <c r="AF5468" s="7">
        <f t="shared" si="783"/>
        <v>15</v>
      </c>
    </row>
    <row r="5469" spans="1:32" x14ac:dyDescent="0.25">
      <c r="A5469" s="65">
        <v>45912</v>
      </c>
      <c r="B5469" s="25">
        <v>4176671669</v>
      </c>
      <c r="C5469" s="12" t="s">
        <v>7214</v>
      </c>
      <c r="D5469" s="16">
        <v>45912</v>
      </c>
      <c r="G5469" s="13" t="s">
        <v>7321</v>
      </c>
      <c r="I5469" s="25" t="s">
        <v>8913</v>
      </c>
      <c r="J5469" s="13" t="s">
        <v>1796</v>
      </c>
      <c r="K5469" s="13" t="s">
        <v>51</v>
      </c>
      <c r="L5469" s="25" t="str">
        <f>VLOOKUP($K5469,TONG_SL!$A:$D,2,0)</f>
        <v>Mọc Nấm Hương 250g</v>
      </c>
      <c r="N5469" s="25" t="str">
        <f t="shared" si="777"/>
        <v>K-C6</v>
      </c>
      <c r="Q5469" s="25" t="str">
        <f>VLOOKUP(K5469,TONG_SL!$A:$D,3,0)</f>
        <v>Túi</v>
      </c>
      <c r="R5469" s="1">
        <v>10</v>
      </c>
      <c r="T5469" s="1">
        <f>VLOOKUP(VLOOKUP(G5469,Ma_KH!$A:$R,18,0)&amp;K5469,Gia_MB!$A:$F,6,0)</f>
        <v>46000</v>
      </c>
      <c r="U5469" s="14">
        <f t="shared" si="784"/>
        <v>460000</v>
      </c>
      <c r="W5469" s="64">
        <f t="shared" si="785"/>
        <v>0</v>
      </c>
      <c r="X5469" s="3" t="str">
        <f t="shared" si="786"/>
        <v>8</v>
      </c>
      <c r="Z5469" s="14">
        <f t="shared" si="787"/>
        <v>36800</v>
      </c>
      <c r="AA5469" s="7">
        <f>VLOOKUP(G5469,Ma_KH!$A:$R,14,0)</f>
        <v>60</v>
      </c>
      <c r="AD5469" s="7" t="str">
        <f>IFERROR(VLOOKUP(J5469,'Chuyển Mã'!$B$3:$C$9,2,0),"")</f>
        <v>Tỉnh</v>
      </c>
      <c r="AE5469" s="7" t="str">
        <f t="shared" si="782"/>
        <v>Mọc Nấm Hương 250g</v>
      </c>
      <c r="AF5469" s="7">
        <f t="shared" si="783"/>
        <v>10</v>
      </c>
    </row>
    <row r="5470" spans="1:32" x14ac:dyDescent="0.25">
      <c r="A5470" s="65">
        <v>45912</v>
      </c>
      <c r="B5470" s="25">
        <v>4176671763</v>
      </c>
      <c r="C5470" s="12" t="s">
        <v>7214</v>
      </c>
      <c r="D5470" s="16">
        <v>45912</v>
      </c>
      <c r="G5470" s="13" t="s">
        <v>7321</v>
      </c>
      <c r="I5470" s="25" t="s">
        <v>8914</v>
      </c>
      <c r="J5470" s="13" t="s">
        <v>1796</v>
      </c>
      <c r="K5470" s="13" t="s">
        <v>7213</v>
      </c>
      <c r="L5470" s="25" t="str">
        <f>VLOOKUP($K5470,TONG_SL!$A:$D,2,0)</f>
        <v>Chả nướng 300g</v>
      </c>
      <c r="N5470" s="25" t="str">
        <f t="shared" si="777"/>
        <v>K-C6</v>
      </c>
      <c r="Q5470" s="25" t="str">
        <f>VLOOKUP(K5470,TONG_SL!$A:$D,3,0)</f>
        <v>Túi</v>
      </c>
      <c r="R5470" s="1">
        <v>5</v>
      </c>
      <c r="T5470" s="1">
        <f>VLOOKUP(VLOOKUP(G5470,Ma_KH!$A:$R,18,0)&amp;K5470,Gia_MB!$A:$F,6,0)</f>
        <v>70950</v>
      </c>
      <c r="U5470" s="14">
        <f t="shared" si="784"/>
        <v>354750</v>
      </c>
      <c r="W5470" s="64">
        <f t="shared" si="785"/>
        <v>0</v>
      </c>
      <c r="X5470" s="3" t="str">
        <f t="shared" si="786"/>
        <v>8</v>
      </c>
      <c r="Z5470" s="14">
        <f t="shared" si="787"/>
        <v>28380</v>
      </c>
      <c r="AA5470" s="7">
        <f>VLOOKUP(G5470,Ma_KH!$A:$R,14,0)</f>
        <v>60</v>
      </c>
      <c r="AD5470" s="7" t="str">
        <f>IFERROR(VLOOKUP(J5470,'Chuyển Mã'!$B$3:$C$9,2,0),"")</f>
        <v>Tỉnh</v>
      </c>
      <c r="AE5470" s="7" t="str">
        <f t="shared" si="782"/>
        <v>Chả nướng 300g</v>
      </c>
      <c r="AF5470" s="7">
        <f t="shared" si="783"/>
        <v>5</v>
      </c>
    </row>
    <row r="5471" spans="1:32" x14ac:dyDescent="0.25">
      <c r="A5471" s="65">
        <v>45912</v>
      </c>
      <c r="B5471" s="25">
        <v>4176671763</v>
      </c>
      <c r="C5471" s="12" t="s">
        <v>7214</v>
      </c>
      <c r="D5471" s="16">
        <v>45912</v>
      </c>
      <c r="G5471" s="13" t="s">
        <v>7321</v>
      </c>
      <c r="I5471" s="25" t="s">
        <v>8914</v>
      </c>
      <c r="J5471" s="13" t="s">
        <v>1796</v>
      </c>
      <c r="K5471" s="13" t="s">
        <v>39</v>
      </c>
      <c r="L5471" s="25" t="str">
        <f>VLOOKUP($K5471,TONG_SL!$A:$D,2,0)</f>
        <v>Chả cốm 300g</v>
      </c>
      <c r="N5471" s="25" t="str">
        <f t="shared" si="777"/>
        <v>K-C6</v>
      </c>
      <c r="Q5471" s="25" t="str">
        <f>VLOOKUP(K5471,TONG_SL!$A:$D,3,0)</f>
        <v>Túi</v>
      </c>
      <c r="R5471" s="1">
        <v>5</v>
      </c>
      <c r="T5471" s="1">
        <f>VLOOKUP(VLOOKUP(G5471,Ma_KH!$A:$R,18,0)&amp;K5471,Gia_MB!$A:$F,6,0)</f>
        <v>74250</v>
      </c>
      <c r="U5471" s="14">
        <f t="shared" si="784"/>
        <v>371250</v>
      </c>
      <c r="W5471" s="64">
        <f t="shared" si="785"/>
        <v>0</v>
      </c>
      <c r="X5471" s="3" t="str">
        <f t="shared" si="786"/>
        <v>8</v>
      </c>
      <c r="Z5471" s="14">
        <f t="shared" si="787"/>
        <v>29700</v>
      </c>
      <c r="AA5471" s="7">
        <f>VLOOKUP(G5471,Ma_KH!$A:$R,14,0)</f>
        <v>60</v>
      </c>
      <c r="AD5471" s="7" t="str">
        <f>IFERROR(VLOOKUP(J5471,'Chuyển Mã'!$B$3:$C$9,2,0),"")</f>
        <v>Tỉnh</v>
      </c>
      <c r="AE5471" s="7" t="str">
        <f t="shared" si="782"/>
        <v>Chả cốm 300g</v>
      </c>
      <c r="AF5471" s="7">
        <f t="shared" si="783"/>
        <v>5</v>
      </c>
    </row>
    <row r="5472" spans="1:32" x14ac:dyDescent="0.25">
      <c r="A5472" s="65">
        <v>45912</v>
      </c>
      <c r="B5472" s="25">
        <v>4176671763</v>
      </c>
      <c r="C5472" s="12" t="s">
        <v>7214</v>
      </c>
      <c r="D5472" s="16">
        <v>45912</v>
      </c>
      <c r="G5472" s="13" t="s">
        <v>7321</v>
      </c>
      <c r="I5472" s="25" t="s">
        <v>8914</v>
      </c>
      <c r="J5472" s="13" t="s">
        <v>1796</v>
      </c>
      <c r="K5472" s="13" t="s">
        <v>35</v>
      </c>
      <c r="L5472" s="25" t="str">
        <f>VLOOKUP($K5472,TONG_SL!$A:$D,2,0)</f>
        <v>Tai heo muối 200g</v>
      </c>
      <c r="N5472" s="25" t="str">
        <f t="shared" si="777"/>
        <v>K-C6</v>
      </c>
      <c r="Q5472" s="25" t="str">
        <f>VLOOKUP(K5472,TONG_SL!$A:$D,3,0)</f>
        <v>Túi</v>
      </c>
      <c r="R5472" s="1">
        <v>5</v>
      </c>
      <c r="T5472" s="1">
        <f>VLOOKUP(VLOOKUP(G5472,Ma_KH!$A:$R,18,0)&amp;K5472,Gia_MB!$A:$F,6,0)</f>
        <v>55595</v>
      </c>
      <c r="U5472" s="14">
        <f t="shared" si="784"/>
        <v>277975</v>
      </c>
      <c r="W5472" s="64">
        <f t="shared" si="785"/>
        <v>0</v>
      </c>
      <c r="X5472" s="3" t="str">
        <f t="shared" si="786"/>
        <v>8</v>
      </c>
      <c r="Z5472" s="14">
        <f t="shared" si="787"/>
        <v>22238</v>
      </c>
      <c r="AA5472" s="7">
        <f>VLOOKUP(G5472,Ma_KH!$A:$R,14,0)</f>
        <v>60</v>
      </c>
      <c r="AD5472" s="7" t="str">
        <f>IFERROR(VLOOKUP(J5472,'Chuyển Mã'!$B$3:$C$9,2,0),"")</f>
        <v>Tỉnh</v>
      </c>
      <c r="AE5472" s="7" t="str">
        <f t="shared" si="782"/>
        <v>Tai heo muối 200g</v>
      </c>
      <c r="AF5472" s="7">
        <f t="shared" si="783"/>
        <v>5</v>
      </c>
    </row>
    <row r="5473" spans="1:32" x14ac:dyDescent="0.25">
      <c r="A5473" s="65">
        <v>45912</v>
      </c>
      <c r="B5473" s="25">
        <v>4176671763</v>
      </c>
      <c r="C5473" s="12" t="s">
        <v>7214</v>
      </c>
      <c r="D5473" s="16">
        <v>45912</v>
      </c>
      <c r="G5473" s="13" t="s">
        <v>7321</v>
      </c>
      <c r="I5473" s="25" t="s">
        <v>8914</v>
      </c>
      <c r="J5473" s="13" t="s">
        <v>1796</v>
      </c>
      <c r="K5473" s="13" t="s">
        <v>51</v>
      </c>
      <c r="L5473" s="25" t="str">
        <f>VLOOKUP($K5473,TONG_SL!$A:$D,2,0)</f>
        <v>Mọc Nấm Hương 250g</v>
      </c>
      <c r="N5473" s="25" t="str">
        <f t="shared" si="777"/>
        <v>K-C6</v>
      </c>
      <c r="Q5473" s="25" t="str">
        <f>VLOOKUP(K5473,TONG_SL!$A:$D,3,0)</f>
        <v>Túi</v>
      </c>
      <c r="R5473" s="1">
        <v>5</v>
      </c>
      <c r="T5473" s="1">
        <f>VLOOKUP(VLOOKUP(G5473,Ma_KH!$A:$R,18,0)&amp;K5473,Gia_MB!$A:$F,6,0)</f>
        <v>46000</v>
      </c>
      <c r="U5473" s="14">
        <f t="shared" si="784"/>
        <v>230000</v>
      </c>
      <c r="W5473" s="64">
        <f t="shared" si="785"/>
        <v>0</v>
      </c>
      <c r="X5473" s="3" t="str">
        <f t="shared" si="786"/>
        <v>8</v>
      </c>
      <c r="Z5473" s="14">
        <f t="shared" si="787"/>
        <v>18400</v>
      </c>
      <c r="AA5473" s="7">
        <f>VLOOKUP(G5473,Ma_KH!$A:$R,14,0)</f>
        <v>60</v>
      </c>
      <c r="AD5473" s="7" t="str">
        <f>IFERROR(VLOOKUP(J5473,'Chuyển Mã'!$B$3:$C$9,2,0),"")</f>
        <v>Tỉnh</v>
      </c>
      <c r="AE5473" s="7" t="str">
        <f t="shared" si="782"/>
        <v>Mọc Nấm Hương 250g</v>
      </c>
      <c r="AF5473" s="7">
        <f t="shared" si="783"/>
        <v>5</v>
      </c>
    </row>
    <row r="5474" spans="1:32" x14ac:dyDescent="0.25">
      <c r="A5474" s="65">
        <v>45912</v>
      </c>
      <c r="B5474" s="25">
        <v>4176671763</v>
      </c>
      <c r="C5474" s="12" t="s">
        <v>7214</v>
      </c>
      <c r="D5474" s="16">
        <v>45912</v>
      </c>
      <c r="G5474" s="13" t="s">
        <v>7321</v>
      </c>
      <c r="I5474" s="25" t="s">
        <v>8914</v>
      </c>
      <c r="J5474" s="13" t="s">
        <v>1796</v>
      </c>
      <c r="K5474" s="13" t="s">
        <v>32</v>
      </c>
      <c r="L5474" s="25" t="str">
        <f>VLOOKUP($K5474,TONG_SL!$A:$D,2,0)</f>
        <v>Giò Tai Lưỡi Xào 250</v>
      </c>
      <c r="N5474" s="25" t="str">
        <f t="shared" si="777"/>
        <v>K-C6</v>
      </c>
      <c r="Q5474" s="25" t="str">
        <f>VLOOKUP(K5474,TONG_SL!$A:$D,3,0)</f>
        <v>Túi</v>
      </c>
      <c r="R5474" s="1">
        <v>5</v>
      </c>
      <c r="T5474" s="1">
        <f>VLOOKUP(VLOOKUP(G5474,Ma_KH!$A:$R,18,0)&amp;K5474,Gia_MB!$A:$F,6,0)</f>
        <v>50183</v>
      </c>
      <c r="U5474" s="14">
        <f t="shared" si="784"/>
        <v>250915</v>
      </c>
      <c r="W5474" s="64">
        <f t="shared" si="785"/>
        <v>0</v>
      </c>
      <c r="X5474" s="3" t="str">
        <f t="shared" si="786"/>
        <v>8</v>
      </c>
      <c r="Z5474" s="14">
        <f t="shared" si="787"/>
        <v>20073.2</v>
      </c>
      <c r="AA5474" s="7">
        <f>VLOOKUP(G5474,Ma_KH!$A:$R,14,0)</f>
        <v>60</v>
      </c>
      <c r="AD5474" s="7" t="str">
        <f>IFERROR(VLOOKUP(J5474,'Chuyển Mã'!$B$3:$C$9,2,0),"")</f>
        <v>Tỉnh</v>
      </c>
      <c r="AE5474" s="7" t="str">
        <f t="shared" si="782"/>
        <v>Giò Tai Lưỡi Xào 250</v>
      </c>
      <c r="AF5474" s="7">
        <f t="shared" si="783"/>
        <v>5</v>
      </c>
    </row>
    <row r="5475" spans="1:32" x14ac:dyDescent="0.25">
      <c r="A5475" s="65">
        <v>45912</v>
      </c>
      <c r="B5475" s="25">
        <v>4176671763</v>
      </c>
      <c r="C5475" s="12" t="s">
        <v>7214</v>
      </c>
      <c r="D5475" s="16">
        <v>45912</v>
      </c>
      <c r="G5475" s="13" t="s">
        <v>7321</v>
      </c>
      <c r="I5475" s="25" t="s">
        <v>8914</v>
      </c>
      <c r="J5475" s="13" t="s">
        <v>1796</v>
      </c>
      <c r="K5475" s="13" t="s">
        <v>30</v>
      </c>
      <c r="L5475" s="25" t="str">
        <f>VLOOKUP($K5475,TONG_SL!$A:$D,2,0)</f>
        <v>Gà muối 500g</v>
      </c>
      <c r="N5475" s="25" t="str">
        <f t="shared" si="777"/>
        <v>K-C6</v>
      </c>
      <c r="Q5475" s="25" t="str">
        <f>VLOOKUP(K5475,TONG_SL!$A:$D,3,0)</f>
        <v>Túi</v>
      </c>
      <c r="R5475" s="1">
        <v>5</v>
      </c>
      <c r="T5475" s="1">
        <f>VLOOKUP(VLOOKUP(G5475,Ma_KH!$A:$R,18,0)&amp;K5475,Gia_MB!$A:$F,6,0)</f>
        <v>111058</v>
      </c>
      <c r="U5475" s="14">
        <f t="shared" si="784"/>
        <v>555290</v>
      </c>
      <c r="W5475" s="64">
        <f t="shared" si="785"/>
        <v>0</v>
      </c>
      <c r="X5475" s="3" t="str">
        <f t="shared" si="786"/>
        <v>8</v>
      </c>
      <c r="Z5475" s="14">
        <f t="shared" si="787"/>
        <v>44423.200000000004</v>
      </c>
      <c r="AA5475" s="7">
        <f>VLOOKUP(G5475,Ma_KH!$A:$R,14,0)</f>
        <v>60</v>
      </c>
      <c r="AD5475" s="7" t="str">
        <f>IFERROR(VLOOKUP(J5475,'Chuyển Mã'!$B$3:$C$9,2,0),"")</f>
        <v>Tỉnh</v>
      </c>
      <c r="AE5475" s="7" t="str">
        <f t="shared" si="782"/>
        <v>Gà muối 500g</v>
      </c>
      <c r="AF5475" s="7">
        <f t="shared" si="783"/>
        <v>5</v>
      </c>
    </row>
    <row r="5476" spans="1:32" x14ac:dyDescent="0.25">
      <c r="A5476" s="65">
        <v>45912</v>
      </c>
      <c r="B5476" s="25">
        <v>4176671763</v>
      </c>
      <c r="C5476" s="12" t="s">
        <v>7214</v>
      </c>
      <c r="D5476" s="16">
        <v>45912</v>
      </c>
      <c r="G5476" s="13" t="s">
        <v>7321</v>
      </c>
      <c r="I5476" s="25" t="s">
        <v>8914</v>
      </c>
      <c r="J5476" s="13" t="s">
        <v>1796</v>
      </c>
      <c r="K5476" s="13" t="s">
        <v>27</v>
      </c>
      <c r="L5476" s="25" t="str">
        <f>VLOOKUP($K5476,TONG_SL!$A:$D,2,0)</f>
        <v>Chân giò heo muối 300g</v>
      </c>
      <c r="N5476" s="25" t="str">
        <f t="shared" si="777"/>
        <v>K-C6</v>
      </c>
      <c r="Q5476" s="25" t="str">
        <f>VLOOKUP(K5476,TONG_SL!$A:$D,3,0)</f>
        <v>Túi</v>
      </c>
      <c r="R5476" s="1">
        <v>5</v>
      </c>
      <c r="T5476" s="1">
        <f>VLOOKUP(VLOOKUP(G5476,Ma_KH!$A:$R,18,0)&amp;K5476,Gia_MB!$A:$F,6,0)</f>
        <v>73431</v>
      </c>
      <c r="U5476" s="14">
        <f t="shared" si="784"/>
        <v>367155</v>
      </c>
      <c r="W5476" s="64">
        <f t="shared" si="785"/>
        <v>0</v>
      </c>
      <c r="X5476" s="3" t="str">
        <f t="shared" si="786"/>
        <v>8</v>
      </c>
      <c r="Z5476" s="14">
        <f t="shared" si="787"/>
        <v>29372.400000000001</v>
      </c>
      <c r="AA5476" s="7">
        <f>VLOOKUP(G5476,Ma_KH!$A:$R,14,0)</f>
        <v>60</v>
      </c>
      <c r="AD5476" s="7" t="str">
        <f>IFERROR(VLOOKUP(J5476,'Chuyển Mã'!$B$3:$C$9,2,0),"")</f>
        <v>Tỉnh</v>
      </c>
      <c r="AE5476" s="7" t="str">
        <f t="shared" si="782"/>
        <v>Chân giò heo muối 300g</v>
      </c>
      <c r="AF5476" s="7">
        <f t="shared" si="783"/>
        <v>5</v>
      </c>
    </row>
    <row r="5477" spans="1:32" x14ac:dyDescent="0.25">
      <c r="A5477" s="65">
        <v>45912</v>
      </c>
      <c r="B5477" s="25">
        <v>4176681644</v>
      </c>
      <c r="C5477" s="12" t="s">
        <v>7214</v>
      </c>
      <c r="D5477" s="16">
        <v>45912</v>
      </c>
      <c r="G5477" s="13" t="s">
        <v>7321</v>
      </c>
      <c r="I5477" s="25" t="s">
        <v>8915</v>
      </c>
      <c r="J5477" s="13" t="s">
        <v>1796</v>
      </c>
      <c r="K5477" s="13" t="s">
        <v>27</v>
      </c>
      <c r="L5477" s="25" t="str">
        <f>VLOOKUP($K5477,TONG_SL!$A:$D,2,0)</f>
        <v>Chân giò heo muối 300g</v>
      </c>
      <c r="N5477" s="25" t="str">
        <f t="shared" ref="N5477:N5540" si="788">IF($B5477&lt;&gt;"","K-C6","")</f>
        <v>K-C6</v>
      </c>
      <c r="Q5477" s="25" t="str">
        <f>VLOOKUP(K5477,TONG_SL!$A:$D,3,0)</f>
        <v>Túi</v>
      </c>
      <c r="R5477" s="1">
        <v>5</v>
      </c>
      <c r="T5477" s="1">
        <f>VLOOKUP(VLOOKUP(G5477,Ma_KH!$A:$R,18,0)&amp;K5477,Gia_MB!$A:$F,6,0)</f>
        <v>73431</v>
      </c>
      <c r="U5477" s="14">
        <f t="shared" si="784"/>
        <v>367155</v>
      </c>
      <c r="W5477" s="64">
        <f t="shared" si="785"/>
        <v>0</v>
      </c>
      <c r="X5477" s="3" t="str">
        <f t="shared" si="786"/>
        <v>8</v>
      </c>
      <c r="Z5477" s="14">
        <f t="shared" si="787"/>
        <v>29372.400000000001</v>
      </c>
      <c r="AA5477" s="7">
        <f>VLOOKUP(G5477,Ma_KH!$A:$R,14,0)</f>
        <v>60</v>
      </c>
      <c r="AD5477" s="7" t="str">
        <f>IFERROR(VLOOKUP(J5477,'Chuyển Mã'!$B$3:$C$9,2,0),"")</f>
        <v>Tỉnh</v>
      </c>
      <c r="AE5477" s="7" t="str">
        <f t="shared" si="782"/>
        <v>Chân giò heo muối 300g</v>
      </c>
      <c r="AF5477" s="7">
        <f t="shared" si="783"/>
        <v>5</v>
      </c>
    </row>
    <row r="5478" spans="1:32" x14ac:dyDescent="0.25">
      <c r="A5478" s="65">
        <v>45912</v>
      </c>
      <c r="B5478" s="25">
        <v>4176681644</v>
      </c>
      <c r="C5478" s="12" t="s">
        <v>7214</v>
      </c>
      <c r="D5478" s="16">
        <v>45912</v>
      </c>
      <c r="G5478" s="13" t="s">
        <v>7321</v>
      </c>
      <c r="I5478" s="25" t="s">
        <v>8915</v>
      </c>
      <c r="J5478" s="13" t="s">
        <v>1796</v>
      </c>
      <c r="K5478" s="13" t="s">
        <v>30</v>
      </c>
      <c r="L5478" s="25" t="str">
        <f>VLOOKUP($K5478,TONG_SL!$A:$D,2,0)</f>
        <v>Gà muối 500g</v>
      </c>
      <c r="N5478" s="25" t="str">
        <f t="shared" si="788"/>
        <v>K-C6</v>
      </c>
      <c r="Q5478" s="25" t="str">
        <f>VLOOKUP(K5478,TONG_SL!$A:$D,3,0)</f>
        <v>Túi</v>
      </c>
      <c r="R5478" s="1">
        <v>5</v>
      </c>
      <c r="T5478" s="1">
        <f>VLOOKUP(VLOOKUP(G5478,Ma_KH!$A:$R,18,0)&amp;K5478,Gia_MB!$A:$F,6,0)</f>
        <v>111058</v>
      </c>
      <c r="U5478" s="14">
        <f t="shared" si="784"/>
        <v>555290</v>
      </c>
      <c r="W5478" s="64">
        <f t="shared" si="785"/>
        <v>0</v>
      </c>
      <c r="X5478" s="3" t="str">
        <f t="shared" si="786"/>
        <v>8</v>
      </c>
      <c r="Z5478" s="14">
        <f t="shared" si="787"/>
        <v>44423.200000000004</v>
      </c>
      <c r="AA5478" s="7">
        <f>VLOOKUP(G5478,Ma_KH!$A:$R,14,0)</f>
        <v>60</v>
      </c>
      <c r="AD5478" s="7" t="str">
        <f>IFERROR(VLOOKUP(J5478,'Chuyển Mã'!$B$3:$C$9,2,0),"")</f>
        <v>Tỉnh</v>
      </c>
      <c r="AE5478" s="7" t="str">
        <f t="shared" si="782"/>
        <v>Gà muối 500g</v>
      </c>
      <c r="AF5478" s="7">
        <f t="shared" si="783"/>
        <v>5</v>
      </c>
    </row>
    <row r="5479" spans="1:32" x14ac:dyDescent="0.25">
      <c r="A5479" s="65">
        <v>45912</v>
      </c>
      <c r="B5479" s="25">
        <v>4176681644</v>
      </c>
      <c r="C5479" s="12" t="s">
        <v>7214</v>
      </c>
      <c r="D5479" s="16">
        <v>45912</v>
      </c>
      <c r="G5479" s="13" t="s">
        <v>7321</v>
      </c>
      <c r="I5479" s="25" t="s">
        <v>8915</v>
      </c>
      <c r="J5479" s="13" t="s">
        <v>1796</v>
      </c>
      <c r="K5479" s="13" t="s">
        <v>32</v>
      </c>
      <c r="L5479" s="25" t="str">
        <f>VLOOKUP($K5479,TONG_SL!$A:$D,2,0)</f>
        <v>Giò Tai Lưỡi Xào 250</v>
      </c>
      <c r="N5479" s="25" t="str">
        <f t="shared" si="788"/>
        <v>K-C6</v>
      </c>
      <c r="Q5479" s="25" t="str">
        <f>VLOOKUP(K5479,TONG_SL!$A:$D,3,0)</f>
        <v>Túi</v>
      </c>
      <c r="R5479" s="1">
        <v>5</v>
      </c>
      <c r="T5479" s="1">
        <f>VLOOKUP(VLOOKUP(G5479,Ma_KH!$A:$R,18,0)&amp;K5479,Gia_MB!$A:$F,6,0)</f>
        <v>50183</v>
      </c>
      <c r="U5479" s="14">
        <f t="shared" si="784"/>
        <v>250915</v>
      </c>
      <c r="W5479" s="64">
        <f t="shared" si="785"/>
        <v>0</v>
      </c>
      <c r="X5479" s="3" t="str">
        <f t="shared" si="786"/>
        <v>8</v>
      </c>
      <c r="Z5479" s="14">
        <f t="shared" si="787"/>
        <v>20073.2</v>
      </c>
      <c r="AA5479" s="7">
        <f>VLOOKUP(G5479,Ma_KH!$A:$R,14,0)</f>
        <v>60</v>
      </c>
      <c r="AD5479" s="7" t="str">
        <f>IFERROR(VLOOKUP(J5479,'Chuyển Mã'!$B$3:$C$9,2,0),"")</f>
        <v>Tỉnh</v>
      </c>
      <c r="AE5479" s="7" t="str">
        <f t="shared" si="782"/>
        <v>Giò Tai Lưỡi Xào 250</v>
      </c>
      <c r="AF5479" s="7">
        <f t="shared" si="783"/>
        <v>5</v>
      </c>
    </row>
    <row r="5480" spans="1:32" x14ac:dyDescent="0.25">
      <c r="A5480" s="65">
        <v>45912</v>
      </c>
      <c r="B5480" s="25">
        <v>4176681644</v>
      </c>
      <c r="C5480" s="12" t="s">
        <v>7214</v>
      </c>
      <c r="D5480" s="16">
        <v>45912</v>
      </c>
      <c r="G5480" s="13" t="s">
        <v>7321</v>
      </c>
      <c r="I5480" s="25" t="s">
        <v>8915</v>
      </c>
      <c r="J5480" s="13" t="s">
        <v>1796</v>
      </c>
      <c r="K5480" s="13" t="s">
        <v>7213</v>
      </c>
      <c r="L5480" s="25" t="str">
        <f>VLOOKUP($K5480,TONG_SL!$A:$D,2,0)</f>
        <v>Chả nướng 300g</v>
      </c>
      <c r="N5480" s="25" t="str">
        <f t="shared" si="788"/>
        <v>K-C6</v>
      </c>
      <c r="Q5480" s="25" t="str">
        <f>VLOOKUP(K5480,TONG_SL!$A:$D,3,0)</f>
        <v>Túi</v>
      </c>
      <c r="R5480" s="1">
        <v>5</v>
      </c>
      <c r="T5480" s="1">
        <f>VLOOKUP(VLOOKUP(G5480,Ma_KH!$A:$R,18,0)&amp;K5480,Gia_MB!$A:$F,6,0)</f>
        <v>70950</v>
      </c>
      <c r="U5480" s="14">
        <f t="shared" si="784"/>
        <v>354750</v>
      </c>
      <c r="W5480" s="64">
        <f t="shared" si="785"/>
        <v>0</v>
      </c>
      <c r="X5480" s="3" t="str">
        <f t="shared" si="786"/>
        <v>8</v>
      </c>
      <c r="Z5480" s="14">
        <f t="shared" si="787"/>
        <v>28380</v>
      </c>
      <c r="AA5480" s="7">
        <f>VLOOKUP(G5480,Ma_KH!$A:$R,14,0)</f>
        <v>60</v>
      </c>
      <c r="AD5480" s="7" t="str">
        <f>IFERROR(VLOOKUP(J5480,'Chuyển Mã'!$B$3:$C$9,2,0),"")</f>
        <v>Tỉnh</v>
      </c>
      <c r="AE5480" s="7" t="str">
        <f t="shared" si="782"/>
        <v>Chả nướng 300g</v>
      </c>
      <c r="AF5480" s="7">
        <f t="shared" si="783"/>
        <v>5</v>
      </c>
    </row>
    <row r="5481" spans="1:32" x14ac:dyDescent="0.25">
      <c r="A5481" s="65">
        <v>45912</v>
      </c>
      <c r="B5481" s="25">
        <v>4176681644</v>
      </c>
      <c r="C5481" s="12" t="s">
        <v>7214</v>
      </c>
      <c r="D5481" s="16">
        <v>45912</v>
      </c>
      <c r="G5481" s="13" t="s">
        <v>7321</v>
      </c>
      <c r="I5481" s="25" t="s">
        <v>8915</v>
      </c>
      <c r="J5481" s="13" t="s">
        <v>1796</v>
      </c>
      <c r="K5481" s="13" t="s">
        <v>39</v>
      </c>
      <c r="L5481" s="25" t="str">
        <f>VLOOKUP($K5481,TONG_SL!$A:$D,2,0)</f>
        <v>Chả cốm 300g</v>
      </c>
      <c r="N5481" s="25" t="str">
        <f t="shared" si="788"/>
        <v>K-C6</v>
      </c>
      <c r="Q5481" s="25" t="str">
        <f>VLOOKUP(K5481,TONG_SL!$A:$D,3,0)</f>
        <v>Túi</v>
      </c>
      <c r="R5481" s="1">
        <v>5</v>
      </c>
      <c r="T5481" s="1">
        <f>VLOOKUP(VLOOKUP(G5481,Ma_KH!$A:$R,18,0)&amp;K5481,Gia_MB!$A:$F,6,0)</f>
        <v>74250</v>
      </c>
      <c r="U5481" s="14">
        <f t="shared" si="784"/>
        <v>371250</v>
      </c>
      <c r="W5481" s="64">
        <f t="shared" si="785"/>
        <v>0</v>
      </c>
      <c r="X5481" s="3" t="str">
        <f t="shared" si="786"/>
        <v>8</v>
      </c>
      <c r="Z5481" s="14">
        <f t="shared" si="787"/>
        <v>29700</v>
      </c>
      <c r="AA5481" s="7">
        <f>VLOOKUP(G5481,Ma_KH!$A:$R,14,0)</f>
        <v>60</v>
      </c>
      <c r="AD5481" s="7" t="str">
        <f>IFERROR(VLOOKUP(J5481,'Chuyển Mã'!$B$3:$C$9,2,0),"")</f>
        <v>Tỉnh</v>
      </c>
      <c r="AE5481" s="7" t="str">
        <f t="shared" si="782"/>
        <v>Chả cốm 300g</v>
      </c>
      <c r="AF5481" s="7">
        <f t="shared" si="783"/>
        <v>5</v>
      </c>
    </row>
    <row r="5482" spans="1:32" x14ac:dyDescent="0.25">
      <c r="A5482" s="65">
        <v>45912</v>
      </c>
      <c r="B5482" s="25">
        <v>4176681644</v>
      </c>
      <c r="C5482" s="12" t="s">
        <v>7214</v>
      </c>
      <c r="D5482" s="16">
        <v>45912</v>
      </c>
      <c r="G5482" s="13" t="s">
        <v>7321</v>
      </c>
      <c r="I5482" s="25" t="s">
        <v>8915</v>
      </c>
      <c r="J5482" s="13" t="s">
        <v>1796</v>
      </c>
      <c r="K5482" s="13" t="s">
        <v>35</v>
      </c>
      <c r="L5482" s="25" t="str">
        <f>VLOOKUP($K5482,TONG_SL!$A:$D,2,0)</f>
        <v>Tai heo muối 200g</v>
      </c>
      <c r="N5482" s="25" t="str">
        <f t="shared" si="788"/>
        <v>K-C6</v>
      </c>
      <c r="Q5482" s="25" t="str">
        <f>VLOOKUP(K5482,TONG_SL!$A:$D,3,0)</f>
        <v>Túi</v>
      </c>
      <c r="R5482" s="1">
        <v>5</v>
      </c>
      <c r="T5482" s="1">
        <f>VLOOKUP(VLOOKUP(G5482,Ma_KH!$A:$R,18,0)&amp;K5482,Gia_MB!$A:$F,6,0)</f>
        <v>55595</v>
      </c>
      <c r="U5482" s="14">
        <f t="shared" si="784"/>
        <v>277975</v>
      </c>
      <c r="W5482" s="64">
        <f t="shared" si="785"/>
        <v>0</v>
      </c>
      <c r="X5482" s="3" t="str">
        <f t="shared" si="786"/>
        <v>8</v>
      </c>
      <c r="Z5482" s="14">
        <f t="shared" si="787"/>
        <v>22238</v>
      </c>
      <c r="AA5482" s="7">
        <f>VLOOKUP(G5482,Ma_KH!$A:$R,14,0)</f>
        <v>60</v>
      </c>
      <c r="AD5482" s="7" t="str">
        <f>IFERROR(VLOOKUP(J5482,'Chuyển Mã'!$B$3:$C$9,2,0),"")</f>
        <v>Tỉnh</v>
      </c>
      <c r="AE5482" s="7" t="str">
        <f t="shared" si="782"/>
        <v>Tai heo muối 200g</v>
      </c>
      <c r="AF5482" s="7">
        <f t="shared" si="783"/>
        <v>5</v>
      </c>
    </row>
    <row r="5483" spans="1:32" x14ac:dyDescent="0.25">
      <c r="A5483" s="65">
        <v>45912</v>
      </c>
      <c r="B5483" s="25">
        <v>4176681644</v>
      </c>
      <c r="C5483" s="12" t="s">
        <v>7214</v>
      </c>
      <c r="D5483" s="16">
        <v>45912</v>
      </c>
      <c r="G5483" s="13" t="s">
        <v>7321</v>
      </c>
      <c r="I5483" s="25" t="s">
        <v>8915</v>
      </c>
      <c r="J5483" s="13" t="s">
        <v>1796</v>
      </c>
      <c r="K5483" s="13" t="s">
        <v>8879</v>
      </c>
      <c r="L5483" s="25" t="str">
        <f>VLOOKUP($K5483,TONG_SL!$A:$D,2,0)</f>
        <v>Mọc Nấm Hương 250g</v>
      </c>
      <c r="N5483" s="25" t="str">
        <f t="shared" si="788"/>
        <v>K-C6</v>
      </c>
      <c r="Q5483" s="25" t="str">
        <f>VLOOKUP(K5483,TONG_SL!$A:$D,3,0)</f>
        <v>Túi</v>
      </c>
      <c r="R5483" s="1">
        <v>5</v>
      </c>
      <c r="T5483" s="1">
        <f>VLOOKUP(VLOOKUP(G5483,Ma_KH!$A:$R,18,0)&amp;K5483,Gia_MB!$A:$F,6,0)</f>
        <v>46000</v>
      </c>
      <c r="U5483" s="14">
        <f t="shared" si="784"/>
        <v>230000</v>
      </c>
      <c r="W5483" s="64">
        <f t="shared" si="785"/>
        <v>0</v>
      </c>
      <c r="X5483" s="3" t="str">
        <f t="shared" si="786"/>
        <v>8</v>
      </c>
      <c r="Z5483" s="14">
        <f t="shared" si="787"/>
        <v>18400</v>
      </c>
      <c r="AA5483" s="7">
        <f>VLOOKUP(G5483,Ma_KH!$A:$R,14,0)</f>
        <v>60</v>
      </c>
      <c r="AD5483" s="7" t="str">
        <f>IFERROR(VLOOKUP(J5483,'Chuyển Mã'!$B$3:$C$9,2,0),"")</f>
        <v>Tỉnh</v>
      </c>
      <c r="AE5483" s="7" t="str">
        <f t="shared" si="782"/>
        <v>Mọc Nấm Hương 250g</v>
      </c>
      <c r="AF5483" s="7">
        <f t="shared" si="783"/>
        <v>5</v>
      </c>
    </row>
    <row r="5484" spans="1:32" x14ac:dyDescent="0.25">
      <c r="A5484" s="65">
        <v>45912</v>
      </c>
      <c r="B5484" s="25">
        <v>4176683375</v>
      </c>
      <c r="C5484" s="12" t="s">
        <v>7214</v>
      </c>
      <c r="D5484" s="16">
        <v>45912</v>
      </c>
      <c r="G5484" s="13" t="s">
        <v>7321</v>
      </c>
      <c r="I5484" s="25" t="s">
        <v>8916</v>
      </c>
      <c r="J5484" s="13" t="s">
        <v>1796</v>
      </c>
      <c r="K5484" s="13" t="s">
        <v>27</v>
      </c>
      <c r="L5484" s="25" t="str">
        <f>VLOOKUP($K5484,TONG_SL!$A:$D,2,0)</f>
        <v>Chân giò heo muối 300g</v>
      </c>
      <c r="N5484" s="25" t="str">
        <f t="shared" si="788"/>
        <v>K-C6</v>
      </c>
      <c r="Q5484" s="25" t="str">
        <f>VLOOKUP(K5484,TONG_SL!$A:$D,3,0)</f>
        <v>Túi</v>
      </c>
      <c r="R5484" s="1">
        <v>5</v>
      </c>
      <c r="T5484" s="1">
        <f>VLOOKUP(VLOOKUP(G5484,Ma_KH!$A:$R,18,0)&amp;K5484,Gia_MB!$A:$F,6,0)</f>
        <v>73431</v>
      </c>
      <c r="U5484" s="14">
        <f t="shared" si="784"/>
        <v>367155</v>
      </c>
      <c r="W5484" s="64">
        <f t="shared" si="785"/>
        <v>0</v>
      </c>
      <c r="X5484" s="3" t="str">
        <f t="shared" si="786"/>
        <v>8</v>
      </c>
      <c r="Z5484" s="14">
        <f t="shared" si="787"/>
        <v>29372.400000000001</v>
      </c>
      <c r="AA5484" s="7">
        <f>VLOOKUP(G5484,Ma_KH!$A:$R,14,0)</f>
        <v>60</v>
      </c>
      <c r="AD5484" s="7" t="str">
        <f>IFERROR(VLOOKUP(J5484,'Chuyển Mã'!$B$3:$C$9,2,0),"")</f>
        <v>Tỉnh</v>
      </c>
      <c r="AE5484" s="7" t="str">
        <f t="shared" si="782"/>
        <v>Chân giò heo muối 300g</v>
      </c>
      <c r="AF5484" s="7">
        <f t="shared" si="783"/>
        <v>5</v>
      </c>
    </row>
    <row r="5485" spans="1:32" x14ac:dyDescent="0.25">
      <c r="A5485" s="65">
        <v>45912</v>
      </c>
      <c r="B5485" s="25">
        <v>4176683375</v>
      </c>
      <c r="C5485" s="12" t="s">
        <v>7214</v>
      </c>
      <c r="D5485" s="16">
        <v>45912</v>
      </c>
      <c r="G5485" s="13" t="s">
        <v>7321</v>
      </c>
      <c r="I5485" s="25" t="s">
        <v>8916</v>
      </c>
      <c r="J5485" s="13" t="s">
        <v>1796</v>
      </c>
      <c r="K5485" s="13" t="s">
        <v>30</v>
      </c>
      <c r="L5485" s="25" t="str">
        <f>VLOOKUP($K5485,TONG_SL!$A:$D,2,0)</f>
        <v>Gà muối 500g</v>
      </c>
      <c r="N5485" s="25" t="str">
        <f t="shared" si="788"/>
        <v>K-C6</v>
      </c>
      <c r="Q5485" s="25" t="str">
        <f>VLOOKUP(K5485,TONG_SL!$A:$D,3,0)</f>
        <v>Túi</v>
      </c>
      <c r="R5485" s="1">
        <v>5</v>
      </c>
      <c r="T5485" s="1">
        <f>VLOOKUP(VLOOKUP(G5485,Ma_KH!$A:$R,18,0)&amp;K5485,Gia_MB!$A:$F,6,0)</f>
        <v>111058</v>
      </c>
      <c r="U5485" s="14">
        <f t="shared" si="784"/>
        <v>555290</v>
      </c>
      <c r="W5485" s="64">
        <f t="shared" si="785"/>
        <v>0</v>
      </c>
      <c r="X5485" s="3" t="str">
        <f t="shared" si="786"/>
        <v>8</v>
      </c>
      <c r="Z5485" s="14">
        <f t="shared" si="787"/>
        <v>44423.200000000004</v>
      </c>
      <c r="AA5485" s="7">
        <f>VLOOKUP(G5485,Ma_KH!$A:$R,14,0)</f>
        <v>60</v>
      </c>
      <c r="AD5485" s="7" t="str">
        <f>IFERROR(VLOOKUP(J5485,'Chuyển Mã'!$B$3:$C$9,2,0),"")</f>
        <v>Tỉnh</v>
      </c>
      <c r="AE5485" s="7" t="str">
        <f t="shared" si="782"/>
        <v>Gà muối 500g</v>
      </c>
      <c r="AF5485" s="7">
        <f t="shared" si="783"/>
        <v>5</v>
      </c>
    </row>
    <row r="5486" spans="1:32" x14ac:dyDescent="0.25">
      <c r="A5486" s="65">
        <v>45912</v>
      </c>
      <c r="B5486" s="25">
        <v>4176683375</v>
      </c>
      <c r="C5486" s="12" t="s">
        <v>7214</v>
      </c>
      <c r="D5486" s="16">
        <v>45912</v>
      </c>
      <c r="G5486" s="13" t="s">
        <v>7321</v>
      </c>
      <c r="I5486" s="25" t="s">
        <v>8916</v>
      </c>
      <c r="J5486" s="13" t="s">
        <v>1796</v>
      </c>
      <c r="K5486" s="13" t="s">
        <v>32</v>
      </c>
      <c r="L5486" s="25" t="str">
        <f>VLOOKUP($K5486,TONG_SL!$A:$D,2,0)</f>
        <v>Giò Tai Lưỡi Xào 250</v>
      </c>
      <c r="N5486" s="25" t="str">
        <f t="shared" si="788"/>
        <v>K-C6</v>
      </c>
      <c r="Q5486" s="25" t="str">
        <f>VLOOKUP(K5486,TONG_SL!$A:$D,3,0)</f>
        <v>Túi</v>
      </c>
      <c r="R5486" s="1">
        <v>5</v>
      </c>
      <c r="T5486" s="1">
        <f>VLOOKUP(VLOOKUP(G5486,Ma_KH!$A:$R,18,0)&amp;K5486,Gia_MB!$A:$F,6,0)</f>
        <v>50183</v>
      </c>
      <c r="U5486" s="14">
        <f t="shared" si="784"/>
        <v>250915</v>
      </c>
      <c r="W5486" s="64">
        <f t="shared" si="785"/>
        <v>0</v>
      </c>
      <c r="X5486" s="3" t="str">
        <f t="shared" si="786"/>
        <v>8</v>
      </c>
      <c r="Z5486" s="14">
        <f t="shared" si="787"/>
        <v>20073.2</v>
      </c>
      <c r="AA5486" s="7">
        <f>VLOOKUP(G5486,Ma_KH!$A:$R,14,0)</f>
        <v>60</v>
      </c>
      <c r="AD5486" s="7" t="str">
        <f>IFERROR(VLOOKUP(J5486,'Chuyển Mã'!$B$3:$C$9,2,0),"")</f>
        <v>Tỉnh</v>
      </c>
      <c r="AE5486" s="7" t="str">
        <f t="shared" si="782"/>
        <v>Giò Tai Lưỡi Xào 250</v>
      </c>
      <c r="AF5486" s="7">
        <f t="shared" si="783"/>
        <v>5</v>
      </c>
    </row>
    <row r="5487" spans="1:32" x14ac:dyDescent="0.25">
      <c r="A5487" s="65">
        <v>45912</v>
      </c>
      <c r="B5487" s="25">
        <v>4176683375</v>
      </c>
      <c r="C5487" s="12" t="s">
        <v>7214</v>
      </c>
      <c r="D5487" s="16">
        <v>45912</v>
      </c>
      <c r="G5487" s="13" t="s">
        <v>7321</v>
      </c>
      <c r="I5487" s="25" t="s">
        <v>8916</v>
      </c>
      <c r="J5487" s="13" t="s">
        <v>1796</v>
      </c>
      <c r="K5487" s="13" t="s">
        <v>8879</v>
      </c>
      <c r="L5487" s="25" t="str">
        <f>VLOOKUP($K5487,TONG_SL!$A:$D,2,0)</f>
        <v>Mọc Nấm Hương 250g</v>
      </c>
      <c r="N5487" s="25" t="str">
        <f t="shared" si="788"/>
        <v>K-C6</v>
      </c>
      <c r="Q5487" s="25" t="str">
        <f>VLOOKUP(K5487,TONG_SL!$A:$D,3,0)</f>
        <v>Túi</v>
      </c>
      <c r="R5487" s="1">
        <v>5</v>
      </c>
      <c r="T5487" s="1">
        <f>VLOOKUP(VLOOKUP(G5487,Ma_KH!$A:$R,18,0)&amp;K5487,Gia_MB!$A:$F,6,0)</f>
        <v>46000</v>
      </c>
      <c r="U5487" s="14">
        <f t="shared" si="784"/>
        <v>230000</v>
      </c>
      <c r="W5487" s="64">
        <f t="shared" si="785"/>
        <v>0</v>
      </c>
      <c r="X5487" s="3" t="str">
        <f t="shared" si="786"/>
        <v>8</v>
      </c>
      <c r="Z5487" s="14">
        <f t="shared" si="787"/>
        <v>18400</v>
      </c>
      <c r="AA5487" s="7">
        <f>VLOOKUP(G5487,Ma_KH!$A:$R,14,0)</f>
        <v>60</v>
      </c>
      <c r="AD5487" s="7" t="str">
        <f>IFERROR(VLOOKUP(J5487,'Chuyển Mã'!$B$3:$C$9,2,0),"")</f>
        <v>Tỉnh</v>
      </c>
      <c r="AE5487" s="7" t="str">
        <f t="shared" si="782"/>
        <v>Mọc Nấm Hương 250g</v>
      </c>
      <c r="AF5487" s="7">
        <f t="shared" si="783"/>
        <v>5</v>
      </c>
    </row>
    <row r="5488" spans="1:32" x14ac:dyDescent="0.25">
      <c r="A5488" s="65">
        <v>45912</v>
      </c>
      <c r="B5488" s="25">
        <v>4176683375</v>
      </c>
      <c r="C5488" s="12" t="s">
        <v>7214</v>
      </c>
      <c r="D5488" s="16">
        <v>45912</v>
      </c>
      <c r="G5488" s="13" t="s">
        <v>7321</v>
      </c>
      <c r="I5488" s="25" t="s">
        <v>8916</v>
      </c>
      <c r="J5488" s="13" t="s">
        <v>1796</v>
      </c>
      <c r="K5488" s="13" t="s">
        <v>35</v>
      </c>
      <c r="L5488" s="25" t="str">
        <f>VLOOKUP($K5488,TONG_SL!$A:$D,2,0)</f>
        <v>Tai heo muối 200g</v>
      </c>
      <c r="N5488" s="25" t="str">
        <f t="shared" si="788"/>
        <v>K-C6</v>
      </c>
      <c r="Q5488" s="25" t="str">
        <f>VLOOKUP(K5488,TONG_SL!$A:$D,3,0)</f>
        <v>Túi</v>
      </c>
      <c r="R5488" s="1">
        <v>5</v>
      </c>
      <c r="T5488" s="1">
        <f>VLOOKUP(VLOOKUP(G5488,Ma_KH!$A:$R,18,0)&amp;K5488,Gia_MB!$A:$F,6,0)</f>
        <v>55595</v>
      </c>
      <c r="U5488" s="14">
        <f t="shared" si="784"/>
        <v>277975</v>
      </c>
      <c r="W5488" s="64">
        <f t="shared" si="785"/>
        <v>0</v>
      </c>
      <c r="X5488" s="3" t="str">
        <f t="shared" si="786"/>
        <v>8</v>
      </c>
      <c r="Z5488" s="14">
        <f t="shared" si="787"/>
        <v>22238</v>
      </c>
      <c r="AA5488" s="7">
        <f>VLOOKUP(G5488,Ma_KH!$A:$R,14,0)</f>
        <v>60</v>
      </c>
      <c r="AD5488" s="7" t="str">
        <f>IFERROR(VLOOKUP(J5488,'Chuyển Mã'!$B$3:$C$9,2,0),"")</f>
        <v>Tỉnh</v>
      </c>
      <c r="AE5488" s="7" t="str">
        <f t="shared" si="782"/>
        <v>Tai heo muối 200g</v>
      </c>
      <c r="AF5488" s="7">
        <f t="shared" si="783"/>
        <v>5</v>
      </c>
    </row>
    <row r="5489" spans="1:32" x14ac:dyDescent="0.25">
      <c r="A5489" s="65">
        <v>45912</v>
      </c>
      <c r="B5489" s="25">
        <v>4176683375</v>
      </c>
      <c r="C5489" s="12" t="s">
        <v>7214</v>
      </c>
      <c r="D5489" s="16">
        <v>45912</v>
      </c>
      <c r="G5489" s="13" t="s">
        <v>7321</v>
      </c>
      <c r="I5489" s="25" t="s">
        <v>8916</v>
      </c>
      <c r="J5489" s="13" t="s">
        <v>1796</v>
      </c>
      <c r="K5489" s="13" t="s">
        <v>39</v>
      </c>
      <c r="L5489" s="25" t="str">
        <f>VLOOKUP($K5489,TONG_SL!$A:$D,2,0)</f>
        <v>Chả cốm 300g</v>
      </c>
      <c r="N5489" s="25" t="str">
        <f t="shared" si="788"/>
        <v>K-C6</v>
      </c>
      <c r="Q5489" s="25" t="str">
        <f>VLOOKUP(K5489,TONG_SL!$A:$D,3,0)</f>
        <v>Túi</v>
      </c>
      <c r="R5489" s="1">
        <v>5</v>
      </c>
      <c r="T5489" s="1">
        <f>VLOOKUP(VLOOKUP(G5489,Ma_KH!$A:$R,18,0)&amp;K5489,Gia_MB!$A:$F,6,0)</f>
        <v>74250</v>
      </c>
      <c r="U5489" s="14">
        <f t="shared" si="784"/>
        <v>371250</v>
      </c>
      <c r="W5489" s="64">
        <f t="shared" si="785"/>
        <v>0</v>
      </c>
      <c r="X5489" s="3" t="str">
        <f t="shared" si="786"/>
        <v>8</v>
      </c>
      <c r="Z5489" s="14">
        <f t="shared" si="787"/>
        <v>29700</v>
      </c>
      <c r="AA5489" s="7">
        <f>VLOOKUP(G5489,Ma_KH!$A:$R,14,0)</f>
        <v>60</v>
      </c>
      <c r="AD5489" s="7" t="str">
        <f>IFERROR(VLOOKUP(J5489,'Chuyển Mã'!$B$3:$C$9,2,0),"")</f>
        <v>Tỉnh</v>
      </c>
      <c r="AE5489" s="7" t="str">
        <f t="shared" si="782"/>
        <v>Chả cốm 300g</v>
      </c>
      <c r="AF5489" s="7">
        <f t="shared" si="783"/>
        <v>5</v>
      </c>
    </row>
    <row r="5490" spans="1:32" x14ac:dyDescent="0.25">
      <c r="A5490" s="65">
        <v>45912</v>
      </c>
      <c r="B5490" s="25">
        <v>4176683375</v>
      </c>
      <c r="C5490" s="12" t="s">
        <v>7214</v>
      </c>
      <c r="D5490" s="16">
        <v>45912</v>
      </c>
      <c r="G5490" s="13" t="s">
        <v>7321</v>
      </c>
      <c r="I5490" s="25" t="s">
        <v>8916</v>
      </c>
      <c r="J5490" s="13" t="s">
        <v>1796</v>
      </c>
      <c r="K5490" s="13" t="s">
        <v>7213</v>
      </c>
      <c r="L5490" s="25" t="str">
        <f>VLOOKUP($K5490,TONG_SL!$A:$D,2,0)</f>
        <v>Chả nướng 300g</v>
      </c>
      <c r="N5490" s="25" t="str">
        <f t="shared" si="788"/>
        <v>K-C6</v>
      </c>
      <c r="Q5490" s="25" t="str">
        <f>VLOOKUP(K5490,TONG_SL!$A:$D,3,0)</f>
        <v>Túi</v>
      </c>
      <c r="R5490" s="1">
        <v>5</v>
      </c>
      <c r="T5490" s="1">
        <f>VLOOKUP(VLOOKUP(G5490,Ma_KH!$A:$R,18,0)&amp;K5490,Gia_MB!$A:$F,6,0)</f>
        <v>70950</v>
      </c>
      <c r="U5490" s="14">
        <f t="shared" si="784"/>
        <v>354750</v>
      </c>
      <c r="W5490" s="64">
        <f t="shared" si="785"/>
        <v>0</v>
      </c>
      <c r="X5490" s="3" t="str">
        <f t="shared" si="786"/>
        <v>8</v>
      </c>
      <c r="Z5490" s="14">
        <f t="shared" si="787"/>
        <v>28380</v>
      </c>
      <c r="AA5490" s="7">
        <f>VLOOKUP(G5490,Ma_KH!$A:$R,14,0)</f>
        <v>60</v>
      </c>
      <c r="AD5490" s="7" t="str">
        <f>IFERROR(VLOOKUP(J5490,'Chuyển Mã'!$B$3:$C$9,2,0),"")</f>
        <v>Tỉnh</v>
      </c>
      <c r="AE5490" s="7" t="str">
        <f t="shared" si="782"/>
        <v>Chả nướng 300g</v>
      </c>
      <c r="AF5490" s="7">
        <f t="shared" si="783"/>
        <v>5</v>
      </c>
    </row>
    <row r="5491" spans="1:32" x14ac:dyDescent="0.25">
      <c r="A5491" s="65">
        <v>45912</v>
      </c>
      <c r="B5491" s="25">
        <v>4176687722</v>
      </c>
      <c r="C5491" s="12" t="s">
        <v>7214</v>
      </c>
      <c r="D5491" s="16">
        <v>45912</v>
      </c>
      <c r="G5491" s="13" t="s">
        <v>7321</v>
      </c>
      <c r="I5491" s="25" t="s">
        <v>8917</v>
      </c>
      <c r="J5491" s="13" t="s">
        <v>1796</v>
      </c>
      <c r="K5491" s="13" t="s">
        <v>7213</v>
      </c>
      <c r="L5491" s="25" t="str">
        <f>VLOOKUP($K5491,TONG_SL!$A:$D,2,0)</f>
        <v>Chả nướng 300g</v>
      </c>
      <c r="N5491" s="25" t="str">
        <f t="shared" si="788"/>
        <v>K-C6</v>
      </c>
      <c r="Q5491" s="25" t="str">
        <f>VLOOKUP(K5491,TONG_SL!$A:$D,3,0)</f>
        <v>Túi</v>
      </c>
      <c r="R5491" s="1">
        <v>5</v>
      </c>
      <c r="T5491" s="1">
        <f>VLOOKUP(VLOOKUP(G5491,Ma_KH!$A:$R,18,0)&amp;K5491,Gia_MB!$A:$F,6,0)</f>
        <v>70950</v>
      </c>
      <c r="U5491" s="14">
        <f t="shared" si="784"/>
        <v>354750</v>
      </c>
      <c r="W5491" s="64">
        <f t="shared" si="785"/>
        <v>0</v>
      </c>
      <c r="X5491" s="3" t="str">
        <f t="shared" si="786"/>
        <v>8</v>
      </c>
      <c r="Z5491" s="14">
        <f t="shared" si="787"/>
        <v>28380</v>
      </c>
      <c r="AA5491" s="7">
        <f>VLOOKUP(G5491,Ma_KH!$A:$R,14,0)</f>
        <v>60</v>
      </c>
      <c r="AD5491" s="7" t="str">
        <f>IFERROR(VLOOKUP(J5491,'Chuyển Mã'!$B$3:$C$9,2,0),"")</f>
        <v>Tỉnh</v>
      </c>
      <c r="AE5491" s="7" t="str">
        <f t="shared" si="782"/>
        <v>Chả nướng 300g</v>
      </c>
      <c r="AF5491" s="7">
        <f t="shared" si="783"/>
        <v>5</v>
      </c>
    </row>
    <row r="5492" spans="1:32" x14ac:dyDescent="0.25">
      <c r="A5492" s="65">
        <v>45912</v>
      </c>
      <c r="B5492" s="25">
        <v>4176687722</v>
      </c>
      <c r="C5492" s="12" t="s">
        <v>7214</v>
      </c>
      <c r="D5492" s="16">
        <v>45912</v>
      </c>
      <c r="G5492" s="13" t="s">
        <v>7321</v>
      </c>
      <c r="I5492" s="25" t="s">
        <v>8917</v>
      </c>
      <c r="J5492" s="13" t="s">
        <v>1796</v>
      </c>
      <c r="K5492" s="13" t="s">
        <v>39</v>
      </c>
      <c r="L5492" s="25" t="str">
        <f>VLOOKUP($K5492,TONG_SL!$A:$D,2,0)</f>
        <v>Chả cốm 300g</v>
      </c>
      <c r="N5492" s="25" t="str">
        <f t="shared" si="788"/>
        <v>K-C6</v>
      </c>
      <c r="Q5492" s="25" t="str">
        <f>VLOOKUP(K5492,TONG_SL!$A:$D,3,0)</f>
        <v>Túi</v>
      </c>
      <c r="R5492" s="1">
        <v>5</v>
      </c>
      <c r="T5492" s="1">
        <f>VLOOKUP(VLOOKUP(G5492,Ma_KH!$A:$R,18,0)&amp;K5492,Gia_MB!$A:$F,6,0)</f>
        <v>74250</v>
      </c>
      <c r="U5492" s="14">
        <f t="shared" si="784"/>
        <v>371250</v>
      </c>
      <c r="W5492" s="64">
        <f t="shared" si="785"/>
        <v>0</v>
      </c>
      <c r="X5492" s="3" t="str">
        <f t="shared" si="786"/>
        <v>8</v>
      </c>
      <c r="Z5492" s="14">
        <f t="shared" si="787"/>
        <v>29700</v>
      </c>
      <c r="AA5492" s="7">
        <f>VLOOKUP(G5492,Ma_KH!$A:$R,14,0)</f>
        <v>60</v>
      </c>
      <c r="AD5492" s="7" t="str">
        <f>IFERROR(VLOOKUP(J5492,'Chuyển Mã'!$B$3:$C$9,2,0),"")</f>
        <v>Tỉnh</v>
      </c>
      <c r="AE5492" s="7" t="str">
        <f t="shared" si="782"/>
        <v>Chả cốm 300g</v>
      </c>
      <c r="AF5492" s="7">
        <f t="shared" si="783"/>
        <v>5</v>
      </c>
    </row>
    <row r="5493" spans="1:32" x14ac:dyDescent="0.25">
      <c r="A5493" s="65">
        <v>45912</v>
      </c>
      <c r="B5493" s="25">
        <v>4176687722</v>
      </c>
      <c r="C5493" s="12" t="s">
        <v>7214</v>
      </c>
      <c r="D5493" s="16">
        <v>45912</v>
      </c>
      <c r="G5493" s="13" t="s">
        <v>7321</v>
      </c>
      <c r="I5493" s="25" t="s">
        <v>8917</v>
      </c>
      <c r="J5493" s="13" t="s">
        <v>1796</v>
      </c>
      <c r="K5493" s="13" t="s">
        <v>35</v>
      </c>
      <c r="L5493" s="25" t="str">
        <f>VLOOKUP($K5493,TONG_SL!$A:$D,2,0)</f>
        <v>Tai heo muối 200g</v>
      </c>
      <c r="N5493" s="25" t="str">
        <f t="shared" si="788"/>
        <v>K-C6</v>
      </c>
      <c r="Q5493" s="25" t="str">
        <f>VLOOKUP(K5493,TONG_SL!$A:$D,3,0)</f>
        <v>Túi</v>
      </c>
      <c r="R5493" s="1">
        <v>5</v>
      </c>
      <c r="T5493" s="1">
        <f>VLOOKUP(VLOOKUP(G5493,Ma_KH!$A:$R,18,0)&amp;K5493,Gia_MB!$A:$F,6,0)</f>
        <v>55595</v>
      </c>
      <c r="U5493" s="14">
        <f t="shared" si="784"/>
        <v>277975</v>
      </c>
      <c r="W5493" s="64">
        <f t="shared" si="785"/>
        <v>0</v>
      </c>
      <c r="X5493" s="3" t="str">
        <f t="shared" si="786"/>
        <v>8</v>
      </c>
      <c r="Z5493" s="14">
        <f t="shared" si="787"/>
        <v>22238</v>
      </c>
      <c r="AA5493" s="7">
        <f>VLOOKUP(G5493,Ma_KH!$A:$R,14,0)</f>
        <v>60</v>
      </c>
      <c r="AD5493" s="7" t="str">
        <f>IFERROR(VLOOKUP(J5493,'Chuyển Mã'!$B$3:$C$9,2,0),"")</f>
        <v>Tỉnh</v>
      </c>
      <c r="AE5493" s="7" t="str">
        <f t="shared" si="782"/>
        <v>Tai heo muối 200g</v>
      </c>
      <c r="AF5493" s="7">
        <f t="shared" si="783"/>
        <v>5</v>
      </c>
    </row>
    <row r="5494" spans="1:32" x14ac:dyDescent="0.25">
      <c r="A5494" s="65">
        <v>45912</v>
      </c>
      <c r="B5494" s="25">
        <v>4176687722</v>
      </c>
      <c r="C5494" s="12" t="s">
        <v>7214</v>
      </c>
      <c r="D5494" s="16">
        <v>45912</v>
      </c>
      <c r="G5494" s="13" t="s">
        <v>7321</v>
      </c>
      <c r="I5494" s="25" t="s">
        <v>8917</v>
      </c>
      <c r="J5494" s="13" t="s">
        <v>1796</v>
      </c>
      <c r="K5494" s="13" t="s">
        <v>8879</v>
      </c>
      <c r="L5494" s="25" t="str">
        <f>VLOOKUP($K5494,TONG_SL!$A:$D,2,0)</f>
        <v>Mọc Nấm Hương 250g</v>
      </c>
      <c r="N5494" s="25" t="str">
        <f t="shared" si="788"/>
        <v>K-C6</v>
      </c>
      <c r="Q5494" s="25" t="str">
        <f>VLOOKUP(K5494,TONG_SL!$A:$D,3,0)</f>
        <v>Túi</v>
      </c>
      <c r="R5494" s="1">
        <v>5</v>
      </c>
      <c r="T5494" s="1">
        <f>VLOOKUP(VLOOKUP(G5494,Ma_KH!$A:$R,18,0)&amp;K5494,Gia_MB!$A:$F,6,0)</f>
        <v>46000</v>
      </c>
      <c r="U5494" s="14">
        <f t="shared" si="784"/>
        <v>230000</v>
      </c>
      <c r="W5494" s="64">
        <f t="shared" si="785"/>
        <v>0</v>
      </c>
      <c r="X5494" s="3" t="str">
        <f t="shared" si="786"/>
        <v>8</v>
      </c>
      <c r="Z5494" s="14">
        <f t="shared" si="787"/>
        <v>18400</v>
      </c>
      <c r="AA5494" s="7">
        <f>VLOOKUP(G5494,Ma_KH!$A:$R,14,0)</f>
        <v>60</v>
      </c>
      <c r="AD5494" s="7" t="str">
        <f>IFERROR(VLOOKUP(J5494,'Chuyển Mã'!$B$3:$C$9,2,0),"")</f>
        <v>Tỉnh</v>
      </c>
      <c r="AE5494" s="7" t="str">
        <f t="shared" si="782"/>
        <v>Mọc Nấm Hương 250g</v>
      </c>
      <c r="AF5494" s="7">
        <f t="shared" si="783"/>
        <v>5</v>
      </c>
    </row>
    <row r="5495" spans="1:32" x14ac:dyDescent="0.25">
      <c r="A5495" s="65">
        <v>45912</v>
      </c>
      <c r="B5495" s="25">
        <v>4176687722</v>
      </c>
      <c r="C5495" s="12" t="s">
        <v>7214</v>
      </c>
      <c r="D5495" s="16">
        <v>45912</v>
      </c>
      <c r="G5495" s="13" t="s">
        <v>7321</v>
      </c>
      <c r="I5495" s="25" t="s">
        <v>8917</v>
      </c>
      <c r="J5495" s="13" t="s">
        <v>1796</v>
      </c>
      <c r="K5495" s="13" t="s">
        <v>32</v>
      </c>
      <c r="L5495" s="25" t="str">
        <f>VLOOKUP($K5495,TONG_SL!$A:$D,2,0)</f>
        <v>Giò Tai Lưỡi Xào 250</v>
      </c>
      <c r="N5495" s="25" t="str">
        <f t="shared" si="788"/>
        <v>K-C6</v>
      </c>
      <c r="Q5495" s="25" t="str">
        <f>VLOOKUP(K5495,TONG_SL!$A:$D,3,0)</f>
        <v>Túi</v>
      </c>
      <c r="R5495" s="1">
        <v>5</v>
      </c>
      <c r="T5495" s="1">
        <f>VLOOKUP(VLOOKUP(G5495,Ma_KH!$A:$R,18,0)&amp;K5495,Gia_MB!$A:$F,6,0)</f>
        <v>50183</v>
      </c>
      <c r="U5495" s="14">
        <f t="shared" si="784"/>
        <v>250915</v>
      </c>
      <c r="W5495" s="64">
        <f t="shared" si="785"/>
        <v>0</v>
      </c>
      <c r="X5495" s="3" t="str">
        <f t="shared" si="786"/>
        <v>8</v>
      </c>
      <c r="Z5495" s="14">
        <f t="shared" si="787"/>
        <v>20073.2</v>
      </c>
      <c r="AA5495" s="7">
        <f>VLOOKUP(G5495,Ma_KH!$A:$R,14,0)</f>
        <v>60</v>
      </c>
      <c r="AD5495" s="7" t="str">
        <f>IFERROR(VLOOKUP(J5495,'Chuyển Mã'!$B$3:$C$9,2,0),"")</f>
        <v>Tỉnh</v>
      </c>
      <c r="AE5495" s="7" t="str">
        <f t="shared" si="782"/>
        <v>Giò Tai Lưỡi Xào 250</v>
      </c>
      <c r="AF5495" s="7">
        <f t="shared" si="783"/>
        <v>5</v>
      </c>
    </row>
    <row r="5496" spans="1:32" x14ac:dyDescent="0.25">
      <c r="A5496" s="65">
        <v>45912</v>
      </c>
      <c r="B5496" s="25">
        <v>4176687722</v>
      </c>
      <c r="C5496" s="12" t="s">
        <v>7214</v>
      </c>
      <c r="D5496" s="16">
        <v>45912</v>
      </c>
      <c r="G5496" s="13" t="s">
        <v>7321</v>
      </c>
      <c r="I5496" s="25" t="s">
        <v>8917</v>
      </c>
      <c r="J5496" s="13" t="s">
        <v>1796</v>
      </c>
      <c r="K5496" s="13" t="s">
        <v>8878</v>
      </c>
      <c r="L5496" s="25" t="str">
        <f>VLOOKUP($K5496,TONG_SL!$A:$D,2,0)</f>
        <v>Chân giò heo muối 300g</v>
      </c>
      <c r="N5496" s="25" t="str">
        <f t="shared" si="788"/>
        <v>K-C6</v>
      </c>
      <c r="Q5496" s="25" t="str">
        <f>VLOOKUP(K5496,TONG_SL!$A:$D,3,0)</f>
        <v>Túi</v>
      </c>
      <c r="R5496" s="1">
        <v>5</v>
      </c>
      <c r="T5496" s="1">
        <f>VLOOKUP(VLOOKUP(G5496,Ma_KH!$A:$R,18,0)&amp;K5496,Gia_MB!$A:$F,6,0)</f>
        <v>73431</v>
      </c>
      <c r="U5496" s="14">
        <f t="shared" si="784"/>
        <v>367155</v>
      </c>
      <c r="W5496" s="64">
        <f t="shared" si="785"/>
        <v>0</v>
      </c>
      <c r="X5496" s="3" t="str">
        <f t="shared" si="786"/>
        <v>8</v>
      </c>
      <c r="Z5496" s="14">
        <f t="shared" si="787"/>
        <v>29372.400000000001</v>
      </c>
      <c r="AA5496" s="7">
        <f>VLOOKUP(G5496,Ma_KH!$A:$R,14,0)</f>
        <v>60</v>
      </c>
      <c r="AD5496" s="7" t="str">
        <f>IFERROR(VLOOKUP(J5496,'Chuyển Mã'!$B$3:$C$9,2,0),"")</f>
        <v>Tỉnh</v>
      </c>
      <c r="AE5496" s="7" t="str">
        <f t="shared" si="782"/>
        <v>Chân giò heo muối 300g</v>
      </c>
      <c r="AF5496" s="7">
        <f t="shared" si="783"/>
        <v>5</v>
      </c>
    </row>
    <row r="5497" spans="1:32" x14ac:dyDescent="0.25">
      <c r="A5497" s="65">
        <v>45912</v>
      </c>
      <c r="B5497" s="25">
        <v>4176687722</v>
      </c>
      <c r="C5497" s="12" t="s">
        <v>7214</v>
      </c>
      <c r="D5497" s="16">
        <v>45912</v>
      </c>
      <c r="G5497" s="13" t="s">
        <v>7321</v>
      </c>
      <c r="I5497" s="25" t="s">
        <v>8917</v>
      </c>
      <c r="J5497" s="13" t="s">
        <v>1796</v>
      </c>
      <c r="K5497" s="13" t="s">
        <v>30</v>
      </c>
      <c r="L5497" s="25" t="str">
        <f>VLOOKUP($K5497,TONG_SL!$A:$D,2,0)</f>
        <v>Gà muối 500g</v>
      </c>
      <c r="N5497" s="25" t="str">
        <f t="shared" si="788"/>
        <v>K-C6</v>
      </c>
      <c r="Q5497" s="25" t="str">
        <f>VLOOKUP(K5497,TONG_SL!$A:$D,3,0)</f>
        <v>Túi</v>
      </c>
      <c r="R5497" s="1">
        <v>5</v>
      </c>
      <c r="T5497" s="1">
        <f>VLOOKUP(VLOOKUP(G5497,Ma_KH!$A:$R,18,0)&amp;K5497,Gia_MB!$A:$F,6,0)</f>
        <v>111058</v>
      </c>
      <c r="U5497" s="14">
        <f t="shared" si="784"/>
        <v>555290</v>
      </c>
      <c r="W5497" s="64">
        <f t="shared" si="785"/>
        <v>0</v>
      </c>
      <c r="X5497" s="3" t="str">
        <f t="shared" si="786"/>
        <v>8</v>
      </c>
      <c r="Z5497" s="14">
        <f t="shared" si="787"/>
        <v>44423.200000000004</v>
      </c>
      <c r="AA5497" s="7">
        <f>VLOOKUP(G5497,Ma_KH!$A:$R,14,0)</f>
        <v>60</v>
      </c>
      <c r="AD5497" s="7" t="str">
        <f>IFERROR(VLOOKUP(J5497,'Chuyển Mã'!$B$3:$C$9,2,0),"")</f>
        <v>Tỉnh</v>
      </c>
      <c r="AE5497" s="7" t="str">
        <f t="shared" si="782"/>
        <v>Gà muối 500g</v>
      </c>
      <c r="AF5497" s="7">
        <f t="shared" si="783"/>
        <v>5</v>
      </c>
    </row>
    <row r="5498" spans="1:32" x14ac:dyDescent="0.25">
      <c r="A5498" s="65">
        <v>45912</v>
      </c>
      <c r="B5498" s="25">
        <v>4176687385</v>
      </c>
      <c r="C5498" s="12" t="s">
        <v>7214</v>
      </c>
      <c r="D5498" s="16">
        <v>45912</v>
      </c>
      <c r="G5498" s="13" t="s">
        <v>7321</v>
      </c>
      <c r="I5498" s="25" t="s">
        <v>8918</v>
      </c>
      <c r="J5498" s="13" t="s">
        <v>1796</v>
      </c>
      <c r="K5498" s="13" t="s">
        <v>30</v>
      </c>
      <c r="L5498" s="25" t="str">
        <f>VLOOKUP($K5498,TONG_SL!$A:$D,2,0)</f>
        <v>Gà muối 500g</v>
      </c>
      <c r="N5498" s="25" t="str">
        <f t="shared" si="788"/>
        <v>K-C6</v>
      </c>
      <c r="Q5498" s="25" t="str">
        <f>VLOOKUP(K5498,TONG_SL!$A:$D,3,0)</f>
        <v>Túi</v>
      </c>
      <c r="R5498" s="1">
        <v>5</v>
      </c>
      <c r="T5498" s="1">
        <f>VLOOKUP(VLOOKUP(G5498,Ma_KH!$A:$R,18,0)&amp;K5498,Gia_MB!$A:$F,6,0)</f>
        <v>111058</v>
      </c>
      <c r="U5498" s="14">
        <f t="shared" si="784"/>
        <v>555290</v>
      </c>
      <c r="W5498" s="64">
        <f t="shared" si="785"/>
        <v>0</v>
      </c>
      <c r="X5498" s="3" t="str">
        <f t="shared" si="786"/>
        <v>8</v>
      </c>
      <c r="Z5498" s="14">
        <f t="shared" si="787"/>
        <v>44423.200000000004</v>
      </c>
      <c r="AA5498" s="7">
        <f>VLOOKUP(G5498,Ma_KH!$A:$R,14,0)</f>
        <v>60</v>
      </c>
      <c r="AD5498" s="7" t="str">
        <f>IFERROR(VLOOKUP(J5498,'Chuyển Mã'!$B$3:$C$9,2,0),"")</f>
        <v>Tỉnh</v>
      </c>
      <c r="AE5498" s="7" t="str">
        <f t="shared" si="782"/>
        <v>Gà muối 500g</v>
      </c>
      <c r="AF5498" s="7">
        <f t="shared" si="783"/>
        <v>5</v>
      </c>
    </row>
    <row r="5499" spans="1:32" x14ac:dyDescent="0.25">
      <c r="A5499" s="65">
        <v>45912</v>
      </c>
      <c r="B5499" s="25">
        <v>4176687385</v>
      </c>
      <c r="C5499" s="12" t="s">
        <v>7214</v>
      </c>
      <c r="D5499" s="16">
        <v>45912</v>
      </c>
      <c r="G5499" s="13" t="s">
        <v>7321</v>
      </c>
      <c r="I5499" s="25" t="s">
        <v>8918</v>
      </c>
      <c r="J5499" s="13" t="s">
        <v>1796</v>
      </c>
      <c r="K5499" s="13" t="s">
        <v>8878</v>
      </c>
      <c r="L5499" s="25" t="str">
        <f>VLOOKUP($K5499,TONG_SL!$A:$D,2,0)</f>
        <v>Chân giò heo muối 300g</v>
      </c>
      <c r="N5499" s="25" t="str">
        <f t="shared" si="788"/>
        <v>K-C6</v>
      </c>
      <c r="Q5499" s="25" t="str">
        <f>VLOOKUP(K5499,TONG_SL!$A:$D,3,0)</f>
        <v>Túi</v>
      </c>
      <c r="R5499" s="1">
        <v>5</v>
      </c>
      <c r="T5499" s="1">
        <f>VLOOKUP(VLOOKUP(G5499,Ma_KH!$A:$R,18,0)&amp;K5499,Gia_MB!$A:$F,6,0)</f>
        <v>73431</v>
      </c>
      <c r="U5499" s="14">
        <f t="shared" si="784"/>
        <v>367155</v>
      </c>
      <c r="W5499" s="64">
        <f t="shared" si="785"/>
        <v>0</v>
      </c>
      <c r="X5499" s="3" t="str">
        <f t="shared" si="786"/>
        <v>8</v>
      </c>
      <c r="Z5499" s="14">
        <f t="shared" si="787"/>
        <v>29372.400000000001</v>
      </c>
      <c r="AA5499" s="7">
        <f>VLOOKUP(G5499,Ma_KH!$A:$R,14,0)</f>
        <v>60</v>
      </c>
      <c r="AD5499" s="7" t="str">
        <f>IFERROR(VLOOKUP(J5499,'Chuyển Mã'!$B$3:$C$9,2,0),"")</f>
        <v>Tỉnh</v>
      </c>
      <c r="AE5499" s="7" t="str">
        <f t="shared" si="782"/>
        <v>Chân giò heo muối 300g</v>
      </c>
      <c r="AF5499" s="7">
        <f t="shared" si="783"/>
        <v>5</v>
      </c>
    </row>
    <row r="5500" spans="1:32" x14ac:dyDescent="0.25">
      <c r="A5500" s="65">
        <v>45912</v>
      </c>
      <c r="B5500" s="25">
        <v>4176687385</v>
      </c>
      <c r="C5500" s="12" t="s">
        <v>7214</v>
      </c>
      <c r="D5500" s="16">
        <v>45912</v>
      </c>
      <c r="G5500" s="13" t="s">
        <v>7321</v>
      </c>
      <c r="I5500" s="25" t="s">
        <v>8918</v>
      </c>
      <c r="J5500" s="13" t="s">
        <v>1796</v>
      </c>
      <c r="K5500" s="13" t="s">
        <v>32</v>
      </c>
      <c r="L5500" s="25" t="str">
        <f>VLOOKUP($K5500,TONG_SL!$A:$D,2,0)</f>
        <v>Giò Tai Lưỡi Xào 250</v>
      </c>
      <c r="N5500" s="25" t="str">
        <f t="shared" si="788"/>
        <v>K-C6</v>
      </c>
      <c r="Q5500" s="25" t="str">
        <f>VLOOKUP(K5500,TONG_SL!$A:$D,3,0)</f>
        <v>Túi</v>
      </c>
      <c r="R5500" s="1">
        <v>5</v>
      </c>
      <c r="T5500" s="1">
        <f>VLOOKUP(VLOOKUP(G5500,Ma_KH!$A:$R,18,0)&amp;K5500,Gia_MB!$A:$F,6,0)</f>
        <v>50183</v>
      </c>
      <c r="U5500" s="14">
        <f t="shared" si="784"/>
        <v>250915</v>
      </c>
      <c r="W5500" s="64">
        <f t="shared" si="785"/>
        <v>0</v>
      </c>
      <c r="X5500" s="3" t="str">
        <f t="shared" si="786"/>
        <v>8</v>
      </c>
      <c r="Z5500" s="14">
        <f t="shared" si="787"/>
        <v>20073.2</v>
      </c>
      <c r="AA5500" s="7">
        <f>VLOOKUP(G5500,Ma_KH!$A:$R,14,0)</f>
        <v>60</v>
      </c>
      <c r="AD5500" s="7" t="str">
        <f>IFERROR(VLOOKUP(J5500,'Chuyển Mã'!$B$3:$C$9,2,0),"")</f>
        <v>Tỉnh</v>
      </c>
      <c r="AE5500" s="7" t="str">
        <f t="shared" si="782"/>
        <v>Giò Tai Lưỡi Xào 250</v>
      </c>
      <c r="AF5500" s="7">
        <f t="shared" si="783"/>
        <v>5</v>
      </c>
    </row>
    <row r="5501" spans="1:32" x14ac:dyDescent="0.25">
      <c r="A5501" s="65">
        <v>45912</v>
      </c>
      <c r="B5501" s="25">
        <v>4176687385</v>
      </c>
      <c r="C5501" s="12" t="s">
        <v>7214</v>
      </c>
      <c r="D5501" s="16">
        <v>45912</v>
      </c>
      <c r="G5501" s="13" t="s">
        <v>7321</v>
      </c>
      <c r="I5501" s="25" t="s">
        <v>8918</v>
      </c>
      <c r="J5501" s="13" t="s">
        <v>1796</v>
      </c>
      <c r="K5501" s="13" t="s">
        <v>51</v>
      </c>
      <c r="L5501" s="25" t="str">
        <f>VLOOKUP($K5501,TONG_SL!$A:$D,2,0)</f>
        <v>Mọc Nấm Hương 250g</v>
      </c>
      <c r="N5501" s="25" t="str">
        <f t="shared" si="788"/>
        <v>K-C6</v>
      </c>
      <c r="Q5501" s="25" t="str">
        <f>VLOOKUP(K5501,TONG_SL!$A:$D,3,0)</f>
        <v>Túi</v>
      </c>
      <c r="R5501" s="1">
        <v>5</v>
      </c>
      <c r="T5501" s="1">
        <f>VLOOKUP(VLOOKUP(G5501,Ma_KH!$A:$R,18,0)&amp;K5501,Gia_MB!$A:$F,6,0)</f>
        <v>46000</v>
      </c>
      <c r="U5501" s="14">
        <f t="shared" si="784"/>
        <v>230000</v>
      </c>
      <c r="W5501" s="64">
        <f t="shared" si="785"/>
        <v>0</v>
      </c>
      <c r="X5501" s="3" t="str">
        <f t="shared" si="786"/>
        <v>8</v>
      </c>
      <c r="Z5501" s="14">
        <f t="shared" si="787"/>
        <v>18400</v>
      </c>
      <c r="AA5501" s="7">
        <f>VLOOKUP(G5501,Ma_KH!$A:$R,14,0)</f>
        <v>60</v>
      </c>
      <c r="AD5501" s="7" t="str">
        <f>IFERROR(VLOOKUP(J5501,'Chuyển Mã'!$B$3:$C$9,2,0),"")</f>
        <v>Tỉnh</v>
      </c>
      <c r="AE5501" s="7" t="str">
        <f t="shared" si="782"/>
        <v>Mọc Nấm Hương 250g</v>
      </c>
      <c r="AF5501" s="7">
        <f t="shared" si="783"/>
        <v>5</v>
      </c>
    </row>
    <row r="5502" spans="1:32" x14ac:dyDescent="0.25">
      <c r="A5502" s="65">
        <v>45912</v>
      </c>
      <c r="B5502" s="25">
        <v>4176687385</v>
      </c>
      <c r="C5502" s="12" t="s">
        <v>7214</v>
      </c>
      <c r="D5502" s="16">
        <v>45912</v>
      </c>
      <c r="G5502" s="13" t="s">
        <v>7321</v>
      </c>
      <c r="I5502" s="25" t="s">
        <v>8918</v>
      </c>
      <c r="J5502" s="13" t="s">
        <v>1796</v>
      </c>
      <c r="K5502" s="13" t="s">
        <v>35</v>
      </c>
      <c r="L5502" s="25" t="str">
        <f>VLOOKUP($K5502,TONG_SL!$A:$D,2,0)</f>
        <v>Tai heo muối 200g</v>
      </c>
      <c r="N5502" s="25" t="str">
        <f t="shared" si="788"/>
        <v>K-C6</v>
      </c>
      <c r="Q5502" s="25" t="str">
        <f>VLOOKUP(K5502,TONG_SL!$A:$D,3,0)</f>
        <v>Túi</v>
      </c>
      <c r="R5502" s="1">
        <v>5</v>
      </c>
      <c r="T5502" s="1">
        <f>VLOOKUP(VLOOKUP(G5502,Ma_KH!$A:$R,18,0)&amp;K5502,Gia_MB!$A:$F,6,0)</f>
        <v>55595</v>
      </c>
      <c r="U5502" s="14">
        <f t="shared" si="784"/>
        <v>277975</v>
      </c>
      <c r="W5502" s="64">
        <f t="shared" si="785"/>
        <v>0</v>
      </c>
      <c r="X5502" s="3" t="str">
        <f t="shared" si="786"/>
        <v>8</v>
      </c>
      <c r="Z5502" s="14">
        <f t="shared" si="787"/>
        <v>22238</v>
      </c>
      <c r="AA5502" s="7">
        <f>VLOOKUP(G5502,Ma_KH!$A:$R,14,0)</f>
        <v>60</v>
      </c>
      <c r="AD5502" s="7" t="str">
        <f>IFERROR(VLOOKUP(J5502,'Chuyển Mã'!$B$3:$C$9,2,0),"")</f>
        <v>Tỉnh</v>
      </c>
      <c r="AE5502" s="7" t="str">
        <f t="shared" si="782"/>
        <v>Tai heo muối 200g</v>
      </c>
      <c r="AF5502" s="7">
        <f t="shared" si="783"/>
        <v>5</v>
      </c>
    </row>
    <row r="5503" spans="1:32" x14ac:dyDescent="0.25">
      <c r="A5503" s="65">
        <v>45912</v>
      </c>
      <c r="B5503" s="25">
        <v>4176687385</v>
      </c>
      <c r="C5503" s="12" t="s">
        <v>7214</v>
      </c>
      <c r="D5503" s="16">
        <v>45912</v>
      </c>
      <c r="G5503" s="13" t="s">
        <v>7321</v>
      </c>
      <c r="I5503" s="25" t="s">
        <v>8918</v>
      </c>
      <c r="J5503" s="13" t="s">
        <v>1796</v>
      </c>
      <c r="K5503" s="13" t="s">
        <v>39</v>
      </c>
      <c r="L5503" s="25" t="str">
        <f>VLOOKUP($K5503,TONG_SL!$A:$D,2,0)</f>
        <v>Chả cốm 300g</v>
      </c>
      <c r="N5503" s="25" t="str">
        <f t="shared" si="788"/>
        <v>K-C6</v>
      </c>
      <c r="Q5503" s="25" t="str">
        <f>VLOOKUP(K5503,TONG_SL!$A:$D,3,0)</f>
        <v>Túi</v>
      </c>
      <c r="R5503" s="1">
        <v>5</v>
      </c>
      <c r="T5503" s="1">
        <f>VLOOKUP(VLOOKUP(G5503,Ma_KH!$A:$R,18,0)&amp;K5503,Gia_MB!$A:$F,6,0)</f>
        <v>74250</v>
      </c>
      <c r="U5503" s="14">
        <f t="shared" si="784"/>
        <v>371250</v>
      </c>
      <c r="W5503" s="64">
        <f t="shared" si="785"/>
        <v>0</v>
      </c>
      <c r="X5503" s="3" t="str">
        <f t="shared" si="786"/>
        <v>8</v>
      </c>
      <c r="Z5503" s="14">
        <f t="shared" si="787"/>
        <v>29700</v>
      </c>
      <c r="AA5503" s="7">
        <f>VLOOKUP(G5503,Ma_KH!$A:$R,14,0)</f>
        <v>60</v>
      </c>
      <c r="AD5503" s="7" t="str">
        <f>IFERROR(VLOOKUP(J5503,'Chuyển Mã'!$B$3:$C$9,2,0),"")</f>
        <v>Tỉnh</v>
      </c>
      <c r="AE5503" s="7" t="str">
        <f t="shared" si="782"/>
        <v>Chả cốm 300g</v>
      </c>
      <c r="AF5503" s="7">
        <f t="shared" si="783"/>
        <v>5</v>
      </c>
    </row>
    <row r="5504" spans="1:32" x14ac:dyDescent="0.25">
      <c r="A5504" s="65">
        <v>45912</v>
      </c>
      <c r="B5504" s="25">
        <v>4176685319</v>
      </c>
      <c r="C5504" s="12" t="s">
        <v>7214</v>
      </c>
      <c r="D5504" s="16">
        <v>45912</v>
      </c>
      <c r="G5504" s="13" t="s">
        <v>7321</v>
      </c>
      <c r="I5504" s="25" t="s">
        <v>8919</v>
      </c>
      <c r="J5504" s="13" t="s">
        <v>1796</v>
      </c>
      <c r="K5504" s="13" t="s">
        <v>27</v>
      </c>
      <c r="L5504" s="25" t="str">
        <f>VLOOKUP($K5504,TONG_SL!$A:$D,2,0)</f>
        <v>Chân giò heo muối 300g</v>
      </c>
      <c r="N5504" s="25" t="str">
        <f t="shared" si="788"/>
        <v>K-C6</v>
      </c>
      <c r="Q5504" s="25" t="str">
        <f>VLOOKUP(K5504,TONG_SL!$A:$D,3,0)</f>
        <v>Túi</v>
      </c>
      <c r="R5504" s="1">
        <v>5</v>
      </c>
      <c r="T5504" s="1">
        <f>VLOOKUP(VLOOKUP(G5504,Ma_KH!$A:$R,18,0)&amp;K5504,Gia_MB!$A:$F,6,0)</f>
        <v>73431</v>
      </c>
      <c r="U5504" s="14">
        <f t="shared" si="784"/>
        <v>367155</v>
      </c>
      <c r="W5504" s="64">
        <f t="shared" si="785"/>
        <v>0</v>
      </c>
      <c r="X5504" s="3" t="str">
        <f t="shared" si="786"/>
        <v>8</v>
      </c>
      <c r="Z5504" s="14">
        <f t="shared" si="787"/>
        <v>29372.400000000001</v>
      </c>
      <c r="AA5504" s="7">
        <f>VLOOKUP(G5504,Ma_KH!$A:$R,14,0)</f>
        <v>60</v>
      </c>
      <c r="AD5504" s="7" t="str">
        <f>IFERROR(VLOOKUP(J5504,'Chuyển Mã'!$B$3:$C$9,2,0),"")</f>
        <v>Tỉnh</v>
      </c>
      <c r="AE5504" s="7" t="str">
        <f t="shared" si="782"/>
        <v>Chân giò heo muối 300g</v>
      </c>
      <c r="AF5504" s="7">
        <f t="shared" si="783"/>
        <v>5</v>
      </c>
    </row>
    <row r="5505" spans="1:32" x14ac:dyDescent="0.25">
      <c r="A5505" s="65">
        <v>45912</v>
      </c>
      <c r="B5505" s="25">
        <v>4176685319</v>
      </c>
      <c r="C5505" s="12" t="s">
        <v>7214</v>
      </c>
      <c r="D5505" s="16">
        <v>45912</v>
      </c>
      <c r="G5505" s="13" t="s">
        <v>7321</v>
      </c>
      <c r="I5505" s="25" t="s">
        <v>8919</v>
      </c>
      <c r="J5505" s="13" t="s">
        <v>1796</v>
      </c>
      <c r="K5505" s="13" t="s">
        <v>7213</v>
      </c>
      <c r="L5505" s="25" t="str">
        <f>VLOOKUP($K5505,TONG_SL!$A:$D,2,0)</f>
        <v>Chả nướng 300g</v>
      </c>
      <c r="N5505" s="25" t="str">
        <f t="shared" si="788"/>
        <v>K-C6</v>
      </c>
      <c r="Q5505" s="25" t="str">
        <f>VLOOKUP(K5505,TONG_SL!$A:$D,3,0)</f>
        <v>Túi</v>
      </c>
      <c r="R5505" s="1">
        <v>5</v>
      </c>
      <c r="T5505" s="1">
        <f>VLOOKUP(VLOOKUP(G5505,Ma_KH!$A:$R,18,0)&amp;K5505,Gia_MB!$A:$F,6,0)</f>
        <v>70950</v>
      </c>
      <c r="U5505" s="14">
        <f t="shared" si="784"/>
        <v>354750</v>
      </c>
      <c r="W5505" s="64">
        <f t="shared" si="785"/>
        <v>0</v>
      </c>
      <c r="X5505" s="3" t="str">
        <f t="shared" si="786"/>
        <v>8</v>
      </c>
      <c r="Z5505" s="14">
        <f t="shared" si="787"/>
        <v>28380</v>
      </c>
      <c r="AA5505" s="7">
        <f>VLOOKUP(G5505,Ma_KH!$A:$R,14,0)</f>
        <v>60</v>
      </c>
      <c r="AD5505" s="7" t="str">
        <f>IFERROR(VLOOKUP(J5505,'Chuyển Mã'!$B$3:$C$9,2,0),"")</f>
        <v>Tỉnh</v>
      </c>
      <c r="AE5505" s="7" t="str">
        <f t="shared" si="782"/>
        <v>Chả nướng 300g</v>
      </c>
      <c r="AF5505" s="7">
        <f t="shared" si="783"/>
        <v>5</v>
      </c>
    </row>
    <row r="5506" spans="1:32" x14ac:dyDescent="0.25">
      <c r="A5506" s="65">
        <v>45912</v>
      </c>
      <c r="B5506" s="25">
        <v>4176685319</v>
      </c>
      <c r="C5506" s="12" t="s">
        <v>7214</v>
      </c>
      <c r="D5506" s="16">
        <v>45912</v>
      </c>
      <c r="G5506" s="13" t="s">
        <v>7321</v>
      </c>
      <c r="I5506" s="25" t="s">
        <v>8919</v>
      </c>
      <c r="J5506" s="13" t="s">
        <v>1796</v>
      </c>
      <c r="K5506" s="13" t="s">
        <v>35</v>
      </c>
      <c r="L5506" s="25" t="str">
        <f>VLOOKUP($K5506,TONG_SL!$A:$D,2,0)</f>
        <v>Tai heo muối 200g</v>
      </c>
      <c r="N5506" s="25" t="str">
        <f t="shared" si="788"/>
        <v>K-C6</v>
      </c>
      <c r="Q5506" s="25" t="str">
        <f>VLOOKUP(K5506,TONG_SL!$A:$D,3,0)</f>
        <v>Túi</v>
      </c>
      <c r="R5506" s="1">
        <v>5</v>
      </c>
      <c r="T5506" s="1">
        <f>VLOOKUP(VLOOKUP(G5506,Ma_KH!$A:$R,18,0)&amp;K5506,Gia_MB!$A:$F,6,0)</f>
        <v>55595</v>
      </c>
      <c r="U5506" s="14">
        <f t="shared" si="784"/>
        <v>277975</v>
      </c>
      <c r="W5506" s="64">
        <f t="shared" si="785"/>
        <v>0</v>
      </c>
      <c r="X5506" s="3" t="str">
        <f t="shared" si="786"/>
        <v>8</v>
      </c>
      <c r="Z5506" s="14">
        <f t="shared" si="787"/>
        <v>22238</v>
      </c>
      <c r="AA5506" s="7">
        <f>VLOOKUP(G5506,Ma_KH!$A:$R,14,0)</f>
        <v>60</v>
      </c>
      <c r="AD5506" s="7" t="str">
        <f>IFERROR(VLOOKUP(J5506,'Chuyển Mã'!$B$3:$C$9,2,0),"")</f>
        <v>Tỉnh</v>
      </c>
      <c r="AE5506" s="7" t="str">
        <f t="shared" si="782"/>
        <v>Tai heo muối 200g</v>
      </c>
      <c r="AF5506" s="7">
        <f t="shared" si="783"/>
        <v>5</v>
      </c>
    </row>
    <row r="5507" spans="1:32" x14ac:dyDescent="0.25">
      <c r="A5507" s="65">
        <v>45912</v>
      </c>
      <c r="B5507" s="25">
        <v>4176685319</v>
      </c>
      <c r="C5507" s="12" t="s">
        <v>7214</v>
      </c>
      <c r="D5507" s="16">
        <v>45912</v>
      </c>
      <c r="G5507" s="13" t="s">
        <v>7321</v>
      </c>
      <c r="I5507" s="25" t="s">
        <v>8919</v>
      </c>
      <c r="J5507" s="13" t="s">
        <v>1796</v>
      </c>
      <c r="K5507" s="13" t="s">
        <v>51</v>
      </c>
      <c r="L5507" s="25" t="str">
        <f>VLOOKUP($K5507,TONG_SL!$A:$D,2,0)</f>
        <v>Mọc Nấm Hương 250g</v>
      </c>
      <c r="N5507" s="25" t="str">
        <f t="shared" si="788"/>
        <v>K-C6</v>
      </c>
      <c r="Q5507" s="25" t="str">
        <f>VLOOKUP(K5507,TONG_SL!$A:$D,3,0)</f>
        <v>Túi</v>
      </c>
      <c r="R5507" s="1">
        <v>5</v>
      </c>
      <c r="T5507" s="1">
        <f>VLOOKUP(VLOOKUP(G5507,Ma_KH!$A:$R,18,0)&amp;K5507,Gia_MB!$A:$F,6,0)</f>
        <v>46000</v>
      </c>
      <c r="U5507" s="14">
        <f t="shared" si="784"/>
        <v>230000</v>
      </c>
      <c r="W5507" s="64">
        <f t="shared" si="785"/>
        <v>0</v>
      </c>
      <c r="X5507" s="3" t="str">
        <f t="shared" si="786"/>
        <v>8</v>
      </c>
      <c r="Z5507" s="14">
        <f t="shared" si="787"/>
        <v>18400</v>
      </c>
      <c r="AA5507" s="7">
        <f>VLOOKUP(G5507,Ma_KH!$A:$R,14,0)</f>
        <v>60</v>
      </c>
      <c r="AD5507" s="7" t="str">
        <f>IFERROR(VLOOKUP(J5507,'Chuyển Mã'!$B$3:$C$9,2,0),"")</f>
        <v>Tỉnh</v>
      </c>
      <c r="AE5507" s="7" t="str">
        <f t="shared" ref="AE5507:AE5570" si="789">IFERROR(L5507,"")</f>
        <v>Mọc Nấm Hương 250g</v>
      </c>
      <c r="AF5507" s="7">
        <f t="shared" ref="AF5507:AF5570" si="790">R5507</f>
        <v>5</v>
      </c>
    </row>
    <row r="5508" spans="1:32" x14ac:dyDescent="0.25">
      <c r="A5508" s="65">
        <v>45912</v>
      </c>
      <c r="B5508" s="25">
        <v>4176685319</v>
      </c>
      <c r="C5508" s="12" t="s">
        <v>7214</v>
      </c>
      <c r="D5508" s="16">
        <v>45912</v>
      </c>
      <c r="G5508" s="13" t="s">
        <v>7321</v>
      </c>
      <c r="I5508" s="25" t="s">
        <v>8919</v>
      </c>
      <c r="J5508" s="13" t="s">
        <v>1796</v>
      </c>
      <c r="K5508" s="13" t="s">
        <v>32</v>
      </c>
      <c r="L5508" s="25" t="str">
        <f>VLOOKUP($K5508,TONG_SL!$A:$D,2,0)</f>
        <v>Giò Tai Lưỡi Xào 250</v>
      </c>
      <c r="N5508" s="25" t="str">
        <f t="shared" si="788"/>
        <v>K-C6</v>
      </c>
      <c r="Q5508" s="25" t="str">
        <f>VLOOKUP(K5508,TONG_SL!$A:$D,3,0)</f>
        <v>Túi</v>
      </c>
      <c r="R5508" s="1">
        <v>5</v>
      </c>
      <c r="T5508" s="1">
        <f>VLOOKUP(VLOOKUP(G5508,Ma_KH!$A:$R,18,0)&amp;K5508,Gia_MB!$A:$F,6,0)</f>
        <v>50183</v>
      </c>
      <c r="U5508" s="14">
        <f t="shared" si="784"/>
        <v>250915</v>
      </c>
      <c r="W5508" s="64">
        <f t="shared" si="785"/>
        <v>0</v>
      </c>
      <c r="X5508" s="3" t="str">
        <f t="shared" si="786"/>
        <v>8</v>
      </c>
      <c r="Z5508" s="14">
        <f t="shared" si="787"/>
        <v>20073.2</v>
      </c>
      <c r="AA5508" s="7">
        <f>VLOOKUP(G5508,Ma_KH!$A:$R,14,0)</f>
        <v>60</v>
      </c>
      <c r="AD5508" s="7" t="str">
        <f>IFERROR(VLOOKUP(J5508,'Chuyển Mã'!$B$3:$C$9,2,0),"")</f>
        <v>Tỉnh</v>
      </c>
      <c r="AE5508" s="7" t="str">
        <f t="shared" si="789"/>
        <v>Giò Tai Lưỡi Xào 250</v>
      </c>
      <c r="AF5508" s="7">
        <f t="shared" si="790"/>
        <v>5</v>
      </c>
    </row>
    <row r="5509" spans="1:32" x14ac:dyDescent="0.25">
      <c r="A5509" s="65">
        <v>45912</v>
      </c>
      <c r="B5509" s="25">
        <v>4176685319</v>
      </c>
      <c r="C5509" s="12" t="s">
        <v>7214</v>
      </c>
      <c r="D5509" s="16">
        <v>45912</v>
      </c>
      <c r="G5509" s="13" t="s">
        <v>7321</v>
      </c>
      <c r="I5509" s="25" t="s">
        <v>8919</v>
      </c>
      <c r="J5509" s="13" t="s">
        <v>1796</v>
      </c>
      <c r="K5509" s="13" t="s">
        <v>30</v>
      </c>
      <c r="L5509" s="25" t="str">
        <f>VLOOKUP($K5509,TONG_SL!$A:$D,2,0)</f>
        <v>Gà muối 500g</v>
      </c>
      <c r="N5509" s="25" t="str">
        <f t="shared" si="788"/>
        <v>K-C6</v>
      </c>
      <c r="Q5509" s="25" t="str">
        <f>VLOOKUP(K5509,TONG_SL!$A:$D,3,0)</f>
        <v>Túi</v>
      </c>
      <c r="R5509" s="1">
        <v>5</v>
      </c>
      <c r="T5509" s="1">
        <f>VLOOKUP(VLOOKUP(G5509,Ma_KH!$A:$R,18,0)&amp;K5509,Gia_MB!$A:$F,6,0)</f>
        <v>111058</v>
      </c>
      <c r="U5509" s="14">
        <f t="shared" si="784"/>
        <v>555290</v>
      </c>
      <c r="W5509" s="64">
        <f t="shared" si="785"/>
        <v>0</v>
      </c>
      <c r="X5509" s="3" t="str">
        <f t="shared" si="786"/>
        <v>8</v>
      </c>
      <c r="Z5509" s="14">
        <f t="shared" si="787"/>
        <v>44423.200000000004</v>
      </c>
      <c r="AA5509" s="7">
        <f>VLOOKUP(G5509,Ma_KH!$A:$R,14,0)</f>
        <v>60</v>
      </c>
      <c r="AD5509" s="7" t="str">
        <f>IFERROR(VLOOKUP(J5509,'Chuyển Mã'!$B$3:$C$9,2,0),"")</f>
        <v>Tỉnh</v>
      </c>
      <c r="AE5509" s="7" t="str">
        <f t="shared" si="789"/>
        <v>Gà muối 500g</v>
      </c>
      <c r="AF5509" s="7">
        <f t="shared" si="790"/>
        <v>5</v>
      </c>
    </row>
    <row r="5510" spans="1:32" x14ac:dyDescent="0.25">
      <c r="A5510" s="65">
        <v>45912</v>
      </c>
      <c r="B5510" s="25">
        <v>4176689113</v>
      </c>
      <c r="C5510" s="12" t="s">
        <v>7214</v>
      </c>
      <c r="D5510" s="16">
        <v>45912</v>
      </c>
      <c r="G5510" s="13" t="s">
        <v>7321</v>
      </c>
      <c r="I5510" s="25" t="s">
        <v>8920</v>
      </c>
      <c r="J5510" s="13" t="s">
        <v>1796</v>
      </c>
      <c r="K5510" s="13" t="s">
        <v>7213</v>
      </c>
      <c r="L5510" s="25" t="str">
        <f>VLOOKUP($K5510,TONG_SL!$A:$D,2,0)</f>
        <v>Chả nướng 300g</v>
      </c>
      <c r="N5510" s="25" t="str">
        <f t="shared" si="788"/>
        <v>K-C6</v>
      </c>
      <c r="Q5510" s="25" t="str">
        <f>VLOOKUP(K5510,TONG_SL!$A:$D,3,0)</f>
        <v>Túi</v>
      </c>
      <c r="R5510" s="1">
        <v>5</v>
      </c>
      <c r="T5510" s="1">
        <f>VLOOKUP(VLOOKUP(G5510,Ma_KH!$A:$R,18,0)&amp;K5510,Gia_MB!$A:$F,6,0)</f>
        <v>70950</v>
      </c>
      <c r="U5510" s="14">
        <f t="shared" si="784"/>
        <v>354750</v>
      </c>
      <c r="W5510" s="64">
        <f t="shared" si="785"/>
        <v>0</v>
      </c>
      <c r="X5510" s="3" t="str">
        <f t="shared" si="786"/>
        <v>8</v>
      </c>
      <c r="Z5510" s="14">
        <f t="shared" si="787"/>
        <v>28380</v>
      </c>
      <c r="AA5510" s="7">
        <f>VLOOKUP(G5510,Ma_KH!$A:$R,14,0)</f>
        <v>60</v>
      </c>
      <c r="AD5510" s="7" t="str">
        <f>IFERROR(VLOOKUP(J5510,'Chuyển Mã'!$B$3:$C$9,2,0),"")</f>
        <v>Tỉnh</v>
      </c>
      <c r="AE5510" s="7" t="str">
        <f t="shared" si="789"/>
        <v>Chả nướng 300g</v>
      </c>
      <c r="AF5510" s="7">
        <f t="shared" si="790"/>
        <v>5</v>
      </c>
    </row>
    <row r="5511" spans="1:32" x14ac:dyDescent="0.25">
      <c r="A5511" s="65">
        <v>45912</v>
      </c>
      <c r="B5511" s="25">
        <v>4176689113</v>
      </c>
      <c r="C5511" s="12" t="s">
        <v>7214</v>
      </c>
      <c r="D5511" s="16">
        <v>45912</v>
      </c>
      <c r="G5511" s="13" t="s">
        <v>7321</v>
      </c>
      <c r="I5511" s="25" t="s">
        <v>8920</v>
      </c>
      <c r="J5511" s="13" t="s">
        <v>1796</v>
      </c>
      <c r="K5511" s="13" t="s">
        <v>39</v>
      </c>
      <c r="L5511" s="25" t="str">
        <f>VLOOKUP($K5511,TONG_SL!$A:$D,2,0)</f>
        <v>Chả cốm 300g</v>
      </c>
      <c r="N5511" s="25" t="str">
        <f t="shared" si="788"/>
        <v>K-C6</v>
      </c>
      <c r="Q5511" s="25" t="str">
        <f>VLOOKUP(K5511,TONG_SL!$A:$D,3,0)</f>
        <v>Túi</v>
      </c>
      <c r="R5511" s="1">
        <v>5</v>
      </c>
      <c r="T5511" s="1">
        <f>VLOOKUP(VLOOKUP(G5511,Ma_KH!$A:$R,18,0)&amp;K5511,Gia_MB!$A:$F,6,0)</f>
        <v>74250</v>
      </c>
      <c r="U5511" s="14">
        <f t="shared" si="784"/>
        <v>371250</v>
      </c>
      <c r="W5511" s="64">
        <f t="shared" si="785"/>
        <v>0</v>
      </c>
      <c r="X5511" s="3" t="str">
        <f t="shared" si="786"/>
        <v>8</v>
      </c>
      <c r="Z5511" s="14">
        <f t="shared" si="787"/>
        <v>29700</v>
      </c>
      <c r="AA5511" s="7">
        <f>VLOOKUP(G5511,Ma_KH!$A:$R,14,0)</f>
        <v>60</v>
      </c>
      <c r="AD5511" s="7" t="str">
        <f>IFERROR(VLOOKUP(J5511,'Chuyển Mã'!$B$3:$C$9,2,0),"")</f>
        <v>Tỉnh</v>
      </c>
      <c r="AE5511" s="7" t="str">
        <f t="shared" si="789"/>
        <v>Chả cốm 300g</v>
      </c>
      <c r="AF5511" s="7">
        <f t="shared" si="790"/>
        <v>5</v>
      </c>
    </row>
    <row r="5512" spans="1:32" x14ac:dyDescent="0.25">
      <c r="A5512" s="65">
        <v>45912</v>
      </c>
      <c r="B5512" s="25">
        <v>4176689113</v>
      </c>
      <c r="C5512" s="12" t="s">
        <v>7214</v>
      </c>
      <c r="D5512" s="16">
        <v>45912</v>
      </c>
      <c r="G5512" s="13" t="s">
        <v>7321</v>
      </c>
      <c r="I5512" s="25" t="s">
        <v>8920</v>
      </c>
      <c r="J5512" s="13" t="s">
        <v>1796</v>
      </c>
      <c r="K5512" s="13" t="s">
        <v>35</v>
      </c>
      <c r="L5512" s="25" t="str">
        <f>VLOOKUP($K5512,TONG_SL!$A:$D,2,0)</f>
        <v>Tai heo muối 200g</v>
      </c>
      <c r="N5512" s="25" t="str">
        <f t="shared" si="788"/>
        <v>K-C6</v>
      </c>
      <c r="Q5512" s="25" t="str">
        <f>VLOOKUP(K5512,TONG_SL!$A:$D,3,0)</f>
        <v>Túi</v>
      </c>
      <c r="R5512" s="1">
        <v>5</v>
      </c>
      <c r="T5512" s="1">
        <f>VLOOKUP(VLOOKUP(G5512,Ma_KH!$A:$R,18,0)&amp;K5512,Gia_MB!$A:$F,6,0)</f>
        <v>55595</v>
      </c>
      <c r="U5512" s="14">
        <f t="shared" si="784"/>
        <v>277975</v>
      </c>
      <c r="W5512" s="64">
        <f t="shared" si="785"/>
        <v>0</v>
      </c>
      <c r="X5512" s="3" t="str">
        <f t="shared" si="786"/>
        <v>8</v>
      </c>
      <c r="Z5512" s="14">
        <f t="shared" si="787"/>
        <v>22238</v>
      </c>
      <c r="AA5512" s="7">
        <f>VLOOKUP(G5512,Ma_KH!$A:$R,14,0)</f>
        <v>60</v>
      </c>
      <c r="AD5512" s="7" t="str">
        <f>IFERROR(VLOOKUP(J5512,'Chuyển Mã'!$B$3:$C$9,2,0),"")</f>
        <v>Tỉnh</v>
      </c>
      <c r="AE5512" s="7" t="str">
        <f t="shared" si="789"/>
        <v>Tai heo muối 200g</v>
      </c>
      <c r="AF5512" s="7">
        <f t="shared" si="790"/>
        <v>5</v>
      </c>
    </row>
    <row r="5513" spans="1:32" x14ac:dyDescent="0.25">
      <c r="A5513" s="65">
        <v>45912</v>
      </c>
      <c r="B5513" s="25">
        <v>4176689113</v>
      </c>
      <c r="C5513" s="12" t="s">
        <v>7214</v>
      </c>
      <c r="D5513" s="16">
        <v>45912</v>
      </c>
      <c r="G5513" s="13" t="s">
        <v>7321</v>
      </c>
      <c r="I5513" s="25" t="s">
        <v>8920</v>
      </c>
      <c r="J5513" s="13" t="s">
        <v>1796</v>
      </c>
      <c r="K5513" s="13" t="s">
        <v>51</v>
      </c>
      <c r="L5513" s="25" t="str">
        <f>VLOOKUP($K5513,TONG_SL!$A:$D,2,0)</f>
        <v>Mọc Nấm Hương 250g</v>
      </c>
      <c r="N5513" s="25" t="str">
        <f t="shared" si="788"/>
        <v>K-C6</v>
      </c>
      <c r="Q5513" s="25" t="str">
        <f>VLOOKUP(K5513,TONG_SL!$A:$D,3,0)</f>
        <v>Túi</v>
      </c>
      <c r="R5513" s="1">
        <v>5</v>
      </c>
      <c r="T5513" s="1">
        <f>VLOOKUP(VLOOKUP(G5513,Ma_KH!$A:$R,18,0)&amp;K5513,Gia_MB!$A:$F,6,0)</f>
        <v>46000</v>
      </c>
      <c r="U5513" s="14">
        <f t="shared" ref="U5513:U5576" si="791">T5513*R5513</f>
        <v>230000</v>
      </c>
      <c r="W5513" s="64">
        <f t="shared" ref="W5513:W5576" si="792">U5513*V5513</f>
        <v>0</v>
      </c>
      <c r="X5513" s="3" t="str">
        <f t="shared" ref="X5513:X5576" si="793">IF(B5513&lt;&gt;"","8","0")</f>
        <v>8</v>
      </c>
      <c r="Z5513" s="14">
        <f t="shared" ref="Z5513:Z5576" si="794">U5513*X5513%</f>
        <v>18400</v>
      </c>
      <c r="AA5513" s="7">
        <f>VLOOKUP(G5513,Ma_KH!$A:$R,14,0)</f>
        <v>60</v>
      </c>
      <c r="AD5513" s="7" t="str">
        <f>IFERROR(VLOOKUP(J5513,'Chuyển Mã'!$B$3:$C$9,2,0),"")</f>
        <v>Tỉnh</v>
      </c>
      <c r="AE5513" s="7" t="str">
        <f t="shared" si="789"/>
        <v>Mọc Nấm Hương 250g</v>
      </c>
      <c r="AF5513" s="7">
        <f t="shared" si="790"/>
        <v>5</v>
      </c>
    </row>
    <row r="5514" spans="1:32" x14ac:dyDescent="0.25">
      <c r="A5514" s="65">
        <v>45912</v>
      </c>
      <c r="B5514" s="25">
        <v>4176689113</v>
      </c>
      <c r="C5514" s="12" t="s">
        <v>7214</v>
      </c>
      <c r="D5514" s="16">
        <v>45912</v>
      </c>
      <c r="G5514" s="13" t="s">
        <v>7321</v>
      </c>
      <c r="I5514" s="25" t="s">
        <v>8920</v>
      </c>
      <c r="J5514" s="13" t="s">
        <v>1796</v>
      </c>
      <c r="K5514" s="13" t="s">
        <v>30</v>
      </c>
      <c r="L5514" s="25" t="str">
        <f>VLOOKUP($K5514,TONG_SL!$A:$D,2,0)</f>
        <v>Gà muối 500g</v>
      </c>
      <c r="N5514" s="25" t="str">
        <f t="shared" si="788"/>
        <v>K-C6</v>
      </c>
      <c r="Q5514" s="25" t="str">
        <f>VLOOKUP(K5514,TONG_SL!$A:$D,3,0)</f>
        <v>Túi</v>
      </c>
      <c r="R5514" s="1">
        <v>5</v>
      </c>
      <c r="T5514" s="1">
        <f>VLOOKUP(VLOOKUP(G5514,Ma_KH!$A:$R,18,0)&amp;K5514,Gia_MB!$A:$F,6,0)</f>
        <v>111058</v>
      </c>
      <c r="U5514" s="14">
        <f t="shared" si="791"/>
        <v>555290</v>
      </c>
      <c r="W5514" s="64">
        <f t="shared" si="792"/>
        <v>0</v>
      </c>
      <c r="X5514" s="3" t="str">
        <f t="shared" si="793"/>
        <v>8</v>
      </c>
      <c r="Z5514" s="14">
        <f t="shared" si="794"/>
        <v>44423.200000000004</v>
      </c>
      <c r="AA5514" s="7">
        <f>VLOOKUP(G5514,Ma_KH!$A:$R,14,0)</f>
        <v>60</v>
      </c>
      <c r="AD5514" s="7" t="str">
        <f>IFERROR(VLOOKUP(J5514,'Chuyển Mã'!$B$3:$C$9,2,0),"")</f>
        <v>Tỉnh</v>
      </c>
      <c r="AE5514" s="7" t="str">
        <f t="shared" si="789"/>
        <v>Gà muối 500g</v>
      </c>
      <c r="AF5514" s="7">
        <f t="shared" si="790"/>
        <v>5</v>
      </c>
    </row>
    <row r="5515" spans="1:32" x14ac:dyDescent="0.25">
      <c r="A5515" s="65">
        <v>45912</v>
      </c>
      <c r="B5515" s="25">
        <v>4176689113</v>
      </c>
      <c r="C5515" s="12" t="s">
        <v>7214</v>
      </c>
      <c r="D5515" s="16">
        <v>45912</v>
      </c>
      <c r="G5515" s="13" t="s">
        <v>7321</v>
      </c>
      <c r="I5515" s="25" t="s">
        <v>8920</v>
      </c>
      <c r="J5515" s="13" t="s">
        <v>1796</v>
      </c>
      <c r="K5515" s="13" t="s">
        <v>27</v>
      </c>
      <c r="L5515" s="25" t="str">
        <f>VLOOKUP($K5515,TONG_SL!$A:$D,2,0)</f>
        <v>Chân giò heo muối 300g</v>
      </c>
      <c r="N5515" s="25" t="str">
        <f t="shared" si="788"/>
        <v>K-C6</v>
      </c>
      <c r="Q5515" s="25" t="str">
        <f>VLOOKUP(K5515,TONG_SL!$A:$D,3,0)</f>
        <v>Túi</v>
      </c>
      <c r="R5515" s="1">
        <v>5</v>
      </c>
      <c r="T5515" s="1">
        <f>VLOOKUP(VLOOKUP(G5515,Ma_KH!$A:$R,18,0)&amp;K5515,Gia_MB!$A:$F,6,0)</f>
        <v>73431</v>
      </c>
      <c r="U5515" s="14">
        <f t="shared" si="791"/>
        <v>367155</v>
      </c>
      <c r="W5515" s="64">
        <f t="shared" si="792"/>
        <v>0</v>
      </c>
      <c r="X5515" s="3" t="str">
        <f t="shared" si="793"/>
        <v>8</v>
      </c>
      <c r="Z5515" s="14">
        <f t="shared" si="794"/>
        <v>29372.400000000001</v>
      </c>
      <c r="AA5515" s="7">
        <f>VLOOKUP(G5515,Ma_KH!$A:$R,14,0)</f>
        <v>60</v>
      </c>
      <c r="AD5515" s="7" t="str">
        <f>IFERROR(VLOOKUP(J5515,'Chuyển Mã'!$B$3:$C$9,2,0),"")</f>
        <v>Tỉnh</v>
      </c>
      <c r="AE5515" s="7" t="str">
        <f t="shared" si="789"/>
        <v>Chân giò heo muối 300g</v>
      </c>
      <c r="AF5515" s="7">
        <f t="shared" si="790"/>
        <v>5</v>
      </c>
    </row>
    <row r="5516" spans="1:32" x14ac:dyDescent="0.25">
      <c r="A5516" s="65">
        <v>45912</v>
      </c>
      <c r="B5516" s="25">
        <v>4176677347</v>
      </c>
      <c r="C5516" s="12" t="s">
        <v>7214</v>
      </c>
      <c r="D5516" s="16">
        <v>45912</v>
      </c>
      <c r="G5516" s="13" t="s">
        <v>7321</v>
      </c>
      <c r="I5516" s="25" t="s">
        <v>8921</v>
      </c>
      <c r="J5516" s="13" t="s">
        <v>1796</v>
      </c>
      <c r="K5516" s="13" t="s">
        <v>7213</v>
      </c>
      <c r="L5516" s="25" t="str">
        <f>VLOOKUP($K5516,TONG_SL!$A:$D,2,0)</f>
        <v>Chả nướng 300g</v>
      </c>
      <c r="N5516" s="25" t="str">
        <f t="shared" si="788"/>
        <v>K-C6</v>
      </c>
      <c r="Q5516" s="25" t="str">
        <f>VLOOKUP(K5516,TONG_SL!$A:$D,3,0)</f>
        <v>Túi</v>
      </c>
      <c r="R5516" s="1">
        <v>5</v>
      </c>
      <c r="T5516" s="1">
        <f>VLOOKUP(VLOOKUP(G5516,Ma_KH!$A:$R,18,0)&amp;K5516,Gia_MB!$A:$F,6,0)</f>
        <v>70950</v>
      </c>
      <c r="U5516" s="14">
        <f t="shared" si="791"/>
        <v>354750</v>
      </c>
      <c r="W5516" s="64">
        <f t="shared" si="792"/>
        <v>0</v>
      </c>
      <c r="X5516" s="3" t="str">
        <f t="shared" si="793"/>
        <v>8</v>
      </c>
      <c r="Z5516" s="14">
        <f t="shared" si="794"/>
        <v>28380</v>
      </c>
      <c r="AA5516" s="7">
        <f>VLOOKUP(G5516,Ma_KH!$A:$R,14,0)</f>
        <v>60</v>
      </c>
      <c r="AD5516" s="7" t="str">
        <f>IFERROR(VLOOKUP(J5516,'Chuyển Mã'!$B$3:$C$9,2,0),"")</f>
        <v>Tỉnh</v>
      </c>
      <c r="AE5516" s="7" t="str">
        <f t="shared" si="789"/>
        <v>Chả nướng 300g</v>
      </c>
      <c r="AF5516" s="7">
        <f t="shared" si="790"/>
        <v>5</v>
      </c>
    </row>
    <row r="5517" spans="1:32" x14ac:dyDescent="0.25">
      <c r="A5517" s="65">
        <v>45912</v>
      </c>
      <c r="B5517" s="25">
        <v>4176677347</v>
      </c>
      <c r="C5517" s="12" t="s">
        <v>7214</v>
      </c>
      <c r="D5517" s="16">
        <v>45912</v>
      </c>
      <c r="G5517" s="13" t="s">
        <v>7321</v>
      </c>
      <c r="I5517" s="25" t="s">
        <v>8921</v>
      </c>
      <c r="J5517" s="13" t="s">
        <v>1796</v>
      </c>
      <c r="K5517" s="13" t="s">
        <v>39</v>
      </c>
      <c r="L5517" s="25" t="str">
        <f>VLOOKUP($K5517,TONG_SL!$A:$D,2,0)</f>
        <v>Chả cốm 300g</v>
      </c>
      <c r="N5517" s="25" t="str">
        <f t="shared" si="788"/>
        <v>K-C6</v>
      </c>
      <c r="Q5517" s="25" t="str">
        <f>VLOOKUP(K5517,TONG_SL!$A:$D,3,0)</f>
        <v>Túi</v>
      </c>
      <c r="R5517" s="1">
        <v>5</v>
      </c>
      <c r="T5517" s="1">
        <f>VLOOKUP(VLOOKUP(G5517,Ma_KH!$A:$R,18,0)&amp;K5517,Gia_MB!$A:$F,6,0)</f>
        <v>74250</v>
      </c>
      <c r="U5517" s="14">
        <f t="shared" si="791"/>
        <v>371250</v>
      </c>
      <c r="W5517" s="64">
        <f t="shared" si="792"/>
        <v>0</v>
      </c>
      <c r="X5517" s="3" t="str">
        <f t="shared" si="793"/>
        <v>8</v>
      </c>
      <c r="Z5517" s="14">
        <f t="shared" si="794"/>
        <v>29700</v>
      </c>
      <c r="AA5517" s="7">
        <f>VLOOKUP(G5517,Ma_KH!$A:$R,14,0)</f>
        <v>60</v>
      </c>
      <c r="AD5517" s="7" t="str">
        <f>IFERROR(VLOOKUP(J5517,'Chuyển Mã'!$B$3:$C$9,2,0),"")</f>
        <v>Tỉnh</v>
      </c>
      <c r="AE5517" s="7" t="str">
        <f t="shared" si="789"/>
        <v>Chả cốm 300g</v>
      </c>
      <c r="AF5517" s="7">
        <f t="shared" si="790"/>
        <v>5</v>
      </c>
    </row>
    <row r="5518" spans="1:32" x14ac:dyDescent="0.25">
      <c r="A5518" s="65">
        <v>45912</v>
      </c>
      <c r="B5518" s="25">
        <v>4176677347</v>
      </c>
      <c r="C5518" s="12" t="s">
        <v>7214</v>
      </c>
      <c r="D5518" s="16">
        <v>45912</v>
      </c>
      <c r="G5518" s="13" t="s">
        <v>7321</v>
      </c>
      <c r="I5518" s="25" t="s">
        <v>8921</v>
      </c>
      <c r="J5518" s="13" t="s">
        <v>1796</v>
      </c>
      <c r="K5518" s="13" t="s">
        <v>35</v>
      </c>
      <c r="L5518" s="25" t="str">
        <f>VLOOKUP($K5518,TONG_SL!$A:$D,2,0)</f>
        <v>Tai heo muối 200g</v>
      </c>
      <c r="N5518" s="25" t="str">
        <f t="shared" si="788"/>
        <v>K-C6</v>
      </c>
      <c r="Q5518" s="25" t="str">
        <f>VLOOKUP(K5518,TONG_SL!$A:$D,3,0)</f>
        <v>Túi</v>
      </c>
      <c r="R5518" s="1">
        <v>5</v>
      </c>
      <c r="T5518" s="1">
        <f>VLOOKUP(VLOOKUP(G5518,Ma_KH!$A:$R,18,0)&amp;K5518,Gia_MB!$A:$F,6,0)</f>
        <v>55595</v>
      </c>
      <c r="U5518" s="14">
        <f t="shared" si="791"/>
        <v>277975</v>
      </c>
      <c r="W5518" s="64">
        <f t="shared" si="792"/>
        <v>0</v>
      </c>
      <c r="X5518" s="3" t="str">
        <f t="shared" si="793"/>
        <v>8</v>
      </c>
      <c r="Z5518" s="14">
        <f t="shared" si="794"/>
        <v>22238</v>
      </c>
      <c r="AA5518" s="7">
        <f>VLOOKUP(G5518,Ma_KH!$A:$R,14,0)</f>
        <v>60</v>
      </c>
      <c r="AD5518" s="7" t="str">
        <f>IFERROR(VLOOKUP(J5518,'Chuyển Mã'!$B$3:$C$9,2,0),"")</f>
        <v>Tỉnh</v>
      </c>
      <c r="AE5518" s="7" t="str">
        <f t="shared" si="789"/>
        <v>Tai heo muối 200g</v>
      </c>
      <c r="AF5518" s="7">
        <f t="shared" si="790"/>
        <v>5</v>
      </c>
    </row>
    <row r="5519" spans="1:32" x14ac:dyDescent="0.25">
      <c r="A5519" s="65">
        <v>45912</v>
      </c>
      <c r="B5519" s="25">
        <v>4176677347</v>
      </c>
      <c r="C5519" s="12" t="s">
        <v>7214</v>
      </c>
      <c r="D5519" s="16">
        <v>45912</v>
      </c>
      <c r="G5519" s="13" t="s">
        <v>7321</v>
      </c>
      <c r="I5519" s="25" t="s">
        <v>8921</v>
      </c>
      <c r="J5519" s="13" t="s">
        <v>1796</v>
      </c>
      <c r="K5519" s="13" t="s">
        <v>51</v>
      </c>
      <c r="L5519" s="25" t="str">
        <f>VLOOKUP($K5519,TONG_SL!$A:$D,2,0)</f>
        <v>Mọc Nấm Hương 250g</v>
      </c>
      <c r="N5519" s="25" t="str">
        <f t="shared" si="788"/>
        <v>K-C6</v>
      </c>
      <c r="Q5519" s="25" t="str">
        <f>VLOOKUP(K5519,TONG_SL!$A:$D,3,0)</f>
        <v>Túi</v>
      </c>
      <c r="R5519" s="1">
        <v>5</v>
      </c>
      <c r="T5519" s="1">
        <f>VLOOKUP(VLOOKUP(G5519,Ma_KH!$A:$R,18,0)&amp;K5519,Gia_MB!$A:$F,6,0)</f>
        <v>46000</v>
      </c>
      <c r="U5519" s="14">
        <f t="shared" si="791"/>
        <v>230000</v>
      </c>
      <c r="W5519" s="64">
        <f t="shared" si="792"/>
        <v>0</v>
      </c>
      <c r="X5519" s="3" t="str">
        <f t="shared" si="793"/>
        <v>8</v>
      </c>
      <c r="Z5519" s="14">
        <f t="shared" si="794"/>
        <v>18400</v>
      </c>
      <c r="AA5519" s="7">
        <f>VLOOKUP(G5519,Ma_KH!$A:$R,14,0)</f>
        <v>60</v>
      </c>
      <c r="AD5519" s="7" t="str">
        <f>IFERROR(VLOOKUP(J5519,'Chuyển Mã'!$B$3:$C$9,2,0),"")</f>
        <v>Tỉnh</v>
      </c>
      <c r="AE5519" s="7" t="str">
        <f t="shared" si="789"/>
        <v>Mọc Nấm Hương 250g</v>
      </c>
      <c r="AF5519" s="7">
        <f t="shared" si="790"/>
        <v>5</v>
      </c>
    </row>
    <row r="5520" spans="1:32" x14ac:dyDescent="0.25">
      <c r="A5520" s="65">
        <v>45912</v>
      </c>
      <c r="B5520" s="25">
        <v>4176677347</v>
      </c>
      <c r="C5520" s="12" t="s">
        <v>7214</v>
      </c>
      <c r="D5520" s="16">
        <v>45912</v>
      </c>
      <c r="G5520" s="13" t="s">
        <v>7321</v>
      </c>
      <c r="I5520" s="25" t="s">
        <v>8921</v>
      </c>
      <c r="J5520" s="13" t="s">
        <v>1796</v>
      </c>
      <c r="K5520" s="13" t="s">
        <v>32</v>
      </c>
      <c r="L5520" s="25" t="str">
        <f>VLOOKUP($K5520,TONG_SL!$A:$D,2,0)</f>
        <v>Giò Tai Lưỡi Xào 250</v>
      </c>
      <c r="N5520" s="25" t="str">
        <f t="shared" si="788"/>
        <v>K-C6</v>
      </c>
      <c r="Q5520" s="25" t="str">
        <f>VLOOKUP(K5520,TONG_SL!$A:$D,3,0)</f>
        <v>Túi</v>
      </c>
      <c r="R5520" s="1">
        <v>5</v>
      </c>
      <c r="T5520" s="1">
        <f>VLOOKUP(VLOOKUP(G5520,Ma_KH!$A:$R,18,0)&amp;K5520,Gia_MB!$A:$F,6,0)</f>
        <v>50183</v>
      </c>
      <c r="U5520" s="14">
        <f t="shared" si="791"/>
        <v>250915</v>
      </c>
      <c r="W5520" s="64">
        <f t="shared" si="792"/>
        <v>0</v>
      </c>
      <c r="X5520" s="3" t="str">
        <f t="shared" si="793"/>
        <v>8</v>
      </c>
      <c r="Z5520" s="14">
        <f t="shared" si="794"/>
        <v>20073.2</v>
      </c>
      <c r="AA5520" s="7">
        <f>VLOOKUP(G5520,Ma_KH!$A:$R,14,0)</f>
        <v>60</v>
      </c>
      <c r="AD5520" s="7" t="str">
        <f>IFERROR(VLOOKUP(J5520,'Chuyển Mã'!$B$3:$C$9,2,0),"")</f>
        <v>Tỉnh</v>
      </c>
      <c r="AE5520" s="7" t="str">
        <f t="shared" si="789"/>
        <v>Giò Tai Lưỡi Xào 250</v>
      </c>
      <c r="AF5520" s="7">
        <f t="shared" si="790"/>
        <v>5</v>
      </c>
    </row>
    <row r="5521" spans="1:32" x14ac:dyDescent="0.25">
      <c r="A5521" s="65">
        <v>45912</v>
      </c>
      <c r="B5521" s="25">
        <v>4176677347</v>
      </c>
      <c r="C5521" s="12" t="s">
        <v>7214</v>
      </c>
      <c r="D5521" s="16">
        <v>45912</v>
      </c>
      <c r="G5521" s="13" t="s">
        <v>7321</v>
      </c>
      <c r="I5521" s="25" t="s">
        <v>8921</v>
      </c>
      <c r="J5521" s="13" t="s">
        <v>1796</v>
      </c>
      <c r="K5521" s="13" t="s">
        <v>30</v>
      </c>
      <c r="L5521" s="25" t="str">
        <f>VLOOKUP($K5521,TONG_SL!$A:$D,2,0)</f>
        <v>Gà muối 500g</v>
      </c>
      <c r="N5521" s="25" t="str">
        <f t="shared" si="788"/>
        <v>K-C6</v>
      </c>
      <c r="Q5521" s="25" t="str">
        <f>VLOOKUP(K5521,TONG_SL!$A:$D,3,0)</f>
        <v>Túi</v>
      </c>
      <c r="R5521" s="1">
        <v>5</v>
      </c>
      <c r="T5521" s="1">
        <f>VLOOKUP(VLOOKUP(G5521,Ma_KH!$A:$R,18,0)&amp;K5521,Gia_MB!$A:$F,6,0)</f>
        <v>111058</v>
      </c>
      <c r="U5521" s="14">
        <f t="shared" si="791"/>
        <v>555290</v>
      </c>
      <c r="W5521" s="64">
        <f t="shared" si="792"/>
        <v>0</v>
      </c>
      <c r="X5521" s="3" t="str">
        <f t="shared" si="793"/>
        <v>8</v>
      </c>
      <c r="Z5521" s="14">
        <f t="shared" si="794"/>
        <v>44423.200000000004</v>
      </c>
      <c r="AA5521" s="7">
        <f>VLOOKUP(G5521,Ma_KH!$A:$R,14,0)</f>
        <v>60</v>
      </c>
      <c r="AD5521" s="7" t="str">
        <f>IFERROR(VLOOKUP(J5521,'Chuyển Mã'!$B$3:$C$9,2,0),"")</f>
        <v>Tỉnh</v>
      </c>
      <c r="AE5521" s="7" t="str">
        <f t="shared" si="789"/>
        <v>Gà muối 500g</v>
      </c>
      <c r="AF5521" s="7">
        <f t="shared" si="790"/>
        <v>5</v>
      </c>
    </row>
    <row r="5522" spans="1:32" x14ac:dyDescent="0.25">
      <c r="A5522" s="65">
        <v>45912</v>
      </c>
      <c r="B5522" s="25">
        <v>4176677347</v>
      </c>
      <c r="C5522" s="12" t="s">
        <v>7214</v>
      </c>
      <c r="D5522" s="16">
        <v>45912</v>
      </c>
      <c r="G5522" s="13" t="s">
        <v>7321</v>
      </c>
      <c r="I5522" s="25" t="s">
        <v>8921</v>
      </c>
      <c r="J5522" s="13" t="s">
        <v>1796</v>
      </c>
      <c r="K5522" s="13" t="s">
        <v>27</v>
      </c>
      <c r="L5522" s="25" t="str">
        <f>VLOOKUP($K5522,TONG_SL!$A:$D,2,0)</f>
        <v>Chân giò heo muối 300g</v>
      </c>
      <c r="N5522" s="25" t="str">
        <f t="shared" si="788"/>
        <v>K-C6</v>
      </c>
      <c r="Q5522" s="25" t="str">
        <f>VLOOKUP(K5522,TONG_SL!$A:$D,3,0)</f>
        <v>Túi</v>
      </c>
      <c r="R5522" s="1">
        <v>5</v>
      </c>
      <c r="T5522" s="1">
        <f>VLOOKUP(VLOOKUP(G5522,Ma_KH!$A:$R,18,0)&amp;K5522,Gia_MB!$A:$F,6,0)</f>
        <v>73431</v>
      </c>
      <c r="U5522" s="14">
        <f t="shared" si="791"/>
        <v>367155</v>
      </c>
      <c r="W5522" s="64">
        <f t="shared" si="792"/>
        <v>0</v>
      </c>
      <c r="X5522" s="3" t="str">
        <f t="shared" si="793"/>
        <v>8</v>
      </c>
      <c r="Z5522" s="14">
        <f t="shared" si="794"/>
        <v>29372.400000000001</v>
      </c>
      <c r="AA5522" s="7">
        <f>VLOOKUP(G5522,Ma_KH!$A:$R,14,0)</f>
        <v>60</v>
      </c>
      <c r="AD5522" s="7" t="str">
        <f>IFERROR(VLOOKUP(J5522,'Chuyển Mã'!$B$3:$C$9,2,0),"")</f>
        <v>Tỉnh</v>
      </c>
      <c r="AE5522" s="7" t="str">
        <f t="shared" si="789"/>
        <v>Chân giò heo muối 300g</v>
      </c>
      <c r="AF5522" s="7">
        <f t="shared" si="790"/>
        <v>5</v>
      </c>
    </row>
    <row r="5523" spans="1:32" x14ac:dyDescent="0.25">
      <c r="A5523" s="65">
        <v>45912</v>
      </c>
      <c r="B5523" s="25">
        <v>417667115</v>
      </c>
      <c r="C5523" s="12" t="s">
        <v>7214</v>
      </c>
      <c r="D5523" s="16">
        <v>45912</v>
      </c>
      <c r="G5523" s="13" t="s">
        <v>7321</v>
      </c>
      <c r="I5523" s="25" t="s">
        <v>8922</v>
      </c>
      <c r="J5523" s="13" t="s">
        <v>1796</v>
      </c>
      <c r="K5523" s="13" t="s">
        <v>27</v>
      </c>
      <c r="L5523" s="25" t="str">
        <f>VLOOKUP($K5523,TONG_SL!$A:$D,2,0)</f>
        <v>Chân giò heo muối 300g</v>
      </c>
      <c r="N5523" s="25" t="str">
        <f t="shared" si="788"/>
        <v>K-C6</v>
      </c>
      <c r="Q5523" s="25" t="str">
        <f>VLOOKUP(K5523,TONG_SL!$A:$D,3,0)</f>
        <v>Túi</v>
      </c>
      <c r="R5523" s="1">
        <v>5</v>
      </c>
      <c r="T5523" s="1">
        <f>VLOOKUP(VLOOKUP(G5523,Ma_KH!$A:$R,18,0)&amp;K5523,Gia_MB!$A:$F,6,0)</f>
        <v>73431</v>
      </c>
      <c r="U5523" s="14">
        <f t="shared" si="791"/>
        <v>367155</v>
      </c>
      <c r="W5523" s="64">
        <f t="shared" si="792"/>
        <v>0</v>
      </c>
      <c r="X5523" s="3" t="str">
        <f t="shared" si="793"/>
        <v>8</v>
      </c>
      <c r="Z5523" s="14">
        <f t="shared" si="794"/>
        <v>29372.400000000001</v>
      </c>
      <c r="AA5523" s="7">
        <f>VLOOKUP(G5523,Ma_KH!$A:$R,14,0)</f>
        <v>60</v>
      </c>
      <c r="AD5523" s="7" t="str">
        <f>IFERROR(VLOOKUP(J5523,'Chuyển Mã'!$B$3:$C$9,2,0),"")</f>
        <v>Tỉnh</v>
      </c>
      <c r="AE5523" s="7" t="str">
        <f t="shared" si="789"/>
        <v>Chân giò heo muối 300g</v>
      </c>
      <c r="AF5523" s="7">
        <f t="shared" si="790"/>
        <v>5</v>
      </c>
    </row>
    <row r="5524" spans="1:32" x14ac:dyDescent="0.25">
      <c r="A5524" s="65">
        <v>45912</v>
      </c>
      <c r="B5524" s="25">
        <v>417667115</v>
      </c>
      <c r="C5524" s="12" t="s">
        <v>7214</v>
      </c>
      <c r="D5524" s="16">
        <v>45912</v>
      </c>
      <c r="G5524" s="13" t="s">
        <v>7321</v>
      </c>
      <c r="I5524" s="25" t="s">
        <v>8922</v>
      </c>
      <c r="J5524" s="13" t="s">
        <v>1796</v>
      </c>
      <c r="K5524" s="13" t="s">
        <v>30</v>
      </c>
      <c r="L5524" s="25" t="str">
        <f>VLOOKUP($K5524,TONG_SL!$A:$D,2,0)</f>
        <v>Gà muối 500g</v>
      </c>
      <c r="N5524" s="25" t="str">
        <f t="shared" si="788"/>
        <v>K-C6</v>
      </c>
      <c r="Q5524" s="25" t="str">
        <f>VLOOKUP(K5524,TONG_SL!$A:$D,3,0)</f>
        <v>Túi</v>
      </c>
      <c r="R5524" s="1">
        <v>5</v>
      </c>
      <c r="T5524" s="1">
        <f>VLOOKUP(VLOOKUP(G5524,Ma_KH!$A:$R,18,0)&amp;K5524,Gia_MB!$A:$F,6,0)</f>
        <v>111058</v>
      </c>
      <c r="U5524" s="14">
        <f t="shared" si="791"/>
        <v>555290</v>
      </c>
      <c r="W5524" s="64">
        <f t="shared" si="792"/>
        <v>0</v>
      </c>
      <c r="X5524" s="3" t="str">
        <f t="shared" si="793"/>
        <v>8</v>
      </c>
      <c r="Z5524" s="14">
        <f t="shared" si="794"/>
        <v>44423.200000000004</v>
      </c>
      <c r="AA5524" s="7">
        <f>VLOOKUP(G5524,Ma_KH!$A:$R,14,0)</f>
        <v>60</v>
      </c>
      <c r="AD5524" s="7" t="str">
        <f>IFERROR(VLOOKUP(J5524,'Chuyển Mã'!$B$3:$C$9,2,0),"")</f>
        <v>Tỉnh</v>
      </c>
      <c r="AE5524" s="7" t="str">
        <f t="shared" si="789"/>
        <v>Gà muối 500g</v>
      </c>
      <c r="AF5524" s="7">
        <f t="shared" si="790"/>
        <v>5</v>
      </c>
    </row>
    <row r="5525" spans="1:32" x14ac:dyDescent="0.25">
      <c r="A5525" s="65">
        <v>45912</v>
      </c>
      <c r="B5525" s="25">
        <v>417667115</v>
      </c>
      <c r="C5525" s="12" t="s">
        <v>7214</v>
      </c>
      <c r="D5525" s="16">
        <v>45912</v>
      </c>
      <c r="G5525" s="13" t="s">
        <v>7321</v>
      </c>
      <c r="I5525" s="25" t="s">
        <v>8922</v>
      </c>
      <c r="J5525" s="13" t="s">
        <v>1796</v>
      </c>
      <c r="K5525" s="13" t="s">
        <v>51</v>
      </c>
      <c r="L5525" s="25" t="str">
        <f>VLOOKUP($K5525,TONG_SL!$A:$D,2,0)</f>
        <v>Mọc Nấm Hương 250g</v>
      </c>
      <c r="N5525" s="25" t="str">
        <f t="shared" si="788"/>
        <v>K-C6</v>
      </c>
      <c r="Q5525" s="25" t="str">
        <f>VLOOKUP(K5525,TONG_SL!$A:$D,3,0)</f>
        <v>Túi</v>
      </c>
      <c r="R5525" s="1">
        <v>5</v>
      </c>
      <c r="T5525" s="1">
        <f>VLOOKUP(VLOOKUP(G5525,Ma_KH!$A:$R,18,0)&amp;K5525,Gia_MB!$A:$F,6,0)</f>
        <v>46000</v>
      </c>
      <c r="U5525" s="14">
        <f t="shared" si="791"/>
        <v>230000</v>
      </c>
      <c r="W5525" s="64">
        <f t="shared" si="792"/>
        <v>0</v>
      </c>
      <c r="X5525" s="3" t="str">
        <f t="shared" si="793"/>
        <v>8</v>
      </c>
      <c r="Z5525" s="14">
        <f t="shared" si="794"/>
        <v>18400</v>
      </c>
      <c r="AA5525" s="7">
        <f>VLOOKUP(G5525,Ma_KH!$A:$R,14,0)</f>
        <v>60</v>
      </c>
      <c r="AD5525" s="7" t="str">
        <f>IFERROR(VLOOKUP(J5525,'Chuyển Mã'!$B$3:$C$9,2,0),"")</f>
        <v>Tỉnh</v>
      </c>
      <c r="AE5525" s="7" t="str">
        <f t="shared" si="789"/>
        <v>Mọc Nấm Hương 250g</v>
      </c>
      <c r="AF5525" s="7">
        <f t="shared" si="790"/>
        <v>5</v>
      </c>
    </row>
    <row r="5526" spans="1:32" x14ac:dyDescent="0.25">
      <c r="A5526" s="65">
        <v>45912</v>
      </c>
      <c r="B5526" s="25">
        <v>417667115</v>
      </c>
      <c r="C5526" s="12" t="s">
        <v>7214</v>
      </c>
      <c r="D5526" s="16">
        <v>45912</v>
      </c>
      <c r="G5526" s="13" t="s">
        <v>7321</v>
      </c>
      <c r="I5526" s="25" t="s">
        <v>8922</v>
      </c>
      <c r="J5526" s="13" t="s">
        <v>1796</v>
      </c>
      <c r="K5526" s="13" t="s">
        <v>35</v>
      </c>
      <c r="L5526" s="25" t="str">
        <f>VLOOKUP($K5526,TONG_SL!$A:$D,2,0)</f>
        <v>Tai heo muối 200g</v>
      </c>
      <c r="N5526" s="25" t="str">
        <f t="shared" si="788"/>
        <v>K-C6</v>
      </c>
      <c r="Q5526" s="25" t="str">
        <f>VLOOKUP(K5526,TONG_SL!$A:$D,3,0)</f>
        <v>Túi</v>
      </c>
      <c r="R5526" s="1">
        <v>5</v>
      </c>
      <c r="T5526" s="1">
        <f>VLOOKUP(VLOOKUP(G5526,Ma_KH!$A:$R,18,0)&amp;K5526,Gia_MB!$A:$F,6,0)</f>
        <v>55595</v>
      </c>
      <c r="U5526" s="14">
        <f t="shared" si="791"/>
        <v>277975</v>
      </c>
      <c r="W5526" s="64">
        <f t="shared" si="792"/>
        <v>0</v>
      </c>
      <c r="X5526" s="3" t="str">
        <f t="shared" si="793"/>
        <v>8</v>
      </c>
      <c r="Z5526" s="14">
        <f t="shared" si="794"/>
        <v>22238</v>
      </c>
      <c r="AA5526" s="7">
        <f>VLOOKUP(G5526,Ma_KH!$A:$R,14,0)</f>
        <v>60</v>
      </c>
      <c r="AD5526" s="7" t="str">
        <f>IFERROR(VLOOKUP(J5526,'Chuyển Mã'!$B$3:$C$9,2,0),"")</f>
        <v>Tỉnh</v>
      </c>
      <c r="AE5526" s="7" t="str">
        <f t="shared" si="789"/>
        <v>Tai heo muối 200g</v>
      </c>
      <c r="AF5526" s="7">
        <f t="shared" si="790"/>
        <v>5</v>
      </c>
    </row>
    <row r="5527" spans="1:32" x14ac:dyDescent="0.25">
      <c r="A5527" s="65">
        <v>45912</v>
      </c>
      <c r="B5527" s="25">
        <v>417667115</v>
      </c>
      <c r="C5527" s="12" t="s">
        <v>7214</v>
      </c>
      <c r="D5527" s="16">
        <v>45912</v>
      </c>
      <c r="G5527" s="13" t="s">
        <v>7321</v>
      </c>
      <c r="I5527" s="25" t="s">
        <v>8922</v>
      </c>
      <c r="J5527" s="13" t="s">
        <v>1796</v>
      </c>
      <c r="K5527" s="13" t="s">
        <v>39</v>
      </c>
      <c r="L5527" s="25" t="str">
        <f>VLOOKUP($K5527,TONG_SL!$A:$D,2,0)</f>
        <v>Chả cốm 300g</v>
      </c>
      <c r="N5527" s="25" t="str">
        <f t="shared" si="788"/>
        <v>K-C6</v>
      </c>
      <c r="Q5527" s="25" t="str">
        <f>VLOOKUP(K5527,TONG_SL!$A:$D,3,0)</f>
        <v>Túi</v>
      </c>
      <c r="R5527" s="1">
        <v>5</v>
      </c>
      <c r="T5527" s="1">
        <f>VLOOKUP(VLOOKUP(G5527,Ma_KH!$A:$R,18,0)&amp;K5527,Gia_MB!$A:$F,6,0)</f>
        <v>74250</v>
      </c>
      <c r="U5527" s="14">
        <f t="shared" si="791"/>
        <v>371250</v>
      </c>
      <c r="W5527" s="64">
        <f t="shared" si="792"/>
        <v>0</v>
      </c>
      <c r="X5527" s="3" t="str">
        <f t="shared" si="793"/>
        <v>8</v>
      </c>
      <c r="Z5527" s="14">
        <f t="shared" si="794"/>
        <v>29700</v>
      </c>
      <c r="AA5527" s="7">
        <f>VLOOKUP(G5527,Ma_KH!$A:$R,14,0)</f>
        <v>60</v>
      </c>
      <c r="AD5527" s="7" t="str">
        <f>IFERROR(VLOOKUP(J5527,'Chuyển Mã'!$B$3:$C$9,2,0),"")</f>
        <v>Tỉnh</v>
      </c>
      <c r="AE5527" s="7" t="str">
        <f t="shared" si="789"/>
        <v>Chả cốm 300g</v>
      </c>
      <c r="AF5527" s="7">
        <f t="shared" si="790"/>
        <v>5</v>
      </c>
    </row>
    <row r="5528" spans="1:32" x14ac:dyDescent="0.25">
      <c r="A5528" s="65">
        <v>45912</v>
      </c>
      <c r="B5528" s="25">
        <v>4176678992</v>
      </c>
      <c r="C5528" s="12" t="s">
        <v>7214</v>
      </c>
      <c r="D5528" s="16">
        <v>45912</v>
      </c>
      <c r="G5528" s="13" t="s">
        <v>7321</v>
      </c>
      <c r="I5528" s="25" t="s">
        <v>8923</v>
      </c>
      <c r="J5528" s="13" t="s">
        <v>1796</v>
      </c>
      <c r="K5528" s="13" t="s">
        <v>51</v>
      </c>
      <c r="L5528" s="25" t="str">
        <f>VLOOKUP($K5528,TONG_SL!$A:$D,2,0)</f>
        <v>Mọc Nấm Hương 250g</v>
      </c>
      <c r="N5528" s="25" t="str">
        <f t="shared" si="788"/>
        <v>K-C6</v>
      </c>
      <c r="Q5528" s="25" t="str">
        <f>VLOOKUP(K5528,TONG_SL!$A:$D,3,0)</f>
        <v>Túi</v>
      </c>
      <c r="R5528" s="1">
        <v>5</v>
      </c>
      <c r="T5528" s="1">
        <f>VLOOKUP(VLOOKUP(G5528,Ma_KH!$A:$R,18,0)&amp;K5528,Gia_MB!$A:$F,6,0)</f>
        <v>46000</v>
      </c>
      <c r="U5528" s="14">
        <f t="shared" si="791"/>
        <v>230000</v>
      </c>
      <c r="W5528" s="64">
        <f t="shared" si="792"/>
        <v>0</v>
      </c>
      <c r="X5528" s="3" t="str">
        <f t="shared" si="793"/>
        <v>8</v>
      </c>
      <c r="Z5528" s="14">
        <f t="shared" si="794"/>
        <v>18400</v>
      </c>
      <c r="AA5528" s="7">
        <f>VLOOKUP(G5528,Ma_KH!$A:$R,14,0)</f>
        <v>60</v>
      </c>
      <c r="AD5528" s="7" t="str">
        <f>IFERROR(VLOOKUP(J5528,'Chuyển Mã'!$B$3:$C$9,2,0),"")</f>
        <v>Tỉnh</v>
      </c>
      <c r="AE5528" s="7" t="str">
        <f t="shared" si="789"/>
        <v>Mọc Nấm Hương 250g</v>
      </c>
      <c r="AF5528" s="7">
        <f t="shared" si="790"/>
        <v>5</v>
      </c>
    </row>
    <row r="5529" spans="1:32" x14ac:dyDescent="0.25">
      <c r="A5529" s="65">
        <v>45912</v>
      </c>
      <c r="B5529" s="25">
        <v>4176678992</v>
      </c>
      <c r="C5529" s="12" t="s">
        <v>7214</v>
      </c>
      <c r="D5529" s="16">
        <v>45912</v>
      </c>
      <c r="G5529" s="13" t="s">
        <v>7321</v>
      </c>
      <c r="I5529" s="25" t="s">
        <v>8923</v>
      </c>
      <c r="J5529" s="13" t="s">
        <v>1796</v>
      </c>
      <c r="K5529" s="13" t="s">
        <v>30</v>
      </c>
      <c r="L5529" s="25" t="str">
        <f>VLOOKUP($K5529,TONG_SL!$A:$D,2,0)</f>
        <v>Gà muối 500g</v>
      </c>
      <c r="N5529" s="25" t="str">
        <f t="shared" si="788"/>
        <v>K-C6</v>
      </c>
      <c r="Q5529" s="25" t="str">
        <f>VLOOKUP(K5529,TONG_SL!$A:$D,3,0)</f>
        <v>Túi</v>
      </c>
      <c r="R5529" s="1">
        <v>5</v>
      </c>
      <c r="T5529" s="1">
        <f>VLOOKUP(VLOOKUP(G5529,Ma_KH!$A:$R,18,0)&amp;K5529,Gia_MB!$A:$F,6,0)</f>
        <v>111058</v>
      </c>
      <c r="U5529" s="14">
        <f t="shared" si="791"/>
        <v>555290</v>
      </c>
      <c r="W5529" s="64">
        <f t="shared" si="792"/>
        <v>0</v>
      </c>
      <c r="X5529" s="3" t="str">
        <f t="shared" si="793"/>
        <v>8</v>
      </c>
      <c r="Z5529" s="14">
        <f t="shared" si="794"/>
        <v>44423.200000000004</v>
      </c>
      <c r="AA5529" s="7">
        <f>VLOOKUP(G5529,Ma_KH!$A:$R,14,0)</f>
        <v>60</v>
      </c>
      <c r="AD5529" s="7" t="str">
        <f>IFERROR(VLOOKUP(J5529,'Chuyển Mã'!$B$3:$C$9,2,0),"")</f>
        <v>Tỉnh</v>
      </c>
      <c r="AE5529" s="7" t="str">
        <f t="shared" si="789"/>
        <v>Gà muối 500g</v>
      </c>
      <c r="AF5529" s="7">
        <f t="shared" si="790"/>
        <v>5</v>
      </c>
    </row>
    <row r="5530" spans="1:32" x14ac:dyDescent="0.25">
      <c r="A5530" s="65">
        <v>45912</v>
      </c>
      <c r="B5530" s="25">
        <v>4176678992</v>
      </c>
      <c r="C5530" s="12" t="s">
        <v>7214</v>
      </c>
      <c r="D5530" s="16">
        <v>45912</v>
      </c>
      <c r="G5530" s="13" t="s">
        <v>7321</v>
      </c>
      <c r="I5530" s="25" t="s">
        <v>8923</v>
      </c>
      <c r="J5530" s="13" t="s">
        <v>1796</v>
      </c>
      <c r="K5530" s="13" t="s">
        <v>35</v>
      </c>
      <c r="L5530" s="25" t="str">
        <f>VLOOKUP($K5530,TONG_SL!$A:$D,2,0)</f>
        <v>Tai heo muối 200g</v>
      </c>
      <c r="N5530" s="25" t="str">
        <f t="shared" si="788"/>
        <v>K-C6</v>
      </c>
      <c r="Q5530" s="25" t="str">
        <f>VLOOKUP(K5530,TONG_SL!$A:$D,3,0)</f>
        <v>Túi</v>
      </c>
      <c r="R5530" s="1">
        <v>5</v>
      </c>
      <c r="T5530" s="1">
        <f>VLOOKUP(VLOOKUP(G5530,Ma_KH!$A:$R,18,0)&amp;K5530,Gia_MB!$A:$F,6,0)</f>
        <v>55595</v>
      </c>
      <c r="U5530" s="14">
        <f t="shared" si="791"/>
        <v>277975</v>
      </c>
      <c r="W5530" s="64">
        <f t="shared" si="792"/>
        <v>0</v>
      </c>
      <c r="X5530" s="3" t="str">
        <f t="shared" si="793"/>
        <v>8</v>
      </c>
      <c r="Z5530" s="14">
        <f t="shared" si="794"/>
        <v>22238</v>
      </c>
      <c r="AA5530" s="7">
        <f>VLOOKUP(G5530,Ma_KH!$A:$R,14,0)</f>
        <v>60</v>
      </c>
      <c r="AD5530" s="7" t="str">
        <f>IFERROR(VLOOKUP(J5530,'Chuyển Mã'!$B$3:$C$9,2,0),"")</f>
        <v>Tỉnh</v>
      </c>
      <c r="AE5530" s="7" t="str">
        <f t="shared" si="789"/>
        <v>Tai heo muối 200g</v>
      </c>
      <c r="AF5530" s="7">
        <f t="shared" si="790"/>
        <v>5</v>
      </c>
    </row>
    <row r="5531" spans="1:32" x14ac:dyDescent="0.25">
      <c r="A5531" s="65">
        <v>45912</v>
      </c>
      <c r="B5531" s="25">
        <v>4176678992</v>
      </c>
      <c r="C5531" s="12" t="s">
        <v>7214</v>
      </c>
      <c r="D5531" s="16">
        <v>45912</v>
      </c>
      <c r="G5531" s="13" t="s">
        <v>7321</v>
      </c>
      <c r="I5531" s="25" t="s">
        <v>8923</v>
      </c>
      <c r="J5531" s="13" t="s">
        <v>1796</v>
      </c>
      <c r="K5531" s="13" t="s">
        <v>39</v>
      </c>
      <c r="L5531" s="25" t="str">
        <f>VLOOKUP($K5531,TONG_SL!$A:$D,2,0)</f>
        <v>Chả cốm 300g</v>
      </c>
      <c r="N5531" s="25" t="str">
        <f t="shared" si="788"/>
        <v>K-C6</v>
      </c>
      <c r="Q5531" s="25" t="str">
        <f>VLOOKUP(K5531,TONG_SL!$A:$D,3,0)</f>
        <v>Túi</v>
      </c>
      <c r="R5531" s="1">
        <v>5</v>
      </c>
      <c r="T5531" s="1">
        <f>VLOOKUP(VLOOKUP(G5531,Ma_KH!$A:$R,18,0)&amp;K5531,Gia_MB!$A:$F,6,0)</f>
        <v>74250</v>
      </c>
      <c r="U5531" s="14">
        <f t="shared" si="791"/>
        <v>371250</v>
      </c>
      <c r="W5531" s="64">
        <f t="shared" si="792"/>
        <v>0</v>
      </c>
      <c r="X5531" s="3" t="str">
        <f t="shared" si="793"/>
        <v>8</v>
      </c>
      <c r="Z5531" s="14">
        <f t="shared" si="794"/>
        <v>29700</v>
      </c>
      <c r="AA5531" s="7">
        <f>VLOOKUP(G5531,Ma_KH!$A:$R,14,0)</f>
        <v>60</v>
      </c>
      <c r="AD5531" s="7" t="str">
        <f>IFERROR(VLOOKUP(J5531,'Chuyển Mã'!$B$3:$C$9,2,0),"")</f>
        <v>Tỉnh</v>
      </c>
      <c r="AE5531" s="7" t="str">
        <f t="shared" si="789"/>
        <v>Chả cốm 300g</v>
      </c>
      <c r="AF5531" s="7">
        <f t="shared" si="790"/>
        <v>5</v>
      </c>
    </row>
    <row r="5532" spans="1:32" x14ac:dyDescent="0.25">
      <c r="A5532" s="65">
        <v>45912</v>
      </c>
      <c r="B5532" s="25">
        <v>4176678992</v>
      </c>
      <c r="C5532" s="12" t="s">
        <v>7214</v>
      </c>
      <c r="D5532" s="16">
        <v>45912</v>
      </c>
      <c r="G5532" s="13" t="s">
        <v>7321</v>
      </c>
      <c r="I5532" s="25" t="s">
        <v>8923</v>
      </c>
      <c r="J5532" s="13" t="s">
        <v>1796</v>
      </c>
      <c r="K5532" s="13" t="s">
        <v>7213</v>
      </c>
      <c r="L5532" s="25" t="str">
        <f>VLOOKUP($K5532,TONG_SL!$A:$D,2,0)</f>
        <v>Chả nướng 300g</v>
      </c>
      <c r="N5532" s="25" t="str">
        <f t="shared" si="788"/>
        <v>K-C6</v>
      </c>
      <c r="Q5532" s="25" t="str">
        <f>VLOOKUP(K5532,TONG_SL!$A:$D,3,0)</f>
        <v>Túi</v>
      </c>
      <c r="R5532" s="1">
        <v>5</v>
      </c>
      <c r="T5532" s="1">
        <f>VLOOKUP(VLOOKUP(G5532,Ma_KH!$A:$R,18,0)&amp;K5532,Gia_MB!$A:$F,6,0)</f>
        <v>70950</v>
      </c>
      <c r="U5532" s="14">
        <f t="shared" si="791"/>
        <v>354750</v>
      </c>
      <c r="W5532" s="64">
        <f t="shared" si="792"/>
        <v>0</v>
      </c>
      <c r="X5532" s="3" t="str">
        <f t="shared" si="793"/>
        <v>8</v>
      </c>
      <c r="Z5532" s="14">
        <f t="shared" si="794"/>
        <v>28380</v>
      </c>
      <c r="AA5532" s="7">
        <f>VLOOKUP(G5532,Ma_KH!$A:$R,14,0)</f>
        <v>60</v>
      </c>
      <c r="AD5532" s="7" t="str">
        <f>IFERROR(VLOOKUP(J5532,'Chuyển Mã'!$B$3:$C$9,2,0),"")</f>
        <v>Tỉnh</v>
      </c>
      <c r="AE5532" s="7" t="str">
        <f t="shared" si="789"/>
        <v>Chả nướng 300g</v>
      </c>
      <c r="AF5532" s="7">
        <f t="shared" si="790"/>
        <v>5</v>
      </c>
    </row>
    <row r="5533" spans="1:32" x14ac:dyDescent="0.25">
      <c r="A5533" s="65">
        <v>45912</v>
      </c>
      <c r="B5533" s="25">
        <v>4176678992</v>
      </c>
      <c r="C5533" s="12" t="s">
        <v>7214</v>
      </c>
      <c r="D5533" s="16">
        <v>45912</v>
      </c>
      <c r="G5533" s="13" t="s">
        <v>7321</v>
      </c>
      <c r="I5533" s="25" t="s">
        <v>8923</v>
      </c>
      <c r="J5533" s="13" t="s">
        <v>1796</v>
      </c>
      <c r="K5533" s="13" t="s">
        <v>27</v>
      </c>
      <c r="L5533" s="25" t="str">
        <f>VLOOKUP($K5533,TONG_SL!$A:$D,2,0)</f>
        <v>Chân giò heo muối 300g</v>
      </c>
      <c r="N5533" s="25" t="str">
        <f t="shared" si="788"/>
        <v>K-C6</v>
      </c>
      <c r="Q5533" s="25" t="str">
        <f>VLOOKUP(K5533,TONG_SL!$A:$D,3,0)</f>
        <v>Túi</v>
      </c>
      <c r="R5533" s="1">
        <v>5</v>
      </c>
      <c r="T5533" s="1">
        <f>VLOOKUP(VLOOKUP(G5533,Ma_KH!$A:$R,18,0)&amp;K5533,Gia_MB!$A:$F,6,0)</f>
        <v>73431</v>
      </c>
      <c r="U5533" s="14">
        <f t="shared" si="791"/>
        <v>367155</v>
      </c>
      <c r="W5533" s="64">
        <f t="shared" si="792"/>
        <v>0</v>
      </c>
      <c r="X5533" s="3" t="str">
        <f t="shared" si="793"/>
        <v>8</v>
      </c>
      <c r="Z5533" s="14">
        <f t="shared" si="794"/>
        <v>29372.400000000001</v>
      </c>
      <c r="AA5533" s="7">
        <f>VLOOKUP(G5533,Ma_KH!$A:$R,14,0)</f>
        <v>60</v>
      </c>
      <c r="AD5533" s="7" t="str">
        <f>IFERROR(VLOOKUP(J5533,'Chuyển Mã'!$B$3:$C$9,2,0),"")</f>
        <v>Tỉnh</v>
      </c>
      <c r="AE5533" s="7" t="str">
        <f t="shared" si="789"/>
        <v>Chân giò heo muối 300g</v>
      </c>
      <c r="AF5533" s="7">
        <f t="shared" si="790"/>
        <v>5</v>
      </c>
    </row>
    <row r="5534" spans="1:32" x14ac:dyDescent="0.25">
      <c r="A5534" s="65">
        <v>45912</v>
      </c>
      <c r="B5534" s="25">
        <v>4176679764</v>
      </c>
      <c r="C5534" s="12" t="s">
        <v>7214</v>
      </c>
      <c r="D5534" s="16">
        <v>45912</v>
      </c>
      <c r="G5534" s="13" t="s">
        <v>7321</v>
      </c>
      <c r="I5534" s="25" t="s">
        <v>8924</v>
      </c>
      <c r="J5534" s="13" t="s">
        <v>1796</v>
      </c>
      <c r="K5534" s="13" t="s">
        <v>7213</v>
      </c>
      <c r="L5534" s="25" t="str">
        <f>VLOOKUP($K5534,TONG_SL!$A:$D,2,0)</f>
        <v>Chả nướng 300g</v>
      </c>
      <c r="N5534" s="25" t="str">
        <f t="shared" si="788"/>
        <v>K-C6</v>
      </c>
      <c r="Q5534" s="25" t="str">
        <f>VLOOKUP(K5534,TONG_SL!$A:$D,3,0)</f>
        <v>Túi</v>
      </c>
      <c r="R5534" s="1">
        <v>5</v>
      </c>
      <c r="T5534" s="1">
        <f>VLOOKUP(VLOOKUP(G5534,Ma_KH!$A:$R,18,0)&amp;K5534,Gia_MB!$A:$F,6,0)</f>
        <v>70950</v>
      </c>
      <c r="U5534" s="14">
        <f t="shared" si="791"/>
        <v>354750</v>
      </c>
      <c r="W5534" s="64">
        <f t="shared" si="792"/>
        <v>0</v>
      </c>
      <c r="X5534" s="3" t="str">
        <f t="shared" si="793"/>
        <v>8</v>
      </c>
      <c r="Z5534" s="14">
        <f t="shared" si="794"/>
        <v>28380</v>
      </c>
      <c r="AA5534" s="7">
        <f>VLOOKUP(G5534,Ma_KH!$A:$R,14,0)</f>
        <v>60</v>
      </c>
      <c r="AD5534" s="7" t="str">
        <f>IFERROR(VLOOKUP(J5534,'Chuyển Mã'!$B$3:$C$9,2,0),"")</f>
        <v>Tỉnh</v>
      </c>
      <c r="AE5534" s="7" t="str">
        <f t="shared" si="789"/>
        <v>Chả nướng 300g</v>
      </c>
      <c r="AF5534" s="7">
        <f t="shared" si="790"/>
        <v>5</v>
      </c>
    </row>
    <row r="5535" spans="1:32" x14ac:dyDescent="0.25">
      <c r="A5535" s="65">
        <v>45912</v>
      </c>
      <c r="B5535" s="25">
        <v>4176679764</v>
      </c>
      <c r="C5535" s="12" t="s">
        <v>7214</v>
      </c>
      <c r="D5535" s="16">
        <v>45912</v>
      </c>
      <c r="G5535" s="13" t="s">
        <v>7321</v>
      </c>
      <c r="I5535" s="25" t="s">
        <v>8924</v>
      </c>
      <c r="J5535" s="13" t="s">
        <v>1796</v>
      </c>
      <c r="K5535" s="13" t="s">
        <v>39</v>
      </c>
      <c r="L5535" s="25" t="str">
        <f>VLOOKUP($K5535,TONG_SL!$A:$D,2,0)</f>
        <v>Chả cốm 300g</v>
      </c>
      <c r="N5535" s="25" t="str">
        <f t="shared" si="788"/>
        <v>K-C6</v>
      </c>
      <c r="Q5535" s="25" t="str">
        <f>VLOOKUP(K5535,TONG_SL!$A:$D,3,0)</f>
        <v>Túi</v>
      </c>
      <c r="R5535" s="1">
        <v>5</v>
      </c>
      <c r="T5535" s="1">
        <f>VLOOKUP(VLOOKUP(G5535,Ma_KH!$A:$R,18,0)&amp;K5535,Gia_MB!$A:$F,6,0)</f>
        <v>74250</v>
      </c>
      <c r="U5535" s="14">
        <f t="shared" si="791"/>
        <v>371250</v>
      </c>
      <c r="W5535" s="64">
        <f t="shared" si="792"/>
        <v>0</v>
      </c>
      <c r="X5535" s="3" t="str">
        <f t="shared" si="793"/>
        <v>8</v>
      </c>
      <c r="Z5535" s="14">
        <f t="shared" si="794"/>
        <v>29700</v>
      </c>
      <c r="AA5535" s="7">
        <f>VLOOKUP(G5535,Ma_KH!$A:$R,14,0)</f>
        <v>60</v>
      </c>
      <c r="AD5535" s="7" t="str">
        <f>IFERROR(VLOOKUP(J5535,'Chuyển Mã'!$B$3:$C$9,2,0),"")</f>
        <v>Tỉnh</v>
      </c>
      <c r="AE5535" s="7" t="str">
        <f t="shared" si="789"/>
        <v>Chả cốm 300g</v>
      </c>
      <c r="AF5535" s="7">
        <f t="shared" si="790"/>
        <v>5</v>
      </c>
    </row>
    <row r="5536" spans="1:32" x14ac:dyDescent="0.25">
      <c r="A5536" s="65">
        <v>45912</v>
      </c>
      <c r="B5536" s="25">
        <v>4176679764</v>
      </c>
      <c r="C5536" s="12" t="s">
        <v>7214</v>
      </c>
      <c r="D5536" s="16">
        <v>45912</v>
      </c>
      <c r="G5536" s="13" t="s">
        <v>7321</v>
      </c>
      <c r="I5536" s="25" t="s">
        <v>8924</v>
      </c>
      <c r="J5536" s="13" t="s">
        <v>1796</v>
      </c>
      <c r="K5536" s="13" t="s">
        <v>35</v>
      </c>
      <c r="L5536" s="25" t="str">
        <f>VLOOKUP($K5536,TONG_SL!$A:$D,2,0)</f>
        <v>Tai heo muối 200g</v>
      </c>
      <c r="N5536" s="25" t="str">
        <f t="shared" si="788"/>
        <v>K-C6</v>
      </c>
      <c r="Q5536" s="25" t="str">
        <f>VLOOKUP(K5536,TONG_SL!$A:$D,3,0)</f>
        <v>Túi</v>
      </c>
      <c r="R5536" s="1">
        <v>5</v>
      </c>
      <c r="T5536" s="1">
        <f>VLOOKUP(VLOOKUP(G5536,Ma_KH!$A:$R,18,0)&amp;K5536,Gia_MB!$A:$F,6,0)</f>
        <v>55595</v>
      </c>
      <c r="U5536" s="14">
        <f t="shared" si="791"/>
        <v>277975</v>
      </c>
      <c r="W5536" s="64">
        <f t="shared" si="792"/>
        <v>0</v>
      </c>
      <c r="X5536" s="3" t="str">
        <f t="shared" si="793"/>
        <v>8</v>
      </c>
      <c r="Z5536" s="14">
        <f t="shared" si="794"/>
        <v>22238</v>
      </c>
      <c r="AA5536" s="7">
        <f>VLOOKUP(G5536,Ma_KH!$A:$R,14,0)</f>
        <v>60</v>
      </c>
      <c r="AD5536" s="7" t="str">
        <f>IFERROR(VLOOKUP(J5536,'Chuyển Mã'!$B$3:$C$9,2,0),"")</f>
        <v>Tỉnh</v>
      </c>
      <c r="AE5536" s="7" t="str">
        <f t="shared" si="789"/>
        <v>Tai heo muối 200g</v>
      </c>
      <c r="AF5536" s="7">
        <f t="shared" si="790"/>
        <v>5</v>
      </c>
    </row>
    <row r="5537" spans="1:32" x14ac:dyDescent="0.25">
      <c r="A5537" s="65">
        <v>45912</v>
      </c>
      <c r="B5537" s="25">
        <v>4176679764</v>
      </c>
      <c r="C5537" s="12" t="s">
        <v>7214</v>
      </c>
      <c r="D5537" s="16">
        <v>45912</v>
      </c>
      <c r="G5537" s="13" t="s">
        <v>7321</v>
      </c>
      <c r="I5537" s="25" t="s">
        <v>8924</v>
      </c>
      <c r="J5537" s="13" t="s">
        <v>1796</v>
      </c>
      <c r="K5537" s="13" t="s">
        <v>51</v>
      </c>
      <c r="L5537" s="25" t="str">
        <f>VLOOKUP($K5537,TONG_SL!$A:$D,2,0)</f>
        <v>Mọc Nấm Hương 250g</v>
      </c>
      <c r="N5537" s="25" t="str">
        <f t="shared" si="788"/>
        <v>K-C6</v>
      </c>
      <c r="Q5537" s="25" t="str">
        <f>VLOOKUP(K5537,TONG_SL!$A:$D,3,0)</f>
        <v>Túi</v>
      </c>
      <c r="R5537" s="1">
        <v>5</v>
      </c>
      <c r="T5537" s="1">
        <f>VLOOKUP(VLOOKUP(G5537,Ma_KH!$A:$R,18,0)&amp;K5537,Gia_MB!$A:$F,6,0)</f>
        <v>46000</v>
      </c>
      <c r="U5537" s="14">
        <f t="shared" si="791"/>
        <v>230000</v>
      </c>
      <c r="W5537" s="64">
        <f t="shared" si="792"/>
        <v>0</v>
      </c>
      <c r="X5537" s="3" t="str">
        <f t="shared" si="793"/>
        <v>8</v>
      </c>
      <c r="Z5537" s="14">
        <f t="shared" si="794"/>
        <v>18400</v>
      </c>
      <c r="AA5537" s="7">
        <f>VLOOKUP(G5537,Ma_KH!$A:$R,14,0)</f>
        <v>60</v>
      </c>
      <c r="AD5537" s="7" t="str">
        <f>IFERROR(VLOOKUP(J5537,'Chuyển Mã'!$B$3:$C$9,2,0),"")</f>
        <v>Tỉnh</v>
      </c>
      <c r="AE5537" s="7" t="str">
        <f t="shared" si="789"/>
        <v>Mọc Nấm Hương 250g</v>
      </c>
      <c r="AF5537" s="7">
        <f t="shared" si="790"/>
        <v>5</v>
      </c>
    </row>
    <row r="5538" spans="1:32" x14ac:dyDescent="0.25">
      <c r="A5538" s="65">
        <v>45912</v>
      </c>
      <c r="B5538" s="25">
        <v>4176679764</v>
      </c>
      <c r="C5538" s="12" t="s">
        <v>7214</v>
      </c>
      <c r="D5538" s="16">
        <v>45912</v>
      </c>
      <c r="G5538" s="13" t="s">
        <v>7321</v>
      </c>
      <c r="I5538" s="25" t="s">
        <v>8924</v>
      </c>
      <c r="J5538" s="13" t="s">
        <v>1796</v>
      </c>
      <c r="K5538" s="13" t="s">
        <v>32</v>
      </c>
      <c r="L5538" s="25" t="str">
        <f>VLOOKUP($K5538,TONG_SL!$A:$D,2,0)</f>
        <v>Giò Tai Lưỡi Xào 250</v>
      </c>
      <c r="N5538" s="25" t="str">
        <f t="shared" si="788"/>
        <v>K-C6</v>
      </c>
      <c r="Q5538" s="25" t="str">
        <f>VLOOKUP(K5538,TONG_SL!$A:$D,3,0)</f>
        <v>Túi</v>
      </c>
      <c r="R5538" s="1">
        <v>5</v>
      </c>
      <c r="T5538" s="1">
        <f>VLOOKUP(VLOOKUP(G5538,Ma_KH!$A:$R,18,0)&amp;K5538,Gia_MB!$A:$F,6,0)</f>
        <v>50183</v>
      </c>
      <c r="U5538" s="14">
        <f t="shared" si="791"/>
        <v>250915</v>
      </c>
      <c r="W5538" s="64">
        <f t="shared" si="792"/>
        <v>0</v>
      </c>
      <c r="X5538" s="3" t="str">
        <f t="shared" si="793"/>
        <v>8</v>
      </c>
      <c r="Z5538" s="14">
        <f t="shared" si="794"/>
        <v>20073.2</v>
      </c>
      <c r="AA5538" s="7">
        <f>VLOOKUP(G5538,Ma_KH!$A:$R,14,0)</f>
        <v>60</v>
      </c>
      <c r="AD5538" s="7" t="str">
        <f>IFERROR(VLOOKUP(J5538,'Chuyển Mã'!$B$3:$C$9,2,0),"")</f>
        <v>Tỉnh</v>
      </c>
      <c r="AE5538" s="7" t="str">
        <f t="shared" si="789"/>
        <v>Giò Tai Lưỡi Xào 250</v>
      </c>
      <c r="AF5538" s="7">
        <f t="shared" si="790"/>
        <v>5</v>
      </c>
    </row>
    <row r="5539" spans="1:32" x14ac:dyDescent="0.25">
      <c r="A5539" s="65">
        <v>45912</v>
      </c>
      <c r="B5539" s="25">
        <v>4176679764</v>
      </c>
      <c r="C5539" s="12" t="s">
        <v>7214</v>
      </c>
      <c r="D5539" s="16">
        <v>45912</v>
      </c>
      <c r="G5539" s="13" t="s">
        <v>7321</v>
      </c>
      <c r="I5539" s="25" t="s">
        <v>8924</v>
      </c>
      <c r="J5539" s="13" t="s">
        <v>1796</v>
      </c>
      <c r="K5539" s="13" t="s">
        <v>27</v>
      </c>
      <c r="L5539" s="25" t="str">
        <f>VLOOKUP($K5539,TONG_SL!$A:$D,2,0)</f>
        <v>Chân giò heo muối 300g</v>
      </c>
      <c r="N5539" s="25" t="str">
        <f t="shared" si="788"/>
        <v>K-C6</v>
      </c>
      <c r="Q5539" s="25" t="str">
        <f>VLOOKUP(K5539,TONG_SL!$A:$D,3,0)</f>
        <v>Túi</v>
      </c>
      <c r="R5539" s="1">
        <v>5</v>
      </c>
      <c r="T5539" s="1">
        <f>VLOOKUP(VLOOKUP(G5539,Ma_KH!$A:$R,18,0)&amp;K5539,Gia_MB!$A:$F,6,0)</f>
        <v>73431</v>
      </c>
      <c r="U5539" s="14">
        <f t="shared" si="791"/>
        <v>367155</v>
      </c>
      <c r="W5539" s="64">
        <f t="shared" si="792"/>
        <v>0</v>
      </c>
      <c r="X5539" s="3" t="str">
        <f t="shared" si="793"/>
        <v>8</v>
      </c>
      <c r="Z5539" s="14">
        <f t="shared" si="794"/>
        <v>29372.400000000001</v>
      </c>
      <c r="AA5539" s="7">
        <f>VLOOKUP(G5539,Ma_KH!$A:$R,14,0)</f>
        <v>60</v>
      </c>
      <c r="AD5539" s="7" t="str">
        <f>IFERROR(VLOOKUP(J5539,'Chuyển Mã'!$B$3:$C$9,2,0),"")</f>
        <v>Tỉnh</v>
      </c>
      <c r="AE5539" s="7" t="str">
        <f t="shared" si="789"/>
        <v>Chân giò heo muối 300g</v>
      </c>
      <c r="AF5539" s="7">
        <f t="shared" si="790"/>
        <v>5</v>
      </c>
    </row>
    <row r="5540" spans="1:32" x14ac:dyDescent="0.25">
      <c r="A5540" s="65">
        <v>45912</v>
      </c>
      <c r="B5540" s="25">
        <v>4176683900</v>
      </c>
      <c r="C5540" s="12" t="s">
        <v>7214</v>
      </c>
      <c r="D5540" s="16">
        <v>45912</v>
      </c>
      <c r="G5540" s="13" t="s">
        <v>7321</v>
      </c>
      <c r="I5540" s="25" t="s">
        <v>8925</v>
      </c>
      <c r="J5540" s="13" t="s">
        <v>1796</v>
      </c>
      <c r="K5540" s="13" t="s">
        <v>32</v>
      </c>
      <c r="L5540" s="25" t="str">
        <f>VLOOKUP($K5540,TONG_SL!$A:$D,2,0)</f>
        <v>Giò Tai Lưỡi Xào 250</v>
      </c>
      <c r="N5540" s="25" t="str">
        <f t="shared" si="788"/>
        <v>K-C6</v>
      </c>
      <c r="Q5540" s="25" t="str">
        <f>VLOOKUP(K5540,TONG_SL!$A:$D,3,0)</f>
        <v>Túi</v>
      </c>
      <c r="R5540" s="1">
        <v>5</v>
      </c>
      <c r="T5540" s="1">
        <f>VLOOKUP(VLOOKUP(G5540,Ma_KH!$A:$R,18,0)&amp;K5540,Gia_MB!$A:$F,6,0)</f>
        <v>50183</v>
      </c>
      <c r="U5540" s="14">
        <f t="shared" si="791"/>
        <v>250915</v>
      </c>
      <c r="W5540" s="64">
        <f t="shared" si="792"/>
        <v>0</v>
      </c>
      <c r="X5540" s="3" t="str">
        <f t="shared" si="793"/>
        <v>8</v>
      </c>
      <c r="Z5540" s="14">
        <f t="shared" si="794"/>
        <v>20073.2</v>
      </c>
      <c r="AA5540" s="7">
        <f>VLOOKUP(G5540,Ma_KH!$A:$R,14,0)</f>
        <v>60</v>
      </c>
      <c r="AD5540" s="7" t="str">
        <f>IFERROR(VLOOKUP(J5540,'Chuyển Mã'!$B$3:$C$9,2,0),"")</f>
        <v>Tỉnh</v>
      </c>
      <c r="AE5540" s="7" t="str">
        <f t="shared" si="789"/>
        <v>Giò Tai Lưỡi Xào 250</v>
      </c>
      <c r="AF5540" s="7">
        <f t="shared" si="790"/>
        <v>5</v>
      </c>
    </row>
    <row r="5541" spans="1:32" x14ac:dyDescent="0.25">
      <c r="A5541" s="65">
        <v>45912</v>
      </c>
      <c r="B5541" s="25">
        <v>4176683900</v>
      </c>
      <c r="C5541" s="12" t="s">
        <v>7214</v>
      </c>
      <c r="D5541" s="16">
        <v>45912</v>
      </c>
      <c r="G5541" s="13" t="s">
        <v>7321</v>
      </c>
      <c r="I5541" s="25" t="s">
        <v>8925</v>
      </c>
      <c r="J5541" s="13" t="s">
        <v>1796</v>
      </c>
      <c r="K5541" s="13" t="s">
        <v>51</v>
      </c>
      <c r="L5541" s="25" t="str">
        <f>VLOOKUP($K5541,TONG_SL!$A:$D,2,0)</f>
        <v>Mọc Nấm Hương 250g</v>
      </c>
      <c r="N5541" s="25" t="str">
        <f t="shared" ref="N5541:N5604" si="795">IF($B5541&lt;&gt;"","K-C6","")</f>
        <v>K-C6</v>
      </c>
      <c r="Q5541" s="25" t="str">
        <f>VLOOKUP(K5541,TONG_SL!$A:$D,3,0)</f>
        <v>Túi</v>
      </c>
      <c r="R5541" s="1">
        <v>5</v>
      </c>
      <c r="T5541" s="1">
        <f>VLOOKUP(VLOOKUP(G5541,Ma_KH!$A:$R,18,0)&amp;K5541,Gia_MB!$A:$F,6,0)</f>
        <v>46000</v>
      </c>
      <c r="U5541" s="14">
        <f t="shared" si="791"/>
        <v>230000</v>
      </c>
      <c r="W5541" s="64">
        <f t="shared" si="792"/>
        <v>0</v>
      </c>
      <c r="X5541" s="3" t="str">
        <f t="shared" si="793"/>
        <v>8</v>
      </c>
      <c r="Z5541" s="14">
        <f t="shared" si="794"/>
        <v>18400</v>
      </c>
      <c r="AA5541" s="7">
        <f>VLOOKUP(G5541,Ma_KH!$A:$R,14,0)</f>
        <v>60</v>
      </c>
      <c r="AD5541" s="7" t="str">
        <f>IFERROR(VLOOKUP(J5541,'Chuyển Mã'!$B$3:$C$9,2,0),"")</f>
        <v>Tỉnh</v>
      </c>
      <c r="AE5541" s="7" t="str">
        <f t="shared" si="789"/>
        <v>Mọc Nấm Hương 250g</v>
      </c>
      <c r="AF5541" s="7">
        <f t="shared" si="790"/>
        <v>5</v>
      </c>
    </row>
    <row r="5542" spans="1:32" x14ac:dyDescent="0.25">
      <c r="A5542" s="65">
        <v>45912</v>
      </c>
      <c r="B5542" s="25">
        <v>4176683900</v>
      </c>
      <c r="C5542" s="12" t="s">
        <v>7214</v>
      </c>
      <c r="D5542" s="16">
        <v>45912</v>
      </c>
      <c r="G5542" s="13" t="s">
        <v>7321</v>
      </c>
      <c r="I5542" s="25" t="s">
        <v>8925</v>
      </c>
      <c r="J5542" s="13" t="s">
        <v>1796</v>
      </c>
      <c r="K5542" s="13" t="s">
        <v>35</v>
      </c>
      <c r="L5542" s="25" t="str">
        <f>VLOOKUP($K5542,TONG_SL!$A:$D,2,0)</f>
        <v>Tai heo muối 200g</v>
      </c>
      <c r="N5542" s="25" t="str">
        <f t="shared" si="795"/>
        <v>K-C6</v>
      </c>
      <c r="Q5542" s="25" t="str">
        <f>VLOOKUP(K5542,TONG_SL!$A:$D,3,0)</f>
        <v>Túi</v>
      </c>
      <c r="R5542" s="1">
        <v>5</v>
      </c>
      <c r="T5542" s="1">
        <f>VLOOKUP(VLOOKUP(G5542,Ma_KH!$A:$R,18,0)&amp;K5542,Gia_MB!$A:$F,6,0)</f>
        <v>55595</v>
      </c>
      <c r="U5542" s="14">
        <f t="shared" si="791"/>
        <v>277975</v>
      </c>
      <c r="W5542" s="64">
        <f t="shared" si="792"/>
        <v>0</v>
      </c>
      <c r="X5542" s="3" t="str">
        <f t="shared" si="793"/>
        <v>8</v>
      </c>
      <c r="Z5542" s="14">
        <f t="shared" si="794"/>
        <v>22238</v>
      </c>
      <c r="AA5542" s="7">
        <f>VLOOKUP(G5542,Ma_KH!$A:$R,14,0)</f>
        <v>60</v>
      </c>
      <c r="AD5542" s="7" t="str">
        <f>IFERROR(VLOOKUP(J5542,'Chuyển Mã'!$B$3:$C$9,2,0),"")</f>
        <v>Tỉnh</v>
      </c>
      <c r="AE5542" s="7" t="str">
        <f t="shared" si="789"/>
        <v>Tai heo muối 200g</v>
      </c>
      <c r="AF5542" s="7">
        <f t="shared" si="790"/>
        <v>5</v>
      </c>
    </row>
    <row r="5543" spans="1:32" x14ac:dyDescent="0.25">
      <c r="A5543" s="65">
        <v>45912</v>
      </c>
      <c r="B5543" s="25">
        <v>4176683900</v>
      </c>
      <c r="C5543" s="12" t="s">
        <v>7214</v>
      </c>
      <c r="D5543" s="16">
        <v>45912</v>
      </c>
      <c r="G5543" s="13" t="s">
        <v>7321</v>
      </c>
      <c r="I5543" s="25" t="s">
        <v>8925</v>
      </c>
      <c r="J5543" s="13" t="s">
        <v>1796</v>
      </c>
      <c r="K5543" s="13" t="s">
        <v>27</v>
      </c>
      <c r="L5543" s="25" t="str">
        <f>VLOOKUP($K5543,TONG_SL!$A:$D,2,0)</f>
        <v>Chân giò heo muối 300g</v>
      </c>
      <c r="N5543" s="25" t="str">
        <f t="shared" si="795"/>
        <v>K-C6</v>
      </c>
      <c r="Q5543" s="25" t="str">
        <f>VLOOKUP(K5543,TONG_SL!$A:$D,3,0)</f>
        <v>Túi</v>
      </c>
      <c r="R5543" s="1">
        <v>5</v>
      </c>
      <c r="T5543" s="1">
        <f>VLOOKUP(VLOOKUP(G5543,Ma_KH!$A:$R,18,0)&amp;K5543,Gia_MB!$A:$F,6,0)</f>
        <v>73431</v>
      </c>
      <c r="U5543" s="14">
        <f t="shared" si="791"/>
        <v>367155</v>
      </c>
      <c r="W5543" s="64">
        <f t="shared" si="792"/>
        <v>0</v>
      </c>
      <c r="X5543" s="3" t="str">
        <f t="shared" si="793"/>
        <v>8</v>
      </c>
      <c r="Z5543" s="14">
        <f t="shared" si="794"/>
        <v>29372.400000000001</v>
      </c>
      <c r="AA5543" s="7">
        <f>VLOOKUP(G5543,Ma_KH!$A:$R,14,0)</f>
        <v>60</v>
      </c>
      <c r="AD5543" s="7" t="str">
        <f>IFERROR(VLOOKUP(J5543,'Chuyển Mã'!$B$3:$C$9,2,0),"")</f>
        <v>Tỉnh</v>
      </c>
      <c r="AE5543" s="7" t="str">
        <f t="shared" si="789"/>
        <v>Chân giò heo muối 300g</v>
      </c>
      <c r="AF5543" s="7">
        <f t="shared" si="790"/>
        <v>5</v>
      </c>
    </row>
    <row r="5544" spans="1:32" x14ac:dyDescent="0.25">
      <c r="A5544" s="65">
        <v>45912</v>
      </c>
      <c r="B5544" s="25">
        <v>4176686280</v>
      </c>
      <c r="C5544" s="12" t="s">
        <v>7214</v>
      </c>
      <c r="D5544" s="16">
        <v>45912</v>
      </c>
      <c r="G5544" s="13" t="s">
        <v>7321</v>
      </c>
      <c r="I5544" s="25" t="s">
        <v>8926</v>
      </c>
      <c r="J5544" s="13" t="s">
        <v>1796</v>
      </c>
      <c r="K5544" s="13" t="s">
        <v>35</v>
      </c>
      <c r="L5544" s="25" t="str">
        <f>VLOOKUP($K5544,TONG_SL!$A:$D,2,0)</f>
        <v>Tai heo muối 200g</v>
      </c>
      <c r="N5544" s="25" t="str">
        <f t="shared" si="795"/>
        <v>K-C6</v>
      </c>
      <c r="Q5544" s="25" t="str">
        <f>VLOOKUP(K5544,TONG_SL!$A:$D,3,0)</f>
        <v>Túi</v>
      </c>
      <c r="R5544" s="1">
        <v>5</v>
      </c>
      <c r="T5544" s="1">
        <f>VLOOKUP(VLOOKUP(G5544,Ma_KH!$A:$R,18,0)&amp;K5544,Gia_MB!$A:$F,6,0)</f>
        <v>55595</v>
      </c>
      <c r="U5544" s="14">
        <f t="shared" si="791"/>
        <v>277975</v>
      </c>
      <c r="W5544" s="64">
        <f t="shared" si="792"/>
        <v>0</v>
      </c>
      <c r="X5544" s="3" t="str">
        <f t="shared" si="793"/>
        <v>8</v>
      </c>
      <c r="Z5544" s="14">
        <f t="shared" si="794"/>
        <v>22238</v>
      </c>
      <c r="AA5544" s="7">
        <f>VLOOKUP(G5544,Ma_KH!$A:$R,14,0)</f>
        <v>60</v>
      </c>
      <c r="AD5544" s="7" t="str">
        <f>IFERROR(VLOOKUP(J5544,'Chuyển Mã'!$B$3:$C$9,2,0),"")</f>
        <v>Tỉnh</v>
      </c>
      <c r="AE5544" s="7" t="str">
        <f t="shared" si="789"/>
        <v>Tai heo muối 200g</v>
      </c>
      <c r="AF5544" s="7">
        <f t="shared" si="790"/>
        <v>5</v>
      </c>
    </row>
    <row r="5545" spans="1:32" x14ac:dyDescent="0.25">
      <c r="A5545" s="65">
        <v>45912</v>
      </c>
      <c r="B5545" s="25">
        <v>4176686280</v>
      </c>
      <c r="C5545" s="12" t="s">
        <v>7214</v>
      </c>
      <c r="D5545" s="16">
        <v>45912</v>
      </c>
      <c r="G5545" s="13" t="s">
        <v>7321</v>
      </c>
      <c r="I5545" s="25" t="s">
        <v>8926</v>
      </c>
      <c r="J5545" s="13" t="s">
        <v>1796</v>
      </c>
      <c r="K5545" s="13" t="s">
        <v>39</v>
      </c>
      <c r="L5545" s="25" t="str">
        <f>VLOOKUP($K5545,TONG_SL!$A:$D,2,0)</f>
        <v>Chả cốm 300g</v>
      </c>
      <c r="N5545" s="25" t="str">
        <f t="shared" si="795"/>
        <v>K-C6</v>
      </c>
      <c r="Q5545" s="25" t="str">
        <f>VLOOKUP(K5545,TONG_SL!$A:$D,3,0)</f>
        <v>Túi</v>
      </c>
      <c r="R5545" s="1">
        <v>5</v>
      </c>
      <c r="T5545" s="1">
        <f>VLOOKUP(VLOOKUP(G5545,Ma_KH!$A:$R,18,0)&amp;K5545,Gia_MB!$A:$F,6,0)</f>
        <v>74250</v>
      </c>
      <c r="U5545" s="14">
        <f t="shared" si="791"/>
        <v>371250</v>
      </c>
      <c r="W5545" s="64">
        <f t="shared" si="792"/>
        <v>0</v>
      </c>
      <c r="X5545" s="3" t="str">
        <f t="shared" si="793"/>
        <v>8</v>
      </c>
      <c r="Z5545" s="14">
        <f t="shared" si="794"/>
        <v>29700</v>
      </c>
      <c r="AA5545" s="7">
        <f>VLOOKUP(G5545,Ma_KH!$A:$R,14,0)</f>
        <v>60</v>
      </c>
      <c r="AD5545" s="7" t="str">
        <f>IFERROR(VLOOKUP(J5545,'Chuyển Mã'!$B$3:$C$9,2,0),"")</f>
        <v>Tỉnh</v>
      </c>
      <c r="AE5545" s="7" t="str">
        <f t="shared" si="789"/>
        <v>Chả cốm 300g</v>
      </c>
      <c r="AF5545" s="7">
        <f t="shared" si="790"/>
        <v>5</v>
      </c>
    </row>
    <row r="5546" spans="1:32" x14ac:dyDescent="0.25">
      <c r="A5546" s="65">
        <v>45912</v>
      </c>
      <c r="B5546" s="25">
        <v>4176686280</v>
      </c>
      <c r="C5546" s="12" t="s">
        <v>7214</v>
      </c>
      <c r="D5546" s="16">
        <v>45912</v>
      </c>
      <c r="G5546" s="13" t="s">
        <v>7321</v>
      </c>
      <c r="I5546" s="25" t="s">
        <v>8926</v>
      </c>
      <c r="J5546" s="13" t="s">
        <v>1796</v>
      </c>
      <c r="K5546" s="13" t="s">
        <v>7213</v>
      </c>
      <c r="L5546" s="25" t="str">
        <f>VLOOKUP($K5546,TONG_SL!$A:$D,2,0)</f>
        <v>Chả nướng 300g</v>
      </c>
      <c r="N5546" s="25" t="str">
        <f t="shared" si="795"/>
        <v>K-C6</v>
      </c>
      <c r="Q5546" s="25" t="str">
        <f>VLOOKUP(K5546,TONG_SL!$A:$D,3,0)</f>
        <v>Túi</v>
      </c>
      <c r="R5546" s="1">
        <v>5</v>
      </c>
      <c r="T5546" s="1">
        <f>VLOOKUP(VLOOKUP(G5546,Ma_KH!$A:$R,18,0)&amp;K5546,Gia_MB!$A:$F,6,0)</f>
        <v>70950</v>
      </c>
      <c r="U5546" s="14">
        <f t="shared" si="791"/>
        <v>354750</v>
      </c>
      <c r="W5546" s="64">
        <f t="shared" si="792"/>
        <v>0</v>
      </c>
      <c r="X5546" s="3" t="str">
        <f t="shared" si="793"/>
        <v>8</v>
      </c>
      <c r="Z5546" s="14">
        <f t="shared" si="794"/>
        <v>28380</v>
      </c>
      <c r="AA5546" s="7">
        <f>VLOOKUP(G5546,Ma_KH!$A:$R,14,0)</f>
        <v>60</v>
      </c>
      <c r="AD5546" s="7" t="str">
        <f>IFERROR(VLOOKUP(J5546,'Chuyển Mã'!$B$3:$C$9,2,0),"")</f>
        <v>Tỉnh</v>
      </c>
      <c r="AE5546" s="7" t="str">
        <f t="shared" si="789"/>
        <v>Chả nướng 300g</v>
      </c>
      <c r="AF5546" s="7">
        <f t="shared" si="790"/>
        <v>5</v>
      </c>
    </row>
    <row r="5547" spans="1:32" x14ac:dyDescent="0.25">
      <c r="A5547" s="65">
        <v>45912</v>
      </c>
      <c r="B5547" s="25">
        <v>4176686280</v>
      </c>
      <c r="C5547" s="12" t="s">
        <v>7214</v>
      </c>
      <c r="D5547" s="16">
        <v>45912</v>
      </c>
      <c r="G5547" s="13" t="s">
        <v>7321</v>
      </c>
      <c r="I5547" s="25" t="s">
        <v>8926</v>
      </c>
      <c r="J5547" s="13" t="s">
        <v>1796</v>
      </c>
      <c r="K5547" s="13" t="s">
        <v>51</v>
      </c>
      <c r="L5547" s="25" t="str">
        <f>VLOOKUP($K5547,TONG_SL!$A:$D,2,0)</f>
        <v>Mọc Nấm Hương 250g</v>
      </c>
      <c r="N5547" s="25" t="str">
        <f t="shared" si="795"/>
        <v>K-C6</v>
      </c>
      <c r="Q5547" s="25" t="str">
        <f>VLOOKUP(K5547,TONG_SL!$A:$D,3,0)</f>
        <v>Túi</v>
      </c>
      <c r="R5547" s="1">
        <v>5</v>
      </c>
      <c r="T5547" s="1">
        <f>VLOOKUP(VLOOKUP(G5547,Ma_KH!$A:$R,18,0)&amp;K5547,Gia_MB!$A:$F,6,0)</f>
        <v>46000</v>
      </c>
      <c r="U5547" s="14">
        <f t="shared" si="791"/>
        <v>230000</v>
      </c>
      <c r="W5547" s="64">
        <f t="shared" si="792"/>
        <v>0</v>
      </c>
      <c r="X5547" s="3" t="str">
        <f t="shared" si="793"/>
        <v>8</v>
      </c>
      <c r="Z5547" s="14">
        <f t="shared" si="794"/>
        <v>18400</v>
      </c>
      <c r="AA5547" s="7">
        <f>VLOOKUP(G5547,Ma_KH!$A:$R,14,0)</f>
        <v>60</v>
      </c>
      <c r="AD5547" s="7" t="str">
        <f>IFERROR(VLOOKUP(J5547,'Chuyển Mã'!$B$3:$C$9,2,0),"")</f>
        <v>Tỉnh</v>
      </c>
      <c r="AE5547" s="7" t="str">
        <f t="shared" si="789"/>
        <v>Mọc Nấm Hương 250g</v>
      </c>
      <c r="AF5547" s="7">
        <f t="shared" si="790"/>
        <v>5</v>
      </c>
    </row>
    <row r="5548" spans="1:32" x14ac:dyDescent="0.25">
      <c r="A5548" s="65">
        <v>45912</v>
      </c>
      <c r="B5548" s="25">
        <v>4176686280</v>
      </c>
      <c r="C5548" s="12" t="s">
        <v>7214</v>
      </c>
      <c r="D5548" s="16">
        <v>45912</v>
      </c>
      <c r="G5548" s="13" t="s">
        <v>7321</v>
      </c>
      <c r="I5548" s="25" t="s">
        <v>8926</v>
      </c>
      <c r="J5548" s="13" t="s">
        <v>1796</v>
      </c>
      <c r="K5548" s="13" t="s">
        <v>32</v>
      </c>
      <c r="L5548" s="25" t="str">
        <f>VLOOKUP($K5548,TONG_SL!$A:$D,2,0)</f>
        <v>Giò Tai Lưỡi Xào 250</v>
      </c>
      <c r="N5548" s="25" t="str">
        <f t="shared" si="795"/>
        <v>K-C6</v>
      </c>
      <c r="Q5548" s="25" t="str">
        <f>VLOOKUP(K5548,TONG_SL!$A:$D,3,0)</f>
        <v>Túi</v>
      </c>
      <c r="R5548" s="1">
        <v>5</v>
      </c>
      <c r="T5548" s="1">
        <f>VLOOKUP(VLOOKUP(G5548,Ma_KH!$A:$R,18,0)&amp;K5548,Gia_MB!$A:$F,6,0)</f>
        <v>50183</v>
      </c>
      <c r="U5548" s="14">
        <f t="shared" si="791"/>
        <v>250915</v>
      </c>
      <c r="W5548" s="64">
        <f t="shared" si="792"/>
        <v>0</v>
      </c>
      <c r="X5548" s="3" t="str">
        <f t="shared" si="793"/>
        <v>8</v>
      </c>
      <c r="Z5548" s="14">
        <f t="shared" si="794"/>
        <v>20073.2</v>
      </c>
      <c r="AA5548" s="7">
        <f>VLOOKUP(G5548,Ma_KH!$A:$R,14,0)</f>
        <v>60</v>
      </c>
      <c r="AD5548" s="7" t="str">
        <f>IFERROR(VLOOKUP(J5548,'Chuyển Mã'!$B$3:$C$9,2,0),"")</f>
        <v>Tỉnh</v>
      </c>
      <c r="AE5548" s="7" t="str">
        <f t="shared" si="789"/>
        <v>Giò Tai Lưỡi Xào 250</v>
      </c>
      <c r="AF5548" s="7">
        <f t="shared" si="790"/>
        <v>5</v>
      </c>
    </row>
    <row r="5549" spans="1:32" x14ac:dyDescent="0.25">
      <c r="A5549" s="65">
        <v>45912</v>
      </c>
      <c r="B5549" s="25">
        <v>4176691146</v>
      </c>
      <c r="C5549" s="12" t="s">
        <v>7214</v>
      </c>
      <c r="D5549" s="16">
        <v>45912</v>
      </c>
      <c r="G5549" s="13" t="s">
        <v>7321</v>
      </c>
      <c r="I5549" s="25" t="s">
        <v>8927</v>
      </c>
      <c r="J5549" s="13" t="s">
        <v>1796</v>
      </c>
      <c r="K5549" s="13" t="s">
        <v>32</v>
      </c>
      <c r="L5549" s="25" t="str">
        <f>VLOOKUP($K5549,TONG_SL!$A:$D,2,0)</f>
        <v>Giò Tai Lưỡi Xào 250</v>
      </c>
      <c r="N5549" s="25" t="str">
        <f t="shared" si="795"/>
        <v>K-C6</v>
      </c>
      <c r="Q5549" s="25" t="str">
        <f>VLOOKUP(K5549,TONG_SL!$A:$D,3,0)</f>
        <v>Túi</v>
      </c>
      <c r="R5549" s="1">
        <v>5</v>
      </c>
      <c r="T5549" s="1">
        <f>VLOOKUP(VLOOKUP(G5549,Ma_KH!$A:$R,18,0)&amp;K5549,Gia_MB!$A:$F,6,0)</f>
        <v>50183</v>
      </c>
      <c r="U5549" s="14">
        <f t="shared" si="791"/>
        <v>250915</v>
      </c>
      <c r="W5549" s="64">
        <f t="shared" si="792"/>
        <v>0</v>
      </c>
      <c r="X5549" s="3" t="str">
        <f t="shared" si="793"/>
        <v>8</v>
      </c>
      <c r="Z5549" s="14">
        <f t="shared" si="794"/>
        <v>20073.2</v>
      </c>
      <c r="AA5549" s="7">
        <f>VLOOKUP(G5549,Ma_KH!$A:$R,14,0)</f>
        <v>60</v>
      </c>
      <c r="AD5549" s="7" t="str">
        <f>IFERROR(VLOOKUP(J5549,'Chuyển Mã'!$B$3:$C$9,2,0),"")</f>
        <v>Tỉnh</v>
      </c>
      <c r="AE5549" s="7" t="str">
        <f t="shared" si="789"/>
        <v>Giò Tai Lưỡi Xào 250</v>
      </c>
      <c r="AF5549" s="7">
        <f t="shared" si="790"/>
        <v>5</v>
      </c>
    </row>
    <row r="5550" spans="1:32" x14ac:dyDescent="0.25">
      <c r="A5550" s="65">
        <v>45912</v>
      </c>
      <c r="B5550" s="25">
        <v>4176691146</v>
      </c>
      <c r="C5550" s="12" t="s">
        <v>7214</v>
      </c>
      <c r="D5550" s="16">
        <v>45912</v>
      </c>
      <c r="G5550" s="13" t="s">
        <v>7321</v>
      </c>
      <c r="I5550" s="25" t="s">
        <v>8927</v>
      </c>
      <c r="J5550" s="13" t="s">
        <v>1796</v>
      </c>
      <c r="K5550" s="13" t="s">
        <v>51</v>
      </c>
      <c r="L5550" s="25" t="str">
        <f>VLOOKUP($K5550,TONG_SL!$A:$D,2,0)</f>
        <v>Mọc Nấm Hương 250g</v>
      </c>
      <c r="N5550" s="25" t="str">
        <f t="shared" si="795"/>
        <v>K-C6</v>
      </c>
      <c r="Q5550" s="25" t="str">
        <f>VLOOKUP(K5550,TONG_SL!$A:$D,3,0)</f>
        <v>Túi</v>
      </c>
      <c r="R5550" s="1">
        <v>5</v>
      </c>
      <c r="T5550" s="1">
        <f>VLOOKUP(VLOOKUP(G5550,Ma_KH!$A:$R,18,0)&amp;K5550,Gia_MB!$A:$F,6,0)</f>
        <v>46000</v>
      </c>
      <c r="U5550" s="14">
        <f t="shared" si="791"/>
        <v>230000</v>
      </c>
      <c r="W5550" s="64">
        <f t="shared" si="792"/>
        <v>0</v>
      </c>
      <c r="X5550" s="3" t="str">
        <f t="shared" si="793"/>
        <v>8</v>
      </c>
      <c r="Z5550" s="14">
        <f t="shared" si="794"/>
        <v>18400</v>
      </c>
      <c r="AA5550" s="7">
        <f>VLOOKUP(G5550,Ma_KH!$A:$R,14,0)</f>
        <v>60</v>
      </c>
      <c r="AD5550" s="7" t="str">
        <f>IFERROR(VLOOKUP(J5550,'Chuyển Mã'!$B$3:$C$9,2,0),"")</f>
        <v>Tỉnh</v>
      </c>
      <c r="AE5550" s="7" t="str">
        <f t="shared" si="789"/>
        <v>Mọc Nấm Hương 250g</v>
      </c>
      <c r="AF5550" s="7">
        <f t="shared" si="790"/>
        <v>5</v>
      </c>
    </row>
    <row r="5551" spans="1:32" x14ac:dyDescent="0.25">
      <c r="A5551" s="65">
        <v>45912</v>
      </c>
      <c r="B5551" s="25">
        <v>4176691146</v>
      </c>
      <c r="C5551" s="12" t="s">
        <v>7214</v>
      </c>
      <c r="D5551" s="16">
        <v>45912</v>
      </c>
      <c r="G5551" s="13" t="s">
        <v>7321</v>
      </c>
      <c r="I5551" s="25" t="s">
        <v>8927</v>
      </c>
      <c r="J5551" s="13" t="s">
        <v>1796</v>
      </c>
      <c r="K5551" s="13" t="s">
        <v>39</v>
      </c>
      <c r="L5551" s="25" t="str">
        <f>VLOOKUP($K5551,TONG_SL!$A:$D,2,0)</f>
        <v>Chả cốm 300g</v>
      </c>
      <c r="N5551" s="25" t="str">
        <f t="shared" si="795"/>
        <v>K-C6</v>
      </c>
      <c r="Q5551" s="25" t="str">
        <f>VLOOKUP(K5551,TONG_SL!$A:$D,3,0)</f>
        <v>Túi</v>
      </c>
      <c r="R5551" s="1">
        <v>5</v>
      </c>
      <c r="T5551" s="1">
        <f>VLOOKUP(VLOOKUP(G5551,Ma_KH!$A:$R,18,0)&amp;K5551,Gia_MB!$A:$F,6,0)</f>
        <v>74250</v>
      </c>
      <c r="U5551" s="14">
        <f t="shared" si="791"/>
        <v>371250</v>
      </c>
      <c r="W5551" s="64">
        <f t="shared" si="792"/>
        <v>0</v>
      </c>
      <c r="X5551" s="3" t="str">
        <f t="shared" si="793"/>
        <v>8</v>
      </c>
      <c r="Z5551" s="14">
        <f t="shared" si="794"/>
        <v>29700</v>
      </c>
      <c r="AA5551" s="7">
        <f>VLOOKUP(G5551,Ma_KH!$A:$R,14,0)</f>
        <v>60</v>
      </c>
      <c r="AD5551" s="7" t="str">
        <f>IFERROR(VLOOKUP(J5551,'Chuyển Mã'!$B$3:$C$9,2,0),"")</f>
        <v>Tỉnh</v>
      </c>
      <c r="AE5551" s="7" t="str">
        <f t="shared" si="789"/>
        <v>Chả cốm 300g</v>
      </c>
      <c r="AF5551" s="7">
        <f t="shared" si="790"/>
        <v>5</v>
      </c>
    </row>
    <row r="5552" spans="1:32" x14ac:dyDescent="0.25">
      <c r="A5552" s="65">
        <v>45912</v>
      </c>
      <c r="B5552" s="25">
        <v>4176691146</v>
      </c>
      <c r="C5552" s="12" t="s">
        <v>7214</v>
      </c>
      <c r="D5552" s="16">
        <v>45912</v>
      </c>
      <c r="G5552" s="13" t="s">
        <v>7321</v>
      </c>
      <c r="I5552" s="25" t="s">
        <v>8927</v>
      </c>
      <c r="J5552" s="13" t="s">
        <v>1796</v>
      </c>
      <c r="K5552" s="13" t="s">
        <v>7213</v>
      </c>
      <c r="L5552" s="25" t="str">
        <f>VLOOKUP($K5552,TONG_SL!$A:$D,2,0)</f>
        <v>Chả nướng 300g</v>
      </c>
      <c r="N5552" s="25" t="str">
        <f t="shared" si="795"/>
        <v>K-C6</v>
      </c>
      <c r="Q5552" s="25" t="str">
        <f>VLOOKUP(K5552,TONG_SL!$A:$D,3,0)</f>
        <v>Túi</v>
      </c>
      <c r="R5552" s="1">
        <v>5</v>
      </c>
      <c r="T5552" s="1">
        <f>VLOOKUP(VLOOKUP(G5552,Ma_KH!$A:$R,18,0)&amp;K5552,Gia_MB!$A:$F,6,0)</f>
        <v>70950</v>
      </c>
      <c r="U5552" s="14">
        <f t="shared" si="791"/>
        <v>354750</v>
      </c>
      <c r="W5552" s="64">
        <f t="shared" si="792"/>
        <v>0</v>
      </c>
      <c r="X5552" s="3" t="str">
        <f t="shared" si="793"/>
        <v>8</v>
      </c>
      <c r="Z5552" s="14">
        <f t="shared" si="794"/>
        <v>28380</v>
      </c>
      <c r="AA5552" s="7">
        <f>VLOOKUP(G5552,Ma_KH!$A:$R,14,0)</f>
        <v>60</v>
      </c>
      <c r="AD5552" s="7" t="str">
        <f>IFERROR(VLOOKUP(J5552,'Chuyển Mã'!$B$3:$C$9,2,0),"")</f>
        <v>Tỉnh</v>
      </c>
      <c r="AE5552" s="7" t="str">
        <f t="shared" si="789"/>
        <v>Chả nướng 300g</v>
      </c>
      <c r="AF5552" s="7">
        <f t="shared" si="790"/>
        <v>5</v>
      </c>
    </row>
    <row r="5553" spans="1:32" x14ac:dyDescent="0.25">
      <c r="A5553" s="65">
        <v>45912</v>
      </c>
      <c r="B5553" s="25">
        <v>4176685887</v>
      </c>
      <c r="C5553" s="12" t="s">
        <v>7214</v>
      </c>
      <c r="D5553" s="16">
        <v>45912</v>
      </c>
      <c r="G5553" s="13" t="s">
        <v>7321</v>
      </c>
      <c r="I5553" s="25" t="s">
        <v>8928</v>
      </c>
      <c r="J5553" s="13" t="s">
        <v>1796</v>
      </c>
      <c r="K5553" s="13" t="s">
        <v>51</v>
      </c>
      <c r="L5553" s="25" t="str">
        <f>VLOOKUP($K5553,TONG_SL!$A:$D,2,0)</f>
        <v>Mọc Nấm Hương 250g</v>
      </c>
      <c r="N5553" s="25" t="str">
        <f t="shared" si="795"/>
        <v>K-C6</v>
      </c>
      <c r="Q5553" s="25" t="str">
        <f>VLOOKUP(K5553,TONG_SL!$A:$D,3,0)</f>
        <v>Túi</v>
      </c>
      <c r="R5553" s="1">
        <v>5</v>
      </c>
      <c r="T5553" s="1">
        <f>VLOOKUP(VLOOKUP(G5553,Ma_KH!$A:$R,18,0)&amp;K5553,Gia_MB!$A:$F,6,0)</f>
        <v>46000</v>
      </c>
      <c r="U5553" s="14">
        <f t="shared" si="791"/>
        <v>230000</v>
      </c>
      <c r="W5553" s="64">
        <f t="shared" si="792"/>
        <v>0</v>
      </c>
      <c r="X5553" s="3" t="str">
        <f t="shared" si="793"/>
        <v>8</v>
      </c>
      <c r="Z5553" s="14">
        <f t="shared" si="794"/>
        <v>18400</v>
      </c>
      <c r="AA5553" s="7">
        <f>VLOOKUP(G5553,Ma_KH!$A:$R,14,0)</f>
        <v>60</v>
      </c>
      <c r="AD5553" s="7" t="str">
        <f>IFERROR(VLOOKUP(J5553,'Chuyển Mã'!$B$3:$C$9,2,0),"")</f>
        <v>Tỉnh</v>
      </c>
      <c r="AE5553" s="7" t="str">
        <f t="shared" si="789"/>
        <v>Mọc Nấm Hương 250g</v>
      </c>
      <c r="AF5553" s="7">
        <f t="shared" si="790"/>
        <v>5</v>
      </c>
    </row>
    <row r="5554" spans="1:32" x14ac:dyDescent="0.25">
      <c r="A5554" s="65">
        <v>45912</v>
      </c>
      <c r="B5554" s="25">
        <v>4176685887</v>
      </c>
      <c r="C5554" s="12" t="s">
        <v>7214</v>
      </c>
      <c r="D5554" s="16">
        <v>45912</v>
      </c>
      <c r="G5554" s="13" t="s">
        <v>7321</v>
      </c>
      <c r="I5554" s="25" t="s">
        <v>8928</v>
      </c>
      <c r="J5554" s="13" t="s">
        <v>1796</v>
      </c>
      <c r="K5554" s="13" t="s">
        <v>39</v>
      </c>
      <c r="L5554" s="25" t="str">
        <f>VLOOKUP($K5554,TONG_SL!$A:$D,2,0)</f>
        <v>Chả cốm 300g</v>
      </c>
      <c r="N5554" s="25" t="str">
        <f t="shared" si="795"/>
        <v>K-C6</v>
      </c>
      <c r="Q5554" s="25" t="str">
        <f>VLOOKUP(K5554,TONG_SL!$A:$D,3,0)</f>
        <v>Túi</v>
      </c>
      <c r="R5554" s="1">
        <v>5</v>
      </c>
      <c r="T5554" s="1">
        <f>VLOOKUP(VLOOKUP(G5554,Ma_KH!$A:$R,18,0)&amp;K5554,Gia_MB!$A:$F,6,0)</f>
        <v>74250</v>
      </c>
      <c r="U5554" s="14">
        <f t="shared" si="791"/>
        <v>371250</v>
      </c>
      <c r="W5554" s="64">
        <f t="shared" si="792"/>
        <v>0</v>
      </c>
      <c r="X5554" s="3" t="str">
        <f t="shared" si="793"/>
        <v>8</v>
      </c>
      <c r="Z5554" s="14">
        <f t="shared" si="794"/>
        <v>29700</v>
      </c>
      <c r="AA5554" s="7">
        <f>VLOOKUP(G5554,Ma_KH!$A:$R,14,0)</f>
        <v>60</v>
      </c>
      <c r="AD5554" s="7" t="str">
        <f>IFERROR(VLOOKUP(J5554,'Chuyển Mã'!$B$3:$C$9,2,0),"")</f>
        <v>Tỉnh</v>
      </c>
      <c r="AE5554" s="7" t="str">
        <f t="shared" si="789"/>
        <v>Chả cốm 300g</v>
      </c>
      <c r="AF5554" s="7">
        <f t="shared" si="790"/>
        <v>5</v>
      </c>
    </row>
    <row r="5555" spans="1:32" x14ac:dyDescent="0.25">
      <c r="A5555" s="65">
        <v>45912</v>
      </c>
      <c r="B5555" s="25">
        <v>4176685887</v>
      </c>
      <c r="C5555" s="12" t="s">
        <v>7214</v>
      </c>
      <c r="D5555" s="16">
        <v>45912</v>
      </c>
      <c r="G5555" s="13" t="s">
        <v>7321</v>
      </c>
      <c r="I5555" s="25" t="s">
        <v>8928</v>
      </c>
      <c r="J5555" s="13" t="s">
        <v>1796</v>
      </c>
      <c r="K5555" s="13" t="s">
        <v>7213</v>
      </c>
      <c r="L5555" s="25" t="str">
        <f>VLOOKUP($K5555,TONG_SL!$A:$D,2,0)</f>
        <v>Chả nướng 300g</v>
      </c>
      <c r="N5555" s="25" t="str">
        <f t="shared" si="795"/>
        <v>K-C6</v>
      </c>
      <c r="Q5555" s="25" t="str">
        <f>VLOOKUP(K5555,TONG_SL!$A:$D,3,0)</f>
        <v>Túi</v>
      </c>
      <c r="R5555" s="1">
        <v>5</v>
      </c>
      <c r="T5555" s="1">
        <f>VLOOKUP(VLOOKUP(G5555,Ma_KH!$A:$R,18,0)&amp;K5555,Gia_MB!$A:$F,6,0)</f>
        <v>70950</v>
      </c>
      <c r="U5555" s="14">
        <f t="shared" si="791"/>
        <v>354750</v>
      </c>
      <c r="W5555" s="64">
        <f t="shared" si="792"/>
        <v>0</v>
      </c>
      <c r="X5555" s="3" t="str">
        <f t="shared" si="793"/>
        <v>8</v>
      </c>
      <c r="Z5555" s="14">
        <f t="shared" si="794"/>
        <v>28380</v>
      </c>
      <c r="AA5555" s="7">
        <f>VLOOKUP(G5555,Ma_KH!$A:$R,14,0)</f>
        <v>60</v>
      </c>
      <c r="AD5555" s="7" t="str">
        <f>IFERROR(VLOOKUP(J5555,'Chuyển Mã'!$B$3:$C$9,2,0),"")</f>
        <v>Tỉnh</v>
      </c>
      <c r="AE5555" s="7" t="str">
        <f t="shared" si="789"/>
        <v>Chả nướng 300g</v>
      </c>
      <c r="AF5555" s="7">
        <f t="shared" si="790"/>
        <v>5</v>
      </c>
    </row>
    <row r="5556" spans="1:32" x14ac:dyDescent="0.25">
      <c r="A5556" s="65">
        <v>45912</v>
      </c>
      <c r="B5556" s="25">
        <v>4176832140</v>
      </c>
      <c r="C5556" s="12" t="s">
        <v>7214</v>
      </c>
      <c r="D5556" s="16">
        <v>45912</v>
      </c>
      <c r="G5556" s="13" t="s">
        <v>7321</v>
      </c>
      <c r="I5556" s="25" t="s">
        <v>8929</v>
      </c>
      <c r="J5556" s="13" t="s">
        <v>1796</v>
      </c>
      <c r="K5556" s="13" t="s">
        <v>27</v>
      </c>
      <c r="L5556" s="25" t="str">
        <f>VLOOKUP($K5556,TONG_SL!$A:$D,2,0)</f>
        <v>Chân giò heo muối 300g</v>
      </c>
      <c r="N5556" s="25" t="str">
        <f t="shared" si="795"/>
        <v>K-C6</v>
      </c>
      <c r="Q5556" s="25" t="str">
        <f>VLOOKUP(K5556,TONG_SL!$A:$D,3,0)</f>
        <v>Túi</v>
      </c>
      <c r="R5556" s="1">
        <v>10</v>
      </c>
      <c r="T5556" s="1">
        <f>VLOOKUP(VLOOKUP(G5556,Ma_KH!$A:$R,18,0)&amp;K5556,Gia_MB!$A:$F,6,0)</f>
        <v>73431</v>
      </c>
      <c r="U5556" s="14">
        <f t="shared" si="791"/>
        <v>734310</v>
      </c>
      <c r="W5556" s="64">
        <f t="shared" si="792"/>
        <v>0</v>
      </c>
      <c r="X5556" s="3" t="str">
        <f t="shared" si="793"/>
        <v>8</v>
      </c>
      <c r="Z5556" s="14">
        <f t="shared" si="794"/>
        <v>58744.800000000003</v>
      </c>
      <c r="AA5556" s="7">
        <f>VLOOKUP(G5556,Ma_KH!$A:$R,14,0)</f>
        <v>60</v>
      </c>
      <c r="AD5556" s="7" t="str">
        <f>IFERROR(VLOOKUP(J5556,'Chuyển Mã'!$B$3:$C$9,2,0),"")</f>
        <v>Tỉnh</v>
      </c>
      <c r="AE5556" s="7" t="str">
        <f t="shared" si="789"/>
        <v>Chân giò heo muối 300g</v>
      </c>
      <c r="AF5556" s="7">
        <f t="shared" si="790"/>
        <v>10</v>
      </c>
    </row>
    <row r="5557" spans="1:32" x14ac:dyDescent="0.25">
      <c r="A5557" s="65">
        <v>45912</v>
      </c>
      <c r="B5557" s="25">
        <v>4176832140</v>
      </c>
      <c r="C5557" s="12" t="s">
        <v>7214</v>
      </c>
      <c r="D5557" s="16">
        <v>45912</v>
      </c>
      <c r="G5557" s="13" t="s">
        <v>7321</v>
      </c>
      <c r="I5557" s="25" t="s">
        <v>8929</v>
      </c>
      <c r="J5557" s="13" t="s">
        <v>1796</v>
      </c>
      <c r="K5557" s="13" t="s">
        <v>30</v>
      </c>
      <c r="L5557" s="25" t="str">
        <f>VLOOKUP($K5557,TONG_SL!$A:$D,2,0)</f>
        <v>Gà muối 500g</v>
      </c>
      <c r="N5557" s="25" t="str">
        <f t="shared" si="795"/>
        <v>K-C6</v>
      </c>
      <c r="Q5557" s="25" t="str">
        <f>VLOOKUP(K5557,TONG_SL!$A:$D,3,0)</f>
        <v>Túi</v>
      </c>
      <c r="R5557" s="1">
        <v>10</v>
      </c>
      <c r="T5557" s="1">
        <f>VLOOKUP(VLOOKUP(G5557,Ma_KH!$A:$R,18,0)&amp;K5557,Gia_MB!$A:$F,6,0)</f>
        <v>111058</v>
      </c>
      <c r="U5557" s="14">
        <f t="shared" si="791"/>
        <v>1110580</v>
      </c>
      <c r="W5557" s="64">
        <f t="shared" si="792"/>
        <v>0</v>
      </c>
      <c r="X5557" s="3" t="str">
        <f t="shared" si="793"/>
        <v>8</v>
      </c>
      <c r="Z5557" s="14">
        <f t="shared" si="794"/>
        <v>88846.400000000009</v>
      </c>
      <c r="AA5557" s="7">
        <f>VLOOKUP(G5557,Ma_KH!$A:$R,14,0)</f>
        <v>60</v>
      </c>
      <c r="AD5557" s="7" t="str">
        <f>IFERROR(VLOOKUP(J5557,'Chuyển Mã'!$B$3:$C$9,2,0),"")</f>
        <v>Tỉnh</v>
      </c>
      <c r="AE5557" s="7" t="str">
        <f t="shared" si="789"/>
        <v>Gà muối 500g</v>
      </c>
      <c r="AF5557" s="7">
        <f t="shared" si="790"/>
        <v>10</v>
      </c>
    </row>
    <row r="5558" spans="1:32" x14ac:dyDescent="0.25">
      <c r="A5558" s="65">
        <v>45912</v>
      </c>
      <c r="B5558" s="25">
        <v>4176832140</v>
      </c>
      <c r="C5558" s="12" t="s">
        <v>7214</v>
      </c>
      <c r="D5558" s="16">
        <v>45912</v>
      </c>
      <c r="G5558" s="13" t="s">
        <v>7321</v>
      </c>
      <c r="I5558" s="25" t="s">
        <v>8929</v>
      </c>
      <c r="J5558" s="13" t="s">
        <v>1796</v>
      </c>
      <c r="K5558" s="13" t="s">
        <v>51</v>
      </c>
      <c r="L5558" s="25" t="str">
        <f>VLOOKUP($K5558,TONG_SL!$A:$D,2,0)</f>
        <v>Mọc Nấm Hương 250g</v>
      </c>
      <c r="N5558" s="25" t="str">
        <f t="shared" si="795"/>
        <v>K-C6</v>
      </c>
      <c r="Q5558" s="25" t="str">
        <f>VLOOKUP(K5558,TONG_SL!$A:$D,3,0)</f>
        <v>Túi</v>
      </c>
      <c r="R5558" s="1">
        <v>10</v>
      </c>
      <c r="T5558" s="1">
        <f>VLOOKUP(VLOOKUP(G5558,Ma_KH!$A:$R,18,0)&amp;K5558,Gia_MB!$A:$F,6,0)</f>
        <v>46000</v>
      </c>
      <c r="U5558" s="14">
        <f t="shared" si="791"/>
        <v>460000</v>
      </c>
      <c r="W5558" s="64">
        <f t="shared" si="792"/>
        <v>0</v>
      </c>
      <c r="X5558" s="3" t="str">
        <f t="shared" si="793"/>
        <v>8</v>
      </c>
      <c r="Z5558" s="14">
        <f t="shared" si="794"/>
        <v>36800</v>
      </c>
      <c r="AA5558" s="7">
        <f>VLOOKUP(G5558,Ma_KH!$A:$R,14,0)</f>
        <v>60</v>
      </c>
      <c r="AD5558" s="7" t="str">
        <f>IFERROR(VLOOKUP(J5558,'Chuyển Mã'!$B$3:$C$9,2,0),"")</f>
        <v>Tỉnh</v>
      </c>
      <c r="AE5558" s="7" t="str">
        <f t="shared" si="789"/>
        <v>Mọc Nấm Hương 250g</v>
      </c>
      <c r="AF5558" s="7">
        <f t="shared" si="790"/>
        <v>10</v>
      </c>
    </row>
    <row r="5559" spans="1:32" x14ac:dyDescent="0.25">
      <c r="A5559" s="65">
        <v>45912</v>
      </c>
      <c r="B5559" s="25">
        <v>4176684328</v>
      </c>
      <c r="C5559" s="12" t="s">
        <v>7214</v>
      </c>
      <c r="D5559" s="16">
        <v>45912</v>
      </c>
      <c r="G5559" s="13" t="s">
        <v>7321</v>
      </c>
      <c r="I5559" s="25" t="s">
        <v>8930</v>
      </c>
      <c r="J5559" s="13" t="s">
        <v>1796</v>
      </c>
      <c r="K5559" s="13" t="s">
        <v>32</v>
      </c>
      <c r="L5559" s="25" t="str">
        <f>VLOOKUP($K5559,TONG_SL!$A:$D,2,0)</f>
        <v>Giò Tai Lưỡi Xào 250</v>
      </c>
      <c r="N5559" s="25" t="str">
        <f t="shared" si="795"/>
        <v>K-C6</v>
      </c>
      <c r="Q5559" s="25" t="str">
        <f>VLOOKUP(K5559,TONG_SL!$A:$D,3,0)</f>
        <v>Túi</v>
      </c>
      <c r="R5559" s="1">
        <v>5</v>
      </c>
      <c r="T5559" s="1">
        <f>VLOOKUP(VLOOKUP(G5559,Ma_KH!$A:$R,18,0)&amp;K5559,Gia_MB!$A:$F,6,0)</f>
        <v>50183</v>
      </c>
      <c r="U5559" s="14">
        <f t="shared" si="791"/>
        <v>250915</v>
      </c>
      <c r="W5559" s="64">
        <f t="shared" si="792"/>
        <v>0</v>
      </c>
      <c r="X5559" s="3" t="str">
        <f t="shared" si="793"/>
        <v>8</v>
      </c>
      <c r="Z5559" s="14">
        <f t="shared" si="794"/>
        <v>20073.2</v>
      </c>
      <c r="AA5559" s="7">
        <f>VLOOKUP(G5559,Ma_KH!$A:$R,14,0)</f>
        <v>60</v>
      </c>
      <c r="AD5559" s="7" t="str">
        <f>IFERROR(VLOOKUP(J5559,'Chuyển Mã'!$B$3:$C$9,2,0),"")</f>
        <v>Tỉnh</v>
      </c>
      <c r="AE5559" s="7" t="str">
        <f t="shared" si="789"/>
        <v>Giò Tai Lưỡi Xào 250</v>
      </c>
      <c r="AF5559" s="7">
        <f t="shared" si="790"/>
        <v>5</v>
      </c>
    </row>
    <row r="5560" spans="1:32" x14ac:dyDescent="0.25">
      <c r="A5560" s="65">
        <v>45912</v>
      </c>
      <c r="B5560" s="25">
        <v>4176684328</v>
      </c>
      <c r="C5560" s="12" t="s">
        <v>7214</v>
      </c>
      <c r="D5560" s="16">
        <v>45912</v>
      </c>
      <c r="G5560" s="13" t="s">
        <v>7321</v>
      </c>
      <c r="I5560" s="25" t="s">
        <v>8930</v>
      </c>
      <c r="J5560" s="13" t="s">
        <v>1796</v>
      </c>
      <c r="K5560" s="13" t="s">
        <v>35</v>
      </c>
      <c r="L5560" s="25" t="str">
        <f>VLOOKUP($K5560,TONG_SL!$A:$D,2,0)</f>
        <v>Tai heo muối 200g</v>
      </c>
      <c r="N5560" s="25" t="str">
        <f t="shared" si="795"/>
        <v>K-C6</v>
      </c>
      <c r="Q5560" s="25" t="str">
        <f>VLOOKUP(K5560,TONG_SL!$A:$D,3,0)</f>
        <v>Túi</v>
      </c>
      <c r="R5560" s="1">
        <v>5</v>
      </c>
      <c r="T5560" s="1">
        <f>VLOOKUP(VLOOKUP(G5560,Ma_KH!$A:$R,18,0)&amp;K5560,Gia_MB!$A:$F,6,0)</f>
        <v>55595</v>
      </c>
      <c r="U5560" s="14">
        <f t="shared" si="791"/>
        <v>277975</v>
      </c>
      <c r="W5560" s="64">
        <f t="shared" si="792"/>
        <v>0</v>
      </c>
      <c r="X5560" s="3" t="str">
        <f t="shared" si="793"/>
        <v>8</v>
      </c>
      <c r="Z5560" s="14">
        <f t="shared" si="794"/>
        <v>22238</v>
      </c>
      <c r="AA5560" s="7">
        <f>VLOOKUP(G5560,Ma_KH!$A:$R,14,0)</f>
        <v>60</v>
      </c>
      <c r="AD5560" s="7" t="str">
        <f>IFERROR(VLOOKUP(J5560,'Chuyển Mã'!$B$3:$C$9,2,0),"")</f>
        <v>Tỉnh</v>
      </c>
      <c r="AE5560" s="7" t="str">
        <f t="shared" si="789"/>
        <v>Tai heo muối 200g</v>
      </c>
      <c r="AF5560" s="7">
        <f t="shared" si="790"/>
        <v>5</v>
      </c>
    </row>
    <row r="5561" spans="1:32" x14ac:dyDescent="0.25">
      <c r="A5561" s="65">
        <v>45912</v>
      </c>
      <c r="B5561" s="25">
        <v>4176684328</v>
      </c>
      <c r="C5561" s="12" t="s">
        <v>7214</v>
      </c>
      <c r="D5561" s="16">
        <v>45912</v>
      </c>
      <c r="G5561" s="13" t="s">
        <v>7321</v>
      </c>
      <c r="I5561" s="25" t="s">
        <v>8930</v>
      </c>
      <c r="J5561" s="13" t="s">
        <v>1796</v>
      </c>
      <c r="K5561" s="13" t="s">
        <v>39</v>
      </c>
      <c r="L5561" s="25" t="str">
        <f>VLOOKUP($K5561,TONG_SL!$A:$D,2,0)</f>
        <v>Chả cốm 300g</v>
      </c>
      <c r="N5561" s="25" t="str">
        <f t="shared" si="795"/>
        <v>K-C6</v>
      </c>
      <c r="Q5561" s="25" t="str">
        <f>VLOOKUP(K5561,TONG_SL!$A:$D,3,0)</f>
        <v>Túi</v>
      </c>
      <c r="R5561" s="1">
        <v>5</v>
      </c>
      <c r="T5561" s="1">
        <f>VLOOKUP(VLOOKUP(G5561,Ma_KH!$A:$R,18,0)&amp;K5561,Gia_MB!$A:$F,6,0)</f>
        <v>74250</v>
      </c>
      <c r="U5561" s="14">
        <f t="shared" si="791"/>
        <v>371250</v>
      </c>
      <c r="W5561" s="64">
        <f t="shared" si="792"/>
        <v>0</v>
      </c>
      <c r="X5561" s="3" t="str">
        <f t="shared" si="793"/>
        <v>8</v>
      </c>
      <c r="Z5561" s="14">
        <f t="shared" si="794"/>
        <v>29700</v>
      </c>
      <c r="AA5561" s="7">
        <f>VLOOKUP(G5561,Ma_KH!$A:$R,14,0)</f>
        <v>60</v>
      </c>
      <c r="AD5561" s="7" t="str">
        <f>IFERROR(VLOOKUP(J5561,'Chuyển Mã'!$B$3:$C$9,2,0),"")</f>
        <v>Tỉnh</v>
      </c>
      <c r="AE5561" s="7" t="str">
        <f t="shared" si="789"/>
        <v>Chả cốm 300g</v>
      </c>
      <c r="AF5561" s="7">
        <f t="shared" si="790"/>
        <v>5</v>
      </c>
    </row>
    <row r="5562" spans="1:32" x14ac:dyDescent="0.25">
      <c r="A5562" s="65">
        <v>45912</v>
      </c>
      <c r="B5562" s="25">
        <v>4176684328</v>
      </c>
      <c r="C5562" s="12" t="s">
        <v>7214</v>
      </c>
      <c r="D5562" s="16">
        <v>45912</v>
      </c>
      <c r="G5562" s="13" t="s">
        <v>7321</v>
      </c>
      <c r="I5562" s="25" t="s">
        <v>8930</v>
      </c>
      <c r="J5562" s="13" t="s">
        <v>1796</v>
      </c>
      <c r="K5562" s="13" t="s">
        <v>7213</v>
      </c>
      <c r="L5562" s="25" t="str">
        <f>VLOOKUP($K5562,TONG_SL!$A:$D,2,0)</f>
        <v>Chả nướng 300g</v>
      </c>
      <c r="N5562" s="25" t="str">
        <f t="shared" si="795"/>
        <v>K-C6</v>
      </c>
      <c r="Q5562" s="25" t="str">
        <f>VLOOKUP(K5562,TONG_SL!$A:$D,3,0)</f>
        <v>Túi</v>
      </c>
      <c r="R5562" s="1">
        <v>5</v>
      </c>
      <c r="T5562" s="1">
        <f>VLOOKUP(VLOOKUP(G5562,Ma_KH!$A:$R,18,0)&amp;K5562,Gia_MB!$A:$F,6,0)</f>
        <v>70950</v>
      </c>
      <c r="U5562" s="14">
        <f t="shared" si="791"/>
        <v>354750</v>
      </c>
      <c r="W5562" s="64">
        <f t="shared" si="792"/>
        <v>0</v>
      </c>
      <c r="X5562" s="3" t="str">
        <f t="shared" si="793"/>
        <v>8</v>
      </c>
      <c r="Z5562" s="14">
        <f t="shared" si="794"/>
        <v>28380</v>
      </c>
      <c r="AA5562" s="7">
        <f>VLOOKUP(G5562,Ma_KH!$A:$R,14,0)</f>
        <v>60</v>
      </c>
      <c r="AD5562" s="7" t="str">
        <f>IFERROR(VLOOKUP(J5562,'Chuyển Mã'!$B$3:$C$9,2,0),"")</f>
        <v>Tỉnh</v>
      </c>
      <c r="AE5562" s="7" t="str">
        <f t="shared" si="789"/>
        <v>Chả nướng 300g</v>
      </c>
      <c r="AF5562" s="7">
        <f t="shared" si="790"/>
        <v>5</v>
      </c>
    </row>
    <row r="5563" spans="1:32" x14ac:dyDescent="0.25">
      <c r="A5563" s="65">
        <v>45912</v>
      </c>
      <c r="B5563" s="25">
        <v>4176884056</v>
      </c>
      <c r="C5563" s="12" t="s">
        <v>7214</v>
      </c>
      <c r="D5563" s="16">
        <v>45912</v>
      </c>
      <c r="G5563" s="13" t="s">
        <v>7802</v>
      </c>
      <c r="I5563" s="25" t="s">
        <v>8931</v>
      </c>
      <c r="J5563" s="13" t="s">
        <v>1796</v>
      </c>
      <c r="K5563" s="13" t="s">
        <v>27</v>
      </c>
      <c r="L5563" s="25" t="str">
        <f>VLOOKUP($K5563,TONG_SL!$A:$D,2,0)</f>
        <v>Chân giò heo muối 300g</v>
      </c>
      <c r="N5563" s="25" t="str">
        <f t="shared" si="795"/>
        <v>K-C6</v>
      </c>
      <c r="Q5563" s="25" t="str">
        <f>VLOOKUP(K5563,TONG_SL!$A:$D,3,0)</f>
        <v>Túi</v>
      </c>
      <c r="R5563" s="1">
        <v>15</v>
      </c>
      <c r="T5563" s="1">
        <f>VLOOKUP(VLOOKUP(G5563,Ma_KH!$A:$R,18,0)&amp;K5563,Gia_MB!$A:$F,6,0)</f>
        <v>73431</v>
      </c>
      <c r="U5563" s="14">
        <f t="shared" si="791"/>
        <v>1101465</v>
      </c>
      <c r="W5563" s="64">
        <f t="shared" si="792"/>
        <v>0</v>
      </c>
      <c r="X5563" s="3" t="str">
        <f t="shared" si="793"/>
        <v>8</v>
      </c>
      <c r="Z5563" s="14">
        <f t="shared" si="794"/>
        <v>88117.2</v>
      </c>
      <c r="AA5563" s="7">
        <f>VLOOKUP(G5563,Ma_KH!$A:$R,14,0)</f>
        <v>60</v>
      </c>
      <c r="AD5563" s="7" t="str">
        <f>IFERROR(VLOOKUP(J5563,'Chuyển Mã'!$B$3:$C$9,2,0),"")</f>
        <v>Tỉnh</v>
      </c>
      <c r="AE5563" s="7" t="str">
        <f t="shared" si="789"/>
        <v>Chân giò heo muối 300g</v>
      </c>
      <c r="AF5563" s="7">
        <f t="shared" si="790"/>
        <v>15</v>
      </c>
    </row>
    <row r="5564" spans="1:32" x14ac:dyDescent="0.25">
      <c r="A5564" s="65">
        <v>45912</v>
      </c>
      <c r="B5564" s="25">
        <v>4176884056</v>
      </c>
      <c r="C5564" s="12" t="s">
        <v>7214</v>
      </c>
      <c r="D5564" s="16">
        <v>45912</v>
      </c>
      <c r="G5564" s="13" t="s">
        <v>7802</v>
      </c>
      <c r="I5564" s="25" t="s">
        <v>8931</v>
      </c>
      <c r="J5564" s="13" t="s">
        <v>1796</v>
      </c>
      <c r="K5564" s="13" t="s">
        <v>30</v>
      </c>
      <c r="L5564" s="25" t="str">
        <f>VLOOKUP($K5564,TONG_SL!$A:$D,2,0)</f>
        <v>Gà muối 500g</v>
      </c>
      <c r="N5564" s="25" t="str">
        <f t="shared" si="795"/>
        <v>K-C6</v>
      </c>
      <c r="Q5564" s="25" t="str">
        <f>VLOOKUP(K5564,TONG_SL!$A:$D,3,0)</f>
        <v>Túi</v>
      </c>
      <c r="R5564" s="1">
        <v>20</v>
      </c>
      <c r="T5564" s="1">
        <f>VLOOKUP(VLOOKUP(G5564,Ma_KH!$A:$R,18,0)&amp;K5564,Gia_MB!$A:$F,6,0)</f>
        <v>111058</v>
      </c>
      <c r="U5564" s="14">
        <f t="shared" si="791"/>
        <v>2221160</v>
      </c>
      <c r="W5564" s="64">
        <f t="shared" si="792"/>
        <v>0</v>
      </c>
      <c r="X5564" s="3" t="str">
        <f t="shared" si="793"/>
        <v>8</v>
      </c>
      <c r="Z5564" s="14">
        <f t="shared" si="794"/>
        <v>177692.80000000002</v>
      </c>
      <c r="AA5564" s="7">
        <f>VLOOKUP(G5564,Ma_KH!$A:$R,14,0)</f>
        <v>60</v>
      </c>
      <c r="AD5564" s="7" t="str">
        <f>IFERROR(VLOOKUP(J5564,'Chuyển Mã'!$B$3:$C$9,2,0),"")</f>
        <v>Tỉnh</v>
      </c>
      <c r="AE5564" s="7" t="str">
        <f t="shared" si="789"/>
        <v>Gà muối 500g</v>
      </c>
      <c r="AF5564" s="7">
        <f t="shared" si="790"/>
        <v>20</v>
      </c>
    </row>
    <row r="5565" spans="1:32" x14ac:dyDescent="0.25">
      <c r="A5565" s="65">
        <v>45912</v>
      </c>
      <c r="B5565" s="25">
        <v>4176884056</v>
      </c>
      <c r="C5565" s="12" t="s">
        <v>7214</v>
      </c>
      <c r="D5565" s="16">
        <v>45912</v>
      </c>
      <c r="G5565" s="13" t="s">
        <v>7802</v>
      </c>
      <c r="I5565" s="25" t="s">
        <v>8931</v>
      </c>
      <c r="J5565" s="13" t="s">
        <v>1796</v>
      </c>
      <c r="K5565" s="13" t="s">
        <v>8962</v>
      </c>
      <c r="L5565" s="25" t="str">
        <f>VLOOKUP($K5565,TONG_SL!$A:$D,2,0)</f>
        <v>Giò lụa cây 250g</v>
      </c>
      <c r="N5565" s="25" t="str">
        <f t="shared" si="795"/>
        <v>K-C6</v>
      </c>
      <c r="Q5565" s="25" t="str">
        <f>VLOOKUP(K5565,TONG_SL!$A:$D,3,0)</f>
        <v>Túi</v>
      </c>
      <c r="R5565" s="1">
        <v>10</v>
      </c>
      <c r="T5565" s="1">
        <f>VLOOKUP(VLOOKUP(G5565,Ma_KH!$A:$R,18,0)&amp;K5565,Gia_MB!$A:$F,6,0)</f>
        <v>49500</v>
      </c>
      <c r="U5565" s="14">
        <f t="shared" si="791"/>
        <v>495000</v>
      </c>
      <c r="W5565" s="64">
        <f t="shared" si="792"/>
        <v>0</v>
      </c>
      <c r="X5565" s="3" t="str">
        <f t="shared" si="793"/>
        <v>8</v>
      </c>
      <c r="Z5565" s="14">
        <f t="shared" si="794"/>
        <v>39600</v>
      </c>
      <c r="AA5565" s="7">
        <f>VLOOKUP(G5565,Ma_KH!$A:$R,14,0)</f>
        <v>60</v>
      </c>
      <c r="AD5565" s="7" t="str">
        <f>IFERROR(VLOOKUP(J5565,'Chuyển Mã'!$B$3:$C$9,2,0),"")</f>
        <v>Tỉnh</v>
      </c>
      <c r="AE5565" s="7" t="str">
        <f t="shared" si="789"/>
        <v>Giò lụa cây 250g</v>
      </c>
      <c r="AF5565" s="7">
        <f t="shared" si="790"/>
        <v>10</v>
      </c>
    </row>
    <row r="5566" spans="1:32" x14ac:dyDescent="0.25">
      <c r="A5566" s="65">
        <v>45912</v>
      </c>
      <c r="B5566" s="25">
        <v>4176884056</v>
      </c>
      <c r="C5566" s="12" t="s">
        <v>7214</v>
      </c>
      <c r="D5566" s="16">
        <v>45912</v>
      </c>
      <c r="G5566" s="13" t="s">
        <v>7802</v>
      </c>
      <c r="I5566" s="25" t="s">
        <v>8931</v>
      </c>
      <c r="J5566" s="13" t="s">
        <v>1796</v>
      </c>
      <c r="K5566" s="13" t="s">
        <v>8963</v>
      </c>
      <c r="L5566" s="25" t="str">
        <f>VLOOKUP($K5566,TONG_SL!$A:$D,2,0)</f>
        <v>Giò sụn gà 250g</v>
      </c>
      <c r="N5566" s="25" t="str">
        <f t="shared" si="795"/>
        <v>K-C6</v>
      </c>
      <c r="Q5566" s="25" t="str">
        <f>VLOOKUP(K5566,TONG_SL!$A:$D,3,0)</f>
        <v>Túi</v>
      </c>
      <c r="R5566" s="1">
        <v>10</v>
      </c>
      <c r="T5566" s="1">
        <f>VLOOKUP(VLOOKUP(G5566,Ma_KH!$A:$R,18,0)&amp;K5566,Gia_MB!$A:$F,6,0)</f>
        <v>50400</v>
      </c>
      <c r="U5566" s="14">
        <f t="shared" si="791"/>
        <v>504000</v>
      </c>
      <c r="W5566" s="64">
        <f t="shared" si="792"/>
        <v>0</v>
      </c>
      <c r="X5566" s="3" t="str">
        <f t="shared" si="793"/>
        <v>8</v>
      </c>
      <c r="Z5566" s="14">
        <f t="shared" si="794"/>
        <v>40320</v>
      </c>
      <c r="AA5566" s="7">
        <f>VLOOKUP(G5566,Ma_KH!$A:$R,14,0)</f>
        <v>60</v>
      </c>
      <c r="AD5566" s="7" t="str">
        <f>IFERROR(VLOOKUP(J5566,'Chuyển Mã'!$B$3:$C$9,2,0),"")</f>
        <v>Tỉnh</v>
      </c>
      <c r="AE5566" s="7" t="str">
        <f t="shared" si="789"/>
        <v>Giò sụn gà 250g</v>
      </c>
      <c r="AF5566" s="7">
        <f t="shared" si="790"/>
        <v>10</v>
      </c>
    </row>
    <row r="5567" spans="1:32" x14ac:dyDescent="0.25">
      <c r="A5567" s="65">
        <v>45912</v>
      </c>
      <c r="B5567" s="25">
        <v>4176884056</v>
      </c>
      <c r="C5567" s="12" t="s">
        <v>7214</v>
      </c>
      <c r="D5567" s="16">
        <v>45912</v>
      </c>
      <c r="G5567" s="13" t="s">
        <v>7802</v>
      </c>
      <c r="I5567" s="25" t="s">
        <v>8931</v>
      </c>
      <c r="J5567" s="13" t="s">
        <v>1796</v>
      </c>
      <c r="K5567" s="13" t="s">
        <v>32</v>
      </c>
      <c r="L5567" s="25" t="str">
        <f>VLOOKUP($K5567,TONG_SL!$A:$D,2,0)</f>
        <v>Giò Tai Lưỡi Xào 250</v>
      </c>
      <c r="N5567" s="25" t="str">
        <f t="shared" si="795"/>
        <v>K-C6</v>
      </c>
      <c r="Q5567" s="25" t="str">
        <f>VLOOKUP(K5567,TONG_SL!$A:$D,3,0)</f>
        <v>Túi</v>
      </c>
      <c r="R5567" s="1">
        <v>10</v>
      </c>
      <c r="T5567" s="1">
        <f>VLOOKUP(VLOOKUP(G5567,Ma_KH!$A:$R,18,0)&amp;K5567,Gia_MB!$A:$F,6,0)</f>
        <v>50183</v>
      </c>
      <c r="U5567" s="14">
        <f t="shared" si="791"/>
        <v>501830</v>
      </c>
      <c r="W5567" s="64">
        <f t="shared" si="792"/>
        <v>0</v>
      </c>
      <c r="X5567" s="3" t="str">
        <f t="shared" si="793"/>
        <v>8</v>
      </c>
      <c r="Z5567" s="14">
        <f t="shared" si="794"/>
        <v>40146.400000000001</v>
      </c>
      <c r="AA5567" s="7">
        <f>VLOOKUP(G5567,Ma_KH!$A:$R,14,0)</f>
        <v>60</v>
      </c>
      <c r="AD5567" s="7" t="str">
        <f>IFERROR(VLOOKUP(J5567,'Chuyển Mã'!$B$3:$C$9,2,0),"")</f>
        <v>Tỉnh</v>
      </c>
      <c r="AE5567" s="7" t="str">
        <f t="shared" si="789"/>
        <v>Giò Tai Lưỡi Xào 250</v>
      </c>
      <c r="AF5567" s="7">
        <f t="shared" si="790"/>
        <v>10</v>
      </c>
    </row>
    <row r="5568" spans="1:32" x14ac:dyDescent="0.25">
      <c r="A5568" s="65">
        <v>45912</v>
      </c>
      <c r="B5568" s="25">
        <v>4176857626</v>
      </c>
      <c r="C5568" s="12" t="s">
        <v>7214</v>
      </c>
      <c r="D5568" s="16">
        <v>45912</v>
      </c>
      <c r="G5568" s="13" t="s">
        <v>7529</v>
      </c>
      <c r="I5568" s="25" t="s">
        <v>8932</v>
      </c>
      <c r="J5568" s="13" t="s">
        <v>1796</v>
      </c>
      <c r="K5568" s="13" t="s">
        <v>27</v>
      </c>
      <c r="L5568" s="25" t="str">
        <f>VLOOKUP($K5568,TONG_SL!$A:$D,2,0)</f>
        <v>Chân giò heo muối 300g</v>
      </c>
      <c r="N5568" s="25" t="str">
        <f t="shared" si="795"/>
        <v>K-C6</v>
      </c>
      <c r="Q5568" s="25" t="str">
        <f>VLOOKUP(K5568,TONG_SL!$A:$D,3,0)</f>
        <v>Túi</v>
      </c>
      <c r="R5568" s="1">
        <v>10</v>
      </c>
      <c r="T5568" s="1">
        <f>VLOOKUP(VLOOKUP(G5568,Ma_KH!$A:$R,18,0)&amp;K5568,Gia_MB!$A:$F,6,0)</f>
        <v>73431</v>
      </c>
      <c r="U5568" s="14">
        <f t="shared" si="791"/>
        <v>734310</v>
      </c>
      <c r="W5568" s="64">
        <f t="shared" si="792"/>
        <v>0</v>
      </c>
      <c r="X5568" s="3" t="str">
        <f t="shared" si="793"/>
        <v>8</v>
      </c>
      <c r="Z5568" s="14">
        <f t="shared" si="794"/>
        <v>58744.800000000003</v>
      </c>
      <c r="AA5568" s="7">
        <f>VLOOKUP(G5568,Ma_KH!$A:$R,14,0)</f>
        <v>60</v>
      </c>
      <c r="AD5568" s="7" t="str">
        <f>IFERROR(VLOOKUP(J5568,'Chuyển Mã'!$B$3:$C$9,2,0),"")</f>
        <v>Tỉnh</v>
      </c>
      <c r="AE5568" s="7" t="str">
        <f t="shared" si="789"/>
        <v>Chân giò heo muối 300g</v>
      </c>
      <c r="AF5568" s="7">
        <f t="shared" si="790"/>
        <v>10</v>
      </c>
    </row>
    <row r="5569" spans="1:32" x14ac:dyDescent="0.25">
      <c r="A5569" s="65">
        <v>45912</v>
      </c>
      <c r="B5569" s="25">
        <v>4176857626</v>
      </c>
      <c r="C5569" s="12" t="s">
        <v>7214</v>
      </c>
      <c r="D5569" s="16">
        <v>45912</v>
      </c>
      <c r="G5569" s="13" t="s">
        <v>7529</v>
      </c>
      <c r="I5569" s="25" t="s">
        <v>8932</v>
      </c>
      <c r="J5569" s="13" t="s">
        <v>1796</v>
      </c>
      <c r="K5569" s="13" t="s">
        <v>30</v>
      </c>
      <c r="L5569" s="25" t="str">
        <f>VLOOKUP($K5569,TONG_SL!$A:$D,2,0)</f>
        <v>Gà muối 500g</v>
      </c>
      <c r="N5569" s="25" t="str">
        <f t="shared" si="795"/>
        <v>K-C6</v>
      </c>
      <c r="Q5569" s="25" t="str">
        <f>VLOOKUP(K5569,TONG_SL!$A:$D,3,0)</f>
        <v>Túi</v>
      </c>
      <c r="R5569" s="1">
        <v>10</v>
      </c>
      <c r="T5569" s="1">
        <f>VLOOKUP(VLOOKUP(G5569,Ma_KH!$A:$R,18,0)&amp;K5569,Gia_MB!$A:$F,6,0)</f>
        <v>111058</v>
      </c>
      <c r="U5569" s="14">
        <f t="shared" si="791"/>
        <v>1110580</v>
      </c>
      <c r="W5569" s="64">
        <f t="shared" si="792"/>
        <v>0</v>
      </c>
      <c r="X5569" s="3" t="str">
        <f t="shared" si="793"/>
        <v>8</v>
      </c>
      <c r="Z5569" s="14">
        <f t="shared" si="794"/>
        <v>88846.400000000009</v>
      </c>
      <c r="AA5569" s="7">
        <f>VLOOKUP(G5569,Ma_KH!$A:$R,14,0)</f>
        <v>60</v>
      </c>
      <c r="AD5569" s="7" t="str">
        <f>IFERROR(VLOOKUP(J5569,'Chuyển Mã'!$B$3:$C$9,2,0),"")</f>
        <v>Tỉnh</v>
      </c>
      <c r="AE5569" s="7" t="str">
        <f t="shared" si="789"/>
        <v>Gà muối 500g</v>
      </c>
      <c r="AF5569" s="7">
        <f t="shared" si="790"/>
        <v>10</v>
      </c>
    </row>
    <row r="5570" spans="1:32" x14ac:dyDescent="0.25">
      <c r="A5570" s="65">
        <v>45912</v>
      </c>
      <c r="B5570" s="25">
        <v>4176857626</v>
      </c>
      <c r="C5570" s="12" t="s">
        <v>7214</v>
      </c>
      <c r="D5570" s="16">
        <v>45912</v>
      </c>
      <c r="G5570" s="13" t="s">
        <v>7529</v>
      </c>
      <c r="I5570" s="25" t="s">
        <v>8932</v>
      </c>
      <c r="J5570" s="13" t="s">
        <v>1796</v>
      </c>
      <c r="K5570" s="13" t="s">
        <v>35</v>
      </c>
      <c r="L5570" s="25" t="str">
        <f>VLOOKUP($K5570,TONG_SL!$A:$D,2,0)</f>
        <v>Tai heo muối 200g</v>
      </c>
      <c r="N5570" s="25" t="str">
        <f t="shared" si="795"/>
        <v>K-C6</v>
      </c>
      <c r="Q5570" s="25" t="str">
        <f>VLOOKUP(K5570,TONG_SL!$A:$D,3,0)</f>
        <v>Túi</v>
      </c>
      <c r="R5570" s="1">
        <v>10</v>
      </c>
      <c r="T5570" s="1">
        <f>VLOOKUP(VLOOKUP(G5570,Ma_KH!$A:$R,18,0)&amp;K5570,Gia_MB!$A:$F,6,0)</f>
        <v>55595</v>
      </c>
      <c r="U5570" s="14">
        <f t="shared" si="791"/>
        <v>555950</v>
      </c>
      <c r="W5570" s="64">
        <f t="shared" si="792"/>
        <v>0</v>
      </c>
      <c r="X5570" s="3" t="str">
        <f t="shared" si="793"/>
        <v>8</v>
      </c>
      <c r="Z5570" s="14">
        <f t="shared" si="794"/>
        <v>44476</v>
      </c>
      <c r="AA5570" s="7">
        <f>VLOOKUP(G5570,Ma_KH!$A:$R,14,0)</f>
        <v>60</v>
      </c>
      <c r="AD5570" s="7" t="str">
        <f>IFERROR(VLOOKUP(J5570,'Chuyển Mã'!$B$3:$C$9,2,0),"")</f>
        <v>Tỉnh</v>
      </c>
      <c r="AE5570" s="7" t="str">
        <f t="shared" si="789"/>
        <v>Tai heo muối 200g</v>
      </c>
      <c r="AF5570" s="7">
        <f t="shared" si="790"/>
        <v>10</v>
      </c>
    </row>
    <row r="5571" spans="1:32" x14ac:dyDescent="0.25">
      <c r="A5571" s="65">
        <v>45912</v>
      </c>
      <c r="B5571" s="25">
        <v>4176840978</v>
      </c>
      <c r="C5571" s="12" t="s">
        <v>7214</v>
      </c>
      <c r="D5571" s="16">
        <v>45912</v>
      </c>
      <c r="G5571" s="13" t="s">
        <v>7331</v>
      </c>
      <c r="I5571" s="25" t="s">
        <v>8933</v>
      </c>
      <c r="J5571" s="13" t="s">
        <v>1796</v>
      </c>
      <c r="K5571" s="13" t="s">
        <v>30</v>
      </c>
      <c r="L5571" s="25" t="str">
        <f>VLOOKUP($K5571,TONG_SL!$A:$D,2,0)</f>
        <v>Gà muối 500g</v>
      </c>
      <c r="N5571" s="25" t="str">
        <f t="shared" si="795"/>
        <v>K-C6</v>
      </c>
      <c r="Q5571" s="25" t="str">
        <f>VLOOKUP(K5571,TONG_SL!$A:$D,3,0)</f>
        <v>Túi</v>
      </c>
      <c r="R5571" s="1">
        <v>10</v>
      </c>
      <c r="T5571" s="1">
        <f>VLOOKUP(VLOOKUP(G5571,Ma_KH!$A:$R,18,0)&amp;K5571,Gia_MB!$A:$F,6,0)</f>
        <v>111058</v>
      </c>
      <c r="U5571" s="14">
        <f t="shared" si="791"/>
        <v>1110580</v>
      </c>
      <c r="W5571" s="64">
        <f t="shared" si="792"/>
        <v>0</v>
      </c>
      <c r="X5571" s="3" t="str">
        <f t="shared" si="793"/>
        <v>8</v>
      </c>
      <c r="Z5571" s="14">
        <f t="shared" si="794"/>
        <v>88846.400000000009</v>
      </c>
      <c r="AA5571" s="7">
        <f>VLOOKUP(G5571,Ma_KH!$A:$R,14,0)</f>
        <v>60</v>
      </c>
      <c r="AD5571" s="7" t="str">
        <f>IFERROR(VLOOKUP(J5571,'Chuyển Mã'!$B$3:$C$9,2,0),"")</f>
        <v>Tỉnh</v>
      </c>
      <c r="AE5571" s="7" t="str">
        <f t="shared" ref="AE5571:AE5634" si="796">IFERROR(L5571,"")</f>
        <v>Gà muối 500g</v>
      </c>
      <c r="AF5571" s="7">
        <f t="shared" ref="AF5571:AF5634" si="797">R5571</f>
        <v>10</v>
      </c>
    </row>
    <row r="5572" spans="1:32" x14ac:dyDescent="0.25">
      <c r="A5572" s="65">
        <v>45912</v>
      </c>
      <c r="B5572" s="25">
        <v>4176840978</v>
      </c>
      <c r="C5572" s="12" t="s">
        <v>7214</v>
      </c>
      <c r="D5572" s="16">
        <v>45912</v>
      </c>
      <c r="G5572" s="13" t="s">
        <v>7331</v>
      </c>
      <c r="I5572" s="25" t="s">
        <v>8933</v>
      </c>
      <c r="J5572" s="13" t="s">
        <v>1796</v>
      </c>
      <c r="K5572" s="13" t="s">
        <v>27</v>
      </c>
      <c r="L5572" s="25" t="str">
        <f>VLOOKUP($K5572,TONG_SL!$A:$D,2,0)</f>
        <v>Chân giò heo muối 300g</v>
      </c>
      <c r="N5572" s="25" t="str">
        <f t="shared" si="795"/>
        <v>K-C6</v>
      </c>
      <c r="Q5572" s="25" t="str">
        <f>VLOOKUP(K5572,TONG_SL!$A:$D,3,0)</f>
        <v>Túi</v>
      </c>
      <c r="R5572" s="1">
        <v>15</v>
      </c>
      <c r="T5572" s="1">
        <f>VLOOKUP(VLOOKUP(G5572,Ma_KH!$A:$R,18,0)&amp;K5572,Gia_MB!$A:$F,6,0)</f>
        <v>73431</v>
      </c>
      <c r="U5572" s="14">
        <f t="shared" si="791"/>
        <v>1101465</v>
      </c>
      <c r="W5572" s="64">
        <f t="shared" si="792"/>
        <v>0</v>
      </c>
      <c r="X5572" s="3" t="str">
        <f t="shared" si="793"/>
        <v>8</v>
      </c>
      <c r="Z5572" s="14">
        <f t="shared" si="794"/>
        <v>88117.2</v>
      </c>
      <c r="AA5572" s="7">
        <f>VLOOKUP(G5572,Ma_KH!$A:$R,14,0)</f>
        <v>60</v>
      </c>
      <c r="AD5572" s="7" t="str">
        <f>IFERROR(VLOOKUP(J5572,'Chuyển Mã'!$B$3:$C$9,2,0),"")</f>
        <v>Tỉnh</v>
      </c>
      <c r="AE5572" s="7" t="str">
        <f t="shared" si="796"/>
        <v>Chân giò heo muối 300g</v>
      </c>
      <c r="AF5572" s="7">
        <f t="shared" si="797"/>
        <v>15</v>
      </c>
    </row>
    <row r="5573" spans="1:32" x14ac:dyDescent="0.25">
      <c r="A5573" s="65">
        <v>45912</v>
      </c>
      <c r="B5573" s="25">
        <v>4176663649</v>
      </c>
      <c r="C5573" s="12" t="s">
        <v>7214</v>
      </c>
      <c r="D5573" s="16">
        <v>45912</v>
      </c>
      <c r="G5573" s="13" t="s">
        <v>7331</v>
      </c>
      <c r="I5573" s="25">
        <v>4176663649</v>
      </c>
      <c r="J5573" s="13" t="s">
        <v>1796</v>
      </c>
      <c r="K5573" s="13" t="s">
        <v>8882</v>
      </c>
      <c r="L5573" s="25" t="str">
        <f>VLOOKUP($K5573,TONG_SL!$A:$D,2,0)</f>
        <v>Gà xì dầu 500g</v>
      </c>
      <c r="N5573" s="25" t="str">
        <f t="shared" si="795"/>
        <v>K-C6</v>
      </c>
      <c r="Q5573" s="25" t="str">
        <f>VLOOKUP(K5573,TONG_SL!$A:$D,3,0)</f>
        <v>Túi</v>
      </c>
      <c r="R5573" s="1">
        <v>4</v>
      </c>
      <c r="T5573" s="1">
        <f>VLOOKUP(VLOOKUP(G5573,Ma_KH!$A:$R,18,0)&amp;K5573,Gia_MB!$A:$F,6,0)</f>
        <v>111606</v>
      </c>
      <c r="U5573" s="14">
        <f t="shared" si="791"/>
        <v>446424</v>
      </c>
      <c r="W5573" s="64">
        <f t="shared" si="792"/>
        <v>0</v>
      </c>
      <c r="X5573" s="3" t="str">
        <f t="shared" si="793"/>
        <v>8</v>
      </c>
      <c r="Z5573" s="14">
        <f t="shared" si="794"/>
        <v>35713.919999999998</v>
      </c>
      <c r="AA5573" s="7">
        <f>VLOOKUP(G5573,Ma_KH!$A:$R,14,0)</f>
        <v>60</v>
      </c>
      <c r="AD5573" s="7" t="str">
        <f>IFERROR(VLOOKUP(J5573,'Chuyển Mã'!$B$3:$C$9,2,0),"")</f>
        <v>Tỉnh</v>
      </c>
      <c r="AE5573" s="7" t="str">
        <f t="shared" si="796"/>
        <v>Gà xì dầu 500g</v>
      </c>
      <c r="AF5573" s="7">
        <f t="shared" si="797"/>
        <v>4</v>
      </c>
    </row>
    <row r="5574" spans="1:32" x14ac:dyDescent="0.25">
      <c r="A5574" s="65">
        <v>45912</v>
      </c>
      <c r="B5574" s="25">
        <v>4176663649</v>
      </c>
      <c r="C5574" s="12" t="s">
        <v>7214</v>
      </c>
      <c r="D5574" s="16">
        <v>45912</v>
      </c>
      <c r="G5574" s="13" t="s">
        <v>7331</v>
      </c>
      <c r="I5574" s="25">
        <v>4176663649</v>
      </c>
      <c r="J5574" s="13" t="s">
        <v>1796</v>
      </c>
      <c r="K5574" s="13" t="s">
        <v>8962</v>
      </c>
      <c r="L5574" s="25" t="str">
        <f>VLOOKUP($K5574,TONG_SL!$A:$D,2,0)</f>
        <v>Giò lụa cây 250g</v>
      </c>
      <c r="N5574" s="25" t="str">
        <f t="shared" si="795"/>
        <v>K-C6</v>
      </c>
      <c r="Q5574" s="25" t="str">
        <f>VLOOKUP(K5574,TONG_SL!$A:$D,3,0)</f>
        <v>Túi</v>
      </c>
      <c r="R5574" s="1">
        <v>5</v>
      </c>
      <c r="T5574" s="1">
        <f>VLOOKUP(VLOOKUP(G5574,Ma_KH!$A:$R,18,0)&amp;K5574,Gia_MB!$A:$F,6,0)</f>
        <v>49500</v>
      </c>
      <c r="U5574" s="14">
        <f t="shared" si="791"/>
        <v>247500</v>
      </c>
      <c r="W5574" s="64">
        <f t="shared" si="792"/>
        <v>0</v>
      </c>
      <c r="X5574" s="3" t="str">
        <f t="shared" si="793"/>
        <v>8</v>
      </c>
      <c r="Z5574" s="14">
        <f t="shared" si="794"/>
        <v>19800</v>
      </c>
      <c r="AA5574" s="7">
        <f>VLOOKUP(G5574,Ma_KH!$A:$R,14,0)</f>
        <v>60</v>
      </c>
      <c r="AD5574" s="7" t="str">
        <f>IFERROR(VLOOKUP(J5574,'Chuyển Mã'!$B$3:$C$9,2,0),"")</f>
        <v>Tỉnh</v>
      </c>
      <c r="AE5574" s="7" t="str">
        <f t="shared" si="796"/>
        <v>Giò lụa cây 250g</v>
      </c>
      <c r="AF5574" s="7">
        <f t="shared" si="797"/>
        <v>5</v>
      </c>
    </row>
    <row r="5575" spans="1:32" x14ac:dyDescent="0.25">
      <c r="A5575" s="65">
        <v>45912</v>
      </c>
      <c r="B5575" s="25">
        <v>4176663649</v>
      </c>
      <c r="C5575" s="12" t="s">
        <v>7214</v>
      </c>
      <c r="D5575" s="16">
        <v>45912</v>
      </c>
      <c r="G5575" s="13" t="s">
        <v>7331</v>
      </c>
      <c r="I5575" s="25">
        <v>4176663649</v>
      </c>
      <c r="J5575" s="13" t="s">
        <v>1796</v>
      </c>
      <c r="K5575" s="13" t="s">
        <v>8963</v>
      </c>
      <c r="L5575" s="25" t="str">
        <f>VLOOKUP($K5575,TONG_SL!$A:$D,2,0)</f>
        <v>Giò sụn gà 250g</v>
      </c>
      <c r="N5575" s="25" t="str">
        <f t="shared" si="795"/>
        <v>K-C6</v>
      </c>
      <c r="Q5575" s="25" t="str">
        <f>VLOOKUP(K5575,TONG_SL!$A:$D,3,0)</f>
        <v>Túi</v>
      </c>
      <c r="R5575" s="1">
        <v>5</v>
      </c>
      <c r="T5575" s="1">
        <f>VLOOKUP(VLOOKUP(G5575,Ma_KH!$A:$R,18,0)&amp;K5575,Gia_MB!$A:$F,6,0)</f>
        <v>50400</v>
      </c>
      <c r="U5575" s="14">
        <f t="shared" si="791"/>
        <v>252000</v>
      </c>
      <c r="W5575" s="64">
        <f t="shared" si="792"/>
        <v>0</v>
      </c>
      <c r="X5575" s="3" t="str">
        <f t="shared" si="793"/>
        <v>8</v>
      </c>
      <c r="Z5575" s="14">
        <f t="shared" si="794"/>
        <v>20160</v>
      </c>
      <c r="AA5575" s="7">
        <f>VLOOKUP(G5575,Ma_KH!$A:$R,14,0)</f>
        <v>60</v>
      </c>
      <c r="AD5575" s="7" t="str">
        <f>IFERROR(VLOOKUP(J5575,'Chuyển Mã'!$B$3:$C$9,2,0),"")</f>
        <v>Tỉnh</v>
      </c>
      <c r="AE5575" s="7" t="str">
        <f t="shared" si="796"/>
        <v>Giò sụn gà 250g</v>
      </c>
      <c r="AF5575" s="7">
        <f t="shared" si="797"/>
        <v>5</v>
      </c>
    </row>
    <row r="5576" spans="1:32" x14ac:dyDescent="0.25">
      <c r="A5576" s="65">
        <v>45912</v>
      </c>
      <c r="B5576" s="25">
        <v>4176663649</v>
      </c>
      <c r="C5576" s="12" t="s">
        <v>7214</v>
      </c>
      <c r="D5576" s="16">
        <v>45912</v>
      </c>
      <c r="G5576" s="13" t="s">
        <v>7331</v>
      </c>
      <c r="I5576" s="25">
        <v>4176663649</v>
      </c>
      <c r="J5576" s="13" t="s">
        <v>1796</v>
      </c>
      <c r="K5576" s="13" t="s">
        <v>7213</v>
      </c>
      <c r="L5576" s="25" t="str">
        <f>VLOOKUP($K5576,TONG_SL!$A:$D,2,0)</f>
        <v>Chả nướng 300g</v>
      </c>
      <c r="N5576" s="25" t="str">
        <f t="shared" si="795"/>
        <v>K-C6</v>
      </c>
      <c r="Q5576" s="25" t="str">
        <f>VLOOKUP(K5576,TONG_SL!$A:$D,3,0)</f>
        <v>Túi</v>
      </c>
      <c r="R5576" s="1">
        <v>5</v>
      </c>
      <c r="T5576" s="1">
        <f>VLOOKUP(VLOOKUP(G5576,Ma_KH!$A:$R,18,0)&amp;K5576,Gia_MB!$A:$F,6,0)</f>
        <v>70950</v>
      </c>
      <c r="U5576" s="14">
        <f t="shared" si="791"/>
        <v>354750</v>
      </c>
      <c r="W5576" s="64">
        <f t="shared" si="792"/>
        <v>0</v>
      </c>
      <c r="X5576" s="3" t="str">
        <f t="shared" si="793"/>
        <v>8</v>
      </c>
      <c r="Z5576" s="14">
        <f t="shared" si="794"/>
        <v>28380</v>
      </c>
      <c r="AA5576" s="7">
        <f>VLOOKUP(G5576,Ma_KH!$A:$R,14,0)</f>
        <v>60</v>
      </c>
      <c r="AD5576" s="7" t="str">
        <f>IFERROR(VLOOKUP(J5576,'Chuyển Mã'!$B$3:$C$9,2,0),"")</f>
        <v>Tỉnh</v>
      </c>
      <c r="AE5576" s="7" t="str">
        <f t="shared" si="796"/>
        <v>Chả nướng 300g</v>
      </c>
      <c r="AF5576" s="7">
        <f t="shared" si="797"/>
        <v>5</v>
      </c>
    </row>
    <row r="5577" spans="1:32" x14ac:dyDescent="0.25">
      <c r="A5577" s="65">
        <v>45912</v>
      </c>
      <c r="B5577" s="25">
        <v>4176663649</v>
      </c>
      <c r="C5577" s="12" t="s">
        <v>7214</v>
      </c>
      <c r="D5577" s="16">
        <v>45912</v>
      </c>
      <c r="G5577" s="13" t="s">
        <v>7331</v>
      </c>
      <c r="I5577" s="25">
        <v>4176663649</v>
      </c>
      <c r="J5577" s="13" t="s">
        <v>1796</v>
      </c>
      <c r="K5577" s="13" t="s">
        <v>39</v>
      </c>
      <c r="L5577" s="25" t="str">
        <f>VLOOKUP($K5577,TONG_SL!$A:$D,2,0)</f>
        <v>Chả cốm 300g</v>
      </c>
      <c r="N5577" s="25" t="str">
        <f t="shared" si="795"/>
        <v>K-C6</v>
      </c>
      <c r="Q5577" s="25" t="str">
        <f>VLOOKUP(K5577,TONG_SL!$A:$D,3,0)</f>
        <v>Túi</v>
      </c>
      <c r="R5577" s="1">
        <v>5</v>
      </c>
      <c r="T5577" s="1">
        <f>VLOOKUP(VLOOKUP(G5577,Ma_KH!$A:$R,18,0)&amp;K5577,Gia_MB!$A:$F,6,0)</f>
        <v>74250</v>
      </c>
      <c r="U5577" s="14">
        <f t="shared" ref="U5577:U5640" si="798">T5577*R5577</f>
        <v>371250</v>
      </c>
      <c r="W5577" s="64">
        <f t="shared" ref="W5577:W5640" si="799">U5577*V5577</f>
        <v>0</v>
      </c>
      <c r="X5577" s="3" t="str">
        <f t="shared" ref="X5577:X5640" si="800">IF(B5577&lt;&gt;"","8","0")</f>
        <v>8</v>
      </c>
      <c r="Z5577" s="14">
        <f t="shared" ref="Z5577:Z5640" si="801">U5577*X5577%</f>
        <v>29700</v>
      </c>
      <c r="AA5577" s="7">
        <f>VLOOKUP(G5577,Ma_KH!$A:$R,14,0)</f>
        <v>60</v>
      </c>
      <c r="AD5577" s="7" t="str">
        <f>IFERROR(VLOOKUP(J5577,'Chuyển Mã'!$B$3:$C$9,2,0),"")</f>
        <v>Tỉnh</v>
      </c>
      <c r="AE5577" s="7" t="str">
        <f t="shared" si="796"/>
        <v>Chả cốm 300g</v>
      </c>
      <c r="AF5577" s="7">
        <f t="shared" si="797"/>
        <v>5</v>
      </c>
    </row>
    <row r="5578" spans="1:32" x14ac:dyDescent="0.25">
      <c r="A5578" s="65">
        <v>45912</v>
      </c>
      <c r="B5578" s="25">
        <v>4176663649</v>
      </c>
      <c r="C5578" s="12" t="s">
        <v>7214</v>
      </c>
      <c r="D5578" s="16">
        <v>45912</v>
      </c>
      <c r="G5578" s="13" t="s">
        <v>7331</v>
      </c>
      <c r="I5578" s="25">
        <v>4176663649</v>
      </c>
      <c r="J5578" s="13" t="s">
        <v>1796</v>
      </c>
      <c r="K5578" s="13" t="s">
        <v>32</v>
      </c>
      <c r="L5578" s="25" t="str">
        <f>VLOOKUP($K5578,TONG_SL!$A:$D,2,0)</f>
        <v>Giò Tai Lưỡi Xào 250</v>
      </c>
      <c r="N5578" s="25" t="str">
        <f t="shared" si="795"/>
        <v>K-C6</v>
      </c>
      <c r="Q5578" s="25" t="str">
        <f>VLOOKUP(K5578,TONG_SL!$A:$D,3,0)</f>
        <v>Túi</v>
      </c>
      <c r="R5578" s="1">
        <v>2</v>
      </c>
      <c r="T5578" s="1">
        <f>VLOOKUP(VLOOKUP(G5578,Ma_KH!$A:$R,18,0)&amp;K5578,Gia_MB!$A:$F,6,0)</f>
        <v>50183</v>
      </c>
      <c r="U5578" s="14">
        <f t="shared" si="798"/>
        <v>100366</v>
      </c>
      <c r="W5578" s="64">
        <f t="shared" si="799"/>
        <v>0</v>
      </c>
      <c r="X5578" s="3" t="str">
        <f t="shared" si="800"/>
        <v>8</v>
      </c>
      <c r="Z5578" s="14">
        <f t="shared" si="801"/>
        <v>8029.28</v>
      </c>
      <c r="AA5578" s="7">
        <f>VLOOKUP(G5578,Ma_KH!$A:$R,14,0)</f>
        <v>60</v>
      </c>
      <c r="AD5578" s="7" t="str">
        <f>IFERROR(VLOOKUP(J5578,'Chuyển Mã'!$B$3:$C$9,2,0),"")</f>
        <v>Tỉnh</v>
      </c>
      <c r="AE5578" s="7" t="str">
        <f t="shared" si="796"/>
        <v>Giò Tai Lưỡi Xào 250</v>
      </c>
      <c r="AF5578" s="7">
        <f t="shared" si="797"/>
        <v>2</v>
      </c>
    </row>
    <row r="5579" spans="1:32" x14ac:dyDescent="0.25">
      <c r="A5579" s="65">
        <v>45912</v>
      </c>
      <c r="B5579" s="25">
        <v>4176663649</v>
      </c>
      <c r="C5579" s="12" t="s">
        <v>7214</v>
      </c>
      <c r="D5579" s="16">
        <v>45912</v>
      </c>
      <c r="G5579" s="13" t="s">
        <v>7331</v>
      </c>
      <c r="I5579" s="25">
        <v>4176663649</v>
      </c>
      <c r="J5579" s="13" t="s">
        <v>1796</v>
      </c>
      <c r="K5579" s="13" t="s">
        <v>27</v>
      </c>
      <c r="L5579" s="25" t="str">
        <f>VLOOKUP($K5579,TONG_SL!$A:$D,2,0)</f>
        <v>Chân giò heo muối 300g</v>
      </c>
      <c r="N5579" s="25" t="str">
        <f t="shared" si="795"/>
        <v>K-C6</v>
      </c>
      <c r="Q5579" s="25" t="str">
        <f>VLOOKUP(K5579,TONG_SL!$A:$D,3,0)</f>
        <v>Túi</v>
      </c>
      <c r="R5579" s="1">
        <v>2</v>
      </c>
      <c r="T5579" s="1">
        <f>VLOOKUP(VLOOKUP(G5579,Ma_KH!$A:$R,18,0)&amp;K5579,Gia_MB!$A:$F,6,0)</f>
        <v>73431</v>
      </c>
      <c r="U5579" s="14">
        <f t="shared" si="798"/>
        <v>146862</v>
      </c>
      <c r="W5579" s="64">
        <f t="shared" si="799"/>
        <v>0</v>
      </c>
      <c r="X5579" s="3" t="str">
        <f t="shared" si="800"/>
        <v>8</v>
      </c>
      <c r="Z5579" s="14">
        <f t="shared" si="801"/>
        <v>11748.960000000001</v>
      </c>
      <c r="AA5579" s="7">
        <f>VLOOKUP(G5579,Ma_KH!$A:$R,14,0)</f>
        <v>60</v>
      </c>
      <c r="AD5579" s="7" t="str">
        <f>IFERROR(VLOOKUP(J5579,'Chuyển Mã'!$B$3:$C$9,2,0),"")</f>
        <v>Tỉnh</v>
      </c>
      <c r="AE5579" s="7" t="str">
        <f t="shared" si="796"/>
        <v>Chân giò heo muối 300g</v>
      </c>
      <c r="AF5579" s="7">
        <f t="shared" si="797"/>
        <v>2</v>
      </c>
    </row>
    <row r="5580" spans="1:32" x14ac:dyDescent="0.25">
      <c r="A5580" s="65">
        <v>45912</v>
      </c>
      <c r="B5580" s="25">
        <v>4176946934</v>
      </c>
      <c r="C5580" s="12" t="s">
        <v>7214</v>
      </c>
      <c r="D5580" s="16">
        <v>45912</v>
      </c>
      <c r="G5580" s="13" t="s">
        <v>7331</v>
      </c>
      <c r="I5580" s="25" t="s">
        <v>8934</v>
      </c>
      <c r="J5580" s="13" t="s">
        <v>1796</v>
      </c>
      <c r="K5580" s="13" t="s">
        <v>32</v>
      </c>
      <c r="L5580" s="25" t="str">
        <f>VLOOKUP($K5580,TONG_SL!$A:$D,2,0)</f>
        <v>Giò Tai Lưỡi Xào 250</v>
      </c>
      <c r="N5580" s="25" t="str">
        <f t="shared" si="795"/>
        <v>K-C6</v>
      </c>
      <c r="Q5580" s="25" t="str">
        <f>VLOOKUP(K5580,TONG_SL!$A:$D,3,0)</f>
        <v>Túi</v>
      </c>
      <c r="R5580" s="1">
        <v>10</v>
      </c>
      <c r="T5580" s="1">
        <f>VLOOKUP(VLOOKUP(G5580,Ma_KH!$A:$R,18,0)&amp;K5580,Gia_MB!$A:$F,6,0)</f>
        <v>50183</v>
      </c>
      <c r="U5580" s="14">
        <f t="shared" si="798"/>
        <v>501830</v>
      </c>
      <c r="W5580" s="64">
        <f t="shared" si="799"/>
        <v>0</v>
      </c>
      <c r="X5580" s="3" t="str">
        <f t="shared" si="800"/>
        <v>8</v>
      </c>
      <c r="Z5580" s="14">
        <f t="shared" si="801"/>
        <v>40146.400000000001</v>
      </c>
      <c r="AA5580" s="7">
        <f>VLOOKUP(G5580,Ma_KH!$A:$R,14,0)</f>
        <v>60</v>
      </c>
      <c r="AD5580" s="7" t="str">
        <f>IFERROR(VLOOKUP(J5580,'Chuyển Mã'!$B$3:$C$9,2,0),"")</f>
        <v>Tỉnh</v>
      </c>
      <c r="AE5580" s="7" t="str">
        <f t="shared" si="796"/>
        <v>Giò Tai Lưỡi Xào 250</v>
      </c>
      <c r="AF5580" s="7">
        <f t="shared" si="797"/>
        <v>10</v>
      </c>
    </row>
    <row r="5581" spans="1:32" x14ac:dyDescent="0.25">
      <c r="A5581" s="65">
        <v>45912</v>
      </c>
      <c r="B5581" s="25">
        <v>4176946934</v>
      </c>
      <c r="C5581" s="12" t="s">
        <v>7214</v>
      </c>
      <c r="D5581" s="16">
        <v>45912</v>
      </c>
      <c r="G5581" s="13" t="s">
        <v>7331</v>
      </c>
      <c r="I5581" s="25" t="s">
        <v>8934</v>
      </c>
      <c r="J5581" s="13" t="s">
        <v>1796</v>
      </c>
      <c r="K5581" s="13" t="s">
        <v>8879</v>
      </c>
      <c r="L5581" s="25" t="str">
        <f>VLOOKUP($K5581,TONG_SL!$A:$D,2,0)</f>
        <v>Mọc Nấm Hương 250g</v>
      </c>
      <c r="N5581" s="25" t="str">
        <f t="shared" si="795"/>
        <v>K-C6</v>
      </c>
      <c r="Q5581" s="25" t="str">
        <f>VLOOKUP(K5581,TONG_SL!$A:$D,3,0)</f>
        <v>Túi</v>
      </c>
      <c r="R5581" s="1">
        <v>5</v>
      </c>
      <c r="T5581" s="1">
        <f>VLOOKUP(VLOOKUP(G5581,Ma_KH!$A:$R,18,0)&amp;K5581,Gia_MB!$A:$F,6,0)</f>
        <v>46000</v>
      </c>
      <c r="U5581" s="14">
        <f t="shared" si="798"/>
        <v>230000</v>
      </c>
      <c r="W5581" s="64">
        <f t="shared" si="799"/>
        <v>0</v>
      </c>
      <c r="X5581" s="3" t="str">
        <f t="shared" si="800"/>
        <v>8</v>
      </c>
      <c r="Z5581" s="14">
        <f t="shared" si="801"/>
        <v>18400</v>
      </c>
      <c r="AA5581" s="7">
        <f>VLOOKUP(G5581,Ma_KH!$A:$R,14,0)</f>
        <v>60</v>
      </c>
      <c r="AD5581" s="7" t="str">
        <f>IFERROR(VLOOKUP(J5581,'Chuyển Mã'!$B$3:$C$9,2,0),"")</f>
        <v>Tỉnh</v>
      </c>
      <c r="AE5581" s="7" t="str">
        <f t="shared" si="796"/>
        <v>Mọc Nấm Hương 250g</v>
      </c>
      <c r="AF5581" s="7">
        <f t="shared" si="797"/>
        <v>5</v>
      </c>
    </row>
    <row r="5582" spans="1:32" x14ac:dyDescent="0.25">
      <c r="A5582" s="65">
        <v>45912</v>
      </c>
      <c r="B5582" s="25">
        <v>4176946934</v>
      </c>
      <c r="C5582" s="12" t="s">
        <v>7214</v>
      </c>
      <c r="D5582" s="16">
        <v>45912</v>
      </c>
      <c r="G5582" s="13" t="s">
        <v>7331</v>
      </c>
      <c r="I5582" s="25" t="s">
        <v>8934</v>
      </c>
      <c r="J5582" s="13" t="s">
        <v>1796</v>
      </c>
      <c r="K5582" s="13" t="s">
        <v>35</v>
      </c>
      <c r="L5582" s="25" t="str">
        <f>VLOOKUP($K5582,TONG_SL!$A:$D,2,0)</f>
        <v>Tai heo muối 200g</v>
      </c>
      <c r="N5582" s="25" t="str">
        <f t="shared" si="795"/>
        <v>K-C6</v>
      </c>
      <c r="Q5582" s="25" t="str">
        <f>VLOOKUP(K5582,TONG_SL!$A:$D,3,0)</f>
        <v>Túi</v>
      </c>
      <c r="R5582" s="1">
        <v>5</v>
      </c>
      <c r="T5582" s="1">
        <f>VLOOKUP(VLOOKUP(G5582,Ma_KH!$A:$R,18,0)&amp;K5582,Gia_MB!$A:$F,6,0)</f>
        <v>55595</v>
      </c>
      <c r="U5582" s="14">
        <f t="shared" si="798"/>
        <v>277975</v>
      </c>
      <c r="W5582" s="64">
        <f t="shared" si="799"/>
        <v>0</v>
      </c>
      <c r="X5582" s="3" t="str">
        <f t="shared" si="800"/>
        <v>8</v>
      </c>
      <c r="Z5582" s="14">
        <f t="shared" si="801"/>
        <v>22238</v>
      </c>
      <c r="AA5582" s="7">
        <f>VLOOKUP(G5582,Ma_KH!$A:$R,14,0)</f>
        <v>60</v>
      </c>
      <c r="AD5582" s="7" t="str">
        <f>IFERROR(VLOOKUP(J5582,'Chuyển Mã'!$B$3:$C$9,2,0),"")</f>
        <v>Tỉnh</v>
      </c>
      <c r="AE5582" s="7" t="str">
        <f t="shared" si="796"/>
        <v>Tai heo muối 200g</v>
      </c>
      <c r="AF5582" s="7">
        <f t="shared" si="797"/>
        <v>5</v>
      </c>
    </row>
    <row r="5583" spans="1:32" x14ac:dyDescent="0.25">
      <c r="A5583" s="65">
        <v>45912</v>
      </c>
      <c r="B5583" s="25">
        <v>4176946934</v>
      </c>
      <c r="C5583" s="12" t="s">
        <v>7214</v>
      </c>
      <c r="D5583" s="16">
        <v>45912</v>
      </c>
      <c r="G5583" s="13" t="s">
        <v>7331</v>
      </c>
      <c r="I5583" s="25" t="s">
        <v>8934</v>
      </c>
      <c r="J5583" s="13" t="s">
        <v>1796</v>
      </c>
      <c r="K5583" s="13" t="s">
        <v>27</v>
      </c>
      <c r="L5583" s="25" t="str">
        <f>VLOOKUP($K5583,TONG_SL!$A:$D,2,0)</f>
        <v>Chân giò heo muối 300g</v>
      </c>
      <c r="N5583" s="25" t="str">
        <f t="shared" si="795"/>
        <v>K-C6</v>
      </c>
      <c r="Q5583" s="25" t="str">
        <f>VLOOKUP(K5583,TONG_SL!$A:$D,3,0)</f>
        <v>Túi</v>
      </c>
      <c r="R5583" s="1">
        <v>15</v>
      </c>
      <c r="T5583" s="1">
        <f>VLOOKUP(VLOOKUP(G5583,Ma_KH!$A:$R,18,0)&amp;K5583,Gia_MB!$A:$F,6,0)</f>
        <v>73431</v>
      </c>
      <c r="U5583" s="14">
        <f t="shared" si="798"/>
        <v>1101465</v>
      </c>
      <c r="W5583" s="64">
        <f t="shared" si="799"/>
        <v>0</v>
      </c>
      <c r="X5583" s="3" t="str">
        <f t="shared" si="800"/>
        <v>8</v>
      </c>
      <c r="Z5583" s="14">
        <f t="shared" si="801"/>
        <v>88117.2</v>
      </c>
      <c r="AA5583" s="7">
        <f>VLOOKUP(G5583,Ma_KH!$A:$R,14,0)</f>
        <v>60</v>
      </c>
      <c r="AD5583" s="7" t="str">
        <f>IFERROR(VLOOKUP(J5583,'Chuyển Mã'!$B$3:$C$9,2,0),"")</f>
        <v>Tỉnh</v>
      </c>
      <c r="AE5583" s="7" t="str">
        <f t="shared" si="796"/>
        <v>Chân giò heo muối 300g</v>
      </c>
      <c r="AF5583" s="7">
        <f t="shared" si="797"/>
        <v>15</v>
      </c>
    </row>
    <row r="5584" spans="1:32" x14ac:dyDescent="0.25">
      <c r="A5584" s="65">
        <v>45912</v>
      </c>
      <c r="B5584" s="25">
        <v>4176946934</v>
      </c>
      <c r="C5584" s="12" t="s">
        <v>7214</v>
      </c>
      <c r="D5584" s="16">
        <v>45912</v>
      </c>
      <c r="G5584" s="13" t="s">
        <v>7331</v>
      </c>
      <c r="I5584" s="25" t="s">
        <v>8934</v>
      </c>
      <c r="J5584" s="13" t="s">
        <v>1796</v>
      </c>
      <c r="K5584" s="13" t="s">
        <v>30</v>
      </c>
      <c r="L5584" s="25" t="str">
        <f>VLOOKUP($K5584,TONG_SL!$A:$D,2,0)</f>
        <v>Gà muối 500g</v>
      </c>
      <c r="N5584" s="25" t="str">
        <f t="shared" si="795"/>
        <v>K-C6</v>
      </c>
      <c r="Q5584" s="25" t="str">
        <f>VLOOKUP(K5584,TONG_SL!$A:$D,3,0)</f>
        <v>Túi</v>
      </c>
      <c r="R5584" s="1">
        <v>3</v>
      </c>
      <c r="T5584" s="1">
        <f>VLOOKUP(VLOOKUP(G5584,Ma_KH!$A:$R,18,0)&amp;K5584,Gia_MB!$A:$F,6,0)</f>
        <v>111058</v>
      </c>
      <c r="U5584" s="14">
        <f t="shared" si="798"/>
        <v>333174</v>
      </c>
      <c r="W5584" s="64">
        <f t="shared" si="799"/>
        <v>0</v>
      </c>
      <c r="X5584" s="3" t="str">
        <f t="shared" si="800"/>
        <v>8</v>
      </c>
      <c r="Z5584" s="14">
        <f t="shared" si="801"/>
        <v>26653.920000000002</v>
      </c>
      <c r="AA5584" s="7">
        <f>VLOOKUP(G5584,Ma_KH!$A:$R,14,0)</f>
        <v>60</v>
      </c>
      <c r="AD5584" s="7" t="str">
        <f>IFERROR(VLOOKUP(J5584,'Chuyển Mã'!$B$3:$C$9,2,0),"")</f>
        <v>Tỉnh</v>
      </c>
      <c r="AE5584" s="7" t="str">
        <f t="shared" si="796"/>
        <v>Gà muối 500g</v>
      </c>
      <c r="AF5584" s="7">
        <f t="shared" si="797"/>
        <v>3</v>
      </c>
    </row>
    <row r="5585" spans="1:32" x14ac:dyDescent="0.25">
      <c r="A5585" s="65">
        <v>45912</v>
      </c>
      <c r="B5585" s="25">
        <v>4176946934</v>
      </c>
      <c r="C5585" s="12" t="s">
        <v>7214</v>
      </c>
      <c r="D5585" s="16">
        <v>45912</v>
      </c>
      <c r="G5585" s="13" t="s">
        <v>7331</v>
      </c>
      <c r="I5585" s="25" t="s">
        <v>8934</v>
      </c>
      <c r="J5585" s="13" t="s">
        <v>1796</v>
      </c>
      <c r="K5585" s="13" t="s">
        <v>39</v>
      </c>
      <c r="L5585" s="25" t="str">
        <f>VLOOKUP($K5585,TONG_SL!$A:$D,2,0)</f>
        <v>Chả cốm 300g</v>
      </c>
      <c r="N5585" s="25" t="str">
        <f t="shared" si="795"/>
        <v>K-C6</v>
      </c>
      <c r="Q5585" s="25" t="str">
        <f>VLOOKUP(K5585,TONG_SL!$A:$D,3,0)</f>
        <v>Túi</v>
      </c>
      <c r="R5585" s="1">
        <v>5</v>
      </c>
      <c r="T5585" s="1">
        <f>VLOOKUP(VLOOKUP(G5585,Ma_KH!$A:$R,18,0)&amp;K5585,Gia_MB!$A:$F,6,0)</f>
        <v>74250</v>
      </c>
      <c r="U5585" s="14">
        <f t="shared" si="798"/>
        <v>371250</v>
      </c>
      <c r="W5585" s="64">
        <f t="shared" si="799"/>
        <v>0</v>
      </c>
      <c r="X5585" s="3" t="str">
        <f t="shared" si="800"/>
        <v>8</v>
      </c>
      <c r="Z5585" s="14">
        <f t="shared" si="801"/>
        <v>29700</v>
      </c>
      <c r="AA5585" s="7">
        <f>VLOOKUP(G5585,Ma_KH!$A:$R,14,0)</f>
        <v>60</v>
      </c>
      <c r="AD5585" s="7" t="str">
        <f>IFERROR(VLOOKUP(J5585,'Chuyển Mã'!$B$3:$C$9,2,0),"")</f>
        <v>Tỉnh</v>
      </c>
      <c r="AE5585" s="7" t="str">
        <f t="shared" si="796"/>
        <v>Chả cốm 300g</v>
      </c>
      <c r="AF5585" s="7">
        <f t="shared" si="797"/>
        <v>5</v>
      </c>
    </row>
    <row r="5586" spans="1:32" x14ac:dyDescent="0.25">
      <c r="A5586" s="65">
        <v>45912</v>
      </c>
      <c r="B5586" s="25">
        <v>4176644280</v>
      </c>
      <c r="C5586" s="12" t="s">
        <v>7214</v>
      </c>
      <c r="D5586" s="16">
        <v>45912</v>
      </c>
      <c r="G5586" s="13" t="s">
        <v>7316</v>
      </c>
      <c r="I5586" s="25" t="s">
        <v>8935</v>
      </c>
      <c r="J5586" s="13" t="s">
        <v>1796</v>
      </c>
      <c r="K5586" s="13" t="s">
        <v>8878</v>
      </c>
      <c r="L5586" s="25" t="str">
        <f>VLOOKUP($K5586,TONG_SL!$A:$D,2,0)</f>
        <v>Chân giò heo muối 300g</v>
      </c>
      <c r="N5586" s="25" t="str">
        <f t="shared" si="795"/>
        <v>K-C6</v>
      </c>
      <c r="Q5586" s="25" t="str">
        <f>VLOOKUP(K5586,TONG_SL!$A:$D,3,0)</f>
        <v>Túi</v>
      </c>
      <c r="R5586" s="1">
        <v>18</v>
      </c>
      <c r="T5586" s="1">
        <f>VLOOKUP(VLOOKUP(G5586,Ma_KH!$A:$R,18,0)&amp;K5586,Gia_MB!$A:$F,6,0)</f>
        <v>73431</v>
      </c>
      <c r="U5586" s="14">
        <f t="shared" si="798"/>
        <v>1321758</v>
      </c>
      <c r="W5586" s="64">
        <f t="shared" si="799"/>
        <v>0</v>
      </c>
      <c r="X5586" s="3" t="str">
        <f t="shared" si="800"/>
        <v>8</v>
      </c>
      <c r="Z5586" s="14">
        <f t="shared" si="801"/>
        <v>105740.64</v>
      </c>
      <c r="AA5586" s="7">
        <f>VLOOKUP(G5586,Ma_KH!$A:$R,14,0)</f>
        <v>60</v>
      </c>
      <c r="AD5586" s="7" t="str">
        <f>IFERROR(VLOOKUP(J5586,'Chuyển Mã'!$B$3:$C$9,2,0),"")</f>
        <v>Tỉnh</v>
      </c>
      <c r="AE5586" s="7" t="str">
        <f t="shared" si="796"/>
        <v>Chân giò heo muối 300g</v>
      </c>
      <c r="AF5586" s="7">
        <f t="shared" si="797"/>
        <v>18</v>
      </c>
    </row>
    <row r="5587" spans="1:32" x14ac:dyDescent="0.25">
      <c r="A5587" s="65">
        <v>45912</v>
      </c>
      <c r="B5587" s="25">
        <v>4176644280</v>
      </c>
      <c r="C5587" s="12" t="s">
        <v>7214</v>
      </c>
      <c r="D5587" s="16">
        <v>45912</v>
      </c>
      <c r="G5587" s="13" t="s">
        <v>7316</v>
      </c>
      <c r="I5587" s="25" t="s">
        <v>8935</v>
      </c>
      <c r="J5587" s="13" t="s">
        <v>1796</v>
      </c>
      <c r="K5587" s="13" t="s">
        <v>32</v>
      </c>
      <c r="L5587" s="25" t="str">
        <f>VLOOKUP($K5587,TONG_SL!$A:$D,2,0)</f>
        <v>Giò Tai Lưỡi Xào 250</v>
      </c>
      <c r="N5587" s="25" t="str">
        <f t="shared" si="795"/>
        <v>K-C6</v>
      </c>
      <c r="Q5587" s="25" t="str">
        <f>VLOOKUP(K5587,TONG_SL!$A:$D,3,0)</f>
        <v>Túi</v>
      </c>
      <c r="R5587" s="1">
        <v>18</v>
      </c>
      <c r="T5587" s="1">
        <f>VLOOKUP(VLOOKUP(G5587,Ma_KH!$A:$R,18,0)&amp;K5587,Gia_MB!$A:$F,6,0)</f>
        <v>50183</v>
      </c>
      <c r="U5587" s="14">
        <f t="shared" si="798"/>
        <v>903294</v>
      </c>
      <c r="W5587" s="64">
        <f t="shared" si="799"/>
        <v>0</v>
      </c>
      <c r="X5587" s="3" t="str">
        <f t="shared" si="800"/>
        <v>8</v>
      </c>
      <c r="Z5587" s="14">
        <f t="shared" si="801"/>
        <v>72263.520000000004</v>
      </c>
      <c r="AA5587" s="7">
        <f>VLOOKUP(G5587,Ma_KH!$A:$R,14,0)</f>
        <v>60</v>
      </c>
      <c r="AD5587" s="7" t="str">
        <f>IFERROR(VLOOKUP(J5587,'Chuyển Mã'!$B$3:$C$9,2,0),"")</f>
        <v>Tỉnh</v>
      </c>
      <c r="AE5587" s="7" t="str">
        <f t="shared" si="796"/>
        <v>Giò Tai Lưỡi Xào 250</v>
      </c>
      <c r="AF5587" s="7">
        <f t="shared" si="797"/>
        <v>18</v>
      </c>
    </row>
    <row r="5588" spans="1:32" x14ac:dyDescent="0.25">
      <c r="A5588" s="65">
        <v>45912</v>
      </c>
      <c r="B5588" s="25">
        <v>4176644280</v>
      </c>
      <c r="C5588" s="12" t="s">
        <v>7214</v>
      </c>
      <c r="D5588" s="16">
        <v>45912</v>
      </c>
      <c r="G5588" s="13" t="s">
        <v>7316</v>
      </c>
      <c r="I5588" s="25" t="s">
        <v>8935</v>
      </c>
      <c r="J5588" s="13" t="s">
        <v>1796</v>
      </c>
      <c r="K5588" s="13" t="s">
        <v>39</v>
      </c>
      <c r="L5588" s="25" t="str">
        <f>VLOOKUP($K5588,TONG_SL!$A:$D,2,0)</f>
        <v>Chả cốm 300g</v>
      </c>
      <c r="N5588" s="25" t="str">
        <f t="shared" si="795"/>
        <v>K-C6</v>
      </c>
      <c r="Q5588" s="25" t="str">
        <f>VLOOKUP(K5588,TONG_SL!$A:$D,3,0)</f>
        <v>Túi</v>
      </c>
      <c r="R5588" s="1">
        <v>12</v>
      </c>
      <c r="T5588" s="1">
        <f>VLOOKUP(VLOOKUP(G5588,Ma_KH!$A:$R,18,0)&amp;K5588,Gia_MB!$A:$F,6,0)</f>
        <v>74250</v>
      </c>
      <c r="U5588" s="14">
        <f t="shared" si="798"/>
        <v>891000</v>
      </c>
      <c r="W5588" s="64">
        <f t="shared" si="799"/>
        <v>0</v>
      </c>
      <c r="X5588" s="3" t="str">
        <f t="shared" si="800"/>
        <v>8</v>
      </c>
      <c r="Z5588" s="14">
        <f t="shared" si="801"/>
        <v>71280</v>
      </c>
      <c r="AA5588" s="7">
        <f>VLOOKUP(G5588,Ma_KH!$A:$R,14,0)</f>
        <v>60</v>
      </c>
      <c r="AD5588" s="7" t="str">
        <f>IFERROR(VLOOKUP(J5588,'Chuyển Mã'!$B$3:$C$9,2,0),"")</f>
        <v>Tỉnh</v>
      </c>
      <c r="AE5588" s="7" t="str">
        <f t="shared" si="796"/>
        <v>Chả cốm 300g</v>
      </c>
      <c r="AF5588" s="7">
        <f t="shared" si="797"/>
        <v>12</v>
      </c>
    </row>
    <row r="5589" spans="1:32" x14ac:dyDescent="0.25">
      <c r="A5589" s="65">
        <v>45912</v>
      </c>
      <c r="B5589" s="25">
        <v>4176644280</v>
      </c>
      <c r="C5589" s="12" t="s">
        <v>7214</v>
      </c>
      <c r="D5589" s="16">
        <v>45912</v>
      </c>
      <c r="G5589" s="13" t="s">
        <v>7316</v>
      </c>
      <c r="I5589" s="25" t="s">
        <v>8935</v>
      </c>
      <c r="J5589" s="13" t="s">
        <v>1796</v>
      </c>
      <c r="K5589" s="13" t="s">
        <v>8879</v>
      </c>
      <c r="L5589" s="25" t="str">
        <f>VLOOKUP($K5589,TONG_SL!$A:$D,2,0)</f>
        <v>Mọc Nấm Hương 250g</v>
      </c>
      <c r="N5589" s="25" t="str">
        <f t="shared" si="795"/>
        <v>K-C6</v>
      </c>
      <c r="Q5589" s="25" t="str">
        <f>VLOOKUP(K5589,TONG_SL!$A:$D,3,0)</f>
        <v>Túi</v>
      </c>
      <c r="R5589" s="1">
        <v>12</v>
      </c>
      <c r="T5589" s="1">
        <f>VLOOKUP(VLOOKUP(G5589,Ma_KH!$A:$R,18,0)&amp;K5589,Gia_MB!$A:$F,6,0)</f>
        <v>46000</v>
      </c>
      <c r="U5589" s="14">
        <f t="shared" si="798"/>
        <v>552000</v>
      </c>
      <c r="W5589" s="64">
        <f t="shared" si="799"/>
        <v>0</v>
      </c>
      <c r="X5589" s="3" t="str">
        <f t="shared" si="800"/>
        <v>8</v>
      </c>
      <c r="Z5589" s="14">
        <f t="shared" si="801"/>
        <v>44160</v>
      </c>
      <c r="AA5589" s="7">
        <f>VLOOKUP(G5589,Ma_KH!$A:$R,14,0)</f>
        <v>60</v>
      </c>
      <c r="AD5589" s="7" t="str">
        <f>IFERROR(VLOOKUP(J5589,'Chuyển Mã'!$B$3:$C$9,2,0),"")</f>
        <v>Tỉnh</v>
      </c>
      <c r="AE5589" s="7" t="str">
        <f t="shared" si="796"/>
        <v>Mọc Nấm Hương 250g</v>
      </c>
      <c r="AF5589" s="7">
        <f t="shared" si="797"/>
        <v>12</v>
      </c>
    </row>
    <row r="5590" spans="1:32" x14ac:dyDescent="0.25">
      <c r="A5590" s="65">
        <v>45912</v>
      </c>
      <c r="B5590" s="25">
        <v>4176644280</v>
      </c>
      <c r="C5590" s="12" t="s">
        <v>7214</v>
      </c>
      <c r="D5590" s="16">
        <v>45912</v>
      </c>
      <c r="G5590" s="13" t="s">
        <v>7316</v>
      </c>
      <c r="I5590" s="25" t="s">
        <v>8935</v>
      </c>
      <c r="J5590" s="13" t="s">
        <v>1796</v>
      </c>
      <c r="K5590" s="13" t="s">
        <v>8962</v>
      </c>
      <c r="L5590" s="25" t="str">
        <f>VLOOKUP($K5590,TONG_SL!$A:$D,2,0)</f>
        <v>Giò lụa cây 250g</v>
      </c>
      <c r="N5590" s="25" t="str">
        <f t="shared" si="795"/>
        <v>K-C6</v>
      </c>
      <c r="Q5590" s="25" t="str">
        <f>VLOOKUP(K5590,TONG_SL!$A:$D,3,0)</f>
        <v>Túi</v>
      </c>
      <c r="R5590" s="1">
        <v>12</v>
      </c>
      <c r="T5590" s="1">
        <f>VLOOKUP(VLOOKUP(G5590,Ma_KH!$A:$R,18,0)&amp;K5590,Gia_MB!$A:$F,6,0)</f>
        <v>49500</v>
      </c>
      <c r="U5590" s="14">
        <f t="shared" si="798"/>
        <v>594000</v>
      </c>
      <c r="W5590" s="64">
        <f t="shared" si="799"/>
        <v>0</v>
      </c>
      <c r="X5590" s="3" t="str">
        <f t="shared" si="800"/>
        <v>8</v>
      </c>
      <c r="Z5590" s="14">
        <f t="shared" si="801"/>
        <v>47520</v>
      </c>
      <c r="AA5590" s="7">
        <f>VLOOKUP(G5590,Ma_KH!$A:$R,14,0)</f>
        <v>60</v>
      </c>
      <c r="AD5590" s="7" t="str">
        <f>IFERROR(VLOOKUP(J5590,'Chuyển Mã'!$B$3:$C$9,2,0),"")</f>
        <v>Tỉnh</v>
      </c>
      <c r="AE5590" s="7" t="str">
        <f t="shared" si="796"/>
        <v>Giò lụa cây 250g</v>
      </c>
      <c r="AF5590" s="7">
        <f t="shared" si="797"/>
        <v>12</v>
      </c>
    </row>
    <row r="5591" spans="1:32" x14ac:dyDescent="0.25">
      <c r="A5591" s="65">
        <v>45912</v>
      </c>
      <c r="B5591" s="25">
        <v>4176644280</v>
      </c>
      <c r="C5591" s="12" t="s">
        <v>7214</v>
      </c>
      <c r="D5591" s="16">
        <v>45912</v>
      </c>
      <c r="G5591" s="13" t="s">
        <v>7316</v>
      </c>
      <c r="I5591" s="25" t="s">
        <v>8935</v>
      </c>
      <c r="J5591" s="13" t="s">
        <v>1796</v>
      </c>
      <c r="K5591" s="13" t="s">
        <v>30</v>
      </c>
      <c r="L5591" s="25" t="str">
        <f>VLOOKUP($K5591,TONG_SL!$A:$D,2,0)</f>
        <v>Gà muối 500g</v>
      </c>
      <c r="N5591" s="25" t="str">
        <f t="shared" si="795"/>
        <v>K-C6</v>
      </c>
      <c r="Q5591" s="25" t="str">
        <f>VLOOKUP(K5591,TONG_SL!$A:$D,3,0)</f>
        <v>Túi</v>
      </c>
      <c r="R5591" s="1">
        <v>12</v>
      </c>
      <c r="T5591" s="1">
        <f>VLOOKUP(VLOOKUP(G5591,Ma_KH!$A:$R,18,0)&amp;K5591,Gia_MB!$A:$F,6,0)</f>
        <v>111058</v>
      </c>
      <c r="U5591" s="14">
        <f t="shared" si="798"/>
        <v>1332696</v>
      </c>
      <c r="W5591" s="64">
        <f t="shared" si="799"/>
        <v>0</v>
      </c>
      <c r="X5591" s="3" t="str">
        <f t="shared" si="800"/>
        <v>8</v>
      </c>
      <c r="Z5591" s="14">
        <f t="shared" si="801"/>
        <v>106615.68000000001</v>
      </c>
      <c r="AA5591" s="7">
        <f>VLOOKUP(G5591,Ma_KH!$A:$R,14,0)</f>
        <v>60</v>
      </c>
      <c r="AD5591" s="7" t="str">
        <f>IFERROR(VLOOKUP(J5591,'Chuyển Mã'!$B$3:$C$9,2,0),"")</f>
        <v>Tỉnh</v>
      </c>
      <c r="AE5591" s="7" t="str">
        <f t="shared" si="796"/>
        <v>Gà muối 500g</v>
      </c>
      <c r="AF5591" s="7">
        <f t="shared" si="797"/>
        <v>12</v>
      </c>
    </row>
    <row r="5592" spans="1:32" x14ac:dyDescent="0.25">
      <c r="A5592" s="65">
        <v>45912</v>
      </c>
      <c r="B5592" s="25">
        <v>4176644434</v>
      </c>
      <c r="C5592" s="12" t="s">
        <v>7214</v>
      </c>
      <c r="D5592" s="16">
        <v>45912</v>
      </c>
      <c r="G5592" s="13" t="s">
        <v>7316</v>
      </c>
      <c r="I5592" s="25" t="s">
        <v>8936</v>
      </c>
      <c r="J5592" s="13" t="s">
        <v>1796</v>
      </c>
      <c r="K5592" s="13" t="s">
        <v>32</v>
      </c>
      <c r="L5592" s="25" t="str">
        <f>VLOOKUP($K5592,TONG_SL!$A:$D,2,0)</f>
        <v>Giò Tai Lưỡi Xào 250</v>
      </c>
      <c r="N5592" s="25" t="str">
        <f t="shared" si="795"/>
        <v>K-C6</v>
      </c>
      <c r="Q5592" s="25" t="str">
        <f>VLOOKUP(K5592,TONG_SL!$A:$D,3,0)</f>
        <v>Túi</v>
      </c>
      <c r="R5592" s="1">
        <v>18</v>
      </c>
      <c r="T5592" s="1">
        <f>VLOOKUP(VLOOKUP(G5592,Ma_KH!$A:$R,18,0)&amp;K5592,Gia_MB!$A:$F,6,0)</f>
        <v>50183</v>
      </c>
      <c r="U5592" s="14">
        <f t="shared" si="798"/>
        <v>903294</v>
      </c>
      <c r="W5592" s="64">
        <f t="shared" si="799"/>
        <v>0</v>
      </c>
      <c r="X5592" s="3" t="str">
        <f t="shared" si="800"/>
        <v>8</v>
      </c>
      <c r="Z5592" s="14">
        <f t="shared" si="801"/>
        <v>72263.520000000004</v>
      </c>
      <c r="AA5592" s="7">
        <f>VLOOKUP(G5592,Ma_KH!$A:$R,14,0)</f>
        <v>60</v>
      </c>
      <c r="AD5592" s="7" t="str">
        <f>IFERROR(VLOOKUP(J5592,'Chuyển Mã'!$B$3:$C$9,2,0),"")</f>
        <v>Tỉnh</v>
      </c>
      <c r="AE5592" s="7" t="str">
        <f t="shared" si="796"/>
        <v>Giò Tai Lưỡi Xào 250</v>
      </c>
      <c r="AF5592" s="7">
        <f t="shared" si="797"/>
        <v>18</v>
      </c>
    </row>
    <row r="5593" spans="1:32" x14ac:dyDescent="0.25">
      <c r="A5593" s="65">
        <v>45912</v>
      </c>
      <c r="B5593" s="25">
        <v>4176644434</v>
      </c>
      <c r="C5593" s="12" t="s">
        <v>7214</v>
      </c>
      <c r="D5593" s="16">
        <v>45912</v>
      </c>
      <c r="G5593" s="13" t="s">
        <v>7316</v>
      </c>
      <c r="I5593" s="25" t="s">
        <v>8936</v>
      </c>
      <c r="J5593" s="13" t="s">
        <v>1796</v>
      </c>
      <c r="K5593" s="13" t="s">
        <v>39</v>
      </c>
      <c r="L5593" s="25" t="str">
        <f>VLOOKUP($K5593,TONG_SL!$A:$D,2,0)</f>
        <v>Chả cốm 300g</v>
      </c>
      <c r="N5593" s="25" t="str">
        <f t="shared" si="795"/>
        <v>K-C6</v>
      </c>
      <c r="Q5593" s="25" t="str">
        <f>VLOOKUP(K5593,TONG_SL!$A:$D,3,0)</f>
        <v>Túi</v>
      </c>
      <c r="R5593" s="1">
        <v>18</v>
      </c>
      <c r="T5593" s="1">
        <f>VLOOKUP(VLOOKUP(G5593,Ma_KH!$A:$R,18,0)&amp;K5593,Gia_MB!$A:$F,6,0)</f>
        <v>74250</v>
      </c>
      <c r="U5593" s="14">
        <f t="shared" si="798"/>
        <v>1336500</v>
      </c>
      <c r="W5593" s="64">
        <f t="shared" si="799"/>
        <v>0</v>
      </c>
      <c r="X5593" s="3" t="str">
        <f t="shared" si="800"/>
        <v>8</v>
      </c>
      <c r="Z5593" s="14">
        <f t="shared" si="801"/>
        <v>106920</v>
      </c>
      <c r="AA5593" s="7">
        <f>VLOOKUP(G5593,Ma_KH!$A:$R,14,0)</f>
        <v>60</v>
      </c>
      <c r="AD5593" s="7" t="str">
        <f>IFERROR(VLOOKUP(J5593,'Chuyển Mã'!$B$3:$C$9,2,0),"")</f>
        <v>Tỉnh</v>
      </c>
      <c r="AE5593" s="7" t="str">
        <f t="shared" si="796"/>
        <v>Chả cốm 300g</v>
      </c>
      <c r="AF5593" s="7">
        <f t="shared" si="797"/>
        <v>18</v>
      </c>
    </row>
    <row r="5594" spans="1:32" x14ac:dyDescent="0.25">
      <c r="A5594" s="65">
        <v>45912</v>
      </c>
      <c r="B5594" s="25">
        <v>4176644434</v>
      </c>
      <c r="C5594" s="12" t="s">
        <v>7214</v>
      </c>
      <c r="D5594" s="16">
        <v>45912</v>
      </c>
      <c r="G5594" s="13" t="s">
        <v>7316</v>
      </c>
      <c r="I5594" s="25" t="s">
        <v>8936</v>
      </c>
      <c r="J5594" s="13" t="s">
        <v>1796</v>
      </c>
      <c r="K5594" s="13" t="s">
        <v>8879</v>
      </c>
      <c r="L5594" s="25" t="str">
        <f>VLOOKUP($K5594,TONG_SL!$A:$D,2,0)</f>
        <v>Mọc Nấm Hương 250g</v>
      </c>
      <c r="N5594" s="25" t="str">
        <f t="shared" si="795"/>
        <v>K-C6</v>
      </c>
      <c r="Q5594" s="25" t="str">
        <f>VLOOKUP(K5594,TONG_SL!$A:$D,3,0)</f>
        <v>Túi</v>
      </c>
      <c r="R5594" s="1">
        <v>18</v>
      </c>
      <c r="T5594" s="1">
        <f>VLOOKUP(VLOOKUP(G5594,Ma_KH!$A:$R,18,0)&amp;K5594,Gia_MB!$A:$F,6,0)</f>
        <v>46000</v>
      </c>
      <c r="U5594" s="14">
        <f t="shared" si="798"/>
        <v>828000</v>
      </c>
      <c r="W5594" s="64">
        <f t="shared" si="799"/>
        <v>0</v>
      </c>
      <c r="X5594" s="3" t="str">
        <f t="shared" si="800"/>
        <v>8</v>
      </c>
      <c r="Z5594" s="14">
        <f t="shared" si="801"/>
        <v>66240</v>
      </c>
      <c r="AA5594" s="7">
        <f>VLOOKUP(G5594,Ma_KH!$A:$R,14,0)</f>
        <v>60</v>
      </c>
      <c r="AD5594" s="7" t="str">
        <f>IFERROR(VLOOKUP(J5594,'Chuyển Mã'!$B$3:$C$9,2,0),"")</f>
        <v>Tỉnh</v>
      </c>
      <c r="AE5594" s="7" t="str">
        <f t="shared" si="796"/>
        <v>Mọc Nấm Hương 250g</v>
      </c>
      <c r="AF5594" s="7">
        <f t="shared" si="797"/>
        <v>18</v>
      </c>
    </row>
    <row r="5595" spans="1:32" x14ac:dyDescent="0.25">
      <c r="A5595" s="65">
        <v>45912</v>
      </c>
      <c r="B5595" s="25">
        <v>4176644434</v>
      </c>
      <c r="C5595" s="12" t="s">
        <v>7214</v>
      </c>
      <c r="D5595" s="16">
        <v>45912</v>
      </c>
      <c r="G5595" s="13" t="s">
        <v>7316</v>
      </c>
      <c r="I5595" s="25" t="s">
        <v>8936</v>
      </c>
      <c r="J5595" s="13" t="s">
        <v>1796</v>
      </c>
      <c r="K5595" s="13" t="s">
        <v>8878</v>
      </c>
      <c r="L5595" s="25" t="str">
        <f>VLOOKUP($K5595,TONG_SL!$A:$D,2,0)</f>
        <v>Chân giò heo muối 300g</v>
      </c>
      <c r="N5595" s="25" t="str">
        <f t="shared" si="795"/>
        <v>K-C6</v>
      </c>
      <c r="Q5595" s="25" t="str">
        <f>VLOOKUP(K5595,TONG_SL!$A:$D,3,0)</f>
        <v>Túi</v>
      </c>
      <c r="R5595" s="1">
        <v>30</v>
      </c>
      <c r="T5595" s="1">
        <f>VLOOKUP(VLOOKUP(G5595,Ma_KH!$A:$R,18,0)&amp;K5595,Gia_MB!$A:$F,6,0)</f>
        <v>73431</v>
      </c>
      <c r="U5595" s="14">
        <f t="shared" si="798"/>
        <v>2202930</v>
      </c>
      <c r="W5595" s="64">
        <f t="shared" si="799"/>
        <v>0</v>
      </c>
      <c r="X5595" s="3" t="str">
        <f t="shared" si="800"/>
        <v>8</v>
      </c>
      <c r="Z5595" s="14">
        <f t="shared" si="801"/>
        <v>176234.4</v>
      </c>
      <c r="AA5595" s="7">
        <f>VLOOKUP(G5595,Ma_KH!$A:$R,14,0)</f>
        <v>60</v>
      </c>
      <c r="AD5595" s="7" t="str">
        <f>IFERROR(VLOOKUP(J5595,'Chuyển Mã'!$B$3:$C$9,2,0),"")</f>
        <v>Tỉnh</v>
      </c>
      <c r="AE5595" s="7" t="str">
        <f t="shared" si="796"/>
        <v>Chân giò heo muối 300g</v>
      </c>
      <c r="AF5595" s="7">
        <f t="shared" si="797"/>
        <v>30</v>
      </c>
    </row>
    <row r="5596" spans="1:32" x14ac:dyDescent="0.25">
      <c r="A5596" s="65">
        <v>45912</v>
      </c>
      <c r="B5596" s="25">
        <v>4176644506</v>
      </c>
      <c r="C5596" s="12" t="s">
        <v>7214</v>
      </c>
      <c r="D5596" s="16">
        <v>45912</v>
      </c>
      <c r="G5596" s="13" t="s">
        <v>7316</v>
      </c>
      <c r="I5596" s="25" t="s">
        <v>8937</v>
      </c>
      <c r="J5596" s="13" t="s">
        <v>1796</v>
      </c>
      <c r="K5596" s="13" t="s">
        <v>8962</v>
      </c>
      <c r="L5596" s="25" t="str">
        <f>VLOOKUP($K5596,TONG_SL!$A:$D,2,0)</f>
        <v>Giò lụa cây 250g</v>
      </c>
      <c r="N5596" s="25" t="str">
        <f t="shared" si="795"/>
        <v>K-C6</v>
      </c>
      <c r="Q5596" s="25" t="str">
        <f>VLOOKUP(K5596,TONG_SL!$A:$D,3,0)</f>
        <v>Túi</v>
      </c>
      <c r="R5596" s="1">
        <v>6</v>
      </c>
      <c r="T5596" s="1">
        <f>VLOOKUP(VLOOKUP(G5596,Ma_KH!$A:$R,18,0)&amp;K5596,Gia_MB!$A:$F,6,0)</f>
        <v>49500</v>
      </c>
      <c r="U5596" s="14">
        <f t="shared" si="798"/>
        <v>297000</v>
      </c>
      <c r="W5596" s="64">
        <f t="shared" si="799"/>
        <v>0</v>
      </c>
      <c r="X5596" s="3" t="str">
        <f t="shared" si="800"/>
        <v>8</v>
      </c>
      <c r="Z5596" s="14">
        <f t="shared" si="801"/>
        <v>23760</v>
      </c>
      <c r="AA5596" s="7">
        <f>VLOOKUP(G5596,Ma_KH!$A:$R,14,0)</f>
        <v>60</v>
      </c>
      <c r="AD5596" s="7" t="str">
        <f>IFERROR(VLOOKUP(J5596,'Chuyển Mã'!$B$3:$C$9,2,0),"")</f>
        <v>Tỉnh</v>
      </c>
      <c r="AE5596" s="7" t="str">
        <f t="shared" si="796"/>
        <v>Giò lụa cây 250g</v>
      </c>
      <c r="AF5596" s="7">
        <f t="shared" si="797"/>
        <v>6</v>
      </c>
    </row>
    <row r="5597" spans="1:32" x14ac:dyDescent="0.25">
      <c r="A5597" s="65">
        <v>45912</v>
      </c>
      <c r="B5597" s="25">
        <v>4176644506</v>
      </c>
      <c r="C5597" s="12" t="s">
        <v>7214</v>
      </c>
      <c r="D5597" s="16">
        <v>45912</v>
      </c>
      <c r="G5597" s="13" t="s">
        <v>7316</v>
      </c>
      <c r="I5597" s="25" t="s">
        <v>8937</v>
      </c>
      <c r="J5597" s="13" t="s">
        <v>1796</v>
      </c>
      <c r="K5597" s="13" t="s">
        <v>39</v>
      </c>
      <c r="L5597" s="25" t="str">
        <f>VLOOKUP($K5597,TONG_SL!$A:$D,2,0)</f>
        <v>Chả cốm 300g</v>
      </c>
      <c r="N5597" s="25" t="str">
        <f t="shared" si="795"/>
        <v>K-C6</v>
      </c>
      <c r="Q5597" s="25" t="str">
        <f>VLOOKUP(K5597,TONG_SL!$A:$D,3,0)</f>
        <v>Túi</v>
      </c>
      <c r="R5597" s="1">
        <v>6</v>
      </c>
      <c r="T5597" s="1">
        <f>VLOOKUP(VLOOKUP(G5597,Ma_KH!$A:$R,18,0)&amp;K5597,Gia_MB!$A:$F,6,0)</f>
        <v>74250</v>
      </c>
      <c r="U5597" s="14">
        <f t="shared" si="798"/>
        <v>445500</v>
      </c>
      <c r="W5597" s="64">
        <f t="shared" si="799"/>
        <v>0</v>
      </c>
      <c r="X5597" s="3" t="str">
        <f t="shared" si="800"/>
        <v>8</v>
      </c>
      <c r="Z5597" s="14">
        <f t="shared" si="801"/>
        <v>35640</v>
      </c>
      <c r="AA5597" s="7">
        <f>VLOOKUP(G5597,Ma_KH!$A:$R,14,0)</f>
        <v>60</v>
      </c>
      <c r="AD5597" s="7" t="str">
        <f>IFERROR(VLOOKUP(J5597,'Chuyển Mã'!$B$3:$C$9,2,0),"")</f>
        <v>Tỉnh</v>
      </c>
      <c r="AE5597" s="7" t="str">
        <f t="shared" si="796"/>
        <v>Chả cốm 300g</v>
      </c>
      <c r="AF5597" s="7">
        <f t="shared" si="797"/>
        <v>6</v>
      </c>
    </row>
    <row r="5598" spans="1:32" x14ac:dyDescent="0.25">
      <c r="A5598" s="65">
        <v>45912</v>
      </c>
      <c r="B5598" s="25">
        <v>4176644506</v>
      </c>
      <c r="C5598" s="12" t="s">
        <v>7214</v>
      </c>
      <c r="D5598" s="16">
        <v>45912</v>
      </c>
      <c r="G5598" s="13" t="s">
        <v>7316</v>
      </c>
      <c r="I5598" s="25" t="s">
        <v>8937</v>
      </c>
      <c r="J5598" s="13" t="s">
        <v>1796</v>
      </c>
      <c r="K5598" s="13" t="s">
        <v>35</v>
      </c>
      <c r="L5598" s="25" t="str">
        <f>VLOOKUP($K5598,TONG_SL!$A:$D,2,0)</f>
        <v>Tai heo muối 200g</v>
      </c>
      <c r="N5598" s="25" t="str">
        <f t="shared" si="795"/>
        <v>K-C6</v>
      </c>
      <c r="Q5598" s="25" t="str">
        <f>VLOOKUP(K5598,TONG_SL!$A:$D,3,0)</f>
        <v>Túi</v>
      </c>
      <c r="R5598" s="1">
        <v>6</v>
      </c>
      <c r="T5598" s="1">
        <f>VLOOKUP(VLOOKUP(G5598,Ma_KH!$A:$R,18,0)&amp;K5598,Gia_MB!$A:$F,6,0)</f>
        <v>55595</v>
      </c>
      <c r="U5598" s="14">
        <f t="shared" si="798"/>
        <v>333570</v>
      </c>
      <c r="W5598" s="64">
        <f t="shared" si="799"/>
        <v>0</v>
      </c>
      <c r="X5598" s="3" t="str">
        <f t="shared" si="800"/>
        <v>8</v>
      </c>
      <c r="Z5598" s="14">
        <f t="shared" si="801"/>
        <v>26685.600000000002</v>
      </c>
      <c r="AA5598" s="7">
        <f>VLOOKUP(G5598,Ma_KH!$A:$R,14,0)</f>
        <v>60</v>
      </c>
      <c r="AD5598" s="7" t="str">
        <f>IFERROR(VLOOKUP(J5598,'Chuyển Mã'!$B$3:$C$9,2,0),"")</f>
        <v>Tỉnh</v>
      </c>
      <c r="AE5598" s="7" t="str">
        <f t="shared" si="796"/>
        <v>Tai heo muối 200g</v>
      </c>
      <c r="AF5598" s="7">
        <f t="shared" si="797"/>
        <v>6</v>
      </c>
    </row>
    <row r="5599" spans="1:32" x14ac:dyDescent="0.25">
      <c r="A5599" s="65">
        <v>45912</v>
      </c>
      <c r="B5599" s="25">
        <v>4176644506</v>
      </c>
      <c r="C5599" s="12" t="s">
        <v>7214</v>
      </c>
      <c r="D5599" s="16">
        <v>45912</v>
      </c>
      <c r="G5599" s="13" t="s">
        <v>7316</v>
      </c>
      <c r="I5599" s="25" t="s">
        <v>8937</v>
      </c>
      <c r="J5599" s="13" t="s">
        <v>1796</v>
      </c>
      <c r="K5599" s="13" t="s">
        <v>32</v>
      </c>
      <c r="L5599" s="25" t="str">
        <f>VLOOKUP($K5599,TONG_SL!$A:$D,2,0)</f>
        <v>Giò Tai Lưỡi Xào 250</v>
      </c>
      <c r="N5599" s="25" t="str">
        <f t="shared" si="795"/>
        <v>K-C6</v>
      </c>
      <c r="Q5599" s="25" t="str">
        <f>VLOOKUP(K5599,TONG_SL!$A:$D,3,0)</f>
        <v>Túi</v>
      </c>
      <c r="R5599" s="1">
        <v>6</v>
      </c>
      <c r="T5599" s="1">
        <f>VLOOKUP(VLOOKUP(G5599,Ma_KH!$A:$R,18,0)&amp;K5599,Gia_MB!$A:$F,6,0)</f>
        <v>50183</v>
      </c>
      <c r="U5599" s="14">
        <f t="shared" si="798"/>
        <v>301098</v>
      </c>
      <c r="W5599" s="64">
        <f t="shared" si="799"/>
        <v>0</v>
      </c>
      <c r="X5599" s="3" t="str">
        <f t="shared" si="800"/>
        <v>8</v>
      </c>
      <c r="Z5599" s="14">
        <f t="shared" si="801"/>
        <v>24087.84</v>
      </c>
      <c r="AA5599" s="7">
        <f>VLOOKUP(G5599,Ma_KH!$A:$R,14,0)</f>
        <v>60</v>
      </c>
      <c r="AD5599" s="7" t="str">
        <f>IFERROR(VLOOKUP(J5599,'Chuyển Mã'!$B$3:$C$9,2,0),"")</f>
        <v>Tỉnh</v>
      </c>
      <c r="AE5599" s="7" t="str">
        <f t="shared" si="796"/>
        <v>Giò Tai Lưỡi Xào 250</v>
      </c>
      <c r="AF5599" s="7">
        <f t="shared" si="797"/>
        <v>6</v>
      </c>
    </row>
    <row r="5600" spans="1:32" x14ac:dyDescent="0.25">
      <c r="A5600" s="65">
        <v>45912</v>
      </c>
      <c r="B5600" s="25">
        <v>4176644506</v>
      </c>
      <c r="C5600" s="12" t="s">
        <v>7214</v>
      </c>
      <c r="D5600" s="16">
        <v>45912</v>
      </c>
      <c r="G5600" s="13" t="s">
        <v>7316</v>
      </c>
      <c r="I5600" s="25" t="s">
        <v>8937</v>
      </c>
      <c r="J5600" s="13" t="s">
        <v>1796</v>
      </c>
      <c r="K5600" s="13" t="s">
        <v>51</v>
      </c>
      <c r="L5600" s="25" t="str">
        <f>VLOOKUP($K5600,TONG_SL!$A:$D,2,0)</f>
        <v>Mọc Nấm Hương 250g</v>
      </c>
      <c r="N5600" s="25" t="str">
        <f t="shared" si="795"/>
        <v>K-C6</v>
      </c>
      <c r="Q5600" s="25" t="str">
        <f>VLOOKUP(K5600,TONG_SL!$A:$D,3,0)</f>
        <v>Túi</v>
      </c>
      <c r="R5600" s="1">
        <v>6</v>
      </c>
      <c r="T5600" s="1">
        <f>VLOOKUP(VLOOKUP(G5600,Ma_KH!$A:$R,18,0)&amp;K5600,Gia_MB!$A:$F,6,0)</f>
        <v>46000</v>
      </c>
      <c r="U5600" s="14">
        <f t="shared" si="798"/>
        <v>276000</v>
      </c>
      <c r="W5600" s="64">
        <f t="shared" si="799"/>
        <v>0</v>
      </c>
      <c r="X5600" s="3" t="str">
        <f t="shared" si="800"/>
        <v>8</v>
      </c>
      <c r="Z5600" s="14">
        <f t="shared" si="801"/>
        <v>22080</v>
      </c>
      <c r="AA5600" s="7">
        <f>VLOOKUP(G5600,Ma_KH!$A:$R,14,0)</f>
        <v>60</v>
      </c>
      <c r="AD5600" s="7" t="str">
        <f>IFERROR(VLOOKUP(J5600,'Chuyển Mã'!$B$3:$C$9,2,0),"")</f>
        <v>Tỉnh</v>
      </c>
      <c r="AE5600" s="7" t="str">
        <f t="shared" si="796"/>
        <v>Mọc Nấm Hương 250g</v>
      </c>
      <c r="AF5600" s="7">
        <f t="shared" si="797"/>
        <v>6</v>
      </c>
    </row>
    <row r="5601" spans="1:32" x14ac:dyDescent="0.25">
      <c r="A5601" s="65">
        <v>45912</v>
      </c>
      <c r="B5601" s="25">
        <v>4176644506</v>
      </c>
      <c r="C5601" s="12" t="s">
        <v>7214</v>
      </c>
      <c r="D5601" s="16">
        <v>45912</v>
      </c>
      <c r="G5601" s="13" t="s">
        <v>7316</v>
      </c>
      <c r="I5601" s="25" t="s">
        <v>8937</v>
      </c>
      <c r="J5601" s="13" t="s">
        <v>1796</v>
      </c>
      <c r="K5601" s="13" t="s">
        <v>30</v>
      </c>
      <c r="L5601" s="25" t="str">
        <f>VLOOKUP($K5601,TONG_SL!$A:$D,2,0)</f>
        <v>Gà muối 500g</v>
      </c>
      <c r="N5601" s="25" t="str">
        <f t="shared" si="795"/>
        <v>K-C6</v>
      </c>
      <c r="Q5601" s="25" t="str">
        <f>VLOOKUP(K5601,TONG_SL!$A:$D,3,0)</f>
        <v>Túi</v>
      </c>
      <c r="R5601" s="1">
        <v>10</v>
      </c>
      <c r="T5601" s="1">
        <f>VLOOKUP(VLOOKUP(G5601,Ma_KH!$A:$R,18,0)&amp;K5601,Gia_MB!$A:$F,6,0)</f>
        <v>111058</v>
      </c>
      <c r="U5601" s="14">
        <f t="shared" si="798"/>
        <v>1110580</v>
      </c>
      <c r="W5601" s="64">
        <f t="shared" si="799"/>
        <v>0</v>
      </c>
      <c r="X5601" s="3" t="str">
        <f t="shared" si="800"/>
        <v>8</v>
      </c>
      <c r="Z5601" s="14">
        <f t="shared" si="801"/>
        <v>88846.400000000009</v>
      </c>
      <c r="AA5601" s="7">
        <f>VLOOKUP(G5601,Ma_KH!$A:$R,14,0)</f>
        <v>60</v>
      </c>
      <c r="AD5601" s="7" t="str">
        <f>IFERROR(VLOOKUP(J5601,'Chuyển Mã'!$B$3:$C$9,2,0),"")</f>
        <v>Tỉnh</v>
      </c>
      <c r="AE5601" s="7" t="str">
        <f t="shared" si="796"/>
        <v>Gà muối 500g</v>
      </c>
      <c r="AF5601" s="7">
        <f t="shared" si="797"/>
        <v>10</v>
      </c>
    </row>
    <row r="5602" spans="1:32" x14ac:dyDescent="0.25">
      <c r="A5602" s="65">
        <v>45912</v>
      </c>
      <c r="B5602" s="25">
        <v>4176644506</v>
      </c>
      <c r="C5602" s="12" t="s">
        <v>7214</v>
      </c>
      <c r="D5602" s="16">
        <v>45912</v>
      </c>
      <c r="G5602" s="13" t="s">
        <v>7316</v>
      </c>
      <c r="I5602" s="25" t="s">
        <v>8937</v>
      </c>
      <c r="J5602" s="13" t="s">
        <v>1796</v>
      </c>
      <c r="K5602" s="13" t="s">
        <v>27</v>
      </c>
      <c r="L5602" s="25" t="str">
        <f>VLOOKUP($K5602,TONG_SL!$A:$D,2,0)</f>
        <v>Chân giò heo muối 300g</v>
      </c>
      <c r="N5602" s="25" t="str">
        <f t="shared" si="795"/>
        <v>K-C6</v>
      </c>
      <c r="Q5602" s="25" t="str">
        <f>VLOOKUP(K5602,TONG_SL!$A:$D,3,0)</f>
        <v>Túi</v>
      </c>
      <c r="R5602" s="1">
        <v>6</v>
      </c>
      <c r="T5602" s="1">
        <f>VLOOKUP(VLOOKUP(G5602,Ma_KH!$A:$R,18,0)&amp;K5602,Gia_MB!$A:$F,6,0)</f>
        <v>73431</v>
      </c>
      <c r="U5602" s="14">
        <f t="shared" si="798"/>
        <v>440586</v>
      </c>
      <c r="W5602" s="64">
        <f t="shared" si="799"/>
        <v>0</v>
      </c>
      <c r="X5602" s="3" t="str">
        <f t="shared" si="800"/>
        <v>8</v>
      </c>
      <c r="Z5602" s="14">
        <f t="shared" si="801"/>
        <v>35246.879999999997</v>
      </c>
      <c r="AA5602" s="7">
        <f>VLOOKUP(G5602,Ma_KH!$A:$R,14,0)</f>
        <v>60</v>
      </c>
      <c r="AD5602" s="7" t="str">
        <f>IFERROR(VLOOKUP(J5602,'Chuyển Mã'!$B$3:$C$9,2,0),"")</f>
        <v>Tỉnh</v>
      </c>
      <c r="AE5602" s="7" t="str">
        <f t="shared" si="796"/>
        <v>Chân giò heo muối 300g</v>
      </c>
      <c r="AF5602" s="7">
        <f t="shared" si="797"/>
        <v>6</v>
      </c>
    </row>
    <row r="5603" spans="1:32" x14ac:dyDescent="0.25">
      <c r="A5603" s="65">
        <v>45912</v>
      </c>
      <c r="B5603" s="25">
        <v>4176644418</v>
      </c>
      <c r="C5603" s="12" t="s">
        <v>7214</v>
      </c>
      <c r="D5603" s="16">
        <v>45912</v>
      </c>
      <c r="G5603" s="13" t="s">
        <v>7316</v>
      </c>
      <c r="I5603" s="25" t="s">
        <v>8938</v>
      </c>
      <c r="J5603" s="13" t="s">
        <v>1796</v>
      </c>
      <c r="K5603" s="13" t="s">
        <v>8963</v>
      </c>
      <c r="L5603" s="25" t="str">
        <f>VLOOKUP($K5603,TONG_SL!$A:$D,2,0)</f>
        <v>Giò sụn gà 250g</v>
      </c>
      <c r="N5603" s="25" t="str">
        <f t="shared" si="795"/>
        <v>K-C6</v>
      </c>
      <c r="Q5603" s="25" t="str">
        <f>VLOOKUP(K5603,TONG_SL!$A:$D,3,0)</f>
        <v>Túi</v>
      </c>
      <c r="R5603" s="1">
        <v>5</v>
      </c>
      <c r="T5603" s="1">
        <f>VLOOKUP(VLOOKUP(G5603,Ma_KH!$A:$R,18,0)&amp;K5603,Gia_MB!$A:$F,6,0)</f>
        <v>50400</v>
      </c>
      <c r="U5603" s="14">
        <f t="shared" si="798"/>
        <v>252000</v>
      </c>
      <c r="W5603" s="64">
        <f t="shared" si="799"/>
        <v>0</v>
      </c>
      <c r="X5603" s="3" t="str">
        <f t="shared" si="800"/>
        <v>8</v>
      </c>
      <c r="Z5603" s="14">
        <f t="shared" si="801"/>
        <v>20160</v>
      </c>
      <c r="AA5603" s="7">
        <f>VLOOKUP(G5603,Ma_KH!$A:$R,14,0)</f>
        <v>60</v>
      </c>
      <c r="AD5603" s="7" t="str">
        <f>IFERROR(VLOOKUP(J5603,'Chuyển Mã'!$B$3:$C$9,2,0),"")</f>
        <v>Tỉnh</v>
      </c>
      <c r="AE5603" s="7" t="str">
        <f t="shared" si="796"/>
        <v>Giò sụn gà 250g</v>
      </c>
      <c r="AF5603" s="7">
        <f t="shared" si="797"/>
        <v>5</v>
      </c>
    </row>
    <row r="5604" spans="1:32" x14ac:dyDescent="0.25">
      <c r="A5604" s="65">
        <v>45912</v>
      </c>
      <c r="B5604" s="25">
        <v>4176644418</v>
      </c>
      <c r="C5604" s="12" t="s">
        <v>7214</v>
      </c>
      <c r="D5604" s="16">
        <v>45912</v>
      </c>
      <c r="G5604" s="13" t="s">
        <v>7316</v>
      </c>
      <c r="I5604" s="25" t="s">
        <v>8938</v>
      </c>
      <c r="J5604" s="13" t="s">
        <v>1796</v>
      </c>
      <c r="K5604" s="13" t="s">
        <v>8962</v>
      </c>
      <c r="L5604" s="25" t="str">
        <f>VLOOKUP($K5604,TONG_SL!$A:$D,2,0)</f>
        <v>Giò lụa cây 250g</v>
      </c>
      <c r="N5604" s="25" t="str">
        <f t="shared" si="795"/>
        <v>K-C6</v>
      </c>
      <c r="Q5604" s="25" t="str">
        <f>VLOOKUP(K5604,TONG_SL!$A:$D,3,0)</f>
        <v>Túi</v>
      </c>
      <c r="R5604" s="1">
        <v>5</v>
      </c>
      <c r="T5604" s="1">
        <f>VLOOKUP(VLOOKUP(G5604,Ma_KH!$A:$R,18,0)&amp;K5604,Gia_MB!$A:$F,6,0)</f>
        <v>49500</v>
      </c>
      <c r="U5604" s="14">
        <f t="shared" si="798"/>
        <v>247500</v>
      </c>
      <c r="W5604" s="64">
        <f t="shared" si="799"/>
        <v>0</v>
      </c>
      <c r="X5604" s="3" t="str">
        <f t="shared" si="800"/>
        <v>8</v>
      </c>
      <c r="Z5604" s="14">
        <f t="shared" si="801"/>
        <v>19800</v>
      </c>
      <c r="AA5604" s="7">
        <f>VLOOKUP(G5604,Ma_KH!$A:$R,14,0)</f>
        <v>60</v>
      </c>
      <c r="AD5604" s="7" t="str">
        <f>IFERROR(VLOOKUP(J5604,'Chuyển Mã'!$B$3:$C$9,2,0),"")</f>
        <v>Tỉnh</v>
      </c>
      <c r="AE5604" s="7" t="str">
        <f t="shared" si="796"/>
        <v>Giò lụa cây 250g</v>
      </c>
      <c r="AF5604" s="7">
        <f t="shared" si="797"/>
        <v>5</v>
      </c>
    </row>
    <row r="5605" spans="1:32" x14ac:dyDescent="0.25">
      <c r="A5605" s="65">
        <v>45912</v>
      </c>
      <c r="B5605" s="25">
        <v>4176644418</v>
      </c>
      <c r="C5605" s="12" t="s">
        <v>7214</v>
      </c>
      <c r="D5605" s="16">
        <v>45912</v>
      </c>
      <c r="G5605" s="13" t="s">
        <v>7316</v>
      </c>
      <c r="I5605" s="25" t="s">
        <v>8938</v>
      </c>
      <c r="J5605" s="13" t="s">
        <v>1796</v>
      </c>
      <c r="K5605" s="13" t="s">
        <v>27</v>
      </c>
      <c r="L5605" s="25" t="str">
        <f>VLOOKUP($K5605,TONG_SL!$A:$D,2,0)</f>
        <v>Chân giò heo muối 300g</v>
      </c>
      <c r="N5605" s="25" t="str">
        <f t="shared" ref="N5605:N5668" si="802">IF($B5605&lt;&gt;"","K-C6","")</f>
        <v>K-C6</v>
      </c>
      <c r="Q5605" s="25" t="str">
        <f>VLOOKUP(K5605,TONG_SL!$A:$D,3,0)</f>
        <v>Túi</v>
      </c>
      <c r="R5605" s="1">
        <v>6</v>
      </c>
      <c r="T5605" s="1">
        <f>VLOOKUP(VLOOKUP(G5605,Ma_KH!$A:$R,18,0)&amp;K5605,Gia_MB!$A:$F,6,0)</f>
        <v>73431</v>
      </c>
      <c r="U5605" s="14">
        <f t="shared" si="798"/>
        <v>440586</v>
      </c>
      <c r="W5605" s="64">
        <f t="shared" si="799"/>
        <v>0</v>
      </c>
      <c r="X5605" s="3" t="str">
        <f t="shared" si="800"/>
        <v>8</v>
      </c>
      <c r="Z5605" s="14">
        <f t="shared" si="801"/>
        <v>35246.879999999997</v>
      </c>
      <c r="AA5605" s="7">
        <f>VLOOKUP(G5605,Ma_KH!$A:$R,14,0)</f>
        <v>60</v>
      </c>
      <c r="AD5605" s="7" t="str">
        <f>IFERROR(VLOOKUP(J5605,'Chuyển Mã'!$B$3:$C$9,2,0),"")</f>
        <v>Tỉnh</v>
      </c>
      <c r="AE5605" s="7" t="str">
        <f t="shared" si="796"/>
        <v>Chân giò heo muối 300g</v>
      </c>
      <c r="AF5605" s="7">
        <f t="shared" si="797"/>
        <v>6</v>
      </c>
    </row>
    <row r="5606" spans="1:32" x14ac:dyDescent="0.25">
      <c r="A5606" s="65">
        <v>45912</v>
      </c>
      <c r="B5606" s="25">
        <v>4176644418</v>
      </c>
      <c r="C5606" s="12" t="s">
        <v>7214</v>
      </c>
      <c r="D5606" s="16">
        <v>45912</v>
      </c>
      <c r="G5606" s="13" t="s">
        <v>7316</v>
      </c>
      <c r="I5606" s="25" t="s">
        <v>8938</v>
      </c>
      <c r="J5606" s="13" t="s">
        <v>1796</v>
      </c>
      <c r="K5606" s="13" t="s">
        <v>32</v>
      </c>
      <c r="L5606" s="25" t="str">
        <f>VLOOKUP($K5606,TONG_SL!$A:$D,2,0)</f>
        <v>Giò Tai Lưỡi Xào 250</v>
      </c>
      <c r="N5606" s="25" t="str">
        <f t="shared" si="802"/>
        <v>K-C6</v>
      </c>
      <c r="Q5606" s="25" t="str">
        <f>VLOOKUP(K5606,TONG_SL!$A:$D,3,0)</f>
        <v>Túi</v>
      </c>
      <c r="R5606" s="1">
        <v>6</v>
      </c>
      <c r="T5606" s="1">
        <f>VLOOKUP(VLOOKUP(G5606,Ma_KH!$A:$R,18,0)&amp;K5606,Gia_MB!$A:$F,6,0)</f>
        <v>50183</v>
      </c>
      <c r="U5606" s="14">
        <f t="shared" si="798"/>
        <v>301098</v>
      </c>
      <c r="W5606" s="64">
        <f t="shared" si="799"/>
        <v>0</v>
      </c>
      <c r="X5606" s="3" t="str">
        <f t="shared" si="800"/>
        <v>8</v>
      </c>
      <c r="Z5606" s="14">
        <f t="shared" si="801"/>
        <v>24087.84</v>
      </c>
      <c r="AA5606" s="7">
        <f>VLOOKUP(G5606,Ma_KH!$A:$R,14,0)</f>
        <v>60</v>
      </c>
      <c r="AD5606" s="7" t="str">
        <f>IFERROR(VLOOKUP(J5606,'Chuyển Mã'!$B$3:$C$9,2,0),"")</f>
        <v>Tỉnh</v>
      </c>
      <c r="AE5606" s="7" t="str">
        <f t="shared" si="796"/>
        <v>Giò Tai Lưỡi Xào 250</v>
      </c>
      <c r="AF5606" s="7">
        <f t="shared" si="797"/>
        <v>6</v>
      </c>
    </row>
    <row r="5607" spans="1:32" x14ac:dyDescent="0.25">
      <c r="A5607" s="65">
        <v>45912</v>
      </c>
      <c r="B5607" s="25">
        <v>4176644418</v>
      </c>
      <c r="C5607" s="12" t="s">
        <v>7214</v>
      </c>
      <c r="D5607" s="16">
        <v>45912</v>
      </c>
      <c r="G5607" s="13" t="s">
        <v>7316</v>
      </c>
      <c r="I5607" s="25" t="s">
        <v>8938</v>
      </c>
      <c r="J5607" s="13" t="s">
        <v>1796</v>
      </c>
      <c r="K5607" s="13" t="s">
        <v>30</v>
      </c>
      <c r="L5607" s="25" t="str">
        <f>VLOOKUP($K5607,TONG_SL!$A:$D,2,0)</f>
        <v>Gà muối 500g</v>
      </c>
      <c r="N5607" s="25" t="str">
        <f t="shared" si="802"/>
        <v>K-C6</v>
      </c>
      <c r="Q5607" s="25" t="str">
        <f>VLOOKUP(K5607,TONG_SL!$A:$D,3,0)</f>
        <v>Túi</v>
      </c>
      <c r="R5607" s="1">
        <v>10</v>
      </c>
      <c r="T5607" s="1">
        <f>VLOOKUP(VLOOKUP(G5607,Ma_KH!$A:$R,18,0)&amp;K5607,Gia_MB!$A:$F,6,0)</f>
        <v>111058</v>
      </c>
      <c r="U5607" s="14">
        <f t="shared" si="798"/>
        <v>1110580</v>
      </c>
      <c r="W5607" s="64">
        <f t="shared" si="799"/>
        <v>0</v>
      </c>
      <c r="X5607" s="3" t="str">
        <f t="shared" si="800"/>
        <v>8</v>
      </c>
      <c r="Z5607" s="14">
        <f t="shared" si="801"/>
        <v>88846.400000000009</v>
      </c>
      <c r="AA5607" s="7">
        <f>VLOOKUP(G5607,Ma_KH!$A:$R,14,0)</f>
        <v>60</v>
      </c>
      <c r="AD5607" s="7" t="str">
        <f>IFERROR(VLOOKUP(J5607,'Chuyển Mã'!$B$3:$C$9,2,0),"")</f>
        <v>Tỉnh</v>
      </c>
      <c r="AE5607" s="7" t="str">
        <f t="shared" si="796"/>
        <v>Gà muối 500g</v>
      </c>
      <c r="AF5607" s="7">
        <f t="shared" si="797"/>
        <v>10</v>
      </c>
    </row>
    <row r="5608" spans="1:32" x14ac:dyDescent="0.25">
      <c r="A5608" s="65">
        <v>45912</v>
      </c>
      <c r="B5608" s="25">
        <v>4176644456</v>
      </c>
      <c r="C5608" s="12" t="s">
        <v>7214</v>
      </c>
      <c r="D5608" s="16">
        <v>45912</v>
      </c>
      <c r="G5608" s="13" t="s">
        <v>7316</v>
      </c>
      <c r="I5608" s="25" t="s">
        <v>8939</v>
      </c>
      <c r="J5608" s="13" t="s">
        <v>1796</v>
      </c>
      <c r="K5608" s="13" t="s">
        <v>35</v>
      </c>
      <c r="L5608" s="25" t="str">
        <f>VLOOKUP($K5608,TONG_SL!$A:$D,2,0)</f>
        <v>Tai heo muối 200g</v>
      </c>
      <c r="N5608" s="25" t="str">
        <f t="shared" si="802"/>
        <v>K-C6</v>
      </c>
      <c r="Q5608" s="25" t="str">
        <f>VLOOKUP(K5608,TONG_SL!$A:$D,3,0)</f>
        <v>Túi</v>
      </c>
      <c r="R5608" s="1">
        <v>6</v>
      </c>
      <c r="T5608" s="1">
        <f>VLOOKUP(VLOOKUP(G5608,Ma_KH!$A:$R,18,0)&amp;K5608,Gia_MB!$A:$F,6,0)</f>
        <v>55595</v>
      </c>
      <c r="U5608" s="14">
        <f t="shared" si="798"/>
        <v>333570</v>
      </c>
      <c r="W5608" s="64">
        <f t="shared" si="799"/>
        <v>0</v>
      </c>
      <c r="X5608" s="3" t="str">
        <f t="shared" si="800"/>
        <v>8</v>
      </c>
      <c r="Z5608" s="14">
        <f t="shared" si="801"/>
        <v>26685.600000000002</v>
      </c>
      <c r="AA5608" s="7">
        <f>VLOOKUP(G5608,Ma_KH!$A:$R,14,0)</f>
        <v>60</v>
      </c>
      <c r="AD5608" s="7" t="str">
        <f>IFERROR(VLOOKUP(J5608,'Chuyển Mã'!$B$3:$C$9,2,0),"")</f>
        <v>Tỉnh</v>
      </c>
      <c r="AE5608" s="7" t="str">
        <f t="shared" si="796"/>
        <v>Tai heo muối 200g</v>
      </c>
      <c r="AF5608" s="7">
        <f t="shared" si="797"/>
        <v>6</v>
      </c>
    </row>
    <row r="5609" spans="1:32" x14ac:dyDescent="0.25">
      <c r="A5609" s="65">
        <v>45912</v>
      </c>
      <c r="B5609" s="25">
        <v>4176644456</v>
      </c>
      <c r="C5609" s="12" t="s">
        <v>7214</v>
      </c>
      <c r="D5609" s="16">
        <v>45912</v>
      </c>
      <c r="G5609" s="13" t="s">
        <v>7316</v>
      </c>
      <c r="I5609" s="25" t="s">
        <v>8939</v>
      </c>
      <c r="J5609" s="13" t="s">
        <v>1796</v>
      </c>
      <c r="K5609" s="13" t="s">
        <v>27</v>
      </c>
      <c r="L5609" s="25" t="str">
        <f>VLOOKUP($K5609,TONG_SL!$A:$D,2,0)</f>
        <v>Chân giò heo muối 300g</v>
      </c>
      <c r="N5609" s="25" t="str">
        <f t="shared" si="802"/>
        <v>K-C6</v>
      </c>
      <c r="Q5609" s="25" t="str">
        <f>VLOOKUP(K5609,TONG_SL!$A:$D,3,0)</f>
        <v>Túi</v>
      </c>
      <c r="R5609" s="1">
        <v>20</v>
      </c>
      <c r="T5609" s="1">
        <f>VLOOKUP(VLOOKUP(G5609,Ma_KH!$A:$R,18,0)&amp;K5609,Gia_MB!$A:$F,6,0)</f>
        <v>73431</v>
      </c>
      <c r="U5609" s="14">
        <f t="shared" si="798"/>
        <v>1468620</v>
      </c>
      <c r="W5609" s="64">
        <f t="shared" si="799"/>
        <v>0</v>
      </c>
      <c r="X5609" s="3" t="str">
        <f t="shared" si="800"/>
        <v>8</v>
      </c>
      <c r="Z5609" s="14">
        <f t="shared" si="801"/>
        <v>117489.60000000001</v>
      </c>
      <c r="AA5609" s="7">
        <f>VLOOKUP(G5609,Ma_KH!$A:$R,14,0)</f>
        <v>60</v>
      </c>
      <c r="AD5609" s="7" t="str">
        <f>IFERROR(VLOOKUP(J5609,'Chuyển Mã'!$B$3:$C$9,2,0),"")</f>
        <v>Tỉnh</v>
      </c>
      <c r="AE5609" s="7" t="str">
        <f t="shared" si="796"/>
        <v>Chân giò heo muối 300g</v>
      </c>
      <c r="AF5609" s="7">
        <f t="shared" si="797"/>
        <v>20</v>
      </c>
    </row>
    <row r="5610" spans="1:32" x14ac:dyDescent="0.25">
      <c r="A5610" s="65">
        <v>45912</v>
      </c>
      <c r="B5610" s="25">
        <v>4176644456</v>
      </c>
      <c r="C5610" s="12" t="s">
        <v>7214</v>
      </c>
      <c r="D5610" s="16">
        <v>45912</v>
      </c>
      <c r="G5610" s="13" t="s">
        <v>7316</v>
      </c>
      <c r="I5610" s="25" t="s">
        <v>8939</v>
      </c>
      <c r="J5610" s="13" t="s">
        <v>1796</v>
      </c>
      <c r="K5610" s="13" t="s">
        <v>8963</v>
      </c>
      <c r="L5610" s="25" t="str">
        <f>VLOOKUP($K5610,TONG_SL!$A:$D,2,0)</f>
        <v>Giò sụn gà 250g</v>
      </c>
      <c r="N5610" s="25" t="str">
        <f t="shared" si="802"/>
        <v>K-C6</v>
      </c>
      <c r="Q5610" s="25" t="str">
        <f>VLOOKUP(K5610,TONG_SL!$A:$D,3,0)</f>
        <v>Túi</v>
      </c>
      <c r="R5610" s="1">
        <v>6</v>
      </c>
      <c r="T5610" s="1">
        <f>VLOOKUP(VLOOKUP(G5610,Ma_KH!$A:$R,18,0)&amp;K5610,Gia_MB!$A:$F,6,0)</f>
        <v>50400</v>
      </c>
      <c r="U5610" s="14">
        <f t="shared" si="798"/>
        <v>302400</v>
      </c>
      <c r="W5610" s="64">
        <f t="shared" si="799"/>
        <v>0</v>
      </c>
      <c r="X5610" s="3" t="str">
        <f t="shared" si="800"/>
        <v>8</v>
      </c>
      <c r="Z5610" s="14">
        <f t="shared" si="801"/>
        <v>24192</v>
      </c>
      <c r="AA5610" s="7">
        <f>VLOOKUP(G5610,Ma_KH!$A:$R,14,0)</f>
        <v>60</v>
      </c>
      <c r="AD5610" s="7" t="str">
        <f>IFERROR(VLOOKUP(J5610,'Chuyển Mã'!$B$3:$C$9,2,0),"")</f>
        <v>Tỉnh</v>
      </c>
      <c r="AE5610" s="7" t="str">
        <f t="shared" si="796"/>
        <v>Giò sụn gà 250g</v>
      </c>
      <c r="AF5610" s="7">
        <f t="shared" si="797"/>
        <v>6</v>
      </c>
    </row>
    <row r="5611" spans="1:32" x14ac:dyDescent="0.25">
      <c r="A5611" s="65">
        <v>45912</v>
      </c>
      <c r="B5611" s="25">
        <v>4176644456</v>
      </c>
      <c r="C5611" s="12" t="s">
        <v>7214</v>
      </c>
      <c r="D5611" s="16">
        <v>45912</v>
      </c>
      <c r="G5611" s="13" t="s">
        <v>7316</v>
      </c>
      <c r="I5611" s="25" t="s">
        <v>8939</v>
      </c>
      <c r="J5611" s="13" t="s">
        <v>1796</v>
      </c>
      <c r="K5611" s="13" t="s">
        <v>32</v>
      </c>
      <c r="L5611" s="25" t="str">
        <f>VLOOKUP($K5611,TONG_SL!$A:$D,2,0)</f>
        <v>Giò Tai Lưỡi Xào 250</v>
      </c>
      <c r="N5611" s="25" t="str">
        <f t="shared" si="802"/>
        <v>K-C6</v>
      </c>
      <c r="Q5611" s="25" t="str">
        <f>VLOOKUP(K5611,TONG_SL!$A:$D,3,0)</f>
        <v>Túi</v>
      </c>
      <c r="R5611" s="1">
        <v>12</v>
      </c>
      <c r="T5611" s="1">
        <f>VLOOKUP(VLOOKUP(G5611,Ma_KH!$A:$R,18,0)&amp;K5611,Gia_MB!$A:$F,6,0)</f>
        <v>50183</v>
      </c>
      <c r="U5611" s="14">
        <f t="shared" si="798"/>
        <v>602196</v>
      </c>
      <c r="W5611" s="64">
        <f t="shared" si="799"/>
        <v>0</v>
      </c>
      <c r="X5611" s="3" t="str">
        <f t="shared" si="800"/>
        <v>8</v>
      </c>
      <c r="Z5611" s="14">
        <f t="shared" si="801"/>
        <v>48175.68</v>
      </c>
      <c r="AA5611" s="7">
        <f>VLOOKUP(G5611,Ma_KH!$A:$R,14,0)</f>
        <v>60</v>
      </c>
      <c r="AD5611" s="7" t="str">
        <f>IFERROR(VLOOKUP(J5611,'Chuyển Mã'!$B$3:$C$9,2,0),"")</f>
        <v>Tỉnh</v>
      </c>
      <c r="AE5611" s="7" t="str">
        <f t="shared" si="796"/>
        <v>Giò Tai Lưỡi Xào 250</v>
      </c>
      <c r="AF5611" s="7">
        <f t="shared" si="797"/>
        <v>12</v>
      </c>
    </row>
    <row r="5612" spans="1:32" x14ac:dyDescent="0.25">
      <c r="A5612" s="65">
        <v>45912</v>
      </c>
      <c r="B5612" s="25">
        <v>4176644456</v>
      </c>
      <c r="C5612" s="12" t="s">
        <v>7214</v>
      </c>
      <c r="D5612" s="16">
        <v>45912</v>
      </c>
      <c r="G5612" s="13" t="s">
        <v>7316</v>
      </c>
      <c r="I5612" s="25" t="s">
        <v>8939</v>
      </c>
      <c r="J5612" s="13" t="s">
        <v>1796</v>
      </c>
      <c r="K5612" s="13" t="s">
        <v>30</v>
      </c>
      <c r="L5612" s="25" t="str">
        <f>VLOOKUP($K5612,TONG_SL!$A:$D,2,0)</f>
        <v>Gà muối 500g</v>
      </c>
      <c r="N5612" s="25" t="str">
        <f t="shared" si="802"/>
        <v>K-C6</v>
      </c>
      <c r="Q5612" s="25" t="str">
        <f>VLOOKUP(K5612,TONG_SL!$A:$D,3,0)</f>
        <v>Túi</v>
      </c>
      <c r="R5612" s="1">
        <v>20</v>
      </c>
      <c r="T5612" s="1">
        <f>VLOOKUP(VLOOKUP(G5612,Ma_KH!$A:$R,18,0)&amp;K5612,Gia_MB!$A:$F,6,0)</f>
        <v>111058</v>
      </c>
      <c r="U5612" s="14">
        <f t="shared" si="798"/>
        <v>2221160</v>
      </c>
      <c r="W5612" s="64">
        <f t="shared" si="799"/>
        <v>0</v>
      </c>
      <c r="X5612" s="3" t="str">
        <f t="shared" si="800"/>
        <v>8</v>
      </c>
      <c r="Z5612" s="14">
        <f t="shared" si="801"/>
        <v>177692.80000000002</v>
      </c>
      <c r="AA5612" s="7">
        <f>VLOOKUP(G5612,Ma_KH!$A:$R,14,0)</f>
        <v>60</v>
      </c>
      <c r="AD5612" s="7" t="str">
        <f>IFERROR(VLOOKUP(J5612,'Chuyển Mã'!$B$3:$C$9,2,0),"")</f>
        <v>Tỉnh</v>
      </c>
      <c r="AE5612" s="7" t="str">
        <f t="shared" si="796"/>
        <v>Gà muối 500g</v>
      </c>
      <c r="AF5612" s="7">
        <f t="shared" si="797"/>
        <v>20</v>
      </c>
    </row>
    <row r="5613" spans="1:32" x14ac:dyDescent="0.25">
      <c r="A5613" s="65">
        <v>45912</v>
      </c>
      <c r="B5613" s="25">
        <v>4176644456</v>
      </c>
      <c r="C5613" s="12" t="s">
        <v>7214</v>
      </c>
      <c r="D5613" s="16">
        <v>45912</v>
      </c>
      <c r="G5613" s="13" t="s">
        <v>7316</v>
      </c>
      <c r="I5613" s="25" t="s">
        <v>8939</v>
      </c>
      <c r="J5613" s="13" t="s">
        <v>1796</v>
      </c>
      <c r="K5613" s="13" t="s">
        <v>39</v>
      </c>
      <c r="L5613" s="25" t="str">
        <f>VLOOKUP($K5613,TONG_SL!$A:$D,2,0)</f>
        <v>Chả cốm 300g</v>
      </c>
      <c r="N5613" s="25" t="str">
        <f t="shared" si="802"/>
        <v>K-C6</v>
      </c>
      <c r="Q5613" s="25" t="str">
        <f>VLOOKUP(K5613,TONG_SL!$A:$D,3,0)</f>
        <v>Túi</v>
      </c>
      <c r="R5613" s="1">
        <v>6</v>
      </c>
      <c r="T5613" s="1">
        <f>VLOOKUP(VLOOKUP(G5613,Ma_KH!$A:$R,18,0)&amp;K5613,Gia_MB!$A:$F,6,0)</f>
        <v>74250</v>
      </c>
      <c r="U5613" s="14">
        <f t="shared" si="798"/>
        <v>445500</v>
      </c>
      <c r="W5613" s="64">
        <f t="shared" si="799"/>
        <v>0</v>
      </c>
      <c r="X5613" s="3" t="str">
        <f t="shared" si="800"/>
        <v>8</v>
      </c>
      <c r="Z5613" s="14">
        <f t="shared" si="801"/>
        <v>35640</v>
      </c>
      <c r="AA5613" s="7">
        <f>VLOOKUP(G5613,Ma_KH!$A:$R,14,0)</f>
        <v>60</v>
      </c>
      <c r="AD5613" s="7" t="str">
        <f>IFERROR(VLOOKUP(J5613,'Chuyển Mã'!$B$3:$C$9,2,0),"")</f>
        <v>Tỉnh</v>
      </c>
      <c r="AE5613" s="7" t="str">
        <f t="shared" si="796"/>
        <v>Chả cốm 300g</v>
      </c>
      <c r="AF5613" s="7">
        <f t="shared" si="797"/>
        <v>6</v>
      </c>
    </row>
    <row r="5614" spans="1:32" x14ac:dyDescent="0.25">
      <c r="A5614" s="65">
        <v>45912</v>
      </c>
      <c r="B5614" s="25">
        <v>4176644456</v>
      </c>
      <c r="C5614" s="12" t="s">
        <v>7214</v>
      </c>
      <c r="D5614" s="16">
        <v>45912</v>
      </c>
      <c r="G5614" s="13" t="s">
        <v>7316</v>
      </c>
      <c r="I5614" s="25" t="s">
        <v>8939</v>
      </c>
      <c r="J5614" s="13" t="s">
        <v>1796</v>
      </c>
      <c r="K5614" s="13" t="s">
        <v>8962</v>
      </c>
      <c r="L5614" s="25" t="str">
        <f>VLOOKUP($K5614,TONG_SL!$A:$D,2,0)</f>
        <v>Giò lụa cây 250g</v>
      </c>
      <c r="N5614" s="25" t="str">
        <f t="shared" si="802"/>
        <v>K-C6</v>
      </c>
      <c r="Q5614" s="25" t="str">
        <f>VLOOKUP(K5614,TONG_SL!$A:$D,3,0)</f>
        <v>Túi</v>
      </c>
      <c r="R5614" s="1">
        <v>10</v>
      </c>
      <c r="T5614" s="1">
        <f>VLOOKUP(VLOOKUP(G5614,Ma_KH!$A:$R,18,0)&amp;K5614,Gia_MB!$A:$F,6,0)</f>
        <v>49500</v>
      </c>
      <c r="U5614" s="14">
        <f t="shared" si="798"/>
        <v>495000</v>
      </c>
      <c r="W5614" s="64">
        <f t="shared" si="799"/>
        <v>0</v>
      </c>
      <c r="X5614" s="3" t="str">
        <f t="shared" si="800"/>
        <v>8</v>
      </c>
      <c r="Z5614" s="14">
        <f t="shared" si="801"/>
        <v>39600</v>
      </c>
      <c r="AA5614" s="7">
        <f>VLOOKUP(G5614,Ma_KH!$A:$R,14,0)</f>
        <v>60</v>
      </c>
      <c r="AD5614" s="7" t="str">
        <f>IFERROR(VLOOKUP(J5614,'Chuyển Mã'!$B$3:$C$9,2,0),"")</f>
        <v>Tỉnh</v>
      </c>
      <c r="AE5614" s="7" t="str">
        <f t="shared" si="796"/>
        <v>Giò lụa cây 250g</v>
      </c>
      <c r="AF5614" s="7">
        <f t="shared" si="797"/>
        <v>10</v>
      </c>
    </row>
    <row r="5615" spans="1:32" x14ac:dyDescent="0.25">
      <c r="A5615" s="65">
        <v>45912</v>
      </c>
      <c r="B5615" s="25">
        <v>4176644485</v>
      </c>
      <c r="C5615" s="12" t="s">
        <v>7214</v>
      </c>
      <c r="D5615" s="16">
        <v>45912</v>
      </c>
      <c r="G5615" s="13" t="s">
        <v>7316</v>
      </c>
      <c r="I5615" s="25" t="s">
        <v>8940</v>
      </c>
      <c r="J5615" s="13" t="s">
        <v>1796</v>
      </c>
      <c r="K5615" s="13" t="s">
        <v>39</v>
      </c>
      <c r="L5615" s="25" t="str">
        <f>VLOOKUP($K5615,TONG_SL!$A:$D,2,0)</f>
        <v>Chả cốm 300g</v>
      </c>
      <c r="N5615" s="25" t="str">
        <f t="shared" si="802"/>
        <v>K-C6</v>
      </c>
      <c r="Q5615" s="25" t="str">
        <f>VLOOKUP(K5615,TONG_SL!$A:$D,3,0)</f>
        <v>Túi</v>
      </c>
      <c r="R5615" s="1">
        <v>6</v>
      </c>
      <c r="T5615" s="1">
        <f>VLOOKUP(VLOOKUP(G5615,Ma_KH!$A:$R,18,0)&amp;K5615,Gia_MB!$A:$F,6,0)</f>
        <v>74250</v>
      </c>
      <c r="U5615" s="14">
        <f t="shared" si="798"/>
        <v>445500</v>
      </c>
      <c r="W5615" s="64">
        <f t="shared" si="799"/>
        <v>0</v>
      </c>
      <c r="X5615" s="3" t="str">
        <f t="shared" si="800"/>
        <v>8</v>
      </c>
      <c r="Z5615" s="14">
        <f t="shared" si="801"/>
        <v>35640</v>
      </c>
      <c r="AA5615" s="7">
        <f>VLOOKUP(G5615,Ma_KH!$A:$R,14,0)</f>
        <v>60</v>
      </c>
      <c r="AD5615" s="7" t="str">
        <f>IFERROR(VLOOKUP(J5615,'Chuyển Mã'!$B$3:$C$9,2,0),"")</f>
        <v>Tỉnh</v>
      </c>
      <c r="AE5615" s="7" t="str">
        <f t="shared" si="796"/>
        <v>Chả cốm 300g</v>
      </c>
      <c r="AF5615" s="7">
        <f t="shared" si="797"/>
        <v>6</v>
      </c>
    </row>
    <row r="5616" spans="1:32" x14ac:dyDescent="0.25">
      <c r="A5616" s="65">
        <v>45912</v>
      </c>
      <c r="B5616" s="25">
        <v>4176644485</v>
      </c>
      <c r="C5616" s="12" t="s">
        <v>7214</v>
      </c>
      <c r="D5616" s="16">
        <v>45912</v>
      </c>
      <c r="G5616" s="13" t="s">
        <v>7316</v>
      </c>
      <c r="I5616" s="25" t="s">
        <v>8940</v>
      </c>
      <c r="J5616" s="13" t="s">
        <v>1796</v>
      </c>
      <c r="K5616" s="13" t="s">
        <v>8962</v>
      </c>
      <c r="L5616" s="25" t="str">
        <f>VLOOKUP($K5616,TONG_SL!$A:$D,2,0)</f>
        <v>Giò lụa cây 250g</v>
      </c>
      <c r="N5616" s="25" t="str">
        <f t="shared" si="802"/>
        <v>K-C6</v>
      </c>
      <c r="Q5616" s="25" t="str">
        <f>VLOOKUP(K5616,TONG_SL!$A:$D,3,0)</f>
        <v>Túi</v>
      </c>
      <c r="R5616" s="1">
        <v>6</v>
      </c>
      <c r="T5616" s="1">
        <f>VLOOKUP(VLOOKUP(G5616,Ma_KH!$A:$R,18,0)&amp;K5616,Gia_MB!$A:$F,6,0)</f>
        <v>49500</v>
      </c>
      <c r="U5616" s="14">
        <f t="shared" si="798"/>
        <v>297000</v>
      </c>
      <c r="W5616" s="64">
        <f t="shared" si="799"/>
        <v>0</v>
      </c>
      <c r="X5616" s="3" t="str">
        <f t="shared" si="800"/>
        <v>8</v>
      </c>
      <c r="Z5616" s="14">
        <f t="shared" si="801"/>
        <v>23760</v>
      </c>
      <c r="AA5616" s="7">
        <f>VLOOKUP(G5616,Ma_KH!$A:$R,14,0)</f>
        <v>60</v>
      </c>
      <c r="AD5616" s="7" t="str">
        <f>IFERROR(VLOOKUP(J5616,'Chuyển Mã'!$B$3:$C$9,2,0),"")</f>
        <v>Tỉnh</v>
      </c>
      <c r="AE5616" s="7" t="str">
        <f t="shared" si="796"/>
        <v>Giò lụa cây 250g</v>
      </c>
      <c r="AF5616" s="7">
        <f t="shared" si="797"/>
        <v>6</v>
      </c>
    </row>
    <row r="5617" spans="1:32" x14ac:dyDescent="0.25">
      <c r="A5617" s="65">
        <v>45912</v>
      </c>
      <c r="B5617" s="25">
        <v>4176644485</v>
      </c>
      <c r="C5617" s="12" t="s">
        <v>7214</v>
      </c>
      <c r="D5617" s="16">
        <v>45912</v>
      </c>
      <c r="G5617" s="13" t="s">
        <v>7316</v>
      </c>
      <c r="I5617" s="25" t="s">
        <v>8940</v>
      </c>
      <c r="J5617" s="13" t="s">
        <v>1796</v>
      </c>
      <c r="K5617" s="13" t="s">
        <v>8963</v>
      </c>
      <c r="L5617" s="25" t="str">
        <f>VLOOKUP($K5617,TONG_SL!$A:$D,2,0)</f>
        <v>Giò sụn gà 250g</v>
      </c>
      <c r="N5617" s="25" t="str">
        <f t="shared" si="802"/>
        <v>K-C6</v>
      </c>
      <c r="Q5617" s="25" t="str">
        <f>VLOOKUP(K5617,TONG_SL!$A:$D,3,0)</f>
        <v>Túi</v>
      </c>
      <c r="R5617" s="1">
        <v>6</v>
      </c>
      <c r="T5617" s="1">
        <f>VLOOKUP(VLOOKUP(G5617,Ma_KH!$A:$R,18,0)&amp;K5617,Gia_MB!$A:$F,6,0)</f>
        <v>50400</v>
      </c>
      <c r="U5617" s="14">
        <f t="shared" si="798"/>
        <v>302400</v>
      </c>
      <c r="W5617" s="64">
        <f t="shared" si="799"/>
        <v>0</v>
      </c>
      <c r="X5617" s="3" t="str">
        <f t="shared" si="800"/>
        <v>8</v>
      </c>
      <c r="Z5617" s="14">
        <f t="shared" si="801"/>
        <v>24192</v>
      </c>
      <c r="AA5617" s="7">
        <f>VLOOKUP(G5617,Ma_KH!$A:$R,14,0)</f>
        <v>60</v>
      </c>
      <c r="AD5617" s="7" t="str">
        <f>IFERROR(VLOOKUP(J5617,'Chuyển Mã'!$B$3:$C$9,2,0),"")</f>
        <v>Tỉnh</v>
      </c>
      <c r="AE5617" s="7" t="str">
        <f t="shared" si="796"/>
        <v>Giò sụn gà 250g</v>
      </c>
      <c r="AF5617" s="7">
        <f t="shared" si="797"/>
        <v>6</v>
      </c>
    </row>
    <row r="5618" spans="1:32" x14ac:dyDescent="0.25">
      <c r="A5618" s="65">
        <v>45912</v>
      </c>
      <c r="B5618" s="25">
        <v>4176644485</v>
      </c>
      <c r="C5618" s="12" t="s">
        <v>7214</v>
      </c>
      <c r="D5618" s="16">
        <v>45912</v>
      </c>
      <c r="G5618" s="13" t="s">
        <v>7316</v>
      </c>
      <c r="I5618" s="25" t="s">
        <v>8940</v>
      </c>
      <c r="J5618" s="13" t="s">
        <v>1796</v>
      </c>
      <c r="K5618" s="13" t="s">
        <v>51</v>
      </c>
      <c r="L5618" s="25" t="str">
        <f>VLOOKUP($K5618,TONG_SL!$A:$D,2,0)</f>
        <v>Mọc Nấm Hương 250g</v>
      </c>
      <c r="N5618" s="25" t="str">
        <f t="shared" si="802"/>
        <v>K-C6</v>
      </c>
      <c r="Q5618" s="25" t="str">
        <f>VLOOKUP(K5618,TONG_SL!$A:$D,3,0)</f>
        <v>Túi</v>
      </c>
      <c r="R5618" s="1">
        <v>6</v>
      </c>
      <c r="T5618" s="1">
        <f>VLOOKUP(VLOOKUP(G5618,Ma_KH!$A:$R,18,0)&amp;K5618,Gia_MB!$A:$F,6,0)</f>
        <v>46000</v>
      </c>
      <c r="U5618" s="14">
        <f t="shared" si="798"/>
        <v>276000</v>
      </c>
      <c r="W5618" s="64">
        <f t="shared" si="799"/>
        <v>0</v>
      </c>
      <c r="X5618" s="3" t="str">
        <f t="shared" si="800"/>
        <v>8</v>
      </c>
      <c r="Z5618" s="14">
        <f t="shared" si="801"/>
        <v>22080</v>
      </c>
      <c r="AA5618" s="7">
        <f>VLOOKUP(G5618,Ma_KH!$A:$R,14,0)</f>
        <v>60</v>
      </c>
      <c r="AD5618" s="7" t="str">
        <f>IFERROR(VLOOKUP(J5618,'Chuyển Mã'!$B$3:$C$9,2,0),"")</f>
        <v>Tỉnh</v>
      </c>
      <c r="AE5618" s="7" t="str">
        <f t="shared" si="796"/>
        <v>Mọc Nấm Hương 250g</v>
      </c>
      <c r="AF5618" s="7">
        <f t="shared" si="797"/>
        <v>6</v>
      </c>
    </row>
    <row r="5619" spans="1:32" x14ac:dyDescent="0.25">
      <c r="A5619" s="65">
        <v>45912</v>
      </c>
      <c r="B5619" s="25">
        <v>4176644485</v>
      </c>
      <c r="C5619" s="12" t="s">
        <v>7214</v>
      </c>
      <c r="D5619" s="16">
        <v>45912</v>
      </c>
      <c r="G5619" s="13" t="s">
        <v>7316</v>
      </c>
      <c r="I5619" s="25" t="s">
        <v>8940</v>
      </c>
      <c r="J5619" s="13" t="s">
        <v>1796</v>
      </c>
      <c r="K5619" s="13" t="s">
        <v>30</v>
      </c>
      <c r="L5619" s="25" t="str">
        <f>VLOOKUP($K5619,TONG_SL!$A:$D,2,0)</f>
        <v>Gà muối 500g</v>
      </c>
      <c r="N5619" s="25" t="str">
        <f t="shared" si="802"/>
        <v>K-C6</v>
      </c>
      <c r="Q5619" s="25" t="str">
        <f>VLOOKUP(K5619,TONG_SL!$A:$D,3,0)</f>
        <v>Túi</v>
      </c>
      <c r="R5619" s="1">
        <v>6</v>
      </c>
      <c r="T5619" s="1">
        <f>VLOOKUP(VLOOKUP(G5619,Ma_KH!$A:$R,18,0)&amp;K5619,Gia_MB!$A:$F,6,0)</f>
        <v>111058</v>
      </c>
      <c r="U5619" s="14">
        <f t="shared" si="798"/>
        <v>666348</v>
      </c>
      <c r="W5619" s="64">
        <f t="shared" si="799"/>
        <v>0</v>
      </c>
      <c r="X5619" s="3" t="str">
        <f t="shared" si="800"/>
        <v>8</v>
      </c>
      <c r="Z5619" s="14">
        <f t="shared" si="801"/>
        <v>53307.840000000004</v>
      </c>
      <c r="AA5619" s="7">
        <f>VLOOKUP(G5619,Ma_KH!$A:$R,14,0)</f>
        <v>60</v>
      </c>
      <c r="AD5619" s="7" t="str">
        <f>IFERROR(VLOOKUP(J5619,'Chuyển Mã'!$B$3:$C$9,2,0),"")</f>
        <v>Tỉnh</v>
      </c>
      <c r="AE5619" s="7" t="str">
        <f t="shared" si="796"/>
        <v>Gà muối 500g</v>
      </c>
      <c r="AF5619" s="7">
        <f t="shared" si="797"/>
        <v>6</v>
      </c>
    </row>
    <row r="5620" spans="1:32" x14ac:dyDescent="0.25">
      <c r="A5620" s="65">
        <v>45912</v>
      </c>
      <c r="B5620" s="25">
        <v>4176644485</v>
      </c>
      <c r="C5620" s="12" t="s">
        <v>7214</v>
      </c>
      <c r="D5620" s="16">
        <v>45912</v>
      </c>
      <c r="G5620" s="13" t="s">
        <v>7316</v>
      </c>
      <c r="I5620" s="25" t="s">
        <v>8940</v>
      </c>
      <c r="J5620" s="13" t="s">
        <v>1796</v>
      </c>
      <c r="K5620" s="13" t="s">
        <v>32</v>
      </c>
      <c r="L5620" s="25" t="str">
        <f>VLOOKUP($K5620,TONG_SL!$A:$D,2,0)</f>
        <v>Giò Tai Lưỡi Xào 250</v>
      </c>
      <c r="N5620" s="25" t="str">
        <f t="shared" si="802"/>
        <v>K-C6</v>
      </c>
      <c r="Q5620" s="25" t="str">
        <f>VLOOKUP(K5620,TONG_SL!$A:$D,3,0)</f>
        <v>Túi</v>
      </c>
      <c r="R5620" s="1">
        <v>6</v>
      </c>
      <c r="T5620" s="1">
        <f>VLOOKUP(VLOOKUP(G5620,Ma_KH!$A:$R,18,0)&amp;K5620,Gia_MB!$A:$F,6,0)</f>
        <v>50183</v>
      </c>
      <c r="U5620" s="14">
        <f t="shared" si="798"/>
        <v>301098</v>
      </c>
      <c r="W5620" s="64">
        <f t="shared" si="799"/>
        <v>0</v>
      </c>
      <c r="X5620" s="3" t="str">
        <f t="shared" si="800"/>
        <v>8</v>
      </c>
      <c r="Z5620" s="14">
        <f t="shared" si="801"/>
        <v>24087.84</v>
      </c>
      <c r="AA5620" s="7">
        <f>VLOOKUP(G5620,Ma_KH!$A:$R,14,0)</f>
        <v>60</v>
      </c>
      <c r="AD5620" s="7" t="str">
        <f>IFERROR(VLOOKUP(J5620,'Chuyển Mã'!$B$3:$C$9,2,0),"")</f>
        <v>Tỉnh</v>
      </c>
      <c r="AE5620" s="7" t="str">
        <f t="shared" si="796"/>
        <v>Giò Tai Lưỡi Xào 250</v>
      </c>
      <c r="AF5620" s="7">
        <f t="shared" si="797"/>
        <v>6</v>
      </c>
    </row>
    <row r="5621" spans="1:32" x14ac:dyDescent="0.25">
      <c r="A5621" s="65">
        <v>45912</v>
      </c>
      <c r="B5621" s="25">
        <v>4176644485</v>
      </c>
      <c r="C5621" s="12" t="s">
        <v>7214</v>
      </c>
      <c r="D5621" s="16">
        <v>45912</v>
      </c>
      <c r="G5621" s="13" t="s">
        <v>7316</v>
      </c>
      <c r="I5621" s="25" t="s">
        <v>8940</v>
      </c>
      <c r="J5621" s="13" t="s">
        <v>1796</v>
      </c>
      <c r="K5621" s="13" t="s">
        <v>27</v>
      </c>
      <c r="L5621" s="25" t="str">
        <f>VLOOKUP($K5621,TONG_SL!$A:$D,2,0)</f>
        <v>Chân giò heo muối 300g</v>
      </c>
      <c r="N5621" s="25" t="str">
        <f t="shared" si="802"/>
        <v>K-C6</v>
      </c>
      <c r="Q5621" s="25" t="str">
        <f>VLOOKUP(K5621,TONG_SL!$A:$D,3,0)</f>
        <v>Túi</v>
      </c>
      <c r="R5621" s="1">
        <v>6</v>
      </c>
      <c r="T5621" s="1">
        <f>VLOOKUP(VLOOKUP(G5621,Ma_KH!$A:$R,18,0)&amp;K5621,Gia_MB!$A:$F,6,0)</f>
        <v>73431</v>
      </c>
      <c r="U5621" s="14">
        <f t="shared" si="798"/>
        <v>440586</v>
      </c>
      <c r="W5621" s="64">
        <f t="shared" si="799"/>
        <v>0</v>
      </c>
      <c r="X5621" s="3" t="str">
        <f t="shared" si="800"/>
        <v>8</v>
      </c>
      <c r="Z5621" s="14">
        <f t="shared" si="801"/>
        <v>35246.879999999997</v>
      </c>
      <c r="AA5621" s="7">
        <f>VLOOKUP(G5621,Ma_KH!$A:$R,14,0)</f>
        <v>60</v>
      </c>
      <c r="AD5621" s="7" t="str">
        <f>IFERROR(VLOOKUP(J5621,'Chuyển Mã'!$B$3:$C$9,2,0),"")</f>
        <v>Tỉnh</v>
      </c>
      <c r="AE5621" s="7" t="str">
        <f t="shared" si="796"/>
        <v>Chân giò heo muối 300g</v>
      </c>
      <c r="AF5621" s="7">
        <f t="shared" si="797"/>
        <v>6</v>
      </c>
    </row>
    <row r="5622" spans="1:32" x14ac:dyDescent="0.25">
      <c r="A5622" s="65">
        <v>45912</v>
      </c>
      <c r="B5622" s="25">
        <v>4176644470</v>
      </c>
      <c r="C5622" s="12" t="s">
        <v>7214</v>
      </c>
      <c r="D5622" s="16">
        <v>45912</v>
      </c>
      <c r="G5622" s="13" t="s">
        <v>7316</v>
      </c>
      <c r="I5622" s="25" t="s">
        <v>8941</v>
      </c>
      <c r="J5622" s="13" t="s">
        <v>1796</v>
      </c>
      <c r="K5622" s="13" t="s">
        <v>30</v>
      </c>
      <c r="L5622" s="25" t="str">
        <f>VLOOKUP($K5622,TONG_SL!$A:$D,2,0)</f>
        <v>Gà muối 500g</v>
      </c>
      <c r="N5622" s="25" t="str">
        <f t="shared" si="802"/>
        <v>K-C6</v>
      </c>
      <c r="Q5622" s="25" t="str">
        <f>VLOOKUP(K5622,TONG_SL!$A:$D,3,0)</f>
        <v>Túi</v>
      </c>
      <c r="R5622" s="1">
        <v>15</v>
      </c>
      <c r="T5622" s="1">
        <f>VLOOKUP(VLOOKUP(G5622,Ma_KH!$A:$R,18,0)&amp;K5622,Gia_MB!$A:$F,6,0)</f>
        <v>111058</v>
      </c>
      <c r="U5622" s="14">
        <f t="shared" si="798"/>
        <v>1665870</v>
      </c>
      <c r="W5622" s="64">
        <f t="shared" si="799"/>
        <v>0</v>
      </c>
      <c r="X5622" s="3" t="str">
        <f t="shared" si="800"/>
        <v>8</v>
      </c>
      <c r="Z5622" s="14">
        <f t="shared" si="801"/>
        <v>133269.6</v>
      </c>
      <c r="AA5622" s="7">
        <f>VLOOKUP(G5622,Ma_KH!$A:$R,14,0)</f>
        <v>60</v>
      </c>
      <c r="AD5622" s="7" t="str">
        <f>IFERROR(VLOOKUP(J5622,'Chuyển Mã'!$B$3:$C$9,2,0),"")</f>
        <v>Tỉnh</v>
      </c>
      <c r="AE5622" s="7" t="str">
        <f t="shared" si="796"/>
        <v>Gà muối 500g</v>
      </c>
      <c r="AF5622" s="7">
        <f t="shared" si="797"/>
        <v>15</v>
      </c>
    </row>
    <row r="5623" spans="1:32" x14ac:dyDescent="0.25">
      <c r="A5623" s="65">
        <v>45912</v>
      </c>
      <c r="B5623" s="25">
        <v>4176644470</v>
      </c>
      <c r="C5623" s="12" t="s">
        <v>7214</v>
      </c>
      <c r="D5623" s="16">
        <v>45912</v>
      </c>
      <c r="G5623" s="13" t="s">
        <v>7316</v>
      </c>
      <c r="I5623" s="25" t="s">
        <v>8941</v>
      </c>
      <c r="J5623" s="13" t="s">
        <v>1796</v>
      </c>
      <c r="K5623" s="13" t="s">
        <v>27</v>
      </c>
      <c r="L5623" s="25" t="str">
        <f>VLOOKUP($K5623,TONG_SL!$A:$D,2,0)</f>
        <v>Chân giò heo muối 300g</v>
      </c>
      <c r="N5623" s="25" t="str">
        <f t="shared" si="802"/>
        <v>K-C6</v>
      </c>
      <c r="Q5623" s="25" t="str">
        <f>VLOOKUP(K5623,TONG_SL!$A:$D,3,0)</f>
        <v>Túi</v>
      </c>
      <c r="R5623" s="1">
        <v>20</v>
      </c>
      <c r="T5623" s="1">
        <f>VLOOKUP(VLOOKUP(G5623,Ma_KH!$A:$R,18,0)&amp;K5623,Gia_MB!$A:$F,6,0)</f>
        <v>73431</v>
      </c>
      <c r="U5623" s="14">
        <f t="shared" si="798"/>
        <v>1468620</v>
      </c>
      <c r="W5623" s="64">
        <f t="shared" si="799"/>
        <v>0</v>
      </c>
      <c r="X5623" s="3" t="str">
        <f t="shared" si="800"/>
        <v>8</v>
      </c>
      <c r="Z5623" s="14">
        <f t="shared" si="801"/>
        <v>117489.60000000001</v>
      </c>
      <c r="AA5623" s="7">
        <f>VLOOKUP(G5623,Ma_KH!$A:$R,14,0)</f>
        <v>60</v>
      </c>
      <c r="AD5623" s="7" t="str">
        <f>IFERROR(VLOOKUP(J5623,'Chuyển Mã'!$B$3:$C$9,2,0),"")</f>
        <v>Tỉnh</v>
      </c>
      <c r="AE5623" s="7" t="str">
        <f t="shared" si="796"/>
        <v>Chân giò heo muối 300g</v>
      </c>
      <c r="AF5623" s="7">
        <f t="shared" si="797"/>
        <v>20</v>
      </c>
    </row>
    <row r="5624" spans="1:32" x14ac:dyDescent="0.25">
      <c r="A5624" s="65">
        <v>45912</v>
      </c>
      <c r="B5624" s="25">
        <v>4176644383</v>
      </c>
      <c r="C5624" s="12" t="s">
        <v>7214</v>
      </c>
      <c r="D5624" s="16">
        <v>45912</v>
      </c>
      <c r="G5624" s="13" t="s">
        <v>7316</v>
      </c>
      <c r="I5624" s="25" t="s">
        <v>8942</v>
      </c>
      <c r="J5624" s="13" t="s">
        <v>1796</v>
      </c>
      <c r="K5624" s="13" t="s">
        <v>8963</v>
      </c>
      <c r="L5624" s="25" t="str">
        <f>VLOOKUP($K5624,TONG_SL!$A:$D,2,0)</f>
        <v>Giò sụn gà 250g</v>
      </c>
      <c r="N5624" s="25" t="str">
        <f t="shared" si="802"/>
        <v>K-C6</v>
      </c>
      <c r="Q5624" s="25" t="str">
        <f>VLOOKUP(K5624,TONG_SL!$A:$D,3,0)</f>
        <v>Túi</v>
      </c>
      <c r="R5624" s="1">
        <v>12</v>
      </c>
      <c r="T5624" s="1">
        <f>VLOOKUP(VLOOKUP(G5624,Ma_KH!$A:$R,18,0)&amp;K5624,Gia_MB!$A:$F,6,0)</f>
        <v>50400</v>
      </c>
      <c r="U5624" s="14">
        <f t="shared" si="798"/>
        <v>604800</v>
      </c>
      <c r="W5624" s="64">
        <f t="shared" si="799"/>
        <v>0</v>
      </c>
      <c r="X5624" s="3" t="str">
        <f t="shared" si="800"/>
        <v>8</v>
      </c>
      <c r="Z5624" s="14">
        <f t="shared" si="801"/>
        <v>48384</v>
      </c>
      <c r="AA5624" s="7">
        <f>VLOOKUP(G5624,Ma_KH!$A:$R,14,0)</f>
        <v>60</v>
      </c>
      <c r="AD5624" s="7" t="str">
        <f>IFERROR(VLOOKUP(J5624,'Chuyển Mã'!$B$3:$C$9,2,0),"")</f>
        <v>Tỉnh</v>
      </c>
      <c r="AE5624" s="7" t="str">
        <f t="shared" si="796"/>
        <v>Giò sụn gà 250g</v>
      </c>
      <c r="AF5624" s="7">
        <f t="shared" si="797"/>
        <v>12</v>
      </c>
    </row>
    <row r="5625" spans="1:32" x14ac:dyDescent="0.25">
      <c r="A5625" s="65">
        <v>45912</v>
      </c>
      <c r="B5625" s="25">
        <v>4176644383</v>
      </c>
      <c r="C5625" s="12" t="s">
        <v>7214</v>
      </c>
      <c r="D5625" s="16">
        <v>45912</v>
      </c>
      <c r="G5625" s="13" t="s">
        <v>7316</v>
      </c>
      <c r="I5625" s="25" t="s">
        <v>8942</v>
      </c>
      <c r="J5625" s="13" t="s">
        <v>1796</v>
      </c>
      <c r="K5625" s="13" t="s">
        <v>8962</v>
      </c>
      <c r="L5625" s="25" t="str">
        <f>VLOOKUP($K5625,TONG_SL!$A:$D,2,0)</f>
        <v>Giò lụa cây 250g</v>
      </c>
      <c r="N5625" s="25" t="str">
        <f t="shared" si="802"/>
        <v>K-C6</v>
      </c>
      <c r="Q5625" s="25" t="str">
        <f>VLOOKUP(K5625,TONG_SL!$A:$D,3,0)</f>
        <v>Túi</v>
      </c>
      <c r="R5625" s="1">
        <v>10</v>
      </c>
      <c r="T5625" s="1">
        <f>VLOOKUP(VLOOKUP(G5625,Ma_KH!$A:$R,18,0)&amp;K5625,Gia_MB!$A:$F,6,0)</f>
        <v>49500</v>
      </c>
      <c r="U5625" s="14">
        <f t="shared" si="798"/>
        <v>495000</v>
      </c>
      <c r="W5625" s="64">
        <f t="shared" si="799"/>
        <v>0</v>
      </c>
      <c r="X5625" s="3" t="str">
        <f t="shared" si="800"/>
        <v>8</v>
      </c>
      <c r="Z5625" s="14">
        <f t="shared" si="801"/>
        <v>39600</v>
      </c>
      <c r="AA5625" s="7">
        <f>VLOOKUP(G5625,Ma_KH!$A:$R,14,0)</f>
        <v>60</v>
      </c>
      <c r="AD5625" s="7" t="str">
        <f>IFERROR(VLOOKUP(J5625,'Chuyển Mã'!$B$3:$C$9,2,0),"")</f>
        <v>Tỉnh</v>
      </c>
      <c r="AE5625" s="7" t="str">
        <f t="shared" si="796"/>
        <v>Giò lụa cây 250g</v>
      </c>
      <c r="AF5625" s="7">
        <f t="shared" si="797"/>
        <v>10</v>
      </c>
    </row>
    <row r="5626" spans="1:32" x14ac:dyDescent="0.25">
      <c r="A5626" s="65">
        <v>45912</v>
      </c>
      <c r="B5626" s="25">
        <v>4176644383</v>
      </c>
      <c r="C5626" s="12" t="s">
        <v>7214</v>
      </c>
      <c r="D5626" s="16">
        <v>45912</v>
      </c>
      <c r="G5626" s="13" t="s">
        <v>7316</v>
      </c>
      <c r="I5626" s="25" t="s">
        <v>8942</v>
      </c>
      <c r="J5626" s="13" t="s">
        <v>1796</v>
      </c>
      <c r="K5626" s="13" t="s">
        <v>39</v>
      </c>
      <c r="L5626" s="25" t="str">
        <f>VLOOKUP($K5626,TONG_SL!$A:$D,2,0)</f>
        <v>Chả cốm 300g</v>
      </c>
      <c r="N5626" s="25" t="str">
        <f t="shared" si="802"/>
        <v>K-C6</v>
      </c>
      <c r="Q5626" s="25" t="str">
        <f>VLOOKUP(K5626,TONG_SL!$A:$D,3,0)</f>
        <v>Túi</v>
      </c>
      <c r="R5626" s="1">
        <v>12</v>
      </c>
      <c r="T5626" s="1">
        <f>VLOOKUP(VLOOKUP(G5626,Ma_KH!$A:$R,18,0)&amp;K5626,Gia_MB!$A:$F,6,0)</f>
        <v>74250</v>
      </c>
      <c r="U5626" s="14">
        <f t="shared" si="798"/>
        <v>891000</v>
      </c>
      <c r="W5626" s="64">
        <f t="shared" si="799"/>
        <v>0</v>
      </c>
      <c r="X5626" s="3" t="str">
        <f t="shared" si="800"/>
        <v>8</v>
      </c>
      <c r="Z5626" s="14">
        <f t="shared" si="801"/>
        <v>71280</v>
      </c>
      <c r="AA5626" s="7">
        <f>VLOOKUP(G5626,Ma_KH!$A:$R,14,0)</f>
        <v>60</v>
      </c>
      <c r="AD5626" s="7" t="str">
        <f>IFERROR(VLOOKUP(J5626,'Chuyển Mã'!$B$3:$C$9,2,0),"")</f>
        <v>Tỉnh</v>
      </c>
      <c r="AE5626" s="7" t="str">
        <f t="shared" si="796"/>
        <v>Chả cốm 300g</v>
      </c>
      <c r="AF5626" s="7">
        <f t="shared" si="797"/>
        <v>12</v>
      </c>
    </row>
    <row r="5627" spans="1:32" x14ac:dyDescent="0.25">
      <c r="A5627" s="65">
        <v>45912</v>
      </c>
      <c r="B5627" s="25">
        <v>4176644383</v>
      </c>
      <c r="C5627" s="12" t="s">
        <v>7214</v>
      </c>
      <c r="D5627" s="16">
        <v>45912</v>
      </c>
      <c r="G5627" s="13" t="s">
        <v>7316</v>
      </c>
      <c r="I5627" s="25" t="s">
        <v>8942</v>
      </c>
      <c r="J5627" s="13" t="s">
        <v>1796</v>
      </c>
      <c r="K5627" s="13" t="s">
        <v>32</v>
      </c>
      <c r="L5627" s="25" t="str">
        <f>VLOOKUP($K5627,TONG_SL!$A:$D,2,0)</f>
        <v>Giò Tai Lưỡi Xào 250</v>
      </c>
      <c r="N5627" s="25" t="str">
        <f t="shared" si="802"/>
        <v>K-C6</v>
      </c>
      <c r="Q5627" s="25" t="str">
        <f>VLOOKUP(K5627,TONG_SL!$A:$D,3,0)</f>
        <v>Túi</v>
      </c>
      <c r="R5627" s="1">
        <v>10</v>
      </c>
      <c r="T5627" s="1">
        <f>VLOOKUP(VLOOKUP(G5627,Ma_KH!$A:$R,18,0)&amp;K5627,Gia_MB!$A:$F,6,0)</f>
        <v>50183</v>
      </c>
      <c r="U5627" s="14">
        <f t="shared" si="798"/>
        <v>501830</v>
      </c>
      <c r="W5627" s="64">
        <f t="shared" si="799"/>
        <v>0</v>
      </c>
      <c r="X5627" s="3" t="str">
        <f t="shared" si="800"/>
        <v>8</v>
      </c>
      <c r="Z5627" s="14">
        <f t="shared" si="801"/>
        <v>40146.400000000001</v>
      </c>
      <c r="AA5627" s="7">
        <f>VLOOKUP(G5627,Ma_KH!$A:$R,14,0)</f>
        <v>60</v>
      </c>
      <c r="AD5627" s="7" t="str">
        <f>IFERROR(VLOOKUP(J5627,'Chuyển Mã'!$B$3:$C$9,2,0),"")</f>
        <v>Tỉnh</v>
      </c>
      <c r="AE5627" s="7" t="str">
        <f t="shared" si="796"/>
        <v>Giò Tai Lưỡi Xào 250</v>
      </c>
      <c r="AF5627" s="7">
        <f t="shared" si="797"/>
        <v>10</v>
      </c>
    </row>
    <row r="5628" spans="1:32" x14ac:dyDescent="0.25">
      <c r="A5628" s="65">
        <v>45912</v>
      </c>
      <c r="B5628" s="25">
        <v>4176644383</v>
      </c>
      <c r="C5628" s="12" t="s">
        <v>7214</v>
      </c>
      <c r="D5628" s="16">
        <v>45912</v>
      </c>
      <c r="G5628" s="13" t="s">
        <v>7316</v>
      </c>
      <c r="I5628" s="25" t="s">
        <v>8942</v>
      </c>
      <c r="J5628" s="13" t="s">
        <v>1796</v>
      </c>
      <c r="K5628" s="13" t="s">
        <v>27</v>
      </c>
      <c r="L5628" s="25" t="str">
        <f>VLOOKUP($K5628,TONG_SL!$A:$D,2,0)</f>
        <v>Chân giò heo muối 300g</v>
      </c>
      <c r="N5628" s="25" t="str">
        <f t="shared" si="802"/>
        <v>K-C6</v>
      </c>
      <c r="Q5628" s="25" t="str">
        <f>VLOOKUP(K5628,TONG_SL!$A:$D,3,0)</f>
        <v>Túi</v>
      </c>
      <c r="R5628" s="1">
        <v>18</v>
      </c>
      <c r="T5628" s="1">
        <f>VLOOKUP(VLOOKUP(G5628,Ma_KH!$A:$R,18,0)&amp;K5628,Gia_MB!$A:$F,6,0)</f>
        <v>73431</v>
      </c>
      <c r="U5628" s="14">
        <f t="shared" si="798"/>
        <v>1321758</v>
      </c>
      <c r="W5628" s="64">
        <f t="shared" si="799"/>
        <v>0</v>
      </c>
      <c r="X5628" s="3" t="str">
        <f t="shared" si="800"/>
        <v>8</v>
      </c>
      <c r="Z5628" s="14">
        <f t="shared" si="801"/>
        <v>105740.64</v>
      </c>
      <c r="AA5628" s="7">
        <f>VLOOKUP(G5628,Ma_KH!$A:$R,14,0)</f>
        <v>60</v>
      </c>
      <c r="AD5628" s="7" t="str">
        <f>IFERROR(VLOOKUP(J5628,'Chuyển Mã'!$B$3:$C$9,2,0),"")</f>
        <v>Tỉnh</v>
      </c>
      <c r="AE5628" s="7" t="str">
        <f t="shared" si="796"/>
        <v>Chân giò heo muối 300g</v>
      </c>
      <c r="AF5628" s="7">
        <f t="shared" si="797"/>
        <v>18</v>
      </c>
    </row>
    <row r="5629" spans="1:32" x14ac:dyDescent="0.25">
      <c r="A5629" s="65">
        <v>45912</v>
      </c>
      <c r="B5629" s="25">
        <v>4176644363</v>
      </c>
      <c r="C5629" s="12" t="s">
        <v>7214</v>
      </c>
      <c r="D5629" s="16">
        <v>45912</v>
      </c>
      <c r="G5629" s="13" t="s">
        <v>7309</v>
      </c>
      <c r="I5629" s="25" t="s">
        <v>8943</v>
      </c>
      <c r="J5629" s="13" t="s">
        <v>1796</v>
      </c>
      <c r="K5629" s="13" t="s">
        <v>39</v>
      </c>
      <c r="L5629" s="25" t="str">
        <f>VLOOKUP($K5629,TONG_SL!$A:$D,2,0)</f>
        <v>Chả cốm 300g</v>
      </c>
      <c r="N5629" s="25" t="str">
        <f t="shared" si="802"/>
        <v>K-C6</v>
      </c>
      <c r="Q5629" s="25" t="str">
        <f>VLOOKUP(K5629,TONG_SL!$A:$D,3,0)</f>
        <v>Túi</v>
      </c>
      <c r="R5629" s="1">
        <v>5</v>
      </c>
      <c r="T5629" s="1">
        <f>VLOOKUP(VLOOKUP(G5629,Ma_KH!$A:$R,18,0)&amp;K5629,Gia_MB!$A:$F,6,0)</f>
        <v>74250</v>
      </c>
      <c r="U5629" s="14">
        <f t="shared" si="798"/>
        <v>371250</v>
      </c>
      <c r="W5629" s="64">
        <f t="shared" si="799"/>
        <v>0</v>
      </c>
      <c r="X5629" s="3" t="str">
        <f t="shared" si="800"/>
        <v>8</v>
      </c>
      <c r="Z5629" s="14">
        <f t="shared" si="801"/>
        <v>29700</v>
      </c>
      <c r="AA5629" s="7">
        <f>VLOOKUP(G5629,Ma_KH!$A:$R,14,0)</f>
        <v>60</v>
      </c>
      <c r="AD5629" s="7" t="str">
        <f>IFERROR(VLOOKUP(J5629,'Chuyển Mã'!$B$3:$C$9,2,0),"")</f>
        <v>Tỉnh</v>
      </c>
      <c r="AE5629" s="7" t="str">
        <f t="shared" si="796"/>
        <v>Chả cốm 300g</v>
      </c>
      <c r="AF5629" s="7">
        <f t="shared" si="797"/>
        <v>5</v>
      </c>
    </row>
    <row r="5630" spans="1:32" x14ac:dyDescent="0.25">
      <c r="A5630" s="65">
        <v>45912</v>
      </c>
      <c r="B5630" s="25">
        <v>4176644363</v>
      </c>
      <c r="C5630" s="12" t="s">
        <v>7214</v>
      </c>
      <c r="D5630" s="16">
        <v>45912</v>
      </c>
      <c r="G5630" s="13" t="s">
        <v>7309</v>
      </c>
      <c r="I5630" s="25" t="s">
        <v>8943</v>
      </c>
      <c r="J5630" s="13" t="s">
        <v>1796</v>
      </c>
      <c r="K5630" s="13" t="s">
        <v>35</v>
      </c>
      <c r="L5630" s="25" t="str">
        <f>VLOOKUP($K5630,TONG_SL!$A:$D,2,0)</f>
        <v>Tai heo muối 200g</v>
      </c>
      <c r="N5630" s="25" t="str">
        <f t="shared" si="802"/>
        <v>K-C6</v>
      </c>
      <c r="Q5630" s="25" t="str">
        <f>VLOOKUP(K5630,TONG_SL!$A:$D,3,0)</f>
        <v>Túi</v>
      </c>
      <c r="R5630" s="1">
        <v>6</v>
      </c>
      <c r="T5630" s="1">
        <f>VLOOKUP(VLOOKUP(G5630,Ma_KH!$A:$R,18,0)&amp;K5630,Gia_MB!$A:$F,6,0)</f>
        <v>55595</v>
      </c>
      <c r="U5630" s="14">
        <f t="shared" si="798"/>
        <v>333570</v>
      </c>
      <c r="W5630" s="64">
        <f t="shared" si="799"/>
        <v>0</v>
      </c>
      <c r="X5630" s="3" t="str">
        <f t="shared" si="800"/>
        <v>8</v>
      </c>
      <c r="Z5630" s="14">
        <f t="shared" si="801"/>
        <v>26685.600000000002</v>
      </c>
      <c r="AA5630" s="7">
        <f>VLOOKUP(G5630,Ma_KH!$A:$R,14,0)</f>
        <v>60</v>
      </c>
      <c r="AD5630" s="7" t="str">
        <f>IFERROR(VLOOKUP(J5630,'Chuyển Mã'!$B$3:$C$9,2,0),"")</f>
        <v>Tỉnh</v>
      </c>
      <c r="AE5630" s="7" t="str">
        <f t="shared" si="796"/>
        <v>Tai heo muối 200g</v>
      </c>
      <c r="AF5630" s="7">
        <f t="shared" si="797"/>
        <v>6</v>
      </c>
    </row>
    <row r="5631" spans="1:32" x14ac:dyDescent="0.25">
      <c r="A5631" s="65">
        <v>45912</v>
      </c>
      <c r="B5631" s="25">
        <v>4176644363</v>
      </c>
      <c r="C5631" s="12" t="s">
        <v>7214</v>
      </c>
      <c r="D5631" s="16">
        <v>45912</v>
      </c>
      <c r="G5631" s="13" t="s">
        <v>7309</v>
      </c>
      <c r="I5631" s="25" t="s">
        <v>8943</v>
      </c>
      <c r="J5631" s="13" t="s">
        <v>1796</v>
      </c>
      <c r="K5631" s="13" t="s">
        <v>51</v>
      </c>
      <c r="L5631" s="25" t="str">
        <f>VLOOKUP($K5631,TONG_SL!$A:$D,2,0)</f>
        <v>Mọc Nấm Hương 250g</v>
      </c>
      <c r="N5631" s="25" t="str">
        <f t="shared" si="802"/>
        <v>K-C6</v>
      </c>
      <c r="Q5631" s="25" t="str">
        <f>VLOOKUP(K5631,TONG_SL!$A:$D,3,0)</f>
        <v>Túi</v>
      </c>
      <c r="R5631" s="1">
        <v>5</v>
      </c>
      <c r="T5631" s="1">
        <f>VLOOKUP(VLOOKUP(G5631,Ma_KH!$A:$R,18,0)&amp;K5631,Gia_MB!$A:$F,6,0)</f>
        <v>46000</v>
      </c>
      <c r="U5631" s="14">
        <f t="shared" si="798"/>
        <v>230000</v>
      </c>
      <c r="W5631" s="64">
        <f t="shared" si="799"/>
        <v>0</v>
      </c>
      <c r="X5631" s="3" t="str">
        <f t="shared" si="800"/>
        <v>8</v>
      </c>
      <c r="Z5631" s="14">
        <f t="shared" si="801"/>
        <v>18400</v>
      </c>
      <c r="AA5631" s="7">
        <f>VLOOKUP(G5631,Ma_KH!$A:$R,14,0)</f>
        <v>60</v>
      </c>
      <c r="AD5631" s="7" t="str">
        <f>IFERROR(VLOOKUP(J5631,'Chuyển Mã'!$B$3:$C$9,2,0),"")</f>
        <v>Tỉnh</v>
      </c>
      <c r="AE5631" s="7" t="str">
        <f t="shared" si="796"/>
        <v>Mọc Nấm Hương 250g</v>
      </c>
      <c r="AF5631" s="7">
        <f t="shared" si="797"/>
        <v>5</v>
      </c>
    </row>
    <row r="5632" spans="1:32" x14ac:dyDescent="0.25">
      <c r="A5632" s="65">
        <v>45912</v>
      </c>
      <c r="B5632" s="25">
        <v>4176644363</v>
      </c>
      <c r="C5632" s="12" t="s">
        <v>7214</v>
      </c>
      <c r="D5632" s="16">
        <v>45912</v>
      </c>
      <c r="G5632" s="13" t="s">
        <v>7309</v>
      </c>
      <c r="I5632" s="25" t="s">
        <v>8943</v>
      </c>
      <c r="J5632" s="13" t="s">
        <v>1796</v>
      </c>
      <c r="K5632" s="13" t="s">
        <v>30</v>
      </c>
      <c r="L5632" s="25" t="str">
        <f>VLOOKUP($K5632,TONG_SL!$A:$D,2,0)</f>
        <v>Gà muối 500g</v>
      </c>
      <c r="N5632" s="25" t="str">
        <f t="shared" si="802"/>
        <v>K-C6</v>
      </c>
      <c r="Q5632" s="25" t="str">
        <f>VLOOKUP(K5632,TONG_SL!$A:$D,3,0)</f>
        <v>Túi</v>
      </c>
      <c r="R5632" s="1">
        <v>10</v>
      </c>
      <c r="T5632" s="1">
        <f>VLOOKUP(VLOOKUP(G5632,Ma_KH!$A:$R,18,0)&amp;K5632,Gia_MB!$A:$F,6,0)</f>
        <v>111058</v>
      </c>
      <c r="U5632" s="14">
        <f t="shared" si="798"/>
        <v>1110580</v>
      </c>
      <c r="W5632" s="64">
        <f t="shared" si="799"/>
        <v>0</v>
      </c>
      <c r="X5632" s="3" t="str">
        <f t="shared" si="800"/>
        <v>8</v>
      </c>
      <c r="Z5632" s="14">
        <f t="shared" si="801"/>
        <v>88846.400000000009</v>
      </c>
      <c r="AA5632" s="7">
        <f>VLOOKUP(G5632,Ma_KH!$A:$R,14,0)</f>
        <v>60</v>
      </c>
      <c r="AD5632" s="7" t="str">
        <f>IFERROR(VLOOKUP(J5632,'Chuyển Mã'!$B$3:$C$9,2,0),"")</f>
        <v>Tỉnh</v>
      </c>
      <c r="AE5632" s="7" t="str">
        <f t="shared" si="796"/>
        <v>Gà muối 500g</v>
      </c>
      <c r="AF5632" s="7">
        <f t="shared" si="797"/>
        <v>10</v>
      </c>
    </row>
    <row r="5633" spans="1:32" x14ac:dyDescent="0.25">
      <c r="A5633" s="65">
        <v>45912</v>
      </c>
      <c r="B5633" s="25">
        <v>4176644363</v>
      </c>
      <c r="C5633" s="12" t="s">
        <v>7214</v>
      </c>
      <c r="D5633" s="16">
        <v>45912</v>
      </c>
      <c r="G5633" s="13" t="s">
        <v>7309</v>
      </c>
      <c r="I5633" s="25" t="s">
        <v>8943</v>
      </c>
      <c r="J5633" s="13" t="s">
        <v>1796</v>
      </c>
      <c r="K5633" s="13" t="s">
        <v>8963</v>
      </c>
      <c r="L5633" s="25" t="str">
        <f>VLOOKUP($K5633,TONG_SL!$A:$D,2,0)</f>
        <v>Giò sụn gà 250g</v>
      </c>
      <c r="N5633" s="25" t="str">
        <f t="shared" si="802"/>
        <v>K-C6</v>
      </c>
      <c r="Q5633" s="25" t="str">
        <f>VLOOKUP(K5633,TONG_SL!$A:$D,3,0)</f>
        <v>Túi</v>
      </c>
      <c r="R5633" s="1">
        <v>5</v>
      </c>
      <c r="T5633" s="1">
        <f>VLOOKUP(VLOOKUP(G5633,Ma_KH!$A:$R,18,0)&amp;K5633,Gia_MB!$A:$F,6,0)</f>
        <v>50400</v>
      </c>
      <c r="U5633" s="14">
        <f t="shared" si="798"/>
        <v>252000</v>
      </c>
      <c r="W5633" s="64">
        <f t="shared" si="799"/>
        <v>0</v>
      </c>
      <c r="X5633" s="3" t="str">
        <f t="shared" si="800"/>
        <v>8</v>
      </c>
      <c r="Z5633" s="14">
        <f t="shared" si="801"/>
        <v>20160</v>
      </c>
      <c r="AA5633" s="7">
        <f>VLOOKUP(G5633,Ma_KH!$A:$R,14,0)</f>
        <v>60</v>
      </c>
      <c r="AD5633" s="7" t="str">
        <f>IFERROR(VLOOKUP(J5633,'Chuyển Mã'!$B$3:$C$9,2,0),"")</f>
        <v>Tỉnh</v>
      </c>
      <c r="AE5633" s="7" t="str">
        <f t="shared" si="796"/>
        <v>Giò sụn gà 250g</v>
      </c>
      <c r="AF5633" s="7">
        <f t="shared" si="797"/>
        <v>5</v>
      </c>
    </row>
    <row r="5634" spans="1:32" x14ac:dyDescent="0.25">
      <c r="A5634" s="65">
        <v>45912</v>
      </c>
      <c r="B5634" s="25">
        <v>4176644363</v>
      </c>
      <c r="C5634" s="12" t="s">
        <v>7214</v>
      </c>
      <c r="D5634" s="16">
        <v>45912</v>
      </c>
      <c r="G5634" s="13" t="s">
        <v>7309</v>
      </c>
      <c r="I5634" s="25" t="s">
        <v>8943</v>
      </c>
      <c r="J5634" s="13" t="s">
        <v>1796</v>
      </c>
      <c r="K5634" s="13" t="s">
        <v>32</v>
      </c>
      <c r="L5634" s="25" t="str">
        <f>VLOOKUP($K5634,TONG_SL!$A:$D,2,0)</f>
        <v>Giò Tai Lưỡi Xào 250</v>
      </c>
      <c r="N5634" s="25" t="str">
        <f t="shared" si="802"/>
        <v>K-C6</v>
      </c>
      <c r="Q5634" s="25" t="str">
        <f>VLOOKUP(K5634,TONG_SL!$A:$D,3,0)</f>
        <v>Túi</v>
      </c>
      <c r="R5634" s="1">
        <v>5</v>
      </c>
      <c r="T5634" s="1">
        <f>VLOOKUP(VLOOKUP(G5634,Ma_KH!$A:$R,18,0)&amp;K5634,Gia_MB!$A:$F,6,0)</f>
        <v>50183</v>
      </c>
      <c r="U5634" s="14">
        <f t="shared" si="798"/>
        <v>250915</v>
      </c>
      <c r="W5634" s="64">
        <f t="shared" si="799"/>
        <v>0</v>
      </c>
      <c r="X5634" s="3" t="str">
        <f t="shared" si="800"/>
        <v>8</v>
      </c>
      <c r="Z5634" s="14">
        <f t="shared" si="801"/>
        <v>20073.2</v>
      </c>
      <c r="AA5634" s="7">
        <f>VLOOKUP(G5634,Ma_KH!$A:$R,14,0)</f>
        <v>60</v>
      </c>
      <c r="AD5634" s="7" t="str">
        <f>IFERROR(VLOOKUP(J5634,'Chuyển Mã'!$B$3:$C$9,2,0),"")</f>
        <v>Tỉnh</v>
      </c>
      <c r="AE5634" s="7" t="str">
        <f t="shared" si="796"/>
        <v>Giò Tai Lưỡi Xào 250</v>
      </c>
      <c r="AF5634" s="7">
        <f t="shared" si="797"/>
        <v>5</v>
      </c>
    </row>
    <row r="5635" spans="1:32" x14ac:dyDescent="0.25">
      <c r="A5635" s="65">
        <v>45912</v>
      </c>
      <c r="B5635" s="25">
        <v>4176644363</v>
      </c>
      <c r="C5635" s="12" t="s">
        <v>7214</v>
      </c>
      <c r="D5635" s="16">
        <v>45912</v>
      </c>
      <c r="G5635" s="13" t="s">
        <v>7309</v>
      </c>
      <c r="I5635" s="25" t="s">
        <v>8943</v>
      </c>
      <c r="J5635" s="13" t="s">
        <v>1796</v>
      </c>
      <c r="K5635" s="13" t="s">
        <v>8962</v>
      </c>
      <c r="L5635" s="25" t="str">
        <f>VLOOKUP($K5635,TONG_SL!$A:$D,2,0)</f>
        <v>Giò lụa cây 250g</v>
      </c>
      <c r="N5635" s="25" t="str">
        <f t="shared" si="802"/>
        <v>K-C6</v>
      </c>
      <c r="Q5635" s="25" t="str">
        <f>VLOOKUP(K5635,TONG_SL!$A:$D,3,0)</f>
        <v>Túi</v>
      </c>
      <c r="R5635" s="1">
        <v>10</v>
      </c>
      <c r="T5635" s="1">
        <f>VLOOKUP(VLOOKUP(G5635,Ma_KH!$A:$R,18,0)&amp;K5635,Gia_MB!$A:$F,6,0)</f>
        <v>49500</v>
      </c>
      <c r="U5635" s="14">
        <f t="shared" si="798"/>
        <v>495000</v>
      </c>
      <c r="W5635" s="64">
        <f t="shared" si="799"/>
        <v>0</v>
      </c>
      <c r="X5635" s="3" t="str">
        <f t="shared" si="800"/>
        <v>8</v>
      </c>
      <c r="Z5635" s="14">
        <f t="shared" si="801"/>
        <v>39600</v>
      </c>
      <c r="AA5635" s="7">
        <f>VLOOKUP(G5635,Ma_KH!$A:$R,14,0)</f>
        <v>60</v>
      </c>
      <c r="AD5635" s="7" t="str">
        <f>IFERROR(VLOOKUP(J5635,'Chuyển Mã'!$B$3:$C$9,2,0),"")</f>
        <v>Tỉnh</v>
      </c>
      <c r="AE5635" s="7" t="str">
        <f t="shared" ref="AE5635:AE5698" si="803">IFERROR(L5635,"")</f>
        <v>Giò lụa cây 250g</v>
      </c>
      <c r="AF5635" s="7">
        <f t="shared" ref="AF5635:AF5698" si="804">R5635</f>
        <v>10</v>
      </c>
    </row>
    <row r="5636" spans="1:32" x14ac:dyDescent="0.25">
      <c r="A5636" s="65">
        <v>45912</v>
      </c>
      <c r="B5636" s="25">
        <v>4176644363</v>
      </c>
      <c r="C5636" s="12" t="s">
        <v>7214</v>
      </c>
      <c r="D5636" s="16">
        <v>45912</v>
      </c>
      <c r="G5636" s="13" t="s">
        <v>7309</v>
      </c>
      <c r="I5636" s="25" t="s">
        <v>8943</v>
      </c>
      <c r="J5636" s="13" t="s">
        <v>1796</v>
      </c>
      <c r="K5636" s="13" t="s">
        <v>27</v>
      </c>
      <c r="L5636" s="25" t="str">
        <f>VLOOKUP($K5636,TONG_SL!$A:$D,2,0)</f>
        <v>Chân giò heo muối 300g</v>
      </c>
      <c r="N5636" s="25" t="str">
        <f t="shared" si="802"/>
        <v>K-C6</v>
      </c>
      <c r="Q5636" s="25" t="str">
        <f>VLOOKUP(K5636,TONG_SL!$A:$D,3,0)</f>
        <v>Túi</v>
      </c>
      <c r="R5636" s="1">
        <v>15</v>
      </c>
      <c r="T5636" s="1">
        <f>VLOOKUP(VLOOKUP(G5636,Ma_KH!$A:$R,18,0)&amp;K5636,Gia_MB!$A:$F,6,0)</f>
        <v>73431</v>
      </c>
      <c r="U5636" s="14">
        <f t="shared" si="798"/>
        <v>1101465</v>
      </c>
      <c r="W5636" s="64">
        <f t="shared" si="799"/>
        <v>0</v>
      </c>
      <c r="X5636" s="3" t="str">
        <f t="shared" si="800"/>
        <v>8</v>
      </c>
      <c r="Z5636" s="14">
        <f t="shared" si="801"/>
        <v>88117.2</v>
      </c>
      <c r="AA5636" s="7">
        <f>VLOOKUP(G5636,Ma_KH!$A:$R,14,0)</f>
        <v>60</v>
      </c>
      <c r="AD5636" s="7" t="str">
        <f>IFERROR(VLOOKUP(J5636,'Chuyển Mã'!$B$3:$C$9,2,0),"")</f>
        <v>Tỉnh</v>
      </c>
      <c r="AE5636" s="7" t="str">
        <f t="shared" si="803"/>
        <v>Chân giò heo muối 300g</v>
      </c>
      <c r="AF5636" s="7">
        <f t="shared" si="804"/>
        <v>15</v>
      </c>
    </row>
    <row r="5637" spans="1:32" x14ac:dyDescent="0.25">
      <c r="A5637" s="65">
        <v>45912</v>
      </c>
      <c r="B5637" s="25">
        <v>4176644482</v>
      </c>
      <c r="C5637" s="12" t="s">
        <v>7214</v>
      </c>
      <c r="D5637" s="16">
        <v>45912</v>
      </c>
      <c r="G5637" s="13" t="s">
        <v>7316</v>
      </c>
      <c r="I5637" s="25" t="s">
        <v>8944</v>
      </c>
      <c r="J5637" s="13" t="s">
        <v>1796</v>
      </c>
      <c r="K5637" s="13" t="s">
        <v>39</v>
      </c>
      <c r="L5637" s="25" t="str">
        <f>VLOOKUP($K5637,TONG_SL!$A:$D,2,0)</f>
        <v>Chả cốm 300g</v>
      </c>
      <c r="N5637" s="25" t="str">
        <f t="shared" si="802"/>
        <v>K-C6</v>
      </c>
      <c r="Q5637" s="25" t="str">
        <f>VLOOKUP(K5637,TONG_SL!$A:$D,3,0)</f>
        <v>Túi</v>
      </c>
      <c r="R5637" s="1">
        <v>5</v>
      </c>
      <c r="T5637" s="1">
        <f>VLOOKUP(VLOOKUP(G5637,Ma_KH!$A:$R,18,0)&amp;K5637,Gia_MB!$A:$F,6,0)</f>
        <v>74250</v>
      </c>
      <c r="U5637" s="14">
        <f t="shared" si="798"/>
        <v>371250</v>
      </c>
      <c r="W5637" s="64">
        <f t="shared" si="799"/>
        <v>0</v>
      </c>
      <c r="X5637" s="3" t="str">
        <f t="shared" si="800"/>
        <v>8</v>
      </c>
      <c r="Z5637" s="14">
        <f t="shared" si="801"/>
        <v>29700</v>
      </c>
      <c r="AA5637" s="7">
        <f>VLOOKUP(G5637,Ma_KH!$A:$R,14,0)</f>
        <v>60</v>
      </c>
      <c r="AD5637" s="7" t="str">
        <f>IFERROR(VLOOKUP(J5637,'Chuyển Mã'!$B$3:$C$9,2,0),"")</f>
        <v>Tỉnh</v>
      </c>
      <c r="AE5637" s="7" t="str">
        <f t="shared" si="803"/>
        <v>Chả cốm 300g</v>
      </c>
      <c r="AF5637" s="7">
        <f t="shared" si="804"/>
        <v>5</v>
      </c>
    </row>
    <row r="5638" spans="1:32" x14ac:dyDescent="0.25">
      <c r="A5638" s="65">
        <v>45912</v>
      </c>
      <c r="B5638" s="25">
        <v>4176644482</v>
      </c>
      <c r="C5638" s="12" t="s">
        <v>7214</v>
      </c>
      <c r="D5638" s="16">
        <v>45912</v>
      </c>
      <c r="G5638" s="13" t="s">
        <v>7316</v>
      </c>
      <c r="I5638" s="25" t="s">
        <v>8944</v>
      </c>
      <c r="J5638" s="13" t="s">
        <v>1796</v>
      </c>
      <c r="K5638" s="13" t="s">
        <v>51</v>
      </c>
      <c r="L5638" s="25" t="str">
        <f>VLOOKUP($K5638,TONG_SL!$A:$D,2,0)</f>
        <v>Mọc Nấm Hương 250g</v>
      </c>
      <c r="N5638" s="25" t="str">
        <f t="shared" si="802"/>
        <v>K-C6</v>
      </c>
      <c r="Q5638" s="25" t="str">
        <f>VLOOKUP(K5638,TONG_SL!$A:$D,3,0)</f>
        <v>Túi</v>
      </c>
      <c r="R5638" s="1">
        <v>10</v>
      </c>
      <c r="T5638" s="1">
        <f>VLOOKUP(VLOOKUP(G5638,Ma_KH!$A:$R,18,0)&amp;K5638,Gia_MB!$A:$F,6,0)</f>
        <v>46000</v>
      </c>
      <c r="U5638" s="14">
        <f t="shared" si="798"/>
        <v>460000</v>
      </c>
      <c r="W5638" s="64">
        <f t="shared" si="799"/>
        <v>0</v>
      </c>
      <c r="X5638" s="3" t="str">
        <f t="shared" si="800"/>
        <v>8</v>
      </c>
      <c r="Z5638" s="14">
        <f t="shared" si="801"/>
        <v>36800</v>
      </c>
      <c r="AA5638" s="7">
        <f>VLOOKUP(G5638,Ma_KH!$A:$R,14,0)</f>
        <v>60</v>
      </c>
      <c r="AD5638" s="7" t="str">
        <f>IFERROR(VLOOKUP(J5638,'Chuyển Mã'!$B$3:$C$9,2,0),"")</f>
        <v>Tỉnh</v>
      </c>
      <c r="AE5638" s="7" t="str">
        <f t="shared" si="803"/>
        <v>Mọc Nấm Hương 250g</v>
      </c>
      <c r="AF5638" s="7">
        <f t="shared" si="804"/>
        <v>10</v>
      </c>
    </row>
    <row r="5639" spans="1:32" x14ac:dyDescent="0.25">
      <c r="A5639" s="65">
        <v>45912</v>
      </c>
      <c r="B5639" s="25">
        <v>4176644482</v>
      </c>
      <c r="C5639" s="12" t="s">
        <v>7214</v>
      </c>
      <c r="D5639" s="16">
        <v>45912</v>
      </c>
      <c r="G5639" s="13" t="s">
        <v>7316</v>
      </c>
      <c r="I5639" s="25" t="s">
        <v>8944</v>
      </c>
      <c r="J5639" s="13" t="s">
        <v>1796</v>
      </c>
      <c r="K5639" s="13" t="s">
        <v>8963</v>
      </c>
      <c r="L5639" s="25" t="str">
        <f>VLOOKUP($K5639,TONG_SL!$A:$D,2,0)</f>
        <v>Giò sụn gà 250g</v>
      </c>
      <c r="N5639" s="25" t="str">
        <f t="shared" si="802"/>
        <v>K-C6</v>
      </c>
      <c r="Q5639" s="25" t="str">
        <f>VLOOKUP(K5639,TONG_SL!$A:$D,3,0)</f>
        <v>Túi</v>
      </c>
      <c r="R5639" s="1">
        <v>5</v>
      </c>
      <c r="T5639" s="1">
        <f>VLOOKUP(VLOOKUP(G5639,Ma_KH!$A:$R,18,0)&amp;K5639,Gia_MB!$A:$F,6,0)</f>
        <v>50400</v>
      </c>
      <c r="U5639" s="14">
        <f t="shared" si="798"/>
        <v>252000</v>
      </c>
      <c r="W5639" s="64">
        <f t="shared" si="799"/>
        <v>0</v>
      </c>
      <c r="X5639" s="3" t="str">
        <f t="shared" si="800"/>
        <v>8</v>
      </c>
      <c r="Z5639" s="14">
        <f t="shared" si="801"/>
        <v>20160</v>
      </c>
      <c r="AA5639" s="7">
        <f>VLOOKUP(G5639,Ma_KH!$A:$R,14,0)</f>
        <v>60</v>
      </c>
      <c r="AD5639" s="7" t="str">
        <f>IFERROR(VLOOKUP(J5639,'Chuyển Mã'!$B$3:$C$9,2,0),"")</f>
        <v>Tỉnh</v>
      </c>
      <c r="AE5639" s="7" t="str">
        <f t="shared" si="803"/>
        <v>Giò sụn gà 250g</v>
      </c>
      <c r="AF5639" s="7">
        <f t="shared" si="804"/>
        <v>5</v>
      </c>
    </row>
    <row r="5640" spans="1:32" x14ac:dyDescent="0.25">
      <c r="A5640" s="65">
        <v>45912</v>
      </c>
      <c r="B5640" s="25">
        <v>4176644482</v>
      </c>
      <c r="C5640" s="12" t="s">
        <v>7214</v>
      </c>
      <c r="D5640" s="16">
        <v>45912</v>
      </c>
      <c r="G5640" s="13" t="s">
        <v>7316</v>
      </c>
      <c r="I5640" s="25" t="s">
        <v>8944</v>
      </c>
      <c r="J5640" s="13" t="s">
        <v>1796</v>
      </c>
      <c r="K5640" s="13" t="s">
        <v>30</v>
      </c>
      <c r="L5640" s="25" t="str">
        <f>VLOOKUP($K5640,TONG_SL!$A:$D,2,0)</f>
        <v>Gà muối 500g</v>
      </c>
      <c r="N5640" s="25" t="str">
        <f t="shared" si="802"/>
        <v>K-C6</v>
      </c>
      <c r="Q5640" s="25" t="str">
        <f>VLOOKUP(K5640,TONG_SL!$A:$D,3,0)</f>
        <v>Túi</v>
      </c>
      <c r="R5640" s="1">
        <v>10</v>
      </c>
      <c r="T5640" s="1">
        <f>VLOOKUP(VLOOKUP(G5640,Ma_KH!$A:$R,18,0)&amp;K5640,Gia_MB!$A:$F,6,0)</f>
        <v>111058</v>
      </c>
      <c r="U5640" s="14">
        <f t="shared" si="798"/>
        <v>1110580</v>
      </c>
      <c r="W5640" s="64">
        <f t="shared" si="799"/>
        <v>0</v>
      </c>
      <c r="X5640" s="3" t="str">
        <f t="shared" si="800"/>
        <v>8</v>
      </c>
      <c r="Z5640" s="14">
        <f t="shared" si="801"/>
        <v>88846.400000000009</v>
      </c>
      <c r="AA5640" s="7">
        <f>VLOOKUP(G5640,Ma_KH!$A:$R,14,0)</f>
        <v>60</v>
      </c>
      <c r="AD5640" s="7" t="str">
        <f>IFERROR(VLOOKUP(J5640,'Chuyển Mã'!$B$3:$C$9,2,0),"")</f>
        <v>Tỉnh</v>
      </c>
      <c r="AE5640" s="7" t="str">
        <f t="shared" si="803"/>
        <v>Gà muối 500g</v>
      </c>
      <c r="AF5640" s="7">
        <f t="shared" si="804"/>
        <v>10</v>
      </c>
    </row>
    <row r="5641" spans="1:32" x14ac:dyDescent="0.25">
      <c r="A5641" s="65">
        <v>45912</v>
      </c>
      <c r="B5641" s="25">
        <v>4176644482</v>
      </c>
      <c r="C5641" s="12" t="s">
        <v>7214</v>
      </c>
      <c r="D5641" s="16">
        <v>45912</v>
      </c>
      <c r="G5641" s="13" t="s">
        <v>7316</v>
      </c>
      <c r="I5641" s="25" t="s">
        <v>8944</v>
      </c>
      <c r="J5641" s="13" t="s">
        <v>1796</v>
      </c>
      <c r="K5641" s="13" t="s">
        <v>32</v>
      </c>
      <c r="L5641" s="25" t="str">
        <f>VLOOKUP($K5641,TONG_SL!$A:$D,2,0)</f>
        <v>Giò Tai Lưỡi Xào 250</v>
      </c>
      <c r="N5641" s="25" t="str">
        <f t="shared" si="802"/>
        <v>K-C6</v>
      </c>
      <c r="Q5641" s="25" t="str">
        <f>VLOOKUP(K5641,TONG_SL!$A:$D,3,0)</f>
        <v>Túi</v>
      </c>
      <c r="R5641" s="1">
        <v>5</v>
      </c>
      <c r="T5641" s="1">
        <f>VLOOKUP(VLOOKUP(G5641,Ma_KH!$A:$R,18,0)&amp;K5641,Gia_MB!$A:$F,6,0)</f>
        <v>50183</v>
      </c>
      <c r="U5641" s="14">
        <f t="shared" ref="U5641:U5704" si="805">T5641*R5641</f>
        <v>250915</v>
      </c>
      <c r="W5641" s="64">
        <f t="shared" ref="W5641:W5704" si="806">U5641*V5641</f>
        <v>0</v>
      </c>
      <c r="X5641" s="3" t="str">
        <f t="shared" ref="X5641:X5704" si="807">IF(B5641&lt;&gt;"","8","0")</f>
        <v>8</v>
      </c>
      <c r="Z5641" s="14">
        <f t="shared" ref="Z5641:Z5704" si="808">U5641*X5641%</f>
        <v>20073.2</v>
      </c>
      <c r="AA5641" s="7">
        <f>VLOOKUP(G5641,Ma_KH!$A:$R,14,0)</f>
        <v>60</v>
      </c>
      <c r="AD5641" s="7" t="str">
        <f>IFERROR(VLOOKUP(J5641,'Chuyển Mã'!$B$3:$C$9,2,0),"")</f>
        <v>Tỉnh</v>
      </c>
      <c r="AE5641" s="7" t="str">
        <f t="shared" si="803"/>
        <v>Giò Tai Lưỡi Xào 250</v>
      </c>
      <c r="AF5641" s="7">
        <f t="shared" si="804"/>
        <v>5</v>
      </c>
    </row>
    <row r="5642" spans="1:32" x14ac:dyDescent="0.25">
      <c r="A5642" s="65">
        <v>45912</v>
      </c>
      <c r="B5642" s="25">
        <v>4176644482</v>
      </c>
      <c r="C5642" s="12" t="s">
        <v>7214</v>
      </c>
      <c r="D5642" s="16">
        <v>45912</v>
      </c>
      <c r="G5642" s="13" t="s">
        <v>7316</v>
      </c>
      <c r="I5642" s="25" t="s">
        <v>8944</v>
      </c>
      <c r="J5642" s="13" t="s">
        <v>1796</v>
      </c>
      <c r="K5642" s="13" t="s">
        <v>8962</v>
      </c>
      <c r="L5642" s="25" t="str">
        <f>VLOOKUP($K5642,TONG_SL!$A:$D,2,0)</f>
        <v>Giò lụa cây 250g</v>
      </c>
      <c r="N5642" s="25" t="str">
        <f t="shared" si="802"/>
        <v>K-C6</v>
      </c>
      <c r="Q5642" s="25" t="str">
        <f>VLOOKUP(K5642,TONG_SL!$A:$D,3,0)</f>
        <v>Túi</v>
      </c>
      <c r="R5642" s="1">
        <v>5</v>
      </c>
      <c r="T5642" s="1">
        <f>VLOOKUP(VLOOKUP(G5642,Ma_KH!$A:$R,18,0)&amp;K5642,Gia_MB!$A:$F,6,0)</f>
        <v>49500</v>
      </c>
      <c r="U5642" s="14">
        <f t="shared" si="805"/>
        <v>247500</v>
      </c>
      <c r="W5642" s="64">
        <f t="shared" si="806"/>
        <v>0</v>
      </c>
      <c r="X5642" s="3" t="str">
        <f t="shared" si="807"/>
        <v>8</v>
      </c>
      <c r="Z5642" s="14">
        <f t="shared" si="808"/>
        <v>19800</v>
      </c>
      <c r="AA5642" s="7">
        <f>VLOOKUP(G5642,Ma_KH!$A:$R,14,0)</f>
        <v>60</v>
      </c>
      <c r="AD5642" s="7" t="str">
        <f>IFERROR(VLOOKUP(J5642,'Chuyển Mã'!$B$3:$C$9,2,0),"")</f>
        <v>Tỉnh</v>
      </c>
      <c r="AE5642" s="7" t="str">
        <f t="shared" si="803"/>
        <v>Giò lụa cây 250g</v>
      </c>
      <c r="AF5642" s="7">
        <f t="shared" si="804"/>
        <v>5</v>
      </c>
    </row>
    <row r="5643" spans="1:32" x14ac:dyDescent="0.25">
      <c r="A5643" s="65">
        <v>45912</v>
      </c>
      <c r="B5643" s="25">
        <v>4176644482</v>
      </c>
      <c r="C5643" s="12" t="s">
        <v>7214</v>
      </c>
      <c r="D5643" s="16">
        <v>45912</v>
      </c>
      <c r="G5643" s="13" t="s">
        <v>7316</v>
      </c>
      <c r="I5643" s="25" t="s">
        <v>8944</v>
      </c>
      <c r="J5643" s="13" t="s">
        <v>1796</v>
      </c>
      <c r="K5643" s="13" t="s">
        <v>27</v>
      </c>
      <c r="L5643" s="25" t="str">
        <f>VLOOKUP($K5643,TONG_SL!$A:$D,2,0)</f>
        <v>Chân giò heo muối 300g</v>
      </c>
      <c r="N5643" s="25" t="str">
        <f t="shared" si="802"/>
        <v>K-C6</v>
      </c>
      <c r="Q5643" s="25" t="str">
        <f>VLOOKUP(K5643,TONG_SL!$A:$D,3,0)</f>
        <v>Túi</v>
      </c>
      <c r="R5643" s="1">
        <v>5</v>
      </c>
      <c r="T5643" s="1">
        <f>VLOOKUP(VLOOKUP(G5643,Ma_KH!$A:$R,18,0)&amp;K5643,Gia_MB!$A:$F,6,0)</f>
        <v>73431</v>
      </c>
      <c r="U5643" s="14">
        <f t="shared" si="805"/>
        <v>367155</v>
      </c>
      <c r="W5643" s="64">
        <f t="shared" si="806"/>
        <v>0</v>
      </c>
      <c r="X5643" s="3" t="str">
        <f t="shared" si="807"/>
        <v>8</v>
      </c>
      <c r="Z5643" s="14">
        <f t="shared" si="808"/>
        <v>29372.400000000001</v>
      </c>
      <c r="AA5643" s="7">
        <f>VLOOKUP(G5643,Ma_KH!$A:$R,14,0)</f>
        <v>60</v>
      </c>
      <c r="AD5643" s="7" t="str">
        <f>IFERROR(VLOOKUP(J5643,'Chuyển Mã'!$B$3:$C$9,2,0),"")</f>
        <v>Tỉnh</v>
      </c>
      <c r="AE5643" s="7" t="str">
        <f t="shared" si="803"/>
        <v>Chân giò heo muối 300g</v>
      </c>
      <c r="AF5643" s="7">
        <f t="shared" si="804"/>
        <v>5</v>
      </c>
    </row>
    <row r="5644" spans="1:32" x14ac:dyDescent="0.25">
      <c r="A5644" s="65">
        <v>45912</v>
      </c>
      <c r="B5644" s="25">
        <v>4176644227</v>
      </c>
      <c r="C5644" s="12" t="s">
        <v>7214</v>
      </c>
      <c r="D5644" s="16">
        <v>45912</v>
      </c>
      <c r="G5644" s="13" t="s">
        <v>7316</v>
      </c>
      <c r="I5644" s="25" t="s">
        <v>8945</v>
      </c>
      <c r="J5644" s="13" t="s">
        <v>1796</v>
      </c>
      <c r="K5644" s="13" t="s">
        <v>27</v>
      </c>
      <c r="L5644" s="25" t="str">
        <f>VLOOKUP($K5644,TONG_SL!$A:$D,2,0)</f>
        <v>Chân giò heo muối 300g</v>
      </c>
      <c r="N5644" s="25" t="str">
        <f t="shared" si="802"/>
        <v>K-C6</v>
      </c>
      <c r="Q5644" s="25" t="str">
        <f>VLOOKUP(K5644,TONG_SL!$A:$D,3,0)</f>
        <v>Túi</v>
      </c>
      <c r="R5644" s="1">
        <v>10</v>
      </c>
      <c r="T5644" s="1">
        <f>VLOOKUP(VLOOKUP(G5644,Ma_KH!$A:$R,18,0)&amp;K5644,Gia_MB!$A:$F,6,0)</f>
        <v>73431</v>
      </c>
      <c r="U5644" s="14">
        <f t="shared" si="805"/>
        <v>734310</v>
      </c>
      <c r="W5644" s="64">
        <f t="shared" si="806"/>
        <v>0</v>
      </c>
      <c r="X5644" s="3" t="str">
        <f t="shared" si="807"/>
        <v>8</v>
      </c>
      <c r="Z5644" s="14">
        <f t="shared" si="808"/>
        <v>58744.800000000003</v>
      </c>
      <c r="AA5644" s="7">
        <f>VLOOKUP(G5644,Ma_KH!$A:$R,14,0)</f>
        <v>60</v>
      </c>
      <c r="AD5644" s="7" t="str">
        <f>IFERROR(VLOOKUP(J5644,'Chuyển Mã'!$B$3:$C$9,2,0),"")</f>
        <v>Tỉnh</v>
      </c>
      <c r="AE5644" s="7" t="str">
        <f t="shared" si="803"/>
        <v>Chân giò heo muối 300g</v>
      </c>
      <c r="AF5644" s="7">
        <f t="shared" si="804"/>
        <v>10</v>
      </c>
    </row>
    <row r="5645" spans="1:32" x14ac:dyDescent="0.25">
      <c r="A5645" s="65">
        <v>45912</v>
      </c>
      <c r="B5645" s="25">
        <v>4176644227</v>
      </c>
      <c r="C5645" s="12" t="s">
        <v>7214</v>
      </c>
      <c r="D5645" s="16">
        <v>45912</v>
      </c>
      <c r="G5645" s="13" t="s">
        <v>7316</v>
      </c>
      <c r="I5645" s="25" t="s">
        <v>8945</v>
      </c>
      <c r="J5645" s="13" t="s">
        <v>1796</v>
      </c>
      <c r="K5645" s="13" t="s">
        <v>30</v>
      </c>
      <c r="L5645" s="25" t="str">
        <f>VLOOKUP($K5645,TONG_SL!$A:$D,2,0)</f>
        <v>Gà muối 500g</v>
      </c>
      <c r="N5645" s="25" t="str">
        <f t="shared" si="802"/>
        <v>K-C6</v>
      </c>
      <c r="Q5645" s="25" t="str">
        <f>VLOOKUP(K5645,TONG_SL!$A:$D,3,0)</f>
        <v>Túi</v>
      </c>
      <c r="R5645" s="1">
        <v>5</v>
      </c>
      <c r="T5645" s="1">
        <f>VLOOKUP(VLOOKUP(G5645,Ma_KH!$A:$R,18,0)&amp;K5645,Gia_MB!$A:$F,6,0)</f>
        <v>111058</v>
      </c>
      <c r="U5645" s="14">
        <f t="shared" si="805"/>
        <v>555290</v>
      </c>
      <c r="W5645" s="64">
        <f t="shared" si="806"/>
        <v>0</v>
      </c>
      <c r="X5645" s="3" t="str">
        <f t="shared" si="807"/>
        <v>8</v>
      </c>
      <c r="Z5645" s="14">
        <f t="shared" si="808"/>
        <v>44423.200000000004</v>
      </c>
      <c r="AA5645" s="7">
        <f>VLOOKUP(G5645,Ma_KH!$A:$R,14,0)</f>
        <v>60</v>
      </c>
      <c r="AD5645" s="7" t="str">
        <f>IFERROR(VLOOKUP(J5645,'Chuyển Mã'!$B$3:$C$9,2,0),"")</f>
        <v>Tỉnh</v>
      </c>
      <c r="AE5645" s="7" t="str">
        <f t="shared" si="803"/>
        <v>Gà muối 500g</v>
      </c>
      <c r="AF5645" s="7">
        <f t="shared" si="804"/>
        <v>5</v>
      </c>
    </row>
    <row r="5646" spans="1:32" x14ac:dyDescent="0.25">
      <c r="A5646" s="65">
        <v>45912</v>
      </c>
      <c r="B5646" s="25">
        <v>4176644393</v>
      </c>
      <c r="C5646" s="12" t="s">
        <v>7214</v>
      </c>
      <c r="D5646" s="16">
        <v>45912</v>
      </c>
      <c r="G5646" s="13" t="s">
        <v>7309</v>
      </c>
      <c r="I5646" s="25" t="s">
        <v>8946</v>
      </c>
      <c r="J5646" s="13" t="s">
        <v>1796</v>
      </c>
      <c r="K5646" s="13" t="s">
        <v>32</v>
      </c>
      <c r="L5646" s="25" t="str">
        <f>VLOOKUP($K5646,TONG_SL!$A:$D,2,0)</f>
        <v>Giò Tai Lưỡi Xào 250</v>
      </c>
      <c r="N5646" s="25" t="str">
        <f t="shared" si="802"/>
        <v>K-C6</v>
      </c>
      <c r="Q5646" s="25" t="str">
        <f>VLOOKUP(K5646,TONG_SL!$A:$D,3,0)</f>
        <v>Túi</v>
      </c>
      <c r="R5646" s="1">
        <v>10</v>
      </c>
      <c r="T5646" s="1">
        <f>VLOOKUP(VLOOKUP(G5646,Ma_KH!$A:$R,18,0)&amp;K5646,Gia_MB!$A:$F,6,0)</f>
        <v>50183</v>
      </c>
      <c r="U5646" s="14">
        <f t="shared" si="805"/>
        <v>501830</v>
      </c>
      <c r="W5646" s="64">
        <f t="shared" si="806"/>
        <v>0</v>
      </c>
      <c r="X5646" s="3" t="str">
        <f t="shared" si="807"/>
        <v>8</v>
      </c>
      <c r="Z5646" s="14">
        <f t="shared" si="808"/>
        <v>40146.400000000001</v>
      </c>
      <c r="AA5646" s="7">
        <f>VLOOKUP(G5646,Ma_KH!$A:$R,14,0)</f>
        <v>60</v>
      </c>
      <c r="AD5646" s="7" t="str">
        <f>IFERROR(VLOOKUP(J5646,'Chuyển Mã'!$B$3:$C$9,2,0),"")</f>
        <v>Tỉnh</v>
      </c>
      <c r="AE5646" s="7" t="str">
        <f t="shared" si="803"/>
        <v>Giò Tai Lưỡi Xào 250</v>
      </c>
      <c r="AF5646" s="7">
        <f t="shared" si="804"/>
        <v>10</v>
      </c>
    </row>
    <row r="5647" spans="1:32" x14ac:dyDescent="0.25">
      <c r="A5647" s="65">
        <v>45912</v>
      </c>
      <c r="B5647" s="25">
        <v>4176644393</v>
      </c>
      <c r="C5647" s="12" t="s">
        <v>7214</v>
      </c>
      <c r="D5647" s="16">
        <v>45912</v>
      </c>
      <c r="G5647" s="13" t="s">
        <v>7309</v>
      </c>
      <c r="I5647" s="25" t="s">
        <v>8946</v>
      </c>
      <c r="J5647" s="13" t="s">
        <v>1796</v>
      </c>
      <c r="K5647" s="13" t="s">
        <v>39</v>
      </c>
      <c r="L5647" s="25" t="str">
        <f>VLOOKUP($K5647,TONG_SL!$A:$D,2,0)</f>
        <v>Chả cốm 300g</v>
      </c>
      <c r="N5647" s="25" t="str">
        <f t="shared" si="802"/>
        <v>K-C6</v>
      </c>
      <c r="Q5647" s="25" t="str">
        <f>VLOOKUP(K5647,TONG_SL!$A:$D,3,0)</f>
        <v>Túi</v>
      </c>
      <c r="R5647" s="1">
        <v>10</v>
      </c>
      <c r="T5647" s="1">
        <f>VLOOKUP(VLOOKUP(G5647,Ma_KH!$A:$R,18,0)&amp;K5647,Gia_MB!$A:$F,6,0)</f>
        <v>74250</v>
      </c>
      <c r="U5647" s="14">
        <f t="shared" si="805"/>
        <v>742500</v>
      </c>
      <c r="W5647" s="64">
        <f t="shared" si="806"/>
        <v>0</v>
      </c>
      <c r="X5647" s="3" t="str">
        <f t="shared" si="807"/>
        <v>8</v>
      </c>
      <c r="Z5647" s="14">
        <f t="shared" si="808"/>
        <v>59400</v>
      </c>
      <c r="AA5647" s="7">
        <f>VLOOKUP(G5647,Ma_KH!$A:$R,14,0)</f>
        <v>60</v>
      </c>
      <c r="AD5647" s="7" t="str">
        <f>IFERROR(VLOOKUP(J5647,'Chuyển Mã'!$B$3:$C$9,2,0),"")</f>
        <v>Tỉnh</v>
      </c>
      <c r="AE5647" s="7" t="str">
        <f t="shared" si="803"/>
        <v>Chả cốm 300g</v>
      </c>
      <c r="AF5647" s="7">
        <f t="shared" si="804"/>
        <v>10</v>
      </c>
    </row>
    <row r="5648" spans="1:32" x14ac:dyDescent="0.25">
      <c r="A5648" s="65">
        <v>45912</v>
      </c>
      <c r="B5648" s="25">
        <v>4176644393</v>
      </c>
      <c r="C5648" s="12" t="s">
        <v>7214</v>
      </c>
      <c r="D5648" s="16">
        <v>45912</v>
      </c>
      <c r="G5648" s="13" t="s">
        <v>7309</v>
      </c>
      <c r="I5648" s="25" t="s">
        <v>8946</v>
      </c>
      <c r="J5648" s="13" t="s">
        <v>1796</v>
      </c>
      <c r="K5648" s="13" t="s">
        <v>30</v>
      </c>
      <c r="L5648" s="25" t="str">
        <f>VLOOKUP($K5648,TONG_SL!$A:$D,2,0)</f>
        <v>Gà muối 500g</v>
      </c>
      <c r="N5648" s="25" t="str">
        <f t="shared" si="802"/>
        <v>K-C6</v>
      </c>
      <c r="Q5648" s="25" t="str">
        <f>VLOOKUP(K5648,TONG_SL!$A:$D,3,0)</f>
        <v>Túi</v>
      </c>
      <c r="R5648" s="1">
        <v>10</v>
      </c>
      <c r="T5648" s="1">
        <f>VLOOKUP(VLOOKUP(G5648,Ma_KH!$A:$R,18,0)&amp;K5648,Gia_MB!$A:$F,6,0)</f>
        <v>111058</v>
      </c>
      <c r="U5648" s="14">
        <f t="shared" si="805"/>
        <v>1110580</v>
      </c>
      <c r="W5648" s="64">
        <f t="shared" si="806"/>
        <v>0</v>
      </c>
      <c r="X5648" s="3" t="str">
        <f t="shared" si="807"/>
        <v>8</v>
      </c>
      <c r="Z5648" s="14">
        <f t="shared" si="808"/>
        <v>88846.400000000009</v>
      </c>
      <c r="AA5648" s="7">
        <f>VLOOKUP(G5648,Ma_KH!$A:$R,14,0)</f>
        <v>60</v>
      </c>
      <c r="AD5648" s="7" t="str">
        <f>IFERROR(VLOOKUP(J5648,'Chuyển Mã'!$B$3:$C$9,2,0),"")</f>
        <v>Tỉnh</v>
      </c>
      <c r="AE5648" s="7" t="str">
        <f t="shared" si="803"/>
        <v>Gà muối 500g</v>
      </c>
      <c r="AF5648" s="7">
        <f t="shared" si="804"/>
        <v>10</v>
      </c>
    </row>
    <row r="5649" spans="1:32" x14ac:dyDescent="0.25">
      <c r="A5649" s="65">
        <v>45912</v>
      </c>
      <c r="B5649" s="25">
        <v>4176644393</v>
      </c>
      <c r="C5649" s="12" t="s">
        <v>7214</v>
      </c>
      <c r="D5649" s="16">
        <v>45912</v>
      </c>
      <c r="G5649" s="13" t="s">
        <v>7309</v>
      </c>
      <c r="I5649" s="25" t="s">
        <v>8946</v>
      </c>
      <c r="J5649" s="13" t="s">
        <v>1796</v>
      </c>
      <c r="K5649" s="13" t="s">
        <v>27</v>
      </c>
      <c r="L5649" s="25" t="str">
        <f>VLOOKUP($K5649,TONG_SL!$A:$D,2,0)</f>
        <v>Chân giò heo muối 300g</v>
      </c>
      <c r="N5649" s="25" t="str">
        <f t="shared" si="802"/>
        <v>K-C6</v>
      </c>
      <c r="Q5649" s="25" t="str">
        <f>VLOOKUP(K5649,TONG_SL!$A:$D,3,0)</f>
        <v>Túi</v>
      </c>
      <c r="R5649" s="1">
        <v>10</v>
      </c>
      <c r="T5649" s="1">
        <f>VLOOKUP(VLOOKUP(G5649,Ma_KH!$A:$R,18,0)&amp;K5649,Gia_MB!$A:$F,6,0)</f>
        <v>73431</v>
      </c>
      <c r="U5649" s="14">
        <f t="shared" si="805"/>
        <v>734310</v>
      </c>
      <c r="W5649" s="64">
        <f t="shared" si="806"/>
        <v>0</v>
      </c>
      <c r="X5649" s="3" t="str">
        <f t="shared" si="807"/>
        <v>8</v>
      </c>
      <c r="Z5649" s="14">
        <f t="shared" si="808"/>
        <v>58744.800000000003</v>
      </c>
      <c r="AA5649" s="7">
        <f>VLOOKUP(G5649,Ma_KH!$A:$R,14,0)</f>
        <v>60</v>
      </c>
      <c r="AD5649" s="7" t="str">
        <f>IFERROR(VLOOKUP(J5649,'Chuyển Mã'!$B$3:$C$9,2,0),"")</f>
        <v>Tỉnh</v>
      </c>
      <c r="AE5649" s="7" t="str">
        <f t="shared" si="803"/>
        <v>Chân giò heo muối 300g</v>
      </c>
      <c r="AF5649" s="7">
        <f t="shared" si="804"/>
        <v>10</v>
      </c>
    </row>
    <row r="5650" spans="1:32" x14ac:dyDescent="0.25">
      <c r="A5650" s="65">
        <v>45912</v>
      </c>
      <c r="B5650" s="25">
        <v>4176644393</v>
      </c>
      <c r="C5650" s="12" t="s">
        <v>7214</v>
      </c>
      <c r="D5650" s="16">
        <v>45912</v>
      </c>
      <c r="G5650" s="13" t="s">
        <v>7309</v>
      </c>
      <c r="I5650" s="25" t="s">
        <v>8946</v>
      </c>
      <c r="J5650" s="13" t="s">
        <v>1796</v>
      </c>
      <c r="K5650" s="13" t="s">
        <v>51</v>
      </c>
      <c r="L5650" s="25" t="str">
        <f>VLOOKUP($K5650,TONG_SL!$A:$D,2,0)</f>
        <v>Mọc Nấm Hương 250g</v>
      </c>
      <c r="N5650" s="25" t="str">
        <f t="shared" si="802"/>
        <v>K-C6</v>
      </c>
      <c r="Q5650" s="25" t="str">
        <f>VLOOKUP(K5650,TONG_SL!$A:$D,3,0)</f>
        <v>Túi</v>
      </c>
      <c r="R5650" s="1">
        <v>10</v>
      </c>
      <c r="T5650" s="1">
        <f>VLOOKUP(VLOOKUP(G5650,Ma_KH!$A:$R,18,0)&amp;K5650,Gia_MB!$A:$F,6,0)</f>
        <v>46000</v>
      </c>
      <c r="U5650" s="14">
        <f t="shared" si="805"/>
        <v>460000</v>
      </c>
      <c r="W5650" s="64">
        <f t="shared" si="806"/>
        <v>0</v>
      </c>
      <c r="X5650" s="3" t="str">
        <f t="shared" si="807"/>
        <v>8</v>
      </c>
      <c r="Z5650" s="14">
        <f t="shared" si="808"/>
        <v>36800</v>
      </c>
      <c r="AA5650" s="7">
        <f>VLOOKUP(G5650,Ma_KH!$A:$R,14,0)</f>
        <v>60</v>
      </c>
      <c r="AD5650" s="7" t="str">
        <f>IFERROR(VLOOKUP(J5650,'Chuyển Mã'!$B$3:$C$9,2,0),"")</f>
        <v>Tỉnh</v>
      </c>
      <c r="AE5650" s="7" t="str">
        <f t="shared" si="803"/>
        <v>Mọc Nấm Hương 250g</v>
      </c>
      <c r="AF5650" s="7">
        <f t="shared" si="804"/>
        <v>10</v>
      </c>
    </row>
    <row r="5651" spans="1:32" x14ac:dyDescent="0.25">
      <c r="A5651" s="65">
        <v>45912</v>
      </c>
      <c r="B5651" s="25">
        <v>4176644393</v>
      </c>
      <c r="C5651" s="12" t="s">
        <v>7214</v>
      </c>
      <c r="D5651" s="16">
        <v>45912</v>
      </c>
      <c r="G5651" s="13" t="s">
        <v>7309</v>
      </c>
      <c r="I5651" s="25" t="s">
        <v>8946</v>
      </c>
      <c r="J5651" s="13" t="s">
        <v>1796</v>
      </c>
      <c r="K5651" s="13" t="s">
        <v>8962</v>
      </c>
      <c r="L5651" s="25" t="str">
        <f>VLOOKUP($K5651,TONG_SL!$A:$D,2,0)</f>
        <v>Giò lụa cây 250g</v>
      </c>
      <c r="N5651" s="25" t="str">
        <f t="shared" si="802"/>
        <v>K-C6</v>
      </c>
      <c r="Q5651" s="25" t="str">
        <f>VLOOKUP(K5651,TONG_SL!$A:$D,3,0)</f>
        <v>Túi</v>
      </c>
      <c r="R5651" s="1">
        <v>15</v>
      </c>
      <c r="T5651" s="1">
        <f>VLOOKUP(VLOOKUP(G5651,Ma_KH!$A:$R,18,0)&amp;K5651,Gia_MB!$A:$F,6,0)</f>
        <v>49500</v>
      </c>
      <c r="U5651" s="14">
        <f t="shared" si="805"/>
        <v>742500</v>
      </c>
      <c r="W5651" s="64">
        <f t="shared" si="806"/>
        <v>0</v>
      </c>
      <c r="X5651" s="3" t="str">
        <f t="shared" si="807"/>
        <v>8</v>
      </c>
      <c r="Z5651" s="14">
        <f t="shared" si="808"/>
        <v>59400</v>
      </c>
      <c r="AA5651" s="7">
        <f>VLOOKUP(G5651,Ma_KH!$A:$R,14,0)</f>
        <v>60</v>
      </c>
      <c r="AD5651" s="7" t="str">
        <f>IFERROR(VLOOKUP(J5651,'Chuyển Mã'!$B$3:$C$9,2,0),"")</f>
        <v>Tỉnh</v>
      </c>
      <c r="AE5651" s="7" t="str">
        <f t="shared" si="803"/>
        <v>Giò lụa cây 250g</v>
      </c>
      <c r="AF5651" s="7">
        <f t="shared" si="804"/>
        <v>15</v>
      </c>
    </row>
    <row r="5652" spans="1:32" x14ac:dyDescent="0.25">
      <c r="A5652" s="65">
        <v>45912</v>
      </c>
      <c r="B5652" s="25">
        <v>4176644393</v>
      </c>
      <c r="C5652" s="12" t="s">
        <v>7214</v>
      </c>
      <c r="D5652" s="16">
        <v>45912</v>
      </c>
      <c r="G5652" s="13" t="s">
        <v>7309</v>
      </c>
      <c r="I5652" s="25" t="s">
        <v>8946</v>
      </c>
      <c r="J5652" s="13" t="s">
        <v>1796</v>
      </c>
      <c r="K5652" s="13" t="s">
        <v>35</v>
      </c>
      <c r="L5652" s="25" t="str">
        <f>VLOOKUP($K5652,TONG_SL!$A:$D,2,0)</f>
        <v>Tai heo muối 200g</v>
      </c>
      <c r="N5652" s="25" t="str">
        <f t="shared" si="802"/>
        <v>K-C6</v>
      </c>
      <c r="Q5652" s="25" t="str">
        <f>VLOOKUP(K5652,TONG_SL!$A:$D,3,0)</f>
        <v>Túi</v>
      </c>
      <c r="R5652" s="1">
        <v>6</v>
      </c>
      <c r="T5652" s="1">
        <f>VLOOKUP(VLOOKUP(G5652,Ma_KH!$A:$R,18,0)&amp;K5652,Gia_MB!$A:$F,6,0)</f>
        <v>55595</v>
      </c>
      <c r="U5652" s="14">
        <f t="shared" si="805"/>
        <v>333570</v>
      </c>
      <c r="W5652" s="64">
        <f t="shared" si="806"/>
        <v>0</v>
      </c>
      <c r="X5652" s="3" t="str">
        <f t="shared" si="807"/>
        <v>8</v>
      </c>
      <c r="Z5652" s="14">
        <f t="shared" si="808"/>
        <v>26685.600000000002</v>
      </c>
      <c r="AA5652" s="7">
        <f>VLOOKUP(G5652,Ma_KH!$A:$R,14,0)</f>
        <v>60</v>
      </c>
      <c r="AD5652" s="7" t="str">
        <f>IFERROR(VLOOKUP(J5652,'Chuyển Mã'!$B$3:$C$9,2,0),"")</f>
        <v>Tỉnh</v>
      </c>
      <c r="AE5652" s="7" t="str">
        <f t="shared" si="803"/>
        <v>Tai heo muối 200g</v>
      </c>
      <c r="AF5652" s="7">
        <f t="shared" si="804"/>
        <v>6</v>
      </c>
    </row>
    <row r="5653" spans="1:32" x14ac:dyDescent="0.25">
      <c r="A5653" s="65">
        <v>45912</v>
      </c>
      <c r="B5653" s="25">
        <v>4176644393</v>
      </c>
      <c r="C5653" s="12" t="s">
        <v>7214</v>
      </c>
      <c r="D5653" s="16">
        <v>45912</v>
      </c>
      <c r="G5653" s="13" t="s">
        <v>7309</v>
      </c>
      <c r="I5653" s="25" t="s">
        <v>8946</v>
      </c>
      <c r="J5653" s="13" t="s">
        <v>1796</v>
      </c>
      <c r="K5653" s="13" t="s">
        <v>8963</v>
      </c>
      <c r="L5653" s="25" t="str">
        <f>VLOOKUP($K5653,TONG_SL!$A:$D,2,0)</f>
        <v>Giò sụn gà 250g</v>
      </c>
      <c r="N5653" s="25" t="str">
        <f t="shared" si="802"/>
        <v>K-C6</v>
      </c>
      <c r="Q5653" s="25" t="str">
        <f>VLOOKUP(K5653,TONG_SL!$A:$D,3,0)</f>
        <v>Túi</v>
      </c>
      <c r="R5653" s="1">
        <v>10</v>
      </c>
      <c r="T5653" s="1">
        <f>VLOOKUP(VLOOKUP(G5653,Ma_KH!$A:$R,18,0)&amp;K5653,Gia_MB!$A:$F,6,0)</f>
        <v>50400</v>
      </c>
      <c r="U5653" s="14">
        <f t="shared" si="805"/>
        <v>504000</v>
      </c>
      <c r="W5653" s="64">
        <f t="shared" si="806"/>
        <v>0</v>
      </c>
      <c r="X5653" s="3" t="str">
        <f t="shared" si="807"/>
        <v>8</v>
      </c>
      <c r="Z5653" s="14">
        <f t="shared" si="808"/>
        <v>40320</v>
      </c>
      <c r="AA5653" s="7">
        <f>VLOOKUP(G5653,Ma_KH!$A:$R,14,0)</f>
        <v>60</v>
      </c>
      <c r="AD5653" s="7" t="str">
        <f>IFERROR(VLOOKUP(J5653,'Chuyển Mã'!$B$3:$C$9,2,0),"")</f>
        <v>Tỉnh</v>
      </c>
      <c r="AE5653" s="7" t="str">
        <f t="shared" si="803"/>
        <v>Giò sụn gà 250g</v>
      </c>
      <c r="AF5653" s="7">
        <f t="shared" si="804"/>
        <v>10</v>
      </c>
    </row>
    <row r="5654" spans="1:32" x14ac:dyDescent="0.25">
      <c r="A5654" s="65">
        <v>45912</v>
      </c>
      <c r="B5654" s="25">
        <v>4176633227</v>
      </c>
      <c r="C5654" s="12" t="s">
        <v>7214</v>
      </c>
      <c r="D5654" s="16">
        <v>45912</v>
      </c>
      <c r="G5654" s="13" t="s">
        <v>7309</v>
      </c>
      <c r="I5654" s="25" t="s">
        <v>8947</v>
      </c>
      <c r="J5654" s="13" t="s">
        <v>1796</v>
      </c>
      <c r="K5654" s="13" t="s">
        <v>30</v>
      </c>
      <c r="L5654" s="25" t="str">
        <f>VLOOKUP($K5654,TONG_SL!$A:$D,2,0)</f>
        <v>Gà muối 500g</v>
      </c>
      <c r="N5654" s="25" t="str">
        <f t="shared" si="802"/>
        <v>K-C6</v>
      </c>
      <c r="Q5654" s="25" t="str">
        <f>VLOOKUP(K5654,TONG_SL!$A:$D,3,0)</f>
        <v>Túi</v>
      </c>
      <c r="R5654" s="1">
        <v>10</v>
      </c>
      <c r="T5654" s="1">
        <f>VLOOKUP(VLOOKUP(G5654,Ma_KH!$A:$R,18,0)&amp;K5654,Gia_MB!$A:$F,6,0)</f>
        <v>111058</v>
      </c>
      <c r="U5654" s="14">
        <f t="shared" si="805"/>
        <v>1110580</v>
      </c>
      <c r="W5654" s="64">
        <f t="shared" si="806"/>
        <v>0</v>
      </c>
      <c r="X5654" s="3" t="str">
        <f t="shared" si="807"/>
        <v>8</v>
      </c>
      <c r="Z5654" s="14">
        <f t="shared" si="808"/>
        <v>88846.400000000009</v>
      </c>
      <c r="AA5654" s="7">
        <f>VLOOKUP(G5654,Ma_KH!$A:$R,14,0)</f>
        <v>60</v>
      </c>
      <c r="AD5654" s="7" t="str">
        <f>IFERROR(VLOOKUP(J5654,'Chuyển Mã'!$B$3:$C$9,2,0),"")</f>
        <v>Tỉnh</v>
      </c>
      <c r="AE5654" s="7" t="str">
        <f t="shared" si="803"/>
        <v>Gà muối 500g</v>
      </c>
      <c r="AF5654" s="7">
        <f t="shared" si="804"/>
        <v>10</v>
      </c>
    </row>
    <row r="5655" spans="1:32" x14ac:dyDescent="0.25">
      <c r="A5655" s="65">
        <v>45912</v>
      </c>
      <c r="B5655" s="25">
        <v>4176633227</v>
      </c>
      <c r="C5655" s="12" t="s">
        <v>7214</v>
      </c>
      <c r="D5655" s="16">
        <v>45912</v>
      </c>
      <c r="G5655" s="13" t="s">
        <v>7309</v>
      </c>
      <c r="I5655" s="25" t="s">
        <v>8947</v>
      </c>
      <c r="J5655" s="13" t="s">
        <v>1796</v>
      </c>
      <c r="K5655" s="13" t="s">
        <v>27</v>
      </c>
      <c r="L5655" s="25" t="str">
        <f>VLOOKUP($K5655,TONG_SL!$A:$D,2,0)</f>
        <v>Chân giò heo muối 300g</v>
      </c>
      <c r="N5655" s="25" t="str">
        <f t="shared" si="802"/>
        <v>K-C6</v>
      </c>
      <c r="Q5655" s="25" t="str">
        <f>VLOOKUP(K5655,TONG_SL!$A:$D,3,0)</f>
        <v>Túi</v>
      </c>
      <c r="R5655" s="1">
        <v>10</v>
      </c>
      <c r="T5655" s="1">
        <f>VLOOKUP(VLOOKUP(G5655,Ma_KH!$A:$R,18,0)&amp;K5655,Gia_MB!$A:$F,6,0)</f>
        <v>73431</v>
      </c>
      <c r="U5655" s="14">
        <f t="shared" si="805"/>
        <v>734310</v>
      </c>
      <c r="W5655" s="64">
        <f t="shared" si="806"/>
        <v>0</v>
      </c>
      <c r="X5655" s="3" t="str">
        <f t="shared" si="807"/>
        <v>8</v>
      </c>
      <c r="Z5655" s="14">
        <f t="shared" si="808"/>
        <v>58744.800000000003</v>
      </c>
      <c r="AA5655" s="7">
        <f>VLOOKUP(G5655,Ma_KH!$A:$R,14,0)</f>
        <v>60</v>
      </c>
      <c r="AD5655" s="7" t="str">
        <f>IFERROR(VLOOKUP(J5655,'Chuyển Mã'!$B$3:$C$9,2,0),"")</f>
        <v>Tỉnh</v>
      </c>
      <c r="AE5655" s="7" t="str">
        <f t="shared" si="803"/>
        <v>Chân giò heo muối 300g</v>
      </c>
      <c r="AF5655" s="7">
        <f t="shared" si="804"/>
        <v>10</v>
      </c>
    </row>
    <row r="5656" spans="1:32" x14ac:dyDescent="0.25">
      <c r="A5656" s="65">
        <v>45912</v>
      </c>
      <c r="B5656" s="25">
        <v>4176633227</v>
      </c>
      <c r="C5656" s="12" t="s">
        <v>7214</v>
      </c>
      <c r="D5656" s="16">
        <v>45912</v>
      </c>
      <c r="G5656" s="13" t="s">
        <v>7309</v>
      </c>
      <c r="I5656" s="25" t="s">
        <v>8947</v>
      </c>
      <c r="J5656" s="13" t="s">
        <v>1796</v>
      </c>
      <c r="K5656" s="13" t="s">
        <v>32</v>
      </c>
      <c r="L5656" s="25" t="str">
        <f>VLOOKUP($K5656,TONG_SL!$A:$D,2,0)</f>
        <v>Giò Tai Lưỡi Xào 250</v>
      </c>
      <c r="N5656" s="25" t="str">
        <f t="shared" si="802"/>
        <v>K-C6</v>
      </c>
      <c r="Q5656" s="25" t="str">
        <f>VLOOKUP(K5656,TONG_SL!$A:$D,3,0)</f>
        <v>Túi</v>
      </c>
      <c r="R5656" s="1">
        <v>7</v>
      </c>
      <c r="T5656" s="1">
        <f>VLOOKUP(VLOOKUP(G5656,Ma_KH!$A:$R,18,0)&amp;K5656,Gia_MB!$A:$F,6,0)</f>
        <v>50183</v>
      </c>
      <c r="U5656" s="14">
        <f t="shared" si="805"/>
        <v>351281</v>
      </c>
      <c r="W5656" s="64">
        <f t="shared" si="806"/>
        <v>0</v>
      </c>
      <c r="X5656" s="3" t="str">
        <f t="shared" si="807"/>
        <v>8</v>
      </c>
      <c r="Z5656" s="14">
        <f t="shared" si="808"/>
        <v>28102.48</v>
      </c>
      <c r="AA5656" s="7">
        <f>VLOOKUP(G5656,Ma_KH!$A:$R,14,0)</f>
        <v>60</v>
      </c>
      <c r="AD5656" s="7" t="str">
        <f>IFERROR(VLOOKUP(J5656,'Chuyển Mã'!$B$3:$C$9,2,0),"")</f>
        <v>Tỉnh</v>
      </c>
      <c r="AE5656" s="7" t="str">
        <f t="shared" si="803"/>
        <v>Giò Tai Lưỡi Xào 250</v>
      </c>
      <c r="AF5656" s="7">
        <f t="shared" si="804"/>
        <v>7</v>
      </c>
    </row>
    <row r="5657" spans="1:32" x14ac:dyDescent="0.25">
      <c r="A5657" s="65">
        <v>45912</v>
      </c>
      <c r="B5657" s="25">
        <v>4176633227</v>
      </c>
      <c r="C5657" s="12" t="s">
        <v>7214</v>
      </c>
      <c r="D5657" s="16">
        <v>45912</v>
      </c>
      <c r="G5657" s="13" t="s">
        <v>7309</v>
      </c>
      <c r="I5657" s="25" t="s">
        <v>8947</v>
      </c>
      <c r="J5657" s="13" t="s">
        <v>1796</v>
      </c>
      <c r="K5657" s="13" t="s">
        <v>7213</v>
      </c>
      <c r="L5657" s="25" t="str">
        <f>VLOOKUP($K5657,TONG_SL!$A:$D,2,0)</f>
        <v>Chả nướng 300g</v>
      </c>
      <c r="N5657" s="25" t="str">
        <f t="shared" si="802"/>
        <v>K-C6</v>
      </c>
      <c r="Q5657" s="25" t="str">
        <f>VLOOKUP(K5657,TONG_SL!$A:$D,3,0)</f>
        <v>Túi</v>
      </c>
      <c r="R5657" s="1">
        <v>7</v>
      </c>
      <c r="T5657" s="1">
        <f>VLOOKUP(VLOOKUP(G5657,Ma_KH!$A:$R,18,0)&amp;K5657,Gia_MB!$A:$F,6,0)</f>
        <v>70950</v>
      </c>
      <c r="U5657" s="14">
        <f t="shared" si="805"/>
        <v>496650</v>
      </c>
      <c r="W5657" s="64">
        <f t="shared" si="806"/>
        <v>0</v>
      </c>
      <c r="X5657" s="3" t="str">
        <f t="shared" si="807"/>
        <v>8</v>
      </c>
      <c r="Z5657" s="14">
        <f t="shared" si="808"/>
        <v>39732</v>
      </c>
      <c r="AA5657" s="7">
        <f>VLOOKUP(G5657,Ma_KH!$A:$R,14,0)</f>
        <v>60</v>
      </c>
      <c r="AD5657" s="7" t="str">
        <f>IFERROR(VLOOKUP(J5657,'Chuyển Mã'!$B$3:$C$9,2,0),"")</f>
        <v>Tỉnh</v>
      </c>
      <c r="AE5657" s="7" t="str">
        <f t="shared" si="803"/>
        <v>Chả nướng 300g</v>
      </c>
      <c r="AF5657" s="7">
        <f t="shared" si="804"/>
        <v>7</v>
      </c>
    </row>
    <row r="5658" spans="1:32" x14ac:dyDescent="0.25">
      <c r="A5658" s="65">
        <v>45912</v>
      </c>
      <c r="B5658" s="25">
        <v>4176633227</v>
      </c>
      <c r="C5658" s="12" t="s">
        <v>7214</v>
      </c>
      <c r="D5658" s="16">
        <v>45912</v>
      </c>
      <c r="G5658" s="13" t="s">
        <v>7309</v>
      </c>
      <c r="I5658" s="25" t="s">
        <v>8947</v>
      </c>
      <c r="J5658" s="13" t="s">
        <v>1796</v>
      </c>
      <c r="K5658" s="13" t="s">
        <v>51</v>
      </c>
      <c r="L5658" s="25" t="str">
        <f>VLOOKUP($K5658,TONG_SL!$A:$D,2,0)</f>
        <v>Mọc Nấm Hương 250g</v>
      </c>
      <c r="N5658" s="25" t="str">
        <f t="shared" si="802"/>
        <v>K-C6</v>
      </c>
      <c r="Q5658" s="25" t="str">
        <f>VLOOKUP(K5658,TONG_SL!$A:$D,3,0)</f>
        <v>Túi</v>
      </c>
      <c r="R5658" s="1">
        <v>7</v>
      </c>
      <c r="T5658" s="1">
        <f>VLOOKUP(VLOOKUP(G5658,Ma_KH!$A:$R,18,0)&amp;K5658,Gia_MB!$A:$F,6,0)</f>
        <v>46000</v>
      </c>
      <c r="U5658" s="14">
        <f t="shared" si="805"/>
        <v>322000</v>
      </c>
      <c r="W5658" s="64">
        <f t="shared" si="806"/>
        <v>0</v>
      </c>
      <c r="X5658" s="3" t="str">
        <f t="shared" si="807"/>
        <v>8</v>
      </c>
      <c r="Z5658" s="14">
        <f t="shared" si="808"/>
        <v>25760</v>
      </c>
      <c r="AA5658" s="7">
        <f>VLOOKUP(G5658,Ma_KH!$A:$R,14,0)</f>
        <v>60</v>
      </c>
      <c r="AD5658" s="7" t="str">
        <f>IFERROR(VLOOKUP(J5658,'Chuyển Mã'!$B$3:$C$9,2,0),"")</f>
        <v>Tỉnh</v>
      </c>
      <c r="AE5658" s="7" t="str">
        <f t="shared" si="803"/>
        <v>Mọc Nấm Hương 250g</v>
      </c>
      <c r="AF5658" s="7">
        <f t="shared" si="804"/>
        <v>7</v>
      </c>
    </row>
    <row r="5659" spans="1:32" x14ac:dyDescent="0.25">
      <c r="A5659" s="65">
        <v>45912</v>
      </c>
      <c r="B5659" s="25">
        <v>4176946730</v>
      </c>
      <c r="C5659" s="12" t="s">
        <v>7214</v>
      </c>
      <c r="D5659" s="16">
        <v>45912</v>
      </c>
      <c r="G5659" s="13" t="s">
        <v>7510</v>
      </c>
      <c r="I5659" s="25" t="s">
        <v>8948</v>
      </c>
      <c r="J5659" s="13" t="s">
        <v>1796</v>
      </c>
      <c r="K5659" s="13" t="s">
        <v>27</v>
      </c>
      <c r="L5659" s="25" t="str">
        <f>VLOOKUP($K5659,TONG_SL!$A:$D,2,0)</f>
        <v>Chân giò heo muối 300g</v>
      </c>
      <c r="N5659" s="25" t="str">
        <f t="shared" si="802"/>
        <v>K-C6</v>
      </c>
      <c r="Q5659" s="25" t="str">
        <f>VLOOKUP(K5659,TONG_SL!$A:$D,3,0)</f>
        <v>Túi</v>
      </c>
      <c r="R5659" s="1">
        <v>20</v>
      </c>
      <c r="T5659" s="1">
        <f>VLOOKUP(VLOOKUP(G5659,Ma_KH!$A:$R,18,0)&amp;K5659,Gia_MB!$A:$F,6,0)</f>
        <v>73431</v>
      </c>
      <c r="U5659" s="14">
        <f t="shared" si="805"/>
        <v>1468620</v>
      </c>
      <c r="W5659" s="64">
        <f t="shared" si="806"/>
        <v>0</v>
      </c>
      <c r="X5659" s="3" t="str">
        <f t="shared" si="807"/>
        <v>8</v>
      </c>
      <c r="Z5659" s="14">
        <f t="shared" si="808"/>
        <v>117489.60000000001</v>
      </c>
      <c r="AA5659" s="7">
        <f>VLOOKUP(G5659,Ma_KH!$A:$R,14,0)</f>
        <v>60</v>
      </c>
      <c r="AD5659" s="7" t="str">
        <f>IFERROR(VLOOKUP(J5659,'Chuyển Mã'!$B$3:$C$9,2,0),"")</f>
        <v>Tỉnh</v>
      </c>
      <c r="AE5659" s="7" t="str">
        <f t="shared" si="803"/>
        <v>Chân giò heo muối 300g</v>
      </c>
      <c r="AF5659" s="7">
        <f t="shared" si="804"/>
        <v>20</v>
      </c>
    </row>
    <row r="5660" spans="1:32" x14ac:dyDescent="0.25">
      <c r="A5660" s="65">
        <v>45912</v>
      </c>
      <c r="B5660" s="25">
        <v>4176946730</v>
      </c>
      <c r="C5660" s="12" t="s">
        <v>7214</v>
      </c>
      <c r="D5660" s="16">
        <v>45912</v>
      </c>
      <c r="G5660" s="13" t="s">
        <v>7510</v>
      </c>
      <c r="I5660" s="25" t="s">
        <v>8948</v>
      </c>
      <c r="J5660" s="13" t="s">
        <v>1796</v>
      </c>
      <c r="K5660" s="13" t="s">
        <v>30</v>
      </c>
      <c r="L5660" s="25" t="str">
        <f>VLOOKUP($K5660,TONG_SL!$A:$D,2,0)</f>
        <v>Gà muối 500g</v>
      </c>
      <c r="N5660" s="25" t="str">
        <f t="shared" si="802"/>
        <v>K-C6</v>
      </c>
      <c r="Q5660" s="25" t="str">
        <f>VLOOKUP(K5660,TONG_SL!$A:$D,3,0)</f>
        <v>Túi</v>
      </c>
      <c r="R5660" s="1">
        <v>10</v>
      </c>
      <c r="T5660" s="1">
        <f>VLOOKUP(VLOOKUP(G5660,Ma_KH!$A:$R,18,0)&amp;K5660,Gia_MB!$A:$F,6,0)</f>
        <v>111058</v>
      </c>
      <c r="U5660" s="14">
        <f t="shared" si="805"/>
        <v>1110580</v>
      </c>
      <c r="W5660" s="64">
        <f t="shared" si="806"/>
        <v>0</v>
      </c>
      <c r="X5660" s="3" t="str">
        <f t="shared" si="807"/>
        <v>8</v>
      </c>
      <c r="Z5660" s="14">
        <f t="shared" si="808"/>
        <v>88846.400000000009</v>
      </c>
      <c r="AA5660" s="7">
        <f>VLOOKUP(G5660,Ma_KH!$A:$R,14,0)</f>
        <v>60</v>
      </c>
      <c r="AD5660" s="7" t="str">
        <f>IFERROR(VLOOKUP(J5660,'Chuyển Mã'!$B$3:$C$9,2,0),"")</f>
        <v>Tỉnh</v>
      </c>
      <c r="AE5660" s="7" t="str">
        <f t="shared" si="803"/>
        <v>Gà muối 500g</v>
      </c>
      <c r="AF5660" s="7">
        <f t="shared" si="804"/>
        <v>10</v>
      </c>
    </row>
    <row r="5661" spans="1:32" x14ac:dyDescent="0.25">
      <c r="A5661" s="65">
        <v>45912</v>
      </c>
      <c r="B5661" s="25">
        <v>4176946730</v>
      </c>
      <c r="C5661" s="12" t="s">
        <v>7214</v>
      </c>
      <c r="D5661" s="16">
        <v>45912</v>
      </c>
      <c r="G5661" s="13" t="s">
        <v>7510</v>
      </c>
      <c r="I5661" s="25" t="s">
        <v>8948</v>
      </c>
      <c r="J5661" s="13" t="s">
        <v>1796</v>
      </c>
      <c r="K5661" s="13" t="s">
        <v>39</v>
      </c>
      <c r="L5661" s="25" t="str">
        <f>VLOOKUP($K5661,TONG_SL!$A:$D,2,0)</f>
        <v>Chả cốm 300g</v>
      </c>
      <c r="N5661" s="25" t="str">
        <f t="shared" si="802"/>
        <v>K-C6</v>
      </c>
      <c r="Q5661" s="25" t="str">
        <f>VLOOKUP(K5661,TONG_SL!$A:$D,3,0)</f>
        <v>Túi</v>
      </c>
      <c r="R5661" s="1">
        <v>5</v>
      </c>
      <c r="T5661" s="1">
        <f>VLOOKUP(VLOOKUP(G5661,Ma_KH!$A:$R,18,0)&amp;K5661,Gia_MB!$A:$F,6,0)</f>
        <v>74250</v>
      </c>
      <c r="U5661" s="14">
        <f t="shared" si="805"/>
        <v>371250</v>
      </c>
      <c r="W5661" s="64">
        <f t="shared" si="806"/>
        <v>0</v>
      </c>
      <c r="X5661" s="3" t="str">
        <f t="shared" si="807"/>
        <v>8</v>
      </c>
      <c r="Z5661" s="14">
        <f t="shared" si="808"/>
        <v>29700</v>
      </c>
      <c r="AA5661" s="7">
        <f>VLOOKUP(G5661,Ma_KH!$A:$R,14,0)</f>
        <v>60</v>
      </c>
      <c r="AD5661" s="7" t="str">
        <f>IFERROR(VLOOKUP(J5661,'Chuyển Mã'!$B$3:$C$9,2,0),"")</f>
        <v>Tỉnh</v>
      </c>
      <c r="AE5661" s="7" t="str">
        <f t="shared" si="803"/>
        <v>Chả cốm 300g</v>
      </c>
      <c r="AF5661" s="7">
        <f t="shared" si="804"/>
        <v>5</v>
      </c>
    </row>
    <row r="5662" spans="1:32" x14ac:dyDescent="0.25">
      <c r="A5662" s="65">
        <v>45912</v>
      </c>
      <c r="B5662" s="25">
        <v>4176946730</v>
      </c>
      <c r="C5662" s="12" t="s">
        <v>7214</v>
      </c>
      <c r="D5662" s="16">
        <v>45912</v>
      </c>
      <c r="G5662" s="13" t="s">
        <v>7510</v>
      </c>
      <c r="I5662" s="25" t="s">
        <v>8948</v>
      </c>
      <c r="J5662" s="13" t="s">
        <v>1796</v>
      </c>
      <c r="K5662" s="13" t="s">
        <v>7213</v>
      </c>
      <c r="L5662" s="25" t="str">
        <f>VLOOKUP($K5662,TONG_SL!$A:$D,2,0)</f>
        <v>Chả nướng 300g</v>
      </c>
      <c r="N5662" s="25" t="str">
        <f t="shared" si="802"/>
        <v>K-C6</v>
      </c>
      <c r="Q5662" s="25" t="str">
        <f>VLOOKUP(K5662,TONG_SL!$A:$D,3,0)</f>
        <v>Túi</v>
      </c>
      <c r="R5662" s="1">
        <v>5</v>
      </c>
      <c r="T5662" s="1">
        <f>VLOOKUP(VLOOKUP(G5662,Ma_KH!$A:$R,18,0)&amp;K5662,Gia_MB!$A:$F,6,0)</f>
        <v>70950</v>
      </c>
      <c r="U5662" s="14">
        <f t="shared" si="805"/>
        <v>354750</v>
      </c>
      <c r="W5662" s="64">
        <f t="shared" si="806"/>
        <v>0</v>
      </c>
      <c r="X5662" s="3" t="str">
        <f t="shared" si="807"/>
        <v>8</v>
      </c>
      <c r="Z5662" s="14">
        <f t="shared" si="808"/>
        <v>28380</v>
      </c>
      <c r="AA5662" s="7">
        <f>VLOOKUP(G5662,Ma_KH!$A:$R,14,0)</f>
        <v>60</v>
      </c>
      <c r="AD5662" s="7" t="str">
        <f>IFERROR(VLOOKUP(J5662,'Chuyển Mã'!$B$3:$C$9,2,0),"")</f>
        <v>Tỉnh</v>
      </c>
      <c r="AE5662" s="7" t="str">
        <f t="shared" si="803"/>
        <v>Chả nướng 300g</v>
      </c>
      <c r="AF5662" s="7">
        <f t="shared" si="804"/>
        <v>5</v>
      </c>
    </row>
    <row r="5663" spans="1:32" x14ac:dyDescent="0.25">
      <c r="A5663" s="65">
        <v>45912</v>
      </c>
      <c r="B5663" s="25">
        <v>4176529816</v>
      </c>
      <c r="C5663" s="12" t="s">
        <v>7214</v>
      </c>
      <c r="D5663" s="16">
        <v>45912</v>
      </c>
      <c r="G5663" s="13" t="s">
        <v>7339</v>
      </c>
      <c r="I5663" s="25" t="s">
        <v>8949</v>
      </c>
      <c r="J5663" s="13" t="s">
        <v>1796</v>
      </c>
      <c r="K5663" s="13" t="s">
        <v>32</v>
      </c>
      <c r="L5663" s="25" t="str">
        <f>VLOOKUP($K5663,TONG_SL!$A:$D,2,0)</f>
        <v>Giò Tai Lưỡi Xào 250</v>
      </c>
      <c r="N5663" s="25" t="str">
        <f t="shared" si="802"/>
        <v>K-C6</v>
      </c>
      <c r="Q5663" s="25" t="str">
        <f>VLOOKUP(K5663,TONG_SL!$A:$D,3,0)</f>
        <v>Túi</v>
      </c>
      <c r="R5663" s="1">
        <v>6</v>
      </c>
      <c r="T5663" s="1">
        <f>VLOOKUP(VLOOKUP(G5663,Ma_KH!$A:$R,18,0)&amp;K5663,Gia_MB!$A:$F,6,0)</f>
        <v>50183</v>
      </c>
      <c r="U5663" s="14">
        <f t="shared" si="805"/>
        <v>301098</v>
      </c>
      <c r="W5663" s="64">
        <f t="shared" si="806"/>
        <v>0</v>
      </c>
      <c r="X5663" s="3" t="str">
        <f t="shared" si="807"/>
        <v>8</v>
      </c>
      <c r="Z5663" s="14">
        <f t="shared" si="808"/>
        <v>24087.84</v>
      </c>
      <c r="AA5663" s="7">
        <f>VLOOKUP(G5663,Ma_KH!$A:$R,14,0)</f>
        <v>60</v>
      </c>
      <c r="AD5663" s="7" t="str">
        <f>IFERROR(VLOOKUP(J5663,'Chuyển Mã'!$B$3:$C$9,2,0),"")</f>
        <v>Tỉnh</v>
      </c>
      <c r="AE5663" s="7" t="str">
        <f t="shared" si="803"/>
        <v>Giò Tai Lưỡi Xào 250</v>
      </c>
      <c r="AF5663" s="7">
        <f t="shared" si="804"/>
        <v>6</v>
      </c>
    </row>
    <row r="5664" spans="1:32" x14ac:dyDescent="0.25">
      <c r="A5664" s="65">
        <v>45912</v>
      </c>
      <c r="B5664" s="25">
        <v>4176529816</v>
      </c>
      <c r="C5664" s="12" t="s">
        <v>7214</v>
      </c>
      <c r="D5664" s="16">
        <v>45912</v>
      </c>
      <c r="G5664" s="13" t="s">
        <v>7339</v>
      </c>
      <c r="I5664" s="25" t="s">
        <v>8949</v>
      </c>
      <c r="J5664" s="13" t="s">
        <v>1796</v>
      </c>
      <c r="K5664" s="13" t="s">
        <v>8882</v>
      </c>
      <c r="L5664" s="25" t="str">
        <f>VLOOKUP($K5664,TONG_SL!$A:$D,2,0)</f>
        <v>Gà xì dầu 500g</v>
      </c>
      <c r="N5664" s="25" t="str">
        <f t="shared" si="802"/>
        <v>K-C6</v>
      </c>
      <c r="Q5664" s="25" t="str">
        <f>VLOOKUP(K5664,TONG_SL!$A:$D,3,0)</f>
        <v>Túi</v>
      </c>
      <c r="R5664" s="1">
        <v>10</v>
      </c>
      <c r="T5664" s="1">
        <f>VLOOKUP(VLOOKUP(G5664,Ma_KH!$A:$R,18,0)&amp;K5664,Gia_MB!$A:$F,6,0)</f>
        <v>111606</v>
      </c>
      <c r="U5664" s="14">
        <f t="shared" si="805"/>
        <v>1116060</v>
      </c>
      <c r="W5664" s="64">
        <f t="shared" si="806"/>
        <v>0</v>
      </c>
      <c r="X5664" s="3" t="str">
        <f t="shared" si="807"/>
        <v>8</v>
      </c>
      <c r="Z5664" s="14">
        <f t="shared" si="808"/>
        <v>89284.800000000003</v>
      </c>
      <c r="AA5664" s="7">
        <f>VLOOKUP(G5664,Ma_KH!$A:$R,14,0)</f>
        <v>60</v>
      </c>
      <c r="AD5664" s="7" t="str">
        <f>IFERROR(VLOOKUP(J5664,'Chuyển Mã'!$B$3:$C$9,2,0),"")</f>
        <v>Tỉnh</v>
      </c>
      <c r="AE5664" s="7" t="str">
        <f t="shared" si="803"/>
        <v>Gà xì dầu 500g</v>
      </c>
      <c r="AF5664" s="7">
        <f t="shared" si="804"/>
        <v>10</v>
      </c>
    </row>
    <row r="5665" spans="1:32" x14ac:dyDescent="0.25">
      <c r="A5665" s="65">
        <v>45912</v>
      </c>
      <c r="B5665" s="25">
        <v>4176529816</v>
      </c>
      <c r="C5665" s="12" t="s">
        <v>7214</v>
      </c>
      <c r="D5665" s="16">
        <v>45912</v>
      </c>
      <c r="G5665" s="13" t="s">
        <v>7339</v>
      </c>
      <c r="I5665" s="25" t="s">
        <v>8949</v>
      </c>
      <c r="J5665" s="13" t="s">
        <v>1796</v>
      </c>
      <c r="K5665" s="13" t="s">
        <v>27</v>
      </c>
      <c r="L5665" s="25" t="str">
        <f>VLOOKUP($K5665,TONG_SL!$A:$D,2,0)</f>
        <v>Chân giò heo muối 300g</v>
      </c>
      <c r="N5665" s="25" t="str">
        <f t="shared" si="802"/>
        <v>K-C6</v>
      </c>
      <c r="Q5665" s="25" t="str">
        <f>VLOOKUP(K5665,TONG_SL!$A:$D,3,0)</f>
        <v>Túi</v>
      </c>
      <c r="R5665" s="1">
        <v>10</v>
      </c>
      <c r="T5665" s="1">
        <f>VLOOKUP(VLOOKUP(G5665,Ma_KH!$A:$R,18,0)&amp;K5665,Gia_MB!$A:$F,6,0)</f>
        <v>73431</v>
      </c>
      <c r="U5665" s="14">
        <f t="shared" si="805"/>
        <v>734310</v>
      </c>
      <c r="W5665" s="64">
        <f t="shared" si="806"/>
        <v>0</v>
      </c>
      <c r="X5665" s="3" t="str">
        <f t="shared" si="807"/>
        <v>8</v>
      </c>
      <c r="Z5665" s="14">
        <f t="shared" si="808"/>
        <v>58744.800000000003</v>
      </c>
      <c r="AA5665" s="7">
        <f>VLOOKUP(G5665,Ma_KH!$A:$R,14,0)</f>
        <v>60</v>
      </c>
      <c r="AD5665" s="7" t="str">
        <f>IFERROR(VLOOKUP(J5665,'Chuyển Mã'!$B$3:$C$9,2,0),"")</f>
        <v>Tỉnh</v>
      </c>
      <c r="AE5665" s="7" t="str">
        <f t="shared" si="803"/>
        <v>Chân giò heo muối 300g</v>
      </c>
      <c r="AF5665" s="7">
        <f t="shared" si="804"/>
        <v>10</v>
      </c>
    </row>
    <row r="5666" spans="1:32" x14ac:dyDescent="0.25">
      <c r="A5666" s="65">
        <v>45912</v>
      </c>
      <c r="B5666" s="25">
        <v>4176529816</v>
      </c>
      <c r="C5666" s="12" t="s">
        <v>7214</v>
      </c>
      <c r="D5666" s="16">
        <v>45912</v>
      </c>
      <c r="G5666" s="13" t="s">
        <v>7339</v>
      </c>
      <c r="I5666" s="25" t="s">
        <v>8949</v>
      </c>
      <c r="J5666" s="13" t="s">
        <v>1796</v>
      </c>
      <c r="K5666" s="13" t="s">
        <v>30</v>
      </c>
      <c r="L5666" s="25" t="str">
        <f>VLOOKUP($K5666,TONG_SL!$A:$D,2,0)</f>
        <v>Gà muối 500g</v>
      </c>
      <c r="N5666" s="25" t="str">
        <f t="shared" si="802"/>
        <v>K-C6</v>
      </c>
      <c r="Q5666" s="25" t="str">
        <f>VLOOKUP(K5666,TONG_SL!$A:$D,3,0)</f>
        <v>Túi</v>
      </c>
      <c r="R5666" s="1">
        <v>20</v>
      </c>
      <c r="T5666" s="1">
        <f>VLOOKUP(VLOOKUP(G5666,Ma_KH!$A:$R,18,0)&amp;K5666,Gia_MB!$A:$F,6,0)</f>
        <v>111058</v>
      </c>
      <c r="U5666" s="14">
        <f t="shared" si="805"/>
        <v>2221160</v>
      </c>
      <c r="W5666" s="64">
        <f t="shared" si="806"/>
        <v>0</v>
      </c>
      <c r="X5666" s="3" t="str">
        <f t="shared" si="807"/>
        <v>8</v>
      </c>
      <c r="Z5666" s="14">
        <f t="shared" si="808"/>
        <v>177692.80000000002</v>
      </c>
      <c r="AA5666" s="7">
        <f>VLOOKUP(G5666,Ma_KH!$A:$R,14,0)</f>
        <v>60</v>
      </c>
      <c r="AD5666" s="7" t="str">
        <f>IFERROR(VLOOKUP(J5666,'Chuyển Mã'!$B$3:$C$9,2,0),"")</f>
        <v>Tỉnh</v>
      </c>
      <c r="AE5666" s="7" t="str">
        <f t="shared" si="803"/>
        <v>Gà muối 500g</v>
      </c>
      <c r="AF5666" s="7">
        <f t="shared" si="804"/>
        <v>20</v>
      </c>
    </row>
    <row r="5667" spans="1:32" x14ac:dyDescent="0.25">
      <c r="A5667" s="65">
        <v>45912</v>
      </c>
      <c r="B5667" s="25">
        <v>4176529816</v>
      </c>
      <c r="C5667" s="12" t="s">
        <v>7214</v>
      </c>
      <c r="D5667" s="16">
        <v>45912</v>
      </c>
      <c r="G5667" s="13" t="s">
        <v>7339</v>
      </c>
      <c r="I5667" s="25" t="s">
        <v>8949</v>
      </c>
      <c r="J5667" s="13" t="s">
        <v>1796</v>
      </c>
      <c r="K5667" s="13" t="s">
        <v>39</v>
      </c>
      <c r="L5667" s="25" t="str">
        <f>VLOOKUP($K5667,TONG_SL!$A:$D,2,0)</f>
        <v>Chả cốm 300g</v>
      </c>
      <c r="N5667" s="25" t="str">
        <f t="shared" si="802"/>
        <v>K-C6</v>
      </c>
      <c r="Q5667" s="25" t="str">
        <f>VLOOKUP(K5667,TONG_SL!$A:$D,3,0)</f>
        <v>Túi</v>
      </c>
      <c r="R5667" s="1">
        <v>10</v>
      </c>
      <c r="T5667" s="1">
        <f>VLOOKUP(VLOOKUP(G5667,Ma_KH!$A:$R,18,0)&amp;K5667,Gia_MB!$A:$F,6,0)</f>
        <v>74250</v>
      </c>
      <c r="U5667" s="14">
        <f t="shared" si="805"/>
        <v>742500</v>
      </c>
      <c r="W5667" s="64">
        <f t="shared" si="806"/>
        <v>0</v>
      </c>
      <c r="X5667" s="3" t="str">
        <f t="shared" si="807"/>
        <v>8</v>
      </c>
      <c r="Z5667" s="14">
        <f t="shared" si="808"/>
        <v>59400</v>
      </c>
      <c r="AA5667" s="7">
        <f>VLOOKUP(G5667,Ma_KH!$A:$R,14,0)</f>
        <v>60</v>
      </c>
      <c r="AD5667" s="7" t="str">
        <f>IFERROR(VLOOKUP(J5667,'Chuyển Mã'!$B$3:$C$9,2,0),"")</f>
        <v>Tỉnh</v>
      </c>
      <c r="AE5667" s="7" t="str">
        <f t="shared" si="803"/>
        <v>Chả cốm 300g</v>
      </c>
      <c r="AF5667" s="7">
        <f t="shared" si="804"/>
        <v>10</v>
      </c>
    </row>
    <row r="5668" spans="1:32" x14ac:dyDescent="0.25">
      <c r="A5668" s="65">
        <v>45912</v>
      </c>
      <c r="B5668" s="25">
        <v>4176529816</v>
      </c>
      <c r="C5668" s="12" t="s">
        <v>7214</v>
      </c>
      <c r="D5668" s="16">
        <v>45912</v>
      </c>
      <c r="G5668" s="13" t="s">
        <v>7339</v>
      </c>
      <c r="I5668" s="25" t="s">
        <v>8949</v>
      </c>
      <c r="J5668" s="13" t="s">
        <v>1796</v>
      </c>
      <c r="K5668" s="13" t="s">
        <v>7213</v>
      </c>
      <c r="L5668" s="25" t="str">
        <f>VLOOKUP($K5668,TONG_SL!$A:$D,2,0)</f>
        <v>Chả nướng 300g</v>
      </c>
      <c r="N5668" s="25" t="str">
        <f t="shared" si="802"/>
        <v>K-C6</v>
      </c>
      <c r="Q5668" s="25" t="str">
        <f>VLOOKUP(K5668,TONG_SL!$A:$D,3,0)</f>
        <v>Túi</v>
      </c>
      <c r="R5668" s="1">
        <v>2</v>
      </c>
      <c r="T5668" s="1">
        <f>VLOOKUP(VLOOKUP(G5668,Ma_KH!$A:$R,18,0)&amp;K5668,Gia_MB!$A:$F,6,0)</f>
        <v>70950</v>
      </c>
      <c r="U5668" s="14">
        <f t="shared" si="805"/>
        <v>141900</v>
      </c>
      <c r="W5668" s="64">
        <f t="shared" si="806"/>
        <v>0</v>
      </c>
      <c r="X5668" s="3" t="str">
        <f t="shared" si="807"/>
        <v>8</v>
      </c>
      <c r="Z5668" s="14">
        <f t="shared" si="808"/>
        <v>11352</v>
      </c>
      <c r="AA5668" s="7">
        <f>VLOOKUP(G5668,Ma_KH!$A:$R,14,0)</f>
        <v>60</v>
      </c>
      <c r="AD5668" s="7" t="str">
        <f>IFERROR(VLOOKUP(J5668,'Chuyển Mã'!$B$3:$C$9,2,0),"")</f>
        <v>Tỉnh</v>
      </c>
      <c r="AE5668" s="7" t="str">
        <f t="shared" si="803"/>
        <v>Chả nướng 300g</v>
      </c>
      <c r="AF5668" s="7">
        <f t="shared" si="804"/>
        <v>2</v>
      </c>
    </row>
    <row r="5669" spans="1:32" x14ac:dyDescent="0.25">
      <c r="A5669" s="65">
        <v>45912</v>
      </c>
      <c r="B5669" s="25">
        <v>4176529816</v>
      </c>
      <c r="C5669" s="12" t="s">
        <v>7214</v>
      </c>
      <c r="D5669" s="16">
        <v>45912</v>
      </c>
      <c r="G5669" s="13" t="s">
        <v>7339</v>
      </c>
      <c r="I5669" s="25" t="s">
        <v>8949</v>
      </c>
      <c r="J5669" s="13" t="s">
        <v>1796</v>
      </c>
      <c r="K5669" s="13" t="s">
        <v>8962</v>
      </c>
      <c r="L5669" s="25" t="str">
        <f>VLOOKUP($K5669,TONG_SL!$A:$D,2,0)</f>
        <v>Giò lụa cây 250g</v>
      </c>
      <c r="N5669" s="25" t="str">
        <f t="shared" ref="N5669:N5732" si="809">IF($B5669&lt;&gt;"","K-C6","")</f>
        <v>K-C6</v>
      </c>
      <c r="Q5669" s="25" t="str">
        <f>VLOOKUP(K5669,TONG_SL!$A:$D,3,0)</f>
        <v>Túi</v>
      </c>
      <c r="R5669" s="1">
        <v>2</v>
      </c>
      <c r="T5669" s="1">
        <f>VLOOKUP(VLOOKUP(G5669,Ma_KH!$A:$R,18,0)&amp;K5669,Gia_MB!$A:$F,6,0)</f>
        <v>49500</v>
      </c>
      <c r="U5669" s="14">
        <f t="shared" si="805"/>
        <v>99000</v>
      </c>
      <c r="W5669" s="64">
        <f t="shared" si="806"/>
        <v>0</v>
      </c>
      <c r="X5669" s="3" t="str">
        <f t="shared" si="807"/>
        <v>8</v>
      </c>
      <c r="Z5669" s="14">
        <f t="shared" si="808"/>
        <v>7920</v>
      </c>
      <c r="AA5669" s="7">
        <f>VLOOKUP(G5669,Ma_KH!$A:$R,14,0)</f>
        <v>60</v>
      </c>
      <c r="AD5669" s="7" t="str">
        <f>IFERROR(VLOOKUP(J5669,'Chuyển Mã'!$B$3:$C$9,2,0),"")</f>
        <v>Tỉnh</v>
      </c>
      <c r="AE5669" s="7" t="str">
        <f t="shared" si="803"/>
        <v>Giò lụa cây 250g</v>
      </c>
      <c r="AF5669" s="7">
        <f t="shared" si="804"/>
        <v>2</v>
      </c>
    </row>
    <row r="5670" spans="1:32" x14ac:dyDescent="0.25">
      <c r="A5670" s="65">
        <v>45912</v>
      </c>
      <c r="B5670" s="25">
        <v>4176644396</v>
      </c>
      <c r="C5670" s="12" t="s">
        <v>7214</v>
      </c>
      <c r="D5670" s="16">
        <v>45912</v>
      </c>
      <c r="G5670" s="13" t="s">
        <v>7309</v>
      </c>
      <c r="I5670" s="25" t="s">
        <v>8950</v>
      </c>
      <c r="J5670" s="13" t="s">
        <v>1796</v>
      </c>
      <c r="K5670" s="13" t="s">
        <v>8963</v>
      </c>
      <c r="L5670" s="25" t="str">
        <f>VLOOKUP($K5670,TONG_SL!$A:$D,2,0)</f>
        <v>Giò sụn gà 250g</v>
      </c>
      <c r="N5670" s="25" t="str">
        <f t="shared" si="809"/>
        <v>K-C6</v>
      </c>
      <c r="Q5670" s="25" t="str">
        <f>VLOOKUP(K5670,TONG_SL!$A:$D,3,0)</f>
        <v>Túi</v>
      </c>
      <c r="R5670" s="1">
        <v>3</v>
      </c>
      <c r="T5670" s="1">
        <f>VLOOKUP(VLOOKUP(G5670,Ma_KH!$A:$R,18,0)&amp;K5670,Gia_MB!$A:$F,6,0)</f>
        <v>50400</v>
      </c>
      <c r="U5670" s="14">
        <f t="shared" si="805"/>
        <v>151200</v>
      </c>
      <c r="W5670" s="64">
        <f t="shared" si="806"/>
        <v>0</v>
      </c>
      <c r="X5670" s="3" t="str">
        <f t="shared" si="807"/>
        <v>8</v>
      </c>
      <c r="Z5670" s="14">
        <f t="shared" si="808"/>
        <v>12096</v>
      </c>
      <c r="AA5670" s="7">
        <f>VLOOKUP(G5670,Ma_KH!$A:$R,14,0)</f>
        <v>60</v>
      </c>
      <c r="AD5670" s="7" t="str">
        <f>IFERROR(VLOOKUP(J5670,'Chuyển Mã'!$B$3:$C$9,2,0),"")</f>
        <v>Tỉnh</v>
      </c>
      <c r="AE5670" s="7" t="str">
        <f t="shared" si="803"/>
        <v>Giò sụn gà 250g</v>
      </c>
      <c r="AF5670" s="7">
        <f t="shared" si="804"/>
        <v>3</v>
      </c>
    </row>
    <row r="5671" spans="1:32" x14ac:dyDescent="0.25">
      <c r="A5671" s="65">
        <v>45912</v>
      </c>
      <c r="B5671" s="25">
        <v>4176644396</v>
      </c>
      <c r="C5671" s="12" t="s">
        <v>7214</v>
      </c>
      <c r="D5671" s="16">
        <v>45912</v>
      </c>
      <c r="G5671" s="13" t="s">
        <v>7309</v>
      </c>
      <c r="I5671" s="25" t="s">
        <v>8950</v>
      </c>
      <c r="J5671" s="13" t="s">
        <v>1796</v>
      </c>
      <c r="K5671" s="13" t="s">
        <v>32</v>
      </c>
      <c r="L5671" s="25" t="str">
        <f>VLOOKUP($K5671,TONG_SL!$A:$D,2,0)</f>
        <v>Giò Tai Lưỡi Xào 250</v>
      </c>
      <c r="N5671" s="25" t="str">
        <f t="shared" si="809"/>
        <v>K-C6</v>
      </c>
      <c r="Q5671" s="25" t="str">
        <f>VLOOKUP(K5671,TONG_SL!$A:$D,3,0)</f>
        <v>Túi</v>
      </c>
      <c r="R5671" s="1">
        <v>5</v>
      </c>
      <c r="T5671" s="1">
        <f>VLOOKUP(VLOOKUP(G5671,Ma_KH!$A:$R,18,0)&amp;K5671,Gia_MB!$A:$F,6,0)</f>
        <v>50183</v>
      </c>
      <c r="U5671" s="14">
        <f t="shared" si="805"/>
        <v>250915</v>
      </c>
      <c r="W5671" s="64">
        <f t="shared" si="806"/>
        <v>0</v>
      </c>
      <c r="X5671" s="3" t="str">
        <f t="shared" si="807"/>
        <v>8</v>
      </c>
      <c r="Z5671" s="14">
        <f t="shared" si="808"/>
        <v>20073.2</v>
      </c>
      <c r="AA5671" s="7">
        <f>VLOOKUP(G5671,Ma_KH!$A:$R,14,0)</f>
        <v>60</v>
      </c>
      <c r="AD5671" s="7" t="str">
        <f>IFERROR(VLOOKUP(J5671,'Chuyển Mã'!$B$3:$C$9,2,0),"")</f>
        <v>Tỉnh</v>
      </c>
      <c r="AE5671" s="7" t="str">
        <f t="shared" si="803"/>
        <v>Giò Tai Lưỡi Xào 250</v>
      </c>
      <c r="AF5671" s="7">
        <f t="shared" si="804"/>
        <v>5</v>
      </c>
    </row>
    <row r="5672" spans="1:32" x14ac:dyDescent="0.25">
      <c r="A5672" s="65">
        <v>45912</v>
      </c>
      <c r="B5672" s="25">
        <v>4176644396</v>
      </c>
      <c r="C5672" s="12" t="s">
        <v>7214</v>
      </c>
      <c r="D5672" s="16">
        <v>45912</v>
      </c>
      <c r="G5672" s="13" t="s">
        <v>7309</v>
      </c>
      <c r="I5672" s="25" t="s">
        <v>8950</v>
      </c>
      <c r="J5672" s="13" t="s">
        <v>1796</v>
      </c>
      <c r="K5672" s="13" t="s">
        <v>8962</v>
      </c>
      <c r="L5672" s="25" t="str">
        <f>VLOOKUP($K5672,TONG_SL!$A:$D,2,0)</f>
        <v>Giò lụa cây 250g</v>
      </c>
      <c r="N5672" s="25" t="str">
        <f t="shared" si="809"/>
        <v>K-C6</v>
      </c>
      <c r="Q5672" s="25" t="str">
        <f>VLOOKUP(K5672,TONG_SL!$A:$D,3,0)</f>
        <v>Túi</v>
      </c>
      <c r="R5672" s="1">
        <v>3</v>
      </c>
      <c r="T5672" s="1">
        <f>VLOOKUP(VLOOKUP(G5672,Ma_KH!$A:$R,18,0)&amp;K5672,Gia_MB!$A:$F,6,0)</f>
        <v>49500</v>
      </c>
      <c r="U5672" s="14">
        <f t="shared" si="805"/>
        <v>148500</v>
      </c>
      <c r="W5672" s="64">
        <f t="shared" si="806"/>
        <v>0</v>
      </c>
      <c r="X5672" s="3" t="str">
        <f t="shared" si="807"/>
        <v>8</v>
      </c>
      <c r="Z5672" s="14">
        <f t="shared" si="808"/>
        <v>11880</v>
      </c>
      <c r="AA5672" s="7">
        <f>VLOOKUP(G5672,Ma_KH!$A:$R,14,0)</f>
        <v>60</v>
      </c>
      <c r="AD5672" s="7" t="str">
        <f>IFERROR(VLOOKUP(J5672,'Chuyển Mã'!$B$3:$C$9,2,0),"")</f>
        <v>Tỉnh</v>
      </c>
      <c r="AE5672" s="7" t="str">
        <f t="shared" si="803"/>
        <v>Giò lụa cây 250g</v>
      </c>
      <c r="AF5672" s="7">
        <f t="shared" si="804"/>
        <v>3</v>
      </c>
    </row>
    <row r="5673" spans="1:32" x14ac:dyDescent="0.25">
      <c r="A5673" s="65">
        <v>45912</v>
      </c>
      <c r="B5673" s="25">
        <v>4176644396</v>
      </c>
      <c r="C5673" s="12" t="s">
        <v>7214</v>
      </c>
      <c r="D5673" s="16">
        <v>45912</v>
      </c>
      <c r="G5673" s="13" t="s">
        <v>7309</v>
      </c>
      <c r="I5673" s="25" t="s">
        <v>8950</v>
      </c>
      <c r="J5673" s="13" t="s">
        <v>1796</v>
      </c>
      <c r="K5673" s="13" t="s">
        <v>30</v>
      </c>
      <c r="L5673" s="25" t="str">
        <f>VLOOKUP($K5673,TONG_SL!$A:$D,2,0)</f>
        <v>Gà muối 500g</v>
      </c>
      <c r="N5673" s="25" t="str">
        <f t="shared" si="809"/>
        <v>K-C6</v>
      </c>
      <c r="Q5673" s="25" t="str">
        <f>VLOOKUP(K5673,TONG_SL!$A:$D,3,0)</f>
        <v>Túi</v>
      </c>
      <c r="R5673" s="1">
        <v>20</v>
      </c>
      <c r="T5673" s="1">
        <f>VLOOKUP(VLOOKUP(G5673,Ma_KH!$A:$R,18,0)&amp;K5673,Gia_MB!$A:$F,6,0)</f>
        <v>111058</v>
      </c>
      <c r="U5673" s="14">
        <f t="shared" si="805"/>
        <v>2221160</v>
      </c>
      <c r="W5673" s="64">
        <f t="shared" si="806"/>
        <v>0</v>
      </c>
      <c r="X5673" s="3" t="str">
        <f t="shared" si="807"/>
        <v>8</v>
      </c>
      <c r="Z5673" s="14">
        <f t="shared" si="808"/>
        <v>177692.80000000002</v>
      </c>
      <c r="AA5673" s="7">
        <f>VLOOKUP(G5673,Ma_KH!$A:$R,14,0)</f>
        <v>60</v>
      </c>
      <c r="AD5673" s="7" t="str">
        <f>IFERROR(VLOOKUP(J5673,'Chuyển Mã'!$B$3:$C$9,2,0),"")</f>
        <v>Tỉnh</v>
      </c>
      <c r="AE5673" s="7" t="str">
        <f t="shared" si="803"/>
        <v>Gà muối 500g</v>
      </c>
      <c r="AF5673" s="7">
        <f t="shared" si="804"/>
        <v>20</v>
      </c>
    </row>
    <row r="5674" spans="1:32" x14ac:dyDescent="0.25">
      <c r="A5674" s="65">
        <v>45912</v>
      </c>
      <c r="B5674" s="25">
        <v>4176949234</v>
      </c>
      <c r="C5674" s="12" t="s">
        <v>7214</v>
      </c>
      <c r="D5674" s="16">
        <v>45912</v>
      </c>
      <c r="G5674" s="13" t="s">
        <v>7663</v>
      </c>
      <c r="I5674" s="25" t="s">
        <v>8951</v>
      </c>
      <c r="J5674" s="13" t="s">
        <v>1796</v>
      </c>
      <c r="K5674" s="13" t="s">
        <v>27</v>
      </c>
      <c r="L5674" s="25" t="str">
        <f>VLOOKUP($K5674,TONG_SL!$A:$D,2,0)</f>
        <v>Chân giò heo muối 300g</v>
      </c>
      <c r="N5674" s="25" t="str">
        <f t="shared" si="809"/>
        <v>K-C6</v>
      </c>
      <c r="Q5674" s="25" t="str">
        <f>VLOOKUP(K5674,TONG_SL!$A:$D,3,0)</f>
        <v>Túi</v>
      </c>
      <c r="R5674" s="1">
        <v>15</v>
      </c>
      <c r="T5674" s="1">
        <f>VLOOKUP(VLOOKUP(G5674,Ma_KH!$A:$R,18,0)&amp;K5674,Gia_MB!$A:$F,6,0)</f>
        <v>73431</v>
      </c>
      <c r="U5674" s="14">
        <f t="shared" si="805"/>
        <v>1101465</v>
      </c>
      <c r="W5674" s="64">
        <f t="shared" si="806"/>
        <v>0</v>
      </c>
      <c r="X5674" s="3" t="str">
        <f t="shared" si="807"/>
        <v>8</v>
      </c>
      <c r="Z5674" s="14">
        <f t="shared" si="808"/>
        <v>88117.2</v>
      </c>
      <c r="AA5674" s="7">
        <f>VLOOKUP(G5674,Ma_KH!$A:$R,14,0)</f>
        <v>60</v>
      </c>
      <c r="AD5674" s="7" t="str">
        <f>IFERROR(VLOOKUP(J5674,'Chuyển Mã'!$B$3:$C$9,2,0),"")</f>
        <v>Tỉnh</v>
      </c>
      <c r="AE5674" s="7" t="str">
        <f t="shared" si="803"/>
        <v>Chân giò heo muối 300g</v>
      </c>
      <c r="AF5674" s="7">
        <f t="shared" si="804"/>
        <v>15</v>
      </c>
    </row>
    <row r="5675" spans="1:32" x14ac:dyDescent="0.25">
      <c r="A5675" s="65">
        <v>45912</v>
      </c>
      <c r="B5675" s="25">
        <v>4176949234</v>
      </c>
      <c r="C5675" s="12" t="s">
        <v>7214</v>
      </c>
      <c r="D5675" s="16">
        <v>45912</v>
      </c>
      <c r="G5675" s="13" t="s">
        <v>7663</v>
      </c>
      <c r="I5675" s="25" t="s">
        <v>8951</v>
      </c>
      <c r="J5675" s="13" t="s">
        <v>1796</v>
      </c>
      <c r="K5675" s="13" t="s">
        <v>35</v>
      </c>
      <c r="L5675" s="25" t="str">
        <f>VLOOKUP($K5675,TONG_SL!$A:$D,2,0)</f>
        <v>Tai heo muối 200g</v>
      </c>
      <c r="N5675" s="25" t="str">
        <f t="shared" si="809"/>
        <v>K-C6</v>
      </c>
      <c r="Q5675" s="25" t="str">
        <f>VLOOKUP(K5675,TONG_SL!$A:$D,3,0)</f>
        <v>Túi</v>
      </c>
      <c r="R5675" s="1">
        <v>15</v>
      </c>
      <c r="T5675" s="1">
        <f>VLOOKUP(VLOOKUP(G5675,Ma_KH!$A:$R,18,0)&amp;K5675,Gia_MB!$A:$F,6,0)</f>
        <v>55595</v>
      </c>
      <c r="U5675" s="14">
        <f t="shared" si="805"/>
        <v>833925</v>
      </c>
      <c r="W5675" s="64">
        <f t="shared" si="806"/>
        <v>0</v>
      </c>
      <c r="X5675" s="3" t="str">
        <f t="shared" si="807"/>
        <v>8</v>
      </c>
      <c r="Z5675" s="14">
        <f t="shared" si="808"/>
        <v>66714</v>
      </c>
      <c r="AA5675" s="7">
        <f>VLOOKUP(G5675,Ma_KH!$A:$R,14,0)</f>
        <v>60</v>
      </c>
      <c r="AD5675" s="7" t="str">
        <f>IFERROR(VLOOKUP(J5675,'Chuyển Mã'!$B$3:$C$9,2,0),"")</f>
        <v>Tỉnh</v>
      </c>
      <c r="AE5675" s="7" t="str">
        <f t="shared" si="803"/>
        <v>Tai heo muối 200g</v>
      </c>
      <c r="AF5675" s="7">
        <f t="shared" si="804"/>
        <v>15</v>
      </c>
    </row>
    <row r="5676" spans="1:32" x14ac:dyDescent="0.25">
      <c r="A5676" s="65">
        <v>45912</v>
      </c>
      <c r="B5676" s="25">
        <v>4176949234</v>
      </c>
      <c r="C5676" s="12" t="s">
        <v>7214</v>
      </c>
      <c r="D5676" s="16">
        <v>45912</v>
      </c>
      <c r="G5676" s="13" t="s">
        <v>7663</v>
      </c>
      <c r="I5676" s="25" t="s">
        <v>8951</v>
      </c>
      <c r="J5676" s="13" t="s">
        <v>1796</v>
      </c>
      <c r="K5676" s="13" t="s">
        <v>39</v>
      </c>
      <c r="L5676" s="25" t="str">
        <f>VLOOKUP($K5676,TONG_SL!$A:$D,2,0)</f>
        <v>Chả cốm 300g</v>
      </c>
      <c r="N5676" s="25" t="str">
        <f t="shared" si="809"/>
        <v>K-C6</v>
      </c>
      <c r="Q5676" s="25" t="str">
        <f>VLOOKUP(K5676,TONG_SL!$A:$D,3,0)</f>
        <v>Túi</v>
      </c>
      <c r="R5676" s="1">
        <v>10</v>
      </c>
      <c r="T5676" s="1">
        <f>VLOOKUP(VLOOKUP(G5676,Ma_KH!$A:$R,18,0)&amp;K5676,Gia_MB!$A:$F,6,0)</f>
        <v>74250</v>
      </c>
      <c r="U5676" s="14">
        <f t="shared" si="805"/>
        <v>742500</v>
      </c>
      <c r="W5676" s="64">
        <f t="shared" si="806"/>
        <v>0</v>
      </c>
      <c r="X5676" s="3" t="str">
        <f t="shared" si="807"/>
        <v>8</v>
      </c>
      <c r="Z5676" s="14">
        <f t="shared" si="808"/>
        <v>59400</v>
      </c>
      <c r="AA5676" s="7">
        <f>VLOOKUP(G5676,Ma_KH!$A:$R,14,0)</f>
        <v>60</v>
      </c>
      <c r="AD5676" s="7" t="str">
        <f>IFERROR(VLOOKUP(J5676,'Chuyển Mã'!$B$3:$C$9,2,0),"")</f>
        <v>Tỉnh</v>
      </c>
      <c r="AE5676" s="7" t="str">
        <f t="shared" si="803"/>
        <v>Chả cốm 300g</v>
      </c>
      <c r="AF5676" s="7">
        <f t="shared" si="804"/>
        <v>10</v>
      </c>
    </row>
    <row r="5677" spans="1:32" x14ac:dyDescent="0.25">
      <c r="A5677" s="65">
        <v>45912</v>
      </c>
      <c r="B5677" s="25">
        <v>4176949234</v>
      </c>
      <c r="C5677" s="12" t="s">
        <v>7214</v>
      </c>
      <c r="D5677" s="16">
        <v>45912</v>
      </c>
      <c r="G5677" s="13" t="s">
        <v>7663</v>
      </c>
      <c r="I5677" s="25" t="s">
        <v>8951</v>
      </c>
      <c r="J5677" s="13" t="s">
        <v>1796</v>
      </c>
      <c r="K5677" s="13" t="s">
        <v>32</v>
      </c>
      <c r="L5677" s="25" t="str">
        <f>VLOOKUP($K5677,TONG_SL!$A:$D,2,0)</f>
        <v>Giò Tai Lưỡi Xào 250</v>
      </c>
      <c r="N5677" s="25" t="str">
        <f t="shared" si="809"/>
        <v>K-C6</v>
      </c>
      <c r="Q5677" s="25" t="str">
        <f>VLOOKUP(K5677,TONG_SL!$A:$D,3,0)</f>
        <v>Túi</v>
      </c>
      <c r="R5677" s="1">
        <v>10</v>
      </c>
      <c r="T5677" s="1">
        <f>VLOOKUP(VLOOKUP(G5677,Ma_KH!$A:$R,18,0)&amp;K5677,Gia_MB!$A:$F,6,0)</f>
        <v>50183</v>
      </c>
      <c r="U5677" s="14">
        <f t="shared" si="805"/>
        <v>501830</v>
      </c>
      <c r="W5677" s="64">
        <f t="shared" si="806"/>
        <v>0</v>
      </c>
      <c r="X5677" s="3" t="str">
        <f t="shared" si="807"/>
        <v>8</v>
      </c>
      <c r="Z5677" s="14">
        <f t="shared" si="808"/>
        <v>40146.400000000001</v>
      </c>
      <c r="AA5677" s="7">
        <f>VLOOKUP(G5677,Ma_KH!$A:$R,14,0)</f>
        <v>60</v>
      </c>
      <c r="AD5677" s="7" t="str">
        <f>IFERROR(VLOOKUP(J5677,'Chuyển Mã'!$B$3:$C$9,2,0),"")</f>
        <v>Tỉnh</v>
      </c>
      <c r="AE5677" s="7" t="str">
        <f t="shared" si="803"/>
        <v>Giò Tai Lưỡi Xào 250</v>
      </c>
      <c r="AF5677" s="7">
        <f t="shared" si="804"/>
        <v>10</v>
      </c>
    </row>
    <row r="5678" spans="1:32" x14ac:dyDescent="0.25">
      <c r="A5678" s="65">
        <v>45912</v>
      </c>
      <c r="B5678" s="25">
        <v>4176949234</v>
      </c>
      <c r="C5678" s="12" t="s">
        <v>7214</v>
      </c>
      <c r="D5678" s="16">
        <v>45912</v>
      </c>
      <c r="G5678" s="13" t="s">
        <v>7663</v>
      </c>
      <c r="I5678" s="25" t="s">
        <v>8951</v>
      </c>
      <c r="J5678" s="13" t="s">
        <v>1796</v>
      </c>
      <c r="K5678" s="13" t="s">
        <v>8879</v>
      </c>
      <c r="L5678" s="25" t="str">
        <f>VLOOKUP($K5678,TONG_SL!$A:$D,2,0)</f>
        <v>Mọc Nấm Hương 250g</v>
      </c>
      <c r="N5678" s="25" t="str">
        <f t="shared" si="809"/>
        <v>K-C6</v>
      </c>
      <c r="Q5678" s="25" t="str">
        <f>VLOOKUP(K5678,TONG_SL!$A:$D,3,0)</f>
        <v>Túi</v>
      </c>
      <c r="R5678" s="1">
        <v>10</v>
      </c>
      <c r="T5678" s="1">
        <f>VLOOKUP(VLOOKUP(G5678,Ma_KH!$A:$R,18,0)&amp;K5678,Gia_MB!$A:$F,6,0)</f>
        <v>46000</v>
      </c>
      <c r="U5678" s="14">
        <f t="shared" si="805"/>
        <v>460000</v>
      </c>
      <c r="W5678" s="64">
        <f t="shared" si="806"/>
        <v>0</v>
      </c>
      <c r="X5678" s="3" t="str">
        <f t="shared" si="807"/>
        <v>8</v>
      </c>
      <c r="Z5678" s="14">
        <f t="shared" si="808"/>
        <v>36800</v>
      </c>
      <c r="AA5678" s="7">
        <f>VLOOKUP(G5678,Ma_KH!$A:$R,14,0)</f>
        <v>60</v>
      </c>
      <c r="AD5678" s="7" t="str">
        <f>IFERROR(VLOOKUP(J5678,'Chuyển Mã'!$B$3:$C$9,2,0),"")</f>
        <v>Tỉnh</v>
      </c>
      <c r="AE5678" s="7" t="str">
        <f t="shared" si="803"/>
        <v>Mọc Nấm Hương 250g</v>
      </c>
      <c r="AF5678" s="7">
        <f t="shared" si="804"/>
        <v>10</v>
      </c>
    </row>
    <row r="5679" spans="1:32" x14ac:dyDescent="0.25">
      <c r="A5679" s="65">
        <v>45912</v>
      </c>
      <c r="B5679" s="25">
        <v>4176949234</v>
      </c>
      <c r="C5679" s="12" t="s">
        <v>7214</v>
      </c>
      <c r="D5679" s="16">
        <v>45912</v>
      </c>
      <c r="G5679" s="13" t="s">
        <v>7663</v>
      </c>
      <c r="I5679" s="25" t="s">
        <v>8951</v>
      </c>
      <c r="J5679" s="13" t="s">
        <v>1796</v>
      </c>
      <c r="K5679" s="13" t="s">
        <v>7213</v>
      </c>
      <c r="L5679" s="25" t="str">
        <f>VLOOKUP($K5679,TONG_SL!$A:$D,2,0)</f>
        <v>Chả nướng 300g</v>
      </c>
      <c r="N5679" s="25" t="str">
        <f t="shared" si="809"/>
        <v>K-C6</v>
      </c>
      <c r="Q5679" s="25" t="str">
        <f>VLOOKUP(K5679,TONG_SL!$A:$D,3,0)</f>
        <v>Túi</v>
      </c>
      <c r="R5679" s="1">
        <v>10</v>
      </c>
      <c r="T5679" s="1">
        <f>VLOOKUP(VLOOKUP(G5679,Ma_KH!$A:$R,18,0)&amp;K5679,Gia_MB!$A:$F,6,0)</f>
        <v>70950</v>
      </c>
      <c r="U5679" s="14">
        <f t="shared" si="805"/>
        <v>709500</v>
      </c>
      <c r="W5679" s="64">
        <f t="shared" si="806"/>
        <v>0</v>
      </c>
      <c r="X5679" s="3" t="str">
        <f t="shared" si="807"/>
        <v>8</v>
      </c>
      <c r="Z5679" s="14">
        <f t="shared" si="808"/>
        <v>56760</v>
      </c>
      <c r="AA5679" s="7">
        <f>VLOOKUP(G5679,Ma_KH!$A:$R,14,0)</f>
        <v>60</v>
      </c>
      <c r="AD5679" s="7" t="str">
        <f>IFERROR(VLOOKUP(J5679,'Chuyển Mã'!$B$3:$C$9,2,0),"")</f>
        <v>Tỉnh</v>
      </c>
      <c r="AE5679" s="7" t="str">
        <f t="shared" si="803"/>
        <v>Chả nướng 300g</v>
      </c>
      <c r="AF5679" s="7">
        <f t="shared" si="804"/>
        <v>10</v>
      </c>
    </row>
    <row r="5680" spans="1:32" x14ac:dyDescent="0.25">
      <c r="A5680" s="65">
        <v>45912</v>
      </c>
      <c r="B5680" s="25">
        <v>4176954069</v>
      </c>
      <c r="C5680" s="12" t="s">
        <v>7214</v>
      </c>
      <c r="D5680" s="16">
        <v>45912</v>
      </c>
      <c r="G5680" s="13" t="s">
        <v>7657</v>
      </c>
      <c r="I5680" s="25" t="s">
        <v>8952</v>
      </c>
      <c r="J5680" s="13" t="s">
        <v>1796</v>
      </c>
      <c r="K5680" s="13" t="s">
        <v>27</v>
      </c>
      <c r="L5680" s="25" t="str">
        <f>VLOOKUP($K5680,TONG_SL!$A:$D,2,0)</f>
        <v>Chân giò heo muối 300g</v>
      </c>
      <c r="N5680" s="25" t="str">
        <f t="shared" si="809"/>
        <v>K-C6</v>
      </c>
      <c r="Q5680" s="25" t="str">
        <f>VLOOKUP(K5680,TONG_SL!$A:$D,3,0)</f>
        <v>Túi</v>
      </c>
      <c r="R5680" s="1">
        <v>10</v>
      </c>
      <c r="T5680" s="1">
        <f>VLOOKUP(VLOOKUP(G5680,Ma_KH!$A:$R,18,0)&amp;K5680,Gia_MB!$A:$F,6,0)</f>
        <v>73431</v>
      </c>
      <c r="U5680" s="14">
        <f t="shared" si="805"/>
        <v>734310</v>
      </c>
      <c r="W5680" s="64">
        <f t="shared" si="806"/>
        <v>0</v>
      </c>
      <c r="X5680" s="3" t="str">
        <f t="shared" si="807"/>
        <v>8</v>
      </c>
      <c r="Z5680" s="14">
        <f t="shared" si="808"/>
        <v>58744.800000000003</v>
      </c>
      <c r="AA5680" s="7">
        <f>VLOOKUP(G5680,Ma_KH!$A:$R,14,0)</f>
        <v>60</v>
      </c>
      <c r="AD5680" s="7" t="str">
        <f>IFERROR(VLOOKUP(J5680,'Chuyển Mã'!$B$3:$C$9,2,0),"")</f>
        <v>Tỉnh</v>
      </c>
      <c r="AE5680" s="7" t="str">
        <f t="shared" si="803"/>
        <v>Chân giò heo muối 300g</v>
      </c>
      <c r="AF5680" s="7">
        <f t="shared" si="804"/>
        <v>10</v>
      </c>
    </row>
    <row r="5681" spans="1:32" x14ac:dyDescent="0.25">
      <c r="A5681" s="65">
        <v>45912</v>
      </c>
      <c r="B5681" s="25">
        <v>4176954069</v>
      </c>
      <c r="C5681" s="12" t="s">
        <v>7214</v>
      </c>
      <c r="D5681" s="16">
        <v>45912</v>
      </c>
      <c r="G5681" s="13" t="s">
        <v>7657</v>
      </c>
      <c r="I5681" s="25" t="s">
        <v>8952</v>
      </c>
      <c r="J5681" s="13" t="s">
        <v>1796</v>
      </c>
      <c r="K5681" s="13" t="s">
        <v>30</v>
      </c>
      <c r="L5681" s="25" t="str">
        <f>VLOOKUP($K5681,TONG_SL!$A:$D,2,0)</f>
        <v>Gà muối 500g</v>
      </c>
      <c r="N5681" s="25" t="str">
        <f t="shared" si="809"/>
        <v>K-C6</v>
      </c>
      <c r="Q5681" s="25" t="str">
        <f>VLOOKUP(K5681,TONG_SL!$A:$D,3,0)</f>
        <v>Túi</v>
      </c>
      <c r="R5681" s="1">
        <v>10</v>
      </c>
      <c r="T5681" s="1">
        <f>VLOOKUP(VLOOKUP(G5681,Ma_KH!$A:$R,18,0)&amp;K5681,Gia_MB!$A:$F,6,0)</f>
        <v>111058</v>
      </c>
      <c r="U5681" s="14">
        <f t="shared" si="805"/>
        <v>1110580</v>
      </c>
      <c r="W5681" s="64">
        <f t="shared" si="806"/>
        <v>0</v>
      </c>
      <c r="X5681" s="3" t="str">
        <f t="shared" si="807"/>
        <v>8</v>
      </c>
      <c r="Z5681" s="14">
        <f t="shared" si="808"/>
        <v>88846.400000000009</v>
      </c>
      <c r="AA5681" s="7">
        <f>VLOOKUP(G5681,Ma_KH!$A:$R,14,0)</f>
        <v>60</v>
      </c>
      <c r="AD5681" s="7" t="str">
        <f>IFERROR(VLOOKUP(J5681,'Chuyển Mã'!$B$3:$C$9,2,0),"")</f>
        <v>Tỉnh</v>
      </c>
      <c r="AE5681" s="7" t="str">
        <f t="shared" si="803"/>
        <v>Gà muối 500g</v>
      </c>
      <c r="AF5681" s="7">
        <f t="shared" si="804"/>
        <v>10</v>
      </c>
    </row>
    <row r="5682" spans="1:32" x14ac:dyDescent="0.25">
      <c r="A5682" s="65">
        <v>45912</v>
      </c>
      <c r="B5682" s="25">
        <v>4176954069</v>
      </c>
      <c r="C5682" s="12" t="s">
        <v>7214</v>
      </c>
      <c r="D5682" s="16">
        <v>45912</v>
      </c>
      <c r="G5682" s="13" t="s">
        <v>7657</v>
      </c>
      <c r="I5682" s="25" t="s">
        <v>8952</v>
      </c>
      <c r="J5682" s="13" t="s">
        <v>1796</v>
      </c>
      <c r="K5682" s="13" t="s">
        <v>35</v>
      </c>
      <c r="L5682" s="25" t="str">
        <f>VLOOKUP($K5682,TONG_SL!$A:$D,2,0)</f>
        <v>Tai heo muối 200g</v>
      </c>
      <c r="N5682" s="25" t="str">
        <f t="shared" si="809"/>
        <v>K-C6</v>
      </c>
      <c r="Q5682" s="25" t="str">
        <f>VLOOKUP(K5682,TONG_SL!$A:$D,3,0)</f>
        <v>Túi</v>
      </c>
      <c r="R5682" s="1">
        <v>5</v>
      </c>
      <c r="T5682" s="1">
        <f>VLOOKUP(VLOOKUP(G5682,Ma_KH!$A:$R,18,0)&amp;K5682,Gia_MB!$A:$F,6,0)</f>
        <v>55595</v>
      </c>
      <c r="U5682" s="14">
        <f t="shared" si="805"/>
        <v>277975</v>
      </c>
      <c r="W5682" s="64">
        <f t="shared" si="806"/>
        <v>0</v>
      </c>
      <c r="X5682" s="3" t="str">
        <f t="shared" si="807"/>
        <v>8</v>
      </c>
      <c r="Z5682" s="14">
        <f t="shared" si="808"/>
        <v>22238</v>
      </c>
      <c r="AA5682" s="7">
        <f>VLOOKUP(G5682,Ma_KH!$A:$R,14,0)</f>
        <v>60</v>
      </c>
      <c r="AD5682" s="7" t="str">
        <f>IFERROR(VLOOKUP(J5682,'Chuyển Mã'!$B$3:$C$9,2,0),"")</f>
        <v>Tỉnh</v>
      </c>
      <c r="AE5682" s="7" t="str">
        <f t="shared" si="803"/>
        <v>Tai heo muối 200g</v>
      </c>
      <c r="AF5682" s="7">
        <f t="shared" si="804"/>
        <v>5</v>
      </c>
    </row>
    <row r="5683" spans="1:32" x14ac:dyDescent="0.25">
      <c r="A5683" s="65">
        <v>45912</v>
      </c>
      <c r="B5683" s="25">
        <v>4176954069</v>
      </c>
      <c r="C5683" s="12" t="s">
        <v>7214</v>
      </c>
      <c r="D5683" s="16">
        <v>45912</v>
      </c>
      <c r="G5683" s="13" t="s">
        <v>7657</v>
      </c>
      <c r="I5683" s="25" t="s">
        <v>8952</v>
      </c>
      <c r="J5683" s="13" t="s">
        <v>1796</v>
      </c>
      <c r="K5683" s="13" t="s">
        <v>39</v>
      </c>
      <c r="L5683" s="25" t="str">
        <f>VLOOKUP($K5683,TONG_SL!$A:$D,2,0)</f>
        <v>Chả cốm 300g</v>
      </c>
      <c r="N5683" s="25" t="str">
        <f t="shared" si="809"/>
        <v>K-C6</v>
      </c>
      <c r="Q5683" s="25" t="str">
        <f>VLOOKUP(K5683,TONG_SL!$A:$D,3,0)</f>
        <v>Túi</v>
      </c>
      <c r="R5683" s="1">
        <v>10</v>
      </c>
      <c r="T5683" s="1">
        <f>VLOOKUP(VLOOKUP(G5683,Ma_KH!$A:$R,18,0)&amp;K5683,Gia_MB!$A:$F,6,0)</f>
        <v>74250</v>
      </c>
      <c r="U5683" s="14">
        <f t="shared" si="805"/>
        <v>742500</v>
      </c>
      <c r="W5683" s="64">
        <f t="shared" si="806"/>
        <v>0</v>
      </c>
      <c r="X5683" s="3" t="str">
        <f t="shared" si="807"/>
        <v>8</v>
      </c>
      <c r="Z5683" s="14">
        <f t="shared" si="808"/>
        <v>59400</v>
      </c>
      <c r="AA5683" s="7">
        <f>VLOOKUP(G5683,Ma_KH!$A:$R,14,0)</f>
        <v>60</v>
      </c>
      <c r="AD5683" s="7" t="str">
        <f>IFERROR(VLOOKUP(J5683,'Chuyển Mã'!$B$3:$C$9,2,0),"")</f>
        <v>Tỉnh</v>
      </c>
      <c r="AE5683" s="7" t="str">
        <f t="shared" si="803"/>
        <v>Chả cốm 300g</v>
      </c>
      <c r="AF5683" s="7">
        <f t="shared" si="804"/>
        <v>10</v>
      </c>
    </row>
    <row r="5684" spans="1:32" x14ac:dyDescent="0.25">
      <c r="A5684" s="65">
        <v>45912</v>
      </c>
      <c r="B5684" s="25">
        <v>4176854041</v>
      </c>
      <c r="C5684" s="12" t="s">
        <v>7214</v>
      </c>
      <c r="D5684" s="16">
        <v>45912</v>
      </c>
      <c r="G5684" s="13" t="s">
        <v>7321</v>
      </c>
      <c r="I5684" s="25" t="s">
        <v>8953</v>
      </c>
      <c r="J5684" s="13" t="s">
        <v>1796</v>
      </c>
      <c r="K5684" s="13" t="s">
        <v>27</v>
      </c>
      <c r="L5684" s="25" t="str">
        <f>VLOOKUP($K5684,TONG_SL!$A:$D,2,0)</f>
        <v>Chân giò heo muối 300g</v>
      </c>
      <c r="N5684" s="25" t="str">
        <f t="shared" si="809"/>
        <v>K-C6</v>
      </c>
      <c r="Q5684" s="25" t="str">
        <f>VLOOKUP(K5684,TONG_SL!$A:$D,3,0)</f>
        <v>Túi</v>
      </c>
      <c r="R5684" s="1">
        <v>20</v>
      </c>
      <c r="T5684" s="1">
        <f>VLOOKUP(VLOOKUP(G5684,Ma_KH!$A:$R,18,0)&amp;K5684,Gia_MB!$A:$F,6,0)</f>
        <v>73431</v>
      </c>
      <c r="U5684" s="14">
        <f t="shared" si="805"/>
        <v>1468620</v>
      </c>
      <c r="W5684" s="64">
        <f t="shared" si="806"/>
        <v>0</v>
      </c>
      <c r="X5684" s="3" t="str">
        <f t="shared" si="807"/>
        <v>8</v>
      </c>
      <c r="Z5684" s="14">
        <f t="shared" si="808"/>
        <v>117489.60000000001</v>
      </c>
      <c r="AA5684" s="7">
        <f>VLOOKUP(G5684,Ma_KH!$A:$R,14,0)</f>
        <v>60</v>
      </c>
      <c r="AD5684" s="7" t="str">
        <f>IFERROR(VLOOKUP(J5684,'Chuyển Mã'!$B$3:$C$9,2,0),"")</f>
        <v>Tỉnh</v>
      </c>
      <c r="AE5684" s="7" t="str">
        <f t="shared" si="803"/>
        <v>Chân giò heo muối 300g</v>
      </c>
      <c r="AF5684" s="7">
        <f t="shared" si="804"/>
        <v>20</v>
      </c>
    </row>
    <row r="5685" spans="1:32" x14ac:dyDescent="0.25">
      <c r="A5685" s="65">
        <v>45912</v>
      </c>
      <c r="B5685" s="25">
        <v>4176854041</v>
      </c>
      <c r="C5685" s="12" t="s">
        <v>7214</v>
      </c>
      <c r="D5685" s="16">
        <v>45912</v>
      </c>
      <c r="G5685" s="13" t="s">
        <v>7321</v>
      </c>
      <c r="I5685" s="25" t="s">
        <v>8953</v>
      </c>
      <c r="J5685" s="13" t="s">
        <v>1796</v>
      </c>
      <c r="K5685" s="13" t="s">
        <v>30</v>
      </c>
      <c r="L5685" s="25" t="str">
        <f>VLOOKUP($K5685,TONG_SL!$A:$D,2,0)</f>
        <v>Gà muối 500g</v>
      </c>
      <c r="N5685" s="25" t="str">
        <f t="shared" si="809"/>
        <v>K-C6</v>
      </c>
      <c r="Q5685" s="25" t="str">
        <f>VLOOKUP(K5685,TONG_SL!$A:$D,3,0)</f>
        <v>Túi</v>
      </c>
      <c r="R5685" s="1">
        <v>20</v>
      </c>
      <c r="T5685" s="1">
        <f>VLOOKUP(VLOOKUP(G5685,Ma_KH!$A:$R,18,0)&amp;K5685,Gia_MB!$A:$F,6,0)</f>
        <v>111058</v>
      </c>
      <c r="U5685" s="14">
        <f t="shared" si="805"/>
        <v>2221160</v>
      </c>
      <c r="W5685" s="64">
        <f t="shared" si="806"/>
        <v>0</v>
      </c>
      <c r="X5685" s="3" t="str">
        <f t="shared" si="807"/>
        <v>8</v>
      </c>
      <c r="Z5685" s="14">
        <f t="shared" si="808"/>
        <v>177692.80000000002</v>
      </c>
      <c r="AA5685" s="7">
        <f>VLOOKUP(G5685,Ma_KH!$A:$R,14,0)</f>
        <v>60</v>
      </c>
      <c r="AD5685" s="7" t="str">
        <f>IFERROR(VLOOKUP(J5685,'Chuyển Mã'!$B$3:$C$9,2,0),"")</f>
        <v>Tỉnh</v>
      </c>
      <c r="AE5685" s="7" t="str">
        <f t="shared" si="803"/>
        <v>Gà muối 500g</v>
      </c>
      <c r="AF5685" s="7">
        <f t="shared" si="804"/>
        <v>20</v>
      </c>
    </row>
    <row r="5686" spans="1:32" x14ac:dyDescent="0.25">
      <c r="A5686" s="65">
        <v>45912</v>
      </c>
      <c r="B5686" s="25">
        <v>4176854041</v>
      </c>
      <c r="C5686" s="12" t="s">
        <v>7214</v>
      </c>
      <c r="D5686" s="16">
        <v>45912</v>
      </c>
      <c r="G5686" s="13" t="s">
        <v>7321</v>
      </c>
      <c r="I5686" s="25" t="s">
        <v>8953</v>
      </c>
      <c r="J5686" s="13" t="s">
        <v>1796</v>
      </c>
      <c r="K5686" s="13" t="s">
        <v>32</v>
      </c>
      <c r="L5686" s="25" t="str">
        <f>VLOOKUP($K5686,TONG_SL!$A:$D,2,0)</f>
        <v>Giò Tai Lưỡi Xào 250</v>
      </c>
      <c r="N5686" s="25" t="str">
        <f t="shared" si="809"/>
        <v>K-C6</v>
      </c>
      <c r="Q5686" s="25" t="str">
        <f>VLOOKUP(K5686,TONG_SL!$A:$D,3,0)</f>
        <v>Túi</v>
      </c>
      <c r="R5686" s="1">
        <v>10</v>
      </c>
      <c r="T5686" s="1">
        <f>VLOOKUP(VLOOKUP(G5686,Ma_KH!$A:$R,18,0)&amp;K5686,Gia_MB!$A:$F,6,0)</f>
        <v>50183</v>
      </c>
      <c r="U5686" s="14">
        <f t="shared" si="805"/>
        <v>501830</v>
      </c>
      <c r="W5686" s="64">
        <f t="shared" si="806"/>
        <v>0</v>
      </c>
      <c r="X5686" s="3" t="str">
        <f t="shared" si="807"/>
        <v>8</v>
      </c>
      <c r="Z5686" s="14">
        <f t="shared" si="808"/>
        <v>40146.400000000001</v>
      </c>
      <c r="AA5686" s="7">
        <f>VLOOKUP(G5686,Ma_KH!$A:$R,14,0)</f>
        <v>60</v>
      </c>
      <c r="AD5686" s="7" t="str">
        <f>IFERROR(VLOOKUP(J5686,'Chuyển Mã'!$B$3:$C$9,2,0),"")</f>
        <v>Tỉnh</v>
      </c>
      <c r="AE5686" s="7" t="str">
        <f t="shared" si="803"/>
        <v>Giò Tai Lưỡi Xào 250</v>
      </c>
      <c r="AF5686" s="7">
        <f t="shared" si="804"/>
        <v>10</v>
      </c>
    </row>
    <row r="5687" spans="1:32" x14ac:dyDescent="0.25">
      <c r="A5687" s="65">
        <v>45912</v>
      </c>
      <c r="B5687" s="25">
        <v>4176854041</v>
      </c>
      <c r="C5687" s="12" t="s">
        <v>7214</v>
      </c>
      <c r="D5687" s="16">
        <v>45912</v>
      </c>
      <c r="G5687" s="13" t="s">
        <v>7321</v>
      </c>
      <c r="I5687" s="25" t="s">
        <v>8953</v>
      </c>
      <c r="J5687" s="13" t="s">
        <v>1796</v>
      </c>
      <c r="K5687" s="13" t="s">
        <v>39</v>
      </c>
      <c r="L5687" s="25" t="str">
        <f>VLOOKUP($K5687,TONG_SL!$A:$D,2,0)</f>
        <v>Chả cốm 300g</v>
      </c>
      <c r="N5687" s="25" t="str">
        <f t="shared" si="809"/>
        <v>K-C6</v>
      </c>
      <c r="Q5687" s="25" t="str">
        <f>VLOOKUP(K5687,TONG_SL!$A:$D,3,0)</f>
        <v>Túi</v>
      </c>
      <c r="R5687" s="1">
        <v>5</v>
      </c>
      <c r="T5687" s="1">
        <f>VLOOKUP(VLOOKUP(G5687,Ma_KH!$A:$R,18,0)&amp;K5687,Gia_MB!$A:$F,6,0)</f>
        <v>74250</v>
      </c>
      <c r="U5687" s="14">
        <f t="shared" si="805"/>
        <v>371250</v>
      </c>
      <c r="W5687" s="64">
        <f t="shared" si="806"/>
        <v>0</v>
      </c>
      <c r="X5687" s="3" t="str">
        <f t="shared" si="807"/>
        <v>8</v>
      </c>
      <c r="Z5687" s="14">
        <f t="shared" si="808"/>
        <v>29700</v>
      </c>
      <c r="AA5687" s="7">
        <f>VLOOKUP(G5687,Ma_KH!$A:$R,14,0)</f>
        <v>60</v>
      </c>
      <c r="AD5687" s="7" t="str">
        <f>IFERROR(VLOOKUP(J5687,'Chuyển Mã'!$B$3:$C$9,2,0),"")</f>
        <v>Tỉnh</v>
      </c>
      <c r="AE5687" s="7" t="str">
        <f t="shared" si="803"/>
        <v>Chả cốm 300g</v>
      </c>
      <c r="AF5687" s="7">
        <f t="shared" si="804"/>
        <v>5</v>
      </c>
    </row>
    <row r="5688" spans="1:32" x14ac:dyDescent="0.25">
      <c r="A5688" s="65">
        <v>45912</v>
      </c>
      <c r="B5688" s="25">
        <v>4176674532</v>
      </c>
      <c r="C5688" s="12" t="s">
        <v>7214</v>
      </c>
      <c r="D5688" s="16">
        <v>45912</v>
      </c>
      <c r="G5688" s="13" t="s">
        <v>7321</v>
      </c>
      <c r="I5688" s="25" t="s">
        <v>8954</v>
      </c>
      <c r="J5688" s="13" t="s">
        <v>1796</v>
      </c>
      <c r="K5688" s="13" t="s">
        <v>8879</v>
      </c>
      <c r="L5688" s="25" t="str">
        <f>VLOOKUP($K5688,TONG_SL!$A:$D,2,0)</f>
        <v>Mọc Nấm Hương 250g</v>
      </c>
      <c r="N5688" s="25" t="str">
        <f t="shared" si="809"/>
        <v>K-C6</v>
      </c>
      <c r="Q5688" s="25" t="str">
        <f>VLOOKUP(K5688,TONG_SL!$A:$D,3,0)</f>
        <v>Túi</v>
      </c>
      <c r="R5688" s="1">
        <v>5</v>
      </c>
      <c r="T5688" s="1">
        <f>VLOOKUP(VLOOKUP(G5688,Ma_KH!$A:$R,18,0)&amp;K5688,Gia_MB!$A:$F,6,0)</f>
        <v>46000</v>
      </c>
      <c r="U5688" s="14">
        <f t="shared" si="805"/>
        <v>230000</v>
      </c>
      <c r="W5688" s="64">
        <f t="shared" si="806"/>
        <v>0</v>
      </c>
      <c r="X5688" s="3" t="str">
        <f t="shared" si="807"/>
        <v>8</v>
      </c>
      <c r="Z5688" s="14">
        <f t="shared" si="808"/>
        <v>18400</v>
      </c>
      <c r="AA5688" s="7">
        <f>VLOOKUP(G5688,Ma_KH!$A:$R,14,0)</f>
        <v>60</v>
      </c>
      <c r="AD5688" s="7" t="str">
        <f>IFERROR(VLOOKUP(J5688,'Chuyển Mã'!$B$3:$C$9,2,0),"")</f>
        <v>Tỉnh</v>
      </c>
      <c r="AE5688" s="7" t="str">
        <f t="shared" si="803"/>
        <v>Mọc Nấm Hương 250g</v>
      </c>
      <c r="AF5688" s="7">
        <f t="shared" si="804"/>
        <v>5</v>
      </c>
    </row>
    <row r="5689" spans="1:32" x14ac:dyDescent="0.25">
      <c r="A5689" s="65">
        <v>45912</v>
      </c>
      <c r="B5689" s="25">
        <v>4176674532</v>
      </c>
      <c r="C5689" s="12" t="s">
        <v>7214</v>
      </c>
      <c r="D5689" s="16">
        <v>45912</v>
      </c>
      <c r="G5689" s="13" t="s">
        <v>7321</v>
      </c>
      <c r="I5689" s="25" t="s">
        <v>8954</v>
      </c>
      <c r="J5689" s="13" t="s">
        <v>1796</v>
      </c>
      <c r="K5689" s="13" t="s">
        <v>32</v>
      </c>
      <c r="L5689" s="25" t="str">
        <f>VLOOKUP($K5689,TONG_SL!$A:$D,2,0)</f>
        <v>Giò Tai Lưỡi Xào 250</v>
      </c>
      <c r="N5689" s="25" t="str">
        <f t="shared" si="809"/>
        <v>K-C6</v>
      </c>
      <c r="Q5689" s="25" t="str">
        <f>VLOOKUP(K5689,TONG_SL!$A:$D,3,0)</f>
        <v>Túi</v>
      </c>
      <c r="R5689" s="1">
        <v>5</v>
      </c>
      <c r="T5689" s="1">
        <f>VLOOKUP(VLOOKUP(G5689,Ma_KH!$A:$R,18,0)&amp;K5689,Gia_MB!$A:$F,6,0)</f>
        <v>50183</v>
      </c>
      <c r="U5689" s="14">
        <f t="shared" si="805"/>
        <v>250915</v>
      </c>
      <c r="W5689" s="64">
        <f t="shared" si="806"/>
        <v>0</v>
      </c>
      <c r="X5689" s="3" t="str">
        <f t="shared" si="807"/>
        <v>8</v>
      </c>
      <c r="Z5689" s="14">
        <f t="shared" si="808"/>
        <v>20073.2</v>
      </c>
      <c r="AA5689" s="7">
        <f>VLOOKUP(G5689,Ma_KH!$A:$R,14,0)</f>
        <v>60</v>
      </c>
      <c r="AD5689" s="7" t="str">
        <f>IFERROR(VLOOKUP(J5689,'Chuyển Mã'!$B$3:$C$9,2,0),"")</f>
        <v>Tỉnh</v>
      </c>
      <c r="AE5689" s="7" t="str">
        <f t="shared" si="803"/>
        <v>Giò Tai Lưỡi Xào 250</v>
      </c>
      <c r="AF5689" s="7">
        <f t="shared" si="804"/>
        <v>5</v>
      </c>
    </row>
    <row r="5690" spans="1:32" x14ac:dyDescent="0.25">
      <c r="A5690" s="65">
        <v>45912</v>
      </c>
      <c r="B5690" s="25">
        <v>4176674532</v>
      </c>
      <c r="C5690" s="12" t="s">
        <v>7214</v>
      </c>
      <c r="D5690" s="16">
        <v>45912</v>
      </c>
      <c r="G5690" s="13" t="s">
        <v>7321</v>
      </c>
      <c r="I5690" s="25" t="s">
        <v>8954</v>
      </c>
      <c r="J5690" s="13" t="s">
        <v>1796</v>
      </c>
      <c r="K5690" s="13" t="s">
        <v>30</v>
      </c>
      <c r="L5690" s="25" t="str">
        <f>VLOOKUP($K5690,TONG_SL!$A:$D,2,0)</f>
        <v>Gà muối 500g</v>
      </c>
      <c r="N5690" s="25" t="str">
        <f t="shared" si="809"/>
        <v>K-C6</v>
      </c>
      <c r="Q5690" s="25" t="str">
        <f>VLOOKUP(K5690,TONG_SL!$A:$D,3,0)</f>
        <v>Túi</v>
      </c>
      <c r="R5690" s="1">
        <v>5</v>
      </c>
      <c r="T5690" s="1">
        <f>VLOOKUP(VLOOKUP(G5690,Ma_KH!$A:$R,18,0)&amp;K5690,Gia_MB!$A:$F,6,0)</f>
        <v>111058</v>
      </c>
      <c r="U5690" s="14">
        <f t="shared" si="805"/>
        <v>555290</v>
      </c>
      <c r="W5690" s="64">
        <f t="shared" si="806"/>
        <v>0</v>
      </c>
      <c r="X5690" s="3" t="str">
        <f t="shared" si="807"/>
        <v>8</v>
      </c>
      <c r="Z5690" s="14">
        <f t="shared" si="808"/>
        <v>44423.200000000004</v>
      </c>
      <c r="AA5690" s="7">
        <f>VLOOKUP(G5690,Ma_KH!$A:$R,14,0)</f>
        <v>60</v>
      </c>
      <c r="AD5690" s="7" t="str">
        <f>IFERROR(VLOOKUP(J5690,'Chuyển Mã'!$B$3:$C$9,2,0),"")</f>
        <v>Tỉnh</v>
      </c>
      <c r="AE5690" s="7" t="str">
        <f t="shared" si="803"/>
        <v>Gà muối 500g</v>
      </c>
      <c r="AF5690" s="7">
        <f t="shared" si="804"/>
        <v>5</v>
      </c>
    </row>
    <row r="5691" spans="1:32" x14ac:dyDescent="0.25">
      <c r="A5691" s="65">
        <v>45912</v>
      </c>
      <c r="B5691" s="25">
        <v>4176674532</v>
      </c>
      <c r="C5691" s="12" t="s">
        <v>7214</v>
      </c>
      <c r="D5691" s="16">
        <v>45912</v>
      </c>
      <c r="G5691" s="13" t="s">
        <v>7321</v>
      </c>
      <c r="I5691" s="25" t="s">
        <v>8954</v>
      </c>
      <c r="J5691" s="13" t="s">
        <v>1796</v>
      </c>
      <c r="K5691" s="13" t="s">
        <v>8878</v>
      </c>
      <c r="L5691" s="25" t="str">
        <f>VLOOKUP($K5691,TONG_SL!$A:$D,2,0)</f>
        <v>Chân giò heo muối 300g</v>
      </c>
      <c r="N5691" s="25" t="str">
        <f t="shared" si="809"/>
        <v>K-C6</v>
      </c>
      <c r="Q5691" s="25" t="str">
        <f>VLOOKUP(K5691,TONG_SL!$A:$D,3,0)</f>
        <v>Túi</v>
      </c>
      <c r="R5691" s="1">
        <v>5</v>
      </c>
      <c r="T5691" s="1">
        <f>VLOOKUP(VLOOKUP(G5691,Ma_KH!$A:$R,18,0)&amp;K5691,Gia_MB!$A:$F,6,0)</f>
        <v>73431</v>
      </c>
      <c r="U5691" s="14">
        <f t="shared" si="805"/>
        <v>367155</v>
      </c>
      <c r="W5691" s="64">
        <f t="shared" si="806"/>
        <v>0</v>
      </c>
      <c r="X5691" s="3" t="str">
        <f t="shared" si="807"/>
        <v>8</v>
      </c>
      <c r="Z5691" s="14">
        <f t="shared" si="808"/>
        <v>29372.400000000001</v>
      </c>
      <c r="AA5691" s="7">
        <f>VLOOKUP(G5691,Ma_KH!$A:$R,14,0)</f>
        <v>60</v>
      </c>
      <c r="AD5691" s="7" t="str">
        <f>IFERROR(VLOOKUP(J5691,'Chuyển Mã'!$B$3:$C$9,2,0),"")</f>
        <v>Tỉnh</v>
      </c>
      <c r="AE5691" s="7" t="str">
        <f t="shared" si="803"/>
        <v>Chân giò heo muối 300g</v>
      </c>
      <c r="AF5691" s="7">
        <f t="shared" si="804"/>
        <v>5</v>
      </c>
    </row>
    <row r="5692" spans="1:32" x14ac:dyDescent="0.25">
      <c r="A5692" s="65">
        <v>45912</v>
      </c>
      <c r="B5692" s="25">
        <v>4176674532</v>
      </c>
      <c r="C5692" s="12" t="s">
        <v>7214</v>
      </c>
      <c r="D5692" s="16">
        <v>45912</v>
      </c>
      <c r="G5692" s="13" t="s">
        <v>7321</v>
      </c>
      <c r="I5692" s="25" t="s">
        <v>8954</v>
      </c>
      <c r="J5692" s="13" t="s">
        <v>1796</v>
      </c>
      <c r="K5692" s="13" t="s">
        <v>35</v>
      </c>
      <c r="L5692" s="25" t="str">
        <f>VLOOKUP($K5692,TONG_SL!$A:$D,2,0)</f>
        <v>Tai heo muối 200g</v>
      </c>
      <c r="N5692" s="25" t="str">
        <f t="shared" si="809"/>
        <v>K-C6</v>
      </c>
      <c r="Q5692" s="25" t="str">
        <f>VLOOKUP(K5692,TONG_SL!$A:$D,3,0)</f>
        <v>Túi</v>
      </c>
      <c r="R5692" s="1">
        <v>5</v>
      </c>
      <c r="T5692" s="1">
        <f>VLOOKUP(VLOOKUP(G5692,Ma_KH!$A:$R,18,0)&amp;K5692,Gia_MB!$A:$F,6,0)</f>
        <v>55595</v>
      </c>
      <c r="U5692" s="14">
        <f t="shared" si="805"/>
        <v>277975</v>
      </c>
      <c r="W5692" s="64">
        <f t="shared" si="806"/>
        <v>0</v>
      </c>
      <c r="X5692" s="3" t="str">
        <f t="shared" si="807"/>
        <v>8</v>
      </c>
      <c r="Z5692" s="14">
        <f t="shared" si="808"/>
        <v>22238</v>
      </c>
      <c r="AA5692" s="7">
        <f>VLOOKUP(G5692,Ma_KH!$A:$R,14,0)</f>
        <v>60</v>
      </c>
      <c r="AD5692" s="7" t="str">
        <f>IFERROR(VLOOKUP(J5692,'Chuyển Mã'!$B$3:$C$9,2,0),"")</f>
        <v>Tỉnh</v>
      </c>
      <c r="AE5692" s="7" t="str">
        <f t="shared" si="803"/>
        <v>Tai heo muối 200g</v>
      </c>
      <c r="AF5692" s="7">
        <f t="shared" si="804"/>
        <v>5</v>
      </c>
    </row>
    <row r="5693" spans="1:32" x14ac:dyDescent="0.25">
      <c r="A5693" s="65">
        <v>45912</v>
      </c>
      <c r="B5693" s="25">
        <v>4176675273</v>
      </c>
      <c r="C5693" s="12" t="s">
        <v>7214</v>
      </c>
      <c r="D5693" s="16">
        <v>45912</v>
      </c>
      <c r="G5693" s="13" t="s">
        <v>7321</v>
      </c>
      <c r="I5693" s="25" t="s">
        <v>8955</v>
      </c>
      <c r="J5693" s="13" t="s">
        <v>1796</v>
      </c>
      <c r="K5693" s="13" t="s">
        <v>30</v>
      </c>
      <c r="L5693" s="25" t="str">
        <f>VLOOKUP($K5693,TONG_SL!$A:$D,2,0)</f>
        <v>Gà muối 500g</v>
      </c>
      <c r="N5693" s="25" t="str">
        <f t="shared" si="809"/>
        <v>K-C6</v>
      </c>
      <c r="Q5693" s="25" t="str">
        <f>VLOOKUP(K5693,TONG_SL!$A:$D,3,0)</f>
        <v>Túi</v>
      </c>
      <c r="R5693" s="1">
        <v>5</v>
      </c>
      <c r="T5693" s="1">
        <f>VLOOKUP(VLOOKUP(G5693,Ma_KH!$A:$R,18,0)&amp;K5693,Gia_MB!$A:$F,6,0)</f>
        <v>111058</v>
      </c>
      <c r="U5693" s="14">
        <f t="shared" si="805"/>
        <v>555290</v>
      </c>
      <c r="W5693" s="64">
        <f t="shared" si="806"/>
        <v>0</v>
      </c>
      <c r="X5693" s="3" t="str">
        <f t="shared" si="807"/>
        <v>8</v>
      </c>
      <c r="Z5693" s="14">
        <f t="shared" si="808"/>
        <v>44423.200000000004</v>
      </c>
      <c r="AA5693" s="7">
        <f>VLOOKUP(G5693,Ma_KH!$A:$R,14,0)</f>
        <v>60</v>
      </c>
      <c r="AD5693" s="7" t="str">
        <f>IFERROR(VLOOKUP(J5693,'Chuyển Mã'!$B$3:$C$9,2,0),"")</f>
        <v>Tỉnh</v>
      </c>
      <c r="AE5693" s="7" t="str">
        <f t="shared" si="803"/>
        <v>Gà muối 500g</v>
      </c>
      <c r="AF5693" s="7">
        <f t="shared" si="804"/>
        <v>5</v>
      </c>
    </row>
    <row r="5694" spans="1:32" x14ac:dyDescent="0.25">
      <c r="A5694" s="65">
        <v>45912</v>
      </c>
      <c r="B5694" s="25">
        <v>4176675273</v>
      </c>
      <c r="C5694" s="12" t="s">
        <v>7214</v>
      </c>
      <c r="D5694" s="16">
        <v>45912</v>
      </c>
      <c r="G5694" s="13" t="s">
        <v>7321</v>
      </c>
      <c r="I5694" s="25" t="s">
        <v>8955</v>
      </c>
      <c r="J5694" s="13" t="s">
        <v>1796</v>
      </c>
      <c r="K5694" s="13" t="s">
        <v>32</v>
      </c>
      <c r="L5694" s="25" t="str">
        <f>VLOOKUP($K5694,TONG_SL!$A:$D,2,0)</f>
        <v>Giò Tai Lưỡi Xào 250</v>
      </c>
      <c r="N5694" s="25" t="str">
        <f t="shared" si="809"/>
        <v>K-C6</v>
      </c>
      <c r="Q5694" s="25" t="str">
        <f>VLOOKUP(K5694,TONG_SL!$A:$D,3,0)</f>
        <v>Túi</v>
      </c>
      <c r="R5694" s="1">
        <v>5</v>
      </c>
      <c r="T5694" s="1">
        <f>VLOOKUP(VLOOKUP(G5694,Ma_KH!$A:$R,18,0)&amp;K5694,Gia_MB!$A:$F,6,0)</f>
        <v>50183</v>
      </c>
      <c r="U5694" s="14">
        <f t="shared" si="805"/>
        <v>250915</v>
      </c>
      <c r="W5694" s="64">
        <f t="shared" si="806"/>
        <v>0</v>
      </c>
      <c r="X5694" s="3" t="str">
        <f t="shared" si="807"/>
        <v>8</v>
      </c>
      <c r="Z5694" s="14">
        <f t="shared" si="808"/>
        <v>20073.2</v>
      </c>
      <c r="AA5694" s="7">
        <f>VLOOKUP(G5694,Ma_KH!$A:$R,14,0)</f>
        <v>60</v>
      </c>
      <c r="AD5694" s="7" t="str">
        <f>IFERROR(VLOOKUP(J5694,'Chuyển Mã'!$B$3:$C$9,2,0),"")</f>
        <v>Tỉnh</v>
      </c>
      <c r="AE5694" s="7" t="str">
        <f t="shared" si="803"/>
        <v>Giò Tai Lưỡi Xào 250</v>
      </c>
      <c r="AF5694" s="7">
        <f t="shared" si="804"/>
        <v>5</v>
      </c>
    </row>
    <row r="5695" spans="1:32" x14ac:dyDescent="0.25">
      <c r="A5695" s="65">
        <v>45912</v>
      </c>
      <c r="B5695" s="25">
        <v>4176675273</v>
      </c>
      <c r="C5695" s="12" t="s">
        <v>7214</v>
      </c>
      <c r="D5695" s="16">
        <v>45912</v>
      </c>
      <c r="G5695" s="13" t="s">
        <v>7321</v>
      </c>
      <c r="I5695" s="25" t="s">
        <v>8955</v>
      </c>
      <c r="J5695" s="13" t="s">
        <v>1796</v>
      </c>
      <c r="K5695" s="13" t="s">
        <v>8879</v>
      </c>
      <c r="L5695" s="25" t="str">
        <f>VLOOKUP($K5695,TONG_SL!$A:$D,2,0)</f>
        <v>Mọc Nấm Hương 250g</v>
      </c>
      <c r="N5695" s="25" t="str">
        <f t="shared" si="809"/>
        <v>K-C6</v>
      </c>
      <c r="Q5695" s="25" t="str">
        <f>VLOOKUP(K5695,TONG_SL!$A:$D,3,0)</f>
        <v>Túi</v>
      </c>
      <c r="R5695" s="1">
        <v>5</v>
      </c>
      <c r="T5695" s="1">
        <f>VLOOKUP(VLOOKUP(G5695,Ma_KH!$A:$R,18,0)&amp;K5695,Gia_MB!$A:$F,6,0)</f>
        <v>46000</v>
      </c>
      <c r="U5695" s="14">
        <f t="shared" si="805"/>
        <v>230000</v>
      </c>
      <c r="W5695" s="64">
        <f t="shared" si="806"/>
        <v>0</v>
      </c>
      <c r="X5695" s="3" t="str">
        <f t="shared" si="807"/>
        <v>8</v>
      </c>
      <c r="Z5695" s="14">
        <f t="shared" si="808"/>
        <v>18400</v>
      </c>
      <c r="AA5695" s="7">
        <f>VLOOKUP(G5695,Ma_KH!$A:$R,14,0)</f>
        <v>60</v>
      </c>
      <c r="AD5695" s="7" t="str">
        <f>IFERROR(VLOOKUP(J5695,'Chuyển Mã'!$B$3:$C$9,2,0),"")</f>
        <v>Tỉnh</v>
      </c>
      <c r="AE5695" s="7" t="str">
        <f t="shared" si="803"/>
        <v>Mọc Nấm Hương 250g</v>
      </c>
      <c r="AF5695" s="7">
        <f t="shared" si="804"/>
        <v>5</v>
      </c>
    </row>
    <row r="5696" spans="1:32" x14ac:dyDescent="0.25">
      <c r="A5696" s="65">
        <v>45912</v>
      </c>
      <c r="B5696" s="25">
        <v>4176675273</v>
      </c>
      <c r="C5696" s="12" t="s">
        <v>7214</v>
      </c>
      <c r="D5696" s="16">
        <v>45912</v>
      </c>
      <c r="G5696" s="13" t="s">
        <v>7321</v>
      </c>
      <c r="I5696" s="25" t="s">
        <v>8955</v>
      </c>
      <c r="J5696" s="13" t="s">
        <v>1796</v>
      </c>
      <c r="K5696" s="13" t="s">
        <v>35</v>
      </c>
      <c r="L5696" s="25" t="str">
        <f>VLOOKUP($K5696,TONG_SL!$A:$D,2,0)</f>
        <v>Tai heo muối 200g</v>
      </c>
      <c r="N5696" s="25" t="str">
        <f t="shared" si="809"/>
        <v>K-C6</v>
      </c>
      <c r="Q5696" s="25" t="str">
        <f>VLOOKUP(K5696,TONG_SL!$A:$D,3,0)</f>
        <v>Túi</v>
      </c>
      <c r="R5696" s="1">
        <v>5</v>
      </c>
      <c r="T5696" s="1">
        <f>VLOOKUP(VLOOKUP(G5696,Ma_KH!$A:$R,18,0)&amp;K5696,Gia_MB!$A:$F,6,0)</f>
        <v>55595</v>
      </c>
      <c r="U5696" s="14">
        <f t="shared" si="805"/>
        <v>277975</v>
      </c>
      <c r="W5696" s="64">
        <f t="shared" si="806"/>
        <v>0</v>
      </c>
      <c r="X5696" s="3" t="str">
        <f t="shared" si="807"/>
        <v>8</v>
      </c>
      <c r="Z5696" s="14">
        <f t="shared" si="808"/>
        <v>22238</v>
      </c>
      <c r="AA5696" s="7">
        <f>VLOOKUP(G5696,Ma_KH!$A:$R,14,0)</f>
        <v>60</v>
      </c>
      <c r="AD5696" s="7" t="str">
        <f>IFERROR(VLOOKUP(J5696,'Chuyển Mã'!$B$3:$C$9,2,0),"")</f>
        <v>Tỉnh</v>
      </c>
      <c r="AE5696" s="7" t="str">
        <f t="shared" si="803"/>
        <v>Tai heo muối 200g</v>
      </c>
      <c r="AF5696" s="7">
        <f t="shared" si="804"/>
        <v>5</v>
      </c>
    </row>
    <row r="5697" spans="1:32" x14ac:dyDescent="0.25">
      <c r="A5697" s="65">
        <v>45912</v>
      </c>
      <c r="B5697" s="25">
        <v>4176675273</v>
      </c>
      <c r="C5697" s="12" t="s">
        <v>7214</v>
      </c>
      <c r="D5697" s="16">
        <v>45912</v>
      </c>
      <c r="G5697" s="13" t="s">
        <v>7321</v>
      </c>
      <c r="I5697" s="25" t="s">
        <v>8955</v>
      </c>
      <c r="J5697" s="13" t="s">
        <v>1796</v>
      </c>
      <c r="K5697" s="13" t="s">
        <v>39</v>
      </c>
      <c r="L5697" s="25" t="str">
        <f>VLOOKUP($K5697,TONG_SL!$A:$D,2,0)</f>
        <v>Chả cốm 300g</v>
      </c>
      <c r="N5697" s="25" t="str">
        <f t="shared" si="809"/>
        <v>K-C6</v>
      </c>
      <c r="Q5697" s="25" t="str">
        <f>VLOOKUP(K5697,TONG_SL!$A:$D,3,0)</f>
        <v>Túi</v>
      </c>
      <c r="R5697" s="1">
        <v>5</v>
      </c>
      <c r="T5697" s="1">
        <f>VLOOKUP(VLOOKUP(G5697,Ma_KH!$A:$R,18,0)&amp;K5697,Gia_MB!$A:$F,6,0)</f>
        <v>74250</v>
      </c>
      <c r="U5697" s="14">
        <f t="shared" si="805"/>
        <v>371250</v>
      </c>
      <c r="W5697" s="64">
        <f t="shared" si="806"/>
        <v>0</v>
      </c>
      <c r="X5697" s="3" t="str">
        <f t="shared" si="807"/>
        <v>8</v>
      </c>
      <c r="Z5697" s="14">
        <f t="shared" si="808"/>
        <v>29700</v>
      </c>
      <c r="AA5697" s="7">
        <f>VLOOKUP(G5697,Ma_KH!$A:$R,14,0)</f>
        <v>60</v>
      </c>
      <c r="AD5697" s="7" t="str">
        <f>IFERROR(VLOOKUP(J5697,'Chuyển Mã'!$B$3:$C$9,2,0),"")</f>
        <v>Tỉnh</v>
      </c>
      <c r="AE5697" s="7" t="str">
        <f t="shared" si="803"/>
        <v>Chả cốm 300g</v>
      </c>
      <c r="AF5697" s="7">
        <f t="shared" si="804"/>
        <v>5</v>
      </c>
    </row>
    <row r="5698" spans="1:32" x14ac:dyDescent="0.25">
      <c r="A5698" s="65">
        <v>45912</v>
      </c>
      <c r="B5698" s="25">
        <v>4176675273</v>
      </c>
      <c r="C5698" s="12" t="s">
        <v>7214</v>
      </c>
      <c r="D5698" s="16">
        <v>45912</v>
      </c>
      <c r="G5698" s="13" t="s">
        <v>7321</v>
      </c>
      <c r="I5698" s="25" t="s">
        <v>8955</v>
      </c>
      <c r="J5698" s="13" t="s">
        <v>1796</v>
      </c>
      <c r="K5698" s="13" t="s">
        <v>7213</v>
      </c>
      <c r="L5698" s="25" t="str">
        <f>VLOOKUP($K5698,TONG_SL!$A:$D,2,0)</f>
        <v>Chả nướng 300g</v>
      </c>
      <c r="N5698" s="25" t="str">
        <f t="shared" si="809"/>
        <v>K-C6</v>
      </c>
      <c r="Q5698" s="25" t="str">
        <f>VLOOKUP(K5698,TONG_SL!$A:$D,3,0)</f>
        <v>Túi</v>
      </c>
      <c r="R5698" s="1">
        <v>5</v>
      </c>
      <c r="T5698" s="1">
        <f>VLOOKUP(VLOOKUP(G5698,Ma_KH!$A:$R,18,0)&amp;K5698,Gia_MB!$A:$F,6,0)</f>
        <v>70950</v>
      </c>
      <c r="U5698" s="14">
        <f t="shared" si="805"/>
        <v>354750</v>
      </c>
      <c r="W5698" s="64">
        <f t="shared" si="806"/>
        <v>0</v>
      </c>
      <c r="X5698" s="3" t="str">
        <f t="shared" si="807"/>
        <v>8</v>
      </c>
      <c r="Z5698" s="14">
        <f t="shared" si="808"/>
        <v>28380</v>
      </c>
      <c r="AA5698" s="7">
        <f>VLOOKUP(G5698,Ma_KH!$A:$R,14,0)</f>
        <v>60</v>
      </c>
      <c r="AD5698" s="7" t="str">
        <f>IFERROR(VLOOKUP(J5698,'Chuyển Mã'!$B$3:$C$9,2,0),"")</f>
        <v>Tỉnh</v>
      </c>
      <c r="AE5698" s="7" t="str">
        <f t="shared" si="803"/>
        <v>Chả nướng 300g</v>
      </c>
      <c r="AF5698" s="7">
        <f t="shared" si="804"/>
        <v>5</v>
      </c>
    </row>
    <row r="5699" spans="1:32" x14ac:dyDescent="0.25">
      <c r="A5699" s="65">
        <v>45912</v>
      </c>
      <c r="B5699" s="25">
        <v>4176839710</v>
      </c>
      <c r="C5699" s="12" t="s">
        <v>7214</v>
      </c>
      <c r="D5699" s="16">
        <v>45912</v>
      </c>
      <c r="G5699" s="13" t="s">
        <v>7321</v>
      </c>
      <c r="I5699" s="25" t="s">
        <v>8956</v>
      </c>
      <c r="J5699" s="13" t="s">
        <v>1796</v>
      </c>
      <c r="K5699" s="13" t="s">
        <v>27</v>
      </c>
      <c r="L5699" s="25" t="str">
        <f>VLOOKUP($K5699,TONG_SL!$A:$D,2,0)</f>
        <v>Chân giò heo muối 300g</v>
      </c>
      <c r="N5699" s="25" t="str">
        <f t="shared" si="809"/>
        <v>K-C6</v>
      </c>
      <c r="Q5699" s="25" t="str">
        <f>VLOOKUP(K5699,TONG_SL!$A:$D,3,0)</f>
        <v>Túi</v>
      </c>
      <c r="R5699" s="1">
        <v>30</v>
      </c>
      <c r="T5699" s="1">
        <f>VLOOKUP(VLOOKUP(G5699,Ma_KH!$A:$R,18,0)&amp;K5699,Gia_MB!$A:$F,6,0)</f>
        <v>73431</v>
      </c>
      <c r="U5699" s="14">
        <f t="shared" si="805"/>
        <v>2202930</v>
      </c>
      <c r="W5699" s="64">
        <f t="shared" si="806"/>
        <v>0</v>
      </c>
      <c r="X5699" s="3" t="str">
        <f t="shared" si="807"/>
        <v>8</v>
      </c>
      <c r="Z5699" s="14">
        <f t="shared" si="808"/>
        <v>176234.4</v>
      </c>
      <c r="AA5699" s="7">
        <f>VLOOKUP(G5699,Ma_KH!$A:$R,14,0)</f>
        <v>60</v>
      </c>
      <c r="AD5699" s="7" t="str">
        <f>IFERROR(VLOOKUP(J5699,'Chuyển Mã'!$B$3:$C$9,2,0),"")</f>
        <v>Tỉnh</v>
      </c>
      <c r="AE5699" s="7" t="str">
        <f t="shared" ref="AE5699:AE5762" si="810">IFERROR(L5699,"")</f>
        <v>Chân giò heo muối 300g</v>
      </c>
      <c r="AF5699" s="7">
        <f t="shared" ref="AF5699:AF5762" si="811">R5699</f>
        <v>30</v>
      </c>
    </row>
    <row r="5700" spans="1:32" x14ac:dyDescent="0.25">
      <c r="A5700" s="65">
        <v>45912</v>
      </c>
      <c r="B5700" s="25">
        <v>4176839710</v>
      </c>
      <c r="C5700" s="12" t="s">
        <v>7214</v>
      </c>
      <c r="D5700" s="16">
        <v>45912</v>
      </c>
      <c r="G5700" s="13" t="s">
        <v>7321</v>
      </c>
      <c r="I5700" s="25" t="s">
        <v>8956</v>
      </c>
      <c r="J5700" s="13" t="s">
        <v>1796</v>
      </c>
      <c r="K5700" s="13" t="s">
        <v>39</v>
      </c>
      <c r="L5700" s="25" t="str">
        <f>VLOOKUP($K5700,TONG_SL!$A:$D,2,0)</f>
        <v>Chả cốm 300g</v>
      </c>
      <c r="N5700" s="25" t="str">
        <f t="shared" si="809"/>
        <v>K-C6</v>
      </c>
      <c r="Q5700" s="25" t="str">
        <f>VLOOKUP(K5700,TONG_SL!$A:$D,3,0)</f>
        <v>Túi</v>
      </c>
      <c r="R5700" s="1">
        <v>15</v>
      </c>
      <c r="T5700" s="1">
        <f>VLOOKUP(VLOOKUP(G5700,Ma_KH!$A:$R,18,0)&amp;K5700,Gia_MB!$A:$F,6,0)</f>
        <v>74250</v>
      </c>
      <c r="U5700" s="14">
        <f t="shared" si="805"/>
        <v>1113750</v>
      </c>
      <c r="W5700" s="64">
        <f t="shared" si="806"/>
        <v>0</v>
      </c>
      <c r="X5700" s="3" t="str">
        <f t="shared" si="807"/>
        <v>8</v>
      </c>
      <c r="Z5700" s="14">
        <f t="shared" si="808"/>
        <v>89100</v>
      </c>
      <c r="AA5700" s="7">
        <f>VLOOKUP(G5700,Ma_KH!$A:$R,14,0)</f>
        <v>60</v>
      </c>
      <c r="AD5700" s="7" t="str">
        <f>IFERROR(VLOOKUP(J5700,'Chuyển Mã'!$B$3:$C$9,2,0),"")</f>
        <v>Tỉnh</v>
      </c>
      <c r="AE5700" s="7" t="str">
        <f t="shared" si="810"/>
        <v>Chả cốm 300g</v>
      </c>
      <c r="AF5700" s="7">
        <f t="shared" si="811"/>
        <v>15</v>
      </c>
    </row>
    <row r="5701" spans="1:32" x14ac:dyDescent="0.25">
      <c r="A5701" s="65">
        <v>45912</v>
      </c>
      <c r="B5701" s="25">
        <v>4176839710</v>
      </c>
      <c r="C5701" s="12" t="s">
        <v>7214</v>
      </c>
      <c r="D5701" s="16">
        <v>45912</v>
      </c>
      <c r="G5701" s="13" t="s">
        <v>7321</v>
      </c>
      <c r="I5701" s="25" t="s">
        <v>8956</v>
      </c>
      <c r="J5701" s="13" t="s">
        <v>1796</v>
      </c>
      <c r="K5701" s="13" t="s">
        <v>51</v>
      </c>
      <c r="L5701" s="25" t="str">
        <f>VLOOKUP($K5701,TONG_SL!$A:$D,2,0)</f>
        <v>Mọc Nấm Hương 250g</v>
      </c>
      <c r="N5701" s="25" t="str">
        <f t="shared" si="809"/>
        <v>K-C6</v>
      </c>
      <c r="Q5701" s="25" t="str">
        <f>VLOOKUP(K5701,TONG_SL!$A:$D,3,0)</f>
        <v>Túi</v>
      </c>
      <c r="R5701" s="1">
        <v>26</v>
      </c>
      <c r="T5701" s="1">
        <f>VLOOKUP(VLOOKUP(G5701,Ma_KH!$A:$R,18,0)&amp;K5701,Gia_MB!$A:$F,6,0)</f>
        <v>46000</v>
      </c>
      <c r="U5701" s="14">
        <f t="shared" si="805"/>
        <v>1196000</v>
      </c>
      <c r="W5701" s="64">
        <f t="shared" si="806"/>
        <v>0</v>
      </c>
      <c r="X5701" s="3" t="str">
        <f t="shared" si="807"/>
        <v>8</v>
      </c>
      <c r="Z5701" s="14">
        <f t="shared" si="808"/>
        <v>95680</v>
      </c>
      <c r="AA5701" s="7">
        <f>VLOOKUP(G5701,Ma_KH!$A:$R,14,0)</f>
        <v>60</v>
      </c>
      <c r="AD5701" s="7" t="str">
        <f>IFERROR(VLOOKUP(J5701,'Chuyển Mã'!$B$3:$C$9,2,0),"")</f>
        <v>Tỉnh</v>
      </c>
      <c r="AE5701" s="7" t="str">
        <f t="shared" si="810"/>
        <v>Mọc Nấm Hương 250g</v>
      </c>
      <c r="AF5701" s="7">
        <f t="shared" si="811"/>
        <v>26</v>
      </c>
    </row>
    <row r="5702" spans="1:32" x14ac:dyDescent="0.25">
      <c r="A5702" s="65">
        <v>45912</v>
      </c>
      <c r="B5702" s="25">
        <v>4176839710</v>
      </c>
      <c r="C5702" s="12" t="s">
        <v>7214</v>
      </c>
      <c r="D5702" s="16">
        <v>45912</v>
      </c>
      <c r="G5702" s="13" t="s">
        <v>7321</v>
      </c>
      <c r="I5702" s="25" t="s">
        <v>8956</v>
      </c>
      <c r="J5702" s="13" t="s">
        <v>1796</v>
      </c>
      <c r="K5702" s="13" t="s">
        <v>30</v>
      </c>
      <c r="L5702" s="25" t="str">
        <f>VLOOKUP($K5702,TONG_SL!$A:$D,2,0)</f>
        <v>Gà muối 500g</v>
      </c>
      <c r="N5702" s="25" t="str">
        <f t="shared" si="809"/>
        <v>K-C6</v>
      </c>
      <c r="Q5702" s="25" t="str">
        <f>VLOOKUP(K5702,TONG_SL!$A:$D,3,0)</f>
        <v>Túi</v>
      </c>
      <c r="R5702" s="1">
        <v>5</v>
      </c>
      <c r="T5702" s="1">
        <f>VLOOKUP(VLOOKUP(G5702,Ma_KH!$A:$R,18,0)&amp;K5702,Gia_MB!$A:$F,6,0)</f>
        <v>111058</v>
      </c>
      <c r="U5702" s="14">
        <f t="shared" si="805"/>
        <v>555290</v>
      </c>
      <c r="W5702" s="64">
        <f t="shared" si="806"/>
        <v>0</v>
      </c>
      <c r="X5702" s="3" t="str">
        <f t="shared" si="807"/>
        <v>8</v>
      </c>
      <c r="Z5702" s="14">
        <f t="shared" si="808"/>
        <v>44423.200000000004</v>
      </c>
      <c r="AA5702" s="7">
        <f>VLOOKUP(G5702,Ma_KH!$A:$R,14,0)</f>
        <v>60</v>
      </c>
      <c r="AD5702" s="7" t="str">
        <f>IFERROR(VLOOKUP(J5702,'Chuyển Mã'!$B$3:$C$9,2,0),"")</f>
        <v>Tỉnh</v>
      </c>
      <c r="AE5702" s="7" t="str">
        <f t="shared" si="810"/>
        <v>Gà muối 500g</v>
      </c>
      <c r="AF5702" s="7">
        <f t="shared" si="811"/>
        <v>5</v>
      </c>
    </row>
    <row r="5703" spans="1:32" x14ac:dyDescent="0.25">
      <c r="A5703" s="65">
        <v>45912</v>
      </c>
      <c r="B5703" s="25">
        <v>31945</v>
      </c>
      <c r="C5703" s="12" t="s">
        <v>7214</v>
      </c>
      <c r="D5703" s="16">
        <v>45912</v>
      </c>
      <c r="G5703" s="13" t="s">
        <v>813</v>
      </c>
      <c r="I5703" s="13" t="s">
        <v>813</v>
      </c>
      <c r="J5703" s="13" t="s">
        <v>1796</v>
      </c>
      <c r="K5703" s="13" t="s">
        <v>30</v>
      </c>
      <c r="L5703" s="25" t="str">
        <f>VLOOKUP($K5703,TONG_SL!$A:$D,2,0)</f>
        <v>Gà muối 500g</v>
      </c>
      <c r="N5703" s="25" t="str">
        <f t="shared" si="809"/>
        <v>K-C6</v>
      </c>
      <c r="Q5703" s="25" t="str">
        <f>VLOOKUP(K5703,TONG_SL!$A:$D,3,0)</f>
        <v>Túi</v>
      </c>
      <c r="R5703" s="1">
        <v>20</v>
      </c>
      <c r="T5703" s="1">
        <f>VLOOKUP(VLOOKUP(G5703,Ma_KH!$A:$R,18,0)&amp;K5703,Gia_MB!$A:$F,6,0)</f>
        <v>111058</v>
      </c>
      <c r="U5703" s="14">
        <f t="shared" si="805"/>
        <v>2221160</v>
      </c>
      <c r="W5703" s="64">
        <f t="shared" si="806"/>
        <v>0</v>
      </c>
      <c r="X5703" s="3" t="str">
        <f t="shared" si="807"/>
        <v>8</v>
      </c>
      <c r="Z5703" s="14">
        <f t="shared" si="808"/>
        <v>177692.80000000002</v>
      </c>
      <c r="AA5703" s="7">
        <f>VLOOKUP(G5703,Ma_KH!$A:$R,14,0)</f>
        <v>1</v>
      </c>
      <c r="AD5703" s="7" t="str">
        <f>IFERROR(VLOOKUP(J5703,'Chuyển Mã'!$B$3:$C$9,2,0),"")</f>
        <v>Tỉnh</v>
      </c>
      <c r="AE5703" s="7" t="str">
        <f t="shared" si="810"/>
        <v>Gà muối 500g</v>
      </c>
      <c r="AF5703" s="7">
        <f t="shared" si="811"/>
        <v>20</v>
      </c>
    </row>
    <row r="5704" spans="1:32" x14ac:dyDescent="0.25">
      <c r="A5704" s="65">
        <v>45912</v>
      </c>
      <c r="B5704" s="25">
        <v>31945</v>
      </c>
      <c r="C5704" s="12" t="s">
        <v>7214</v>
      </c>
      <c r="D5704" s="16">
        <v>45912</v>
      </c>
      <c r="G5704" s="13" t="s">
        <v>813</v>
      </c>
      <c r="I5704" s="13" t="s">
        <v>813</v>
      </c>
      <c r="J5704" s="13" t="s">
        <v>1796</v>
      </c>
      <c r="K5704" s="13" t="s">
        <v>27</v>
      </c>
      <c r="L5704" s="25" t="str">
        <f>VLOOKUP($K5704,TONG_SL!$A:$D,2,0)</f>
        <v>Chân giò heo muối 300g</v>
      </c>
      <c r="N5704" s="25" t="str">
        <f t="shared" si="809"/>
        <v>K-C6</v>
      </c>
      <c r="Q5704" s="25" t="str">
        <f>VLOOKUP(K5704,TONG_SL!$A:$D,3,0)</f>
        <v>Túi</v>
      </c>
      <c r="R5704" s="1">
        <v>20</v>
      </c>
      <c r="T5704" s="1">
        <f>VLOOKUP(VLOOKUP(G5704,Ma_KH!$A:$R,18,0)&amp;K5704,Gia_MB!$A:$F,6,0)</f>
        <v>73431</v>
      </c>
      <c r="U5704" s="14">
        <f t="shared" si="805"/>
        <v>1468620</v>
      </c>
      <c r="W5704" s="64">
        <f t="shared" si="806"/>
        <v>0</v>
      </c>
      <c r="X5704" s="3" t="str">
        <f t="shared" si="807"/>
        <v>8</v>
      </c>
      <c r="Z5704" s="14">
        <f t="shared" si="808"/>
        <v>117489.60000000001</v>
      </c>
      <c r="AA5704" s="7">
        <f>VLOOKUP(G5704,Ma_KH!$A:$R,14,0)</f>
        <v>1</v>
      </c>
      <c r="AD5704" s="7" t="str">
        <f>IFERROR(VLOOKUP(J5704,'Chuyển Mã'!$B$3:$C$9,2,0),"")</f>
        <v>Tỉnh</v>
      </c>
      <c r="AE5704" s="7" t="str">
        <f t="shared" si="810"/>
        <v>Chân giò heo muối 300g</v>
      </c>
      <c r="AF5704" s="7">
        <f t="shared" si="811"/>
        <v>20</v>
      </c>
    </row>
    <row r="5705" spans="1:32" x14ac:dyDescent="0.25">
      <c r="A5705" s="65">
        <v>45912</v>
      </c>
      <c r="B5705" s="25" t="s">
        <v>8906</v>
      </c>
      <c r="C5705" s="12" t="s">
        <v>7214</v>
      </c>
      <c r="D5705" s="16">
        <v>45912</v>
      </c>
      <c r="G5705" s="13" t="s">
        <v>7332</v>
      </c>
      <c r="I5705" s="13" t="s">
        <v>8957</v>
      </c>
      <c r="J5705" s="13" t="s">
        <v>1796</v>
      </c>
      <c r="K5705" s="13" t="s">
        <v>30</v>
      </c>
      <c r="L5705" s="25" t="str">
        <f>VLOOKUP($K5705,TONG_SL!$A:$D,2,0)</f>
        <v>Gà muối 500g</v>
      </c>
      <c r="N5705" s="25" t="str">
        <f t="shared" si="809"/>
        <v>K-C6</v>
      </c>
      <c r="Q5705" s="25" t="str">
        <f>VLOOKUP(K5705,TONG_SL!$A:$D,3,0)</f>
        <v>Túi</v>
      </c>
      <c r="R5705" s="1">
        <v>15</v>
      </c>
      <c r="T5705" s="1">
        <f>VLOOKUP(VLOOKUP(G5705,Ma_KH!$A:$R,18,0)&amp;K5705,Gia_MB!$A:$F,6,0)</f>
        <v>111058</v>
      </c>
      <c r="U5705" s="14">
        <f t="shared" ref="U5705:U5768" si="812">T5705*R5705</f>
        <v>1665870</v>
      </c>
      <c r="W5705" s="64">
        <f t="shared" ref="W5705:W5768" si="813">U5705*V5705</f>
        <v>0</v>
      </c>
      <c r="X5705" s="3" t="str">
        <f t="shared" ref="X5705:X5768" si="814">IF(B5705&lt;&gt;"","8","0")</f>
        <v>8</v>
      </c>
      <c r="Z5705" s="14">
        <f t="shared" ref="Z5705:Z5768" si="815">U5705*X5705%</f>
        <v>133269.6</v>
      </c>
      <c r="AA5705" s="7">
        <f>VLOOKUP(G5705,Ma_KH!$A:$R,14,0)</f>
        <v>60</v>
      </c>
      <c r="AD5705" s="7" t="str">
        <f>IFERROR(VLOOKUP(J5705,'Chuyển Mã'!$B$3:$C$9,2,0),"")</f>
        <v>Tỉnh</v>
      </c>
      <c r="AE5705" s="7" t="str">
        <f t="shared" si="810"/>
        <v>Gà muối 500g</v>
      </c>
      <c r="AF5705" s="7">
        <f t="shared" si="811"/>
        <v>15</v>
      </c>
    </row>
    <row r="5706" spans="1:32" x14ac:dyDescent="0.25">
      <c r="A5706" s="65">
        <v>45912</v>
      </c>
      <c r="B5706" s="25" t="s">
        <v>8906</v>
      </c>
      <c r="C5706" s="12" t="s">
        <v>7214</v>
      </c>
      <c r="D5706" s="16">
        <v>45912</v>
      </c>
      <c r="G5706" s="13" t="s">
        <v>7332</v>
      </c>
      <c r="I5706" s="13" t="s">
        <v>8957</v>
      </c>
      <c r="J5706" s="13" t="s">
        <v>1796</v>
      </c>
      <c r="K5706" s="13" t="s">
        <v>27</v>
      </c>
      <c r="L5706" s="25" t="str">
        <f>VLOOKUP($K5706,TONG_SL!$A:$D,2,0)</f>
        <v>Chân giò heo muối 300g</v>
      </c>
      <c r="N5706" s="25" t="str">
        <f t="shared" si="809"/>
        <v>K-C6</v>
      </c>
      <c r="Q5706" s="25" t="str">
        <f>VLOOKUP(K5706,TONG_SL!$A:$D,3,0)</f>
        <v>Túi</v>
      </c>
      <c r="R5706" s="1">
        <v>10</v>
      </c>
      <c r="T5706" s="1">
        <f>VLOOKUP(VLOOKUP(G5706,Ma_KH!$A:$R,18,0)&amp;K5706,Gia_MB!$A:$F,6,0)</f>
        <v>73431</v>
      </c>
      <c r="U5706" s="14">
        <f t="shared" si="812"/>
        <v>734310</v>
      </c>
      <c r="W5706" s="64">
        <f t="shared" si="813"/>
        <v>0</v>
      </c>
      <c r="X5706" s="3" t="str">
        <f t="shared" si="814"/>
        <v>8</v>
      </c>
      <c r="Z5706" s="14">
        <f t="shared" si="815"/>
        <v>58744.800000000003</v>
      </c>
      <c r="AA5706" s="7">
        <f>VLOOKUP(G5706,Ma_KH!$A:$R,14,0)</f>
        <v>60</v>
      </c>
      <c r="AD5706" s="7" t="str">
        <f>IFERROR(VLOOKUP(J5706,'Chuyển Mã'!$B$3:$C$9,2,0),"")</f>
        <v>Tỉnh</v>
      </c>
      <c r="AE5706" s="7" t="str">
        <f t="shared" si="810"/>
        <v>Chân giò heo muối 300g</v>
      </c>
      <c r="AF5706" s="7">
        <f t="shared" si="811"/>
        <v>10</v>
      </c>
    </row>
    <row r="5707" spans="1:32" x14ac:dyDescent="0.25">
      <c r="A5707" s="65">
        <v>45912</v>
      </c>
      <c r="B5707" s="25" t="s">
        <v>8906</v>
      </c>
      <c r="C5707" s="12" t="s">
        <v>7214</v>
      </c>
      <c r="D5707" s="16">
        <v>45912</v>
      </c>
      <c r="G5707" s="13" t="s">
        <v>7332</v>
      </c>
      <c r="I5707" s="13" t="s">
        <v>8957</v>
      </c>
      <c r="J5707" s="13" t="s">
        <v>1796</v>
      </c>
      <c r="K5707" s="13" t="s">
        <v>51</v>
      </c>
      <c r="L5707" s="25" t="str">
        <f>VLOOKUP($K5707,TONG_SL!$A:$D,2,0)</f>
        <v>Mọc Nấm Hương 250g</v>
      </c>
      <c r="N5707" s="25" t="str">
        <f t="shared" si="809"/>
        <v>K-C6</v>
      </c>
      <c r="Q5707" s="25" t="str">
        <f>VLOOKUP(K5707,TONG_SL!$A:$D,3,0)</f>
        <v>Túi</v>
      </c>
      <c r="R5707" s="1">
        <v>5</v>
      </c>
      <c r="T5707" s="1">
        <f>VLOOKUP(VLOOKUP(G5707,Ma_KH!$A:$R,18,0)&amp;K5707,Gia_MB!$A:$F,6,0)</f>
        <v>46000</v>
      </c>
      <c r="U5707" s="14">
        <f t="shared" si="812"/>
        <v>230000</v>
      </c>
      <c r="W5707" s="64">
        <f t="shared" si="813"/>
        <v>0</v>
      </c>
      <c r="X5707" s="3" t="str">
        <f t="shared" si="814"/>
        <v>8</v>
      </c>
      <c r="Z5707" s="14">
        <f t="shared" si="815"/>
        <v>18400</v>
      </c>
      <c r="AA5707" s="7">
        <f>VLOOKUP(G5707,Ma_KH!$A:$R,14,0)</f>
        <v>60</v>
      </c>
      <c r="AD5707" s="7" t="str">
        <f>IFERROR(VLOOKUP(J5707,'Chuyển Mã'!$B$3:$C$9,2,0),"")</f>
        <v>Tỉnh</v>
      </c>
      <c r="AE5707" s="7" t="str">
        <f t="shared" si="810"/>
        <v>Mọc Nấm Hương 250g</v>
      </c>
      <c r="AF5707" s="7">
        <f t="shared" si="811"/>
        <v>5</v>
      </c>
    </row>
    <row r="5708" spans="1:32" x14ac:dyDescent="0.25">
      <c r="A5708" s="65">
        <v>45912</v>
      </c>
      <c r="B5708" s="25" t="s">
        <v>8906</v>
      </c>
      <c r="C5708" s="12" t="s">
        <v>7214</v>
      </c>
      <c r="D5708" s="16">
        <v>45912</v>
      </c>
      <c r="G5708" s="13" t="s">
        <v>7332</v>
      </c>
      <c r="I5708" s="13" t="s">
        <v>8957</v>
      </c>
      <c r="J5708" s="13" t="s">
        <v>1796</v>
      </c>
      <c r="K5708" s="13" t="s">
        <v>39</v>
      </c>
      <c r="L5708" s="25" t="str">
        <f>VLOOKUP($K5708,TONG_SL!$A:$D,2,0)</f>
        <v>Chả cốm 300g</v>
      </c>
      <c r="N5708" s="25" t="str">
        <f t="shared" si="809"/>
        <v>K-C6</v>
      </c>
      <c r="Q5708" s="25" t="str">
        <f>VLOOKUP(K5708,TONG_SL!$A:$D,3,0)</f>
        <v>Túi</v>
      </c>
      <c r="R5708" s="1">
        <v>3</v>
      </c>
      <c r="T5708" s="1">
        <f>VLOOKUP(VLOOKUP(G5708,Ma_KH!$A:$R,18,0)&amp;K5708,Gia_MB!$A:$F,6,0)</f>
        <v>74250</v>
      </c>
      <c r="U5708" s="14">
        <f t="shared" si="812"/>
        <v>222750</v>
      </c>
      <c r="W5708" s="64">
        <f t="shared" si="813"/>
        <v>0</v>
      </c>
      <c r="X5708" s="3" t="str">
        <f t="shared" si="814"/>
        <v>8</v>
      </c>
      <c r="Z5708" s="14">
        <f t="shared" si="815"/>
        <v>17820</v>
      </c>
      <c r="AA5708" s="7">
        <f>VLOOKUP(G5708,Ma_KH!$A:$R,14,0)</f>
        <v>60</v>
      </c>
      <c r="AD5708" s="7" t="str">
        <f>IFERROR(VLOOKUP(J5708,'Chuyển Mã'!$B$3:$C$9,2,0),"")</f>
        <v>Tỉnh</v>
      </c>
      <c r="AE5708" s="7" t="str">
        <f t="shared" si="810"/>
        <v>Chả cốm 300g</v>
      </c>
      <c r="AF5708" s="7">
        <f t="shared" si="811"/>
        <v>3</v>
      </c>
    </row>
    <row r="5709" spans="1:32" x14ac:dyDescent="0.25">
      <c r="A5709" s="65">
        <v>45912</v>
      </c>
      <c r="B5709" s="25" t="s">
        <v>8907</v>
      </c>
      <c r="C5709" s="12" t="s">
        <v>7214</v>
      </c>
      <c r="D5709" s="16">
        <v>45912</v>
      </c>
      <c r="G5709" s="13" t="s">
        <v>7339</v>
      </c>
      <c r="I5709" s="13" t="s">
        <v>8958</v>
      </c>
      <c r="J5709" s="13" t="s">
        <v>1796</v>
      </c>
      <c r="K5709" s="13" t="s">
        <v>30</v>
      </c>
      <c r="L5709" s="25" t="str">
        <f>VLOOKUP($K5709,TONG_SL!$A:$D,2,0)</f>
        <v>Gà muối 500g</v>
      </c>
      <c r="N5709" s="25" t="str">
        <f t="shared" si="809"/>
        <v>K-C6</v>
      </c>
      <c r="Q5709" s="25" t="str">
        <f>VLOOKUP(K5709,TONG_SL!$A:$D,3,0)</f>
        <v>Túi</v>
      </c>
      <c r="R5709" s="1">
        <v>20</v>
      </c>
      <c r="T5709" s="1">
        <f>VLOOKUP(VLOOKUP(G5709,Ma_KH!$A:$R,18,0)&amp;K5709,Gia_MB!$A:$F,6,0)</f>
        <v>111058</v>
      </c>
      <c r="U5709" s="14">
        <f t="shared" si="812"/>
        <v>2221160</v>
      </c>
      <c r="W5709" s="64">
        <f t="shared" si="813"/>
        <v>0</v>
      </c>
      <c r="X5709" s="3" t="str">
        <f t="shared" si="814"/>
        <v>8</v>
      </c>
      <c r="Z5709" s="14">
        <f t="shared" si="815"/>
        <v>177692.80000000002</v>
      </c>
      <c r="AA5709" s="7">
        <f>VLOOKUP(G5709,Ma_KH!$A:$R,14,0)</f>
        <v>60</v>
      </c>
      <c r="AD5709" s="7" t="str">
        <f>IFERROR(VLOOKUP(J5709,'Chuyển Mã'!$B$3:$C$9,2,0),"")</f>
        <v>Tỉnh</v>
      </c>
      <c r="AE5709" s="7" t="str">
        <f t="shared" si="810"/>
        <v>Gà muối 500g</v>
      </c>
      <c r="AF5709" s="7">
        <f t="shared" si="811"/>
        <v>20</v>
      </c>
    </row>
    <row r="5710" spans="1:32" x14ac:dyDescent="0.25">
      <c r="A5710" s="65">
        <v>45912</v>
      </c>
      <c r="B5710" s="25" t="s">
        <v>8907</v>
      </c>
      <c r="C5710" s="12" t="s">
        <v>7214</v>
      </c>
      <c r="D5710" s="16">
        <v>45912</v>
      </c>
      <c r="G5710" s="13" t="s">
        <v>7339</v>
      </c>
      <c r="I5710" s="13" t="s">
        <v>8958</v>
      </c>
      <c r="J5710" s="13" t="s">
        <v>1796</v>
      </c>
      <c r="K5710" s="13" t="s">
        <v>27</v>
      </c>
      <c r="L5710" s="25" t="str">
        <f>VLOOKUP($K5710,TONG_SL!$A:$D,2,0)</f>
        <v>Chân giò heo muối 300g</v>
      </c>
      <c r="N5710" s="25" t="str">
        <f t="shared" si="809"/>
        <v>K-C6</v>
      </c>
      <c r="Q5710" s="25" t="str">
        <f>VLOOKUP(K5710,TONG_SL!$A:$D,3,0)</f>
        <v>Túi</v>
      </c>
      <c r="R5710" s="1">
        <v>20</v>
      </c>
      <c r="T5710" s="1">
        <f>VLOOKUP(VLOOKUP(G5710,Ma_KH!$A:$R,18,0)&amp;K5710,Gia_MB!$A:$F,6,0)</f>
        <v>73431</v>
      </c>
      <c r="U5710" s="14">
        <f t="shared" si="812"/>
        <v>1468620</v>
      </c>
      <c r="W5710" s="64">
        <f t="shared" si="813"/>
        <v>0</v>
      </c>
      <c r="X5710" s="3" t="str">
        <f t="shared" si="814"/>
        <v>8</v>
      </c>
      <c r="Z5710" s="14">
        <f t="shared" si="815"/>
        <v>117489.60000000001</v>
      </c>
      <c r="AA5710" s="7">
        <f>VLOOKUP(G5710,Ma_KH!$A:$R,14,0)</f>
        <v>60</v>
      </c>
      <c r="AD5710" s="7" t="str">
        <f>IFERROR(VLOOKUP(J5710,'Chuyển Mã'!$B$3:$C$9,2,0),"")</f>
        <v>Tỉnh</v>
      </c>
      <c r="AE5710" s="7" t="str">
        <f t="shared" si="810"/>
        <v>Chân giò heo muối 300g</v>
      </c>
      <c r="AF5710" s="7">
        <f t="shared" si="811"/>
        <v>20</v>
      </c>
    </row>
    <row r="5711" spans="1:32" x14ac:dyDescent="0.25">
      <c r="A5711" s="65">
        <v>45912</v>
      </c>
      <c r="B5711" s="25" t="s">
        <v>8907</v>
      </c>
      <c r="C5711" s="12" t="s">
        <v>7214</v>
      </c>
      <c r="D5711" s="16">
        <v>45912</v>
      </c>
      <c r="G5711" s="13" t="s">
        <v>7339</v>
      </c>
      <c r="I5711" s="13" t="s">
        <v>8958</v>
      </c>
      <c r="J5711" s="13" t="s">
        <v>1796</v>
      </c>
      <c r="K5711" s="13" t="s">
        <v>8962</v>
      </c>
      <c r="L5711" s="25" t="str">
        <f>VLOOKUP($K5711,TONG_SL!$A:$D,2,0)</f>
        <v>Giò lụa cây 250g</v>
      </c>
      <c r="N5711" s="25" t="str">
        <f t="shared" si="809"/>
        <v>K-C6</v>
      </c>
      <c r="Q5711" s="25" t="str">
        <f>VLOOKUP(K5711,TONG_SL!$A:$D,3,0)</f>
        <v>Túi</v>
      </c>
      <c r="R5711" s="1">
        <v>10</v>
      </c>
      <c r="T5711" s="1">
        <f>VLOOKUP(VLOOKUP(G5711,Ma_KH!$A:$R,18,0)&amp;K5711,Gia_MB!$A:$F,6,0)</f>
        <v>49500</v>
      </c>
      <c r="U5711" s="14">
        <f t="shared" si="812"/>
        <v>495000</v>
      </c>
      <c r="W5711" s="64">
        <f t="shared" si="813"/>
        <v>0</v>
      </c>
      <c r="X5711" s="3" t="str">
        <f t="shared" si="814"/>
        <v>8</v>
      </c>
      <c r="Z5711" s="14">
        <f t="shared" si="815"/>
        <v>39600</v>
      </c>
      <c r="AA5711" s="7">
        <f>VLOOKUP(G5711,Ma_KH!$A:$R,14,0)</f>
        <v>60</v>
      </c>
      <c r="AD5711" s="7" t="str">
        <f>IFERROR(VLOOKUP(J5711,'Chuyển Mã'!$B$3:$C$9,2,0),"")</f>
        <v>Tỉnh</v>
      </c>
      <c r="AE5711" s="7" t="str">
        <f t="shared" si="810"/>
        <v>Giò lụa cây 250g</v>
      </c>
      <c r="AF5711" s="7">
        <f t="shared" si="811"/>
        <v>10</v>
      </c>
    </row>
    <row r="5712" spans="1:32" x14ac:dyDescent="0.25">
      <c r="A5712" s="65">
        <v>45912</v>
      </c>
      <c r="B5712" s="25" t="s">
        <v>8907</v>
      </c>
      <c r="C5712" s="12" t="s">
        <v>7214</v>
      </c>
      <c r="D5712" s="16">
        <v>45912</v>
      </c>
      <c r="G5712" s="13" t="s">
        <v>7339</v>
      </c>
      <c r="I5712" s="13" t="s">
        <v>8958</v>
      </c>
      <c r="J5712" s="13" t="s">
        <v>1796</v>
      </c>
      <c r="K5712" s="13" t="s">
        <v>32</v>
      </c>
      <c r="L5712" s="25" t="str">
        <f>VLOOKUP($K5712,TONG_SL!$A:$D,2,0)</f>
        <v>Giò Tai Lưỡi Xào 250</v>
      </c>
      <c r="N5712" s="25" t="str">
        <f t="shared" si="809"/>
        <v>K-C6</v>
      </c>
      <c r="Q5712" s="25" t="str">
        <f>VLOOKUP(K5712,TONG_SL!$A:$D,3,0)</f>
        <v>Túi</v>
      </c>
      <c r="R5712" s="1">
        <v>10</v>
      </c>
      <c r="T5712" s="1">
        <f>VLOOKUP(VLOOKUP(G5712,Ma_KH!$A:$R,18,0)&amp;K5712,Gia_MB!$A:$F,6,0)</f>
        <v>50183</v>
      </c>
      <c r="U5712" s="14">
        <f t="shared" si="812"/>
        <v>501830</v>
      </c>
      <c r="W5712" s="64">
        <f t="shared" si="813"/>
        <v>0</v>
      </c>
      <c r="X5712" s="3" t="str">
        <f t="shared" si="814"/>
        <v>8</v>
      </c>
      <c r="Z5712" s="14">
        <f t="shared" si="815"/>
        <v>40146.400000000001</v>
      </c>
      <c r="AA5712" s="7">
        <f>VLOOKUP(G5712,Ma_KH!$A:$R,14,0)</f>
        <v>60</v>
      </c>
      <c r="AD5712" s="7" t="str">
        <f>IFERROR(VLOOKUP(J5712,'Chuyển Mã'!$B$3:$C$9,2,0),"")</f>
        <v>Tỉnh</v>
      </c>
      <c r="AE5712" s="7" t="str">
        <f t="shared" si="810"/>
        <v>Giò Tai Lưỡi Xào 250</v>
      </c>
      <c r="AF5712" s="7">
        <f t="shared" si="811"/>
        <v>10</v>
      </c>
    </row>
    <row r="5713" spans="1:32" x14ac:dyDescent="0.25">
      <c r="A5713" s="65">
        <v>45912</v>
      </c>
      <c r="B5713" s="25" t="s">
        <v>8907</v>
      </c>
      <c r="C5713" s="12" t="s">
        <v>7214</v>
      </c>
      <c r="D5713" s="16">
        <v>45912</v>
      </c>
      <c r="G5713" s="13" t="s">
        <v>7339</v>
      </c>
      <c r="I5713" s="13" t="s">
        <v>8958</v>
      </c>
      <c r="J5713" s="13" t="s">
        <v>1796</v>
      </c>
      <c r="K5713" s="13" t="s">
        <v>51</v>
      </c>
      <c r="L5713" s="25" t="str">
        <f>VLOOKUP($K5713,TONG_SL!$A:$D,2,0)</f>
        <v>Mọc Nấm Hương 250g</v>
      </c>
      <c r="N5713" s="25" t="str">
        <f t="shared" si="809"/>
        <v>K-C6</v>
      </c>
      <c r="Q5713" s="25" t="str">
        <f>VLOOKUP(K5713,TONG_SL!$A:$D,3,0)</f>
        <v>Túi</v>
      </c>
      <c r="R5713" s="1">
        <v>10</v>
      </c>
      <c r="T5713" s="1">
        <f>VLOOKUP(VLOOKUP(G5713,Ma_KH!$A:$R,18,0)&amp;K5713,Gia_MB!$A:$F,6,0)</f>
        <v>46000</v>
      </c>
      <c r="U5713" s="14">
        <f t="shared" si="812"/>
        <v>460000</v>
      </c>
      <c r="W5713" s="64">
        <f t="shared" si="813"/>
        <v>0</v>
      </c>
      <c r="X5713" s="3" t="str">
        <f t="shared" si="814"/>
        <v>8</v>
      </c>
      <c r="Z5713" s="14">
        <f t="shared" si="815"/>
        <v>36800</v>
      </c>
      <c r="AA5713" s="7">
        <f>VLOOKUP(G5713,Ma_KH!$A:$R,14,0)</f>
        <v>60</v>
      </c>
      <c r="AD5713" s="7" t="str">
        <f>IFERROR(VLOOKUP(J5713,'Chuyển Mã'!$B$3:$C$9,2,0),"")</f>
        <v>Tỉnh</v>
      </c>
      <c r="AE5713" s="7" t="str">
        <f t="shared" si="810"/>
        <v>Mọc Nấm Hương 250g</v>
      </c>
      <c r="AF5713" s="7">
        <f t="shared" si="811"/>
        <v>10</v>
      </c>
    </row>
    <row r="5714" spans="1:32" x14ac:dyDescent="0.25">
      <c r="A5714" s="65">
        <v>45912</v>
      </c>
      <c r="B5714" s="25" t="s">
        <v>8907</v>
      </c>
      <c r="C5714" s="12" t="s">
        <v>7214</v>
      </c>
      <c r="D5714" s="16">
        <v>45912</v>
      </c>
      <c r="G5714" s="13" t="s">
        <v>7339</v>
      </c>
      <c r="I5714" s="13" t="s">
        <v>8958</v>
      </c>
      <c r="J5714" s="13" t="s">
        <v>1796</v>
      </c>
      <c r="K5714" s="13" t="s">
        <v>39</v>
      </c>
      <c r="L5714" s="25" t="str">
        <f>VLOOKUP($K5714,TONG_SL!$A:$D,2,0)</f>
        <v>Chả cốm 300g</v>
      </c>
      <c r="N5714" s="25" t="str">
        <f t="shared" si="809"/>
        <v>K-C6</v>
      </c>
      <c r="Q5714" s="25" t="str">
        <f>VLOOKUP(K5714,TONG_SL!$A:$D,3,0)</f>
        <v>Túi</v>
      </c>
      <c r="R5714" s="1">
        <v>10</v>
      </c>
      <c r="T5714" s="1">
        <f>VLOOKUP(VLOOKUP(G5714,Ma_KH!$A:$R,18,0)&amp;K5714,Gia_MB!$A:$F,6,0)</f>
        <v>74250</v>
      </c>
      <c r="U5714" s="14">
        <f t="shared" si="812"/>
        <v>742500</v>
      </c>
      <c r="W5714" s="64">
        <f t="shared" si="813"/>
        <v>0</v>
      </c>
      <c r="X5714" s="3" t="str">
        <f t="shared" si="814"/>
        <v>8</v>
      </c>
      <c r="Z5714" s="14">
        <f t="shared" si="815"/>
        <v>59400</v>
      </c>
      <c r="AA5714" s="7">
        <f>VLOOKUP(G5714,Ma_KH!$A:$R,14,0)</f>
        <v>60</v>
      </c>
      <c r="AD5714" s="7" t="str">
        <f>IFERROR(VLOOKUP(J5714,'Chuyển Mã'!$B$3:$C$9,2,0),"")</f>
        <v>Tỉnh</v>
      </c>
      <c r="AE5714" s="7" t="str">
        <f t="shared" si="810"/>
        <v>Chả cốm 300g</v>
      </c>
      <c r="AF5714" s="7">
        <f t="shared" si="811"/>
        <v>10</v>
      </c>
    </row>
    <row r="5715" spans="1:32" x14ac:dyDescent="0.25">
      <c r="A5715" s="65">
        <v>45912</v>
      </c>
      <c r="B5715" s="25" t="s">
        <v>8908</v>
      </c>
      <c r="C5715" s="12" t="s">
        <v>7214</v>
      </c>
      <c r="D5715" s="16">
        <v>45912</v>
      </c>
      <c r="G5715" s="13" t="s">
        <v>7510</v>
      </c>
      <c r="I5715" s="13" t="s">
        <v>8959</v>
      </c>
      <c r="J5715" s="13" t="s">
        <v>1796</v>
      </c>
      <c r="K5715" s="13" t="s">
        <v>27</v>
      </c>
      <c r="L5715" s="25" t="str">
        <f>VLOOKUP($K5715,TONG_SL!$A:$D,2,0)</f>
        <v>Chân giò heo muối 300g</v>
      </c>
      <c r="N5715" s="25" t="str">
        <f t="shared" si="809"/>
        <v>K-C6</v>
      </c>
      <c r="Q5715" s="25" t="str">
        <f>VLOOKUP(K5715,TONG_SL!$A:$D,3,0)</f>
        <v>Túi</v>
      </c>
      <c r="R5715" s="1">
        <v>10</v>
      </c>
      <c r="T5715" s="1">
        <f>VLOOKUP(VLOOKUP(G5715,Ma_KH!$A:$R,18,0)&amp;K5715,Gia_MB!$A:$F,6,0)</f>
        <v>73431</v>
      </c>
      <c r="U5715" s="14">
        <f t="shared" si="812"/>
        <v>734310</v>
      </c>
      <c r="W5715" s="64">
        <f t="shared" si="813"/>
        <v>0</v>
      </c>
      <c r="X5715" s="3" t="str">
        <f t="shared" si="814"/>
        <v>8</v>
      </c>
      <c r="Z5715" s="14">
        <f t="shared" si="815"/>
        <v>58744.800000000003</v>
      </c>
      <c r="AA5715" s="7">
        <f>VLOOKUP(G5715,Ma_KH!$A:$R,14,0)</f>
        <v>60</v>
      </c>
      <c r="AD5715" s="7" t="str">
        <f>IFERROR(VLOOKUP(J5715,'Chuyển Mã'!$B$3:$C$9,2,0),"")</f>
        <v>Tỉnh</v>
      </c>
      <c r="AE5715" s="7" t="str">
        <f t="shared" si="810"/>
        <v>Chân giò heo muối 300g</v>
      </c>
      <c r="AF5715" s="7">
        <f t="shared" si="811"/>
        <v>10</v>
      </c>
    </row>
    <row r="5716" spans="1:32" x14ac:dyDescent="0.25">
      <c r="A5716" s="65">
        <v>45912</v>
      </c>
      <c r="B5716" s="25" t="s">
        <v>8908</v>
      </c>
      <c r="C5716" s="12" t="s">
        <v>7214</v>
      </c>
      <c r="D5716" s="16">
        <v>45912</v>
      </c>
      <c r="G5716" s="13" t="s">
        <v>7510</v>
      </c>
      <c r="I5716" s="13" t="s">
        <v>8959</v>
      </c>
      <c r="J5716" s="13" t="s">
        <v>1796</v>
      </c>
      <c r="K5716" s="13" t="s">
        <v>30</v>
      </c>
      <c r="L5716" s="25" t="str">
        <f>VLOOKUP($K5716,TONG_SL!$A:$D,2,0)</f>
        <v>Gà muối 500g</v>
      </c>
      <c r="N5716" s="25" t="str">
        <f t="shared" si="809"/>
        <v>K-C6</v>
      </c>
      <c r="Q5716" s="25" t="str">
        <f>VLOOKUP(K5716,TONG_SL!$A:$D,3,0)</f>
        <v>Túi</v>
      </c>
      <c r="R5716" s="1">
        <v>10</v>
      </c>
      <c r="T5716" s="1">
        <f>VLOOKUP(VLOOKUP(G5716,Ma_KH!$A:$R,18,0)&amp;K5716,Gia_MB!$A:$F,6,0)</f>
        <v>111058</v>
      </c>
      <c r="U5716" s="14">
        <f t="shared" si="812"/>
        <v>1110580</v>
      </c>
      <c r="W5716" s="64">
        <f t="shared" si="813"/>
        <v>0</v>
      </c>
      <c r="X5716" s="3" t="str">
        <f t="shared" si="814"/>
        <v>8</v>
      </c>
      <c r="Z5716" s="14">
        <f t="shared" si="815"/>
        <v>88846.400000000009</v>
      </c>
      <c r="AA5716" s="7">
        <f>VLOOKUP(G5716,Ma_KH!$A:$R,14,0)</f>
        <v>60</v>
      </c>
      <c r="AD5716" s="7" t="str">
        <f>IFERROR(VLOOKUP(J5716,'Chuyển Mã'!$B$3:$C$9,2,0),"")</f>
        <v>Tỉnh</v>
      </c>
      <c r="AE5716" s="7" t="str">
        <f t="shared" si="810"/>
        <v>Gà muối 500g</v>
      </c>
      <c r="AF5716" s="7">
        <f t="shared" si="811"/>
        <v>10</v>
      </c>
    </row>
    <row r="5717" spans="1:32" x14ac:dyDescent="0.25">
      <c r="A5717" s="65">
        <v>45912</v>
      </c>
      <c r="B5717" s="25" t="s">
        <v>8908</v>
      </c>
      <c r="C5717" s="12" t="s">
        <v>7214</v>
      </c>
      <c r="D5717" s="16">
        <v>45912</v>
      </c>
      <c r="G5717" s="13" t="s">
        <v>7510</v>
      </c>
      <c r="I5717" s="13" t="s">
        <v>8959</v>
      </c>
      <c r="J5717" s="13" t="s">
        <v>1796</v>
      </c>
      <c r="K5717" s="13" t="s">
        <v>32</v>
      </c>
      <c r="L5717" s="25" t="str">
        <f>VLOOKUP($K5717,TONG_SL!$A:$D,2,0)</f>
        <v>Giò Tai Lưỡi Xào 250</v>
      </c>
      <c r="N5717" s="25" t="str">
        <f t="shared" si="809"/>
        <v>K-C6</v>
      </c>
      <c r="Q5717" s="25" t="str">
        <f>VLOOKUP(K5717,TONG_SL!$A:$D,3,0)</f>
        <v>Túi</v>
      </c>
      <c r="R5717" s="1">
        <v>10</v>
      </c>
      <c r="T5717" s="1">
        <f>VLOOKUP(VLOOKUP(G5717,Ma_KH!$A:$R,18,0)&amp;K5717,Gia_MB!$A:$F,6,0)</f>
        <v>50183</v>
      </c>
      <c r="U5717" s="14">
        <f t="shared" si="812"/>
        <v>501830</v>
      </c>
      <c r="W5717" s="64">
        <f t="shared" si="813"/>
        <v>0</v>
      </c>
      <c r="X5717" s="3" t="str">
        <f t="shared" si="814"/>
        <v>8</v>
      </c>
      <c r="Z5717" s="14">
        <f t="shared" si="815"/>
        <v>40146.400000000001</v>
      </c>
      <c r="AA5717" s="7">
        <f>VLOOKUP(G5717,Ma_KH!$A:$R,14,0)</f>
        <v>60</v>
      </c>
      <c r="AD5717" s="7" t="str">
        <f>IFERROR(VLOOKUP(J5717,'Chuyển Mã'!$B$3:$C$9,2,0),"")</f>
        <v>Tỉnh</v>
      </c>
      <c r="AE5717" s="7" t="str">
        <f t="shared" si="810"/>
        <v>Giò Tai Lưỡi Xào 250</v>
      </c>
      <c r="AF5717" s="7">
        <f t="shared" si="811"/>
        <v>10</v>
      </c>
    </row>
    <row r="5718" spans="1:32" x14ac:dyDescent="0.25">
      <c r="A5718" s="65">
        <v>45912</v>
      </c>
      <c r="B5718" s="25" t="s">
        <v>8908</v>
      </c>
      <c r="C5718" s="12" t="s">
        <v>7214</v>
      </c>
      <c r="D5718" s="16">
        <v>45912</v>
      </c>
      <c r="G5718" s="13" t="s">
        <v>7510</v>
      </c>
      <c r="I5718" s="13" t="s">
        <v>8959</v>
      </c>
      <c r="J5718" s="13" t="s">
        <v>1796</v>
      </c>
      <c r="K5718" s="13" t="s">
        <v>51</v>
      </c>
      <c r="L5718" s="25" t="str">
        <f>VLOOKUP($K5718,TONG_SL!$A:$D,2,0)</f>
        <v>Mọc Nấm Hương 250g</v>
      </c>
      <c r="N5718" s="25" t="str">
        <f t="shared" si="809"/>
        <v>K-C6</v>
      </c>
      <c r="Q5718" s="25" t="str">
        <f>VLOOKUP(K5718,TONG_SL!$A:$D,3,0)</f>
        <v>Túi</v>
      </c>
      <c r="R5718" s="1">
        <v>10</v>
      </c>
      <c r="T5718" s="1">
        <f>VLOOKUP(VLOOKUP(G5718,Ma_KH!$A:$R,18,0)&amp;K5718,Gia_MB!$A:$F,6,0)</f>
        <v>46000</v>
      </c>
      <c r="U5718" s="14">
        <f t="shared" si="812"/>
        <v>460000</v>
      </c>
      <c r="W5718" s="64">
        <f t="shared" si="813"/>
        <v>0</v>
      </c>
      <c r="X5718" s="3" t="str">
        <f t="shared" si="814"/>
        <v>8</v>
      </c>
      <c r="Z5718" s="14">
        <f t="shared" si="815"/>
        <v>36800</v>
      </c>
      <c r="AA5718" s="7">
        <f>VLOOKUP(G5718,Ma_KH!$A:$R,14,0)</f>
        <v>60</v>
      </c>
      <c r="AD5718" s="7" t="str">
        <f>IFERROR(VLOOKUP(J5718,'Chuyển Mã'!$B$3:$C$9,2,0),"")</f>
        <v>Tỉnh</v>
      </c>
      <c r="AE5718" s="7" t="str">
        <f t="shared" si="810"/>
        <v>Mọc Nấm Hương 250g</v>
      </c>
      <c r="AF5718" s="7">
        <f t="shared" si="811"/>
        <v>10</v>
      </c>
    </row>
    <row r="5719" spans="1:32" x14ac:dyDescent="0.25">
      <c r="A5719" s="65">
        <v>45912</v>
      </c>
      <c r="B5719" s="25" t="s">
        <v>8908</v>
      </c>
      <c r="C5719" s="12" t="s">
        <v>7214</v>
      </c>
      <c r="D5719" s="16">
        <v>45912</v>
      </c>
      <c r="G5719" s="13" t="s">
        <v>7510</v>
      </c>
      <c r="I5719" s="13" t="s">
        <v>8959</v>
      </c>
      <c r="J5719" s="13" t="s">
        <v>1796</v>
      </c>
      <c r="K5719" s="13" t="s">
        <v>39</v>
      </c>
      <c r="L5719" s="25" t="str">
        <f>VLOOKUP($K5719,TONG_SL!$A:$D,2,0)</f>
        <v>Chả cốm 300g</v>
      </c>
      <c r="N5719" s="25" t="str">
        <f t="shared" si="809"/>
        <v>K-C6</v>
      </c>
      <c r="Q5719" s="25" t="str">
        <f>VLOOKUP(K5719,TONG_SL!$A:$D,3,0)</f>
        <v>Túi</v>
      </c>
      <c r="R5719" s="1">
        <v>5</v>
      </c>
      <c r="T5719" s="1">
        <f>VLOOKUP(VLOOKUP(G5719,Ma_KH!$A:$R,18,0)&amp;K5719,Gia_MB!$A:$F,6,0)</f>
        <v>74250</v>
      </c>
      <c r="U5719" s="14">
        <f t="shared" si="812"/>
        <v>371250</v>
      </c>
      <c r="W5719" s="64">
        <f t="shared" si="813"/>
        <v>0</v>
      </c>
      <c r="X5719" s="3" t="str">
        <f t="shared" si="814"/>
        <v>8</v>
      </c>
      <c r="Z5719" s="14">
        <f t="shared" si="815"/>
        <v>29700</v>
      </c>
      <c r="AA5719" s="7">
        <f>VLOOKUP(G5719,Ma_KH!$A:$R,14,0)</f>
        <v>60</v>
      </c>
      <c r="AD5719" s="7" t="str">
        <f>IFERROR(VLOOKUP(J5719,'Chuyển Mã'!$B$3:$C$9,2,0),"")</f>
        <v>Tỉnh</v>
      </c>
      <c r="AE5719" s="7" t="str">
        <f t="shared" si="810"/>
        <v>Chả cốm 300g</v>
      </c>
      <c r="AF5719" s="7">
        <f t="shared" si="811"/>
        <v>5</v>
      </c>
    </row>
    <row r="5720" spans="1:32" x14ac:dyDescent="0.25">
      <c r="A5720" s="65">
        <v>45912</v>
      </c>
      <c r="B5720" s="25" t="s">
        <v>8908</v>
      </c>
      <c r="C5720" s="12" t="s">
        <v>7214</v>
      </c>
      <c r="D5720" s="16">
        <v>45912</v>
      </c>
      <c r="G5720" s="13" t="s">
        <v>7510</v>
      </c>
      <c r="I5720" s="13" t="s">
        <v>8959</v>
      </c>
      <c r="J5720" s="13" t="s">
        <v>1796</v>
      </c>
      <c r="K5720" s="13" t="s">
        <v>35</v>
      </c>
      <c r="L5720" s="25" t="str">
        <f>VLOOKUP($K5720,TONG_SL!$A:$D,2,0)</f>
        <v>Tai heo muối 200g</v>
      </c>
      <c r="N5720" s="25" t="str">
        <f t="shared" si="809"/>
        <v>K-C6</v>
      </c>
      <c r="Q5720" s="25" t="str">
        <f>VLOOKUP(K5720,TONG_SL!$A:$D,3,0)</f>
        <v>Túi</v>
      </c>
      <c r="R5720" s="1">
        <v>5</v>
      </c>
      <c r="T5720" s="1">
        <f>VLOOKUP(VLOOKUP(G5720,Ma_KH!$A:$R,18,0)&amp;K5720,Gia_MB!$A:$F,6,0)</f>
        <v>55595</v>
      </c>
      <c r="U5720" s="14">
        <f t="shared" si="812"/>
        <v>277975</v>
      </c>
      <c r="W5720" s="64">
        <f t="shared" si="813"/>
        <v>0</v>
      </c>
      <c r="X5720" s="3" t="str">
        <f t="shared" si="814"/>
        <v>8</v>
      </c>
      <c r="Z5720" s="14">
        <f t="shared" si="815"/>
        <v>22238</v>
      </c>
      <c r="AA5720" s="7">
        <f>VLOOKUP(G5720,Ma_KH!$A:$R,14,0)</f>
        <v>60</v>
      </c>
      <c r="AD5720" s="7" t="str">
        <f>IFERROR(VLOOKUP(J5720,'Chuyển Mã'!$B$3:$C$9,2,0),"")</f>
        <v>Tỉnh</v>
      </c>
      <c r="AE5720" s="7" t="str">
        <f t="shared" si="810"/>
        <v>Tai heo muối 200g</v>
      </c>
      <c r="AF5720" s="7">
        <f t="shared" si="811"/>
        <v>5</v>
      </c>
    </row>
    <row r="5721" spans="1:32" x14ac:dyDescent="0.25">
      <c r="A5721" s="65">
        <v>45912</v>
      </c>
      <c r="B5721" s="25" t="s">
        <v>8908</v>
      </c>
      <c r="C5721" s="12" t="s">
        <v>7214</v>
      </c>
      <c r="D5721" s="16">
        <v>45912</v>
      </c>
      <c r="G5721" s="13" t="s">
        <v>7510</v>
      </c>
      <c r="I5721" s="13" t="s">
        <v>8959</v>
      </c>
      <c r="J5721" s="13" t="s">
        <v>1796</v>
      </c>
      <c r="K5721" s="13" t="s">
        <v>8962</v>
      </c>
      <c r="L5721" s="25" t="str">
        <f>VLOOKUP($K5721,TONG_SL!$A:$D,2,0)</f>
        <v>Giò lụa cây 250g</v>
      </c>
      <c r="N5721" s="25" t="str">
        <f t="shared" si="809"/>
        <v>K-C6</v>
      </c>
      <c r="Q5721" s="25" t="str">
        <f>VLOOKUP(K5721,TONG_SL!$A:$D,3,0)</f>
        <v>Túi</v>
      </c>
      <c r="R5721" s="1">
        <v>5</v>
      </c>
      <c r="T5721" s="1">
        <f>VLOOKUP(VLOOKUP(G5721,Ma_KH!$A:$R,18,0)&amp;K5721,Gia_MB!$A:$F,6,0)</f>
        <v>49500</v>
      </c>
      <c r="U5721" s="14">
        <f t="shared" si="812"/>
        <v>247500</v>
      </c>
      <c r="W5721" s="64">
        <f t="shared" si="813"/>
        <v>0</v>
      </c>
      <c r="X5721" s="3" t="str">
        <f t="shared" si="814"/>
        <v>8</v>
      </c>
      <c r="Z5721" s="14">
        <f t="shared" si="815"/>
        <v>19800</v>
      </c>
      <c r="AA5721" s="7">
        <f>VLOOKUP(G5721,Ma_KH!$A:$R,14,0)</f>
        <v>60</v>
      </c>
      <c r="AD5721" s="7" t="str">
        <f>IFERROR(VLOOKUP(J5721,'Chuyển Mã'!$B$3:$C$9,2,0),"")</f>
        <v>Tỉnh</v>
      </c>
      <c r="AE5721" s="7" t="str">
        <f t="shared" si="810"/>
        <v>Giò lụa cây 250g</v>
      </c>
      <c r="AF5721" s="7">
        <f t="shared" si="811"/>
        <v>5</v>
      </c>
    </row>
    <row r="5722" spans="1:32" x14ac:dyDescent="0.25">
      <c r="A5722" s="65">
        <v>45912</v>
      </c>
      <c r="B5722" s="25" t="s">
        <v>8908</v>
      </c>
      <c r="C5722" s="12" t="s">
        <v>7214</v>
      </c>
      <c r="D5722" s="16">
        <v>45912</v>
      </c>
      <c r="G5722" s="13" t="s">
        <v>7510</v>
      </c>
      <c r="I5722" s="13" t="s">
        <v>8959</v>
      </c>
      <c r="J5722" s="13" t="s">
        <v>1796</v>
      </c>
      <c r="K5722" s="13" t="s">
        <v>8963</v>
      </c>
      <c r="L5722" s="25" t="str">
        <f>VLOOKUP($K5722,TONG_SL!$A:$D,2,0)</f>
        <v>Giò sụn gà 250g</v>
      </c>
      <c r="N5722" s="25" t="str">
        <f t="shared" si="809"/>
        <v>K-C6</v>
      </c>
      <c r="Q5722" s="25" t="str">
        <f>VLOOKUP(K5722,TONG_SL!$A:$D,3,0)</f>
        <v>Túi</v>
      </c>
      <c r="R5722" s="1">
        <v>5</v>
      </c>
      <c r="T5722" s="1">
        <f>VLOOKUP(VLOOKUP(G5722,Ma_KH!$A:$R,18,0)&amp;K5722,Gia_MB!$A:$F,6,0)</f>
        <v>50400</v>
      </c>
      <c r="U5722" s="14">
        <f t="shared" si="812"/>
        <v>252000</v>
      </c>
      <c r="W5722" s="64">
        <f t="shared" si="813"/>
        <v>0</v>
      </c>
      <c r="X5722" s="3" t="str">
        <f t="shared" si="814"/>
        <v>8</v>
      </c>
      <c r="Z5722" s="14">
        <f t="shared" si="815"/>
        <v>20160</v>
      </c>
      <c r="AA5722" s="7">
        <f>VLOOKUP(G5722,Ma_KH!$A:$R,14,0)</f>
        <v>60</v>
      </c>
      <c r="AD5722" s="7" t="str">
        <f>IFERROR(VLOOKUP(J5722,'Chuyển Mã'!$B$3:$C$9,2,0),"")</f>
        <v>Tỉnh</v>
      </c>
      <c r="AE5722" s="7" t="str">
        <f t="shared" si="810"/>
        <v>Giò sụn gà 250g</v>
      </c>
      <c r="AF5722" s="7">
        <f t="shared" si="811"/>
        <v>5</v>
      </c>
    </row>
    <row r="5723" spans="1:32" x14ac:dyDescent="0.25">
      <c r="A5723" s="65">
        <v>45912</v>
      </c>
      <c r="B5723" s="25" t="s">
        <v>8908</v>
      </c>
      <c r="C5723" s="12" t="s">
        <v>7214</v>
      </c>
      <c r="D5723" s="16">
        <v>45912</v>
      </c>
      <c r="G5723" s="13" t="s">
        <v>7510</v>
      </c>
      <c r="I5723" s="13" t="s">
        <v>8959</v>
      </c>
      <c r="J5723" s="13" t="s">
        <v>1796</v>
      </c>
      <c r="K5723" s="13" t="s">
        <v>7213</v>
      </c>
      <c r="L5723" s="25" t="str">
        <f>VLOOKUP($K5723,TONG_SL!$A:$D,2,0)</f>
        <v>Chả nướng 300g</v>
      </c>
      <c r="N5723" s="25" t="str">
        <f t="shared" si="809"/>
        <v>K-C6</v>
      </c>
      <c r="Q5723" s="25" t="str">
        <f>VLOOKUP(K5723,TONG_SL!$A:$D,3,0)</f>
        <v>Túi</v>
      </c>
      <c r="R5723" s="1">
        <v>5</v>
      </c>
      <c r="T5723" s="1">
        <f>VLOOKUP(VLOOKUP(G5723,Ma_KH!$A:$R,18,0)&amp;K5723,Gia_MB!$A:$F,6,0)</f>
        <v>70950</v>
      </c>
      <c r="U5723" s="14">
        <f t="shared" si="812"/>
        <v>354750</v>
      </c>
      <c r="W5723" s="64">
        <f t="shared" si="813"/>
        <v>0</v>
      </c>
      <c r="X5723" s="3" t="str">
        <f t="shared" si="814"/>
        <v>8</v>
      </c>
      <c r="Z5723" s="14">
        <f t="shared" si="815"/>
        <v>28380</v>
      </c>
      <c r="AA5723" s="7">
        <f>VLOOKUP(G5723,Ma_KH!$A:$R,14,0)</f>
        <v>60</v>
      </c>
      <c r="AD5723" s="7" t="str">
        <f>IFERROR(VLOOKUP(J5723,'Chuyển Mã'!$B$3:$C$9,2,0),"")</f>
        <v>Tỉnh</v>
      </c>
      <c r="AE5723" s="7" t="str">
        <f t="shared" si="810"/>
        <v>Chả nướng 300g</v>
      </c>
      <c r="AF5723" s="7">
        <f t="shared" si="811"/>
        <v>5</v>
      </c>
    </row>
    <row r="5724" spans="1:32" x14ac:dyDescent="0.25">
      <c r="A5724" s="65">
        <v>45912</v>
      </c>
      <c r="B5724" s="25" t="s">
        <v>8909</v>
      </c>
      <c r="C5724" s="12" t="s">
        <v>7214</v>
      </c>
      <c r="D5724" s="16">
        <v>45912</v>
      </c>
      <c r="G5724" s="13" t="s">
        <v>7508</v>
      </c>
      <c r="I5724" s="13" t="s">
        <v>8960</v>
      </c>
      <c r="J5724" s="13" t="s">
        <v>1796</v>
      </c>
      <c r="K5724" s="13" t="s">
        <v>30</v>
      </c>
      <c r="L5724" s="25" t="str">
        <f>VLOOKUP($K5724,TONG_SL!$A:$D,2,0)</f>
        <v>Gà muối 500g</v>
      </c>
      <c r="N5724" s="25" t="str">
        <f t="shared" si="809"/>
        <v>K-C6</v>
      </c>
      <c r="Q5724" s="25" t="str">
        <f>VLOOKUP(K5724,TONG_SL!$A:$D,3,0)</f>
        <v>Túi</v>
      </c>
      <c r="R5724" s="1">
        <v>10</v>
      </c>
      <c r="T5724" s="1">
        <f>VLOOKUP(VLOOKUP(G5724,Ma_KH!$A:$R,18,0)&amp;K5724,Gia_MB!$A:$F,6,0)</f>
        <v>111058</v>
      </c>
      <c r="U5724" s="14">
        <f t="shared" si="812"/>
        <v>1110580</v>
      </c>
      <c r="W5724" s="64">
        <f t="shared" si="813"/>
        <v>0</v>
      </c>
      <c r="X5724" s="3" t="str">
        <f t="shared" si="814"/>
        <v>8</v>
      </c>
      <c r="Z5724" s="14">
        <f t="shared" si="815"/>
        <v>88846.400000000009</v>
      </c>
      <c r="AA5724" s="7">
        <f>VLOOKUP(G5724,Ma_KH!$A:$R,14,0)</f>
        <v>60</v>
      </c>
      <c r="AD5724" s="7" t="str">
        <f>IFERROR(VLOOKUP(J5724,'Chuyển Mã'!$B$3:$C$9,2,0),"")</f>
        <v>Tỉnh</v>
      </c>
      <c r="AE5724" s="7" t="str">
        <f t="shared" si="810"/>
        <v>Gà muối 500g</v>
      </c>
      <c r="AF5724" s="7">
        <f t="shared" si="811"/>
        <v>10</v>
      </c>
    </row>
    <row r="5725" spans="1:32" x14ac:dyDescent="0.25">
      <c r="A5725" s="65">
        <v>45912</v>
      </c>
      <c r="B5725" s="25" t="s">
        <v>8909</v>
      </c>
      <c r="C5725" s="12" t="s">
        <v>7214</v>
      </c>
      <c r="D5725" s="16">
        <v>45912</v>
      </c>
      <c r="G5725" s="13" t="s">
        <v>7508</v>
      </c>
      <c r="I5725" s="13" t="s">
        <v>8960</v>
      </c>
      <c r="J5725" s="13" t="s">
        <v>1796</v>
      </c>
      <c r="K5725" s="13" t="s">
        <v>27</v>
      </c>
      <c r="L5725" s="25" t="str">
        <f>VLOOKUP($K5725,TONG_SL!$A:$D,2,0)</f>
        <v>Chân giò heo muối 300g</v>
      </c>
      <c r="N5725" s="25" t="str">
        <f t="shared" si="809"/>
        <v>K-C6</v>
      </c>
      <c r="Q5725" s="25" t="str">
        <f>VLOOKUP(K5725,TONG_SL!$A:$D,3,0)</f>
        <v>Túi</v>
      </c>
      <c r="R5725" s="1">
        <v>10</v>
      </c>
      <c r="T5725" s="1">
        <f>VLOOKUP(VLOOKUP(G5725,Ma_KH!$A:$R,18,0)&amp;K5725,Gia_MB!$A:$F,6,0)</f>
        <v>73431</v>
      </c>
      <c r="U5725" s="14">
        <f t="shared" si="812"/>
        <v>734310</v>
      </c>
      <c r="W5725" s="64">
        <f t="shared" si="813"/>
        <v>0</v>
      </c>
      <c r="X5725" s="3" t="str">
        <f t="shared" si="814"/>
        <v>8</v>
      </c>
      <c r="Z5725" s="14">
        <f t="shared" si="815"/>
        <v>58744.800000000003</v>
      </c>
      <c r="AA5725" s="7">
        <f>VLOOKUP(G5725,Ma_KH!$A:$R,14,0)</f>
        <v>60</v>
      </c>
      <c r="AD5725" s="7" t="str">
        <f>IFERROR(VLOOKUP(J5725,'Chuyển Mã'!$B$3:$C$9,2,0),"")</f>
        <v>Tỉnh</v>
      </c>
      <c r="AE5725" s="7" t="str">
        <f t="shared" si="810"/>
        <v>Chân giò heo muối 300g</v>
      </c>
      <c r="AF5725" s="7">
        <f t="shared" si="811"/>
        <v>10</v>
      </c>
    </row>
    <row r="5726" spans="1:32" x14ac:dyDescent="0.25">
      <c r="A5726" s="65">
        <v>45912</v>
      </c>
      <c r="B5726" s="25" t="s">
        <v>8909</v>
      </c>
      <c r="C5726" s="12" t="s">
        <v>7214</v>
      </c>
      <c r="D5726" s="16">
        <v>45912</v>
      </c>
      <c r="G5726" s="13" t="s">
        <v>7508</v>
      </c>
      <c r="I5726" s="13" t="s">
        <v>8960</v>
      </c>
      <c r="J5726" s="13" t="s">
        <v>1796</v>
      </c>
      <c r="K5726" s="13" t="s">
        <v>35</v>
      </c>
      <c r="L5726" s="25" t="str">
        <f>VLOOKUP($K5726,TONG_SL!$A:$D,2,0)</f>
        <v>Tai heo muối 200g</v>
      </c>
      <c r="N5726" s="25" t="str">
        <f t="shared" si="809"/>
        <v>K-C6</v>
      </c>
      <c r="Q5726" s="25" t="str">
        <f>VLOOKUP(K5726,TONG_SL!$A:$D,3,0)</f>
        <v>Túi</v>
      </c>
      <c r="R5726" s="1">
        <v>6</v>
      </c>
      <c r="T5726" s="1">
        <f>VLOOKUP(VLOOKUP(G5726,Ma_KH!$A:$R,18,0)&amp;K5726,Gia_MB!$A:$F,6,0)</f>
        <v>55595</v>
      </c>
      <c r="U5726" s="14">
        <f t="shared" si="812"/>
        <v>333570</v>
      </c>
      <c r="W5726" s="64">
        <f t="shared" si="813"/>
        <v>0</v>
      </c>
      <c r="X5726" s="3" t="str">
        <f t="shared" si="814"/>
        <v>8</v>
      </c>
      <c r="Z5726" s="14">
        <f t="shared" si="815"/>
        <v>26685.600000000002</v>
      </c>
      <c r="AA5726" s="7">
        <f>VLOOKUP(G5726,Ma_KH!$A:$R,14,0)</f>
        <v>60</v>
      </c>
      <c r="AD5726" s="7" t="str">
        <f>IFERROR(VLOOKUP(J5726,'Chuyển Mã'!$B$3:$C$9,2,0),"")</f>
        <v>Tỉnh</v>
      </c>
      <c r="AE5726" s="7" t="str">
        <f t="shared" si="810"/>
        <v>Tai heo muối 200g</v>
      </c>
      <c r="AF5726" s="7">
        <f t="shared" si="811"/>
        <v>6</v>
      </c>
    </row>
    <row r="5727" spans="1:32" x14ac:dyDescent="0.25">
      <c r="A5727" s="65">
        <v>45912</v>
      </c>
      <c r="B5727" s="25" t="s">
        <v>8909</v>
      </c>
      <c r="C5727" s="12" t="s">
        <v>7214</v>
      </c>
      <c r="D5727" s="16">
        <v>45912</v>
      </c>
      <c r="G5727" s="13" t="s">
        <v>7508</v>
      </c>
      <c r="I5727" s="13" t="s">
        <v>8960</v>
      </c>
      <c r="J5727" s="13" t="s">
        <v>1796</v>
      </c>
      <c r="K5727" s="13" t="s">
        <v>32</v>
      </c>
      <c r="L5727" s="25" t="str">
        <f>VLOOKUP($K5727,TONG_SL!$A:$D,2,0)</f>
        <v>Giò Tai Lưỡi Xào 250</v>
      </c>
      <c r="N5727" s="25" t="str">
        <f t="shared" si="809"/>
        <v>K-C6</v>
      </c>
      <c r="Q5727" s="25" t="str">
        <f>VLOOKUP(K5727,TONG_SL!$A:$D,3,0)</f>
        <v>Túi</v>
      </c>
      <c r="R5727" s="1">
        <v>6</v>
      </c>
      <c r="T5727" s="1">
        <f>VLOOKUP(VLOOKUP(G5727,Ma_KH!$A:$R,18,0)&amp;K5727,Gia_MB!$A:$F,6,0)</f>
        <v>50183</v>
      </c>
      <c r="U5727" s="14">
        <f t="shared" si="812"/>
        <v>301098</v>
      </c>
      <c r="W5727" s="64">
        <f t="shared" si="813"/>
        <v>0</v>
      </c>
      <c r="X5727" s="3" t="str">
        <f t="shared" si="814"/>
        <v>8</v>
      </c>
      <c r="Z5727" s="14">
        <f t="shared" si="815"/>
        <v>24087.84</v>
      </c>
      <c r="AA5727" s="7">
        <f>VLOOKUP(G5727,Ma_KH!$A:$R,14,0)</f>
        <v>60</v>
      </c>
      <c r="AD5727" s="7" t="str">
        <f>IFERROR(VLOOKUP(J5727,'Chuyển Mã'!$B$3:$C$9,2,0),"")</f>
        <v>Tỉnh</v>
      </c>
      <c r="AE5727" s="7" t="str">
        <f t="shared" si="810"/>
        <v>Giò Tai Lưỡi Xào 250</v>
      </c>
      <c r="AF5727" s="7">
        <f t="shared" si="811"/>
        <v>6</v>
      </c>
    </row>
    <row r="5728" spans="1:32" x14ac:dyDescent="0.25">
      <c r="A5728" s="65">
        <v>45912</v>
      </c>
      <c r="B5728" s="25" t="s">
        <v>8909</v>
      </c>
      <c r="C5728" s="12" t="s">
        <v>7214</v>
      </c>
      <c r="D5728" s="16">
        <v>45912</v>
      </c>
      <c r="G5728" s="13" t="s">
        <v>7508</v>
      </c>
      <c r="I5728" s="13" t="s">
        <v>8960</v>
      </c>
      <c r="J5728" s="13" t="s">
        <v>1796</v>
      </c>
      <c r="K5728" s="13" t="s">
        <v>39</v>
      </c>
      <c r="L5728" s="25" t="str">
        <f>VLOOKUP($K5728,TONG_SL!$A:$D,2,0)</f>
        <v>Chả cốm 300g</v>
      </c>
      <c r="N5728" s="25" t="str">
        <f t="shared" si="809"/>
        <v>K-C6</v>
      </c>
      <c r="Q5728" s="25" t="str">
        <f>VLOOKUP(K5728,TONG_SL!$A:$D,3,0)</f>
        <v>Túi</v>
      </c>
      <c r="R5728" s="1">
        <v>3</v>
      </c>
      <c r="T5728" s="1">
        <f>VLOOKUP(VLOOKUP(G5728,Ma_KH!$A:$R,18,0)&amp;K5728,Gia_MB!$A:$F,6,0)</f>
        <v>74250</v>
      </c>
      <c r="U5728" s="14">
        <f t="shared" si="812"/>
        <v>222750</v>
      </c>
      <c r="W5728" s="64">
        <f t="shared" si="813"/>
        <v>0</v>
      </c>
      <c r="X5728" s="3" t="str">
        <f t="shared" si="814"/>
        <v>8</v>
      </c>
      <c r="Z5728" s="14">
        <f t="shared" si="815"/>
        <v>17820</v>
      </c>
      <c r="AA5728" s="7">
        <f>VLOOKUP(G5728,Ma_KH!$A:$R,14,0)</f>
        <v>60</v>
      </c>
      <c r="AD5728" s="7" t="str">
        <f>IFERROR(VLOOKUP(J5728,'Chuyển Mã'!$B$3:$C$9,2,0),"")</f>
        <v>Tỉnh</v>
      </c>
      <c r="AE5728" s="7" t="str">
        <f t="shared" si="810"/>
        <v>Chả cốm 300g</v>
      </c>
      <c r="AF5728" s="7">
        <f t="shared" si="811"/>
        <v>3</v>
      </c>
    </row>
    <row r="5729" spans="1:32" x14ac:dyDescent="0.25">
      <c r="A5729" s="65">
        <v>45912</v>
      </c>
      <c r="B5729" s="25" t="s">
        <v>8910</v>
      </c>
      <c r="C5729" s="12" t="s">
        <v>7214</v>
      </c>
      <c r="D5729" s="16">
        <v>45912</v>
      </c>
      <c r="G5729" s="13" t="s">
        <v>7339</v>
      </c>
      <c r="I5729" s="13" t="s">
        <v>8961</v>
      </c>
      <c r="J5729" s="13" t="s">
        <v>1796</v>
      </c>
      <c r="K5729" s="13" t="s">
        <v>30</v>
      </c>
      <c r="L5729" s="25" t="str">
        <f>VLOOKUP($K5729,TONG_SL!$A:$D,2,0)</f>
        <v>Gà muối 500g</v>
      </c>
      <c r="N5729" s="25" t="str">
        <f t="shared" si="809"/>
        <v>K-C6</v>
      </c>
      <c r="Q5729" s="25" t="str">
        <f>VLOOKUP(K5729,TONG_SL!$A:$D,3,0)</f>
        <v>Túi</v>
      </c>
      <c r="R5729" s="1">
        <v>10</v>
      </c>
      <c r="T5729" s="1">
        <f>VLOOKUP(VLOOKUP(G5729,Ma_KH!$A:$R,18,0)&amp;K5729,Gia_MB!$A:$F,6,0)</f>
        <v>111058</v>
      </c>
      <c r="U5729" s="14">
        <f t="shared" si="812"/>
        <v>1110580</v>
      </c>
      <c r="W5729" s="64">
        <f t="shared" si="813"/>
        <v>0</v>
      </c>
      <c r="X5729" s="3" t="str">
        <f t="shared" si="814"/>
        <v>8</v>
      </c>
      <c r="Z5729" s="14">
        <f t="shared" si="815"/>
        <v>88846.400000000009</v>
      </c>
      <c r="AA5729" s="7">
        <f>VLOOKUP(G5729,Ma_KH!$A:$R,14,0)</f>
        <v>60</v>
      </c>
      <c r="AD5729" s="7" t="str">
        <f>IFERROR(VLOOKUP(J5729,'Chuyển Mã'!$B$3:$C$9,2,0),"")</f>
        <v>Tỉnh</v>
      </c>
      <c r="AE5729" s="7" t="str">
        <f t="shared" si="810"/>
        <v>Gà muối 500g</v>
      </c>
      <c r="AF5729" s="7">
        <f t="shared" si="811"/>
        <v>10</v>
      </c>
    </row>
    <row r="5730" spans="1:32" x14ac:dyDescent="0.25">
      <c r="A5730" s="65">
        <v>45912</v>
      </c>
      <c r="B5730" s="25" t="s">
        <v>8910</v>
      </c>
      <c r="C5730" s="12" t="s">
        <v>7214</v>
      </c>
      <c r="D5730" s="16">
        <v>45912</v>
      </c>
      <c r="G5730" s="13" t="s">
        <v>7339</v>
      </c>
      <c r="I5730" s="13" t="s">
        <v>8961</v>
      </c>
      <c r="J5730" s="13" t="s">
        <v>1796</v>
      </c>
      <c r="K5730" s="13" t="s">
        <v>27</v>
      </c>
      <c r="L5730" s="25" t="str">
        <f>VLOOKUP($K5730,TONG_SL!$A:$D,2,0)</f>
        <v>Chân giò heo muối 300g</v>
      </c>
      <c r="N5730" s="25" t="str">
        <f t="shared" si="809"/>
        <v>K-C6</v>
      </c>
      <c r="Q5730" s="25" t="str">
        <f>VLOOKUP(K5730,TONG_SL!$A:$D,3,0)</f>
        <v>Túi</v>
      </c>
      <c r="R5730" s="1">
        <v>20</v>
      </c>
      <c r="T5730" s="1">
        <f>VLOOKUP(VLOOKUP(G5730,Ma_KH!$A:$R,18,0)&amp;K5730,Gia_MB!$A:$F,6,0)</f>
        <v>73431</v>
      </c>
      <c r="U5730" s="14">
        <f t="shared" si="812"/>
        <v>1468620</v>
      </c>
      <c r="W5730" s="64">
        <f t="shared" si="813"/>
        <v>0</v>
      </c>
      <c r="X5730" s="3" t="str">
        <f t="shared" si="814"/>
        <v>8</v>
      </c>
      <c r="Z5730" s="14">
        <f t="shared" si="815"/>
        <v>117489.60000000001</v>
      </c>
      <c r="AA5730" s="7">
        <f>VLOOKUP(G5730,Ma_KH!$A:$R,14,0)</f>
        <v>60</v>
      </c>
      <c r="AD5730" s="7" t="str">
        <f>IFERROR(VLOOKUP(J5730,'Chuyển Mã'!$B$3:$C$9,2,0),"")</f>
        <v>Tỉnh</v>
      </c>
      <c r="AE5730" s="7" t="str">
        <f t="shared" si="810"/>
        <v>Chân giò heo muối 300g</v>
      </c>
      <c r="AF5730" s="7">
        <f t="shared" si="811"/>
        <v>20</v>
      </c>
    </row>
    <row r="5731" spans="1:32" x14ac:dyDescent="0.25">
      <c r="A5731" s="65">
        <v>45912</v>
      </c>
      <c r="B5731" s="25" t="s">
        <v>8910</v>
      </c>
      <c r="C5731" s="12" t="s">
        <v>7214</v>
      </c>
      <c r="D5731" s="16">
        <v>45912</v>
      </c>
      <c r="G5731" s="13" t="s">
        <v>7339</v>
      </c>
      <c r="I5731" s="13" t="s">
        <v>8961</v>
      </c>
      <c r="J5731" s="13" t="s">
        <v>1796</v>
      </c>
      <c r="K5731" s="13" t="s">
        <v>8962</v>
      </c>
      <c r="L5731" s="25" t="str">
        <f>VLOOKUP($K5731,TONG_SL!$A:$D,2,0)</f>
        <v>Giò lụa cây 250g</v>
      </c>
      <c r="N5731" s="25" t="str">
        <f t="shared" si="809"/>
        <v>K-C6</v>
      </c>
      <c r="Q5731" s="25" t="str">
        <f>VLOOKUP(K5731,TONG_SL!$A:$D,3,0)</f>
        <v>Túi</v>
      </c>
      <c r="R5731" s="1">
        <v>5</v>
      </c>
      <c r="T5731" s="1">
        <f>VLOOKUP(VLOOKUP(G5731,Ma_KH!$A:$R,18,0)&amp;K5731,Gia_MB!$A:$F,6,0)</f>
        <v>49500</v>
      </c>
      <c r="U5731" s="14">
        <f t="shared" si="812"/>
        <v>247500</v>
      </c>
      <c r="W5731" s="64">
        <f t="shared" si="813"/>
        <v>0</v>
      </c>
      <c r="X5731" s="3" t="str">
        <f t="shared" si="814"/>
        <v>8</v>
      </c>
      <c r="Z5731" s="14">
        <f t="shared" si="815"/>
        <v>19800</v>
      </c>
      <c r="AA5731" s="7">
        <f>VLOOKUP(G5731,Ma_KH!$A:$R,14,0)</f>
        <v>60</v>
      </c>
      <c r="AD5731" s="7" t="str">
        <f>IFERROR(VLOOKUP(J5731,'Chuyển Mã'!$B$3:$C$9,2,0),"")</f>
        <v>Tỉnh</v>
      </c>
      <c r="AE5731" s="7" t="str">
        <f>IFERROR(L5731,"")</f>
        <v>Giò lụa cây 250g</v>
      </c>
      <c r="AF5731" s="7">
        <f t="shared" si="811"/>
        <v>5</v>
      </c>
    </row>
    <row r="5732" spans="1:32" x14ac:dyDescent="0.25">
      <c r="A5732" s="11">
        <v>45905</v>
      </c>
      <c r="B5732" s="25">
        <v>26027055</v>
      </c>
      <c r="C5732" s="12" t="s">
        <v>7214</v>
      </c>
      <c r="D5732" s="16">
        <v>45912</v>
      </c>
      <c r="G5732" s="13" t="s">
        <v>9008</v>
      </c>
      <c r="I5732" s="13" t="s">
        <v>9008</v>
      </c>
      <c r="J5732" s="13" t="s">
        <v>75</v>
      </c>
      <c r="K5732" s="13" t="s">
        <v>55</v>
      </c>
      <c r="L5732" s="25" t="str">
        <f>VLOOKUP($K5732,[2]TONG_SL!$A:$D,2,0)</f>
        <v>Gà xì dầu 500g</v>
      </c>
      <c r="N5732" s="25" t="str">
        <f t="shared" si="809"/>
        <v>K-C6</v>
      </c>
      <c r="Q5732" s="25" t="str">
        <f>VLOOKUP(K5732,[2]TONG_SL!$A:$D,3,0)</f>
        <v>Túi</v>
      </c>
      <c r="R5732" s="1">
        <v>10</v>
      </c>
      <c r="T5732" s="1">
        <f>VLOOKUP(VLOOKUP(G5732,[2]Ma_KH!$A:$R,18,0)&amp;K5732,[2]Gia_MB!$A:$F,6,0)</f>
        <v>111606</v>
      </c>
      <c r="U5732" s="14">
        <f t="shared" si="812"/>
        <v>1116060</v>
      </c>
      <c r="W5732" s="64">
        <f t="shared" si="813"/>
        <v>0</v>
      </c>
      <c r="X5732" s="3" t="str">
        <f t="shared" si="814"/>
        <v>8</v>
      </c>
      <c r="Z5732" s="14">
        <f t="shared" si="815"/>
        <v>89284.800000000003</v>
      </c>
      <c r="AA5732" s="7">
        <f>VLOOKUP(G5732,[2]Ma_KH!$A:$R,14,0)</f>
        <v>49</v>
      </c>
      <c r="AD5732" s="7" t="str">
        <f>IFERROR(VLOOKUP(J5732,'Chuyển Mã'!$B$3:$C$9,2,0),"")</f>
        <v>Hà Nội</v>
      </c>
      <c r="AE5732" s="7" t="str">
        <f t="shared" si="810"/>
        <v>Gà xì dầu 500g</v>
      </c>
      <c r="AF5732" s="7">
        <f t="shared" si="811"/>
        <v>10</v>
      </c>
    </row>
    <row r="5733" spans="1:32" x14ac:dyDescent="0.25">
      <c r="A5733" s="11">
        <v>45905</v>
      </c>
      <c r="B5733" s="25">
        <v>26027055</v>
      </c>
      <c r="C5733" s="12" t="s">
        <v>7214</v>
      </c>
      <c r="D5733" s="16">
        <v>45912</v>
      </c>
      <c r="G5733" s="13" t="s">
        <v>9008</v>
      </c>
      <c r="I5733" s="13" t="s">
        <v>9008</v>
      </c>
      <c r="J5733" s="13" t="s">
        <v>75</v>
      </c>
      <c r="K5733" s="13" t="s">
        <v>553</v>
      </c>
      <c r="L5733" s="25" t="str">
        <f>VLOOKUP($K5733,[2]TONG_SL!$A:$D,2,0)</f>
        <v>Tai heo muối 400g</v>
      </c>
      <c r="N5733" s="25" t="str">
        <f t="shared" ref="N5733:N5797" si="816">IF($B5733&lt;&gt;"","K-C6","")</f>
        <v>K-C6</v>
      </c>
      <c r="Q5733" s="25" t="str">
        <f>VLOOKUP(K5733,[2]TONG_SL!$A:$D,3,0)</f>
        <v>Túi</v>
      </c>
      <c r="R5733" s="1">
        <v>5</v>
      </c>
      <c r="T5733" s="1">
        <f>VLOOKUP(VLOOKUP(G5733,[2]Ma_KH!$A:$R,18,0)&amp;K5733,[2]Gia_MB!$A:$F,6,0)</f>
        <v>107205</v>
      </c>
      <c r="U5733" s="14">
        <f t="shared" si="812"/>
        <v>536025</v>
      </c>
      <c r="W5733" s="64">
        <f t="shared" si="813"/>
        <v>0</v>
      </c>
      <c r="X5733" s="3" t="str">
        <f t="shared" si="814"/>
        <v>8</v>
      </c>
      <c r="Z5733" s="14">
        <f t="shared" si="815"/>
        <v>42882</v>
      </c>
      <c r="AA5733" s="7">
        <f>VLOOKUP(G5733,[2]Ma_KH!$A:$R,14,0)</f>
        <v>49</v>
      </c>
      <c r="AD5733" s="7" t="str">
        <f>IFERROR(VLOOKUP(J5733,'Chuyển Mã'!$B$3:$C$9,2,0),"")</f>
        <v>Hà Nội</v>
      </c>
      <c r="AE5733" s="7" t="str">
        <f t="shared" si="810"/>
        <v>Tai heo muối 400g</v>
      </c>
      <c r="AF5733" s="7">
        <f t="shared" si="811"/>
        <v>5</v>
      </c>
    </row>
    <row r="5734" spans="1:32" x14ac:dyDescent="0.25">
      <c r="A5734" s="11">
        <v>45905</v>
      </c>
      <c r="B5734" s="25">
        <v>26027055</v>
      </c>
      <c r="C5734" s="12" t="s">
        <v>7214</v>
      </c>
      <c r="D5734" s="16">
        <v>45912</v>
      </c>
      <c r="G5734" s="13" t="s">
        <v>9008</v>
      </c>
      <c r="I5734" s="13" t="s">
        <v>9008</v>
      </c>
      <c r="J5734" s="13" t="s">
        <v>75</v>
      </c>
      <c r="K5734" s="13" t="s">
        <v>595</v>
      </c>
      <c r="L5734" s="25" t="str">
        <f>VLOOKUP($K5734,[2]TONG_SL!$A:$D,2,0)</f>
        <v>Mọc Nấm Hương 500g</v>
      </c>
      <c r="N5734" s="25" t="str">
        <f t="shared" si="816"/>
        <v>K-C6</v>
      </c>
      <c r="Q5734" s="25" t="str">
        <f>VLOOKUP(K5734,[2]TONG_SL!$A:$D,3,0)</f>
        <v>Túi</v>
      </c>
      <c r="R5734" s="1">
        <v>5</v>
      </c>
      <c r="T5734" s="1">
        <f>VLOOKUP(VLOOKUP(G5734,[2]Ma_KH!$A:$R,18,0)&amp;K5734,[2]Gia_MB!$A:$F,6,0)</f>
        <v>78200</v>
      </c>
      <c r="U5734" s="14">
        <f t="shared" si="812"/>
        <v>391000</v>
      </c>
      <c r="W5734" s="64">
        <f t="shared" si="813"/>
        <v>0</v>
      </c>
      <c r="X5734" s="3" t="str">
        <f t="shared" si="814"/>
        <v>8</v>
      </c>
      <c r="Z5734" s="14">
        <f t="shared" si="815"/>
        <v>31280</v>
      </c>
      <c r="AA5734" s="7">
        <f>VLOOKUP(G5734,[2]Ma_KH!$A:$R,14,0)</f>
        <v>49</v>
      </c>
      <c r="AD5734" s="7" t="str">
        <f>IFERROR(VLOOKUP(J5734,'Chuyển Mã'!$B$3:$C$9,2,0),"")</f>
        <v>Hà Nội</v>
      </c>
      <c r="AE5734" s="7" t="str">
        <f t="shared" si="810"/>
        <v>Mọc Nấm Hương 500g</v>
      </c>
      <c r="AF5734" s="7">
        <f t="shared" si="811"/>
        <v>5</v>
      </c>
    </row>
    <row r="5735" spans="1:32" x14ac:dyDescent="0.25">
      <c r="A5735" s="11">
        <v>45910</v>
      </c>
      <c r="B5735" s="25">
        <v>58005</v>
      </c>
      <c r="C5735" s="12" t="s">
        <v>7214</v>
      </c>
      <c r="D5735" s="16">
        <v>45912</v>
      </c>
      <c r="G5735" s="13" t="s">
        <v>3576</v>
      </c>
      <c r="I5735" s="13" t="s">
        <v>9009</v>
      </c>
      <c r="J5735" s="13" t="s">
        <v>75</v>
      </c>
      <c r="K5735" s="13" t="s">
        <v>27</v>
      </c>
      <c r="L5735" s="25" t="str">
        <f>VLOOKUP($K5735,[2]TONG_SL!$A:$D,2,0)</f>
        <v>Chân giò heo muối 300g</v>
      </c>
      <c r="N5735" s="25" t="str">
        <f t="shared" si="816"/>
        <v>K-C6</v>
      </c>
      <c r="Q5735" s="25" t="str">
        <f>VLOOKUP(K5735,[2]TONG_SL!$A:$D,3,0)</f>
        <v>Túi</v>
      </c>
      <c r="R5735" s="1">
        <v>60</v>
      </c>
      <c r="T5735" s="1">
        <f>VLOOKUP(VLOOKUP(G5735,[2]Ma_KH!$A:$R,18,0)&amp;K5735,[2]Gia_MB!$A:$F,6,0)</f>
        <v>73431</v>
      </c>
      <c r="U5735" s="14">
        <f t="shared" si="812"/>
        <v>4405860</v>
      </c>
      <c r="W5735" s="64">
        <f t="shared" si="813"/>
        <v>0</v>
      </c>
      <c r="X5735" s="3" t="str">
        <f t="shared" si="814"/>
        <v>8</v>
      </c>
      <c r="Z5735" s="14">
        <f t="shared" si="815"/>
        <v>352468.8</v>
      </c>
      <c r="AA5735" s="7">
        <f>VLOOKUP(G5735,[2]Ma_KH!$A:$R,14,0)</f>
        <v>58</v>
      </c>
      <c r="AD5735" s="7" t="str">
        <f>IFERROR(VLOOKUP(J5735,'Chuyển Mã'!$B$3:$C$9,2,0),"")</f>
        <v>Hà Nội</v>
      </c>
      <c r="AE5735" s="7" t="str">
        <f t="shared" si="810"/>
        <v>Chân giò heo muối 300g</v>
      </c>
      <c r="AF5735" s="7">
        <f t="shared" si="811"/>
        <v>60</v>
      </c>
    </row>
    <row r="5736" spans="1:32" x14ac:dyDescent="0.25">
      <c r="A5736" s="11">
        <v>45910</v>
      </c>
      <c r="B5736" s="25">
        <v>58005</v>
      </c>
      <c r="C5736" s="12" t="s">
        <v>7214</v>
      </c>
      <c r="D5736" s="16">
        <v>45912</v>
      </c>
      <c r="G5736" s="13" t="s">
        <v>3576</v>
      </c>
      <c r="I5736" s="13" t="s">
        <v>9009</v>
      </c>
      <c r="J5736" s="13" t="s">
        <v>75</v>
      </c>
      <c r="K5736" s="13" t="s">
        <v>30</v>
      </c>
      <c r="L5736" s="25" t="str">
        <f>VLOOKUP($K5736,[2]TONG_SL!$A:$D,2,0)</f>
        <v>Gà muối 500g</v>
      </c>
      <c r="N5736" s="25" t="str">
        <f t="shared" si="816"/>
        <v>K-C6</v>
      </c>
      <c r="Q5736" s="25" t="str">
        <f>VLOOKUP(K5736,[2]TONG_SL!$A:$D,3,0)</f>
        <v>Túi</v>
      </c>
      <c r="R5736" s="1">
        <v>20</v>
      </c>
      <c r="T5736" s="1">
        <f>VLOOKUP(VLOOKUP(G5736,[2]Ma_KH!$A:$R,18,0)&amp;K5736,[2]Gia_MB!$A:$F,6,0)</f>
        <v>111058</v>
      </c>
      <c r="U5736" s="14">
        <f t="shared" si="812"/>
        <v>2221160</v>
      </c>
      <c r="W5736" s="64">
        <f t="shared" si="813"/>
        <v>0</v>
      </c>
      <c r="X5736" s="3" t="str">
        <f t="shared" si="814"/>
        <v>8</v>
      </c>
      <c r="Z5736" s="14">
        <f t="shared" si="815"/>
        <v>177692.80000000002</v>
      </c>
      <c r="AA5736" s="7">
        <f>VLOOKUP(G5736,[2]Ma_KH!$A:$R,14,0)</f>
        <v>58</v>
      </c>
      <c r="AD5736" s="7" t="str">
        <f>IFERROR(VLOOKUP(J5736,'Chuyển Mã'!$B$3:$C$9,2,0),"")</f>
        <v>Hà Nội</v>
      </c>
      <c r="AE5736" s="7" t="str">
        <f t="shared" si="810"/>
        <v>Gà muối 500g</v>
      </c>
      <c r="AF5736" s="7">
        <f t="shared" si="811"/>
        <v>20</v>
      </c>
    </row>
    <row r="5737" spans="1:32" x14ac:dyDescent="0.25">
      <c r="A5737" s="11">
        <v>45911</v>
      </c>
      <c r="B5737" s="25">
        <v>58079</v>
      </c>
      <c r="C5737" s="12" t="s">
        <v>7214</v>
      </c>
      <c r="D5737" s="16">
        <v>45912</v>
      </c>
      <c r="G5737" s="13" t="s">
        <v>9010</v>
      </c>
      <c r="I5737" s="13" t="s">
        <v>9010</v>
      </c>
      <c r="J5737" s="13" t="s">
        <v>1811</v>
      </c>
      <c r="K5737" s="13" t="s">
        <v>27</v>
      </c>
      <c r="L5737" s="25" t="str">
        <f>VLOOKUP($K5737,[2]TONG_SL!$A:$D,2,0)</f>
        <v>Chân giò heo muối 300g</v>
      </c>
      <c r="N5737" s="25" t="str">
        <f t="shared" si="816"/>
        <v>K-C6</v>
      </c>
      <c r="Q5737" s="25" t="str">
        <f>VLOOKUP(K5737,[2]TONG_SL!$A:$D,3,0)</f>
        <v>Túi</v>
      </c>
      <c r="R5737" s="1">
        <v>30</v>
      </c>
      <c r="T5737" s="1">
        <f>VLOOKUP(VLOOKUP(G5737,[2]Ma_KH!$A:$R,18,0)&amp;K5737,[2]Gia_MB!$A:$F,6,0)</f>
        <v>73431</v>
      </c>
      <c r="U5737" s="14">
        <f t="shared" si="812"/>
        <v>2202930</v>
      </c>
      <c r="W5737" s="64">
        <f t="shared" si="813"/>
        <v>0</v>
      </c>
      <c r="X5737" s="3" t="str">
        <f t="shared" si="814"/>
        <v>8</v>
      </c>
      <c r="Z5737" s="14">
        <f t="shared" si="815"/>
        <v>176234.4</v>
      </c>
      <c r="AA5737" s="7">
        <f>VLOOKUP(G5737,[2]Ma_KH!$A:$R,14,0)</f>
        <v>57</v>
      </c>
      <c r="AD5737" s="7" t="str">
        <f>IFERROR(VLOOKUP(J5737,'Chuyển Mã'!$B$3:$C$9,2,0),"")</f>
        <v>Hà Nội</v>
      </c>
      <c r="AE5737" s="7" t="str">
        <f t="shared" si="810"/>
        <v>Chân giò heo muối 300g</v>
      </c>
      <c r="AF5737" s="7">
        <f t="shared" si="811"/>
        <v>30</v>
      </c>
    </row>
    <row r="5738" spans="1:32" x14ac:dyDescent="0.25">
      <c r="A5738" s="11">
        <v>45905</v>
      </c>
      <c r="B5738" s="25">
        <v>4176616700</v>
      </c>
      <c r="C5738" s="12" t="s">
        <v>7214</v>
      </c>
      <c r="D5738" s="16">
        <v>45912</v>
      </c>
      <c r="G5738" s="13" t="s">
        <v>923</v>
      </c>
      <c r="I5738" s="25">
        <v>4166176700</v>
      </c>
      <c r="J5738" s="13" t="s">
        <v>75</v>
      </c>
      <c r="K5738" s="13" t="s">
        <v>32</v>
      </c>
      <c r="L5738" s="25" t="str">
        <f>VLOOKUP($K5738,[2]TONG_SL!$A:$D,2,0)</f>
        <v>Giò Tai Lưỡi Xào 250</v>
      </c>
      <c r="N5738" s="25" t="str">
        <f t="shared" si="816"/>
        <v>K-C6</v>
      </c>
      <c r="Q5738" s="25" t="str">
        <f>VLOOKUP(K5738,[2]TONG_SL!$A:$D,3,0)</f>
        <v>Túi</v>
      </c>
      <c r="R5738" s="1">
        <v>5</v>
      </c>
      <c r="T5738" s="1">
        <f>VLOOKUP(VLOOKUP(G5738,[2]Ma_KH!$A:$R,18,0)&amp;K5738,[2]Gia_MB!$A:$F,6,0)</f>
        <v>50183</v>
      </c>
      <c r="U5738" s="14">
        <f t="shared" si="812"/>
        <v>250915</v>
      </c>
      <c r="W5738" s="64">
        <f t="shared" si="813"/>
        <v>0</v>
      </c>
      <c r="X5738" s="3" t="str">
        <f t="shared" si="814"/>
        <v>8</v>
      </c>
      <c r="Z5738" s="14">
        <f t="shared" si="815"/>
        <v>20073.2</v>
      </c>
      <c r="AA5738" s="7">
        <f>VLOOKUP(G5738,[2]Ma_KH!$A:$R,14,0)</f>
        <v>60</v>
      </c>
      <c r="AD5738" s="7" t="str">
        <f>IFERROR(VLOOKUP(J5738,'Chuyển Mã'!$B$3:$C$9,2,0),"")</f>
        <v>Hà Nội</v>
      </c>
      <c r="AE5738" s="7" t="str">
        <f t="shared" si="810"/>
        <v>Giò Tai Lưỡi Xào 250</v>
      </c>
      <c r="AF5738" s="7">
        <f t="shared" si="811"/>
        <v>5</v>
      </c>
    </row>
    <row r="5739" spans="1:32" x14ac:dyDescent="0.25">
      <c r="A5739" s="11">
        <v>45905</v>
      </c>
      <c r="B5739" s="25">
        <v>4176616700</v>
      </c>
      <c r="C5739" s="12" t="s">
        <v>7214</v>
      </c>
      <c r="D5739" s="16">
        <v>45912</v>
      </c>
      <c r="G5739" s="13" t="s">
        <v>923</v>
      </c>
      <c r="I5739" s="25">
        <v>4166176700</v>
      </c>
      <c r="J5739" s="13" t="s">
        <v>75</v>
      </c>
      <c r="K5739" s="13" t="s">
        <v>30</v>
      </c>
      <c r="L5739" s="25" t="str">
        <f>VLOOKUP($K5739,[2]TONG_SL!$A:$D,2,0)</f>
        <v>Gà muối 500g</v>
      </c>
      <c r="N5739" s="25" t="str">
        <f t="shared" si="816"/>
        <v>K-C6</v>
      </c>
      <c r="Q5739" s="25" t="str">
        <f>VLOOKUP(K5739,[2]TONG_SL!$A:$D,3,0)</f>
        <v>Túi</v>
      </c>
      <c r="R5739" s="1">
        <v>5</v>
      </c>
      <c r="T5739" s="1">
        <f>VLOOKUP(VLOOKUP(G5739,[2]Ma_KH!$A:$R,18,0)&amp;K5739,[2]Gia_MB!$A:$F,6,0)</f>
        <v>111058</v>
      </c>
      <c r="U5739" s="14">
        <f t="shared" si="812"/>
        <v>555290</v>
      </c>
      <c r="W5739" s="64">
        <f t="shared" si="813"/>
        <v>0</v>
      </c>
      <c r="X5739" s="3" t="str">
        <f t="shared" si="814"/>
        <v>8</v>
      </c>
      <c r="Z5739" s="14">
        <f t="shared" si="815"/>
        <v>44423.200000000004</v>
      </c>
      <c r="AA5739" s="7">
        <f>VLOOKUP(G5739,[2]Ma_KH!$A:$R,14,0)</f>
        <v>60</v>
      </c>
      <c r="AD5739" s="7" t="str">
        <f>IFERROR(VLOOKUP(J5739,'Chuyển Mã'!$B$3:$C$9,2,0),"")</f>
        <v>Hà Nội</v>
      </c>
      <c r="AE5739" s="7" t="str">
        <f t="shared" si="810"/>
        <v>Gà muối 500g</v>
      </c>
      <c r="AF5739" s="7">
        <f t="shared" si="811"/>
        <v>5</v>
      </c>
    </row>
    <row r="5740" spans="1:32" x14ac:dyDescent="0.25">
      <c r="A5740" s="11">
        <v>45905</v>
      </c>
      <c r="B5740" s="25">
        <v>4176616700</v>
      </c>
      <c r="C5740" s="12" t="s">
        <v>7214</v>
      </c>
      <c r="D5740" s="16">
        <v>45912</v>
      </c>
      <c r="G5740" s="13" t="s">
        <v>923</v>
      </c>
      <c r="I5740" s="25">
        <v>4166176700</v>
      </c>
      <c r="J5740" s="13" t="s">
        <v>75</v>
      </c>
      <c r="K5740" s="13" t="s">
        <v>27</v>
      </c>
      <c r="L5740" s="25" t="str">
        <f>VLOOKUP($K5740,[2]TONG_SL!$A:$D,2,0)</f>
        <v>Chân giò heo muối 300g</v>
      </c>
      <c r="N5740" s="25" t="str">
        <f t="shared" si="816"/>
        <v>K-C6</v>
      </c>
      <c r="Q5740" s="25" t="str">
        <f>VLOOKUP(K5740,[2]TONG_SL!$A:$D,3,0)</f>
        <v>Túi</v>
      </c>
      <c r="R5740" s="1">
        <v>5</v>
      </c>
      <c r="T5740" s="1">
        <f>VLOOKUP(VLOOKUP(G5740,[2]Ma_KH!$A:$R,18,0)&amp;K5740,[2]Gia_MB!$A:$F,6,0)</f>
        <v>73431</v>
      </c>
      <c r="U5740" s="14">
        <f t="shared" si="812"/>
        <v>367155</v>
      </c>
      <c r="W5740" s="64">
        <f t="shared" si="813"/>
        <v>0</v>
      </c>
      <c r="X5740" s="3" t="str">
        <f t="shared" si="814"/>
        <v>8</v>
      </c>
      <c r="Z5740" s="14">
        <f t="shared" si="815"/>
        <v>29372.400000000001</v>
      </c>
      <c r="AA5740" s="7">
        <f>VLOOKUP(G5740,[2]Ma_KH!$A:$R,14,0)</f>
        <v>60</v>
      </c>
      <c r="AD5740" s="7" t="str">
        <f>IFERROR(VLOOKUP(J5740,'Chuyển Mã'!$B$3:$C$9,2,0),"")</f>
        <v>Hà Nội</v>
      </c>
      <c r="AE5740" s="7" t="str">
        <f t="shared" si="810"/>
        <v>Chân giò heo muối 300g</v>
      </c>
      <c r="AF5740" s="7">
        <f t="shared" si="811"/>
        <v>5</v>
      </c>
    </row>
    <row r="5741" spans="1:32" x14ac:dyDescent="0.25">
      <c r="A5741" s="11">
        <v>45910</v>
      </c>
      <c r="B5741" s="25">
        <v>58033</v>
      </c>
      <c r="C5741" s="12" t="s">
        <v>7214</v>
      </c>
      <c r="D5741" s="16">
        <v>45912</v>
      </c>
      <c r="G5741" s="13" t="s">
        <v>9011</v>
      </c>
      <c r="I5741" s="13" t="s">
        <v>4714</v>
      </c>
      <c r="J5741" s="13" t="s">
        <v>1811</v>
      </c>
      <c r="K5741" s="13" t="s">
        <v>30</v>
      </c>
      <c r="L5741" s="25" t="str">
        <f>VLOOKUP($K5741,[2]TONG_SL!$A:$D,2,0)</f>
        <v>Gà muối 500g</v>
      </c>
      <c r="N5741" s="25" t="str">
        <f t="shared" si="816"/>
        <v>K-C6</v>
      </c>
      <c r="Q5741" s="25" t="str">
        <f>VLOOKUP(K5741,[2]TONG_SL!$A:$D,3,0)</f>
        <v>Túi</v>
      </c>
      <c r="R5741" s="1">
        <v>3</v>
      </c>
      <c r="T5741" s="1">
        <f>VLOOKUP(VLOOKUP(G5741,[2]Ma_KH!$A:$R,18,0)&amp;K5741,[2]Gia_MB!$A:$F,6,0)</f>
        <v>105505</v>
      </c>
      <c r="U5741" s="14">
        <f t="shared" si="812"/>
        <v>316515</v>
      </c>
      <c r="W5741" s="64">
        <f t="shared" si="813"/>
        <v>0</v>
      </c>
      <c r="X5741" s="3" t="str">
        <f t="shared" si="814"/>
        <v>8</v>
      </c>
      <c r="Z5741" s="14">
        <f t="shared" si="815"/>
        <v>25321.200000000001</v>
      </c>
      <c r="AA5741" s="7">
        <f>VLOOKUP(G5741,[2]Ma_KH!$A:$R,14,0)</f>
        <v>36</v>
      </c>
      <c r="AD5741" s="7" t="str">
        <f>IFERROR(VLOOKUP(J5741,'Chuyển Mã'!$B$3:$C$9,2,0),"")</f>
        <v>Hà Nội</v>
      </c>
      <c r="AE5741" s="7" t="str">
        <f t="shared" si="810"/>
        <v>Gà muối 500g</v>
      </c>
      <c r="AF5741" s="7">
        <f t="shared" si="811"/>
        <v>3</v>
      </c>
    </row>
    <row r="5742" spans="1:32" x14ac:dyDescent="0.25">
      <c r="A5742" s="11">
        <v>45910</v>
      </c>
      <c r="B5742" s="25">
        <v>58033</v>
      </c>
      <c r="C5742" s="12" t="s">
        <v>7214</v>
      </c>
      <c r="D5742" s="16">
        <v>45912</v>
      </c>
      <c r="G5742" s="13" t="s">
        <v>9011</v>
      </c>
      <c r="I5742" s="13" t="s">
        <v>4714</v>
      </c>
      <c r="J5742" s="13" t="s">
        <v>1811</v>
      </c>
      <c r="K5742" s="13" t="s">
        <v>35</v>
      </c>
      <c r="L5742" s="25" t="str">
        <f>VLOOKUP($K5742,[2]TONG_SL!$A:$D,2,0)</f>
        <v>Tai heo muối 200g</v>
      </c>
      <c r="N5742" s="25" t="str">
        <f t="shared" si="816"/>
        <v>K-C6</v>
      </c>
      <c r="Q5742" s="25" t="str">
        <f>VLOOKUP(K5742,[2]TONG_SL!$A:$D,3,0)</f>
        <v>Túi</v>
      </c>
      <c r="R5742" s="1">
        <v>5</v>
      </c>
      <c r="T5742" s="1">
        <f>VLOOKUP(VLOOKUP(G5742,[2]Ma_KH!$A:$R,18,0)&amp;K5742,[2]Gia_MB!$A:$F,6,0)</f>
        <v>52816</v>
      </c>
      <c r="U5742" s="14">
        <f t="shared" si="812"/>
        <v>264080</v>
      </c>
      <c r="W5742" s="64">
        <f t="shared" si="813"/>
        <v>0</v>
      </c>
      <c r="X5742" s="3" t="str">
        <f t="shared" si="814"/>
        <v>8</v>
      </c>
      <c r="Z5742" s="14">
        <f t="shared" si="815"/>
        <v>21126.400000000001</v>
      </c>
      <c r="AA5742" s="7">
        <f>VLOOKUP(G5742,[2]Ma_KH!$A:$R,14,0)</f>
        <v>36</v>
      </c>
      <c r="AD5742" s="7" t="str">
        <f>IFERROR(VLOOKUP(J5742,'Chuyển Mã'!$B$3:$C$9,2,0),"")</f>
        <v>Hà Nội</v>
      </c>
      <c r="AE5742" s="7" t="str">
        <f t="shared" si="810"/>
        <v>Tai heo muối 200g</v>
      </c>
      <c r="AF5742" s="7">
        <f t="shared" si="811"/>
        <v>5</v>
      </c>
    </row>
    <row r="5743" spans="1:32" x14ac:dyDescent="0.25">
      <c r="A5743" s="11">
        <v>45910</v>
      </c>
      <c r="B5743" s="25">
        <v>58033</v>
      </c>
      <c r="C5743" s="12" t="s">
        <v>7214</v>
      </c>
      <c r="D5743" s="16">
        <v>45912</v>
      </c>
      <c r="G5743" s="13" t="s">
        <v>9011</v>
      </c>
      <c r="I5743" s="13" t="s">
        <v>4714</v>
      </c>
      <c r="J5743" s="13" t="s">
        <v>1811</v>
      </c>
      <c r="K5743" s="13" t="s">
        <v>8880</v>
      </c>
      <c r="L5743" s="25" t="str">
        <f>VLOOKUP($K5743,[2]TONG_SL!$A:$D,2,0)</f>
        <v>Chân giò heo muối 100g</v>
      </c>
      <c r="N5743" s="25" t="str">
        <f t="shared" si="816"/>
        <v>K-C6</v>
      </c>
      <c r="Q5743" s="25" t="str">
        <f>VLOOKUP(K5743,[2]TONG_SL!$A:$D,3,0)</f>
        <v>Gói</v>
      </c>
      <c r="R5743" s="1">
        <v>10</v>
      </c>
      <c r="T5743" s="1">
        <f>VLOOKUP(VLOOKUP(G5743,[2]Ma_KH!$A:$R,18,0)&amp;K5743,[2]Gia_MB!$A:$F,6,0)</f>
        <v>23322</v>
      </c>
      <c r="U5743" s="14">
        <f t="shared" si="812"/>
        <v>233220</v>
      </c>
      <c r="W5743" s="64">
        <f t="shared" si="813"/>
        <v>0</v>
      </c>
      <c r="X5743" s="3" t="str">
        <f t="shared" si="814"/>
        <v>8</v>
      </c>
      <c r="Z5743" s="14">
        <f t="shared" si="815"/>
        <v>18657.600000000002</v>
      </c>
      <c r="AA5743" s="7">
        <f>VLOOKUP(G5743,[2]Ma_KH!$A:$R,14,0)</f>
        <v>36</v>
      </c>
      <c r="AD5743" s="7" t="str">
        <f>IFERROR(VLOOKUP(J5743,'Chuyển Mã'!$B$3:$C$9,2,0),"")</f>
        <v>Hà Nội</v>
      </c>
      <c r="AE5743" s="7" t="str">
        <f t="shared" si="810"/>
        <v>Chân giò heo muối 100g</v>
      </c>
      <c r="AF5743" s="7">
        <f t="shared" si="811"/>
        <v>10</v>
      </c>
    </row>
    <row r="5744" spans="1:32" x14ac:dyDescent="0.25">
      <c r="A5744" s="11">
        <v>45910</v>
      </c>
      <c r="B5744" s="25">
        <v>58033</v>
      </c>
      <c r="C5744" s="12" t="s">
        <v>7214</v>
      </c>
      <c r="D5744" s="16">
        <v>45912</v>
      </c>
      <c r="G5744" s="13" t="s">
        <v>9011</v>
      </c>
      <c r="I5744" s="13" t="s">
        <v>4714</v>
      </c>
      <c r="J5744" s="13" t="s">
        <v>1811</v>
      </c>
      <c r="K5744" s="13" t="s">
        <v>27</v>
      </c>
      <c r="L5744" s="25" t="str">
        <f>VLOOKUP($K5744,[2]TONG_SL!$A:$D,2,0)</f>
        <v>Chân giò heo muối 300g</v>
      </c>
      <c r="N5744" s="25" t="str">
        <f t="shared" si="816"/>
        <v>K-C6</v>
      </c>
      <c r="Q5744" s="25" t="str">
        <f>VLOOKUP(K5744,[2]TONG_SL!$A:$D,3,0)</f>
        <v>Túi</v>
      </c>
      <c r="R5744" s="1">
        <v>5</v>
      </c>
      <c r="T5744" s="1">
        <f>VLOOKUP(VLOOKUP(G5744,[2]Ma_KH!$A:$R,18,0)&amp;K5744,[2]Gia_MB!$A:$F,6,0)</f>
        <v>69759</v>
      </c>
      <c r="U5744" s="14">
        <f t="shared" si="812"/>
        <v>348795</v>
      </c>
      <c r="W5744" s="64">
        <f t="shared" si="813"/>
        <v>0</v>
      </c>
      <c r="X5744" s="3" t="str">
        <f t="shared" si="814"/>
        <v>8</v>
      </c>
      <c r="Z5744" s="14">
        <f t="shared" si="815"/>
        <v>27903.600000000002</v>
      </c>
      <c r="AA5744" s="7">
        <f>VLOOKUP(G5744,[2]Ma_KH!$A:$R,14,0)</f>
        <v>36</v>
      </c>
      <c r="AD5744" s="7" t="str">
        <f>IFERROR(VLOOKUP(J5744,'Chuyển Mã'!$B$3:$C$9,2,0),"")</f>
        <v>Hà Nội</v>
      </c>
      <c r="AE5744" s="7" t="str">
        <f t="shared" si="810"/>
        <v>Chân giò heo muối 300g</v>
      </c>
      <c r="AF5744" s="7">
        <f t="shared" si="811"/>
        <v>5</v>
      </c>
    </row>
    <row r="5745" spans="1:32" x14ac:dyDescent="0.25">
      <c r="A5745" s="11">
        <v>45907</v>
      </c>
      <c r="B5745" s="25">
        <v>4176639682</v>
      </c>
      <c r="C5745" s="12" t="s">
        <v>7214</v>
      </c>
      <c r="D5745" s="16">
        <v>45912</v>
      </c>
      <c r="G5745" s="13" t="s">
        <v>8407</v>
      </c>
      <c r="I5745" s="25">
        <v>4176639682</v>
      </c>
      <c r="J5745" s="13" t="s">
        <v>1813</v>
      </c>
      <c r="K5745" s="13" t="s">
        <v>27</v>
      </c>
      <c r="L5745" s="25" t="str">
        <f>VLOOKUP($K5745,[2]TONG_SL!$A:$D,2,0)</f>
        <v>Chân giò heo muối 300g</v>
      </c>
      <c r="N5745" s="25" t="str">
        <f t="shared" si="816"/>
        <v>K-C6</v>
      </c>
      <c r="Q5745" s="25" t="str">
        <f>VLOOKUP(K5745,[2]TONG_SL!$A:$D,3,0)</f>
        <v>Túi</v>
      </c>
      <c r="R5745" s="1">
        <v>10</v>
      </c>
      <c r="T5745" s="1">
        <f>VLOOKUP(VLOOKUP(G5745,[2]Ma_KH!$A:$R,18,0)&amp;K5745,[2]Gia_MB!$A:$F,6,0)</f>
        <v>73431</v>
      </c>
      <c r="U5745" s="14">
        <f t="shared" si="812"/>
        <v>734310</v>
      </c>
      <c r="W5745" s="64">
        <f t="shared" si="813"/>
        <v>0</v>
      </c>
      <c r="X5745" s="3" t="str">
        <f t="shared" si="814"/>
        <v>8</v>
      </c>
      <c r="Z5745" s="14">
        <f t="shared" si="815"/>
        <v>58744.800000000003</v>
      </c>
      <c r="AA5745" s="7">
        <f>VLOOKUP(G5745,[2]Ma_KH!$A:$R,14,0)</f>
        <v>60</v>
      </c>
      <c r="AD5745" s="7" t="str">
        <f>IFERROR(VLOOKUP(J5745,'Chuyển Mã'!$B$3:$C$9,2,0),"")</f>
        <v>Hà Nội</v>
      </c>
      <c r="AE5745" s="7" t="str">
        <f t="shared" si="810"/>
        <v>Chân giò heo muối 300g</v>
      </c>
      <c r="AF5745" s="7">
        <f t="shared" si="811"/>
        <v>10</v>
      </c>
    </row>
    <row r="5746" spans="1:32" x14ac:dyDescent="0.25">
      <c r="A5746" s="11">
        <v>45907</v>
      </c>
      <c r="B5746" s="25">
        <v>4176639682</v>
      </c>
      <c r="C5746" s="12" t="s">
        <v>7214</v>
      </c>
      <c r="D5746" s="16">
        <v>45912</v>
      </c>
      <c r="G5746" s="13" t="s">
        <v>8407</v>
      </c>
      <c r="I5746" s="25">
        <v>4176639682</v>
      </c>
      <c r="J5746" s="13" t="s">
        <v>1813</v>
      </c>
      <c r="K5746" s="13" t="s">
        <v>30</v>
      </c>
      <c r="L5746" s="25" t="str">
        <f>VLOOKUP($K5746,[2]TONG_SL!$A:$D,2,0)</f>
        <v>Gà muối 500g</v>
      </c>
      <c r="N5746" s="25" t="str">
        <f t="shared" si="816"/>
        <v>K-C6</v>
      </c>
      <c r="Q5746" s="25" t="str">
        <f>VLOOKUP(K5746,[2]TONG_SL!$A:$D,3,0)</f>
        <v>Túi</v>
      </c>
      <c r="R5746" s="1">
        <v>8</v>
      </c>
      <c r="T5746" s="1">
        <f>VLOOKUP(VLOOKUP(G5746,[2]Ma_KH!$A:$R,18,0)&amp;K5746,[2]Gia_MB!$A:$F,6,0)</f>
        <v>111058</v>
      </c>
      <c r="U5746" s="14">
        <f t="shared" si="812"/>
        <v>888464</v>
      </c>
      <c r="W5746" s="64">
        <f t="shared" si="813"/>
        <v>0</v>
      </c>
      <c r="X5746" s="3" t="str">
        <f t="shared" si="814"/>
        <v>8</v>
      </c>
      <c r="Z5746" s="14">
        <f t="shared" si="815"/>
        <v>71077.119999999995</v>
      </c>
      <c r="AA5746" s="7">
        <f>VLOOKUP(G5746,[2]Ma_KH!$A:$R,14,0)</f>
        <v>60</v>
      </c>
      <c r="AD5746" s="7" t="str">
        <f>IFERROR(VLOOKUP(J5746,'Chuyển Mã'!$B$3:$C$9,2,0),"")</f>
        <v>Hà Nội</v>
      </c>
      <c r="AE5746" s="7" t="str">
        <f t="shared" si="810"/>
        <v>Gà muối 500g</v>
      </c>
      <c r="AF5746" s="7">
        <f t="shared" si="811"/>
        <v>8</v>
      </c>
    </row>
    <row r="5747" spans="1:32" x14ac:dyDescent="0.25">
      <c r="A5747" s="11">
        <v>45907</v>
      </c>
      <c r="B5747" s="25">
        <v>4176639682</v>
      </c>
      <c r="C5747" s="12" t="s">
        <v>7214</v>
      </c>
      <c r="D5747" s="16">
        <v>45912</v>
      </c>
      <c r="G5747" s="13" t="s">
        <v>8407</v>
      </c>
      <c r="I5747" s="25">
        <v>4176639682</v>
      </c>
      <c r="J5747" s="13" t="s">
        <v>1813</v>
      </c>
      <c r="K5747" s="13" t="s">
        <v>32</v>
      </c>
      <c r="L5747" s="25" t="str">
        <f>VLOOKUP($K5747,[2]TONG_SL!$A:$D,2,0)</f>
        <v>Giò Tai Lưỡi Xào 250</v>
      </c>
      <c r="N5747" s="25" t="str">
        <f t="shared" si="816"/>
        <v>K-C6</v>
      </c>
      <c r="Q5747" s="25" t="str">
        <f>VLOOKUP(K5747,[2]TONG_SL!$A:$D,3,0)</f>
        <v>Túi</v>
      </c>
      <c r="R5747" s="1">
        <v>6</v>
      </c>
      <c r="T5747" s="1">
        <f>VLOOKUP(VLOOKUP(G5747,[2]Ma_KH!$A:$R,18,0)&amp;K5747,[2]Gia_MB!$A:$F,6,0)</f>
        <v>50183</v>
      </c>
      <c r="U5747" s="14">
        <f t="shared" si="812"/>
        <v>301098</v>
      </c>
      <c r="W5747" s="64">
        <f t="shared" si="813"/>
        <v>0</v>
      </c>
      <c r="X5747" s="3" t="str">
        <f t="shared" si="814"/>
        <v>8</v>
      </c>
      <c r="Z5747" s="14">
        <f t="shared" si="815"/>
        <v>24087.84</v>
      </c>
      <c r="AA5747" s="7">
        <f>VLOOKUP(G5747,[2]Ma_KH!$A:$R,14,0)</f>
        <v>60</v>
      </c>
      <c r="AD5747" s="7" t="str">
        <f>IFERROR(VLOOKUP(J5747,'Chuyển Mã'!$B$3:$C$9,2,0),"")</f>
        <v>Hà Nội</v>
      </c>
      <c r="AE5747" s="7" t="str">
        <f t="shared" si="810"/>
        <v>Giò Tai Lưỡi Xào 250</v>
      </c>
      <c r="AF5747" s="7">
        <f t="shared" si="811"/>
        <v>6</v>
      </c>
    </row>
    <row r="5748" spans="1:32" x14ac:dyDescent="0.25">
      <c r="A5748" s="11">
        <v>45908</v>
      </c>
      <c r="B5748" s="25">
        <v>4176735770</v>
      </c>
      <c r="C5748" s="12" t="s">
        <v>7214</v>
      </c>
      <c r="D5748" s="16">
        <v>45912</v>
      </c>
      <c r="G5748" s="13" t="s">
        <v>9012</v>
      </c>
      <c r="I5748" s="25">
        <v>4176735770</v>
      </c>
      <c r="J5748" s="13" t="s">
        <v>1813</v>
      </c>
      <c r="K5748" s="13" t="s">
        <v>27</v>
      </c>
      <c r="L5748" s="25" t="str">
        <f>VLOOKUP($K5748,[2]TONG_SL!$A:$D,2,0)</f>
        <v>Chân giò heo muối 300g</v>
      </c>
      <c r="N5748" s="25" t="str">
        <f t="shared" si="816"/>
        <v>K-C6</v>
      </c>
      <c r="Q5748" s="25" t="str">
        <f>VLOOKUP(K5748,[2]TONG_SL!$A:$D,3,0)</f>
        <v>Túi</v>
      </c>
      <c r="R5748" s="1">
        <v>10</v>
      </c>
      <c r="T5748" s="1">
        <f>VLOOKUP(VLOOKUP(G5748,[2]Ma_KH!$A:$R,18,0)&amp;K5748,[2]Gia_MB!$A:$F,6,0)</f>
        <v>73431</v>
      </c>
      <c r="U5748" s="14">
        <f t="shared" si="812"/>
        <v>734310</v>
      </c>
      <c r="W5748" s="64">
        <f t="shared" si="813"/>
        <v>0</v>
      </c>
      <c r="X5748" s="3" t="str">
        <f t="shared" si="814"/>
        <v>8</v>
      </c>
      <c r="Z5748" s="14">
        <f t="shared" si="815"/>
        <v>58744.800000000003</v>
      </c>
      <c r="AA5748" s="7">
        <f>VLOOKUP(G5748,[2]Ma_KH!$A:$R,14,0)</f>
        <v>60</v>
      </c>
      <c r="AD5748" s="7" t="str">
        <f>IFERROR(VLOOKUP(J5748,'Chuyển Mã'!$B$3:$C$9,2,0),"")</f>
        <v>Hà Nội</v>
      </c>
      <c r="AE5748" s="7" t="str">
        <f t="shared" si="810"/>
        <v>Chân giò heo muối 300g</v>
      </c>
      <c r="AF5748" s="7">
        <f t="shared" si="811"/>
        <v>10</v>
      </c>
    </row>
    <row r="5749" spans="1:32" x14ac:dyDescent="0.25">
      <c r="A5749" s="11">
        <v>45908</v>
      </c>
      <c r="B5749" s="25">
        <v>4176735770</v>
      </c>
      <c r="C5749" s="12" t="s">
        <v>7214</v>
      </c>
      <c r="D5749" s="16">
        <v>45912</v>
      </c>
      <c r="G5749" s="13" t="s">
        <v>9012</v>
      </c>
      <c r="I5749" s="25">
        <v>4176735770</v>
      </c>
      <c r="J5749" s="13" t="s">
        <v>1813</v>
      </c>
      <c r="K5749" s="13" t="s">
        <v>39</v>
      </c>
      <c r="L5749" s="25" t="str">
        <f>VLOOKUP($K5749,[2]TONG_SL!$A:$D,2,0)</f>
        <v>Chả cốm 300g</v>
      </c>
      <c r="N5749" s="25" t="str">
        <f t="shared" si="816"/>
        <v>K-C6</v>
      </c>
      <c r="Q5749" s="25" t="str">
        <f>VLOOKUP(K5749,[2]TONG_SL!$A:$D,3,0)</f>
        <v>Túi</v>
      </c>
      <c r="R5749" s="1">
        <v>3</v>
      </c>
      <c r="T5749" s="1">
        <f>VLOOKUP(VLOOKUP(G5749,[2]Ma_KH!$A:$R,18,0)&amp;K5749,[2]Gia_MB!$A:$F,6,0)</f>
        <v>74250</v>
      </c>
      <c r="U5749" s="14">
        <f t="shared" si="812"/>
        <v>222750</v>
      </c>
      <c r="W5749" s="64">
        <f t="shared" si="813"/>
        <v>0</v>
      </c>
      <c r="X5749" s="3" t="str">
        <f t="shared" si="814"/>
        <v>8</v>
      </c>
      <c r="Z5749" s="14">
        <f t="shared" si="815"/>
        <v>17820</v>
      </c>
      <c r="AA5749" s="7">
        <f>VLOOKUP(G5749,[2]Ma_KH!$A:$R,14,0)</f>
        <v>60</v>
      </c>
      <c r="AD5749" s="7" t="str">
        <f>IFERROR(VLOOKUP(J5749,'Chuyển Mã'!$B$3:$C$9,2,0),"")</f>
        <v>Hà Nội</v>
      </c>
      <c r="AE5749" s="7" t="str">
        <f t="shared" si="810"/>
        <v>Chả cốm 300g</v>
      </c>
      <c r="AF5749" s="7">
        <f t="shared" si="811"/>
        <v>3</v>
      </c>
    </row>
    <row r="5750" spans="1:32" x14ac:dyDescent="0.25">
      <c r="A5750" s="11">
        <v>45908</v>
      </c>
      <c r="B5750" s="25">
        <v>4176735770</v>
      </c>
      <c r="C5750" s="12" t="s">
        <v>7214</v>
      </c>
      <c r="D5750" s="16">
        <v>45912</v>
      </c>
      <c r="G5750" s="13" t="s">
        <v>9012</v>
      </c>
      <c r="I5750" s="25">
        <v>4176735770</v>
      </c>
      <c r="J5750" s="13" t="s">
        <v>1813</v>
      </c>
      <c r="K5750" s="13" t="s">
        <v>51</v>
      </c>
      <c r="L5750" s="25" t="str">
        <f>VLOOKUP($K5750,[2]TONG_SL!$A:$D,2,0)</f>
        <v>Mọc Nấm Hương 250g</v>
      </c>
      <c r="N5750" s="25" t="str">
        <f t="shared" si="816"/>
        <v>K-C6</v>
      </c>
      <c r="Q5750" s="25" t="str">
        <f>VLOOKUP(K5750,[2]TONG_SL!$A:$D,3,0)</f>
        <v>Túi</v>
      </c>
      <c r="R5750" s="1">
        <v>5</v>
      </c>
      <c r="T5750" s="1">
        <f>VLOOKUP(VLOOKUP(G5750,[2]Ma_KH!$A:$R,18,0)&amp;K5750,[2]Gia_MB!$A:$F,6,0)</f>
        <v>46000</v>
      </c>
      <c r="U5750" s="14">
        <f t="shared" si="812"/>
        <v>230000</v>
      </c>
      <c r="W5750" s="64">
        <f t="shared" si="813"/>
        <v>0</v>
      </c>
      <c r="X5750" s="3" t="str">
        <f t="shared" si="814"/>
        <v>8</v>
      </c>
      <c r="Z5750" s="14">
        <f t="shared" si="815"/>
        <v>18400</v>
      </c>
      <c r="AA5750" s="7">
        <f>VLOOKUP(G5750,[2]Ma_KH!$A:$R,14,0)</f>
        <v>60</v>
      </c>
      <c r="AD5750" s="7" t="str">
        <f>IFERROR(VLOOKUP(J5750,'Chuyển Mã'!$B$3:$C$9,2,0),"")</f>
        <v>Hà Nội</v>
      </c>
      <c r="AE5750" s="7" t="str">
        <f t="shared" si="810"/>
        <v>Mọc Nấm Hương 250g</v>
      </c>
      <c r="AF5750" s="7">
        <f t="shared" si="811"/>
        <v>5</v>
      </c>
    </row>
    <row r="5751" spans="1:32" x14ac:dyDescent="0.25">
      <c r="A5751" s="11">
        <v>45906</v>
      </c>
      <c r="B5751" s="25">
        <v>4176632965</v>
      </c>
      <c r="C5751" s="12" t="s">
        <v>7214</v>
      </c>
      <c r="D5751" s="16">
        <v>45912</v>
      </c>
      <c r="G5751" s="13" t="s">
        <v>8335</v>
      </c>
      <c r="I5751" s="13" t="s">
        <v>9013</v>
      </c>
      <c r="J5751" s="13" t="s">
        <v>1813</v>
      </c>
      <c r="K5751" s="13" t="s">
        <v>35</v>
      </c>
      <c r="L5751" s="25" t="str">
        <f>VLOOKUP($K5751,[2]TONG_SL!$A:$D,2,0)</f>
        <v>Tai heo muối 200g</v>
      </c>
      <c r="N5751" s="25" t="str">
        <f t="shared" si="816"/>
        <v>K-C6</v>
      </c>
      <c r="Q5751" s="25" t="str">
        <f>VLOOKUP(K5751,[2]TONG_SL!$A:$D,3,0)</f>
        <v>Túi</v>
      </c>
      <c r="R5751" s="1">
        <v>5</v>
      </c>
      <c r="T5751" s="1">
        <f>VLOOKUP(VLOOKUP(G5751,[2]Ma_KH!$A:$R,18,0)&amp;K5751,[2]Gia_MB!$A:$F,6,0)</f>
        <v>55595</v>
      </c>
      <c r="U5751" s="14">
        <f t="shared" si="812"/>
        <v>277975</v>
      </c>
      <c r="W5751" s="64">
        <f t="shared" si="813"/>
        <v>0</v>
      </c>
      <c r="X5751" s="3" t="str">
        <f t="shared" si="814"/>
        <v>8</v>
      </c>
      <c r="Z5751" s="14">
        <f t="shared" si="815"/>
        <v>22238</v>
      </c>
      <c r="AA5751" s="7">
        <f>VLOOKUP(G5751,[2]Ma_KH!$A:$R,14,0)</f>
        <v>60</v>
      </c>
      <c r="AD5751" s="7" t="str">
        <f>IFERROR(VLOOKUP(J5751,'Chuyển Mã'!$B$3:$C$9,2,0),"")</f>
        <v>Hà Nội</v>
      </c>
      <c r="AE5751" s="7" t="str">
        <f t="shared" si="810"/>
        <v>Tai heo muối 200g</v>
      </c>
      <c r="AF5751" s="7">
        <f t="shared" si="811"/>
        <v>5</v>
      </c>
    </row>
    <row r="5752" spans="1:32" x14ac:dyDescent="0.25">
      <c r="A5752" s="11">
        <v>45906</v>
      </c>
      <c r="B5752" s="25">
        <v>4176632965</v>
      </c>
      <c r="C5752" s="12" t="s">
        <v>7214</v>
      </c>
      <c r="D5752" s="16">
        <v>45912</v>
      </c>
      <c r="G5752" s="13" t="s">
        <v>8335</v>
      </c>
      <c r="I5752" s="13" t="s">
        <v>9013</v>
      </c>
      <c r="J5752" s="13" t="s">
        <v>1813</v>
      </c>
      <c r="K5752" s="13" t="s">
        <v>8471</v>
      </c>
      <c r="L5752" s="25" t="str">
        <f>VLOOKUP($K5752,[2]TONG_SL!$A:$D,2,0)</f>
        <v>Mọc Nấm Hương 250g</v>
      </c>
      <c r="N5752" s="25" t="str">
        <f t="shared" si="816"/>
        <v>K-C6</v>
      </c>
      <c r="Q5752" s="25" t="str">
        <f>VLOOKUP(K5752,[2]TONG_SL!$A:$D,3,0)</f>
        <v>Túi</v>
      </c>
      <c r="R5752" s="1">
        <v>5</v>
      </c>
      <c r="T5752" s="1">
        <f>VLOOKUP(VLOOKUP(G5752,[2]Ma_KH!$A:$R,18,0)&amp;K5752,[2]Gia_MB!$A:$F,6,0)</f>
        <v>46000</v>
      </c>
      <c r="U5752" s="14">
        <f t="shared" si="812"/>
        <v>230000</v>
      </c>
      <c r="W5752" s="64">
        <f t="shared" si="813"/>
        <v>0</v>
      </c>
      <c r="X5752" s="3" t="str">
        <f t="shared" si="814"/>
        <v>8</v>
      </c>
      <c r="Z5752" s="14">
        <f t="shared" si="815"/>
        <v>18400</v>
      </c>
      <c r="AA5752" s="7">
        <f>VLOOKUP(G5752,[2]Ma_KH!$A:$R,14,0)</f>
        <v>60</v>
      </c>
      <c r="AD5752" s="7" t="str">
        <f>IFERROR(VLOOKUP(J5752,'Chuyển Mã'!$B$3:$C$9,2,0),"")</f>
        <v>Hà Nội</v>
      </c>
      <c r="AE5752" s="7" t="str">
        <f t="shared" si="810"/>
        <v>Mọc Nấm Hương 250g</v>
      </c>
      <c r="AF5752" s="7">
        <f t="shared" si="811"/>
        <v>5</v>
      </c>
    </row>
    <row r="5753" spans="1:32" x14ac:dyDescent="0.25">
      <c r="A5753" s="11">
        <v>45906</v>
      </c>
      <c r="B5753" s="25">
        <v>4176632965</v>
      </c>
      <c r="C5753" s="12" t="s">
        <v>7214</v>
      </c>
      <c r="D5753" s="16">
        <v>45912</v>
      </c>
      <c r="G5753" s="13" t="s">
        <v>8335</v>
      </c>
      <c r="I5753" s="13" t="s">
        <v>9013</v>
      </c>
      <c r="J5753" s="13" t="s">
        <v>1813</v>
      </c>
      <c r="K5753" s="13" t="s">
        <v>41</v>
      </c>
      <c r="L5753" s="25" t="str">
        <f>VLOOKUP($K5753,[2]TONG_SL!$A:$D,2,0)</f>
        <v>Chả nướng 300g</v>
      </c>
      <c r="N5753" s="25" t="str">
        <f t="shared" si="816"/>
        <v>K-C6</v>
      </c>
      <c r="Q5753" s="25" t="str">
        <f>VLOOKUP(K5753,[2]TONG_SL!$A:$D,3,0)</f>
        <v>Túi</v>
      </c>
      <c r="R5753" s="1">
        <v>5</v>
      </c>
      <c r="T5753" s="1">
        <f>VLOOKUP(VLOOKUP(G5753,[2]Ma_KH!$A:$R,18,0)&amp;K5753,[2]Gia_MB!$A:$F,6,0)</f>
        <v>70950</v>
      </c>
      <c r="U5753" s="14">
        <f t="shared" si="812"/>
        <v>354750</v>
      </c>
      <c r="W5753" s="64">
        <f t="shared" si="813"/>
        <v>0</v>
      </c>
      <c r="X5753" s="3" t="str">
        <f t="shared" si="814"/>
        <v>8</v>
      </c>
      <c r="Z5753" s="14">
        <f t="shared" si="815"/>
        <v>28380</v>
      </c>
      <c r="AA5753" s="7">
        <f>VLOOKUP(G5753,[2]Ma_KH!$A:$R,14,0)</f>
        <v>60</v>
      </c>
      <c r="AD5753" s="7" t="str">
        <f>IFERROR(VLOOKUP(J5753,'Chuyển Mã'!$B$3:$C$9,2,0),"")</f>
        <v>Hà Nội</v>
      </c>
      <c r="AE5753" s="7" t="str">
        <f t="shared" si="810"/>
        <v>Chả nướng 300g</v>
      </c>
      <c r="AF5753" s="7">
        <f t="shared" si="811"/>
        <v>5</v>
      </c>
    </row>
    <row r="5754" spans="1:32" x14ac:dyDescent="0.25">
      <c r="A5754" s="11">
        <v>45906</v>
      </c>
      <c r="B5754" s="25">
        <v>4176632965</v>
      </c>
      <c r="C5754" s="12" t="s">
        <v>7214</v>
      </c>
      <c r="D5754" s="16">
        <v>45912</v>
      </c>
      <c r="G5754" s="13" t="s">
        <v>8335</v>
      </c>
      <c r="I5754" s="13" t="s">
        <v>9013</v>
      </c>
      <c r="J5754" s="13" t="s">
        <v>1813</v>
      </c>
      <c r="K5754" s="13" t="s">
        <v>32</v>
      </c>
      <c r="L5754" s="25" t="str">
        <f>VLOOKUP($K5754,[2]TONG_SL!$A:$D,2,0)</f>
        <v>Giò Tai Lưỡi Xào 250</v>
      </c>
      <c r="N5754" s="25" t="str">
        <f t="shared" si="816"/>
        <v>K-C6</v>
      </c>
      <c r="Q5754" s="25" t="str">
        <f>VLOOKUP(K5754,[2]TONG_SL!$A:$D,3,0)</f>
        <v>Túi</v>
      </c>
      <c r="R5754" s="1">
        <v>5</v>
      </c>
      <c r="T5754" s="1">
        <f>VLOOKUP(VLOOKUP(G5754,[2]Ma_KH!$A:$R,18,0)&amp;K5754,[2]Gia_MB!$A:$F,6,0)</f>
        <v>50183</v>
      </c>
      <c r="U5754" s="14">
        <f t="shared" si="812"/>
        <v>250915</v>
      </c>
      <c r="W5754" s="64">
        <f t="shared" si="813"/>
        <v>0</v>
      </c>
      <c r="X5754" s="3" t="str">
        <f t="shared" si="814"/>
        <v>8</v>
      </c>
      <c r="Z5754" s="14">
        <f t="shared" si="815"/>
        <v>20073.2</v>
      </c>
      <c r="AA5754" s="7">
        <f>VLOOKUP(G5754,[2]Ma_KH!$A:$R,14,0)</f>
        <v>60</v>
      </c>
      <c r="AD5754" s="7" t="str">
        <f>IFERROR(VLOOKUP(J5754,'Chuyển Mã'!$B$3:$C$9,2,0),"")</f>
        <v>Hà Nội</v>
      </c>
      <c r="AE5754" s="7" t="str">
        <f t="shared" si="810"/>
        <v>Giò Tai Lưỡi Xào 250</v>
      </c>
      <c r="AF5754" s="7">
        <f t="shared" si="811"/>
        <v>5</v>
      </c>
    </row>
    <row r="5755" spans="1:32" x14ac:dyDescent="0.25">
      <c r="A5755" s="11">
        <v>45906</v>
      </c>
      <c r="B5755" s="25">
        <v>4176632965</v>
      </c>
      <c r="C5755" s="12" t="s">
        <v>7214</v>
      </c>
      <c r="D5755" s="16">
        <v>45912</v>
      </c>
      <c r="G5755" s="13" t="s">
        <v>8335</v>
      </c>
      <c r="I5755" s="13" t="s">
        <v>9013</v>
      </c>
      <c r="J5755" s="13" t="s">
        <v>1813</v>
      </c>
      <c r="K5755" s="13" t="s">
        <v>27</v>
      </c>
      <c r="L5755" s="25" t="str">
        <f>VLOOKUP($K5755,[2]TONG_SL!$A:$D,2,0)</f>
        <v>Chân giò heo muối 300g</v>
      </c>
      <c r="N5755" s="25" t="str">
        <f t="shared" si="816"/>
        <v>K-C6</v>
      </c>
      <c r="Q5755" s="25" t="str">
        <f>VLOOKUP(K5755,[2]TONG_SL!$A:$D,3,0)</f>
        <v>Túi</v>
      </c>
      <c r="R5755" s="1">
        <v>5</v>
      </c>
      <c r="T5755" s="1">
        <f>VLOOKUP(VLOOKUP(G5755,[2]Ma_KH!$A:$R,18,0)&amp;K5755,[2]Gia_MB!$A:$F,6,0)</f>
        <v>73431</v>
      </c>
      <c r="U5755" s="14">
        <f t="shared" si="812"/>
        <v>367155</v>
      </c>
      <c r="W5755" s="64">
        <f t="shared" si="813"/>
        <v>0</v>
      </c>
      <c r="X5755" s="3" t="str">
        <f t="shared" si="814"/>
        <v>8</v>
      </c>
      <c r="Z5755" s="14">
        <f t="shared" si="815"/>
        <v>29372.400000000001</v>
      </c>
      <c r="AA5755" s="7">
        <f>VLOOKUP(G5755,[2]Ma_KH!$A:$R,14,0)</f>
        <v>60</v>
      </c>
      <c r="AD5755" s="7" t="str">
        <f>IFERROR(VLOOKUP(J5755,'Chuyển Mã'!$B$3:$C$9,2,0),"")</f>
        <v>Hà Nội</v>
      </c>
      <c r="AE5755" s="7" t="str">
        <f t="shared" si="810"/>
        <v>Chân giò heo muối 300g</v>
      </c>
      <c r="AF5755" s="7">
        <f t="shared" si="811"/>
        <v>5</v>
      </c>
    </row>
    <row r="5756" spans="1:32" x14ac:dyDescent="0.25">
      <c r="A5756" s="11">
        <v>45908</v>
      </c>
      <c r="B5756" s="25">
        <v>4176662380</v>
      </c>
      <c r="C5756" s="12" t="s">
        <v>7214</v>
      </c>
      <c r="D5756" s="16">
        <v>45912</v>
      </c>
      <c r="G5756" s="13" t="s">
        <v>906</v>
      </c>
      <c r="I5756" s="25">
        <v>4176662380</v>
      </c>
      <c r="J5756" s="13" t="s">
        <v>1813</v>
      </c>
      <c r="K5756" s="13" t="s">
        <v>27</v>
      </c>
      <c r="L5756" s="25" t="str">
        <f>VLOOKUP($K5756,[2]TONG_SL!$A:$D,2,0)</f>
        <v>Chân giò heo muối 300g</v>
      </c>
      <c r="N5756" s="25" t="str">
        <f t="shared" si="816"/>
        <v>K-C6</v>
      </c>
      <c r="Q5756" s="25" t="str">
        <f>VLOOKUP(K5756,[2]TONG_SL!$A:$D,3,0)</f>
        <v>Túi</v>
      </c>
      <c r="R5756" s="1">
        <v>15</v>
      </c>
      <c r="T5756" s="1">
        <f>VLOOKUP(VLOOKUP(G5756,[2]Ma_KH!$A:$R,18,0)&amp;K5756,[2]Gia_MB!$A:$F,6,0)</f>
        <v>73431</v>
      </c>
      <c r="U5756" s="14">
        <f t="shared" si="812"/>
        <v>1101465</v>
      </c>
      <c r="W5756" s="64">
        <f t="shared" si="813"/>
        <v>0</v>
      </c>
      <c r="X5756" s="3" t="str">
        <f t="shared" si="814"/>
        <v>8</v>
      </c>
      <c r="Z5756" s="14">
        <f t="shared" si="815"/>
        <v>88117.2</v>
      </c>
      <c r="AA5756" s="7">
        <f>VLOOKUP(G5756,[2]Ma_KH!$A:$R,14,0)</f>
        <v>60</v>
      </c>
      <c r="AD5756" s="7" t="str">
        <f>IFERROR(VLOOKUP(J5756,'Chuyển Mã'!$B$3:$C$9,2,0),"")</f>
        <v>Hà Nội</v>
      </c>
      <c r="AE5756" s="7" t="str">
        <f t="shared" si="810"/>
        <v>Chân giò heo muối 300g</v>
      </c>
      <c r="AF5756" s="7">
        <f t="shared" si="811"/>
        <v>15</v>
      </c>
    </row>
    <row r="5757" spans="1:32" x14ac:dyDescent="0.25">
      <c r="A5757" s="11">
        <v>45908</v>
      </c>
      <c r="B5757" s="25">
        <v>4176662380</v>
      </c>
      <c r="C5757" s="12" t="s">
        <v>7214</v>
      </c>
      <c r="D5757" s="16">
        <v>45912</v>
      </c>
      <c r="G5757" s="13" t="s">
        <v>906</v>
      </c>
      <c r="I5757" s="25">
        <v>4176662380</v>
      </c>
      <c r="J5757" s="13" t="s">
        <v>1813</v>
      </c>
      <c r="K5757" s="13" t="s">
        <v>30</v>
      </c>
      <c r="L5757" s="25" t="str">
        <f>VLOOKUP($K5757,[2]TONG_SL!$A:$D,2,0)</f>
        <v>Gà muối 500g</v>
      </c>
      <c r="N5757" s="25" t="str">
        <f t="shared" si="816"/>
        <v>K-C6</v>
      </c>
      <c r="Q5757" s="25" t="str">
        <f>VLOOKUP(K5757,[2]TONG_SL!$A:$D,3,0)</f>
        <v>Túi</v>
      </c>
      <c r="R5757" s="1">
        <v>5</v>
      </c>
      <c r="T5757" s="1">
        <f>VLOOKUP(VLOOKUP(G5757,[2]Ma_KH!$A:$R,18,0)&amp;K5757,[2]Gia_MB!$A:$F,6,0)</f>
        <v>111058</v>
      </c>
      <c r="U5757" s="14">
        <f t="shared" si="812"/>
        <v>555290</v>
      </c>
      <c r="W5757" s="64">
        <f t="shared" si="813"/>
        <v>0</v>
      </c>
      <c r="X5757" s="3" t="str">
        <f t="shared" si="814"/>
        <v>8</v>
      </c>
      <c r="Z5757" s="14">
        <f t="shared" si="815"/>
        <v>44423.200000000004</v>
      </c>
      <c r="AA5757" s="7">
        <f>VLOOKUP(G5757,[2]Ma_KH!$A:$R,14,0)</f>
        <v>60</v>
      </c>
      <c r="AD5757" s="7" t="str">
        <f>IFERROR(VLOOKUP(J5757,'Chuyển Mã'!$B$3:$C$9,2,0),"")</f>
        <v>Hà Nội</v>
      </c>
      <c r="AE5757" s="7" t="str">
        <f t="shared" si="810"/>
        <v>Gà muối 500g</v>
      </c>
      <c r="AF5757" s="7">
        <f t="shared" si="811"/>
        <v>5</v>
      </c>
    </row>
    <row r="5758" spans="1:32" x14ac:dyDescent="0.25">
      <c r="A5758" s="11">
        <v>45908</v>
      </c>
      <c r="B5758" s="25">
        <v>4176662380</v>
      </c>
      <c r="C5758" s="12" t="s">
        <v>7214</v>
      </c>
      <c r="D5758" s="16">
        <v>45912</v>
      </c>
      <c r="G5758" s="13" t="s">
        <v>906</v>
      </c>
      <c r="I5758" s="25">
        <v>4176662380</v>
      </c>
      <c r="J5758" s="13" t="s">
        <v>1813</v>
      </c>
      <c r="K5758" s="13" t="s">
        <v>35</v>
      </c>
      <c r="L5758" s="25" t="str">
        <f>VLOOKUP($K5758,[2]TONG_SL!$A:$D,2,0)</f>
        <v>Tai heo muối 200g</v>
      </c>
      <c r="N5758" s="25" t="str">
        <f t="shared" si="816"/>
        <v>K-C6</v>
      </c>
      <c r="Q5758" s="25" t="str">
        <f>VLOOKUP(K5758,[2]TONG_SL!$A:$D,3,0)</f>
        <v>Túi</v>
      </c>
      <c r="R5758" s="1">
        <v>3</v>
      </c>
      <c r="T5758" s="1">
        <f>VLOOKUP(VLOOKUP(G5758,[2]Ma_KH!$A:$R,18,0)&amp;K5758,[2]Gia_MB!$A:$F,6,0)</f>
        <v>55595</v>
      </c>
      <c r="U5758" s="14">
        <f t="shared" si="812"/>
        <v>166785</v>
      </c>
      <c r="W5758" s="64">
        <f t="shared" si="813"/>
        <v>0</v>
      </c>
      <c r="X5758" s="3" t="str">
        <f t="shared" si="814"/>
        <v>8</v>
      </c>
      <c r="Z5758" s="14">
        <f t="shared" si="815"/>
        <v>13342.800000000001</v>
      </c>
      <c r="AA5758" s="7">
        <f>VLOOKUP(G5758,[2]Ma_KH!$A:$R,14,0)</f>
        <v>60</v>
      </c>
      <c r="AD5758" s="7" t="str">
        <f>IFERROR(VLOOKUP(J5758,'Chuyển Mã'!$B$3:$C$9,2,0),"")</f>
        <v>Hà Nội</v>
      </c>
      <c r="AE5758" s="7" t="str">
        <f t="shared" si="810"/>
        <v>Tai heo muối 200g</v>
      </c>
      <c r="AF5758" s="7">
        <f t="shared" si="811"/>
        <v>3</v>
      </c>
    </row>
    <row r="5759" spans="1:32" x14ac:dyDescent="0.25">
      <c r="A5759" s="11">
        <v>45908</v>
      </c>
      <c r="B5759" s="25">
        <v>4176662380</v>
      </c>
      <c r="C5759" s="12" t="s">
        <v>7214</v>
      </c>
      <c r="D5759" s="16">
        <v>45912</v>
      </c>
      <c r="G5759" s="13" t="s">
        <v>906</v>
      </c>
      <c r="I5759" s="25">
        <v>4176662380</v>
      </c>
      <c r="J5759" s="13" t="s">
        <v>1813</v>
      </c>
      <c r="K5759" s="13" t="s">
        <v>47</v>
      </c>
      <c r="L5759" s="25" t="str">
        <f>VLOOKUP($K5759,[2]TONG_SL!$A:$D,2,0)</f>
        <v>Giò lụa cây 250g</v>
      </c>
      <c r="N5759" s="25" t="str">
        <f t="shared" si="816"/>
        <v>K-C6</v>
      </c>
      <c r="Q5759" s="25" t="str">
        <f>VLOOKUP(K5759,[2]TONG_SL!$A:$D,3,0)</f>
        <v>Túi</v>
      </c>
      <c r="R5759" s="1">
        <v>3</v>
      </c>
      <c r="T5759" s="1">
        <f>VLOOKUP(VLOOKUP(G5759,[2]Ma_KH!$A:$R,18,0)&amp;K5759,[2]Gia_MB!$A:$F,6,0)</f>
        <v>49500</v>
      </c>
      <c r="U5759" s="14">
        <f t="shared" si="812"/>
        <v>148500</v>
      </c>
      <c r="W5759" s="64">
        <f t="shared" si="813"/>
        <v>0</v>
      </c>
      <c r="X5759" s="3" t="str">
        <f t="shared" si="814"/>
        <v>8</v>
      </c>
      <c r="Z5759" s="14">
        <f t="shared" si="815"/>
        <v>11880</v>
      </c>
      <c r="AA5759" s="7">
        <f>VLOOKUP(G5759,[2]Ma_KH!$A:$R,14,0)</f>
        <v>60</v>
      </c>
      <c r="AD5759" s="7" t="str">
        <f>IFERROR(VLOOKUP(J5759,'Chuyển Mã'!$B$3:$C$9,2,0),"")</f>
        <v>Hà Nội</v>
      </c>
      <c r="AE5759" s="7" t="str">
        <f t="shared" si="810"/>
        <v>Giò lụa cây 250g</v>
      </c>
      <c r="AF5759" s="7">
        <f t="shared" si="811"/>
        <v>3</v>
      </c>
    </row>
    <row r="5760" spans="1:32" x14ac:dyDescent="0.25">
      <c r="A5760" s="11">
        <v>45908</v>
      </c>
      <c r="B5760" s="25">
        <v>4176662380</v>
      </c>
      <c r="C5760" s="12" t="s">
        <v>7214</v>
      </c>
      <c r="D5760" s="16">
        <v>45912</v>
      </c>
      <c r="G5760" s="13" t="s">
        <v>906</v>
      </c>
      <c r="I5760" s="25">
        <v>4176662380</v>
      </c>
      <c r="J5760" s="13" t="s">
        <v>1813</v>
      </c>
      <c r="K5760" s="13" t="s">
        <v>49</v>
      </c>
      <c r="L5760" s="25" t="str">
        <f>VLOOKUP($K5760,[2]TONG_SL!$A:$D,2,0)</f>
        <v>Giò sụn gà 250g</v>
      </c>
      <c r="N5760" s="25" t="str">
        <f t="shared" si="816"/>
        <v>K-C6</v>
      </c>
      <c r="Q5760" s="25" t="str">
        <f>VLOOKUP(K5760,[2]TONG_SL!$A:$D,3,0)</f>
        <v>Túi</v>
      </c>
      <c r="R5760" s="1">
        <v>3</v>
      </c>
      <c r="T5760" s="1">
        <f>VLOOKUP(VLOOKUP(G5760,[2]Ma_KH!$A:$R,18,0)&amp;K5760,[2]Gia_MB!$A:$F,6,0)</f>
        <v>50400</v>
      </c>
      <c r="U5760" s="14">
        <f t="shared" si="812"/>
        <v>151200</v>
      </c>
      <c r="W5760" s="64">
        <f t="shared" si="813"/>
        <v>0</v>
      </c>
      <c r="X5760" s="3" t="str">
        <f t="shared" si="814"/>
        <v>8</v>
      </c>
      <c r="Z5760" s="14">
        <f t="shared" si="815"/>
        <v>12096</v>
      </c>
      <c r="AA5760" s="7">
        <f>VLOOKUP(G5760,[2]Ma_KH!$A:$R,14,0)</f>
        <v>60</v>
      </c>
      <c r="AD5760" s="7" t="str">
        <f>IFERROR(VLOOKUP(J5760,'Chuyển Mã'!$B$3:$C$9,2,0),"")</f>
        <v>Hà Nội</v>
      </c>
      <c r="AE5760" s="7" t="str">
        <f t="shared" si="810"/>
        <v>Giò sụn gà 250g</v>
      </c>
      <c r="AF5760" s="7">
        <f t="shared" si="811"/>
        <v>3</v>
      </c>
    </row>
    <row r="5761" spans="1:32" x14ac:dyDescent="0.25">
      <c r="A5761" s="11">
        <v>45908</v>
      </c>
      <c r="B5761" s="25">
        <v>4176662380</v>
      </c>
      <c r="C5761" s="12" t="s">
        <v>7214</v>
      </c>
      <c r="D5761" s="16">
        <v>45912</v>
      </c>
      <c r="G5761" s="13" t="s">
        <v>906</v>
      </c>
      <c r="I5761" s="25">
        <v>4176662380</v>
      </c>
      <c r="J5761" s="13" t="s">
        <v>1813</v>
      </c>
      <c r="K5761" s="13" t="s">
        <v>41</v>
      </c>
      <c r="L5761" s="25" t="str">
        <f>VLOOKUP($K5761,[2]TONG_SL!$A:$D,2,0)</f>
        <v>Chả nướng 300g</v>
      </c>
      <c r="N5761" s="25" t="str">
        <f t="shared" si="816"/>
        <v>K-C6</v>
      </c>
      <c r="Q5761" s="25" t="str">
        <f>VLOOKUP(K5761,[2]TONG_SL!$A:$D,3,0)</f>
        <v>Túi</v>
      </c>
      <c r="R5761" s="1">
        <v>5</v>
      </c>
      <c r="T5761" s="1">
        <f>VLOOKUP(VLOOKUP(G5761,[2]Ma_KH!$A:$R,18,0)&amp;K5761,[2]Gia_MB!$A:$F,6,0)</f>
        <v>70950</v>
      </c>
      <c r="U5761" s="14">
        <f t="shared" si="812"/>
        <v>354750</v>
      </c>
      <c r="W5761" s="64">
        <f t="shared" si="813"/>
        <v>0</v>
      </c>
      <c r="X5761" s="3" t="str">
        <f t="shared" si="814"/>
        <v>8</v>
      </c>
      <c r="Z5761" s="14">
        <f t="shared" si="815"/>
        <v>28380</v>
      </c>
      <c r="AA5761" s="7">
        <f>VLOOKUP(G5761,[2]Ma_KH!$A:$R,14,0)</f>
        <v>60</v>
      </c>
      <c r="AD5761" s="7" t="str">
        <f>IFERROR(VLOOKUP(J5761,'Chuyển Mã'!$B$3:$C$9,2,0),"")</f>
        <v>Hà Nội</v>
      </c>
      <c r="AE5761" s="7" t="str">
        <f t="shared" si="810"/>
        <v>Chả nướng 300g</v>
      </c>
      <c r="AF5761" s="7">
        <f t="shared" si="811"/>
        <v>5</v>
      </c>
    </row>
    <row r="5762" spans="1:32" x14ac:dyDescent="0.25">
      <c r="A5762" s="11">
        <v>45908</v>
      </c>
      <c r="B5762" s="25">
        <v>4176662380</v>
      </c>
      <c r="C5762" s="12" t="s">
        <v>7214</v>
      </c>
      <c r="D5762" s="16">
        <v>45912</v>
      </c>
      <c r="G5762" s="13" t="s">
        <v>906</v>
      </c>
      <c r="I5762" s="25">
        <v>4176662380</v>
      </c>
      <c r="J5762" s="13" t="s">
        <v>1813</v>
      </c>
      <c r="K5762" s="13" t="s">
        <v>39</v>
      </c>
      <c r="L5762" s="25" t="str">
        <f>VLOOKUP($K5762,[2]TONG_SL!$A:$D,2,0)</f>
        <v>Chả cốm 300g</v>
      </c>
      <c r="N5762" s="25" t="str">
        <f t="shared" si="816"/>
        <v>K-C6</v>
      </c>
      <c r="Q5762" s="25" t="str">
        <f>VLOOKUP(K5762,[2]TONG_SL!$A:$D,3,0)</f>
        <v>Túi</v>
      </c>
      <c r="R5762" s="1">
        <v>5</v>
      </c>
      <c r="T5762" s="1">
        <f>VLOOKUP(VLOOKUP(G5762,[2]Ma_KH!$A:$R,18,0)&amp;K5762,[2]Gia_MB!$A:$F,6,0)</f>
        <v>74250</v>
      </c>
      <c r="U5762" s="14">
        <f t="shared" si="812"/>
        <v>371250</v>
      </c>
      <c r="W5762" s="64">
        <f t="shared" si="813"/>
        <v>0</v>
      </c>
      <c r="X5762" s="3" t="str">
        <f t="shared" si="814"/>
        <v>8</v>
      </c>
      <c r="Z5762" s="14">
        <f t="shared" si="815"/>
        <v>29700</v>
      </c>
      <c r="AA5762" s="7">
        <f>VLOOKUP(G5762,[2]Ma_KH!$A:$R,14,0)</f>
        <v>60</v>
      </c>
      <c r="AD5762" s="7" t="str">
        <f>IFERROR(VLOOKUP(J5762,'Chuyển Mã'!$B$3:$C$9,2,0),"")</f>
        <v>Hà Nội</v>
      </c>
      <c r="AE5762" s="7" t="str">
        <f t="shared" si="810"/>
        <v>Chả cốm 300g</v>
      </c>
      <c r="AF5762" s="7">
        <f t="shared" si="811"/>
        <v>5</v>
      </c>
    </row>
    <row r="5763" spans="1:32" x14ac:dyDescent="0.25">
      <c r="A5763" s="11">
        <v>45908</v>
      </c>
      <c r="B5763" s="25">
        <v>57821</v>
      </c>
      <c r="C5763" s="12" t="s">
        <v>7214</v>
      </c>
      <c r="D5763" s="16">
        <v>45912</v>
      </c>
      <c r="G5763" s="13" t="s">
        <v>7507</v>
      </c>
      <c r="I5763" s="13" t="s">
        <v>1983</v>
      </c>
      <c r="J5763" s="13" t="s">
        <v>1811</v>
      </c>
      <c r="K5763" s="13" t="s">
        <v>8881</v>
      </c>
      <c r="L5763" s="25" t="str">
        <f>VLOOKUP($K5763,[2]TONG_SL!$A:$D,2,0)</f>
        <v>Chân giò heo muối 500g</v>
      </c>
      <c r="N5763" s="25" t="str">
        <f t="shared" si="816"/>
        <v>K-C6</v>
      </c>
      <c r="Q5763" s="25" t="str">
        <f>VLOOKUP(K5763,[2]TONG_SL!$A:$D,3,0)</f>
        <v>Túi</v>
      </c>
      <c r="R5763" s="1">
        <v>3</v>
      </c>
      <c r="T5763" s="1">
        <f>VLOOKUP(VLOOKUP(G5763,[2]Ma_KH!$A:$R,18,0)&amp;K5763,[2]Gia_MB!$A:$F,6,0)</f>
        <v>113113</v>
      </c>
      <c r="U5763" s="14">
        <f t="shared" si="812"/>
        <v>339339</v>
      </c>
      <c r="W5763" s="64">
        <f t="shared" si="813"/>
        <v>0</v>
      </c>
      <c r="X5763" s="3" t="str">
        <f t="shared" si="814"/>
        <v>8</v>
      </c>
      <c r="Z5763" s="14">
        <f t="shared" si="815"/>
        <v>27147.119999999999</v>
      </c>
      <c r="AA5763" s="7">
        <f>VLOOKUP(G5763,[2]Ma_KH!$A:$R,14,0)</f>
        <v>60</v>
      </c>
      <c r="AD5763" s="7" t="str">
        <f>IFERROR(VLOOKUP(J5763,'Chuyển Mã'!$B$3:$C$9,2,0),"")</f>
        <v>Hà Nội</v>
      </c>
      <c r="AE5763" s="7" t="str">
        <f t="shared" ref="AE5763:AE5826" si="817">IFERROR(L5763,"")</f>
        <v>Chân giò heo muối 500g</v>
      </c>
      <c r="AF5763" s="7">
        <f t="shared" ref="AF5763:AF5826" si="818">R5763</f>
        <v>3</v>
      </c>
    </row>
    <row r="5764" spans="1:32" x14ac:dyDescent="0.25">
      <c r="A5764" s="11">
        <v>45908</v>
      </c>
      <c r="B5764" s="25">
        <v>57821</v>
      </c>
      <c r="C5764" s="12" t="s">
        <v>7214</v>
      </c>
      <c r="D5764" s="16">
        <v>45912</v>
      </c>
      <c r="G5764" s="13" t="s">
        <v>7507</v>
      </c>
      <c r="I5764" s="13" t="s">
        <v>1983</v>
      </c>
      <c r="J5764" s="13" t="s">
        <v>1811</v>
      </c>
      <c r="K5764" s="13" t="s">
        <v>30</v>
      </c>
      <c r="L5764" s="25" t="str">
        <f>VLOOKUP($K5764,[2]TONG_SL!$A:$D,2,0)</f>
        <v>Gà muối 500g</v>
      </c>
      <c r="N5764" s="25" t="str">
        <f t="shared" si="816"/>
        <v>K-C6</v>
      </c>
      <c r="Q5764" s="25" t="str">
        <f>VLOOKUP(K5764,[2]TONG_SL!$A:$D,3,0)</f>
        <v>Túi</v>
      </c>
      <c r="R5764" s="1">
        <v>10</v>
      </c>
      <c r="T5764" s="1">
        <f>VLOOKUP(VLOOKUP(G5764,[2]Ma_KH!$A:$R,18,0)&amp;K5764,[2]Gia_MB!$A:$F,6,0)</f>
        <v>105505</v>
      </c>
      <c r="U5764" s="14">
        <f t="shared" si="812"/>
        <v>1055050</v>
      </c>
      <c r="W5764" s="64">
        <f t="shared" si="813"/>
        <v>0</v>
      </c>
      <c r="X5764" s="3" t="str">
        <f t="shared" si="814"/>
        <v>8</v>
      </c>
      <c r="Z5764" s="14">
        <f t="shared" si="815"/>
        <v>84404</v>
      </c>
      <c r="AA5764" s="7">
        <f>VLOOKUP(G5764,[2]Ma_KH!$A:$R,14,0)</f>
        <v>60</v>
      </c>
      <c r="AD5764" s="7" t="str">
        <f>IFERROR(VLOOKUP(J5764,'Chuyển Mã'!$B$3:$C$9,2,0),"")</f>
        <v>Hà Nội</v>
      </c>
      <c r="AE5764" s="7" t="str">
        <f t="shared" si="817"/>
        <v>Gà muối 500g</v>
      </c>
      <c r="AF5764" s="7">
        <f t="shared" si="818"/>
        <v>10</v>
      </c>
    </row>
    <row r="5765" spans="1:32" x14ac:dyDescent="0.25">
      <c r="A5765" s="11">
        <v>45909</v>
      </c>
      <c r="B5765" s="25">
        <v>57950</v>
      </c>
      <c r="C5765" s="12" t="s">
        <v>7214</v>
      </c>
      <c r="D5765" s="16">
        <v>45912</v>
      </c>
      <c r="G5765" s="13" t="s">
        <v>9014</v>
      </c>
      <c r="I5765" s="13" t="s">
        <v>9015</v>
      </c>
      <c r="J5765" s="13" t="s">
        <v>1811</v>
      </c>
      <c r="K5765" s="13" t="s">
        <v>8878</v>
      </c>
      <c r="L5765" s="25" t="str">
        <f>VLOOKUP($K5765,[2]TONG_SL!$A:$D,2,0)</f>
        <v>Chân giò heo muối 300g</v>
      </c>
      <c r="N5765" s="25" t="str">
        <f t="shared" si="816"/>
        <v>K-C6</v>
      </c>
      <c r="Q5765" s="25" t="str">
        <f>VLOOKUP(K5765,[2]TONG_SL!$A:$D,3,0)</f>
        <v>Túi</v>
      </c>
      <c r="R5765" s="1">
        <v>10</v>
      </c>
      <c r="T5765" s="1">
        <f>VLOOKUP(VLOOKUP(G5765,[2]Ma_KH!$A:$R,18,0)&amp;K5765,[2]Gia_MB!$A:$F,6,0)</f>
        <v>70494</v>
      </c>
      <c r="U5765" s="14">
        <f t="shared" si="812"/>
        <v>704940</v>
      </c>
      <c r="W5765" s="64">
        <f t="shared" si="813"/>
        <v>0</v>
      </c>
      <c r="X5765" s="3" t="str">
        <f t="shared" si="814"/>
        <v>8</v>
      </c>
      <c r="Z5765" s="14">
        <f t="shared" si="815"/>
        <v>56395.200000000004</v>
      </c>
      <c r="AA5765" s="7">
        <f>VLOOKUP(G5765,[2]Ma_KH!$A:$R,14,0)</f>
        <v>60</v>
      </c>
      <c r="AD5765" s="7" t="str">
        <f>IFERROR(VLOOKUP(J5765,'Chuyển Mã'!$B$3:$C$9,2,0),"")</f>
        <v>Hà Nội</v>
      </c>
      <c r="AE5765" s="7" t="str">
        <f t="shared" si="817"/>
        <v>Chân giò heo muối 300g</v>
      </c>
      <c r="AF5765" s="7">
        <f t="shared" si="818"/>
        <v>10</v>
      </c>
    </row>
    <row r="5766" spans="1:32" x14ac:dyDescent="0.25">
      <c r="A5766" s="11">
        <v>45909</v>
      </c>
      <c r="B5766" s="25">
        <v>57950</v>
      </c>
      <c r="C5766" s="12" t="s">
        <v>7214</v>
      </c>
      <c r="D5766" s="16">
        <v>45912</v>
      </c>
      <c r="G5766" s="13" t="s">
        <v>9014</v>
      </c>
      <c r="I5766" s="13" t="s">
        <v>9015</v>
      </c>
      <c r="J5766" s="13" t="s">
        <v>1811</v>
      </c>
      <c r="K5766" s="13" t="s">
        <v>30</v>
      </c>
      <c r="L5766" s="25" t="str">
        <f>VLOOKUP($K5766,[2]TONG_SL!$A:$D,2,0)</f>
        <v>Gà muối 500g</v>
      </c>
      <c r="N5766" s="25" t="str">
        <f t="shared" si="816"/>
        <v>K-C6</v>
      </c>
      <c r="Q5766" s="25" t="str">
        <f>VLOOKUP(K5766,[2]TONG_SL!$A:$D,3,0)</f>
        <v>Túi</v>
      </c>
      <c r="R5766" s="1">
        <v>5</v>
      </c>
      <c r="T5766" s="1">
        <f>VLOOKUP(VLOOKUP(G5766,[2]Ma_KH!$A:$R,18,0)&amp;K5766,[2]Gia_MB!$A:$F,6,0)</f>
        <v>106616</v>
      </c>
      <c r="U5766" s="14">
        <f t="shared" si="812"/>
        <v>533080</v>
      </c>
      <c r="W5766" s="64">
        <f t="shared" si="813"/>
        <v>0</v>
      </c>
      <c r="X5766" s="3" t="str">
        <f t="shared" si="814"/>
        <v>8</v>
      </c>
      <c r="Z5766" s="14">
        <f t="shared" si="815"/>
        <v>42646.400000000001</v>
      </c>
      <c r="AA5766" s="7">
        <f>VLOOKUP(G5766,[2]Ma_KH!$A:$R,14,0)</f>
        <v>60</v>
      </c>
      <c r="AD5766" s="7" t="str">
        <f>IFERROR(VLOOKUP(J5766,'Chuyển Mã'!$B$3:$C$9,2,0),"")</f>
        <v>Hà Nội</v>
      </c>
      <c r="AE5766" s="7" t="str">
        <f t="shared" si="817"/>
        <v>Gà muối 500g</v>
      </c>
      <c r="AF5766" s="7">
        <f t="shared" si="818"/>
        <v>5</v>
      </c>
    </row>
    <row r="5767" spans="1:32" x14ac:dyDescent="0.25">
      <c r="A5767" s="11">
        <v>45909</v>
      </c>
      <c r="B5767" s="25">
        <v>57950</v>
      </c>
      <c r="C5767" s="12" t="s">
        <v>7214</v>
      </c>
      <c r="D5767" s="16">
        <v>45912</v>
      </c>
      <c r="G5767" s="13" t="s">
        <v>9014</v>
      </c>
      <c r="I5767" s="13" t="s">
        <v>9015</v>
      </c>
      <c r="J5767" s="13" t="s">
        <v>1811</v>
      </c>
      <c r="K5767" s="13" t="s">
        <v>8879</v>
      </c>
      <c r="L5767" s="25" t="str">
        <f>VLOOKUP($K5767,[2]TONG_SL!$A:$D,2,0)</f>
        <v>Mọc Nấm Hương 250g</v>
      </c>
      <c r="N5767" s="25" t="str">
        <f t="shared" si="816"/>
        <v>K-C6</v>
      </c>
      <c r="Q5767" s="25" t="str">
        <f>VLOOKUP(K5767,[2]TONG_SL!$A:$D,3,0)</f>
        <v>Túi</v>
      </c>
      <c r="R5767" s="1">
        <v>5</v>
      </c>
      <c r="T5767" s="1">
        <f>VLOOKUP(VLOOKUP(G5767,[2]Ma_KH!$A:$R,18,0)&amp;K5767,[2]Gia_MB!$A:$F,6,0)</f>
        <v>44160</v>
      </c>
      <c r="U5767" s="14">
        <f t="shared" si="812"/>
        <v>220800</v>
      </c>
      <c r="W5767" s="64">
        <f t="shared" si="813"/>
        <v>0</v>
      </c>
      <c r="X5767" s="3" t="str">
        <f t="shared" si="814"/>
        <v>8</v>
      </c>
      <c r="Z5767" s="14">
        <f t="shared" si="815"/>
        <v>17664</v>
      </c>
      <c r="AA5767" s="7">
        <f>VLOOKUP(G5767,[2]Ma_KH!$A:$R,14,0)</f>
        <v>60</v>
      </c>
      <c r="AD5767" s="7" t="str">
        <f>IFERROR(VLOOKUP(J5767,'Chuyển Mã'!$B$3:$C$9,2,0),"")</f>
        <v>Hà Nội</v>
      </c>
      <c r="AE5767" s="7" t="str">
        <f t="shared" si="817"/>
        <v>Mọc Nấm Hương 250g</v>
      </c>
      <c r="AF5767" s="7">
        <f t="shared" si="818"/>
        <v>5</v>
      </c>
    </row>
    <row r="5768" spans="1:32" x14ac:dyDescent="0.25">
      <c r="A5768" s="11">
        <v>45909</v>
      </c>
      <c r="B5768" s="25">
        <v>57950</v>
      </c>
      <c r="C5768" s="12" t="s">
        <v>7214</v>
      </c>
      <c r="D5768" s="16">
        <v>45912</v>
      </c>
      <c r="G5768" s="13" t="s">
        <v>9014</v>
      </c>
      <c r="I5768" s="13" t="s">
        <v>9015</v>
      </c>
      <c r="J5768" s="13" t="s">
        <v>1811</v>
      </c>
      <c r="K5768" s="13" t="s">
        <v>39</v>
      </c>
      <c r="L5768" s="25" t="str">
        <f>VLOOKUP($K5768,[2]TONG_SL!$A:$D,2,0)</f>
        <v>Chả cốm 300g</v>
      </c>
      <c r="N5768" s="25" t="str">
        <f t="shared" si="816"/>
        <v>K-C6</v>
      </c>
      <c r="Q5768" s="25" t="str">
        <f>VLOOKUP(K5768,[2]TONG_SL!$A:$D,3,0)</f>
        <v>Túi</v>
      </c>
      <c r="R5768" s="1">
        <v>5</v>
      </c>
      <c r="T5768" s="1">
        <f>VLOOKUP(VLOOKUP(G5768,[2]Ma_KH!$A:$R,18,0)&amp;K5768,[2]Gia_MB!$A:$F,6,0)</f>
        <v>71280</v>
      </c>
      <c r="U5768" s="14">
        <f t="shared" si="812"/>
        <v>356400</v>
      </c>
      <c r="W5768" s="64">
        <f t="shared" si="813"/>
        <v>0</v>
      </c>
      <c r="X5768" s="3" t="str">
        <f t="shared" si="814"/>
        <v>8</v>
      </c>
      <c r="Z5768" s="14">
        <f t="shared" si="815"/>
        <v>28512</v>
      </c>
      <c r="AA5768" s="7">
        <f>VLOOKUP(G5768,[2]Ma_KH!$A:$R,14,0)</f>
        <v>60</v>
      </c>
      <c r="AD5768" s="7" t="str">
        <f>IFERROR(VLOOKUP(J5768,'Chuyển Mã'!$B$3:$C$9,2,0),"")</f>
        <v>Hà Nội</v>
      </c>
      <c r="AE5768" s="7" t="str">
        <f t="shared" si="817"/>
        <v>Chả cốm 300g</v>
      </c>
      <c r="AF5768" s="7">
        <f t="shared" si="818"/>
        <v>5</v>
      </c>
    </row>
    <row r="5769" spans="1:32" x14ac:dyDescent="0.25">
      <c r="A5769" s="11">
        <v>45908</v>
      </c>
      <c r="B5769" s="25">
        <v>4176659067</v>
      </c>
      <c r="C5769" s="12" t="s">
        <v>7214</v>
      </c>
      <c r="D5769" s="16">
        <v>45912</v>
      </c>
      <c r="G5769" s="13" t="s">
        <v>933</v>
      </c>
      <c r="I5769" s="25">
        <v>4176659067</v>
      </c>
      <c r="J5769" s="13" t="s">
        <v>1813</v>
      </c>
      <c r="K5769" s="13" t="s">
        <v>41</v>
      </c>
      <c r="L5769" s="25" t="str">
        <f>VLOOKUP($K5769,[2]TONG_SL!$A:$D,2,0)</f>
        <v>Chả nướng 300g</v>
      </c>
      <c r="N5769" s="25" t="str">
        <f t="shared" si="816"/>
        <v>K-C6</v>
      </c>
      <c r="Q5769" s="25" t="str">
        <f>VLOOKUP(K5769,[2]TONG_SL!$A:$D,3,0)</f>
        <v>Túi</v>
      </c>
      <c r="R5769" s="1">
        <v>5</v>
      </c>
      <c r="T5769" s="1">
        <f>VLOOKUP(VLOOKUP(G5769,[2]Ma_KH!$A:$R,18,0)&amp;K5769,[2]Gia_MB!$A:$F,6,0)</f>
        <v>70950</v>
      </c>
      <c r="U5769" s="14">
        <f t="shared" ref="U5769:U5832" si="819">T5769*R5769</f>
        <v>354750</v>
      </c>
      <c r="W5769" s="64">
        <f t="shared" ref="W5769:W5832" si="820">U5769*V5769</f>
        <v>0</v>
      </c>
      <c r="X5769" s="3" t="str">
        <f t="shared" ref="X5769:X5832" si="821">IF(B5769&lt;&gt;"","8","0")</f>
        <v>8</v>
      </c>
      <c r="Z5769" s="14">
        <f t="shared" ref="Z5769:Z5832" si="822">U5769*X5769%</f>
        <v>28380</v>
      </c>
      <c r="AA5769" s="7">
        <f>VLOOKUP(G5769,[2]Ma_KH!$A:$R,14,0)</f>
        <v>60</v>
      </c>
      <c r="AD5769" s="7" t="str">
        <f>IFERROR(VLOOKUP(J5769,'Chuyển Mã'!$B$3:$C$9,2,0),"")</f>
        <v>Hà Nội</v>
      </c>
      <c r="AE5769" s="7" t="str">
        <f t="shared" si="817"/>
        <v>Chả nướng 300g</v>
      </c>
      <c r="AF5769" s="7">
        <f t="shared" si="818"/>
        <v>5</v>
      </c>
    </row>
    <row r="5770" spans="1:32" x14ac:dyDescent="0.25">
      <c r="A5770" s="11">
        <v>45908</v>
      </c>
      <c r="B5770" s="25">
        <v>4176659067</v>
      </c>
      <c r="C5770" s="12" t="s">
        <v>7214</v>
      </c>
      <c r="D5770" s="16">
        <v>45912</v>
      </c>
      <c r="G5770" s="13" t="s">
        <v>933</v>
      </c>
      <c r="I5770" s="25">
        <v>4176659067</v>
      </c>
      <c r="J5770" s="13" t="s">
        <v>1813</v>
      </c>
      <c r="K5770" s="13" t="s">
        <v>27</v>
      </c>
      <c r="L5770" s="25" t="str">
        <f>VLOOKUP($K5770,[2]TONG_SL!$A:$D,2,0)</f>
        <v>Chân giò heo muối 300g</v>
      </c>
      <c r="N5770" s="25" t="str">
        <f t="shared" si="816"/>
        <v>K-C6</v>
      </c>
      <c r="Q5770" s="25" t="str">
        <f>VLOOKUP(K5770,[2]TONG_SL!$A:$D,3,0)</f>
        <v>Túi</v>
      </c>
      <c r="R5770" s="1">
        <v>10</v>
      </c>
      <c r="T5770" s="1">
        <f>VLOOKUP(VLOOKUP(G5770,[2]Ma_KH!$A:$R,18,0)&amp;K5770,[2]Gia_MB!$A:$F,6,0)</f>
        <v>73431</v>
      </c>
      <c r="U5770" s="14">
        <f t="shared" si="819"/>
        <v>734310</v>
      </c>
      <c r="W5770" s="64">
        <f t="shared" si="820"/>
        <v>0</v>
      </c>
      <c r="X5770" s="3" t="str">
        <f t="shared" si="821"/>
        <v>8</v>
      </c>
      <c r="Z5770" s="14">
        <f t="shared" si="822"/>
        <v>58744.800000000003</v>
      </c>
      <c r="AA5770" s="7">
        <f>VLOOKUP(G5770,[2]Ma_KH!$A:$R,14,0)</f>
        <v>60</v>
      </c>
      <c r="AD5770" s="7" t="str">
        <f>IFERROR(VLOOKUP(J5770,'Chuyển Mã'!$B$3:$C$9,2,0),"")</f>
        <v>Hà Nội</v>
      </c>
      <c r="AE5770" s="7" t="str">
        <f t="shared" si="817"/>
        <v>Chân giò heo muối 300g</v>
      </c>
      <c r="AF5770" s="7">
        <f t="shared" si="818"/>
        <v>10</v>
      </c>
    </row>
    <row r="5771" spans="1:32" x14ac:dyDescent="0.25">
      <c r="A5771" s="11">
        <v>45908</v>
      </c>
      <c r="B5771" s="25">
        <v>4176659067</v>
      </c>
      <c r="C5771" s="12" t="s">
        <v>7214</v>
      </c>
      <c r="D5771" s="16">
        <v>45912</v>
      </c>
      <c r="G5771" s="13" t="s">
        <v>933</v>
      </c>
      <c r="I5771" s="25">
        <v>4176659067</v>
      </c>
      <c r="J5771" s="13" t="s">
        <v>1813</v>
      </c>
      <c r="K5771" s="13" t="s">
        <v>30</v>
      </c>
      <c r="L5771" s="25" t="str">
        <f>VLOOKUP($K5771,[2]TONG_SL!$A:$D,2,0)</f>
        <v>Gà muối 500g</v>
      </c>
      <c r="N5771" s="25" t="str">
        <f t="shared" si="816"/>
        <v>K-C6</v>
      </c>
      <c r="Q5771" s="25" t="str">
        <f>VLOOKUP(K5771,[2]TONG_SL!$A:$D,3,0)</f>
        <v>Túi</v>
      </c>
      <c r="R5771" s="1">
        <v>5</v>
      </c>
      <c r="T5771" s="1">
        <f>VLOOKUP(VLOOKUP(G5771,[2]Ma_KH!$A:$R,18,0)&amp;K5771,[2]Gia_MB!$A:$F,6,0)</f>
        <v>111058</v>
      </c>
      <c r="U5771" s="14">
        <f t="shared" si="819"/>
        <v>555290</v>
      </c>
      <c r="W5771" s="64">
        <f t="shared" si="820"/>
        <v>0</v>
      </c>
      <c r="X5771" s="3" t="str">
        <f t="shared" si="821"/>
        <v>8</v>
      </c>
      <c r="Z5771" s="14">
        <f t="shared" si="822"/>
        <v>44423.200000000004</v>
      </c>
      <c r="AA5771" s="7">
        <f>VLOOKUP(G5771,[2]Ma_KH!$A:$R,14,0)</f>
        <v>60</v>
      </c>
      <c r="AD5771" s="7" t="str">
        <f>IFERROR(VLOOKUP(J5771,'Chuyển Mã'!$B$3:$C$9,2,0),"")</f>
        <v>Hà Nội</v>
      </c>
      <c r="AE5771" s="7" t="str">
        <f t="shared" si="817"/>
        <v>Gà muối 500g</v>
      </c>
      <c r="AF5771" s="7">
        <f t="shared" si="818"/>
        <v>5</v>
      </c>
    </row>
    <row r="5772" spans="1:32" x14ac:dyDescent="0.25">
      <c r="A5772" s="11">
        <v>45908</v>
      </c>
      <c r="B5772" s="25">
        <v>4176659067</v>
      </c>
      <c r="C5772" s="12" t="s">
        <v>7214</v>
      </c>
      <c r="D5772" s="16">
        <v>45912</v>
      </c>
      <c r="G5772" s="13" t="s">
        <v>933</v>
      </c>
      <c r="I5772" s="25">
        <v>4176659067</v>
      </c>
      <c r="J5772" s="13" t="s">
        <v>1813</v>
      </c>
      <c r="K5772" s="13" t="s">
        <v>35</v>
      </c>
      <c r="L5772" s="25" t="str">
        <f>VLOOKUP($K5772,[2]TONG_SL!$A:$D,2,0)</f>
        <v>Tai heo muối 200g</v>
      </c>
      <c r="N5772" s="25" t="str">
        <f t="shared" si="816"/>
        <v>K-C6</v>
      </c>
      <c r="Q5772" s="25" t="str">
        <f>VLOOKUP(K5772,[2]TONG_SL!$A:$D,3,0)</f>
        <v>Túi</v>
      </c>
      <c r="R5772" s="1">
        <v>5</v>
      </c>
      <c r="T5772" s="1">
        <f>VLOOKUP(VLOOKUP(G5772,[2]Ma_KH!$A:$R,18,0)&amp;K5772,[2]Gia_MB!$A:$F,6,0)</f>
        <v>55595</v>
      </c>
      <c r="U5772" s="14">
        <f t="shared" si="819"/>
        <v>277975</v>
      </c>
      <c r="W5772" s="64">
        <f t="shared" si="820"/>
        <v>0</v>
      </c>
      <c r="X5772" s="3" t="str">
        <f t="shared" si="821"/>
        <v>8</v>
      </c>
      <c r="Z5772" s="14">
        <f t="shared" si="822"/>
        <v>22238</v>
      </c>
      <c r="AA5772" s="7">
        <f>VLOOKUP(G5772,[2]Ma_KH!$A:$R,14,0)</f>
        <v>60</v>
      </c>
      <c r="AD5772" s="7" t="str">
        <f>IFERROR(VLOOKUP(J5772,'Chuyển Mã'!$B$3:$C$9,2,0),"")</f>
        <v>Hà Nội</v>
      </c>
      <c r="AE5772" s="7" t="str">
        <f t="shared" si="817"/>
        <v>Tai heo muối 200g</v>
      </c>
      <c r="AF5772" s="7">
        <f t="shared" si="818"/>
        <v>5</v>
      </c>
    </row>
    <row r="5773" spans="1:32" x14ac:dyDescent="0.25">
      <c r="A5773" s="11">
        <v>45911</v>
      </c>
      <c r="B5773" s="25" t="s">
        <v>8989</v>
      </c>
      <c r="C5773" s="12" t="s">
        <v>7214</v>
      </c>
      <c r="D5773" s="16">
        <v>45912</v>
      </c>
      <c r="G5773" s="13" t="s">
        <v>9016</v>
      </c>
      <c r="I5773" s="25" t="s">
        <v>8989</v>
      </c>
      <c r="J5773" s="13" t="s">
        <v>75</v>
      </c>
      <c r="K5773" s="13" t="s">
        <v>27</v>
      </c>
      <c r="L5773" s="25" t="str">
        <f>VLOOKUP($K5773,[2]TONG_SL!$A:$D,2,0)</f>
        <v>Chân giò heo muối 300g</v>
      </c>
      <c r="N5773" s="25" t="str">
        <f t="shared" si="816"/>
        <v>K-C6</v>
      </c>
      <c r="Q5773" s="25" t="str">
        <f>VLOOKUP(K5773,[2]TONG_SL!$A:$D,3,0)</f>
        <v>Túi</v>
      </c>
      <c r="R5773" s="1">
        <v>10</v>
      </c>
      <c r="T5773" s="1">
        <f>VLOOKUP(VLOOKUP(G5773,[2]Ma_KH!$A:$R,18,0)&amp;K5773,[2]Gia_MB!$A:$F,6,0)</f>
        <v>73431</v>
      </c>
      <c r="U5773" s="14">
        <f t="shared" si="819"/>
        <v>734310</v>
      </c>
      <c r="W5773" s="64">
        <f t="shared" si="820"/>
        <v>0</v>
      </c>
      <c r="X5773" s="3" t="str">
        <f t="shared" si="821"/>
        <v>8</v>
      </c>
      <c r="Z5773" s="14">
        <f t="shared" si="822"/>
        <v>58744.800000000003</v>
      </c>
      <c r="AA5773" s="7">
        <f>VLOOKUP(G5773,[2]Ma_KH!$A:$R,14,0)</f>
        <v>60</v>
      </c>
      <c r="AD5773" s="7" t="str">
        <f>IFERROR(VLOOKUP(J5773,'Chuyển Mã'!$B$3:$C$9,2,0),"")</f>
        <v>Hà Nội</v>
      </c>
      <c r="AE5773" s="7" t="str">
        <f t="shared" si="817"/>
        <v>Chân giò heo muối 300g</v>
      </c>
      <c r="AF5773" s="7">
        <f t="shared" si="818"/>
        <v>10</v>
      </c>
    </row>
    <row r="5774" spans="1:32" x14ac:dyDescent="0.25">
      <c r="A5774" s="11">
        <v>45911</v>
      </c>
      <c r="B5774" s="25" t="s">
        <v>8989</v>
      </c>
      <c r="C5774" s="12" t="s">
        <v>7214</v>
      </c>
      <c r="D5774" s="16">
        <v>45912</v>
      </c>
      <c r="G5774" s="13" t="s">
        <v>9016</v>
      </c>
      <c r="I5774" s="25" t="s">
        <v>8989</v>
      </c>
      <c r="J5774" s="13" t="s">
        <v>75</v>
      </c>
      <c r="K5774" s="13" t="s">
        <v>51</v>
      </c>
      <c r="L5774" s="25" t="str">
        <f>VLOOKUP($K5774,[2]TONG_SL!$A:$D,2,0)</f>
        <v>Mọc Nấm Hương 250g</v>
      </c>
      <c r="N5774" s="25" t="str">
        <f t="shared" si="816"/>
        <v>K-C6</v>
      </c>
      <c r="Q5774" s="25" t="str">
        <f>VLOOKUP(K5774,[2]TONG_SL!$A:$D,3,0)</f>
        <v>Túi</v>
      </c>
      <c r="R5774" s="1">
        <v>10</v>
      </c>
      <c r="T5774" s="1">
        <f>VLOOKUP(VLOOKUP(G5774,[2]Ma_KH!$A:$R,18,0)&amp;K5774,[2]Gia_MB!$A:$F,6,0)</f>
        <v>46000</v>
      </c>
      <c r="U5774" s="14">
        <f t="shared" si="819"/>
        <v>460000</v>
      </c>
      <c r="W5774" s="64">
        <f t="shared" si="820"/>
        <v>0</v>
      </c>
      <c r="X5774" s="3" t="str">
        <f t="shared" si="821"/>
        <v>8</v>
      </c>
      <c r="Z5774" s="14">
        <f t="shared" si="822"/>
        <v>36800</v>
      </c>
      <c r="AA5774" s="7">
        <f>VLOOKUP(G5774,[2]Ma_KH!$A:$R,14,0)</f>
        <v>60</v>
      </c>
      <c r="AD5774" s="7" t="str">
        <f>IFERROR(VLOOKUP(J5774,'Chuyển Mã'!$B$3:$C$9,2,0),"")</f>
        <v>Hà Nội</v>
      </c>
      <c r="AE5774" s="7" t="str">
        <f t="shared" si="817"/>
        <v>Mọc Nấm Hương 250g</v>
      </c>
      <c r="AF5774" s="7">
        <f t="shared" si="818"/>
        <v>10</v>
      </c>
    </row>
    <row r="5775" spans="1:32" x14ac:dyDescent="0.25">
      <c r="A5775" s="11">
        <v>45911</v>
      </c>
      <c r="B5775" s="25" t="s">
        <v>8989</v>
      </c>
      <c r="C5775" s="12" t="s">
        <v>7214</v>
      </c>
      <c r="D5775" s="16">
        <v>45912</v>
      </c>
      <c r="G5775" s="13" t="s">
        <v>9016</v>
      </c>
      <c r="I5775" s="25" t="s">
        <v>8989</v>
      </c>
      <c r="J5775" s="13" t="s">
        <v>75</v>
      </c>
      <c r="K5775" s="13" t="s">
        <v>41</v>
      </c>
      <c r="L5775" s="25" t="str">
        <f>VLOOKUP($K5775,[2]TONG_SL!$A:$D,2,0)</f>
        <v>Chả nướng 300g</v>
      </c>
      <c r="N5775" s="25" t="str">
        <f t="shared" si="816"/>
        <v>K-C6</v>
      </c>
      <c r="Q5775" s="25" t="str">
        <f>VLOOKUP(K5775,[2]TONG_SL!$A:$D,3,0)</f>
        <v>Túi</v>
      </c>
      <c r="R5775" s="1">
        <v>5</v>
      </c>
      <c r="T5775" s="1">
        <f>VLOOKUP(VLOOKUP(G5775,[2]Ma_KH!$A:$R,18,0)&amp;K5775,[2]Gia_MB!$A:$F,6,0)</f>
        <v>70950</v>
      </c>
      <c r="U5775" s="14">
        <f t="shared" si="819"/>
        <v>354750</v>
      </c>
      <c r="W5775" s="64">
        <f t="shared" si="820"/>
        <v>0</v>
      </c>
      <c r="X5775" s="3" t="str">
        <f t="shared" si="821"/>
        <v>8</v>
      </c>
      <c r="Z5775" s="14">
        <f t="shared" si="822"/>
        <v>28380</v>
      </c>
      <c r="AA5775" s="7">
        <f>VLOOKUP(G5775,[2]Ma_KH!$A:$R,14,0)</f>
        <v>60</v>
      </c>
      <c r="AD5775" s="7" t="str">
        <f>IFERROR(VLOOKUP(J5775,'Chuyển Mã'!$B$3:$C$9,2,0),"")</f>
        <v>Hà Nội</v>
      </c>
      <c r="AE5775" s="7" t="str">
        <f t="shared" si="817"/>
        <v>Chả nướng 300g</v>
      </c>
      <c r="AF5775" s="7">
        <f t="shared" si="818"/>
        <v>5</v>
      </c>
    </row>
    <row r="5776" spans="1:32" x14ac:dyDescent="0.25">
      <c r="A5776" s="11">
        <v>45911</v>
      </c>
      <c r="B5776" s="25" t="s">
        <v>8990</v>
      </c>
      <c r="C5776" s="12" t="s">
        <v>7214</v>
      </c>
      <c r="D5776" s="16">
        <v>45912</v>
      </c>
      <c r="G5776" s="13" t="s">
        <v>306</v>
      </c>
      <c r="I5776" s="25" t="s">
        <v>8990</v>
      </c>
      <c r="J5776" s="13" t="s">
        <v>75</v>
      </c>
      <c r="K5776" s="13" t="s">
        <v>30</v>
      </c>
      <c r="L5776" s="25" t="str">
        <f>VLOOKUP($K5776,[2]TONG_SL!$A:$D,2,0)</f>
        <v>Gà muối 500g</v>
      </c>
      <c r="N5776" s="25" t="str">
        <f t="shared" si="816"/>
        <v>K-C6</v>
      </c>
      <c r="Q5776" s="25" t="str">
        <f>VLOOKUP(K5776,[2]TONG_SL!$A:$D,3,0)</f>
        <v>Túi</v>
      </c>
      <c r="R5776" s="1">
        <v>3</v>
      </c>
      <c r="T5776" s="1">
        <f>VLOOKUP(VLOOKUP(G5776,[2]Ma_KH!$A:$R,18,0)&amp;K5776,[2]Gia_MB!$A:$F,6,0)</f>
        <v>111058</v>
      </c>
      <c r="U5776" s="14">
        <f t="shared" si="819"/>
        <v>333174</v>
      </c>
      <c r="W5776" s="64">
        <f t="shared" si="820"/>
        <v>0</v>
      </c>
      <c r="X5776" s="3" t="str">
        <f t="shared" si="821"/>
        <v>8</v>
      </c>
      <c r="Z5776" s="14">
        <f t="shared" si="822"/>
        <v>26653.920000000002</v>
      </c>
      <c r="AA5776" s="7">
        <f>VLOOKUP(G5776,[2]Ma_KH!$A:$R,14,0)</f>
        <v>60</v>
      </c>
      <c r="AD5776" s="7" t="str">
        <f>IFERROR(VLOOKUP(J5776,'Chuyển Mã'!$B$3:$C$9,2,0),"")</f>
        <v>Hà Nội</v>
      </c>
      <c r="AE5776" s="7" t="str">
        <f t="shared" si="817"/>
        <v>Gà muối 500g</v>
      </c>
      <c r="AF5776" s="7">
        <f t="shared" si="818"/>
        <v>3</v>
      </c>
    </row>
    <row r="5777" spans="1:32" x14ac:dyDescent="0.25">
      <c r="A5777" s="11">
        <v>45911</v>
      </c>
      <c r="B5777" s="25" t="s">
        <v>8990</v>
      </c>
      <c r="C5777" s="12" t="s">
        <v>7214</v>
      </c>
      <c r="D5777" s="16">
        <v>45912</v>
      </c>
      <c r="G5777" s="13" t="s">
        <v>306</v>
      </c>
      <c r="I5777" s="25" t="s">
        <v>8990</v>
      </c>
      <c r="J5777" s="13" t="s">
        <v>75</v>
      </c>
      <c r="K5777" s="13" t="s">
        <v>27</v>
      </c>
      <c r="L5777" s="25" t="str">
        <f>VLOOKUP($K5777,[2]TONG_SL!$A:$D,2,0)</f>
        <v>Chân giò heo muối 300g</v>
      </c>
      <c r="N5777" s="25" t="str">
        <f t="shared" si="816"/>
        <v>K-C6</v>
      </c>
      <c r="Q5777" s="25" t="str">
        <f>VLOOKUP(K5777,[2]TONG_SL!$A:$D,3,0)</f>
        <v>Túi</v>
      </c>
      <c r="R5777" s="1">
        <v>5</v>
      </c>
      <c r="T5777" s="1">
        <f>VLOOKUP(VLOOKUP(G5777,[2]Ma_KH!$A:$R,18,0)&amp;K5777,[2]Gia_MB!$A:$F,6,0)</f>
        <v>73431</v>
      </c>
      <c r="U5777" s="14">
        <f t="shared" si="819"/>
        <v>367155</v>
      </c>
      <c r="W5777" s="64">
        <f t="shared" si="820"/>
        <v>0</v>
      </c>
      <c r="X5777" s="3" t="str">
        <f t="shared" si="821"/>
        <v>8</v>
      </c>
      <c r="Z5777" s="14">
        <f t="shared" si="822"/>
        <v>29372.400000000001</v>
      </c>
      <c r="AA5777" s="7">
        <f>VLOOKUP(G5777,[2]Ma_KH!$A:$R,14,0)</f>
        <v>60</v>
      </c>
      <c r="AD5777" s="7" t="str">
        <f>IFERROR(VLOOKUP(J5777,'Chuyển Mã'!$B$3:$C$9,2,0),"")</f>
        <v>Hà Nội</v>
      </c>
      <c r="AE5777" s="7" t="str">
        <f t="shared" si="817"/>
        <v>Chân giò heo muối 300g</v>
      </c>
      <c r="AF5777" s="7">
        <f t="shared" si="818"/>
        <v>5</v>
      </c>
    </row>
    <row r="5778" spans="1:32" x14ac:dyDescent="0.25">
      <c r="A5778" s="11">
        <v>45911</v>
      </c>
      <c r="B5778" s="25" t="s">
        <v>8990</v>
      </c>
      <c r="C5778" s="12" t="s">
        <v>7214</v>
      </c>
      <c r="D5778" s="16">
        <v>45912</v>
      </c>
      <c r="G5778" s="13" t="s">
        <v>306</v>
      </c>
      <c r="I5778" s="25" t="s">
        <v>8990</v>
      </c>
      <c r="J5778" s="13" t="s">
        <v>75</v>
      </c>
      <c r="K5778" s="13" t="s">
        <v>32</v>
      </c>
      <c r="L5778" s="25" t="str">
        <f>VLOOKUP($K5778,[2]TONG_SL!$A:$D,2,0)</f>
        <v>Giò Tai Lưỡi Xào 250</v>
      </c>
      <c r="N5778" s="25" t="str">
        <f t="shared" si="816"/>
        <v>K-C6</v>
      </c>
      <c r="Q5778" s="25" t="str">
        <f>VLOOKUP(K5778,[2]TONG_SL!$A:$D,3,0)</f>
        <v>Túi</v>
      </c>
      <c r="R5778" s="1">
        <v>3</v>
      </c>
      <c r="T5778" s="1">
        <f>VLOOKUP(VLOOKUP(G5778,[2]Ma_KH!$A:$R,18,0)&amp;K5778,[2]Gia_MB!$A:$F,6,0)</f>
        <v>50183</v>
      </c>
      <c r="U5778" s="14">
        <f t="shared" si="819"/>
        <v>150549</v>
      </c>
      <c r="W5778" s="64">
        <f t="shared" si="820"/>
        <v>0</v>
      </c>
      <c r="X5778" s="3" t="str">
        <f t="shared" si="821"/>
        <v>8</v>
      </c>
      <c r="Z5778" s="14">
        <f t="shared" si="822"/>
        <v>12043.92</v>
      </c>
      <c r="AA5778" s="7">
        <f>VLOOKUP(G5778,[2]Ma_KH!$A:$R,14,0)</f>
        <v>60</v>
      </c>
      <c r="AD5778" s="7" t="str">
        <f>IFERROR(VLOOKUP(J5778,'Chuyển Mã'!$B$3:$C$9,2,0),"")</f>
        <v>Hà Nội</v>
      </c>
      <c r="AE5778" s="7" t="str">
        <f t="shared" si="817"/>
        <v>Giò Tai Lưỡi Xào 250</v>
      </c>
      <c r="AF5778" s="7">
        <f t="shared" si="818"/>
        <v>3</v>
      </c>
    </row>
    <row r="5779" spans="1:32" x14ac:dyDescent="0.25">
      <c r="A5779" s="11">
        <v>45911</v>
      </c>
      <c r="B5779" s="25" t="s">
        <v>8990</v>
      </c>
      <c r="C5779" s="12" t="s">
        <v>7214</v>
      </c>
      <c r="D5779" s="16">
        <v>45912</v>
      </c>
      <c r="G5779" s="13" t="s">
        <v>306</v>
      </c>
      <c r="I5779" s="25" t="s">
        <v>8990</v>
      </c>
      <c r="J5779" s="13" t="s">
        <v>75</v>
      </c>
      <c r="K5779" s="13" t="s">
        <v>51</v>
      </c>
      <c r="L5779" s="25" t="str">
        <f>VLOOKUP($K5779,[2]TONG_SL!$A:$D,2,0)</f>
        <v>Mọc Nấm Hương 250g</v>
      </c>
      <c r="N5779" s="25" t="str">
        <f t="shared" si="816"/>
        <v>K-C6</v>
      </c>
      <c r="Q5779" s="25" t="str">
        <f>VLOOKUP(K5779,[2]TONG_SL!$A:$D,3,0)</f>
        <v>Túi</v>
      </c>
      <c r="R5779" s="1">
        <v>3</v>
      </c>
      <c r="T5779" s="1">
        <f>VLOOKUP(VLOOKUP(G5779,[2]Ma_KH!$A:$R,18,0)&amp;K5779,[2]Gia_MB!$A:$F,6,0)</f>
        <v>46000</v>
      </c>
      <c r="U5779" s="14">
        <f t="shared" si="819"/>
        <v>138000</v>
      </c>
      <c r="W5779" s="64">
        <f t="shared" si="820"/>
        <v>0</v>
      </c>
      <c r="X5779" s="3" t="str">
        <f t="shared" si="821"/>
        <v>8</v>
      </c>
      <c r="Z5779" s="14">
        <f t="shared" si="822"/>
        <v>11040</v>
      </c>
      <c r="AA5779" s="7">
        <f>VLOOKUP(G5779,[2]Ma_KH!$A:$R,14,0)</f>
        <v>60</v>
      </c>
      <c r="AD5779" s="7" t="str">
        <f>IFERROR(VLOOKUP(J5779,'Chuyển Mã'!$B$3:$C$9,2,0),"")</f>
        <v>Hà Nội</v>
      </c>
      <c r="AE5779" s="7" t="str">
        <f t="shared" si="817"/>
        <v>Mọc Nấm Hương 250g</v>
      </c>
      <c r="AF5779" s="7">
        <f t="shared" si="818"/>
        <v>3</v>
      </c>
    </row>
    <row r="5780" spans="1:32" x14ac:dyDescent="0.25">
      <c r="A5780" s="11">
        <v>45911</v>
      </c>
      <c r="B5780" s="25" t="s">
        <v>8990</v>
      </c>
      <c r="C5780" s="12" t="s">
        <v>7214</v>
      </c>
      <c r="D5780" s="16">
        <v>45912</v>
      </c>
      <c r="G5780" s="13" t="s">
        <v>306</v>
      </c>
      <c r="I5780" s="25" t="s">
        <v>8990</v>
      </c>
      <c r="J5780" s="13" t="s">
        <v>75</v>
      </c>
      <c r="K5780" s="13" t="s">
        <v>35</v>
      </c>
      <c r="L5780" s="25" t="str">
        <f>VLOOKUP($K5780,[2]TONG_SL!$A:$D,2,0)</f>
        <v>Tai heo muối 200g</v>
      </c>
      <c r="N5780" s="25" t="str">
        <f t="shared" si="816"/>
        <v>K-C6</v>
      </c>
      <c r="Q5780" s="25" t="str">
        <f>VLOOKUP(K5780,[2]TONG_SL!$A:$D,3,0)</f>
        <v>Túi</v>
      </c>
      <c r="R5780" s="1">
        <v>3</v>
      </c>
      <c r="T5780" s="1">
        <f>VLOOKUP(VLOOKUP(G5780,[2]Ma_KH!$A:$R,18,0)&amp;K5780,[2]Gia_MB!$A:$F,6,0)</f>
        <v>55595</v>
      </c>
      <c r="U5780" s="14">
        <f t="shared" si="819"/>
        <v>166785</v>
      </c>
      <c r="W5780" s="64">
        <f t="shared" si="820"/>
        <v>0</v>
      </c>
      <c r="X5780" s="3" t="str">
        <f t="shared" si="821"/>
        <v>8</v>
      </c>
      <c r="Z5780" s="14">
        <f t="shared" si="822"/>
        <v>13342.800000000001</v>
      </c>
      <c r="AA5780" s="7">
        <f>VLOOKUP(G5780,[2]Ma_KH!$A:$R,14,0)</f>
        <v>60</v>
      </c>
      <c r="AD5780" s="7" t="str">
        <f>IFERROR(VLOOKUP(J5780,'Chuyển Mã'!$B$3:$C$9,2,0),"")</f>
        <v>Hà Nội</v>
      </c>
      <c r="AE5780" s="7" t="str">
        <f t="shared" si="817"/>
        <v>Tai heo muối 200g</v>
      </c>
      <c r="AF5780" s="7">
        <f t="shared" si="818"/>
        <v>3</v>
      </c>
    </row>
    <row r="5781" spans="1:32" x14ac:dyDescent="0.25">
      <c r="A5781" s="11">
        <v>45911</v>
      </c>
      <c r="B5781" s="25" t="s">
        <v>8990</v>
      </c>
      <c r="C5781" s="12" t="s">
        <v>7214</v>
      </c>
      <c r="D5781" s="16">
        <v>45912</v>
      </c>
      <c r="G5781" s="13" t="s">
        <v>306</v>
      </c>
      <c r="I5781" s="25" t="s">
        <v>8990</v>
      </c>
      <c r="J5781" s="13" t="s">
        <v>75</v>
      </c>
      <c r="K5781" s="13" t="s">
        <v>39</v>
      </c>
      <c r="L5781" s="25" t="str">
        <f>VLOOKUP($K5781,[2]TONG_SL!$A:$D,2,0)</f>
        <v>Chả cốm 300g</v>
      </c>
      <c r="N5781" s="25" t="str">
        <f t="shared" si="816"/>
        <v>K-C6</v>
      </c>
      <c r="Q5781" s="25" t="str">
        <f>VLOOKUP(K5781,[2]TONG_SL!$A:$D,3,0)</f>
        <v>Túi</v>
      </c>
      <c r="R5781" s="1">
        <v>3</v>
      </c>
      <c r="T5781" s="1">
        <f>VLOOKUP(VLOOKUP(G5781,[2]Ma_KH!$A:$R,18,0)&amp;K5781,[2]Gia_MB!$A:$F,6,0)</f>
        <v>74250</v>
      </c>
      <c r="U5781" s="14">
        <f t="shared" si="819"/>
        <v>222750</v>
      </c>
      <c r="W5781" s="64">
        <f t="shared" si="820"/>
        <v>0</v>
      </c>
      <c r="X5781" s="3" t="str">
        <f t="shared" si="821"/>
        <v>8</v>
      </c>
      <c r="Z5781" s="14">
        <f t="shared" si="822"/>
        <v>17820</v>
      </c>
      <c r="AA5781" s="7">
        <f>VLOOKUP(G5781,[2]Ma_KH!$A:$R,14,0)</f>
        <v>60</v>
      </c>
      <c r="AD5781" s="7" t="str">
        <f>IFERROR(VLOOKUP(J5781,'Chuyển Mã'!$B$3:$C$9,2,0),"")</f>
        <v>Hà Nội</v>
      </c>
      <c r="AE5781" s="7" t="str">
        <f t="shared" si="817"/>
        <v>Chả cốm 300g</v>
      </c>
      <c r="AF5781" s="7">
        <f t="shared" si="818"/>
        <v>3</v>
      </c>
    </row>
    <row r="5782" spans="1:32" x14ac:dyDescent="0.25">
      <c r="A5782" s="11">
        <v>45911</v>
      </c>
      <c r="B5782" s="25" t="s">
        <v>8991</v>
      </c>
      <c r="C5782" s="12" t="s">
        <v>7214</v>
      </c>
      <c r="D5782" s="16">
        <v>45912</v>
      </c>
      <c r="G5782" s="13" t="s">
        <v>9017</v>
      </c>
      <c r="I5782" s="25" t="s">
        <v>8991</v>
      </c>
      <c r="J5782" s="13" t="s">
        <v>75</v>
      </c>
      <c r="K5782" s="13" t="s">
        <v>27</v>
      </c>
      <c r="L5782" s="25" t="str">
        <f>VLOOKUP($K5782,[2]TONG_SL!$A:$D,2,0)</f>
        <v>Chân giò heo muối 300g</v>
      </c>
      <c r="N5782" s="25" t="str">
        <f t="shared" si="816"/>
        <v>K-C6</v>
      </c>
      <c r="Q5782" s="25" t="str">
        <f>VLOOKUP(K5782,[2]TONG_SL!$A:$D,3,0)</f>
        <v>Túi</v>
      </c>
      <c r="R5782" s="1">
        <v>5</v>
      </c>
      <c r="T5782" s="1">
        <f>VLOOKUP(VLOOKUP(G5782,[2]Ma_KH!$A:$R,18,0)&amp;K5782,[2]Gia_MB!$A:$F,6,0)</f>
        <v>73431</v>
      </c>
      <c r="U5782" s="14">
        <f t="shared" si="819"/>
        <v>367155</v>
      </c>
      <c r="W5782" s="64">
        <f t="shared" si="820"/>
        <v>0</v>
      </c>
      <c r="X5782" s="3" t="str">
        <f t="shared" si="821"/>
        <v>8</v>
      </c>
      <c r="Z5782" s="14">
        <f t="shared" si="822"/>
        <v>29372.400000000001</v>
      </c>
      <c r="AA5782" s="7">
        <f>VLOOKUP(G5782,[2]Ma_KH!$A:$R,14,0)</f>
        <v>60</v>
      </c>
      <c r="AD5782" s="7" t="str">
        <f>IFERROR(VLOOKUP(J5782,'Chuyển Mã'!$B$3:$C$9,2,0),"")</f>
        <v>Hà Nội</v>
      </c>
      <c r="AE5782" s="7" t="str">
        <f t="shared" si="817"/>
        <v>Chân giò heo muối 300g</v>
      </c>
      <c r="AF5782" s="7">
        <f t="shared" si="818"/>
        <v>5</v>
      </c>
    </row>
    <row r="5783" spans="1:32" x14ac:dyDescent="0.25">
      <c r="A5783" s="11">
        <v>45911</v>
      </c>
      <c r="B5783" s="25" t="s">
        <v>8991</v>
      </c>
      <c r="C5783" s="12" t="s">
        <v>7214</v>
      </c>
      <c r="D5783" s="16">
        <v>45912</v>
      </c>
      <c r="G5783" s="13" t="s">
        <v>9017</v>
      </c>
      <c r="I5783" s="25" t="s">
        <v>8991</v>
      </c>
      <c r="J5783" s="13" t="s">
        <v>75</v>
      </c>
      <c r="K5783" s="13" t="s">
        <v>32</v>
      </c>
      <c r="L5783" s="25" t="str">
        <f>VLOOKUP($K5783,[2]TONG_SL!$A:$D,2,0)</f>
        <v>Giò Tai Lưỡi Xào 250</v>
      </c>
      <c r="N5783" s="25" t="str">
        <f t="shared" si="816"/>
        <v>K-C6</v>
      </c>
      <c r="Q5783" s="25" t="str">
        <f>VLOOKUP(K5783,[2]TONG_SL!$A:$D,3,0)</f>
        <v>Túi</v>
      </c>
      <c r="R5783" s="1">
        <v>3</v>
      </c>
      <c r="T5783" s="1">
        <f>VLOOKUP(VLOOKUP(G5783,[2]Ma_KH!$A:$R,18,0)&amp;K5783,[2]Gia_MB!$A:$F,6,0)</f>
        <v>50183</v>
      </c>
      <c r="U5783" s="14">
        <f t="shared" si="819"/>
        <v>150549</v>
      </c>
      <c r="W5783" s="64">
        <f t="shared" si="820"/>
        <v>0</v>
      </c>
      <c r="X5783" s="3" t="str">
        <f t="shared" si="821"/>
        <v>8</v>
      </c>
      <c r="Z5783" s="14">
        <f t="shared" si="822"/>
        <v>12043.92</v>
      </c>
      <c r="AA5783" s="7">
        <f>VLOOKUP(G5783,[2]Ma_KH!$A:$R,14,0)</f>
        <v>60</v>
      </c>
      <c r="AD5783" s="7" t="str">
        <f>IFERROR(VLOOKUP(J5783,'Chuyển Mã'!$B$3:$C$9,2,0),"")</f>
        <v>Hà Nội</v>
      </c>
      <c r="AE5783" s="7" t="str">
        <f t="shared" si="817"/>
        <v>Giò Tai Lưỡi Xào 250</v>
      </c>
      <c r="AF5783" s="7">
        <f t="shared" si="818"/>
        <v>3</v>
      </c>
    </row>
    <row r="5784" spans="1:32" x14ac:dyDescent="0.25">
      <c r="A5784" s="11">
        <v>45911</v>
      </c>
      <c r="B5784" s="25" t="s">
        <v>8991</v>
      </c>
      <c r="C5784" s="12" t="s">
        <v>7214</v>
      </c>
      <c r="D5784" s="16">
        <v>45912</v>
      </c>
      <c r="G5784" s="13" t="s">
        <v>9017</v>
      </c>
      <c r="I5784" s="25" t="s">
        <v>8991</v>
      </c>
      <c r="J5784" s="13" t="s">
        <v>75</v>
      </c>
      <c r="K5784" s="13" t="s">
        <v>51</v>
      </c>
      <c r="L5784" s="25" t="str">
        <f>VLOOKUP($K5784,[2]TONG_SL!$A:$D,2,0)</f>
        <v>Mọc Nấm Hương 250g</v>
      </c>
      <c r="N5784" s="25" t="str">
        <f t="shared" si="816"/>
        <v>K-C6</v>
      </c>
      <c r="Q5784" s="25" t="str">
        <f>VLOOKUP(K5784,[2]TONG_SL!$A:$D,3,0)</f>
        <v>Túi</v>
      </c>
      <c r="R5784" s="1">
        <v>3</v>
      </c>
      <c r="T5784" s="1">
        <f>VLOOKUP(VLOOKUP(G5784,[2]Ma_KH!$A:$R,18,0)&amp;K5784,[2]Gia_MB!$A:$F,6,0)</f>
        <v>46000</v>
      </c>
      <c r="U5784" s="14">
        <f t="shared" si="819"/>
        <v>138000</v>
      </c>
      <c r="W5784" s="64">
        <f t="shared" si="820"/>
        <v>0</v>
      </c>
      <c r="X5784" s="3" t="str">
        <f t="shared" si="821"/>
        <v>8</v>
      </c>
      <c r="Z5784" s="14">
        <f t="shared" si="822"/>
        <v>11040</v>
      </c>
      <c r="AA5784" s="7">
        <f>VLOOKUP(G5784,[2]Ma_KH!$A:$R,14,0)</f>
        <v>60</v>
      </c>
      <c r="AD5784" s="7" t="str">
        <f>IFERROR(VLOOKUP(J5784,'Chuyển Mã'!$B$3:$C$9,2,0),"")</f>
        <v>Hà Nội</v>
      </c>
      <c r="AE5784" s="7" t="str">
        <f t="shared" si="817"/>
        <v>Mọc Nấm Hương 250g</v>
      </c>
      <c r="AF5784" s="7">
        <f t="shared" si="818"/>
        <v>3</v>
      </c>
    </row>
    <row r="5785" spans="1:32" x14ac:dyDescent="0.25">
      <c r="A5785" s="11">
        <v>45911</v>
      </c>
      <c r="B5785" s="25" t="s">
        <v>8991</v>
      </c>
      <c r="C5785" s="12" t="s">
        <v>7214</v>
      </c>
      <c r="D5785" s="16">
        <v>45912</v>
      </c>
      <c r="G5785" s="13" t="s">
        <v>9017</v>
      </c>
      <c r="I5785" s="25" t="s">
        <v>8991</v>
      </c>
      <c r="J5785" s="13" t="s">
        <v>75</v>
      </c>
      <c r="K5785" s="13" t="s">
        <v>39</v>
      </c>
      <c r="L5785" s="25" t="str">
        <f>VLOOKUP($K5785,[2]TONG_SL!$A:$D,2,0)</f>
        <v>Chả cốm 300g</v>
      </c>
      <c r="N5785" s="25" t="str">
        <f t="shared" si="816"/>
        <v>K-C6</v>
      </c>
      <c r="Q5785" s="25" t="str">
        <f>VLOOKUP(K5785,[2]TONG_SL!$A:$D,3,0)</f>
        <v>Túi</v>
      </c>
      <c r="R5785" s="1">
        <v>3</v>
      </c>
      <c r="T5785" s="1">
        <f>VLOOKUP(VLOOKUP(G5785,[2]Ma_KH!$A:$R,18,0)&amp;K5785,[2]Gia_MB!$A:$F,6,0)</f>
        <v>74250</v>
      </c>
      <c r="U5785" s="14">
        <f t="shared" si="819"/>
        <v>222750</v>
      </c>
      <c r="W5785" s="64">
        <f t="shared" si="820"/>
        <v>0</v>
      </c>
      <c r="X5785" s="3" t="str">
        <f t="shared" si="821"/>
        <v>8</v>
      </c>
      <c r="Z5785" s="14">
        <f t="shared" si="822"/>
        <v>17820</v>
      </c>
      <c r="AA5785" s="7">
        <f>VLOOKUP(G5785,[2]Ma_KH!$A:$R,14,0)</f>
        <v>60</v>
      </c>
      <c r="AD5785" s="7" t="str">
        <f>IFERROR(VLOOKUP(J5785,'Chuyển Mã'!$B$3:$C$9,2,0),"")</f>
        <v>Hà Nội</v>
      </c>
      <c r="AE5785" s="7" t="str">
        <f t="shared" si="817"/>
        <v>Chả cốm 300g</v>
      </c>
      <c r="AF5785" s="7">
        <f t="shared" si="818"/>
        <v>3</v>
      </c>
    </row>
    <row r="5786" spans="1:32" x14ac:dyDescent="0.25">
      <c r="A5786" s="11">
        <v>45910</v>
      </c>
      <c r="B5786" s="25">
        <v>58032</v>
      </c>
      <c r="C5786" s="12" t="s">
        <v>7214</v>
      </c>
      <c r="D5786" s="16">
        <v>45912</v>
      </c>
      <c r="G5786" s="13" t="s">
        <v>9011</v>
      </c>
      <c r="I5786" s="13" t="s">
        <v>4717</v>
      </c>
      <c r="J5786" s="13" t="s">
        <v>1811</v>
      </c>
      <c r="K5786" s="13" t="s">
        <v>30</v>
      </c>
      <c r="L5786" s="25" t="str">
        <f>VLOOKUP($K5786,[2]TONG_SL!$A:$D,2,0)</f>
        <v>Gà muối 500g</v>
      </c>
      <c r="N5786" s="25" t="str">
        <f t="shared" si="816"/>
        <v>K-C6</v>
      </c>
      <c r="Q5786" s="25" t="str">
        <f>VLOOKUP(K5786,[2]TONG_SL!$A:$D,3,0)</f>
        <v>Túi</v>
      </c>
      <c r="R5786" s="1">
        <v>3</v>
      </c>
      <c r="T5786" s="1">
        <f>VLOOKUP(VLOOKUP(G5786,[2]Ma_KH!$A:$R,18,0)&amp;K5786,[2]Gia_MB!$A:$F,6,0)</f>
        <v>105505</v>
      </c>
      <c r="U5786" s="14">
        <f t="shared" si="819"/>
        <v>316515</v>
      </c>
      <c r="W5786" s="64">
        <f t="shared" si="820"/>
        <v>0</v>
      </c>
      <c r="X5786" s="3" t="str">
        <f t="shared" si="821"/>
        <v>8</v>
      </c>
      <c r="Z5786" s="14">
        <f t="shared" si="822"/>
        <v>25321.200000000001</v>
      </c>
      <c r="AA5786" s="7">
        <f>VLOOKUP(G5786,[2]Ma_KH!$A:$R,14,0)</f>
        <v>36</v>
      </c>
      <c r="AD5786" s="7" t="str">
        <f>IFERROR(VLOOKUP(J5786,'Chuyển Mã'!$B$3:$C$9,2,0),"")</f>
        <v>Hà Nội</v>
      </c>
      <c r="AE5786" s="7" t="str">
        <f t="shared" si="817"/>
        <v>Gà muối 500g</v>
      </c>
      <c r="AF5786" s="7">
        <f t="shared" si="818"/>
        <v>3</v>
      </c>
    </row>
    <row r="5787" spans="1:32" x14ac:dyDescent="0.25">
      <c r="A5787" s="11">
        <v>45910</v>
      </c>
      <c r="B5787" s="25">
        <v>58032</v>
      </c>
      <c r="C5787" s="12" t="s">
        <v>7214</v>
      </c>
      <c r="D5787" s="16">
        <v>45912</v>
      </c>
      <c r="G5787" s="13" t="s">
        <v>9011</v>
      </c>
      <c r="I5787" s="13" t="s">
        <v>4717</v>
      </c>
      <c r="J5787" s="13" t="s">
        <v>1811</v>
      </c>
      <c r="K5787" s="13" t="s">
        <v>27</v>
      </c>
      <c r="L5787" s="25" t="str">
        <f>VLOOKUP($K5787,[2]TONG_SL!$A:$D,2,0)</f>
        <v>Chân giò heo muối 300g</v>
      </c>
      <c r="N5787" s="25" t="str">
        <f t="shared" si="816"/>
        <v>K-C6</v>
      </c>
      <c r="Q5787" s="25" t="str">
        <f>VLOOKUP(K5787,[2]TONG_SL!$A:$D,3,0)</f>
        <v>Túi</v>
      </c>
      <c r="R5787" s="1">
        <v>4</v>
      </c>
      <c r="T5787" s="1">
        <f>VLOOKUP(VLOOKUP(G5787,[2]Ma_KH!$A:$R,18,0)&amp;K5787,[2]Gia_MB!$A:$F,6,0)</f>
        <v>69759</v>
      </c>
      <c r="U5787" s="14">
        <f t="shared" si="819"/>
        <v>279036</v>
      </c>
      <c r="W5787" s="64">
        <f t="shared" si="820"/>
        <v>0</v>
      </c>
      <c r="X5787" s="3" t="str">
        <f t="shared" si="821"/>
        <v>8</v>
      </c>
      <c r="Z5787" s="14">
        <f t="shared" si="822"/>
        <v>22322.880000000001</v>
      </c>
      <c r="AA5787" s="7">
        <f>VLOOKUP(G5787,[2]Ma_KH!$A:$R,14,0)</f>
        <v>36</v>
      </c>
      <c r="AD5787" s="7" t="str">
        <f>IFERROR(VLOOKUP(J5787,'Chuyển Mã'!$B$3:$C$9,2,0),"")</f>
        <v>Hà Nội</v>
      </c>
      <c r="AE5787" s="7" t="str">
        <f t="shared" si="817"/>
        <v>Chân giò heo muối 300g</v>
      </c>
      <c r="AF5787" s="7">
        <f t="shared" si="818"/>
        <v>4</v>
      </c>
    </row>
    <row r="5788" spans="1:32" x14ac:dyDescent="0.25">
      <c r="A5788" s="11">
        <v>45910</v>
      </c>
      <c r="B5788" s="25">
        <v>58032</v>
      </c>
      <c r="C5788" s="12" t="s">
        <v>7214</v>
      </c>
      <c r="D5788" s="16">
        <v>45912</v>
      </c>
      <c r="G5788" s="13" t="s">
        <v>9011</v>
      </c>
      <c r="I5788" s="13" t="s">
        <v>4717</v>
      </c>
      <c r="J5788" s="13" t="s">
        <v>1811</v>
      </c>
      <c r="K5788" s="13" t="s">
        <v>8880</v>
      </c>
      <c r="L5788" s="25" t="str">
        <f>VLOOKUP($K5788,[2]TONG_SL!$A:$D,2,0)</f>
        <v>Chân giò heo muối 100g</v>
      </c>
      <c r="N5788" s="25" t="str">
        <f t="shared" si="816"/>
        <v>K-C6</v>
      </c>
      <c r="Q5788" s="25" t="str">
        <f>VLOOKUP(K5788,[2]TONG_SL!$A:$D,3,0)</f>
        <v>Gói</v>
      </c>
      <c r="R5788" s="1">
        <v>5</v>
      </c>
      <c r="T5788" s="1">
        <f>VLOOKUP(VLOOKUP(G5788,[2]Ma_KH!$A:$R,18,0)&amp;K5788,[2]Gia_MB!$A:$F,6,0)</f>
        <v>23322</v>
      </c>
      <c r="U5788" s="14">
        <f t="shared" si="819"/>
        <v>116610</v>
      </c>
      <c r="W5788" s="64">
        <f t="shared" si="820"/>
        <v>0</v>
      </c>
      <c r="X5788" s="3" t="str">
        <f t="shared" si="821"/>
        <v>8</v>
      </c>
      <c r="Z5788" s="14">
        <f t="shared" si="822"/>
        <v>9328.8000000000011</v>
      </c>
      <c r="AA5788" s="7">
        <f>VLOOKUP(G5788,[2]Ma_KH!$A:$R,14,0)</f>
        <v>36</v>
      </c>
      <c r="AD5788" s="7" t="str">
        <f>IFERROR(VLOOKUP(J5788,'Chuyển Mã'!$B$3:$C$9,2,0),"")</f>
        <v>Hà Nội</v>
      </c>
      <c r="AE5788" s="7" t="str">
        <f t="shared" si="817"/>
        <v>Chân giò heo muối 100g</v>
      </c>
      <c r="AF5788" s="7">
        <f t="shared" si="818"/>
        <v>5</v>
      </c>
    </row>
    <row r="5789" spans="1:32" x14ac:dyDescent="0.25">
      <c r="A5789" s="11">
        <v>45910</v>
      </c>
      <c r="B5789" s="25">
        <v>58032</v>
      </c>
      <c r="C5789" s="12" t="s">
        <v>7214</v>
      </c>
      <c r="D5789" s="16">
        <v>45912</v>
      </c>
      <c r="G5789" s="13" t="s">
        <v>9011</v>
      </c>
      <c r="I5789" s="13" t="s">
        <v>4717</v>
      </c>
      <c r="J5789" s="13" t="s">
        <v>1811</v>
      </c>
      <c r="K5789" s="13" t="s">
        <v>35</v>
      </c>
      <c r="L5789" s="25" t="str">
        <f>VLOOKUP($K5789,[2]TONG_SL!$A:$D,2,0)</f>
        <v>Tai heo muối 200g</v>
      </c>
      <c r="N5789" s="25" t="str">
        <f t="shared" si="816"/>
        <v>K-C6</v>
      </c>
      <c r="Q5789" s="25" t="str">
        <f>VLOOKUP(K5789,[2]TONG_SL!$A:$D,3,0)</f>
        <v>Túi</v>
      </c>
      <c r="R5789" s="1">
        <v>2</v>
      </c>
      <c r="T5789" s="1">
        <f>VLOOKUP(VLOOKUP(G5789,[2]Ma_KH!$A:$R,18,0)&amp;K5789,[2]Gia_MB!$A:$F,6,0)</f>
        <v>52816</v>
      </c>
      <c r="U5789" s="14">
        <f t="shared" si="819"/>
        <v>105632</v>
      </c>
      <c r="W5789" s="64">
        <f t="shared" si="820"/>
        <v>0</v>
      </c>
      <c r="X5789" s="3" t="str">
        <f t="shared" si="821"/>
        <v>8</v>
      </c>
      <c r="Z5789" s="14">
        <f t="shared" si="822"/>
        <v>8450.56</v>
      </c>
      <c r="AA5789" s="7">
        <f>VLOOKUP(G5789,[2]Ma_KH!$A:$R,14,0)</f>
        <v>36</v>
      </c>
      <c r="AD5789" s="7" t="str">
        <f>IFERROR(VLOOKUP(J5789,'Chuyển Mã'!$B$3:$C$9,2,0),"")</f>
        <v>Hà Nội</v>
      </c>
      <c r="AE5789" s="7" t="str">
        <f t="shared" si="817"/>
        <v>Tai heo muối 200g</v>
      </c>
      <c r="AF5789" s="7">
        <f t="shared" si="818"/>
        <v>2</v>
      </c>
    </row>
    <row r="5790" spans="1:32" x14ac:dyDescent="0.25">
      <c r="A5790" s="11">
        <v>45903</v>
      </c>
      <c r="B5790" s="25">
        <v>4176518803</v>
      </c>
      <c r="C5790" s="12" t="s">
        <v>7214</v>
      </c>
      <c r="D5790" s="16">
        <v>45912</v>
      </c>
      <c r="G5790" s="13" t="s">
        <v>1366</v>
      </c>
      <c r="I5790" s="25">
        <v>4176518803</v>
      </c>
      <c r="J5790" s="13" t="s">
        <v>75</v>
      </c>
      <c r="K5790" s="13" t="s">
        <v>30</v>
      </c>
      <c r="L5790" s="25" t="str">
        <f>VLOOKUP($K5790,[2]TONG_SL!$A:$D,2,0)</f>
        <v>Gà muối 500g</v>
      </c>
      <c r="N5790" s="25" t="str">
        <f t="shared" si="816"/>
        <v>K-C6</v>
      </c>
      <c r="Q5790" s="25" t="str">
        <f>VLOOKUP(K5790,[2]TONG_SL!$A:$D,3,0)</f>
        <v>Túi</v>
      </c>
      <c r="R5790" s="1">
        <v>7</v>
      </c>
      <c r="T5790" s="1">
        <f>VLOOKUP(VLOOKUP(G5790,[2]Ma_KH!$A:$R,18,0)&amp;K5790,[2]Gia_MB!$A:$F,6,0)</f>
        <v>111058</v>
      </c>
      <c r="U5790" s="14">
        <f t="shared" si="819"/>
        <v>777406</v>
      </c>
      <c r="W5790" s="64">
        <f t="shared" si="820"/>
        <v>0</v>
      </c>
      <c r="X5790" s="3" t="str">
        <f t="shared" si="821"/>
        <v>8</v>
      </c>
      <c r="Z5790" s="14">
        <f t="shared" si="822"/>
        <v>62192.480000000003</v>
      </c>
      <c r="AA5790" s="7">
        <f>VLOOKUP(G5790,[2]Ma_KH!$A:$R,14,0)</f>
        <v>60</v>
      </c>
      <c r="AD5790" s="7" t="str">
        <f>IFERROR(VLOOKUP(J5790,'Chuyển Mã'!$B$3:$C$9,2,0),"")</f>
        <v>Hà Nội</v>
      </c>
      <c r="AE5790" s="7" t="str">
        <f t="shared" si="817"/>
        <v>Gà muối 500g</v>
      </c>
      <c r="AF5790" s="7">
        <f t="shared" si="818"/>
        <v>7</v>
      </c>
    </row>
    <row r="5791" spans="1:32" x14ac:dyDescent="0.25">
      <c r="A5791" s="11">
        <v>45903</v>
      </c>
      <c r="B5791" s="25">
        <v>4176518803</v>
      </c>
      <c r="C5791" s="12" t="s">
        <v>7214</v>
      </c>
      <c r="D5791" s="16">
        <v>45912</v>
      </c>
      <c r="G5791" s="13" t="s">
        <v>1366</v>
      </c>
      <c r="I5791" s="25">
        <v>4176518803</v>
      </c>
      <c r="J5791" s="13" t="s">
        <v>75</v>
      </c>
      <c r="K5791" s="13" t="s">
        <v>35</v>
      </c>
      <c r="L5791" s="25" t="str">
        <f>VLOOKUP($K5791,[2]TONG_SL!$A:$D,2,0)</f>
        <v>Tai heo muối 200g</v>
      </c>
      <c r="N5791" s="25" t="str">
        <f t="shared" si="816"/>
        <v>K-C6</v>
      </c>
      <c r="Q5791" s="25" t="str">
        <f>VLOOKUP(K5791,[2]TONG_SL!$A:$D,3,0)</f>
        <v>Túi</v>
      </c>
      <c r="R5791" s="1">
        <v>3</v>
      </c>
      <c r="T5791" s="1">
        <f>VLOOKUP(VLOOKUP(G5791,[2]Ma_KH!$A:$R,18,0)&amp;K5791,[2]Gia_MB!$A:$F,6,0)</f>
        <v>55595</v>
      </c>
      <c r="U5791" s="14">
        <f t="shared" si="819"/>
        <v>166785</v>
      </c>
      <c r="W5791" s="64">
        <f t="shared" si="820"/>
        <v>0</v>
      </c>
      <c r="X5791" s="3" t="str">
        <f t="shared" si="821"/>
        <v>8</v>
      </c>
      <c r="Z5791" s="14">
        <f t="shared" si="822"/>
        <v>13342.800000000001</v>
      </c>
      <c r="AA5791" s="7">
        <f>VLOOKUP(G5791,[2]Ma_KH!$A:$R,14,0)</f>
        <v>60</v>
      </c>
      <c r="AD5791" s="7" t="str">
        <f>IFERROR(VLOOKUP(J5791,'Chuyển Mã'!$B$3:$C$9,2,0),"")</f>
        <v>Hà Nội</v>
      </c>
      <c r="AE5791" s="7" t="str">
        <f t="shared" si="817"/>
        <v>Tai heo muối 200g</v>
      </c>
      <c r="AF5791" s="7">
        <f t="shared" si="818"/>
        <v>3</v>
      </c>
    </row>
    <row r="5792" spans="1:32" x14ac:dyDescent="0.25">
      <c r="A5792" s="11">
        <v>45903</v>
      </c>
      <c r="B5792" s="25">
        <v>4176518803</v>
      </c>
      <c r="C5792" s="12" t="s">
        <v>7214</v>
      </c>
      <c r="D5792" s="16">
        <v>45912</v>
      </c>
      <c r="G5792" s="13" t="s">
        <v>1366</v>
      </c>
      <c r="I5792" s="25">
        <v>4176518803</v>
      </c>
      <c r="J5792" s="13" t="s">
        <v>75</v>
      </c>
      <c r="K5792" s="13" t="s">
        <v>27</v>
      </c>
      <c r="L5792" s="25" t="str">
        <f>VLOOKUP($K5792,[2]TONG_SL!$A:$D,2,0)</f>
        <v>Chân giò heo muối 300g</v>
      </c>
      <c r="N5792" s="25" t="str">
        <f t="shared" si="816"/>
        <v>K-C6</v>
      </c>
      <c r="Q5792" s="25" t="str">
        <f>VLOOKUP(K5792,[2]TONG_SL!$A:$D,3,0)</f>
        <v>Túi</v>
      </c>
      <c r="R5792" s="1">
        <v>7</v>
      </c>
      <c r="T5792" s="1">
        <f>VLOOKUP(VLOOKUP(G5792,[2]Ma_KH!$A:$R,18,0)&amp;K5792,[2]Gia_MB!$A:$F,6,0)</f>
        <v>73431</v>
      </c>
      <c r="U5792" s="14">
        <f t="shared" si="819"/>
        <v>514017</v>
      </c>
      <c r="W5792" s="64">
        <f t="shared" si="820"/>
        <v>0</v>
      </c>
      <c r="X5792" s="3" t="str">
        <f t="shared" si="821"/>
        <v>8</v>
      </c>
      <c r="Z5792" s="14">
        <f t="shared" si="822"/>
        <v>41121.360000000001</v>
      </c>
      <c r="AA5792" s="7">
        <f>VLOOKUP(G5792,[2]Ma_KH!$A:$R,14,0)</f>
        <v>60</v>
      </c>
      <c r="AD5792" s="7" t="str">
        <f>IFERROR(VLOOKUP(J5792,'Chuyển Mã'!$B$3:$C$9,2,0),"")</f>
        <v>Hà Nội</v>
      </c>
      <c r="AE5792" s="7" t="str">
        <f t="shared" si="817"/>
        <v>Chân giò heo muối 300g</v>
      </c>
      <c r="AF5792" s="7">
        <f t="shared" si="818"/>
        <v>7</v>
      </c>
    </row>
    <row r="5793" spans="1:32" x14ac:dyDescent="0.25">
      <c r="A5793" s="11">
        <v>45903</v>
      </c>
      <c r="B5793" s="25">
        <v>4176518803</v>
      </c>
      <c r="C5793" s="12" t="s">
        <v>7214</v>
      </c>
      <c r="D5793" s="16">
        <v>45912</v>
      </c>
      <c r="G5793" s="13" t="s">
        <v>1366</v>
      </c>
      <c r="I5793" s="25">
        <v>4176518803</v>
      </c>
      <c r="J5793" s="13" t="s">
        <v>75</v>
      </c>
      <c r="K5793" s="13" t="s">
        <v>39</v>
      </c>
      <c r="L5793" s="25" t="str">
        <f>VLOOKUP($K5793,[2]TONG_SL!$A:$D,2,0)</f>
        <v>Chả cốm 300g</v>
      </c>
      <c r="N5793" s="25" t="str">
        <f t="shared" si="816"/>
        <v>K-C6</v>
      </c>
      <c r="Q5793" s="25" t="str">
        <f>VLOOKUP(K5793,[2]TONG_SL!$A:$D,3,0)</f>
        <v>Túi</v>
      </c>
      <c r="R5793" s="1">
        <v>5</v>
      </c>
      <c r="T5793" s="1">
        <f>VLOOKUP(VLOOKUP(G5793,[2]Ma_KH!$A:$R,18,0)&amp;K5793,[2]Gia_MB!$A:$F,6,0)</f>
        <v>74250</v>
      </c>
      <c r="U5793" s="14">
        <f t="shared" si="819"/>
        <v>371250</v>
      </c>
      <c r="W5793" s="64">
        <f t="shared" si="820"/>
        <v>0</v>
      </c>
      <c r="X5793" s="3" t="str">
        <f t="shared" si="821"/>
        <v>8</v>
      </c>
      <c r="Z5793" s="14">
        <f t="shared" si="822"/>
        <v>29700</v>
      </c>
      <c r="AA5793" s="7">
        <f>VLOOKUP(G5793,[2]Ma_KH!$A:$R,14,0)</f>
        <v>60</v>
      </c>
      <c r="AD5793" s="7" t="str">
        <f>IFERROR(VLOOKUP(J5793,'Chuyển Mã'!$B$3:$C$9,2,0),"")</f>
        <v>Hà Nội</v>
      </c>
      <c r="AE5793" s="7" t="str">
        <f t="shared" si="817"/>
        <v>Chả cốm 300g</v>
      </c>
      <c r="AF5793" s="7">
        <f t="shared" si="818"/>
        <v>5</v>
      </c>
    </row>
    <row r="5794" spans="1:32" x14ac:dyDescent="0.25">
      <c r="A5794" s="11">
        <v>45903</v>
      </c>
      <c r="B5794" s="25">
        <v>4176518803</v>
      </c>
      <c r="C5794" s="12" t="s">
        <v>7214</v>
      </c>
      <c r="D5794" s="16">
        <v>45912</v>
      </c>
      <c r="G5794" s="13" t="s">
        <v>1366</v>
      </c>
      <c r="I5794" s="25">
        <v>4176518803</v>
      </c>
      <c r="J5794" s="13" t="s">
        <v>75</v>
      </c>
      <c r="K5794" s="13" t="s">
        <v>51</v>
      </c>
      <c r="L5794" s="25" t="str">
        <f>VLOOKUP($K5794,[2]TONG_SL!$A:$D,2,0)</f>
        <v>Mọc Nấm Hương 250g</v>
      </c>
      <c r="N5794" s="25" t="str">
        <f t="shared" si="816"/>
        <v>K-C6</v>
      </c>
      <c r="Q5794" s="25" t="str">
        <f>VLOOKUP(K5794,[2]TONG_SL!$A:$D,3,0)</f>
        <v>Túi</v>
      </c>
      <c r="R5794" s="1">
        <v>5</v>
      </c>
      <c r="T5794" s="1">
        <f>VLOOKUP(VLOOKUP(G5794,[2]Ma_KH!$A:$R,18,0)&amp;K5794,[2]Gia_MB!$A:$F,6,0)</f>
        <v>46000</v>
      </c>
      <c r="U5794" s="14">
        <f t="shared" si="819"/>
        <v>230000</v>
      </c>
      <c r="W5794" s="64">
        <f t="shared" si="820"/>
        <v>0</v>
      </c>
      <c r="X5794" s="3" t="str">
        <f t="shared" si="821"/>
        <v>8</v>
      </c>
      <c r="Z5794" s="14">
        <f t="shared" si="822"/>
        <v>18400</v>
      </c>
      <c r="AA5794" s="7">
        <f>VLOOKUP(G5794,[2]Ma_KH!$A:$R,14,0)</f>
        <v>60</v>
      </c>
      <c r="AD5794" s="7" t="str">
        <f>IFERROR(VLOOKUP(J5794,'Chuyển Mã'!$B$3:$C$9,2,0),"")</f>
        <v>Hà Nội</v>
      </c>
      <c r="AE5794" s="7" t="str">
        <f t="shared" si="817"/>
        <v>Mọc Nấm Hương 250g</v>
      </c>
      <c r="AF5794" s="7">
        <f t="shared" si="818"/>
        <v>5</v>
      </c>
    </row>
    <row r="5795" spans="1:32" x14ac:dyDescent="0.25">
      <c r="A5795" s="11">
        <v>45909</v>
      </c>
      <c r="B5795" s="25">
        <v>4176758310</v>
      </c>
      <c r="C5795" s="12" t="s">
        <v>7214</v>
      </c>
      <c r="D5795" s="16">
        <v>45912</v>
      </c>
      <c r="G5795" s="13" t="s">
        <v>1421</v>
      </c>
      <c r="I5795" s="25">
        <v>4176758310</v>
      </c>
      <c r="J5795" s="13" t="s">
        <v>75</v>
      </c>
      <c r="K5795" s="13" t="s">
        <v>39</v>
      </c>
      <c r="L5795" s="25" t="str">
        <f>VLOOKUP($K5795,[2]TONG_SL!$A:$D,2,0)</f>
        <v>Chả cốm 300g</v>
      </c>
      <c r="N5795" s="25" t="str">
        <f t="shared" si="816"/>
        <v>K-C6</v>
      </c>
      <c r="Q5795" s="25" t="str">
        <f>VLOOKUP(K5795,[2]TONG_SL!$A:$D,3,0)</f>
        <v>Túi</v>
      </c>
      <c r="R5795" s="1">
        <v>3</v>
      </c>
      <c r="T5795" s="1">
        <f>VLOOKUP(VLOOKUP(G5795,[2]Ma_KH!$A:$R,18,0)&amp;K5795,[2]Gia_MB!$A:$F,6,0)</f>
        <v>74250</v>
      </c>
      <c r="U5795" s="14">
        <f t="shared" si="819"/>
        <v>222750</v>
      </c>
      <c r="W5795" s="64">
        <f t="shared" si="820"/>
        <v>0</v>
      </c>
      <c r="X5795" s="3" t="str">
        <f t="shared" si="821"/>
        <v>8</v>
      </c>
      <c r="Z5795" s="14">
        <f t="shared" si="822"/>
        <v>17820</v>
      </c>
      <c r="AA5795" s="7">
        <f>VLOOKUP(G5795,[2]Ma_KH!$A:$R,14,0)</f>
        <v>60</v>
      </c>
      <c r="AD5795" s="7" t="str">
        <f>IFERROR(VLOOKUP(J5795,'Chuyển Mã'!$B$3:$C$9,2,0),"")</f>
        <v>Hà Nội</v>
      </c>
      <c r="AE5795" s="7" t="str">
        <f t="shared" si="817"/>
        <v>Chả cốm 300g</v>
      </c>
      <c r="AF5795" s="7">
        <f t="shared" si="818"/>
        <v>3</v>
      </c>
    </row>
    <row r="5796" spans="1:32" x14ac:dyDescent="0.25">
      <c r="A5796" s="11">
        <v>45909</v>
      </c>
      <c r="B5796" s="25">
        <v>4176758310</v>
      </c>
      <c r="C5796" s="12" t="s">
        <v>7214</v>
      </c>
      <c r="D5796" s="16">
        <v>45912</v>
      </c>
      <c r="G5796" s="13" t="s">
        <v>1421</v>
      </c>
      <c r="I5796" s="25">
        <v>4176758310</v>
      </c>
      <c r="J5796" s="13" t="s">
        <v>75</v>
      </c>
      <c r="K5796" s="13" t="s">
        <v>27</v>
      </c>
      <c r="L5796" s="25" t="str">
        <f>VLOOKUP($K5796,[2]TONG_SL!$A:$D,2,0)</f>
        <v>Chân giò heo muối 300g</v>
      </c>
      <c r="N5796" s="25" t="str">
        <f t="shared" si="816"/>
        <v>K-C6</v>
      </c>
      <c r="Q5796" s="25" t="str">
        <f>VLOOKUP(K5796,[2]TONG_SL!$A:$D,3,0)</f>
        <v>Túi</v>
      </c>
      <c r="R5796" s="1">
        <v>10</v>
      </c>
      <c r="T5796" s="1">
        <f>VLOOKUP(VLOOKUP(G5796,[2]Ma_KH!$A:$R,18,0)&amp;K5796,[2]Gia_MB!$A:$F,6,0)</f>
        <v>73431</v>
      </c>
      <c r="U5796" s="14">
        <f t="shared" si="819"/>
        <v>734310</v>
      </c>
      <c r="W5796" s="64">
        <f t="shared" si="820"/>
        <v>0</v>
      </c>
      <c r="X5796" s="3" t="str">
        <f t="shared" si="821"/>
        <v>8</v>
      </c>
      <c r="Z5796" s="14">
        <f t="shared" si="822"/>
        <v>58744.800000000003</v>
      </c>
      <c r="AA5796" s="7">
        <f>VLOOKUP(G5796,[2]Ma_KH!$A:$R,14,0)</f>
        <v>60</v>
      </c>
      <c r="AD5796" s="7" t="str">
        <f>IFERROR(VLOOKUP(J5796,'Chuyển Mã'!$B$3:$C$9,2,0),"")</f>
        <v>Hà Nội</v>
      </c>
      <c r="AE5796" s="7" t="str">
        <f t="shared" si="817"/>
        <v>Chân giò heo muối 300g</v>
      </c>
      <c r="AF5796" s="7">
        <f t="shared" si="818"/>
        <v>10</v>
      </c>
    </row>
    <row r="5797" spans="1:32" x14ac:dyDescent="0.25">
      <c r="A5797" s="11">
        <v>45909</v>
      </c>
      <c r="B5797" s="25">
        <v>4176758310</v>
      </c>
      <c r="C5797" s="12" t="s">
        <v>7214</v>
      </c>
      <c r="D5797" s="16">
        <v>45912</v>
      </c>
      <c r="G5797" s="13" t="s">
        <v>1421</v>
      </c>
      <c r="I5797" s="25">
        <v>4176758310</v>
      </c>
      <c r="J5797" s="13" t="s">
        <v>75</v>
      </c>
      <c r="K5797" s="13" t="s">
        <v>41</v>
      </c>
      <c r="L5797" s="25" t="str">
        <f>VLOOKUP($K5797,[2]TONG_SL!$A:$D,2,0)</f>
        <v>Chả nướng 300g</v>
      </c>
      <c r="N5797" s="25" t="str">
        <f t="shared" si="816"/>
        <v>K-C6</v>
      </c>
      <c r="Q5797" s="25" t="str">
        <f>VLOOKUP(K5797,[2]TONG_SL!$A:$D,3,0)</f>
        <v>Túi</v>
      </c>
      <c r="R5797" s="1">
        <v>3</v>
      </c>
      <c r="T5797" s="1">
        <f>VLOOKUP(VLOOKUP(G5797,[2]Ma_KH!$A:$R,18,0)&amp;K5797,[2]Gia_MB!$A:$F,6,0)</f>
        <v>70950</v>
      </c>
      <c r="U5797" s="14">
        <f t="shared" si="819"/>
        <v>212850</v>
      </c>
      <c r="W5797" s="64">
        <f t="shared" si="820"/>
        <v>0</v>
      </c>
      <c r="X5797" s="3" t="str">
        <f t="shared" si="821"/>
        <v>8</v>
      </c>
      <c r="Z5797" s="14">
        <f t="shared" si="822"/>
        <v>17028</v>
      </c>
      <c r="AA5797" s="7">
        <f>VLOOKUP(G5797,[2]Ma_KH!$A:$R,14,0)</f>
        <v>60</v>
      </c>
      <c r="AD5797" s="7" t="str">
        <f>IFERROR(VLOOKUP(J5797,'Chuyển Mã'!$B$3:$C$9,2,0),"")</f>
        <v>Hà Nội</v>
      </c>
      <c r="AE5797" s="7" t="str">
        <f t="shared" si="817"/>
        <v>Chả nướng 300g</v>
      </c>
      <c r="AF5797" s="7">
        <f t="shared" si="818"/>
        <v>3</v>
      </c>
    </row>
    <row r="5798" spans="1:32" x14ac:dyDescent="0.25">
      <c r="A5798" s="11">
        <v>45909</v>
      </c>
      <c r="B5798" s="25">
        <v>4176758310</v>
      </c>
      <c r="C5798" s="12" t="s">
        <v>7214</v>
      </c>
      <c r="D5798" s="16">
        <v>45912</v>
      </c>
      <c r="G5798" s="13" t="s">
        <v>1421</v>
      </c>
      <c r="I5798" s="25">
        <v>4176758310</v>
      </c>
      <c r="J5798" s="13" t="s">
        <v>75</v>
      </c>
      <c r="K5798" s="13" t="s">
        <v>32</v>
      </c>
      <c r="L5798" s="25" t="str">
        <f>VLOOKUP($K5798,[2]TONG_SL!$A:$D,2,0)</f>
        <v>Giò Tai Lưỡi Xào 250</v>
      </c>
      <c r="N5798" s="25" t="str">
        <f t="shared" ref="N5798:N5861" si="823">IF($B5798&lt;&gt;"","K-C6","")</f>
        <v>K-C6</v>
      </c>
      <c r="Q5798" s="25" t="str">
        <f>VLOOKUP(K5798,[2]TONG_SL!$A:$D,3,0)</f>
        <v>Túi</v>
      </c>
      <c r="R5798" s="1">
        <v>3</v>
      </c>
      <c r="T5798" s="1">
        <f>VLOOKUP(VLOOKUP(G5798,[2]Ma_KH!$A:$R,18,0)&amp;K5798,[2]Gia_MB!$A:$F,6,0)</f>
        <v>50183</v>
      </c>
      <c r="U5798" s="14">
        <f t="shared" si="819"/>
        <v>150549</v>
      </c>
      <c r="W5798" s="64">
        <f t="shared" si="820"/>
        <v>0</v>
      </c>
      <c r="X5798" s="3" t="str">
        <f t="shared" si="821"/>
        <v>8</v>
      </c>
      <c r="Z5798" s="14">
        <f t="shared" si="822"/>
        <v>12043.92</v>
      </c>
      <c r="AA5798" s="7">
        <f>VLOOKUP(G5798,[2]Ma_KH!$A:$R,14,0)</f>
        <v>60</v>
      </c>
      <c r="AD5798" s="7" t="str">
        <f>IFERROR(VLOOKUP(J5798,'Chuyển Mã'!$B$3:$C$9,2,0),"")</f>
        <v>Hà Nội</v>
      </c>
      <c r="AE5798" s="7" t="str">
        <f t="shared" si="817"/>
        <v>Giò Tai Lưỡi Xào 250</v>
      </c>
      <c r="AF5798" s="7">
        <f t="shared" si="818"/>
        <v>3</v>
      </c>
    </row>
    <row r="5799" spans="1:32" x14ac:dyDescent="0.25">
      <c r="A5799" s="11">
        <v>45911</v>
      </c>
      <c r="B5799" s="25" t="s">
        <v>8992</v>
      </c>
      <c r="C5799" s="12" t="s">
        <v>7214</v>
      </c>
      <c r="D5799" s="16">
        <v>45912</v>
      </c>
      <c r="G5799" s="13" t="s">
        <v>9018</v>
      </c>
      <c r="I5799" s="25" t="s">
        <v>8992</v>
      </c>
      <c r="J5799" s="13" t="s">
        <v>75</v>
      </c>
      <c r="K5799" s="13" t="s">
        <v>27</v>
      </c>
      <c r="L5799" s="25" t="str">
        <f>VLOOKUP($K5799,[2]TONG_SL!$A:$D,2,0)</f>
        <v>Chân giò heo muối 300g</v>
      </c>
      <c r="N5799" s="25" t="str">
        <f t="shared" si="823"/>
        <v>K-C6</v>
      </c>
      <c r="Q5799" s="25" t="str">
        <f>VLOOKUP(K5799,[2]TONG_SL!$A:$D,3,0)</f>
        <v>Túi</v>
      </c>
      <c r="R5799" s="1">
        <v>10</v>
      </c>
      <c r="T5799" s="1">
        <f>VLOOKUP(VLOOKUP(G5799,[2]Ma_KH!$A:$R,18,0)&amp;K5799,[2]Gia_MB!$A:$F,6,0)</f>
        <v>73431</v>
      </c>
      <c r="U5799" s="14">
        <f t="shared" si="819"/>
        <v>734310</v>
      </c>
      <c r="W5799" s="64">
        <f t="shared" si="820"/>
        <v>0</v>
      </c>
      <c r="X5799" s="3" t="str">
        <f t="shared" si="821"/>
        <v>8</v>
      </c>
      <c r="Z5799" s="14">
        <f t="shared" si="822"/>
        <v>58744.800000000003</v>
      </c>
      <c r="AA5799" s="7">
        <f>VLOOKUP(G5799,[2]Ma_KH!$A:$R,14,0)</f>
        <v>60</v>
      </c>
      <c r="AD5799" s="7" t="str">
        <f>IFERROR(VLOOKUP(J5799,'Chuyển Mã'!$B$3:$C$9,2,0),"")</f>
        <v>Hà Nội</v>
      </c>
      <c r="AE5799" s="7" t="str">
        <f t="shared" si="817"/>
        <v>Chân giò heo muối 300g</v>
      </c>
      <c r="AF5799" s="7">
        <f t="shared" si="818"/>
        <v>10</v>
      </c>
    </row>
    <row r="5800" spans="1:32" x14ac:dyDescent="0.25">
      <c r="A5800" s="11">
        <v>45911</v>
      </c>
      <c r="B5800" s="25" t="s">
        <v>8992</v>
      </c>
      <c r="C5800" s="12" t="s">
        <v>7214</v>
      </c>
      <c r="D5800" s="16">
        <v>45912</v>
      </c>
      <c r="G5800" s="13" t="s">
        <v>9018</v>
      </c>
      <c r="I5800" s="25" t="s">
        <v>8992</v>
      </c>
      <c r="J5800" s="13" t="s">
        <v>75</v>
      </c>
      <c r="K5800" s="13" t="s">
        <v>51</v>
      </c>
      <c r="L5800" s="25" t="str">
        <f>VLOOKUP($K5800,[2]TONG_SL!$A:$D,2,0)</f>
        <v>Mọc Nấm Hương 250g</v>
      </c>
      <c r="N5800" s="25" t="str">
        <f t="shared" si="823"/>
        <v>K-C6</v>
      </c>
      <c r="Q5800" s="25" t="str">
        <f>VLOOKUP(K5800,[2]TONG_SL!$A:$D,3,0)</f>
        <v>Túi</v>
      </c>
      <c r="R5800" s="1">
        <v>5</v>
      </c>
      <c r="T5800" s="1">
        <f>VLOOKUP(VLOOKUP(G5800,[2]Ma_KH!$A:$R,18,0)&amp;K5800,[2]Gia_MB!$A:$F,6,0)</f>
        <v>46000</v>
      </c>
      <c r="U5800" s="14">
        <f t="shared" si="819"/>
        <v>230000</v>
      </c>
      <c r="W5800" s="64">
        <f t="shared" si="820"/>
        <v>0</v>
      </c>
      <c r="X5800" s="3" t="str">
        <f t="shared" si="821"/>
        <v>8</v>
      </c>
      <c r="Z5800" s="14">
        <f t="shared" si="822"/>
        <v>18400</v>
      </c>
      <c r="AA5800" s="7">
        <f>VLOOKUP(G5800,[2]Ma_KH!$A:$R,14,0)</f>
        <v>60</v>
      </c>
      <c r="AD5800" s="7" t="str">
        <f>IFERROR(VLOOKUP(J5800,'Chuyển Mã'!$B$3:$C$9,2,0),"")</f>
        <v>Hà Nội</v>
      </c>
      <c r="AE5800" s="7" t="str">
        <f t="shared" si="817"/>
        <v>Mọc Nấm Hương 250g</v>
      </c>
      <c r="AF5800" s="7">
        <f t="shared" si="818"/>
        <v>5</v>
      </c>
    </row>
    <row r="5801" spans="1:32" x14ac:dyDescent="0.25">
      <c r="A5801" s="11">
        <v>45911</v>
      </c>
      <c r="B5801" s="25" t="s">
        <v>8992</v>
      </c>
      <c r="C5801" s="12" t="s">
        <v>7214</v>
      </c>
      <c r="D5801" s="16">
        <v>45912</v>
      </c>
      <c r="G5801" s="13" t="s">
        <v>9018</v>
      </c>
      <c r="I5801" s="25" t="s">
        <v>8992</v>
      </c>
      <c r="J5801" s="13" t="s">
        <v>75</v>
      </c>
      <c r="K5801" s="13" t="s">
        <v>39</v>
      </c>
      <c r="L5801" s="25" t="str">
        <f>VLOOKUP($K5801,[2]TONG_SL!$A:$D,2,0)</f>
        <v>Chả cốm 300g</v>
      </c>
      <c r="N5801" s="25" t="str">
        <f t="shared" si="823"/>
        <v>K-C6</v>
      </c>
      <c r="Q5801" s="25" t="str">
        <f>VLOOKUP(K5801,[2]TONG_SL!$A:$D,3,0)</f>
        <v>Túi</v>
      </c>
      <c r="R5801" s="1">
        <v>5</v>
      </c>
      <c r="T5801" s="1">
        <f>VLOOKUP(VLOOKUP(G5801,[2]Ma_KH!$A:$R,18,0)&amp;K5801,[2]Gia_MB!$A:$F,6,0)</f>
        <v>74250</v>
      </c>
      <c r="U5801" s="14">
        <f t="shared" si="819"/>
        <v>371250</v>
      </c>
      <c r="W5801" s="64">
        <f t="shared" si="820"/>
        <v>0</v>
      </c>
      <c r="X5801" s="3" t="str">
        <f t="shared" si="821"/>
        <v>8</v>
      </c>
      <c r="Z5801" s="14">
        <f t="shared" si="822"/>
        <v>29700</v>
      </c>
      <c r="AA5801" s="7">
        <f>VLOOKUP(G5801,[2]Ma_KH!$A:$R,14,0)</f>
        <v>60</v>
      </c>
      <c r="AD5801" s="7" t="str">
        <f>IFERROR(VLOOKUP(J5801,'Chuyển Mã'!$B$3:$C$9,2,0),"")</f>
        <v>Hà Nội</v>
      </c>
      <c r="AE5801" s="7" t="str">
        <f t="shared" si="817"/>
        <v>Chả cốm 300g</v>
      </c>
      <c r="AF5801" s="7">
        <f t="shared" si="818"/>
        <v>5</v>
      </c>
    </row>
    <row r="5802" spans="1:32" x14ac:dyDescent="0.25">
      <c r="A5802" s="11">
        <v>45911</v>
      </c>
      <c r="B5802" s="25" t="s">
        <v>8993</v>
      </c>
      <c r="C5802" s="12" t="s">
        <v>7214</v>
      </c>
      <c r="D5802" s="16">
        <v>45912</v>
      </c>
      <c r="G5802" s="13" t="s">
        <v>9019</v>
      </c>
      <c r="I5802" s="25" t="s">
        <v>8993</v>
      </c>
      <c r="J5802" s="13" t="s">
        <v>75</v>
      </c>
      <c r="K5802" s="13" t="s">
        <v>30</v>
      </c>
      <c r="L5802" s="25" t="str">
        <f>VLOOKUP($K5802,[2]TONG_SL!$A:$D,2,0)</f>
        <v>Gà muối 500g</v>
      </c>
      <c r="N5802" s="25" t="str">
        <f t="shared" si="823"/>
        <v>K-C6</v>
      </c>
      <c r="Q5802" s="25" t="str">
        <f>VLOOKUP(K5802,[2]TONG_SL!$A:$D,3,0)</f>
        <v>Túi</v>
      </c>
      <c r="R5802" s="1">
        <v>3</v>
      </c>
      <c r="T5802" s="1">
        <f>VLOOKUP(VLOOKUP(G5802,[2]Ma_KH!$A:$R,18,0)&amp;K5802,[2]Gia_MB!$A:$F,6,0)</f>
        <v>111058</v>
      </c>
      <c r="U5802" s="14">
        <f t="shared" si="819"/>
        <v>333174</v>
      </c>
      <c r="W5802" s="64">
        <f t="shared" si="820"/>
        <v>0</v>
      </c>
      <c r="X5802" s="3" t="str">
        <f t="shared" si="821"/>
        <v>8</v>
      </c>
      <c r="Z5802" s="14">
        <f t="shared" si="822"/>
        <v>26653.920000000002</v>
      </c>
      <c r="AA5802" s="7">
        <f>VLOOKUP(G5802,[2]Ma_KH!$A:$R,14,0)</f>
        <v>60</v>
      </c>
      <c r="AD5802" s="7" t="str">
        <f>IFERROR(VLOOKUP(J5802,'Chuyển Mã'!$B$3:$C$9,2,0),"")</f>
        <v>Hà Nội</v>
      </c>
      <c r="AE5802" s="7" t="str">
        <f t="shared" si="817"/>
        <v>Gà muối 500g</v>
      </c>
      <c r="AF5802" s="7">
        <f t="shared" si="818"/>
        <v>3</v>
      </c>
    </row>
    <row r="5803" spans="1:32" x14ac:dyDescent="0.25">
      <c r="A5803" s="11">
        <v>45911</v>
      </c>
      <c r="B5803" s="25" t="s">
        <v>8993</v>
      </c>
      <c r="C5803" s="12" t="s">
        <v>7214</v>
      </c>
      <c r="D5803" s="16">
        <v>45912</v>
      </c>
      <c r="G5803" s="13" t="s">
        <v>9019</v>
      </c>
      <c r="I5803" s="25" t="s">
        <v>8993</v>
      </c>
      <c r="J5803" s="13" t="s">
        <v>75</v>
      </c>
      <c r="K5803" s="13" t="s">
        <v>27</v>
      </c>
      <c r="L5803" s="25" t="str">
        <f>VLOOKUP($K5803,[2]TONG_SL!$A:$D,2,0)</f>
        <v>Chân giò heo muối 300g</v>
      </c>
      <c r="N5803" s="25" t="str">
        <f t="shared" si="823"/>
        <v>K-C6</v>
      </c>
      <c r="Q5803" s="25" t="str">
        <f>VLOOKUP(K5803,[2]TONG_SL!$A:$D,3,0)</f>
        <v>Túi</v>
      </c>
      <c r="R5803" s="1">
        <v>10</v>
      </c>
      <c r="T5803" s="1">
        <f>VLOOKUP(VLOOKUP(G5803,[2]Ma_KH!$A:$R,18,0)&amp;K5803,[2]Gia_MB!$A:$F,6,0)</f>
        <v>73431</v>
      </c>
      <c r="U5803" s="14">
        <f t="shared" si="819"/>
        <v>734310</v>
      </c>
      <c r="W5803" s="64">
        <f t="shared" si="820"/>
        <v>0</v>
      </c>
      <c r="X5803" s="3" t="str">
        <f t="shared" si="821"/>
        <v>8</v>
      </c>
      <c r="Z5803" s="14">
        <f t="shared" si="822"/>
        <v>58744.800000000003</v>
      </c>
      <c r="AA5803" s="7">
        <f>VLOOKUP(G5803,[2]Ma_KH!$A:$R,14,0)</f>
        <v>60</v>
      </c>
      <c r="AD5803" s="7" t="str">
        <f>IFERROR(VLOOKUP(J5803,'Chuyển Mã'!$B$3:$C$9,2,0),"")</f>
        <v>Hà Nội</v>
      </c>
      <c r="AE5803" s="7" t="str">
        <f t="shared" si="817"/>
        <v>Chân giò heo muối 300g</v>
      </c>
      <c r="AF5803" s="7">
        <f t="shared" si="818"/>
        <v>10</v>
      </c>
    </row>
    <row r="5804" spans="1:32" x14ac:dyDescent="0.25">
      <c r="A5804" s="11">
        <v>45911</v>
      </c>
      <c r="B5804" s="25" t="s">
        <v>8993</v>
      </c>
      <c r="C5804" s="12" t="s">
        <v>7214</v>
      </c>
      <c r="D5804" s="16">
        <v>45912</v>
      </c>
      <c r="G5804" s="13" t="s">
        <v>9019</v>
      </c>
      <c r="I5804" s="25" t="s">
        <v>8993</v>
      </c>
      <c r="J5804" s="13" t="s">
        <v>75</v>
      </c>
      <c r="K5804" s="13" t="s">
        <v>51</v>
      </c>
      <c r="L5804" s="25" t="str">
        <f>VLOOKUP($K5804,[2]TONG_SL!$A:$D,2,0)</f>
        <v>Mọc Nấm Hương 250g</v>
      </c>
      <c r="N5804" s="25" t="str">
        <f t="shared" si="823"/>
        <v>K-C6</v>
      </c>
      <c r="Q5804" s="25" t="str">
        <f>VLOOKUP(K5804,[2]TONG_SL!$A:$D,3,0)</f>
        <v>Túi</v>
      </c>
      <c r="R5804" s="1">
        <v>3</v>
      </c>
      <c r="T5804" s="1">
        <f>VLOOKUP(VLOOKUP(G5804,[2]Ma_KH!$A:$R,18,0)&amp;K5804,[2]Gia_MB!$A:$F,6,0)</f>
        <v>46000</v>
      </c>
      <c r="U5804" s="14">
        <f t="shared" si="819"/>
        <v>138000</v>
      </c>
      <c r="W5804" s="64">
        <f t="shared" si="820"/>
        <v>0</v>
      </c>
      <c r="X5804" s="3" t="str">
        <f t="shared" si="821"/>
        <v>8</v>
      </c>
      <c r="Z5804" s="14">
        <f t="shared" si="822"/>
        <v>11040</v>
      </c>
      <c r="AA5804" s="7">
        <f>VLOOKUP(G5804,[2]Ma_KH!$A:$R,14,0)</f>
        <v>60</v>
      </c>
      <c r="AD5804" s="7" t="str">
        <f>IFERROR(VLOOKUP(J5804,'Chuyển Mã'!$B$3:$C$9,2,0),"")</f>
        <v>Hà Nội</v>
      </c>
      <c r="AE5804" s="7" t="str">
        <f t="shared" si="817"/>
        <v>Mọc Nấm Hương 250g</v>
      </c>
      <c r="AF5804" s="7">
        <f t="shared" si="818"/>
        <v>3</v>
      </c>
    </row>
    <row r="5805" spans="1:32" x14ac:dyDescent="0.25">
      <c r="A5805" s="11">
        <v>45911</v>
      </c>
      <c r="B5805" s="25" t="s">
        <v>8993</v>
      </c>
      <c r="C5805" s="12" t="s">
        <v>7214</v>
      </c>
      <c r="D5805" s="16">
        <v>45912</v>
      </c>
      <c r="G5805" s="13" t="s">
        <v>9019</v>
      </c>
      <c r="I5805" s="25" t="s">
        <v>8993</v>
      </c>
      <c r="J5805" s="13" t="s">
        <v>75</v>
      </c>
      <c r="K5805" s="13" t="s">
        <v>35</v>
      </c>
      <c r="L5805" s="25" t="str">
        <f>VLOOKUP($K5805,[2]TONG_SL!$A:$D,2,0)</f>
        <v>Tai heo muối 200g</v>
      </c>
      <c r="N5805" s="25" t="str">
        <f t="shared" si="823"/>
        <v>K-C6</v>
      </c>
      <c r="Q5805" s="25" t="str">
        <f>VLOOKUP(K5805,[2]TONG_SL!$A:$D,3,0)</f>
        <v>Túi</v>
      </c>
      <c r="R5805" s="1">
        <v>3</v>
      </c>
      <c r="T5805" s="1">
        <f>VLOOKUP(VLOOKUP(G5805,[2]Ma_KH!$A:$R,18,0)&amp;K5805,[2]Gia_MB!$A:$F,6,0)</f>
        <v>55595</v>
      </c>
      <c r="U5805" s="14">
        <f t="shared" si="819"/>
        <v>166785</v>
      </c>
      <c r="W5805" s="64">
        <f t="shared" si="820"/>
        <v>0</v>
      </c>
      <c r="X5805" s="3" t="str">
        <f t="shared" si="821"/>
        <v>8</v>
      </c>
      <c r="Z5805" s="14">
        <f t="shared" si="822"/>
        <v>13342.800000000001</v>
      </c>
      <c r="AA5805" s="7">
        <f>VLOOKUP(G5805,[2]Ma_KH!$A:$R,14,0)</f>
        <v>60</v>
      </c>
      <c r="AD5805" s="7" t="str">
        <f>IFERROR(VLOOKUP(J5805,'Chuyển Mã'!$B$3:$C$9,2,0),"")</f>
        <v>Hà Nội</v>
      </c>
      <c r="AE5805" s="7" t="str">
        <f t="shared" si="817"/>
        <v>Tai heo muối 200g</v>
      </c>
      <c r="AF5805" s="7">
        <f t="shared" si="818"/>
        <v>3</v>
      </c>
    </row>
    <row r="5806" spans="1:32" x14ac:dyDescent="0.25">
      <c r="A5806" s="11">
        <v>45911</v>
      </c>
      <c r="B5806" s="25" t="s">
        <v>8993</v>
      </c>
      <c r="C5806" s="12" t="s">
        <v>7214</v>
      </c>
      <c r="D5806" s="16">
        <v>45912</v>
      </c>
      <c r="G5806" s="13" t="s">
        <v>9019</v>
      </c>
      <c r="I5806" s="25" t="s">
        <v>8993</v>
      </c>
      <c r="J5806" s="13" t="s">
        <v>75</v>
      </c>
      <c r="K5806" s="13" t="s">
        <v>41</v>
      </c>
      <c r="L5806" s="25" t="str">
        <f>VLOOKUP($K5806,[2]TONG_SL!$A:$D,2,0)</f>
        <v>Chả nướng 300g</v>
      </c>
      <c r="N5806" s="25" t="str">
        <f t="shared" si="823"/>
        <v>K-C6</v>
      </c>
      <c r="Q5806" s="25" t="str">
        <f>VLOOKUP(K5806,[2]TONG_SL!$A:$D,3,0)</f>
        <v>Túi</v>
      </c>
      <c r="R5806" s="1">
        <v>3</v>
      </c>
      <c r="T5806" s="1">
        <f>VLOOKUP(VLOOKUP(G5806,[2]Ma_KH!$A:$R,18,0)&amp;K5806,[2]Gia_MB!$A:$F,6,0)</f>
        <v>70950</v>
      </c>
      <c r="U5806" s="14">
        <f t="shared" si="819"/>
        <v>212850</v>
      </c>
      <c r="W5806" s="64">
        <f t="shared" si="820"/>
        <v>0</v>
      </c>
      <c r="X5806" s="3" t="str">
        <f t="shared" si="821"/>
        <v>8</v>
      </c>
      <c r="Z5806" s="14">
        <f t="shared" si="822"/>
        <v>17028</v>
      </c>
      <c r="AA5806" s="7">
        <f>VLOOKUP(G5806,[2]Ma_KH!$A:$R,14,0)</f>
        <v>60</v>
      </c>
      <c r="AD5806" s="7" t="str">
        <f>IFERROR(VLOOKUP(J5806,'Chuyển Mã'!$B$3:$C$9,2,0),"")</f>
        <v>Hà Nội</v>
      </c>
      <c r="AE5806" s="7" t="str">
        <f t="shared" si="817"/>
        <v>Chả nướng 300g</v>
      </c>
      <c r="AF5806" s="7">
        <f t="shared" si="818"/>
        <v>3</v>
      </c>
    </row>
    <row r="5807" spans="1:32" x14ac:dyDescent="0.25">
      <c r="A5807" s="11">
        <v>45908</v>
      </c>
      <c r="B5807" s="25">
        <v>4176700194</v>
      </c>
      <c r="C5807" s="12" t="s">
        <v>7214</v>
      </c>
      <c r="D5807" s="16">
        <v>45912</v>
      </c>
      <c r="G5807" s="13" t="s">
        <v>1661</v>
      </c>
      <c r="I5807" s="25">
        <v>4176700194</v>
      </c>
      <c r="J5807" s="13" t="s">
        <v>75</v>
      </c>
      <c r="K5807" s="13" t="s">
        <v>27</v>
      </c>
      <c r="L5807" s="25" t="str">
        <f>VLOOKUP($K5807,[2]TONG_SL!$A:$D,2,0)</f>
        <v>Chân giò heo muối 300g</v>
      </c>
      <c r="N5807" s="25" t="str">
        <f t="shared" si="823"/>
        <v>K-C6</v>
      </c>
      <c r="Q5807" s="25" t="str">
        <f>VLOOKUP(K5807,[2]TONG_SL!$A:$D,3,0)</f>
        <v>Túi</v>
      </c>
      <c r="R5807" s="1">
        <v>10</v>
      </c>
      <c r="T5807" s="1">
        <f>VLOOKUP(VLOOKUP(G5807,[2]Ma_KH!$A:$R,18,0)&amp;K5807,[2]Gia_MB!$A:$F,6,0)</f>
        <v>73431</v>
      </c>
      <c r="U5807" s="14">
        <f t="shared" si="819"/>
        <v>734310</v>
      </c>
      <c r="W5807" s="64">
        <f t="shared" si="820"/>
        <v>0</v>
      </c>
      <c r="X5807" s="3" t="str">
        <f t="shared" si="821"/>
        <v>8</v>
      </c>
      <c r="Z5807" s="14">
        <f t="shared" si="822"/>
        <v>58744.800000000003</v>
      </c>
      <c r="AA5807" s="7">
        <f>VLOOKUP(G5807,[2]Ma_KH!$A:$R,14,0)</f>
        <v>60</v>
      </c>
      <c r="AD5807" s="7" t="str">
        <f>IFERROR(VLOOKUP(J5807,'Chuyển Mã'!$B$3:$C$9,2,0),"")</f>
        <v>Hà Nội</v>
      </c>
      <c r="AE5807" s="7" t="str">
        <f t="shared" si="817"/>
        <v>Chân giò heo muối 300g</v>
      </c>
      <c r="AF5807" s="7">
        <f t="shared" si="818"/>
        <v>10</v>
      </c>
    </row>
    <row r="5808" spans="1:32" x14ac:dyDescent="0.25">
      <c r="A5808" s="11">
        <v>45908</v>
      </c>
      <c r="B5808" s="25">
        <v>4176700194</v>
      </c>
      <c r="C5808" s="12" t="s">
        <v>7214</v>
      </c>
      <c r="D5808" s="16">
        <v>45912</v>
      </c>
      <c r="G5808" s="13" t="s">
        <v>1661</v>
      </c>
      <c r="I5808" s="25">
        <v>4176700194</v>
      </c>
      <c r="J5808" s="13" t="s">
        <v>75</v>
      </c>
      <c r="K5808" s="13" t="s">
        <v>30</v>
      </c>
      <c r="L5808" s="25" t="str">
        <f>VLOOKUP($K5808,[2]TONG_SL!$A:$D,2,0)</f>
        <v>Gà muối 500g</v>
      </c>
      <c r="N5808" s="25" t="str">
        <f t="shared" si="823"/>
        <v>K-C6</v>
      </c>
      <c r="Q5808" s="25" t="str">
        <f>VLOOKUP(K5808,[2]TONG_SL!$A:$D,3,0)</f>
        <v>Túi</v>
      </c>
      <c r="R5808" s="1">
        <v>10</v>
      </c>
      <c r="T5808" s="1">
        <f>VLOOKUP(VLOOKUP(G5808,[2]Ma_KH!$A:$R,18,0)&amp;K5808,[2]Gia_MB!$A:$F,6,0)</f>
        <v>111058</v>
      </c>
      <c r="U5808" s="14">
        <f t="shared" si="819"/>
        <v>1110580</v>
      </c>
      <c r="W5808" s="64">
        <f t="shared" si="820"/>
        <v>0</v>
      </c>
      <c r="X5808" s="3" t="str">
        <f t="shared" si="821"/>
        <v>8</v>
      </c>
      <c r="Z5808" s="14">
        <f t="shared" si="822"/>
        <v>88846.400000000009</v>
      </c>
      <c r="AA5808" s="7">
        <f>VLOOKUP(G5808,[2]Ma_KH!$A:$R,14,0)</f>
        <v>60</v>
      </c>
      <c r="AD5808" s="7" t="str">
        <f>IFERROR(VLOOKUP(J5808,'Chuyển Mã'!$B$3:$C$9,2,0),"")</f>
        <v>Hà Nội</v>
      </c>
      <c r="AE5808" s="7" t="str">
        <f t="shared" si="817"/>
        <v>Gà muối 500g</v>
      </c>
      <c r="AF5808" s="7">
        <f t="shared" si="818"/>
        <v>10</v>
      </c>
    </row>
    <row r="5809" spans="1:32" x14ac:dyDescent="0.25">
      <c r="A5809" s="11">
        <v>45908</v>
      </c>
      <c r="B5809" s="25">
        <v>4176700194</v>
      </c>
      <c r="C5809" s="12" t="s">
        <v>7214</v>
      </c>
      <c r="D5809" s="16">
        <v>45912</v>
      </c>
      <c r="G5809" s="13" t="s">
        <v>1661</v>
      </c>
      <c r="I5809" s="25">
        <v>4176700194</v>
      </c>
      <c r="J5809" s="13" t="s">
        <v>75</v>
      </c>
      <c r="K5809" s="13" t="s">
        <v>32</v>
      </c>
      <c r="L5809" s="25" t="str">
        <f>VLOOKUP($K5809,[2]TONG_SL!$A:$D,2,0)</f>
        <v>Giò Tai Lưỡi Xào 250</v>
      </c>
      <c r="N5809" s="25" t="str">
        <f t="shared" si="823"/>
        <v>K-C6</v>
      </c>
      <c r="Q5809" s="25" t="str">
        <f>VLOOKUP(K5809,[2]TONG_SL!$A:$D,3,0)</f>
        <v>Túi</v>
      </c>
      <c r="R5809" s="1">
        <v>10</v>
      </c>
      <c r="T5809" s="1">
        <f>VLOOKUP(VLOOKUP(G5809,[2]Ma_KH!$A:$R,18,0)&amp;K5809,[2]Gia_MB!$A:$F,6,0)</f>
        <v>50183</v>
      </c>
      <c r="U5809" s="14">
        <f t="shared" si="819"/>
        <v>501830</v>
      </c>
      <c r="W5809" s="64">
        <f t="shared" si="820"/>
        <v>0</v>
      </c>
      <c r="X5809" s="3" t="str">
        <f t="shared" si="821"/>
        <v>8</v>
      </c>
      <c r="Z5809" s="14">
        <f t="shared" si="822"/>
        <v>40146.400000000001</v>
      </c>
      <c r="AA5809" s="7">
        <f>VLOOKUP(G5809,[2]Ma_KH!$A:$R,14,0)</f>
        <v>60</v>
      </c>
      <c r="AD5809" s="7" t="str">
        <f>IFERROR(VLOOKUP(J5809,'Chuyển Mã'!$B$3:$C$9,2,0),"")</f>
        <v>Hà Nội</v>
      </c>
      <c r="AE5809" s="7" t="str">
        <f t="shared" si="817"/>
        <v>Giò Tai Lưỡi Xào 250</v>
      </c>
      <c r="AF5809" s="7">
        <f t="shared" si="818"/>
        <v>10</v>
      </c>
    </row>
    <row r="5810" spans="1:32" x14ac:dyDescent="0.25">
      <c r="A5810" s="11">
        <v>45908</v>
      </c>
      <c r="B5810" s="25">
        <v>4176700194</v>
      </c>
      <c r="C5810" s="12" t="s">
        <v>7214</v>
      </c>
      <c r="D5810" s="16">
        <v>45912</v>
      </c>
      <c r="G5810" s="13" t="s">
        <v>1661</v>
      </c>
      <c r="I5810" s="25">
        <v>4176700194</v>
      </c>
      <c r="J5810" s="13" t="s">
        <v>75</v>
      </c>
      <c r="K5810" s="13" t="s">
        <v>51</v>
      </c>
      <c r="L5810" s="25" t="str">
        <f>VLOOKUP($K5810,[2]TONG_SL!$A:$D,2,0)</f>
        <v>Mọc Nấm Hương 250g</v>
      </c>
      <c r="N5810" s="25" t="str">
        <f t="shared" si="823"/>
        <v>K-C6</v>
      </c>
      <c r="Q5810" s="25" t="str">
        <f>VLOOKUP(K5810,[2]TONG_SL!$A:$D,3,0)</f>
        <v>Túi</v>
      </c>
      <c r="R5810" s="1">
        <v>5</v>
      </c>
      <c r="T5810" s="1">
        <f>VLOOKUP(VLOOKUP(G5810,[2]Ma_KH!$A:$R,18,0)&amp;K5810,[2]Gia_MB!$A:$F,6,0)</f>
        <v>46000</v>
      </c>
      <c r="U5810" s="14">
        <f t="shared" si="819"/>
        <v>230000</v>
      </c>
      <c r="W5810" s="64">
        <f t="shared" si="820"/>
        <v>0</v>
      </c>
      <c r="X5810" s="3" t="str">
        <f t="shared" si="821"/>
        <v>8</v>
      </c>
      <c r="Z5810" s="14">
        <f t="shared" si="822"/>
        <v>18400</v>
      </c>
      <c r="AA5810" s="7">
        <f>VLOOKUP(G5810,[2]Ma_KH!$A:$R,14,0)</f>
        <v>60</v>
      </c>
      <c r="AD5810" s="7" t="str">
        <f>IFERROR(VLOOKUP(J5810,'Chuyển Mã'!$B$3:$C$9,2,0),"")</f>
        <v>Hà Nội</v>
      </c>
      <c r="AE5810" s="7" t="str">
        <f t="shared" si="817"/>
        <v>Mọc Nấm Hương 250g</v>
      </c>
      <c r="AF5810" s="7">
        <f t="shared" si="818"/>
        <v>5</v>
      </c>
    </row>
    <row r="5811" spans="1:32" x14ac:dyDescent="0.25">
      <c r="A5811" s="11">
        <v>45908</v>
      </c>
      <c r="B5811" s="25">
        <v>4176700194</v>
      </c>
      <c r="C5811" s="12" t="s">
        <v>7214</v>
      </c>
      <c r="D5811" s="16">
        <v>45912</v>
      </c>
      <c r="G5811" s="13" t="s">
        <v>1661</v>
      </c>
      <c r="I5811" s="25">
        <v>4176700194</v>
      </c>
      <c r="J5811" s="13" t="s">
        <v>75</v>
      </c>
      <c r="K5811" s="13" t="s">
        <v>41</v>
      </c>
      <c r="L5811" s="25" t="str">
        <f>VLOOKUP($K5811,[2]TONG_SL!$A:$D,2,0)</f>
        <v>Chả nướng 300g</v>
      </c>
      <c r="N5811" s="25" t="str">
        <f t="shared" si="823"/>
        <v>K-C6</v>
      </c>
      <c r="Q5811" s="25" t="str">
        <f>VLOOKUP(K5811,[2]TONG_SL!$A:$D,3,0)</f>
        <v>Túi</v>
      </c>
      <c r="R5811" s="1">
        <v>5</v>
      </c>
      <c r="T5811" s="1">
        <f>VLOOKUP(VLOOKUP(G5811,[2]Ma_KH!$A:$R,18,0)&amp;K5811,[2]Gia_MB!$A:$F,6,0)</f>
        <v>70950</v>
      </c>
      <c r="U5811" s="14">
        <f t="shared" si="819"/>
        <v>354750</v>
      </c>
      <c r="W5811" s="64">
        <f t="shared" si="820"/>
        <v>0</v>
      </c>
      <c r="X5811" s="3" t="str">
        <f t="shared" si="821"/>
        <v>8</v>
      </c>
      <c r="Z5811" s="14">
        <f t="shared" si="822"/>
        <v>28380</v>
      </c>
      <c r="AA5811" s="7">
        <f>VLOOKUP(G5811,[2]Ma_KH!$A:$R,14,0)</f>
        <v>60</v>
      </c>
      <c r="AD5811" s="7" t="str">
        <f>IFERROR(VLOOKUP(J5811,'Chuyển Mã'!$B$3:$C$9,2,0),"")</f>
        <v>Hà Nội</v>
      </c>
      <c r="AE5811" s="7" t="str">
        <f t="shared" si="817"/>
        <v>Chả nướng 300g</v>
      </c>
      <c r="AF5811" s="7">
        <f t="shared" si="818"/>
        <v>5</v>
      </c>
    </row>
    <row r="5812" spans="1:32" x14ac:dyDescent="0.25">
      <c r="A5812" s="11">
        <v>45911</v>
      </c>
      <c r="B5812" s="25" t="s">
        <v>8994</v>
      </c>
      <c r="C5812" s="12" t="s">
        <v>7214</v>
      </c>
      <c r="D5812" s="16">
        <v>45912</v>
      </c>
      <c r="G5812" s="13" t="s">
        <v>1642</v>
      </c>
      <c r="I5812" s="25" t="s">
        <v>8994</v>
      </c>
      <c r="J5812" s="13" t="s">
        <v>75</v>
      </c>
      <c r="K5812" s="13" t="s">
        <v>27</v>
      </c>
      <c r="L5812" s="25" t="str">
        <f>VLOOKUP($K5812,[2]TONG_SL!$A:$D,2,0)</f>
        <v>Chân giò heo muối 300g</v>
      </c>
      <c r="N5812" s="25" t="str">
        <f t="shared" si="823"/>
        <v>K-C6</v>
      </c>
      <c r="Q5812" s="25" t="str">
        <f>VLOOKUP(K5812,[2]TONG_SL!$A:$D,3,0)</f>
        <v>Túi</v>
      </c>
      <c r="R5812" s="1">
        <v>10</v>
      </c>
      <c r="T5812" s="1">
        <f>VLOOKUP(VLOOKUP(G5812,[2]Ma_KH!$A:$R,18,0)&amp;K5812,[2]Gia_MB!$A:$F,6,0)</f>
        <v>73431</v>
      </c>
      <c r="U5812" s="14">
        <f t="shared" si="819"/>
        <v>734310</v>
      </c>
      <c r="W5812" s="64">
        <f t="shared" si="820"/>
        <v>0</v>
      </c>
      <c r="X5812" s="3" t="str">
        <f t="shared" si="821"/>
        <v>8</v>
      </c>
      <c r="Z5812" s="14">
        <f t="shared" si="822"/>
        <v>58744.800000000003</v>
      </c>
      <c r="AA5812" s="7">
        <f>VLOOKUP(G5812,[2]Ma_KH!$A:$R,14,0)</f>
        <v>60</v>
      </c>
      <c r="AD5812" s="7" t="str">
        <f>IFERROR(VLOOKUP(J5812,'Chuyển Mã'!$B$3:$C$9,2,0),"")</f>
        <v>Hà Nội</v>
      </c>
      <c r="AE5812" s="7" t="str">
        <f t="shared" si="817"/>
        <v>Chân giò heo muối 300g</v>
      </c>
      <c r="AF5812" s="7">
        <f t="shared" si="818"/>
        <v>10</v>
      </c>
    </row>
    <row r="5813" spans="1:32" x14ac:dyDescent="0.25">
      <c r="A5813" s="11">
        <v>45911</v>
      </c>
      <c r="B5813" s="25" t="s">
        <v>8994</v>
      </c>
      <c r="C5813" s="12" t="s">
        <v>7214</v>
      </c>
      <c r="D5813" s="16">
        <v>45912</v>
      </c>
      <c r="G5813" s="13" t="s">
        <v>1642</v>
      </c>
      <c r="I5813" s="25" t="s">
        <v>8994</v>
      </c>
      <c r="J5813" s="13" t="s">
        <v>75</v>
      </c>
      <c r="K5813" s="13" t="s">
        <v>32</v>
      </c>
      <c r="L5813" s="25" t="str">
        <f>VLOOKUP($K5813,[2]TONG_SL!$A:$D,2,0)</f>
        <v>Giò Tai Lưỡi Xào 250</v>
      </c>
      <c r="N5813" s="25" t="str">
        <f t="shared" si="823"/>
        <v>K-C6</v>
      </c>
      <c r="Q5813" s="25" t="str">
        <f>VLOOKUP(K5813,[2]TONG_SL!$A:$D,3,0)</f>
        <v>Túi</v>
      </c>
      <c r="R5813" s="1">
        <v>3</v>
      </c>
      <c r="T5813" s="1">
        <f>VLOOKUP(VLOOKUP(G5813,[2]Ma_KH!$A:$R,18,0)&amp;K5813,[2]Gia_MB!$A:$F,6,0)</f>
        <v>50183</v>
      </c>
      <c r="U5813" s="14">
        <f t="shared" si="819"/>
        <v>150549</v>
      </c>
      <c r="W5813" s="64">
        <f t="shared" si="820"/>
        <v>0</v>
      </c>
      <c r="X5813" s="3" t="str">
        <f t="shared" si="821"/>
        <v>8</v>
      </c>
      <c r="Z5813" s="14">
        <f t="shared" si="822"/>
        <v>12043.92</v>
      </c>
      <c r="AA5813" s="7">
        <f>VLOOKUP(G5813,[2]Ma_KH!$A:$R,14,0)</f>
        <v>60</v>
      </c>
      <c r="AD5813" s="7" t="str">
        <f>IFERROR(VLOOKUP(J5813,'Chuyển Mã'!$B$3:$C$9,2,0),"")</f>
        <v>Hà Nội</v>
      </c>
      <c r="AE5813" s="7" t="str">
        <f t="shared" si="817"/>
        <v>Giò Tai Lưỡi Xào 250</v>
      </c>
      <c r="AF5813" s="7">
        <f t="shared" si="818"/>
        <v>3</v>
      </c>
    </row>
    <row r="5814" spans="1:32" x14ac:dyDescent="0.25">
      <c r="A5814" s="11">
        <v>45911</v>
      </c>
      <c r="B5814" s="25" t="s">
        <v>8994</v>
      </c>
      <c r="C5814" s="12" t="s">
        <v>7214</v>
      </c>
      <c r="D5814" s="16">
        <v>45912</v>
      </c>
      <c r="G5814" s="13" t="s">
        <v>1642</v>
      </c>
      <c r="I5814" s="25" t="s">
        <v>8994</v>
      </c>
      <c r="J5814" s="13" t="s">
        <v>75</v>
      </c>
      <c r="K5814" s="13" t="s">
        <v>51</v>
      </c>
      <c r="L5814" s="25" t="str">
        <f>VLOOKUP($K5814,[2]TONG_SL!$A:$D,2,0)</f>
        <v>Mọc Nấm Hương 250g</v>
      </c>
      <c r="N5814" s="25" t="str">
        <f t="shared" si="823"/>
        <v>K-C6</v>
      </c>
      <c r="Q5814" s="25" t="str">
        <f>VLOOKUP(K5814,[2]TONG_SL!$A:$D,3,0)</f>
        <v>Túi</v>
      </c>
      <c r="R5814" s="1">
        <v>3</v>
      </c>
      <c r="T5814" s="1">
        <f>VLOOKUP(VLOOKUP(G5814,[2]Ma_KH!$A:$R,18,0)&amp;K5814,[2]Gia_MB!$A:$F,6,0)</f>
        <v>46000</v>
      </c>
      <c r="U5814" s="14">
        <f t="shared" si="819"/>
        <v>138000</v>
      </c>
      <c r="W5814" s="64">
        <f t="shared" si="820"/>
        <v>0</v>
      </c>
      <c r="X5814" s="3" t="str">
        <f t="shared" si="821"/>
        <v>8</v>
      </c>
      <c r="Z5814" s="14">
        <f t="shared" si="822"/>
        <v>11040</v>
      </c>
      <c r="AA5814" s="7">
        <f>VLOOKUP(G5814,[2]Ma_KH!$A:$R,14,0)</f>
        <v>60</v>
      </c>
      <c r="AD5814" s="7" t="str">
        <f>IFERROR(VLOOKUP(J5814,'Chuyển Mã'!$B$3:$C$9,2,0),"")</f>
        <v>Hà Nội</v>
      </c>
      <c r="AE5814" s="7" t="str">
        <f t="shared" si="817"/>
        <v>Mọc Nấm Hương 250g</v>
      </c>
      <c r="AF5814" s="7">
        <f t="shared" si="818"/>
        <v>3</v>
      </c>
    </row>
    <row r="5815" spans="1:32" x14ac:dyDescent="0.25">
      <c r="A5815" s="11">
        <v>45911</v>
      </c>
      <c r="B5815" s="25" t="s">
        <v>8994</v>
      </c>
      <c r="C5815" s="12" t="s">
        <v>7214</v>
      </c>
      <c r="D5815" s="16">
        <v>45912</v>
      </c>
      <c r="G5815" s="13" t="s">
        <v>1642</v>
      </c>
      <c r="I5815" s="25" t="s">
        <v>8994</v>
      </c>
      <c r="J5815" s="13" t="s">
        <v>75</v>
      </c>
      <c r="K5815" s="13" t="s">
        <v>39</v>
      </c>
      <c r="L5815" s="25" t="str">
        <f>VLOOKUP($K5815,[2]TONG_SL!$A:$D,2,0)</f>
        <v>Chả cốm 300g</v>
      </c>
      <c r="N5815" s="25" t="str">
        <f t="shared" si="823"/>
        <v>K-C6</v>
      </c>
      <c r="Q5815" s="25" t="str">
        <f>VLOOKUP(K5815,[2]TONG_SL!$A:$D,3,0)</f>
        <v>Túi</v>
      </c>
      <c r="R5815" s="1">
        <v>3</v>
      </c>
      <c r="T5815" s="1">
        <f>VLOOKUP(VLOOKUP(G5815,[2]Ma_KH!$A:$R,18,0)&amp;K5815,[2]Gia_MB!$A:$F,6,0)</f>
        <v>74250</v>
      </c>
      <c r="U5815" s="14">
        <f t="shared" si="819"/>
        <v>222750</v>
      </c>
      <c r="W5815" s="64">
        <f t="shared" si="820"/>
        <v>0</v>
      </c>
      <c r="X5815" s="3" t="str">
        <f t="shared" si="821"/>
        <v>8</v>
      </c>
      <c r="Z5815" s="14">
        <f t="shared" si="822"/>
        <v>17820</v>
      </c>
      <c r="AA5815" s="7">
        <f>VLOOKUP(G5815,[2]Ma_KH!$A:$R,14,0)</f>
        <v>60</v>
      </c>
      <c r="AD5815" s="7" t="str">
        <f>IFERROR(VLOOKUP(J5815,'Chuyển Mã'!$B$3:$C$9,2,0),"")</f>
        <v>Hà Nội</v>
      </c>
      <c r="AE5815" s="7" t="str">
        <f t="shared" si="817"/>
        <v>Chả cốm 300g</v>
      </c>
      <c r="AF5815" s="7">
        <f t="shared" si="818"/>
        <v>3</v>
      </c>
    </row>
    <row r="5816" spans="1:32" x14ac:dyDescent="0.25">
      <c r="A5816" s="11">
        <v>45911</v>
      </c>
      <c r="B5816" s="25" t="s">
        <v>8995</v>
      </c>
      <c r="C5816" s="12" t="s">
        <v>7214</v>
      </c>
      <c r="D5816" s="16">
        <v>45912</v>
      </c>
      <c r="G5816" s="13" t="s">
        <v>9020</v>
      </c>
      <c r="I5816" s="25" t="s">
        <v>8995</v>
      </c>
      <c r="J5816" s="13" t="s">
        <v>75</v>
      </c>
      <c r="K5816" s="13" t="s">
        <v>30</v>
      </c>
      <c r="L5816" s="25" t="str">
        <f>VLOOKUP($K5816,[2]TONG_SL!$A:$D,2,0)</f>
        <v>Gà muối 500g</v>
      </c>
      <c r="N5816" s="25" t="str">
        <f t="shared" si="823"/>
        <v>K-C6</v>
      </c>
      <c r="Q5816" s="25" t="str">
        <f>VLOOKUP(K5816,[2]TONG_SL!$A:$D,3,0)</f>
        <v>Túi</v>
      </c>
      <c r="R5816" s="1">
        <v>5</v>
      </c>
      <c r="T5816" s="1">
        <f>VLOOKUP(VLOOKUP(G5816,[2]Ma_KH!$A:$R,18,0)&amp;K5816,[2]Gia_MB!$A:$F,6,0)</f>
        <v>111058</v>
      </c>
      <c r="U5816" s="14">
        <f t="shared" si="819"/>
        <v>555290</v>
      </c>
      <c r="W5816" s="64">
        <f t="shared" si="820"/>
        <v>0</v>
      </c>
      <c r="X5816" s="3" t="str">
        <f t="shared" si="821"/>
        <v>8</v>
      </c>
      <c r="Z5816" s="14">
        <f t="shared" si="822"/>
        <v>44423.200000000004</v>
      </c>
      <c r="AA5816" s="7">
        <f>VLOOKUP(G5816,[2]Ma_KH!$A:$R,14,0)</f>
        <v>60</v>
      </c>
      <c r="AD5816" s="7" t="str">
        <f>IFERROR(VLOOKUP(J5816,'Chuyển Mã'!$B$3:$C$9,2,0),"")</f>
        <v>Hà Nội</v>
      </c>
      <c r="AE5816" s="7" t="str">
        <f t="shared" si="817"/>
        <v>Gà muối 500g</v>
      </c>
      <c r="AF5816" s="7">
        <f t="shared" si="818"/>
        <v>5</v>
      </c>
    </row>
    <row r="5817" spans="1:32" x14ac:dyDescent="0.25">
      <c r="A5817" s="11">
        <v>45911</v>
      </c>
      <c r="B5817" s="25" t="s">
        <v>8995</v>
      </c>
      <c r="C5817" s="12" t="s">
        <v>7214</v>
      </c>
      <c r="D5817" s="16">
        <v>45912</v>
      </c>
      <c r="G5817" s="13" t="s">
        <v>9020</v>
      </c>
      <c r="I5817" s="25" t="s">
        <v>8995</v>
      </c>
      <c r="J5817" s="13" t="s">
        <v>75</v>
      </c>
      <c r="K5817" s="13" t="s">
        <v>27</v>
      </c>
      <c r="L5817" s="25" t="str">
        <f>VLOOKUP($K5817,[2]TONG_SL!$A:$D,2,0)</f>
        <v>Chân giò heo muối 300g</v>
      </c>
      <c r="N5817" s="25" t="str">
        <f t="shared" si="823"/>
        <v>K-C6</v>
      </c>
      <c r="Q5817" s="25" t="str">
        <f>VLOOKUP(K5817,[2]TONG_SL!$A:$D,3,0)</f>
        <v>Túi</v>
      </c>
      <c r="R5817" s="1">
        <v>10</v>
      </c>
      <c r="T5817" s="1">
        <f>VLOOKUP(VLOOKUP(G5817,[2]Ma_KH!$A:$R,18,0)&amp;K5817,[2]Gia_MB!$A:$F,6,0)</f>
        <v>73431</v>
      </c>
      <c r="U5817" s="14">
        <f t="shared" si="819"/>
        <v>734310</v>
      </c>
      <c r="W5817" s="64">
        <f t="shared" si="820"/>
        <v>0</v>
      </c>
      <c r="X5817" s="3" t="str">
        <f t="shared" si="821"/>
        <v>8</v>
      </c>
      <c r="Z5817" s="14">
        <f t="shared" si="822"/>
        <v>58744.800000000003</v>
      </c>
      <c r="AA5817" s="7">
        <f>VLOOKUP(G5817,[2]Ma_KH!$A:$R,14,0)</f>
        <v>60</v>
      </c>
      <c r="AD5817" s="7" t="str">
        <f>IFERROR(VLOOKUP(J5817,'Chuyển Mã'!$B$3:$C$9,2,0),"")</f>
        <v>Hà Nội</v>
      </c>
      <c r="AE5817" s="7" t="str">
        <f t="shared" si="817"/>
        <v>Chân giò heo muối 300g</v>
      </c>
      <c r="AF5817" s="7">
        <f t="shared" si="818"/>
        <v>10</v>
      </c>
    </row>
    <row r="5818" spans="1:32" x14ac:dyDescent="0.25">
      <c r="A5818" s="11">
        <v>45911</v>
      </c>
      <c r="B5818" s="25" t="s">
        <v>8995</v>
      </c>
      <c r="C5818" s="12" t="s">
        <v>7214</v>
      </c>
      <c r="D5818" s="16">
        <v>45912</v>
      </c>
      <c r="G5818" s="13" t="s">
        <v>9020</v>
      </c>
      <c r="I5818" s="25" t="s">
        <v>8995</v>
      </c>
      <c r="J5818" s="13" t="s">
        <v>75</v>
      </c>
      <c r="K5818" s="13" t="s">
        <v>35</v>
      </c>
      <c r="L5818" s="25" t="str">
        <f>VLOOKUP($K5818,[2]TONG_SL!$A:$D,2,0)</f>
        <v>Tai heo muối 200g</v>
      </c>
      <c r="N5818" s="25" t="str">
        <f t="shared" si="823"/>
        <v>K-C6</v>
      </c>
      <c r="Q5818" s="25" t="str">
        <f>VLOOKUP(K5818,[2]TONG_SL!$A:$D,3,0)</f>
        <v>Túi</v>
      </c>
      <c r="R5818" s="1">
        <v>3</v>
      </c>
      <c r="T5818" s="1">
        <f>VLOOKUP(VLOOKUP(G5818,[2]Ma_KH!$A:$R,18,0)&amp;K5818,[2]Gia_MB!$A:$F,6,0)</f>
        <v>55595</v>
      </c>
      <c r="U5818" s="14">
        <f t="shared" si="819"/>
        <v>166785</v>
      </c>
      <c r="W5818" s="64">
        <f t="shared" si="820"/>
        <v>0</v>
      </c>
      <c r="X5818" s="3" t="str">
        <f t="shared" si="821"/>
        <v>8</v>
      </c>
      <c r="Z5818" s="14">
        <f t="shared" si="822"/>
        <v>13342.800000000001</v>
      </c>
      <c r="AA5818" s="7">
        <f>VLOOKUP(G5818,[2]Ma_KH!$A:$R,14,0)</f>
        <v>60</v>
      </c>
      <c r="AD5818" s="7" t="str">
        <f>IFERROR(VLOOKUP(J5818,'Chuyển Mã'!$B$3:$C$9,2,0),"")</f>
        <v>Hà Nội</v>
      </c>
      <c r="AE5818" s="7" t="str">
        <f t="shared" si="817"/>
        <v>Tai heo muối 200g</v>
      </c>
      <c r="AF5818" s="7">
        <f t="shared" si="818"/>
        <v>3</v>
      </c>
    </row>
    <row r="5819" spans="1:32" x14ac:dyDescent="0.25">
      <c r="A5819" s="11">
        <v>45911</v>
      </c>
      <c r="B5819" s="25" t="s">
        <v>8995</v>
      </c>
      <c r="C5819" s="12" t="s">
        <v>7214</v>
      </c>
      <c r="D5819" s="16">
        <v>45912</v>
      </c>
      <c r="G5819" s="13" t="s">
        <v>9020</v>
      </c>
      <c r="I5819" s="25" t="s">
        <v>8995</v>
      </c>
      <c r="J5819" s="13" t="s">
        <v>75</v>
      </c>
      <c r="K5819" s="13" t="s">
        <v>32</v>
      </c>
      <c r="L5819" s="25" t="str">
        <f>VLOOKUP($K5819,[2]TONG_SL!$A:$D,2,0)</f>
        <v>Giò Tai Lưỡi Xào 250</v>
      </c>
      <c r="N5819" s="25" t="str">
        <f t="shared" si="823"/>
        <v>K-C6</v>
      </c>
      <c r="Q5819" s="25" t="str">
        <f>VLOOKUP(K5819,[2]TONG_SL!$A:$D,3,0)</f>
        <v>Túi</v>
      </c>
      <c r="R5819" s="1">
        <v>3</v>
      </c>
      <c r="T5819" s="1">
        <f>VLOOKUP(VLOOKUP(G5819,[2]Ma_KH!$A:$R,18,0)&amp;K5819,[2]Gia_MB!$A:$F,6,0)</f>
        <v>50183</v>
      </c>
      <c r="U5819" s="14">
        <f t="shared" si="819"/>
        <v>150549</v>
      </c>
      <c r="W5819" s="64">
        <f t="shared" si="820"/>
        <v>0</v>
      </c>
      <c r="X5819" s="3" t="str">
        <f t="shared" si="821"/>
        <v>8</v>
      </c>
      <c r="Z5819" s="14">
        <f t="shared" si="822"/>
        <v>12043.92</v>
      </c>
      <c r="AA5819" s="7">
        <f>VLOOKUP(G5819,[2]Ma_KH!$A:$R,14,0)</f>
        <v>60</v>
      </c>
      <c r="AD5819" s="7" t="str">
        <f>IFERROR(VLOOKUP(J5819,'Chuyển Mã'!$B$3:$C$9,2,0),"")</f>
        <v>Hà Nội</v>
      </c>
      <c r="AE5819" s="7" t="str">
        <f t="shared" si="817"/>
        <v>Giò Tai Lưỡi Xào 250</v>
      </c>
      <c r="AF5819" s="7">
        <f t="shared" si="818"/>
        <v>3</v>
      </c>
    </row>
    <row r="5820" spans="1:32" x14ac:dyDescent="0.25">
      <c r="A5820" s="11">
        <v>45911</v>
      </c>
      <c r="B5820" s="25" t="s">
        <v>8995</v>
      </c>
      <c r="C5820" s="12" t="s">
        <v>7214</v>
      </c>
      <c r="D5820" s="16">
        <v>45912</v>
      </c>
      <c r="G5820" s="13" t="s">
        <v>9020</v>
      </c>
      <c r="I5820" s="25" t="s">
        <v>8995</v>
      </c>
      <c r="J5820" s="13" t="s">
        <v>75</v>
      </c>
      <c r="K5820" s="13" t="s">
        <v>41</v>
      </c>
      <c r="L5820" s="25" t="str">
        <f>VLOOKUP($K5820,[2]TONG_SL!$A:$D,2,0)</f>
        <v>Chả nướng 300g</v>
      </c>
      <c r="N5820" s="25" t="str">
        <f t="shared" si="823"/>
        <v>K-C6</v>
      </c>
      <c r="Q5820" s="25" t="str">
        <f>VLOOKUP(K5820,[2]TONG_SL!$A:$D,3,0)</f>
        <v>Túi</v>
      </c>
      <c r="R5820" s="1">
        <v>3</v>
      </c>
      <c r="T5820" s="1">
        <f>VLOOKUP(VLOOKUP(G5820,[2]Ma_KH!$A:$R,18,0)&amp;K5820,[2]Gia_MB!$A:$F,6,0)</f>
        <v>70950</v>
      </c>
      <c r="U5820" s="14">
        <f t="shared" si="819"/>
        <v>212850</v>
      </c>
      <c r="W5820" s="64">
        <f t="shared" si="820"/>
        <v>0</v>
      </c>
      <c r="X5820" s="3" t="str">
        <f t="shared" si="821"/>
        <v>8</v>
      </c>
      <c r="Z5820" s="14">
        <f t="shared" si="822"/>
        <v>17028</v>
      </c>
      <c r="AA5820" s="7">
        <f>VLOOKUP(G5820,[2]Ma_KH!$A:$R,14,0)</f>
        <v>60</v>
      </c>
      <c r="AD5820" s="7" t="str">
        <f>IFERROR(VLOOKUP(J5820,'Chuyển Mã'!$B$3:$C$9,2,0),"")</f>
        <v>Hà Nội</v>
      </c>
      <c r="AE5820" s="7" t="str">
        <f t="shared" si="817"/>
        <v>Chả nướng 300g</v>
      </c>
      <c r="AF5820" s="7">
        <f t="shared" si="818"/>
        <v>3</v>
      </c>
    </row>
    <row r="5821" spans="1:32" x14ac:dyDescent="0.25">
      <c r="A5821" s="11">
        <v>45911</v>
      </c>
      <c r="B5821" s="25" t="s">
        <v>8996</v>
      </c>
      <c r="C5821" s="12" t="s">
        <v>7214</v>
      </c>
      <c r="D5821" s="16">
        <v>45912</v>
      </c>
      <c r="G5821" s="13" t="s">
        <v>1588</v>
      </c>
      <c r="I5821" s="25" t="s">
        <v>8996</v>
      </c>
      <c r="J5821" s="13" t="s">
        <v>75</v>
      </c>
      <c r="K5821" s="13" t="s">
        <v>27</v>
      </c>
      <c r="L5821" s="25" t="str">
        <f>VLOOKUP($K5821,[2]TONG_SL!$A:$D,2,0)</f>
        <v>Chân giò heo muối 300g</v>
      </c>
      <c r="N5821" s="25" t="str">
        <f t="shared" si="823"/>
        <v>K-C6</v>
      </c>
      <c r="Q5821" s="25" t="str">
        <f>VLOOKUP(K5821,[2]TONG_SL!$A:$D,3,0)</f>
        <v>Túi</v>
      </c>
      <c r="R5821" s="1">
        <v>10</v>
      </c>
      <c r="T5821" s="1">
        <f>VLOOKUP(VLOOKUP(G5821,[2]Ma_KH!$A:$R,18,0)&amp;K5821,[2]Gia_MB!$A:$F,6,0)</f>
        <v>73431</v>
      </c>
      <c r="U5821" s="14">
        <f t="shared" si="819"/>
        <v>734310</v>
      </c>
      <c r="W5821" s="64">
        <f t="shared" si="820"/>
        <v>0</v>
      </c>
      <c r="X5821" s="3" t="str">
        <f t="shared" si="821"/>
        <v>8</v>
      </c>
      <c r="Z5821" s="14">
        <f t="shared" si="822"/>
        <v>58744.800000000003</v>
      </c>
      <c r="AA5821" s="7">
        <f>VLOOKUP(G5821,[2]Ma_KH!$A:$R,14,0)</f>
        <v>60</v>
      </c>
      <c r="AD5821" s="7" t="str">
        <f>IFERROR(VLOOKUP(J5821,'Chuyển Mã'!$B$3:$C$9,2,0),"")</f>
        <v>Hà Nội</v>
      </c>
      <c r="AE5821" s="7" t="str">
        <f t="shared" si="817"/>
        <v>Chân giò heo muối 300g</v>
      </c>
      <c r="AF5821" s="7">
        <f t="shared" si="818"/>
        <v>10</v>
      </c>
    </row>
    <row r="5822" spans="1:32" x14ac:dyDescent="0.25">
      <c r="A5822" s="11">
        <v>45911</v>
      </c>
      <c r="B5822" s="25" t="s">
        <v>8996</v>
      </c>
      <c r="C5822" s="12" t="s">
        <v>7214</v>
      </c>
      <c r="D5822" s="16">
        <v>45912</v>
      </c>
      <c r="G5822" s="13" t="s">
        <v>1588</v>
      </c>
      <c r="I5822" s="25" t="s">
        <v>8996</v>
      </c>
      <c r="J5822" s="13" t="s">
        <v>75</v>
      </c>
      <c r="K5822" s="13" t="s">
        <v>32</v>
      </c>
      <c r="L5822" s="25" t="str">
        <f>VLOOKUP($K5822,[2]TONG_SL!$A:$D,2,0)</f>
        <v>Giò Tai Lưỡi Xào 250</v>
      </c>
      <c r="N5822" s="25" t="str">
        <f t="shared" si="823"/>
        <v>K-C6</v>
      </c>
      <c r="Q5822" s="25" t="str">
        <f>VLOOKUP(K5822,[2]TONG_SL!$A:$D,3,0)</f>
        <v>Túi</v>
      </c>
      <c r="R5822" s="1">
        <v>5</v>
      </c>
      <c r="T5822" s="1">
        <f>VLOOKUP(VLOOKUP(G5822,[2]Ma_KH!$A:$R,18,0)&amp;K5822,[2]Gia_MB!$A:$F,6,0)</f>
        <v>50183</v>
      </c>
      <c r="U5822" s="14">
        <f t="shared" si="819"/>
        <v>250915</v>
      </c>
      <c r="W5822" s="64">
        <f t="shared" si="820"/>
        <v>0</v>
      </c>
      <c r="X5822" s="3" t="str">
        <f t="shared" si="821"/>
        <v>8</v>
      </c>
      <c r="Z5822" s="14">
        <f t="shared" si="822"/>
        <v>20073.2</v>
      </c>
      <c r="AA5822" s="7">
        <f>VLOOKUP(G5822,[2]Ma_KH!$A:$R,14,0)</f>
        <v>60</v>
      </c>
      <c r="AD5822" s="7" t="str">
        <f>IFERROR(VLOOKUP(J5822,'Chuyển Mã'!$B$3:$C$9,2,0),"")</f>
        <v>Hà Nội</v>
      </c>
      <c r="AE5822" s="7" t="str">
        <f t="shared" si="817"/>
        <v>Giò Tai Lưỡi Xào 250</v>
      </c>
      <c r="AF5822" s="7">
        <f t="shared" si="818"/>
        <v>5</v>
      </c>
    </row>
    <row r="5823" spans="1:32" x14ac:dyDescent="0.25">
      <c r="A5823" s="11">
        <v>45911</v>
      </c>
      <c r="B5823" s="25" t="s">
        <v>8996</v>
      </c>
      <c r="C5823" s="12" t="s">
        <v>7214</v>
      </c>
      <c r="D5823" s="16">
        <v>45912</v>
      </c>
      <c r="G5823" s="13" t="s">
        <v>1588</v>
      </c>
      <c r="I5823" s="25" t="s">
        <v>8996</v>
      </c>
      <c r="J5823" s="13" t="s">
        <v>75</v>
      </c>
      <c r="K5823" s="13" t="s">
        <v>51</v>
      </c>
      <c r="L5823" s="25" t="str">
        <f>VLOOKUP($K5823,[2]TONG_SL!$A:$D,2,0)</f>
        <v>Mọc Nấm Hương 250g</v>
      </c>
      <c r="N5823" s="25" t="str">
        <f t="shared" si="823"/>
        <v>K-C6</v>
      </c>
      <c r="Q5823" s="25" t="str">
        <f>VLOOKUP(K5823,[2]TONG_SL!$A:$D,3,0)</f>
        <v>Túi</v>
      </c>
      <c r="R5823" s="1">
        <v>3</v>
      </c>
      <c r="T5823" s="1">
        <f>VLOOKUP(VLOOKUP(G5823,[2]Ma_KH!$A:$R,18,0)&amp;K5823,[2]Gia_MB!$A:$F,6,0)</f>
        <v>46000</v>
      </c>
      <c r="U5823" s="14">
        <f t="shared" si="819"/>
        <v>138000</v>
      </c>
      <c r="W5823" s="64">
        <f t="shared" si="820"/>
        <v>0</v>
      </c>
      <c r="X5823" s="3" t="str">
        <f t="shared" si="821"/>
        <v>8</v>
      </c>
      <c r="Z5823" s="14">
        <f t="shared" si="822"/>
        <v>11040</v>
      </c>
      <c r="AA5823" s="7">
        <f>VLOOKUP(G5823,[2]Ma_KH!$A:$R,14,0)</f>
        <v>60</v>
      </c>
      <c r="AD5823" s="7" t="str">
        <f>IFERROR(VLOOKUP(J5823,'Chuyển Mã'!$B$3:$C$9,2,0),"")</f>
        <v>Hà Nội</v>
      </c>
      <c r="AE5823" s="7" t="str">
        <f t="shared" si="817"/>
        <v>Mọc Nấm Hương 250g</v>
      </c>
      <c r="AF5823" s="7">
        <f t="shared" si="818"/>
        <v>3</v>
      </c>
    </row>
    <row r="5824" spans="1:32" x14ac:dyDescent="0.25">
      <c r="A5824" s="11">
        <v>45911</v>
      </c>
      <c r="B5824" s="25" t="s">
        <v>8996</v>
      </c>
      <c r="C5824" s="12" t="s">
        <v>7214</v>
      </c>
      <c r="D5824" s="16">
        <v>45912</v>
      </c>
      <c r="G5824" s="13" t="s">
        <v>1588</v>
      </c>
      <c r="I5824" s="25" t="s">
        <v>8996</v>
      </c>
      <c r="J5824" s="13" t="s">
        <v>75</v>
      </c>
      <c r="K5824" s="13" t="s">
        <v>39</v>
      </c>
      <c r="L5824" s="25" t="str">
        <f>VLOOKUP($K5824,[2]TONG_SL!$A:$D,2,0)</f>
        <v>Chả cốm 300g</v>
      </c>
      <c r="N5824" s="25" t="str">
        <f t="shared" si="823"/>
        <v>K-C6</v>
      </c>
      <c r="Q5824" s="25" t="str">
        <f>VLOOKUP(K5824,[2]TONG_SL!$A:$D,3,0)</f>
        <v>Túi</v>
      </c>
      <c r="R5824" s="1">
        <v>3</v>
      </c>
      <c r="T5824" s="1">
        <f>VLOOKUP(VLOOKUP(G5824,[2]Ma_KH!$A:$R,18,0)&amp;K5824,[2]Gia_MB!$A:$F,6,0)</f>
        <v>74250</v>
      </c>
      <c r="U5824" s="14">
        <f t="shared" si="819"/>
        <v>222750</v>
      </c>
      <c r="W5824" s="64">
        <f t="shared" si="820"/>
        <v>0</v>
      </c>
      <c r="X5824" s="3" t="str">
        <f t="shared" si="821"/>
        <v>8</v>
      </c>
      <c r="Z5824" s="14">
        <f t="shared" si="822"/>
        <v>17820</v>
      </c>
      <c r="AA5824" s="7">
        <f>VLOOKUP(G5824,[2]Ma_KH!$A:$R,14,0)</f>
        <v>60</v>
      </c>
      <c r="AD5824" s="7" t="str">
        <f>IFERROR(VLOOKUP(J5824,'Chuyển Mã'!$B$3:$C$9,2,0),"")</f>
        <v>Hà Nội</v>
      </c>
      <c r="AE5824" s="7" t="str">
        <f t="shared" si="817"/>
        <v>Chả cốm 300g</v>
      </c>
      <c r="AF5824" s="7">
        <f t="shared" si="818"/>
        <v>3</v>
      </c>
    </row>
    <row r="5825" spans="1:32" x14ac:dyDescent="0.25">
      <c r="A5825" s="11">
        <v>45911</v>
      </c>
      <c r="B5825" s="25" t="s">
        <v>8996</v>
      </c>
      <c r="C5825" s="12" t="s">
        <v>7214</v>
      </c>
      <c r="D5825" s="16">
        <v>45912</v>
      </c>
      <c r="G5825" s="13" t="s">
        <v>1588</v>
      </c>
      <c r="I5825" s="25" t="s">
        <v>8996</v>
      </c>
      <c r="J5825" s="13" t="s">
        <v>75</v>
      </c>
      <c r="K5825" s="13" t="s">
        <v>41</v>
      </c>
      <c r="L5825" s="25" t="str">
        <f>VLOOKUP($K5825,[2]TONG_SL!$A:$D,2,0)</f>
        <v>Chả nướng 300g</v>
      </c>
      <c r="N5825" s="25" t="str">
        <f t="shared" si="823"/>
        <v>K-C6</v>
      </c>
      <c r="Q5825" s="25" t="str">
        <f>VLOOKUP(K5825,[2]TONG_SL!$A:$D,3,0)</f>
        <v>Túi</v>
      </c>
      <c r="R5825" s="1">
        <v>3</v>
      </c>
      <c r="T5825" s="1">
        <f>VLOOKUP(VLOOKUP(G5825,[2]Ma_KH!$A:$R,18,0)&amp;K5825,[2]Gia_MB!$A:$F,6,0)</f>
        <v>70950</v>
      </c>
      <c r="U5825" s="14">
        <f t="shared" si="819"/>
        <v>212850</v>
      </c>
      <c r="W5825" s="64">
        <f t="shared" si="820"/>
        <v>0</v>
      </c>
      <c r="X5825" s="3" t="str">
        <f t="shared" si="821"/>
        <v>8</v>
      </c>
      <c r="Z5825" s="14">
        <f t="shared" si="822"/>
        <v>17028</v>
      </c>
      <c r="AA5825" s="7">
        <f>VLOOKUP(G5825,[2]Ma_KH!$A:$R,14,0)</f>
        <v>60</v>
      </c>
      <c r="AD5825" s="7" t="str">
        <f>IFERROR(VLOOKUP(J5825,'Chuyển Mã'!$B$3:$C$9,2,0),"")</f>
        <v>Hà Nội</v>
      </c>
      <c r="AE5825" s="7" t="str">
        <f t="shared" si="817"/>
        <v>Chả nướng 300g</v>
      </c>
      <c r="AF5825" s="7">
        <f t="shared" si="818"/>
        <v>3</v>
      </c>
    </row>
    <row r="5826" spans="1:32" x14ac:dyDescent="0.25">
      <c r="A5826" s="11">
        <v>45911</v>
      </c>
      <c r="B5826" s="25" t="s">
        <v>8997</v>
      </c>
      <c r="C5826" s="12" t="s">
        <v>7214</v>
      </c>
      <c r="D5826" s="16">
        <v>45912</v>
      </c>
      <c r="G5826" s="13" t="s">
        <v>1569</v>
      </c>
      <c r="I5826" s="25" t="s">
        <v>8997</v>
      </c>
      <c r="J5826" s="13" t="s">
        <v>75</v>
      </c>
      <c r="K5826" s="13" t="s">
        <v>27</v>
      </c>
      <c r="L5826" s="25" t="str">
        <f>VLOOKUP($K5826,[2]TONG_SL!$A:$D,2,0)</f>
        <v>Chân giò heo muối 300g</v>
      </c>
      <c r="N5826" s="25" t="str">
        <f t="shared" si="823"/>
        <v>K-C6</v>
      </c>
      <c r="Q5826" s="25" t="str">
        <f>VLOOKUP(K5826,[2]TONG_SL!$A:$D,3,0)</f>
        <v>Túi</v>
      </c>
      <c r="R5826" s="1">
        <v>10</v>
      </c>
      <c r="T5826" s="1">
        <f>VLOOKUP(VLOOKUP(G5826,[2]Ma_KH!$A:$R,18,0)&amp;K5826,[2]Gia_MB!$A:$F,6,0)</f>
        <v>73431</v>
      </c>
      <c r="U5826" s="14">
        <f t="shared" si="819"/>
        <v>734310</v>
      </c>
      <c r="W5826" s="64">
        <f t="shared" si="820"/>
        <v>0</v>
      </c>
      <c r="X5826" s="3" t="str">
        <f t="shared" si="821"/>
        <v>8</v>
      </c>
      <c r="Z5826" s="14">
        <f t="shared" si="822"/>
        <v>58744.800000000003</v>
      </c>
      <c r="AA5826" s="7">
        <f>VLOOKUP(G5826,[2]Ma_KH!$A:$R,14,0)</f>
        <v>60</v>
      </c>
      <c r="AD5826" s="7" t="str">
        <f>IFERROR(VLOOKUP(J5826,'Chuyển Mã'!$B$3:$C$9,2,0),"")</f>
        <v>Hà Nội</v>
      </c>
      <c r="AE5826" s="7" t="str">
        <f t="shared" si="817"/>
        <v>Chân giò heo muối 300g</v>
      </c>
      <c r="AF5826" s="7">
        <f t="shared" si="818"/>
        <v>10</v>
      </c>
    </row>
    <row r="5827" spans="1:32" x14ac:dyDescent="0.25">
      <c r="A5827" s="11">
        <v>45911</v>
      </c>
      <c r="B5827" s="25" t="s">
        <v>8997</v>
      </c>
      <c r="C5827" s="12" t="s">
        <v>7214</v>
      </c>
      <c r="D5827" s="16">
        <v>45912</v>
      </c>
      <c r="G5827" s="13" t="s">
        <v>1569</v>
      </c>
      <c r="I5827" s="25" t="s">
        <v>8997</v>
      </c>
      <c r="J5827" s="13" t="s">
        <v>75</v>
      </c>
      <c r="K5827" s="13" t="s">
        <v>32</v>
      </c>
      <c r="L5827" s="25" t="str">
        <f>VLOOKUP($K5827,[2]TONG_SL!$A:$D,2,0)</f>
        <v>Giò Tai Lưỡi Xào 250</v>
      </c>
      <c r="N5827" s="25" t="str">
        <f t="shared" si="823"/>
        <v>K-C6</v>
      </c>
      <c r="Q5827" s="25" t="str">
        <f>VLOOKUP(K5827,[2]TONG_SL!$A:$D,3,0)</f>
        <v>Túi</v>
      </c>
      <c r="R5827" s="1">
        <v>5</v>
      </c>
      <c r="T5827" s="1">
        <f>VLOOKUP(VLOOKUP(G5827,[2]Ma_KH!$A:$R,18,0)&amp;K5827,[2]Gia_MB!$A:$F,6,0)</f>
        <v>50183</v>
      </c>
      <c r="U5827" s="14">
        <f t="shared" si="819"/>
        <v>250915</v>
      </c>
      <c r="W5827" s="64">
        <f t="shared" si="820"/>
        <v>0</v>
      </c>
      <c r="X5827" s="3" t="str">
        <f t="shared" si="821"/>
        <v>8</v>
      </c>
      <c r="Z5827" s="14">
        <f t="shared" si="822"/>
        <v>20073.2</v>
      </c>
      <c r="AA5827" s="7">
        <f>VLOOKUP(G5827,[2]Ma_KH!$A:$R,14,0)</f>
        <v>60</v>
      </c>
      <c r="AD5827" s="7" t="str">
        <f>IFERROR(VLOOKUP(J5827,'Chuyển Mã'!$B$3:$C$9,2,0),"")</f>
        <v>Hà Nội</v>
      </c>
      <c r="AE5827" s="7" t="str">
        <f t="shared" ref="AE5827:AE5890" si="824">IFERROR(L5827,"")</f>
        <v>Giò Tai Lưỡi Xào 250</v>
      </c>
      <c r="AF5827" s="7">
        <f t="shared" ref="AF5827:AF5890" si="825">R5827</f>
        <v>5</v>
      </c>
    </row>
    <row r="5828" spans="1:32" x14ac:dyDescent="0.25">
      <c r="A5828" s="11">
        <v>45911</v>
      </c>
      <c r="B5828" s="25" t="s">
        <v>8997</v>
      </c>
      <c r="C5828" s="12" t="s">
        <v>7214</v>
      </c>
      <c r="D5828" s="16">
        <v>45912</v>
      </c>
      <c r="G5828" s="13" t="s">
        <v>1569</v>
      </c>
      <c r="I5828" s="25" t="s">
        <v>8997</v>
      </c>
      <c r="J5828" s="13" t="s">
        <v>75</v>
      </c>
      <c r="K5828" s="13" t="s">
        <v>41</v>
      </c>
      <c r="L5828" s="25" t="str">
        <f>VLOOKUP($K5828,[2]TONG_SL!$A:$D,2,0)</f>
        <v>Chả nướng 300g</v>
      </c>
      <c r="N5828" s="25" t="str">
        <f t="shared" si="823"/>
        <v>K-C6</v>
      </c>
      <c r="Q5828" s="25" t="str">
        <f>VLOOKUP(K5828,[2]TONG_SL!$A:$D,3,0)</f>
        <v>Túi</v>
      </c>
      <c r="R5828" s="1">
        <v>3</v>
      </c>
      <c r="T5828" s="1">
        <f>VLOOKUP(VLOOKUP(G5828,[2]Ma_KH!$A:$R,18,0)&amp;K5828,[2]Gia_MB!$A:$F,6,0)</f>
        <v>70950</v>
      </c>
      <c r="U5828" s="14">
        <f t="shared" si="819"/>
        <v>212850</v>
      </c>
      <c r="W5828" s="64">
        <f t="shared" si="820"/>
        <v>0</v>
      </c>
      <c r="X5828" s="3" t="str">
        <f t="shared" si="821"/>
        <v>8</v>
      </c>
      <c r="Z5828" s="14">
        <f t="shared" si="822"/>
        <v>17028</v>
      </c>
      <c r="AA5828" s="7">
        <f>VLOOKUP(G5828,[2]Ma_KH!$A:$R,14,0)</f>
        <v>60</v>
      </c>
      <c r="AD5828" s="7" t="str">
        <f>IFERROR(VLOOKUP(J5828,'Chuyển Mã'!$B$3:$C$9,2,0),"")</f>
        <v>Hà Nội</v>
      </c>
      <c r="AE5828" s="7" t="str">
        <f t="shared" si="824"/>
        <v>Chả nướng 300g</v>
      </c>
      <c r="AF5828" s="7">
        <f t="shared" si="825"/>
        <v>3</v>
      </c>
    </row>
    <row r="5829" spans="1:32" x14ac:dyDescent="0.25">
      <c r="A5829" s="11">
        <v>45911</v>
      </c>
      <c r="B5829" s="25" t="s">
        <v>8998</v>
      </c>
      <c r="C5829" s="12" t="s">
        <v>7214</v>
      </c>
      <c r="D5829" s="16">
        <v>45912</v>
      </c>
      <c r="G5829" s="13" t="s">
        <v>9021</v>
      </c>
      <c r="I5829" s="25" t="s">
        <v>8998</v>
      </c>
      <c r="J5829" s="13" t="s">
        <v>75</v>
      </c>
      <c r="K5829" s="13" t="s">
        <v>27</v>
      </c>
      <c r="L5829" s="25" t="str">
        <f>VLOOKUP($K5829,[2]TONG_SL!$A:$D,2,0)</f>
        <v>Chân giò heo muối 300g</v>
      </c>
      <c r="N5829" s="25" t="str">
        <f t="shared" si="823"/>
        <v>K-C6</v>
      </c>
      <c r="Q5829" s="25" t="str">
        <f>VLOOKUP(K5829,[2]TONG_SL!$A:$D,3,0)</f>
        <v>Túi</v>
      </c>
      <c r="R5829" s="1">
        <v>10</v>
      </c>
      <c r="T5829" s="1">
        <f>VLOOKUP(VLOOKUP(G5829,[2]Ma_KH!$A:$R,18,0)&amp;K5829,[2]Gia_MB!$A:$F,6,0)</f>
        <v>73431</v>
      </c>
      <c r="U5829" s="14">
        <f t="shared" si="819"/>
        <v>734310</v>
      </c>
      <c r="W5829" s="64">
        <f t="shared" si="820"/>
        <v>0</v>
      </c>
      <c r="X5829" s="3" t="str">
        <f t="shared" si="821"/>
        <v>8</v>
      </c>
      <c r="Z5829" s="14">
        <f t="shared" si="822"/>
        <v>58744.800000000003</v>
      </c>
      <c r="AA5829" s="7">
        <f>VLOOKUP(G5829,[2]Ma_KH!$A:$R,14,0)</f>
        <v>60</v>
      </c>
      <c r="AD5829" s="7" t="str">
        <f>IFERROR(VLOOKUP(J5829,'Chuyển Mã'!$B$3:$C$9,2,0),"")</f>
        <v>Hà Nội</v>
      </c>
      <c r="AE5829" s="7" t="str">
        <f t="shared" si="824"/>
        <v>Chân giò heo muối 300g</v>
      </c>
      <c r="AF5829" s="7">
        <f t="shared" si="825"/>
        <v>10</v>
      </c>
    </row>
    <row r="5830" spans="1:32" x14ac:dyDescent="0.25">
      <c r="A5830" s="11">
        <v>45911</v>
      </c>
      <c r="B5830" s="25" t="s">
        <v>8998</v>
      </c>
      <c r="C5830" s="12" t="s">
        <v>7214</v>
      </c>
      <c r="D5830" s="16">
        <v>45912</v>
      </c>
      <c r="G5830" s="13" t="s">
        <v>9021</v>
      </c>
      <c r="I5830" s="25" t="s">
        <v>8998</v>
      </c>
      <c r="J5830" s="13" t="s">
        <v>75</v>
      </c>
      <c r="K5830" s="13" t="s">
        <v>32</v>
      </c>
      <c r="L5830" s="25" t="str">
        <f>VLOOKUP($K5830,[2]TONG_SL!$A:$D,2,0)</f>
        <v>Giò Tai Lưỡi Xào 250</v>
      </c>
      <c r="N5830" s="25" t="str">
        <f t="shared" si="823"/>
        <v>K-C6</v>
      </c>
      <c r="Q5830" s="25" t="str">
        <f>VLOOKUP(K5830,[2]TONG_SL!$A:$D,3,0)</f>
        <v>Túi</v>
      </c>
      <c r="R5830" s="1">
        <v>5</v>
      </c>
      <c r="T5830" s="1">
        <f>VLOOKUP(VLOOKUP(G5830,[2]Ma_KH!$A:$R,18,0)&amp;K5830,[2]Gia_MB!$A:$F,6,0)</f>
        <v>50183</v>
      </c>
      <c r="U5830" s="14">
        <f t="shared" si="819"/>
        <v>250915</v>
      </c>
      <c r="W5830" s="64">
        <f t="shared" si="820"/>
        <v>0</v>
      </c>
      <c r="X5830" s="3" t="str">
        <f t="shared" si="821"/>
        <v>8</v>
      </c>
      <c r="Z5830" s="14">
        <f t="shared" si="822"/>
        <v>20073.2</v>
      </c>
      <c r="AA5830" s="7">
        <f>VLOOKUP(G5830,[2]Ma_KH!$A:$R,14,0)</f>
        <v>60</v>
      </c>
      <c r="AD5830" s="7" t="str">
        <f>IFERROR(VLOOKUP(J5830,'Chuyển Mã'!$B$3:$C$9,2,0),"")</f>
        <v>Hà Nội</v>
      </c>
      <c r="AE5830" s="7" t="str">
        <f t="shared" si="824"/>
        <v>Giò Tai Lưỡi Xào 250</v>
      </c>
      <c r="AF5830" s="7">
        <f t="shared" si="825"/>
        <v>5</v>
      </c>
    </row>
    <row r="5831" spans="1:32" x14ac:dyDescent="0.25">
      <c r="A5831" s="11">
        <v>45911</v>
      </c>
      <c r="B5831" s="25" t="s">
        <v>8998</v>
      </c>
      <c r="C5831" s="12" t="s">
        <v>7214</v>
      </c>
      <c r="D5831" s="16">
        <v>45912</v>
      </c>
      <c r="G5831" s="13" t="s">
        <v>9021</v>
      </c>
      <c r="I5831" s="25" t="s">
        <v>8998</v>
      </c>
      <c r="J5831" s="13" t="s">
        <v>75</v>
      </c>
      <c r="K5831" s="13" t="s">
        <v>39</v>
      </c>
      <c r="L5831" s="25" t="str">
        <f>VLOOKUP($K5831,[2]TONG_SL!$A:$D,2,0)</f>
        <v>Chả cốm 300g</v>
      </c>
      <c r="N5831" s="25" t="str">
        <f t="shared" si="823"/>
        <v>K-C6</v>
      </c>
      <c r="Q5831" s="25" t="str">
        <f>VLOOKUP(K5831,[2]TONG_SL!$A:$D,3,0)</f>
        <v>Túi</v>
      </c>
      <c r="R5831" s="1">
        <v>3</v>
      </c>
      <c r="T5831" s="1">
        <f>VLOOKUP(VLOOKUP(G5831,[2]Ma_KH!$A:$R,18,0)&amp;K5831,[2]Gia_MB!$A:$F,6,0)</f>
        <v>74250</v>
      </c>
      <c r="U5831" s="14">
        <f t="shared" si="819"/>
        <v>222750</v>
      </c>
      <c r="W5831" s="64">
        <f t="shared" si="820"/>
        <v>0</v>
      </c>
      <c r="X5831" s="3" t="str">
        <f t="shared" si="821"/>
        <v>8</v>
      </c>
      <c r="Z5831" s="14">
        <f t="shared" si="822"/>
        <v>17820</v>
      </c>
      <c r="AA5831" s="7">
        <f>VLOOKUP(G5831,[2]Ma_KH!$A:$R,14,0)</f>
        <v>60</v>
      </c>
      <c r="AD5831" s="7" t="str">
        <f>IFERROR(VLOOKUP(J5831,'Chuyển Mã'!$B$3:$C$9,2,0),"")</f>
        <v>Hà Nội</v>
      </c>
      <c r="AE5831" s="7" t="str">
        <f t="shared" si="824"/>
        <v>Chả cốm 300g</v>
      </c>
      <c r="AF5831" s="7">
        <f t="shared" si="825"/>
        <v>3</v>
      </c>
    </row>
    <row r="5832" spans="1:32" x14ac:dyDescent="0.25">
      <c r="A5832" s="11">
        <v>45911</v>
      </c>
      <c r="B5832" s="25" t="s">
        <v>8998</v>
      </c>
      <c r="C5832" s="12" t="s">
        <v>7214</v>
      </c>
      <c r="D5832" s="16">
        <v>45912</v>
      </c>
      <c r="G5832" s="13" t="s">
        <v>9021</v>
      </c>
      <c r="I5832" s="25" t="s">
        <v>8998</v>
      </c>
      <c r="J5832" s="13" t="s">
        <v>75</v>
      </c>
      <c r="K5832" s="13" t="s">
        <v>41</v>
      </c>
      <c r="L5832" s="25" t="str">
        <f>VLOOKUP($K5832,[2]TONG_SL!$A:$D,2,0)</f>
        <v>Chả nướng 300g</v>
      </c>
      <c r="N5832" s="25" t="str">
        <f t="shared" si="823"/>
        <v>K-C6</v>
      </c>
      <c r="Q5832" s="25" t="str">
        <f>VLOOKUP(K5832,[2]TONG_SL!$A:$D,3,0)</f>
        <v>Túi</v>
      </c>
      <c r="R5832" s="1">
        <v>3</v>
      </c>
      <c r="T5832" s="1">
        <f>VLOOKUP(VLOOKUP(G5832,[2]Ma_KH!$A:$R,18,0)&amp;K5832,[2]Gia_MB!$A:$F,6,0)</f>
        <v>70950</v>
      </c>
      <c r="U5832" s="14">
        <f t="shared" si="819"/>
        <v>212850</v>
      </c>
      <c r="W5832" s="64">
        <f t="shared" si="820"/>
        <v>0</v>
      </c>
      <c r="X5832" s="3" t="str">
        <f t="shared" si="821"/>
        <v>8</v>
      </c>
      <c r="Z5832" s="14">
        <f t="shared" si="822"/>
        <v>17028</v>
      </c>
      <c r="AA5832" s="7">
        <f>VLOOKUP(G5832,[2]Ma_KH!$A:$R,14,0)</f>
        <v>60</v>
      </c>
      <c r="AD5832" s="7" t="str">
        <f>IFERROR(VLOOKUP(J5832,'Chuyển Mã'!$B$3:$C$9,2,0),"")</f>
        <v>Hà Nội</v>
      </c>
      <c r="AE5832" s="7" t="str">
        <f t="shared" si="824"/>
        <v>Chả nướng 300g</v>
      </c>
      <c r="AF5832" s="7">
        <f t="shared" si="825"/>
        <v>3</v>
      </c>
    </row>
    <row r="5833" spans="1:32" x14ac:dyDescent="0.25">
      <c r="A5833" s="11">
        <v>45911</v>
      </c>
      <c r="B5833" s="25" t="s">
        <v>8999</v>
      </c>
      <c r="C5833" s="12" t="s">
        <v>7214</v>
      </c>
      <c r="D5833" s="16">
        <v>45912</v>
      </c>
      <c r="G5833" s="13" t="s">
        <v>9022</v>
      </c>
      <c r="I5833" s="25" t="s">
        <v>8999</v>
      </c>
      <c r="J5833" s="13" t="s">
        <v>75</v>
      </c>
      <c r="K5833" s="13" t="s">
        <v>27</v>
      </c>
      <c r="L5833" s="25" t="str">
        <f>VLOOKUP($K5833,[2]TONG_SL!$A:$D,2,0)</f>
        <v>Chân giò heo muối 300g</v>
      </c>
      <c r="N5833" s="25" t="str">
        <f t="shared" si="823"/>
        <v>K-C6</v>
      </c>
      <c r="Q5833" s="25" t="str">
        <f>VLOOKUP(K5833,[2]TONG_SL!$A:$D,3,0)</f>
        <v>Túi</v>
      </c>
      <c r="R5833" s="1">
        <v>10</v>
      </c>
      <c r="T5833" s="1">
        <f>VLOOKUP(VLOOKUP(G5833,[2]Ma_KH!$A:$R,18,0)&amp;K5833,[2]Gia_MB!$A:$F,6,0)</f>
        <v>73431</v>
      </c>
      <c r="U5833" s="14">
        <f t="shared" ref="U5833:U5896" si="826">T5833*R5833</f>
        <v>734310</v>
      </c>
      <c r="W5833" s="64">
        <f t="shared" ref="W5833:W5896" si="827">U5833*V5833</f>
        <v>0</v>
      </c>
      <c r="X5833" s="3" t="str">
        <f t="shared" ref="X5833:X5896" si="828">IF(B5833&lt;&gt;"","8","0")</f>
        <v>8</v>
      </c>
      <c r="Z5833" s="14">
        <f t="shared" ref="Z5833:Z5896" si="829">U5833*X5833%</f>
        <v>58744.800000000003</v>
      </c>
      <c r="AA5833" s="7">
        <f>VLOOKUP(G5833,[2]Ma_KH!$A:$R,14,0)</f>
        <v>60</v>
      </c>
      <c r="AD5833" s="7" t="str">
        <f>IFERROR(VLOOKUP(J5833,'Chuyển Mã'!$B$3:$C$9,2,0),"")</f>
        <v>Hà Nội</v>
      </c>
      <c r="AE5833" s="7" t="str">
        <f t="shared" si="824"/>
        <v>Chân giò heo muối 300g</v>
      </c>
      <c r="AF5833" s="7">
        <f t="shared" si="825"/>
        <v>10</v>
      </c>
    </row>
    <row r="5834" spans="1:32" x14ac:dyDescent="0.25">
      <c r="A5834" s="11">
        <v>45911</v>
      </c>
      <c r="B5834" s="25" t="s">
        <v>8999</v>
      </c>
      <c r="C5834" s="12" t="s">
        <v>7214</v>
      </c>
      <c r="D5834" s="16">
        <v>45912</v>
      </c>
      <c r="G5834" s="13" t="s">
        <v>9022</v>
      </c>
      <c r="I5834" s="25" t="s">
        <v>8999</v>
      </c>
      <c r="J5834" s="13" t="s">
        <v>75</v>
      </c>
      <c r="K5834" s="13" t="s">
        <v>32</v>
      </c>
      <c r="L5834" s="25" t="str">
        <f>VLOOKUP($K5834,[2]TONG_SL!$A:$D,2,0)</f>
        <v>Giò Tai Lưỡi Xào 250</v>
      </c>
      <c r="N5834" s="25" t="str">
        <f t="shared" si="823"/>
        <v>K-C6</v>
      </c>
      <c r="Q5834" s="25" t="str">
        <f>VLOOKUP(K5834,[2]TONG_SL!$A:$D,3,0)</f>
        <v>Túi</v>
      </c>
      <c r="R5834" s="1">
        <v>5</v>
      </c>
      <c r="T5834" s="1">
        <f>VLOOKUP(VLOOKUP(G5834,[2]Ma_KH!$A:$R,18,0)&amp;K5834,[2]Gia_MB!$A:$F,6,0)</f>
        <v>50183</v>
      </c>
      <c r="U5834" s="14">
        <f t="shared" si="826"/>
        <v>250915</v>
      </c>
      <c r="W5834" s="64">
        <f t="shared" si="827"/>
        <v>0</v>
      </c>
      <c r="X5834" s="3" t="str">
        <f t="shared" si="828"/>
        <v>8</v>
      </c>
      <c r="Z5834" s="14">
        <f t="shared" si="829"/>
        <v>20073.2</v>
      </c>
      <c r="AA5834" s="7">
        <f>VLOOKUP(G5834,[2]Ma_KH!$A:$R,14,0)</f>
        <v>60</v>
      </c>
      <c r="AD5834" s="7" t="str">
        <f>IFERROR(VLOOKUP(J5834,'Chuyển Mã'!$B$3:$C$9,2,0),"")</f>
        <v>Hà Nội</v>
      </c>
      <c r="AE5834" s="7" t="str">
        <f t="shared" si="824"/>
        <v>Giò Tai Lưỡi Xào 250</v>
      </c>
      <c r="AF5834" s="7">
        <f t="shared" si="825"/>
        <v>5</v>
      </c>
    </row>
    <row r="5835" spans="1:32" x14ac:dyDescent="0.25">
      <c r="A5835" s="11">
        <v>45911</v>
      </c>
      <c r="B5835" s="25" t="s">
        <v>9000</v>
      </c>
      <c r="C5835" s="12" t="s">
        <v>7214</v>
      </c>
      <c r="D5835" s="16">
        <v>45912</v>
      </c>
      <c r="G5835" s="13" t="s">
        <v>9023</v>
      </c>
      <c r="I5835" s="25" t="s">
        <v>9000</v>
      </c>
      <c r="J5835" s="13" t="s">
        <v>75</v>
      </c>
      <c r="K5835" s="13" t="s">
        <v>27</v>
      </c>
      <c r="L5835" s="25" t="str">
        <f>VLOOKUP($K5835,[2]TONG_SL!$A:$D,2,0)</f>
        <v>Chân giò heo muối 300g</v>
      </c>
      <c r="N5835" s="25" t="str">
        <f t="shared" si="823"/>
        <v>K-C6</v>
      </c>
      <c r="Q5835" s="25" t="str">
        <f>VLOOKUP(K5835,[2]TONG_SL!$A:$D,3,0)</f>
        <v>Túi</v>
      </c>
      <c r="R5835" s="1">
        <v>10</v>
      </c>
      <c r="T5835" s="1">
        <f>VLOOKUP(VLOOKUP(G5835,[2]Ma_KH!$A:$R,18,0)&amp;K5835,[2]Gia_MB!$A:$F,6,0)</f>
        <v>73431</v>
      </c>
      <c r="U5835" s="14">
        <f t="shared" si="826"/>
        <v>734310</v>
      </c>
      <c r="W5835" s="64">
        <f t="shared" si="827"/>
        <v>0</v>
      </c>
      <c r="X5835" s="3" t="str">
        <f t="shared" si="828"/>
        <v>8</v>
      </c>
      <c r="Z5835" s="14">
        <f t="shared" si="829"/>
        <v>58744.800000000003</v>
      </c>
      <c r="AA5835" s="7">
        <f>VLOOKUP(G5835,[2]Ma_KH!$A:$R,14,0)</f>
        <v>60</v>
      </c>
      <c r="AD5835" s="7" t="str">
        <f>IFERROR(VLOOKUP(J5835,'Chuyển Mã'!$B$3:$C$9,2,0),"")</f>
        <v>Hà Nội</v>
      </c>
      <c r="AE5835" s="7" t="str">
        <f t="shared" si="824"/>
        <v>Chân giò heo muối 300g</v>
      </c>
      <c r="AF5835" s="7">
        <f t="shared" si="825"/>
        <v>10</v>
      </c>
    </row>
    <row r="5836" spans="1:32" x14ac:dyDescent="0.25">
      <c r="A5836" s="11">
        <v>45911</v>
      </c>
      <c r="B5836" s="25" t="s">
        <v>9000</v>
      </c>
      <c r="C5836" s="12" t="s">
        <v>7214</v>
      </c>
      <c r="D5836" s="16">
        <v>45912</v>
      </c>
      <c r="G5836" s="13" t="s">
        <v>9023</v>
      </c>
      <c r="I5836" s="25" t="s">
        <v>9000</v>
      </c>
      <c r="J5836" s="13" t="s">
        <v>75</v>
      </c>
      <c r="K5836" s="13" t="s">
        <v>32</v>
      </c>
      <c r="L5836" s="25" t="str">
        <f>VLOOKUP($K5836,[2]TONG_SL!$A:$D,2,0)</f>
        <v>Giò Tai Lưỡi Xào 250</v>
      </c>
      <c r="N5836" s="25" t="str">
        <f t="shared" si="823"/>
        <v>K-C6</v>
      </c>
      <c r="Q5836" s="25" t="str">
        <f>VLOOKUP(K5836,[2]TONG_SL!$A:$D,3,0)</f>
        <v>Túi</v>
      </c>
      <c r="R5836" s="1">
        <v>5</v>
      </c>
      <c r="T5836" s="1">
        <f>VLOOKUP(VLOOKUP(G5836,[2]Ma_KH!$A:$R,18,0)&amp;K5836,[2]Gia_MB!$A:$F,6,0)</f>
        <v>50183</v>
      </c>
      <c r="U5836" s="14">
        <f t="shared" si="826"/>
        <v>250915</v>
      </c>
      <c r="W5836" s="64">
        <f t="shared" si="827"/>
        <v>0</v>
      </c>
      <c r="X5836" s="3" t="str">
        <f t="shared" si="828"/>
        <v>8</v>
      </c>
      <c r="Z5836" s="14">
        <f t="shared" si="829"/>
        <v>20073.2</v>
      </c>
      <c r="AA5836" s="7">
        <f>VLOOKUP(G5836,[2]Ma_KH!$A:$R,14,0)</f>
        <v>60</v>
      </c>
      <c r="AD5836" s="7" t="str">
        <f>IFERROR(VLOOKUP(J5836,'Chuyển Mã'!$B$3:$C$9,2,0),"")</f>
        <v>Hà Nội</v>
      </c>
      <c r="AE5836" s="7" t="str">
        <f t="shared" si="824"/>
        <v>Giò Tai Lưỡi Xào 250</v>
      </c>
      <c r="AF5836" s="7">
        <f t="shared" si="825"/>
        <v>5</v>
      </c>
    </row>
    <row r="5837" spans="1:32" x14ac:dyDescent="0.25">
      <c r="A5837" s="11">
        <v>45911</v>
      </c>
      <c r="B5837" s="25" t="s">
        <v>9000</v>
      </c>
      <c r="C5837" s="12" t="s">
        <v>7214</v>
      </c>
      <c r="D5837" s="16">
        <v>45912</v>
      </c>
      <c r="G5837" s="13" t="s">
        <v>9023</v>
      </c>
      <c r="I5837" s="25" t="s">
        <v>9000</v>
      </c>
      <c r="J5837" s="13" t="s">
        <v>75</v>
      </c>
      <c r="K5837" s="13" t="s">
        <v>39</v>
      </c>
      <c r="L5837" s="25" t="str">
        <f>VLOOKUP($K5837,[2]TONG_SL!$A:$D,2,0)</f>
        <v>Chả cốm 300g</v>
      </c>
      <c r="N5837" s="25" t="str">
        <f t="shared" si="823"/>
        <v>K-C6</v>
      </c>
      <c r="Q5837" s="25" t="str">
        <f>VLOOKUP(K5837,[2]TONG_SL!$A:$D,3,0)</f>
        <v>Túi</v>
      </c>
      <c r="R5837" s="1">
        <v>3</v>
      </c>
      <c r="T5837" s="1">
        <f>VLOOKUP(VLOOKUP(G5837,[2]Ma_KH!$A:$R,18,0)&amp;K5837,[2]Gia_MB!$A:$F,6,0)</f>
        <v>74250</v>
      </c>
      <c r="U5837" s="14">
        <f t="shared" si="826"/>
        <v>222750</v>
      </c>
      <c r="W5837" s="64">
        <f t="shared" si="827"/>
        <v>0</v>
      </c>
      <c r="X5837" s="3" t="str">
        <f t="shared" si="828"/>
        <v>8</v>
      </c>
      <c r="Z5837" s="14">
        <f t="shared" si="829"/>
        <v>17820</v>
      </c>
      <c r="AA5837" s="7">
        <f>VLOOKUP(G5837,[2]Ma_KH!$A:$R,14,0)</f>
        <v>60</v>
      </c>
      <c r="AD5837" s="7" t="str">
        <f>IFERROR(VLOOKUP(J5837,'Chuyển Mã'!$B$3:$C$9,2,0),"")</f>
        <v>Hà Nội</v>
      </c>
      <c r="AE5837" s="7" t="str">
        <f t="shared" si="824"/>
        <v>Chả cốm 300g</v>
      </c>
      <c r="AF5837" s="7">
        <f t="shared" si="825"/>
        <v>3</v>
      </c>
    </row>
    <row r="5838" spans="1:32" x14ac:dyDescent="0.25">
      <c r="A5838" s="11">
        <v>45911</v>
      </c>
      <c r="B5838" s="25" t="s">
        <v>9001</v>
      </c>
      <c r="C5838" s="12" t="s">
        <v>7214</v>
      </c>
      <c r="D5838" s="16">
        <v>45912</v>
      </c>
      <c r="G5838" s="13" t="s">
        <v>258</v>
      </c>
      <c r="I5838" s="25" t="s">
        <v>9001</v>
      </c>
      <c r="J5838" s="13" t="s">
        <v>75</v>
      </c>
      <c r="K5838" s="13" t="s">
        <v>32</v>
      </c>
      <c r="L5838" s="25" t="str">
        <f>VLOOKUP($K5838,[2]TONG_SL!$A:$D,2,0)</f>
        <v>Giò Tai Lưỡi Xào 250</v>
      </c>
      <c r="N5838" s="25" t="str">
        <f t="shared" si="823"/>
        <v>K-C6</v>
      </c>
      <c r="Q5838" s="25" t="str">
        <f>VLOOKUP(K5838,[2]TONG_SL!$A:$D,3,0)</f>
        <v>Túi</v>
      </c>
      <c r="R5838" s="1">
        <v>5</v>
      </c>
      <c r="T5838" s="1">
        <f>VLOOKUP(VLOOKUP(G5838,[2]Ma_KH!$A:$R,18,0)&amp;K5838,[2]Gia_MB!$A:$F,6,0)</f>
        <v>50183</v>
      </c>
      <c r="U5838" s="14">
        <f t="shared" si="826"/>
        <v>250915</v>
      </c>
      <c r="W5838" s="64">
        <f t="shared" si="827"/>
        <v>0</v>
      </c>
      <c r="X5838" s="3" t="str">
        <f t="shared" si="828"/>
        <v>8</v>
      </c>
      <c r="Z5838" s="14">
        <f t="shared" si="829"/>
        <v>20073.2</v>
      </c>
      <c r="AA5838" s="7">
        <f>VLOOKUP(G5838,[2]Ma_KH!$A:$R,14,0)</f>
        <v>60</v>
      </c>
      <c r="AD5838" s="7" t="str">
        <f>IFERROR(VLOOKUP(J5838,'Chuyển Mã'!$B$3:$C$9,2,0),"")</f>
        <v>Hà Nội</v>
      </c>
      <c r="AE5838" s="7" t="str">
        <f t="shared" si="824"/>
        <v>Giò Tai Lưỡi Xào 250</v>
      </c>
      <c r="AF5838" s="7">
        <f t="shared" si="825"/>
        <v>5</v>
      </c>
    </row>
    <row r="5839" spans="1:32" x14ac:dyDescent="0.25">
      <c r="A5839" s="11">
        <v>45911</v>
      </c>
      <c r="B5839" s="25" t="s">
        <v>9001</v>
      </c>
      <c r="C5839" s="12" t="s">
        <v>7214</v>
      </c>
      <c r="D5839" s="16">
        <v>45912</v>
      </c>
      <c r="G5839" s="13" t="s">
        <v>258</v>
      </c>
      <c r="I5839" s="25" t="s">
        <v>9001</v>
      </c>
      <c r="J5839" s="13" t="s">
        <v>75</v>
      </c>
      <c r="K5839" s="13" t="s">
        <v>51</v>
      </c>
      <c r="L5839" s="25" t="str">
        <f>VLOOKUP($K5839,[2]TONG_SL!$A:$D,2,0)</f>
        <v>Mọc Nấm Hương 250g</v>
      </c>
      <c r="N5839" s="25" t="str">
        <f t="shared" si="823"/>
        <v>K-C6</v>
      </c>
      <c r="Q5839" s="25" t="str">
        <f>VLOOKUP(K5839,[2]TONG_SL!$A:$D,3,0)</f>
        <v>Túi</v>
      </c>
      <c r="R5839" s="1">
        <v>5</v>
      </c>
      <c r="T5839" s="1">
        <f>VLOOKUP(VLOOKUP(G5839,[2]Ma_KH!$A:$R,18,0)&amp;K5839,[2]Gia_MB!$A:$F,6,0)</f>
        <v>46000</v>
      </c>
      <c r="U5839" s="14">
        <f t="shared" si="826"/>
        <v>230000</v>
      </c>
      <c r="W5839" s="64">
        <f t="shared" si="827"/>
        <v>0</v>
      </c>
      <c r="X5839" s="3" t="str">
        <f t="shared" si="828"/>
        <v>8</v>
      </c>
      <c r="Z5839" s="14">
        <f t="shared" si="829"/>
        <v>18400</v>
      </c>
      <c r="AA5839" s="7">
        <f>VLOOKUP(G5839,[2]Ma_KH!$A:$R,14,0)</f>
        <v>60</v>
      </c>
      <c r="AD5839" s="7" t="str">
        <f>IFERROR(VLOOKUP(J5839,'Chuyển Mã'!$B$3:$C$9,2,0),"")</f>
        <v>Hà Nội</v>
      </c>
      <c r="AE5839" s="7" t="str">
        <f t="shared" si="824"/>
        <v>Mọc Nấm Hương 250g</v>
      </c>
      <c r="AF5839" s="7">
        <f t="shared" si="825"/>
        <v>5</v>
      </c>
    </row>
    <row r="5840" spans="1:32" x14ac:dyDescent="0.25">
      <c r="A5840" s="11">
        <v>45911</v>
      </c>
      <c r="B5840" s="25" t="s">
        <v>9001</v>
      </c>
      <c r="C5840" s="12" t="s">
        <v>7214</v>
      </c>
      <c r="D5840" s="16">
        <v>45912</v>
      </c>
      <c r="G5840" s="13" t="s">
        <v>258</v>
      </c>
      <c r="I5840" s="25" t="s">
        <v>9001</v>
      </c>
      <c r="J5840" s="13" t="s">
        <v>75</v>
      </c>
      <c r="K5840" s="13" t="s">
        <v>39</v>
      </c>
      <c r="L5840" s="25" t="str">
        <f>VLOOKUP($K5840,[2]TONG_SL!$A:$D,2,0)</f>
        <v>Chả cốm 300g</v>
      </c>
      <c r="N5840" s="25" t="str">
        <f t="shared" si="823"/>
        <v>K-C6</v>
      </c>
      <c r="Q5840" s="25" t="str">
        <f>VLOOKUP(K5840,[2]TONG_SL!$A:$D,3,0)</f>
        <v>Túi</v>
      </c>
      <c r="R5840" s="1">
        <v>5</v>
      </c>
      <c r="T5840" s="1">
        <f>VLOOKUP(VLOOKUP(G5840,[2]Ma_KH!$A:$R,18,0)&amp;K5840,[2]Gia_MB!$A:$F,6,0)</f>
        <v>74250</v>
      </c>
      <c r="U5840" s="14">
        <f t="shared" si="826"/>
        <v>371250</v>
      </c>
      <c r="W5840" s="64">
        <f t="shared" si="827"/>
        <v>0</v>
      </c>
      <c r="X5840" s="3" t="str">
        <f t="shared" si="828"/>
        <v>8</v>
      </c>
      <c r="Z5840" s="14">
        <f t="shared" si="829"/>
        <v>29700</v>
      </c>
      <c r="AA5840" s="7">
        <f>VLOOKUP(G5840,[2]Ma_KH!$A:$R,14,0)</f>
        <v>60</v>
      </c>
      <c r="AD5840" s="7" t="str">
        <f>IFERROR(VLOOKUP(J5840,'Chuyển Mã'!$B$3:$C$9,2,0),"")</f>
        <v>Hà Nội</v>
      </c>
      <c r="AE5840" s="7" t="str">
        <f t="shared" si="824"/>
        <v>Chả cốm 300g</v>
      </c>
      <c r="AF5840" s="7">
        <f t="shared" si="825"/>
        <v>5</v>
      </c>
    </row>
    <row r="5841" spans="1:32" x14ac:dyDescent="0.25">
      <c r="A5841" s="11">
        <v>45911</v>
      </c>
      <c r="B5841" s="25" t="s">
        <v>9002</v>
      </c>
      <c r="C5841" s="12" t="s">
        <v>7214</v>
      </c>
      <c r="D5841" s="16">
        <v>45912</v>
      </c>
      <c r="G5841" s="13" t="s">
        <v>1136</v>
      </c>
      <c r="I5841" s="25" t="s">
        <v>9002</v>
      </c>
      <c r="J5841" s="13" t="s">
        <v>75</v>
      </c>
      <c r="K5841" s="13" t="s">
        <v>30</v>
      </c>
      <c r="L5841" s="25" t="str">
        <f>VLOOKUP($K5841,[2]TONG_SL!$A:$D,2,0)</f>
        <v>Gà muối 500g</v>
      </c>
      <c r="N5841" s="25" t="str">
        <f t="shared" si="823"/>
        <v>K-C6</v>
      </c>
      <c r="Q5841" s="25" t="str">
        <f>VLOOKUP(K5841,[2]TONG_SL!$A:$D,3,0)</f>
        <v>Túi</v>
      </c>
      <c r="R5841" s="1">
        <v>6</v>
      </c>
      <c r="T5841" s="1">
        <f>VLOOKUP(VLOOKUP(G5841,[2]Ma_KH!$A:$R,18,0)&amp;K5841,[2]Gia_MB!$A:$F,6,0)</f>
        <v>111058</v>
      </c>
      <c r="U5841" s="14">
        <f t="shared" si="826"/>
        <v>666348</v>
      </c>
      <c r="W5841" s="64">
        <f t="shared" si="827"/>
        <v>0</v>
      </c>
      <c r="X5841" s="3" t="str">
        <f t="shared" si="828"/>
        <v>8</v>
      </c>
      <c r="Z5841" s="14">
        <f t="shared" si="829"/>
        <v>53307.840000000004</v>
      </c>
      <c r="AA5841" s="7">
        <f>VLOOKUP(G5841,[2]Ma_KH!$A:$R,14,0)</f>
        <v>60</v>
      </c>
      <c r="AD5841" s="7" t="str">
        <f>IFERROR(VLOOKUP(J5841,'Chuyển Mã'!$B$3:$C$9,2,0),"")</f>
        <v>Hà Nội</v>
      </c>
      <c r="AE5841" s="7" t="str">
        <f t="shared" si="824"/>
        <v>Gà muối 500g</v>
      </c>
      <c r="AF5841" s="7">
        <f t="shared" si="825"/>
        <v>6</v>
      </c>
    </row>
    <row r="5842" spans="1:32" x14ac:dyDescent="0.25">
      <c r="A5842" s="11">
        <v>45911</v>
      </c>
      <c r="B5842" s="25" t="s">
        <v>9002</v>
      </c>
      <c r="C5842" s="12" t="s">
        <v>7214</v>
      </c>
      <c r="D5842" s="16">
        <v>45912</v>
      </c>
      <c r="G5842" s="13" t="s">
        <v>1136</v>
      </c>
      <c r="I5842" s="25" t="s">
        <v>9002</v>
      </c>
      <c r="J5842" s="13" t="s">
        <v>75</v>
      </c>
      <c r="K5842" s="13" t="s">
        <v>32</v>
      </c>
      <c r="L5842" s="25" t="str">
        <f>VLOOKUP($K5842,[2]TONG_SL!$A:$D,2,0)</f>
        <v>Giò Tai Lưỡi Xào 250</v>
      </c>
      <c r="N5842" s="25" t="str">
        <f t="shared" si="823"/>
        <v>K-C6</v>
      </c>
      <c r="Q5842" s="25" t="str">
        <f>VLOOKUP(K5842,[2]TONG_SL!$A:$D,3,0)</f>
        <v>Túi</v>
      </c>
      <c r="R5842" s="1">
        <v>5</v>
      </c>
      <c r="T5842" s="1">
        <f>VLOOKUP(VLOOKUP(G5842,[2]Ma_KH!$A:$R,18,0)&amp;K5842,[2]Gia_MB!$A:$F,6,0)</f>
        <v>50183</v>
      </c>
      <c r="U5842" s="14">
        <f t="shared" si="826"/>
        <v>250915</v>
      </c>
      <c r="W5842" s="64">
        <f t="shared" si="827"/>
        <v>0</v>
      </c>
      <c r="X5842" s="3" t="str">
        <f t="shared" si="828"/>
        <v>8</v>
      </c>
      <c r="Z5842" s="14">
        <f t="shared" si="829"/>
        <v>20073.2</v>
      </c>
      <c r="AA5842" s="7">
        <f>VLOOKUP(G5842,[2]Ma_KH!$A:$R,14,0)</f>
        <v>60</v>
      </c>
      <c r="AD5842" s="7" t="str">
        <f>IFERROR(VLOOKUP(J5842,'Chuyển Mã'!$B$3:$C$9,2,0),"")</f>
        <v>Hà Nội</v>
      </c>
      <c r="AE5842" s="7" t="str">
        <f t="shared" si="824"/>
        <v>Giò Tai Lưỡi Xào 250</v>
      </c>
      <c r="AF5842" s="7">
        <f t="shared" si="825"/>
        <v>5</v>
      </c>
    </row>
    <row r="5843" spans="1:32" x14ac:dyDescent="0.25">
      <c r="A5843" s="11">
        <v>45911</v>
      </c>
      <c r="B5843" s="25" t="s">
        <v>9002</v>
      </c>
      <c r="C5843" s="12" t="s">
        <v>7214</v>
      </c>
      <c r="D5843" s="16">
        <v>45912</v>
      </c>
      <c r="G5843" s="13" t="s">
        <v>1136</v>
      </c>
      <c r="I5843" s="25" t="s">
        <v>9002</v>
      </c>
      <c r="J5843" s="13" t="s">
        <v>75</v>
      </c>
      <c r="K5843" s="13" t="s">
        <v>51</v>
      </c>
      <c r="L5843" s="25" t="str">
        <f>VLOOKUP($K5843,[2]TONG_SL!$A:$D,2,0)</f>
        <v>Mọc Nấm Hương 250g</v>
      </c>
      <c r="N5843" s="25" t="str">
        <f t="shared" si="823"/>
        <v>K-C6</v>
      </c>
      <c r="Q5843" s="25" t="str">
        <f>VLOOKUP(K5843,[2]TONG_SL!$A:$D,3,0)</f>
        <v>Túi</v>
      </c>
      <c r="R5843" s="1">
        <v>5</v>
      </c>
      <c r="T5843" s="1">
        <f>VLOOKUP(VLOOKUP(G5843,[2]Ma_KH!$A:$R,18,0)&amp;K5843,[2]Gia_MB!$A:$F,6,0)</f>
        <v>46000</v>
      </c>
      <c r="U5843" s="14">
        <f t="shared" si="826"/>
        <v>230000</v>
      </c>
      <c r="W5843" s="64">
        <f t="shared" si="827"/>
        <v>0</v>
      </c>
      <c r="X5843" s="3" t="str">
        <f t="shared" si="828"/>
        <v>8</v>
      </c>
      <c r="Z5843" s="14">
        <f t="shared" si="829"/>
        <v>18400</v>
      </c>
      <c r="AA5843" s="7">
        <f>VLOOKUP(G5843,[2]Ma_KH!$A:$R,14,0)</f>
        <v>60</v>
      </c>
      <c r="AD5843" s="7" t="str">
        <f>IFERROR(VLOOKUP(J5843,'Chuyển Mã'!$B$3:$C$9,2,0),"")</f>
        <v>Hà Nội</v>
      </c>
      <c r="AE5843" s="7" t="str">
        <f t="shared" si="824"/>
        <v>Mọc Nấm Hương 250g</v>
      </c>
      <c r="AF5843" s="7">
        <f t="shared" si="825"/>
        <v>5</v>
      </c>
    </row>
    <row r="5844" spans="1:32" x14ac:dyDescent="0.25">
      <c r="A5844" s="11">
        <v>45911</v>
      </c>
      <c r="B5844" s="25" t="s">
        <v>9002</v>
      </c>
      <c r="C5844" s="12" t="s">
        <v>7214</v>
      </c>
      <c r="D5844" s="16">
        <v>45912</v>
      </c>
      <c r="G5844" s="13" t="s">
        <v>1136</v>
      </c>
      <c r="I5844" s="25" t="s">
        <v>9002</v>
      </c>
      <c r="J5844" s="13" t="s">
        <v>75</v>
      </c>
      <c r="K5844" s="13" t="s">
        <v>35</v>
      </c>
      <c r="L5844" s="25" t="str">
        <f>VLOOKUP($K5844,[2]TONG_SL!$A:$D,2,0)</f>
        <v>Tai heo muối 200g</v>
      </c>
      <c r="N5844" s="25" t="str">
        <f t="shared" si="823"/>
        <v>K-C6</v>
      </c>
      <c r="Q5844" s="25" t="str">
        <f>VLOOKUP(K5844,[2]TONG_SL!$A:$D,3,0)</f>
        <v>Túi</v>
      </c>
      <c r="R5844" s="1">
        <v>3</v>
      </c>
      <c r="T5844" s="1">
        <f>VLOOKUP(VLOOKUP(G5844,[2]Ma_KH!$A:$R,18,0)&amp;K5844,[2]Gia_MB!$A:$F,6,0)</f>
        <v>55595</v>
      </c>
      <c r="U5844" s="14">
        <f t="shared" si="826"/>
        <v>166785</v>
      </c>
      <c r="W5844" s="64">
        <f t="shared" si="827"/>
        <v>0</v>
      </c>
      <c r="X5844" s="3" t="str">
        <f t="shared" si="828"/>
        <v>8</v>
      </c>
      <c r="Z5844" s="14">
        <f t="shared" si="829"/>
        <v>13342.800000000001</v>
      </c>
      <c r="AA5844" s="7">
        <f>VLOOKUP(G5844,[2]Ma_KH!$A:$R,14,0)</f>
        <v>60</v>
      </c>
      <c r="AD5844" s="7" t="str">
        <f>IFERROR(VLOOKUP(J5844,'Chuyển Mã'!$B$3:$C$9,2,0),"")</f>
        <v>Hà Nội</v>
      </c>
      <c r="AE5844" s="7" t="str">
        <f t="shared" si="824"/>
        <v>Tai heo muối 200g</v>
      </c>
      <c r="AF5844" s="7">
        <f t="shared" si="825"/>
        <v>3</v>
      </c>
    </row>
    <row r="5845" spans="1:32" x14ac:dyDescent="0.25">
      <c r="A5845" s="11">
        <v>45911</v>
      </c>
      <c r="B5845" s="25" t="s">
        <v>9002</v>
      </c>
      <c r="C5845" s="12" t="s">
        <v>7214</v>
      </c>
      <c r="D5845" s="16">
        <v>45912</v>
      </c>
      <c r="G5845" s="13" t="s">
        <v>1136</v>
      </c>
      <c r="I5845" s="25" t="s">
        <v>9002</v>
      </c>
      <c r="J5845" s="13" t="s">
        <v>75</v>
      </c>
      <c r="K5845" s="13" t="s">
        <v>39</v>
      </c>
      <c r="L5845" s="25" t="str">
        <f>VLOOKUP($K5845,[2]TONG_SL!$A:$D,2,0)</f>
        <v>Chả cốm 300g</v>
      </c>
      <c r="N5845" s="25" t="str">
        <f t="shared" si="823"/>
        <v>K-C6</v>
      </c>
      <c r="Q5845" s="25" t="str">
        <f>VLOOKUP(K5845,[2]TONG_SL!$A:$D,3,0)</f>
        <v>Túi</v>
      </c>
      <c r="R5845" s="1">
        <v>3</v>
      </c>
      <c r="T5845" s="1">
        <f>VLOOKUP(VLOOKUP(G5845,[2]Ma_KH!$A:$R,18,0)&amp;K5845,[2]Gia_MB!$A:$F,6,0)</f>
        <v>74250</v>
      </c>
      <c r="U5845" s="14">
        <f t="shared" si="826"/>
        <v>222750</v>
      </c>
      <c r="W5845" s="64">
        <f t="shared" si="827"/>
        <v>0</v>
      </c>
      <c r="X5845" s="3" t="str">
        <f t="shared" si="828"/>
        <v>8</v>
      </c>
      <c r="Z5845" s="14">
        <f t="shared" si="829"/>
        <v>17820</v>
      </c>
      <c r="AA5845" s="7">
        <f>VLOOKUP(G5845,[2]Ma_KH!$A:$R,14,0)</f>
        <v>60</v>
      </c>
      <c r="AD5845" s="7" t="str">
        <f>IFERROR(VLOOKUP(J5845,'Chuyển Mã'!$B$3:$C$9,2,0),"")</f>
        <v>Hà Nội</v>
      </c>
      <c r="AE5845" s="7" t="str">
        <f t="shared" si="824"/>
        <v>Chả cốm 300g</v>
      </c>
      <c r="AF5845" s="7">
        <f t="shared" si="825"/>
        <v>3</v>
      </c>
    </row>
    <row r="5846" spans="1:32" x14ac:dyDescent="0.25">
      <c r="A5846" s="11">
        <v>45911</v>
      </c>
      <c r="B5846" s="25" t="s">
        <v>9002</v>
      </c>
      <c r="C5846" s="12" t="s">
        <v>7214</v>
      </c>
      <c r="D5846" s="16">
        <v>45912</v>
      </c>
      <c r="G5846" s="13" t="s">
        <v>1136</v>
      </c>
      <c r="I5846" s="25" t="s">
        <v>9002</v>
      </c>
      <c r="J5846" s="13" t="s">
        <v>75</v>
      </c>
      <c r="K5846" s="13" t="s">
        <v>41</v>
      </c>
      <c r="L5846" s="25" t="str">
        <f>VLOOKUP($K5846,[2]TONG_SL!$A:$D,2,0)</f>
        <v>Chả nướng 300g</v>
      </c>
      <c r="N5846" s="25" t="str">
        <f t="shared" si="823"/>
        <v>K-C6</v>
      </c>
      <c r="Q5846" s="25" t="str">
        <f>VLOOKUP(K5846,[2]TONG_SL!$A:$D,3,0)</f>
        <v>Túi</v>
      </c>
      <c r="R5846" s="1">
        <v>3</v>
      </c>
      <c r="T5846" s="1">
        <f>VLOOKUP(VLOOKUP(G5846,[2]Ma_KH!$A:$R,18,0)&amp;K5846,[2]Gia_MB!$A:$F,6,0)</f>
        <v>70950</v>
      </c>
      <c r="U5846" s="14">
        <f t="shared" si="826"/>
        <v>212850</v>
      </c>
      <c r="W5846" s="64">
        <f t="shared" si="827"/>
        <v>0</v>
      </c>
      <c r="X5846" s="3" t="str">
        <f t="shared" si="828"/>
        <v>8</v>
      </c>
      <c r="Z5846" s="14">
        <f t="shared" si="829"/>
        <v>17028</v>
      </c>
      <c r="AA5846" s="7">
        <f>VLOOKUP(G5846,[2]Ma_KH!$A:$R,14,0)</f>
        <v>60</v>
      </c>
      <c r="AD5846" s="7" t="str">
        <f>IFERROR(VLOOKUP(J5846,'Chuyển Mã'!$B$3:$C$9,2,0),"")</f>
        <v>Hà Nội</v>
      </c>
      <c r="AE5846" s="7" t="str">
        <f t="shared" si="824"/>
        <v>Chả nướng 300g</v>
      </c>
      <c r="AF5846" s="7">
        <f t="shared" si="825"/>
        <v>3</v>
      </c>
    </row>
    <row r="5847" spans="1:32" x14ac:dyDescent="0.25">
      <c r="A5847" s="11">
        <v>45911</v>
      </c>
      <c r="B5847" s="25" t="s">
        <v>9003</v>
      </c>
      <c r="C5847" s="12" t="s">
        <v>7214</v>
      </c>
      <c r="D5847" s="16">
        <v>45912</v>
      </c>
      <c r="G5847" s="13" t="s">
        <v>1599</v>
      </c>
      <c r="I5847" s="25" t="s">
        <v>9003</v>
      </c>
      <c r="J5847" s="13" t="s">
        <v>75</v>
      </c>
      <c r="K5847" s="13" t="s">
        <v>30</v>
      </c>
      <c r="L5847" s="25" t="str">
        <f>VLOOKUP($K5847,[2]TONG_SL!$A:$D,2,0)</f>
        <v>Gà muối 500g</v>
      </c>
      <c r="N5847" s="25" t="str">
        <f t="shared" si="823"/>
        <v>K-C6</v>
      </c>
      <c r="Q5847" s="25" t="str">
        <f>VLOOKUP(K5847,[2]TONG_SL!$A:$D,3,0)</f>
        <v>Túi</v>
      </c>
      <c r="R5847" s="1">
        <v>5</v>
      </c>
      <c r="T5847" s="1">
        <f>VLOOKUP(VLOOKUP(G5847,[2]Ma_KH!$A:$R,18,0)&amp;K5847,[2]Gia_MB!$A:$F,6,0)</f>
        <v>111058</v>
      </c>
      <c r="U5847" s="14">
        <f t="shared" si="826"/>
        <v>555290</v>
      </c>
      <c r="W5847" s="64">
        <f t="shared" si="827"/>
        <v>0</v>
      </c>
      <c r="X5847" s="3" t="str">
        <f t="shared" si="828"/>
        <v>8</v>
      </c>
      <c r="Z5847" s="14">
        <f t="shared" si="829"/>
        <v>44423.200000000004</v>
      </c>
      <c r="AA5847" s="7">
        <f>VLOOKUP(G5847,[2]Ma_KH!$A:$R,14,0)</f>
        <v>60</v>
      </c>
      <c r="AD5847" s="7" t="str">
        <f>IFERROR(VLOOKUP(J5847,'Chuyển Mã'!$B$3:$C$9,2,0),"")</f>
        <v>Hà Nội</v>
      </c>
      <c r="AE5847" s="7" t="str">
        <f t="shared" si="824"/>
        <v>Gà muối 500g</v>
      </c>
      <c r="AF5847" s="7">
        <f t="shared" si="825"/>
        <v>5</v>
      </c>
    </row>
    <row r="5848" spans="1:32" x14ac:dyDescent="0.25">
      <c r="A5848" s="11">
        <v>45911</v>
      </c>
      <c r="B5848" s="25" t="s">
        <v>9003</v>
      </c>
      <c r="C5848" s="12" t="s">
        <v>7214</v>
      </c>
      <c r="D5848" s="16">
        <v>45912</v>
      </c>
      <c r="G5848" s="13" t="s">
        <v>1599</v>
      </c>
      <c r="I5848" s="25" t="s">
        <v>9003</v>
      </c>
      <c r="J5848" s="13" t="s">
        <v>75</v>
      </c>
      <c r="K5848" s="13" t="s">
        <v>32</v>
      </c>
      <c r="L5848" s="25" t="str">
        <f>VLOOKUP($K5848,[2]TONG_SL!$A:$D,2,0)</f>
        <v>Giò Tai Lưỡi Xào 250</v>
      </c>
      <c r="N5848" s="25" t="str">
        <f t="shared" si="823"/>
        <v>K-C6</v>
      </c>
      <c r="Q5848" s="25" t="str">
        <f>VLOOKUP(K5848,[2]TONG_SL!$A:$D,3,0)</f>
        <v>Túi</v>
      </c>
      <c r="R5848" s="1">
        <v>2</v>
      </c>
      <c r="T5848" s="1">
        <f>VLOOKUP(VLOOKUP(G5848,[2]Ma_KH!$A:$R,18,0)&amp;K5848,[2]Gia_MB!$A:$F,6,0)</f>
        <v>50183</v>
      </c>
      <c r="U5848" s="14">
        <f t="shared" si="826"/>
        <v>100366</v>
      </c>
      <c r="W5848" s="64">
        <f t="shared" si="827"/>
        <v>0</v>
      </c>
      <c r="X5848" s="3" t="str">
        <f t="shared" si="828"/>
        <v>8</v>
      </c>
      <c r="Z5848" s="14">
        <f t="shared" si="829"/>
        <v>8029.28</v>
      </c>
      <c r="AA5848" s="7">
        <f>VLOOKUP(G5848,[2]Ma_KH!$A:$R,14,0)</f>
        <v>60</v>
      </c>
      <c r="AD5848" s="7" t="str">
        <f>IFERROR(VLOOKUP(J5848,'Chuyển Mã'!$B$3:$C$9,2,0),"")</f>
        <v>Hà Nội</v>
      </c>
      <c r="AE5848" s="7" t="str">
        <f t="shared" si="824"/>
        <v>Giò Tai Lưỡi Xào 250</v>
      </c>
      <c r="AF5848" s="7">
        <f t="shared" si="825"/>
        <v>2</v>
      </c>
    </row>
    <row r="5849" spans="1:32" x14ac:dyDescent="0.25">
      <c r="A5849" s="11">
        <v>45911</v>
      </c>
      <c r="B5849" s="25" t="s">
        <v>9003</v>
      </c>
      <c r="C5849" s="12" t="s">
        <v>7214</v>
      </c>
      <c r="D5849" s="16">
        <v>45912</v>
      </c>
      <c r="G5849" s="13" t="s">
        <v>1599</v>
      </c>
      <c r="I5849" s="25" t="s">
        <v>9003</v>
      </c>
      <c r="J5849" s="13" t="s">
        <v>75</v>
      </c>
      <c r="K5849" s="13" t="s">
        <v>51</v>
      </c>
      <c r="L5849" s="25" t="str">
        <f>VLOOKUP($K5849,[2]TONG_SL!$A:$D,2,0)</f>
        <v>Mọc Nấm Hương 250g</v>
      </c>
      <c r="N5849" s="25" t="str">
        <f t="shared" si="823"/>
        <v>K-C6</v>
      </c>
      <c r="Q5849" s="25" t="str">
        <f>VLOOKUP(K5849,[2]TONG_SL!$A:$D,3,0)</f>
        <v>Túi</v>
      </c>
      <c r="R5849" s="1">
        <v>3</v>
      </c>
      <c r="T5849" s="1">
        <f>VLOOKUP(VLOOKUP(G5849,[2]Ma_KH!$A:$R,18,0)&amp;K5849,[2]Gia_MB!$A:$F,6,0)</f>
        <v>46000</v>
      </c>
      <c r="U5849" s="14">
        <f t="shared" si="826"/>
        <v>138000</v>
      </c>
      <c r="W5849" s="64">
        <f t="shared" si="827"/>
        <v>0</v>
      </c>
      <c r="X5849" s="3" t="str">
        <f t="shared" si="828"/>
        <v>8</v>
      </c>
      <c r="Z5849" s="14">
        <f t="shared" si="829"/>
        <v>11040</v>
      </c>
      <c r="AA5849" s="7">
        <f>VLOOKUP(G5849,[2]Ma_KH!$A:$R,14,0)</f>
        <v>60</v>
      </c>
      <c r="AD5849" s="7" t="str">
        <f>IFERROR(VLOOKUP(J5849,'Chuyển Mã'!$B$3:$C$9,2,0),"")</f>
        <v>Hà Nội</v>
      </c>
      <c r="AE5849" s="7" t="str">
        <f t="shared" si="824"/>
        <v>Mọc Nấm Hương 250g</v>
      </c>
      <c r="AF5849" s="7">
        <f t="shared" si="825"/>
        <v>3</v>
      </c>
    </row>
    <row r="5850" spans="1:32" x14ac:dyDescent="0.25">
      <c r="A5850" s="11">
        <v>45911</v>
      </c>
      <c r="B5850" s="25" t="s">
        <v>9003</v>
      </c>
      <c r="C5850" s="12" t="s">
        <v>7214</v>
      </c>
      <c r="D5850" s="16">
        <v>45912</v>
      </c>
      <c r="G5850" s="13" t="s">
        <v>1599</v>
      </c>
      <c r="I5850" s="25" t="s">
        <v>9003</v>
      </c>
      <c r="J5850" s="13" t="s">
        <v>75</v>
      </c>
      <c r="K5850" s="13" t="s">
        <v>35</v>
      </c>
      <c r="L5850" s="25" t="str">
        <f>VLOOKUP($K5850,[2]TONG_SL!$A:$D,2,0)</f>
        <v>Tai heo muối 200g</v>
      </c>
      <c r="N5850" s="25" t="str">
        <f t="shared" si="823"/>
        <v>K-C6</v>
      </c>
      <c r="Q5850" s="25" t="str">
        <f>VLOOKUP(K5850,[2]TONG_SL!$A:$D,3,0)</f>
        <v>Túi</v>
      </c>
      <c r="R5850" s="1">
        <v>3</v>
      </c>
      <c r="T5850" s="1">
        <f>VLOOKUP(VLOOKUP(G5850,[2]Ma_KH!$A:$R,18,0)&amp;K5850,[2]Gia_MB!$A:$F,6,0)</f>
        <v>55595</v>
      </c>
      <c r="U5850" s="14">
        <f t="shared" si="826"/>
        <v>166785</v>
      </c>
      <c r="W5850" s="64">
        <f t="shared" si="827"/>
        <v>0</v>
      </c>
      <c r="X5850" s="3" t="str">
        <f t="shared" si="828"/>
        <v>8</v>
      </c>
      <c r="Z5850" s="14">
        <f t="shared" si="829"/>
        <v>13342.800000000001</v>
      </c>
      <c r="AA5850" s="7">
        <f>VLOOKUP(G5850,[2]Ma_KH!$A:$R,14,0)</f>
        <v>60</v>
      </c>
      <c r="AD5850" s="7" t="str">
        <f>IFERROR(VLOOKUP(J5850,'Chuyển Mã'!$B$3:$C$9,2,0),"")</f>
        <v>Hà Nội</v>
      </c>
      <c r="AE5850" s="7" t="str">
        <f t="shared" si="824"/>
        <v>Tai heo muối 200g</v>
      </c>
      <c r="AF5850" s="7">
        <f t="shared" si="825"/>
        <v>3</v>
      </c>
    </row>
    <row r="5851" spans="1:32" x14ac:dyDescent="0.25">
      <c r="A5851" s="11">
        <v>45911</v>
      </c>
      <c r="B5851" s="25" t="s">
        <v>9003</v>
      </c>
      <c r="C5851" s="12" t="s">
        <v>7214</v>
      </c>
      <c r="D5851" s="16">
        <v>45912</v>
      </c>
      <c r="G5851" s="13" t="s">
        <v>1599</v>
      </c>
      <c r="I5851" s="25" t="s">
        <v>9003</v>
      </c>
      <c r="J5851" s="13" t="s">
        <v>75</v>
      </c>
      <c r="K5851" s="13" t="s">
        <v>39</v>
      </c>
      <c r="L5851" s="25" t="str">
        <f>VLOOKUP($K5851,[2]TONG_SL!$A:$D,2,0)</f>
        <v>Chả cốm 300g</v>
      </c>
      <c r="N5851" s="25" t="str">
        <f t="shared" si="823"/>
        <v>K-C6</v>
      </c>
      <c r="Q5851" s="25" t="str">
        <f>VLOOKUP(K5851,[2]TONG_SL!$A:$D,3,0)</f>
        <v>Túi</v>
      </c>
      <c r="R5851" s="1">
        <v>3</v>
      </c>
      <c r="T5851" s="1">
        <f>VLOOKUP(VLOOKUP(G5851,[2]Ma_KH!$A:$R,18,0)&amp;K5851,[2]Gia_MB!$A:$F,6,0)</f>
        <v>74250</v>
      </c>
      <c r="U5851" s="14">
        <f t="shared" si="826"/>
        <v>222750</v>
      </c>
      <c r="W5851" s="64">
        <f t="shared" si="827"/>
        <v>0</v>
      </c>
      <c r="X5851" s="3" t="str">
        <f t="shared" si="828"/>
        <v>8</v>
      </c>
      <c r="Z5851" s="14">
        <f t="shared" si="829"/>
        <v>17820</v>
      </c>
      <c r="AA5851" s="7">
        <f>VLOOKUP(G5851,[2]Ma_KH!$A:$R,14,0)</f>
        <v>60</v>
      </c>
      <c r="AD5851" s="7" t="str">
        <f>IFERROR(VLOOKUP(J5851,'Chuyển Mã'!$B$3:$C$9,2,0),"")</f>
        <v>Hà Nội</v>
      </c>
      <c r="AE5851" s="7" t="str">
        <f t="shared" si="824"/>
        <v>Chả cốm 300g</v>
      </c>
      <c r="AF5851" s="7">
        <f t="shared" si="825"/>
        <v>3</v>
      </c>
    </row>
    <row r="5852" spans="1:32" x14ac:dyDescent="0.25">
      <c r="A5852" s="11">
        <v>45911</v>
      </c>
      <c r="B5852" s="25" t="s">
        <v>9004</v>
      </c>
      <c r="C5852" s="12" t="s">
        <v>7214</v>
      </c>
      <c r="D5852" s="16">
        <v>45912</v>
      </c>
      <c r="G5852" s="13" t="s">
        <v>9024</v>
      </c>
      <c r="I5852" s="25" t="s">
        <v>9004</v>
      </c>
      <c r="J5852" s="13" t="s">
        <v>75</v>
      </c>
      <c r="K5852" s="13" t="s">
        <v>30</v>
      </c>
      <c r="L5852" s="25" t="str">
        <f>VLOOKUP($K5852,[2]TONG_SL!$A:$D,2,0)</f>
        <v>Gà muối 500g</v>
      </c>
      <c r="N5852" s="25" t="str">
        <f t="shared" si="823"/>
        <v>K-C6</v>
      </c>
      <c r="Q5852" s="25" t="str">
        <f>VLOOKUP(K5852,[2]TONG_SL!$A:$D,3,0)</f>
        <v>Túi</v>
      </c>
      <c r="R5852" s="1">
        <v>5</v>
      </c>
      <c r="T5852" s="1">
        <f>VLOOKUP(VLOOKUP(G5852,[2]Ma_KH!$A:$R,18,0)&amp;K5852,[2]Gia_MB!$A:$F,6,0)</f>
        <v>111058</v>
      </c>
      <c r="U5852" s="14">
        <f t="shared" si="826"/>
        <v>555290</v>
      </c>
      <c r="W5852" s="64">
        <f t="shared" si="827"/>
        <v>0</v>
      </c>
      <c r="X5852" s="3" t="str">
        <f t="shared" si="828"/>
        <v>8</v>
      </c>
      <c r="Z5852" s="14">
        <f t="shared" si="829"/>
        <v>44423.200000000004</v>
      </c>
      <c r="AA5852" s="7">
        <f>VLOOKUP(G5852,[2]Ma_KH!$A:$R,14,0)</f>
        <v>60</v>
      </c>
      <c r="AD5852" s="7" t="str">
        <f>IFERROR(VLOOKUP(J5852,'Chuyển Mã'!$B$3:$C$9,2,0),"")</f>
        <v>Hà Nội</v>
      </c>
      <c r="AE5852" s="7" t="str">
        <f t="shared" si="824"/>
        <v>Gà muối 500g</v>
      </c>
      <c r="AF5852" s="7">
        <f t="shared" si="825"/>
        <v>5</v>
      </c>
    </row>
    <row r="5853" spans="1:32" x14ac:dyDescent="0.25">
      <c r="A5853" s="11">
        <v>45911</v>
      </c>
      <c r="B5853" s="25" t="s">
        <v>9004</v>
      </c>
      <c r="C5853" s="12" t="s">
        <v>7214</v>
      </c>
      <c r="D5853" s="16">
        <v>45912</v>
      </c>
      <c r="G5853" s="13" t="s">
        <v>9024</v>
      </c>
      <c r="I5853" s="25" t="s">
        <v>9004</v>
      </c>
      <c r="J5853" s="13" t="s">
        <v>75</v>
      </c>
      <c r="K5853" s="13" t="s">
        <v>51</v>
      </c>
      <c r="L5853" s="25" t="str">
        <f>VLOOKUP($K5853,[2]TONG_SL!$A:$D,2,0)</f>
        <v>Mọc Nấm Hương 250g</v>
      </c>
      <c r="N5853" s="25" t="str">
        <f t="shared" si="823"/>
        <v>K-C6</v>
      </c>
      <c r="Q5853" s="25" t="str">
        <f>VLOOKUP(K5853,[2]TONG_SL!$A:$D,3,0)</f>
        <v>Túi</v>
      </c>
      <c r="R5853" s="1">
        <v>3</v>
      </c>
      <c r="T5853" s="1">
        <f>VLOOKUP(VLOOKUP(G5853,[2]Ma_KH!$A:$R,18,0)&amp;K5853,[2]Gia_MB!$A:$F,6,0)</f>
        <v>46000</v>
      </c>
      <c r="U5853" s="14">
        <f t="shared" si="826"/>
        <v>138000</v>
      </c>
      <c r="W5853" s="64">
        <f t="shared" si="827"/>
        <v>0</v>
      </c>
      <c r="X5853" s="3" t="str">
        <f t="shared" si="828"/>
        <v>8</v>
      </c>
      <c r="Z5853" s="14">
        <f t="shared" si="829"/>
        <v>11040</v>
      </c>
      <c r="AA5853" s="7">
        <f>VLOOKUP(G5853,[2]Ma_KH!$A:$R,14,0)</f>
        <v>60</v>
      </c>
      <c r="AD5853" s="7" t="str">
        <f>IFERROR(VLOOKUP(J5853,'Chuyển Mã'!$B$3:$C$9,2,0),"")</f>
        <v>Hà Nội</v>
      </c>
      <c r="AE5853" s="7" t="str">
        <f t="shared" si="824"/>
        <v>Mọc Nấm Hương 250g</v>
      </c>
      <c r="AF5853" s="7">
        <f t="shared" si="825"/>
        <v>3</v>
      </c>
    </row>
    <row r="5854" spans="1:32" x14ac:dyDescent="0.25">
      <c r="A5854" s="11">
        <v>45911</v>
      </c>
      <c r="B5854" s="25" t="s">
        <v>9004</v>
      </c>
      <c r="C5854" s="12" t="s">
        <v>7214</v>
      </c>
      <c r="D5854" s="16">
        <v>45912</v>
      </c>
      <c r="G5854" s="13" t="s">
        <v>9024</v>
      </c>
      <c r="I5854" s="25" t="s">
        <v>9004</v>
      </c>
      <c r="J5854" s="13" t="s">
        <v>75</v>
      </c>
      <c r="K5854" s="13" t="s">
        <v>39</v>
      </c>
      <c r="L5854" s="25" t="str">
        <f>VLOOKUP($K5854,[2]TONG_SL!$A:$D,2,0)</f>
        <v>Chả cốm 300g</v>
      </c>
      <c r="N5854" s="25" t="str">
        <f t="shared" si="823"/>
        <v>K-C6</v>
      </c>
      <c r="Q5854" s="25" t="str">
        <f>VLOOKUP(K5854,[2]TONG_SL!$A:$D,3,0)</f>
        <v>Túi</v>
      </c>
      <c r="R5854" s="1">
        <v>3</v>
      </c>
      <c r="T5854" s="1">
        <f>VLOOKUP(VLOOKUP(G5854,[2]Ma_KH!$A:$R,18,0)&amp;K5854,[2]Gia_MB!$A:$F,6,0)</f>
        <v>74250</v>
      </c>
      <c r="U5854" s="14">
        <f t="shared" si="826"/>
        <v>222750</v>
      </c>
      <c r="W5854" s="64">
        <f t="shared" si="827"/>
        <v>0</v>
      </c>
      <c r="X5854" s="3" t="str">
        <f t="shared" si="828"/>
        <v>8</v>
      </c>
      <c r="Z5854" s="14">
        <f t="shared" si="829"/>
        <v>17820</v>
      </c>
      <c r="AA5854" s="7">
        <f>VLOOKUP(G5854,[2]Ma_KH!$A:$R,14,0)</f>
        <v>60</v>
      </c>
      <c r="AD5854" s="7" t="str">
        <f>IFERROR(VLOOKUP(J5854,'Chuyển Mã'!$B$3:$C$9,2,0),"")</f>
        <v>Hà Nội</v>
      </c>
      <c r="AE5854" s="7" t="str">
        <f t="shared" si="824"/>
        <v>Chả cốm 300g</v>
      </c>
      <c r="AF5854" s="7">
        <f t="shared" si="825"/>
        <v>3</v>
      </c>
    </row>
    <row r="5855" spans="1:32" x14ac:dyDescent="0.25">
      <c r="A5855" s="11">
        <v>45908</v>
      </c>
      <c r="B5855" s="25">
        <v>48449</v>
      </c>
      <c r="C5855" s="12" t="s">
        <v>7214</v>
      </c>
      <c r="D5855" s="16">
        <v>45912</v>
      </c>
      <c r="G5855" s="13" t="s">
        <v>7607</v>
      </c>
      <c r="I5855" s="13" t="s">
        <v>9025</v>
      </c>
      <c r="J5855" s="13" t="s">
        <v>1811</v>
      </c>
      <c r="K5855" s="13" t="s">
        <v>8880</v>
      </c>
      <c r="L5855" s="25" t="str">
        <f>VLOOKUP($K5855,[2]TONG_SL!$A:$D,2,0)</f>
        <v>Chân giò heo muối 100g</v>
      </c>
      <c r="N5855" s="25" t="str">
        <f t="shared" si="823"/>
        <v>K-C6</v>
      </c>
      <c r="Q5855" s="25" t="str">
        <f>VLOOKUP(K5855,[2]TONG_SL!$A:$D,3,0)</f>
        <v>Gói</v>
      </c>
      <c r="R5855" s="1">
        <v>10</v>
      </c>
      <c r="T5855" s="1">
        <f>VLOOKUP(VLOOKUP(G5855,[2]Ma_KH!$A:$R,18,0)&amp;K5855,[2]Gia_MB!$A:$F,6,0)</f>
        <v>23076</v>
      </c>
      <c r="U5855" s="14">
        <f t="shared" si="826"/>
        <v>230760</v>
      </c>
      <c r="W5855" s="64">
        <f t="shared" si="827"/>
        <v>0</v>
      </c>
      <c r="X5855" s="3" t="str">
        <f t="shared" si="828"/>
        <v>8</v>
      </c>
      <c r="Z5855" s="14">
        <f t="shared" si="829"/>
        <v>18460.8</v>
      </c>
      <c r="AA5855" s="7">
        <f>VLOOKUP(G5855,[2]Ma_KH!$A:$R,14,0)</f>
        <v>67</v>
      </c>
      <c r="AD5855" s="7" t="str">
        <f>IFERROR(VLOOKUP(J5855,'Chuyển Mã'!$B$3:$C$9,2,0),"")</f>
        <v>Hà Nội</v>
      </c>
      <c r="AE5855" s="7" t="str">
        <f t="shared" si="824"/>
        <v>Chân giò heo muối 100g</v>
      </c>
      <c r="AF5855" s="7">
        <f t="shared" si="825"/>
        <v>10</v>
      </c>
    </row>
    <row r="5856" spans="1:32" x14ac:dyDescent="0.25">
      <c r="A5856" s="11">
        <v>45908</v>
      </c>
      <c r="B5856" s="25">
        <v>48451</v>
      </c>
      <c r="C5856" s="12" t="s">
        <v>7214</v>
      </c>
      <c r="D5856" s="16">
        <v>45912</v>
      </c>
      <c r="G5856" s="13" t="s">
        <v>7607</v>
      </c>
      <c r="I5856" s="13" t="s">
        <v>9026</v>
      </c>
      <c r="J5856" s="13" t="s">
        <v>1811</v>
      </c>
      <c r="K5856" s="13" t="s">
        <v>8880</v>
      </c>
      <c r="L5856" s="25" t="str">
        <f>VLOOKUP($K5856,[2]TONG_SL!$A:$D,2,0)</f>
        <v>Chân giò heo muối 100g</v>
      </c>
      <c r="N5856" s="25" t="str">
        <f t="shared" si="823"/>
        <v>K-C6</v>
      </c>
      <c r="Q5856" s="25" t="str">
        <f>VLOOKUP(K5856,[2]TONG_SL!$A:$D,3,0)</f>
        <v>Gói</v>
      </c>
      <c r="R5856" s="1">
        <v>10</v>
      </c>
      <c r="T5856" s="1">
        <f>VLOOKUP(VLOOKUP(G5856,[2]Ma_KH!$A:$R,18,0)&amp;K5856,[2]Gia_MB!$A:$F,6,0)</f>
        <v>23076</v>
      </c>
      <c r="U5856" s="14">
        <f t="shared" si="826"/>
        <v>230760</v>
      </c>
      <c r="W5856" s="64">
        <f t="shared" si="827"/>
        <v>0</v>
      </c>
      <c r="X5856" s="3" t="str">
        <f t="shared" si="828"/>
        <v>8</v>
      </c>
      <c r="Z5856" s="14">
        <f t="shared" si="829"/>
        <v>18460.8</v>
      </c>
      <c r="AA5856" s="7">
        <f>VLOOKUP(G5856,[2]Ma_KH!$A:$R,14,0)</f>
        <v>67</v>
      </c>
      <c r="AD5856" s="7" t="str">
        <f>IFERROR(VLOOKUP(J5856,'Chuyển Mã'!$B$3:$C$9,2,0),"")</f>
        <v>Hà Nội</v>
      </c>
      <c r="AE5856" s="7" t="str">
        <f t="shared" si="824"/>
        <v>Chân giò heo muối 100g</v>
      </c>
      <c r="AF5856" s="7">
        <f t="shared" si="825"/>
        <v>10</v>
      </c>
    </row>
    <row r="5857" spans="1:32" x14ac:dyDescent="0.25">
      <c r="A5857" s="11">
        <v>45909</v>
      </c>
      <c r="B5857" s="25">
        <v>31571</v>
      </c>
      <c r="C5857" s="12" t="s">
        <v>7214</v>
      </c>
      <c r="D5857" s="16">
        <v>45912</v>
      </c>
      <c r="G5857" s="13" t="s">
        <v>8238</v>
      </c>
      <c r="I5857" s="13" t="s">
        <v>8309</v>
      </c>
      <c r="J5857" s="13" t="s">
        <v>1811</v>
      </c>
      <c r="K5857" s="13" t="s">
        <v>8878</v>
      </c>
      <c r="L5857" s="25" t="str">
        <f>VLOOKUP($K5857,[2]TONG_SL!$A:$D,2,0)</f>
        <v>Chân giò heo muối 300g</v>
      </c>
      <c r="N5857" s="25" t="str">
        <f t="shared" si="823"/>
        <v>K-C6</v>
      </c>
      <c r="Q5857" s="25" t="str">
        <f>VLOOKUP(K5857,[2]TONG_SL!$A:$D,3,0)</f>
        <v>Túi</v>
      </c>
      <c r="R5857" s="1">
        <v>3</v>
      </c>
      <c r="T5857" s="1">
        <f>VLOOKUP(VLOOKUP(G5857,[2]Ma_KH!$A:$R,18,0)&amp;K5857,[2]Gia_MB!$A:$F,6,0)</f>
        <v>73431</v>
      </c>
      <c r="U5857" s="14">
        <f t="shared" si="826"/>
        <v>220293</v>
      </c>
      <c r="W5857" s="64">
        <f t="shared" si="827"/>
        <v>0</v>
      </c>
      <c r="X5857" s="3" t="str">
        <f t="shared" si="828"/>
        <v>8</v>
      </c>
      <c r="Z5857" s="14">
        <f t="shared" si="829"/>
        <v>17623.439999999999</v>
      </c>
      <c r="AA5857" s="7">
        <f>VLOOKUP(G5857,[2]Ma_KH!$A:$R,14,0)</f>
        <v>46</v>
      </c>
      <c r="AD5857" s="7" t="str">
        <f>IFERROR(VLOOKUP(J5857,'Chuyển Mã'!$B$3:$C$9,2,0),"")</f>
        <v>Hà Nội</v>
      </c>
      <c r="AE5857" s="7" t="str">
        <f t="shared" si="824"/>
        <v>Chân giò heo muối 300g</v>
      </c>
      <c r="AF5857" s="7">
        <f t="shared" si="825"/>
        <v>3</v>
      </c>
    </row>
    <row r="5858" spans="1:32" x14ac:dyDescent="0.25">
      <c r="A5858" s="11">
        <v>45909</v>
      </c>
      <c r="B5858" s="25">
        <v>31571</v>
      </c>
      <c r="C5858" s="12" t="s">
        <v>7214</v>
      </c>
      <c r="D5858" s="16">
        <v>45912</v>
      </c>
      <c r="G5858" s="13" t="s">
        <v>8238</v>
      </c>
      <c r="I5858" s="13" t="s">
        <v>8309</v>
      </c>
      <c r="J5858" s="13" t="s">
        <v>1811</v>
      </c>
      <c r="K5858" s="13" t="s">
        <v>8880</v>
      </c>
      <c r="L5858" s="25" t="str">
        <f>VLOOKUP($K5858,[2]TONG_SL!$A:$D,2,0)</f>
        <v>Chân giò heo muối 100g</v>
      </c>
      <c r="N5858" s="25" t="str">
        <f t="shared" si="823"/>
        <v>K-C6</v>
      </c>
      <c r="Q5858" s="25" t="str">
        <f>VLOOKUP(K5858,[2]TONG_SL!$A:$D,3,0)</f>
        <v>Gói</v>
      </c>
      <c r="R5858" s="1">
        <v>5</v>
      </c>
      <c r="T5858" s="1">
        <f>VLOOKUP(VLOOKUP(G5858,[2]Ma_KH!$A:$R,18,0)&amp;K5858,[2]Gia_MB!$A:$F,6,0)</f>
        <v>22830</v>
      </c>
      <c r="U5858" s="14">
        <f t="shared" si="826"/>
        <v>114150</v>
      </c>
      <c r="W5858" s="64">
        <f t="shared" si="827"/>
        <v>0</v>
      </c>
      <c r="X5858" s="3" t="str">
        <f t="shared" si="828"/>
        <v>8</v>
      </c>
      <c r="Z5858" s="14">
        <f t="shared" si="829"/>
        <v>9132</v>
      </c>
      <c r="AA5858" s="7">
        <f>VLOOKUP(G5858,[2]Ma_KH!$A:$R,14,0)</f>
        <v>46</v>
      </c>
      <c r="AD5858" s="7" t="str">
        <f>IFERROR(VLOOKUP(J5858,'Chuyển Mã'!$B$3:$C$9,2,0),"")</f>
        <v>Hà Nội</v>
      </c>
      <c r="AE5858" s="7" t="str">
        <f t="shared" si="824"/>
        <v>Chân giò heo muối 100g</v>
      </c>
      <c r="AF5858" s="7">
        <f t="shared" si="825"/>
        <v>5</v>
      </c>
    </row>
    <row r="5859" spans="1:32" x14ac:dyDescent="0.25">
      <c r="A5859" s="11">
        <v>45909</v>
      </c>
      <c r="B5859" s="25">
        <v>31571</v>
      </c>
      <c r="C5859" s="12" t="s">
        <v>7214</v>
      </c>
      <c r="D5859" s="16">
        <v>45912</v>
      </c>
      <c r="G5859" s="13" t="s">
        <v>8238</v>
      </c>
      <c r="I5859" s="13" t="s">
        <v>8309</v>
      </c>
      <c r="J5859" s="13" t="s">
        <v>1811</v>
      </c>
      <c r="K5859" s="13" t="s">
        <v>55</v>
      </c>
      <c r="L5859" s="25" t="str">
        <f>VLOOKUP($K5859,[2]TONG_SL!$A:$D,2,0)</f>
        <v>Gà xì dầu 500g</v>
      </c>
      <c r="N5859" s="25" t="str">
        <f t="shared" si="823"/>
        <v>K-C6</v>
      </c>
      <c r="Q5859" s="25" t="str">
        <f>VLOOKUP(K5859,[2]TONG_SL!$A:$D,3,0)</f>
        <v>Túi</v>
      </c>
      <c r="R5859" s="1">
        <v>2</v>
      </c>
      <c r="T5859" s="1">
        <f>VLOOKUP(VLOOKUP(G5859,[2]Ma_KH!$A:$R,18,0)&amp;K5859,[2]Gia_MB!$A:$F,6,0)</f>
        <v>103794</v>
      </c>
      <c r="U5859" s="14">
        <f t="shared" si="826"/>
        <v>207588</v>
      </c>
      <c r="W5859" s="64">
        <f t="shared" si="827"/>
        <v>0</v>
      </c>
      <c r="X5859" s="3" t="str">
        <f t="shared" si="828"/>
        <v>8</v>
      </c>
      <c r="Z5859" s="14">
        <f t="shared" si="829"/>
        <v>16607.04</v>
      </c>
      <c r="AA5859" s="7">
        <f>VLOOKUP(G5859,[2]Ma_KH!$A:$R,14,0)</f>
        <v>46</v>
      </c>
      <c r="AD5859" s="7" t="str">
        <f>IFERROR(VLOOKUP(J5859,'Chuyển Mã'!$B$3:$C$9,2,0),"")</f>
        <v>Hà Nội</v>
      </c>
      <c r="AE5859" s="7" t="str">
        <f t="shared" si="824"/>
        <v>Gà xì dầu 500g</v>
      </c>
      <c r="AF5859" s="7">
        <f t="shared" si="825"/>
        <v>2</v>
      </c>
    </row>
    <row r="5860" spans="1:32" x14ac:dyDescent="0.25">
      <c r="A5860" s="11">
        <v>45909</v>
      </c>
      <c r="B5860" s="25">
        <v>31571</v>
      </c>
      <c r="C5860" s="12" t="s">
        <v>7214</v>
      </c>
      <c r="D5860" s="16">
        <v>45912</v>
      </c>
      <c r="G5860" s="13" t="s">
        <v>8238</v>
      </c>
      <c r="I5860" s="13" t="s">
        <v>8309</v>
      </c>
      <c r="J5860" s="13" t="s">
        <v>1811</v>
      </c>
      <c r="K5860" s="13" t="s">
        <v>30</v>
      </c>
      <c r="L5860" s="25" t="str">
        <f>VLOOKUP($K5860,[2]TONG_SL!$A:$D,2,0)</f>
        <v>Gà muối 500g</v>
      </c>
      <c r="N5860" s="25" t="str">
        <f t="shared" si="823"/>
        <v>K-C6</v>
      </c>
      <c r="Q5860" s="25" t="str">
        <f>VLOOKUP(K5860,[2]TONG_SL!$A:$D,3,0)</f>
        <v>Túi</v>
      </c>
      <c r="R5860" s="1">
        <v>2</v>
      </c>
      <c r="T5860" s="1">
        <f>VLOOKUP(VLOOKUP(G5860,[2]Ma_KH!$A:$R,18,0)&amp;K5860,[2]Gia_MB!$A:$F,6,0)</f>
        <v>111058</v>
      </c>
      <c r="U5860" s="14">
        <f t="shared" si="826"/>
        <v>222116</v>
      </c>
      <c r="W5860" s="64">
        <f t="shared" si="827"/>
        <v>0</v>
      </c>
      <c r="X5860" s="3" t="str">
        <f t="shared" si="828"/>
        <v>8</v>
      </c>
      <c r="Z5860" s="14">
        <f t="shared" si="829"/>
        <v>17769.28</v>
      </c>
      <c r="AA5860" s="7">
        <f>VLOOKUP(G5860,[2]Ma_KH!$A:$R,14,0)</f>
        <v>46</v>
      </c>
      <c r="AD5860" s="7" t="str">
        <f>IFERROR(VLOOKUP(J5860,'Chuyển Mã'!$B$3:$C$9,2,0),"")</f>
        <v>Hà Nội</v>
      </c>
      <c r="AE5860" s="7" t="str">
        <f t="shared" si="824"/>
        <v>Gà muối 500g</v>
      </c>
      <c r="AF5860" s="7">
        <f t="shared" si="825"/>
        <v>2</v>
      </c>
    </row>
    <row r="5861" spans="1:32" x14ac:dyDescent="0.25">
      <c r="A5861" s="11">
        <v>45908</v>
      </c>
      <c r="B5861" s="25">
        <v>48452</v>
      </c>
      <c r="C5861" s="12" t="s">
        <v>7214</v>
      </c>
      <c r="D5861" s="16">
        <v>45912</v>
      </c>
      <c r="G5861" s="13" t="s">
        <v>7607</v>
      </c>
      <c r="I5861" s="13" t="s">
        <v>9027</v>
      </c>
      <c r="J5861" s="13" t="s">
        <v>1811</v>
      </c>
      <c r="K5861" s="13" t="s">
        <v>8880</v>
      </c>
      <c r="L5861" s="25" t="str">
        <f>VLOOKUP($K5861,[2]TONG_SL!$A:$D,2,0)</f>
        <v>Chân giò heo muối 100g</v>
      </c>
      <c r="N5861" s="25" t="str">
        <f t="shared" si="823"/>
        <v>K-C6</v>
      </c>
      <c r="Q5861" s="25" t="str">
        <f>VLOOKUP(K5861,[2]TONG_SL!$A:$D,3,0)</f>
        <v>Gói</v>
      </c>
      <c r="R5861" s="1">
        <v>8</v>
      </c>
      <c r="T5861" s="1">
        <f>VLOOKUP(VLOOKUP(G5861,[2]Ma_KH!$A:$R,18,0)&amp;K5861,[2]Gia_MB!$A:$F,6,0)</f>
        <v>23076</v>
      </c>
      <c r="U5861" s="14">
        <f t="shared" si="826"/>
        <v>184608</v>
      </c>
      <c r="W5861" s="64">
        <f t="shared" si="827"/>
        <v>0</v>
      </c>
      <c r="X5861" s="3" t="str">
        <f t="shared" si="828"/>
        <v>8</v>
      </c>
      <c r="Z5861" s="14">
        <f t="shared" si="829"/>
        <v>14768.64</v>
      </c>
      <c r="AA5861" s="7">
        <f>VLOOKUP(G5861,[2]Ma_KH!$A:$R,14,0)</f>
        <v>67</v>
      </c>
      <c r="AD5861" s="7" t="str">
        <f>IFERROR(VLOOKUP(J5861,'Chuyển Mã'!$B$3:$C$9,2,0),"")</f>
        <v>Hà Nội</v>
      </c>
      <c r="AE5861" s="7" t="str">
        <f t="shared" si="824"/>
        <v>Chân giò heo muối 100g</v>
      </c>
      <c r="AF5861" s="7">
        <f t="shared" si="825"/>
        <v>8</v>
      </c>
    </row>
    <row r="5862" spans="1:32" x14ac:dyDescent="0.25">
      <c r="A5862" s="11">
        <v>45908</v>
      </c>
      <c r="B5862" s="25">
        <v>48450</v>
      </c>
      <c r="C5862" s="12" t="s">
        <v>7214</v>
      </c>
      <c r="D5862" s="16">
        <v>45912</v>
      </c>
      <c r="G5862" s="13" t="s">
        <v>7607</v>
      </c>
      <c r="I5862" s="13" t="s">
        <v>9028</v>
      </c>
      <c r="J5862" s="13" t="s">
        <v>1811</v>
      </c>
      <c r="K5862" s="13" t="s">
        <v>8880</v>
      </c>
      <c r="L5862" s="25" t="str">
        <f>VLOOKUP($K5862,[2]TONG_SL!$A:$D,2,0)</f>
        <v>Chân giò heo muối 100g</v>
      </c>
      <c r="N5862" s="25" t="str">
        <f t="shared" ref="N5862:N5925" si="830">IF($B5862&lt;&gt;"","K-C6","")</f>
        <v>K-C6</v>
      </c>
      <c r="Q5862" s="25" t="str">
        <f>VLOOKUP(K5862,[2]TONG_SL!$A:$D,3,0)</f>
        <v>Gói</v>
      </c>
      <c r="R5862" s="1">
        <v>10</v>
      </c>
      <c r="T5862" s="1">
        <f>VLOOKUP(VLOOKUP(G5862,[2]Ma_KH!$A:$R,18,0)&amp;K5862,[2]Gia_MB!$A:$F,6,0)</f>
        <v>23076</v>
      </c>
      <c r="U5862" s="14">
        <f t="shared" si="826"/>
        <v>230760</v>
      </c>
      <c r="W5862" s="64">
        <f t="shared" si="827"/>
        <v>0</v>
      </c>
      <c r="X5862" s="3" t="str">
        <f t="shared" si="828"/>
        <v>8</v>
      </c>
      <c r="Z5862" s="14">
        <f t="shared" si="829"/>
        <v>18460.8</v>
      </c>
      <c r="AA5862" s="7">
        <f>VLOOKUP(G5862,[2]Ma_KH!$A:$R,14,0)</f>
        <v>67</v>
      </c>
      <c r="AD5862" s="7" t="str">
        <f>IFERROR(VLOOKUP(J5862,'Chuyển Mã'!$B$3:$C$9,2,0),"")</f>
        <v>Hà Nội</v>
      </c>
      <c r="AE5862" s="7" t="str">
        <f t="shared" si="824"/>
        <v>Chân giò heo muối 100g</v>
      </c>
      <c r="AF5862" s="7">
        <f t="shared" si="825"/>
        <v>10</v>
      </c>
    </row>
    <row r="5863" spans="1:32" x14ac:dyDescent="0.25">
      <c r="A5863" s="11">
        <v>45908</v>
      </c>
      <c r="B5863" s="25">
        <v>48463</v>
      </c>
      <c r="C5863" s="12" t="s">
        <v>7214</v>
      </c>
      <c r="D5863" s="16">
        <v>45912</v>
      </c>
      <c r="G5863" s="13" t="s">
        <v>7607</v>
      </c>
      <c r="I5863" s="13" t="s">
        <v>9029</v>
      </c>
      <c r="J5863" s="13" t="s">
        <v>1811</v>
      </c>
      <c r="K5863" s="13" t="s">
        <v>8880</v>
      </c>
      <c r="L5863" s="25" t="str">
        <f>VLOOKUP($K5863,[2]TONG_SL!$A:$D,2,0)</f>
        <v>Chân giò heo muối 100g</v>
      </c>
      <c r="N5863" s="25" t="str">
        <f t="shared" si="830"/>
        <v>K-C6</v>
      </c>
      <c r="Q5863" s="25" t="str">
        <f>VLOOKUP(K5863,[2]TONG_SL!$A:$D,3,0)</f>
        <v>Gói</v>
      </c>
      <c r="R5863" s="1">
        <v>10</v>
      </c>
      <c r="T5863" s="1">
        <f>VLOOKUP(VLOOKUP(G5863,[2]Ma_KH!$A:$R,18,0)&amp;K5863,[2]Gia_MB!$A:$F,6,0)</f>
        <v>23076</v>
      </c>
      <c r="U5863" s="14">
        <f t="shared" si="826"/>
        <v>230760</v>
      </c>
      <c r="W5863" s="64">
        <f t="shared" si="827"/>
        <v>0</v>
      </c>
      <c r="X5863" s="3" t="str">
        <f t="shared" si="828"/>
        <v>8</v>
      </c>
      <c r="Z5863" s="14">
        <f t="shared" si="829"/>
        <v>18460.8</v>
      </c>
      <c r="AA5863" s="7">
        <f>VLOOKUP(G5863,[2]Ma_KH!$A:$R,14,0)</f>
        <v>67</v>
      </c>
      <c r="AD5863" s="7" t="str">
        <f>IFERROR(VLOOKUP(J5863,'Chuyển Mã'!$B$3:$C$9,2,0),"")</f>
        <v>Hà Nội</v>
      </c>
      <c r="AE5863" s="7" t="str">
        <f t="shared" si="824"/>
        <v>Chân giò heo muối 100g</v>
      </c>
      <c r="AF5863" s="7">
        <f t="shared" si="825"/>
        <v>10</v>
      </c>
    </row>
    <row r="5864" spans="1:32" x14ac:dyDescent="0.25">
      <c r="A5864" s="11">
        <v>45912</v>
      </c>
      <c r="B5864" s="25" t="s">
        <v>9005</v>
      </c>
      <c r="C5864" s="12" t="s">
        <v>7214</v>
      </c>
      <c r="D5864" s="16">
        <v>45912</v>
      </c>
      <c r="G5864" s="13" t="s">
        <v>306</v>
      </c>
      <c r="I5864" s="13" t="s">
        <v>9030</v>
      </c>
      <c r="J5864" s="13" t="s">
        <v>75</v>
      </c>
      <c r="K5864" s="13" t="s">
        <v>30</v>
      </c>
      <c r="L5864" s="25" t="str">
        <f>VLOOKUP($K5864,[2]TONG_SL!$A:$D,2,0)</f>
        <v>Gà muối 500g</v>
      </c>
      <c r="N5864" s="25" t="str">
        <f t="shared" si="830"/>
        <v>K-C6</v>
      </c>
      <c r="Q5864" s="25" t="str">
        <f>VLOOKUP(K5864,[2]TONG_SL!$A:$D,3,0)</f>
        <v>Túi</v>
      </c>
      <c r="R5864" s="1">
        <v>1</v>
      </c>
      <c r="T5864" s="1">
        <f>VLOOKUP(VLOOKUP(G5864,[2]Ma_KH!$A:$R,18,0)&amp;K5864,[2]Gia_MB!$A:$F,6,0)</f>
        <v>111058</v>
      </c>
      <c r="U5864" s="14">
        <f t="shared" si="826"/>
        <v>111058</v>
      </c>
      <c r="W5864" s="64">
        <f t="shared" si="827"/>
        <v>0</v>
      </c>
      <c r="X5864" s="3" t="str">
        <f t="shared" si="828"/>
        <v>8</v>
      </c>
      <c r="Z5864" s="14">
        <f t="shared" si="829"/>
        <v>8884.64</v>
      </c>
      <c r="AA5864" s="7">
        <f>VLOOKUP(G5864,[2]Ma_KH!$A:$R,14,0)</f>
        <v>60</v>
      </c>
      <c r="AD5864" s="7" t="str">
        <f>IFERROR(VLOOKUP(J5864,'Chuyển Mã'!$B$3:$C$9,2,0),"")</f>
        <v>Hà Nội</v>
      </c>
      <c r="AE5864" s="7" t="str">
        <f t="shared" si="824"/>
        <v>Gà muối 500g</v>
      </c>
      <c r="AF5864" s="7">
        <f t="shared" si="825"/>
        <v>1</v>
      </c>
    </row>
    <row r="5865" spans="1:32" x14ac:dyDescent="0.25">
      <c r="A5865" s="11">
        <v>45912</v>
      </c>
      <c r="B5865" s="25" t="s">
        <v>9005</v>
      </c>
      <c r="C5865" s="12" t="s">
        <v>7214</v>
      </c>
      <c r="D5865" s="16">
        <v>45912</v>
      </c>
      <c r="G5865" s="13" t="s">
        <v>306</v>
      </c>
      <c r="I5865" s="13" t="s">
        <v>9030</v>
      </c>
      <c r="J5865" s="13" t="s">
        <v>75</v>
      </c>
      <c r="K5865" s="13" t="s">
        <v>35</v>
      </c>
      <c r="L5865" s="25" t="str">
        <f>VLOOKUP($K5865,[2]TONG_SL!$A:$D,2,0)</f>
        <v>Tai heo muối 200g</v>
      </c>
      <c r="N5865" s="25" t="str">
        <f t="shared" si="830"/>
        <v>K-C6</v>
      </c>
      <c r="Q5865" s="25" t="str">
        <f>VLOOKUP(K5865,[2]TONG_SL!$A:$D,3,0)</f>
        <v>Túi</v>
      </c>
      <c r="R5865" s="1">
        <v>2</v>
      </c>
      <c r="T5865" s="1">
        <f>VLOOKUP(VLOOKUP(G5865,[2]Ma_KH!$A:$R,18,0)&amp;K5865,[2]Gia_MB!$A:$F,6,0)</f>
        <v>55595</v>
      </c>
      <c r="U5865" s="14">
        <f t="shared" si="826"/>
        <v>111190</v>
      </c>
      <c r="W5865" s="64">
        <f t="shared" si="827"/>
        <v>0</v>
      </c>
      <c r="X5865" s="3" t="str">
        <f t="shared" si="828"/>
        <v>8</v>
      </c>
      <c r="Z5865" s="14">
        <f t="shared" si="829"/>
        <v>8895.2000000000007</v>
      </c>
      <c r="AA5865" s="7">
        <f>VLOOKUP(G5865,[2]Ma_KH!$A:$R,14,0)</f>
        <v>60</v>
      </c>
      <c r="AD5865" s="7" t="str">
        <f>IFERROR(VLOOKUP(J5865,'Chuyển Mã'!$B$3:$C$9,2,0),"")</f>
        <v>Hà Nội</v>
      </c>
      <c r="AE5865" s="7" t="str">
        <f t="shared" si="824"/>
        <v>Tai heo muối 200g</v>
      </c>
      <c r="AF5865" s="7">
        <f t="shared" si="825"/>
        <v>2</v>
      </c>
    </row>
    <row r="5866" spans="1:32" x14ac:dyDescent="0.25">
      <c r="A5866" s="11">
        <v>45912</v>
      </c>
      <c r="B5866" s="25" t="s">
        <v>9005</v>
      </c>
      <c r="C5866" s="12" t="s">
        <v>7214</v>
      </c>
      <c r="D5866" s="16">
        <v>45912</v>
      </c>
      <c r="G5866" s="13" t="s">
        <v>306</v>
      </c>
      <c r="I5866" s="13" t="s">
        <v>9030</v>
      </c>
      <c r="J5866" s="13" t="s">
        <v>75</v>
      </c>
      <c r="K5866" s="13" t="s">
        <v>27</v>
      </c>
      <c r="L5866" s="25" t="str">
        <f>VLOOKUP($K5866,[2]TONG_SL!$A:$D,2,0)</f>
        <v>Chân giò heo muối 300g</v>
      </c>
      <c r="N5866" s="25" t="str">
        <f t="shared" si="830"/>
        <v>K-C6</v>
      </c>
      <c r="Q5866" s="25" t="str">
        <f>VLOOKUP(K5866,[2]TONG_SL!$A:$D,3,0)</f>
        <v>Túi</v>
      </c>
      <c r="R5866" s="1">
        <v>5</v>
      </c>
      <c r="T5866" s="1">
        <f>VLOOKUP(VLOOKUP(G5866,[2]Ma_KH!$A:$R,18,0)&amp;K5866,[2]Gia_MB!$A:$F,6,0)</f>
        <v>73431</v>
      </c>
      <c r="U5866" s="14">
        <f t="shared" si="826"/>
        <v>367155</v>
      </c>
      <c r="W5866" s="64">
        <f t="shared" si="827"/>
        <v>0</v>
      </c>
      <c r="X5866" s="3" t="str">
        <f t="shared" si="828"/>
        <v>8</v>
      </c>
      <c r="Z5866" s="14">
        <f t="shared" si="829"/>
        <v>29372.400000000001</v>
      </c>
      <c r="AA5866" s="7">
        <f>VLOOKUP(G5866,[2]Ma_KH!$A:$R,14,0)</f>
        <v>60</v>
      </c>
      <c r="AD5866" s="7" t="str">
        <f>IFERROR(VLOOKUP(J5866,'Chuyển Mã'!$B$3:$C$9,2,0),"")</f>
        <v>Hà Nội</v>
      </c>
      <c r="AE5866" s="7" t="str">
        <f t="shared" si="824"/>
        <v>Chân giò heo muối 300g</v>
      </c>
      <c r="AF5866" s="7">
        <f t="shared" si="825"/>
        <v>5</v>
      </c>
    </row>
    <row r="5867" spans="1:32" x14ac:dyDescent="0.25">
      <c r="A5867" s="11">
        <v>45912</v>
      </c>
      <c r="B5867" s="25" t="s">
        <v>9005</v>
      </c>
      <c r="C5867" s="12" t="s">
        <v>7214</v>
      </c>
      <c r="D5867" s="16">
        <v>45912</v>
      </c>
      <c r="G5867" s="13" t="s">
        <v>306</v>
      </c>
      <c r="I5867" s="13" t="s">
        <v>9030</v>
      </c>
      <c r="J5867" s="13" t="s">
        <v>75</v>
      </c>
      <c r="K5867" s="13" t="s">
        <v>51</v>
      </c>
      <c r="L5867" s="25" t="str">
        <f>VLOOKUP($K5867,[2]TONG_SL!$A:$D,2,0)</f>
        <v>Mọc Nấm Hương 250g</v>
      </c>
      <c r="N5867" s="25" t="str">
        <f t="shared" si="830"/>
        <v>K-C6</v>
      </c>
      <c r="Q5867" s="25" t="str">
        <f>VLOOKUP(K5867,[2]TONG_SL!$A:$D,3,0)</f>
        <v>Túi</v>
      </c>
      <c r="R5867" s="1">
        <v>7</v>
      </c>
      <c r="T5867" s="1">
        <f>VLOOKUP(VLOOKUP(G5867,[2]Ma_KH!$A:$R,18,0)&amp;K5867,[2]Gia_MB!$A:$F,6,0)</f>
        <v>46000</v>
      </c>
      <c r="U5867" s="14">
        <f t="shared" si="826"/>
        <v>322000</v>
      </c>
      <c r="W5867" s="64">
        <f t="shared" si="827"/>
        <v>0</v>
      </c>
      <c r="X5867" s="3" t="str">
        <f t="shared" si="828"/>
        <v>8</v>
      </c>
      <c r="Z5867" s="14">
        <f t="shared" si="829"/>
        <v>25760</v>
      </c>
      <c r="AA5867" s="7">
        <f>VLOOKUP(G5867,[2]Ma_KH!$A:$R,14,0)</f>
        <v>60</v>
      </c>
      <c r="AD5867" s="7" t="str">
        <f>IFERROR(VLOOKUP(J5867,'Chuyển Mã'!$B$3:$C$9,2,0),"")</f>
        <v>Hà Nội</v>
      </c>
      <c r="AE5867" s="7" t="str">
        <f t="shared" si="824"/>
        <v>Mọc Nấm Hương 250g</v>
      </c>
      <c r="AF5867" s="7">
        <f t="shared" si="825"/>
        <v>7</v>
      </c>
    </row>
    <row r="5868" spans="1:32" x14ac:dyDescent="0.25">
      <c r="A5868" s="11">
        <v>45912</v>
      </c>
      <c r="B5868" s="25" t="s">
        <v>9006</v>
      </c>
      <c r="C5868" s="12" t="s">
        <v>7214</v>
      </c>
      <c r="D5868" s="16">
        <v>45912</v>
      </c>
      <c r="G5868" s="13" t="s">
        <v>966</v>
      </c>
      <c r="I5868" s="13" t="s">
        <v>9031</v>
      </c>
      <c r="J5868" s="13" t="s">
        <v>75</v>
      </c>
      <c r="K5868" s="13" t="s">
        <v>27</v>
      </c>
      <c r="L5868" s="25" t="str">
        <f>VLOOKUP($K5868,[2]TONG_SL!$A:$D,2,0)</f>
        <v>Chân giò heo muối 300g</v>
      </c>
      <c r="N5868" s="25" t="str">
        <f t="shared" si="830"/>
        <v>K-C6</v>
      </c>
      <c r="Q5868" s="25" t="str">
        <f>VLOOKUP(K5868,[2]TONG_SL!$A:$D,3,0)</f>
        <v>Túi</v>
      </c>
      <c r="R5868" s="1">
        <v>5</v>
      </c>
      <c r="T5868" s="1">
        <f>VLOOKUP(VLOOKUP(G5868,[2]Ma_KH!$A:$R,18,0)&amp;K5868,[2]Gia_MB!$A:$F,6,0)</f>
        <v>73431</v>
      </c>
      <c r="U5868" s="14">
        <f t="shared" si="826"/>
        <v>367155</v>
      </c>
      <c r="W5868" s="64">
        <f t="shared" si="827"/>
        <v>0</v>
      </c>
      <c r="X5868" s="3" t="str">
        <f t="shared" si="828"/>
        <v>8</v>
      </c>
      <c r="Z5868" s="14">
        <f t="shared" si="829"/>
        <v>29372.400000000001</v>
      </c>
      <c r="AA5868" s="7">
        <f>VLOOKUP(G5868,[2]Ma_KH!$A:$R,14,0)</f>
        <v>60</v>
      </c>
      <c r="AD5868" s="7" t="str">
        <f>IFERROR(VLOOKUP(J5868,'Chuyển Mã'!$B$3:$C$9,2,0),"")</f>
        <v>Hà Nội</v>
      </c>
      <c r="AE5868" s="7" t="str">
        <f t="shared" si="824"/>
        <v>Chân giò heo muối 300g</v>
      </c>
      <c r="AF5868" s="7">
        <f t="shared" si="825"/>
        <v>5</v>
      </c>
    </row>
    <row r="5869" spans="1:32" x14ac:dyDescent="0.25">
      <c r="A5869" s="11">
        <v>45912</v>
      </c>
      <c r="B5869" s="25" t="s">
        <v>9006</v>
      </c>
      <c r="C5869" s="12" t="s">
        <v>7214</v>
      </c>
      <c r="D5869" s="16">
        <v>45912</v>
      </c>
      <c r="G5869" s="13" t="s">
        <v>966</v>
      </c>
      <c r="I5869" s="13" t="s">
        <v>9031</v>
      </c>
      <c r="J5869" s="13" t="s">
        <v>75</v>
      </c>
      <c r="K5869" s="13" t="s">
        <v>32</v>
      </c>
      <c r="L5869" s="25" t="str">
        <f>VLOOKUP($K5869,[2]TONG_SL!$A:$D,2,0)</f>
        <v>Giò Tai Lưỡi Xào 250</v>
      </c>
      <c r="N5869" s="25" t="str">
        <f t="shared" si="830"/>
        <v>K-C6</v>
      </c>
      <c r="Q5869" s="25" t="str">
        <f>VLOOKUP(K5869,[2]TONG_SL!$A:$D,3,0)</f>
        <v>Túi</v>
      </c>
      <c r="R5869" s="1">
        <v>3</v>
      </c>
      <c r="T5869" s="1">
        <f>VLOOKUP(VLOOKUP(G5869,[2]Ma_KH!$A:$R,18,0)&amp;K5869,[2]Gia_MB!$A:$F,6,0)</f>
        <v>50183</v>
      </c>
      <c r="U5869" s="14">
        <f t="shared" si="826"/>
        <v>150549</v>
      </c>
      <c r="W5869" s="64">
        <f t="shared" si="827"/>
        <v>0</v>
      </c>
      <c r="X5869" s="3" t="str">
        <f t="shared" si="828"/>
        <v>8</v>
      </c>
      <c r="Z5869" s="14">
        <f t="shared" si="829"/>
        <v>12043.92</v>
      </c>
      <c r="AA5869" s="7">
        <f>VLOOKUP(G5869,[2]Ma_KH!$A:$R,14,0)</f>
        <v>60</v>
      </c>
      <c r="AD5869" s="7" t="str">
        <f>IFERROR(VLOOKUP(J5869,'Chuyển Mã'!$B$3:$C$9,2,0),"")</f>
        <v>Hà Nội</v>
      </c>
      <c r="AE5869" s="7" t="str">
        <f t="shared" si="824"/>
        <v>Giò Tai Lưỡi Xào 250</v>
      </c>
      <c r="AF5869" s="7">
        <f t="shared" si="825"/>
        <v>3</v>
      </c>
    </row>
    <row r="5870" spans="1:32" x14ac:dyDescent="0.25">
      <c r="A5870" s="11">
        <v>45912</v>
      </c>
      <c r="B5870" s="25" t="s">
        <v>9006</v>
      </c>
      <c r="C5870" s="12" t="s">
        <v>7214</v>
      </c>
      <c r="D5870" s="16">
        <v>45912</v>
      </c>
      <c r="G5870" s="13" t="s">
        <v>966</v>
      </c>
      <c r="I5870" s="13" t="s">
        <v>9031</v>
      </c>
      <c r="J5870" s="13" t="s">
        <v>75</v>
      </c>
      <c r="K5870" s="13" t="s">
        <v>51</v>
      </c>
      <c r="L5870" s="25" t="str">
        <f>VLOOKUP($K5870,[2]TONG_SL!$A:$D,2,0)</f>
        <v>Mọc Nấm Hương 250g</v>
      </c>
      <c r="N5870" s="25" t="str">
        <f t="shared" si="830"/>
        <v>K-C6</v>
      </c>
      <c r="Q5870" s="25" t="str">
        <f>VLOOKUP(K5870,[2]TONG_SL!$A:$D,3,0)</f>
        <v>Túi</v>
      </c>
      <c r="R5870" s="1">
        <v>3</v>
      </c>
      <c r="T5870" s="1">
        <f>VLOOKUP(VLOOKUP(G5870,[2]Ma_KH!$A:$R,18,0)&amp;K5870,[2]Gia_MB!$A:$F,6,0)</f>
        <v>46000</v>
      </c>
      <c r="U5870" s="14">
        <f t="shared" si="826"/>
        <v>138000</v>
      </c>
      <c r="W5870" s="64">
        <f t="shared" si="827"/>
        <v>0</v>
      </c>
      <c r="X5870" s="3" t="str">
        <f t="shared" si="828"/>
        <v>8</v>
      </c>
      <c r="Z5870" s="14">
        <f t="shared" si="829"/>
        <v>11040</v>
      </c>
      <c r="AA5870" s="7">
        <f>VLOOKUP(G5870,[2]Ma_KH!$A:$R,14,0)</f>
        <v>60</v>
      </c>
      <c r="AD5870" s="7" t="str">
        <f>IFERROR(VLOOKUP(J5870,'Chuyển Mã'!$B$3:$C$9,2,0),"")</f>
        <v>Hà Nội</v>
      </c>
      <c r="AE5870" s="7" t="str">
        <f t="shared" si="824"/>
        <v>Mọc Nấm Hương 250g</v>
      </c>
      <c r="AF5870" s="7">
        <f t="shared" si="825"/>
        <v>3</v>
      </c>
    </row>
    <row r="5871" spans="1:32" x14ac:dyDescent="0.25">
      <c r="A5871" s="11">
        <v>45904</v>
      </c>
      <c r="B5871" s="25">
        <v>4176573698</v>
      </c>
      <c r="C5871" s="12" t="s">
        <v>7214</v>
      </c>
      <c r="D5871" s="16">
        <v>45912</v>
      </c>
      <c r="G5871" s="13" t="s">
        <v>9032</v>
      </c>
      <c r="I5871" s="25" t="s">
        <v>9033</v>
      </c>
      <c r="J5871" s="13" t="s">
        <v>1809</v>
      </c>
      <c r="K5871" s="13" t="s">
        <v>30</v>
      </c>
      <c r="L5871" s="25" t="str">
        <f>VLOOKUP($K5871,[2]TONG_SL!$A:$D,2,0)</f>
        <v>Gà muối 500g</v>
      </c>
      <c r="N5871" s="25" t="str">
        <f t="shared" si="830"/>
        <v>K-C6</v>
      </c>
      <c r="Q5871" s="25" t="str">
        <f>VLOOKUP(K5871,[2]TONG_SL!$A:$D,3,0)</f>
        <v>Túi</v>
      </c>
      <c r="R5871" s="1">
        <v>3</v>
      </c>
      <c r="T5871" s="1">
        <f>VLOOKUP(VLOOKUP(G5871,[2]Ma_KH!$A:$R,18,0)&amp;K5871,[2]Gia_MB!$A:$F,6,0)</f>
        <v>111058</v>
      </c>
      <c r="U5871" s="14">
        <f t="shared" si="826"/>
        <v>333174</v>
      </c>
      <c r="W5871" s="64">
        <f t="shared" si="827"/>
        <v>0</v>
      </c>
      <c r="X5871" s="3" t="str">
        <f t="shared" si="828"/>
        <v>8</v>
      </c>
      <c r="Z5871" s="14">
        <f t="shared" si="829"/>
        <v>26653.920000000002</v>
      </c>
      <c r="AA5871" s="7">
        <f>VLOOKUP(G5871,[2]Ma_KH!$A:$R,14,0)</f>
        <v>60</v>
      </c>
      <c r="AD5871" s="7" t="str">
        <f>IFERROR(VLOOKUP(J5871,'Chuyển Mã'!$B$3:$C$9,2,0),"")</f>
        <v>Hà Nội</v>
      </c>
      <c r="AE5871" s="7" t="str">
        <f t="shared" si="824"/>
        <v>Gà muối 500g</v>
      </c>
      <c r="AF5871" s="7">
        <f t="shared" si="825"/>
        <v>3</v>
      </c>
    </row>
    <row r="5872" spans="1:32" x14ac:dyDescent="0.25">
      <c r="A5872" s="11">
        <v>45904</v>
      </c>
      <c r="B5872" s="25">
        <v>4176573698</v>
      </c>
      <c r="C5872" s="12" t="s">
        <v>7214</v>
      </c>
      <c r="D5872" s="16">
        <v>45912</v>
      </c>
      <c r="G5872" s="13" t="s">
        <v>9032</v>
      </c>
      <c r="I5872" s="25" t="s">
        <v>9033</v>
      </c>
      <c r="J5872" s="13" t="s">
        <v>1809</v>
      </c>
      <c r="K5872" s="13" t="s">
        <v>27</v>
      </c>
      <c r="L5872" s="25" t="str">
        <f>VLOOKUP($K5872,[2]TONG_SL!$A:$D,2,0)</f>
        <v>Chân giò heo muối 300g</v>
      </c>
      <c r="N5872" s="25" t="str">
        <f t="shared" si="830"/>
        <v>K-C6</v>
      </c>
      <c r="Q5872" s="25" t="str">
        <f>VLOOKUP(K5872,[2]TONG_SL!$A:$D,3,0)</f>
        <v>Túi</v>
      </c>
      <c r="R5872" s="1">
        <v>10</v>
      </c>
      <c r="T5872" s="1">
        <f>VLOOKUP(VLOOKUP(G5872,[2]Ma_KH!$A:$R,18,0)&amp;K5872,[2]Gia_MB!$A:$F,6,0)</f>
        <v>73431</v>
      </c>
      <c r="U5872" s="14">
        <f t="shared" si="826"/>
        <v>734310</v>
      </c>
      <c r="W5872" s="64">
        <f t="shared" si="827"/>
        <v>0</v>
      </c>
      <c r="X5872" s="3" t="str">
        <f t="shared" si="828"/>
        <v>8</v>
      </c>
      <c r="Z5872" s="14">
        <f t="shared" si="829"/>
        <v>58744.800000000003</v>
      </c>
      <c r="AA5872" s="7">
        <f>VLOOKUP(G5872,[2]Ma_KH!$A:$R,14,0)</f>
        <v>60</v>
      </c>
      <c r="AD5872" s="7" t="str">
        <f>IFERROR(VLOOKUP(J5872,'Chuyển Mã'!$B$3:$C$9,2,0),"")</f>
        <v>Hà Nội</v>
      </c>
      <c r="AE5872" s="7" t="str">
        <f t="shared" si="824"/>
        <v>Chân giò heo muối 300g</v>
      </c>
      <c r="AF5872" s="7">
        <f t="shared" si="825"/>
        <v>10</v>
      </c>
    </row>
    <row r="5873" spans="1:32" x14ac:dyDescent="0.25">
      <c r="A5873" s="11">
        <v>45904</v>
      </c>
      <c r="B5873" s="25">
        <v>4176574115</v>
      </c>
      <c r="C5873" s="12" t="s">
        <v>7214</v>
      </c>
      <c r="D5873" s="16">
        <v>45912</v>
      </c>
      <c r="G5873" s="13" t="s">
        <v>9034</v>
      </c>
      <c r="I5873" s="25" t="s">
        <v>9035</v>
      </c>
      <c r="J5873" s="13" t="s">
        <v>1809</v>
      </c>
      <c r="K5873" s="13" t="s">
        <v>30</v>
      </c>
      <c r="L5873" s="25" t="str">
        <f>VLOOKUP($K5873,[2]TONG_SL!$A:$D,2,0)</f>
        <v>Gà muối 500g</v>
      </c>
      <c r="N5873" s="25" t="str">
        <f t="shared" si="830"/>
        <v>K-C6</v>
      </c>
      <c r="Q5873" s="25" t="str">
        <f>VLOOKUP(K5873,[2]TONG_SL!$A:$D,3,0)</f>
        <v>Túi</v>
      </c>
      <c r="R5873" s="1">
        <v>13</v>
      </c>
      <c r="T5873" s="1">
        <f>VLOOKUP(VLOOKUP(G5873,[2]Ma_KH!$A:$R,18,0)&amp;K5873,[2]Gia_MB!$A:$F,6,0)</f>
        <v>111058</v>
      </c>
      <c r="U5873" s="14">
        <f t="shared" si="826"/>
        <v>1443754</v>
      </c>
      <c r="W5873" s="64">
        <f t="shared" si="827"/>
        <v>0</v>
      </c>
      <c r="X5873" s="3" t="str">
        <f t="shared" si="828"/>
        <v>8</v>
      </c>
      <c r="Z5873" s="14">
        <f t="shared" si="829"/>
        <v>115500.32</v>
      </c>
      <c r="AA5873" s="7">
        <f>VLOOKUP(G5873,[2]Ma_KH!$A:$R,14,0)</f>
        <v>60</v>
      </c>
      <c r="AD5873" s="7" t="str">
        <f>IFERROR(VLOOKUP(J5873,'Chuyển Mã'!$B$3:$C$9,2,0),"")</f>
        <v>Hà Nội</v>
      </c>
      <c r="AE5873" s="7" t="str">
        <f t="shared" si="824"/>
        <v>Gà muối 500g</v>
      </c>
      <c r="AF5873" s="7">
        <f t="shared" si="825"/>
        <v>13</v>
      </c>
    </row>
    <row r="5874" spans="1:32" x14ac:dyDescent="0.25">
      <c r="A5874" s="11">
        <v>45904</v>
      </c>
      <c r="B5874" s="25">
        <v>4176574115</v>
      </c>
      <c r="C5874" s="12" t="s">
        <v>7214</v>
      </c>
      <c r="D5874" s="16">
        <v>45912</v>
      </c>
      <c r="G5874" s="13" t="s">
        <v>9034</v>
      </c>
      <c r="I5874" s="25" t="s">
        <v>9035</v>
      </c>
      <c r="J5874" s="13" t="s">
        <v>1809</v>
      </c>
      <c r="K5874" s="13" t="s">
        <v>51</v>
      </c>
      <c r="L5874" s="25" t="str">
        <f>VLOOKUP($K5874,[2]TONG_SL!$A:$D,2,0)</f>
        <v>Mọc Nấm Hương 250g</v>
      </c>
      <c r="N5874" s="25" t="str">
        <f t="shared" si="830"/>
        <v>K-C6</v>
      </c>
      <c r="Q5874" s="25" t="str">
        <f>VLOOKUP(K5874,[2]TONG_SL!$A:$D,3,0)</f>
        <v>Túi</v>
      </c>
      <c r="R5874" s="1">
        <v>5</v>
      </c>
      <c r="T5874" s="1">
        <f>VLOOKUP(VLOOKUP(G5874,[2]Ma_KH!$A:$R,18,0)&amp;K5874,[2]Gia_MB!$A:$F,6,0)</f>
        <v>46000</v>
      </c>
      <c r="U5874" s="14">
        <f t="shared" si="826"/>
        <v>230000</v>
      </c>
      <c r="W5874" s="64">
        <f t="shared" si="827"/>
        <v>0</v>
      </c>
      <c r="X5874" s="3" t="str">
        <f t="shared" si="828"/>
        <v>8</v>
      </c>
      <c r="Z5874" s="14">
        <f t="shared" si="829"/>
        <v>18400</v>
      </c>
      <c r="AA5874" s="7">
        <f>VLOOKUP(G5874,[2]Ma_KH!$A:$R,14,0)</f>
        <v>60</v>
      </c>
      <c r="AD5874" s="7" t="str">
        <f>IFERROR(VLOOKUP(J5874,'Chuyển Mã'!$B$3:$C$9,2,0),"")</f>
        <v>Hà Nội</v>
      </c>
      <c r="AE5874" s="7" t="str">
        <f t="shared" si="824"/>
        <v>Mọc Nấm Hương 250g</v>
      </c>
      <c r="AF5874" s="7">
        <f t="shared" si="825"/>
        <v>5</v>
      </c>
    </row>
    <row r="5875" spans="1:32" x14ac:dyDescent="0.25">
      <c r="A5875" s="11">
        <v>45904</v>
      </c>
      <c r="B5875" s="25">
        <v>4176574115</v>
      </c>
      <c r="C5875" s="12" t="s">
        <v>7214</v>
      </c>
      <c r="D5875" s="16">
        <v>45912</v>
      </c>
      <c r="G5875" s="13" t="s">
        <v>9034</v>
      </c>
      <c r="I5875" s="25" t="s">
        <v>9035</v>
      </c>
      <c r="J5875" s="13" t="s">
        <v>1809</v>
      </c>
      <c r="K5875" s="13" t="s">
        <v>27</v>
      </c>
      <c r="L5875" s="25" t="str">
        <f>VLOOKUP($K5875,[2]TONG_SL!$A:$D,2,0)</f>
        <v>Chân giò heo muối 300g</v>
      </c>
      <c r="N5875" s="25" t="str">
        <f t="shared" si="830"/>
        <v>K-C6</v>
      </c>
      <c r="Q5875" s="25" t="str">
        <f>VLOOKUP(K5875,[2]TONG_SL!$A:$D,3,0)</f>
        <v>Túi</v>
      </c>
      <c r="R5875" s="1">
        <v>25</v>
      </c>
      <c r="T5875" s="1">
        <f>VLOOKUP(VLOOKUP(G5875,[2]Ma_KH!$A:$R,18,0)&amp;K5875,[2]Gia_MB!$A:$F,6,0)</f>
        <v>73431</v>
      </c>
      <c r="U5875" s="14">
        <f t="shared" si="826"/>
        <v>1835775</v>
      </c>
      <c r="W5875" s="64">
        <f t="shared" si="827"/>
        <v>0</v>
      </c>
      <c r="X5875" s="3" t="str">
        <f t="shared" si="828"/>
        <v>8</v>
      </c>
      <c r="Z5875" s="14">
        <f t="shared" si="829"/>
        <v>146862</v>
      </c>
      <c r="AA5875" s="7">
        <f>VLOOKUP(G5875,[2]Ma_KH!$A:$R,14,0)</f>
        <v>60</v>
      </c>
      <c r="AD5875" s="7" t="str">
        <f>IFERROR(VLOOKUP(J5875,'Chuyển Mã'!$B$3:$C$9,2,0),"")</f>
        <v>Hà Nội</v>
      </c>
      <c r="AE5875" s="7" t="str">
        <f t="shared" si="824"/>
        <v>Chân giò heo muối 300g</v>
      </c>
      <c r="AF5875" s="7">
        <f t="shared" si="825"/>
        <v>25</v>
      </c>
    </row>
    <row r="5876" spans="1:32" x14ac:dyDescent="0.25">
      <c r="A5876" s="11">
        <v>45904</v>
      </c>
      <c r="B5876" s="25">
        <v>4176574115</v>
      </c>
      <c r="C5876" s="12" t="s">
        <v>7214</v>
      </c>
      <c r="D5876" s="16">
        <v>45912</v>
      </c>
      <c r="G5876" s="13" t="s">
        <v>9034</v>
      </c>
      <c r="I5876" s="25" t="s">
        <v>9035</v>
      </c>
      <c r="J5876" s="13" t="s">
        <v>1809</v>
      </c>
      <c r="K5876" s="13" t="s">
        <v>32</v>
      </c>
      <c r="L5876" s="25" t="str">
        <f>VLOOKUP($K5876,[2]TONG_SL!$A:$D,2,0)</f>
        <v>Giò Tai Lưỡi Xào 250</v>
      </c>
      <c r="N5876" s="25" t="str">
        <f t="shared" si="830"/>
        <v>K-C6</v>
      </c>
      <c r="Q5876" s="25" t="str">
        <f>VLOOKUP(K5876,[2]TONG_SL!$A:$D,3,0)</f>
        <v>Túi</v>
      </c>
      <c r="R5876" s="1">
        <v>5</v>
      </c>
      <c r="T5876" s="1">
        <f>VLOOKUP(VLOOKUP(G5876,[2]Ma_KH!$A:$R,18,0)&amp;K5876,[2]Gia_MB!$A:$F,6,0)</f>
        <v>50183</v>
      </c>
      <c r="U5876" s="14">
        <f t="shared" si="826"/>
        <v>250915</v>
      </c>
      <c r="W5876" s="64">
        <f t="shared" si="827"/>
        <v>0</v>
      </c>
      <c r="X5876" s="3" t="str">
        <f t="shared" si="828"/>
        <v>8</v>
      </c>
      <c r="Z5876" s="14">
        <f t="shared" si="829"/>
        <v>20073.2</v>
      </c>
      <c r="AA5876" s="7">
        <f>VLOOKUP(G5876,[2]Ma_KH!$A:$R,14,0)</f>
        <v>60</v>
      </c>
      <c r="AD5876" s="7" t="str">
        <f>IFERROR(VLOOKUP(J5876,'Chuyển Mã'!$B$3:$C$9,2,0),"")</f>
        <v>Hà Nội</v>
      </c>
      <c r="AE5876" s="7" t="str">
        <f t="shared" si="824"/>
        <v>Giò Tai Lưỡi Xào 250</v>
      </c>
      <c r="AF5876" s="7">
        <f t="shared" si="825"/>
        <v>5</v>
      </c>
    </row>
    <row r="5877" spans="1:32" x14ac:dyDescent="0.25">
      <c r="A5877" s="11">
        <v>45904</v>
      </c>
      <c r="B5877" s="25">
        <v>4176574120</v>
      </c>
      <c r="C5877" s="12" t="s">
        <v>7214</v>
      </c>
      <c r="D5877" s="16">
        <v>45912</v>
      </c>
      <c r="G5877" s="13" t="s">
        <v>7963</v>
      </c>
      <c r="I5877" s="25" t="s">
        <v>9036</v>
      </c>
      <c r="J5877" s="13" t="s">
        <v>1809</v>
      </c>
      <c r="K5877" s="13" t="s">
        <v>32</v>
      </c>
      <c r="L5877" s="25" t="str">
        <f>VLOOKUP($K5877,[2]TONG_SL!$A:$D,2,0)</f>
        <v>Giò Tai Lưỡi Xào 250</v>
      </c>
      <c r="N5877" s="25" t="str">
        <f t="shared" si="830"/>
        <v>K-C6</v>
      </c>
      <c r="Q5877" s="25" t="str">
        <f>VLOOKUP(K5877,[2]TONG_SL!$A:$D,3,0)</f>
        <v>Túi</v>
      </c>
      <c r="R5877" s="1">
        <v>2</v>
      </c>
      <c r="T5877" s="1">
        <f>VLOOKUP(VLOOKUP(G5877,[2]Ma_KH!$A:$R,18,0)&amp;K5877,[2]Gia_MB!$A:$F,6,0)</f>
        <v>50183</v>
      </c>
      <c r="U5877" s="14">
        <f t="shared" si="826"/>
        <v>100366</v>
      </c>
      <c r="W5877" s="64">
        <f t="shared" si="827"/>
        <v>0</v>
      </c>
      <c r="X5877" s="3" t="str">
        <f t="shared" si="828"/>
        <v>8</v>
      </c>
      <c r="Z5877" s="14">
        <f t="shared" si="829"/>
        <v>8029.28</v>
      </c>
      <c r="AA5877" s="7">
        <f>VLOOKUP(G5877,[2]Ma_KH!$A:$R,14,0)</f>
        <v>60</v>
      </c>
      <c r="AD5877" s="7" t="str">
        <f>IFERROR(VLOOKUP(J5877,'Chuyển Mã'!$B$3:$C$9,2,0),"")</f>
        <v>Hà Nội</v>
      </c>
      <c r="AE5877" s="7" t="str">
        <f t="shared" si="824"/>
        <v>Giò Tai Lưỡi Xào 250</v>
      </c>
      <c r="AF5877" s="7">
        <f t="shared" si="825"/>
        <v>2</v>
      </c>
    </row>
    <row r="5878" spans="1:32" x14ac:dyDescent="0.25">
      <c r="A5878" s="11">
        <v>45904</v>
      </c>
      <c r="B5878" s="25">
        <v>4176574120</v>
      </c>
      <c r="C5878" s="12" t="s">
        <v>7214</v>
      </c>
      <c r="D5878" s="16">
        <v>45912</v>
      </c>
      <c r="G5878" s="13" t="s">
        <v>7963</v>
      </c>
      <c r="I5878" s="25" t="s">
        <v>9036</v>
      </c>
      <c r="J5878" s="13" t="s">
        <v>1809</v>
      </c>
      <c r="K5878" s="13" t="s">
        <v>27</v>
      </c>
      <c r="L5878" s="25" t="str">
        <f>VLOOKUP($K5878,[2]TONG_SL!$A:$D,2,0)</f>
        <v>Chân giò heo muối 300g</v>
      </c>
      <c r="N5878" s="25" t="str">
        <f t="shared" si="830"/>
        <v>K-C6</v>
      </c>
      <c r="Q5878" s="25" t="str">
        <f>VLOOKUP(K5878,[2]TONG_SL!$A:$D,3,0)</f>
        <v>Túi</v>
      </c>
      <c r="R5878" s="1">
        <v>14</v>
      </c>
      <c r="T5878" s="1">
        <f>VLOOKUP(VLOOKUP(G5878,[2]Ma_KH!$A:$R,18,0)&amp;K5878,[2]Gia_MB!$A:$F,6,0)</f>
        <v>73431</v>
      </c>
      <c r="U5878" s="14">
        <f t="shared" si="826"/>
        <v>1028034</v>
      </c>
      <c r="W5878" s="64">
        <f t="shared" si="827"/>
        <v>0</v>
      </c>
      <c r="X5878" s="3" t="str">
        <f t="shared" si="828"/>
        <v>8</v>
      </c>
      <c r="Z5878" s="14">
        <f t="shared" si="829"/>
        <v>82242.720000000001</v>
      </c>
      <c r="AA5878" s="7">
        <f>VLOOKUP(G5878,[2]Ma_KH!$A:$R,14,0)</f>
        <v>60</v>
      </c>
      <c r="AD5878" s="7" t="str">
        <f>IFERROR(VLOOKUP(J5878,'Chuyển Mã'!$B$3:$C$9,2,0),"")</f>
        <v>Hà Nội</v>
      </c>
      <c r="AE5878" s="7" t="str">
        <f t="shared" si="824"/>
        <v>Chân giò heo muối 300g</v>
      </c>
      <c r="AF5878" s="7">
        <f t="shared" si="825"/>
        <v>14</v>
      </c>
    </row>
    <row r="5879" spans="1:32" x14ac:dyDescent="0.25">
      <c r="A5879" s="11">
        <v>45904</v>
      </c>
      <c r="B5879" s="25">
        <v>4176574120</v>
      </c>
      <c r="C5879" s="12" t="s">
        <v>7214</v>
      </c>
      <c r="D5879" s="16">
        <v>45912</v>
      </c>
      <c r="G5879" s="13" t="s">
        <v>7963</v>
      </c>
      <c r="I5879" s="25" t="s">
        <v>9036</v>
      </c>
      <c r="J5879" s="13" t="s">
        <v>1809</v>
      </c>
      <c r="K5879" s="13" t="s">
        <v>51</v>
      </c>
      <c r="L5879" s="25" t="str">
        <f>VLOOKUP($K5879,[2]TONG_SL!$A:$D,2,0)</f>
        <v>Mọc Nấm Hương 250g</v>
      </c>
      <c r="N5879" s="25" t="str">
        <f t="shared" si="830"/>
        <v>K-C6</v>
      </c>
      <c r="Q5879" s="25" t="str">
        <f>VLOOKUP(K5879,[2]TONG_SL!$A:$D,3,0)</f>
        <v>Túi</v>
      </c>
      <c r="R5879" s="1">
        <v>1</v>
      </c>
      <c r="T5879" s="1">
        <f>VLOOKUP(VLOOKUP(G5879,[2]Ma_KH!$A:$R,18,0)&amp;K5879,[2]Gia_MB!$A:$F,6,0)</f>
        <v>46000</v>
      </c>
      <c r="U5879" s="14">
        <f t="shared" si="826"/>
        <v>46000</v>
      </c>
      <c r="W5879" s="64">
        <f t="shared" si="827"/>
        <v>0</v>
      </c>
      <c r="X5879" s="3" t="str">
        <f t="shared" si="828"/>
        <v>8</v>
      </c>
      <c r="Z5879" s="14">
        <f t="shared" si="829"/>
        <v>3680</v>
      </c>
      <c r="AA5879" s="7">
        <f>VLOOKUP(G5879,[2]Ma_KH!$A:$R,14,0)</f>
        <v>60</v>
      </c>
      <c r="AD5879" s="7" t="str">
        <f>IFERROR(VLOOKUP(J5879,'Chuyển Mã'!$B$3:$C$9,2,0),"")</f>
        <v>Hà Nội</v>
      </c>
      <c r="AE5879" s="7" t="str">
        <f t="shared" si="824"/>
        <v>Mọc Nấm Hương 250g</v>
      </c>
      <c r="AF5879" s="7">
        <f t="shared" si="825"/>
        <v>1</v>
      </c>
    </row>
    <row r="5880" spans="1:32" x14ac:dyDescent="0.25">
      <c r="A5880" s="11">
        <v>45904</v>
      </c>
      <c r="B5880" s="25">
        <v>4176574120</v>
      </c>
      <c r="C5880" s="12" t="s">
        <v>7214</v>
      </c>
      <c r="D5880" s="16">
        <v>45912</v>
      </c>
      <c r="G5880" s="13" t="s">
        <v>7963</v>
      </c>
      <c r="I5880" s="25" t="s">
        <v>9036</v>
      </c>
      <c r="J5880" s="13" t="s">
        <v>1809</v>
      </c>
      <c r="K5880" s="13" t="s">
        <v>30</v>
      </c>
      <c r="L5880" s="25" t="str">
        <f>VLOOKUP($K5880,[2]TONG_SL!$A:$D,2,0)</f>
        <v>Gà muối 500g</v>
      </c>
      <c r="N5880" s="25" t="str">
        <f t="shared" si="830"/>
        <v>K-C6</v>
      </c>
      <c r="Q5880" s="25" t="str">
        <f>VLOOKUP(K5880,[2]TONG_SL!$A:$D,3,0)</f>
        <v>Túi</v>
      </c>
      <c r="R5880" s="1">
        <v>10</v>
      </c>
      <c r="T5880" s="1">
        <f>VLOOKUP(VLOOKUP(G5880,[2]Ma_KH!$A:$R,18,0)&amp;K5880,[2]Gia_MB!$A:$F,6,0)</f>
        <v>111058</v>
      </c>
      <c r="U5880" s="14">
        <f t="shared" si="826"/>
        <v>1110580</v>
      </c>
      <c r="W5880" s="64">
        <f t="shared" si="827"/>
        <v>0</v>
      </c>
      <c r="X5880" s="3" t="str">
        <f t="shared" si="828"/>
        <v>8</v>
      </c>
      <c r="Z5880" s="14">
        <f t="shared" si="829"/>
        <v>88846.400000000009</v>
      </c>
      <c r="AA5880" s="7">
        <f>VLOOKUP(G5880,[2]Ma_KH!$A:$R,14,0)</f>
        <v>60</v>
      </c>
      <c r="AD5880" s="7" t="str">
        <f>IFERROR(VLOOKUP(J5880,'Chuyển Mã'!$B$3:$C$9,2,0),"")</f>
        <v>Hà Nội</v>
      </c>
      <c r="AE5880" s="7" t="str">
        <f t="shared" si="824"/>
        <v>Gà muối 500g</v>
      </c>
      <c r="AF5880" s="7">
        <f t="shared" si="825"/>
        <v>10</v>
      </c>
    </row>
    <row r="5881" spans="1:32" x14ac:dyDescent="0.25">
      <c r="A5881" s="11">
        <v>45904</v>
      </c>
      <c r="B5881" s="25">
        <v>4176573781</v>
      </c>
      <c r="C5881" s="12" t="s">
        <v>7214</v>
      </c>
      <c r="D5881" s="16">
        <v>45912</v>
      </c>
      <c r="G5881" s="13" t="s">
        <v>9037</v>
      </c>
      <c r="I5881" s="25" t="s">
        <v>9038</v>
      </c>
      <c r="J5881" s="13" t="s">
        <v>1809</v>
      </c>
      <c r="K5881" s="13" t="s">
        <v>32</v>
      </c>
      <c r="L5881" s="25" t="str">
        <f>VLOOKUP($K5881,[2]TONG_SL!$A:$D,2,0)</f>
        <v>Giò Tai Lưỡi Xào 250</v>
      </c>
      <c r="N5881" s="25" t="str">
        <f t="shared" si="830"/>
        <v>K-C6</v>
      </c>
      <c r="Q5881" s="25" t="str">
        <f>VLOOKUP(K5881,[2]TONG_SL!$A:$D,3,0)</f>
        <v>Túi</v>
      </c>
      <c r="R5881" s="1">
        <v>10</v>
      </c>
      <c r="T5881" s="1">
        <f>VLOOKUP(VLOOKUP(G5881,[2]Ma_KH!$A:$R,18,0)&amp;K5881,[2]Gia_MB!$A:$F,6,0)</f>
        <v>50183</v>
      </c>
      <c r="U5881" s="14">
        <f t="shared" si="826"/>
        <v>501830</v>
      </c>
      <c r="W5881" s="64">
        <f t="shared" si="827"/>
        <v>0</v>
      </c>
      <c r="X5881" s="3" t="str">
        <f t="shared" si="828"/>
        <v>8</v>
      </c>
      <c r="Z5881" s="14">
        <f t="shared" si="829"/>
        <v>40146.400000000001</v>
      </c>
      <c r="AA5881" s="7">
        <f>VLOOKUP(G5881,[2]Ma_KH!$A:$R,14,0)</f>
        <v>60</v>
      </c>
      <c r="AD5881" s="7" t="str">
        <f>IFERROR(VLOOKUP(J5881,'Chuyển Mã'!$B$3:$C$9,2,0),"")</f>
        <v>Hà Nội</v>
      </c>
      <c r="AE5881" s="7" t="str">
        <f t="shared" si="824"/>
        <v>Giò Tai Lưỡi Xào 250</v>
      </c>
      <c r="AF5881" s="7">
        <f t="shared" si="825"/>
        <v>10</v>
      </c>
    </row>
    <row r="5882" spans="1:32" x14ac:dyDescent="0.25">
      <c r="A5882" s="11">
        <v>45904</v>
      </c>
      <c r="B5882" s="25">
        <v>4176573781</v>
      </c>
      <c r="C5882" s="12" t="s">
        <v>7214</v>
      </c>
      <c r="D5882" s="16">
        <v>45912</v>
      </c>
      <c r="G5882" s="13" t="s">
        <v>9037</v>
      </c>
      <c r="I5882" s="25" t="s">
        <v>9038</v>
      </c>
      <c r="J5882" s="13" t="s">
        <v>1809</v>
      </c>
      <c r="K5882" s="13" t="s">
        <v>30</v>
      </c>
      <c r="L5882" s="25" t="str">
        <f>VLOOKUP($K5882,[2]TONG_SL!$A:$D,2,0)</f>
        <v>Gà muối 500g</v>
      </c>
      <c r="N5882" s="25" t="str">
        <f t="shared" si="830"/>
        <v>K-C6</v>
      </c>
      <c r="Q5882" s="25" t="str">
        <f>VLOOKUP(K5882,[2]TONG_SL!$A:$D,3,0)</f>
        <v>Túi</v>
      </c>
      <c r="R5882" s="1">
        <v>15</v>
      </c>
      <c r="T5882" s="1">
        <f>VLOOKUP(VLOOKUP(G5882,[2]Ma_KH!$A:$R,18,0)&amp;K5882,[2]Gia_MB!$A:$F,6,0)</f>
        <v>111058</v>
      </c>
      <c r="U5882" s="14">
        <f t="shared" si="826"/>
        <v>1665870</v>
      </c>
      <c r="W5882" s="64">
        <f t="shared" si="827"/>
        <v>0</v>
      </c>
      <c r="X5882" s="3" t="str">
        <f t="shared" si="828"/>
        <v>8</v>
      </c>
      <c r="Z5882" s="14">
        <f t="shared" si="829"/>
        <v>133269.6</v>
      </c>
      <c r="AA5882" s="7">
        <f>VLOOKUP(G5882,[2]Ma_KH!$A:$R,14,0)</f>
        <v>60</v>
      </c>
      <c r="AD5882" s="7" t="str">
        <f>IFERROR(VLOOKUP(J5882,'Chuyển Mã'!$B$3:$C$9,2,0),"")</f>
        <v>Hà Nội</v>
      </c>
      <c r="AE5882" s="7" t="str">
        <f t="shared" si="824"/>
        <v>Gà muối 500g</v>
      </c>
      <c r="AF5882" s="7">
        <f t="shared" si="825"/>
        <v>15</v>
      </c>
    </row>
    <row r="5883" spans="1:32" x14ac:dyDescent="0.25">
      <c r="A5883" s="11">
        <v>45904</v>
      </c>
      <c r="B5883" s="25">
        <v>4176573872</v>
      </c>
      <c r="C5883" s="12" t="s">
        <v>7214</v>
      </c>
      <c r="D5883" s="16">
        <v>45912</v>
      </c>
      <c r="G5883" s="13" t="s">
        <v>9039</v>
      </c>
      <c r="I5883" s="25" t="s">
        <v>9040</v>
      </c>
      <c r="J5883" s="13" t="s">
        <v>1809</v>
      </c>
      <c r="K5883" s="13" t="s">
        <v>30</v>
      </c>
      <c r="L5883" s="25" t="str">
        <f>VLOOKUP($K5883,[2]TONG_SL!$A:$D,2,0)</f>
        <v>Gà muối 500g</v>
      </c>
      <c r="N5883" s="25" t="str">
        <f t="shared" si="830"/>
        <v>K-C6</v>
      </c>
      <c r="Q5883" s="25" t="str">
        <f>VLOOKUP(K5883,[2]TONG_SL!$A:$D,3,0)</f>
        <v>Túi</v>
      </c>
      <c r="R5883" s="1">
        <v>11</v>
      </c>
      <c r="T5883" s="1">
        <f>VLOOKUP(VLOOKUP(G5883,[2]Ma_KH!$A:$R,18,0)&amp;K5883,[2]Gia_MB!$A:$F,6,0)</f>
        <v>111058</v>
      </c>
      <c r="U5883" s="14">
        <f t="shared" si="826"/>
        <v>1221638</v>
      </c>
      <c r="W5883" s="64">
        <f t="shared" si="827"/>
        <v>0</v>
      </c>
      <c r="X5883" s="3" t="str">
        <f t="shared" si="828"/>
        <v>8</v>
      </c>
      <c r="Z5883" s="14">
        <f t="shared" si="829"/>
        <v>97731.040000000008</v>
      </c>
      <c r="AA5883" s="7">
        <f>VLOOKUP(G5883,[2]Ma_KH!$A:$R,14,0)</f>
        <v>60</v>
      </c>
      <c r="AD5883" s="7" t="str">
        <f>IFERROR(VLOOKUP(J5883,'Chuyển Mã'!$B$3:$C$9,2,0),"")</f>
        <v>Hà Nội</v>
      </c>
      <c r="AE5883" s="7" t="str">
        <f t="shared" si="824"/>
        <v>Gà muối 500g</v>
      </c>
      <c r="AF5883" s="7">
        <f t="shared" si="825"/>
        <v>11</v>
      </c>
    </row>
    <row r="5884" spans="1:32" x14ac:dyDescent="0.25">
      <c r="A5884" s="11">
        <v>45904</v>
      </c>
      <c r="B5884" s="25">
        <v>4176573872</v>
      </c>
      <c r="C5884" s="12" t="s">
        <v>7214</v>
      </c>
      <c r="D5884" s="16">
        <v>45912</v>
      </c>
      <c r="G5884" s="13" t="s">
        <v>9039</v>
      </c>
      <c r="I5884" s="25" t="s">
        <v>9040</v>
      </c>
      <c r="J5884" s="13" t="s">
        <v>1809</v>
      </c>
      <c r="K5884" s="13" t="s">
        <v>51</v>
      </c>
      <c r="L5884" s="25" t="str">
        <f>VLOOKUP($K5884,[2]TONG_SL!$A:$D,2,0)</f>
        <v>Mọc Nấm Hương 250g</v>
      </c>
      <c r="N5884" s="25" t="str">
        <f t="shared" si="830"/>
        <v>K-C6</v>
      </c>
      <c r="Q5884" s="25" t="str">
        <f>VLOOKUP(K5884,[2]TONG_SL!$A:$D,3,0)</f>
        <v>Túi</v>
      </c>
      <c r="R5884" s="1">
        <v>10</v>
      </c>
      <c r="T5884" s="1">
        <f>VLOOKUP(VLOOKUP(G5884,[2]Ma_KH!$A:$R,18,0)&amp;K5884,[2]Gia_MB!$A:$F,6,0)</f>
        <v>46000</v>
      </c>
      <c r="U5884" s="14">
        <f t="shared" si="826"/>
        <v>460000</v>
      </c>
      <c r="W5884" s="64">
        <f t="shared" si="827"/>
        <v>0</v>
      </c>
      <c r="X5884" s="3" t="str">
        <f t="shared" si="828"/>
        <v>8</v>
      </c>
      <c r="Z5884" s="14">
        <f t="shared" si="829"/>
        <v>36800</v>
      </c>
      <c r="AA5884" s="7">
        <f>VLOOKUP(G5884,[2]Ma_KH!$A:$R,14,0)</f>
        <v>60</v>
      </c>
      <c r="AD5884" s="7" t="str">
        <f>IFERROR(VLOOKUP(J5884,'Chuyển Mã'!$B$3:$C$9,2,0),"")</f>
        <v>Hà Nội</v>
      </c>
      <c r="AE5884" s="7" t="str">
        <f t="shared" si="824"/>
        <v>Mọc Nấm Hương 250g</v>
      </c>
      <c r="AF5884" s="7">
        <f t="shared" si="825"/>
        <v>10</v>
      </c>
    </row>
    <row r="5885" spans="1:32" x14ac:dyDescent="0.25">
      <c r="A5885" s="11">
        <v>45904</v>
      </c>
      <c r="B5885" s="25">
        <v>4176573872</v>
      </c>
      <c r="C5885" s="12" t="s">
        <v>7214</v>
      </c>
      <c r="D5885" s="16">
        <v>45912</v>
      </c>
      <c r="G5885" s="13" t="s">
        <v>9039</v>
      </c>
      <c r="I5885" s="25" t="s">
        <v>9040</v>
      </c>
      <c r="J5885" s="13" t="s">
        <v>1809</v>
      </c>
      <c r="K5885" s="13" t="s">
        <v>27</v>
      </c>
      <c r="L5885" s="25" t="str">
        <f>VLOOKUP($K5885,[2]TONG_SL!$A:$D,2,0)</f>
        <v>Chân giò heo muối 300g</v>
      </c>
      <c r="N5885" s="25" t="str">
        <f t="shared" si="830"/>
        <v>K-C6</v>
      </c>
      <c r="Q5885" s="25" t="str">
        <f>VLOOKUP(K5885,[2]TONG_SL!$A:$D,3,0)</f>
        <v>Túi</v>
      </c>
      <c r="R5885" s="1">
        <v>39</v>
      </c>
      <c r="T5885" s="1">
        <f>VLOOKUP(VLOOKUP(G5885,[2]Ma_KH!$A:$R,18,0)&amp;K5885,[2]Gia_MB!$A:$F,6,0)</f>
        <v>73431</v>
      </c>
      <c r="U5885" s="14">
        <f t="shared" si="826"/>
        <v>2863809</v>
      </c>
      <c r="W5885" s="64">
        <f t="shared" si="827"/>
        <v>0</v>
      </c>
      <c r="X5885" s="3" t="str">
        <f t="shared" si="828"/>
        <v>8</v>
      </c>
      <c r="Z5885" s="14">
        <f t="shared" si="829"/>
        <v>229104.72</v>
      </c>
      <c r="AA5885" s="7">
        <f>VLOOKUP(G5885,[2]Ma_KH!$A:$R,14,0)</f>
        <v>60</v>
      </c>
      <c r="AD5885" s="7" t="str">
        <f>IFERROR(VLOOKUP(J5885,'Chuyển Mã'!$B$3:$C$9,2,0),"")</f>
        <v>Hà Nội</v>
      </c>
      <c r="AE5885" s="7" t="str">
        <f t="shared" si="824"/>
        <v>Chân giò heo muối 300g</v>
      </c>
      <c r="AF5885" s="7">
        <f t="shared" si="825"/>
        <v>39</v>
      </c>
    </row>
    <row r="5886" spans="1:32" x14ac:dyDescent="0.25">
      <c r="A5886" s="11">
        <v>45904</v>
      </c>
      <c r="B5886" s="25">
        <v>4176573872</v>
      </c>
      <c r="C5886" s="12" t="s">
        <v>7214</v>
      </c>
      <c r="D5886" s="16">
        <v>45912</v>
      </c>
      <c r="G5886" s="13" t="s">
        <v>9039</v>
      </c>
      <c r="I5886" s="25" t="s">
        <v>9040</v>
      </c>
      <c r="J5886" s="13" t="s">
        <v>1809</v>
      </c>
      <c r="K5886" s="13" t="s">
        <v>32</v>
      </c>
      <c r="L5886" s="25" t="str">
        <f>VLOOKUP($K5886,[2]TONG_SL!$A:$D,2,0)</f>
        <v>Giò Tai Lưỡi Xào 250</v>
      </c>
      <c r="N5886" s="25" t="str">
        <f t="shared" si="830"/>
        <v>K-C6</v>
      </c>
      <c r="Q5886" s="25" t="str">
        <f>VLOOKUP(K5886,[2]TONG_SL!$A:$D,3,0)</f>
        <v>Túi</v>
      </c>
      <c r="R5886" s="1">
        <v>10</v>
      </c>
      <c r="T5886" s="1">
        <f>VLOOKUP(VLOOKUP(G5886,[2]Ma_KH!$A:$R,18,0)&amp;K5886,[2]Gia_MB!$A:$F,6,0)</f>
        <v>50183</v>
      </c>
      <c r="U5886" s="14">
        <f t="shared" si="826"/>
        <v>501830</v>
      </c>
      <c r="W5886" s="64">
        <f t="shared" si="827"/>
        <v>0</v>
      </c>
      <c r="X5886" s="3" t="str">
        <f t="shared" si="828"/>
        <v>8</v>
      </c>
      <c r="Z5886" s="14">
        <f t="shared" si="829"/>
        <v>40146.400000000001</v>
      </c>
      <c r="AA5886" s="7">
        <f>VLOOKUP(G5886,[2]Ma_KH!$A:$R,14,0)</f>
        <v>60</v>
      </c>
      <c r="AD5886" s="7" t="str">
        <f>IFERROR(VLOOKUP(J5886,'Chuyển Mã'!$B$3:$C$9,2,0),"")</f>
        <v>Hà Nội</v>
      </c>
      <c r="AE5886" s="7" t="str">
        <f t="shared" si="824"/>
        <v>Giò Tai Lưỡi Xào 250</v>
      </c>
      <c r="AF5886" s="7">
        <f t="shared" si="825"/>
        <v>10</v>
      </c>
    </row>
    <row r="5887" spans="1:32" x14ac:dyDescent="0.25">
      <c r="A5887" s="11">
        <v>45912</v>
      </c>
      <c r="B5887" s="25" t="s">
        <v>9007</v>
      </c>
      <c r="C5887" s="12" t="s">
        <v>7214</v>
      </c>
      <c r="D5887" s="16">
        <v>45912</v>
      </c>
      <c r="G5887" s="13" t="s">
        <v>7935</v>
      </c>
      <c r="I5887" s="25" t="s">
        <v>9007</v>
      </c>
      <c r="J5887" s="13" t="s">
        <v>1809</v>
      </c>
      <c r="K5887" s="13" t="s">
        <v>30</v>
      </c>
      <c r="L5887" s="25" t="str">
        <f>VLOOKUP($K5887,[2]TONG_SL!$A:$D,2,0)</f>
        <v>Gà muối 500g</v>
      </c>
      <c r="N5887" s="25" t="str">
        <f t="shared" si="830"/>
        <v>K-C6</v>
      </c>
      <c r="Q5887" s="25" t="str">
        <f>VLOOKUP(K5887,[2]TONG_SL!$A:$D,3,0)</f>
        <v>Túi</v>
      </c>
      <c r="R5887" s="1">
        <v>20</v>
      </c>
      <c r="T5887" s="1">
        <f>VLOOKUP(VLOOKUP(G5887,[2]Ma_KH!$A:$R,18,0)&amp;K5887,[2]Gia_MB!$A:$F,6,0)</f>
        <v>111058</v>
      </c>
      <c r="U5887" s="14">
        <f t="shared" si="826"/>
        <v>2221160</v>
      </c>
      <c r="W5887" s="64">
        <f t="shared" si="827"/>
        <v>0</v>
      </c>
      <c r="X5887" s="3" t="str">
        <f t="shared" si="828"/>
        <v>8</v>
      </c>
      <c r="Z5887" s="14">
        <f t="shared" si="829"/>
        <v>177692.80000000002</v>
      </c>
      <c r="AA5887" s="7">
        <f>VLOOKUP(G5887,[2]Ma_KH!$A:$R,14,0)</f>
        <v>60</v>
      </c>
      <c r="AD5887" s="7" t="str">
        <f>IFERROR(VLOOKUP(J5887,'Chuyển Mã'!$B$3:$C$9,2,0),"")</f>
        <v>Hà Nội</v>
      </c>
      <c r="AE5887" s="7" t="str">
        <f t="shared" si="824"/>
        <v>Gà muối 500g</v>
      </c>
      <c r="AF5887" s="7">
        <f t="shared" si="825"/>
        <v>20</v>
      </c>
    </row>
    <row r="5888" spans="1:32" x14ac:dyDescent="0.25">
      <c r="A5888" s="11">
        <v>45904</v>
      </c>
      <c r="B5888" s="25">
        <v>4176573998</v>
      </c>
      <c r="C5888" s="12" t="s">
        <v>7214</v>
      </c>
      <c r="D5888" s="16">
        <v>45912</v>
      </c>
      <c r="G5888" s="13" t="s">
        <v>9041</v>
      </c>
      <c r="I5888" s="25" t="s">
        <v>9042</v>
      </c>
      <c r="J5888" s="13" t="s">
        <v>1809</v>
      </c>
      <c r="K5888" s="13" t="s">
        <v>51</v>
      </c>
      <c r="L5888" s="25" t="str">
        <f>VLOOKUP($K5888,[2]TONG_SL!$A:$D,2,0)</f>
        <v>Mọc Nấm Hương 250g</v>
      </c>
      <c r="N5888" s="25" t="str">
        <f t="shared" si="830"/>
        <v>K-C6</v>
      </c>
      <c r="Q5888" s="25" t="str">
        <f>VLOOKUP(K5888,[2]TONG_SL!$A:$D,3,0)</f>
        <v>Túi</v>
      </c>
      <c r="R5888" s="1">
        <v>5</v>
      </c>
      <c r="T5888" s="1">
        <f>VLOOKUP(VLOOKUP(G5888,[2]Ma_KH!$A:$R,18,0)&amp;K5888,[2]Gia_MB!$A:$F,6,0)</f>
        <v>46000</v>
      </c>
      <c r="U5888" s="14">
        <f t="shared" si="826"/>
        <v>230000</v>
      </c>
      <c r="W5888" s="64">
        <f t="shared" si="827"/>
        <v>0</v>
      </c>
      <c r="X5888" s="3" t="str">
        <f t="shared" si="828"/>
        <v>8</v>
      </c>
      <c r="Z5888" s="14">
        <f t="shared" si="829"/>
        <v>18400</v>
      </c>
      <c r="AA5888" s="7">
        <f>VLOOKUP(G5888,[2]Ma_KH!$A:$R,14,0)</f>
        <v>60</v>
      </c>
      <c r="AD5888" s="7" t="str">
        <f>IFERROR(VLOOKUP(J5888,'Chuyển Mã'!$B$3:$C$9,2,0),"")</f>
        <v>Hà Nội</v>
      </c>
      <c r="AE5888" s="7" t="str">
        <f t="shared" si="824"/>
        <v>Mọc Nấm Hương 250g</v>
      </c>
      <c r="AF5888" s="7">
        <f t="shared" si="825"/>
        <v>5</v>
      </c>
    </row>
    <row r="5889" spans="1:32" x14ac:dyDescent="0.25">
      <c r="A5889" s="11">
        <v>45904</v>
      </c>
      <c r="B5889" s="25">
        <v>4176573998</v>
      </c>
      <c r="C5889" s="12" t="s">
        <v>7214</v>
      </c>
      <c r="D5889" s="16">
        <v>45912</v>
      </c>
      <c r="G5889" s="13" t="s">
        <v>9041</v>
      </c>
      <c r="I5889" s="25" t="s">
        <v>9042</v>
      </c>
      <c r="J5889" s="13" t="s">
        <v>1809</v>
      </c>
      <c r="K5889" s="13" t="s">
        <v>30</v>
      </c>
      <c r="L5889" s="25" t="str">
        <f>VLOOKUP($K5889,[2]TONG_SL!$A:$D,2,0)</f>
        <v>Gà muối 500g</v>
      </c>
      <c r="N5889" s="25" t="str">
        <f t="shared" si="830"/>
        <v>K-C6</v>
      </c>
      <c r="Q5889" s="25" t="str">
        <f>VLOOKUP(K5889,[2]TONG_SL!$A:$D,3,0)</f>
        <v>Túi</v>
      </c>
      <c r="R5889" s="1">
        <v>10</v>
      </c>
      <c r="T5889" s="1">
        <f>VLOOKUP(VLOOKUP(G5889,[2]Ma_KH!$A:$R,18,0)&amp;K5889,[2]Gia_MB!$A:$F,6,0)</f>
        <v>111058</v>
      </c>
      <c r="U5889" s="14">
        <f t="shared" si="826"/>
        <v>1110580</v>
      </c>
      <c r="W5889" s="64">
        <f t="shared" si="827"/>
        <v>0</v>
      </c>
      <c r="X5889" s="3" t="str">
        <f t="shared" si="828"/>
        <v>8</v>
      </c>
      <c r="Z5889" s="14">
        <f t="shared" si="829"/>
        <v>88846.400000000009</v>
      </c>
      <c r="AA5889" s="7">
        <f>VLOOKUP(G5889,[2]Ma_KH!$A:$R,14,0)</f>
        <v>60</v>
      </c>
      <c r="AD5889" s="7" t="str">
        <f>IFERROR(VLOOKUP(J5889,'Chuyển Mã'!$B$3:$C$9,2,0),"")</f>
        <v>Hà Nội</v>
      </c>
      <c r="AE5889" s="7" t="str">
        <f t="shared" si="824"/>
        <v>Gà muối 500g</v>
      </c>
      <c r="AF5889" s="7">
        <f t="shared" si="825"/>
        <v>10</v>
      </c>
    </row>
    <row r="5890" spans="1:32" x14ac:dyDescent="0.25">
      <c r="A5890" s="11">
        <v>45904</v>
      </c>
      <c r="B5890" s="25">
        <v>4176573998</v>
      </c>
      <c r="C5890" s="12" t="s">
        <v>7214</v>
      </c>
      <c r="D5890" s="16">
        <v>45912</v>
      </c>
      <c r="G5890" s="13" t="s">
        <v>9041</v>
      </c>
      <c r="I5890" s="25" t="s">
        <v>9042</v>
      </c>
      <c r="J5890" s="13" t="s">
        <v>1809</v>
      </c>
      <c r="K5890" s="13" t="s">
        <v>27</v>
      </c>
      <c r="L5890" s="25" t="str">
        <f>VLOOKUP($K5890,[2]TONG_SL!$A:$D,2,0)</f>
        <v>Chân giò heo muối 300g</v>
      </c>
      <c r="N5890" s="25" t="str">
        <f t="shared" si="830"/>
        <v>K-C6</v>
      </c>
      <c r="Q5890" s="25" t="str">
        <f>VLOOKUP(K5890,[2]TONG_SL!$A:$D,3,0)</f>
        <v>Túi</v>
      </c>
      <c r="R5890" s="1">
        <v>4</v>
      </c>
      <c r="T5890" s="1">
        <f>VLOOKUP(VLOOKUP(G5890,[2]Ma_KH!$A:$R,18,0)&amp;K5890,[2]Gia_MB!$A:$F,6,0)</f>
        <v>73431</v>
      </c>
      <c r="U5890" s="14">
        <f t="shared" si="826"/>
        <v>293724</v>
      </c>
      <c r="W5890" s="64">
        <f t="shared" si="827"/>
        <v>0</v>
      </c>
      <c r="X5890" s="3" t="str">
        <f t="shared" si="828"/>
        <v>8</v>
      </c>
      <c r="Z5890" s="14">
        <f t="shared" si="829"/>
        <v>23497.920000000002</v>
      </c>
      <c r="AA5890" s="7">
        <f>VLOOKUP(G5890,[2]Ma_KH!$A:$R,14,0)</f>
        <v>60</v>
      </c>
      <c r="AD5890" s="7" t="str">
        <f>IFERROR(VLOOKUP(J5890,'Chuyển Mã'!$B$3:$C$9,2,0),"")</f>
        <v>Hà Nội</v>
      </c>
      <c r="AE5890" s="7" t="str">
        <f t="shared" si="824"/>
        <v>Chân giò heo muối 300g</v>
      </c>
      <c r="AF5890" s="7">
        <f t="shared" si="825"/>
        <v>4</v>
      </c>
    </row>
    <row r="5891" spans="1:32" x14ac:dyDescent="0.25">
      <c r="A5891" s="11">
        <v>45904</v>
      </c>
      <c r="B5891" s="25">
        <v>4176573998</v>
      </c>
      <c r="C5891" s="12" t="s">
        <v>7214</v>
      </c>
      <c r="D5891" s="16">
        <v>45912</v>
      </c>
      <c r="G5891" s="13" t="s">
        <v>9041</v>
      </c>
      <c r="I5891" s="25" t="s">
        <v>9042</v>
      </c>
      <c r="J5891" s="13" t="s">
        <v>1809</v>
      </c>
      <c r="K5891" s="13" t="s">
        <v>32</v>
      </c>
      <c r="L5891" s="25" t="str">
        <f>VLOOKUP($K5891,[2]TONG_SL!$A:$D,2,0)</f>
        <v>Giò Tai Lưỡi Xào 250</v>
      </c>
      <c r="N5891" s="25" t="str">
        <f t="shared" si="830"/>
        <v>K-C6</v>
      </c>
      <c r="Q5891" s="25" t="str">
        <f>VLOOKUP(K5891,[2]TONG_SL!$A:$D,3,0)</f>
        <v>Túi</v>
      </c>
      <c r="R5891" s="1">
        <v>5</v>
      </c>
      <c r="T5891" s="1">
        <f>VLOOKUP(VLOOKUP(G5891,[2]Ma_KH!$A:$R,18,0)&amp;K5891,[2]Gia_MB!$A:$F,6,0)</f>
        <v>50183</v>
      </c>
      <c r="U5891" s="14">
        <f t="shared" si="826"/>
        <v>250915</v>
      </c>
      <c r="W5891" s="64">
        <f t="shared" si="827"/>
        <v>0</v>
      </c>
      <c r="X5891" s="3" t="str">
        <f t="shared" si="828"/>
        <v>8</v>
      </c>
      <c r="Z5891" s="14">
        <f t="shared" si="829"/>
        <v>20073.2</v>
      </c>
      <c r="AA5891" s="7">
        <f>VLOOKUP(G5891,[2]Ma_KH!$A:$R,14,0)</f>
        <v>60</v>
      </c>
      <c r="AD5891" s="7" t="str">
        <f>IFERROR(VLOOKUP(J5891,'Chuyển Mã'!$B$3:$C$9,2,0),"")</f>
        <v>Hà Nội</v>
      </c>
      <c r="AE5891" s="7" t="str">
        <f t="shared" ref="AE5891:AE5954" si="831">IFERROR(L5891,"")</f>
        <v>Giò Tai Lưỡi Xào 250</v>
      </c>
      <c r="AF5891" s="7">
        <f t="shared" ref="AF5891:AF5954" si="832">R5891</f>
        <v>5</v>
      </c>
    </row>
    <row r="5892" spans="1:32" x14ac:dyDescent="0.25">
      <c r="A5892" s="11">
        <v>45904</v>
      </c>
      <c r="B5892" s="25">
        <v>4176573893</v>
      </c>
      <c r="C5892" s="12" t="s">
        <v>7214</v>
      </c>
      <c r="D5892" s="16">
        <v>45912</v>
      </c>
      <c r="G5892" s="13" t="s">
        <v>9043</v>
      </c>
      <c r="I5892" s="25" t="s">
        <v>9044</v>
      </c>
      <c r="J5892" s="13" t="s">
        <v>1809</v>
      </c>
      <c r="K5892" s="13" t="s">
        <v>30</v>
      </c>
      <c r="L5892" s="25" t="str">
        <f>VLOOKUP($K5892,[2]TONG_SL!$A:$D,2,0)</f>
        <v>Gà muối 500g</v>
      </c>
      <c r="N5892" s="25" t="str">
        <f t="shared" si="830"/>
        <v>K-C6</v>
      </c>
      <c r="Q5892" s="25" t="str">
        <f>VLOOKUP(K5892,[2]TONG_SL!$A:$D,3,0)</f>
        <v>Túi</v>
      </c>
      <c r="R5892" s="1">
        <v>7</v>
      </c>
      <c r="T5892" s="1">
        <f>VLOOKUP(VLOOKUP(G5892,[2]Ma_KH!$A:$R,18,0)&amp;K5892,[2]Gia_MB!$A:$F,6,0)</f>
        <v>111058</v>
      </c>
      <c r="U5892" s="14">
        <f t="shared" si="826"/>
        <v>777406</v>
      </c>
      <c r="W5892" s="64">
        <f t="shared" si="827"/>
        <v>0</v>
      </c>
      <c r="X5892" s="3" t="str">
        <f t="shared" si="828"/>
        <v>8</v>
      </c>
      <c r="Z5892" s="14">
        <f t="shared" si="829"/>
        <v>62192.480000000003</v>
      </c>
      <c r="AA5892" s="7">
        <f>VLOOKUP(G5892,[2]Ma_KH!$A:$R,14,0)</f>
        <v>60</v>
      </c>
      <c r="AD5892" s="7" t="str">
        <f>IFERROR(VLOOKUP(J5892,'Chuyển Mã'!$B$3:$C$9,2,0),"")</f>
        <v>Hà Nội</v>
      </c>
      <c r="AE5892" s="7" t="str">
        <f t="shared" si="831"/>
        <v>Gà muối 500g</v>
      </c>
      <c r="AF5892" s="7">
        <f t="shared" si="832"/>
        <v>7</v>
      </c>
    </row>
    <row r="5893" spans="1:32" x14ac:dyDescent="0.25">
      <c r="A5893" s="11">
        <v>45904</v>
      </c>
      <c r="B5893" s="25">
        <v>4176573893</v>
      </c>
      <c r="C5893" s="12" t="s">
        <v>7214</v>
      </c>
      <c r="D5893" s="16">
        <v>45912</v>
      </c>
      <c r="G5893" s="13" t="s">
        <v>9043</v>
      </c>
      <c r="I5893" s="25" t="s">
        <v>9044</v>
      </c>
      <c r="J5893" s="13" t="s">
        <v>1809</v>
      </c>
      <c r="K5893" s="13" t="s">
        <v>51</v>
      </c>
      <c r="L5893" s="25" t="str">
        <f>VLOOKUP($K5893,[2]TONG_SL!$A:$D,2,0)</f>
        <v>Mọc Nấm Hương 250g</v>
      </c>
      <c r="N5893" s="25" t="str">
        <f t="shared" si="830"/>
        <v>K-C6</v>
      </c>
      <c r="Q5893" s="25" t="str">
        <f>VLOOKUP(K5893,[2]TONG_SL!$A:$D,3,0)</f>
        <v>Túi</v>
      </c>
      <c r="R5893" s="1">
        <v>5</v>
      </c>
      <c r="T5893" s="1">
        <f>VLOOKUP(VLOOKUP(G5893,[2]Ma_KH!$A:$R,18,0)&amp;K5893,[2]Gia_MB!$A:$F,6,0)</f>
        <v>46000</v>
      </c>
      <c r="U5893" s="14">
        <f t="shared" si="826"/>
        <v>230000</v>
      </c>
      <c r="W5893" s="64">
        <f t="shared" si="827"/>
        <v>0</v>
      </c>
      <c r="X5893" s="3" t="str">
        <f t="shared" si="828"/>
        <v>8</v>
      </c>
      <c r="Z5893" s="14">
        <f t="shared" si="829"/>
        <v>18400</v>
      </c>
      <c r="AA5893" s="7">
        <f>VLOOKUP(G5893,[2]Ma_KH!$A:$R,14,0)</f>
        <v>60</v>
      </c>
      <c r="AD5893" s="7" t="str">
        <f>IFERROR(VLOOKUP(J5893,'Chuyển Mã'!$B$3:$C$9,2,0),"")</f>
        <v>Hà Nội</v>
      </c>
      <c r="AE5893" s="7" t="str">
        <f t="shared" si="831"/>
        <v>Mọc Nấm Hương 250g</v>
      </c>
      <c r="AF5893" s="7">
        <f t="shared" si="832"/>
        <v>5</v>
      </c>
    </row>
    <row r="5894" spans="1:32" x14ac:dyDescent="0.25">
      <c r="A5894" s="11">
        <v>45904</v>
      </c>
      <c r="B5894" s="25">
        <v>4176573893</v>
      </c>
      <c r="C5894" s="12" t="s">
        <v>7214</v>
      </c>
      <c r="D5894" s="16">
        <v>45912</v>
      </c>
      <c r="G5894" s="13" t="s">
        <v>9043</v>
      </c>
      <c r="I5894" s="25" t="s">
        <v>9044</v>
      </c>
      <c r="J5894" s="13" t="s">
        <v>1809</v>
      </c>
      <c r="K5894" s="13" t="s">
        <v>27</v>
      </c>
      <c r="L5894" s="25" t="str">
        <f>VLOOKUP($K5894,[2]TONG_SL!$A:$D,2,0)</f>
        <v>Chân giò heo muối 300g</v>
      </c>
      <c r="N5894" s="25" t="str">
        <f t="shared" si="830"/>
        <v>K-C6</v>
      </c>
      <c r="Q5894" s="25" t="str">
        <f>VLOOKUP(K5894,[2]TONG_SL!$A:$D,3,0)</f>
        <v>Túi</v>
      </c>
      <c r="R5894" s="1">
        <v>14</v>
      </c>
      <c r="T5894" s="1">
        <f>VLOOKUP(VLOOKUP(G5894,[2]Ma_KH!$A:$R,18,0)&amp;K5894,[2]Gia_MB!$A:$F,6,0)</f>
        <v>73431</v>
      </c>
      <c r="U5894" s="14">
        <f t="shared" si="826"/>
        <v>1028034</v>
      </c>
      <c r="W5894" s="64">
        <f t="shared" si="827"/>
        <v>0</v>
      </c>
      <c r="X5894" s="3" t="str">
        <f t="shared" si="828"/>
        <v>8</v>
      </c>
      <c r="Z5894" s="14">
        <f t="shared" si="829"/>
        <v>82242.720000000001</v>
      </c>
      <c r="AA5894" s="7">
        <f>VLOOKUP(G5894,[2]Ma_KH!$A:$R,14,0)</f>
        <v>60</v>
      </c>
      <c r="AD5894" s="7" t="str">
        <f>IFERROR(VLOOKUP(J5894,'Chuyển Mã'!$B$3:$C$9,2,0),"")</f>
        <v>Hà Nội</v>
      </c>
      <c r="AE5894" s="7" t="str">
        <f t="shared" si="831"/>
        <v>Chân giò heo muối 300g</v>
      </c>
      <c r="AF5894" s="7">
        <f t="shared" si="832"/>
        <v>14</v>
      </c>
    </row>
    <row r="5895" spans="1:32" x14ac:dyDescent="0.25">
      <c r="A5895" s="11">
        <v>45904</v>
      </c>
      <c r="B5895" s="25">
        <v>4176573893</v>
      </c>
      <c r="C5895" s="12" t="s">
        <v>7214</v>
      </c>
      <c r="D5895" s="16">
        <v>45912</v>
      </c>
      <c r="G5895" s="13" t="s">
        <v>9043</v>
      </c>
      <c r="I5895" s="25" t="s">
        <v>9044</v>
      </c>
      <c r="J5895" s="13" t="s">
        <v>1809</v>
      </c>
      <c r="K5895" s="13" t="s">
        <v>32</v>
      </c>
      <c r="L5895" s="25" t="str">
        <f>VLOOKUP($K5895,[2]TONG_SL!$A:$D,2,0)</f>
        <v>Giò Tai Lưỡi Xào 250</v>
      </c>
      <c r="N5895" s="25" t="str">
        <f t="shared" si="830"/>
        <v>K-C6</v>
      </c>
      <c r="Q5895" s="25" t="str">
        <f>VLOOKUP(K5895,[2]TONG_SL!$A:$D,3,0)</f>
        <v>Túi</v>
      </c>
      <c r="R5895" s="1">
        <v>6</v>
      </c>
      <c r="T5895" s="1">
        <f>VLOOKUP(VLOOKUP(G5895,[2]Ma_KH!$A:$R,18,0)&amp;K5895,[2]Gia_MB!$A:$F,6,0)</f>
        <v>50183</v>
      </c>
      <c r="U5895" s="14">
        <f t="shared" si="826"/>
        <v>301098</v>
      </c>
      <c r="W5895" s="64">
        <f t="shared" si="827"/>
        <v>0</v>
      </c>
      <c r="X5895" s="3" t="str">
        <f t="shared" si="828"/>
        <v>8</v>
      </c>
      <c r="Z5895" s="14">
        <f t="shared" si="829"/>
        <v>24087.84</v>
      </c>
      <c r="AA5895" s="7">
        <f>VLOOKUP(G5895,[2]Ma_KH!$A:$R,14,0)</f>
        <v>60</v>
      </c>
      <c r="AD5895" s="7" t="str">
        <f>IFERROR(VLOOKUP(J5895,'Chuyển Mã'!$B$3:$C$9,2,0),"")</f>
        <v>Hà Nội</v>
      </c>
      <c r="AE5895" s="7" t="str">
        <f t="shared" si="831"/>
        <v>Giò Tai Lưỡi Xào 250</v>
      </c>
      <c r="AF5895" s="7">
        <f t="shared" si="832"/>
        <v>6</v>
      </c>
    </row>
    <row r="5896" spans="1:32" x14ac:dyDescent="0.25">
      <c r="A5896" s="11">
        <v>45904</v>
      </c>
      <c r="B5896" s="25">
        <v>4176574210</v>
      </c>
      <c r="C5896" s="12" t="s">
        <v>7214</v>
      </c>
      <c r="D5896" s="16">
        <v>45912</v>
      </c>
      <c r="G5896" s="13" t="s">
        <v>7967</v>
      </c>
      <c r="I5896" s="25" t="s">
        <v>9045</v>
      </c>
      <c r="J5896" s="13" t="s">
        <v>1809</v>
      </c>
      <c r="K5896" s="13" t="s">
        <v>30</v>
      </c>
      <c r="L5896" s="25" t="str">
        <f>VLOOKUP($K5896,[2]TONG_SL!$A:$D,2,0)</f>
        <v>Gà muối 500g</v>
      </c>
      <c r="N5896" s="25" t="str">
        <f t="shared" si="830"/>
        <v>K-C6</v>
      </c>
      <c r="Q5896" s="25" t="str">
        <f>VLOOKUP(K5896,[2]TONG_SL!$A:$D,3,0)</f>
        <v>Túi</v>
      </c>
      <c r="R5896" s="1">
        <v>2</v>
      </c>
      <c r="T5896" s="1">
        <f>VLOOKUP(VLOOKUP(G5896,[2]Ma_KH!$A:$R,18,0)&amp;K5896,[2]Gia_MB!$A:$F,6,0)</f>
        <v>111058</v>
      </c>
      <c r="U5896" s="14">
        <f t="shared" si="826"/>
        <v>222116</v>
      </c>
      <c r="W5896" s="64">
        <f t="shared" si="827"/>
        <v>0</v>
      </c>
      <c r="X5896" s="3" t="str">
        <f t="shared" si="828"/>
        <v>8</v>
      </c>
      <c r="Z5896" s="14">
        <f t="shared" si="829"/>
        <v>17769.28</v>
      </c>
      <c r="AA5896" s="7">
        <f>VLOOKUP(G5896,[2]Ma_KH!$A:$R,14,0)</f>
        <v>60</v>
      </c>
      <c r="AD5896" s="7" t="str">
        <f>IFERROR(VLOOKUP(J5896,'Chuyển Mã'!$B$3:$C$9,2,0),"")</f>
        <v>Hà Nội</v>
      </c>
      <c r="AE5896" s="7" t="str">
        <f t="shared" si="831"/>
        <v>Gà muối 500g</v>
      </c>
      <c r="AF5896" s="7">
        <f t="shared" si="832"/>
        <v>2</v>
      </c>
    </row>
    <row r="5897" spans="1:32" x14ac:dyDescent="0.25">
      <c r="A5897" s="11">
        <v>45904</v>
      </c>
      <c r="B5897" s="25">
        <v>4176574210</v>
      </c>
      <c r="C5897" s="12" t="s">
        <v>7214</v>
      </c>
      <c r="D5897" s="16">
        <v>45912</v>
      </c>
      <c r="G5897" s="13" t="s">
        <v>7967</v>
      </c>
      <c r="I5897" s="25" t="s">
        <v>9045</v>
      </c>
      <c r="J5897" s="13" t="s">
        <v>1809</v>
      </c>
      <c r="K5897" s="13" t="s">
        <v>8471</v>
      </c>
      <c r="L5897" s="25" t="str">
        <f>VLOOKUP($K5897,[2]TONG_SL!$A:$D,2,0)</f>
        <v>Mọc Nấm Hương 250g</v>
      </c>
      <c r="N5897" s="25" t="str">
        <f t="shared" si="830"/>
        <v>K-C6</v>
      </c>
      <c r="Q5897" s="25" t="str">
        <f>VLOOKUP(K5897,[2]TONG_SL!$A:$D,3,0)</f>
        <v>Túi</v>
      </c>
      <c r="R5897" s="1">
        <v>2</v>
      </c>
      <c r="T5897" s="1">
        <f>VLOOKUP(VLOOKUP(G5897,[2]Ma_KH!$A:$R,18,0)&amp;K5897,[2]Gia_MB!$A:$F,6,0)</f>
        <v>46000</v>
      </c>
      <c r="U5897" s="14">
        <f t="shared" ref="U5897:U5960" si="833">T5897*R5897</f>
        <v>92000</v>
      </c>
      <c r="W5897" s="64">
        <f t="shared" ref="W5897:W5960" si="834">U5897*V5897</f>
        <v>0</v>
      </c>
      <c r="X5897" s="3" t="str">
        <f t="shared" ref="X5897:X5960" si="835">IF(B5897&lt;&gt;"","8","0")</f>
        <v>8</v>
      </c>
      <c r="Z5897" s="14">
        <f t="shared" ref="Z5897:Z5960" si="836">U5897*X5897%</f>
        <v>7360</v>
      </c>
      <c r="AA5897" s="7">
        <f>VLOOKUP(G5897,[2]Ma_KH!$A:$R,14,0)</f>
        <v>60</v>
      </c>
      <c r="AD5897" s="7" t="str">
        <f>IFERROR(VLOOKUP(J5897,'Chuyển Mã'!$B$3:$C$9,2,0),"")</f>
        <v>Hà Nội</v>
      </c>
      <c r="AE5897" s="7" t="str">
        <f t="shared" si="831"/>
        <v>Mọc Nấm Hương 250g</v>
      </c>
      <c r="AF5897" s="7">
        <f t="shared" si="832"/>
        <v>2</v>
      </c>
    </row>
    <row r="5898" spans="1:32" x14ac:dyDescent="0.25">
      <c r="A5898" s="11">
        <v>45904</v>
      </c>
      <c r="B5898" s="25">
        <v>4176574210</v>
      </c>
      <c r="C5898" s="12" t="s">
        <v>7214</v>
      </c>
      <c r="D5898" s="16">
        <v>45912</v>
      </c>
      <c r="G5898" s="13" t="s">
        <v>7967</v>
      </c>
      <c r="I5898" s="25" t="s">
        <v>9045</v>
      </c>
      <c r="J5898" s="13" t="s">
        <v>1809</v>
      </c>
      <c r="K5898" s="13" t="s">
        <v>27</v>
      </c>
      <c r="L5898" s="25" t="str">
        <f>VLOOKUP($K5898,[2]TONG_SL!$A:$D,2,0)</f>
        <v>Chân giò heo muối 300g</v>
      </c>
      <c r="N5898" s="25" t="str">
        <f t="shared" si="830"/>
        <v>K-C6</v>
      </c>
      <c r="Q5898" s="25" t="str">
        <f>VLOOKUP(K5898,[2]TONG_SL!$A:$D,3,0)</f>
        <v>Túi</v>
      </c>
      <c r="R5898" s="1">
        <v>11</v>
      </c>
      <c r="T5898" s="1">
        <f>VLOOKUP(VLOOKUP(G5898,[2]Ma_KH!$A:$R,18,0)&amp;K5898,[2]Gia_MB!$A:$F,6,0)</f>
        <v>73431</v>
      </c>
      <c r="U5898" s="14">
        <f t="shared" si="833"/>
        <v>807741</v>
      </c>
      <c r="W5898" s="64">
        <f t="shared" si="834"/>
        <v>0</v>
      </c>
      <c r="X5898" s="3" t="str">
        <f t="shared" si="835"/>
        <v>8</v>
      </c>
      <c r="Z5898" s="14">
        <f t="shared" si="836"/>
        <v>64619.28</v>
      </c>
      <c r="AA5898" s="7">
        <f>VLOOKUP(G5898,[2]Ma_KH!$A:$R,14,0)</f>
        <v>60</v>
      </c>
      <c r="AD5898" s="7" t="str">
        <f>IFERROR(VLOOKUP(J5898,'Chuyển Mã'!$B$3:$C$9,2,0),"")</f>
        <v>Hà Nội</v>
      </c>
      <c r="AE5898" s="7" t="str">
        <f t="shared" si="831"/>
        <v>Chân giò heo muối 300g</v>
      </c>
      <c r="AF5898" s="7">
        <f t="shared" si="832"/>
        <v>11</v>
      </c>
    </row>
    <row r="5899" spans="1:32" x14ac:dyDescent="0.25">
      <c r="A5899" s="11">
        <v>45904</v>
      </c>
      <c r="B5899" s="25">
        <v>4176573771</v>
      </c>
      <c r="C5899" s="12" t="s">
        <v>7214</v>
      </c>
      <c r="D5899" s="16">
        <v>45912</v>
      </c>
      <c r="G5899" s="13" t="s">
        <v>9046</v>
      </c>
      <c r="I5899" s="25" t="s">
        <v>9047</v>
      </c>
      <c r="J5899" s="13" t="s">
        <v>1809</v>
      </c>
      <c r="K5899" s="13" t="s">
        <v>30</v>
      </c>
      <c r="L5899" s="25" t="str">
        <f>VLOOKUP($K5899,[2]TONG_SL!$A:$D,2,0)</f>
        <v>Gà muối 500g</v>
      </c>
      <c r="N5899" s="25" t="str">
        <f t="shared" si="830"/>
        <v>K-C6</v>
      </c>
      <c r="Q5899" s="25" t="str">
        <f>VLOOKUP(K5899,[2]TONG_SL!$A:$D,3,0)</f>
        <v>Túi</v>
      </c>
      <c r="R5899" s="1">
        <v>3</v>
      </c>
      <c r="T5899" s="1">
        <f>VLOOKUP(VLOOKUP(G5899,[2]Ma_KH!$A:$R,18,0)&amp;K5899,[2]Gia_MB!$A:$F,6,0)</f>
        <v>111058</v>
      </c>
      <c r="U5899" s="14">
        <f t="shared" si="833"/>
        <v>333174</v>
      </c>
      <c r="W5899" s="64">
        <f t="shared" si="834"/>
        <v>0</v>
      </c>
      <c r="X5899" s="3" t="str">
        <f t="shared" si="835"/>
        <v>8</v>
      </c>
      <c r="Z5899" s="14">
        <f t="shared" si="836"/>
        <v>26653.920000000002</v>
      </c>
      <c r="AA5899" s="7">
        <f>VLOOKUP(G5899,[2]Ma_KH!$A:$R,14,0)</f>
        <v>60</v>
      </c>
      <c r="AD5899" s="7" t="str">
        <f>IFERROR(VLOOKUP(J5899,'Chuyển Mã'!$B$3:$C$9,2,0),"")</f>
        <v>Hà Nội</v>
      </c>
      <c r="AE5899" s="7" t="str">
        <f t="shared" si="831"/>
        <v>Gà muối 500g</v>
      </c>
      <c r="AF5899" s="7">
        <f t="shared" si="832"/>
        <v>3</v>
      </c>
    </row>
    <row r="5900" spans="1:32" x14ac:dyDescent="0.25">
      <c r="A5900" s="11">
        <v>45904</v>
      </c>
      <c r="B5900" s="25">
        <v>4176573771</v>
      </c>
      <c r="C5900" s="12" t="s">
        <v>7214</v>
      </c>
      <c r="D5900" s="16">
        <v>45912</v>
      </c>
      <c r="G5900" s="13" t="s">
        <v>9046</v>
      </c>
      <c r="I5900" s="25" t="s">
        <v>9047</v>
      </c>
      <c r="J5900" s="13" t="s">
        <v>1809</v>
      </c>
      <c r="K5900" s="13" t="s">
        <v>51</v>
      </c>
      <c r="L5900" s="25" t="str">
        <f>VLOOKUP($K5900,[2]TONG_SL!$A:$D,2,0)</f>
        <v>Mọc Nấm Hương 250g</v>
      </c>
      <c r="N5900" s="25" t="str">
        <f t="shared" si="830"/>
        <v>K-C6</v>
      </c>
      <c r="Q5900" s="25" t="str">
        <f>VLOOKUP(K5900,[2]TONG_SL!$A:$D,3,0)</f>
        <v>Túi</v>
      </c>
      <c r="R5900" s="1">
        <v>4</v>
      </c>
      <c r="T5900" s="1">
        <f>VLOOKUP(VLOOKUP(G5900,[2]Ma_KH!$A:$R,18,0)&amp;K5900,[2]Gia_MB!$A:$F,6,0)</f>
        <v>46000</v>
      </c>
      <c r="U5900" s="14">
        <f t="shared" si="833"/>
        <v>184000</v>
      </c>
      <c r="W5900" s="64">
        <f t="shared" si="834"/>
        <v>0</v>
      </c>
      <c r="X5900" s="3" t="str">
        <f t="shared" si="835"/>
        <v>8</v>
      </c>
      <c r="Z5900" s="14">
        <f t="shared" si="836"/>
        <v>14720</v>
      </c>
      <c r="AA5900" s="7">
        <f>VLOOKUP(G5900,[2]Ma_KH!$A:$R,14,0)</f>
        <v>60</v>
      </c>
      <c r="AD5900" s="7" t="str">
        <f>IFERROR(VLOOKUP(J5900,'Chuyển Mã'!$B$3:$C$9,2,0),"")</f>
        <v>Hà Nội</v>
      </c>
      <c r="AE5900" s="7" t="str">
        <f t="shared" si="831"/>
        <v>Mọc Nấm Hương 250g</v>
      </c>
      <c r="AF5900" s="7">
        <f t="shared" si="832"/>
        <v>4</v>
      </c>
    </row>
    <row r="5901" spans="1:32" x14ac:dyDescent="0.25">
      <c r="A5901" s="11">
        <v>45904</v>
      </c>
      <c r="B5901" s="25">
        <v>4176573771</v>
      </c>
      <c r="C5901" s="12" t="s">
        <v>7214</v>
      </c>
      <c r="D5901" s="16">
        <v>45912</v>
      </c>
      <c r="G5901" s="13" t="s">
        <v>9046</v>
      </c>
      <c r="I5901" s="25" t="s">
        <v>9047</v>
      </c>
      <c r="J5901" s="13" t="s">
        <v>1809</v>
      </c>
      <c r="K5901" s="13" t="s">
        <v>27</v>
      </c>
      <c r="L5901" s="25" t="str">
        <f>VLOOKUP($K5901,[2]TONG_SL!$A:$D,2,0)</f>
        <v>Chân giò heo muối 300g</v>
      </c>
      <c r="N5901" s="25" t="str">
        <f t="shared" si="830"/>
        <v>K-C6</v>
      </c>
      <c r="Q5901" s="25" t="str">
        <f>VLOOKUP(K5901,[2]TONG_SL!$A:$D,3,0)</f>
        <v>Túi</v>
      </c>
      <c r="R5901" s="1">
        <v>6</v>
      </c>
      <c r="T5901" s="1">
        <f>VLOOKUP(VLOOKUP(G5901,[2]Ma_KH!$A:$R,18,0)&amp;K5901,[2]Gia_MB!$A:$F,6,0)</f>
        <v>73431</v>
      </c>
      <c r="U5901" s="14">
        <f t="shared" si="833"/>
        <v>440586</v>
      </c>
      <c r="W5901" s="64">
        <f t="shared" si="834"/>
        <v>0</v>
      </c>
      <c r="X5901" s="3" t="str">
        <f t="shared" si="835"/>
        <v>8</v>
      </c>
      <c r="Z5901" s="14">
        <f t="shared" si="836"/>
        <v>35246.879999999997</v>
      </c>
      <c r="AA5901" s="7">
        <f>VLOOKUP(G5901,[2]Ma_KH!$A:$R,14,0)</f>
        <v>60</v>
      </c>
      <c r="AD5901" s="7" t="str">
        <f>IFERROR(VLOOKUP(J5901,'Chuyển Mã'!$B$3:$C$9,2,0),"")</f>
        <v>Hà Nội</v>
      </c>
      <c r="AE5901" s="7" t="str">
        <f t="shared" si="831"/>
        <v>Chân giò heo muối 300g</v>
      </c>
      <c r="AF5901" s="7">
        <f t="shared" si="832"/>
        <v>6</v>
      </c>
    </row>
    <row r="5902" spans="1:32" x14ac:dyDescent="0.25">
      <c r="A5902" s="11">
        <v>45904</v>
      </c>
      <c r="B5902" s="25">
        <v>4176573771</v>
      </c>
      <c r="C5902" s="12" t="s">
        <v>7214</v>
      </c>
      <c r="D5902" s="16">
        <v>45912</v>
      </c>
      <c r="G5902" s="13" t="s">
        <v>9046</v>
      </c>
      <c r="I5902" s="25" t="s">
        <v>9047</v>
      </c>
      <c r="J5902" s="13" t="s">
        <v>1809</v>
      </c>
      <c r="K5902" s="13" t="s">
        <v>32</v>
      </c>
      <c r="L5902" s="25" t="str">
        <f>VLOOKUP($K5902,[2]TONG_SL!$A:$D,2,0)</f>
        <v>Giò Tai Lưỡi Xào 250</v>
      </c>
      <c r="N5902" s="25" t="str">
        <f t="shared" si="830"/>
        <v>K-C6</v>
      </c>
      <c r="Q5902" s="25" t="str">
        <f>VLOOKUP(K5902,[2]TONG_SL!$A:$D,3,0)</f>
        <v>Túi</v>
      </c>
      <c r="R5902" s="1">
        <v>6</v>
      </c>
      <c r="T5902" s="1">
        <f>VLOOKUP(VLOOKUP(G5902,[2]Ma_KH!$A:$R,18,0)&amp;K5902,[2]Gia_MB!$A:$F,6,0)</f>
        <v>50183</v>
      </c>
      <c r="U5902" s="14">
        <f t="shared" si="833"/>
        <v>301098</v>
      </c>
      <c r="W5902" s="64">
        <f t="shared" si="834"/>
        <v>0</v>
      </c>
      <c r="X5902" s="3" t="str">
        <f t="shared" si="835"/>
        <v>8</v>
      </c>
      <c r="Z5902" s="14">
        <f t="shared" si="836"/>
        <v>24087.84</v>
      </c>
      <c r="AA5902" s="7">
        <f>VLOOKUP(G5902,[2]Ma_KH!$A:$R,14,0)</f>
        <v>60</v>
      </c>
      <c r="AD5902" s="7" t="str">
        <f>IFERROR(VLOOKUP(J5902,'Chuyển Mã'!$B$3:$C$9,2,0),"")</f>
        <v>Hà Nội</v>
      </c>
      <c r="AE5902" s="7" t="str">
        <f t="shared" si="831"/>
        <v>Giò Tai Lưỡi Xào 250</v>
      </c>
      <c r="AF5902" s="7">
        <f t="shared" si="832"/>
        <v>6</v>
      </c>
    </row>
    <row r="5903" spans="1:32" x14ac:dyDescent="0.25">
      <c r="A5903" s="11">
        <v>45904</v>
      </c>
      <c r="B5903" s="25">
        <v>4176574114</v>
      </c>
      <c r="C5903" s="12" t="s">
        <v>7214</v>
      </c>
      <c r="D5903" s="16">
        <v>45912</v>
      </c>
      <c r="G5903" s="13" t="s">
        <v>7941</v>
      </c>
      <c r="I5903" s="25" t="s">
        <v>9048</v>
      </c>
      <c r="J5903" s="13" t="s">
        <v>1809</v>
      </c>
      <c r="K5903" s="13" t="s">
        <v>32</v>
      </c>
      <c r="L5903" s="25" t="str">
        <f>VLOOKUP($K5903,[2]TONG_SL!$A:$D,2,0)</f>
        <v>Giò Tai Lưỡi Xào 250</v>
      </c>
      <c r="N5903" s="25" t="str">
        <f t="shared" si="830"/>
        <v>K-C6</v>
      </c>
      <c r="Q5903" s="25" t="str">
        <f>VLOOKUP(K5903,[2]TONG_SL!$A:$D,3,0)</f>
        <v>Túi</v>
      </c>
      <c r="R5903" s="1">
        <v>5</v>
      </c>
      <c r="T5903" s="1">
        <f>VLOOKUP(VLOOKUP(G5903,[2]Ma_KH!$A:$R,18,0)&amp;K5903,[2]Gia_MB!$A:$F,6,0)</f>
        <v>50183</v>
      </c>
      <c r="U5903" s="14">
        <f t="shared" si="833"/>
        <v>250915</v>
      </c>
      <c r="W5903" s="64">
        <f t="shared" si="834"/>
        <v>0</v>
      </c>
      <c r="X5903" s="3" t="str">
        <f t="shared" si="835"/>
        <v>8</v>
      </c>
      <c r="Z5903" s="14">
        <f t="shared" si="836"/>
        <v>20073.2</v>
      </c>
      <c r="AA5903" s="7">
        <f>VLOOKUP(G5903,[2]Ma_KH!$A:$R,14,0)</f>
        <v>60</v>
      </c>
      <c r="AD5903" s="7" t="str">
        <f>IFERROR(VLOOKUP(J5903,'Chuyển Mã'!$B$3:$C$9,2,0),"")</f>
        <v>Hà Nội</v>
      </c>
      <c r="AE5903" s="7" t="str">
        <f t="shared" si="831"/>
        <v>Giò Tai Lưỡi Xào 250</v>
      </c>
      <c r="AF5903" s="7">
        <f t="shared" si="832"/>
        <v>5</v>
      </c>
    </row>
    <row r="5904" spans="1:32" x14ac:dyDescent="0.25">
      <c r="A5904" s="11">
        <v>45904</v>
      </c>
      <c r="B5904" s="25">
        <v>4176574114</v>
      </c>
      <c r="C5904" s="12" t="s">
        <v>7214</v>
      </c>
      <c r="D5904" s="16">
        <v>45912</v>
      </c>
      <c r="G5904" s="13" t="s">
        <v>7941</v>
      </c>
      <c r="I5904" s="25" t="s">
        <v>9048</v>
      </c>
      <c r="J5904" s="13" t="s">
        <v>1809</v>
      </c>
      <c r="K5904" s="13" t="s">
        <v>27</v>
      </c>
      <c r="L5904" s="25" t="str">
        <f>VLOOKUP($K5904,[2]TONG_SL!$A:$D,2,0)</f>
        <v>Chân giò heo muối 300g</v>
      </c>
      <c r="N5904" s="25" t="str">
        <f t="shared" si="830"/>
        <v>K-C6</v>
      </c>
      <c r="Q5904" s="25" t="str">
        <f>VLOOKUP(K5904,[2]TONG_SL!$A:$D,3,0)</f>
        <v>Túi</v>
      </c>
      <c r="R5904" s="1">
        <v>10</v>
      </c>
      <c r="T5904" s="1">
        <f>VLOOKUP(VLOOKUP(G5904,[2]Ma_KH!$A:$R,18,0)&amp;K5904,[2]Gia_MB!$A:$F,6,0)</f>
        <v>73431</v>
      </c>
      <c r="U5904" s="14">
        <f t="shared" si="833"/>
        <v>734310</v>
      </c>
      <c r="W5904" s="64">
        <f t="shared" si="834"/>
        <v>0</v>
      </c>
      <c r="X5904" s="3" t="str">
        <f t="shared" si="835"/>
        <v>8</v>
      </c>
      <c r="Z5904" s="14">
        <f t="shared" si="836"/>
        <v>58744.800000000003</v>
      </c>
      <c r="AA5904" s="7">
        <f>VLOOKUP(G5904,[2]Ma_KH!$A:$R,14,0)</f>
        <v>60</v>
      </c>
      <c r="AD5904" s="7" t="str">
        <f>IFERROR(VLOOKUP(J5904,'Chuyển Mã'!$B$3:$C$9,2,0),"")</f>
        <v>Hà Nội</v>
      </c>
      <c r="AE5904" s="7" t="str">
        <f t="shared" si="831"/>
        <v>Chân giò heo muối 300g</v>
      </c>
      <c r="AF5904" s="7">
        <f t="shared" si="832"/>
        <v>10</v>
      </c>
    </row>
    <row r="5905" spans="1:32" x14ac:dyDescent="0.25">
      <c r="A5905" s="11">
        <v>45904</v>
      </c>
      <c r="B5905" s="25">
        <v>4176574114</v>
      </c>
      <c r="C5905" s="12" t="s">
        <v>7214</v>
      </c>
      <c r="D5905" s="16">
        <v>45912</v>
      </c>
      <c r="G5905" s="13" t="s">
        <v>7941</v>
      </c>
      <c r="I5905" s="25" t="s">
        <v>9048</v>
      </c>
      <c r="J5905" s="13" t="s">
        <v>1809</v>
      </c>
      <c r="K5905" s="13" t="s">
        <v>51</v>
      </c>
      <c r="L5905" s="25" t="str">
        <f>VLOOKUP($K5905,[2]TONG_SL!$A:$D,2,0)</f>
        <v>Mọc Nấm Hương 250g</v>
      </c>
      <c r="N5905" s="25" t="str">
        <f t="shared" si="830"/>
        <v>K-C6</v>
      </c>
      <c r="Q5905" s="25" t="str">
        <f>VLOOKUP(K5905,[2]TONG_SL!$A:$D,3,0)</f>
        <v>Túi</v>
      </c>
      <c r="R5905" s="1">
        <v>5</v>
      </c>
      <c r="T5905" s="1">
        <f>VLOOKUP(VLOOKUP(G5905,[2]Ma_KH!$A:$R,18,0)&amp;K5905,[2]Gia_MB!$A:$F,6,0)</f>
        <v>46000</v>
      </c>
      <c r="U5905" s="14">
        <f t="shared" si="833"/>
        <v>230000</v>
      </c>
      <c r="W5905" s="64">
        <f t="shared" si="834"/>
        <v>0</v>
      </c>
      <c r="X5905" s="3" t="str">
        <f t="shared" si="835"/>
        <v>8</v>
      </c>
      <c r="Z5905" s="14">
        <f t="shared" si="836"/>
        <v>18400</v>
      </c>
      <c r="AA5905" s="7">
        <f>VLOOKUP(G5905,[2]Ma_KH!$A:$R,14,0)</f>
        <v>60</v>
      </c>
      <c r="AD5905" s="7" t="str">
        <f>IFERROR(VLOOKUP(J5905,'Chuyển Mã'!$B$3:$C$9,2,0),"")</f>
        <v>Hà Nội</v>
      </c>
      <c r="AE5905" s="7" t="str">
        <f t="shared" si="831"/>
        <v>Mọc Nấm Hương 250g</v>
      </c>
      <c r="AF5905" s="7">
        <f t="shared" si="832"/>
        <v>5</v>
      </c>
    </row>
    <row r="5906" spans="1:32" x14ac:dyDescent="0.25">
      <c r="A5906" s="11">
        <v>45904</v>
      </c>
      <c r="B5906" s="25">
        <v>4176574114</v>
      </c>
      <c r="C5906" s="12" t="s">
        <v>7214</v>
      </c>
      <c r="D5906" s="16">
        <v>45912</v>
      </c>
      <c r="G5906" s="13" t="s">
        <v>7941</v>
      </c>
      <c r="I5906" s="25" t="s">
        <v>9048</v>
      </c>
      <c r="J5906" s="13" t="s">
        <v>1809</v>
      </c>
      <c r="K5906" s="13" t="s">
        <v>30</v>
      </c>
      <c r="L5906" s="25" t="str">
        <f>VLOOKUP($K5906,[2]TONG_SL!$A:$D,2,0)</f>
        <v>Gà muối 500g</v>
      </c>
      <c r="N5906" s="25" t="str">
        <f t="shared" si="830"/>
        <v>K-C6</v>
      </c>
      <c r="Q5906" s="25" t="str">
        <f>VLOOKUP(K5906,[2]TONG_SL!$A:$D,3,0)</f>
        <v>Túi</v>
      </c>
      <c r="R5906" s="1">
        <v>10</v>
      </c>
      <c r="T5906" s="1">
        <f>VLOOKUP(VLOOKUP(G5906,[2]Ma_KH!$A:$R,18,0)&amp;K5906,[2]Gia_MB!$A:$F,6,0)</f>
        <v>111058</v>
      </c>
      <c r="U5906" s="14">
        <f t="shared" si="833"/>
        <v>1110580</v>
      </c>
      <c r="W5906" s="64">
        <f t="shared" si="834"/>
        <v>0</v>
      </c>
      <c r="X5906" s="3" t="str">
        <f t="shared" si="835"/>
        <v>8</v>
      </c>
      <c r="Z5906" s="14">
        <f t="shared" si="836"/>
        <v>88846.400000000009</v>
      </c>
      <c r="AA5906" s="7">
        <f>VLOOKUP(G5906,[2]Ma_KH!$A:$R,14,0)</f>
        <v>60</v>
      </c>
      <c r="AD5906" s="7" t="str">
        <f>IFERROR(VLOOKUP(J5906,'Chuyển Mã'!$B$3:$C$9,2,0),"")</f>
        <v>Hà Nội</v>
      </c>
      <c r="AE5906" s="7" t="str">
        <f t="shared" si="831"/>
        <v>Gà muối 500g</v>
      </c>
      <c r="AF5906" s="7">
        <f t="shared" si="832"/>
        <v>10</v>
      </c>
    </row>
    <row r="5907" spans="1:32" x14ac:dyDescent="0.25">
      <c r="A5907" s="11">
        <v>45904</v>
      </c>
      <c r="B5907" s="25">
        <v>4176574244</v>
      </c>
      <c r="C5907" s="12" t="s">
        <v>7214</v>
      </c>
      <c r="D5907" s="16">
        <v>45912</v>
      </c>
      <c r="G5907" s="13" t="s">
        <v>9049</v>
      </c>
      <c r="I5907" s="25" t="s">
        <v>9050</v>
      </c>
      <c r="J5907" s="13" t="s">
        <v>1809</v>
      </c>
      <c r="K5907" s="13" t="s">
        <v>32</v>
      </c>
      <c r="L5907" s="25" t="str">
        <f>VLOOKUP($K5907,[2]TONG_SL!$A:$D,2,0)</f>
        <v>Giò Tai Lưỡi Xào 250</v>
      </c>
      <c r="N5907" s="25" t="str">
        <f t="shared" si="830"/>
        <v>K-C6</v>
      </c>
      <c r="Q5907" s="25" t="str">
        <f>VLOOKUP(K5907,[2]TONG_SL!$A:$D,3,0)</f>
        <v>Túi</v>
      </c>
      <c r="R5907" s="1">
        <v>3</v>
      </c>
      <c r="T5907" s="1">
        <f>VLOOKUP(VLOOKUP(G5907,[2]Ma_KH!$A:$R,18,0)&amp;K5907,[2]Gia_MB!$A:$F,6,0)</f>
        <v>50183</v>
      </c>
      <c r="U5907" s="14">
        <f t="shared" si="833"/>
        <v>150549</v>
      </c>
      <c r="W5907" s="64">
        <f t="shared" si="834"/>
        <v>0</v>
      </c>
      <c r="X5907" s="3" t="str">
        <f t="shared" si="835"/>
        <v>8</v>
      </c>
      <c r="Z5907" s="14">
        <f t="shared" si="836"/>
        <v>12043.92</v>
      </c>
      <c r="AA5907" s="7">
        <f>VLOOKUP(G5907,[2]Ma_KH!$A:$R,14,0)</f>
        <v>60</v>
      </c>
      <c r="AD5907" s="7" t="str">
        <f>IFERROR(VLOOKUP(J5907,'Chuyển Mã'!$B$3:$C$9,2,0),"")</f>
        <v>Hà Nội</v>
      </c>
      <c r="AE5907" s="7" t="str">
        <f t="shared" si="831"/>
        <v>Giò Tai Lưỡi Xào 250</v>
      </c>
      <c r="AF5907" s="7">
        <f t="shared" si="832"/>
        <v>3</v>
      </c>
    </row>
    <row r="5908" spans="1:32" x14ac:dyDescent="0.25">
      <c r="A5908" s="11">
        <v>45904</v>
      </c>
      <c r="B5908" s="25">
        <v>4176574244</v>
      </c>
      <c r="C5908" s="12" t="s">
        <v>7214</v>
      </c>
      <c r="D5908" s="16">
        <v>45912</v>
      </c>
      <c r="G5908" s="13" t="s">
        <v>9049</v>
      </c>
      <c r="I5908" s="25" t="s">
        <v>9050</v>
      </c>
      <c r="J5908" s="13" t="s">
        <v>1809</v>
      </c>
      <c r="K5908" s="13" t="s">
        <v>8471</v>
      </c>
      <c r="L5908" s="25" t="str">
        <f>VLOOKUP($K5908,[2]TONG_SL!$A:$D,2,0)</f>
        <v>Mọc Nấm Hương 250g</v>
      </c>
      <c r="N5908" s="25" t="str">
        <f t="shared" si="830"/>
        <v>K-C6</v>
      </c>
      <c r="Q5908" s="25" t="str">
        <f>VLOOKUP(K5908,[2]TONG_SL!$A:$D,3,0)</f>
        <v>Túi</v>
      </c>
      <c r="R5908" s="1">
        <v>6</v>
      </c>
      <c r="T5908" s="1">
        <f>VLOOKUP(VLOOKUP(G5908,[2]Ma_KH!$A:$R,18,0)&amp;K5908,[2]Gia_MB!$A:$F,6,0)</f>
        <v>46000</v>
      </c>
      <c r="U5908" s="14">
        <f t="shared" si="833"/>
        <v>276000</v>
      </c>
      <c r="W5908" s="64">
        <f t="shared" si="834"/>
        <v>0</v>
      </c>
      <c r="X5908" s="3" t="str">
        <f t="shared" si="835"/>
        <v>8</v>
      </c>
      <c r="Z5908" s="14">
        <f t="shared" si="836"/>
        <v>22080</v>
      </c>
      <c r="AA5908" s="7">
        <f>VLOOKUP(G5908,[2]Ma_KH!$A:$R,14,0)</f>
        <v>60</v>
      </c>
      <c r="AD5908" s="7" t="str">
        <f>IFERROR(VLOOKUP(J5908,'Chuyển Mã'!$B$3:$C$9,2,0),"")</f>
        <v>Hà Nội</v>
      </c>
      <c r="AE5908" s="7" t="str">
        <f t="shared" si="831"/>
        <v>Mọc Nấm Hương 250g</v>
      </c>
      <c r="AF5908" s="7">
        <f t="shared" si="832"/>
        <v>6</v>
      </c>
    </row>
    <row r="5909" spans="1:32" x14ac:dyDescent="0.25">
      <c r="A5909" s="11">
        <v>45904</v>
      </c>
      <c r="B5909" s="25">
        <v>4176574244</v>
      </c>
      <c r="C5909" s="12" t="s">
        <v>7214</v>
      </c>
      <c r="D5909" s="16">
        <v>45912</v>
      </c>
      <c r="G5909" s="13" t="s">
        <v>9049</v>
      </c>
      <c r="I5909" s="25" t="s">
        <v>9050</v>
      </c>
      <c r="J5909" s="13" t="s">
        <v>1809</v>
      </c>
      <c r="K5909" s="13" t="s">
        <v>27</v>
      </c>
      <c r="L5909" s="25" t="str">
        <f>VLOOKUP($K5909,[2]TONG_SL!$A:$D,2,0)</f>
        <v>Chân giò heo muối 300g</v>
      </c>
      <c r="N5909" s="25" t="str">
        <f t="shared" si="830"/>
        <v>K-C6</v>
      </c>
      <c r="Q5909" s="25" t="str">
        <f>VLOOKUP(K5909,[2]TONG_SL!$A:$D,3,0)</f>
        <v>Túi</v>
      </c>
      <c r="R5909" s="1">
        <v>10</v>
      </c>
      <c r="T5909" s="1">
        <f>VLOOKUP(VLOOKUP(G5909,[2]Ma_KH!$A:$R,18,0)&amp;K5909,[2]Gia_MB!$A:$F,6,0)</f>
        <v>73431</v>
      </c>
      <c r="U5909" s="14">
        <f t="shared" si="833"/>
        <v>734310</v>
      </c>
      <c r="W5909" s="64">
        <f t="shared" si="834"/>
        <v>0</v>
      </c>
      <c r="X5909" s="3" t="str">
        <f t="shared" si="835"/>
        <v>8</v>
      </c>
      <c r="Z5909" s="14">
        <f t="shared" si="836"/>
        <v>58744.800000000003</v>
      </c>
      <c r="AA5909" s="7">
        <f>VLOOKUP(G5909,[2]Ma_KH!$A:$R,14,0)</f>
        <v>60</v>
      </c>
      <c r="AD5909" s="7" t="str">
        <f>IFERROR(VLOOKUP(J5909,'Chuyển Mã'!$B$3:$C$9,2,0),"")</f>
        <v>Hà Nội</v>
      </c>
      <c r="AE5909" s="7" t="str">
        <f t="shared" si="831"/>
        <v>Chân giò heo muối 300g</v>
      </c>
      <c r="AF5909" s="7">
        <f t="shared" si="832"/>
        <v>10</v>
      </c>
    </row>
    <row r="5910" spans="1:32" x14ac:dyDescent="0.25">
      <c r="A5910" s="11">
        <v>45904</v>
      </c>
      <c r="B5910" s="25">
        <v>4176573996</v>
      </c>
      <c r="C5910" s="12" t="s">
        <v>7214</v>
      </c>
      <c r="D5910" s="16">
        <v>45912</v>
      </c>
      <c r="G5910" s="13" t="s">
        <v>9051</v>
      </c>
      <c r="I5910" s="25" t="s">
        <v>9052</v>
      </c>
      <c r="J5910" s="13" t="s">
        <v>1809</v>
      </c>
      <c r="K5910" s="13" t="s">
        <v>27</v>
      </c>
      <c r="L5910" s="25" t="str">
        <f>VLOOKUP($K5910,[2]TONG_SL!$A:$D,2,0)</f>
        <v>Chân giò heo muối 300g</v>
      </c>
      <c r="N5910" s="25" t="str">
        <f t="shared" si="830"/>
        <v>K-C6</v>
      </c>
      <c r="Q5910" s="25" t="str">
        <f>VLOOKUP(K5910,[2]TONG_SL!$A:$D,3,0)</f>
        <v>Túi</v>
      </c>
      <c r="R5910" s="1">
        <v>6</v>
      </c>
      <c r="T5910" s="1">
        <f>VLOOKUP(VLOOKUP(G5910,[2]Ma_KH!$A:$R,18,0)&amp;K5910,[2]Gia_MB!$A:$F,6,0)</f>
        <v>73431</v>
      </c>
      <c r="U5910" s="14">
        <f t="shared" si="833"/>
        <v>440586</v>
      </c>
      <c r="W5910" s="64">
        <f t="shared" si="834"/>
        <v>0</v>
      </c>
      <c r="X5910" s="3" t="str">
        <f t="shared" si="835"/>
        <v>8</v>
      </c>
      <c r="Z5910" s="14">
        <f t="shared" si="836"/>
        <v>35246.879999999997</v>
      </c>
      <c r="AA5910" s="7">
        <f>VLOOKUP(G5910,[2]Ma_KH!$A:$R,14,0)</f>
        <v>60</v>
      </c>
      <c r="AD5910" s="7" t="str">
        <f>IFERROR(VLOOKUP(J5910,'Chuyển Mã'!$B$3:$C$9,2,0),"")</f>
        <v>Hà Nội</v>
      </c>
      <c r="AE5910" s="7" t="str">
        <f t="shared" si="831"/>
        <v>Chân giò heo muối 300g</v>
      </c>
      <c r="AF5910" s="7">
        <f t="shared" si="832"/>
        <v>6</v>
      </c>
    </row>
    <row r="5911" spans="1:32" x14ac:dyDescent="0.25">
      <c r="A5911" s="11">
        <v>45904</v>
      </c>
      <c r="B5911" s="25">
        <v>4176573996</v>
      </c>
      <c r="C5911" s="12" t="s">
        <v>7214</v>
      </c>
      <c r="D5911" s="16">
        <v>45912</v>
      </c>
      <c r="G5911" s="13" t="s">
        <v>9051</v>
      </c>
      <c r="I5911" s="25" t="s">
        <v>9052</v>
      </c>
      <c r="J5911" s="13" t="s">
        <v>1809</v>
      </c>
      <c r="K5911" s="13" t="s">
        <v>30</v>
      </c>
      <c r="L5911" s="25" t="str">
        <f>VLOOKUP($K5911,[2]TONG_SL!$A:$D,2,0)</f>
        <v>Gà muối 500g</v>
      </c>
      <c r="N5911" s="25" t="str">
        <f t="shared" si="830"/>
        <v>K-C6</v>
      </c>
      <c r="Q5911" s="25" t="str">
        <f>VLOOKUP(K5911,[2]TONG_SL!$A:$D,3,0)</f>
        <v>Túi</v>
      </c>
      <c r="R5911" s="1">
        <v>11</v>
      </c>
      <c r="T5911" s="1">
        <f>VLOOKUP(VLOOKUP(G5911,[2]Ma_KH!$A:$R,18,0)&amp;K5911,[2]Gia_MB!$A:$F,6,0)</f>
        <v>111058</v>
      </c>
      <c r="U5911" s="14">
        <f t="shared" si="833"/>
        <v>1221638</v>
      </c>
      <c r="W5911" s="64">
        <f t="shared" si="834"/>
        <v>0</v>
      </c>
      <c r="X5911" s="3" t="str">
        <f t="shared" si="835"/>
        <v>8</v>
      </c>
      <c r="Z5911" s="14">
        <f t="shared" si="836"/>
        <v>97731.040000000008</v>
      </c>
      <c r="AA5911" s="7">
        <f>VLOOKUP(G5911,[2]Ma_KH!$A:$R,14,0)</f>
        <v>60</v>
      </c>
      <c r="AD5911" s="7" t="str">
        <f>IFERROR(VLOOKUP(J5911,'Chuyển Mã'!$B$3:$C$9,2,0),"")</f>
        <v>Hà Nội</v>
      </c>
      <c r="AE5911" s="7" t="str">
        <f t="shared" si="831"/>
        <v>Gà muối 500g</v>
      </c>
      <c r="AF5911" s="7">
        <f t="shared" si="832"/>
        <v>11</v>
      </c>
    </row>
    <row r="5912" spans="1:32" x14ac:dyDescent="0.25">
      <c r="A5912" s="11">
        <v>45904</v>
      </c>
      <c r="B5912" s="25">
        <v>4176573739</v>
      </c>
      <c r="C5912" s="12" t="s">
        <v>7214</v>
      </c>
      <c r="D5912" s="16">
        <v>45912</v>
      </c>
      <c r="G5912" s="13" t="s">
        <v>9053</v>
      </c>
      <c r="I5912" s="25" t="s">
        <v>9054</v>
      </c>
      <c r="J5912" s="13" t="s">
        <v>1809</v>
      </c>
      <c r="K5912" s="13" t="s">
        <v>51</v>
      </c>
      <c r="L5912" s="25" t="str">
        <f>VLOOKUP($K5912,[2]TONG_SL!$A:$D,2,0)</f>
        <v>Mọc Nấm Hương 250g</v>
      </c>
      <c r="N5912" s="25" t="str">
        <f t="shared" si="830"/>
        <v>K-C6</v>
      </c>
      <c r="Q5912" s="25" t="str">
        <f>VLOOKUP(K5912,[2]TONG_SL!$A:$D,3,0)</f>
        <v>Túi</v>
      </c>
      <c r="R5912" s="1">
        <v>3</v>
      </c>
      <c r="T5912" s="1">
        <f>VLOOKUP(VLOOKUP(G5912,[2]Ma_KH!$A:$R,18,0)&amp;K5912,[2]Gia_MB!$A:$F,6,0)</f>
        <v>46000</v>
      </c>
      <c r="U5912" s="14">
        <f t="shared" si="833"/>
        <v>138000</v>
      </c>
      <c r="W5912" s="64">
        <f t="shared" si="834"/>
        <v>0</v>
      </c>
      <c r="X5912" s="3" t="str">
        <f t="shared" si="835"/>
        <v>8</v>
      </c>
      <c r="Z5912" s="14">
        <f t="shared" si="836"/>
        <v>11040</v>
      </c>
      <c r="AA5912" s="7">
        <f>VLOOKUP(G5912,[2]Ma_KH!$A:$R,14,0)</f>
        <v>60</v>
      </c>
      <c r="AD5912" s="7" t="str">
        <f>IFERROR(VLOOKUP(J5912,'Chuyển Mã'!$B$3:$C$9,2,0),"")</f>
        <v>Hà Nội</v>
      </c>
      <c r="AE5912" s="7" t="str">
        <f t="shared" si="831"/>
        <v>Mọc Nấm Hương 250g</v>
      </c>
      <c r="AF5912" s="7">
        <f t="shared" si="832"/>
        <v>3</v>
      </c>
    </row>
    <row r="5913" spans="1:32" x14ac:dyDescent="0.25">
      <c r="A5913" s="11">
        <v>45904</v>
      </c>
      <c r="B5913" s="25">
        <v>4176573739</v>
      </c>
      <c r="C5913" s="12" t="s">
        <v>7214</v>
      </c>
      <c r="D5913" s="16">
        <v>45912</v>
      </c>
      <c r="G5913" s="13" t="s">
        <v>9053</v>
      </c>
      <c r="I5913" s="25" t="s">
        <v>9054</v>
      </c>
      <c r="J5913" s="13" t="s">
        <v>1809</v>
      </c>
      <c r="K5913" s="13" t="s">
        <v>30</v>
      </c>
      <c r="L5913" s="25" t="str">
        <f>VLOOKUP($K5913,[2]TONG_SL!$A:$D,2,0)</f>
        <v>Gà muối 500g</v>
      </c>
      <c r="N5913" s="25" t="str">
        <f t="shared" si="830"/>
        <v>K-C6</v>
      </c>
      <c r="Q5913" s="25" t="str">
        <f>VLOOKUP(K5913,[2]TONG_SL!$A:$D,3,0)</f>
        <v>Túi</v>
      </c>
      <c r="R5913" s="1">
        <v>7</v>
      </c>
      <c r="T5913" s="1">
        <f>VLOOKUP(VLOOKUP(G5913,[2]Ma_KH!$A:$R,18,0)&amp;K5913,[2]Gia_MB!$A:$F,6,0)</f>
        <v>111058</v>
      </c>
      <c r="U5913" s="14">
        <f t="shared" si="833"/>
        <v>777406</v>
      </c>
      <c r="W5913" s="64">
        <f t="shared" si="834"/>
        <v>0</v>
      </c>
      <c r="X5913" s="3" t="str">
        <f t="shared" si="835"/>
        <v>8</v>
      </c>
      <c r="Z5913" s="14">
        <f t="shared" si="836"/>
        <v>62192.480000000003</v>
      </c>
      <c r="AA5913" s="7">
        <f>VLOOKUP(G5913,[2]Ma_KH!$A:$R,14,0)</f>
        <v>60</v>
      </c>
      <c r="AD5913" s="7" t="str">
        <f>IFERROR(VLOOKUP(J5913,'Chuyển Mã'!$B$3:$C$9,2,0),"")</f>
        <v>Hà Nội</v>
      </c>
      <c r="AE5913" s="7" t="str">
        <f t="shared" si="831"/>
        <v>Gà muối 500g</v>
      </c>
      <c r="AF5913" s="7">
        <f t="shared" si="832"/>
        <v>7</v>
      </c>
    </row>
    <row r="5914" spans="1:32" x14ac:dyDescent="0.25">
      <c r="A5914" s="11">
        <v>45904</v>
      </c>
      <c r="B5914" s="25">
        <v>4176573739</v>
      </c>
      <c r="C5914" s="12" t="s">
        <v>7214</v>
      </c>
      <c r="D5914" s="16">
        <v>45912</v>
      </c>
      <c r="G5914" s="13" t="s">
        <v>9053</v>
      </c>
      <c r="I5914" s="25" t="s">
        <v>9054</v>
      </c>
      <c r="J5914" s="13" t="s">
        <v>1809</v>
      </c>
      <c r="K5914" s="13" t="s">
        <v>32</v>
      </c>
      <c r="L5914" s="25" t="str">
        <f>VLOOKUP($K5914,[2]TONG_SL!$A:$D,2,0)</f>
        <v>Giò Tai Lưỡi Xào 250</v>
      </c>
      <c r="N5914" s="25" t="str">
        <f t="shared" si="830"/>
        <v>K-C6</v>
      </c>
      <c r="Q5914" s="25" t="str">
        <f>VLOOKUP(K5914,[2]TONG_SL!$A:$D,3,0)</f>
        <v>Túi</v>
      </c>
      <c r="R5914" s="1">
        <v>1</v>
      </c>
      <c r="T5914" s="1">
        <f>VLOOKUP(VLOOKUP(G5914,[2]Ma_KH!$A:$R,18,0)&amp;K5914,[2]Gia_MB!$A:$F,6,0)</f>
        <v>50183</v>
      </c>
      <c r="U5914" s="14">
        <f t="shared" si="833"/>
        <v>50183</v>
      </c>
      <c r="W5914" s="64">
        <f t="shared" si="834"/>
        <v>0</v>
      </c>
      <c r="X5914" s="3" t="str">
        <f t="shared" si="835"/>
        <v>8</v>
      </c>
      <c r="Z5914" s="14">
        <f t="shared" si="836"/>
        <v>4014.64</v>
      </c>
      <c r="AA5914" s="7">
        <f>VLOOKUP(G5914,[2]Ma_KH!$A:$R,14,0)</f>
        <v>60</v>
      </c>
      <c r="AD5914" s="7" t="str">
        <f>IFERROR(VLOOKUP(J5914,'Chuyển Mã'!$B$3:$C$9,2,0),"")</f>
        <v>Hà Nội</v>
      </c>
      <c r="AE5914" s="7" t="str">
        <f t="shared" si="831"/>
        <v>Giò Tai Lưỡi Xào 250</v>
      </c>
      <c r="AF5914" s="7">
        <f t="shared" si="832"/>
        <v>1</v>
      </c>
    </row>
    <row r="5915" spans="1:32" x14ac:dyDescent="0.25">
      <c r="A5915" s="11">
        <v>45904</v>
      </c>
      <c r="B5915" s="25">
        <v>4176573736</v>
      </c>
      <c r="C5915" s="12" t="s">
        <v>7214</v>
      </c>
      <c r="D5915" s="16">
        <v>45912</v>
      </c>
      <c r="G5915" s="13" t="s">
        <v>1224</v>
      </c>
      <c r="I5915" s="25" t="s">
        <v>9055</v>
      </c>
      <c r="J5915" s="13" t="s">
        <v>1809</v>
      </c>
      <c r="K5915" s="13" t="s">
        <v>30</v>
      </c>
      <c r="L5915" s="25" t="str">
        <f>VLOOKUP($K5915,[2]TONG_SL!$A:$D,2,0)</f>
        <v>Gà muối 500g</v>
      </c>
      <c r="N5915" s="25" t="str">
        <f t="shared" si="830"/>
        <v>K-C6</v>
      </c>
      <c r="Q5915" s="25" t="str">
        <f>VLOOKUP(K5915,[2]TONG_SL!$A:$D,3,0)</f>
        <v>Túi</v>
      </c>
      <c r="R5915" s="1">
        <v>5</v>
      </c>
      <c r="T5915" s="1">
        <f>VLOOKUP(VLOOKUP(G5915,[2]Ma_KH!$A:$R,18,0)&amp;K5915,[2]Gia_MB!$A:$F,6,0)</f>
        <v>111058</v>
      </c>
      <c r="U5915" s="14">
        <f t="shared" si="833"/>
        <v>555290</v>
      </c>
      <c r="W5915" s="64">
        <f t="shared" si="834"/>
        <v>0</v>
      </c>
      <c r="X5915" s="3" t="str">
        <f t="shared" si="835"/>
        <v>8</v>
      </c>
      <c r="Z5915" s="14">
        <f t="shared" si="836"/>
        <v>44423.200000000004</v>
      </c>
      <c r="AA5915" s="7">
        <f>VLOOKUP(G5915,[2]Ma_KH!$A:$R,14,0)</f>
        <v>60</v>
      </c>
      <c r="AD5915" s="7" t="str">
        <f>IFERROR(VLOOKUP(J5915,'Chuyển Mã'!$B$3:$C$9,2,0),"")</f>
        <v>Hà Nội</v>
      </c>
      <c r="AE5915" s="7" t="str">
        <f t="shared" si="831"/>
        <v>Gà muối 500g</v>
      </c>
      <c r="AF5915" s="7">
        <f t="shared" si="832"/>
        <v>5</v>
      </c>
    </row>
    <row r="5916" spans="1:32" x14ac:dyDescent="0.25">
      <c r="A5916" s="11">
        <v>45904</v>
      </c>
      <c r="B5916" s="25">
        <v>4176573736</v>
      </c>
      <c r="C5916" s="12" t="s">
        <v>7214</v>
      </c>
      <c r="D5916" s="16">
        <v>45912</v>
      </c>
      <c r="G5916" s="13" t="s">
        <v>1224</v>
      </c>
      <c r="I5916" s="25" t="s">
        <v>9055</v>
      </c>
      <c r="J5916" s="13" t="s">
        <v>1809</v>
      </c>
      <c r="K5916" s="13" t="s">
        <v>27</v>
      </c>
      <c r="L5916" s="25" t="str">
        <f>VLOOKUP($K5916,[2]TONG_SL!$A:$D,2,0)</f>
        <v>Chân giò heo muối 300g</v>
      </c>
      <c r="N5916" s="25" t="str">
        <f t="shared" si="830"/>
        <v>K-C6</v>
      </c>
      <c r="Q5916" s="25" t="str">
        <f>VLOOKUP(K5916,[2]TONG_SL!$A:$D,3,0)</f>
        <v>Túi</v>
      </c>
      <c r="R5916" s="1">
        <v>6</v>
      </c>
      <c r="T5916" s="1">
        <f>VLOOKUP(VLOOKUP(G5916,[2]Ma_KH!$A:$R,18,0)&amp;K5916,[2]Gia_MB!$A:$F,6,0)</f>
        <v>73431</v>
      </c>
      <c r="U5916" s="14">
        <f t="shared" si="833"/>
        <v>440586</v>
      </c>
      <c r="W5916" s="64">
        <f t="shared" si="834"/>
        <v>0</v>
      </c>
      <c r="X5916" s="3" t="str">
        <f t="shared" si="835"/>
        <v>8</v>
      </c>
      <c r="Z5916" s="14">
        <f t="shared" si="836"/>
        <v>35246.879999999997</v>
      </c>
      <c r="AA5916" s="7">
        <f>VLOOKUP(G5916,[2]Ma_KH!$A:$R,14,0)</f>
        <v>60</v>
      </c>
      <c r="AD5916" s="7" t="str">
        <f>IFERROR(VLOOKUP(J5916,'Chuyển Mã'!$B$3:$C$9,2,0),"")</f>
        <v>Hà Nội</v>
      </c>
      <c r="AE5916" s="7" t="str">
        <f t="shared" si="831"/>
        <v>Chân giò heo muối 300g</v>
      </c>
      <c r="AF5916" s="7">
        <f t="shared" si="832"/>
        <v>6</v>
      </c>
    </row>
    <row r="5917" spans="1:32" x14ac:dyDescent="0.25">
      <c r="A5917" s="11">
        <v>45904</v>
      </c>
      <c r="B5917" s="25">
        <v>4176573736</v>
      </c>
      <c r="C5917" s="12" t="s">
        <v>7214</v>
      </c>
      <c r="D5917" s="16">
        <v>45912</v>
      </c>
      <c r="G5917" s="13" t="s">
        <v>1224</v>
      </c>
      <c r="I5917" s="25" t="s">
        <v>9055</v>
      </c>
      <c r="J5917" s="13" t="s">
        <v>1809</v>
      </c>
      <c r="K5917" s="13" t="s">
        <v>32</v>
      </c>
      <c r="L5917" s="25" t="str">
        <f>VLOOKUP($K5917,[2]TONG_SL!$A:$D,2,0)</f>
        <v>Giò Tai Lưỡi Xào 250</v>
      </c>
      <c r="N5917" s="25" t="str">
        <f t="shared" si="830"/>
        <v>K-C6</v>
      </c>
      <c r="Q5917" s="25" t="str">
        <f>VLOOKUP(K5917,[2]TONG_SL!$A:$D,3,0)</f>
        <v>Túi</v>
      </c>
      <c r="R5917" s="1">
        <v>5</v>
      </c>
      <c r="T5917" s="1">
        <f>VLOOKUP(VLOOKUP(G5917,[2]Ma_KH!$A:$R,18,0)&amp;K5917,[2]Gia_MB!$A:$F,6,0)</f>
        <v>50183</v>
      </c>
      <c r="U5917" s="14">
        <f t="shared" si="833"/>
        <v>250915</v>
      </c>
      <c r="W5917" s="64">
        <f t="shared" si="834"/>
        <v>0</v>
      </c>
      <c r="X5917" s="3" t="str">
        <f t="shared" si="835"/>
        <v>8</v>
      </c>
      <c r="Z5917" s="14">
        <f t="shared" si="836"/>
        <v>20073.2</v>
      </c>
      <c r="AA5917" s="7">
        <f>VLOOKUP(G5917,[2]Ma_KH!$A:$R,14,0)</f>
        <v>60</v>
      </c>
      <c r="AD5917" s="7" t="str">
        <f>IFERROR(VLOOKUP(J5917,'Chuyển Mã'!$B$3:$C$9,2,0),"")</f>
        <v>Hà Nội</v>
      </c>
      <c r="AE5917" s="7" t="str">
        <f t="shared" si="831"/>
        <v>Giò Tai Lưỡi Xào 250</v>
      </c>
      <c r="AF5917" s="7">
        <f t="shared" si="832"/>
        <v>5</v>
      </c>
    </row>
    <row r="5918" spans="1:32" x14ac:dyDescent="0.25">
      <c r="A5918" s="11">
        <v>45904</v>
      </c>
      <c r="B5918" s="25">
        <v>4176573952</v>
      </c>
      <c r="C5918" s="12" t="s">
        <v>7214</v>
      </c>
      <c r="D5918" s="16">
        <v>45912</v>
      </c>
      <c r="G5918" s="13" t="s">
        <v>9056</v>
      </c>
      <c r="I5918" s="25" t="s">
        <v>9057</v>
      </c>
      <c r="J5918" s="13" t="s">
        <v>1809</v>
      </c>
      <c r="K5918" s="13" t="s">
        <v>30</v>
      </c>
      <c r="L5918" s="25" t="str">
        <f>VLOOKUP($K5918,[2]TONG_SL!$A:$D,2,0)</f>
        <v>Gà muối 500g</v>
      </c>
      <c r="N5918" s="25" t="str">
        <f t="shared" si="830"/>
        <v>K-C6</v>
      </c>
      <c r="Q5918" s="25" t="str">
        <f>VLOOKUP(K5918,[2]TONG_SL!$A:$D,3,0)</f>
        <v>Túi</v>
      </c>
      <c r="R5918" s="1">
        <v>11</v>
      </c>
      <c r="T5918" s="1">
        <f>VLOOKUP(VLOOKUP(G5918,[2]Ma_KH!$A:$R,18,0)&amp;K5918,[2]Gia_MB!$A:$F,6,0)</f>
        <v>111058</v>
      </c>
      <c r="U5918" s="14">
        <f t="shared" si="833"/>
        <v>1221638</v>
      </c>
      <c r="W5918" s="64">
        <f t="shared" si="834"/>
        <v>0</v>
      </c>
      <c r="X5918" s="3" t="str">
        <f t="shared" si="835"/>
        <v>8</v>
      </c>
      <c r="Z5918" s="14">
        <f t="shared" si="836"/>
        <v>97731.040000000008</v>
      </c>
      <c r="AA5918" s="7">
        <f>VLOOKUP(G5918,[2]Ma_KH!$A:$R,14,0)</f>
        <v>60</v>
      </c>
      <c r="AD5918" s="7" t="str">
        <f>IFERROR(VLOOKUP(J5918,'Chuyển Mã'!$B$3:$C$9,2,0),"")</f>
        <v>Hà Nội</v>
      </c>
      <c r="AE5918" s="7" t="str">
        <f t="shared" si="831"/>
        <v>Gà muối 500g</v>
      </c>
      <c r="AF5918" s="7">
        <f t="shared" si="832"/>
        <v>11</v>
      </c>
    </row>
    <row r="5919" spans="1:32" x14ac:dyDescent="0.25">
      <c r="A5919" s="11">
        <v>45904</v>
      </c>
      <c r="B5919" s="25">
        <v>4176573952</v>
      </c>
      <c r="C5919" s="12" t="s">
        <v>7214</v>
      </c>
      <c r="D5919" s="16">
        <v>45912</v>
      </c>
      <c r="G5919" s="13" t="s">
        <v>9056</v>
      </c>
      <c r="I5919" s="25" t="s">
        <v>9057</v>
      </c>
      <c r="J5919" s="13" t="s">
        <v>1809</v>
      </c>
      <c r="K5919" s="13" t="s">
        <v>51</v>
      </c>
      <c r="L5919" s="25" t="str">
        <f>VLOOKUP($K5919,[2]TONG_SL!$A:$D,2,0)</f>
        <v>Mọc Nấm Hương 250g</v>
      </c>
      <c r="N5919" s="25" t="str">
        <f t="shared" si="830"/>
        <v>K-C6</v>
      </c>
      <c r="Q5919" s="25" t="str">
        <f>VLOOKUP(K5919,[2]TONG_SL!$A:$D,3,0)</f>
        <v>Túi</v>
      </c>
      <c r="R5919" s="1">
        <v>5</v>
      </c>
      <c r="T5919" s="1">
        <f>VLOOKUP(VLOOKUP(G5919,[2]Ma_KH!$A:$R,18,0)&amp;K5919,[2]Gia_MB!$A:$F,6,0)</f>
        <v>46000</v>
      </c>
      <c r="U5919" s="14">
        <f t="shared" si="833"/>
        <v>230000</v>
      </c>
      <c r="W5919" s="64">
        <f t="shared" si="834"/>
        <v>0</v>
      </c>
      <c r="X5919" s="3" t="str">
        <f t="shared" si="835"/>
        <v>8</v>
      </c>
      <c r="Z5919" s="14">
        <f t="shared" si="836"/>
        <v>18400</v>
      </c>
      <c r="AA5919" s="7">
        <f>VLOOKUP(G5919,[2]Ma_KH!$A:$R,14,0)</f>
        <v>60</v>
      </c>
      <c r="AD5919" s="7" t="str">
        <f>IFERROR(VLOOKUP(J5919,'Chuyển Mã'!$B$3:$C$9,2,0),"")</f>
        <v>Hà Nội</v>
      </c>
      <c r="AE5919" s="7" t="str">
        <f t="shared" si="831"/>
        <v>Mọc Nấm Hương 250g</v>
      </c>
      <c r="AF5919" s="7">
        <f t="shared" si="832"/>
        <v>5</v>
      </c>
    </row>
    <row r="5920" spans="1:32" x14ac:dyDescent="0.25">
      <c r="A5920" s="11">
        <v>45904</v>
      </c>
      <c r="B5920" s="25">
        <v>4176573952</v>
      </c>
      <c r="C5920" s="12" t="s">
        <v>7214</v>
      </c>
      <c r="D5920" s="16">
        <v>45912</v>
      </c>
      <c r="G5920" s="13" t="s">
        <v>9056</v>
      </c>
      <c r="I5920" s="25" t="s">
        <v>9057</v>
      </c>
      <c r="J5920" s="13" t="s">
        <v>1809</v>
      </c>
      <c r="K5920" s="13" t="s">
        <v>27</v>
      </c>
      <c r="L5920" s="25" t="str">
        <f>VLOOKUP($K5920,[2]TONG_SL!$A:$D,2,0)</f>
        <v>Chân giò heo muối 300g</v>
      </c>
      <c r="N5920" s="25" t="str">
        <f t="shared" si="830"/>
        <v>K-C6</v>
      </c>
      <c r="Q5920" s="25" t="str">
        <f>VLOOKUP(K5920,[2]TONG_SL!$A:$D,3,0)</f>
        <v>Túi</v>
      </c>
      <c r="R5920" s="1">
        <v>20</v>
      </c>
      <c r="T5920" s="1">
        <f>VLOOKUP(VLOOKUP(G5920,[2]Ma_KH!$A:$R,18,0)&amp;K5920,[2]Gia_MB!$A:$F,6,0)</f>
        <v>73431</v>
      </c>
      <c r="U5920" s="14">
        <f t="shared" si="833"/>
        <v>1468620</v>
      </c>
      <c r="W5920" s="64">
        <f t="shared" si="834"/>
        <v>0</v>
      </c>
      <c r="X5920" s="3" t="str">
        <f t="shared" si="835"/>
        <v>8</v>
      </c>
      <c r="Z5920" s="14">
        <f t="shared" si="836"/>
        <v>117489.60000000001</v>
      </c>
      <c r="AA5920" s="7">
        <f>VLOOKUP(G5920,[2]Ma_KH!$A:$R,14,0)</f>
        <v>60</v>
      </c>
      <c r="AD5920" s="7" t="str">
        <f>IFERROR(VLOOKUP(J5920,'Chuyển Mã'!$B$3:$C$9,2,0),"")</f>
        <v>Hà Nội</v>
      </c>
      <c r="AE5920" s="7" t="str">
        <f t="shared" si="831"/>
        <v>Chân giò heo muối 300g</v>
      </c>
      <c r="AF5920" s="7">
        <f t="shared" si="832"/>
        <v>20</v>
      </c>
    </row>
    <row r="5921" spans="1:32" x14ac:dyDescent="0.25">
      <c r="A5921" s="11">
        <v>45904</v>
      </c>
      <c r="B5921" s="25">
        <v>4176573952</v>
      </c>
      <c r="C5921" s="12" t="s">
        <v>7214</v>
      </c>
      <c r="D5921" s="16">
        <v>45912</v>
      </c>
      <c r="G5921" s="13" t="s">
        <v>9056</v>
      </c>
      <c r="I5921" s="25" t="s">
        <v>9057</v>
      </c>
      <c r="J5921" s="13" t="s">
        <v>1809</v>
      </c>
      <c r="K5921" s="13" t="s">
        <v>32</v>
      </c>
      <c r="L5921" s="25" t="str">
        <f>VLOOKUP($K5921,[2]TONG_SL!$A:$D,2,0)</f>
        <v>Giò Tai Lưỡi Xào 250</v>
      </c>
      <c r="N5921" s="25" t="str">
        <f t="shared" si="830"/>
        <v>K-C6</v>
      </c>
      <c r="Q5921" s="25" t="str">
        <f>VLOOKUP(K5921,[2]TONG_SL!$A:$D,3,0)</f>
        <v>Túi</v>
      </c>
      <c r="R5921" s="1">
        <v>5</v>
      </c>
      <c r="T5921" s="1">
        <f>VLOOKUP(VLOOKUP(G5921,[2]Ma_KH!$A:$R,18,0)&amp;K5921,[2]Gia_MB!$A:$F,6,0)</f>
        <v>50183</v>
      </c>
      <c r="U5921" s="14">
        <f t="shared" si="833"/>
        <v>250915</v>
      </c>
      <c r="W5921" s="64">
        <f t="shared" si="834"/>
        <v>0</v>
      </c>
      <c r="X5921" s="3" t="str">
        <f t="shared" si="835"/>
        <v>8</v>
      </c>
      <c r="Z5921" s="14">
        <f t="shared" si="836"/>
        <v>20073.2</v>
      </c>
      <c r="AA5921" s="7">
        <f>VLOOKUP(G5921,[2]Ma_KH!$A:$R,14,0)</f>
        <v>60</v>
      </c>
      <c r="AD5921" s="7" t="str">
        <f>IFERROR(VLOOKUP(J5921,'Chuyển Mã'!$B$3:$C$9,2,0),"")</f>
        <v>Hà Nội</v>
      </c>
      <c r="AE5921" s="7" t="str">
        <f t="shared" si="831"/>
        <v>Giò Tai Lưỡi Xào 250</v>
      </c>
      <c r="AF5921" s="7">
        <f t="shared" si="832"/>
        <v>5</v>
      </c>
    </row>
    <row r="5922" spans="1:32" x14ac:dyDescent="0.25">
      <c r="A5922" s="11">
        <v>45904</v>
      </c>
      <c r="B5922" s="25">
        <v>4176574067</v>
      </c>
      <c r="C5922" s="12" t="s">
        <v>7214</v>
      </c>
      <c r="D5922" s="16">
        <v>45912</v>
      </c>
      <c r="G5922" s="13" t="s">
        <v>9058</v>
      </c>
      <c r="I5922" s="25" t="s">
        <v>9059</v>
      </c>
      <c r="J5922" s="13" t="s">
        <v>1809</v>
      </c>
      <c r="K5922" s="13" t="s">
        <v>30</v>
      </c>
      <c r="L5922" s="25" t="str">
        <f>VLOOKUP($K5922,[2]TONG_SL!$A:$D,2,0)</f>
        <v>Gà muối 500g</v>
      </c>
      <c r="N5922" s="25" t="str">
        <f t="shared" si="830"/>
        <v>K-C6</v>
      </c>
      <c r="Q5922" s="25" t="str">
        <f>VLOOKUP(K5922,[2]TONG_SL!$A:$D,3,0)</f>
        <v>Túi</v>
      </c>
      <c r="R5922" s="1">
        <v>20</v>
      </c>
      <c r="T5922" s="1">
        <f>VLOOKUP(VLOOKUP(G5922,[2]Ma_KH!$A:$R,18,0)&amp;K5922,[2]Gia_MB!$A:$F,6,0)</f>
        <v>111058</v>
      </c>
      <c r="U5922" s="14">
        <f t="shared" si="833"/>
        <v>2221160</v>
      </c>
      <c r="W5922" s="64">
        <f t="shared" si="834"/>
        <v>0</v>
      </c>
      <c r="X5922" s="3" t="str">
        <f t="shared" si="835"/>
        <v>8</v>
      </c>
      <c r="Z5922" s="14">
        <f t="shared" si="836"/>
        <v>177692.80000000002</v>
      </c>
      <c r="AA5922" s="7">
        <f>VLOOKUP(G5922,[2]Ma_KH!$A:$R,14,0)</f>
        <v>60</v>
      </c>
      <c r="AD5922" s="7" t="str">
        <f>IFERROR(VLOOKUP(J5922,'Chuyển Mã'!$B$3:$C$9,2,0),"")</f>
        <v>Hà Nội</v>
      </c>
      <c r="AE5922" s="7" t="str">
        <f t="shared" si="831"/>
        <v>Gà muối 500g</v>
      </c>
      <c r="AF5922" s="7">
        <f t="shared" si="832"/>
        <v>20</v>
      </c>
    </row>
    <row r="5923" spans="1:32" x14ac:dyDescent="0.25">
      <c r="A5923" s="11">
        <v>45904</v>
      </c>
      <c r="B5923" s="25">
        <v>4176574067</v>
      </c>
      <c r="C5923" s="12" t="s">
        <v>7214</v>
      </c>
      <c r="D5923" s="16">
        <v>45912</v>
      </c>
      <c r="G5923" s="13" t="s">
        <v>9058</v>
      </c>
      <c r="I5923" s="25" t="s">
        <v>9059</v>
      </c>
      <c r="J5923" s="13" t="s">
        <v>1809</v>
      </c>
      <c r="K5923" s="13" t="s">
        <v>32</v>
      </c>
      <c r="L5923" s="25" t="str">
        <f>VLOOKUP($K5923,[2]TONG_SL!$A:$D,2,0)</f>
        <v>Giò Tai Lưỡi Xào 250</v>
      </c>
      <c r="N5923" s="25" t="str">
        <f t="shared" si="830"/>
        <v>K-C6</v>
      </c>
      <c r="Q5923" s="25" t="str">
        <f>VLOOKUP(K5923,[2]TONG_SL!$A:$D,3,0)</f>
        <v>Túi</v>
      </c>
      <c r="R5923" s="1">
        <v>5</v>
      </c>
      <c r="T5923" s="1">
        <f>VLOOKUP(VLOOKUP(G5923,[2]Ma_KH!$A:$R,18,0)&amp;K5923,[2]Gia_MB!$A:$F,6,0)</f>
        <v>50183</v>
      </c>
      <c r="U5923" s="14">
        <f t="shared" si="833"/>
        <v>250915</v>
      </c>
      <c r="W5923" s="64">
        <f t="shared" si="834"/>
        <v>0</v>
      </c>
      <c r="X5923" s="3" t="str">
        <f t="shared" si="835"/>
        <v>8</v>
      </c>
      <c r="Z5923" s="14">
        <f t="shared" si="836"/>
        <v>20073.2</v>
      </c>
      <c r="AA5923" s="7">
        <f>VLOOKUP(G5923,[2]Ma_KH!$A:$R,14,0)</f>
        <v>60</v>
      </c>
      <c r="AD5923" s="7" t="str">
        <f>IFERROR(VLOOKUP(J5923,'Chuyển Mã'!$B$3:$C$9,2,0),"")</f>
        <v>Hà Nội</v>
      </c>
      <c r="AE5923" s="7" t="str">
        <f t="shared" si="831"/>
        <v>Giò Tai Lưỡi Xào 250</v>
      </c>
      <c r="AF5923" s="7">
        <f t="shared" si="832"/>
        <v>5</v>
      </c>
    </row>
    <row r="5924" spans="1:32" x14ac:dyDescent="0.25">
      <c r="A5924" s="11">
        <v>45904</v>
      </c>
      <c r="B5924" s="25">
        <v>4176574067</v>
      </c>
      <c r="C5924" s="12" t="s">
        <v>7214</v>
      </c>
      <c r="D5924" s="16">
        <v>45912</v>
      </c>
      <c r="G5924" s="13" t="s">
        <v>9058</v>
      </c>
      <c r="I5924" s="25" t="s">
        <v>9059</v>
      </c>
      <c r="J5924" s="13" t="s">
        <v>1809</v>
      </c>
      <c r="K5924" s="13" t="s">
        <v>51</v>
      </c>
      <c r="L5924" s="25" t="str">
        <f>VLOOKUP($K5924,[2]TONG_SL!$A:$D,2,0)</f>
        <v>Mọc Nấm Hương 250g</v>
      </c>
      <c r="N5924" s="25" t="str">
        <f t="shared" si="830"/>
        <v>K-C6</v>
      </c>
      <c r="Q5924" s="25" t="str">
        <f>VLOOKUP(K5924,[2]TONG_SL!$A:$D,3,0)</f>
        <v>Túi</v>
      </c>
      <c r="R5924" s="1">
        <v>3</v>
      </c>
      <c r="T5924" s="1">
        <f>VLOOKUP(VLOOKUP(G5924,[2]Ma_KH!$A:$R,18,0)&amp;K5924,[2]Gia_MB!$A:$F,6,0)</f>
        <v>46000</v>
      </c>
      <c r="U5924" s="14">
        <f t="shared" si="833"/>
        <v>138000</v>
      </c>
      <c r="W5924" s="64">
        <f t="shared" si="834"/>
        <v>0</v>
      </c>
      <c r="X5924" s="3" t="str">
        <f t="shared" si="835"/>
        <v>8</v>
      </c>
      <c r="Z5924" s="14">
        <f t="shared" si="836"/>
        <v>11040</v>
      </c>
      <c r="AA5924" s="7">
        <f>VLOOKUP(G5924,[2]Ma_KH!$A:$R,14,0)</f>
        <v>60</v>
      </c>
      <c r="AD5924" s="7" t="str">
        <f>IFERROR(VLOOKUP(J5924,'Chuyển Mã'!$B$3:$C$9,2,0),"")</f>
        <v>Hà Nội</v>
      </c>
      <c r="AE5924" s="7" t="str">
        <f t="shared" si="831"/>
        <v>Mọc Nấm Hương 250g</v>
      </c>
      <c r="AF5924" s="7">
        <f t="shared" si="832"/>
        <v>3</v>
      </c>
    </row>
    <row r="5925" spans="1:32" x14ac:dyDescent="0.25">
      <c r="A5925" s="11">
        <v>45904</v>
      </c>
      <c r="B5925" s="25">
        <v>4176574064</v>
      </c>
      <c r="C5925" s="12" t="s">
        <v>7214</v>
      </c>
      <c r="D5925" s="16">
        <v>45912</v>
      </c>
      <c r="G5925" s="13" t="s">
        <v>7945</v>
      </c>
      <c r="I5925" s="25" t="s">
        <v>9060</v>
      </c>
      <c r="J5925" s="13" t="s">
        <v>1809</v>
      </c>
      <c r="K5925" s="13" t="s">
        <v>32</v>
      </c>
      <c r="L5925" s="25" t="str">
        <f>VLOOKUP($K5925,[2]TONG_SL!$A:$D,2,0)</f>
        <v>Giò Tai Lưỡi Xào 250</v>
      </c>
      <c r="N5925" s="25" t="str">
        <f t="shared" si="830"/>
        <v>K-C6</v>
      </c>
      <c r="Q5925" s="25" t="str">
        <f>VLOOKUP(K5925,[2]TONG_SL!$A:$D,3,0)</f>
        <v>Túi</v>
      </c>
      <c r="R5925" s="1">
        <v>5</v>
      </c>
      <c r="T5925" s="1">
        <f>VLOOKUP(VLOOKUP(G5925,[2]Ma_KH!$A:$R,18,0)&amp;K5925,[2]Gia_MB!$A:$F,6,0)</f>
        <v>50183</v>
      </c>
      <c r="U5925" s="14">
        <f t="shared" si="833"/>
        <v>250915</v>
      </c>
      <c r="W5925" s="64">
        <f t="shared" si="834"/>
        <v>0</v>
      </c>
      <c r="X5925" s="3" t="str">
        <f t="shared" si="835"/>
        <v>8</v>
      </c>
      <c r="Z5925" s="14">
        <f t="shared" si="836"/>
        <v>20073.2</v>
      </c>
      <c r="AA5925" s="7">
        <f>VLOOKUP(G5925,[2]Ma_KH!$A:$R,14,0)</f>
        <v>60</v>
      </c>
      <c r="AD5925" s="7" t="str">
        <f>IFERROR(VLOOKUP(J5925,'Chuyển Mã'!$B$3:$C$9,2,0),"")</f>
        <v>Hà Nội</v>
      </c>
      <c r="AE5925" s="7" t="str">
        <f t="shared" si="831"/>
        <v>Giò Tai Lưỡi Xào 250</v>
      </c>
      <c r="AF5925" s="7">
        <f t="shared" si="832"/>
        <v>5</v>
      </c>
    </row>
    <row r="5926" spans="1:32" x14ac:dyDescent="0.25">
      <c r="A5926" s="11">
        <v>45904</v>
      </c>
      <c r="B5926" s="25">
        <v>4176574064</v>
      </c>
      <c r="C5926" s="12" t="s">
        <v>7214</v>
      </c>
      <c r="D5926" s="16">
        <v>45912</v>
      </c>
      <c r="G5926" s="13" t="s">
        <v>7945</v>
      </c>
      <c r="I5926" s="25" t="s">
        <v>9060</v>
      </c>
      <c r="J5926" s="13" t="s">
        <v>1809</v>
      </c>
      <c r="K5926" s="13" t="s">
        <v>27</v>
      </c>
      <c r="L5926" s="25" t="str">
        <f>VLOOKUP($K5926,[2]TONG_SL!$A:$D,2,0)</f>
        <v>Chân giò heo muối 300g</v>
      </c>
      <c r="N5926" s="25" t="str">
        <f t="shared" ref="N5926:N5989" si="837">IF($B5926&lt;&gt;"","K-C6","")</f>
        <v>K-C6</v>
      </c>
      <c r="Q5926" s="25" t="str">
        <f>VLOOKUP(K5926,[2]TONG_SL!$A:$D,3,0)</f>
        <v>Túi</v>
      </c>
      <c r="R5926" s="1">
        <v>26</v>
      </c>
      <c r="T5926" s="1">
        <f>VLOOKUP(VLOOKUP(G5926,[2]Ma_KH!$A:$R,18,0)&amp;K5926,[2]Gia_MB!$A:$F,6,0)</f>
        <v>73431</v>
      </c>
      <c r="U5926" s="14">
        <f t="shared" si="833"/>
        <v>1909206</v>
      </c>
      <c r="W5926" s="64">
        <f t="shared" si="834"/>
        <v>0</v>
      </c>
      <c r="X5926" s="3" t="str">
        <f t="shared" si="835"/>
        <v>8</v>
      </c>
      <c r="Z5926" s="14">
        <f t="shared" si="836"/>
        <v>152736.48000000001</v>
      </c>
      <c r="AA5926" s="7">
        <f>VLOOKUP(G5926,[2]Ma_KH!$A:$R,14,0)</f>
        <v>60</v>
      </c>
      <c r="AD5926" s="7" t="str">
        <f>IFERROR(VLOOKUP(J5926,'Chuyển Mã'!$B$3:$C$9,2,0),"")</f>
        <v>Hà Nội</v>
      </c>
      <c r="AE5926" s="7" t="str">
        <f t="shared" si="831"/>
        <v>Chân giò heo muối 300g</v>
      </c>
      <c r="AF5926" s="7">
        <f t="shared" si="832"/>
        <v>26</v>
      </c>
    </row>
    <row r="5927" spans="1:32" x14ac:dyDescent="0.25">
      <c r="A5927" s="11">
        <v>45904</v>
      </c>
      <c r="B5927" s="25">
        <v>4176574064</v>
      </c>
      <c r="C5927" s="12" t="s">
        <v>7214</v>
      </c>
      <c r="D5927" s="16">
        <v>45912</v>
      </c>
      <c r="G5927" s="13" t="s">
        <v>7945</v>
      </c>
      <c r="I5927" s="25" t="s">
        <v>9060</v>
      </c>
      <c r="J5927" s="13" t="s">
        <v>1809</v>
      </c>
      <c r="K5927" s="13" t="s">
        <v>51</v>
      </c>
      <c r="L5927" s="25" t="str">
        <f>VLOOKUP($K5927,[2]TONG_SL!$A:$D,2,0)</f>
        <v>Mọc Nấm Hương 250g</v>
      </c>
      <c r="N5927" s="25" t="str">
        <f t="shared" si="837"/>
        <v>K-C6</v>
      </c>
      <c r="Q5927" s="25" t="str">
        <f>VLOOKUP(K5927,[2]TONG_SL!$A:$D,3,0)</f>
        <v>Túi</v>
      </c>
      <c r="R5927" s="1">
        <v>5</v>
      </c>
      <c r="T5927" s="1">
        <f>VLOOKUP(VLOOKUP(G5927,[2]Ma_KH!$A:$R,18,0)&amp;K5927,[2]Gia_MB!$A:$F,6,0)</f>
        <v>46000</v>
      </c>
      <c r="U5927" s="14">
        <f t="shared" si="833"/>
        <v>230000</v>
      </c>
      <c r="W5927" s="64">
        <f t="shared" si="834"/>
        <v>0</v>
      </c>
      <c r="X5927" s="3" t="str">
        <f t="shared" si="835"/>
        <v>8</v>
      </c>
      <c r="Z5927" s="14">
        <f t="shared" si="836"/>
        <v>18400</v>
      </c>
      <c r="AA5927" s="7">
        <f>VLOOKUP(G5927,[2]Ma_KH!$A:$R,14,0)</f>
        <v>60</v>
      </c>
      <c r="AD5927" s="7" t="str">
        <f>IFERROR(VLOOKUP(J5927,'Chuyển Mã'!$B$3:$C$9,2,0),"")</f>
        <v>Hà Nội</v>
      </c>
      <c r="AE5927" s="7" t="str">
        <f t="shared" si="831"/>
        <v>Mọc Nấm Hương 250g</v>
      </c>
      <c r="AF5927" s="7">
        <f t="shared" si="832"/>
        <v>5</v>
      </c>
    </row>
    <row r="5928" spans="1:32" x14ac:dyDescent="0.25">
      <c r="A5928" s="11">
        <v>45904</v>
      </c>
      <c r="B5928" s="25">
        <v>4176574064</v>
      </c>
      <c r="C5928" s="12" t="s">
        <v>7214</v>
      </c>
      <c r="D5928" s="16">
        <v>45912</v>
      </c>
      <c r="G5928" s="13" t="s">
        <v>7945</v>
      </c>
      <c r="I5928" s="25" t="s">
        <v>9060</v>
      </c>
      <c r="J5928" s="13" t="s">
        <v>1809</v>
      </c>
      <c r="K5928" s="13" t="s">
        <v>30</v>
      </c>
      <c r="L5928" s="25" t="str">
        <f>VLOOKUP($K5928,[2]TONG_SL!$A:$D,2,0)</f>
        <v>Gà muối 500g</v>
      </c>
      <c r="N5928" s="25" t="str">
        <f t="shared" si="837"/>
        <v>K-C6</v>
      </c>
      <c r="Q5928" s="25" t="str">
        <f>VLOOKUP(K5928,[2]TONG_SL!$A:$D,3,0)</f>
        <v>Túi</v>
      </c>
      <c r="R5928" s="1">
        <v>10</v>
      </c>
      <c r="T5928" s="1">
        <f>VLOOKUP(VLOOKUP(G5928,[2]Ma_KH!$A:$R,18,0)&amp;K5928,[2]Gia_MB!$A:$F,6,0)</f>
        <v>111058</v>
      </c>
      <c r="U5928" s="14">
        <f t="shared" si="833"/>
        <v>1110580</v>
      </c>
      <c r="W5928" s="64">
        <f t="shared" si="834"/>
        <v>0</v>
      </c>
      <c r="X5928" s="3" t="str">
        <f t="shared" si="835"/>
        <v>8</v>
      </c>
      <c r="Z5928" s="14">
        <f t="shared" si="836"/>
        <v>88846.400000000009</v>
      </c>
      <c r="AA5928" s="7">
        <f>VLOOKUP(G5928,[2]Ma_KH!$A:$R,14,0)</f>
        <v>60</v>
      </c>
      <c r="AD5928" s="7" t="str">
        <f>IFERROR(VLOOKUP(J5928,'Chuyển Mã'!$B$3:$C$9,2,0),"")</f>
        <v>Hà Nội</v>
      </c>
      <c r="AE5928" s="7" t="str">
        <f t="shared" si="831"/>
        <v>Gà muối 500g</v>
      </c>
      <c r="AF5928" s="7">
        <f t="shared" si="832"/>
        <v>10</v>
      </c>
    </row>
    <row r="5929" spans="1:32" x14ac:dyDescent="0.25">
      <c r="A5929" s="11">
        <v>45904</v>
      </c>
      <c r="B5929" s="25">
        <v>4176573688</v>
      </c>
      <c r="C5929" s="12" t="s">
        <v>7214</v>
      </c>
      <c r="D5929" s="16">
        <v>45912</v>
      </c>
      <c r="G5929" s="13" t="s">
        <v>9061</v>
      </c>
      <c r="I5929" s="25" t="s">
        <v>9062</v>
      </c>
      <c r="J5929" s="13" t="s">
        <v>1809</v>
      </c>
      <c r="K5929" s="13" t="s">
        <v>30</v>
      </c>
      <c r="L5929" s="25" t="str">
        <f>VLOOKUP($K5929,[2]TONG_SL!$A:$D,2,0)</f>
        <v>Gà muối 500g</v>
      </c>
      <c r="N5929" s="25" t="str">
        <f t="shared" si="837"/>
        <v>K-C6</v>
      </c>
      <c r="Q5929" s="25" t="str">
        <f>VLOOKUP(K5929,[2]TONG_SL!$A:$D,3,0)</f>
        <v>Túi</v>
      </c>
      <c r="R5929" s="1">
        <v>7</v>
      </c>
      <c r="T5929" s="1">
        <f>VLOOKUP(VLOOKUP(G5929,[2]Ma_KH!$A:$R,18,0)&amp;K5929,[2]Gia_MB!$A:$F,6,0)</f>
        <v>111058</v>
      </c>
      <c r="U5929" s="14">
        <f t="shared" si="833"/>
        <v>777406</v>
      </c>
      <c r="W5929" s="64">
        <f t="shared" si="834"/>
        <v>0</v>
      </c>
      <c r="X5929" s="3" t="str">
        <f t="shared" si="835"/>
        <v>8</v>
      </c>
      <c r="Z5929" s="14">
        <f t="shared" si="836"/>
        <v>62192.480000000003</v>
      </c>
      <c r="AA5929" s="7">
        <f>VLOOKUP(G5929,[2]Ma_KH!$A:$R,14,0)</f>
        <v>60</v>
      </c>
      <c r="AD5929" s="7" t="str">
        <f>IFERROR(VLOOKUP(J5929,'Chuyển Mã'!$B$3:$C$9,2,0),"")</f>
        <v>Hà Nội</v>
      </c>
      <c r="AE5929" s="7" t="str">
        <f t="shared" si="831"/>
        <v>Gà muối 500g</v>
      </c>
      <c r="AF5929" s="7">
        <f t="shared" si="832"/>
        <v>7</v>
      </c>
    </row>
    <row r="5930" spans="1:32" x14ac:dyDescent="0.25">
      <c r="A5930" s="11">
        <v>45904</v>
      </c>
      <c r="B5930" s="25">
        <v>4176573688</v>
      </c>
      <c r="C5930" s="12" t="s">
        <v>7214</v>
      </c>
      <c r="D5930" s="16">
        <v>45912</v>
      </c>
      <c r="G5930" s="13" t="s">
        <v>9061</v>
      </c>
      <c r="I5930" s="25" t="s">
        <v>9062</v>
      </c>
      <c r="J5930" s="13" t="s">
        <v>1809</v>
      </c>
      <c r="K5930" s="13" t="s">
        <v>8471</v>
      </c>
      <c r="L5930" s="25" t="str">
        <f>VLOOKUP($K5930,[2]TONG_SL!$A:$D,2,0)</f>
        <v>Mọc Nấm Hương 250g</v>
      </c>
      <c r="N5930" s="25" t="str">
        <f t="shared" si="837"/>
        <v>K-C6</v>
      </c>
      <c r="Q5930" s="25" t="str">
        <f>VLOOKUP(K5930,[2]TONG_SL!$A:$D,3,0)</f>
        <v>Túi</v>
      </c>
      <c r="R5930" s="1">
        <v>5</v>
      </c>
      <c r="T5930" s="1">
        <f>VLOOKUP(VLOOKUP(G5930,[2]Ma_KH!$A:$R,18,0)&amp;K5930,[2]Gia_MB!$A:$F,6,0)</f>
        <v>46000</v>
      </c>
      <c r="U5930" s="14">
        <f t="shared" si="833"/>
        <v>230000</v>
      </c>
      <c r="W5930" s="64">
        <f t="shared" si="834"/>
        <v>0</v>
      </c>
      <c r="X5930" s="3" t="str">
        <f t="shared" si="835"/>
        <v>8</v>
      </c>
      <c r="Z5930" s="14">
        <f t="shared" si="836"/>
        <v>18400</v>
      </c>
      <c r="AA5930" s="7">
        <f>VLOOKUP(G5930,[2]Ma_KH!$A:$R,14,0)</f>
        <v>60</v>
      </c>
      <c r="AD5930" s="7" t="str">
        <f>IFERROR(VLOOKUP(J5930,'Chuyển Mã'!$B$3:$C$9,2,0),"")</f>
        <v>Hà Nội</v>
      </c>
      <c r="AE5930" s="7" t="str">
        <f t="shared" si="831"/>
        <v>Mọc Nấm Hương 250g</v>
      </c>
      <c r="AF5930" s="7">
        <f t="shared" si="832"/>
        <v>5</v>
      </c>
    </row>
    <row r="5931" spans="1:32" x14ac:dyDescent="0.25">
      <c r="A5931" s="11">
        <v>45904</v>
      </c>
      <c r="B5931" s="25">
        <v>4176574085</v>
      </c>
      <c r="C5931" s="12" t="s">
        <v>7214</v>
      </c>
      <c r="D5931" s="16">
        <v>45912</v>
      </c>
      <c r="G5931" s="13" t="s">
        <v>9063</v>
      </c>
      <c r="I5931" s="25" t="s">
        <v>9064</v>
      </c>
      <c r="J5931" s="13" t="s">
        <v>1809</v>
      </c>
      <c r="K5931" s="13" t="s">
        <v>32</v>
      </c>
      <c r="L5931" s="25" t="str">
        <f>VLOOKUP($K5931,[2]TONG_SL!$A:$D,2,0)</f>
        <v>Giò Tai Lưỡi Xào 250</v>
      </c>
      <c r="N5931" s="25" t="str">
        <f t="shared" si="837"/>
        <v>K-C6</v>
      </c>
      <c r="Q5931" s="25" t="str">
        <f>VLOOKUP(K5931,[2]TONG_SL!$A:$D,3,0)</f>
        <v>Túi</v>
      </c>
      <c r="R5931" s="1">
        <v>5</v>
      </c>
      <c r="T5931" s="1">
        <f>VLOOKUP(VLOOKUP(G5931,[2]Ma_KH!$A:$R,18,0)&amp;K5931,[2]Gia_MB!$A:$F,6,0)</f>
        <v>50183</v>
      </c>
      <c r="U5931" s="14">
        <f t="shared" si="833"/>
        <v>250915</v>
      </c>
      <c r="W5931" s="64">
        <f t="shared" si="834"/>
        <v>0</v>
      </c>
      <c r="X5931" s="3" t="str">
        <f t="shared" si="835"/>
        <v>8</v>
      </c>
      <c r="Z5931" s="14">
        <f t="shared" si="836"/>
        <v>20073.2</v>
      </c>
      <c r="AA5931" s="7">
        <f>VLOOKUP(G5931,[2]Ma_KH!$A:$R,14,0)</f>
        <v>60</v>
      </c>
      <c r="AD5931" s="7" t="str">
        <f>IFERROR(VLOOKUP(J5931,'Chuyển Mã'!$B$3:$C$9,2,0),"")</f>
        <v>Hà Nội</v>
      </c>
      <c r="AE5931" s="7" t="str">
        <f t="shared" si="831"/>
        <v>Giò Tai Lưỡi Xào 250</v>
      </c>
      <c r="AF5931" s="7">
        <f t="shared" si="832"/>
        <v>5</v>
      </c>
    </row>
    <row r="5932" spans="1:32" x14ac:dyDescent="0.25">
      <c r="A5932" s="11">
        <v>45904</v>
      </c>
      <c r="B5932" s="25">
        <v>4176574085</v>
      </c>
      <c r="C5932" s="12" t="s">
        <v>7214</v>
      </c>
      <c r="D5932" s="16">
        <v>45912</v>
      </c>
      <c r="G5932" s="13" t="s">
        <v>9063</v>
      </c>
      <c r="I5932" s="25" t="s">
        <v>9064</v>
      </c>
      <c r="J5932" s="13" t="s">
        <v>1809</v>
      </c>
      <c r="K5932" s="13" t="s">
        <v>27</v>
      </c>
      <c r="L5932" s="25" t="str">
        <f>VLOOKUP($K5932,[2]TONG_SL!$A:$D,2,0)</f>
        <v>Chân giò heo muối 300g</v>
      </c>
      <c r="N5932" s="25" t="str">
        <f t="shared" si="837"/>
        <v>K-C6</v>
      </c>
      <c r="Q5932" s="25" t="str">
        <f>VLOOKUP(K5932,[2]TONG_SL!$A:$D,3,0)</f>
        <v>Túi</v>
      </c>
      <c r="R5932" s="1">
        <v>21</v>
      </c>
      <c r="T5932" s="1">
        <f>VLOOKUP(VLOOKUP(G5932,[2]Ma_KH!$A:$R,18,0)&amp;K5932,[2]Gia_MB!$A:$F,6,0)</f>
        <v>73431</v>
      </c>
      <c r="U5932" s="14">
        <f t="shared" si="833"/>
        <v>1542051</v>
      </c>
      <c r="W5932" s="64">
        <f t="shared" si="834"/>
        <v>0</v>
      </c>
      <c r="X5932" s="3" t="str">
        <f t="shared" si="835"/>
        <v>8</v>
      </c>
      <c r="Z5932" s="14">
        <f t="shared" si="836"/>
        <v>123364.08</v>
      </c>
      <c r="AA5932" s="7">
        <f>VLOOKUP(G5932,[2]Ma_KH!$A:$R,14,0)</f>
        <v>60</v>
      </c>
      <c r="AD5932" s="7" t="str">
        <f>IFERROR(VLOOKUP(J5932,'Chuyển Mã'!$B$3:$C$9,2,0),"")</f>
        <v>Hà Nội</v>
      </c>
      <c r="AE5932" s="7" t="str">
        <f t="shared" si="831"/>
        <v>Chân giò heo muối 300g</v>
      </c>
      <c r="AF5932" s="7">
        <f t="shared" si="832"/>
        <v>21</v>
      </c>
    </row>
    <row r="5933" spans="1:32" x14ac:dyDescent="0.25">
      <c r="A5933" s="11">
        <v>45904</v>
      </c>
      <c r="B5933" s="25">
        <v>4176574085</v>
      </c>
      <c r="C5933" s="12" t="s">
        <v>7214</v>
      </c>
      <c r="D5933" s="16">
        <v>45912</v>
      </c>
      <c r="G5933" s="13" t="s">
        <v>9063</v>
      </c>
      <c r="I5933" s="25" t="s">
        <v>9064</v>
      </c>
      <c r="J5933" s="13" t="s">
        <v>1809</v>
      </c>
      <c r="K5933" s="13" t="s">
        <v>30</v>
      </c>
      <c r="L5933" s="25" t="str">
        <f>VLOOKUP($K5933,[2]TONG_SL!$A:$D,2,0)</f>
        <v>Gà muối 500g</v>
      </c>
      <c r="N5933" s="25" t="str">
        <f t="shared" si="837"/>
        <v>K-C6</v>
      </c>
      <c r="Q5933" s="25" t="str">
        <f>VLOOKUP(K5933,[2]TONG_SL!$A:$D,3,0)</f>
        <v>Túi</v>
      </c>
      <c r="R5933" s="1">
        <v>10</v>
      </c>
      <c r="T5933" s="1">
        <f>VLOOKUP(VLOOKUP(G5933,[2]Ma_KH!$A:$R,18,0)&amp;K5933,[2]Gia_MB!$A:$F,6,0)</f>
        <v>111058</v>
      </c>
      <c r="U5933" s="14">
        <f t="shared" si="833"/>
        <v>1110580</v>
      </c>
      <c r="W5933" s="64">
        <f t="shared" si="834"/>
        <v>0</v>
      </c>
      <c r="X5933" s="3" t="str">
        <f t="shared" si="835"/>
        <v>8</v>
      </c>
      <c r="Z5933" s="14">
        <f t="shared" si="836"/>
        <v>88846.400000000009</v>
      </c>
      <c r="AA5933" s="7">
        <f>VLOOKUP(G5933,[2]Ma_KH!$A:$R,14,0)</f>
        <v>60</v>
      </c>
      <c r="AD5933" s="7" t="str">
        <f>IFERROR(VLOOKUP(J5933,'Chuyển Mã'!$B$3:$C$9,2,0),"")</f>
        <v>Hà Nội</v>
      </c>
      <c r="AE5933" s="7" t="str">
        <f t="shared" si="831"/>
        <v>Gà muối 500g</v>
      </c>
      <c r="AF5933" s="7">
        <f t="shared" si="832"/>
        <v>10</v>
      </c>
    </row>
    <row r="5934" spans="1:32" x14ac:dyDescent="0.25">
      <c r="A5934" s="11">
        <v>45904</v>
      </c>
      <c r="B5934" s="25">
        <v>4176574124</v>
      </c>
      <c r="C5934" s="12" t="s">
        <v>7214</v>
      </c>
      <c r="D5934" s="16">
        <v>45912</v>
      </c>
      <c r="G5934" s="13" t="s">
        <v>9065</v>
      </c>
      <c r="I5934" s="25" t="s">
        <v>9066</v>
      </c>
      <c r="J5934" s="13" t="s">
        <v>1809</v>
      </c>
      <c r="K5934" s="13" t="s">
        <v>27</v>
      </c>
      <c r="L5934" s="25" t="str">
        <f>VLOOKUP($K5934,[2]TONG_SL!$A:$D,2,0)</f>
        <v>Chân giò heo muối 300g</v>
      </c>
      <c r="N5934" s="25" t="str">
        <f t="shared" si="837"/>
        <v>K-C6</v>
      </c>
      <c r="Q5934" s="25" t="str">
        <f>VLOOKUP(K5934,[2]TONG_SL!$A:$D,3,0)</f>
        <v>Túi</v>
      </c>
      <c r="R5934" s="1">
        <v>7</v>
      </c>
      <c r="T5934" s="1">
        <f>VLOOKUP(VLOOKUP(G5934,[2]Ma_KH!$A:$R,18,0)&amp;K5934,[2]Gia_MB!$A:$F,6,0)</f>
        <v>73431</v>
      </c>
      <c r="U5934" s="14">
        <f t="shared" si="833"/>
        <v>514017</v>
      </c>
      <c r="W5934" s="64">
        <f t="shared" si="834"/>
        <v>0</v>
      </c>
      <c r="X5934" s="3" t="str">
        <f t="shared" si="835"/>
        <v>8</v>
      </c>
      <c r="Z5934" s="14">
        <f t="shared" si="836"/>
        <v>41121.360000000001</v>
      </c>
      <c r="AA5934" s="7">
        <f>VLOOKUP(G5934,[2]Ma_KH!$A:$R,14,0)</f>
        <v>60</v>
      </c>
      <c r="AD5934" s="7" t="str">
        <f>IFERROR(VLOOKUP(J5934,'Chuyển Mã'!$B$3:$C$9,2,0),"")</f>
        <v>Hà Nội</v>
      </c>
      <c r="AE5934" s="7" t="str">
        <f t="shared" si="831"/>
        <v>Chân giò heo muối 300g</v>
      </c>
      <c r="AF5934" s="7">
        <f t="shared" si="832"/>
        <v>7</v>
      </c>
    </row>
    <row r="5935" spans="1:32" x14ac:dyDescent="0.25">
      <c r="A5935" s="11">
        <v>45904</v>
      </c>
      <c r="B5935" s="25">
        <v>4176574124</v>
      </c>
      <c r="C5935" s="12" t="s">
        <v>7214</v>
      </c>
      <c r="D5935" s="16">
        <v>45912</v>
      </c>
      <c r="G5935" s="13" t="s">
        <v>9065</v>
      </c>
      <c r="I5935" s="25" t="s">
        <v>9066</v>
      </c>
      <c r="J5935" s="13" t="s">
        <v>1809</v>
      </c>
      <c r="K5935" s="13" t="s">
        <v>8471</v>
      </c>
      <c r="L5935" s="25" t="str">
        <f>VLOOKUP($K5935,[2]TONG_SL!$A:$D,2,0)</f>
        <v>Mọc Nấm Hương 250g</v>
      </c>
      <c r="N5935" s="25" t="str">
        <f t="shared" si="837"/>
        <v>K-C6</v>
      </c>
      <c r="Q5935" s="25" t="str">
        <f>VLOOKUP(K5935,[2]TONG_SL!$A:$D,3,0)</f>
        <v>Túi</v>
      </c>
      <c r="R5935" s="1">
        <v>5</v>
      </c>
      <c r="T5935" s="1">
        <f>VLOOKUP(VLOOKUP(G5935,[2]Ma_KH!$A:$R,18,0)&amp;K5935,[2]Gia_MB!$A:$F,6,0)</f>
        <v>46000</v>
      </c>
      <c r="U5935" s="14">
        <f t="shared" si="833"/>
        <v>230000</v>
      </c>
      <c r="W5935" s="64">
        <f t="shared" si="834"/>
        <v>0</v>
      </c>
      <c r="X5935" s="3" t="str">
        <f t="shared" si="835"/>
        <v>8</v>
      </c>
      <c r="Z5935" s="14">
        <f t="shared" si="836"/>
        <v>18400</v>
      </c>
      <c r="AA5935" s="7">
        <f>VLOOKUP(G5935,[2]Ma_KH!$A:$R,14,0)</f>
        <v>60</v>
      </c>
      <c r="AD5935" s="7" t="str">
        <f>IFERROR(VLOOKUP(J5935,'Chuyển Mã'!$B$3:$C$9,2,0),"")</f>
        <v>Hà Nội</v>
      </c>
      <c r="AE5935" s="7" t="str">
        <f t="shared" si="831"/>
        <v>Mọc Nấm Hương 250g</v>
      </c>
      <c r="AF5935" s="7">
        <f t="shared" si="832"/>
        <v>5</v>
      </c>
    </row>
    <row r="5936" spans="1:32" x14ac:dyDescent="0.25">
      <c r="A5936" s="11">
        <v>45904</v>
      </c>
      <c r="B5936" s="25">
        <v>4176574124</v>
      </c>
      <c r="C5936" s="12" t="s">
        <v>7214</v>
      </c>
      <c r="D5936" s="16">
        <v>45912</v>
      </c>
      <c r="G5936" s="13" t="s">
        <v>9065</v>
      </c>
      <c r="I5936" s="25" t="s">
        <v>9066</v>
      </c>
      <c r="J5936" s="13" t="s">
        <v>1809</v>
      </c>
      <c r="K5936" s="13" t="s">
        <v>30</v>
      </c>
      <c r="L5936" s="25" t="str">
        <f>VLOOKUP($K5936,[2]TONG_SL!$A:$D,2,0)</f>
        <v>Gà muối 500g</v>
      </c>
      <c r="N5936" s="25" t="str">
        <f t="shared" si="837"/>
        <v>K-C6</v>
      </c>
      <c r="Q5936" s="25" t="str">
        <f>VLOOKUP(K5936,[2]TONG_SL!$A:$D,3,0)</f>
        <v>Túi</v>
      </c>
      <c r="R5936" s="1">
        <v>13</v>
      </c>
      <c r="T5936" s="1">
        <f>VLOOKUP(VLOOKUP(G5936,[2]Ma_KH!$A:$R,18,0)&amp;K5936,[2]Gia_MB!$A:$F,6,0)</f>
        <v>111058</v>
      </c>
      <c r="U5936" s="14">
        <f t="shared" si="833"/>
        <v>1443754</v>
      </c>
      <c r="W5936" s="64">
        <f t="shared" si="834"/>
        <v>0</v>
      </c>
      <c r="X5936" s="3" t="str">
        <f t="shared" si="835"/>
        <v>8</v>
      </c>
      <c r="Z5936" s="14">
        <f t="shared" si="836"/>
        <v>115500.32</v>
      </c>
      <c r="AA5936" s="7">
        <f>VLOOKUP(G5936,[2]Ma_KH!$A:$R,14,0)</f>
        <v>60</v>
      </c>
      <c r="AD5936" s="7" t="str">
        <f>IFERROR(VLOOKUP(J5936,'Chuyển Mã'!$B$3:$C$9,2,0),"")</f>
        <v>Hà Nội</v>
      </c>
      <c r="AE5936" s="7" t="str">
        <f t="shared" si="831"/>
        <v>Gà muối 500g</v>
      </c>
      <c r="AF5936" s="7">
        <f t="shared" si="832"/>
        <v>13</v>
      </c>
    </row>
    <row r="5937" spans="1:32" x14ac:dyDescent="0.25">
      <c r="A5937" s="11">
        <v>45904</v>
      </c>
      <c r="B5937" s="25">
        <v>4176573811</v>
      </c>
      <c r="C5937" s="12" t="s">
        <v>7214</v>
      </c>
      <c r="D5937" s="16">
        <v>45912</v>
      </c>
      <c r="G5937" s="13" t="s">
        <v>7776</v>
      </c>
      <c r="I5937" s="25" t="s">
        <v>9067</v>
      </c>
      <c r="J5937" s="13" t="s">
        <v>1809</v>
      </c>
      <c r="K5937" s="13" t="s">
        <v>8471</v>
      </c>
      <c r="L5937" s="25" t="str">
        <f>VLOOKUP($K5937,[2]TONG_SL!$A:$D,2,0)</f>
        <v>Mọc Nấm Hương 250g</v>
      </c>
      <c r="N5937" s="25" t="str">
        <f t="shared" si="837"/>
        <v>K-C6</v>
      </c>
      <c r="Q5937" s="25" t="str">
        <f>VLOOKUP(K5937,[2]TONG_SL!$A:$D,3,0)</f>
        <v>Túi</v>
      </c>
      <c r="R5937" s="1">
        <v>6</v>
      </c>
      <c r="T5937" s="1">
        <f>VLOOKUP(VLOOKUP(G5937,[2]Ma_KH!$A:$R,18,0)&amp;K5937,[2]Gia_MB!$A:$F,6,0)</f>
        <v>46000</v>
      </c>
      <c r="U5937" s="14">
        <f t="shared" si="833"/>
        <v>276000</v>
      </c>
      <c r="W5937" s="64">
        <f t="shared" si="834"/>
        <v>0</v>
      </c>
      <c r="X5937" s="3" t="str">
        <f t="shared" si="835"/>
        <v>8</v>
      </c>
      <c r="Z5937" s="14">
        <f t="shared" si="836"/>
        <v>22080</v>
      </c>
      <c r="AA5937" s="7">
        <f>VLOOKUP(G5937,[2]Ma_KH!$A:$R,14,0)</f>
        <v>60</v>
      </c>
      <c r="AD5937" s="7" t="str">
        <f>IFERROR(VLOOKUP(J5937,'Chuyển Mã'!$B$3:$C$9,2,0),"")</f>
        <v>Hà Nội</v>
      </c>
      <c r="AE5937" s="7" t="str">
        <f t="shared" si="831"/>
        <v>Mọc Nấm Hương 250g</v>
      </c>
      <c r="AF5937" s="7">
        <f t="shared" si="832"/>
        <v>6</v>
      </c>
    </row>
    <row r="5938" spans="1:32" x14ac:dyDescent="0.25">
      <c r="A5938" s="11">
        <v>45904</v>
      </c>
      <c r="B5938" s="25">
        <v>4176573811</v>
      </c>
      <c r="C5938" s="12" t="s">
        <v>7214</v>
      </c>
      <c r="D5938" s="16">
        <v>45912</v>
      </c>
      <c r="G5938" s="13" t="s">
        <v>7776</v>
      </c>
      <c r="I5938" s="25" t="s">
        <v>9067</v>
      </c>
      <c r="J5938" s="13" t="s">
        <v>1809</v>
      </c>
      <c r="K5938" s="13" t="s">
        <v>30</v>
      </c>
      <c r="L5938" s="25" t="str">
        <f>VLOOKUP($K5938,[2]TONG_SL!$A:$D,2,0)</f>
        <v>Gà muối 500g</v>
      </c>
      <c r="N5938" s="25" t="str">
        <f t="shared" si="837"/>
        <v>K-C6</v>
      </c>
      <c r="Q5938" s="25" t="str">
        <f>VLOOKUP(K5938,[2]TONG_SL!$A:$D,3,0)</f>
        <v>Túi</v>
      </c>
      <c r="R5938" s="1">
        <v>10</v>
      </c>
      <c r="T5938" s="1">
        <f>VLOOKUP(VLOOKUP(G5938,[2]Ma_KH!$A:$R,18,0)&amp;K5938,[2]Gia_MB!$A:$F,6,0)</f>
        <v>111058</v>
      </c>
      <c r="U5938" s="14">
        <f t="shared" si="833"/>
        <v>1110580</v>
      </c>
      <c r="W5938" s="64">
        <f t="shared" si="834"/>
        <v>0</v>
      </c>
      <c r="X5938" s="3" t="str">
        <f t="shared" si="835"/>
        <v>8</v>
      </c>
      <c r="Z5938" s="14">
        <f t="shared" si="836"/>
        <v>88846.400000000009</v>
      </c>
      <c r="AA5938" s="7">
        <f>VLOOKUP(G5938,[2]Ma_KH!$A:$R,14,0)</f>
        <v>60</v>
      </c>
      <c r="AD5938" s="7" t="str">
        <f>IFERROR(VLOOKUP(J5938,'Chuyển Mã'!$B$3:$C$9,2,0),"")</f>
        <v>Hà Nội</v>
      </c>
      <c r="AE5938" s="7" t="str">
        <f t="shared" si="831"/>
        <v>Gà muối 500g</v>
      </c>
      <c r="AF5938" s="7">
        <f t="shared" si="832"/>
        <v>10</v>
      </c>
    </row>
    <row r="5939" spans="1:32" x14ac:dyDescent="0.25">
      <c r="A5939" s="11">
        <v>45904</v>
      </c>
      <c r="B5939" s="25">
        <v>4176573811</v>
      </c>
      <c r="C5939" s="12" t="s">
        <v>7214</v>
      </c>
      <c r="D5939" s="16">
        <v>45912</v>
      </c>
      <c r="G5939" s="13" t="s">
        <v>7776</v>
      </c>
      <c r="I5939" s="25" t="s">
        <v>9067</v>
      </c>
      <c r="J5939" s="13" t="s">
        <v>1809</v>
      </c>
      <c r="K5939" s="13" t="s">
        <v>32</v>
      </c>
      <c r="L5939" s="25" t="str">
        <f>VLOOKUP($K5939,[2]TONG_SL!$A:$D,2,0)</f>
        <v>Giò Tai Lưỡi Xào 250</v>
      </c>
      <c r="N5939" s="25" t="str">
        <f t="shared" si="837"/>
        <v>K-C6</v>
      </c>
      <c r="Q5939" s="25" t="str">
        <f>VLOOKUP(K5939,[2]TONG_SL!$A:$D,3,0)</f>
        <v>Túi</v>
      </c>
      <c r="R5939" s="1">
        <v>10</v>
      </c>
      <c r="T5939" s="1">
        <f>VLOOKUP(VLOOKUP(G5939,[2]Ma_KH!$A:$R,18,0)&amp;K5939,[2]Gia_MB!$A:$F,6,0)</f>
        <v>50183</v>
      </c>
      <c r="U5939" s="14">
        <f t="shared" si="833"/>
        <v>501830</v>
      </c>
      <c r="W5939" s="64">
        <f t="shared" si="834"/>
        <v>0</v>
      </c>
      <c r="X5939" s="3" t="str">
        <f t="shared" si="835"/>
        <v>8</v>
      </c>
      <c r="Z5939" s="14">
        <f t="shared" si="836"/>
        <v>40146.400000000001</v>
      </c>
      <c r="AA5939" s="7">
        <f>VLOOKUP(G5939,[2]Ma_KH!$A:$R,14,0)</f>
        <v>60</v>
      </c>
      <c r="AD5939" s="7" t="str">
        <f>IFERROR(VLOOKUP(J5939,'Chuyển Mã'!$B$3:$C$9,2,0),"")</f>
        <v>Hà Nội</v>
      </c>
      <c r="AE5939" s="7" t="str">
        <f t="shared" si="831"/>
        <v>Giò Tai Lưỡi Xào 250</v>
      </c>
      <c r="AF5939" s="7">
        <f t="shared" si="832"/>
        <v>10</v>
      </c>
    </row>
    <row r="5940" spans="1:32" x14ac:dyDescent="0.25">
      <c r="A5940" s="11">
        <v>45904</v>
      </c>
      <c r="B5940" s="25">
        <v>4176573811</v>
      </c>
      <c r="C5940" s="12" t="s">
        <v>7214</v>
      </c>
      <c r="D5940" s="16">
        <v>45912</v>
      </c>
      <c r="G5940" s="13" t="s">
        <v>7776</v>
      </c>
      <c r="I5940" s="25" t="s">
        <v>9067</v>
      </c>
      <c r="J5940" s="13" t="s">
        <v>1809</v>
      </c>
      <c r="K5940" s="13" t="s">
        <v>27</v>
      </c>
      <c r="L5940" s="25" t="str">
        <f>VLOOKUP($K5940,[2]TONG_SL!$A:$D,2,0)</f>
        <v>Chân giò heo muối 300g</v>
      </c>
      <c r="N5940" s="25" t="str">
        <f t="shared" si="837"/>
        <v>K-C6</v>
      </c>
      <c r="Q5940" s="25" t="str">
        <f>VLOOKUP(K5940,[2]TONG_SL!$A:$D,3,0)</f>
        <v>Túi</v>
      </c>
      <c r="R5940" s="1">
        <v>20</v>
      </c>
      <c r="T5940" s="1">
        <f>VLOOKUP(VLOOKUP(G5940,[2]Ma_KH!$A:$R,18,0)&amp;K5940,[2]Gia_MB!$A:$F,6,0)</f>
        <v>73431</v>
      </c>
      <c r="U5940" s="14">
        <f t="shared" si="833"/>
        <v>1468620</v>
      </c>
      <c r="W5940" s="64">
        <f t="shared" si="834"/>
        <v>0</v>
      </c>
      <c r="X5940" s="3" t="str">
        <f t="shared" si="835"/>
        <v>8</v>
      </c>
      <c r="Z5940" s="14">
        <f t="shared" si="836"/>
        <v>117489.60000000001</v>
      </c>
      <c r="AA5940" s="7">
        <f>VLOOKUP(G5940,[2]Ma_KH!$A:$R,14,0)</f>
        <v>60</v>
      </c>
      <c r="AD5940" s="7" t="str">
        <f>IFERROR(VLOOKUP(J5940,'Chuyển Mã'!$B$3:$C$9,2,0),"")</f>
        <v>Hà Nội</v>
      </c>
      <c r="AE5940" s="7" t="str">
        <f t="shared" si="831"/>
        <v>Chân giò heo muối 300g</v>
      </c>
      <c r="AF5940" s="7">
        <f t="shared" si="832"/>
        <v>20</v>
      </c>
    </row>
    <row r="5941" spans="1:32" x14ac:dyDescent="0.25">
      <c r="A5941" s="11">
        <v>45904</v>
      </c>
      <c r="B5941" s="25">
        <v>4176573853</v>
      </c>
      <c r="C5941" s="12" t="s">
        <v>7214</v>
      </c>
      <c r="D5941" s="16">
        <v>45912</v>
      </c>
      <c r="G5941" s="13" t="s">
        <v>7787</v>
      </c>
      <c r="I5941" s="25" t="s">
        <v>9068</v>
      </c>
      <c r="J5941" s="13" t="s">
        <v>1809</v>
      </c>
      <c r="K5941" s="13" t="s">
        <v>30</v>
      </c>
      <c r="L5941" s="25" t="str">
        <f>VLOOKUP($K5941,[2]TONG_SL!$A:$D,2,0)</f>
        <v>Gà muối 500g</v>
      </c>
      <c r="N5941" s="25" t="str">
        <f t="shared" si="837"/>
        <v>K-C6</v>
      </c>
      <c r="Q5941" s="25" t="str">
        <f>VLOOKUP(K5941,[2]TONG_SL!$A:$D,3,0)</f>
        <v>Túi</v>
      </c>
      <c r="R5941" s="1">
        <v>19</v>
      </c>
      <c r="T5941" s="1">
        <f>VLOOKUP(VLOOKUP(G5941,[2]Ma_KH!$A:$R,18,0)&amp;K5941,[2]Gia_MB!$A:$F,6,0)</f>
        <v>111058</v>
      </c>
      <c r="U5941" s="14">
        <f t="shared" si="833"/>
        <v>2110102</v>
      </c>
      <c r="W5941" s="64">
        <f t="shared" si="834"/>
        <v>0</v>
      </c>
      <c r="X5941" s="3" t="str">
        <f t="shared" si="835"/>
        <v>8</v>
      </c>
      <c r="Z5941" s="14">
        <f t="shared" si="836"/>
        <v>168808.16</v>
      </c>
      <c r="AA5941" s="7">
        <f>VLOOKUP(G5941,[2]Ma_KH!$A:$R,14,0)</f>
        <v>60</v>
      </c>
      <c r="AD5941" s="7" t="str">
        <f>IFERROR(VLOOKUP(J5941,'Chuyển Mã'!$B$3:$C$9,2,0),"")</f>
        <v>Hà Nội</v>
      </c>
      <c r="AE5941" s="7" t="str">
        <f t="shared" si="831"/>
        <v>Gà muối 500g</v>
      </c>
      <c r="AF5941" s="7">
        <f t="shared" si="832"/>
        <v>19</v>
      </c>
    </row>
    <row r="5942" spans="1:32" x14ac:dyDescent="0.25">
      <c r="A5942" s="11">
        <v>45904</v>
      </c>
      <c r="B5942" s="25">
        <v>4176573853</v>
      </c>
      <c r="C5942" s="12" t="s">
        <v>7214</v>
      </c>
      <c r="D5942" s="16">
        <v>45912</v>
      </c>
      <c r="G5942" s="13" t="s">
        <v>7787</v>
      </c>
      <c r="I5942" s="25" t="s">
        <v>9068</v>
      </c>
      <c r="J5942" s="13" t="s">
        <v>1809</v>
      </c>
      <c r="K5942" s="13" t="s">
        <v>8471</v>
      </c>
      <c r="L5942" s="25" t="str">
        <f>VLOOKUP($K5942,[2]TONG_SL!$A:$D,2,0)</f>
        <v>Mọc Nấm Hương 250g</v>
      </c>
      <c r="N5942" s="25" t="str">
        <f t="shared" si="837"/>
        <v>K-C6</v>
      </c>
      <c r="Q5942" s="25" t="str">
        <f>VLOOKUP(K5942,[2]TONG_SL!$A:$D,3,0)</f>
        <v>Túi</v>
      </c>
      <c r="R5942" s="1">
        <v>7</v>
      </c>
      <c r="T5942" s="1">
        <f>VLOOKUP(VLOOKUP(G5942,[2]Ma_KH!$A:$R,18,0)&amp;K5942,[2]Gia_MB!$A:$F,6,0)</f>
        <v>46000</v>
      </c>
      <c r="U5942" s="14">
        <f t="shared" si="833"/>
        <v>322000</v>
      </c>
      <c r="W5942" s="64">
        <f t="shared" si="834"/>
        <v>0</v>
      </c>
      <c r="X5942" s="3" t="str">
        <f t="shared" si="835"/>
        <v>8</v>
      </c>
      <c r="Z5942" s="14">
        <f t="shared" si="836"/>
        <v>25760</v>
      </c>
      <c r="AA5942" s="7">
        <f>VLOOKUP(G5942,[2]Ma_KH!$A:$R,14,0)</f>
        <v>60</v>
      </c>
      <c r="AD5942" s="7" t="str">
        <f>IFERROR(VLOOKUP(J5942,'Chuyển Mã'!$B$3:$C$9,2,0),"")</f>
        <v>Hà Nội</v>
      </c>
      <c r="AE5942" s="7" t="str">
        <f t="shared" si="831"/>
        <v>Mọc Nấm Hương 250g</v>
      </c>
      <c r="AF5942" s="7">
        <f t="shared" si="832"/>
        <v>7</v>
      </c>
    </row>
    <row r="5943" spans="1:32" x14ac:dyDescent="0.25">
      <c r="A5943" s="11">
        <v>45904</v>
      </c>
      <c r="B5943" s="25">
        <v>4176573853</v>
      </c>
      <c r="C5943" s="12" t="s">
        <v>7214</v>
      </c>
      <c r="D5943" s="16">
        <v>45912</v>
      </c>
      <c r="G5943" s="13" t="s">
        <v>7787</v>
      </c>
      <c r="I5943" s="25" t="s">
        <v>9068</v>
      </c>
      <c r="J5943" s="13" t="s">
        <v>1809</v>
      </c>
      <c r="K5943" s="13" t="s">
        <v>27</v>
      </c>
      <c r="L5943" s="25" t="str">
        <f>VLOOKUP($K5943,[2]TONG_SL!$A:$D,2,0)</f>
        <v>Chân giò heo muối 300g</v>
      </c>
      <c r="N5943" s="25" t="str">
        <f t="shared" si="837"/>
        <v>K-C6</v>
      </c>
      <c r="Q5943" s="25" t="str">
        <f>VLOOKUP(K5943,[2]TONG_SL!$A:$D,3,0)</f>
        <v>Túi</v>
      </c>
      <c r="R5943" s="1">
        <v>32</v>
      </c>
      <c r="T5943" s="1">
        <f>VLOOKUP(VLOOKUP(G5943,[2]Ma_KH!$A:$R,18,0)&amp;K5943,[2]Gia_MB!$A:$F,6,0)</f>
        <v>73431</v>
      </c>
      <c r="U5943" s="14">
        <f t="shared" si="833"/>
        <v>2349792</v>
      </c>
      <c r="W5943" s="64">
        <f t="shared" si="834"/>
        <v>0</v>
      </c>
      <c r="X5943" s="3" t="str">
        <f t="shared" si="835"/>
        <v>8</v>
      </c>
      <c r="Z5943" s="14">
        <f t="shared" si="836"/>
        <v>187983.36000000002</v>
      </c>
      <c r="AA5943" s="7">
        <f>VLOOKUP(G5943,[2]Ma_KH!$A:$R,14,0)</f>
        <v>60</v>
      </c>
      <c r="AD5943" s="7" t="str">
        <f>IFERROR(VLOOKUP(J5943,'Chuyển Mã'!$B$3:$C$9,2,0),"")</f>
        <v>Hà Nội</v>
      </c>
      <c r="AE5943" s="7" t="str">
        <f t="shared" si="831"/>
        <v>Chân giò heo muối 300g</v>
      </c>
      <c r="AF5943" s="7">
        <f t="shared" si="832"/>
        <v>32</v>
      </c>
    </row>
    <row r="5944" spans="1:32" x14ac:dyDescent="0.25">
      <c r="A5944" s="11">
        <v>45904</v>
      </c>
      <c r="B5944" s="25">
        <v>4176573853</v>
      </c>
      <c r="C5944" s="12" t="s">
        <v>7214</v>
      </c>
      <c r="D5944" s="16">
        <v>45912</v>
      </c>
      <c r="G5944" s="13" t="s">
        <v>7787</v>
      </c>
      <c r="I5944" s="25" t="s">
        <v>9068</v>
      </c>
      <c r="J5944" s="13" t="s">
        <v>1809</v>
      </c>
      <c r="K5944" s="13" t="s">
        <v>32</v>
      </c>
      <c r="L5944" s="25" t="str">
        <f>VLOOKUP($K5944,[2]TONG_SL!$A:$D,2,0)</f>
        <v>Giò Tai Lưỡi Xào 250</v>
      </c>
      <c r="N5944" s="25" t="str">
        <f t="shared" si="837"/>
        <v>K-C6</v>
      </c>
      <c r="Q5944" s="25" t="str">
        <f>VLOOKUP(K5944,[2]TONG_SL!$A:$D,3,0)</f>
        <v>Túi</v>
      </c>
      <c r="R5944" s="1">
        <v>10</v>
      </c>
      <c r="T5944" s="1">
        <f>VLOOKUP(VLOOKUP(G5944,[2]Ma_KH!$A:$R,18,0)&amp;K5944,[2]Gia_MB!$A:$F,6,0)</f>
        <v>50183</v>
      </c>
      <c r="U5944" s="14">
        <f t="shared" si="833"/>
        <v>501830</v>
      </c>
      <c r="W5944" s="64">
        <f t="shared" si="834"/>
        <v>0</v>
      </c>
      <c r="X5944" s="3" t="str">
        <f t="shared" si="835"/>
        <v>8</v>
      </c>
      <c r="Z5944" s="14">
        <f t="shared" si="836"/>
        <v>40146.400000000001</v>
      </c>
      <c r="AA5944" s="7">
        <f>VLOOKUP(G5944,[2]Ma_KH!$A:$R,14,0)</f>
        <v>60</v>
      </c>
      <c r="AD5944" s="7" t="str">
        <f>IFERROR(VLOOKUP(J5944,'Chuyển Mã'!$B$3:$C$9,2,0),"")</f>
        <v>Hà Nội</v>
      </c>
      <c r="AE5944" s="7" t="str">
        <f t="shared" si="831"/>
        <v>Giò Tai Lưỡi Xào 250</v>
      </c>
      <c r="AF5944" s="7">
        <f t="shared" si="832"/>
        <v>10</v>
      </c>
    </row>
    <row r="5945" spans="1:32" x14ac:dyDescent="0.25">
      <c r="A5945" s="11">
        <v>45904</v>
      </c>
      <c r="B5945" s="25">
        <v>4176574003</v>
      </c>
      <c r="C5945" s="12" t="s">
        <v>7214</v>
      </c>
      <c r="D5945" s="16">
        <v>45912</v>
      </c>
      <c r="G5945" s="13" t="s">
        <v>7789</v>
      </c>
      <c r="I5945" s="25" t="s">
        <v>9069</v>
      </c>
      <c r="J5945" s="13" t="s">
        <v>1809</v>
      </c>
      <c r="K5945" s="13" t="s">
        <v>32</v>
      </c>
      <c r="L5945" s="25" t="str">
        <f>VLOOKUP($K5945,[2]TONG_SL!$A:$D,2,0)</f>
        <v>Giò Tai Lưỡi Xào 250</v>
      </c>
      <c r="N5945" s="25" t="str">
        <f t="shared" si="837"/>
        <v>K-C6</v>
      </c>
      <c r="Q5945" s="25" t="str">
        <f>VLOOKUP(K5945,[2]TONG_SL!$A:$D,3,0)</f>
        <v>Túi</v>
      </c>
      <c r="R5945" s="1">
        <v>10</v>
      </c>
      <c r="T5945" s="1">
        <f>VLOOKUP(VLOOKUP(G5945,[2]Ma_KH!$A:$R,18,0)&amp;K5945,[2]Gia_MB!$A:$F,6,0)</f>
        <v>50183</v>
      </c>
      <c r="U5945" s="14">
        <f t="shared" si="833"/>
        <v>501830</v>
      </c>
      <c r="W5945" s="64">
        <f t="shared" si="834"/>
        <v>0</v>
      </c>
      <c r="X5945" s="3" t="str">
        <f t="shared" si="835"/>
        <v>8</v>
      </c>
      <c r="Z5945" s="14">
        <f t="shared" si="836"/>
        <v>40146.400000000001</v>
      </c>
      <c r="AA5945" s="7">
        <f>VLOOKUP(G5945,[2]Ma_KH!$A:$R,14,0)</f>
        <v>60</v>
      </c>
      <c r="AD5945" s="7" t="str">
        <f>IFERROR(VLOOKUP(J5945,'Chuyển Mã'!$B$3:$C$9,2,0),"")</f>
        <v>Hà Nội</v>
      </c>
      <c r="AE5945" s="7" t="str">
        <f t="shared" si="831"/>
        <v>Giò Tai Lưỡi Xào 250</v>
      </c>
      <c r="AF5945" s="7">
        <f t="shared" si="832"/>
        <v>10</v>
      </c>
    </row>
    <row r="5946" spans="1:32" x14ac:dyDescent="0.25">
      <c r="A5946" s="11">
        <v>45904</v>
      </c>
      <c r="B5946" s="25">
        <v>4176574003</v>
      </c>
      <c r="C5946" s="12" t="s">
        <v>7214</v>
      </c>
      <c r="D5946" s="16">
        <v>45912</v>
      </c>
      <c r="G5946" s="13" t="s">
        <v>7789</v>
      </c>
      <c r="I5946" s="25" t="s">
        <v>9069</v>
      </c>
      <c r="J5946" s="13" t="s">
        <v>1809</v>
      </c>
      <c r="K5946" s="13" t="s">
        <v>27</v>
      </c>
      <c r="L5946" s="25" t="str">
        <f>VLOOKUP($K5946,[2]TONG_SL!$A:$D,2,0)</f>
        <v>Chân giò heo muối 300g</v>
      </c>
      <c r="N5946" s="25" t="str">
        <f t="shared" si="837"/>
        <v>K-C6</v>
      </c>
      <c r="Q5946" s="25" t="str">
        <f>VLOOKUP(K5946,[2]TONG_SL!$A:$D,3,0)</f>
        <v>Túi</v>
      </c>
      <c r="R5946" s="1">
        <v>29</v>
      </c>
      <c r="T5946" s="1">
        <f>VLOOKUP(VLOOKUP(G5946,[2]Ma_KH!$A:$R,18,0)&amp;K5946,[2]Gia_MB!$A:$F,6,0)</f>
        <v>73431</v>
      </c>
      <c r="U5946" s="14">
        <f t="shared" si="833"/>
        <v>2129499</v>
      </c>
      <c r="W5946" s="64">
        <f t="shared" si="834"/>
        <v>0</v>
      </c>
      <c r="X5946" s="3" t="str">
        <f t="shared" si="835"/>
        <v>8</v>
      </c>
      <c r="Z5946" s="14">
        <f t="shared" si="836"/>
        <v>170359.92</v>
      </c>
      <c r="AA5946" s="7">
        <f>VLOOKUP(G5946,[2]Ma_KH!$A:$R,14,0)</f>
        <v>60</v>
      </c>
      <c r="AD5946" s="7" t="str">
        <f>IFERROR(VLOOKUP(J5946,'Chuyển Mã'!$B$3:$C$9,2,0),"")</f>
        <v>Hà Nội</v>
      </c>
      <c r="AE5946" s="7" t="str">
        <f t="shared" si="831"/>
        <v>Chân giò heo muối 300g</v>
      </c>
      <c r="AF5946" s="7">
        <f t="shared" si="832"/>
        <v>29</v>
      </c>
    </row>
    <row r="5947" spans="1:32" x14ac:dyDescent="0.25">
      <c r="A5947" s="11">
        <v>45904</v>
      </c>
      <c r="B5947" s="25">
        <v>4176574003</v>
      </c>
      <c r="C5947" s="12" t="s">
        <v>7214</v>
      </c>
      <c r="D5947" s="16">
        <v>45912</v>
      </c>
      <c r="G5947" s="13" t="s">
        <v>7789</v>
      </c>
      <c r="I5947" s="25" t="s">
        <v>9069</v>
      </c>
      <c r="J5947" s="13" t="s">
        <v>1809</v>
      </c>
      <c r="K5947" s="13" t="s">
        <v>30</v>
      </c>
      <c r="L5947" s="25" t="str">
        <f>VLOOKUP($K5947,[2]TONG_SL!$A:$D,2,0)</f>
        <v>Gà muối 500g</v>
      </c>
      <c r="N5947" s="25" t="str">
        <f t="shared" si="837"/>
        <v>K-C6</v>
      </c>
      <c r="Q5947" s="25" t="str">
        <f>VLOOKUP(K5947,[2]TONG_SL!$A:$D,3,0)</f>
        <v>Túi</v>
      </c>
      <c r="R5947" s="1">
        <v>10</v>
      </c>
      <c r="T5947" s="1">
        <f>VLOOKUP(VLOOKUP(G5947,[2]Ma_KH!$A:$R,18,0)&amp;K5947,[2]Gia_MB!$A:$F,6,0)</f>
        <v>111058</v>
      </c>
      <c r="U5947" s="14">
        <f t="shared" si="833"/>
        <v>1110580</v>
      </c>
      <c r="W5947" s="64">
        <f t="shared" si="834"/>
        <v>0</v>
      </c>
      <c r="X5947" s="3" t="str">
        <f t="shared" si="835"/>
        <v>8</v>
      </c>
      <c r="Z5947" s="14">
        <f t="shared" si="836"/>
        <v>88846.400000000009</v>
      </c>
      <c r="AA5947" s="7">
        <f>VLOOKUP(G5947,[2]Ma_KH!$A:$R,14,0)</f>
        <v>60</v>
      </c>
      <c r="AD5947" s="7" t="str">
        <f>IFERROR(VLOOKUP(J5947,'Chuyển Mã'!$B$3:$C$9,2,0),"")</f>
        <v>Hà Nội</v>
      </c>
      <c r="AE5947" s="7" t="str">
        <f t="shared" si="831"/>
        <v>Gà muối 500g</v>
      </c>
      <c r="AF5947" s="7">
        <f t="shared" si="832"/>
        <v>10</v>
      </c>
    </row>
    <row r="5948" spans="1:32" x14ac:dyDescent="0.25">
      <c r="A5948" s="11">
        <v>45904</v>
      </c>
      <c r="B5948" s="25">
        <v>4176573997</v>
      </c>
      <c r="C5948" s="12" t="s">
        <v>7214</v>
      </c>
      <c r="D5948" s="16">
        <v>45912</v>
      </c>
      <c r="G5948" s="13" t="s">
        <v>1481</v>
      </c>
      <c r="I5948" s="25" t="s">
        <v>9070</v>
      </c>
      <c r="J5948" s="13" t="s">
        <v>1809</v>
      </c>
      <c r="K5948" s="13" t="s">
        <v>30</v>
      </c>
      <c r="L5948" s="25" t="str">
        <f>VLOOKUP($K5948,[2]TONG_SL!$A:$D,2,0)</f>
        <v>Gà muối 500g</v>
      </c>
      <c r="N5948" s="25" t="str">
        <f t="shared" si="837"/>
        <v>K-C6</v>
      </c>
      <c r="Q5948" s="25" t="str">
        <f>VLOOKUP(K5948,[2]TONG_SL!$A:$D,3,0)</f>
        <v>Túi</v>
      </c>
      <c r="R5948" s="1">
        <v>10</v>
      </c>
      <c r="T5948" s="1">
        <f>VLOOKUP(VLOOKUP(G5948,[2]Ma_KH!$A:$R,18,0)&amp;K5948,[2]Gia_MB!$A:$F,6,0)</f>
        <v>111058</v>
      </c>
      <c r="U5948" s="14">
        <f t="shared" si="833"/>
        <v>1110580</v>
      </c>
      <c r="W5948" s="64">
        <f t="shared" si="834"/>
        <v>0</v>
      </c>
      <c r="X5948" s="3" t="str">
        <f t="shared" si="835"/>
        <v>8</v>
      </c>
      <c r="Z5948" s="14">
        <f t="shared" si="836"/>
        <v>88846.400000000009</v>
      </c>
      <c r="AA5948" s="7">
        <f>VLOOKUP(G5948,[2]Ma_KH!$A:$R,14,0)</f>
        <v>60</v>
      </c>
      <c r="AD5948" s="7" t="str">
        <f>IFERROR(VLOOKUP(J5948,'Chuyển Mã'!$B$3:$C$9,2,0),"")</f>
        <v>Hà Nội</v>
      </c>
      <c r="AE5948" s="7" t="str">
        <f t="shared" si="831"/>
        <v>Gà muối 500g</v>
      </c>
      <c r="AF5948" s="7">
        <f t="shared" si="832"/>
        <v>10</v>
      </c>
    </row>
    <row r="5949" spans="1:32" x14ac:dyDescent="0.25">
      <c r="A5949" s="11">
        <v>45904</v>
      </c>
      <c r="B5949" s="25">
        <v>4176573997</v>
      </c>
      <c r="C5949" s="12" t="s">
        <v>7214</v>
      </c>
      <c r="D5949" s="16">
        <v>45912</v>
      </c>
      <c r="G5949" s="13" t="s">
        <v>1481</v>
      </c>
      <c r="I5949" s="25" t="s">
        <v>9070</v>
      </c>
      <c r="J5949" s="13" t="s">
        <v>1809</v>
      </c>
      <c r="K5949" s="13" t="s">
        <v>51</v>
      </c>
      <c r="L5949" s="25" t="str">
        <f>VLOOKUP($K5949,[2]TONG_SL!$A:$D,2,0)</f>
        <v>Mọc Nấm Hương 250g</v>
      </c>
      <c r="N5949" s="25" t="str">
        <f t="shared" si="837"/>
        <v>K-C6</v>
      </c>
      <c r="Q5949" s="25" t="str">
        <f>VLOOKUP(K5949,[2]TONG_SL!$A:$D,3,0)</f>
        <v>Túi</v>
      </c>
      <c r="R5949" s="1">
        <v>3</v>
      </c>
      <c r="T5949" s="1">
        <f>VLOOKUP(VLOOKUP(G5949,[2]Ma_KH!$A:$R,18,0)&amp;K5949,[2]Gia_MB!$A:$F,6,0)</f>
        <v>46000</v>
      </c>
      <c r="U5949" s="14">
        <f t="shared" si="833"/>
        <v>138000</v>
      </c>
      <c r="W5949" s="64">
        <f t="shared" si="834"/>
        <v>0</v>
      </c>
      <c r="X5949" s="3" t="str">
        <f t="shared" si="835"/>
        <v>8</v>
      </c>
      <c r="Z5949" s="14">
        <f t="shared" si="836"/>
        <v>11040</v>
      </c>
      <c r="AA5949" s="7">
        <f>VLOOKUP(G5949,[2]Ma_KH!$A:$R,14,0)</f>
        <v>60</v>
      </c>
      <c r="AD5949" s="7" t="str">
        <f>IFERROR(VLOOKUP(J5949,'Chuyển Mã'!$B$3:$C$9,2,0),"")</f>
        <v>Hà Nội</v>
      </c>
      <c r="AE5949" s="7" t="str">
        <f t="shared" si="831"/>
        <v>Mọc Nấm Hương 250g</v>
      </c>
      <c r="AF5949" s="7">
        <f t="shared" si="832"/>
        <v>3</v>
      </c>
    </row>
    <row r="5950" spans="1:32" x14ac:dyDescent="0.25">
      <c r="A5950" s="11">
        <v>45904</v>
      </c>
      <c r="B5950" s="25">
        <v>4176573997</v>
      </c>
      <c r="C5950" s="12" t="s">
        <v>7214</v>
      </c>
      <c r="D5950" s="16">
        <v>45912</v>
      </c>
      <c r="G5950" s="13" t="s">
        <v>1481</v>
      </c>
      <c r="I5950" s="25" t="s">
        <v>9070</v>
      </c>
      <c r="J5950" s="13" t="s">
        <v>1809</v>
      </c>
      <c r="K5950" s="13" t="s">
        <v>27</v>
      </c>
      <c r="L5950" s="25" t="str">
        <f>VLOOKUP($K5950,[2]TONG_SL!$A:$D,2,0)</f>
        <v>Chân giò heo muối 300g</v>
      </c>
      <c r="N5950" s="25" t="str">
        <f t="shared" si="837"/>
        <v>K-C6</v>
      </c>
      <c r="Q5950" s="25" t="str">
        <f>VLOOKUP(K5950,[2]TONG_SL!$A:$D,3,0)</f>
        <v>Túi</v>
      </c>
      <c r="R5950" s="1">
        <v>3</v>
      </c>
      <c r="T5950" s="1">
        <f>VLOOKUP(VLOOKUP(G5950,[2]Ma_KH!$A:$R,18,0)&amp;K5950,[2]Gia_MB!$A:$F,6,0)</f>
        <v>73431</v>
      </c>
      <c r="U5950" s="14">
        <f t="shared" si="833"/>
        <v>220293</v>
      </c>
      <c r="W5950" s="64">
        <f t="shared" si="834"/>
        <v>0</v>
      </c>
      <c r="X5950" s="3" t="str">
        <f t="shared" si="835"/>
        <v>8</v>
      </c>
      <c r="Z5950" s="14">
        <f t="shared" si="836"/>
        <v>17623.439999999999</v>
      </c>
      <c r="AA5950" s="7">
        <f>VLOOKUP(G5950,[2]Ma_KH!$A:$R,14,0)</f>
        <v>60</v>
      </c>
      <c r="AD5950" s="7" t="str">
        <f>IFERROR(VLOOKUP(J5950,'Chuyển Mã'!$B$3:$C$9,2,0),"")</f>
        <v>Hà Nội</v>
      </c>
      <c r="AE5950" s="7" t="str">
        <f t="shared" si="831"/>
        <v>Chân giò heo muối 300g</v>
      </c>
      <c r="AF5950" s="7">
        <f t="shared" si="832"/>
        <v>3</v>
      </c>
    </row>
    <row r="5951" spans="1:32" x14ac:dyDescent="0.25">
      <c r="A5951" s="11">
        <v>45904</v>
      </c>
      <c r="B5951" s="25">
        <v>4176573997</v>
      </c>
      <c r="C5951" s="12" t="s">
        <v>7214</v>
      </c>
      <c r="D5951" s="16">
        <v>45912</v>
      </c>
      <c r="G5951" s="13" t="s">
        <v>1481</v>
      </c>
      <c r="I5951" s="25" t="s">
        <v>9070</v>
      </c>
      <c r="J5951" s="13" t="s">
        <v>1809</v>
      </c>
      <c r="K5951" s="13" t="s">
        <v>32</v>
      </c>
      <c r="L5951" s="25" t="str">
        <f>VLOOKUP($K5951,[2]TONG_SL!$A:$D,2,0)</f>
        <v>Giò Tai Lưỡi Xào 250</v>
      </c>
      <c r="N5951" s="25" t="str">
        <f t="shared" si="837"/>
        <v>K-C6</v>
      </c>
      <c r="Q5951" s="25" t="str">
        <f>VLOOKUP(K5951,[2]TONG_SL!$A:$D,3,0)</f>
        <v>Túi</v>
      </c>
      <c r="R5951" s="1">
        <v>5</v>
      </c>
      <c r="T5951" s="1">
        <f>VLOOKUP(VLOOKUP(G5951,[2]Ma_KH!$A:$R,18,0)&amp;K5951,[2]Gia_MB!$A:$F,6,0)</f>
        <v>50183</v>
      </c>
      <c r="U5951" s="14">
        <f t="shared" si="833"/>
        <v>250915</v>
      </c>
      <c r="W5951" s="64">
        <f t="shared" si="834"/>
        <v>0</v>
      </c>
      <c r="X5951" s="3" t="str">
        <f t="shared" si="835"/>
        <v>8</v>
      </c>
      <c r="Z5951" s="14">
        <f t="shared" si="836"/>
        <v>20073.2</v>
      </c>
      <c r="AA5951" s="7">
        <f>VLOOKUP(G5951,[2]Ma_KH!$A:$R,14,0)</f>
        <v>60</v>
      </c>
      <c r="AD5951" s="7" t="str">
        <f>IFERROR(VLOOKUP(J5951,'Chuyển Mã'!$B$3:$C$9,2,0),"")</f>
        <v>Hà Nội</v>
      </c>
      <c r="AE5951" s="7" t="str">
        <f t="shared" si="831"/>
        <v>Giò Tai Lưỡi Xào 250</v>
      </c>
      <c r="AF5951" s="7">
        <f t="shared" si="832"/>
        <v>5</v>
      </c>
    </row>
    <row r="5952" spans="1:32" x14ac:dyDescent="0.25">
      <c r="A5952" s="11">
        <v>45904</v>
      </c>
      <c r="B5952" s="25">
        <v>4176573951</v>
      </c>
      <c r="C5952" s="12" t="s">
        <v>7214</v>
      </c>
      <c r="D5952" s="16">
        <v>45912</v>
      </c>
      <c r="G5952" s="13" t="s">
        <v>1466</v>
      </c>
      <c r="I5952" s="25" t="s">
        <v>9071</v>
      </c>
      <c r="J5952" s="13" t="s">
        <v>1809</v>
      </c>
      <c r="K5952" s="13" t="s">
        <v>32</v>
      </c>
      <c r="L5952" s="25" t="str">
        <f>VLOOKUP($K5952,[2]TONG_SL!$A:$D,2,0)</f>
        <v>Giò Tai Lưỡi Xào 250</v>
      </c>
      <c r="N5952" s="25" t="str">
        <f t="shared" si="837"/>
        <v>K-C6</v>
      </c>
      <c r="Q5952" s="25" t="str">
        <f>VLOOKUP(K5952,[2]TONG_SL!$A:$D,3,0)</f>
        <v>Túi</v>
      </c>
      <c r="R5952" s="1">
        <v>5</v>
      </c>
      <c r="T5952" s="1">
        <f>VLOOKUP(VLOOKUP(G5952,[2]Ma_KH!$A:$R,18,0)&amp;K5952,[2]Gia_MB!$A:$F,6,0)</f>
        <v>50183</v>
      </c>
      <c r="U5952" s="14">
        <f t="shared" si="833"/>
        <v>250915</v>
      </c>
      <c r="W5952" s="64">
        <f t="shared" si="834"/>
        <v>0</v>
      </c>
      <c r="X5952" s="3" t="str">
        <f t="shared" si="835"/>
        <v>8</v>
      </c>
      <c r="Z5952" s="14">
        <f t="shared" si="836"/>
        <v>20073.2</v>
      </c>
      <c r="AA5952" s="7">
        <f>VLOOKUP(G5952,[2]Ma_KH!$A:$R,14,0)</f>
        <v>60</v>
      </c>
      <c r="AD5952" s="7" t="str">
        <f>IFERROR(VLOOKUP(J5952,'Chuyển Mã'!$B$3:$C$9,2,0),"")</f>
        <v>Hà Nội</v>
      </c>
      <c r="AE5952" s="7" t="str">
        <f t="shared" si="831"/>
        <v>Giò Tai Lưỡi Xào 250</v>
      </c>
      <c r="AF5952" s="7">
        <f t="shared" si="832"/>
        <v>5</v>
      </c>
    </row>
    <row r="5953" spans="1:32" x14ac:dyDescent="0.25">
      <c r="A5953" s="11">
        <v>45904</v>
      </c>
      <c r="B5953" s="25">
        <v>4176573951</v>
      </c>
      <c r="C5953" s="12" t="s">
        <v>7214</v>
      </c>
      <c r="D5953" s="16">
        <v>45912</v>
      </c>
      <c r="G5953" s="13" t="s">
        <v>1466</v>
      </c>
      <c r="I5953" s="25" t="s">
        <v>9071</v>
      </c>
      <c r="J5953" s="13" t="s">
        <v>1809</v>
      </c>
      <c r="K5953" s="13" t="s">
        <v>27</v>
      </c>
      <c r="L5953" s="25" t="str">
        <f>VLOOKUP($K5953,[2]TONG_SL!$A:$D,2,0)</f>
        <v>Chân giò heo muối 300g</v>
      </c>
      <c r="N5953" s="25" t="str">
        <f t="shared" si="837"/>
        <v>K-C6</v>
      </c>
      <c r="Q5953" s="25" t="str">
        <f>VLOOKUP(K5953,[2]TONG_SL!$A:$D,3,0)</f>
        <v>Túi</v>
      </c>
      <c r="R5953" s="1">
        <v>19</v>
      </c>
      <c r="T5953" s="1">
        <f>VLOOKUP(VLOOKUP(G5953,[2]Ma_KH!$A:$R,18,0)&amp;K5953,[2]Gia_MB!$A:$F,6,0)</f>
        <v>73431</v>
      </c>
      <c r="U5953" s="14">
        <f t="shared" si="833"/>
        <v>1395189</v>
      </c>
      <c r="W5953" s="64">
        <f t="shared" si="834"/>
        <v>0</v>
      </c>
      <c r="X5953" s="3" t="str">
        <f t="shared" si="835"/>
        <v>8</v>
      </c>
      <c r="Z5953" s="14">
        <f t="shared" si="836"/>
        <v>111615.12</v>
      </c>
      <c r="AA5953" s="7">
        <f>VLOOKUP(G5953,[2]Ma_KH!$A:$R,14,0)</f>
        <v>60</v>
      </c>
      <c r="AD5953" s="7" t="str">
        <f>IFERROR(VLOOKUP(J5953,'Chuyển Mã'!$B$3:$C$9,2,0),"")</f>
        <v>Hà Nội</v>
      </c>
      <c r="AE5953" s="7" t="str">
        <f t="shared" si="831"/>
        <v>Chân giò heo muối 300g</v>
      </c>
      <c r="AF5953" s="7">
        <f t="shared" si="832"/>
        <v>19</v>
      </c>
    </row>
    <row r="5954" spans="1:32" x14ac:dyDescent="0.25">
      <c r="A5954" s="11">
        <v>45904</v>
      </c>
      <c r="B5954" s="25">
        <v>4176573951</v>
      </c>
      <c r="C5954" s="12" t="s">
        <v>7214</v>
      </c>
      <c r="D5954" s="16">
        <v>45912</v>
      </c>
      <c r="G5954" s="13" t="s">
        <v>1466</v>
      </c>
      <c r="I5954" s="25" t="s">
        <v>9071</v>
      </c>
      <c r="J5954" s="13" t="s">
        <v>1809</v>
      </c>
      <c r="K5954" s="13" t="s">
        <v>51</v>
      </c>
      <c r="L5954" s="25" t="str">
        <f>VLOOKUP($K5954,[2]TONG_SL!$A:$D,2,0)</f>
        <v>Mọc Nấm Hương 250g</v>
      </c>
      <c r="N5954" s="25" t="str">
        <f t="shared" si="837"/>
        <v>K-C6</v>
      </c>
      <c r="Q5954" s="25" t="str">
        <f>VLOOKUP(K5954,[2]TONG_SL!$A:$D,3,0)</f>
        <v>Túi</v>
      </c>
      <c r="R5954" s="1">
        <v>3</v>
      </c>
      <c r="T5954" s="1">
        <f>VLOOKUP(VLOOKUP(G5954,[2]Ma_KH!$A:$R,18,0)&amp;K5954,[2]Gia_MB!$A:$F,6,0)</f>
        <v>46000</v>
      </c>
      <c r="U5954" s="14">
        <f t="shared" si="833"/>
        <v>138000</v>
      </c>
      <c r="W5954" s="64">
        <f t="shared" si="834"/>
        <v>0</v>
      </c>
      <c r="X5954" s="3" t="str">
        <f t="shared" si="835"/>
        <v>8</v>
      </c>
      <c r="Z5954" s="14">
        <f t="shared" si="836"/>
        <v>11040</v>
      </c>
      <c r="AA5954" s="7">
        <f>VLOOKUP(G5954,[2]Ma_KH!$A:$R,14,0)</f>
        <v>60</v>
      </c>
      <c r="AD5954" s="7" t="str">
        <f>IFERROR(VLOOKUP(J5954,'Chuyển Mã'!$B$3:$C$9,2,0),"")</f>
        <v>Hà Nội</v>
      </c>
      <c r="AE5954" s="7" t="str">
        <f t="shared" si="831"/>
        <v>Mọc Nấm Hương 250g</v>
      </c>
      <c r="AF5954" s="7">
        <f t="shared" si="832"/>
        <v>3</v>
      </c>
    </row>
    <row r="5955" spans="1:32" x14ac:dyDescent="0.25">
      <c r="A5955" s="11">
        <v>45904</v>
      </c>
      <c r="B5955" s="25">
        <v>4176573951</v>
      </c>
      <c r="C5955" s="12" t="s">
        <v>7214</v>
      </c>
      <c r="D5955" s="16">
        <v>45912</v>
      </c>
      <c r="G5955" s="13" t="s">
        <v>1466</v>
      </c>
      <c r="I5955" s="25" t="s">
        <v>9071</v>
      </c>
      <c r="J5955" s="13" t="s">
        <v>1809</v>
      </c>
      <c r="K5955" s="13" t="s">
        <v>30</v>
      </c>
      <c r="L5955" s="25" t="str">
        <f>VLOOKUP($K5955,[2]TONG_SL!$A:$D,2,0)</f>
        <v>Gà muối 500g</v>
      </c>
      <c r="N5955" s="25" t="str">
        <f t="shared" si="837"/>
        <v>K-C6</v>
      </c>
      <c r="Q5955" s="25" t="str">
        <f>VLOOKUP(K5955,[2]TONG_SL!$A:$D,3,0)</f>
        <v>Túi</v>
      </c>
      <c r="R5955" s="1">
        <v>13</v>
      </c>
      <c r="T5955" s="1">
        <f>VLOOKUP(VLOOKUP(G5955,[2]Ma_KH!$A:$R,18,0)&amp;K5955,[2]Gia_MB!$A:$F,6,0)</f>
        <v>111058</v>
      </c>
      <c r="U5955" s="14">
        <f t="shared" si="833"/>
        <v>1443754</v>
      </c>
      <c r="W5955" s="64">
        <f t="shared" si="834"/>
        <v>0</v>
      </c>
      <c r="X5955" s="3" t="str">
        <f t="shared" si="835"/>
        <v>8</v>
      </c>
      <c r="Z5955" s="14">
        <f t="shared" si="836"/>
        <v>115500.32</v>
      </c>
      <c r="AA5955" s="7">
        <f>VLOOKUP(G5955,[2]Ma_KH!$A:$R,14,0)</f>
        <v>60</v>
      </c>
      <c r="AD5955" s="7" t="str">
        <f>IFERROR(VLOOKUP(J5955,'Chuyển Mã'!$B$3:$C$9,2,0),"")</f>
        <v>Hà Nội</v>
      </c>
      <c r="AE5955" s="7" t="str">
        <f t="shared" ref="AE5955:AE6018" si="838">IFERROR(L5955,"")</f>
        <v>Gà muối 500g</v>
      </c>
      <c r="AF5955" s="7">
        <f t="shared" ref="AF5955:AF6018" si="839">R5955</f>
        <v>13</v>
      </c>
    </row>
    <row r="5956" spans="1:32" x14ac:dyDescent="0.25">
      <c r="A5956" s="11">
        <v>45904</v>
      </c>
      <c r="B5956" s="25">
        <v>4176573735</v>
      </c>
      <c r="C5956" s="12" t="s">
        <v>7214</v>
      </c>
      <c r="D5956" s="16">
        <v>45912</v>
      </c>
      <c r="G5956" s="13" t="s">
        <v>1221</v>
      </c>
      <c r="I5956" s="25" t="s">
        <v>9072</v>
      </c>
      <c r="J5956" s="13" t="s">
        <v>1809</v>
      </c>
      <c r="K5956" s="13" t="s">
        <v>27</v>
      </c>
      <c r="L5956" s="25" t="str">
        <f>VLOOKUP($K5956,[2]TONG_SL!$A:$D,2,0)</f>
        <v>Chân giò heo muối 300g</v>
      </c>
      <c r="N5956" s="25" t="str">
        <f t="shared" si="837"/>
        <v>K-C6</v>
      </c>
      <c r="Q5956" s="25" t="str">
        <f>VLOOKUP(K5956,[2]TONG_SL!$A:$D,3,0)</f>
        <v>Túi</v>
      </c>
      <c r="R5956" s="1">
        <v>10</v>
      </c>
      <c r="T5956" s="1">
        <f>VLOOKUP(VLOOKUP(G5956,[2]Ma_KH!$A:$R,18,0)&amp;K5956,[2]Gia_MB!$A:$F,6,0)</f>
        <v>73431</v>
      </c>
      <c r="U5956" s="14">
        <f t="shared" si="833"/>
        <v>734310</v>
      </c>
      <c r="W5956" s="64">
        <f t="shared" si="834"/>
        <v>0</v>
      </c>
      <c r="X5956" s="3" t="str">
        <f t="shared" si="835"/>
        <v>8</v>
      </c>
      <c r="Z5956" s="14">
        <f t="shared" si="836"/>
        <v>58744.800000000003</v>
      </c>
      <c r="AA5956" s="7">
        <f>VLOOKUP(G5956,[2]Ma_KH!$A:$R,14,0)</f>
        <v>60</v>
      </c>
      <c r="AD5956" s="7" t="str">
        <f>IFERROR(VLOOKUP(J5956,'Chuyển Mã'!$B$3:$C$9,2,0),"")</f>
        <v>Hà Nội</v>
      </c>
      <c r="AE5956" s="7" t="str">
        <f t="shared" si="838"/>
        <v>Chân giò heo muối 300g</v>
      </c>
      <c r="AF5956" s="7">
        <f t="shared" si="839"/>
        <v>10</v>
      </c>
    </row>
    <row r="5957" spans="1:32" x14ac:dyDescent="0.25">
      <c r="A5957" s="11">
        <v>45904</v>
      </c>
      <c r="B5957" s="25">
        <v>4176573735</v>
      </c>
      <c r="C5957" s="12" t="s">
        <v>7214</v>
      </c>
      <c r="D5957" s="16">
        <v>45912</v>
      </c>
      <c r="G5957" s="13" t="s">
        <v>1221</v>
      </c>
      <c r="I5957" s="25" t="s">
        <v>9072</v>
      </c>
      <c r="J5957" s="13" t="s">
        <v>1809</v>
      </c>
      <c r="K5957" s="13" t="s">
        <v>32</v>
      </c>
      <c r="L5957" s="25" t="str">
        <f>VLOOKUP($K5957,[2]TONG_SL!$A:$D,2,0)</f>
        <v>Giò Tai Lưỡi Xào 250</v>
      </c>
      <c r="N5957" s="25" t="str">
        <f t="shared" si="837"/>
        <v>K-C6</v>
      </c>
      <c r="Q5957" s="25" t="str">
        <f>VLOOKUP(K5957,[2]TONG_SL!$A:$D,3,0)</f>
        <v>Túi</v>
      </c>
      <c r="R5957" s="1">
        <v>6</v>
      </c>
      <c r="T5957" s="1">
        <f>VLOOKUP(VLOOKUP(G5957,[2]Ma_KH!$A:$R,18,0)&amp;K5957,[2]Gia_MB!$A:$F,6,0)</f>
        <v>50183</v>
      </c>
      <c r="U5957" s="14">
        <f t="shared" si="833"/>
        <v>301098</v>
      </c>
      <c r="W5957" s="64">
        <f t="shared" si="834"/>
        <v>0</v>
      </c>
      <c r="X5957" s="3" t="str">
        <f t="shared" si="835"/>
        <v>8</v>
      </c>
      <c r="Z5957" s="14">
        <f t="shared" si="836"/>
        <v>24087.84</v>
      </c>
      <c r="AA5957" s="7">
        <f>VLOOKUP(G5957,[2]Ma_KH!$A:$R,14,0)</f>
        <v>60</v>
      </c>
      <c r="AD5957" s="7" t="str">
        <f>IFERROR(VLOOKUP(J5957,'Chuyển Mã'!$B$3:$C$9,2,0),"")</f>
        <v>Hà Nội</v>
      </c>
      <c r="AE5957" s="7" t="str">
        <f t="shared" si="838"/>
        <v>Giò Tai Lưỡi Xào 250</v>
      </c>
      <c r="AF5957" s="7">
        <f t="shared" si="839"/>
        <v>6</v>
      </c>
    </row>
    <row r="5958" spans="1:32" x14ac:dyDescent="0.25">
      <c r="A5958" s="11">
        <v>45904</v>
      </c>
      <c r="B5958" s="25">
        <v>4176573748</v>
      </c>
      <c r="C5958" s="12" t="s">
        <v>7214</v>
      </c>
      <c r="D5958" s="16">
        <v>45912</v>
      </c>
      <c r="G5958" s="13" t="s">
        <v>1245</v>
      </c>
      <c r="I5958" s="25" t="s">
        <v>9073</v>
      </c>
      <c r="J5958" s="13" t="s">
        <v>1809</v>
      </c>
      <c r="K5958" s="13" t="s">
        <v>32</v>
      </c>
      <c r="L5958" s="25" t="str">
        <f>VLOOKUP($K5958,[2]TONG_SL!$A:$D,2,0)</f>
        <v>Giò Tai Lưỡi Xào 250</v>
      </c>
      <c r="N5958" s="25" t="str">
        <f t="shared" si="837"/>
        <v>K-C6</v>
      </c>
      <c r="Q5958" s="25" t="str">
        <f>VLOOKUP(K5958,[2]TONG_SL!$A:$D,3,0)</f>
        <v>Túi</v>
      </c>
      <c r="R5958" s="1">
        <v>5</v>
      </c>
      <c r="T5958" s="1">
        <f>VLOOKUP(VLOOKUP(G5958,[2]Ma_KH!$A:$R,18,0)&amp;K5958,[2]Gia_MB!$A:$F,6,0)</f>
        <v>50183</v>
      </c>
      <c r="U5958" s="14">
        <f t="shared" si="833"/>
        <v>250915</v>
      </c>
      <c r="W5958" s="64">
        <f t="shared" si="834"/>
        <v>0</v>
      </c>
      <c r="X5958" s="3" t="str">
        <f t="shared" si="835"/>
        <v>8</v>
      </c>
      <c r="Z5958" s="14">
        <f t="shared" si="836"/>
        <v>20073.2</v>
      </c>
      <c r="AA5958" s="7">
        <f>VLOOKUP(G5958,[2]Ma_KH!$A:$R,14,0)</f>
        <v>60</v>
      </c>
      <c r="AD5958" s="7" t="str">
        <f>IFERROR(VLOOKUP(J5958,'Chuyển Mã'!$B$3:$C$9,2,0),"")</f>
        <v>Hà Nội</v>
      </c>
      <c r="AE5958" s="7" t="str">
        <f t="shared" si="838"/>
        <v>Giò Tai Lưỡi Xào 250</v>
      </c>
      <c r="AF5958" s="7">
        <f t="shared" si="839"/>
        <v>5</v>
      </c>
    </row>
    <row r="5959" spans="1:32" x14ac:dyDescent="0.25">
      <c r="A5959" s="11">
        <v>45904</v>
      </c>
      <c r="B5959" s="25">
        <v>4176573748</v>
      </c>
      <c r="C5959" s="12" t="s">
        <v>7214</v>
      </c>
      <c r="D5959" s="16">
        <v>45912</v>
      </c>
      <c r="G5959" s="13" t="s">
        <v>1245</v>
      </c>
      <c r="I5959" s="25" t="s">
        <v>9073</v>
      </c>
      <c r="J5959" s="13" t="s">
        <v>1809</v>
      </c>
      <c r="K5959" s="13" t="s">
        <v>27</v>
      </c>
      <c r="L5959" s="25" t="str">
        <f>VLOOKUP($K5959,[2]TONG_SL!$A:$D,2,0)</f>
        <v>Chân giò heo muối 300g</v>
      </c>
      <c r="N5959" s="25" t="str">
        <f t="shared" si="837"/>
        <v>K-C6</v>
      </c>
      <c r="Q5959" s="25" t="str">
        <f>VLOOKUP(K5959,[2]TONG_SL!$A:$D,3,0)</f>
        <v>Túi</v>
      </c>
      <c r="R5959" s="1">
        <v>2</v>
      </c>
      <c r="T5959" s="1">
        <f>VLOOKUP(VLOOKUP(G5959,[2]Ma_KH!$A:$R,18,0)&amp;K5959,[2]Gia_MB!$A:$F,6,0)</f>
        <v>73431</v>
      </c>
      <c r="U5959" s="14">
        <f t="shared" si="833"/>
        <v>146862</v>
      </c>
      <c r="W5959" s="64">
        <f t="shared" si="834"/>
        <v>0</v>
      </c>
      <c r="X5959" s="3" t="str">
        <f t="shared" si="835"/>
        <v>8</v>
      </c>
      <c r="Z5959" s="14">
        <f t="shared" si="836"/>
        <v>11748.960000000001</v>
      </c>
      <c r="AA5959" s="7">
        <f>VLOOKUP(G5959,[2]Ma_KH!$A:$R,14,0)</f>
        <v>60</v>
      </c>
      <c r="AD5959" s="7" t="str">
        <f>IFERROR(VLOOKUP(J5959,'Chuyển Mã'!$B$3:$C$9,2,0),"")</f>
        <v>Hà Nội</v>
      </c>
      <c r="AE5959" s="7" t="str">
        <f t="shared" si="838"/>
        <v>Chân giò heo muối 300g</v>
      </c>
      <c r="AF5959" s="7">
        <f t="shared" si="839"/>
        <v>2</v>
      </c>
    </row>
    <row r="5960" spans="1:32" x14ac:dyDescent="0.25">
      <c r="A5960" s="11">
        <v>45904</v>
      </c>
      <c r="B5960" s="25">
        <v>4176573748</v>
      </c>
      <c r="C5960" s="12" t="s">
        <v>7214</v>
      </c>
      <c r="D5960" s="16">
        <v>45912</v>
      </c>
      <c r="G5960" s="13" t="s">
        <v>1245</v>
      </c>
      <c r="I5960" s="25" t="s">
        <v>9073</v>
      </c>
      <c r="J5960" s="13" t="s">
        <v>1809</v>
      </c>
      <c r="K5960" s="13" t="s">
        <v>51</v>
      </c>
      <c r="L5960" s="25" t="str">
        <f>VLOOKUP($K5960,[2]TONG_SL!$A:$D,2,0)</f>
        <v>Mọc Nấm Hương 250g</v>
      </c>
      <c r="N5960" s="25" t="str">
        <f t="shared" si="837"/>
        <v>K-C6</v>
      </c>
      <c r="Q5960" s="25" t="str">
        <f>VLOOKUP(K5960,[2]TONG_SL!$A:$D,3,0)</f>
        <v>Túi</v>
      </c>
      <c r="R5960" s="1">
        <v>5</v>
      </c>
      <c r="T5960" s="1">
        <f>VLOOKUP(VLOOKUP(G5960,[2]Ma_KH!$A:$R,18,0)&amp;K5960,[2]Gia_MB!$A:$F,6,0)</f>
        <v>46000</v>
      </c>
      <c r="U5960" s="14">
        <f t="shared" si="833"/>
        <v>230000</v>
      </c>
      <c r="W5960" s="64">
        <f t="shared" si="834"/>
        <v>0</v>
      </c>
      <c r="X5960" s="3" t="str">
        <f t="shared" si="835"/>
        <v>8</v>
      </c>
      <c r="Z5960" s="14">
        <f t="shared" si="836"/>
        <v>18400</v>
      </c>
      <c r="AA5960" s="7">
        <f>VLOOKUP(G5960,[2]Ma_KH!$A:$R,14,0)</f>
        <v>60</v>
      </c>
      <c r="AD5960" s="7" t="str">
        <f>IFERROR(VLOOKUP(J5960,'Chuyển Mã'!$B$3:$C$9,2,0),"")</f>
        <v>Hà Nội</v>
      </c>
      <c r="AE5960" s="7" t="str">
        <f t="shared" si="838"/>
        <v>Mọc Nấm Hương 250g</v>
      </c>
      <c r="AF5960" s="7">
        <f t="shared" si="839"/>
        <v>5</v>
      </c>
    </row>
    <row r="5961" spans="1:32" x14ac:dyDescent="0.25">
      <c r="A5961" s="11">
        <v>45904</v>
      </c>
      <c r="B5961" s="25">
        <v>4176573748</v>
      </c>
      <c r="C5961" s="12" t="s">
        <v>7214</v>
      </c>
      <c r="D5961" s="16">
        <v>45912</v>
      </c>
      <c r="G5961" s="13" t="s">
        <v>1245</v>
      </c>
      <c r="I5961" s="25" t="s">
        <v>9073</v>
      </c>
      <c r="J5961" s="13" t="s">
        <v>1809</v>
      </c>
      <c r="K5961" s="13" t="s">
        <v>30</v>
      </c>
      <c r="L5961" s="25" t="str">
        <f>VLOOKUP($K5961,[2]TONG_SL!$A:$D,2,0)</f>
        <v>Gà muối 500g</v>
      </c>
      <c r="N5961" s="25" t="str">
        <f t="shared" si="837"/>
        <v>K-C6</v>
      </c>
      <c r="Q5961" s="25" t="str">
        <f>VLOOKUP(K5961,[2]TONG_SL!$A:$D,3,0)</f>
        <v>Túi</v>
      </c>
      <c r="R5961" s="1">
        <v>2</v>
      </c>
      <c r="T5961" s="1">
        <f>VLOOKUP(VLOOKUP(G5961,[2]Ma_KH!$A:$R,18,0)&amp;K5961,[2]Gia_MB!$A:$F,6,0)</f>
        <v>111058</v>
      </c>
      <c r="U5961" s="14">
        <f t="shared" ref="U5961:U6024" si="840">T5961*R5961</f>
        <v>222116</v>
      </c>
      <c r="W5961" s="64">
        <f t="shared" ref="W5961:W6024" si="841">U5961*V5961</f>
        <v>0</v>
      </c>
      <c r="X5961" s="3" t="str">
        <f t="shared" ref="X5961:X6024" si="842">IF(B5961&lt;&gt;"","8","0")</f>
        <v>8</v>
      </c>
      <c r="Z5961" s="14">
        <f t="shared" ref="Z5961:Z6024" si="843">U5961*X5961%</f>
        <v>17769.28</v>
      </c>
      <c r="AA5961" s="7">
        <f>VLOOKUP(G5961,[2]Ma_KH!$A:$R,14,0)</f>
        <v>60</v>
      </c>
      <c r="AD5961" s="7" t="str">
        <f>IFERROR(VLOOKUP(J5961,'Chuyển Mã'!$B$3:$C$9,2,0),"")</f>
        <v>Hà Nội</v>
      </c>
      <c r="AE5961" s="7" t="str">
        <f t="shared" si="838"/>
        <v>Gà muối 500g</v>
      </c>
      <c r="AF5961" s="7">
        <f t="shared" si="839"/>
        <v>2</v>
      </c>
    </row>
    <row r="5962" spans="1:32" x14ac:dyDescent="0.25">
      <c r="A5962" s="11">
        <v>45904</v>
      </c>
      <c r="B5962" s="25">
        <v>4176574230</v>
      </c>
      <c r="C5962" s="12" t="s">
        <v>7214</v>
      </c>
      <c r="D5962" s="16">
        <v>45912</v>
      </c>
      <c r="G5962" s="13" t="s">
        <v>1634</v>
      </c>
      <c r="I5962" s="25" t="s">
        <v>9074</v>
      </c>
      <c r="J5962" s="13" t="s">
        <v>1809</v>
      </c>
      <c r="K5962" s="13" t="s">
        <v>30</v>
      </c>
      <c r="L5962" s="25" t="str">
        <f>VLOOKUP($K5962,[2]TONG_SL!$A:$D,2,0)</f>
        <v>Gà muối 500g</v>
      </c>
      <c r="N5962" s="25" t="str">
        <f t="shared" si="837"/>
        <v>K-C6</v>
      </c>
      <c r="Q5962" s="25" t="str">
        <f>VLOOKUP(K5962,[2]TONG_SL!$A:$D,3,0)</f>
        <v>Túi</v>
      </c>
      <c r="R5962" s="1">
        <v>12</v>
      </c>
      <c r="T5962" s="1">
        <f>VLOOKUP(VLOOKUP(G5962,[2]Ma_KH!$A:$R,18,0)&amp;K5962,[2]Gia_MB!$A:$F,6,0)</f>
        <v>111058</v>
      </c>
      <c r="U5962" s="14">
        <f t="shared" si="840"/>
        <v>1332696</v>
      </c>
      <c r="W5962" s="64">
        <f t="shared" si="841"/>
        <v>0</v>
      </c>
      <c r="X5962" s="3" t="str">
        <f t="shared" si="842"/>
        <v>8</v>
      </c>
      <c r="Z5962" s="14">
        <f t="shared" si="843"/>
        <v>106615.68000000001</v>
      </c>
      <c r="AA5962" s="7">
        <f>VLOOKUP(G5962,[2]Ma_KH!$A:$R,14,0)</f>
        <v>60</v>
      </c>
      <c r="AD5962" s="7" t="str">
        <f>IFERROR(VLOOKUP(J5962,'Chuyển Mã'!$B$3:$C$9,2,0),"")</f>
        <v>Hà Nội</v>
      </c>
      <c r="AE5962" s="7" t="str">
        <f t="shared" si="838"/>
        <v>Gà muối 500g</v>
      </c>
      <c r="AF5962" s="7">
        <f t="shared" si="839"/>
        <v>12</v>
      </c>
    </row>
    <row r="5963" spans="1:32" x14ac:dyDescent="0.25">
      <c r="A5963" s="11">
        <v>45904</v>
      </c>
      <c r="B5963" s="25">
        <v>4176574230</v>
      </c>
      <c r="C5963" s="12" t="s">
        <v>7214</v>
      </c>
      <c r="D5963" s="16">
        <v>45912</v>
      </c>
      <c r="G5963" s="13" t="s">
        <v>1634</v>
      </c>
      <c r="I5963" s="25" t="s">
        <v>9074</v>
      </c>
      <c r="J5963" s="13" t="s">
        <v>1809</v>
      </c>
      <c r="K5963" s="13" t="s">
        <v>8471</v>
      </c>
      <c r="L5963" s="25" t="str">
        <f>VLOOKUP($K5963,[2]TONG_SL!$A:$D,2,0)</f>
        <v>Mọc Nấm Hương 250g</v>
      </c>
      <c r="N5963" s="25" t="str">
        <f t="shared" si="837"/>
        <v>K-C6</v>
      </c>
      <c r="Q5963" s="25" t="str">
        <f>VLOOKUP(K5963,[2]TONG_SL!$A:$D,3,0)</f>
        <v>Túi</v>
      </c>
      <c r="R5963" s="1">
        <v>5</v>
      </c>
      <c r="T5963" s="1">
        <f>VLOOKUP(VLOOKUP(G5963,[2]Ma_KH!$A:$R,18,0)&amp;K5963,[2]Gia_MB!$A:$F,6,0)</f>
        <v>46000</v>
      </c>
      <c r="U5963" s="14">
        <f t="shared" si="840"/>
        <v>230000</v>
      </c>
      <c r="W5963" s="64">
        <f t="shared" si="841"/>
        <v>0</v>
      </c>
      <c r="X5963" s="3" t="str">
        <f t="shared" si="842"/>
        <v>8</v>
      </c>
      <c r="Z5963" s="14">
        <f t="shared" si="843"/>
        <v>18400</v>
      </c>
      <c r="AA5963" s="7">
        <f>VLOOKUP(G5963,[2]Ma_KH!$A:$R,14,0)</f>
        <v>60</v>
      </c>
      <c r="AD5963" s="7" t="str">
        <f>IFERROR(VLOOKUP(J5963,'Chuyển Mã'!$B$3:$C$9,2,0),"")</f>
        <v>Hà Nội</v>
      </c>
      <c r="AE5963" s="7" t="str">
        <f t="shared" si="838"/>
        <v>Mọc Nấm Hương 250g</v>
      </c>
      <c r="AF5963" s="7">
        <f t="shared" si="839"/>
        <v>5</v>
      </c>
    </row>
    <row r="5964" spans="1:32" x14ac:dyDescent="0.25">
      <c r="A5964" s="11">
        <v>45904</v>
      </c>
      <c r="B5964" s="25">
        <v>4176574230</v>
      </c>
      <c r="C5964" s="12" t="s">
        <v>7214</v>
      </c>
      <c r="D5964" s="16">
        <v>45912</v>
      </c>
      <c r="G5964" s="13" t="s">
        <v>1634</v>
      </c>
      <c r="I5964" s="25" t="s">
        <v>9074</v>
      </c>
      <c r="J5964" s="13" t="s">
        <v>1809</v>
      </c>
      <c r="K5964" s="13" t="s">
        <v>27</v>
      </c>
      <c r="L5964" s="25" t="str">
        <f>VLOOKUP($K5964,[2]TONG_SL!$A:$D,2,0)</f>
        <v>Chân giò heo muối 300g</v>
      </c>
      <c r="N5964" s="25" t="str">
        <f t="shared" si="837"/>
        <v>K-C6</v>
      </c>
      <c r="Q5964" s="25" t="str">
        <f>VLOOKUP(K5964,[2]TONG_SL!$A:$D,3,0)</f>
        <v>Túi</v>
      </c>
      <c r="R5964" s="1">
        <v>4</v>
      </c>
      <c r="T5964" s="1">
        <f>VLOOKUP(VLOOKUP(G5964,[2]Ma_KH!$A:$R,18,0)&amp;K5964,[2]Gia_MB!$A:$F,6,0)</f>
        <v>73431</v>
      </c>
      <c r="U5964" s="14">
        <f t="shared" si="840"/>
        <v>293724</v>
      </c>
      <c r="W5964" s="64">
        <f t="shared" si="841"/>
        <v>0</v>
      </c>
      <c r="X5964" s="3" t="str">
        <f t="shared" si="842"/>
        <v>8</v>
      </c>
      <c r="Z5964" s="14">
        <f t="shared" si="843"/>
        <v>23497.920000000002</v>
      </c>
      <c r="AA5964" s="7">
        <f>VLOOKUP(G5964,[2]Ma_KH!$A:$R,14,0)</f>
        <v>60</v>
      </c>
      <c r="AD5964" s="7" t="str">
        <f>IFERROR(VLOOKUP(J5964,'Chuyển Mã'!$B$3:$C$9,2,0),"")</f>
        <v>Hà Nội</v>
      </c>
      <c r="AE5964" s="7" t="str">
        <f t="shared" si="838"/>
        <v>Chân giò heo muối 300g</v>
      </c>
      <c r="AF5964" s="7">
        <f t="shared" si="839"/>
        <v>4</v>
      </c>
    </row>
    <row r="5965" spans="1:32" x14ac:dyDescent="0.25">
      <c r="A5965" s="11">
        <v>45904</v>
      </c>
      <c r="B5965" s="25">
        <v>4176574230</v>
      </c>
      <c r="C5965" s="12" t="s">
        <v>7214</v>
      </c>
      <c r="D5965" s="16">
        <v>45912</v>
      </c>
      <c r="G5965" s="13" t="s">
        <v>1634</v>
      </c>
      <c r="I5965" s="25" t="s">
        <v>9074</v>
      </c>
      <c r="J5965" s="13" t="s">
        <v>1809</v>
      </c>
      <c r="K5965" s="13" t="s">
        <v>32</v>
      </c>
      <c r="L5965" s="25" t="str">
        <f>VLOOKUP($K5965,[2]TONG_SL!$A:$D,2,0)</f>
        <v>Giò Tai Lưỡi Xào 250</v>
      </c>
      <c r="N5965" s="25" t="str">
        <f t="shared" si="837"/>
        <v>K-C6</v>
      </c>
      <c r="Q5965" s="25" t="str">
        <f>VLOOKUP(K5965,[2]TONG_SL!$A:$D,3,0)</f>
        <v>Túi</v>
      </c>
      <c r="R5965" s="1">
        <v>5</v>
      </c>
      <c r="T5965" s="1">
        <f>VLOOKUP(VLOOKUP(G5965,[2]Ma_KH!$A:$R,18,0)&amp;K5965,[2]Gia_MB!$A:$F,6,0)</f>
        <v>50183</v>
      </c>
      <c r="U5965" s="14">
        <f t="shared" si="840"/>
        <v>250915</v>
      </c>
      <c r="W5965" s="64">
        <f t="shared" si="841"/>
        <v>0</v>
      </c>
      <c r="X5965" s="3" t="str">
        <f t="shared" si="842"/>
        <v>8</v>
      </c>
      <c r="Z5965" s="14">
        <f t="shared" si="843"/>
        <v>20073.2</v>
      </c>
      <c r="AA5965" s="7">
        <f>VLOOKUP(G5965,[2]Ma_KH!$A:$R,14,0)</f>
        <v>60</v>
      </c>
      <c r="AD5965" s="7" t="str">
        <f>IFERROR(VLOOKUP(J5965,'Chuyển Mã'!$B$3:$C$9,2,0),"")</f>
        <v>Hà Nội</v>
      </c>
      <c r="AE5965" s="7" t="str">
        <f t="shared" si="838"/>
        <v>Giò Tai Lưỡi Xào 250</v>
      </c>
      <c r="AF5965" s="7">
        <f t="shared" si="839"/>
        <v>5</v>
      </c>
    </row>
    <row r="5966" spans="1:32" x14ac:dyDescent="0.25">
      <c r="A5966" s="11">
        <v>45904</v>
      </c>
      <c r="B5966" s="25">
        <v>4176574181</v>
      </c>
      <c r="C5966" s="12" t="s">
        <v>7214</v>
      </c>
      <c r="D5966" s="16">
        <v>45912</v>
      </c>
      <c r="G5966" s="13" t="s">
        <v>1610</v>
      </c>
      <c r="I5966" s="25" t="s">
        <v>9075</v>
      </c>
      <c r="J5966" s="13" t="s">
        <v>1809</v>
      </c>
      <c r="K5966" s="13" t="s">
        <v>30</v>
      </c>
      <c r="L5966" s="25" t="str">
        <f>VLOOKUP($K5966,[2]TONG_SL!$A:$D,2,0)</f>
        <v>Gà muối 500g</v>
      </c>
      <c r="N5966" s="25" t="str">
        <f t="shared" si="837"/>
        <v>K-C6</v>
      </c>
      <c r="Q5966" s="25" t="str">
        <f>VLOOKUP(K5966,[2]TONG_SL!$A:$D,3,0)</f>
        <v>Túi</v>
      </c>
      <c r="R5966" s="1">
        <v>5</v>
      </c>
      <c r="T5966" s="1">
        <f>VLOOKUP(VLOOKUP(G5966,[2]Ma_KH!$A:$R,18,0)&amp;K5966,[2]Gia_MB!$A:$F,6,0)</f>
        <v>111058</v>
      </c>
      <c r="U5966" s="14">
        <f t="shared" si="840"/>
        <v>555290</v>
      </c>
      <c r="W5966" s="64">
        <f t="shared" si="841"/>
        <v>0</v>
      </c>
      <c r="X5966" s="3" t="str">
        <f t="shared" si="842"/>
        <v>8</v>
      </c>
      <c r="Z5966" s="14">
        <f t="shared" si="843"/>
        <v>44423.200000000004</v>
      </c>
      <c r="AA5966" s="7">
        <f>VLOOKUP(G5966,[2]Ma_KH!$A:$R,14,0)</f>
        <v>60</v>
      </c>
      <c r="AD5966" s="7" t="str">
        <f>IFERROR(VLOOKUP(J5966,'Chuyển Mã'!$B$3:$C$9,2,0),"")</f>
        <v>Hà Nội</v>
      </c>
      <c r="AE5966" s="7" t="str">
        <f t="shared" si="838"/>
        <v>Gà muối 500g</v>
      </c>
      <c r="AF5966" s="7">
        <f t="shared" si="839"/>
        <v>5</v>
      </c>
    </row>
    <row r="5967" spans="1:32" x14ac:dyDescent="0.25">
      <c r="A5967" s="11">
        <v>45904</v>
      </c>
      <c r="B5967" s="25">
        <v>4176574181</v>
      </c>
      <c r="C5967" s="12" t="s">
        <v>7214</v>
      </c>
      <c r="D5967" s="16">
        <v>45912</v>
      </c>
      <c r="G5967" s="13" t="s">
        <v>1610</v>
      </c>
      <c r="I5967" s="25" t="s">
        <v>9075</v>
      </c>
      <c r="J5967" s="13" t="s">
        <v>1809</v>
      </c>
      <c r="K5967" s="13" t="s">
        <v>51</v>
      </c>
      <c r="L5967" s="25" t="str">
        <f>VLOOKUP($K5967,[2]TONG_SL!$A:$D,2,0)</f>
        <v>Mọc Nấm Hương 250g</v>
      </c>
      <c r="N5967" s="25" t="str">
        <f t="shared" si="837"/>
        <v>K-C6</v>
      </c>
      <c r="Q5967" s="25" t="str">
        <f>VLOOKUP(K5967,[2]TONG_SL!$A:$D,3,0)</f>
        <v>Túi</v>
      </c>
      <c r="R5967" s="1">
        <v>10</v>
      </c>
      <c r="T5967" s="1">
        <f>VLOOKUP(VLOOKUP(G5967,[2]Ma_KH!$A:$R,18,0)&amp;K5967,[2]Gia_MB!$A:$F,6,0)</f>
        <v>46000</v>
      </c>
      <c r="U5967" s="14">
        <f t="shared" si="840"/>
        <v>460000</v>
      </c>
      <c r="W5967" s="64">
        <f t="shared" si="841"/>
        <v>0</v>
      </c>
      <c r="X5967" s="3" t="str">
        <f t="shared" si="842"/>
        <v>8</v>
      </c>
      <c r="Z5967" s="14">
        <f t="shared" si="843"/>
        <v>36800</v>
      </c>
      <c r="AA5967" s="7">
        <f>VLOOKUP(G5967,[2]Ma_KH!$A:$R,14,0)</f>
        <v>60</v>
      </c>
      <c r="AD5967" s="7" t="str">
        <f>IFERROR(VLOOKUP(J5967,'Chuyển Mã'!$B$3:$C$9,2,0),"")</f>
        <v>Hà Nội</v>
      </c>
      <c r="AE5967" s="7" t="str">
        <f t="shared" si="838"/>
        <v>Mọc Nấm Hương 250g</v>
      </c>
      <c r="AF5967" s="7">
        <f t="shared" si="839"/>
        <v>10</v>
      </c>
    </row>
    <row r="5968" spans="1:32" x14ac:dyDescent="0.25">
      <c r="A5968" s="11">
        <v>45904</v>
      </c>
      <c r="B5968" s="25">
        <v>4176574181</v>
      </c>
      <c r="C5968" s="12" t="s">
        <v>7214</v>
      </c>
      <c r="D5968" s="16">
        <v>45912</v>
      </c>
      <c r="G5968" s="13" t="s">
        <v>1610</v>
      </c>
      <c r="I5968" s="25" t="s">
        <v>9075</v>
      </c>
      <c r="J5968" s="13" t="s">
        <v>1809</v>
      </c>
      <c r="K5968" s="13" t="s">
        <v>27</v>
      </c>
      <c r="L5968" s="25" t="str">
        <f>VLOOKUP($K5968,[2]TONG_SL!$A:$D,2,0)</f>
        <v>Chân giò heo muối 300g</v>
      </c>
      <c r="N5968" s="25" t="str">
        <f t="shared" si="837"/>
        <v>K-C6</v>
      </c>
      <c r="Q5968" s="25" t="str">
        <f>VLOOKUP(K5968,[2]TONG_SL!$A:$D,3,0)</f>
        <v>Túi</v>
      </c>
      <c r="R5968" s="1">
        <v>17</v>
      </c>
      <c r="T5968" s="1">
        <f>VLOOKUP(VLOOKUP(G5968,[2]Ma_KH!$A:$R,18,0)&amp;K5968,[2]Gia_MB!$A:$F,6,0)</f>
        <v>73431</v>
      </c>
      <c r="U5968" s="14">
        <f t="shared" si="840"/>
        <v>1248327</v>
      </c>
      <c r="W5968" s="64">
        <f t="shared" si="841"/>
        <v>0</v>
      </c>
      <c r="X5968" s="3" t="str">
        <f t="shared" si="842"/>
        <v>8</v>
      </c>
      <c r="Z5968" s="14">
        <f t="shared" si="843"/>
        <v>99866.16</v>
      </c>
      <c r="AA5968" s="7">
        <f>VLOOKUP(G5968,[2]Ma_KH!$A:$R,14,0)</f>
        <v>60</v>
      </c>
      <c r="AD5968" s="7" t="str">
        <f>IFERROR(VLOOKUP(J5968,'Chuyển Mã'!$B$3:$C$9,2,0),"")</f>
        <v>Hà Nội</v>
      </c>
      <c r="AE5968" s="7" t="str">
        <f t="shared" si="838"/>
        <v>Chân giò heo muối 300g</v>
      </c>
      <c r="AF5968" s="7">
        <f t="shared" si="839"/>
        <v>17</v>
      </c>
    </row>
    <row r="5969" spans="1:32" x14ac:dyDescent="0.25">
      <c r="A5969" s="11">
        <v>45904</v>
      </c>
      <c r="B5969" s="25">
        <v>4176574181</v>
      </c>
      <c r="C5969" s="12" t="s">
        <v>7214</v>
      </c>
      <c r="D5969" s="16">
        <v>45912</v>
      </c>
      <c r="G5969" s="13" t="s">
        <v>1610</v>
      </c>
      <c r="I5969" s="25" t="s">
        <v>9075</v>
      </c>
      <c r="J5969" s="13" t="s">
        <v>1809</v>
      </c>
      <c r="K5969" s="13" t="s">
        <v>32</v>
      </c>
      <c r="L5969" s="25" t="str">
        <f>VLOOKUP($K5969,[2]TONG_SL!$A:$D,2,0)</f>
        <v>Giò Tai Lưỡi Xào 250</v>
      </c>
      <c r="N5969" s="25" t="str">
        <f t="shared" si="837"/>
        <v>K-C6</v>
      </c>
      <c r="Q5969" s="25" t="str">
        <f>VLOOKUP(K5969,[2]TONG_SL!$A:$D,3,0)</f>
        <v>Túi</v>
      </c>
      <c r="R5969" s="1">
        <v>10</v>
      </c>
      <c r="T5969" s="1">
        <f>VLOOKUP(VLOOKUP(G5969,[2]Ma_KH!$A:$R,18,0)&amp;K5969,[2]Gia_MB!$A:$F,6,0)</f>
        <v>50183</v>
      </c>
      <c r="U5969" s="14">
        <f t="shared" si="840"/>
        <v>501830</v>
      </c>
      <c r="W5969" s="64">
        <f t="shared" si="841"/>
        <v>0</v>
      </c>
      <c r="X5969" s="3" t="str">
        <f t="shared" si="842"/>
        <v>8</v>
      </c>
      <c r="Z5969" s="14">
        <f t="shared" si="843"/>
        <v>40146.400000000001</v>
      </c>
      <c r="AA5969" s="7">
        <f>VLOOKUP(G5969,[2]Ma_KH!$A:$R,14,0)</f>
        <v>60</v>
      </c>
      <c r="AD5969" s="7" t="str">
        <f>IFERROR(VLOOKUP(J5969,'Chuyển Mã'!$B$3:$C$9,2,0),"")</f>
        <v>Hà Nội</v>
      </c>
      <c r="AE5969" s="7" t="str">
        <f t="shared" si="838"/>
        <v>Giò Tai Lưỡi Xào 250</v>
      </c>
      <c r="AF5969" s="7">
        <f t="shared" si="839"/>
        <v>10</v>
      </c>
    </row>
    <row r="5970" spans="1:32" x14ac:dyDescent="0.25">
      <c r="A5970" s="11">
        <v>45904</v>
      </c>
      <c r="B5970" s="25">
        <v>4176573738</v>
      </c>
      <c r="C5970" s="12" t="s">
        <v>7214</v>
      </c>
      <c r="D5970" s="16">
        <v>45912</v>
      </c>
      <c r="G5970" s="13" t="s">
        <v>9076</v>
      </c>
      <c r="I5970" s="25" t="s">
        <v>9077</v>
      </c>
      <c r="J5970" s="13" t="s">
        <v>1809</v>
      </c>
      <c r="K5970" s="13" t="s">
        <v>32</v>
      </c>
      <c r="L5970" s="25" t="str">
        <f>VLOOKUP($K5970,[2]TONG_SL!$A:$D,2,0)</f>
        <v>Giò Tai Lưỡi Xào 250</v>
      </c>
      <c r="N5970" s="25" t="str">
        <f t="shared" si="837"/>
        <v>K-C6</v>
      </c>
      <c r="Q5970" s="25" t="str">
        <f>VLOOKUP(K5970,[2]TONG_SL!$A:$D,3,0)</f>
        <v>Túi</v>
      </c>
      <c r="R5970" s="1">
        <v>5</v>
      </c>
      <c r="T5970" s="1">
        <f>VLOOKUP(VLOOKUP(G5970,[2]Ma_KH!$A:$R,18,0)&amp;K5970,[2]Gia_MB!$A:$F,6,0)</f>
        <v>50183</v>
      </c>
      <c r="U5970" s="14">
        <f t="shared" si="840"/>
        <v>250915</v>
      </c>
      <c r="W5970" s="64">
        <f t="shared" si="841"/>
        <v>0</v>
      </c>
      <c r="X5970" s="3" t="str">
        <f t="shared" si="842"/>
        <v>8</v>
      </c>
      <c r="Z5970" s="14">
        <f t="shared" si="843"/>
        <v>20073.2</v>
      </c>
      <c r="AA5970" s="7">
        <f>VLOOKUP(G5970,[2]Ma_KH!$A:$R,14,0)</f>
        <v>60</v>
      </c>
      <c r="AD5970" s="7" t="str">
        <f>IFERROR(VLOOKUP(J5970,'Chuyển Mã'!$B$3:$C$9,2,0),"")</f>
        <v>Hà Nội</v>
      </c>
      <c r="AE5970" s="7" t="str">
        <f t="shared" si="838"/>
        <v>Giò Tai Lưỡi Xào 250</v>
      </c>
      <c r="AF5970" s="7">
        <f t="shared" si="839"/>
        <v>5</v>
      </c>
    </row>
    <row r="5971" spans="1:32" x14ac:dyDescent="0.25">
      <c r="A5971" s="11">
        <v>45904</v>
      </c>
      <c r="B5971" s="25">
        <v>4176573738</v>
      </c>
      <c r="C5971" s="12" t="s">
        <v>7214</v>
      </c>
      <c r="D5971" s="16">
        <v>45912</v>
      </c>
      <c r="G5971" s="13" t="s">
        <v>9076</v>
      </c>
      <c r="I5971" s="25" t="s">
        <v>9077</v>
      </c>
      <c r="J5971" s="13" t="s">
        <v>1809</v>
      </c>
      <c r="K5971" s="13" t="s">
        <v>27</v>
      </c>
      <c r="L5971" s="25" t="str">
        <f>VLOOKUP($K5971,[2]TONG_SL!$A:$D,2,0)</f>
        <v>Chân giò heo muối 300g</v>
      </c>
      <c r="N5971" s="25" t="str">
        <f t="shared" si="837"/>
        <v>K-C6</v>
      </c>
      <c r="Q5971" s="25" t="str">
        <f>VLOOKUP(K5971,[2]TONG_SL!$A:$D,3,0)</f>
        <v>Túi</v>
      </c>
      <c r="R5971" s="1">
        <v>8</v>
      </c>
      <c r="T5971" s="1">
        <f>VLOOKUP(VLOOKUP(G5971,[2]Ma_KH!$A:$R,18,0)&amp;K5971,[2]Gia_MB!$A:$F,6,0)</f>
        <v>73431</v>
      </c>
      <c r="U5971" s="14">
        <f t="shared" si="840"/>
        <v>587448</v>
      </c>
      <c r="W5971" s="64">
        <f t="shared" si="841"/>
        <v>0</v>
      </c>
      <c r="X5971" s="3" t="str">
        <f t="shared" si="842"/>
        <v>8</v>
      </c>
      <c r="Z5971" s="14">
        <f t="shared" si="843"/>
        <v>46995.840000000004</v>
      </c>
      <c r="AA5971" s="7">
        <f>VLOOKUP(G5971,[2]Ma_KH!$A:$R,14,0)</f>
        <v>60</v>
      </c>
      <c r="AD5971" s="7" t="str">
        <f>IFERROR(VLOOKUP(J5971,'Chuyển Mã'!$B$3:$C$9,2,0),"")</f>
        <v>Hà Nội</v>
      </c>
      <c r="AE5971" s="7" t="str">
        <f t="shared" si="838"/>
        <v>Chân giò heo muối 300g</v>
      </c>
      <c r="AF5971" s="7">
        <f t="shared" si="839"/>
        <v>8</v>
      </c>
    </row>
    <row r="5972" spans="1:32" x14ac:dyDescent="0.25">
      <c r="A5972" s="11">
        <v>45904</v>
      </c>
      <c r="B5972" s="25">
        <v>4176573738</v>
      </c>
      <c r="C5972" s="12" t="s">
        <v>7214</v>
      </c>
      <c r="D5972" s="16">
        <v>45912</v>
      </c>
      <c r="G5972" s="13" t="s">
        <v>9076</v>
      </c>
      <c r="I5972" s="25" t="s">
        <v>9077</v>
      </c>
      <c r="J5972" s="13" t="s">
        <v>1809</v>
      </c>
      <c r="K5972" s="13" t="s">
        <v>51</v>
      </c>
      <c r="L5972" s="25" t="str">
        <f>VLOOKUP($K5972,[2]TONG_SL!$A:$D,2,0)</f>
        <v>Mọc Nấm Hương 250g</v>
      </c>
      <c r="N5972" s="25" t="str">
        <f t="shared" si="837"/>
        <v>K-C6</v>
      </c>
      <c r="Q5972" s="25" t="str">
        <f>VLOOKUP(K5972,[2]TONG_SL!$A:$D,3,0)</f>
        <v>Túi</v>
      </c>
      <c r="R5972" s="1">
        <v>2</v>
      </c>
      <c r="T5972" s="1">
        <f>VLOOKUP(VLOOKUP(G5972,[2]Ma_KH!$A:$R,18,0)&amp;K5972,[2]Gia_MB!$A:$F,6,0)</f>
        <v>46000</v>
      </c>
      <c r="U5972" s="14">
        <f t="shared" si="840"/>
        <v>92000</v>
      </c>
      <c r="W5972" s="64">
        <f t="shared" si="841"/>
        <v>0</v>
      </c>
      <c r="X5972" s="3" t="str">
        <f t="shared" si="842"/>
        <v>8</v>
      </c>
      <c r="Z5972" s="14">
        <f t="shared" si="843"/>
        <v>7360</v>
      </c>
      <c r="AA5972" s="7">
        <f>VLOOKUP(G5972,[2]Ma_KH!$A:$R,14,0)</f>
        <v>60</v>
      </c>
      <c r="AD5972" s="7" t="str">
        <f>IFERROR(VLOOKUP(J5972,'Chuyển Mã'!$B$3:$C$9,2,0),"")</f>
        <v>Hà Nội</v>
      </c>
      <c r="AE5972" s="7" t="str">
        <f t="shared" si="838"/>
        <v>Mọc Nấm Hương 250g</v>
      </c>
      <c r="AF5972" s="7">
        <f t="shared" si="839"/>
        <v>2</v>
      </c>
    </row>
    <row r="5973" spans="1:32" x14ac:dyDescent="0.25">
      <c r="A5973" s="11">
        <v>45904</v>
      </c>
      <c r="B5973" s="25">
        <v>4176573764</v>
      </c>
      <c r="C5973" s="12" t="s">
        <v>7214</v>
      </c>
      <c r="D5973" s="16">
        <v>45912</v>
      </c>
      <c r="G5973" s="13" t="s">
        <v>9078</v>
      </c>
      <c r="I5973" s="25" t="s">
        <v>9079</v>
      </c>
      <c r="J5973" s="13" t="s">
        <v>1809</v>
      </c>
      <c r="K5973" s="13" t="s">
        <v>51</v>
      </c>
      <c r="L5973" s="25" t="str">
        <f>VLOOKUP($K5973,[2]TONG_SL!$A:$D,2,0)</f>
        <v>Mọc Nấm Hương 250g</v>
      </c>
      <c r="N5973" s="25" t="str">
        <f t="shared" si="837"/>
        <v>K-C6</v>
      </c>
      <c r="Q5973" s="25" t="str">
        <f>VLOOKUP(K5973,[2]TONG_SL!$A:$D,3,0)</f>
        <v>Túi</v>
      </c>
      <c r="R5973" s="1">
        <v>1</v>
      </c>
      <c r="T5973" s="1">
        <f>VLOOKUP(VLOOKUP(G5973,[2]Ma_KH!$A:$R,18,0)&amp;K5973,[2]Gia_MB!$A:$F,6,0)</f>
        <v>46000</v>
      </c>
      <c r="U5973" s="14">
        <f t="shared" si="840"/>
        <v>46000</v>
      </c>
      <c r="W5973" s="64">
        <f t="shared" si="841"/>
        <v>0</v>
      </c>
      <c r="X5973" s="3" t="str">
        <f t="shared" si="842"/>
        <v>8</v>
      </c>
      <c r="Z5973" s="14">
        <f t="shared" si="843"/>
        <v>3680</v>
      </c>
      <c r="AA5973" s="7">
        <f>VLOOKUP(G5973,[2]Ma_KH!$A:$R,14,0)</f>
        <v>60</v>
      </c>
      <c r="AD5973" s="7" t="str">
        <f>IFERROR(VLOOKUP(J5973,'Chuyển Mã'!$B$3:$C$9,2,0),"")</f>
        <v>Hà Nội</v>
      </c>
      <c r="AE5973" s="7" t="str">
        <f t="shared" si="838"/>
        <v>Mọc Nấm Hương 250g</v>
      </c>
      <c r="AF5973" s="7">
        <f t="shared" si="839"/>
        <v>1</v>
      </c>
    </row>
    <row r="5974" spans="1:32" x14ac:dyDescent="0.25">
      <c r="A5974" s="11">
        <v>45904</v>
      </c>
      <c r="B5974" s="25">
        <v>4176573764</v>
      </c>
      <c r="C5974" s="12" t="s">
        <v>7214</v>
      </c>
      <c r="D5974" s="16">
        <v>45912</v>
      </c>
      <c r="G5974" s="13" t="s">
        <v>9078</v>
      </c>
      <c r="I5974" s="25" t="s">
        <v>9079</v>
      </c>
      <c r="J5974" s="13" t="s">
        <v>1809</v>
      </c>
      <c r="K5974" s="13" t="s">
        <v>27</v>
      </c>
      <c r="L5974" s="25" t="str">
        <f>VLOOKUP($K5974,[2]TONG_SL!$A:$D,2,0)</f>
        <v>Chân giò heo muối 300g</v>
      </c>
      <c r="N5974" s="25" t="str">
        <f t="shared" si="837"/>
        <v>K-C6</v>
      </c>
      <c r="Q5974" s="25" t="str">
        <f>VLOOKUP(K5974,[2]TONG_SL!$A:$D,3,0)</f>
        <v>Túi</v>
      </c>
      <c r="R5974" s="1">
        <v>8</v>
      </c>
      <c r="T5974" s="1">
        <f>VLOOKUP(VLOOKUP(G5974,[2]Ma_KH!$A:$R,18,0)&amp;K5974,[2]Gia_MB!$A:$F,6,0)</f>
        <v>73431</v>
      </c>
      <c r="U5974" s="14">
        <f t="shared" si="840"/>
        <v>587448</v>
      </c>
      <c r="W5974" s="64">
        <f t="shared" si="841"/>
        <v>0</v>
      </c>
      <c r="X5974" s="3" t="str">
        <f t="shared" si="842"/>
        <v>8</v>
      </c>
      <c r="Z5974" s="14">
        <f t="shared" si="843"/>
        <v>46995.840000000004</v>
      </c>
      <c r="AA5974" s="7">
        <f>VLOOKUP(G5974,[2]Ma_KH!$A:$R,14,0)</f>
        <v>60</v>
      </c>
      <c r="AD5974" s="7" t="str">
        <f>IFERROR(VLOOKUP(J5974,'Chuyển Mã'!$B$3:$C$9,2,0),"")</f>
        <v>Hà Nội</v>
      </c>
      <c r="AE5974" s="7" t="str">
        <f t="shared" si="838"/>
        <v>Chân giò heo muối 300g</v>
      </c>
      <c r="AF5974" s="7">
        <f t="shared" si="839"/>
        <v>8</v>
      </c>
    </row>
    <row r="5975" spans="1:32" x14ac:dyDescent="0.25">
      <c r="A5975" s="11">
        <v>45904</v>
      </c>
      <c r="B5975" s="25">
        <v>4176573764</v>
      </c>
      <c r="C5975" s="12" t="s">
        <v>7214</v>
      </c>
      <c r="D5975" s="16">
        <v>45912</v>
      </c>
      <c r="G5975" s="13" t="s">
        <v>9078</v>
      </c>
      <c r="I5975" s="25" t="s">
        <v>9079</v>
      </c>
      <c r="J5975" s="13" t="s">
        <v>1809</v>
      </c>
      <c r="K5975" s="13" t="s">
        <v>32</v>
      </c>
      <c r="L5975" s="25" t="str">
        <f>VLOOKUP($K5975,[2]TONG_SL!$A:$D,2,0)</f>
        <v>Giò Tai Lưỡi Xào 250</v>
      </c>
      <c r="N5975" s="25" t="str">
        <f t="shared" si="837"/>
        <v>K-C6</v>
      </c>
      <c r="Q5975" s="25" t="str">
        <f>VLOOKUP(K5975,[2]TONG_SL!$A:$D,3,0)</f>
        <v>Túi</v>
      </c>
      <c r="R5975" s="1">
        <v>6</v>
      </c>
      <c r="T5975" s="1">
        <f>VLOOKUP(VLOOKUP(G5975,[2]Ma_KH!$A:$R,18,0)&amp;K5975,[2]Gia_MB!$A:$F,6,0)</f>
        <v>50183</v>
      </c>
      <c r="U5975" s="14">
        <f t="shared" si="840"/>
        <v>301098</v>
      </c>
      <c r="W5975" s="64">
        <f t="shared" si="841"/>
        <v>0</v>
      </c>
      <c r="X5975" s="3" t="str">
        <f t="shared" si="842"/>
        <v>8</v>
      </c>
      <c r="Z5975" s="14">
        <f t="shared" si="843"/>
        <v>24087.84</v>
      </c>
      <c r="AA5975" s="7">
        <f>VLOOKUP(G5975,[2]Ma_KH!$A:$R,14,0)</f>
        <v>60</v>
      </c>
      <c r="AD5975" s="7" t="str">
        <f>IFERROR(VLOOKUP(J5975,'Chuyển Mã'!$B$3:$C$9,2,0),"")</f>
        <v>Hà Nội</v>
      </c>
      <c r="AE5975" s="7" t="str">
        <f t="shared" si="838"/>
        <v>Giò Tai Lưỡi Xào 250</v>
      </c>
      <c r="AF5975" s="7">
        <f t="shared" si="839"/>
        <v>6</v>
      </c>
    </row>
    <row r="5976" spans="1:32" x14ac:dyDescent="0.25">
      <c r="A5976" s="11">
        <v>45904</v>
      </c>
      <c r="B5976" s="25">
        <v>4176573747</v>
      </c>
      <c r="C5976" s="12" t="s">
        <v>7214</v>
      </c>
      <c r="D5976" s="16">
        <v>45912</v>
      </c>
      <c r="G5976" s="13" t="s">
        <v>9080</v>
      </c>
      <c r="I5976" s="25" t="s">
        <v>9081</v>
      </c>
      <c r="J5976" s="13" t="s">
        <v>1809</v>
      </c>
      <c r="K5976" s="13" t="s">
        <v>32</v>
      </c>
      <c r="L5976" s="25" t="str">
        <f>VLOOKUP($K5976,[2]TONG_SL!$A:$D,2,0)</f>
        <v>Giò Tai Lưỡi Xào 250</v>
      </c>
      <c r="N5976" s="25" t="str">
        <f t="shared" si="837"/>
        <v>K-C6</v>
      </c>
      <c r="Q5976" s="25" t="str">
        <f>VLOOKUP(K5976,[2]TONG_SL!$A:$D,3,0)</f>
        <v>Túi</v>
      </c>
      <c r="R5976" s="1">
        <v>5</v>
      </c>
      <c r="T5976" s="1">
        <f>VLOOKUP(VLOOKUP(G5976,[2]Ma_KH!$A:$R,18,0)&amp;K5976,[2]Gia_MB!$A:$F,6,0)</f>
        <v>50183</v>
      </c>
      <c r="U5976" s="14">
        <f t="shared" si="840"/>
        <v>250915</v>
      </c>
      <c r="W5976" s="64">
        <f t="shared" si="841"/>
        <v>0</v>
      </c>
      <c r="X5976" s="3" t="str">
        <f t="shared" si="842"/>
        <v>8</v>
      </c>
      <c r="Z5976" s="14">
        <f t="shared" si="843"/>
        <v>20073.2</v>
      </c>
      <c r="AA5976" s="7">
        <f>VLOOKUP(G5976,[2]Ma_KH!$A:$R,14,0)</f>
        <v>60</v>
      </c>
      <c r="AD5976" s="7" t="str">
        <f>IFERROR(VLOOKUP(J5976,'Chuyển Mã'!$B$3:$C$9,2,0),"")</f>
        <v>Hà Nội</v>
      </c>
      <c r="AE5976" s="7" t="str">
        <f t="shared" si="838"/>
        <v>Giò Tai Lưỡi Xào 250</v>
      </c>
      <c r="AF5976" s="7">
        <f t="shared" si="839"/>
        <v>5</v>
      </c>
    </row>
    <row r="5977" spans="1:32" x14ac:dyDescent="0.25">
      <c r="A5977" s="11">
        <v>45904</v>
      </c>
      <c r="B5977" s="25">
        <v>4176573747</v>
      </c>
      <c r="C5977" s="12" t="s">
        <v>7214</v>
      </c>
      <c r="D5977" s="16">
        <v>45912</v>
      </c>
      <c r="G5977" s="13" t="s">
        <v>9080</v>
      </c>
      <c r="I5977" s="25" t="s">
        <v>9081</v>
      </c>
      <c r="J5977" s="13" t="s">
        <v>1809</v>
      </c>
      <c r="K5977" s="13" t="s">
        <v>27</v>
      </c>
      <c r="L5977" s="25" t="str">
        <f>VLOOKUP($K5977,[2]TONG_SL!$A:$D,2,0)</f>
        <v>Chân giò heo muối 300g</v>
      </c>
      <c r="N5977" s="25" t="str">
        <f t="shared" si="837"/>
        <v>K-C6</v>
      </c>
      <c r="Q5977" s="25" t="str">
        <f>VLOOKUP(K5977,[2]TONG_SL!$A:$D,3,0)</f>
        <v>Túi</v>
      </c>
      <c r="R5977" s="1">
        <v>21</v>
      </c>
      <c r="T5977" s="1">
        <f>VLOOKUP(VLOOKUP(G5977,[2]Ma_KH!$A:$R,18,0)&amp;K5977,[2]Gia_MB!$A:$F,6,0)</f>
        <v>73431</v>
      </c>
      <c r="U5977" s="14">
        <f t="shared" si="840"/>
        <v>1542051</v>
      </c>
      <c r="W5977" s="64">
        <f t="shared" si="841"/>
        <v>0</v>
      </c>
      <c r="X5977" s="3" t="str">
        <f t="shared" si="842"/>
        <v>8</v>
      </c>
      <c r="Z5977" s="14">
        <f t="shared" si="843"/>
        <v>123364.08</v>
      </c>
      <c r="AA5977" s="7">
        <f>VLOOKUP(G5977,[2]Ma_KH!$A:$R,14,0)</f>
        <v>60</v>
      </c>
      <c r="AD5977" s="7" t="str">
        <f>IFERROR(VLOOKUP(J5977,'Chuyển Mã'!$B$3:$C$9,2,0),"")</f>
        <v>Hà Nội</v>
      </c>
      <c r="AE5977" s="7" t="str">
        <f t="shared" si="838"/>
        <v>Chân giò heo muối 300g</v>
      </c>
      <c r="AF5977" s="7">
        <f t="shared" si="839"/>
        <v>21</v>
      </c>
    </row>
    <row r="5978" spans="1:32" x14ac:dyDescent="0.25">
      <c r="A5978" s="11">
        <v>45904</v>
      </c>
      <c r="B5978" s="25">
        <v>4176573747</v>
      </c>
      <c r="C5978" s="12" t="s">
        <v>7214</v>
      </c>
      <c r="D5978" s="16">
        <v>45912</v>
      </c>
      <c r="G5978" s="13" t="s">
        <v>9080</v>
      </c>
      <c r="I5978" s="25" t="s">
        <v>9081</v>
      </c>
      <c r="J5978" s="13" t="s">
        <v>1809</v>
      </c>
      <c r="K5978" s="13" t="s">
        <v>51</v>
      </c>
      <c r="L5978" s="25" t="str">
        <f>VLOOKUP($K5978,[2]TONG_SL!$A:$D,2,0)</f>
        <v>Mọc Nấm Hương 250g</v>
      </c>
      <c r="N5978" s="25" t="str">
        <f t="shared" si="837"/>
        <v>K-C6</v>
      </c>
      <c r="Q5978" s="25" t="str">
        <f>VLOOKUP(K5978,[2]TONG_SL!$A:$D,3,0)</f>
        <v>Túi</v>
      </c>
      <c r="R5978" s="1">
        <v>5</v>
      </c>
      <c r="T5978" s="1">
        <f>VLOOKUP(VLOOKUP(G5978,[2]Ma_KH!$A:$R,18,0)&amp;K5978,[2]Gia_MB!$A:$F,6,0)</f>
        <v>46000</v>
      </c>
      <c r="U5978" s="14">
        <f t="shared" si="840"/>
        <v>230000</v>
      </c>
      <c r="W5978" s="64">
        <f t="shared" si="841"/>
        <v>0</v>
      </c>
      <c r="X5978" s="3" t="str">
        <f t="shared" si="842"/>
        <v>8</v>
      </c>
      <c r="Z5978" s="14">
        <f t="shared" si="843"/>
        <v>18400</v>
      </c>
      <c r="AA5978" s="7">
        <f>VLOOKUP(G5978,[2]Ma_KH!$A:$R,14,0)</f>
        <v>60</v>
      </c>
      <c r="AD5978" s="7" t="str">
        <f>IFERROR(VLOOKUP(J5978,'Chuyển Mã'!$B$3:$C$9,2,0),"")</f>
        <v>Hà Nội</v>
      </c>
      <c r="AE5978" s="7" t="str">
        <f t="shared" si="838"/>
        <v>Mọc Nấm Hương 250g</v>
      </c>
      <c r="AF5978" s="7">
        <f t="shared" si="839"/>
        <v>5</v>
      </c>
    </row>
    <row r="5979" spans="1:32" x14ac:dyDescent="0.25">
      <c r="A5979" s="11">
        <v>45904</v>
      </c>
      <c r="B5979" s="25">
        <v>4176573747</v>
      </c>
      <c r="C5979" s="12" t="s">
        <v>7214</v>
      </c>
      <c r="D5979" s="16">
        <v>45912</v>
      </c>
      <c r="G5979" s="13" t="s">
        <v>9080</v>
      </c>
      <c r="I5979" s="25" t="s">
        <v>9081</v>
      </c>
      <c r="J5979" s="13" t="s">
        <v>1809</v>
      </c>
      <c r="K5979" s="13" t="s">
        <v>30</v>
      </c>
      <c r="L5979" s="25" t="str">
        <f>VLOOKUP($K5979,[2]TONG_SL!$A:$D,2,0)</f>
        <v>Gà muối 500g</v>
      </c>
      <c r="N5979" s="25" t="str">
        <f t="shared" si="837"/>
        <v>K-C6</v>
      </c>
      <c r="Q5979" s="25" t="str">
        <f>VLOOKUP(K5979,[2]TONG_SL!$A:$D,3,0)</f>
        <v>Túi</v>
      </c>
      <c r="R5979" s="1">
        <v>11</v>
      </c>
      <c r="T5979" s="1">
        <f>VLOOKUP(VLOOKUP(G5979,[2]Ma_KH!$A:$R,18,0)&amp;K5979,[2]Gia_MB!$A:$F,6,0)</f>
        <v>111058</v>
      </c>
      <c r="U5979" s="14">
        <f t="shared" si="840"/>
        <v>1221638</v>
      </c>
      <c r="W5979" s="64">
        <f t="shared" si="841"/>
        <v>0</v>
      </c>
      <c r="X5979" s="3" t="str">
        <f t="shared" si="842"/>
        <v>8</v>
      </c>
      <c r="Z5979" s="14">
        <f t="shared" si="843"/>
        <v>97731.040000000008</v>
      </c>
      <c r="AA5979" s="7">
        <f>VLOOKUP(G5979,[2]Ma_KH!$A:$R,14,0)</f>
        <v>60</v>
      </c>
      <c r="AD5979" s="7" t="str">
        <f>IFERROR(VLOOKUP(J5979,'Chuyển Mã'!$B$3:$C$9,2,0),"")</f>
        <v>Hà Nội</v>
      </c>
      <c r="AE5979" s="7" t="str">
        <f t="shared" si="838"/>
        <v>Gà muối 500g</v>
      </c>
      <c r="AF5979" s="7">
        <f t="shared" si="839"/>
        <v>11</v>
      </c>
    </row>
    <row r="5980" spans="1:32" x14ac:dyDescent="0.25">
      <c r="A5980" s="11">
        <v>45904</v>
      </c>
      <c r="B5980" s="25">
        <v>4176574086</v>
      </c>
      <c r="C5980" s="12" t="s">
        <v>7214</v>
      </c>
      <c r="D5980" s="16">
        <v>45912</v>
      </c>
      <c r="G5980" s="13" t="s">
        <v>1547</v>
      </c>
      <c r="I5980" s="25" t="s">
        <v>9082</v>
      </c>
      <c r="J5980" s="13" t="s">
        <v>1809</v>
      </c>
      <c r="K5980" s="13" t="s">
        <v>30</v>
      </c>
      <c r="L5980" s="25" t="str">
        <f>VLOOKUP($K5980,[2]TONG_SL!$A:$D,2,0)</f>
        <v>Gà muối 500g</v>
      </c>
      <c r="N5980" s="25" t="str">
        <f t="shared" si="837"/>
        <v>K-C6</v>
      </c>
      <c r="Q5980" s="25" t="str">
        <f>VLOOKUP(K5980,[2]TONG_SL!$A:$D,3,0)</f>
        <v>Túi</v>
      </c>
      <c r="R5980" s="1">
        <v>17</v>
      </c>
      <c r="T5980" s="1">
        <f>VLOOKUP(VLOOKUP(G5980,[2]Ma_KH!$A:$R,18,0)&amp;K5980,[2]Gia_MB!$A:$F,6,0)</f>
        <v>111058</v>
      </c>
      <c r="U5980" s="14">
        <f t="shared" si="840"/>
        <v>1887986</v>
      </c>
      <c r="W5980" s="64">
        <f t="shared" si="841"/>
        <v>0</v>
      </c>
      <c r="X5980" s="3" t="str">
        <f t="shared" si="842"/>
        <v>8</v>
      </c>
      <c r="Z5980" s="14">
        <f t="shared" si="843"/>
        <v>151038.88</v>
      </c>
      <c r="AA5980" s="7">
        <f>VLOOKUP(G5980,[2]Ma_KH!$A:$R,14,0)</f>
        <v>60</v>
      </c>
      <c r="AD5980" s="7" t="str">
        <f>IFERROR(VLOOKUP(J5980,'Chuyển Mã'!$B$3:$C$9,2,0),"")</f>
        <v>Hà Nội</v>
      </c>
      <c r="AE5980" s="7" t="str">
        <f t="shared" si="838"/>
        <v>Gà muối 500g</v>
      </c>
      <c r="AF5980" s="7">
        <f t="shared" si="839"/>
        <v>17</v>
      </c>
    </row>
    <row r="5981" spans="1:32" x14ac:dyDescent="0.25">
      <c r="A5981" s="11">
        <v>45904</v>
      </c>
      <c r="B5981" s="25">
        <v>4176574086</v>
      </c>
      <c r="C5981" s="12" t="s">
        <v>7214</v>
      </c>
      <c r="D5981" s="16">
        <v>45912</v>
      </c>
      <c r="G5981" s="13" t="s">
        <v>1547</v>
      </c>
      <c r="I5981" s="25" t="s">
        <v>9082</v>
      </c>
      <c r="J5981" s="13" t="s">
        <v>1809</v>
      </c>
      <c r="K5981" s="13" t="s">
        <v>51</v>
      </c>
      <c r="L5981" s="25" t="str">
        <f>VLOOKUP($K5981,[2]TONG_SL!$A:$D,2,0)</f>
        <v>Mọc Nấm Hương 250g</v>
      </c>
      <c r="N5981" s="25" t="str">
        <f t="shared" si="837"/>
        <v>K-C6</v>
      </c>
      <c r="Q5981" s="25" t="str">
        <f>VLOOKUP(K5981,[2]TONG_SL!$A:$D,3,0)</f>
        <v>Túi</v>
      </c>
      <c r="R5981" s="1">
        <v>5</v>
      </c>
      <c r="T5981" s="1">
        <f>VLOOKUP(VLOOKUP(G5981,[2]Ma_KH!$A:$R,18,0)&amp;K5981,[2]Gia_MB!$A:$F,6,0)</f>
        <v>46000</v>
      </c>
      <c r="U5981" s="14">
        <f t="shared" si="840"/>
        <v>230000</v>
      </c>
      <c r="W5981" s="64">
        <f t="shared" si="841"/>
        <v>0</v>
      </c>
      <c r="X5981" s="3" t="str">
        <f t="shared" si="842"/>
        <v>8</v>
      </c>
      <c r="Z5981" s="14">
        <f t="shared" si="843"/>
        <v>18400</v>
      </c>
      <c r="AA5981" s="7">
        <f>VLOOKUP(G5981,[2]Ma_KH!$A:$R,14,0)</f>
        <v>60</v>
      </c>
      <c r="AD5981" s="7" t="str">
        <f>IFERROR(VLOOKUP(J5981,'Chuyển Mã'!$B$3:$C$9,2,0),"")</f>
        <v>Hà Nội</v>
      </c>
      <c r="AE5981" s="7" t="str">
        <f t="shared" si="838"/>
        <v>Mọc Nấm Hương 250g</v>
      </c>
      <c r="AF5981" s="7">
        <f t="shared" si="839"/>
        <v>5</v>
      </c>
    </row>
    <row r="5982" spans="1:32" x14ac:dyDescent="0.25">
      <c r="A5982" s="11">
        <v>45904</v>
      </c>
      <c r="B5982" s="25">
        <v>4176574086</v>
      </c>
      <c r="C5982" s="12" t="s">
        <v>7214</v>
      </c>
      <c r="D5982" s="16">
        <v>45912</v>
      </c>
      <c r="G5982" s="13" t="s">
        <v>1547</v>
      </c>
      <c r="I5982" s="25" t="s">
        <v>9082</v>
      </c>
      <c r="J5982" s="13" t="s">
        <v>1809</v>
      </c>
      <c r="K5982" s="13" t="s">
        <v>27</v>
      </c>
      <c r="L5982" s="25" t="str">
        <f>VLOOKUP($K5982,[2]TONG_SL!$A:$D,2,0)</f>
        <v>Chân giò heo muối 300g</v>
      </c>
      <c r="N5982" s="25" t="str">
        <f t="shared" si="837"/>
        <v>K-C6</v>
      </c>
      <c r="Q5982" s="25" t="str">
        <f>VLOOKUP(K5982,[2]TONG_SL!$A:$D,3,0)</f>
        <v>Túi</v>
      </c>
      <c r="R5982" s="1">
        <v>33</v>
      </c>
      <c r="T5982" s="1">
        <f>VLOOKUP(VLOOKUP(G5982,[2]Ma_KH!$A:$R,18,0)&amp;K5982,[2]Gia_MB!$A:$F,6,0)</f>
        <v>73431</v>
      </c>
      <c r="U5982" s="14">
        <f t="shared" si="840"/>
        <v>2423223</v>
      </c>
      <c r="W5982" s="64">
        <f t="shared" si="841"/>
        <v>0</v>
      </c>
      <c r="X5982" s="3" t="str">
        <f t="shared" si="842"/>
        <v>8</v>
      </c>
      <c r="Z5982" s="14">
        <f t="shared" si="843"/>
        <v>193857.84</v>
      </c>
      <c r="AA5982" s="7">
        <f>VLOOKUP(G5982,[2]Ma_KH!$A:$R,14,0)</f>
        <v>60</v>
      </c>
      <c r="AD5982" s="7" t="str">
        <f>IFERROR(VLOOKUP(J5982,'Chuyển Mã'!$B$3:$C$9,2,0),"")</f>
        <v>Hà Nội</v>
      </c>
      <c r="AE5982" s="7" t="str">
        <f t="shared" si="838"/>
        <v>Chân giò heo muối 300g</v>
      </c>
      <c r="AF5982" s="7">
        <f t="shared" si="839"/>
        <v>33</v>
      </c>
    </row>
    <row r="5983" spans="1:32" x14ac:dyDescent="0.25">
      <c r="A5983" s="11">
        <v>45904</v>
      </c>
      <c r="B5983" s="25">
        <v>4176573676</v>
      </c>
      <c r="C5983" s="12" t="s">
        <v>7214</v>
      </c>
      <c r="D5983" s="16">
        <v>45912</v>
      </c>
      <c r="G5983" s="13" t="s">
        <v>1084</v>
      </c>
      <c r="I5983" s="25" t="s">
        <v>9083</v>
      </c>
      <c r="J5983" s="13" t="s">
        <v>1809</v>
      </c>
      <c r="K5983" s="13" t="s">
        <v>27</v>
      </c>
      <c r="L5983" s="25" t="str">
        <f>VLOOKUP($K5983,[2]TONG_SL!$A:$D,2,0)</f>
        <v>Chân giò heo muối 300g</v>
      </c>
      <c r="N5983" s="25" t="str">
        <f t="shared" si="837"/>
        <v>K-C6</v>
      </c>
      <c r="Q5983" s="25" t="str">
        <f>VLOOKUP(K5983,[2]TONG_SL!$A:$D,3,0)</f>
        <v>Túi</v>
      </c>
      <c r="R5983" s="1">
        <v>5</v>
      </c>
      <c r="T5983" s="1">
        <f>VLOOKUP(VLOOKUP(G5983,[2]Ma_KH!$A:$R,18,0)&amp;K5983,[2]Gia_MB!$A:$F,6,0)</f>
        <v>73431</v>
      </c>
      <c r="U5983" s="14">
        <f t="shared" si="840"/>
        <v>367155</v>
      </c>
      <c r="W5983" s="64">
        <f t="shared" si="841"/>
        <v>0</v>
      </c>
      <c r="X5983" s="3" t="str">
        <f t="shared" si="842"/>
        <v>8</v>
      </c>
      <c r="Z5983" s="14">
        <f t="shared" si="843"/>
        <v>29372.400000000001</v>
      </c>
      <c r="AA5983" s="7">
        <f>VLOOKUP(G5983,[2]Ma_KH!$A:$R,14,0)</f>
        <v>60</v>
      </c>
      <c r="AD5983" s="7" t="str">
        <f>IFERROR(VLOOKUP(J5983,'Chuyển Mã'!$B$3:$C$9,2,0),"")</f>
        <v>Hà Nội</v>
      </c>
      <c r="AE5983" s="7" t="str">
        <f t="shared" si="838"/>
        <v>Chân giò heo muối 300g</v>
      </c>
      <c r="AF5983" s="7">
        <f t="shared" si="839"/>
        <v>5</v>
      </c>
    </row>
    <row r="5984" spans="1:32" x14ac:dyDescent="0.25">
      <c r="A5984" s="11">
        <v>45904</v>
      </c>
      <c r="B5984" s="25">
        <v>4176573676</v>
      </c>
      <c r="C5984" s="12" t="s">
        <v>7214</v>
      </c>
      <c r="D5984" s="16">
        <v>45912</v>
      </c>
      <c r="G5984" s="13" t="s">
        <v>1084</v>
      </c>
      <c r="I5984" s="25" t="s">
        <v>9083</v>
      </c>
      <c r="J5984" s="13" t="s">
        <v>1809</v>
      </c>
      <c r="K5984" s="13" t="s">
        <v>51</v>
      </c>
      <c r="L5984" s="25" t="str">
        <f>VLOOKUP($K5984,[2]TONG_SL!$A:$D,2,0)</f>
        <v>Mọc Nấm Hương 250g</v>
      </c>
      <c r="N5984" s="25" t="str">
        <f t="shared" si="837"/>
        <v>K-C6</v>
      </c>
      <c r="Q5984" s="25" t="str">
        <f>VLOOKUP(K5984,[2]TONG_SL!$A:$D,3,0)</f>
        <v>Túi</v>
      </c>
      <c r="R5984" s="1">
        <v>6</v>
      </c>
      <c r="T5984" s="1">
        <f>VLOOKUP(VLOOKUP(G5984,[2]Ma_KH!$A:$R,18,0)&amp;K5984,[2]Gia_MB!$A:$F,6,0)</f>
        <v>46000</v>
      </c>
      <c r="U5984" s="14">
        <f t="shared" si="840"/>
        <v>276000</v>
      </c>
      <c r="W5984" s="64">
        <f t="shared" si="841"/>
        <v>0</v>
      </c>
      <c r="X5984" s="3" t="str">
        <f t="shared" si="842"/>
        <v>8</v>
      </c>
      <c r="Z5984" s="14">
        <f t="shared" si="843"/>
        <v>22080</v>
      </c>
      <c r="AA5984" s="7">
        <f>VLOOKUP(G5984,[2]Ma_KH!$A:$R,14,0)</f>
        <v>60</v>
      </c>
      <c r="AD5984" s="7" t="str">
        <f>IFERROR(VLOOKUP(J5984,'Chuyển Mã'!$B$3:$C$9,2,0),"")</f>
        <v>Hà Nội</v>
      </c>
      <c r="AE5984" s="7" t="str">
        <f t="shared" si="838"/>
        <v>Mọc Nấm Hương 250g</v>
      </c>
      <c r="AF5984" s="7">
        <f t="shared" si="839"/>
        <v>6</v>
      </c>
    </row>
    <row r="5985" spans="1:32" x14ac:dyDescent="0.25">
      <c r="A5985" s="11">
        <v>45904</v>
      </c>
      <c r="B5985" s="25">
        <v>4176573676</v>
      </c>
      <c r="C5985" s="12" t="s">
        <v>7214</v>
      </c>
      <c r="D5985" s="16">
        <v>45912</v>
      </c>
      <c r="G5985" s="13" t="s">
        <v>1084</v>
      </c>
      <c r="I5985" s="25" t="s">
        <v>9083</v>
      </c>
      <c r="J5985" s="13" t="s">
        <v>1809</v>
      </c>
      <c r="K5985" s="13" t="s">
        <v>30</v>
      </c>
      <c r="L5985" s="25" t="str">
        <f>VLOOKUP($K5985,[2]TONG_SL!$A:$D,2,0)</f>
        <v>Gà muối 500g</v>
      </c>
      <c r="N5985" s="25" t="str">
        <f t="shared" si="837"/>
        <v>K-C6</v>
      </c>
      <c r="Q5985" s="25" t="str">
        <f>VLOOKUP(K5985,[2]TONG_SL!$A:$D,3,0)</f>
        <v>Túi</v>
      </c>
      <c r="R5985" s="1">
        <v>5</v>
      </c>
      <c r="T5985" s="1">
        <f>VLOOKUP(VLOOKUP(G5985,[2]Ma_KH!$A:$R,18,0)&amp;K5985,[2]Gia_MB!$A:$F,6,0)</f>
        <v>111058</v>
      </c>
      <c r="U5985" s="14">
        <f t="shared" si="840"/>
        <v>555290</v>
      </c>
      <c r="W5985" s="64">
        <f t="shared" si="841"/>
        <v>0</v>
      </c>
      <c r="X5985" s="3" t="str">
        <f t="shared" si="842"/>
        <v>8</v>
      </c>
      <c r="Z5985" s="14">
        <f t="shared" si="843"/>
        <v>44423.200000000004</v>
      </c>
      <c r="AA5985" s="7">
        <f>VLOOKUP(G5985,[2]Ma_KH!$A:$R,14,0)</f>
        <v>60</v>
      </c>
      <c r="AD5985" s="7" t="str">
        <f>IFERROR(VLOOKUP(J5985,'Chuyển Mã'!$B$3:$C$9,2,0),"")</f>
        <v>Hà Nội</v>
      </c>
      <c r="AE5985" s="7" t="str">
        <f t="shared" si="838"/>
        <v>Gà muối 500g</v>
      </c>
      <c r="AF5985" s="7">
        <f t="shared" si="839"/>
        <v>5</v>
      </c>
    </row>
    <row r="5986" spans="1:32" x14ac:dyDescent="0.25">
      <c r="A5986" s="11">
        <v>45904</v>
      </c>
      <c r="B5986" s="25">
        <v>4176573701</v>
      </c>
      <c r="C5986" s="12" t="s">
        <v>7214</v>
      </c>
      <c r="D5986" s="16">
        <v>45912</v>
      </c>
      <c r="G5986" s="13" t="s">
        <v>9084</v>
      </c>
      <c r="I5986" s="25" t="s">
        <v>9085</v>
      </c>
      <c r="J5986" s="13" t="s">
        <v>1809</v>
      </c>
      <c r="K5986" s="13" t="s">
        <v>32</v>
      </c>
      <c r="L5986" s="25" t="str">
        <f>VLOOKUP($K5986,[2]TONG_SL!$A:$D,2,0)</f>
        <v>Giò Tai Lưỡi Xào 250</v>
      </c>
      <c r="N5986" s="25" t="str">
        <f t="shared" si="837"/>
        <v>K-C6</v>
      </c>
      <c r="Q5986" s="25" t="str">
        <f>VLOOKUP(K5986,[2]TONG_SL!$A:$D,3,0)</f>
        <v>Túi</v>
      </c>
      <c r="R5986" s="1">
        <v>1</v>
      </c>
      <c r="T5986" s="1">
        <f>VLOOKUP(VLOOKUP(G5986,[2]Ma_KH!$A:$R,18,0)&amp;K5986,[2]Gia_MB!$A:$F,6,0)</f>
        <v>50183</v>
      </c>
      <c r="U5986" s="14">
        <f t="shared" si="840"/>
        <v>50183</v>
      </c>
      <c r="W5986" s="64">
        <f t="shared" si="841"/>
        <v>0</v>
      </c>
      <c r="X5986" s="3" t="str">
        <f t="shared" si="842"/>
        <v>8</v>
      </c>
      <c r="Z5986" s="14">
        <f t="shared" si="843"/>
        <v>4014.64</v>
      </c>
      <c r="AA5986" s="7">
        <f>VLOOKUP(G5986,[2]Ma_KH!$A:$R,14,0)</f>
        <v>60</v>
      </c>
      <c r="AD5986" s="7" t="str">
        <f>IFERROR(VLOOKUP(J5986,'Chuyển Mã'!$B$3:$C$9,2,0),"")</f>
        <v>Hà Nội</v>
      </c>
      <c r="AE5986" s="7" t="str">
        <f t="shared" si="838"/>
        <v>Giò Tai Lưỡi Xào 250</v>
      </c>
      <c r="AF5986" s="7">
        <f t="shared" si="839"/>
        <v>1</v>
      </c>
    </row>
    <row r="5987" spans="1:32" x14ac:dyDescent="0.25">
      <c r="A5987" s="11">
        <v>45904</v>
      </c>
      <c r="B5987" s="25">
        <v>4176573701</v>
      </c>
      <c r="C5987" s="12" t="s">
        <v>7214</v>
      </c>
      <c r="D5987" s="16">
        <v>45912</v>
      </c>
      <c r="G5987" s="13" t="s">
        <v>9084</v>
      </c>
      <c r="I5987" s="25" t="s">
        <v>9085</v>
      </c>
      <c r="J5987" s="13" t="s">
        <v>1809</v>
      </c>
      <c r="K5987" s="13" t="s">
        <v>27</v>
      </c>
      <c r="L5987" s="25" t="str">
        <f>VLOOKUP($K5987,[2]TONG_SL!$A:$D,2,0)</f>
        <v>Chân giò heo muối 300g</v>
      </c>
      <c r="N5987" s="25" t="str">
        <f t="shared" si="837"/>
        <v>K-C6</v>
      </c>
      <c r="Q5987" s="25" t="str">
        <f>VLOOKUP(K5987,[2]TONG_SL!$A:$D,3,0)</f>
        <v>Túi</v>
      </c>
      <c r="R5987" s="1">
        <v>3</v>
      </c>
      <c r="T5987" s="1">
        <f>VLOOKUP(VLOOKUP(G5987,[2]Ma_KH!$A:$R,18,0)&amp;K5987,[2]Gia_MB!$A:$F,6,0)</f>
        <v>73431</v>
      </c>
      <c r="U5987" s="14">
        <f t="shared" si="840"/>
        <v>220293</v>
      </c>
      <c r="W5987" s="64">
        <f t="shared" si="841"/>
        <v>0</v>
      </c>
      <c r="X5987" s="3" t="str">
        <f t="shared" si="842"/>
        <v>8</v>
      </c>
      <c r="Z5987" s="14">
        <f t="shared" si="843"/>
        <v>17623.439999999999</v>
      </c>
      <c r="AA5987" s="7">
        <f>VLOOKUP(G5987,[2]Ma_KH!$A:$R,14,0)</f>
        <v>60</v>
      </c>
      <c r="AD5987" s="7" t="str">
        <f>IFERROR(VLOOKUP(J5987,'Chuyển Mã'!$B$3:$C$9,2,0),"")</f>
        <v>Hà Nội</v>
      </c>
      <c r="AE5987" s="7" t="str">
        <f t="shared" si="838"/>
        <v>Chân giò heo muối 300g</v>
      </c>
      <c r="AF5987" s="7">
        <f t="shared" si="839"/>
        <v>3</v>
      </c>
    </row>
    <row r="5988" spans="1:32" x14ac:dyDescent="0.25">
      <c r="A5988" s="11">
        <v>45904</v>
      </c>
      <c r="B5988" s="25">
        <v>4176573701</v>
      </c>
      <c r="C5988" s="12" t="s">
        <v>7214</v>
      </c>
      <c r="D5988" s="16">
        <v>45912</v>
      </c>
      <c r="G5988" s="13" t="s">
        <v>9084</v>
      </c>
      <c r="I5988" s="25" t="s">
        <v>9085</v>
      </c>
      <c r="J5988" s="13" t="s">
        <v>1809</v>
      </c>
      <c r="K5988" s="13" t="s">
        <v>51</v>
      </c>
      <c r="L5988" s="25" t="str">
        <f>VLOOKUP($K5988,[2]TONG_SL!$A:$D,2,0)</f>
        <v>Mọc Nấm Hương 250g</v>
      </c>
      <c r="N5988" s="25" t="str">
        <f t="shared" si="837"/>
        <v>K-C6</v>
      </c>
      <c r="Q5988" s="25" t="str">
        <f>VLOOKUP(K5988,[2]TONG_SL!$A:$D,3,0)</f>
        <v>Túi</v>
      </c>
      <c r="R5988" s="1">
        <v>5</v>
      </c>
      <c r="T5988" s="1">
        <f>VLOOKUP(VLOOKUP(G5988,[2]Ma_KH!$A:$R,18,0)&amp;K5988,[2]Gia_MB!$A:$F,6,0)</f>
        <v>46000</v>
      </c>
      <c r="U5988" s="14">
        <f t="shared" si="840"/>
        <v>230000</v>
      </c>
      <c r="W5988" s="64">
        <f t="shared" si="841"/>
        <v>0</v>
      </c>
      <c r="X5988" s="3" t="str">
        <f t="shared" si="842"/>
        <v>8</v>
      </c>
      <c r="Z5988" s="14">
        <f t="shared" si="843"/>
        <v>18400</v>
      </c>
      <c r="AA5988" s="7">
        <f>VLOOKUP(G5988,[2]Ma_KH!$A:$R,14,0)</f>
        <v>60</v>
      </c>
      <c r="AD5988" s="7" t="str">
        <f>IFERROR(VLOOKUP(J5988,'Chuyển Mã'!$B$3:$C$9,2,0),"")</f>
        <v>Hà Nội</v>
      </c>
      <c r="AE5988" s="7" t="str">
        <f t="shared" si="838"/>
        <v>Mọc Nấm Hương 250g</v>
      </c>
      <c r="AF5988" s="7">
        <f t="shared" si="839"/>
        <v>5</v>
      </c>
    </row>
    <row r="5989" spans="1:32" x14ac:dyDescent="0.25">
      <c r="A5989" s="11">
        <v>45904</v>
      </c>
      <c r="B5989" s="25">
        <v>4176573701</v>
      </c>
      <c r="C5989" s="12" t="s">
        <v>7214</v>
      </c>
      <c r="D5989" s="16">
        <v>45912</v>
      </c>
      <c r="G5989" s="13" t="s">
        <v>9084</v>
      </c>
      <c r="I5989" s="25" t="s">
        <v>9085</v>
      </c>
      <c r="J5989" s="13" t="s">
        <v>1809</v>
      </c>
      <c r="K5989" s="13" t="s">
        <v>30</v>
      </c>
      <c r="L5989" s="25" t="str">
        <f>VLOOKUP($K5989,[2]TONG_SL!$A:$D,2,0)</f>
        <v>Gà muối 500g</v>
      </c>
      <c r="N5989" s="25" t="str">
        <f t="shared" si="837"/>
        <v>K-C6</v>
      </c>
      <c r="Q5989" s="25" t="str">
        <f>VLOOKUP(K5989,[2]TONG_SL!$A:$D,3,0)</f>
        <v>Túi</v>
      </c>
      <c r="R5989" s="1">
        <v>9</v>
      </c>
      <c r="T5989" s="1">
        <f>VLOOKUP(VLOOKUP(G5989,[2]Ma_KH!$A:$R,18,0)&amp;K5989,[2]Gia_MB!$A:$F,6,0)</f>
        <v>111058</v>
      </c>
      <c r="U5989" s="14">
        <f t="shared" si="840"/>
        <v>999522</v>
      </c>
      <c r="W5989" s="64">
        <f t="shared" si="841"/>
        <v>0</v>
      </c>
      <c r="X5989" s="3" t="str">
        <f t="shared" si="842"/>
        <v>8</v>
      </c>
      <c r="Z5989" s="14">
        <f t="shared" si="843"/>
        <v>79961.759999999995</v>
      </c>
      <c r="AA5989" s="7">
        <f>VLOOKUP(G5989,[2]Ma_KH!$A:$R,14,0)</f>
        <v>60</v>
      </c>
      <c r="AD5989" s="7" t="str">
        <f>IFERROR(VLOOKUP(J5989,'Chuyển Mã'!$B$3:$C$9,2,0),"")</f>
        <v>Hà Nội</v>
      </c>
      <c r="AE5989" s="7" t="str">
        <f t="shared" si="838"/>
        <v>Gà muối 500g</v>
      </c>
      <c r="AF5989" s="7">
        <f t="shared" si="839"/>
        <v>9</v>
      </c>
    </row>
    <row r="5990" spans="1:32" x14ac:dyDescent="0.25">
      <c r="A5990" s="11">
        <v>45904</v>
      </c>
      <c r="B5990" s="25">
        <v>4176573746</v>
      </c>
      <c r="C5990" s="12" t="s">
        <v>7214</v>
      </c>
      <c r="D5990" s="16">
        <v>45912</v>
      </c>
      <c r="G5990" s="13" t="s">
        <v>9086</v>
      </c>
      <c r="I5990" s="25" t="s">
        <v>9087</v>
      </c>
      <c r="J5990" s="13" t="s">
        <v>1809</v>
      </c>
      <c r="K5990" s="13" t="s">
        <v>32</v>
      </c>
      <c r="L5990" s="25" t="str">
        <f>VLOOKUP($K5990,[2]TONG_SL!$A:$D,2,0)</f>
        <v>Giò Tai Lưỡi Xào 250</v>
      </c>
      <c r="N5990" s="25" t="str">
        <f t="shared" ref="N5990:N6053" si="844">IF($B5990&lt;&gt;"","K-C6","")</f>
        <v>K-C6</v>
      </c>
      <c r="Q5990" s="25" t="str">
        <f>VLOOKUP(K5990,[2]TONG_SL!$A:$D,3,0)</f>
        <v>Túi</v>
      </c>
      <c r="R5990" s="1">
        <v>5</v>
      </c>
      <c r="T5990" s="1">
        <f>VLOOKUP(VLOOKUP(G5990,[2]Ma_KH!$A:$R,18,0)&amp;K5990,[2]Gia_MB!$A:$F,6,0)</f>
        <v>50183</v>
      </c>
      <c r="U5990" s="14">
        <f t="shared" si="840"/>
        <v>250915</v>
      </c>
      <c r="W5990" s="64">
        <f t="shared" si="841"/>
        <v>0</v>
      </c>
      <c r="X5990" s="3" t="str">
        <f t="shared" si="842"/>
        <v>8</v>
      </c>
      <c r="Z5990" s="14">
        <f t="shared" si="843"/>
        <v>20073.2</v>
      </c>
      <c r="AA5990" s="7">
        <f>VLOOKUP(G5990,[2]Ma_KH!$A:$R,14,0)</f>
        <v>60</v>
      </c>
      <c r="AD5990" s="7" t="str">
        <f>IFERROR(VLOOKUP(J5990,'Chuyển Mã'!$B$3:$C$9,2,0),"")</f>
        <v>Hà Nội</v>
      </c>
      <c r="AE5990" s="7" t="str">
        <f t="shared" si="838"/>
        <v>Giò Tai Lưỡi Xào 250</v>
      </c>
      <c r="AF5990" s="7">
        <f t="shared" si="839"/>
        <v>5</v>
      </c>
    </row>
    <row r="5991" spans="1:32" x14ac:dyDescent="0.25">
      <c r="A5991" s="11">
        <v>45904</v>
      </c>
      <c r="B5991" s="25">
        <v>4176573746</v>
      </c>
      <c r="C5991" s="12" t="s">
        <v>7214</v>
      </c>
      <c r="D5991" s="16">
        <v>45912</v>
      </c>
      <c r="G5991" s="13" t="s">
        <v>9086</v>
      </c>
      <c r="I5991" s="25" t="s">
        <v>9087</v>
      </c>
      <c r="J5991" s="13" t="s">
        <v>1809</v>
      </c>
      <c r="K5991" s="13" t="s">
        <v>27</v>
      </c>
      <c r="L5991" s="25" t="str">
        <f>VLOOKUP($K5991,[2]TONG_SL!$A:$D,2,0)</f>
        <v>Chân giò heo muối 300g</v>
      </c>
      <c r="N5991" s="25" t="str">
        <f t="shared" si="844"/>
        <v>K-C6</v>
      </c>
      <c r="Q5991" s="25" t="str">
        <f>VLOOKUP(K5991,[2]TONG_SL!$A:$D,3,0)</f>
        <v>Túi</v>
      </c>
      <c r="R5991" s="1">
        <v>5</v>
      </c>
      <c r="T5991" s="1">
        <f>VLOOKUP(VLOOKUP(G5991,[2]Ma_KH!$A:$R,18,0)&amp;K5991,[2]Gia_MB!$A:$F,6,0)</f>
        <v>73431</v>
      </c>
      <c r="U5991" s="14">
        <f t="shared" si="840"/>
        <v>367155</v>
      </c>
      <c r="W5991" s="64">
        <f t="shared" si="841"/>
        <v>0</v>
      </c>
      <c r="X5991" s="3" t="str">
        <f t="shared" si="842"/>
        <v>8</v>
      </c>
      <c r="Z5991" s="14">
        <f t="shared" si="843"/>
        <v>29372.400000000001</v>
      </c>
      <c r="AA5991" s="7">
        <f>VLOOKUP(G5991,[2]Ma_KH!$A:$R,14,0)</f>
        <v>60</v>
      </c>
      <c r="AD5991" s="7" t="str">
        <f>IFERROR(VLOOKUP(J5991,'Chuyển Mã'!$B$3:$C$9,2,0),"")</f>
        <v>Hà Nội</v>
      </c>
      <c r="AE5991" s="7" t="str">
        <f t="shared" si="838"/>
        <v>Chân giò heo muối 300g</v>
      </c>
      <c r="AF5991" s="7">
        <f t="shared" si="839"/>
        <v>5</v>
      </c>
    </row>
    <row r="5992" spans="1:32" x14ac:dyDescent="0.25">
      <c r="A5992" s="11">
        <v>45904</v>
      </c>
      <c r="B5992" s="25">
        <v>4176573746</v>
      </c>
      <c r="C5992" s="12" t="s">
        <v>7214</v>
      </c>
      <c r="D5992" s="16">
        <v>45912</v>
      </c>
      <c r="G5992" s="13" t="s">
        <v>9086</v>
      </c>
      <c r="I5992" s="25" t="s">
        <v>9087</v>
      </c>
      <c r="J5992" s="13" t="s">
        <v>1809</v>
      </c>
      <c r="K5992" s="13" t="s">
        <v>51</v>
      </c>
      <c r="L5992" s="25" t="str">
        <f>VLOOKUP($K5992,[2]TONG_SL!$A:$D,2,0)</f>
        <v>Mọc Nấm Hương 250g</v>
      </c>
      <c r="N5992" s="25" t="str">
        <f t="shared" si="844"/>
        <v>K-C6</v>
      </c>
      <c r="Q5992" s="25" t="str">
        <f>VLOOKUP(K5992,[2]TONG_SL!$A:$D,3,0)</f>
        <v>Túi</v>
      </c>
      <c r="R5992" s="1">
        <v>5</v>
      </c>
      <c r="T5992" s="1">
        <f>VLOOKUP(VLOOKUP(G5992,[2]Ma_KH!$A:$R,18,0)&amp;K5992,[2]Gia_MB!$A:$F,6,0)</f>
        <v>46000</v>
      </c>
      <c r="U5992" s="14">
        <f t="shared" si="840"/>
        <v>230000</v>
      </c>
      <c r="W5992" s="64">
        <f t="shared" si="841"/>
        <v>0</v>
      </c>
      <c r="X5992" s="3" t="str">
        <f t="shared" si="842"/>
        <v>8</v>
      </c>
      <c r="Z5992" s="14">
        <f t="shared" si="843"/>
        <v>18400</v>
      </c>
      <c r="AA5992" s="7">
        <f>VLOOKUP(G5992,[2]Ma_KH!$A:$R,14,0)</f>
        <v>60</v>
      </c>
      <c r="AD5992" s="7" t="str">
        <f>IFERROR(VLOOKUP(J5992,'Chuyển Mã'!$B$3:$C$9,2,0),"")</f>
        <v>Hà Nội</v>
      </c>
      <c r="AE5992" s="7" t="str">
        <f t="shared" si="838"/>
        <v>Mọc Nấm Hương 250g</v>
      </c>
      <c r="AF5992" s="7">
        <f t="shared" si="839"/>
        <v>5</v>
      </c>
    </row>
    <row r="5993" spans="1:32" x14ac:dyDescent="0.25">
      <c r="A5993" s="11">
        <v>45904</v>
      </c>
      <c r="B5993" s="25">
        <v>4176573740</v>
      </c>
      <c r="C5993" s="12" t="s">
        <v>7214</v>
      </c>
      <c r="D5993" s="16">
        <v>45912</v>
      </c>
      <c r="G5993" s="13" t="s">
        <v>9088</v>
      </c>
      <c r="I5993" s="25" t="s">
        <v>9089</v>
      </c>
      <c r="J5993" s="13" t="s">
        <v>1809</v>
      </c>
      <c r="K5993" s="13" t="s">
        <v>27</v>
      </c>
      <c r="L5993" s="25" t="str">
        <f>VLOOKUP($K5993,[2]TONG_SL!$A:$D,2,0)</f>
        <v>Chân giò heo muối 300g</v>
      </c>
      <c r="N5993" s="25" t="str">
        <f t="shared" si="844"/>
        <v>K-C6</v>
      </c>
      <c r="Q5993" s="25" t="str">
        <f>VLOOKUP(K5993,[2]TONG_SL!$A:$D,3,0)</f>
        <v>Túi</v>
      </c>
      <c r="R5993" s="1">
        <v>7</v>
      </c>
      <c r="T5993" s="1">
        <f>VLOOKUP(VLOOKUP(G5993,[2]Ma_KH!$A:$R,18,0)&amp;K5993,[2]Gia_MB!$A:$F,6,0)</f>
        <v>73431</v>
      </c>
      <c r="U5993" s="14">
        <f t="shared" si="840"/>
        <v>514017</v>
      </c>
      <c r="W5993" s="64">
        <f t="shared" si="841"/>
        <v>0</v>
      </c>
      <c r="X5993" s="3" t="str">
        <f t="shared" si="842"/>
        <v>8</v>
      </c>
      <c r="Z5993" s="14">
        <f t="shared" si="843"/>
        <v>41121.360000000001</v>
      </c>
      <c r="AA5993" s="7">
        <f>VLOOKUP(G5993,[2]Ma_KH!$A:$R,14,0)</f>
        <v>60</v>
      </c>
      <c r="AD5993" s="7" t="str">
        <f>IFERROR(VLOOKUP(J5993,'Chuyển Mã'!$B$3:$C$9,2,0),"")</f>
        <v>Hà Nội</v>
      </c>
      <c r="AE5993" s="7" t="str">
        <f t="shared" si="838"/>
        <v>Chân giò heo muối 300g</v>
      </c>
      <c r="AF5993" s="7">
        <f t="shared" si="839"/>
        <v>7</v>
      </c>
    </row>
    <row r="5994" spans="1:32" x14ac:dyDescent="0.25">
      <c r="A5994" s="11">
        <v>45904</v>
      </c>
      <c r="B5994" s="25">
        <v>4176573740</v>
      </c>
      <c r="C5994" s="12" t="s">
        <v>7214</v>
      </c>
      <c r="D5994" s="16">
        <v>45912</v>
      </c>
      <c r="G5994" s="13" t="s">
        <v>9088</v>
      </c>
      <c r="I5994" s="25" t="s">
        <v>9089</v>
      </c>
      <c r="J5994" s="13" t="s">
        <v>1809</v>
      </c>
      <c r="K5994" s="13" t="s">
        <v>51</v>
      </c>
      <c r="L5994" s="25" t="str">
        <f>VLOOKUP($K5994,[2]TONG_SL!$A:$D,2,0)</f>
        <v>Mọc Nấm Hương 250g</v>
      </c>
      <c r="N5994" s="25" t="str">
        <f t="shared" si="844"/>
        <v>K-C6</v>
      </c>
      <c r="Q5994" s="25" t="str">
        <f>VLOOKUP(K5994,[2]TONG_SL!$A:$D,3,0)</f>
        <v>Túi</v>
      </c>
      <c r="R5994" s="1">
        <v>4</v>
      </c>
      <c r="T5994" s="1">
        <f>VLOOKUP(VLOOKUP(G5994,[2]Ma_KH!$A:$R,18,0)&amp;K5994,[2]Gia_MB!$A:$F,6,0)</f>
        <v>46000</v>
      </c>
      <c r="U5994" s="14">
        <f t="shared" si="840"/>
        <v>184000</v>
      </c>
      <c r="W5994" s="64">
        <f t="shared" si="841"/>
        <v>0</v>
      </c>
      <c r="X5994" s="3" t="str">
        <f t="shared" si="842"/>
        <v>8</v>
      </c>
      <c r="Z5994" s="14">
        <f t="shared" si="843"/>
        <v>14720</v>
      </c>
      <c r="AA5994" s="7">
        <f>VLOOKUP(G5994,[2]Ma_KH!$A:$R,14,0)</f>
        <v>60</v>
      </c>
      <c r="AD5994" s="7" t="str">
        <f>IFERROR(VLOOKUP(J5994,'Chuyển Mã'!$B$3:$C$9,2,0),"")</f>
        <v>Hà Nội</v>
      </c>
      <c r="AE5994" s="7" t="str">
        <f t="shared" si="838"/>
        <v>Mọc Nấm Hương 250g</v>
      </c>
      <c r="AF5994" s="7">
        <f t="shared" si="839"/>
        <v>4</v>
      </c>
    </row>
    <row r="5995" spans="1:32" x14ac:dyDescent="0.25">
      <c r="A5995" s="11">
        <v>45904</v>
      </c>
      <c r="B5995" s="25">
        <v>4176573740</v>
      </c>
      <c r="C5995" s="12" t="s">
        <v>7214</v>
      </c>
      <c r="D5995" s="16">
        <v>45912</v>
      </c>
      <c r="G5995" s="13" t="s">
        <v>9088</v>
      </c>
      <c r="I5995" s="25" t="s">
        <v>9089</v>
      </c>
      <c r="J5995" s="13" t="s">
        <v>1809</v>
      </c>
      <c r="K5995" s="13" t="s">
        <v>30</v>
      </c>
      <c r="L5995" s="25" t="str">
        <f>VLOOKUP($K5995,[2]TONG_SL!$A:$D,2,0)</f>
        <v>Gà muối 500g</v>
      </c>
      <c r="N5995" s="25" t="str">
        <f t="shared" si="844"/>
        <v>K-C6</v>
      </c>
      <c r="Q5995" s="25" t="str">
        <f>VLOOKUP(K5995,[2]TONG_SL!$A:$D,3,0)</f>
        <v>Túi</v>
      </c>
      <c r="R5995" s="1">
        <v>2</v>
      </c>
      <c r="T5995" s="1">
        <f>VLOOKUP(VLOOKUP(G5995,[2]Ma_KH!$A:$R,18,0)&amp;K5995,[2]Gia_MB!$A:$F,6,0)</f>
        <v>111058</v>
      </c>
      <c r="U5995" s="14">
        <f t="shared" si="840"/>
        <v>222116</v>
      </c>
      <c r="W5995" s="64">
        <f t="shared" si="841"/>
        <v>0</v>
      </c>
      <c r="X5995" s="3" t="str">
        <f t="shared" si="842"/>
        <v>8</v>
      </c>
      <c r="Z5995" s="14">
        <f t="shared" si="843"/>
        <v>17769.28</v>
      </c>
      <c r="AA5995" s="7">
        <f>VLOOKUP(G5995,[2]Ma_KH!$A:$R,14,0)</f>
        <v>60</v>
      </c>
      <c r="AD5995" s="7" t="str">
        <f>IFERROR(VLOOKUP(J5995,'Chuyển Mã'!$B$3:$C$9,2,0),"")</f>
        <v>Hà Nội</v>
      </c>
      <c r="AE5995" s="7" t="str">
        <f t="shared" si="838"/>
        <v>Gà muối 500g</v>
      </c>
      <c r="AF5995" s="7">
        <f t="shared" si="839"/>
        <v>2</v>
      </c>
    </row>
    <row r="5996" spans="1:32" x14ac:dyDescent="0.25">
      <c r="A5996" s="11">
        <v>45904</v>
      </c>
      <c r="B5996" s="25">
        <v>4176573948</v>
      </c>
      <c r="C5996" s="12" t="s">
        <v>7214</v>
      </c>
      <c r="D5996" s="16">
        <v>45912</v>
      </c>
      <c r="G5996" s="13" t="s">
        <v>1461</v>
      </c>
      <c r="I5996" s="25" t="s">
        <v>9090</v>
      </c>
      <c r="J5996" s="13" t="s">
        <v>1809</v>
      </c>
      <c r="K5996" s="13" t="s">
        <v>32</v>
      </c>
      <c r="L5996" s="25" t="str">
        <f>VLOOKUP($K5996,[2]TONG_SL!$A:$D,2,0)</f>
        <v>Giò Tai Lưỡi Xào 250</v>
      </c>
      <c r="N5996" s="25" t="str">
        <f t="shared" si="844"/>
        <v>K-C6</v>
      </c>
      <c r="Q5996" s="25" t="str">
        <f>VLOOKUP(K5996,[2]TONG_SL!$A:$D,3,0)</f>
        <v>Túi</v>
      </c>
      <c r="R5996" s="1">
        <v>10</v>
      </c>
      <c r="T5996" s="1">
        <f>VLOOKUP(VLOOKUP(G5996,[2]Ma_KH!$A:$R,18,0)&amp;K5996,[2]Gia_MB!$A:$F,6,0)</f>
        <v>50183</v>
      </c>
      <c r="U5996" s="14">
        <f t="shared" si="840"/>
        <v>501830</v>
      </c>
      <c r="W5996" s="64">
        <f t="shared" si="841"/>
        <v>0</v>
      </c>
      <c r="X5996" s="3" t="str">
        <f t="shared" si="842"/>
        <v>8</v>
      </c>
      <c r="Z5996" s="14">
        <f t="shared" si="843"/>
        <v>40146.400000000001</v>
      </c>
      <c r="AA5996" s="7">
        <f>VLOOKUP(G5996,[2]Ma_KH!$A:$R,14,0)</f>
        <v>60</v>
      </c>
      <c r="AD5996" s="7" t="str">
        <f>IFERROR(VLOOKUP(J5996,'Chuyển Mã'!$B$3:$C$9,2,0),"")</f>
        <v>Hà Nội</v>
      </c>
      <c r="AE5996" s="7" t="str">
        <f t="shared" si="838"/>
        <v>Giò Tai Lưỡi Xào 250</v>
      </c>
      <c r="AF5996" s="7">
        <f t="shared" si="839"/>
        <v>10</v>
      </c>
    </row>
    <row r="5997" spans="1:32" x14ac:dyDescent="0.25">
      <c r="A5997" s="11">
        <v>45904</v>
      </c>
      <c r="B5997" s="25">
        <v>4176573948</v>
      </c>
      <c r="C5997" s="12" t="s">
        <v>7214</v>
      </c>
      <c r="D5997" s="16">
        <v>45912</v>
      </c>
      <c r="G5997" s="13" t="s">
        <v>1461</v>
      </c>
      <c r="I5997" s="25" t="s">
        <v>9090</v>
      </c>
      <c r="J5997" s="13" t="s">
        <v>1809</v>
      </c>
      <c r="K5997" s="13" t="s">
        <v>27</v>
      </c>
      <c r="L5997" s="25" t="str">
        <f>VLOOKUP($K5997,[2]TONG_SL!$A:$D,2,0)</f>
        <v>Chân giò heo muối 300g</v>
      </c>
      <c r="N5997" s="25" t="str">
        <f t="shared" si="844"/>
        <v>K-C6</v>
      </c>
      <c r="Q5997" s="25" t="str">
        <f>VLOOKUP(K5997,[2]TONG_SL!$A:$D,3,0)</f>
        <v>Túi</v>
      </c>
      <c r="R5997" s="1">
        <v>33</v>
      </c>
      <c r="T5997" s="1">
        <f>VLOOKUP(VLOOKUP(G5997,[2]Ma_KH!$A:$R,18,0)&amp;K5997,[2]Gia_MB!$A:$F,6,0)</f>
        <v>73431</v>
      </c>
      <c r="U5997" s="14">
        <f t="shared" si="840"/>
        <v>2423223</v>
      </c>
      <c r="W5997" s="64">
        <f t="shared" si="841"/>
        <v>0</v>
      </c>
      <c r="X5997" s="3" t="str">
        <f t="shared" si="842"/>
        <v>8</v>
      </c>
      <c r="Z5997" s="14">
        <f t="shared" si="843"/>
        <v>193857.84</v>
      </c>
      <c r="AA5997" s="7">
        <f>VLOOKUP(G5997,[2]Ma_KH!$A:$R,14,0)</f>
        <v>60</v>
      </c>
      <c r="AD5997" s="7" t="str">
        <f>IFERROR(VLOOKUP(J5997,'Chuyển Mã'!$B$3:$C$9,2,0),"")</f>
        <v>Hà Nội</v>
      </c>
      <c r="AE5997" s="7" t="str">
        <f t="shared" si="838"/>
        <v>Chân giò heo muối 300g</v>
      </c>
      <c r="AF5997" s="7">
        <f t="shared" si="839"/>
        <v>33</v>
      </c>
    </row>
    <row r="5998" spans="1:32" x14ac:dyDescent="0.25">
      <c r="A5998" s="11">
        <v>45904</v>
      </c>
      <c r="B5998" s="25">
        <v>4176573948</v>
      </c>
      <c r="C5998" s="12" t="s">
        <v>7214</v>
      </c>
      <c r="D5998" s="16">
        <v>45912</v>
      </c>
      <c r="G5998" s="13" t="s">
        <v>1461</v>
      </c>
      <c r="I5998" s="25" t="s">
        <v>9090</v>
      </c>
      <c r="J5998" s="13" t="s">
        <v>1809</v>
      </c>
      <c r="K5998" s="13" t="s">
        <v>51</v>
      </c>
      <c r="L5998" s="25" t="str">
        <f>VLOOKUP($K5998,[2]TONG_SL!$A:$D,2,0)</f>
        <v>Mọc Nấm Hương 250g</v>
      </c>
      <c r="N5998" s="25" t="str">
        <f t="shared" si="844"/>
        <v>K-C6</v>
      </c>
      <c r="Q5998" s="25" t="str">
        <f>VLOOKUP(K5998,[2]TONG_SL!$A:$D,3,0)</f>
        <v>Túi</v>
      </c>
      <c r="R5998" s="1">
        <v>7</v>
      </c>
      <c r="T5998" s="1">
        <f>VLOOKUP(VLOOKUP(G5998,[2]Ma_KH!$A:$R,18,0)&amp;K5998,[2]Gia_MB!$A:$F,6,0)</f>
        <v>46000</v>
      </c>
      <c r="U5998" s="14">
        <f t="shared" si="840"/>
        <v>322000</v>
      </c>
      <c r="W5998" s="64">
        <f t="shared" si="841"/>
        <v>0</v>
      </c>
      <c r="X5998" s="3" t="str">
        <f t="shared" si="842"/>
        <v>8</v>
      </c>
      <c r="Z5998" s="14">
        <f t="shared" si="843"/>
        <v>25760</v>
      </c>
      <c r="AA5998" s="7">
        <f>VLOOKUP(G5998,[2]Ma_KH!$A:$R,14,0)</f>
        <v>60</v>
      </c>
      <c r="AD5998" s="7" t="str">
        <f>IFERROR(VLOOKUP(J5998,'Chuyển Mã'!$B$3:$C$9,2,0),"")</f>
        <v>Hà Nội</v>
      </c>
      <c r="AE5998" s="7" t="str">
        <f t="shared" si="838"/>
        <v>Mọc Nấm Hương 250g</v>
      </c>
      <c r="AF5998" s="7">
        <f t="shared" si="839"/>
        <v>7</v>
      </c>
    </row>
    <row r="5999" spans="1:32" x14ac:dyDescent="0.25">
      <c r="A5999" s="11">
        <v>45904</v>
      </c>
      <c r="B5999" s="25">
        <v>4176573948</v>
      </c>
      <c r="C5999" s="12" t="s">
        <v>7214</v>
      </c>
      <c r="D5999" s="16">
        <v>45912</v>
      </c>
      <c r="G5999" s="13" t="s">
        <v>1461</v>
      </c>
      <c r="I5999" s="25" t="s">
        <v>9090</v>
      </c>
      <c r="J5999" s="13" t="s">
        <v>1809</v>
      </c>
      <c r="K5999" s="13" t="s">
        <v>30</v>
      </c>
      <c r="L5999" s="25" t="str">
        <f>VLOOKUP($K5999,[2]TONG_SL!$A:$D,2,0)</f>
        <v>Gà muối 500g</v>
      </c>
      <c r="N5999" s="25" t="str">
        <f t="shared" si="844"/>
        <v>K-C6</v>
      </c>
      <c r="Q5999" s="25" t="str">
        <f>VLOOKUP(K5999,[2]TONG_SL!$A:$D,3,0)</f>
        <v>Túi</v>
      </c>
      <c r="R5999" s="1">
        <v>15</v>
      </c>
      <c r="T5999" s="1">
        <f>VLOOKUP(VLOOKUP(G5999,[2]Ma_KH!$A:$R,18,0)&amp;K5999,[2]Gia_MB!$A:$F,6,0)</f>
        <v>111058</v>
      </c>
      <c r="U5999" s="14">
        <f t="shared" si="840"/>
        <v>1665870</v>
      </c>
      <c r="W5999" s="64">
        <f t="shared" si="841"/>
        <v>0</v>
      </c>
      <c r="X5999" s="3" t="str">
        <f t="shared" si="842"/>
        <v>8</v>
      </c>
      <c r="Z5999" s="14">
        <f t="shared" si="843"/>
        <v>133269.6</v>
      </c>
      <c r="AA5999" s="7">
        <f>VLOOKUP(G5999,[2]Ma_KH!$A:$R,14,0)</f>
        <v>60</v>
      </c>
      <c r="AD5999" s="7" t="str">
        <f>IFERROR(VLOOKUP(J5999,'Chuyển Mã'!$B$3:$C$9,2,0),"")</f>
        <v>Hà Nội</v>
      </c>
      <c r="AE5999" s="7" t="str">
        <f t="shared" si="838"/>
        <v>Gà muối 500g</v>
      </c>
      <c r="AF5999" s="7">
        <f t="shared" si="839"/>
        <v>15</v>
      </c>
    </row>
    <row r="6000" spans="1:32" x14ac:dyDescent="0.25">
      <c r="A6000" s="11">
        <v>45904</v>
      </c>
      <c r="B6000" s="25">
        <v>4176574226</v>
      </c>
      <c r="C6000" s="12" t="s">
        <v>7214</v>
      </c>
      <c r="D6000" s="16">
        <v>45912</v>
      </c>
      <c r="G6000" s="13" t="s">
        <v>1631</v>
      </c>
      <c r="I6000" s="25" t="s">
        <v>9091</v>
      </c>
      <c r="J6000" s="13" t="s">
        <v>1809</v>
      </c>
      <c r="K6000" s="13" t="s">
        <v>27</v>
      </c>
      <c r="L6000" s="25" t="str">
        <f>VLOOKUP($K6000,[2]TONG_SL!$A:$D,2,0)</f>
        <v>Chân giò heo muối 300g</v>
      </c>
      <c r="N6000" s="25" t="str">
        <f t="shared" si="844"/>
        <v>K-C6</v>
      </c>
      <c r="Q6000" s="25" t="str">
        <f>VLOOKUP(K6000,[2]TONG_SL!$A:$D,3,0)</f>
        <v>Túi</v>
      </c>
      <c r="R6000" s="1">
        <v>6</v>
      </c>
      <c r="T6000" s="1">
        <f>VLOOKUP(VLOOKUP(G6000,[2]Ma_KH!$A:$R,18,0)&amp;K6000,[2]Gia_MB!$A:$F,6,0)</f>
        <v>73431</v>
      </c>
      <c r="U6000" s="14">
        <f t="shared" si="840"/>
        <v>440586</v>
      </c>
      <c r="W6000" s="64">
        <f t="shared" si="841"/>
        <v>0</v>
      </c>
      <c r="X6000" s="3" t="str">
        <f t="shared" si="842"/>
        <v>8</v>
      </c>
      <c r="Z6000" s="14">
        <f t="shared" si="843"/>
        <v>35246.879999999997</v>
      </c>
      <c r="AA6000" s="7">
        <f>VLOOKUP(G6000,[2]Ma_KH!$A:$R,14,0)</f>
        <v>60</v>
      </c>
      <c r="AD6000" s="7" t="str">
        <f>IFERROR(VLOOKUP(J6000,'Chuyển Mã'!$B$3:$C$9,2,0),"")</f>
        <v>Hà Nội</v>
      </c>
      <c r="AE6000" s="7" t="str">
        <f t="shared" si="838"/>
        <v>Chân giò heo muối 300g</v>
      </c>
      <c r="AF6000" s="7">
        <f t="shared" si="839"/>
        <v>6</v>
      </c>
    </row>
    <row r="6001" spans="1:32" x14ac:dyDescent="0.25">
      <c r="A6001" s="11">
        <v>45904</v>
      </c>
      <c r="B6001" s="25">
        <v>4176574226</v>
      </c>
      <c r="C6001" s="12" t="s">
        <v>7214</v>
      </c>
      <c r="D6001" s="16">
        <v>45912</v>
      </c>
      <c r="G6001" s="13" t="s">
        <v>1631</v>
      </c>
      <c r="I6001" s="25" t="s">
        <v>9091</v>
      </c>
      <c r="J6001" s="13" t="s">
        <v>1809</v>
      </c>
      <c r="K6001" s="13" t="s">
        <v>51</v>
      </c>
      <c r="L6001" s="25" t="str">
        <f>VLOOKUP($K6001,[2]TONG_SL!$A:$D,2,0)</f>
        <v>Mọc Nấm Hương 250g</v>
      </c>
      <c r="N6001" s="25" t="str">
        <f t="shared" si="844"/>
        <v>K-C6</v>
      </c>
      <c r="Q6001" s="25" t="str">
        <f>VLOOKUP(K6001,[2]TONG_SL!$A:$D,3,0)</f>
        <v>Túi</v>
      </c>
      <c r="R6001" s="1">
        <v>3</v>
      </c>
      <c r="T6001" s="1">
        <f>VLOOKUP(VLOOKUP(G6001,[2]Ma_KH!$A:$R,18,0)&amp;K6001,[2]Gia_MB!$A:$F,6,0)</f>
        <v>46000</v>
      </c>
      <c r="U6001" s="14">
        <f t="shared" si="840"/>
        <v>138000</v>
      </c>
      <c r="W6001" s="64">
        <f t="shared" si="841"/>
        <v>0</v>
      </c>
      <c r="X6001" s="3" t="str">
        <f t="shared" si="842"/>
        <v>8</v>
      </c>
      <c r="Z6001" s="14">
        <f t="shared" si="843"/>
        <v>11040</v>
      </c>
      <c r="AA6001" s="7">
        <f>VLOOKUP(G6001,[2]Ma_KH!$A:$R,14,0)</f>
        <v>60</v>
      </c>
      <c r="AD6001" s="7" t="str">
        <f>IFERROR(VLOOKUP(J6001,'Chuyển Mã'!$B$3:$C$9,2,0),"")</f>
        <v>Hà Nội</v>
      </c>
      <c r="AE6001" s="7" t="str">
        <f t="shared" si="838"/>
        <v>Mọc Nấm Hương 250g</v>
      </c>
      <c r="AF6001" s="7">
        <f t="shared" si="839"/>
        <v>3</v>
      </c>
    </row>
    <row r="6002" spans="1:32" x14ac:dyDescent="0.25">
      <c r="A6002" s="11">
        <v>45904</v>
      </c>
      <c r="B6002" s="25">
        <v>4176574226</v>
      </c>
      <c r="C6002" s="12" t="s">
        <v>7214</v>
      </c>
      <c r="D6002" s="16">
        <v>45912</v>
      </c>
      <c r="G6002" s="13" t="s">
        <v>1631</v>
      </c>
      <c r="I6002" s="25" t="s">
        <v>9091</v>
      </c>
      <c r="J6002" s="13" t="s">
        <v>1809</v>
      </c>
      <c r="K6002" s="13" t="s">
        <v>30</v>
      </c>
      <c r="L6002" s="25" t="str">
        <f>VLOOKUP($K6002,[2]TONG_SL!$A:$D,2,0)</f>
        <v>Gà muối 500g</v>
      </c>
      <c r="N6002" s="25" t="str">
        <f t="shared" si="844"/>
        <v>K-C6</v>
      </c>
      <c r="Q6002" s="25" t="str">
        <f>VLOOKUP(K6002,[2]TONG_SL!$A:$D,3,0)</f>
        <v>Túi</v>
      </c>
      <c r="R6002" s="1">
        <v>9</v>
      </c>
      <c r="T6002" s="1">
        <f>VLOOKUP(VLOOKUP(G6002,[2]Ma_KH!$A:$R,18,0)&amp;K6002,[2]Gia_MB!$A:$F,6,0)</f>
        <v>111058</v>
      </c>
      <c r="U6002" s="14">
        <f t="shared" si="840"/>
        <v>999522</v>
      </c>
      <c r="W6002" s="64">
        <f t="shared" si="841"/>
        <v>0</v>
      </c>
      <c r="X6002" s="3" t="str">
        <f t="shared" si="842"/>
        <v>8</v>
      </c>
      <c r="Z6002" s="14">
        <f t="shared" si="843"/>
        <v>79961.759999999995</v>
      </c>
      <c r="AA6002" s="7">
        <f>VLOOKUP(G6002,[2]Ma_KH!$A:$R,14,0)</f>
        <v>60</v>
      </c>
      <c r="AD6002" s="7" t="str">
        <f>IFERROR(VLOOKUP(J6002,'Chuyển Mã'!$B$3:$C$9,2,0),"")</f>
        <v>Hà Nội</v>
      </c>
      <c r="AE6002" s="7" t="str">
        <f t="shared" si="838"/>
        <v>Gà muối 500g</v>
      </c>
      <c r="AF6002" s="7">
        <f t="shared" si="839"/>
        <v>9</v>
      </c>
    </row>
    <row r="6003" spans="1:32" x14ac:dyDescent="0.25">
      <c r="A6003" s="11">
        <v>45904</v>
      </c>
      <c r="B6003" s="25">
        <v>4176574226</v>
      </c>
      <c r="C6003" s="12" t="s">
        <v>7214</v>
      </c>
      <c r="D6003" s="16">
        <v>45912</v>
      </c>
      <c r="G6003" s="13" t="s">
        <v>1631</v>
      </c>
      <c r="I6003" s="25" t="s">
        <v>9091</v>
      </c>
      <c r="J6003" s="13" t="s">
        <v>1809</v>
      </c>
      <c r="K6003" s="13" t="s">
        <v>32</v>
      </c>
      <c r="L6003" s="25" t="str">
        <f>VLOOKUP($K6003,[2]TONG_SL!$A:$D,2,0)</f>
        <v>Giò Tai Lưỡi Xào 250</v>
      </c>
      <c r="N6003" s="25" t="str">
        <f t="shared" si="844"/>
        <v>K-C6</v>
      </c>
      <c r="Q6003" s="25" t="str">
        <f>VLOOKUP(K6003,[2]TONG_SL!$A:$D,3,0)</f>
        <v>Túi</v>
      </c>
      <c r="R6003" s="1">
        <v>5</v>
      </c>
      <c r="T6003" s="1">
        <f>VLOOKUP(VLOOKUP(G6003,[2]Ma_KH!$A:$R,18,0)&amp;K6003,[2]Gia_MB!$A:$F,6,0)</f>
        <v>50183</v>
      </c>
      <c r="U6003" s="14">
        <f t="shared" si="840"/>
        <v>250915</v>
      </c>
      <c r="W6003" s="64">
        <f t="shared" si="841"/>
        <v>0</v>
      </c>
      <c r="X6003" s="3" t="str">
        <f t="shared" si="842"/>
        <v>8</v>
      </c>
      <c r="Z6003" s="14">
        <f t="shared" si="843"/>
        <v>20073.2</v>
      </c>
      <c r="AA6003" s="7">
        <f>VLOOKUP(G6003,[2]Ma_KH!$A:$R,14,0)</f>
        <v>60</v>
      </c>
      <c r="AD6003" s="7" t="str">
        <f>IFERROR(VLOOKUP(J6003,'Chuyển Mã'!$B$3:$C$9,2,0),"")</f>
        <v>Hà Nội</v>
      </c>
      <c r="AE6003" s="7" t="str">
        <f t="shared" si="838"/>
        <v>Giò Tai Lưỡi Xào 250</v>
      </c>
      <c r="AF6003" s="7">
        <f t="shared" si="839"/>
        <v>5</v>
      </c>
    </row>
    <row r="6004" spans="1:32" x14ac:dyDescent="0.25">
      <c r="A6004" s="11">
        <v>45904</v>
      </c>
      <c r="B6004" s="25">
        <v>4176573751</v>
      </c>
      <c r="C6004" s="12" t="s">
        <v>7214</v>
      </c>
      <c r="D6004" s="16">
        <v>45912</v>
      </c>
      <c r="G6004" s="13" t="s">
        <v>9092</v>
      </c>
      <c r="I6004" s="25" t="s">
        <v>9093</v>
      </c>
      <c r="J6004" s="13" t="s">
        <v>1809</v>
      </c>
      <c r="K6004" s="13" t="s">
        <v>32</v>
      </c>
      <c r="L6004" s="25" t="str">
        <f>VLOOKUP($K6004,[2]TONG_SL!$A:$D,2,0)</f>
        <v>Giò Tai Lưỡi Xào 250</v>
      </c>
      <c r="N6004" s="25" t="str">
        <f t="shared" si="844"/>
        <v>K-C6</v>
      </c>
      <c r="Q6004" s="25" t="str">
        <f>VLOOKUP(K6004,[2]TONG_SL!$A:$D,3,0)</f>
        <v>Túi</v>
      </c>
      <c r="R6004" s="1">
        <v>6</v>
      </c>
      <c r="T6004" s="1">
        <f>VLOOKUP(VLOOKUP(G6004,[2]Ma_KH!$A:$R,18,0)&amp;K6004,[2]Gia_MB!$A:$F,6,0)</f>
        <v>50183</v>
      </c>
      <c r="U6004" s="14">
        <f t="shared" si="840"/>
        <v>301098</v>
      </c>
      <c r="W6004" s="64">
        <f t="shared" si="841"/>
        <v>0</v>
      </c>
      <c r="X6004" s="3" t="str">
        <f t="shared" si="842"/>
        <v>8</v>
      </c>
      <c r="Z6004" s="14">
        <f t="shared" si="843"/>
        <v>24087.84</v>
      </c>
      <c r="AA6004" s="7">
        <f>VLOOKUP(G6004,[2]Ma_KH!$A:$R,14,0)</f>
        <v>60</v>
      </c>
      <c r="AD6004" s="7" t="str">
        <f>IFERROR(VLOOKUP(J6004,'Chuyển Mã'!$B$3:$C$9,2,0),"")</f>
        <v>Hà Nội</v>
      </c>
      <c r="AE6004" s="7" t="str">
        <f t="shared" si="838"/>
        <v>Giò Tai Lưỡi Xào 250</v>
      </c>
      <c r="AF6004" s="7">
        <f t="shared" si="839"/>
        <v>6</v>
      </c>
    </row>
    <row r="6005" spans="1:32" x14ac:dyDescent="0.25">
      <c r="A6005" s="11">
        <v>45904</v>
      </c>
      <c r="B6005" s="25">
        <v>4176573751</v>
      </c>
      <c r="C6005" s="12" t="s">
        <v>7214</v>
      </c>
      <c r="D6005" s="16">
        <v>45912</v>
      </c>
      <c r="G6005" s="13" t="s">
        <v>9092</v>
      </c>
      <c r="I6005" s="25" t="s">
        <v>9093</v>
      </c>
      <c r="J6005" s="13" t="s">
        <v>1809</v>
      </c>
      <c r="K6005" s="13" t="s">
        <v>27</v>
      </c>
      <c r="L6005" s="25" t="str">
        <f>VLOOKUP($K6005,[2]TONG_SL!$A:$D,2,0)</f>
        <v>Chân giò heo muối 300g</v>
      </c>
      <c r="N6005" s="25" t="str">
        <f t="shared" si="844"/>
        <v>K-C6</v>
      </c>
      <c r="Q6005" s="25" t="str">
        <f>VLOOKUP(K6005,[2]TONG_SL!$A:$D,3,0)</f>
        <v>Túi</v>
      </c>
      <c r="R6005" s="1">
        <v>15</v>
      </c>
      <c r="T6005" s="1">
        <f>VLOOKUP(VLOOKUP(G6005,[2]Ma_KH!$A:$R,18,0)&amp;K6005,[2]Gia_MB!$A:$F,6,0)</f>
        <v>73431</v>
      </c>
      <c r="U6005" s="14">
        <f t="shared" si="840"/>
        <v>1101465</v>
      </c>
      <c r="W6005" s="64">
        <f t="shared" si="841"/>
        <v>0</v>
      </c>
      <c r="X6005" s="3" t="str">
        <f t="shared" si="842"/>
        <v>8</v>
      </c>
      <c r="Z6005" s="14">
        <f t="shared" si="843"/>
        <v>88117.2</v>
      </c>
      <c r="AA6005" s="7">
        <f>VLOOKUP(G6005,[2]Ma_KH!$A:$R,14,0)</f>
        <v>60</v>
      </c>
      <c r="AD6005" s="7" t="str">
        <f>IFERROR(VLOOKUP(J6005,'Chuyển Mã'!$B$3:$C$9,2,0),"")</f>
        <v>Hà Nội</v>
      </c>
      <c r="AE6005" s="7" t="str">
        <f t="shared" si="838"/>
        <v>Chân giò heo muối 300g</v>
      </c>
      <c r="AF6005" s="7">
        <f t="shared" si="839"/>
        <v>15</v>
      </c>
    </row>
    <row r="6006" spans="1:32" x14ac:dyDescent="0.25">
      <c r="A6006" s="11">
        <v>45904</v>
      </c>
      <c r="B6006" s="25">
        <v>4176573751</v>
      </c>
      <c r="C6006" s="12" t="s">
        <v>7214</v>
      </c>
      <c r="D6006" s="16">
        <v>45912</v>
      </c>
      <c r="G6006" s="13" t="s">
        <v>9092</v>
      </c>
      <c r="I6006" s="25" t="s">
        <v>9093</v>
      </c>
      <c r="J6006" s="13" t="s">
        <v>1809</v>
      </c>
      <c r="K6006" s="13" t="s">
        <v>30</v>
      </c>
      <c r="L6006" s="25" t="str">
        <f>VLOOKUP($K6006,[2]TONG_SL!$A:$D,2,0)</f>
        <v>Gà muối 500g</v>
      </c>
      <c r="N6006" s="25" t="str">
        <f t="shared" si="844"/>
        <v>K-C6</v>
      </c>
      <c r="Q6006" s="25" t="str">
        <f>VLOOKUP(K6006,[2]TONG_SL!$A:$D,3,0)</f>
        <v>Túi</v>
      </c>
      <c r="R6006" s="1">
        <v>5</v>
      </c>
      <c r="T6006" s="1">
        <f>VLOOKUP(VLOOKUP(G6006,[2]Ma_KH!$A:$R,18,0)&amp;K6006,[2]Gia_MB!$A:$F,6,0)</f>
        <v>111058</v>
      </c>
      <c r="U6006" s="14">
        <f t="shared" si="840"/>
        <v>555290</v>
      </c>
      <c r="W6006" s="64">
        <f t="shared" si="841"/>
        <v>0</v>
      </c>
      <c r="X6006" s="3" t="str">
        <f t="shared" si="842"/>
        <v>8</v>
      </c>
      <c r="Z6006" s="14">
        <f t="shared" si="843"/>
        <v>44423.200000000004</v>
      </c>
      <c r="AA6006" s="7">
        <f>VLOOKUP(G6006,[2]Ma_KH!$A:$R,14,0)</f>
        <v>60</v>
      </c>
      <c r="AD6006" s="7" t="str">
        <f>IFERROR(VLOOKUP(J6006,'Chuyển Mã'!$B$3:$C$9,2,0),"")</f>
        <v>Hà Nội</v>
      </c>
      <c r="AE6006" s="7" t="str">
        <f t="shared" si="838"/>
        <v>Gà muối 500g</v>
      </c>
      <c r="AF6006" s="7">
        <f t="shared" si="839"/>
        <v>5</v>
      </c>
    </row>
    <row r="6007" spans="1:32" x14ac:dyDescent="0.25">
      <c r="A6007" s="11">
        <v>45906</v>
      </c>
      <c r="B6007" s="25">
        <v>57171</v>
      </c>
      <c r="C6007" s="12" t="s">
        <v>7214</v>
      </c>
      <c r="D6007" s="16">
        <v>45912</v>
      </c>
      <c r="G6007" s="13" t="s">
        <v>7616</v>
      </c>
      <c r="I6007" s="13" t="s">
        <v>7791</v>
      </c>
      <c r="J6007" s="13" t="s">
        <v>1811</v>
      </c>
      <c r="K6007" s="13" t="s">
        <v>568</v>
      </c>
      <c r="L6007" s="25" t="str">
        <f>VLOOKUP($K6007,[2]TONG_SL!$A:$D,2,0)</f>
        <v>Chân gà sả tắc 150g</v>
      </c>
      <c r="N6007" s="25" t="str">
        <f t="shared" si="844"/>
        <v>K-C6</v>
      </c>
      <c r="Q6007" s="25" t="str">
        <f>VLOOKUP(K6007,[2]TONG_SL!$A:$D,3,0)</f>
        <v>Túi</v>
      </c>
      <c r="R6007" s="1">
        <v>3</v>
      </c>
      <c r="T6007" s="1">
        <f>VLOOKUP(VLOOKUP(G6007,[2]Ma_KH!$A:$R,18,0)&amp;K6007,[2]Gia_MB!$A:$F,6,0)</f>
        <v>20250</v>
      </c>
      <c r="U6007" s="14">
        <f t="shared" si="840"/>
        <v>60750</v>
      </c>
      <c r="W6007" s="64">
        <f t="shared" si="841"/>
        <v>0</v>
      </c>
      <c r="X6007" s="3" t="str">
        <f t="shared" si="842"/>
        <v>8</v>
      </c>
      <c r="Z6007" s="14">
        <f t="shared" si="843"/>
        <v>4860</v>
      </c>
      <c r="AA6007" s="7">
        <f>VLOOKUP(G6007,[2]Ma_KH!$A:$R,14,0)</f>
        <v>51</v>
      </c>
      <c r="AD6007" s="7" t="str">
        <f>IFERROR(VLOOKUP(J6007,'Chuyển Mã'!$B$3:$C$9,2,0),"")</f>
        <v>Hà Nội</v>
      </c>
      <c r="AE6007" s="7" t="str">
        <f t="shared" si="838"/>
        <v>Chân gà sả tắc 150g</v>
      </c>
      <c r="AF6007" s="7">
        <f t="shared" si="839"/>
        <v>3</v>
      </c>
    </row>
    <row r="6008" spans="1:32" x14ac:dyDescent="0.25">
      <c r="A6008" s="11">
        <v>45906</v>
      </c>
      <c r="B6008" s="25">
        <v>57171</v>
      </c>
      <c r="C6008" s="12" t="s">
        <v>7214</v>
      </c>
      <c r="D6008" s="16">
        <v>45912</v>
      </c>
      <c r="G6008" s="13" t="s">
        <v>7616</v>
      </c>
      <c r="I6008" s="13" t="s">
        <v>7791</v>
      </c>
      <c r="J6008" s="13" t="s">
        <v>1811</v>
      </c>
      <c r="K6008" s="13" t="s">
        <v>27</v>
      </c>
      <c r="L6008" s="25" t="str">
        <f>VLOOKUP($K6008,[2]TONG_SL!$A:$D,2,0)</f>
        <v>Chân giò heo muối 300g</v>
      </c>
      <c r="N6008" s="25" t="str">
        <f t="shared" si="844"/>
        <v>K-C6</v>
      </c>
      <c r="Q6008" s="25" t="str">
        <f>VLOOKUP(K6008,[2]TONG_SL!$A:$D,3,0)</f>
        <v>Túi</v>
      </c>
      <c r="R6008" s="1">
        <v>5</v>
      </c>
      <c r="T6008" s="1">
        <f>VLOOKUP(VLOOKUP(G6008,[2]Ma_KH!$A:$R,18,0)&amp;K6008,[2]Gia_MB!$A:$F,6,0)</f>
        <v>73431</v>
      </c>
      <c r="U6008" s="14">
        <f t="shared" si="840"/>
        <v>367155</v>
      </c>
      <c r="W6008" s="64">
        <f t="shared" si="841"/>
        <v>0</v>
      </c>
      <c r="X6008" s="3" t="str">
        <f t="shared" si="842"/>
        <v>8</v>
      </c>
      <c r="Z6008" s="14">
        <f t="shared" si="843"/>
        <v>29372.400000000001</v>
      </c>
      <c r="AA6008" s="7">
        <f>VLOOKUP(G6008,[2]Ma_KH!$A:$R,14,0)</f>
        <v>51</v>
      </c>
      <c r="AD6008" s="7" t="str">
        <f>IFERROR(VLOOKUP(J6008,'Chuyển Mã'!$B$3:$C$9,2,0),"")</f>
        <v>Hà Nội</v>
      </c>
      <c r="AE6008" s="7" t="str">
        <f t="shared" si="838"/>
        <v>Chân giò heo muối 300g</v>
      </c>
      <c r="AF6008" s="7">
        <f t="shared" si="839"/>
        <v>5</v>
      </c>
    </row>
    <row r="6009" spans="1:32" x14ac:dyDescent="0.25">
      <c r="A6009" s="11">
        <v>45906</v>
      </c>
      <c r="B6009" s="25">
        <v>57171</v>
      </c>
      <c r="C6009" s="12" t="s">
        <v>7214</v>
      </c>
      <c r="D6009" s="16">
        <v>45912</v>
      </c>
      <c r="G6009" s="13" t="s">
        <v>7616</v>
      </c>
      <c r="I6009" s="13" t="s">
        <v>7791</v>
      </c>
      <c r="J6009" s="13" t="s">
        <v>1811</v>
      </c>
      <c r="K6009" s="13" t="s">
        <v>30</v>
      </c>
      <c r="L6009" s="25" t="str">
        <f>VLOOKUP($K6009,[2]TONG_SL!$A:$D,2,0)</f>
        <v>Gà muối 500g</v>
      </c>
      <c r="N6009" s="25" t="str">
        <f t="shared" si="844"/>
        <v>K-C6</v>
      </c>
      <c r="Q6009" s="25" t="str">
        <f>VLOOKUP(K6009,[2]TONG_SL!$A:$D,3,0)</f>
        <v>Túi</v>
      </c>
      <c r="R6009" s="1">
        <v>3</v>
      </c>
      <c r="T6009" s="1">
        <f>VLOOKUP(VLOOKUP(G6009,[2]Ma_KH!$A:$R,18,0)&amp;K6009,[2]Gia_MB!$A:$F,6,0)</f>
        <v>111058</v>
      </c>
      <c r="U6009" s="14">
        <f t="shared" si="840"/>
        <v>333174</v>
      </c>
      <c r="W6009" s="64">
        <f t="shared" si="841"/>
        <v>0</v>
      </c>
      <c r="X6009" s="3" t="str">
        <f t="shared" si="842"/>
        <v>8</v>
      </c>
      <c r="Z6009" s="14">
        <f t="shared" si="843"/>
        <v>26653.920000000002</v>
      </c>
      <c r="AA6009" s="7">
        <f>VLOOKUP(G6009,[2]Ma_KH!$A:$R,14,0)</f>
        <v>51</v>
      </c>
      <c r="AD6009" s="7" t="str">
        <f>IFERROR(VLOOKUP(J6009,'Chuyển Mã'!$B$3:$C$9,2,0),"")</f>
        <v>Hà Nội</v>
      </c>
      <c r="AE6009" s="7" t="str">
        <f t="shared" si="838"/>
        <v>Gà muối 500g</v>
      </c>
      <c r="AF6009" s="7">
        <f t="shared" si="839"/>
        <v>3</v>
      </c>
    </row>
    <row r="6010" spans="1:32" x14ac:dyDescent="0.25">
      <c r="A6010" s="11">
        <v>45906</v>
      </c>
      <c r="B6010" s="25">
        <v>57171</v>
      </c>
      <c r="C6010" s="12" t="s">
        <v>7214</v>
      </c>
      <c r="D6010" s="16">
        <v>45912</v>
      </c>
      <c r="G6010" s="13" t="s">
        <v>7616</v>
      </c>
      <c r="I6010" s="13" t="s">
        <v>7791</v>
      </c>
      <c r="J6010" s="13" t="s">
        <v>1811</v>
      </c>
      <c r="K6010" s="13" t="s">
        <v>32</v>
      </c>
      <c r="L6010" s="25" t="str">
        <f>VLOOKUP($K6010,[2]TONG_SL!$A:$D,2,0)</f>
        <v>Giò Tai Lưỡi Xào 250</v>
      </c>
      <c r="N6010" s="25" t="str">
        <f t="shared" si="844"/>
        <v>K-C6</v>
      </c>
      <c r="Q6010" s="25" t="str">
        <f>VLOOKUP(K6010,[2]TONG_SL!$A:$D,3,0)</f>
        <v>Túi</v>
      </c>
      <c r="R6010" s="1">
        <v>3</v>
      </c>
      <c r="T6010" s="1">
        <f>VLOOKUP(VLOOKUP(G6010,[2]Ma_KH!$A:$R,18,0)&amp;K6010,[2]Gia_MB!$A:$F,6,0)</f>
        <v>50183</v>
      </c>
      <c r="U6010" s="14">
        <f t="shared" si="840"/>
        <v>150549</v>
      </c>
      <c r="W6010" s="64">
        <f t="shared" si="841"/>
        <v>0</v>
      </c>
      <c r="X6010" s="3" t="str">
        <f t="shared" si="842"/>
        <v>8</v>
      </c>
      <c r="Z6010" s="14">
        <f t="shared" si="843"/>
        <v>12043.92</v>
      </c>
      <c r="AA6010" s="7">
        <f>VLOOKUP(G6010,[2]Ma_KH!$A:$R,14,0)</f>
        <v>51</v>
      </c>
      <c r="AD6010" s="7" t="str">
        <f>IFERROR(VLOOKUP(J6010,'Chuyển Mã'!$B$3:$C$9,2,0),"")</f>
        <v>Hà Nội</v>
      </c>
      <c r="AE6010" s="7" t="str">
        <f t="shared" si="838"/>
        <v>Giò Tai Lưỡi Xào 250</v>
      </c>
      <c r="AF6010" s="7">
        <f t="shared" si="839"/>
        <v>3</v>
      </c>
    </row>
    <row r="6011" spans="1:32" x14ac:dyDescent="0.25">
      <c r="A6011" s="11">
        <v>45906</v>
      </c>
      <c r="B6011" s="25">
        <v>57171</v>
      </c>
      <c r="C6011" s="12" t="s">
        <v>7214</v>
      </c>
      <c r="D6011" s="16">
        <v>45912</v>
      </c>
      <c r="G6011" s="13" t="s">
        <v>7616</v>
      </c>
      <c r="I6011" s="13" t="s">
        <v>7791</v>
      </c>
      <c r="J6011" s="13" t="s">
        <v>1811</v>
      </c>
      <c r="K6011" s="13" t="s">
        <v>8471</v>
      </c>
      <c r="L6011" s="25" t="str">
        <f>VLOOKUP($K6011,[2]TONG_SL!$A:$D,2,0)</f>
        <v>Mọc Nấm Hương 250g</v>
      </c>
      <c r="N6011" s="25" t="str">
        <f t="shared" si="844"/>
        <v>K-C6</v>
      </c>
      <c r="Q6011" s="25" t="str">
        <f>VLOOKUP(K6011,[2]TONG_SL!$A:$D,3,0)</f>
        <v>Túi</v>
      </c>
      <c r="R6011" s="1">
        <v>3</v>
      </c>
      <c r="T6011" s="1">
        <f>VLOOKUP(VLOOKUP(G6011,[2]Ma_KH!$A:$R,18,0)&amp;K6011,[2]Gia_MB!$A:$F,6,0)</f>
        <v>46000</v>
      </c>
      <c r="U6011" s="14">
        <f t="shared" si="840"/>
        <v>138000</v>
      </c>
      <c r="W6011" s="64">
        <f t="shared" si="841"/>
        <v>0</v>
      </c>
      <c r="X6011" s="3" t="str">
        <f t="shared" si="842"/>
        <v>8</v>
      </c>
      <c r="Z6011" s="14">
        <f t="shared" si="843"/>
        <v>11040</v>
      </c>
      <c r="AA6011" s="7">
        <f>VLOOKUP(G6011,[2]Ma_KH!$A:$R,14,0)</f>
        <v>51</v>
      </c>
      <c r="AD6011" s="7" t="str">
        <f>IFERROR(VLOOKUP(J6011,'Chuyển Mã'!$B$3:$C$9,2,0),"")</f>
        <v>Hà Nội</v>
      </c>
      <c r="AE6011" s="7" t="str">
        <f t="shared" si="838"/>
        <v>Mọc Nấm Hương 250g</v>
      </c>
      <c r="AF6011" s="7">
        <f t="shared" si="839"/>
        <v>3</v>
      </c>
    </row>
    <row r="6012" spans="1:32" x14ac:dyDescent="0.25">
      <c r="A6012" s="11">
        <v>45906</v>
      </c>
      <c r="B6012" s="25">
        <v>57171</v>
      </c>
      <c r="C6012" s="12" t="s">
        <v>7214</v>
      </c>
      <c r="D6012" s="16">
        <v>45912</v>
      </c>
      <c r="G6012" s="13" t="s">
        <v>7616</v>
      </c>
      <c r="I6012" s="13" t="s">
        <v>7791</v>
      </c>
      <c r="J6012" s="13" t="s">
        <v>1811</v>
      </c>
      <c r="K6012" s="13" t="s">
        <v>8885</v>
      </c>
      <c r="L6012" s="25" t="str">
        <f>VLOOKUP($K6012,[2]TONG_SL!$A:$D,2,0)</f>
        <v>Tai heo sốt thái 150g</v>
      </c>
      <c r="N6012" s="25" t="str">
        <f t="shared" si="844"/>
        <v>K-C6</v>
      </c>
      <c r="Q6012" s="25" t="str">
        <f>VLOOKUP(K6012,[2]TONG_SL!$A:$D,3,0)</f>
        <v>Túi</v>
      </c>
      <c r="R6012" s="1">
        <v>3</v>
      </c>
      <c r="T6012" s="1">
        <f>VLOOKUP(VLOOKUP(G6012,[2]Ma_KH!$A:$R,18,0)&amp;K6012,[2]Gia_MB!$A:$F,6,0)</f>
        <v>19500</v>
      </c>
      <c r="U6012" s="14">
        <f t="shared" si="840"/>
        <v>58500</v>
      </c>
      <c r="W6012" s="64">
        <f t="shared" si="841"/>
        <v>0</v>
      </c>
      <c r="X6012" s="3" t="str">
        <f t="shared" si="842"/>
        <v>8</v>
      </c>
      <c r="Z6012" s="14">
        <f t="shared" si="843"/>
        <v>4680</v>
      </c>
      <c r="AA6012" s="7">
        <f>VLOOKUP(G6012,[2]Ma_KH!$A:$R,14,0)</f>
        <v>51</v>
      </c>
      <c r="AD6012" s="7" t="str">
        <f>IFERROR(VLOOKUP(J6012,'Chuyển Mã'!$B$3:$C$9,2,0),"")</f>
        <v>Hà Nội</v>
      </c>
      <c r="AE6012" s="7" t="str">
        <f t="shared" si="838"/>
        <v>Tai heo sốt thái 150g</v>
      </c>
      <c r="AF6012" s="7">
        <f t="shared" si="839"/>
        <v>3</v>
      </c>
    </row>
    <row r="6013" spans="1:32" x14ac:dyDescent="0.25">
      <c r="A6013" s="11">
        <v>45906</v>
      </c>
      <c r="B6013" s="25">
        <v>57171</v>
      </c>
      <c r="C6013" s="12" t="s">
        <v>7214</v>
      </c>
      <c r="D6013" s="16">
        <v>45912</v>
      </c>
      <c r="G6013" s="13" t="s">
        <v>7616</v>
      </c>
      <c r="I6013" s="13" t="s">
        <v>7791</v>
      </c>
      <c r="J6013" s="13" t="s">
        <v>1811</v>
      </c>
      <c r="K6013" s="13" t="s">
        <v>8880</v>
      </c>
      <c r="L6013" s="25" t="str">
        <f>VLOOKUP($K6013,[2]TONG_SL!$A:$D,2,0)</f>
        <v>Chân giò heo muối 100g</v>
      </c>
      <c r="N6013" s="25" t="str">
        <f t="shared" si="844"/>
        <v>K-C6</v>
      </c>
      <c r="Q6013" s="25" t="str">
        <f>VLOOKUP(K6013,[2]TONG_SL!$A:$D,3,0)</f>
        <v>Gói</v>
      </c>
      <c r="R6013" s="1">
        <v>10</v>
      </c>
      <c r="T6013" s="1">
        <f>VLOOKUP(VLOOKUP(G6013,[2]Ma_KH!$A:$R,18,0)&amp;K6013,[2]Gia_MB!$A:$F,6,0)</f>
        <v>24549</v>
      </c>
      <c r="U6013" s="14">
        <f t="shared" si="840"/>
        <v>245490</v>
      </c>
      <c r="W6013" s="64">
        <f t="shared" si="841"/>
        <v>0</v>
      </c>
      <c r="X6013" s="3" t="str">
        <f t="shared" si="842"/>
        <v>8</v>
      </c>
      <c r="Z6013" s="14">
        <f t="shared" si="843"/>
        <v>19639.2</v>
      </c>
      <c r="AA6013" s="7">
        <f>VLOOKUP(G6013,[2]Ma_KH!$A:$R,14,0)</f>
        <v>51</v>
      </c>
      <c r="AD6013" s="7" t="str">
        <f>IFERROR(VLOOKUP(J6013,'Chuyển Mã'!$B$3:$C$9,2,0),"")</f>
        <v>Hà Nội</v>
      </c>
      <c r="AE6013" s="7" t="str">
        <f t="shared" si="838"/>
        <v>Chân giò heo muối 100g</v>
      </c>
      <c r="AF6013" s="7">
        <f t="shared" si="839"/>
        <v>10</v>
      </c>
    </row>
    <row r="6014" spans="1:32" x14ac:dyDescent="0.25">
      <c r="A6014" s="11">
        <v>45906</v>
      </c>
      <c r="B6014" s="25">
        <v>57171</v>
      </c>
      <c r="C6014" s="12" t="s">
        <v>7214</v>
      </c>
      <c r="D6014" s="16">
        <v>45912</v>
      </c>
      <c r="G6014" s="13" t="s">
        <v>7616</v>
      </c>
      <c r="I6014" s="13" t="s">
        <v>7791</v>
      </c>
      <c r="J6014" s="13" t="s">
        <v>1811</v>
      </c>
      <c r="K6014" s="13" t="s">
        <v>8883</v>
      </c>
      <c r="L6014" s="25" t="str">
        <f>VLOOKUP($K6014,[2]TONG_SL!$A:$D,2,0)</f>
        <v>Gà muối hun khói 300g</v>
      </c>
      <c r="N6014" s="25" t="str">
        <f t="shared" si="844"/>
        <v>K-C6</v>
      </c>
      <c r="Q6014" s="25" t="str">
        <f>VLOOKUP(K6014,[2]TONG_SL!$A:$D,3,0)</f>
        <v>Túi</v>
      </c>
      <c r="R6014" s="1">
        <v>3</v>
      </c>
      <c r="T6014" s="1">
        <f>VLOOKUP(VLOOKUP(G6014,[2]Ma_KH!$A:$R,18,0)&amp;K6014,[2]Gia_MB!$A:$F,6,0)</f>
        <v>70000</v>
      </c>
      <c r="U6014" s="14">
        <f t="shared" si="840"/>
        <v>210000</v>
      </c>
      <c r="W6014" s="64">
        <f t="shared" si="841"/>
        <v>0</v>
      </c>
      <c r="X6014" s="3" t="str">
        <f t="shared" si="842"/>
        <v>8</v>
      </c>
      <c r="Z6014" s="14">
        <f t="shared" si="843"/>
        <v>16800</v>
      </c>
      <c r="AA6014" s="7">
        <f>VLOOKUP(G6014,[2]Ma_KH!$A:$R,14,0)</f>
        <v>51</v>
      </c>
      <c r="AD6014" s="7" t="str">
        <f>IFERROR(VLOOKUP(J6014,'Chuyển Mã'!$B$3:$C$9,2,0),"")</f>
        <v>Hà Nội</v>
      </c>
      <c r="AE6014" s="7" t="str">
        <f t="shared" si="838"/>
        <v>Gà muối hun khói 300g</v>
      </c>
      <c r="AF6014" s="7">
        <f t="shared" si="839"/>
        <v>3</v>
      </c>
    </row>
    <row r="6015" spans="1:32" x14ac:dyDescent="0.25">
      <c r="A6015" s="11">
        <v>45905</v>
      </c>
      <c r="B6015" s="25">
        <v>31127</v>
      </c>
      <c r="C6015" s="12" t="s">
        <v>7214</v>
      </c>
      <c r="D6015" s="16">
        <v>45912</v>
      </c>
      <c r="G6015" s="13" t="s">
        <v>625</v>
      </c>
      <c r="I6015" s="13" t="s">
        <v>9094</v>
      </c>
      <c r="J6015" s="13" t="s">
        <v>1815</v>
      </c>
      <c r="K6015" s="13" t="s">
        <v>30</v>
      </c>
      <c r="L6015" s="25" t="str">
        <f>VLOOKUP($K6015,[2]TONG_SL!$A:$D,2,0)</f>
        <v>Gà muối 500g</v>
      </c>
      <c r="N6015" s="25" t="str">
        <f t="shared" si="844"/>
        <v>K-C6</v>
      </c>
      <c r="Q6015" s="25" t="str">
        <f>VLOOKUP(K6015,[2]TONG_SL!$A:$D,3,0)</f>
        <v>Túi</v>
      </c>
      <c r="R6015" s="1">
        <v>5</v>
      </c>
      <c r="T6015" s="1">
        <f>VLOOKUP(VLOOKUP(G6015,[2]Ma_KH!$A:$R,18,0)&amp;K6015,[2]Gia_MB!$A:$F,6,0)</f>
        <v>111058</v>
      </c>
      <c r="U6015" s="14">
        <f t="shared" si="840"/>
        <v>555290</v>
      </c>
      <c r="W6015" s="64">
        <f t="shared" si="841"/>
        <v>0</v>
      </c>
      <c r="X6015" s="3" t="str">
        <f t="shared" si="842"/>
        <v>8</v>
      </c>
      <c r="Z6015" s="14">
        <f t="shared" si="843"/>
        <v>44423.200000000004</v>
      </c>
      <c r="AA6015" s="7">
        <f>VLOOKUP(G6015,[2]Ma_KH!$A:$R,14,0)</f>
        <v>50</v>
      </c>
      <c r="AD6015" s="7" t="str">
        <f>IFERROR(VLOOKUP(J6015,'Chuyển Mã'!$B$3:$C$9,2,0),"")</f>
        <v>Hà Nội</v>
      </c>
      <c r="AE6015" s="7" t="str">
        <f t="shared" si="838"/>
        <v>Gà muối 500g</v>
      </c>
      <c r="AF6015" s="7">
        <f t="shared" si="839"/>
        <v>5</v>
      </c>
    </row>
    <row r="6016" spans="1:32" x14ac:dyDescent="0.25">
      <c r="A6016" s="11">
        <v>45905</v>
      </c>
      <c r="B6016" s="25">
        <v>31127</v>
      </c>
      <c r="C6016" s="12" t="s">
        <v>7214</v>
      </c>
      <c r="D6016" s="16">
        <v>45912</v>
      </c>
      <c r="G6016" s="13" t="s">
        <v>625</v>
      </c>
      <c r="I6016" s="13" t="s">
        <v>9094</v>
      </c>
      <c r="J6016" s="13" t="s">
        <v>1815</v>
      </c>
      <c r="K6016" s="13" t="s">
        <v>27</v>
      </c>
      <c r="L6016" s="25" t="str">
        <f>VLOOKUP($K6016,[2]TONG_SL!$A:$D,2,0)</f>
        <v>Chân giò heo muối 300g</v>
      </c>
      <c r="N6016" s="25" t="str">
        <f t="shared" si="844"/>
        <v>K-C6</v>
      </c>
      <c r="Q6016" s="25" t="str">
        <f>VLOOKUP(K6016,[2]TONG_SL!$A:$D,3,0)</f>
        <v>Túi</v>
      </c>
      <c r="R6016" s="1">
        <v>5</v>
      </c>
      <c r="T6016" s="1">
        <f>VLOOKUP(VLOOKUP(G6016,[2]Ma_KH!$A:$R,18,0)&amp;K6016,[2]Gia_MB!$A:$F,6,0)</f>
        <v>73431</v>
      </c>
      <c r="U6016" s="14">
        <f t="shared" si="840"/>
        <v>367155</v>
      </c>
      <c r="W6016" s="64">
        <f t="shared" si="841"/>
        <v>0</v>
      </c>
      <c r="X6016" s="3" t="str">
        <f t="shared" si="842"/>
        <v>8</v>
      </c>
      <c r="Z6016" s="14">
        <f t="shared" si="843"/>
        <v>29372.400000000001</v>
      </c>
      <c r="AA6016" s="7">
        <f>VLOOKUP(G6016,[2]Ma_KH!$A:$R,14,0)</f>
        <v>50</v>
      </c>
      <c r="AD6016" s="7" t="str">
        <f>IFERROR(VLOOKUP(J6016,'Chuyển Mã'!$B$3:$C$9,2,0),"")</f>
        <v>Hà Nội</v>
      </c>
      <c r="AE6016" s="7" t="str">
        <f t="shared" si="838"/>
        <v>Chân giò heo muối 300g</v>
      </c>
      <c r="AF6016" s="7">
        <f t="shared" si="839"/>
        <v>5</v>
      </c>
    </row>
    <row r="6017" spans="1:32" x14ac:dyDescent="0.25">
      <c r="A6017" s="11">
        <v>45910</v>
      </c>
      <c r="B6017" s="25">
        <v>31702</v>
      </c>
      <c r="C6017" s="12" t="s">
        <v>7214</v>
      </c>
      <c r="D6017" s="16">
        <v>45912</v>
      </c>
      <c r="G6017" s="13" t="s">
        <v>762</v>
      </c>
      <c r="I6017" s="13" t="s">
        <v>9095</v>
      </c>
      <c r="J6017" s="13" t="s">
        <v>1811</v>
      </c>
      <c r="K6017" s="13" t="s">
        <v>558</v>
      </c>
      <c r="L6017" s="25" t="str">
        <f>VLOOKUP($K6017,[2]TONG_SL!$A:$D,2,0)</f>
        <v>Gà muối hun khói 300g</v>
      </c>
      <c r="N6017" s="25" t="str">
        <f t="shared" si="844"/>
        <v>K-C6</v>
      </c>
      <c r="Q6017" s="25" t="str">
        <f>VLOOKUP(K6017,[2]TONG_SL!$A:$D,3,0)</f>
        <v>Túi</v>
      </c>
      <c r="R6017" s="1">
        <v>5</v>
      </c>
      <c r="T6017" s="1">
        <f>VLOOKUP(VLOOKUP(G6017,[2]Ma_KH!$A:$R,18,0)&amp;K6017,[2]Gia_MB!$A:$F,6,0)</f>
        <v>66500</v>
      </c>
      <c r="U6017" s="14">
        <f t="shared" si="840"/>
        <v>332500</v>
      </c>
      <c r="W6017" s="64">
        <f t="shared" si="841"/>
        <v>0</v>
      </c>
      <c r="X6017" s="3" t="str">
        <f t="shared" si="842"/>
        <v>8</v>
      </c>
      <c r="Z6017" s="14">
        <f t="shared" si="843"/>
        <v>26600</v>
      </c>
      <c r="AA6017" s="7">
        <f>VLOOKUP(G6017,[2]Ma_KH!$A:$R,14,0)</f>
        <v>50</v>
      </c>
      <c r="AD6017" s="7" t="str">
        <f>IFERROR(VLOOKUP(J6017,'Chuyển Mã'!$B$3:$C$9,2,0),"")</f>
        <v>Hà Nội</v>
      </c>
      <c r="AE6017" s="7" t="str">
        <f t="shared" si="838"/>
        <v>Gà muối hun khói 300g</v>
      </c>
      <c r="AF6017" s="7">
        <f t="shared" si="839"/>
        <v>5</v>
      </c>
    </row>
    <row r="6018" spans="1:32" x14ac:dyDescent="0.25">
      <c r="A6018" s="11">
        <v>45910</v>
      </c>
      <c r="B6018" s="25">
        <v>31702</v>
      </c>
      <c r="C6018" s="12" t="s">
        <v>7214</v>
      </c>
      <c r="D6018" s="16">
        <v>45912</v>
      </c>
      <c r="G6018" s="13" t="s">
        <v>762</v>
      </c>
      <c r="I6018" s="13" t="s">
        <v>9095</v>
      </c>
      <c r="J6018" s="13" t="s">
        <v>1811</v>
      </c>
      <c r="K6018" s="13" t="s">
        <v>556</v>
      </c>
      <c r="L6018" s="25" t="str">
        <f>VLOOKUP($K6018,[2]TONG_SL!$A:$D,2,0)</f>
        <v>Chân giò heo muối 100g</v>
      </c>
      <c r="N6018" s="25" t="str">
        <f t="shared" si="844"/>
        <v>K-C6</v>
      </c>
      <c r="Q6018" s="25" t="str">
        <f>VLOOKUP(K6018,[2]TONG_SL!$A:$D,3,0)</f>
        <v>Gói</v>
      </c>
      <c r="R6018" s="1">
        <v>10</v>
      </c>
      <c r="T6018" s="1">
        <f>VLOOKUP(VLOOKUP(G6018,[2]Ma_KH!$A:$R,18,0)&amp;K6018,[2]Gia_MB!$A:$F,6,0)</f>
        <v>24549</v>
      </c>
      <c r="U6018" s="14">
        <f t="shared" si="840"/>
        <v>245490</v>
      </c>
      <c r="W6018" s="64">
        <f t="shared" si="841"/>
        <v>0</v>
      </c>
      <c r="X6018" s="3" t="str">
        <f t="shared" si="842"/>
        <v>8</v>
      </c>
      <c r="Z6018" s="14">
        <f t="shared" si="843"/>
        <v>19639.2</v>
      </c>
      <c r="AA6018" s="7">
        <f>VLOOKUP(G6018,[2]Ma_KH!$A:$R,14,0)</f>
        <v>50</v>
      </c>
      <c r="AD6018" s="7" t="str">
        <f>IFERROR(VLOOKUP(J6018,'Chuyển Mã'!$B$3:$C$9,2,0),"")</f>
        <v>Hà Nội</v>
      </c>
      <c r="AE6018" s="7" t="str">
        <f t="shared" si="838"/>
        <v>Chân giò heo muối 100g</v>
      </c>
      <c r="AF6018" s="7">
        <f t="shared" si="839"/>
        <v>10</v>
      </c>
    </row>
    <row r="6019" spans="1:32" x14ac:dyDescent="0.25">
      <c r="A6019" s="11">
        <v>45910</v>
      </c>
      <c r="B6019" s="25">
        <v>31702</v>
      </c>
      <c r="C6019" s="12" t="s">
        <v>7214</v>
      </c>
      <c r="D6019" s="16">
        <v>45912</v>
      </c>
      <c r="G6019" s="13" t="s">
        <v>762</v>
      </c>
      <c r="I6019" s="13" t="s">
        <v>9095</v>
      </c>
      <c r="J6019" s="13" t="s">
        <v>1811</v>
      </c>
      <c r="K6019" s="13" t="s">
        <v>570</v>
      </c>
      <c r="L6019" s="25" t="str">
        <f>VLOOKUP($K6019,[2]TONG_SL!$A:$D,2,0)</f>
        <v>Tai heo sốt thái 150g</v>
      </c>
      <c r="N6019" s="25" t="str">
        <f t="shared" si="844"/>
        <v>K-C6</v>
      </c>
      <c r="Q6019" s="25" t="str">
        <f>VLOOKUP(K6019,[2]TONG_SL!$A:$D,3,0)</f>
        <v>Túi</v>
      </c>
      <c r="R6019" s="1">
        <v>4</v>
      </c>
      <c r="T6019" s="1">
        <f>VLOOKUP(VLOOKUP(G6019,[2]Ma_KH!$A:$R,18,0)&amp;K6019,[2]Gia_MB!$A:$F,6,0)</f>
        <v>21667</v>
      </c>
      <c r="U6019" s="14">
        <f t="shared" si="840"/>
        <v>86668</v>
      </c>
      <c r="W6019" s="64">
        <f t="shared" si="841"/>
        <v>0</v>
      </c>
      <c r="X6019" s="3" t="str">
        <f t="shared" si="842"/>
        <v>8</v>
      </c>
      <c r="Z6019" s="14">
        <f t="shared" si="843"/>
        <v>6933.4400000000005</v>
      </c>
      <c r="AA6019" s="7">
        <f>VLOOKUP(G6019,[2]Ma_KH!$A:$R,14,0)</f>
        <v>50</v>
      </c>
      <c r="AD6019" s="7" t="str">
        <f>IFERROR(VLOOKUP(J6019,'Chuyển Mã'!$B$3:$C$9,2,0),"")</f>
        <v>Hà Nội</v>
      </c>
      <c r="AE6019" s="7" t="str">
        <f t="shared" ref="AE6019:AE6082" si="845">IFERROR(L6019,"")</f>
        <v>Tai heo sốt thái 150g</v>
      </c>
      <c r="AF6019" s="7">
        <f t="shared" ref="AF6019:AF6082" si="846">R6019</f>
        <v>4</v>
      </c>
    </row>
    <row r="6020" spans="1:32" x14ac:dyDescent="0.25">
      <c r="A6020" s="11">
        <v>45910</v>
      </c>
      <c r="B6020" s="25">
        <v>31702</v>
      </c>
      <c r="C6020" s="12" t="s">
        <v>7214</v>
      </c>
      <c r="D6020" s="16">
        <v>45912</v>
      </c>
      <c r="G6020" s="13" t="s">
        <v>762</v>
      </c>
      <c r="I6020" s="13" t="s">
        <v>9095</v>
      </c>
      <c r="J6020" s="13" t="s">
        <v>1811</v>
      </c>
      <c r="K6020" s="13" t="s">
        <v>27</v>
      </c>
      <c r="L6020" s="25" t="str">
        <f>VLOOKUP($K6020,[2]TONG_SL!$A:$D,2,0)</f>
        <v>Chân giò heo muối 300g</v>
      </c>
      <c r="N6020" s="25" t="str">
        <f t="shared" si="844"/>
        <v>K-C6</v>
      </c>
      <c r="Q6020" s="25" t="str">
        <f>VLOOKUP(K6020,[2]TONG_SL!$A:$D,3,0)</f>
        <v>Túi</v>
      </c>
      <c r="R6020" s="1">
        <v>1</v>
      </c>
      <c r="T6020" s="1">
        <f>VLOOKUP(VLOOKUP(G6020,[2]Ma_KH!$A:$R,18,0)&amp;K6020,[2]Gia_MB!$A:$F,6,0)</f>
        <v>73431</v>
      </c>
      <c r="U6020" s="14">
        <f t="shared" si="840"/>
        <v>73431</v>
      </c>
      <c r="W6020" s="64">
        <f t="shared" si="841"/>
        <v>0</v>
      </c>
      <c r="X6020" s="3" t="str">
        <f t="shared" si="842"/>
        <v>8</v>
      </c>
      <c r="Z6020" s="14">
        <f t="shared" si="843"/>
        <v>5874.4800000000005</v>
      </c>
      <c r="AA6020" s="7">
        <f>VLOOKUP(G6020,[2]Ma_KH!$A:$R,14,0)</f>
        <v>50</v>
      </c>
      <c r="AD6020" s="7" t="str">
        <f>IFERROR(VLOOKUP(J6020,'Chuyển Mã'!$B$3:$C$9,2,0),"")</f>
        <v>Hà Nội</v>
      </c>
      <c r="AE6020" s="7" t="str">
        <f t="shared" si="845"/>
        <v>Chân giò heo muối 300g</v>
      </c>
      <c r="AF6020" s="7">
        <f t="shared" si="846"/>
        <v>1</v>
      </c>
    </row>
    <row r="6021" spans="1:32" x14ac:dyDescent="0.25">
      <c r="A6021" s="11">
        <v>45910</v>
      </c>
      <c r="B6021" s="25">
        <v>31702</v>
      </c>
      <c r="C6021" s="12" t="s">
        <v>7214</v>
      </c>
      <c r="D6021" s="16">
        <v>45912</v>
      </c>
      <c r="G6021" s="13" t="s">
        <v>762</v>
      </c>
      <c r="I6021" s="13" t="s">
        <v>9095</v>
      </c>
      <c r="J6021" s="13" t="s">
        <v>1811</v>
      </c>
      <c r="K6021" s="13" t="s">
        <v>32</v>
      </c>
      <c r="L6021" s="25" t="str">
        <f>VLOOKUP($K6021,[2]TONG_SL!$A:$D,2,0)</f>
        <v>Giò Tai Lưỡi Xào 250</v>
      </c>
      <c r="N6021" s="25" t="str">
        <f t="shared" si="844"/>
        <v>K-C6</v>
      </c>
      <c r="Q6021" s="25" t="str">
        <f>VLOOKUP(K6021,[2]TONG_SL!$A:$D,3,0)</f>
        <v>Túi</v>
      </c>
      <c r="R6021" s="1">
        <v>4</v>
      </c>
      <c r="T6021" s="1">
        <f>VLOOKUP(VLOOKUP(G6021,[2]Ma_KH!$A:$R,18,0)&amp;K6021,[2]Gia_MB!$A:$F,6,0)</f>
        <v>50183</v>
      </c>
      <c r="U6021" s="14">
        <f t="shared" si="840"/>
        <v>200732</v>
      </c>
      <c r="W6021" s="64">
        <f t="shared" si="841"/>
        <v>0</v>
      </c>
      <c r="X6021" s="3" t="str">
        <f t="shared" si="842"/>
        <v>8</v>
      </c>
      <c r="Z6021" s="14">
        <f t="shared" si="843"/>
        <v>16058.56</v>
      </c>
      <c r="AA6021" s="7">
        <f>VLOOKUP(G6021,[2]Ma_KH!$A:$R,14,0)</f>
        <v>50</v>
      </c>
      <c r="AD6021" s="7" t="str">
        <f>IFERROR(VLOOKUP(J6021,'Chuyển Mã'!$B$3:$C$9,2,0),"")</f>
        <v>Hà Nội</v>
      </c>
      <c r="AE6021" s="7" t="str">
        <f t="shared" si="845"/>
        <v>Giò Tai Lưỡi Xào 250</v>
      </c>
      <c r="AF6021" s="7">
        <f t="shared" si="846"/>
        <v>4</v>
      </c>
    </row>
    <row r="6022" spans="1:32" x14ac:dyDescent="0.25">
      <c r="A6022" s="11">
        <v>45912</v>
      </c>
      <c r="B6022" s="25">
        <v>58975</v>
      </c>
      <c r="C6022" s="12" t="s">
        <v>7214</v>
      </c>
      <c r="D6022" s="16">
        <v>45912</v>
      </c>
      <c r="G6022" s="13" t="s">
        <v>619</v>
      </c>
      <c r="I6022" s="13" t="s">
        <v>7876</v>
      </c>
      <c r="J6022" s="13" t="s">
        <v>1811</v>
      </c>
      <c r="K6022" s="13" t="s">
        <v>27</v>
      </c>
      <c r="L6022" s="25" t="str">
        <f>VLOOKUP($K6022,[2]TONG_SL!$A:$D,2,0)</f>
        <v>Chân giò heo muối 300g</v>
      </c>
      <c r="N6022" s="25" t="str">
        <f t="shared" si="844"/>
        <v>K-C6</v>
      </c>
      <c r="Q6022" s="25" t="str">
        <f>VLOOKUP(K6022,[2]TONG_SL!$A:$D,3,0)</f>
        <v>Túi</v>
      </c>
      <c r="R6022" s="1">
        <v>5</v>
      </c>
      <c r="T6022" s="1">
        <f>VLOOKUP(VLOOKUP(G6022,[2]Ma_KH!$A:$R,18,0)&amp;K6022,[2]Gia_MB!$A:$F,6,0)</f>
        <v>73431</v>
      </c>
      <c r="U6022" s="14">
        <f t="shared" si="840"/>
        <v>367155</v>
      </c>
      <c r="W6022" s="64">
        <f t="shared" si="841"/>
        <v>0</v>
      </c>
      <c r="X6022" s="3" t="str">
        <f t="shared" si="842"/>
        <v>8</v>
      </c>
      <c r="Z6022" s="14">
        <f t="shared" si="843"/>
        <v>29372.400000000001</v>
      </c>
      <c r="AA6022" s="7">
        <f>VLOOKUP(G6022,[2]Ma_KH!$A:$R,14,0)</f>
        <v>51</v>
      </c>
      <c r="AD6022" s="7" t="str">
        <f>IFERROR(VLOOKUP(J6022,'Chuyển Mã'!$B$3:$C$9,2,0),"")</f>
        <v>Hà Nội</v>
      </c>
      <c r="AE6022" s="7" t="str">
        <f t="shared" si="845"/>
        <v>Chân giò heo muối 300g</v>
      </c>
      <c r="AF6022" s="7">
        <f t="shared" si="846"/>
        <v>5</v>
      </c>
    </row>
    <row r="6023" spans="1:32" x14ac:dyDescent="0.25">
      <c r="A6023" s="11">
        <v>45912</v>
      </c>
      <c r="B6023" s="25">
        <v>58975</v>
      </c>
      <c r="C6023" s="12" t="s">
        <v>7214</v>
      </c>
      <c r="D6023" s="16">
        <v>45912</v>
      </c>
      <c r="G6023" s="13" t="s">
        <v>619</v>
      </c>
      <c r="I6023" s="13" t="s">
        <v>7876</v>
      </c>
      <c r="J6023" s="13" t="s">
        <v>1811</v>
      </c>
      <c r="K6023" s="13" t="s">
        <v>30</v>
      </c>
      <c r="L6023" s="25" t="str">
        <f>VLOOKUP($K6023,[2]TONG_SL!$A:$D,2,0)</f>
        <v>Gà muối 500g</v>
      </c>
      <c r="N6023" s="25" t="str">
        <f t="shared" si="844"/>
        <v>K-C6</v>
      </c>
      <c r="Q6023" s="25" t="str">
        <f>VLOOKUP(K6023,[2]TONG_SL!$A:$D,3,0)</f>
        <v>Túi</v>
      </c>
      <c r="R6023" s="1">
        <v>3</v>
      </c>
      <c r="T6023" s="1">
        <f>VLOOKUP(VLOOKUP(G6023,[2]Ma_KH!$A:$R,18,0)&amp;K6023,[2]Gia_MB!$A:$F,6,0)</f>
        <v>111058</v>
      </c>
      <c r="U6023" s="14">
        <f t="shared" si="840"/>
        <v>333174</v>
      </c>
      <c r="W6023" s="64">
        <f t="shared" si="841"/>
        <v>0</v>
      </c>
      <c r="X6023" s="3" t="str">
        <f t="shared" si="842"/>
        <v>8</v>
      </c>
      <c r="Z6023" s="14">
        <f t="shared" si="843"/>
        <v>26653.920000000002</v>
      </c>
      <c r="AA6023" s="7">
        <f>VLOOKUP(G6023,[2]Ma_KH!$A:$R,14,0)</f>
        <v>51</v>
      </c>
      <c r="AD6023" s="7" t="str">
        <f>IFERROR(VLOOKUP(J6023,'Chuyển Mã'!$B$3:$C$9,2,0),"")</f>
        <v>Hà Nội</v>
      </c>
      <c r="AE6023" s="7" t="str">
        <f t="shared" si="845"/>
        <v>Gà muối 500g</v>
      </c>
      <c r="AF6023" s="7">
        <f t="shared" si="846"/>
        <v>3</v>
      </c>
    </row>
    <row r="6024" spans="1:32" x14ac:dyDescent="0.25">
      <c r="A6024" s="11">
        <v>45912</v>
      </c>
      <c r="B6024" s="25">
        <v>58975</v>
      </c>
      <c r="C6024" s="12" t="s">
        <v>7214</v>
      </c>
      <c r="D6024" s="16">
        <v>45912</v>
      </c>
      <c r="G6024" s="13" t="s">
        <v>619</v>
      </c>
      <c r="I6024" s="13" t="s">
        <v>7876</v>
      </c>
      <c r="J6024" s="13" t="s">
        <v>1811</v>
      </c>
      <c r="K6024" s="13" t="s">
        <v>32</v>
      </c>
      <c r="L6024" s="25" t="str">
        <f>VLOOKUP($K6024,[2]TONG_SL!$A:$D,2,0)</f>
        <v>Giò Tai Lưỡi Xào 250</v>
      </c>
      <c r="N6024" s="25" t="str">
        <f t="shared" si="844"/>
        <v>K-C6</v>
      </c>
      <c r="Q6024" s="25" t="str">
        <f>VLOOKUP(K6024,[2]TONG_SL!$A:$D,3,0)</f>
        <v>Túi</v>
      </c>
      <c r="R6024" s="1">
        <v>3</v>
      </c>
      <c r="T6024" s="1">
        <f>VLOOKUP(VLOOKUP(G6024,[2]Ma_KH!$A:$R,18,0)&amp;K6024,[2]Gia_MB!$A:$F,6,0)</f>
        <v>50183</v>
      </c>
      <c r="U6024" s="14">
        <f t="shared" si="840"/>
        <v>150549</v>
      </c>
      <c r="W6024" s="64">
        <f t="shared" si="841"/>
        <v>0</v>
      </c>
      <c r="X6024" s="3" t="str">
        <f t="shared" si="842"/>
        <v>8</v>
      </c>
      <c r="Z6024" s="14">
        <f t="shared" si="843"/>
        <v>12043.92</v>
      </c>
      <c r="AA6024" s="7">
        <f>VLOOKUP(G6024,[2]Ma_KH!$A:$R,14,0)</f>
        <v>51</v>
      </c>
      <c r="AD6024" s="7" t="str">
        <f>IFERROR(VLOOKUP(J6024,'Chuyển Mã'!$B$3:$C$9,2,0),"")</f>
        <v>Hà Nội</v>
      </c>
      <c r="AE6024" s="7" t="str">
        <f t="shared" si="845"/>
        <v>Giò Tai Lưỡi Xào 250</v>
      </c>
      <c r="AF6024" s="7">
        <f t="shared" si="846"/>
        <v>3</v>
      </c>
    </row>
    <row r="6025" spans="1:32" x14ac:dyDescent="0.25">
      <c r="A6025" s="11">
        <v>45912</v>
      </c>
      <c r="B6025" s="25">
        <v>58975</v>
      </c>
      <c r="C6025" s="12" t="s">
        <v>7214</v>
      </c>
      <c r="D6025" s="16">
        <v>45912</v>
      </c>
      <c r="G6025" s="13" t="s">
        <v>619</v>
      </c>
      <c r="I6025" s="13" t="s">
        <v>7876</v>
      </c>
      <c r="J6025" s="13" t="s">
        <v>1811</v>
      </c>
      <c r="K6025" s="13" t="s">
        <v>51</v>
      </c>
      <c r="L6025" s="25" t="str">
        <f>VLOOKUP($K6025,[2]TONG_SL!$A:$D,2,0)</f>
        <v>Mọc Nấm Hương 250g</v>
      </c>
      <c r="N6025" s="25" t="str">
        <f t="shared" si="844"/>
        <v>K-C6</v>
      </c>
      <c r="Q6025" s="25" t="str">
        <f>VLOOKUP(K6025,[2]TONG_SL!$A:$D,3,0)</f>
        <v>Túi</v>
      </c>
      <c r="R6025" s="1">
        <v>3</v>
      </c>
      <c r="T6025" s="1">
        <f>VLOOKUP(VLOOKUP(G6025,[2]Ma_KH!$A:$R,18,0)&amp;K6025,[2]Gia_MB!$A:$F,6,0)</f>
        <v>46000</v>
      </c>
      <c r="U6025" s="14">
        <f t="shared" ref="U6025:U6088" si="847">T6025*R6025</f>
        <v>138000</v>
      </c>
      <c r="W6025" s="64">
        <f t="shared" ref="W6025:W6088" si="848">U6025*V6025</f>
        <v>0</v>
      </c>
      <c r="X6025" s="3" t="str">
        <f t="shared" ref="X6025:X6088" si="849">IF(B6025&lt;&gt;"","8","0")</f>
        <v>8</v>
      </c>
      <c r="Z6025" s="14">
        <f t="shared" ref="Z6025:Z6088" si="850">U6025*X6025%</f>
        <v>11040</v>
      </c>
      <c r="AA6025" s="7">
        <f>VLOOKUP(G6025,[2]Ma_KH!$A:$R,14,0)</f>
        <v>51</v>
      </c>
      <c r="AD6025" s="7" t="str">
        <f>IFERROR(VLOOKUP(J6025,'Chuyển Mã'!$B$3:$C$9,2,0),"")</f>
        <v>Hà Nội</v>
      </c>
      <c r="AE6025" s="7" t="str">
        <f t="shared" si="845"/>
        <v>Mọc Nấm Hương 250g</v>
      </c>
      <c r="AF6025" s="7">
        <f t="shared" si="846"/>
        <v>3</v>
      </c>
    </row>
    <row r="6026" spans="1:32" x14ac:dyDescent="0.25">
      <c r="A6026" s="11">
        <v>45912</v>
      </c>
      <c r="B6026" s="25">
        <v>58974</v>
      </c>
      <c r="C6026" s="12" t="s">
        <v>7214</v>
      </c>
      <c r="D6026" s="16">
        <v>45912</v>
      </c>
      <c r="G6026" s="13" t="s">
        <v>619</v>
      </c>
      <c r="I6026" s="13" t="s">
        <v>7991</v>
      </c>
      <c r="J6026" s="13" t="s">
        <v>1811</v>
      </c>
      <c r="K6026" s="13" t="s">
        <v>27</v>
      </c>
      <c r="L6026" s="25" t="str">
        <f>VLOOKUP($K6026,[2]TONG_SL!$A:$D,2,0)</f>
        <v>Chân giò heo muối 300g</v>
      </c>
      <c r="N6026" s="25" t="str">
        <f t="shared" si="844"/>
        <v>K-C6</v>
      </c>
      <c r="Q6026" s="25" t="str">
        <f>VLOOKUP(K6026,[2]TONG_SL!$A:$D,3,0)</f>
        <v>Túi</v>
      </c>
      <c r="R6026" s="1">
        <v>5</v>
      </c>
      <c r="T6026" s="1">
        <f>VLOOKUP(VLOOKUP(G6026,[2]Ma_KH!$A:$R,18,0)&amp;K6026,[2]Gia_MB!$A:$F,6,0)</f>
        <v>73431</v>
      </c>
      <c r="U6026" s="14">
        <f t="shared" si="847"/>
        <v>367155</v>
      </c>
      <c r="W6026" s="64">
        <f t="shared" si="848"/>
        <v>0</v>
      </c>
      <c r="X6026" s="3" t="str">
        <f t="shared" si="849"/>
        <v>8</v>
      </c>
      <c r="Z6026" s="14">
        <f t="shared" si="850"/>
        <v>29372.400000000001</v>
      </c>
      <c r="AA6026" s="7">
        <f>VLOOKUP(G6026,[2]Ma_KH!$A:$R,14,0)</f>
        <v>51</v>
      </c>
      <c r="AD6026" s="7" t="str">
        <f>IFERROR(VLOOKUP(J6026,'Chuyển Mã'!$B$3:$C$9,2,0),"")</f>
        <v>Hà Nội</v>
      </c>
      <c r="AE6026" s="7" t="str">
        <f t="shared" si="845"/>
        <v>Chân giò heo muối 300g</v>
      </c>
      <c r="AF6026" s="7">
        <f t="shared" si="846"/>
        <v>5</v>
      </c>
    </row>
    <row r="6027" spans="1:32" x14ac:dyDescent="0.25">
      <c r="A6027" s="11">
        <v>45912</v>
      </c>
      <c r="B6027" s="25">
        <v>58974</v>
      </c>
      <c r="C6027" s="12" t="s">
        <v>7214</v>
      </c>
      <c r="D6027" s="16">
        <v>45912</v>
      </c>
      <c r="G6027" s="13" t="s">
        <v>619</v>
      </c>
      <c r="I6027" s="13" t="s">
        <v>7991</v>
      </c>
      <c r="J6027" s="13" t="s">
        <v>1811</v>
      </c>
      <c r="K6027" s="13" t="s">
        <v>547</v>
      </c>
      <c r="L6027" s="25" t="str">
        <f>VLOOKUP($K6027,[2]TONG_SL!$A:$D,2,0)</f>
        <v>Chân giò heo muối 500g</v>
      </c>
      <c r="N6027" s="25" t="str">
        <f t="shared" si="844"/>
        <v>K-C6</v>
      </c>
      <c r="Q6027" s="25" t="str">
        <f>VLOOKUP(K6027,[2]TONG_SL!$A:$D,3,0)</f>
        <v>Túi</v>
      </c>
      <c r="R6027" s="1">
        <v>3</v>
      </c>
      <c r="T6027" s="1">
        <f>VLOOKUP(VLOOKUP(G6027,[2]Ma_KH!$A:$R,18,0)&amp;K6027,[2]Gia_MB!$A:$F,6,0)</f>
        <v>119066</v>
      </c>
      <c r="U6027" s="14">
        <f t="shared" si="847"/>
        <v>357198</v>
      </c>
      <c r="W6027" s="64">
        <f t="shared" si="848"/>
        <v>0</v>
      </c>
      <c r="X6027" s="3" t="str">
        <f t="shared" si="849"/>
        <v>8</v>
      </c>
      <c r="Z6027" s="14">
        <f t="shared" si="850"/>
        <v>28575.84</v>
      </c>
      <c r="AA6027" s="7">
        <f>VLOOKUP(G6027,[2]Ma_KH!$A:$R,14,0)</f>
        <v>51</v>
      </c>
      <c r="AD6027" s="7" t="str">
        <f>IFERROR(VLOOKUP(J6027,'Chuyển Mã'!$B$3:$C$9,2,0),"")</f>
        <v>Hà Nội</v>
      </c>
      <c r="AE6027" s="7" t="str">
        <f t="shared" si="845"/>
        <v>Chân giò heo muối 500g</v>
      </c>
      <c r="AF6027" s="7">
        <f t="shared" si="846"/>
        <v>3</v>
      </c>
    </row>
    <row r="6028" spans="1:32" x14ac:dyDescent="0.25">
      <c r="A6028" s="11">
        <v>45912</v>
      </c>
      <c r="B6028" s="25">
        <v>58974</v>
      </c>
      <c r="C6028" s="12" t="s">
        <v>7214</v>
      </c>
      <c r="D6028" s="16">
        <v>45912</v>
      </c>
      <c r="G6028" s="13" t="s">
        <v>619</v>
      </c>
      <c r="I6028" s="13" t="s">
        <v>7991</v>
      </c>
      <c r="J6028" s="13" t="s">
        <v>1811</v>
      </c>
      <c r="K6028" s="13" t="s">
        <v>51</v>
      </c>
      <c r="L6028" s="25" t="str">
        <f>VLOOKUP($K6028,[2]TONG_SL!$A:$D,2,0)</f>
        <v>Mọc Nấm Hương 250g</v>
      </c>
      <c r="N6028" s="25" t="str">
        <f t="shared" si="844"/>
        <v>K-C6</v>
      </c>
      <c r="Q6028" s="25" t="str">
        <f>VLOOKUP(K6028,[2]TONG_SL!$A:$D,3,0)</f>
        <v>Túi</v>
      </c>
      <c r="R6028" s="1">
        <v>3</v>
      </c>
      <c r="T6028" s="1">
        <f>VLOOKUP(VLOOKUP(G6028,[2]Ma_KH!$A:$R,18,0)&amp;K6028,[2]Gia_MB!$A:$F,6,0)</f>
        <v>46000</v>
      </c>
      <c r="U6028" s="14">
        <f t="shared" si="847"/>
        <v>138000</v>
      </c>
      <c r="W6028" s="64">
        <f t="shared" si="848"/>
        <v>0</v>
      </c>
      <c r="X6028" s="3" t="str">
        <f t="shared" si="849"/>
        <v>8</v>
      </c>
      <c r="Z6028" s="14">
        <f t="shared" si="850"/>
        <v>11040</v>
      </c>
      <c r="AA6028" s="7">
        <f>VLOOKUP(G6028,[2]Ma_KH!$A:$R,14,0)</f>
        <v>51</v>
      </c>
      <c r="AD6028" s="7" t="str">
        <f>IFERROR(VLOOKUP(J6028,'Chuyển Mã'!$B$3:$C$9,2,0),"")</f>
        <v>Hà Nội</v>
      </c>
      <c r="AE6028" s="7" t="str">
        <f t="shared" si="845"/>
        <v>Mọc Nấm Hương 250g</v>
      </c>
      <c r="AF6028" s="7">
        <f t="shared" si="846"/>
        <v>3</v>
      </c>
    </row>
    <row r="6029" spans="1:32" x14ac:dyDescent="0.25">
      <c r="A6029" s="11">
        <v>45906</v>
      </c>
      <c r="B6029" s="25">
        <v>4176631569</v>
      </c>
      <c r="C6029" s="12" t="s">
        <v>7214</v>
      </c>
      <c r="D6029" s="16">
        <v>45912</v>
      </c>
      <c r="F6029" s="13"/>
      <c r="G6029" s="13" t="s">
        <v>7571</v>
      </c>
      <c r="I6029" s="25" t="s">
        <v>9096</v>
      </c>
      <c r="J6029" s="13" t="s">
        <v>75</v>
      </c>
      <c r="K6029" s="13" t="s">
        <v>55</v>
      </c>
      <c r="L6029" s="25" t="str">
        <f>VLOOKUP($K6029,[2]TONG_SL!$A:$D,2,0)</f>
        <v>Gà xì dầu 500g</v>
      </c>
      <c r="N6029" s="25" t="str">
        <f t="shared" si="844"/>
        <v>K-C6</v>
      </c>
      <c r="Q6029" s="25" t="str">
        <f>VLOOKUP(K6029,[2]TONG_SL!$A:$D,3,0)</f>
        <v>Túi</v>
      </c>
      <c r="R6029" s="1">
        <v>10</v>
      </c>
      <c r="T6029" s="1">
        <f>VLOOKUP(VLOOKUP(G6029,[2]Ma_KH!$A:$R,18,0)&amp;K6029,[2]Gia_MB!$A:$F,6,0)</f>
        <v>111606</v>
      </c>
      <c r="U6029" s="14">
        <f t="shared" si="847"/>
        <v>1116060</v>
      </c>
      <c r="W6029" s="64">
        <f t="shared" si="848"/>
        <v>0</v>
      </c>
      <c r="X6029" s="3" t="str">
        <f t="shared" si="849"/>
        <v>8</v>
      </c>
      <c r="Z6029" s="14">
        <f t="shared" si="850"/>
        <v>89284.800000000003</v>
      </c>
      <c r="AA6029" s="7">
        <f>VLOOKUP(G6029,[2]Ma_KH!$A:$R,14,0)</f>
        <v>60</v>
      </c>
      <c r="AD6029" s="7" t="str">
        <f>IFERROR(VLOOKUP(J6029,'Chuyển Mã'!$B$3:$C$9,2,0),"")</f>
        <v>Hà Nội</v>
      </c>
      <c r="AE6029" s="7" t="str">
        <f t="shared" si="845"/>
        <v>Gà xì dầu 500g</v>
      </c>
      <c r="AF6029" s="7">
        <f t="shared" si="846"/>
        <v>10</v>
      </c>
    </row>
    <row r="6030" spans="1:32" x14ac:dyDescent="0.25">
      <c r="A6030" s="11">
        <v>45906</v>
      </c>
      <c r="B6030" s="25">
        <v>4176631569</v>
      </c>
      <c r="C6030" s="12" t="s">
        <v>7214</v>
      </c>
      <c r="D6030" s="16">
        <v>45912</v>
      </c>
      <c r="F6030" s="13"/>
      <c r="G6030" s="13" t="s">
        <v>7571</v>
      </c>
      <c r="I6030" s="25" t="s">
        <v>9096</v>
      </c>
      <c r="J6030" s="13" t="s">
        <v>75</v>
      </c>
      <c r="K6030" s="13" t="s">
        <v>51</v>
      </c>
      <c r="L6030" s="25" t="str">
        <f>VLOOKUP($K6030,[2]TONG_SL!$A:$D,2,0)</f>
        <v>Mọc Nấm Hương 250g</v>
      </c>
      <c r="N6030" s="25" t="str">
        <f t="shared" si="844"/>
        <v>K-C6</v>
      </c>
      <c r="Q6030" s="25" t="str">
        <f>VLOOKUP(K6030,[2]TONG_SL!$A:$D,3,0)</f>
        <v>Túi</v>
      </c>
      <c r="R6030" s="1">
        <v>5</v>
      </c>
      <c r="T6030" s="1">
        <f>VLOOKUP(VLOOKUP(G6030,[2]Ma_KH!$A:$R,18,0)&amp;K6030,[2]Gia_MB!$A:$F,6,0)</f>
        <v>46000</v>
      </c>
      <c r="U6030" s="14">
        <f t="shared" si="847"/>
        <v>230000</v>
      </c>
      <c r="W6030" s="64">
        <f t="shared" si="848"/>
        <v>0</v>
      </c>
      <c r="X6030" s="3" t="str">
        <f t="shared" si="849"/>
        <v>8</v>
      </c>
      <c r="Z6030" s="14">
        <f t="shared" si="850"/>
        <v>18400</v>
      </c>
      <c r="AA6030" s="7">
        <f>VLOOKUP(G6030,[2]Ma_KH!$A:$R,14,0)</f>
        <v>60</v>
      </c>
      <c r="AD6030" s="7" t="str">
        <f>IFERROR(VLOOKUP(J6030,'Chuyển Mã'!$B$3:$C$9,2,0),"")</f>
        <v>Hà Nội</v>
      </c>
      <c r="AE6030" s="7" t="str">
        <f t="shared" si="845"/>
        <v>Mọc Nấm Hương 250g</v>
      </c>
      <c r="AF6030" s="7">
        <f t="shared" si="846"/>
        <v>5</v>
      </c>
    </row>
    <row r="6031" spans="1:32" x14ac:dyDescent="0.25">
      <c r="A6031" s="11">
        <v>45906</v>
      </c>
      <c r="B6031" s="25">
        <v>4176631569</v>
      </c>
      <c r="C6031" s="12" t="s">
        <v>7214</v>
      </c>
      <c r="D6031" s="16">
        <v>45912</v>
      </c>
      <c r="F6031" s="13"/>
      <c r="G6031" s="13" t="s">
        <v>7571</v>
      </c>
      <c r="I6031" s="25" t="s">
        <v>9096</v>
      </c>
      <c r="J6031" s="13" t="s">
        <v>75</v>
      </c>
      <c r="K6031" s="13" t="s">
        <v>35</v>
      </c>
      <c r="L6031" s="25" t="str">
        <f>VLOOKUP($K6031,[2]TONG_SL!$A:$D,2,0)</f>
        <v>Tai heo muối 200g</v>
      </c>
      <c r="N6031" s="25" t="str">
        <f t="shared" si="844"/>
        <v>K-C6</v>
      </c>
      <c r="Q6031" s="25" t="str">
        <f>VLOOKUP(K6031,[2]TONG_SL!$A:$D,3,0)</f>
        <v>Túi</v>
      </c>
      <c r="R6031" s="1">
        <v>10</v>
      </c>
      <c r="T6031" s="1">
        <f>VLOOKUP(VLOOKUP(G6031,[2]Ma_KH!$A:$R,18,0)&amp;K6031,[2]Gia_MB!$A:$F,6,0)</f>
        <v>55595</v>
      </c>
      <c r="U6031" s="14">
        <f t="shared" si="847"/>
        <v>555950</v>
      </c>
      <c r="W6031" s="64">
        <f t="shared" si="848"/>
        <v>0</v>
      </c>
      <c r="X6031" s="3" t="str">
        <f t="shared" si="849"/>
        <v>8</v>
      </c>
      <c r="Z6031" s="14">
        <f t="shared" si="850"/>
        <v>44476</v>
      </c>
      <c r="AA6031" s="7">
        <f>VLOOKUP(G6031,[2]Ma_KH!$A:$R,14,0)</f>
        <v>60</v>
      </c>
      <c r="AD6031" s="7" t="str">
        <f>IFERROR(VLOOKUP(J6031,'Chuyển Mã'!$B$3:$C$9,2,0),"")</f>
        <v>Hà Nội</v>
      </c>
      <c r="AE6031" s="7" t="str">
        <f t="shared" si="845"/>
        <v>Tai heo muối 200g</v>
      </c>
      <c r="AF6031" s="7">
        <f t="shared" si="846"/>
        <v>10</v>
      </c>
    </row>
    <row r="6032" spans="1:32" x14ac:dyDescent="0.25">
      <c r="A6032" s="11">
        <v>45906</v>
      </c>
      <c r="B6032" s="25">
        <v>4176631569</v>
      </c>
      <c r="C6032" s="12" t="s">
        <v>7214</v>
      </c>
      <c r="D6032" s="16">
        <v>45912</v>
      </c>
      <c r="F6032" s="13"/>
      <c r="G6032" s="13" t="s">
        <v>7571</v>
      </c>
      <c r="I6032" s="25" t="s">
        <v>9096</v>
      </c>
      <c r="J6032" s="13" t="s">
        <v>75</v>
      </c>
      <c r="K6032" s="13" t="s">
        <v>32</v>
      </c>
      <c r="L6032" s="25" t="str">
        <f>VLOOKUP($K6032,[2]TONG_SL!$A:$D,2,0)</f>
        <v>Giò Tai Lưỡi Xào 250</v>
      </c>
      <c r="N6032" s="25" t="str">
        <f t="shared" si="844"/>
        <v>K-C6</v>
      </c>
      <c r="Q6032" s="25" t="str">
        <f>VLOOKUP(K6032,[2]TONG_SL!$A:$D,3,0)</f>
        <v>Túi</v>
      </c>
      <c r="R6032" s="1">
        <v>5</v>
      </c>
      <c r="T6032" s="1">
        <f>VLOOKUP(VLOOKUP(G6032,[2]Ma_KH!$A:$R,18,0)&amp;K6032,[2]Gia_MB!$A:$F,6,0)</f>
        <v>50183</v>
      </c>
      <c r="U6032" s="14">
        <f t="shared" si="847"/>
        <v>250915</v>
      </c>
      <c r="W6032" s="64">
        <f t="shared" si="848"/>
        <v>0</v>
      </c>
      <c r="X6032" s="3" t="str">
        <f t="shared" si="849"/>
        <v>8</v>
      </c>
      <c r="Z6032" s="14">
        <f t="shared" si="850"/>
        <v>20073.2</v>
      </c>
      <c r="AA6032" s="7">
        <f>VLOOKUP(G6032,[2]Ma_KH!$A:$R,14,0)</f>
        <v>60</v>
      </c>
      <c r="AD6032" s="7" t="str">
        <f>IFERROR(VLOOKUP(J6032,'Chuyển Mã'!$B$3:$C$9,2,0),"")</f>
        <v>Hà Nội</v>
      </c>
      <c r="AE6032" s="7" t="str">
        <f t="shared" si="845"/>
        <v>Giò Tai Lưỡi Xào 250</v>
      </c>
      <c r="AF6032" s="7">
        <f t="shared" si="846"/>
        <v>5</v>
      </c>
    </row>
    <row r="6033" spans="1:32" x14ac:dyDescent="0.25">
      <c r="A6033" s="11">
        <v>45906</v>
      </c>
      <c r="B6033" s="25">
        <v>4176631569</v>
      </c>
      <c r="C6033" s="12" t="s">
        <v>7214</v>
      </c>
      <c r="D6033" s="16">
        <v>45912</v>
      </c>
      <c r="F6033" s="13"/>
      <c r="G6033" s="13" t="s">
        <v>7571</v>
      </c>
      <c r="I6033" s="25" t="s">
        <v>9096</v>
      </c>
      <c r="J6033" s="13" t="s">
        <v>75</v>
      </c>
      <c r="K6033" s="13" t="s">
        <v>30</v>
      </c>
      <c r="L6033" s="25" t="str">
        <f>VLOOKUP($K6033,[2]TONG_SL!$A:$D,2,0)</f>
        <v>Gà muối 500g</v>
      </c>
      <c r="N6033" s="25" t="str">
        <f t="shared" si="844"/>
        <v>K-C6</v>
      </c>
      <c r="Q6033" s="25" t="str">
        <f>VLOOKUP(K6033,[2]TONG_SL!$A:$D,3,0)</f>
        <v>Túi</v>
      </c>
      <c r="R6033" s="1">
        <v>10</v>
      </c>
      <c r="T6033" s="1">
        <f>VLOOKUP(VLOOKUP(G6033,[2]Ma_KH!$A:$R,18,0)&amp;K6033,[2]Gia_MB!$A:$F,6,0)</f>
        <v>111058</v>
      </c>
      <c r="U6033" s="14">
        <f t="shared" si="847"/>
        <v>1110580</v>
      </c>
      <c r="W6033" s="64">
        <f t="shared" si="848"/>
        <v>0</v>
      </c>
      <c r="X6033" s="3" t="str">
        <f t="shared" si="849"/>
        <v>8</v>
      </c>
      <c r="Z6033" s="14">
        <f t="shared" si="850"/>
        <v>88846.400000000009</v>
      </c>
      <c r="AA6033" s="7">
        <f>VLOOKUP(G6033,[2]Ma_KH!$A:$R,14,0)</f>
        <v>60</v>
      </c>
      <c r="AD6033" s="7" t="str">
        <f>IFERROR(VLOOKUP(J6033,'Chuyển Mã'!$B$3:$C$9,2,0),"")</f>
        <v>Hà Nội</v>
      </c>
      <c r="AE6033" s="7" t="str">
        <f t="shared" si="845"/>
        <v>Gà muối 500g</v>
      </c>
      <c r="AF6033" s="7">
        <f t="shared" si="846"/>
        <v>10</v>
      </c>
    </row>
    <row r="6034" spans="1:32" x14ac:dyDescent="0.25">
      <c r="A6034" s="11">
        <v>45906</v>
      </c>
      <c r="B6034" s="25">
        <v>4176631569</v>
      </c>
      <c r="C6034" s="12" t="s">
        <v>7214</v>
      </c>
      <c r="D6034" s="16">
        <v>45912</v>
      </c>
      <c r="F6034" s="13"/>
      <c r="G6034" s="13" t="s">
        <v>7571</v>
      </c>
      <c r="I6034" s="25" t="s">
        <v>9096</v>
      </c>
      <c r="J6034" s="13" t="s">
        <v>75</v>
      </c>
      <c r="K6034" s="13" t="s">
        <v>27</v>
      </c>
      <c r="L6034" s="25" t="str">
        <f>VLOOKUP($K6034,[2]TONG_SL!$A:$D,2,0)</f>
        <v>Chân giò heo muối 300g</v>
      </c>
      <c r="N6034" s="25" t="str">
        <f t="shared" si="844"/>
        <v>K-C6</v>
      </c>
      <c r="Q6034" s="25" t="str">
        <f>VLOOKUP(K6034,[2]TONG_SL!$A:$D,3,0)</f>
        <v>Túi</v>
      </c>
      <c r="R6034" s="1">
        <v>20</v>
      </c>
      <c r="T6034" s="1">
        <f>VLOOKUP(VLOOKUP(G6034,[2]Ma_KH!$A:$R,18,0)&amp;K6034,[2]Gia_MB!$A:$F,6,0)</f>
        <v>73431</v>
      </c>
      <c r="U6034" s="14">
        <f t="shared" si="847"/>
        <v>1468620</v>
      </c>
      <c r="W6034" s="64">
        <f t="shared" si="848"/>
        <v>0</v>
      </c>
      <c r="X6034" s="3" t="str">
        <f t="shared" si="849"/>
        <v>8</v>
      </c>
      <c r="Z6034" s="14">
        <f t="shared" si="850"/>
        <v>117489.60000000001</v>
      </c>
      <c r="AA6034" s="7">
        <f>VLOOKUP(G6034,[2]Ma_KH!$A:$R,14,0)</f>
        <v>60</v>
      </c>
      <c r="AD6034" s="7" t="str">
        <f>IFERROR(VLOOKUP(J6034,'Chuyển Mã'!$B$3:$C$9,2,0),"")</f>
        <v>Hà Nội</v>
      </c>
      <c r="AE6034" s="7" t="str">
        <f t="shared" si="845"/>
        <v>Chân giò heo muối 300g</v>
      </c>
      <c r="AF6034" s="7">
        <f t="shared" si="846"/>
        <v>20</v>
      </c>
    </row>
    <row r="6035" spans="1:32" x14ac:dyDescent="0.25">
      <c r="A6035" s="11">
        <v>45908</v>
      </c>
      <c r="B6035" s="25">
        <v>4176660402</v>
      </c>
      <c r="C6035" s="12" t="s">
        <v>7214</v>
      </c>
      <c r="D6035" s="16">
        <v>45912</v>
      </c>
      <c r="F6035" s="13"/>
      <c r="G6035" s="13" t="s">
        <v>8215</v>
      </c>
      <c r="I6035" s="25" t="s">
        <v>9097</v>
      </c>
      <c r="J6035" s="13" t="s">
        <v>75</v>
      </c>
      <c r="K6035" s="13" t="s">
        <v>55</v>
      </c>
      <c r="L6035" s="25" t="str">
        <f>VLOOKUP($K6035,[2]TONG_SL!$A:$D,2,0)</f>
        <v>Gà xì dầu 500g</v>
      </c>
      <c r="N6035" s="25" t="str">
        <f t="shared" si="844"/>
        <v>K-C6</v>
      </c>
      <c r="Q6035" s="25" t="str">
        <f>VLOOKUP(K6035,[2]TONG_SL!$A:$D,3,0)</f>
        <v>Túi</v>
      </c>
      <c r="R6035" s="1">
        <v>20</v>
      </c>
      <c r="T6035" s="1">
        <f>VLOOKUP(VLOOKUP(G6035,[2]Ma_KH!$A:$R,18,0)&amp;K6035,[2]Gia_MB!$A:$F,6,0)</f>
        <v>111606</v>
      </c>
      <c r="U6035" s="14">
        <f t="shared" si="847"/>
        <v>2232120</v>
      </c>
      <c r="W6035" s="64">
        <f t="shared" si="848"/>
        <v>0</v>
      </c>
      <c r="X6035" s="3" t="str">
        <f t="shared" si="849"/>
        <v>8</v>
      </c>
      <c r="Z6035" s="14">
        <f t="shared" si="850"/>
        <v>178569.60000000001</v>
      </c>
      <c r="AA6035" s="7">
        <f>VLOOKUP(G6035,[2]Ma_KH!$A:$R,14,0)</f>
        <v>60</v>
      </c>
      <c r="AD6035" s="7" t="str">
        <f>IFERROR(VLOOKUP(J6035,'Chuyển Mã'!$B$3:$C$9,2,0),"")</f>
        <v>Hà Nội</v>
      </c>
      <c r="AE6035" s="7" t="str">
        <f t="shared" si="845"/>
        <v>Gà xì dầu 500g</v>
      </c>
      <c r="AF6035" s="7">
        <f t="shared" si="846"/>
        <v>20</v>
      </c>
    </row>
    <row r="6036" spans="1:32" x14ac:dyDescent="0.25">
      <c r="A6036" s="11">
        <v>45908</v>
      </c>
      <c r="B6036" s="25">
        <v>4176660402</v>
      </c>
      <c r="C6036" s="12" t="s">
        <v>7214</v>
      </c>
      <c r="D6036" s="16">
        <v>45912</v>
      </c>
      <c r="F6036" s="13"/>
      <c r="G6036" s="13" t="s">
        <v>8215</v>
      </c>
      <c r="I6036" s="25" t="s">
        <v>9097</v>
      </c>
      <c r="J6036" s="13" t="s">
        <v>75</v>
      </c>
      <c r="K6036" s="13" t="s">
        <v>41</v>
      </c>
      <c r="L6036" s="25" t="str">
        <f>VLOOKUP($K6036,[2]TONG_SL!$A:$D,2,0)</f>
        <v>Chả nướng 300g</v>
      </c>
      <c r="N6036" s="25" t="str">
        <f t="shared" si="844"/>
        <v>K-C6</v>
      </c>
      <c r="Q6036" s="25" t="str">
        <f>VLOOKUP(K6036,[2]TONG_SL!$A:$D,3,0)</f>
        <v>Túi</v>
      </c>
      <c r="R6036" s="1">
        <v>10</v>
      </c>
      <c r="T6036" s="1">
        <f>VLOOKUP(VLOOKUP(G6036,[2]Ma_KH!$A:$R,18,0)&amp;K6036,[2]Gia_MB!$A:$F,6,0)</f>
        <v>70950</v>
      </c>
      <c r="U6036" s="14">
        <f t="shared" si="847"/>
        <v>709500</v>
      </c>
      <c r="W6036" s="64">
        <f t="shared" si="848"/>
        <v>0</v>
      </c>
      <c r="X6036" s="3" t="str">
        <f t="shared" si="849"/>
        <v>8</v>
      </c>
      <c r="Z6036" s="14">
        <f t="shared" si="850"/>
        <v>56760</v>
      </c>
      <c r="AA6036" s="7">
        <f>VLOOKUP(G6036,[2]Ma_KH!$A:$R,14,0)</f>
        <v>60</v>
      </c>
      <c r="AD6036" s="7" t="str">
        <f>IFERROR(VLOOKUP(J6036,'Chuyển Mã'!$B$3:$C$9,2,0),"")</f>
        <v>Hà Nội</v>
      </c>
      <c r="AE6036" s="7" t="str">
        <f t="shared" si="845"/>
        <v>Chả nướng 300g</v>
      </c>
      <c r="AF6036" s="7">
        <f t="shared" si="846"/>
        <v>10</v>
      </c>
    </row>
    <row r="6037" spans="1:32" x14ac:dyDescent="0.25">
      <c r="A6037" s="11">
        <v>45908</v>
      </c>
      <c r="B6037" s="25">
        <v>4176660402</v>
      </c>
      <c r="C6037" s="12" t="s">
        <v>7214</v>
      </c>
      <c r="D6037" s="16">
        <v>45912</v>
      </c>
      <c r="F6037" s="13"/>
      <c r="G6037" s="13" t="s">
        <v>8215</v>
      </c>
      <c r="I6037" s="25" t="s">
        <v>9097</v>
      </c>
      <c r="J6037" s="13" t="s">
        <v>75</v>
      </c>
      <c r="K6037" s="13" t="s">
        <v>39</v>
      </c>
      <c r="L6037" s="25" t="str">
        <f>VLOOKUP($K6037,[2]TONG_SL!$A:$D,2,0)</f>
        <v>Chả cốm 300g</v>
      </c>
      <c r="N6037" s="25" t="str">
        <f t="shared" si="844"/>
        <v>K-C6</v>
      </c>
      <c r="Q6037" s="25" t="str">
        <f>VLOOKUP(K6037,[2]TONG_SL!$A:$D,3,0)</f>
        <v>Túi</v>
      </c>
      <c r="R6037" s="1">
        <v>3</v>
      </c>
      <c r="T6037" s="1">
        <f>VLOOKUP(VLOOKUP(G6037,[2]Ma_KH!$A:$R,18,0)&amp;K6037,[2]Gia_MB!$A:$F,6,0)</f>
        <v>74250</v>
      </c>
      <c r="U6037" s="14">
        <f t="shared" si="847"/>
        <v>222750</v>
      </c>
      <c r="W6037" s="64">
        <f t="shared" si="848"/>
        <v>0</v>
      </c>
      <c r="X6037" s="3" t="str">
        <f t="shared" si="849"/>
        <v>8</v>
      </c>
      <c r="Z6037" s="14">
        <f t="shared" si="850"/>
        <v>17820</v>
      </c>
      <c r="AA6037" s="7">
        <f>VLOOKUP(G6037,[2]Ma_KH!$A:$R,14,0)</f>
        <v>60</v>
      </c>
      <c r="AD6037" s="7" t="str">
        <f>IFERROR(VLOOKUP(J6037,'Chuyển Mã'!$B$3:$C$9,2,0),"")</f>
        <v>Hà Nội</v>
      </c>
      <c r="AE6037" s="7" t="str">
        <f t="shared" si="845"/>
        <v>Chả cốm 300g</v>
      </c>
      <c r="AF6037" s="7">
        <f t="shared" si="846"/>
        <v>3</v>
      </c>
    </row>
    <row r="6038" spans="1:32" x14ac:dyDescent="0.25">
      <c r="A6038" s="11">
        <v>45908</v>
      </c>
      <c r="B6038" s="25">
        <v>4176660402</v>
      </c>
      <c r="C6038" s="12" t="s">
        <v>7214</v>
      </c>
      <c r="D6038" s="16">
        <v>45912</v>
      </c>
      <c r="F6038" s="13"/>
      <c r="G6038" s="13" t="s">
        <v>8215</v>
      </c>
      <c r="I6038" s="25" t="s">
        <v>9097</v>
      </c>
      <c r="J6038" s="13" t="s">
        <v>75</v>
      </c>
      <c r="K6038" s="13" t="s">
        <v>32</v>
      </c>
      <c r="L6038" s="25" t="str">
        <f>VLOOKUP($K6038,[2]TONG_SL!$A:$D,2,0)</f>
        <v>Giò Tai Lưỡi Xào 250</v>
      </c>
      <c r="N6038" s="25" t="str">
        <f t="shared" si="844"/>
        <v>K-C6</v>
      </c>
      <c r="Q6038" s="25" t="str">
        <f>VLOOKUP(K6038,[2]TONG_SL!$A:$D,3,0)</f>
        <v>Túi</v>
      </c>
      <c r="R6038" s="1">
        <v>5</v>
      </c>
      <c r="T6038" s="1">
        <f>VLOOKUP(VLOOKUP(G6038,[2]Ma_KH!$A:$R,18,0)&amp;K6038,[2]Gia_MB!$A:$F,6,0)</f>
        <v>50183</v>
      </c>
      <c r="U6038" s="14">
        <f t="shared" si="847"/>
        <v>250915</v>
      </c>
      <c r="W6038" s="64">
        <f t="shared" si="848"/>
        <v>0</v>
      </c>
      <c r="X6038" s="3" t="str">
        <f t="shared" si="849"/>
        <v>8</v>
      </c>
      <c r="Z6038" s="14">
        <f t="shared" si="850"/>
        <v>20073.2</v>
      </c>
      <c r="AA6038" s="7">
        <f>VLOOKUP(G6038,[2]Ma_KH!$A:$R,14,0)</f>
        <v>60</v>
      </c>
      <c r="AD6038" s="7" t="str">
        <f>IFERROR(VLOOKUP(J6038,'Chuyển Mã'!$B$3:$C$9,2,0),"")</f>
        <v>Hà Nội</v>
      </c>
      <c r="AE6038" s="7" t="str">
        <f t="shared" si="845"/>
        <v>Giò Tai Lưỡi Xào 250</v>
      </c>
      <c r="AF6038" s="7">
        <f t="shared" si="846"/>
        <v>5</v>
      </c>
    </row>
    <row r="6039" spans="1:32" x14ac:dyDescent="0.25">
      <c r="A6039" s="11">
        <v>45908</v>
      </c>
      <c r="B6039" s="25">
        <v>4176660402</v>
      </c>
      <c r="C6039" s="12" t="s">
        <v>7214</v>
      </c>
      <c r="D6039" s="16">
        <v>45912</v>
      </c>
      <c r="F6039" s="13"/>
      <c r="G6039" s="13" t="s">
        <v>8215</v>
      </c>
      <c r="I6039" s="25" t="s">
        <v>9097</v>
      </c>
      <c r="J6039" s="13" t="s">
        <v>75</v>
      </c>
      <c r="K6039" s="13" t="s">
        <v>51</v>
      </c>
      <c r="L6039" s="25" t="str">
        <f>VLOOKUP($K6039,[2]TONG_SL!$A:$D,2,0)</f>
        <v>Mọc Nấm Hương 250g</v>
      </c>
      <c r="N6039" s="25" t="str">
        <f t="shared" si="844"/>
        <v>K-C6</v>
      </c>
      <c r="Q6039" s="25" t="str">
        <f>VLOOKUP(K6039,[2]TONG_SL!$A:$D,3,0)</f>
        <v>Túi</v>
      </c>
      <c r="R6039" s="1">
        <v>5</v>
      </c>
      <c r="T6039" s="1">
        <f>VLOOKUP(VLOOKUP(G6039,[2]Ma_KH!$A:$R,18,0)&amp;K6039,[2]Gia_MB!$A:$F,6,0)</f>
        <v>46000</v>
      </c>
      <c r="U6039" s="14">
        <f t="shared" si="847"/>
        <v>230000</v>
      </c>
      <c r="W6039" s="64">
        <f t="shared" si="848"/>
        <v>0</v>
      </c>
      <c r="X6039" s="3" t="str">
        <f t="shared" si="849"/>
        <v>8</v>
      </c>
      <c r="Z6039" s="14">
        <f t="shared" si="850"/>
        <v>18400</v>
      </c>
      <c r="AA6039" s="7">
        <f>VLOOKUP(G6039,[2]Ma_KH!$A:$R,14,0)</f>
        <v>60</v>
      </c>
      <c r="AD6039" s="7" t="str">
        <f>IFERROR(VLOOKUP(J6039,'Chuyển Mã'!$B$3:$C$9,2,0),"")</f>
        <v>Hà Nội</v>
      </c>
      <c r="AE6039" s="7" t="str">
        <f t="shared" si="845"/>
        <v>Mọc Nấm Hương 250g</v>
      </c>
      <c r="AF6039" s="7">
        <f t="shared" si="846"/>
        <v>5</v>
      </c>
    </row>
    <row r="6040" spans="1:32" x14ac:dyDescent="0.25">
      <c r="A6040" s="11">
        <v>45907</v>
      </c>
      <c r="B6040" s="25">
        <v>4176640816</v>
      </c>
      <c r="C6040" s="12" t="s">
        <v>7214</v>
      </c>
      <c r="D6040" s="16">
        <v>45912</v>
      </c>
      <c r="F6040" s="13"/>
      <c r="G6040" s="13" t="s">
        <v>8213</v>
      </c>
      <c r="I6040" s="25" t="s">
        <v>9098</v>
      </c>
      <c r="J6040" s="13" t="s">
        <v>75</v>
      </c>
      <c r="K6040" s="13" t="s">
        <v>27</v>
      </c>
      <c r="L6040" s="25" t="str">
        <f>VLOOKUP($K6040,[1]Ma_HH_NV!$A$1:$D$65536,2,0)</f>
        <v>Chân giò heo muối 300g</v>
      </c>
      <c r="N6040" s="25" t="str">
        <f t="shared" si="844"/>
        <v>K-C6</v>
      </c>
      <c r="Q6040" s="25" t="str">
        <f>VLOOKUP(K6040,[2]TONG_SL!$A:$D,3,0)</f>
        <v>Túi</v>
      </c>
      <c r="R6040" s="1">
        <v>8</v>
      </c>
      <c r="T6040" s="1">
        <f>VLOOKUP(VLOOKUP(G6040,[2]Ma_KH!$A:$R,18,0)&amp;K6040,[2]Gia_MB!$A:$F,6,0)</f>
        <v>73431</v>
      </c>
      <c r="U6040" s="14">
        <f t="shared" si="847"/>
        <v>587448</v>
      </c>
      <c r="W6040" s="64">
        <f t="shared" si="848"/>
        <v>0</v>
      </c>
      <c r="X6040" s="3" t="str">
        <f t="shared" si="849"/>
        <v>8</v>
      </c>
      <c r="Z6040" s="14">
        <f t="shared" si="850"/>
        <v>46995.840000000004</v>
      </c>
      <c r="AA6040" s="7">
        <f>VLOOKUP(G6040,[2]Ma_KH!$A:$R,14,0)</f>
        <v>60</v>
      </c>
      <c r="AD6040" s="7" t="str">
        <f>IFERROR(VLOOKUP(J6040,'Chuyển Mã'!$B$3:$C$9,2,0),"")</f>
        <v>Hà Nội</v>
      </c>
      <c r="AE6040" s="7" t="str">
        <f t="shared" si="845"/>
        <v>Chân giò heo muối 300g</v>
      </c>
      <c r="AF6040" s="7">
        <f t="shared" si="846"/>
        <v>8</v>
      </c>
    </row>
    <row r="6041" spans="1:32" x14ac:dyDescent="0.25">
      <c r="A6041" s="11">
        <v>45907</v>
      </c>
      <c r="B6041" s="25">
        <v>4176640816</v>
      </c>
      <c r="C6041" s="12" t="s">
        <v>7214</v>
      </c>
      <c r="D6041" s="16">
        <v>45912</v>
      </c>
      <c r="F6041" s="13"/>
      <c r="G6041" s="13" t="s">
        <v>8213</v>
      </c>
      <c r="I6041" s="25" t="s">
        <v>9098</v>
      </c>
      <c r="J6041" s="13" t="s">
        <v>75</v>
      </c>
      <c r="K6041" s="13" t="s">
        <v>39</v>
      </c>
      <c r="L6041" s="25" t="str">
        <f>VLOOKUP($K6041,[1]Ma_HH_NV!$A$1:$D$65536,2,0)</f>
        <v>Chả cốm 300g</v>
      </c>
      <c r="N6041" s="25" t="str">
        <f t="shared" si="844"/>
        <v>K-C6</v>
      </c>
      <c r="Q6041" s="25" t="str">
        <f>VLOOKUP(K6041,[2]TONG_SL!$A:$D,3,0)</f>
        <v>Túi</v>
      </c>
      <c r="R6041" s="1">
        <v>3</v>
      </c>
      <c r="T6041" s="1">
        <f>VLOOKUP(VLOOKUP(G6041,[2]Ma_KH!$A:$R,18,0)&amp;K6041,[2]Gia_MB!$A:$F,6,0)</f>
        <v>74250</v>
      </c>
      <c r="U6041" s="14">
        <f t="shared" si="847"/>
        <v>222750</v>
      </c>
      <c r="W6041" s="64">
        <f t="shared" si="848"/>
        <v>0</v>
      </c>
      <c r="X6041" s="3" t="str">
        <f t="shared" si="849"/>
        <v>8</v>
      </c>
      <c r="Z6041" s="14">
        <f t="shared" si="850"/>
        <v>17820</v>
      </c>
      <c r="AA6041" s="7">
        <f>VLOOKUP(G6041,[2]Ma_KH!$A:$R,14,0)</f>
        <v>60</v>
      </c>
      <c r="AD6041" s="7" t="str">
        <f>IFERROR(VLOOKUP(J6041,'Chuyển Mã'!$B$3:$C$9,2,0),"")</f>
        <v>Hà Nội</v>
      </c>
      <c r="AE6041" s="7" t="str">
        <f t="shared" si="845"/>
        <v>Chả cốm 300g</v>
      </c>
      <c r="AF6041" s="7">
        <f t="shared" si="846"/>
        <v>3</v>
      </c>
    </row>
    <row r="6042" spans="1:32" x14ac:dyDescent="0.25">
      <c r="A6042" s="11">
        <v>45907</v>
      </c>
      <c r="B6042" s="25">
        <v>4176640816</v>
      </c>
      <c r="C6042" s="12" t="s">
        <v>7214</v>
      </c>
      <c r="D6042" s="16">
        <v>45912</v>
      </c>
      <c r="F6042" s="13"/>
      <c r="G6042" s="13" t="s">
        <v>8213</v>
      </c>
      <c r="I6042" s="25" t="s">
        <v>9098</v>
      </c>
      <c r="J6042" s="13" t="s">
        <v>75</v>
      </c>
      <c r="K6042" s="13" t="s">
        <v>47</v>
      </c>
      <c r="L6042" s="25" t="str">
        <f>VLOOKUP($K6042,[1]Ma_HH_NV!$A$1:$D$65536,2,0)</f>
        <v>Giò lụa cây 250g</v>
      </c>
      <c r="N6042" s="25" t="str">
        <f t="shared" si="844"/>
        <v>K-C6</v>
      </c>
      <c r="Q6042" s="25" t="str">
        <f>VLOOKUP(K6042,[2]TONG_SL!$A:$D,3,0)</f>
        <v>Túi</v>
      </c>
      <c r="R6042" s="1">
        <v>3</v>
      </c>
      <c r="T6042" s="1">
        <f>VLOOKUP(VLOOKUP(G6042,[2]Ma_KH!$A:$R,18,0)&amp;K6042,[2]Gia_MB!$A:$F,6,0)</f>
        <v>49500</v>
      </c>
      <c r="U6042" s="14">
        <f t="shared" si="847"/>
        <v>148500</v>
      </c>
      <c r="W6042" s="64">
        <f t="shared" si="848"/>
        <v>0</v>
      </c>
      <c r="X6042" s="3" t="str">
        <f t="shared" si="849"/>
        <v>8</v>
      </c>
      <c r="Z6042" s="14">
        <f t="shared" si="850"/>
        <v>11880</v>
      </c>
      <c r="AA6042" s="7">
        <f>VLOOKUP(G6042,[2]Ma_KH!$A:$R,14,0)</f>
        <v>60</v>
      </c>
      <c r="AD6042" s="7" t="str">
        <f>IFERROR(VLOOKUP(J6042,'Chuyển Mã'!$B$3:$C$9,2,0),"")</f>
        <v>Hà Nội</v>
      </c>
      <c r="AE6042" s="7" t="str">
        <f t="shared" si="845"/>
        <v>Giò lụa cây 250g</v>
      </c>
      <c r="AF6042" s="7">
        <f t="shared" si="846"/>
        <v>3</v>
      </c>
    </row>
    <row r="6043" spans="1:32" x14ac:dyDescent="0.25">
      <c r="A6043" s="11">
        <v>45907</v>
      </c>
      <c r="B6043" s="25">
        <v>4176640816</v>
      </c>
      <c r="C6043" s="12" t="s">
        <v>7214</v>
      </c>
      <c r="D6043" s="16">
        <v>45912</v>
      </c>
      <c r="F6043" s="13"/>
      <c r="G6043" s="13" t="s">
        <v>8213</v>
      </c>
      <c r="I6043" s="25" t="s">
        <v>9098</v>
      </c>
      <c r="J6043" s="13" t="s">
        <v>75</v>
      </c>
      <c r="K6043" s="13" t="s">
        <v>41</v>
      </c>
      <c r="L6043" s="25" t="str">
        <f>VLOOKUP($K6043,[1]Ma_HH_NV!$A$1:$D$65536,2,0)</f>
        <v>Chả nướng 300g</v>
      </c>
      <c r="N6043" s="25" t="str">
        <f t="shared" si="844"/>
        <v>K-C6</v>
      </c>
      <c r="Q6043" s="25" t="str">
        <f>VLOOKUP(K6043,[2]TONG_SL!$A:$D,3,0)</f>
        <v>Túi</v>
      </c>
      <c r="R6043" s="1">
        <v>3</v>
      </c>
      <c r="T6043" s="1">
        <f>VLOOKUP(VLOOKUP(G6043,[2]Ma_KH!$A:$R,18,0)&amp;K6043,[2]Gia_MB!$A:$F,6,0)</f>
        <v>70950</v>
      </c>
      <c r="U6043" s="14">
        <f t="shared" si="847"/>
        <v>212850</v>
      </c>
      <c r="W6043" s="64">
        <f t="shared" si="848"/>
        <v>0</v>
      </c>
      <c r="X6043" s="3" t="str">
        <f t="shared" si="849"/>
        <v>8</v>
      </c>
      <c r="Z6043" s="14">
        <f t="shared" si="850"/>
        <v>17028</v>
      </c>
      <c r="AA6043" s="7">
        <f>VLOOKUP(G6043,[2]Ma_KH!$A:$R,14,0)</f>
        <v>60</v>
      </c>
      <c r="AD6043" s="7" t="str">
        <f>IFERROR(VLOOKUP(J6043,'Chuyển Mã'!$B$3:$C$9,2,0),"")</f>
        <v>Hà Nội</v>
      </c>
      <c r="AE6043" s="7" t="str">
        <f t="shared" si="845"/>
        <v>Chả nướng 300g</v>
      </c>
      <c r="AF6043" s="7">
        <f t="shared" si="846"/>
        <v>3</v>
      </c>
    </row>
    <row r="6044" spans="1:32" x14ac:dyDescent="0.25">
      <c r="A6044" s="11">
        <v>45908</v>
      </c>
      <c r="B6044" s="25">
        <v>4176645868</v>
      </c>
      <c r="C6044" s="12" t="s">
        <v>7214</v>
      </c>
      <c r="D6044" s="16">
        <v>45912</v>
      </c>
      <c r="F6044" s="13"/>
      <c r="G6044" s="13" t="s">
        <v>916</v>
      </c>
      <c r="I6044" s="25" t="s">
        <v>9099</v>
      </c>
      <c r="J6044" s="13" t="s">
        <v>75</v>
      </c>
      <c r="K6044" s="13" t="s">
        <v>32</v>
      </c>
      <c r="L6044" s="25" t="str">
        <f>VLOOKUP($K6044,[1]Ma_HH_NV!$A$1:$D$65536,2,0)</f>
        <v>Giò Tai Lưỡi Xào 250</v>
      </c>
      <c r="N6044" s="25" t="str">
        <f t="shared" si="844"/>
        <v>K-C6</v>
      </c>
      <c r="Q6044" s="25" t="str">
        <f>VLOOKUP(K6044,[2]TONG_SL!$A:$D,3,0)</f>
        <v>Túi</v>
      </c>
      <c r="R6044" s="1">
        <v>5</v>
      </c>
      <c r="T6044" s="1">
        <f>VLOOKUP(VLOOKUP(G6044,[2]Ma_KH!$A:$R,18,0)&amp;K6044,[2]Gia_MB!$A:$F,6,0)</f>
        <v>50183</v>
      </c>
      <c r="U6044" s="14">
        <f t="shared" si="847"/>
        <v>250915</v>
      </c>
      <c r="W6044" s="64">
        <f t="shared" si="848"/>
        <v>0</v>
      </c>
      <c r="X6044" s="3" t="str">
        <f t="shared" si="849"/>
        <v>8</v>
      </c>
      <c r="Z6044" s="14">
        <f t="shared" si="850"/>
        <v>20073.2</v>
      </c>
      <c r="AA6044" s="7">
        <f>VLOOKUP(G6044,[2]Ma_KH!$A:$R,14,0)</f>
        <v>60</v>
      </c>
      <c r="AD6044" s="7" t="str">
        <f>IFERROR(VLOOKUP(J6044,'Chuyển Mã'!$B$3:$C$9,2,0),"")</f>
        <v>Hà Nội</v>
      </c>
      <c r="AE6044" s="7" t="str">
        <f t="shared" si="845"/>
        <v>Giò Tai Lưỡi Xào 250</v>
      </c>
      <c r="AF6044" s="7">
        <f t="shared" si="846"/>
        <v>5</v>
      </c>
    </row>
    <row r="6045" spans="1:32" x14ac:dyDescent="0.25">
      <c r="A6045" s="11">
        <v>45908</v>
      </c>
      <c r="B6045" s="25">
        <v>4176645868</v>
      </c>
      <c r="C6045" s="12" t="s">
        <v>7214</v>
      </c>
      <c r="D6045" s="16">
        <v>45912</v>
      </c>
      <c r="F6045" s="13"/>
      <c r="G6045" s="13" t="s">
        <v>916</v>
      </c>
      <c r="I6045" s="25" t="s">
        <v>9099</v>
      </c>
      <c r="J6045" s="13" t="s">
        <v>75</v>
      </c>
      <c r="K6045" s="13" t="s">
        <v>41</v>
      </c>
      <c r="L6045" s="25" t="str">
        <f>VLOOKUP($K6045,[1]Ma_HH_NV!$A$1:$D$65536,2,0)</f>
        <v>Chả nướng 300g</v>
      </c>
      <c r="N6045" s="25" t="str">
        <f t="shared" si="844"/>
        <v>K-C6</v>
      </c>
      <c r="Q6045" s="25" t="str">
        <f>VLOOKUP(K6045,[2]TONG_SL!$A:$D,3,0)</f>
        <v>Túi</v>
      </c>
      <c r="R6045" s="1">
        <v>5</v>
      </c>
      <c r="T6045" s="1">
        <f>VLOOKUP(VLOOKUP(G6045,[2]Ma_KH!$A:$R,18,0)&amp;K6045,[2]Gia_MB!$A:$F,6,0)</f>
        <v>70950</v>
      </c>
      <c r="U6045" s="14">
        <f t="shared" si="847"/>
        <v>354750</v>
      </c>
      <c r="W6045" s="64">
        <f t="shared" si="848"/>
        <v>0</v>
      </c>
      <c r="X6045" s="3" t="str">
        <f t="shared" si="849"/>
        <v>8</v>
      </c>
      <c r="Z6045" s="14">
        <f t="shared" si="850"/>
        <v>28380</v>
      </c>
      <c r="AA6045" s="7">
        <f>VLOOKUP(G6045,[2]Ma_KH!$A:$R,14,0)</f>
        <v>60</v>
      </c>
      <c r="AD6045" s="7" t="str">
        <f>IFERROR(VLOOKUP(J6045,'Chuyển Mã'!$B$3:$C$9,2,0),"")</f>
        <v>Hà Nội</v>
      </c>
      <c r="AE6045" s="7" t="str">
        <f t="shared" si="845"/>
        <v>Chả nướng 300g</v>
      </c>
      <c r="AF6045" s="7">
        <f t="shared" si="846"/>
        <v>5</v>
      </c>
    </row>
    <row r="6046" spans="1:32" x14ac:dyDescent="0.25">
      <c r="A6046" s="11">
        <v>45908</v>
      </c>
      <c r="B6046" s="25">
        <v>4176645868</v>
      </c>
      <c r="C6046" s="12" t="s">
        <v>7214</v>
      </c>
      <c r="D6046" s="16">
        <v>45912</v>
      </c>
      <c r="F6046" s="13"/>
      <c r="G6046" s="13" t="s">
        <v>916</v>
      </c>
      <c r="I6046" s="25" t="s">
        <v>9099</v>
      </c>
      <c r="J6046" s="13" t="s">
        <v>75</v>
      </c>
      <c r="K6046" s="13" t="s">
        <v>51</v>
      </c>
      <c r="L6046" s="25" t="str">
        <f>VLOOKUP($K6046,[1]Ma_HH_NV!$A$1:$D$65536,2,0)</f>
        <v>Mọc Nấm Hương 250g</v>
      </c>
      <c r="N6046" s="25" t="str">
        <f t="shared" si="844"/>
        <v>K-C6</v>
      </c>
      <c r="Q6046" s="25" t="str">
        <f>VLOOKUP(K6046,[2]TONG_SL!$A:$D,3,0)</f>
        <v>Túi</v>
      </c>
      <c r="R6046" s="1">
        <v>5</v>
      </c>
      <c r="T6046" s="1">
        <f>VLOOKUP(VLOOKUP(G6046,[2]Ma_KH!$A:$R,18,0)&amp;K6046,[2]Gia_MB!$A:$F,6,0)</f>
        <v>46000</v>
      </c>
      <c r="U6046" s="14">
        <f t="shared" si="847"/>
        <v>230000</v>
      </c>
      <c r="W6046" s="64">
        <f t="shared" si="848"/>
        <v>0</v>
      </c>
      <c r="X6046" s="3" t="str">
        <f t="shared" si="849"/>
        <v>8</v>
      </c>
      <c r="Z6046" s="14">
        <f t="shared" si="850"/>
        <v>18400</v>
      </c>
      <c r="AA6046" s="7">
        <f>VLOOKUP(G6046,[2]Ma_KH!$A:$R,14,0)</f>
        <v>60</v>
      </c>
      <c r="AD6046" s="7" t="str">
        <f>IFERROR(VLOOKUP(J6046,'Chuyển Mã'!$B$3:$C$9,2,0),"")</f>
        <v>Hà Nội</v>
      </c>
      <c r="AE6046" s="7" t="str">
        <f t="shared" si="845"/>
        <v>Mọc Nấm Hương 250g</v>
      </c>
      <c r="AF6046" s="7">
        <f t="shared" si="846"/>
        <v>5</v>
      </c>
    </row>
    <row r="6047" spans="1:32" x14ac:dyDescent="0.25">
      <c r="A6047" s="11">
        <v>45908</v>
      </c>
      <c r="B6047" s="25">
        <v>4176645868</v>
      </c>
      <c r="C6047" s="12" t="s">
        <v>7214</v>
      </c>
      <c r="D6047" s="16">
        <v>45912</v>
      </c>
      <c r="F6047" s="13"/>
      <c r="G6047" s="13" t="s">
        <v>916</v>
      </c>
      <c r="I6047" s="25" t="s">
        <v>9099</v>
      </c>
      <c r="J6047" s="13" t="s">
        <v>75</v>
      </c>
      <c r="K6047" s="13" t="s">
        <v>27</v>
      </c>
      <c r="L6047" s="25" t="str">
        <f>VLOOKUP($K6047,[1]Ma_HH_NV!$A$1:$D$65536,2,0)</f>
        <v>Chân giò heo muối 300g</v>
      </c>
      <c r="N6047" s="25" t="str">
        <f t="shared" si="844"/>
        <v>K-C6</v>
      </c>
      <c r="Q6047" s="25" t="str">
        <f>VLOOKUP(K6047,[2]TONG_SL!$A:$D,3,0)</f>
        <v>Túi</v>
      </c>
      <c r="R6047" s="1">
        <v>5</v>
      </c>
      <c r="T6047" s="1">
        <f>VLOOKUP(VLOOKUP(G6047,[2]Ma_KH!$A:$R,18,0)&amp;K6047,[2]Gia_MB!$A:$F,6,0)</f>
        <v>73431</v>
      </c>
      <c r="U6047" s="14">
        <f t="shared" si="847"/>
        <v>367155</v>
      </c>
      <c r="W6047" s="64">
        <f t="shared" si="848"/>
        <v>0</v>
      </c>
      <c r="X6047" s="3" t="str">
        <f t="shared" si="849"/>
        <v>8</v>
      </c>
      <c r="Z6047" s="14">
        <f t="shared" si="850"/>
        <v>29372.400000000001</v>
      </c>
      <c r="AA6047" s="7">
        <f>VLOOKUP(G6047,[2]Ma_KH!$A:$R,14,0)</f>
        <v>60</v>
      </c>
      <c r="AD6047" s="7" t="str">
        <f>IFERROR(VLOOKUP(J6047,'Chuyển Mã'!$B$3:$C$9,2,0),"")</f>
        <v>Hà Nội</v>
      </c>
      <c r="AE6047" s="7" t="str">
        <f t="shared" si="845"/>
        <v>Chân giò heo muối 300g</v>
      </c>
      <c r="AF6047" s="7">
        <f t="shared" si="846"/>
        <v>5</v>
      </c>
    </row>
    <row r="6048" spans="1:32" x14ac:dyDescent="0.25">
      <c r="A6048" s="11">
        <v>45908</v>
      </c>
      <c r="B6048" s="25">
        <v>4176645868</v>
      </c>
      <c r="C6048" s="12" t="s">
        <v>7214</v>
      </c>
      <c r="D6048" s="16">
        <v>45912</v>
      </c>
      <c r="F6048" s="13"/>
      <c r="G6048" s="13" t="s">
        <v>916</v>
      </c>
      <c r="I6048" s="25" t="s">
        <v>9099</v>
      </c>
      <c r="J6048" s="13" t="s">
        <v>75</v>
      </c>
      <c r="K6048" s="13" t="s">
        <v>30</v>
      </c>
      <c r="L6048" s="25" t="str">
        <f>VLOOKUP($K6048,[1]Ma_HH_NV!$A$1:$D$65536,2,0)</f>
        <v>Gà muối 500g</v>
      </c>
      <c r="N6048" s="25" t="str">
        <f t="shared" si="844"/>
        <v>K-C6</v>
      </c>
      <c r="Q6048" s="25" t="str">
        <f>VLOOKUP(K6048,[2]TONG_SL!$A:$D,3,0)</f>
        <v>Túi</v>
      </c>
      <c r="R6048" s="1">
        <v>5</v>
      </c>
      <c r="T6048" s="1">
        <f>VLOOKUP(VLOOKUP(G6048,[2]Ma_KH!$A:$R,18,0)&amp;K6048,[2]Gia_MB!$A:$F,6,0)</f>
        <v>111058</v>
      </c>
      <c r="U6048" s="14">
        <f t="shared" si="847"/>
        <v>555290</v>
      </c>
      <c r="W6048" s="64">
        <f t="shared" si="848"/>
        <v>0</v>
      </c>
      <c r="X6048" s="3" t="str">
        <f t="shared" si="849"/>
        <v>8</v>
      </c>
      <c r="Z6048" s="14">
        <f t="shared" si="850"/>
        <v>44423.200000000004</v>
      </c>
      <c r="AA6048" s="7">
        <f>VLOOKUP(G6048,[2]Ma_KH!$A:$R,14,0)</f>
        <v>60</v>
      </c>
      <c r="AD6048" s="7" t="str">
        <f>IFERROR(VLOOKUP(J6048,'Chuyển Mã'!$B$3:$C$9,2,0),"")</f>
        <v>Hà Nội</v>
      </c>
      <c r="AE6048" s="7" t="str">
        <f t="shared" si="845"/>
        <v>Gà muối 500g</v>
      </c>
      <c r="AF6048" s="7">
        <f t="shared" si="846"/>
        <v>5</v>
      </c>
    </row>
    <row r="6049" spans="1:32" x14ac:dyDescent="0.25">
      <c r="A6049" s="11">
        <v>45910</v>
      </c>
      <c r="B6049" s="25">
        <v>58004</v>
      </c>
      <c r="C6049" s="12" t="s">
        <v>7214</v>
      </c>
      <c r="D6049" s="16">
        <v>45912</v>
      </c>
      <c r="G6049" s="13" t="s">
        <v>3572</v>
      </c>
      <c r="I6049" s="13" t="s">
        <v>3572</v>
      </c>
      <c r="J6049" s="13" t="s">
        <v>75</v>
      </c>
      <c r="K6049" s="13" t="s">
        <v>35</v>
      </c>
      <c r="L6049" s="25" t="str">
        <f>VLOOKUP($K6049,[2]TONG_SL!$A:$D,2,0)</f>
        <v>Tai heo muối 200g</v>
      </c>
      <c r="N6049" s="25" t="str">
        <f t="shared" si="844"/>
        <v>K-C6</v>
      </c>
      <c r="Q6049" s="25" t="str">
        <f>VLOOKUP(K6049,[2]TONG_SL!$A:$D,3,0)</f>
        <v>Túi</v>
      </c>
      <c r="R6049" s="1">
        <v>10</v>
      </c>
      <c r="T6049" s="1">
        <f>VLOOKUP(VLOOKUP(G6049,[2]Ma_KH!$A:$R,18,0)&amp;K6049,[2]Gia_MB!$A:$F,6,0)</f>
        <v>55595</v>
      </c>
      <c r="U6049" s="14">
        <f t="shared" si="847"/>
        <v>555950</v>
      </c>
      <c r="W6049" s="64">
        <f t="shared" si="848"/>
        <v>0</v>
      </c>
      <c r="X6049" s="3" t="str">
        <f t="shared" si="849"/>
        <v>8</v>
      </c>
      <c r="Z6049" s="14">
        <f t="shared" si="850"/>
        <v>44476</v>
      </c>
      <c r="AA6049" s="7">
        <f>VLOOKUP(G6049,[2]Ma_KH!$A:$R,14,0)</f>
        <v>58</v>
      </c>
      <c r="AD6049" s="7" t="str">
        <f>IFERROR(VLOOKUP(J6049,'Chuyển Mã'!$B$3:$C$9,2,0),"")</f>
        <v>Hà Nội</v>
      </c>
      <c r="AE6049" s="7" t="str">
        <f t="shared" si="845"/>
        <v>Tai heo muối 200g</v>
      </c>
      <c r="AF6049" s="7">
        <f t="shared" si="846"/>
        <v>10</v>
      </c>
    </row>
    <row r="6050" spans="1:32" x14ac:dyDescent="0.25">
      <c r="A6050" s="11">
        <v>45910</v>
      </c>
      <c r="B6050" s="25">
        <v>58004</v>
      </c>
      <c r="C6050" s="12" t="s">
        <v>7214</v>
      </c>
      <c r="D6050" s="16">
        <v>45912</v>
      </c>
      <c r="G6050" s="13" t="s">
        <v>3572</v>
      </c>
      <c r="I6050" s="13" t="s">
        <v>3572</v>
      </c>
      <c r="J6050" s="13" t="s">
        <v>75</v>
      </c>
      <c r="K6050" s="13" t="s">
        <v>27</v>
      </c>
      <c r="L6050" s="25" t="str">
        <f>VLOOKUP($K6050,[2]TONG_SL!$A:$D,2,0)</f>
        <v>Chân giò heo muối 300g</v>
      </c>
      <c r="N6050" s="25" t="str">
        <f t="shared" si="844"/>
        <v>K-C6</v>
      </c>
      <c r="Q6050" s="25" t="str">
        <f>VLOOKUP(K6050,[2]TONG_SL!$A:$D,3,0)</f>
        <v>Túi</v>
      </c>
      <c r="R6050" s="1">
        <v>20</v>
      </c>
      <c r="T6050" s="1">
        <f>VLOOKUP(VLOOKUP(G6050,[2]Ma_KH!$A:$R,18,0)&amp;K6050,[2]Gia_MB!$A:$F,6,0)</f>
        <v>73431</v>
      </c>
      <c r="U6050" s="14">
        <f t="shared" si="847"/>
        <v>1468620</v>
      </c>
      <c r="W6050" s="64">
        <f t="shared" si="848"/>
        <v>0</v>
      </c>
      <c r="X6050" s="3" t="str">
        <f t="shared" si="849"/>
        <v>8</v>
      </c>
      <c r="Z6050" s="14">
        <f t="shared" si="850"/>
        <v>117489.60000000001</v>
      </c>
      <c r="AA6050" s="7">
        <f>VLOOKUP(G6050,[2]Ma_KH!$A:$R,14,0)</f>
        <v>58</v>
      </c>
      <c r="AD6050" s="7" t="str">
        <f>IFERROR(VLOOKUP(J6050,'Chuyển Mã'!$B$3:$C$9,2,0),"")</f>
        <v>Hà Nội</v>
      </c>
      <c r="AE6050" s="7" t="str">
        <f t="shared" si="845"/>
        <v>Chân giò heo muối 300g</v>
      </c>
      <c r="AF6050" s="7">
        <f t="shared" si="846"/>
        <v>20</v>
      </c>
    </row>
    <row r="6051" spans="1:32" x14ac:dyDescent="0.25">
      <c r="A6051" s="11">
        <v>45910</v>
      </c>
      <c r="B6051" s="25">
        <v>58004</v>
      </c>
      <c r="C6051" s="12" t="s">
        <v>7214</v>
      </c>
      <c r="D6051" s="16">
        <v>45912</v>
      </c>
      <c r="G6051" s="13" t="s">
        <v>3572</v>
      </c>
      <c r="I6051" s="13" t="s">
        <v>3572</v>
      </c>
      <c r="J6051" s="13" t="s">
        <v>75</v>
      </c>
      <c r="K6051" s="13" t="s">
        <v>30</v>
      </c>
      <c r="L6051" s="25" t="str">
        <f>VLOOKUP($K6051,[2]TONG_SL!$A:$D,2,0)</f>
        <v>Gà muối 500g</v>
      </c>
      <c r="N6051" s="25" t="str">
        <f t="shared" si="844"/>
        <v>K-C6</v>
      </c>
      <c r="Q6051" s="25" t="str">
        <f>VLOOKUP(K6051,[2]TONG_SL!$A:$D,3,0)</f>
        <v>Túi</v>
      </c>
      <c r="R6051" s="1">
        <v>10</v>
      </c>
      <c r="T6051" s="1">
        <f>VLOOKUP(VLOOKUP(G6051,[2]Ma_KH!$A:$R,18,0)&amp;K6051,[2]Gia_MB!$A:$F,6,0)</f>
        <v>111058</v>
      </c>
      <c r="U6051" s="14">
        <f t="shared" si="847"/>
        <v>1110580</v>
      </c>
      <c r="W6051" s="64">
        <f t="shared" si="848"/>
        <v>0</v>
      </c>
      <c r="X6051" s="3" t="str">
        <f t="shared" si="849"/>
        <v>8</v>
      </c>
      <c r="Z6051" s="14">
        <f t="shared" si="850"/>
        <v>88846.400000000009</v>
      </c>
      <c r="AA6051" s="7">
        <f>VLOOKUP(G6051,[2]Ma_KH!$A:$R,14,0)</f>
        <v>58</v>
      </c>
      <c r="AD6051" s="7" t="str">
        <f>IFERROR(VLOOKUP(J6051,'Chuyển Mã'!$B$3:$C$9,2,0),"")</f>
        <v>Hà Nội</v>
      </c>
      <c r="AE6051" s="7" t="str">
        <f t="shared" si="845"/>
        <v>Gà muối 500g</v>
      </c>
      <c r="AF6051" s="7">
        <f t="shared" si="846"/>
        <v>10</v>
      </c>
    </row>
    <row r="6052" spans="1:32" x14ac:dyDescent="0.25">
      <c r="A6052" s="11">
        <v>45905</v>
      </c>
      <c r="B6052" s="25">
        <v>4176626466</v>
      </c>
      <c r="C6052" s="12" t="s">
        <v>7214</v>
      </c>
      <c r="D6052" s="16">
        <v>45912</v>
      </c>
      <c r="F6052" s="13"/>
      <c r="G6052" s="13" t="s">
        <v>7486</v>
      </c>
      <c r="I6052" s="25" t="s">
        <v>9100</v>
      </c>
      <c r="J6052" s="13" t="s">
        <v>75</v>
      </c>
      <c r="K6052" s="13" t="s">
        <v>30</v>
      </c>
      <c r="L6052" s="25" t="str">
        <f>VLOOKUP($K6052,[2]TONG_SL!$A:$D,2,0)</f>
        <v>Gà muối 500g</v>
      </c>
      <c r="N6052" s="25" t="str">
        <f t="shared" si="844"/>
        <v>K-C6</v>
      </c>
      <c r="Q6052" s="25" t="str">
        <f>VLOOKUP(K6052,[2]TONG_SL!$A:$D,3,0)</f>
        <v>Túi</v>
      </c>
      <c r="R6052" s="1">
        <v>3</v>
      </c>
      <c r="T6052" s="1">
        <f>VLOOKUP(VLOOKUP(G6052,[2]Ma_KH!$A:$R,18,0)&amp;K6052,[2]Gia_MB!$A:$F,6,0)</f>
        <v>111058</v>
      </c>
      <c r="U6052" s="14">
        <f t="shared" si="847"/>
        <v>333174</v>
      </c>
      <c r="W6052" s="64">
        <f t="shared" si="848"/>
        <v>0</v>
      </c>
      <c r="X6052" s="3" t="str">
        <f t="shared" si="849"/>
        <v>8</v>
      </c>
      <c r="Z6052" s="14">
        <f t="shared" si="850"/>
        <v>26653.920000000002</v>
      </c>
      <c r="AA6052" s="7">
        <f>VLOOKUP(G6052,[2]Ma_KH!$A:$R,14,0)</f>
        <v>60</v>
      </c>
      <c r="AD6052" s="7" t="str">
        <f>IFERROR(VLOOKUP(J6052,'Chuyển Mã'!$B$3:$C$9,2,0),"")</f>
        <v>Hà Nội</v>
      </c>
      <c r="AE6052" s="7" t="str">
        <f t="shared" si="845"/>
        <v>Gà muối 500g</v>
      </c>
      <c r="AF6052" s="7">
        <f t="shared" si="846"/>
        <v>3</v>
      </c>
    </row>
    <row r="6053" spans="1:32" x14ac:dyDescent="0.25">
      <c r="A6053" s="11">
        <v>45905</v>
      </c>
      <c r="B6053" s="25">
        <v>4176626466</v>
      </c>
      <c r="C6053" s="12" t="s">
        <v>7214</v>
      </c>
      <c r="D6053" s="16">
        <v>45912</v>
      </c>
      <c r="F6053" s="13"/>
      <c r="G6053" s="13" t="s">
        <v>7486</v>
      </c>
      <c r="I6053" s="25" t="s">
        <v>9100</v>
      </c>
      <c r="J6053" s="13" t="s">
        <v>75</v>
      </c>
      <c r="K6053" s="13" t="s">
        <v>39</v>
      </c>
      <c r="L6053" s="25" t="str">
        <f>VLOOKUP($K6053,[2]TONG_SL!$A:$D,2,0)</f>
        <v>Chả cốm 300g</v>
      </c>
      <c r="N6053" s="25" t="str">
        <f t="shared" si="844"/>
        <v>K-C6</v>
      </c>
      <c r="Q6053" s="25" t="str">
        <f>VLOOKUP(K6053,[2]TONG_SL!$A:$D,3,0)</f>
        <v>Túi</v>
      </c>
      <c r="R6053" s="1">
        <v>3</v>
      </c>
      <c r="T6053" s="1">
        <f>VLOOKUP(VLOOKUP(G6053,[2]Ma_KH!$A:$R,18,0)&amp;K6053,[2]Gia_MB!$A:$F,6,0)</f>
        <v>74250</v>
      </c>
      <c r="U6053" s="14">
        <f t="shared" si="847"/>
        <v>222750</v>
      </c>
      <c r="W6053" s="64">
        <f t="shared" si="848"/>
        <v>0</v>
      </c>
      <c r="X6053" s="3" t="str">
        <f t="shared" si="849"/>
        <v>8</v>
      </c>
      <c r="Z6053" s="14">
        <f t="shared" si="850"/>
        <v>17820</v>
      </c>
      <c r="AA6053" s="7">
        <f>VLOOKUP(G6053,[2]Ma_KH!$A:$R,14,0)</f>
        <v>60</v>
      </c>
      <c r="AD6053" s="7" t="str">
        <f>IFERROR(VLOOKUP(J6053,'Chuyển Mã'!$B$3:$C$9,2,0),"")</f>
        <v>Hà Nội</v>
      </c>
      <c r="AE6053" s="7" t="str">
        <f t="shared" si="845"/>
        <v>Chả cốm 300g</v>
      </c>
      <c r="AF6053" s="7">
        <f t="shared" si="846"/>
        <v>3</v>
      </c>
    </row>
    <row r="6054" spans="1:32" x14ac:dyDescent="0.25">
      <c r="A6054" s="11">
        <v>45905</v>
      </c>
      <c r="B6054" s="25">
        <v>4176626466</v>
      </c>
      <c r="C6054" s="12" t="s">
        <v>7214</v>
      </c>
      <c r="D6054" s="16">
        <v>45912</v>
      </c>
      <c r="F6054" s="13"/>
      <c r="G6054" s="13" t="s">
        <v>7486</v>
      </c>
      <c r="I6054" s="25" t="s">
        <v>9100</v>
      </c>
      <c r="J6054" s="13" t="s">
        <v>75</v>
      </c>
      <c r="K6054" s="13" t="s">
        <v>51</v>
      </c>
      <c r="L6054" s="25" t="str">
        <f>VLOOKUP($K6054,[2]TONG_SL!$A:$D,2,0)</f>
        <v>Mọc Nấm Hương 250g</v>
      </c>
      <c r="N6054" s="25" t="str">
        <f t="shared" ref="N6054:N6117" si="851">IF($B6054&lt;&gt;"","K-C6","")</f>
        <v>K-C6</v>
      </c>
      <c r="Q6054" s="25" t="str">
        <f>VLOOKUP(K6054,[2]TONG_SL!$A:$D,3,0)</f>
        <v>Túi</v>
      </c>
      <c r="R6054" s="1">
        <v>3</v>
      </c>
      <c r="T6054" s="1">
        <f>VLOOKUP(VLOOKUP(G6054,[2]Ma_KH!$A:$R,18,0)&amp;K6054,[2]Gia_MB!$A:$F,6,0)</f>
        <v>46000</v>
      </c>
      <c r="U6054" s="14">
        <f t="shared" si="847"/>
        <v>138000</v>
      </c>
      <c r="W6054" s="64">
        <f t="shared" si="848"/>
        <v>0</v>
      </c>
      <c r="X6054" s="3" t="str">
        <f t="shared" si="849"/>
        <v>8</v>
      </c>
      <c r="Z6054" s="14">
        <f t="shared" si="850"/>
        <v>11040</v>
      </c>
      <c r="AA6054" s="7">
        <f>VLOOKUP(G6054,[2]Ma_KH!$A:$R,14,0)</f>
        <v>60</v>
      </c>
      <c r="AD6054" s="7" t="str">
        <f>IFERROR(VLOOKUP(J6054,'Chuyển Mã'!$B$3:$C$9,2,0),"")</f>
        <v>Hà Nội</v>
      </c>
      <c r="AE6054" s="7" t="str">
        <f t="shared" si="845"/>
        <v>Mọc Nấm Hương 250g</v>
      </c>
      <c r="AF6054" s="7">
        <f t="shared" si="846"/>
        <v>3</v>
      </c>
    </row>
    <row r="6055" spans="1:32" x14ac:dyDescent="0.25">
      <c r="A6055" s="11">
        <v>45905</v>
      </c>
      <c r="B6055" s="25">
        <v>4176626466</v>
      </c>
      <c r="C6055" s="12" t="s">
        <v>7214</v>
      </c>
      <c r="D6055" s="16">
        <v>45912</v>
      </c>
      <c r="F6055" s="13"/>
      <c r="G6055" s="13" t="s">
        <v>7486</v>
      </c>
      <c r="I6055" s="25" t="s">
        <v>9100</v>
      </c>
      <c r="J6055" s="13" t="s">
        <v>75</v>
      </c>
      <c r="K6055" s="13" t="s">
        <v>32</v>
      </c>
      <c r="L6055" s="25" t="str">
        <f>VLOOKUP($K6055,[2]TONG_SL!$A:$D,2,0)</f>
        <v>Giò Tai Lưỡi Xào 250</v>
      </c>
      <c r="N6055" s="25" t="str">
        <f t="shared" si="851"/>
        <v>K-C6</v>
      </c>
      <c r="Q6055" s="25" t="str">
        <f>VLOOKUP(K6055,[2]TONG_SL!$A:$D,3,0)</f>
        <v>Túi</v>
      </c>
      <c r="R6055" s="1">
        <v>3</v>
      </c>
      <c r="T6055" s="1">
        <f>VLOOKUP(VLOOKUP(G6055,[2]Ma_KH!$A:$R,18,0)&amp;K6055,[2]Gia_MB!$A:$F,6,0)</f>
        <v>50183</v>
      </c>
      <c r="U6055" s="14">
        <f t="shared" si="847"/>
        <v>150549</v>
      </c>
      <c r="W6055" s="64">
        <f t="shared" si="848"/>
        <v>0</v>
      </c>
      <c r="X6055" s="3" t="str">
        <f t="shared" si="849"/>
        <v>8</v>
      </c>
      <c r="Z6055" s="14">
        <f t="shared" si="850"/>
        <v>12043.92</v>
      </c>
      <c r="AA6055" s="7">
        <f>VLOOKUP(G6055,[2]Ma_KH!$A:$R,14,0)</f>
        <v>60</v>
      </c>
      <c r="AD6055" s="7" t="str">
        <f>IFERROR(VLOOKUP(J6055,'Chuyển Mã'!$B$3:$C$9,2,0),"")</f>
        <v>Hà Nội</v>
      </c>
      <c r="AE6055" s="7" t="str">
        <f t="shared" si="845"/>
        <v>Giò Tai Lưỡi Xào 250</v>
      </c>
      <c r="AF6055" s="7">
        <f t="shared" si="846"/>
        <v>3</v>
      </c>
    </row>
    <row r="6056" spans="1:32" x14ac:dyDescent="0.25">
      <c r="A6056" s="11">
        <v>45910</v>
      </c>
      <c r="B6056" s="25">
        <v>4176816685</v>
      </c>
      <c r="C6056" s="12" t="s">
        <v>7214</v>
      </c>
      <c r="D6056" s="16">
        <v>45912</v>
      </c>
      <c r="F6056" s="13"/>
      <c r="G6056" s="13" t="s">
        <v>9101</v>
      </c>
      <c r="I6056" s="25" t="s">
        <v>9102</v>
      </c>
      <c r="J6056" s="13" t="s">
        <v>75</v>
      </c>
      <c r="K6056" s="13" t="s">
        <v>30</v>
      </c>
      <c r="L6056" s="25" t="str">
        <f>VLOOKUP($K6056,[2]TONG_SL!$A:$D,2,0)</f>
        <v>Gà muối 500g</v>
      </c>
      <c r="N6056" s="25" t="str">
        <f t="shared" si="851"/>
        <v>K-C6</v>
      </c>
      <c r="Q6056" s="25" t="str">
        <f>VLOOKUP(K6056,[2]TONG_SL!$A:$D,3,0)</f>
        <v>Túi</v>
      </c>
      <c r="R6056" s="1">
        <v>5</v>
      </c>
      <c r="T6056" s="1">
        <f>VLOOKUP(VLOOKUP(G6056,[2]Ma_KH!$A:$R,18,0)&amp;K6056,[2]Gia_MB!$A:$F,6,0)</f>
        <v>111058</v>
      </c>
      <c r="U6056" s="14">
        <f t="shared" si="847"/>
        <v>555290</v>
      </c>
      <c r="W6056" s="64">
        <f t="shared" si="848"/>
        <v>0</v>
      </c>
      <c r="X6056" s="3" t="str">
        <f t="shared" si="849"/>
        <v>8</v>
      </c>
      <c r="Z6056" s="14">
        <f t="shared" si="850"/>
        <v>44423.200000000004</v>
      </c>
      <c r="AA6056" s="7">
        <f>VLOOKUP(G6056,[2]Ma_KH!$A:$R,14,0)</f>
        <v>60</v>
      </c>
      <c r="AD6056" s="7" t="str">
        <f>IFERROR(VLOOKUP(J6056,'Chuyển Mã'!$B$3:$C$9,2,0),"")</f>
        <v>Hà Nội</v>
      </c>
      <c r="AE6056" s="7" t="str">
        <f t="shared" si="845"/>
        <v>Gà muối 500g</v>
      </c>
      <c r="AF6056" s="7">
        <f t="shared" si="846"/>
        <v>5</v>
      </c>
    </row>
    <row r="6057" spans="1:32" x14ac:dyDescent="0.25">
      <c r="A6057" s="11">
        <v>45910</v>
      </c>
      <c r="B6057" s="25">
        <v>4176816685</v>
      </c>
      <c r="C6057" s="12" t="s">
        <v>7214</v>
      </c>
      <c r="D6057" s="16">
        <v>45912</v>
      </c>
      <c r="F6057" s="13"/>
      <c r="G6057" s="13" t="s">
        <v>9101</v>
      </c>
      <c r="I6057" s="25" t="s">
        <v>9102</v>
      </c>
      <c r="J6057" s="13" t="s">
        <v>75</v>
      </c>
      <c r="K6057" s="13" t="s">
        <v>27</v>
      </c>
      <c r="L6057" s="25" t="str">
        <f>VLOOKUP($K6057,[2]TONG_SL!$A:$D,2,0)</f>
        <v>Chân giò heo muối 300g</v>
      </c>
      <c r="N6057" s="25" t="str">
        <f t="shared" si="851"/>
        <v>K-C6</v>
      </c>
      <c r="Q6057" s="25" t="str">
        <f>VLOOKUP(K6057,[2]TONG_SL!$A:$D,3,0)</f>
        <v>Túi</v>
      </c>
      <c r="R6057" s="1">
        <v>10</v>
      </c>
      <c r="T6057" s="1">
        <f>VLOOKUP(VLOOKUP(G6057,[2]Ma_KH!$A:$R,18,0)&amp;K6057,[2]Gia_MB!$A:$F,6,0)</f>
        <v>73431</v>
      </c>
      <c r="U6057" s="14">
        <f t="shared" si="847"/>
        <v>734310</v>
      </c>
      <c r="W6057" s="64">
        <f t="shared" si="848"/>
        <v>0</v>
      </c>
      <c r="X6057" s="3" t="str">
        <f t="shared" si="849"/>
        <v>8</v>
      </c>
      <c r="Z6057" s="14">
        <f t="shared" si="850"/>
        <v>58744.800000000003</v>
      </c>
      <c r="AA6057" s="7">
        <f>VLOOKUP(G6057,[2]Ma_KH!$A:$R,14,0)</f>
        <v>60</v>
      </c>
      <c r="AD6057" s="7" t="str">
        <f>IFERROR(VLOOKUP(J6057,'Chuyển Mã'!$B$3:$C$9,2,0),"")</f>
        <v>Hà Nội</v>
      </c>
      <c r="AE6057" s="7" t="str">
        <f t="shared" si="845"/>
        <v>Chân giò heo muối 300g</v>
      </c>
      <c r="AF6057" s="7">
        <f t="shared" si="846"/>
        <v>10</v>
      </c>
    </row>
    <row r="6058" spans="1:32" x14ac:dyDescent="0.25">
      <c r="A6058" s="11">
        <v>45905</v>
      </c>
      <c r="B6058" s="25">
        <v>4176626472</v>
      </c>
      <c r="C6058" s="12" t="s">
        <v>7214</v>
      </c>
      <c r="D6058" s="16">
        <v>45912</v>
      </c>
      <c r="F6058" s="13"/>
      <c r="G6058" s="13" t="s">
        <v>9103</v>
      </c>
      <c r="I6058" s="25" t="s">
        <v>9104</v>
      </c>
      <c r="J6058" s="13" t="s">
        <v>75</v>
      </c>
      <c r="K6058" s="13" t="s">
        <v>51</v>
      </c>
      <c r="L6058" s="25" t="str">
        <f>VLOOKUP($K6058,[2]TONG_SL!$A:$D,2,0)</f>
        <v>Mọc Nấm Hương 250g</v>
      </c>
      <c r="N6058" s="25" t="str">
        <f t="shared" si="851"/>
        <v>K-C6</v>
      </c>
      <c r="Q6058" s="25" t="str">
        <f>VLOOKUP(K6058,[2]TONG_SL!$A:$D,3,0)</f>
        <v>Túi</v>
      </c>
      <c r="R6058" s="1">
        <v>3</v>
      </c>
      <c r="T6058" s="1">
        <f>VLOOKUP(VLOOKUP(G6058,[2]Ma_KH!$A:$R,18,0)&amp;K6058,[2]Gia_MB!$A:$F,6,0)</f>
        <v>46000</v>
      </c>
      <c r="U6058" s="14">
        <f t="shared" si="847"/>
        <v>138000</v>
      </c>
      <c r="W6058" s="64">
        <f t="shared" si="848"/>
        <v>0</v>
      </c>
      <c r="X6058" s="3" t="str">
        <f t="shared" si="849"/>
        <v>8</v>
      </c>
      <c r="Z6058" s="14">
        <f t="shared" si="850"/>
        <v>11040</v>
      </c>
      <c r="AA6058" s="7">
        <f>VLOOKUP(G6058,[2]Ma_KH!$A:$R,14,0)</f>
        <v>60</v>
      </c>
      <c r="AD6058" s="7" t="str">
        <f>IFERROR(VLOOKUP(J6058,'Chuyển Mã'!$B$3:$C$9,2,0),"")</f>
        <v>Hà Nội</v>
      </c>
      <c r="AE6058" s="7" t="str">
        <f t="shared" si="845"/>
        <v>Mọc Nấm Hương 250g</v>
      </c>
      <c r="AF6058" s="7">
        <f t="shared" si="846"/>
        <v>3</v>
      </c>
    </row>
    <row r="6059" spans="1:32" x14ac:dyDescent="0.25">
      <c r="A6059" s="11">
        <v>45905</v>
      </c>
      <c r="B6059" s="25">
        <v>4176626472</v>
      </c>
      <c r="C6059" s="12" t="s">
        <v>7214</v>
      </c>
      <c r="D6059" s="16">
        <v>45912</v>
      </c>
      <c r="F6059" s="13"/>
      <c r="G6059" s="13" t="s">
        <v>9103</v>
      </c>
      <c r="I6059" s="25" t="s">
        <v>9104</v>
      </c>
      <c r="J6059" s="13" t="s">
        <v>75</v>
      </c>
      <c r="K6059" s="13" t="s">
        <v>32</v>
      </c>
      <c r="L6059" s="25" t="str">
        <f>VLOOKUP($K6059,[2]TONG_SL!$A:$D,2,0)</f>
        <v>Giò Tai Lưỡi Xào 250</v>
      </c>
      <c r="N6059" s="25" t="str">
        <f t="shared" si="851"/>
        <v>K-C6</v>
      </c>
      <c r="Q6059" s="25" t="str">
        <f>VLOOKUP(K6059,[2]TONG_SL!$A:$D,3,0)</f>
        <v>Túi</v>
      </c>
      <c r="R6059" s="1">
        <v>3</v>
      </c>
      <c r="T6059" s="1">
        <f>VLOOKUP(VLOOKUP(G6059,[2]Ma_KH!$A:$R,18,0)&amp;K6059,[2]Gia_MB!$A:$F,6,0)</f>
        <v>50183</v>
      </c>
      <c r="U6059" s="14">
        <f t="shared" si="847"/>
        <v>150549</v>
      </c>
      <c r="W6059" s="64">
        <f t="shared" si="848"/>
        <v>0</v>
      </c>
      <c r="X6059" s="3" t="str">
        <f t="shared" si="849"/>
        <v>8</v>
      </c>
      <c r="Z6059" s="14">
        <f t="shared" si="850"/>
        <v>12043.92</v>
      </c>
      <c r="AA6059" s="7">
        <f>VLOOKUP(G6059,[2]Ma_KH!$A:$R,14,0)</f>
        <v>60</v>
      </c>
      <c r="AD6059" s="7" t="str">
        <f>IFERROR(VLOOKUP(J6059,'Chuyển Mã'!$B$3:$C$9,2,0),"")</f>
        <v>Hà Nội</v>
      </c>
      <c r="AE6059" s="7" t="str">
        <f t="shared" si="845"/>
        <v>Giò Tai Lưỡi Xào 250</v>
      </c>
      <c r="AF6059" s="7">
        <f t="shared" si="846"/>
        <v>3</v>
      </c>
    </row>
    <row r="6060" spans="1:32" x14ac:dyDescent="0.25">
      <c r="A6060" s="11">
        <v>45905</v>
      </c>
      <c r="B6060" s="25">
        <v>4176626472</v>
      </c>
      <c r="C6060" s="12" t="s">
        <v>7214</v>
      </c>
      <c r="D6060" s="16">
        <v>45912</v>
      </c>
      <c r="F6060" s="13"/>
      <c r="G6060" s="13" t="s">
        <v>9103</v>
      </c>
      <c r="I6060" s="25" t="s">
        <v>9104</v>
      </c>
      <c r="J6060" s="13" t="s">
        <v>75</v>
      </c>
      <c r="K6060" s="13" t="s">
        <v>27</v>
      </c>
      <c r="L6060" s="25" t="str">
        <f>VLOOKUP($K6060,[2]TONG_SL!$A:$D,2,0)</f>
        <v>Chân giò heo muối 300g</v>
      </c>
      <c r="N6060" s="25" t="str">
        <f t="shared" si="851"/>
        <v>K-C6</v>
      </c>
      <c r="Q6060" s="25" t="str">
        <f>VLOOKUP(K6060,[2]TONG_SL!$A:$D,3,0)</f>
        <v>Túi</v>
      </c>
      <c r="R6060" s="1">
        <v>6</v>
      </c>
      <c r="T6060" s="1">
        <f>VLOOKUP(VLOOKUP(G6060,[2]Ma_KH!$A:$R,18,0)&amp;K6060,[2]Gia_MB!$A:$F,6,0)</f>
        <v>73431</v>
      </c>
      <c r="U6060" s="14">
        <f t="shared" si="847"/>
        <v>440586</v>
      </c>
      <c r="W6060" s="64">
        <f t="shared" si="848"/>
        <v>0</v>
      </c>
      <c r="X6060" s="3" t="str">
        <f t="shared" si="849"/>
        <v>8</v>
      </c>
      <c r="Z6060" s="14">
        <f t="shared" si="850"/>
        <v>35246.879999999997</v>
      </c>
      <c r="AA6060" s="7">
        <f>VLOOKUP(G6060,[2]Ma_KH!$A:$R,14,0)</f>
        <v>60</v>
      </c>
      <c r="AD6060" s="7" t="str">
        <f>IFERROR(VLOOKUP(J6060,'Chuyển Mã'!$B$3:$C$9,2,0),"")</f>
        <v>Hà Nội</v>
      </c>
      <c r="AE6060" s="7" t="str">
        <f t="shared" si="845"/>
        <v>Chân giò heo muối 300g</v>
      </c>
      <c r="AF6060" s="7">
        <f t="shared" si="846"/>
        <v>6</v>
      </c>
    </row>
    <row r="6061" spans="1:32" x14ac:dyDescent="0.25">
      <c r="A6061" s="11">
        <v>45905</v>
      </c>
      <c r="B6061" s="25">
        <v>4176626472</v>
      </c>
      <c r="C6061" s="12" t="s">
        <v>7214</v>
      </c>
      <c r="D6061" s="16">
        <v>45912</v>
      </c>
      <c r="F6061" s="13"/>
      <c r="G6061" s="13" t="s">
        <v>9103</v>
      </c>
      <c r="I6061" s="25" t="s">
        <v>9104</v>
      </c>
      <c r="J6061" s="13" t="s">
        <v>75</v>
      </c>
      <c r="K6061" s="13" t="s">
        <v>30</v>
      </c>
      <c r="L6061" s="25" t="str">
        <f>VLOOKUP($K6061,[2]TONG_SL!$A:$D,2,0)</f>
        <v>Gà muối 500g</v>
      </c>
      <c r="N6061" s="25" t="str">
        <f t="shared" si="851"/>
        <v>K-C6</v>
      </c>
      <c r="Q6061" s="25" t="str">
        <f>VLOOKUP(K6061,[2]TONG_SL!$A:$D,3,0)</f>
        <v>Túi</v>
      </c>
      <c r="R6061" s="1">
        <v>3</v>
      </c>
      <c r="T6061" s="1">
        <f>VLOOKUP(VLOOKUP(G6061,[2]Ma_KH!$A:$R,18,0)&amp;K6061,[2]Gia_MB!$A:$F,6,0)</f>
        <v>111058</v>
      </c>
      <c r="U6061" s="14">
        <f t="shared" si="847"/>
        <v>333174</v>
      </c>
      <c r="W6061" s="64">
        <f t="shared" si="848"/>
        <v>0</v>
      </c>
      <c r="X6061" s="3" t="str">
        <f t="shared" si="849"/>
        <v>8</v>
      </c>
      <c r="Z6061" s="14">
        <f t="shared" si="850"/>
        <v>26653.920000000002</v>
      </c>
      <c r="AA6061" s="7">
        <f>VLOOKUP(G6061,[2]Ma_KH!$A:$R,14,0)</f>
        <v>60</v>
      </c>
      <c r="AD6061" s="7" t="str">
        <f>IFERROR(VLOOKUP(J6061,'Chuyển Mã'!$B$3:$C$9,2,0),"")</f>
        <v>Hà Nội</v>
      </c>
      <c r="AE6061" s="7" t="str">
        <f t="shared" si="845"/>
        <v>Gà muối 500g</v>
      </c>
      <c r="AF6061" s="7">
        <f t="shared" si="846"/>
        <v>3</v>
      </c>
    </row>
    <row r="6062" spans="1:32" x14ac:dyDescent="0.25">
      <c r="A6062" s="11">
        <v>45909</v>
      </c>
      <c r="B6062" s="25">
        <v>4176773119</v>
      </c>
      <c r="C6062" s="12" t="s">
        <v>7214</v>
      </c>
      <c r="D6062" s="16">
        <v>45912</v>
      </c>
      <c r="F6062" s="13"/>
      <c r="G6062" s="13" t="s">
        <v>9105</v>
      </c>
      <c r="I6062" s="25" t="s">
        <v>9106</v>
      </c>
      <c r="J6062" s="13" t="s">
        <v>75</v>
      </c>
      <c r="K6062" s="13" t="s">
        <v>27</v>
      </c>
      <c r="L6062" s="25" t="str">
        <f>VLOOKUP($K6062,[2]TONG_SL!$A:$D,2,0)</f>
        <v>Chân giò heo muối 300g</v>
      </c>
      <c r="N6062" s="25" t="str">
        <f t="shared" si="851"/>
        <v>K-C6</v>
      </c>
      <c r="Q6062" s="25" t="str">
        <f>VLOOKUP(K6062,[2]TONG_SL!$A:$D,3,0)</f>
        <v>Túi</v>
      </c>
      <c r="R6062" s="1">
        <v>15</v>
      </c>
      <c r="T6062" s="1">
        <f>VLOOKUP(VLOOKUP(G6062,[2]Ma_KH!$A:$R,18,0)&amp;K6062,[2]Gia_MB!$A:$F,6,0)</f>
        <v>73431</v>
      </c>
      <c r="U6062" s="14">
        <f t="shared" si="847"/>
        <v>1101465</v>
      </c>
      <c r="W6062" s="64">
        <f t="shared" si="848"/>
        <v>0</v>
      </c>
      <c r="X6062" s="3" t="str">
        <f t="shared" si="849"/>
        <v>8</v>
      </c>
      <c r="Z6062" s="14">
        <f t="shared" si="850"/>
        <v>88117.2</v>
      </c>
      <c r="AA6062" s="7">
        <f>VLOOKUP(G6062,[2]Ma_KH!$A:$R,14,0)</f>
        <v>60</v>
      </c>
      <c r="AD6062" s="7" t="str">
        <f>IFERROR(VLOOKUP(J6062,'Chuyển Mã'!$B$3:$C$9,2,0),"")</f>
        <v>Hà Nội</v>
      </c>
      <c r="AE6062" s="7" t="str">
        <f t="shared" si="845"/>
        <v>Chân giò heo muối 300g</v>
      </c>
      <c r="AF6062" s="7">
        <f t="shared" si="846"/>
        <v>15</v>
      </c>
    </row>
    <row r="6063" spans="1:32" x14ac:dyDescent="0.25">
      <c r="A6063" s="11">
        <v>45909</v>
      </c>
      <c r="B6063" s="25">
        <v>4176773119</v>
      </c>
      <c r="C6063" s="12" t="s">
        <v>7214</v>
      </c>
      <c r="D6063" s="16">
        <v>45912</v>
      </c>
      <c r="F6063" s="13"/>
      <c r="G6063" s="13" t="s">
        <v>9105</v>
      </c>
      <c r="I6063" s="25" t="s">
        <v>9106</v>
      </c>
      <c r="J6063" s="13" t="s">
        <v>75</v>
      </c>
      <c r="K6063" s="13" t="s">
        <v>32</v>
      </c>
      <c r="L6063" s="25" t="str">
        <f>VLOOKUP($K6063,[2]TONG_SL!$A:$D,2,0)</f>
        <v>Giò Tai Lưỡi Xào 250</v>
      </c>
      <c r="N6063" s="25" t="str">
        <f t="shared" si="851"/>
        <v>K-C6</v>
      </c>
      <c r="Q6063" s="25" t="str">
        <f>VLOOKUP(K6063,[2]TONG_SL!$A:$D,3,0)</f>
        <v>Túi</v>
      </c>
      <c r="R6063" s="1">
        <v>10</v>
      </c>
      <c r="T6063" s="1">
        <f>VLOOKUP(VLOOKUP(G6063,[2]Ma_KH!$A:$R,18,0)&amp;K6063,[2]Gia_MB!$A:$F,6,0)</f>
        <v>50183</v>
      </c>
      <c r="U6063" s="14">
        <f t="shared" si="847"/>
        <v>501830</v>
      </c>
      <c r="W6063" s="64">
        <f t="shared" si="848"/>
        <v>0</v>
      </c>
      <c r="X6063" s="3" t="str">
        <f t="shared" si="849"/>
        <v>8</v>
      </c>
      <c r="Z6063" s="14">
        <f t="shared" si="850"/>
        <v>40146.400000000001</v>
      </c>
      <c r="AA6063" s="7">
        <f>VLOOKUP(G6063,[2]Ma_KH!$A:$R,14,0)</f>
        <v>60</v>
      </c>
      <c r="AD6063" s="7" t="str">
        <f>IFERROR(VLOOKUP(J6063,'Chuyển Mã'!$B$3:$C$9,2,0),"")</f>
        <v>Hà Nội</v>
      </c>
      <c r="AE6063" s="7" t="str">
        <f t="shared" si="845"/>
        <v>Giò Tai Lưỡi Xào 250</v>
      </c>
      <c r="AF6063" s="7">
        <f t="shared" si="846"/>
        <v>10</v>
      </c>
    </row>
    <row r="6064" spans="1:32" x14ac:dyDescent="0.25">
      <c r="A6064" s="11">
        <v>45908</v>
      </c>
      <c r="B6064" s="25">
        <v>4176657907</v>
      </c>
      <c r="C6064" s="12" t="s">
        <v>7214</v>
      </c>
      <c r="D6064" s="16">
        <v>45912</v>
      </c>
      <c r="F6064" s="13"/>
      <c r="G6064" s="13" t="s">
        <v>9107</v>
      </c>
      <c r="I6064" s="25" t="s">
        <v>9108</v>
      </c>
      <c r="J6064" s="13" t="s">
        <v>75</v>
      </c>
      <c r="K6064" s="13" t="s">
        <v>30</v>
      </c>
      <c r="L6064" s="25" t="str">
        <f>VLOOKUP($K6064,[2]TONG_SL!$A:$D,2,0)</f>
        <v>Gà muối 500g</v>
      </c>
      <c r="N6064" s="25" t="str">
        <f t="shared" si="851"/>
        <v>K-C6</v>
      </c>
      <c r="Q6064" s="25" t="str">
        <f>VLOOKUP(K6064,[2]TONG_SL!$A:$D,3,0)</f>
        <v>Túi</v>
      </c>
      <c r="R6064" s="1">
        <v>10</v>
      </c>
      <c r="T6064" s="1">
        <f>VLOOKUP(VLOOKUP(G6064,[2]Ma_KH!$A:$R,18,0)&amp;K6064,[2]Gia_MB!$A:$F,6,0)</f>
        <v>111058</v>
      </c>
      <c r="U6064" s="14">
        <f t="shared" si="847"/>
        <v>1110580</v>
      </c>
      <c r="W6064" s="64">
        <f t="shared" si="848"/>
        <v>0</v>
      </c>
      <c r="X6064" s="3" t="str">
        <f t="shared" si="849"/>
        <v>8</v>
      </c>
      <c r="Z6064" s="14">
        <f t="shared" si="850"/>
        <v>88846.400000000009</v>
      </c>
      <c r="AA6064" s="7">
        <f>VLOOKUP(G6064,[2]Ma_KH!$A:$R,14,0)</f>
        <v>60</v>
      </c>
      <c r="AD6064" s="7" t="str">
        <f>IFERROR(VLOOKUP(J6064,'Chuyển Mã'!$B$3:$C$9,2,0),"")</f>
        <v>Hà Nội</v>
      </c>
      <c r="AE6064" s="7" t="str">
        <f t="shared" si="845"/>
        <v>Gà muối 500g</v>
      </c>
      <c r="AF6064" s="7">
        <f t="shared" si="846"/>
        <v>10</v>
      </c>
    </row>
    <row r="6065" spans="1:32" x14ac:dyDescent="0.25">
      <c r="A6065" s="11">
        <v>45908</v>
      </c>
      <c r="B6065" s="25">
        <v>4176657907</v>
      </c>
      <c r="C6065" s="12" t="s">
        <v>7214</v>
      </c>
      <c r="D6065" s="16">
        <v>45912</v>
      </c>
      <c r="F6065" s="13"/>
      <c r="G6065" s="13" t="s">
        <v>9107</v>
      </c>
      <c r="I6065" s="25" t="s">
        <v>9108</v>
      </c>
      <c r="J6065" s="13" t="s">
        <v>75</v>
      </c>
      <c r="K6065" s="13" t="s">
        <v>27</v>
      </c>
      <c r="L6065" s="25" t="str">
        <f>VLOOKUP($K6065,[2]TONG_SL!$A:$D,2,0)</f>
        <v>Chân giò heo muối 300g</v>
      </c>
      <c r="N6065" s="25" t="str">
        <f t="shared" si="851"/>
        <v>K-C6</v>
      </c>
      <c r="Q6065" s="25" t="str">
        <f>VLOOKUP(K6065,[2]TONG_SL!$A:$D,3,0)</f>
        <v>Túi</v>
      </c>
      <c r="R6065" s="1">
        <v>6</v>
      </c>
      <c r="T6065" s="1">
        <f>VLOOKUP(VLOOKUP(G6065,[2]Ma_KH!$A:$R,18,0)&amp;K6065,[2]Gia_MB!$A:$F,6,0)</f>
        <v>73431</v>
      </c>
      <c r="U6065" s="14">
        <f t="shared" si="847"/>
        <v>440586</v>
      </c>
      <c r="W6065" s="64">
        <f t="shared" si="848"/>
        <v>0</v>
      </c>
      <c r="X6065" s="3" t="str">
        <f t="shared" si="849"/>
        <v>8</v>
      </c>
      <c r="Z6065" s="14">
        <f t="shared" si="850"/>
        <v>35246.879999999997</v>
      </c>
      <c r="AA6065" s="7">
        <f>VLOOKUP(G6065,[2]Ma_KH!$A:$R,14,0)</f>
        <v>60</v>
      </c>
      <c r="AD6065" s="7" t="str">
        <f>IFERROR(VLOOKUP(J6065,'Chuyển Mã'!$B$3:$C$9,2,0),"")</f>
        <v>Hà Nội</v>
      </c>
      <c r="AE6065" s="7" t="str">
        <f t="shared" si="845"/>
        <v>Chân giò heo muối 300g</v>
      </c>
      <c r="AF6065" s="7">
        <f t="shared" si="846"/>
        <v>6</v>
      </c>
    </row>
    <row r="6066" spans="1:32" x14ac:dyDescent="0.25">
      <c r="A6066" s="11">
        <v>45905</v>
      </c>
      <c r="B6066" s="25">
        <v>4176626484</v>
      </c>
      <c r="C6066" s="12" t="s">
        <v>7214</v>
      </c>
      <c r="D6066" s="16">
        <v>45912</v>
      </c>
      <c r="F6066" s="13"/>
      <c r="G6066" s="13" t="s">
        <v>9109</v>
      </c>
      <c r="I6066" s="25" t="s">
        <v>9110</v>
      </c>
      <c r="J6066" s="13" t="s">
        <v>75</v>
      </c>
      <c r="K6066" s="13" t="s">
        <v>27</v>
      </c>
      <c r="L6066" s="25" t="str">
        <f>VLOOKUP($K6066,[1]Ma_HH_NV!$A$1:$D$65536,2,0)</f>
        <v>Chân giò heo muối 300g</v>
      </c>
      <c r="N6066" s="25" t="str">
        <f t="shared" si="851"/>
        <v>K-C6</v>
      </c>
      <c r="Q6066" s="25" t="str">
        <f>VLOOKUP(K6066,[2]TONG_SL!$A:$D,3,0)</f>
        <v>Túi</v>
      </c>
      <c r="R6066" s="1">
        <v>6</v>
      </c>
      <c r="T6066" s="1">
        <f>VLOOKUP(VLOOKUP(G6066,[2]Ma_KH!$A:$R,18,0)&amp;K6066,[2]Gia_MB!$A:$F,6,0)</f>
        <v>73431</v>
      </c>
      <c r="U6066" s="14">
        <f t="shared" si="847"/>
        <v>440586</v>
      </c>
      <c r="W6066" s="64">
        <f t="shared" si="848"/>
        <v>0</v>
      </c>
      <c r="X6066" s="3" t="str">
        <f t="shared" si="849"/>
        <v>8</v>
      </c>
      <c r="Z6066" s="14">
        <f t="shared" si="850"/>
        <v>35246.879999999997</v>
      </c>
      <c r="AA6066" s="7">
        <f>VLOOKUP(G6066,[2]Ma_KH!$A:$R,14,0)</f>
        <v>60</v>
      </c>
      <c r="AD6066" s="7" t="str">
        <f>IFERROR(VLOOKUP(J6066,'Chuyển Mã'!$B$3:$C$9,2,0),"")</f>
        <v>Hà Nội</v>
      </c>
      <c r="AE6066" s="7" t="str">
        <f t="shared" si="845"/>
        <v>Chân giò heo muối 300g</v>
      </c>
      <c r="AF6066" s="7">
        <f t="shared" si="846"/>
        <v>6</v>
      </c>
    </row>
    <row r="6067" spans="1:32" x14ac:dyDescent="0.25">
      <c r="A6067" s="11">
        <v>45905</v>
      </c>
      <c r="B6067" s="25">
        <v>4176626484</v>
      </c>
      <c r="C6067" s="12" t="s">
        <v>7214</v>
      </c>
      <c r="D6067" s="16">
        <v>45912</v>
      </c>
      <c r="F6067" s="13"/>
      <c r="G6067" s="13" t="s">
        <v>9109</v>
      </c>
      <c r="I6067" s="25" t="s">
        <v>9110</v>
      </c>
      <c r="J6067" s="13" t="s">
        <v>75</v>
      </c>
      <c r="K6067" s="13" t="s">
        <v>30</v>
      </c>
      <c r="L6067" s="25" t="str">
        <f>VLOOKUP($K6067,[1]Ma_HH_NV!$A$1:$D$65536,2,0)</f>
        <v>Gà muối 500g</v>
      </c>
      <c r="N6067" s="25" t="str">
        <f t="shared" si="851"/>
        <v>K-C6</v>
      </c>
      <c r="Q6067" s="25" t="str">
        <f>VLOOKUP(K6067,[2]TONG_SL!$A:$D,3,0)</f>
        <v>Túi</v>
      </c>
      <c r="R6067" s="1">
        <v>3</v>
      </c>
      <c r="T6067" s="1">
        <f>VLOOKUP(VLOOKUP(G6067,[2]Ma_KH!$A:$R,18,0)&amp;K6067,[2]Gia_MB!$A:$F,6,0)</f>
        <v>111058</v>
      </c>
      <c r="U6067" s="14">
        <f t="shared" si="847"/>
        <v>333174</v>
      </c>
      <c r="W6067" s="64">
        <f t="shared" si="848"/>
        <v>0</v>
      </c>
      <c r="X6067" s="3" t="str">
        <f t="shared" si="849"/>
        <v>8</v>
      </c>
      <c r="Z6067" s="14">
        <f t="shared" si="850"/>
        <v>26653.920000000002</v>
      </c>
      <c r="AA6067" s="7">
        <f>VLOOKUP(G6067,[2]Ma_KH!$A:$R,14,0)</f>
        <v>60</v>
      </c>
      <c r="AD6067" s="7" t="str">
        <f>IFERROR(VLOOKUP(J6067,'Chuyển Mã'!$B$3:$C$9,2,0),"")</f>
        <v>Hà Nội</v>
      </c>
      <c r="AE6067" s="7" t="str">
        <f t="shared" si="845"/>
        <v>Gà muối 500g</v>
      </c>
      <c r="AF6067" s="7">
        <f t="shared" si="846"/>
        <v>3</v>
      </c>
    </row>
    <row r="6068" spans="1:32" x14ac:dyDescent="0.25">
      <c r="A6068" s="11">
        <v>45905</v>
      </c>
      <c r="B6068" s="25">
        <v>4176626484</v>
      </c>
      <c r="C6068" s="12" t="s">
        <v>7214</v>
      </c>
      <c r="D6068" s="16">
        <v>45912</v>
      </c>
      <c r="F6068" s="13"/>
      <c r="G6068" s="13" t="s">
        <v>9109</v>
      </c>
      <c r="I6068" s="25" t="s">
        <v>9110</v>
      </c>
      <c r="J6068" s="13" t="s">
        <v>75</v>
      </c>
      <c r="K6068" s="13" t="s">
        <v>39</v>
      </c>
      <c r="L6068" s="25" t="str">
        <f>VLOOKUP($K6068,[1]Ma_HH_NV!$A$1:$D$65536,2,0)</f>
        <v>Chả cốm 300g</v>
      </c>
      <c r="N6068" s="25" t="str">
        <f t="shared" si="851"/>
        <v>K-C6</v>
      </c>
      <c r="Q6068" s="25" t="str">
        <f>VLOOKUP(K6068,[2]TONG_SL!$A:$D,3,0)</f>
        <v>Túi</v>
      </c>
      <c r="R6068" s="1">
        <v>2</v>
      </c>
      <c r="T6068" s="1">
        <f>VLOOKUP(VLOOKUP(G6068,[2]Ma_KH!$A:$R,18,0)&amp;K6068,[2]Gia_MB!$A:$F,6,0)</f>
        <v>74250</v>
      </c>
      <c r="U6068" s="14">
        <f t="shared" si="847"/>
        <v>148500</v>
      </c>
      <c r="W6068" s="64">
        <f t="shared" si="848"/>
        <v>0</v>
      </c>
      <c r="X6068" s="3" t="str">
        <f t="shared" si="849"/>
        <v>8</v>
      </c>
      <c r="Z6068" s="14">
        <f t="shared" si="850"/>
        <v>11880</v>
      </c>
      <c r="AA6068" s="7">
        <f>VLOOKUP(G6068,[2]Ma_KH!$A:$R,14,0)</f>
        <v>60</v>
      </c>
      <c r="AD6068" s="7" t="str">
        <f>IFERROR(VLOOKUP(J6068,'Chuyển Mã'!$B$3:$C$9,2,0),"")</f>
        <v>Hà Nội</v>
      </c>
      <c r="AE6068" s="7" t="str">
        <f t="shared" si="845"/>
        <v>Chả cốm 300g</v>
      </c>
      <c r="AF6068" s="7">
        <f t="shared" si="846"/>
        <v>2</v>
      </c>
    </row>
    <row r="6069" spans="1:32" x14ac:dyDescent="0.25">
      <c r="A6069" s="11">
        <v>45905</v>
      </c>
      <c r="B6069" s="25">
        <v>4176626484</v>
      </c>
      <c r="C6069" s="12" t="s">
        <v>7214</v>
      </c>
      <c r="D6069" s="16">
        <v>45912</v>
      </c>
      <c r="F6069" s="13"/>
      <c r="G6069" s="13" t="s">
        <v>9109</v>
      </c>
      <c r="I6069" s="25" t="s">
        <v>9110</v>
      </c>
      <c r="J6069" s="13" t="s">
        <v>75</v>
      </c>
      <c r="K6069" s="13" t="s">
        <v>35</v>
      </c>
      <c r="L6069" s="25" t="str">
        <f>VLOOKUP($K6069,[1]Ma_HH_NV!$A$1:$D$65536,2,0)</f>
        <v>Tai heo muối 200g</v>
      </c>
      <c r="N6069" s="25" t="str">
        <f t="shared" si="851"/>
        <v>K-C6</v>
      </c>
      <c r="Q6069" s="25" t="str">
        <f>VLOOKUP(K6069,[2]TONG_SL!$A:$D,3,0)</f>
        <v>Túi</v>
      </c>
      <c r="R6069" s="1">
        <v>2</v>
      </c>
      <c r="T6069" s="1">
        <f>VLOOKUP(VLOOKUP(G6069,[2]Ma_KH!$A:$R,18,0)&amp;K6069,[2]Gia_MB!$A:$F,6,0)</f>
        <v>55595</v>
      </c>
      <c r="U6069" s="14">
        <f t="shared" si="847"/>
        <v>111190</v>
      </c>
      <c r="W6069" s="64">
        <f t="shared" si="848"/>
        <v>0</v>
      </c>
      <c r="X6069" s="3" t="str">
        <f t="shared" si="849"/>
        <v>8</v>
      </c>
      <c r="Z6069" s="14">
        <f t="shared" si="850"/>
        <v>8895.2000000000007</v>
      </c>
      <c r="AA6069" s="7">
        <f>VLOOKUP(G6069,[2]Ma_KH!$A:$R,14,0)</f>
        <v>60</v>
      </c>
      <c r="AD6069" s="7" t="str">
        <f>IFERROR(VLOOKUP(J6069,'Chuyển Mã'!$B$3:$C$9,2,0),"")</f>
        <v>Hà Nội</v>
      </c>
      <c r="AE6069" s="7" t="str">
        <f t="shared" si="845"/>
        <v>Tai heo muối 200g</v>
      </c>
      <c r="AF6069" s="7">
        <f t="shared" si="846"/>
        <v>2</v>
      </c>
    </row>
    <row r="6070" spans="1:32" x14ac:dyDescent="0.25">
      <c r="A6070" s="11">
        <v>45905</v>
      </c>
      <c r="B6070" s="25">
        <v>4176626484</v>
      </c>
      <c r="C6070" s="12" t="s">
        <v>7214</v>
      </c>
      <c r="D6070" s="16">
        <v>45912</v>
      </c>
      <c r="F6070" s="13"/>
      <c r="G6070" s="13" t="s">
        <v>9109</v>
      </c>
      <c r="I6070" s="25" t="s">
        <v>9110</v>
      </c>
      <c r="J6070" s="13" t="s">
        <v>75</v>
      </c>
      <c r="K6070" s="13" t="s">
        <v>41</v>
      </c>
      <c r="L6070" s="25" t="str">
        <f>VLOOKUP($K6070,[1]Ma_HH_NV!$A$1:$D$65536,2,0)</f>
        <v>Chả nướng 300g</v>
      </c>
      <c r="N6070" s="25" t="str">
        <f t="shared" si="851"/>
        <v>K-C6</v>
      </c>
      <c r="Q6070" s="25" t="str">
        <f>VLOOKUP(K6070,[2]TONG_SL!$A:$D,3,0)</f>
        <v>Túi</v>
      </c>
      <c r="R6070" s="1">
        <v>2</v>
      </c>
      <c r="T6070" s="1">
        <f>VLOOKUP(VLOOKUP(G6070,[2]Ma_KH!$A:$R,18,0)&amp;K6070,[2]Gia_MB!$A:$F,6,0)</f>
        <v>70950</v>
      </c>
      <c r="U6070" s="14">
        <f t="shared" si="847"/>
        <v>141900</v>
      </c>
      <c r="W6070" s="64">
        <f t="shared" si="848"/>
        <v>0</v>
      </c>
      <c r="X6070" s="3" t="str">
        <f t="shared" si="849"/>
        <v>8</v>
      </c>
      <c r="Z6070" s="14">
        <f t="shared" si="850"/>
        <v>11352</v>
      </c>
      <c r="AA6070" s="7">
        <f>VLOOKUP(G6070,[2]Ma_KH!$A:$R,14,0)</f>
        <v>60</v>
      </c>
      <c r="AD6070" s="7" t="str">
        <f>IFERROR(VLOOKUP(J6070,'Chuyển Mã'!$B$3:$C$9,2,0),"")</f>
        <v>Hà Nội</v>
      </c>
      <c r="AE6070" s="7" t="str">
        <f t="shared" si="845"/>
        <v>Chả nướng 300g</v>
      </c>
      <c r="AF6070" s="7">
        <f t="shared" si="846"/>
        <v>2</v>
      </c>
    </row>
    <row r="6071" spans="1:32" x14ac:dyDescent="0.25">
      <c r="A6071" s="11">
        <v>45905</v>
      </c>
      <c r="B6071" s="25">
        <v>4176626485</v>
      </c>
      <c r="C6071" s="12" t="s">
        <v>7214</v>
      </c>
      <c r="D6071" s="16">
        <v>45912</v>
      </c>
      <c r="F6071" s="13"/>
      <c r="G6071" s="13" t="s">
        <v>9111</v>
      </c>
      <c r="I6071" s="25" t="s">
        <v>9112</v>
      </c>
      <c r="J6071" s="13" t="s">
        <v>75</v>
      </c>
      <c r="K6071" s="13" t="s">
        <v>27</v>
      </c>
      <c r="L6071" s="25" t="str">
        <f>VLOOKUP($K6071,[2]TONG_SL!$A:$D,2,0)</f>
        <v>Chân giò heo muối 300g</v>
      </c>
      <c r="N6071" s="25" t="str">
        <f t="shared" si="851"/>
        <v>K-C6</v>
      </c>
      <c r="Q6071" s="25" t="str">
        <f>VLOOKUP(K6071,[2]TONG_SL!$A:$D,3,0)</f>
        <v>Túi</v>
      </c>
      <c r="R6071" s="1">
        <v>6</v>
      </c>
      <c r="T6071" s="1">
        <f>VLOOKUP(VLOOKUP(G6071,[2]Ma_KH!$A:$R,18,0)&amp;K6071,[2]Gia_MB!$A:$F,6,0)</f>
        <v>73431</v>
      </c>
      <c r="U6071" s="14">
        <f t="shared" si="847"/>
        <v>440586</v>
      </c>
      <c r="W6071" s="64">
        <f t="shared" si="848"/>
        <v>0</v>
      </c>
      <c r="X6071" s="3" t="str">
        <f t="shared" si="849"/>
        <v>8</v>
      </c>
      <c r="Z6071" s="14">
        <f t="shared" si="850"/>
        <v>35246.879999999997</v>
      </c>
      <c r="AA6071" s="7">
        <f>VLOOKUP(G6071,[2]Ma_KH!$A:$R,14,0)</f>
        <v>60</v>
      </c>
      <c r="AD6071" s="7" t="str">
        <f>IFERROR(VLOOKUP(J6071,'Chuyển Mã'!$B$3:$C$9,2,0),"")</f>
        <v>Hà Nội</v>
      </c>
      <c r="AE6071" s="7" t="str">
        <f t="shared" si="845"/>
        <v>Chân giò heo muối 300g</v>
      </c>
      <c r="AF6071" s="7">
        <f t="shared" si="846"/>
        <v>6</v>
      </c>
    </row>
    <row r="6072" spans="1:32" x14ac:dyDescent="0.25">
      <c r="A6072" s="11">
        <v>45905</v>
      </c>
      <c r="B6072" s="25">
        <v>4176626485</v>
      </c>
      <c r="C6072" s="12" t="s">
        <v>7214</v>
      </c>
      <c r="D6072" s="16">
        <v>45912</v>
      </c>
      <c r="F6072" s="13"/>
      <c r="G6072" s="13" t="s">
        <v>9111</v>
      </c>
      <c r="I6072" s="25" t="s">
        <v>9112</v>
      </c>
      <c r="J6072" s="13" t="s">
        <v>75</v>
      </c>
      <c r="K6072" s="13" t="s">
        <v>39</v>
      </c>
      <c r="L6072" s="25" t="str">
        <f>VLOOKUP($K6072,[2]TONG_SL!$A:$D,2,0)</f>
        <v>Chả cốm 300g</v>
      </c>
      <c r="N6072" s="25" t="str">
        <f t="shared" si="851"/>
        <v>K-C6</v>
      </c>
      <c r="Q6072" s="25" t="str">
        <f>VLOOKUP(K6072,[2]TONG_SL!$A:$D,3,0)</f>
        <v>Túi</v>
      </c>
      <c r="R6072" s="1">
        <v>3</v>
      </c>
      <c r="T6072" s="1">
        <f>VLOOKUP(VLOOKUP(G6072,[2]Ma_KH!$A:$R,18,0)&amp;K6072,[2]Gia_MB!$A:$F,6,0)</f>
        <v>74250</v>
      </c>
      <c r="U6072" s="14">
        <f t="shared" si="847"/>
        <v>222750</v>
      </c>
      <c r="W6072" s="64">
        <f t="shared" si="848"/>
        <v>0</v>
      </c>
      <c r="X6072" s="3" t="str">
        <f t="shared" si="849"/>
        <v>8</v>
      </c>
      <c r="Z6072" s="14">
        <f t="shared" si="850"/>
        <v>17820</v>
      </c>
      <c r="AA6072" s="7">
        <f>VLOOKUP(G6072,[2]Ma_KH!$A:$R,14,0)</f>
        <v>60</v>
      </c>
      <c r="AD6072" s="7" t="str">
        <f>IFERROR(VLOOKUP(J6072,'Chuyển Mã'!$B$3:$C$9,2,0),"")</f>
        <v>Hà Nội</v>
      </c>
      <c r="AE6072" s="7" t="str">
        <f t="shared" si="845"/>
        <v>Chả cốm 300g</v>
      </c>
      <c r="AF6072" s="7">
        <f t="shared" si="846"/>
        <v>3</v>
      </c>
    </row>
    <row r="6073" spans="1:32" x14ac:dyDescent="0.25">
      <c r="A6073" s="11">
        <v>45905</v>
      </c>
      <c r="B6073" s="25">
        <v>4176626485</v>
      </c>
      <c r="C6073" s="12" t="s">
        <v>7214</v>
      </c>
      <c r="D6073" s="16">
        <v>45912</v>
      </c>
      <c r="F6073" s="13"/>
      <c r="G6073" s="13" t="s">
        <v>9111</v>
      </c>
      <c r="I6073" s="25" t="s">
        <v>9112</v>
      </c>
      <c r="J6073" s="13" t="s">
        <v>75</v>
      </c>
      <c r="K6073" s="13" t="s">
        <v>51</v>
      </c>
      <c r="L6073" s="25" t="str">
        <f>VLOOKUP($K6073,[2]TONG_SL!$A:$D,2,0)</f>
        <v>Mọc Nấm Hương 250g</v>
      </c>
      <c r="N6073" s="25" t="str">
        <f t="shared" si="851"/>
        <v>K-C6</v>
      </c>
      <c r="Q6073" s="25" t="str">
        <f>VLOOKUP(K6073,[2]TONG_SL!$A:$D,3,0)</f>
        <v>Túi</v>
      </c>
      <c r="R6073" s="1">
        <v>3</v>
      </c>
      <c r="T6073" s="1">
        <f>VLOOKUP(VLOOKUP(G6073,[2]Ma_KH!$A:$R,18,0)&amp;K6073,[2]Gia_MB!$A:$F,6,0)</f>
        <v>46000</v>
      </c>
      <c r="U6073" s="14">
        <f t="shared" si="847"/>
        <v>138000</v>
      </c>
      <c r="W6073" s="64">
        <f t="shared" si="848"/>
        <v>0</v>
      </c>
      <c r="X6073" s="3" t="str">
        <f t="shared" si="849"/>
        <v>8</v>
      </c>
      <c r="Z6073" s="14">
        <f t="shared" si="850"/>
        <v>11040</v>
      </c>
      <c r="AA6073" s="7">
        <f>VLOOKUP(G6073,[2]Ma_KH!$A:$R,14,0)</f>
        <v>60</v>
      </c>
      <c r="AD6073" s="7" t="str">
        <f>IFERROR(VLOOKUP(J6073,'Chuyển Mã'!$B$3:$C$9,2,0),"")</f>
        <v>Hà Nội</v>
      </c>
      <c r="AE6073" s="7" t="str">
        <f t="shared" si="845"/>
        <v>Mọc Nấm Hương 250g</v>
      </c>
      <c r="AF6073" s="7">
        <f t="shared" si="846"/>
        <v>3</v>
      </c>
    </row>
    <row r="6074" spans="1:32" x14ac:dyDescent="0.25">
      <c r="A6074" s="11">
        <v>45905</v>
      </c>
      <c r="B6074" s="25">
        <v>4176626485</v>
      </c>
      <c r="C6074" s="12" t="s">
        <v>7214</v>
      </c>
      <c r="D6074" s="16">
        <v>45912</v>
      </c>
      <c r="F6074" s="13"/>
      <c r="G6074" s="13" t="s">
        <v>9111</v>
      </c>
      <c r="I6074" s="25" t="s">
        <v>9112</v>
      </c>
      <c r="J6074" s="13" t="s">
        <v>75</v>
      </c>
      <c r="K6074" s="13" t="s">
        <v>35</v>
      </c>
      <c r="L6074" s="25" t="str">
        <f>VLOOKUP($K6074,[2]TONG_SL!$A:$D,2,0)</f>
        <v>Tai heo muối 200g</v>
      </c>
      <c r="N6074" s="25" t="str">
        <f t="shared" si="851"/>
        <v>K-C6</v>
      </c>
      <c r="Q6074" s="25" t="str">
        <f>VLOOKUP(K6074,[2]TONG_SL!$A:$D,3,0)</f>
        <v>Túi</v>
      </c>
      <c r="R6074" s="1">
        <v>3</v>
      </c>
      <c r="T6074" s="1">
        <f>VLOOKUP(VLOOKUP(G6074,[2]Ma_KH!$A:$R,18,0)&amp;K6074,[2]Gia_MB!$A:$F,6,0)</f>
        <v>55595</v>
      </c>
      <c r="U6074" s="14">
        <f t="shared" si="847"/>
        <v>166785</v>
      </c>
      <c r="W6074" s="64">
        <f t="shared" si="848"/>
        <v>0</v>
      </c>
      <c r="X6074" s="3" t="str">
        <f t="shared" si="849"/>
        <v>8</v>
      </c>
      <c r="Z6074" s="14">
        <f t="shared" si="850"/>
        <v>13342.800000000001</v>
      </c>
      <c r="AA6074" s="7">
        <f>VLOOKUP(G6074,[2]Ma_KH!$A:$R,14,0)</f>
        <v>60</v>
      </c>
      <c r="AD6074" s="7" t="str">
        <f>IFERROR(VLOOKUP(J6074,'Chuyển Mã'!$B$3:$C$9,2,0),"")</f>
        <v>Hà Nội</v>
      </c>
      <c r="AE6074" s="7" t="str">
        <f t="shared" si="845"/>
        <v>Tai heo muối 200g</v>
      </c>
      <c r="AF6074" s="7">
        <f t="shared" si="846"/>
        <v>3</v>
      </c>
    </row>
    <row r="6075" spans="1:32" x14ac:dyDescent="0.25">
      <c r="A6075" s="11">
        <v>45905</v>
      </c>
      <c r="B6075" s="25">
        <v>4176626485</v>
      </c>
      <c r="C6075" s="12" t="s">
        <v>7214</v>
      </c>
      <c r="D6075" s="16">
        <v>45912</v>
      </c>
      <c r="F6075" s="13"/>
      <c r="G6075" s="13" t="s">
        <v>9111</v>
      </c>
      <c r="I6075" s="25" t="s">
        <v>9112</v>
      </c>
      <c r="J6075" s="13" t="s">
        <v>75</v>
      </c>
      <c r="K6075" s="13" t="s">
        <v>41</v>
      </c>
      <c r="L6075" s="25" t="str">
        <f>VLOOKUP($K6075,[2]TONG_SL!$A:$D,2,0)</f>
        <v>Chả nướng 300g</v>
      </c>
      <c r="N6075" s="25" t="str">
        <f t="shared" si="851"/>
        <v>K-C6</v>
      </c>
      <c r="Q6075" s="25" t="str">
        <f>VLOOKUP(K6075,[2]TONG_SL!$A:$D,3,0)</f>
        <v>Túi</v>
      </c>
      <c r="R6075" s="1">
        <v>3</v>
      </c>
      <c r="T6075" s="1">
        <f>VLOOKUP(VLOOKUP(G6075,[2]Ma_KH!$A:$R,18,0)&amp;K6075,[2]Gia_MB!$A:$F,6,0)</f>
        <v>70950</v>
      </c>
      <c r="U6075" s="14">
        <f t="shared" si="847"/>
        <v>212850</v>
      </c>
      <c r="W6075" s="64">
        <f t="shared" si="848"/>
        <v>0</v>
      </c>
      <c r="X6075" s="3" t="str">
        <f t="shared" si="849"/>
        <v>8</v>
      </c>
      <c r="Z6075" s="14">
        <f t="shared" si="850"/>
        <v>17028</v>
      </c>
      <c r="AA6075" s="7">
        <f>VLOOKUP(G6075,[2]Ma_KH!$A:$R,14,0)</f>
        <v>60</v>
      </c>
      <c r="AD6075" s="7" t="str">
        <f>IFERROR(VLOOKUP(J6075,'Chuyển Mã'!$B$3:$C$9,2,0),"")</f>
        <v>Hà Nội</v>
      </c>
      <c r="AE6075" s="7" t="str">
        <f t="shared" si="845"/>
        <v>Chả nướng 300g</v>
      </c>
      <c r="AF6075" s="7">
        <f t="shared" si="846"/>
        <v>3</v>
      </c>
    </row>
    <row r="6076" spans="1:32" x14ac:dyDescent="0.25">
      <c r="A6076" s="11">
        <v>45905</v>
      </c>
      <c r="B6076" s="25">
        <v>4176626485</v>
      </c>
      <c r="C6076" s="12" t="s">
        <v>7214</v>
      </c>
      <c r="D6076" s="16">
        <v>45912</v>
      </c>
      <c r="F6076" s="13"/>
      <c r="G6076" s="13" t="s">
        <v>9111</v>
      </c>
      <c r="I6076" s="25" t="s">
        <v>9112</v>
      </c>
      <c r="J6076" s="13" t="s">
        <v>75</v>
      </c>
      <c r="K6076" s="13" t="s">
        <v>32</v>
      </c>
      <c r="L6076" s="25" t="str">
        <f>VLOOKUP($K6076,[2]TONG_SL!$A:$D,2,0)</f>
        <v>Giò Tai Lưỡi Xào 250</v>
      </c>
      <c r="N6076" s="25" t="str">
        <f t="shared" si="851"/>
        <v>K-C6</v>
      </c>
      <c r="Q6076" s="25" t="str">
        <f>VLOOKUP(K6076,[2]TONG_SL!$A:$D,3,0)</f>
        <v>Túi</v>
      </c>
      <c r="R6076" s="1">
        <v>3</v>
      </c>
      <c r="T6076" s="1">
        <f>VLOOKUP(VLOOKUP(G6076,[2]Ma_KH!$A:$R,18,0)&amp;K6076,[2]Gia_MB!$A:$F,6,0)</f>
        <v>50183</v>
      </c>
      <c r="U6076" s="14">
        <f t="shared" si="847"/>
        <v>150549</v>
      </c>
      <c r="W6076" s="64">
        <f t="shared" si="848"/>
        <v>0</v>
      </c>
      <c r="X6076" s="3" t="str">
        <f t="shared" si="849"/>
        <v>8</v>
      </c>
      <c r="Z6076" s="14">
        <f t="shared" si="850"/>
        <v>12043.92</v>
      </c>
      <c r="AA6076" s="7">
        <f>VLOOKUP(G6076,[2]Ma_KH!$A:$R,14,0)</f>
        <v>60</v>
      </c>
      <c r="AD6076" s="7" t="str">
        <f>IFERROR(VLOOKUP(J6076,'Chuyển Mã'!$B$3:$C$9,2,0),"")</f>
        <v>Hà Nội</v>
      </c>
      <c r="AE6076" s="7" t="str">
        <f t="shared" si="845"/>
        <v>Giò Tai Lưỡi Xào 250</v>
      </c>
      <c r="AF6076" s="7">
        <f t="shared" si="846"/>
        <v>3</v>
      </c>
    </row>
    <row r="6077" spans="1:32" x14ac:dyDescent="0.25">
      <c r="A6077" s="11">
        <v>45905</v>
      </c>
      <c r="B6077" s="25">
        <v>4176626485</v>
      </c>
      <c r="C6077" s="12" t="s">
        <v>7214</v>
      </c>
      <c r="D6077" s="16">
        <v>45912</v>
      </c>
      <c r="F6077" s="13"/>
      <c r="G6077" s="13" t="s">
        <v>9111</v>
      </c>
      <c r="I6077" s="25" t="s">
        <v>9112</v>
      </c>
      <c r="J6077" s="13" t="s">
        <v>75</v>
      </c>
      <c r="K6077" s="13" t="s">
        <v>30</v>
      </c>
      <c r="L6077" s="25" t="str">
        <f>VLOOKUP($K6077,[2]TONG_SL!$A:$D,2,0)</f>
        <v>Gà muối 500g</v>
      </c>
      <c r="N6077" s="25" t="str">
        <f t="shared" si="851"/>
        <v>K-C6</v>
      </c>
      <c r="Q6077" s="25" t="str">
        <f>VLOOKUP(K6077,[2]TONG_SL!$A:$D,3,0)</f>
        <v>Túi</v>
      </c>
      <c r="R6077" s="1">
        <v>3</v>
      </c>
      <c r="T6077" s="1">
        <f>VLOOKUP(VLOOKUP(G6077,[2]Ma_KH!$A:$R,18,0)&amp;K6077,[2]Gia_MB!$A:$F,6,0)</f>
        <v>111058</v>
      </c>
      <c r="U6077" s="14">
        <f t="shared" si="847"/>
        <v>333174</v>
      </c>
      <c r="W6077" s="64">
        <f t="shared" si="848"/>
        <v>0</v>
      </c>
      <c r="X6077" s="3" t="str">
        <f t="shared" si="849"/>
        <v>8</v>
      </c>
      <c r="Z6077" s="14">
        <f t="shared" si="850"/>
        <v>26653.920000000002</v>
      </c>
      <c r="AA6077" s="7">
        <f>VLOOKUP(G6077,[2]Ma_KH!$A:$R,14,0)</f>
        <v>60</v>
      </c>
      <c r="AD6077" s="7" t="str">
        <f>IFERROR(VLOOKUP(J6077,'Chuyển Mã'!$B$3:$C$9,2,0),"")</f>
        <v>Hà Nội</v>
      </c>
      <c r="AE6077" s="7" t="str">
        <f t="shared" si="845"/>
        <v>Gà muối 500g</v>
      </c>
      <c r="AF6077" s="7">
        <f t="shared" si="846"/>
        <v>3</v>
      </c>
    </row>
    <row r="6078" spans="1:32" x14ac:dyDescent="0.25">
      <c r="A6078" s="11">
        <v>45905</v>
      </c>
      <c r="B6078" s="25">
        <v>4176626490</v>
      </c>
      <c r="C6078" s="12" t="s">
        <v>7214</v>
      </c>
      <c r="D6078" s="16">
        <v>45912</v>
      </c>
      <c r="F6078" s="13"/>
      <c r="G6078" s="13" t="s">
        <v>9113</v>
      </c>
      <c r="I6078" s="25" t="s">
        <v>9114</v>
      </c>
      <c r="J6078" s="13" t="s">
        <v>75</v>
      </c>
      <c r="K6078" s="13" t="s">
        <v>51</v>
      </c>
      <c r="L6078" s="25" t="str">
        <f>VLOOKUP($K6078,[1]Ma_HH_NV!$A$1:$D$65536,2,0)</f>
        <v>Mọc Nấm Hương 250g</v>
      </c>
      <c r="N6078" s="25" t="str">
        <f t="shared" si="851"/>
        <v>K-C6</v>
      </c>
      <c r="Q6078" s="25" t="str">
        <f>VLOOKUP(K6078,[2]TONG_SL!$A:$D,3,0)</f>
        <v>Túi</v>
      </c>
      <c r="R6078" s="1">
        <v>3</v>
      </c>
      <c r="T6078" s="1">
        <f>VLOOKUP(VLOOKUP(G6078,[2]Ma_KH!$A:$R,18,0)&amp;K6078,[2]Gia_MB!$A:$F,6,0)</f>
        <v>46000</v>
      </c>
      <c r="U6078" s="14">
        <f t="shared" si="847"/>
        <v>138000</v>
      </c>
      <c r="W6078" s="64">
        <f t="shared" si="848"/>
        <v>0</v>
      </c>
      <c r="X6078" s="3" t="str">
        <f t="shared" si="849"/>
        <v>8</v>
      </c>
      <c r="Z6078" s="14">
        <f t="shared" si="850"/>
        <v>11040</v>
      </c>
      <c r="AA6078" s="7">
        <f>VLOOKUP(G6078,[2]Ma_KH!$A:$R,14,0)</f>
        <v>60</v>
      </c>
      <c r="AD6078" s="7" t="str">
        <f>IFERROR(VLOOKUP(J6078,'Chuyển Mã'!$B$3:$C$9,2,0),"")</f>
        <v>Hà Nội</v>
      </c>
      <c r="AE6078" s="7" t="str">
        <f t="shared" si="845"/>
        <v>Mọc Nấm Hương 250g</v>
      </c>
      <c r="AF6078" s="7">
        <f t="shared" si="846"/>
        <v>3</v>
      </c>
    </row>
    <row r="6079" spans="1:32" x14ac:dyDescent="0.25">
      <c r="A6079" s="11">
        <v>45905</v>
      </c>
      <c r="B6079" s="25">
        <v>4176626490</v>
      </c>
      <c r="C6079" s="12" t="s">
        <v>7214</v>
      </c>
      <c r="D6079" s="16">
        <v>45912</v>
      </c>
      <c r="F6079" s="13"/>
      <c r="G6079" s="13" t="s">
        <v>9113</v>
      </c>
      <c r="I6079" s="25" t="s">
        <v>9114</v>
      </c>
      <c r="J6079" s="13" t="s">
        <v>75</v>
      </c>
      <c r="K6079" s="13" t="s">
        <v>41</v>
      </c>
      <c r="L6079" s="25" t="str">
        <f>VLOOKUP($K6079,[1]Ma_HH_NV!$A$1:$D$65536,2,0)</f>
        <v>Chả nướng 300g</v>
      </c>
      <c r="N6079" s="25" t="str">
        <f t="shared" si="851"/>
        <v>K-C6</v>
      </c>
      <c r="Q6079" s="25" t="str">
        <f>VLOOKUP(K6079,[2]TONG_SL!$A:$D,3,0)</f>
        <v>Túi</v>
      </c>
      <c r="R6079" s="1">
        <v>3</v>
      </c>
      <c r="T6079" s="1">
        <f>VLOOKUP(VLOOKUP(G6079,[2]Ma_KH!$A:$R,18,0)&amp;K6079,[2]Gia_MB!$A:$F,6,0)</f>
        <v>70950</v>
      </c>
      <c r="U6079" s="14">
        <f t="shared" si="847"/>
        <v>212850</v>
      </c>
      <c r="W6079" s="64">
        <f t="shared" si="848"/>
        <v>0</v>
      </c>
      <c r="X6079" s="3" t="str">
        <f t="shared" si="849"/>
        <v>8</v>
      </c>
      <c r="Z6079" s="14">
        <f t="shared" si="850"/>
        <v>17028</v>
      </c>
      <c r="AA6079" s="7">
        <f>VLOOKUP(G6079,[2]Ma_KH!$A:$R,14,0)</f>
        <v>60</v>
      </c>
      <c r="AD6079" s="7" t="str">
        <f>IFERROR(VLOOKUP(J6079,'Chuyển Mã'!$B$3:$C$9,2,0),"")</f>
        <v>Hà Nội</v>
      </c>
      <c r="AE6079" s="7" t="str">
        <f t="shared" si="845"/>
        <v>Chả nướng 300g</v>
      </c>
      <c r="AF6079" s="7">
        <f t="shared" si="846"/>
        <v>3</v>
      </c>
    </row>
    <row r="6080" spans="1:32" x14ac:dyDescent="0.25">
      <c r="A6080" s="11">
        <v>45905</v>
      </c>
      <c r="B6080" s="25">
        <v>4176626490</v>
      </c>
      <c r="C6080" s="12" t="s">
        <v>7214</v>
      </c>
      <c r="D6080" s="16">
        <v>45912</v>
      </c>
      <c r="F6080" s="13"/>
      <c r="G6080" s="13" t="s">
        <v>9113</v>
      </c>
      <c r="I6080" s="25" t="s">
        <v>9114</v>
      </c>
      <c r="J6080" s="13" t="s">
        <v>75</v>
      </c>
      <c r="K6080" s="13" t="s">
        <v>27</v>
      </c>
      <c r="L6080" s="25" t="str">
        <f>VLOOKUP($K6080,[1]Ma_HH_NV!$A$1:$D$65536,2,0)</f>
        <v>Chân giò heo muối 300g</v>
      </c>
      <c r="N6080" s="25" t="str">
        <f t="shared" si="851"/>
        <v>K-C6</v>
      </c>
      <c r="Q6080" s="25" t="str">
        <f>VLOOKUP(K6080,[2]TONG_SL!$A:$D,3,0)</f>
        <v>Túi</v>
      </c>
      <c r="R6080" s="1">
        <v>6</v>
      </c>
      <c r="T6080" s="1">
        <f>VLOOKUP(VLOOKUP(G6080,[2]Ma_KH!$A:$R,18,0)&amp;K6080,[2]Gia_MB!$A:$F,6,0)</f>
        <v>73431</v>
      </c>
      <c r="U6080" s="14">
        <f t="shared" si="847"/>
        <v>440586</v>
      </c>
      <c r="W6080" s="64">
        <f t="shared" si="848"/>
        <v>0</v>
      </c>
      <c r="X6080" s="3" t="str">
        <f t="shared" si="849"/>
        <v>8</v>
      </c>
      <c r="Z6080" s="14">
        <f t="shared" si="850"/>
        <v>35246.879999999997</v>
      </c>
      <c r="AA6080" s="7">
        <f>VLOOKUP(G6080,[2]Ma_KH!$A:$R,14,0)</f>
        <v>60</v>
      </c>
      <c r="AD6080" s="7" t="str">
        <f>IFERROR(VLOOKUP(J6080,'Chuyển Mã'!$B$3:$C$9,2,0),"")</f>
        <v>Hà Nội</v>
      </c>
      <c r="AE6080" s="7" t="str">
        <f t="shared" si="845"/>
        <v>Chân giò heo muối 300g</v>
      </c>
      <c r="AF6080" s="7">
        <f t="shared" si="846"/>
        <v>6</v>
      </c>
    </row>
    <row r="6081" spans="1:32" x14ac:dyDescent="0.25">
      <c r="A6081" s="11">
        <v>45905</v>
      </c>
      <c r="B6081" s="25">
        <v>4176626490</v>
      </c>
      <c r="C6081" s="12" t="s">
        <v>7214</v>
      </c>
      <c r="D6081" s="16">
        <v>45912</v>
      </c>
      <c r="F6081" s="13"/>
      <c r="G6081" s="13" t="s">
        <v>9113</v>
      </c>
      <c r="I6081" s="25" t="s">
        <v>9114</v>
      </c>
      <c r="J6081" s="13" t="s">
        <v>75</v>
      </c>
      <c r="K6081" s="13" t="s">
        <v>39</v>
      </c>
      <c r="L6081" s="25" t="str">
        <f>VLOOKUP($K6081,[1]Ma_HH_NV!$A$1:$D$65536,2,0)</f>
        <v>Chả cốm 300g</v>
      </c>
      <c r="N6081" s="25" t="str">
        <f t="shared" si="851"/>
        <v>K-C6</v>
      </c>
      <c r="Q6081" s="25" t="str">
        <f>VLOOKUP(K6081,[2]TONG_SL!$A:$D,3,0)</f>
        <v>Túi</v>
      </c>
      <c r="R6081" s="1">
        <v>3</v>
      </c>
      <c r="T6081" s="1">
        <f>VLOOKUP(VLOOKUP(G6081,[2]Ma_KH!$A:$R,18,0)&amp;K6081,[2]Gia_MB!$A:$F,6,0)</f>
        <v>74250</v>
      </c>
      <c r="U6081" s="14">
        <f t="shared" si="847"/>
        <v>222750</v>
      </c>
      <c r="W6081" s="64">
        <f t="shared" si="848"/>
        <v>0</v>
      </c>
      <c r="X6081" s="3" t="str">
        <f t="shared" si="849"/>
        <v>8</v>
      </c>
      <c r="Z6081" s="14">
        <f t="shared" si="850"/>
        <v>17820</v>
      </c>
      <c r="AA6081" s="7">
        <f>VLOOKUP(G6081,[2]Ma_KH!$A:$R,14,0)</f>
        <v>60</v>
      </c>
      <c r="AD6081" s="7" t="str">
        <f>IFERROR(VLOOKUP(J6081,'Chuyển Mã'!$B$3:$C$9,2,0),"")</f>
        <v>Hà Nội</v>
      </c>
      <c r="AE6081" s="7" t="str">
        <f t="shared" si="845"/>
        <v>Chả cốm 300g</v>
      </c>
      <c r="AF6081" s="7">
        <f t="shared" si="846"/>
        <v>3</v>
      </c>
    </row>
    <row r="6082" spans="1:32" x14ac:dyDescent="0.25">
      <c r="A6082" s="11">
        <v>45905</v>
      </c>
      <c r="B6082" s="25">
        <v>4176626490</v>
      </c>
      <c r="C6082" s="12" t="s">
        <v>7214</v>
      </c>
      <c r="D6082" s="16">
        <v>45912</v>
      </c>
      <c r="F6082" s="13"/>
      <c r="G6082" s="13" t="s">
        <v>9113</v>
      </c>
      <c r="I6082" s="25" t="s">
        <v>9114</v>
      </c>
      <c r="J6082" s="13" t="s">
        <v>75</v>
      </c>
      <c r="K6082" s="13" t="s">
        <v>32</v>
      </c>
      <c r="L6082" s="25" t="str">
        <f>VLOOKUP($K6082,[1]Ma_HH_NV!$A$1:$D$65536,2,0)</f>
        <v>Giò Tai Lưỡi Xào 250</v>
      </c>
      <c r="N6082" s="25" t="str">
        <f t="shared" si="851"/>
        <v>K-C6</v>
      </c>
      <c r="Q6082" s="25" t="str">
        <f>VLOOKUP(K6082,[2]TONG_SL!$A:$D,3,0)</f>
        <v>Túi</v>
      </c>
      <c r="R6082" s="1">
        <v>3</v>
      </c>
      <c r="T6082" s="1">
        <f>VLOOKUP(VLOOKUP(G6082,[2]Ma_KH!$A:$R,18,0)&amp;K6082,[2]Gia_MB!$A:$F,6,0)</f>
        <v>50183</v>
      </c>
      <c r="U6082" s="14">
        <f t="shared" si="847"/>
        <v>150549</v>
      </c>
      <c r="W6082" s="64">
        <f t="shared" si="848"/>
        <v>0</v>
      </c>
      <c r="X6082" s="3" t="str">
        <f t="shared" si="849"/>
        <v>8</v>
      </c>
      <c r="Z6082" s="14">
        <f t="shared" si="850"/>
        <v>12043.92</v>
      </c>
      <c r="AA6082" s="7">
        <f>VLOOKUP(G6082,[2]Ma_KH!$A:$R,14,0)</f>
        <v>60</v>
      </c>
      <c r="AD6082" s="7" t="str">
        <f>IFERROR(VLOOKUP(J6082,'Chuyển Mã'!$B$3:$C$9,2,0),"")</f>
        <v>Hà Nội</v>
      </c>
      <c r="AE6082" s="7" t="str">
        <f t="shared" si="845"/>
        <v>Giò Tai Lưỡi Xào 250</v>
      </c>
      <c r="AF6082" s="7">
        <f t="shared" si="846"/>
        <v>3</v>
      </c>
    </row>
    <row r="6083" spans="1:32" x14ac:dyDescent="0.25">
      <c r="A6083" s="11">
        <v>45905</v>
      </c>
      <c r="B6083" s="25">
        <v>4176626490</v>
      </c>
      <c r="C6083" s="12" t="s">
        <v>7214</v>
      </c>
      <c r="D6083" s="16">
        <v>45912</v>
      </c>
      <c r="F6083" s="13"/>
      <c r="G6083" s="13" t="s">
        <v>9113</v>
      </c>
      <c r="I6083" s="25" t="s">
        <v>9114</v>
      </c>
      <c r="J6083" s="13" t="s">
        <v>75</v>
      </c>
      <c r="K6083" s="13" t="s">
        <v>35</v>
      </c>
      <c r="L6083" s="25" t="str">
        <f>VLOOKUP($K6083,[1]Ma_HH_NV!$A$1:$D$65536,2,0)</f>
        <v>Tai heo muối 200g</v>
      </c>
      <c r="N6083" s="25" t="str">
        <f t="shared" si="851"/>
        <v>K-C6</v>
      </c>
      <c r="Q6083" s="25" t="str">
        <f>VLOOKUP(K6083,[2]TONG_SL!$A:$D,3,0)</f>
        <v>Túi</v>
      </c>
      <c r="R6083" s="1">
        <v>3</v>
      </c>
      <c r="T6083" s="1">
        <f>VLOOKUP(VLOOKUP(G6083,[2]Ma_KH!$A:$R,18,0)&amp;K6083,[2]Gia_MB!$A:$F,6,0)</f>
        <v>55595</v>
      </c>
      <c r="U6083" s="14">
        <f t="shared" si="847"/>
        <v>166785</v>
      </c>
      <c r="W6083" s="64">
        <f t="shared" si="848"/>
        <v>0</v>
      </c>
      <c r="X6083" s="3" t="str">
        <f t="shared" si="849"/>
        <v>8</v>
      </c>
      <c r="Z6083" s="14">
        <f t="shared" si="850"/>
        <v>13342.800000000001</v>
      </c>
      <c r="AA6083" s="7">
        <f>VLOOKUP(G6083,[2]Ma_KH!$A:$R,14,0)</f>
        <v>60</v>
      </c>
      <c r="AD6083" s="7" t="str">
        <f>IFERROR(VLOOKUP(J6083,'Chuyển Mã'!$B$3:$C$9,2,0),"")</f>
        <v>Hà Nội</v>
      </c>
      <c r="AE6083" s="7" t="str">
        <f t="shared" ref="AE6083:AE6146" si="852">IFERROR(L6083,"")</f>
        <v>Tai heo muối 200g</v>
      </c>
      <c r="AF6083" s="7">
        <f t="shared" ref="AF6083:AF6146" si="853">R6083</f>
        <v>3</v>
      </c>
    </row>
    <row r="6084" spans="1:32" x14ac:dyDescent="0.25">
      <c r="A6084" s="11">
        <v>45905</v>
      </c>
      <c r="B6084" s="25">
        <v>4176626490</v>
      </c>
      <c r="C6084" s="12" t="s">
        <v>7214</v>
      </c>
      <c r="D6084" s="16">
        <v>45912</v>
      </c>
      <c r="F6084" s="13"/>
      <c r="G6084" s="13" t="s">
        <v>9113</v>
      </c>
      <c r="I6084" s="25" t="s">
        <v>9114</v>
      </c>
      <c r="J6084" s="13" t="s">
        <v>75</v>
      </c>
      <c r="K6084" s="13" t="s">
        <v>30</v>
      </c>
      <c r="L6084" s="25" t="str">
        <f>VLOOKUP($K6084,[1]Ma_HH_NV!$A$1:$D$65536,2,0)</f>
        <v>Gà muối 500g</v>
      </c>
      <c r="N6084" s="25" t="str">
        <f t="shared" si="851"/>
        <v>K-C6</v>
      </c>
      <c r="Q6084" s="25" t="str">
        <f>VLOOKUP(K6084,[2]TONG_SL!$A:$D,3,0)</f>
        <v>Túi</v>
      </c>
      <c r="R6084" s="1">
        <v>3</v>
      </c>
      <c r="T6084" s="1">
        <f>VLOOKUP(VLOOKUP(G6084,[2]Ma_KH!$A:$R,18,0)&amp;K6084,[2]Gia_MB!$A:$F,6,0)</f>
        <v>111058</v>
      </c>
      <c r="U6084" s="14">
        <f t="shared" si="847"/>
        <v>333174</v>
      </c>
      <c r="W6084" s="64">
        <f t="shared" si="848"/>
        <v>0</v>
      </c>
      <c r="X6084" s="3" t="str">
        <f t="shared" si="849"/>
        <v>8</v>
      </c>
      <c r="Z6084" s="14">
        <f t="shared" si="850"/>
        <v>26653.920000000002</v>
      </c>
      <c r="AA6084" s="7">
        <f>VLOOKUP(G6084,[2]Ma_KH!$A:$R,14,0)</f>
        <v>60</v>
      </c>
      <c r="AD6084" s="7" t="str">
        <f>IFERROR(VLOOKUP(J6084,'Chuyển Mã'!$B$3:$C$9,2,0),"")</f>
        <v>Hà Nội</v>
      </c>
      <c r="AE6084" s="7" t="str">
        <f t="shared" si="852"/>
        <v>Gà muối 500g</v>
      </c>
      <c r="AF6084" s="7">
        <f t="shared" si="853"/>
        <v>3</v>
      </c>
    </row>
    <row r="6085" spans="1:32" x14ac:dyDescent="0.25">
      <c r="A6085" s="11">
        <v>45905</v>
      </c>
      <c r="B6085" s="25">
        <v>4176626445</v>
      </c>
      <c r="C6085" s="12" t="s">
        <v>7214</v>
      </c>
      <c r="D6085" s="16">
        <v>45912</v>
      </c>
      <c r="F6085" s="13"/>
      <c r="G6085" s="13" t="s">
        <v>9115</v>
      </c>
      <c r="I6085" s="25" t="s">
        <v>9116</v>
      </c>
      <c r="J6085" s="13" t="s">
        <v>75</v>
      </c>
      <c r="K6085" s="13" t="s">
        <v>27</v>
      </c>
      <c r="L6085" s="25" t="str">
        <f>VLOOKUP($K6085,[2]TONG_SL!$A:$D,2,0)</f>
        <v>Chân giò heo muối 300g</v>
      </c>
      <c r="N6085" s="25" t="str">
        <f t="shared" si="851"/>
        <v>K-C6</v>
      </c>
      <c r="Q6085" s="25" t="str">
        <f>VLOOKUP(K6085,[2]TONG_SL!$A:$D,3,0)</f>
        <v>Túi</v>
      </c>
      <c r="R6085" s="1">
        <v>6</v>
      </c>
      <c r="T6085" s="1">
        <f>VLOOKUP(VLOOKUP(G6085,[2]Ma_KH!$A:$R,18,0)&amp;K6085,[2]Gia_MB!$A:$F,6,0)</f>
        <v>73431</v>
      </c>
      <c r="U6085" s="14">
        <f t="shared" si="847"/>
        <v>440586</v>
      </c>
      <c r="W6085" s="64">
        <f t="shared" si="848"/>
        <v>0</v>
      </c>
      <c r="X6085" s="3" t="str">
        <f t="shared" si="849"/>
        <v>8</v>
      </c>
      <c r="Z6085" s="14">
        <f t="shared" si="850"/>
        <v>35246.879999999997</v>
      </c>
      <c r="AA6085" s="7">
        <f>VLOOKUP(G6085,[2]Ma_KH!$A:$R,14,0)</f>
        <v>60</v>
      </c>
      <c r="AD6085" s="7" t="str">
        <f>IFERROR(VLOOKUP(J6085,'Chuyển Mã'!$B$3:$C$9,2,0),"")</f>
        <v>Hà Nội</v>
      </c>
      <c r="AE6085" s="7" t="str">
        <f t="shared" si="852"/>
        <v>Chân giò heo muối 300g</v>
      </c>
      <c r="AF6085" s="7">
        <f t="shared" si="853"/>
        <v>6</v>
      </c>
    </row>
    <row r="6086" spans="1:32" x14ac:dyDescent="0.25">
      <c r="A6086" s="11">
        <v>45905</v>
      </c>
      <c r="B6086" s="25">
        <v>4176626445</v>
      </c>
      <c r="C6086" s="12" t="s">
        <v>7214</v>
      </c>
      <c r="D6086" s="16">
        <v>45912</v>
      </c>
      <c r="F6086" s="13"/>
      <c r="G6086" s="13" t="s">
        <v>9115</v>
      </c>
      <c r="I6086" s="25" t="s">
        <v>9116</v>
      </c>
      <c r="J6086" s="13" t="s">
        <v>75</v>
      </c>
      <c r="K6086" s="13" t="s">
        <v>51</v>
      </c>
      <c r="L6086" s="25" t="str">
        <f>VLOOKUP($K6086,[2]TONG_SL!$A:$D,2,0)</f>
        <v>Mọc Nấm Hương 250g</v>
      </c>
      <c r="N6086" s="25" t="str">
        <f t="shared" si="851"/>
        <v>K-C6</v>
      </c>
      <c r="Q6086" s="25" t="str">
        <f>VLOOKUP(K6086,[2]TONG_SL!$A:$D,3,0)</f>
        <v>Túi</v>
      </c>
      <c r="R6086" s="1">
        <v>3</v>
      </c>
      <c r="T6086" s="1">
        <f>VLOOKUP(VLOOKUP(G6086,[2]Ma_KH!$A:$R,18,0)&amp;K6086,[2]Gia_MB!$A:$F,6,0)</f>
        <v>46000</v>
      </c>
      <c r="U6086" s="14">
        <f t="shared" si="847"/>
        <v>138000</v>
      </c>
      <c r="W6086" s="64">
        <f t="shared" si="848"/>
        <v>0</v>
      </c>
      <c r="X6086" s="3" t="str">
        <f t="shared" si="849"/>
        <v>8</v>
      </c>
      <c r="Z6086" s="14">
        <f t="shared" si="850"/>
        <v>11040</v>
      </c>
      <c r="AA6086" s="7">
        <f>VLOOKUP(G6086,[2]Ma_KH!$A:$R,14,0)</f>
        <v>60</v>
      </c>
      <c r="AD6086" s="7" t="str">
        <f>IFERROR(VLOOKUP(J6086,'Chuyển Mã'!$B$3:$C$9,2,0),"")</f>
        <v>Hà Nội</v>
      </c>
      <c r="AE6086" s="7" t="str">
        <f t="shared" si="852"/>
        <v>Mọc Nấm Hương 250g</v>
      </c>
      <c r="AF6086" s="7">
        <f t="shared" si="853"/>
        <v>3</v>
      </c>
    </row>
    <row r="6087" spans="1:32" x14ac:dyDescent="0.25">
      <c r="A6087" s="11">
        <v>45905</v>
      </c>
      <c r="B6087" s="25">
        <v>4176626445</v>
      </c>
      <c r="C6087" s="12" t="s">
        <v>7214</v>
      </c>
      <c r="D6087" s="16">
        <v>45912</v>
      </c>
      <c r="F6087" s="13"/>
      <c r="G6087" s="13" t="s">
        <v>9115</v>
      </c>
      <c r="I6087" s="25" t="s">
        <v>9116</v>
      </c>
      <c r="J6087" s="13" t="s">
        <v>75</v>
      </c>
      <c r="K6087" s="13" t="s">
        <v>39</v>
      </c>
      <c r="L6087" s="25" t="str">
        <f>VLOOKUP($K6087,[2]TONG_SL!$A:$D,2,0)</f>
        <v>Chả cốm 300g</v>
      </c>
      <c r="N6087" s="25" t="str">
        <f t="shared" si="851"/>
        <v>K-C6</v>
      </c>
      <c r="Q6087" s="25" t="str">
        <f>VLOOKUP(K6087,[2]TONG_SL!$A:$D,3,0)</f>
        <v>Túi</v>
      </c>
      <c r="R6087" s="1">
        <v>3</v>
      </c>
      <c r="T6087" s="1">
        <f>VLOOKUP(VLOOKUP(G6087,[2]Ma_KH!$A:$R,18,0)&amp;K6087,[2]Gia_MB!$A:$F,6,0)</f>
        <v>74250</v>
      </c>
      <c r="U6087" s="14">
        <f t="shared" si="847"/>
        <v>222750</v>
      </c>
      <c r="W6087" s="64">
        <f t="shared" si="848"/>
        <v>0</v>
      </c>
      <c r="X6087" s="3" t="str">
        <f t="shared" si="849"/>
        <v>8</v>
      </c>
      <c r="Z6087" s="14">
        <f t="shared" si="850"/>
        <v>17820</v>
      </c>
      <c r="AA6087" s="7">
        <f>VLOOKUP(G6087,[2]Ma_KH!$A:$R,14,0)</f>
        <v>60</v>
      </c>
      <c r="AD6087" s="7" t="str">
        <f>IFERROR(VLOOKUP(J6087,'Chuyển Mã'!$B$3:$C$9,2,0),"")</f>
        <v>Hà Nội</v>
      </c>
      <c r="AE6087" s="7" t="str">
        <f t="shared" si="852"/>
        <v>Chả cốm 300g</v>
      </c>
      <c r="AF6087" s="7">
        <f t="shared" si="853"/>
        <v>3</v>
      </c>
    </row>
    <row r="6088" spans="1:32" x14ac:dyDescent="0.25">
      <c r="A6088" s="11">
        <v>45905</v>
      </c>
      <c r="B6088" s="25">
        <v>4176626445</v>
      </c>
      <c r="C6088" s="12" t="s">
        <v>7214</v>
      </c>
      <c r="D6088" s="16">
        <v>45912</v>
      </c>
      <c r="F6088" s="13"/>
      <c r="G6088" s="13" t="s">
        <v>9115</v>
      </c>
      <c r="I6088" s="25" t="s">
        <v>9116</v>
      </c>
      <c r="J6088" s="13" t="s">
        <v>75</v>
      </c>
      <c r="K6088" s="13" t="s">
        <v>41</v>
      </c>
      <c r="L6088" s="25" t="str">
        <f>VLOOKUP($K6088,[2]TONG_SL!$A:$D,2,0)</f>
        <v>Chả nướng 300g</v>
      </c>
      <c r="N6088" s="25" t="str">
        <f t="shared" si="851"/>
        <v>K-C6</v>
      </c>
      <c r="Q6088" s="25" t="str">
        <f>VLOOKUP(K6088,[2]TONG_SL!$A:$D,3,0)</f>
        <v>Túi</v>
      </c>
      <c r="R6088" s="1">
        <v>3</v>
      </c>
      <c r="T6088" s="1">
        <f>VLOOKUP(VLOOKUP(G6088,[2]Ma_KH!$A:$R,18,0)&amp;K6088,[2]Gia_MB!$A:$F,6,0)</f>
        <v>70950</v>
      </c>
      <c r="U6088" s="14">
        <f t="shared" si="847"/>
        <v>212850</v>
      </c>
      <c r="W6088" s="64">
        <f t="shared" si="848"/>
        <v>0</v>
      </c>
      <c r="X6088" s="3" t="str">
        <f t="shared" si="849"/>
        <v>8</v>
      </c>
      <c r="Z6088" s="14">
        <f t="shared" si="850"/>
        <v>17028</v>
      </c>
      <c r="AA6088" s="7">
        <f>VLOOKUP(G6088,[2]Ma_KH!$A:$R,14,0)</f>
        <v>60</v>
      </c>
      <c r="AD6088" s="7" t="str">
        <f>IFERROR(VLOOKUP(J6088,'Chuyển Mã'!$B$3:$C$9,2,0),"")</f>
        <v>Hà Nội</v>
      </c>
      <c r="AE6088" s="7" t="str">
        <f t="shared" si="852"/>
        <v>Chả nướng 300g</v>
      </c>
      <c r="AF6088" s="7">
        <f t="shared" si="853"/>
        <v>3</v>
      </c>
    </row>
    <row r="6089" spans="1:32" x14ac:dyDescent="0.25">
      <c r="A6089" s="11">
        <v>45905</v>
      </c>
      <c r="B6089" s="25">
        <v>4176626445</v>
      </c>
      <c r="C6089" s="12" t="s">
        <v>7214</v>
      </c>
      <c r="D6089" s="16">
        <v>45912</v>
      </c>
      <c r="F6089" s="13"/>
      <c r="G6089" s="13" t="s">
        <v>9115</v>
      </c>
      <c r="I6089" s="25" t="s">
        <v>9116</v>
      </c>
      <c r="J6089" s="13" t="s">
        <v>75</v>
      </c>
      <c r="K6089" s="13" t="s">
        <v>35</v>
      </c>
      <c r="L6089" s="25" t="str">
        <f>VLOOKUP($K6089,[2]TONG_SL!$A:$D,2,0)</f>
        <v>Tai heo muối 200g</v>
      </c>
      <c r="N6089" s="25" t="str">
        <f t="shared" si="851"/>
        <v>K-C6</v>
      </c>
      <c r="Q6089" s="25" t="str">
        <f>VLOOKUP(K6089,[2]TONG_SL!$A:$D,3,0)</f>
        <v>Túi</v>
      </c>
      <c r="R6089" s="1">
        <v>3</v>
      </c>
      <c r="T6089" s="1">
        <f>VLOOKUP(VLOOKUP(G6089,[2]Ma_KH!$A:$R,18,0)&amp;K6089,[2]Gia_MB!$A:$F,6,0)</f>
        <v>55595</v>
      </c>
      <c r="U6089" s="14">
        <f t="shared" ref="U6089:U6152" si="854">T6089*R6089</f>
        <v>166785</v>
      </c>
      <c r="W6089" s="64">
        <f t="shared" ref="W6089:W6152" si="855">U6089*V6089</f>
        <v>0</v>
      </c>
      <c r="X6089" s="3" t="str">
        <f t="shared" ref="X6089:X6152" si="856">IF(B6089&lt;&gt;"","8","0")</f>
        <v>8</v>
      </c>
      <c r="Z6089" s="14">
        <f t="shared" ref="Z6089:Z6152" si="857">U6089*X6089%</f>
        <v>13342.800000000001</v>
      </c>
      <c r="AA6089" s="7">
        <f>VLOOKUP(G6089,[2]Ma_KH!$A:$R,14,0)</f>
        <v>60</v>
      </c>
      <c r="AD6089" s="7" t="str">
        <f>IFERROR(VLOOKUP(J6089,'Chuyển Mã'!$B$3:$C$9,2,0),"")</f>
        <v>Hà Nội</v>
      </c>
      <c r="AE6089" s="7" t="str">
        <f t="shared" si="852"/>
        <v>Tai heo muối 200g</v>
      </c>
      <c r="AF6089" s="7">
        <f t="shared" si="853"/>
        <v>3</v>
      </c>
    </row>
    <row r="6090" spans="1:32" x14ac:dyDescent="0.25">
      <c r="A6090" s="11">
        <v>45905</v>
      </c>
      <c r="B6090" s="25">
        <v>4176626445</v>
      </c>
      <c r="C6090" s="12" t="s">
        <v>7214</v>
      </c>
      <c r="D6090" s="16">
        <v>45912</v>
      </c>
      <c r="F6090" s="13"/>
      <c r="G6090" s="13" t="s">
        <v>9115</v>
      </c>
      <c r="I6090" s="25" t="s">
        <v>9116</v>
      </c>
      <c r="J6090" s="13" t="s">
        <v>75</v>
      </c>
      <c r="K6090" s="13" t="s">
        <v>30</v>
      </c>
      <c r="L6090" s="25" t="str">
        <f>VLOOKUP($K6090,[2]TONG_SL!$A:$D,2,0)</f>
        <v>Gà muối 500g</v>
      </c>
      <c r="N6090" s="25" t="str">
        <f t="shared" si="851"/>
        <v>K-C6</v>
      </c>
      <c r="Q6090" s="25" t="str">
        <f>VLOOKUP(K6090,[2]TONG_SL!$A:$D,3,0)</f>
        <v>Túi</v>
      </c>
      <c r="R6090" s="1">
        <v>3</v>
      </c>
      <c r="T6090" s="1">
        <f>VLOOKUP(VLOOKUP(G6090,[2]Ma_KH!$A:$R,18,0)&amp;K6090,[2]Gia_MB!$A:$F,6,0)</f>
        <v>111058</v>
      </c>
      <c r="U6090" s="14">
        <f t="shared" si="854"/>
        <v>333174</v>
      </c>
      <c r="W6090" s="64">
        <f t="shared" si="855"/>
        <v>0</v>
      </c>
      <c r="X6090" s="3" t="str">
        <f t="shared" si="856"/>
        <v>8</v>
      </c>
      <c r="Z6090" s="14">
        <f t="shared" si="857"/>
        <v>26653.920000000002</v>
      </c>
      <c r="AA6090" s="7">
        <f>VLOOKUP(G6090,[2]Ma_KH!$A:$R,14,0)</f>
        <v>60</v>
      </c>
      <c r="AD6090" s="7" t="str">
        <f>IFERROR(VLOOKUP(J6090,'Chuyển Mã'!$B$3:$C$9,2,0),"")</f>
        <v>Hà Nội</v>
      </c>
      <c r="AE6090" s="7" t="str">
        <f t="shared" si="852"/>
        <v>Gà muối 500g</v>
      </c>
      <c r="AF6090" s="7">
        <f t="shared" si="853"/>
        <v>3</v>
      </c>
    </row>
    <row r="6091" spans="1:32" x14ac:dyDescent="0.25">
      <c r="A6091" s="11">
        <v>45905</v>
      </c>
      <c r="B6091" s="25">
        <v>4176626444</v>
      </c>
      <c r="C6091" s="12" t="s">
        <v>7214</v>
      </c>
      <c r="D6091" s="16">
        <v>45912</v>
      </c>
      <c r="F6091" s="13"/>
      <c r="G6091" s="13" t="s">
        <v>9117</v>
      </c>
      <c r="I6091" s="25" t="s">
        <v>9118</v>
      </c>
      <c r="J6091" s="13" t="s">
        <v>75</v>
      </c>
      <c r="K6091" s="13" t="s">
        <v>30</v>
      </c>
      <c r="L6091" s="25" t="str">
        <f>VLOOKUP($K6091,[1]Ma_HH_NV!$A$1:$D$65536,2,0)</f>
        <v>Gà muối 500g</v>
      </c>
      <c r="N6091" s="25" t="str">
        <f t="shared" si="851"/>
        <v>K-C6</v>
      </c>
      <c r="Q6091" s="25" t="str">
        <f>VLOOKUP(K6091,[2]TONG_SL!$A:$D,3,0)</f>
        <v>Túi</v>
      </c>
      <c r="R6091" s="1">
        <v>3</v>
      </c>
      <c r="T6091" s="1">
        <f>VLOOKUP(VLOOKUP(G6091,[2]Ma_KH!$A:$R,18,0)&amp;K6091,[2]Gia_MB!$A:$F,6,0)</f>
        <v>111058</v>
      </c>
      <c r="U6091" s="14">
        <f t="shared" si="854"/>
        <v>333174</v>
      </c>
      <c r="W6091" s="64">
        <f t="shared" si="855"/>
        <v>0</v>
      </c>
      <c r="X6091" s="3" t="str">
        <f t="shared" si="856"/>
        <v>8</v>
      </c>
      <c r="Z6091" s="14">
        <f t="shared" si="857"/>
        <v>26653.920000000002</v>
      </c>
      <c r="AA6091" s="7">
        <f>VLOOKUP(G6091,[2]Ma_KH!$A:$R,14,0)</f>
        <v>60</v>
      </c>
      <c r="AD6091" s="7" t="str">
        <f>IFERROR(VLOOKUP(J6091,'Chuyển Mã'!$B$3:$C$9,2,0),"")</f>
        <v>Hà Nội</v>
      </c>
      <c r="AE6091" s="7" t="str">
        <f t="shared" si="852"/>
        <v>Gà muối 500g</v>
      </c>
      <c r="AF6091" s="7">
        <f t="shared" si="853"/>
        <v>3</v>
      </c>
    </row>
    <row r="6092" spans="1:32" x14ac:dyDescent="0.25">
      <c r="A6092" s="11">
        <v>45905</v>
      </c>
      <c r="B6092" s="25">
        <v>4176626444</v>
      </c>
      <c r="C6092" s="12" t="s">
        <v>7214</v>
      </c>
      <c r="D6092" s="16">
        <v>45912</v>
      </c>
      <c r="F6092" s="13"/>
      <c r="G6092" s="13" t="s">
        <v>9117</v>
      </c>
      <c r="I6092" s="25" t="s">
        <v>9118</v>
      </c>
      <c r="J6092" s="13" t="s">
        <v>75</v>
      </c>
      <c r="K6092" s="13" t="s">
        <v>32</v>
      </c>
      <c r="L6092" s="25" t="str">
        <f>VLOOKUP($K6092,[1]Ma_HH_NV!$A$1:$D$65536,2,0)</f>
        <v>Giò Tai Lưỡi Xào 250</v>
      </c>
      <c r="N6092" s="25" t="str">
        <f t="shared" si="851"/>
        <v>K-C6</v>
      </c>
      <c r="Q6092" s="25" t="str">
        <f>VLOOKUP(K6092,[2]TONG_SL!$A:$D,3,0)</f>
        <v>Túi</v>
      </c>
      <c r="R6092" s="1">
        <v>3</v>
      </c>
      <c r="T6092" s="1">
        <f>VLOOKUP(VLOOKUP(G6092,[2]Ma_KH!$A:$R,18,0)&amp;K6092,[2]Gia_MB!$A:$F,6,0)</f>
        <v>50183</v>
      </c>
      <c r="U6092" s="14">
        <f t="shared" si="854"/>
        <v>150549</v>
      </c>
      <c r="W6092" s="64">
        <f t="shared" si="855"/>
        <v>0</v>
      </c>
      <c r="X6092" s="3" t="str">
        <f t="shared" si="856"/>
        <v>8</v>
      </c>
      <c r="Z6092" s="14">
        <f t="shared" si="857"/>
        <v>12043.92</v>
      </c>
      <c r="AA6092" s="7">
        <f>VLOOKUP(G6092,[2]Ma_KH!$A:$R,14,0)</f>
        <v>60</v>
      </c>
      <c r="AD6092" s="7" t="str">
        <f>IFERROR(VLOOKUP(J6092,'Chuyển Mã'!$B$3:$C$9,2,0),"")</f>
        <v>Hà Nội</v>
      </c>
      <c r="AE6092" s="7" t="str">
        <f t="shared" si="852"/>
        <v>Giò Tai Lưỡi Xào 250</v>
      </c>
      <c r="AF6092" s="7">
        <f t="shared" si="853"/>
        <v>3</v>
      </c>
    </row>
    <row r="6093" spans="1:32" x14ac:dyDescent="0.25">
      <c r="A6093" s="11">
        <v>45905</v>
      </c>
      <c r="B6093" s="25">
        <v>4176626444</v>
      </c>
      <c r="C6093" s="12" t="s">
        <v>7214</v>
      </c>
      <c r="D6093" s="16">
        <v>45912</v>
      </c>
      <c r="F6093" s="13"/>
      <c r="G6093" s="13" t="s">
        <v>9117</v>
      </c>
      <c r="I6093" s="25" t="s">
        <v>9118</v>
      </c>
      <c r="J6093" s="13" t="s">
        <v>75</v>
      </c>
      <c r="K6093" s="13" t="s">
        <v>27</v>
      </c>
      <c r="L6093" s="25" t="str">
        <f>VLOOKUP($K6093,[1]Ma_HH_NV!$A$1:$D$65536,2,0)</f>
        <v>Chân giò heo muối 300g</v>
      </c>
      <c r="N6093" s="25" t="str">
        <f t="shared" si="851"/>
        <v>K-C6</v>
      </c>
      <c r="Q6093" s="25" t="str">
        <f>VLOOKUP(K6093,[2]TONG_SL!$A:$D,3,0)</f>
        <v>Túi</v>
      </c>
      <c r="R6093" s="1">
        <v>6</v>
      </c>
      <c r="T6093" s="1">
        <f>VLOOKUP(VLOOKUP(G6093,[2]Ma_KH!$A:$R,18,0)&amp;K6093,[2]Gia_MB!$A:$F,6,0)</f>
        <v>73431</v>
      </c>
      <c r="U6093" s="14">
        <f t="shared" si="854"/>
        <v>440586</v>
      </c>
      <c r="W6093" s="64">
        <f t="shared" si="855"/>
        <v>0</v>
      </c>
      <c r="X6093" s="3" t="str">
        <f t="shared" si="856"/>
        <v>8</v>
      </c>
      <c r="Z6093" s="14">
        <f t="shared" si="857"/>
        <v>35246.879999999997</v>
      </c>
      <c r="AA6093" s="7">
        <f>VLOOKUP(G6093,[2]Ma_KH!$A:$R,14,0)</f>
        <v>60</v>
      </c>
      <c r="AD6093" s="7" t="str">
        <f>IFERROR(VLOOKUP(J6093,'Chuyển Mã'!$B$3:$C$9,2,0),"")</f>
        <v>Hà Nội</v>
      </c>
      <c r="AE6093" s="7" t="str">
        <f t="shared" si="852"/>
        <v>Chân giò heo muối 300g</v>
      </c>
      <c r="AF6093" s="7">
        <f t="shared" si="853"/>
        <v>6</v>
      </c>
    </row>
    <row r="6094" spans="1:32" x14ac:dyDescent="0.25">
      <c r="A6094" s="11">
        <v>45905</v>
      </c>
      <c r="B6094" s="25">
        <v>4176626444</v>
      </c>
      <c r="C6094" s="12" t="s">
        <v>7214</v>
      </c>
      <c r="D6094" s="16">
        <v>45912</v>
      </c>
      <c r="F6094" s="13"/>
      <c r="G6094" s="13" t="s">
        <v>9117</v>
      </c>
      <c r="I6094" s="25" t="s">
        <v>9118</v>
      </c>
      <c r="J6094" s="13" t="s">
        <v>75</v>
      </c>
      <c r="K6094" s="13" t="s">
        <v>39</v>
      </c>
      <c r="L6094" s="25" t="str">
        <f>VLOOKUP($K6094,[1]Ma_HH_NV!$A$1:$D$65536,2,0)</f>
        <v>Chả cốm 300g</v>
      </c>
      <c r="N6094" s="25" t="str">
        <f t="shared" si="851"/>
        <v>K-C6</v>
      </c>
      <c r="Q6094" s="25" t="str">
        <f>VLOOKUP(K6094,[2]TONG_SL!$A:$D,3,0)</f>
        <v>Túi</v>
      </c>
      <c r="R6094" s="1">
        <v>3</v>
      </c>
      <c r="T6094" s="1">
        <f>VLOOKUP(VLOOKUP(G6094,[2]Ma_KH!$A:$R,18,0)&amp;K6094,[2]Gia_MB!$A:$F,6,0)</f>
        <v>74250</v>
      </c>
      <c r="U6094" s="14">
        <f t="shared" si="854"/>
        <v>222750</v>
      </c>
      <c r="W6094" s="64">
        <f t="shared" si="855"/>
        <v>0</v>
      </c>
      <c r="X6094" s="3" t="str">
        <f t="shared" si="856"/>
        <v>8</v>
      </c>
      <c r="Z6094" s="14">
        <f t="shared" si="857"/>
        <v>17820</v>
      </c>
      <c r="AA6094" s="7">
        <f>VLOOKUP(G6094,[2]Ma_KH!$A:$R,14,0)</f>
        <v>60</v>
      </c>
      <c r="AD6094" s="7" t="str">
        <f>IFERROR(VLOOKUP(J6094,'Chuyển Mã'!$B$3:$C$9,2,0),"")</f>
        <v>Hà Nội</v>
      </c>
      <c r="AE6094" s="7" t="str">
        <f t="shared" si="852"/>
        <v>Chả cốm 300g</v>
      </c>
      <c r="AF6094" s="7">
        <f t="shared" si="853"/>
        <v>3</v>
      </c>
    </row>
    <row r="6095" spans="1:32" x14ac:dyDescent="0.25">
      <c r="A6095" s="11">
        <v>45905</v>
      </c>
      <c r="B6095" s="25">
        <v>4176626440</v>
      </c>
      <c r="C6095" s="12" t="s">
        <v>7214</v>
      </c>
      <c r="D6095" s="16">
        <v>45912</v>
      </c>
      <c r="F6095" s="13"/>
      <c r="G6095" s="13" t="s">
        <v>9119</v>
      </c>
      <c r="I6095" s="25" t="s">
        <v>9120</v>
      </c>
      <c r="J6095" s="13" t="s">
        <v>75</v>
      </c>
      <c r="K6095" s="13" t="s">
        <v>27</v>
      </c>
      <c r="L6095" s="25" t="str">
        <f>VLOOKUP($K6095,[1]Ma_HH_NV!$A$1:$D$65536,2,0)</f>
        <v>Chân giò heo muối 300g</v>
      </c>
      <c r="N6095" s="25" t="str">
        <f t="shared" si="851"/>
        <v>K-C6</v>
      </c>
      <c r="Q6095" s="25" t="str">
        <f>VLOOKUP(K6095,[2]TONG_SL!$A:$D,3,0)</f>
        <v>Túi</v>
      </c>
      <c r="R6095" s="1">
        <v>6</v>
      </c>
      <c r="T6095" s="1">
        <f>VLOOKUP(VLOOKUP(G6095,[2]Ma_KH!$A:$R,18,0)&amp;K6095,[2]Gia_MB!$A:$F,6,0)</f>
        <v>73431</v>
      </c>
      <c r="U6095" s="14">
        <f t="shared" si="854"/>
        <v>440586</v>
      </c>
      <c r="W6095" s="64">
        <f t="shared" si="855"/>
        <v>0</v>
      </c>
      <c r="X6095" s="3" t="str">
        <f t="shared" si="856"/>
        <v>8</v>
      </c>
      <c r="Z6095" s="14">
        <f t="shared" si="857"/>
        <v>35246.879999999997</v>
      </c>
      <c r="AA6095" s="7">
        <f>VLOOKUP(G6095,[2]Ma_KH!$A:$R,14,0)</f>
        <v>60</v>
      </c>
      <c r="AD6095" s="7" t="str">
        <f>IFERROR(VLOOKUP(J6095,'Chuyển Mã'!$B$3:$C$9,2,0),"")</f>
        <v>Hà Nội</v>
      </c>
      <c r="AE6095" s="7" t="str">
        <f t="shared" si="852"/>
        <v>Chân giò heo muối 300g</v>
      </c>
      <c r="AF6095" s="7">
        <f t="shared" si="853"/>
        <v>6</v>
      </c>
    </row>
    <row r="6096" spans="1:32" x14ac:dyDescent="0.25">
      <c r="A6096" s="11">
        <v>45905</v>
      </c>
      <c r="B6096" s="25">
        <v>4176626440</v>
      </c>
      <c r="C6096" s="12" t="s">
        <v>7214</v>
      </c>
      <c r="D6096" s="16">
        <v>45912</v>
      </c>
      <c r="F6096" s="13"/>
      <c r="G6096" s="13" t="s">
        <v>9119</v>
      </c>
      <c r="I6096" s="25" t="s">
        <v>9120</v>
      </c>
      <c r="J6096" s="13" t="s">
        <v>75</v>
      </c>
      <c r="K6096" s="13" t="s">
        <v>32</v>
      </c>
      <c r="L6096" s="25" t="str">
        <f>VLOOKUP($K6096,[1]Ma_HH_NV!$A$1:$D$65536,2,0)</f>
        <v>Giò Tai Lưỡi Xào 250</v>
      </c>
      <c r="N6096" s="25" t="str">
        <f t="shared" si="851"/>
        <v>K-C6</v>
      </c>
      <c r="Q6096" s="25" t="str">
        <f>VLOOKUP(K6096,[2]TONG_SL!$A:$D,3,0)</f>
        <v>Túi</v>
      </c>
      <c r="R6096" s="1">
        <v>3</v>
      </c>
      <c r="T6096" s="1">
        <f>VLOOKUP(VLOOKUP(G6096,[2]Ma_KH!$A:$R,18,0)&amp;K6096,[2]Gia_MB!$A:$F,6,0)</f>
        <v>50183</v>
      </c>
      <c r="U6096" s="14">
        <f t="shared" si="854"/>
        <v>150549</v>
      </c>
      <c r="W6096" s="64">
        <f t="shared" si="855"/>
        <v>0</v>
      </c>
      <c r="X6096" s="3" t="str">
        <f t="shared" si="856"/>
        <v>8</v>
      </c>
      <c r="Z6096" s="14">
        <f t="shared" si="857"/>
        <v>12043.92</v>
      </c>
      <c r="AA6096" s="7">
        <f>VLOOKUP(G6096,[2]Ma_KH!$A:$R,14,0)</f>
        <v>60</v>
      </c>
      <c r="AD6096" s="7" t="str">
        <f>IFERROR(VLOOKUP(J6096,'Chuyển Mã'!$B$3:$C$9,2,0),"")</f>
        <v>Hà Nội</v>
      </c>
      <c r="AE6096" s="7" t="str">
        <f t="shared" si="852"/>
        <v>Giò Tai Lưỡi Xào 250</v>
      </c>
      <c r="AF6096" s="7">
        <f t="shared" si="853"/>
        <v>3</v>
      </c>
    </row>
    <row r="6097" spans="1:32" x14ac:dyDescent="0.25">
      <c r="A6097" s="11">
        <v>45905</v>
      </c>
      <c r="B6097" s="25">
        <v>4176626440</v>
      </c>
      <c r="C6097" s="12" t="s">
        <v>7214</v>
      </c>
      <c r="D6097" s="16">
        <v>45912</v>
      </c>
      <c r="F6097" s="13"/>
      <c r="G6097" s="13" t="s">
        <v>9119</v>
      </c>
      <c r="I6097" s="25" t="s">
        <v>9120</v>
      </c>
      <c r="J6097" s="13" t="s">
        <v>75</v>
      </c>
      <c r="K6097" s="13" t="s">
        <v>39</v>
      </c>
      <c r="L6097" s="25" t="str">
        <f>VLOOKUP($K6097,[1]Ma_HH_NV!$A$1:$D$65536,2,0)</f>
        <v>Chả cốm 300g</v>
      </c>
      <c r="N6097" s="25" t="str">
        <f t="shared" si="851"/>
        <v>K-C6</v>
      </c>
      <c r="Q6097" s="25" t="str">
        <f>VLOOKUP(K6097,[2]TONG_SL!$A:$D,3,0)</f>
        <v>Túi</v>
      </c>
      <c r="R6097" s="1">
        <v>3</v>
      </c>
      <c r="T6097" s="1">
        <f>VLOOKUP(VLOOKUP(G6097,[2]Ma_KH!$A:$R,18,0)&amp;K6097,[2]Gia_MB!$A:$F,6,0)</f>
        <v>74250</v>
      </c>
      <c r="U6097" s="14">
        <f t="shared" si="854"/>
        <v>222750</v>
      </c>
      <c r="W6097" s="64">
        <f t="shared" si="855"/>
        <v>0</v>
      </c>
      <c r="X6097" s="3" t="str">
        <f t="shared" si="856"/>
        <v>8</v>
      </c>
      <c r="Z6097" s="14">
        <f t="shared" si="857"/>
        <v>17820</v>
      </c>
      <c r="AA6097" s="7">
        <f>VLOOKUP(G6097,[2]Ma_KH!$A:$R,14,0)</f>
        <v>60</v>
      </c>
      <c r="AD6097" s="7" t="str">
        <f>IFERROR(VLOOKUP(J6097,'Chuyển Mã'!$B$3:$C$9,2,0),"")</f>
        <v>Hà Nội</v>
      </c>
      <c r="AE6097" s="7" t="str">
        <f t="shared" si="852"/>
        <v>Chả cốm 300g</v>
      </c>
      <c r="AF6097" s="7">
        <f t="shared" si="853"/>
        <v>3</v>
      </c>
    </row>
    <row r="6098" spans="1:32" x14ac:dyDescent="0.25">
      <c r="A6098" s="11">
        <v>45905</v>
      </c>
      <c r="B6098" s="25">
        <v>4176626440</v>
      </c>
      <c r="C6098" s="12" t="s">
        <v>7214</v>
      </c>
      <c r="D6098" s="16">
        <v>45912</v>
      </c>
      <c r="F6098" s="13"/>
      <c r="G6098" s="13" t="s">
        <v>9119</v>
      </c>
      <c r="I6098" s="25" t="s">
        <v>9120</v>
      </c>
      <c r="J6098" s="13" t="s">
        <v>75</v>
      </c>
      <c r="K6098" s="13" t="s">
        <v>51</v>
      </c>
      <c r="L6098" s="25" t="str">
        <f>VLOOKUP($K6098,[1]Ma_HH_NV!$A$1:$D$65536,2,0)</f>
        <v>Mọc Nấm Hương 250g</v>
      </c>
      <c r="N6098" s="25" t="str">
        <f t="shared" si="851"/>
        <v>K-C6</v>
      </c>
      <c r="Q6098" s="25" t="str">
        <f>VLOOKUP(K6098,[2]TONG_SL!$A:$D,3,0)</f>
        <v>Túi</v>
      </c>
      <c r="R6098" s="1">
        <v>3</v>
      </c>
      <c r="T6098" s="1">
        <f>VLOOKUP(VLOOKUP(G6098,[2]Ma_KH!$A:$R,18,0)&amp;K6098,[2]Gia_MB!$A:$F,6,0)</f>
        <v>46000</v>
      </c>
      <c r="U6098" s="14">
        <f t="shared" si="854"/>
        <v>138000</v>
      </c>
      <c r="W6098" s="64">
        <f t="shared" si="855"/>
        <v>0</v>
      </c>
      <c r="X6098" s="3" t="str">
        <f t="shared" si="856"/>
        <v>8</v>
      </c>
      <c r="Z6098" s="14">
        <f t="shared" si="857"/>
        <v>11040</v>
      </c>
      <c r="AA6098" s="7">
        <f>VLOOKUP(G6098,[2]Ma_KH!$A:$R,14,0)</f>
        <v>60</v>
      </c>
      <c r="AD6098" s="7" t="str">
        <f>IFERROR(VLOOKUP(J6098,'Chuyển Mã'!$B$3:$C$9,2,0),"")</f>
        <v>Hà Nội</v>
      </c>
      <c r="AE6098" s="7" t="str">
        <f t="shared" si="852"/>
        <v>Mọc Nấm Hương 250g</v>
      </c>
      <c r="AF6098" s="7">
        <f t="shared" si="853"/>
        <v>3</v>
      </c>
    </row>
    <row r="6099" spans="1:32" x14ac:dyDescent="0.25">
      <c r="A6099" s="11">
        <v>45905</v>
      </c>
      <c r="B6099" s="25">
        <v>4176626486</v>
      </c>
      <c r="C6099" s="12" t="s">
        <v>7214</v>
      </c>
      <c r="D6099" s="16">
        <v>45912</v>
      </c>
      <c r="F6099" s="13"/>
      <c r="G6099" s="13" t="s">
        <v>7484</v>
      </c>
      <c r="I6099" s="25" t="s">
        <v>9121</v>
      </c>
      <c r="J6099" s="13" t="s">
        <v>75</v>
      </c>
      <c r="K6099" s="13" t="s">
        <v>30</v>
      </c>
      <c r="L6099" s="25" t="str">
        <f>VLOOKUP($K6099,[2]TONG_SL!$A:$D,2,0)</f>
        <v>Gà muối 500g</v>
      </c>
      <c r="N6099" s="25" t="str">
        <f t="shared" si="851"/>
        <v>K-C6</v>
      </c>
      <c r="Q6099" s="25" t="str">
        <f>VLOOKUP(K6099,[2]TONG_SL!$A:$D,3,0)</f>
        <v>Túi</v>
      </c>
      <c r="R6099" s="1">
        <v>3</v>
      </c>
      <c r="T6099" s="1">
        <f>VLOOKUP(VLOOKUP(G6099,[2]Ma_KH!$A:$R,18,0)&amp;K6099,[2]Gia_MB!$A:$F,6,0)</f>
        <v>111058</v>
      </c>
      <c r="U6099" s="14">
        <f t="shared" si="854"/>
        <v>333174</v>
      </c>
      <c r="W6099" s="64">
        <f t="shared" si="855"/>
        <v>0</v>
      </c>
      <c r="X6099" s="3" t="str">
        <f t="shared" si="856"/>
        <v>8</v>
      </c>
      <c r="Z6099" s="14">
        <f t="shared" si="857"/>
        <v>26653.920000000002</v>
      </c>
      <c r="AA6099" s="7">
        <f>VLOOKUP(G6099,[2]Ma_KH!$A:$R,14,0)</f>
        <v>60</v>
      </c>
      <c r="AD6099" s="7" t="str">
        <f>IFERROR(VLOOKUP(J6099,'Chuyển Mã'!$B$3:$C$9,2,0),"")</f>
        <v>Hà Nội</v>
      </c>
      <c r="AE6099" s="7" t="str">
        <f t="shared" si="852"/>
        <v>Gà muối 500g</v>
      </c>
      <c r="AF6099" s="7">
        <f t="shared" si="853"/>
        <v>3</v>
      </c>
    </row>
    <row r="6100" spans="1:32" x14ac:dyDescent="0.25">
      <c r="A6100" s="11">
        <v>45905</v>
      </c>
      <c r="B6100" s="25">
        <v>4176626486</v>
      </c>
      <c r="C6100" s="12" t="s">
        <v>7214</v>
      </c>
      <c r="D6100" s="16">
        <v>45912</v>
      </c>
      <c r="F6100" s="13"/>
      <c r="G6100" s="13" t="s">
        <v>7484</v>
      </c>
      <c r="I6100" s="25" t="s">
        <v>9121</v>
      </c>
      <c r="J6100" s="13" t="s">
        <v>75</v>
      </c>
      <c r="K6100" s="13" t="s">
        <v>27</v>
      </c>
      <c r="L6100" s="25" t="str">
        <f>VLOOKUP($K6100,[2]TONG_SL!$A:$D,2,0)</f>
        <v>Chân giò heo muối 300g</v>
      </c>
      <c r="N6100" s="25" t="str">
        <f t="shared" si="851"/>
        <v>K-C6</v>
      </c>
      <c r="Q6100" s="25" t="str">
        <f>VLOOKUP(K6100,[2]TONG_SL!$A:$D,3,0)</f>
        <v>Túi</v>
      </c>
      <c r="R6100" s="1">
        <v>6</v>
      </c>
      <c r="T6100" s="1">
        <f>VLOOKUP(VLOOKUP(G6100,[2]Ma_KH!$A:$R,18,0)&amp;K6100,[2]Gia_MB!$A:$F,6,0)</f>
        <v>73431</v>
      </c>
      <c r="U6100" s="14">
        <f t="shared" si="854"/>
        <v>440586</v>
      </c>
      <c r="W6100" s="64">
        <f t="shared" si="855"/>
        <v>0</v>
      </c>
      <c r="X6100" s="3" t="str">
        <f t="shared" si="856"/>
        <v>8</v>
      </c>
      <c r="Z6100" s="14">
        <f t="shared" si="857"/>
        <v>35246.879999999997</v>
      </c>
      <c r="AA6100" s="7">
        <f>VLOOKUP(G6100,[2]Ma_KH!$A:$R,14,0)</f>
        <v>60</v>
      </c>
      <c r="AD6100" s="7" t="str">
        <f>IFERROR(VLOOKUP(J6100,'Chuyển Mã'!$B$3:$C$9,2,0),"")</f>
        <v>Hà Nội</v>
      </c>
      <c r="AE6100" s="7" t="str">
        <f t="shared" si="852"/>
        <v>Chân giò heo muối 300g</v>
      </c>
      <c r="AF6100" s="7">
        <f t="shared" si="853"/>
        <v>6</v>
      </c>
    </row>
    <row r="6101" spans="1:32" x14ac:dyDescent="0.25">
      <c r="A6101" s="11">
        <v>45905</v>
      </c>
      <c r="B6101" s="25">
        <v>4176626442</v>
      </c>
      <c r="C6101" s="12" t="s">
        <v>7214</v>
      </c>
      <c r="D6101" s="16">
        <v>45912</v>
      </c>
      <c r="F6101" s="13"/>
      <c r="G6101" s="13" t="s">
        <v>9122</v>
      </c>
      <c r="I6101" s="25" t="s">
        <v>9123</v>
      </c>
      <c r="J6101" s="13" t="s">
        <v>75</v>
      </c>
      <c r="K6101" s="13" t="s">
        <v>51</v>
      </c>
      <c r="L6101" s="25" t="str">
        <f>VLOOKUP($K6101,[1]Ma_HH_NV!$A$1:$D$65536,2,0)</f>
        <v>Mọc Nấm Hương 250g</v>
      </c>
      <c r="N6101" s="25" t="str">
        <f t="shared" si="851"/>
        <v>K-C6</v>
      </c>
      <c r="Q6101" s="25" t="str">
        <f>VLOOKUP(K6101,[2]TONG_SL!$A:$D,3,0)</f>
        <v>Túi</v>
      </c>
      <c r="R6101" s="1">
        <v>3</v>
      </c>
      <c r="T6101" s="1">
        <f>VLOOKUP(VLOOKUP(G6101,[2]Ma_KH!$A:$R,18,0)&amp;K6101,[2]Gia_MB!$A:$F,6,0)</f>
        <v>46000</v>
      </c>
      <c r="U6101" s="14">
        <f t="shared" si="854"/>
        <v>138000</v>
      </c>
      <c r="W6101" s="64">
        <f t="shared" si="855"/>
        <v>0</v>
      </c>
      <c r="X6101" s="3" t="str">
        <f t="shared" si="856"/>
        <v>8</v>
      </c>
      <c r="Z6101" s="14">
        <f t="shared" si="857"/>
        <v>11040</v>
      </c>
      <c r="AA6101" s="7">
        <f>VLOOKUP(G6101,[2]Ma_KH!$A:$R,14,0)</f>
        <v>60</v>
      </c>
      <c r="AD6101" s="7" t="str">
        <f>IFERROR(VLOOKUP(J6101,'Chuyển Mã'!$B$3:$C$9,2,0),"")</f>
        <v>Hà Nội</v>
      </c>
      <c r="AE6101" s="7" t="str">
        <f t="shared" si="852"/>
        <v>Mọc Nấm Hương 250g</v>
      </c>
      <c r="AF6101" s="7">
        <f t="shared" si="853"/>
        <v>3</v>
      </c>
    </row>
    <row r="6102" spans="1:32" x14ac:dyDescent="0.25">
      <c r="A6102" s="11">
        <v>45905</v>
      </c>
      <c r="B6102" s="25">
        <v>4176626442</v>
      </c>
      <c r="C6102" s="12" t="s">
        <v>7214</v>
      </c>
      <c r="D6102" s="16">
        <v>45912</v>
      </c>
      <c r="F6102" s="13"/>
      <c r="G6102" s="13" t="s">
        <v>9122</v>
      </c>
      <c r="I6102" s="25" t="s">
        <v>9123</v>
      </c>
      <c r="J6102" s="13" t="s">
        <v>75</v>
      </c>
      <c r="K6102" s="13" t="s">
        <v>30</v>
      </c>
      <c r="L6102" s="25" t="str">
        <f>VLOOKUP($K6102,[1]Ma_HH_NV!$A$1:$D$65536,2,0)</f>
        <v>Gà muối 500g</v>
      </c>
      <c r="N6102" s="25" t="str">
        <f t="shared" si="851"/>
        <v>K-C6</v>
      </c>
      <c r="Q6102" s="25" t="str">
        <f>VLOOKUP(K6102,[2]TONG_SL!$A:$D,3,0)</f>
        <v>Túi</v>
      </c>
      <c r="R6102" s="1">
        <v>3</v>
      </c>
      <c r="T6102" s="1">
        <f>VLOOKUP(VLOOKUP(G6102,[2]Ma_KH!$A:$R,18,0)&amp;K6102,[2]Gia_MB!$A:$F,6,0)</f>
        <v>111058</v>
      </c>
      <c r="U6102" s="14">
        <f t="shared" si="854"/>
        <v>333174</v>
      </c>
      <c r="W6102" s="64">
        <f t="shared" si="855"/>
        <v>0</v>
      </c>
      <c r="X6102" s="3" t="str">
        <f t="shared" si="856"/>
        <v>8</v>
      </c>
      <c r="Z6102" s="14">
        <f t="shared" si="857"/>
        <v>26653.920000000002</v>
      </c>
      <c r="AA6102" s="7">
        <f>VLOOKUP(G6102,[2]Ma_KH!$A:$R,14,0)</f>
        <v>60</v>
      </c>
      <c r="AD6102" s="7" t="str">
        <f>IFERROR(VLOOKUP(J6102,'Chuyển Mã'!$B$3:$C$9,2,0),"")</f>
        <v>Hà Nội</v>
      </c>
      <c r="AE6102" s="7" t="str">
        <f t="shared" si="852"/>
        <v>Gà muối 500g</v>
      </c>
      <c r="AF6102" s="7">
        <f t="shared" si="853"/>
        <v>3</v>
      </c>
    </row>
    <row r="6103" spans="1:32" x14ac:dyDescent="0.25">
      <c r="A6103" s="11">
        <v>45905</v>
      </c>
      <c r="B6103" s="25">
        <v>4176626442</v>
      </c>
      <c r="C6103" s="12" t="s">
        <v>7214</v>
      </c>
      <c r="D6103" s="16">
        <v>45912</v>
      </c>
      <c r="F6103" s="13"/>
      <c r="G6103" s="13" t="s">
        <v>9122</v>
      </c>
      <c r="I6103" s="25" t="s">
        <v>9123</v>
      </c>
      <c r="J6103" s="13" t="s">
        <v>75</v>
      </c>
      <c r="K6103" s="13" t="s">
        <v>32</v>
      </c>
      <c r="L6103" s="25" t="str">
        <f>VLOOKUP($K6103,[1]Ma_HH_NV!$A$1:$D$65536,2,0)</f>
        <v>Giò Tai Lưỡi Xào 250</v>
      </c>
      <c r="N6103" s="25" t="str">
        <f t="shared" si="851"/>
        <v>K-C6</v>
      </c>
      <c r="Q6103" s="25" t="str">
        <f>VLOOKUP(K6103,[2]TONG_SL!$A:$D,3,0)</f>
        <v>Túi</v>
      </c>
      <c r="R6103" s="1">
        <v>3</v>
      </c>
      <c r="T6103" s="1">
        <f>VLOOKUP(VLOOKUP(G6103,[2]Ma_KH!$A:$R,18,0)&amp;K6103,[2]Gia_MB!$A:$F,6,0)</f>
        <v>50183</v>
      </c>
      <c r="U6103" s="14">
        <f t="shared" si="854"/>
        <v>150549</v>
      </c>
      <c r="W6103" s="64">
        <f t="shared" si="855"/>
        <v>0</v>
      </c>
      <c r="X6103" s="3" t="str">
        <f t="shared" si="856"/>
        <v>8</v>
      </c>
      <c r="Z6103" s="14">
        <f t="shared" si="857"/>
        <v>12043.92</v>
      </c>
      <c r="AA6103" s="7">
        <f>VLOOKUP(G6103,[2]Ma_KH!$A:$R,14,0)</f>
        <v>60</v>
      </c>
      <c r="AD6103" s="7" t="str">
        <f>IFERROR(VLOOKUP(J6103,'Chuyển Mã'!$B$3:$C$9,2,0),"")</f>
        <v>Hà Nội</v>
      </c>
      <c r="AE6103" s="7" t="str">
        <f t="shared" si="852"/>
        <v>Giò Tai Lưỡi Xào 250</v>
      </c>
      <c r="AF6103" s="7">
        <f t="shared" si="853"/>
        <v>3</v>
      </c>
    </row>
    <row r="6104" spans="1:32" x14ac:dyDescent="0.25">
      <c r="A6104" s="11">
        <v>45905</v>
      </c>
      <c r="B6104" s="25">
        <v>4176626442</v>
      </c>
      <c r="C6104" s="12" t="s">
        <v>7214</v>
      </c>
      <c r="D6104" s="16">
        <v>45912</v>
      </c>
      <c r="F6104" s="13"/>
      <c r="G6104" s="13" t="s">
        <v>9122</v>
      </c>
      <c r="I6104" s="25" t="s">
        <v>9123</v>
      </c>
      <c r="J6104" s="13" t="s">
        <v>75</v>
      </c>
      <c r="K6104" s="13" t="s">
        <v>27</v>
      </c>
      <c r="L6104" s="25" t="str">
        <f>VLOOKUP($K6104,[1]Ma_HH_NV!$A$1:$D$65536,2,0)</f>
        <v>Chân giò heo muối 300g</v>
      </c>
      <c r="N6104" s="25" t="str">
        <f t="shared" si="851"/>
        <v>K-C6</v>
      </c>
      <c r="Q6104" s="25" t="str">
        <f>VLOOKUP(K6104,[2]TONG_SL!$A:$D,3,0)</f>
        <v>Túi</v>
      </c>
      <c r="R6104" s="1">
        <v>3</v>
      </c>
      <c r="T6104" s="1">
        <f>VLOOKUP(VLOOKUP(G6104,[2]Ma_KH!$A:$R,18,0)&amp;K6104,[2]Gia_MB!$A:$F,6,0)</f>
        <v>73431</v>
      </c>
      <c r="U6104" s="14">
        <f t="shared" si="854"/>
        <v>220293</v>
      </c>
      <c r="W6104" s="64">
        <f t="shared" si="855"/>
        <v>0</v>
      </c>
      <c r="X6104" s="3" t="str">
        <f t="shared" si="856"/>
        <v>8</v>
      </c>
      <c r="Z6104" s="14">
        <f t="shared" si="857"/>
        <v>17623.439999999999</v>
      </c>
      <c r="AA6104" s="7">
        <f>VLOOKUP(G6104,[2]Ma_KH!$A:$R,14,0)</f>
        <v>60</v>
      </c>
      <c r="AD6104" s="7" t="str">
        <f>IFERROR(VLOOKUP(J6104,'Chuyển Mã'!$B$3:$C$9,2,0),"")</f>
        <v>Hà Nội</v>
      </c>
      <c r="AE6104" s="7" t="str">
        <f t="shared" si="852"/>
        <v>Chân giò heo muối 300g</v>
      </c>
      <c r="AF6104" s="7">
        <f t="shared" si="853"/>
        <v>3</v>
      </c>
    </row>
    <row r="6105" spans="1:32" x14ac:dyDescent="0.25">
      <c r="A6105" s="11">
        <v>45905</v>
      </c>
      <c r="B6105" s="25">
        <v>4176626439</v>
      </c>
      <c r="C6105" s="12" t="s">
        <v>7214</v>
      </c>
      <c r="D6105" s="16">
        <v>45912</v>
      </c>
      <c r="F6105" s="13"/>
      <c r="G6105" s="13" t="s">
        <v>9124</v>
      </c>
      <c r="I6105" s="25" t="s">
        <v>9125</v>
      </c>
      <c r="J6105" s="13" t="s">
        <v>75</v>
      </c>
      <c r="K6105" s="13" t="s">
        <v>27</v>
      </c>
      <c r="L6105" s="25" t="str">
        <f>VLOOKUP($K6105,[1]Ma_HH_NV!$A$1:$D$65536,2,0)</f>
        <v>Chân giò heo muối 300g</v>
      </c>
      <c r="N6105" s="25" t="str">
        <f t="shared" si="851"/>
        <v>K-C6</v>
      </c>
      <c r="Q6105" s="25" t="str">
        <f>VLOOKUP(K6105,[2]TONG_SL!$A:$D,3,0)</f>
        <v>Túi</v>
      </c>
      <c r="R6105" s="1">
        <v>3</v>
      </c>
      <c r="T6105" s="1">
        <f>VLOOKUP(VLOOKUP(G6105,[2]Ma_KH!$A:$R,18,0)&amp;K6105,[2]Gia_MB!$A:$F,6,0)</f>
        <v>73431</v>
      </c>
      <c r="U6105" s="14">
        <f t="shared" si="854"/>
        <v>220293</v>
      </c>
      <c r="W6105" s="64">
        <f t="shared" si="855"/>
        <v>0</v>
      </c>
      <c r="X6105" s="3" t="str">
        <f t="shared" si="856"/>
        <v>8</v>
      </c>
      <c r="Z6105" s="14">
        <f t="shared" si="857"/>
        <v>17623.439999999999</v>
      </c>
      <c r="AA6105" s="7">
        <f>VLOOKUP(G6105,[2]Ma_KH!$A:$R,14,0)</f>
        <v>60</v>
      </c>
      <c r="AD6105" s="7" t="str">
        <f>IFERROR(VLOOKUP(J6105,'Chuyển Mã'!$B$3:$C$9,2,0),"")</f>
        <v>Hà Nội</v>
      </c>
      <c r="AE6105" s="7" t="str">
        <f t="shared" si="852"/>
        <v>Chân giò heo muối 300g</v>
      </c>
      <c r="AF6105" s="7">
        <f t="shared" si="853"/>
        <v>3</v>
      </c>
    </row>
    <row r="6106" spans="1:32" x14ac:dyDescent="0.25">
      <c r="A6106" s="11">
        <v>45905</v>
      </c>
      <c r="B6106" s="25">
        <v>4176626439</v>
      </c>
      <c r="C6106" s="12" t="s">
        <v>7214</v>
      </c>
      <c r="D6106" s="16">
        <v>45912</v>
      </c>
      <c r="F6106" s="13"/>
      <c r="G6106" s="13" t="s">
        <v>9124</v>
      </c>
      <c r="I6106" s="25" t="s">
        <v>9125</v>
      </c>
      <c r="J6106" s="13" t="s">
        <v>75</v>
      </c>
      <c r="K6106" s="13" t="s">
        <v>32</v>
      </c>
      <c r="L6106" s="25" t="str">
        <f>VLOOKUP($K6106,[1]Ma_HH_NV!$A$1:$D$65536,2,0)</f>
        <v>Giò Tai Lưỡi Xào 250</v>
      </c>
      <c r="N6106" s="25" t="str">
        <f t="shared" si="851"/>
        <v>K-C6</v>
      </c>
      <c r="Q6106" s="25" t="str">
        <f>VLOOKUP(K6106,[2]TONG_SL!$A:$D,3,0)</f>
        <v>Túi</v>
      </c>
      <c r="R6106" s="1">
        <v>3</v>
      </c>
      <c r="T6106" s="1">
        <f>VLOOKUP(VLOOKUP(G6106,[2]Ma_KH!$A:$R,18,0)&amp;K6106,[2]Gia_MB!$A:$F,6,0)</f>
        <v>50183</v>
      </c>
      <c r="U6106" s="14">
        <f t="shared" si="854"/>
        <v>150549</v>
      </c>
      <c r="W6106" s="64">
        <f t="shared" si="855"/>
        <v>0</v>
      </c>
      <c r="X6106" s="3" t="str">
        <f t="shared" si="856"/>
        <v>8</v>
      </c>
      <c r="Z6106" s="14">
        <f t="shared" si="857"/>
        <v>12043.92</v>
      </c>
      <c r="AA6106" s="7">
        <f>VLOOKUP(G6106,[2]Ma_KH!$A:$R,14,0)</f>
        <v>60</v>
      </c>
      <c r="AD6106" s="7" t="str">
        <f>IFERROR(VLOOKUP(J6106,'Chuyển Mã'!$B$3:$C$9,2,0),"")</f>
        <v>Hà Nội</v>
      </c>
      <c r="AE6106" s="7" t="str">
        <f t="shared" si="852"/>
        <v>Giò Tai Lưỡi Xào 250</v>
      </c>
      <c r="AF6106" s="7">
        <f t="shared" si="853"/>
        <v>3</v>
      </c>
    </row>
    <row r="6107" spans="1:32" x14ac:dyDescent="0.25">
      <c r="A6107" s="11">
        <v>45905</v>
      </c>
      <c r="B6107" s="25">
        <v>4176626475</v>
      </c>
      <c r="C6107" s="12" t="s">
        <v>7214</v>
      </c>
      <c r="D6107" s="16">
        <v>45912</v>
      </c>
      <c r="G6107" s="13" t="s">
        <v>447</v>
      </c>
      <c r="I6107" s="13" t="s">
        <v>9126</v>
      </c>
      <c r="J6107" s="13" t="s">
        <v>75</v>
      </c>
      <c r="K6107" s="13" t="s">
        <v>35</v>
      </c>
      <c r="L6107" s="25" t="str">
        <f>VLOOKUP($K6107,[2]TONG_SL!$A:$D,2,0)</f>
        <v>Tai heo muối 200g</v>
      </c>
      <c r="N6107" s="25" t="str">
        <f t="shared" si="851"/>
        <v>K-C6</v>
      </c>
      <c r="Q6107" s="25" t="str">
        <f>VLOOKUP(K6107,[2]TONG_SL!$A:$D,3,0)</f>
        <v>Túi</v>
      </c>
      <c r="R6107" s="1">
        <v>3</v>
      </c>
      <c r="T6107" s="1">
        <f>VLOOKUP(VLOOKUP(G6107,[2]Ma_KH!$A:$R,18,0)&amp;K6107,[2]Gia_MB!$A:$F,6,0)</f>
        <v>55595</v>
      </c>
      <c r="U6107" s="14">
        <f t="shared" si="854"/>
        <v>166785</v>
      </c>
      <c r="W6107" s="64">
        <f t="shared" si="855"/>
        <v>0</v>
      </c>
      <c r="X6107" s="3" t="str">
        <f t="shared" si="856"/>
        <v>8</v>
      </c>
      <c r="Z6107" s="14">
        <f t="shared" si="857"/>
        <v>13342.800000000001</v>
      </c>
      <c r="AA6107" s="7">
        <f>VLOOKUP(G6107,[2]Ma_KH!$A:$R,14,0)</f>
        <v>60</v>
      </c>
      <c r="AD6107" s="7" t="str">
        <f>IFERROR(VLOOKUP(J6107,'Chuyển Mã'!$B$3:$C$9,2,0),"")</f>
        <v>Hà Nội</v>
      </c>
      <c r="AE6107" s="7" t="str">
        <f t="shared" si="852"/>
        <v>Tai heo muối 200g</v>
      </c>
      <c r="AF6107" s="7">
        <f t="shared" si="853"/>
        <v>3</v>
      </c>
    </row>
    <row r="6108" spans="1:32" x14ac:dyDescent="0.25">
      <c r="A6108" s="11">
        <v>45905</v>
      </c>
      <c r="B6108" s="25">
        <v>4176626475</v>
      </c>
      <c r="C6108" s="12" t="s">
        <v>7214</v>
      </c>
      <c r="D6108" s="16">
        <v>45912</v>
      </c>
      <c r="G6108" s="13" t="s">
        <v>447</v>
      </c>
      <c r="I6108" s="13" t="s">
        <v>9126</v>
      </c>
      <c r="J6108" s="13" t="s">
        <v>75</v>
      </c>
      <c r="K6108" s="13" t="s">
        <v>39</v>
      </c>
      <c r="L6108" s="25" t="str">
        <f>VLOOKUP($K6108,[2]TONG_SL!$A:$D,2,0)</f>
        <v>Chả cốm 300g</v>
      </c>
      <c r="N6108" s="25" t="str">
        <f t="shared" si="851"/>
        <v>K-C6</v>
      </c>
      <c r="Q6108" s="25" t="str">
        <f>VLOOKUP(K6108,[2]TONG_SL!$A:$D,3,0)</f>
        <v>Túi</v>
      </c>
      <c r="R6108" s="1">
        <v>3</v>
      </c>
      <c r="T6108" s="1">
        <f>VLOOKUP(VLOOKUP(G6108,[2]Ma_KH!$A:$R,18,0)&amp;K6108,[2]Gia_MB!$A:$F,6,0)</f>
        <v>74250</v>
      </c>
      <c r="U6108" s="14">
        <f t="shared" si="854"/>
        <v>222750</v>
      </c>
      <c r="W6108" s="64">
        <f t="shared" si="855"/>
        <v>0</v>
      </c>
      <c r="X6108" s="3" t="str">
        <f t="shared" si="856"/>
        <v>8</v>
      </c>
      <c r="Z6108" s="14">
        <f t="shared" si="857"/>
        <v>17820</v>
      </c>
      <c r="AA6108" s="7">
        <f>VLOOKUP(G6108,[2]Ma_KH!$A:$R,14,0)</f>
        <v>60</v>
      </c>
      <c r="AD6108" s="7" t="str">
        <f>IFERROR(VLOOKUP(J6108,'Chuyển Mã'!$B$3:$C$9,2,0),"")</f>
        <v>Hà Nội</v>
      </c>
      <c r="AE6108" s="7" t="str">
        <f t="shared" si="852"/>
        <v>Chả cốm 300g</v>
      </c>
      <c r="AF6108" s="7">
        <f t="shared" si="853"/>
        <v>3</v>
      </c>
    </row>
    <row r="6109" spans="1:32" x14ac:dyDescent="0.25">
      <c r="A6109" s="11">
        <v>45905</v>
      </c>
      <c r="B6109" s="25">
        <v>4176626475</v>
      </c>
      <c r="C6109" s="12" t="s">
        <v>7214</v>
      </c>
      <c r="D6109" s="16">
        <v>45912</v>
      </c>
      <c r="G6109" s="13" t="s">
        <v>447</v>
      </c>
      <c r="I6109" s="13" t="s">
        <v>9126</v>
      </c>
      <c r="J6109" s="13" t="s">
        <v>75</v>
      </c>
      <c r="K6109" s="13" t="s">
        <v>51</v>
      </c>
      <c r="L6109" s="25" t="str">
        <f>VLOOKUP($K6109,[2]TONG_SL!$A:$D,2,0)</f>
        <v>Mọc Nấm Hương 250g</v>
      </c>
      <c r="N6109" s="25" t="str">
        <f t="shared" si="851"/>
        <v>K-C6</v>
      </c>
      <c r="Q6109" s="25" t="str">
        <f>VLOOKUP(K6109,[2]TONG_SL!$A:$D,3,0)</f>
        <v>Túi</v>
      </c>
      <c r="R6109" s="1">
        <v>6</v>
      </c>
      <c r="T6109" s="1">
        <f>VLOOKUP(VLOOKUP(G6109,[2]Ma_KH!$A:$R,18,0)&amp;K6109,[2]Gia_MB!$A:$F,6,0)</f>
        <v>46000</v>
      </c>
      <c r="U6109" s="14">
        <f t="shared" si="854"/>
        <v>276000</v>
      </c>
      <c r="W6109" s="64">
        <f t="shared" si="855"/>
        <v>0</v>
      </c>
      <c r="X6109" s="3" t="str">
        <f t="shared" si="856"/>
        <v>8</v>
      </c>
      <c r="Z6109" s="14">
        <f t="shared" si="857"/>
        <v>22080</v>
      </c>
      <c r="AA6109" s="7">
        <f>VLOOKUP(G6109,[2]Ma_KH!$A:$R,14,0)</f>
        <v>60</v>
      </c>
      <c r="AD6109" s="7" t="str">
        <f>IFERROR(VLOOKUP(J6109,'Chuyển Mã'!$B$3:$C$9,2,0),"")</f>
        <v>Hà Nội</v>
      </c>
      <c r="AE6109" s="7" t="str">
        <f t="shared" si="852"/>
        <v>Mọc Nấm Hương 250g</v>
      </c>
      <c r="AF6109" s="7">
        <f t="shared" si="853"/>
        <v>6</v>
      </c>
    </row>
    <row r="6110" spans="1:32" x14ac:dyDescent="0.25">
      <c r="A6110" s="11">
        <v>45905</v>
      </c>
      <c r="B6110" s="25">
        <v>4176626475</v>
      </c>
      <c r="C6110" s="12" t="s">
        <v>7214</v>
      </c>
      <c r="D6110" s="16">
        <v>45912</v>
      </c>
      <c r="G6110" s="13" t="s">
        <v>447</v>
      </c>
      <c r="I6110" s="13" t="s">
        <v>9126</v>
      </c>
      <c r="J6110" s="13" t="s">
        <v>75</v>
      </c>
      <c r="K6110" s="13" t="s">
        <v>27</v>
      </c>
      <c r="L6110" s="25" t="str">
        <f>VLOOKUP($K6110,[2]TONG_SL!$A:$D,2,0)</f>
        <v>Chân giò heo muối 300g</v>
      </c>
      <c r="N6110" s="25" t="str">
        <f t="shared" si="851"/>
        <v>K-C6</v>
      </c>
      <c r="Q6110" s="25" t="str">
        <f>VLOOKUP(K6110,[2]TONG_SL!$A:$D,3,0)</f>
        <v>Túi</v>
      </c>
      <c r="R6110" s="1">
        <v>6</v>
      </c>
      <c r="T6110" s="1">
        <f>VLOOKUP(VLOOKUP(G6110,[2]Ma_KH!$A:$R,18,0)&amp;K6110,[2]Gia_MB!$A:$F,6,0)</f>
        <v>73431</v>
      </c>
      <c r="U6110" s="14">
        <f t="shared" si="854"/>
        <v>440586</v>
      </c>
      <c r="W6110" s="64">
        <f t="shared" si="855"/>
        <v>0</v>
      </c>
      <c r="X6110" s="3" t="str">
        <f t="shared" si="856"/>
        <v>8</v>
      </c>
      <c r="Z6110" s="14">
        <f t="shared" si="857"/>
        <v>35246.879999999997</v>
      </c>
      <c r="AA6110" s="7">
        <f>VLOOKUP(G6110,[2]Ma_KH!$A:$R,14,0)</f>
        <v>60</v>
      </c>
      <c r="AD6110" s="7" t="str">
        <f>IFERROR(VLOOKUP(J6110,'Chuyển Mã'!$B$3:$C$9,2,0),"")</f>
        <v>Hà Nội</v>
      </c>
      <c r="AE6110" s="7" t="str">
        <f t="shared" si="852"/>
        <v>Chân giò heo muối 300g</v>
      </c>
      <c r="AF6110" s="7">
        <f t="shared" si="853"/>
        <v>6</v>
      </c>
    </row>
    <row r="6111" spans="1:32" x14ac:dyDescent="0.25">
      <c r="A6111" s="11">
        <v>45905</v>
      </c>
      <c r="B6111" s="25">
        <v>4176626475</v>
      </c>
      <c r="C6111" s="12" t="s">
        <v>7214</v>
      </c>
      <c r="D6111" s="16">
        <v>45912</v>
      </c>
      <c r="G6111" s="13" t="s">
        <v>447</v>
      </c>
      <c r="I6111" s="13" t="s">
        <v>9126</v>
      </c>
      <c r="J6111" s="13" t="s">
        <v>75</v>
      </c>
      <c r="K6111" s="13" t="s">
        <v>41</v>
      </c>
      <c r="L6111" s="25" t="str">
        <f>VLOOKUP($K6111,[2]TONG_SL!$A:$D,2,0)</f>
        <v>Chả nướng 300g</v>
      </c>
      <c r="N6111" s="25" t="str">
        <f t="shared" si="851"/>
        <v>K-C6</v>
      </c>
      <c r="Q6111" s="25" t="str">
        <f>VLOOKUP(K6111,[2]TONG_SL!$A:$D,3,0)</f>
        <v>Túi</v>
      </c>
      <c r="R6111" s="1">
        <v>3</v>
      </c>
      <c r="T6111" s="1">
        <f>VLOOKUP(VLOOKUP(G6111,[2]Ma_KH!$A:$R,18,0)&amp;K6111,[2]Gia_MB!$A:$F,6,0)</f>
        <v>70950</v>
      </c>
      <c r="U6111" s="14">
        <f t="shared" si="854"/>
        <v>212850</v>
      </c>
      <c r="W6111" s="64">
        <f t="shared" si="855"/>
        <v>0</v>
      </c>
      <c r="X6111" s="3" t="str">
        <f t="shared" si="856"/>
        <v>8</v>
      </c>
      <c r="Z6111" s="14">
        <f t="shared" si="857"/>
        <v>17028</v>
      </c>
      <c r="AA6111" s="7">
        <f>VLOOKUP(G6111,[2]Ma_KH!$A:$R,14,0)</f>
        <v>60</v>
      </c>
      <c r="AD6111" s="7" t="str">
        <f>IFERROR(VLOOKUP(J6111,'Chuyển Mã'!$B$3:$C$9,2,0),"")</f>
        <v>Hà Nội</v>
      </c>
      <c r="AE6111" s="7" t="str">
        <f t="shared" si="852"/>
        <v>Chả nướng 300g</v>
      </c>
      <c r="AF6111" s="7">
        <f t="shared" si="853"/>
        <v>3</v>
      </c>
    </row>
    <row r="6112" spans="1:32" x14ac:dyDescent="0.25">
      <c r="A6112" s="11">
        <v>45912</v>
      </c>
      <c r="B6112" s="25">
        <v>14034622</v>
      </c>
      <c r="C6112" s="12" t="s">
        <v>7214</v>
      </c>
      <c r="D6112" s="16">
        <v>45912</v>
      </c>
      <c r="G6112" s="13" t="s">
        <v>4571</v>
      </c>
      <c r="I6112" s="13" t="s">
        <v>4571</v>
      </c>
      <c r="J6112" s="13" t="s">
        <v>1809</v>
      </c>
      <c r="K6112" s="13" t="s">
        <v>30</v>
      </c>
      <c r="L6112" s="25" t="str">
        <f>VLOOKUP($K6112,[2]TONG_SL!$A:$D,2,0)</f>
        <v>Gà muối 500g</v>
      </c>
      <c r="N6112" s="25" t="str">
        <f t="shared" si="851"/>
        <v>K-C6</v>
      </c>
      <c r="Q6112" s="25" t="str">
        <f>VLOOKUP(K6112,[2]TONG_SL!$A:$D,3,0)</f>
        <v>Túi</v>
      </c>
      <c r="R6112" s="1">
        <v>99</v>
      </c>
      <c r="T6112" s="1">
        <f>VLOOKUP(VLOOKUP(G6112,[2]Ma_KH!$A:$R,18,0)&amp;K6112,[2]Gia_MB!$A:$F,6,0)</f>
        <v>111058</v>
      </c>
      <c r="U6112" s="14">
        <f t="shared" si="854"/>
        <v>10994742</v>
      </c>
      <c r="W6112" s="64">
        <f t="shared" si="855"/>
        <v>0</v>
      </c>
      <c r="X6112" s="3" t="str">
        <f t="shared" si="856"/>
        <v>8</v>
      </c>
      <c r="Z6112" s="14">
        <f t="shared" si="857"/>
        <v>879579.36</v>
      </c>
      <c r="AA6112" s="7">
        <f>VLOOKUP(G6112,[2]Ma_KH!$A:$R,14,0)</f>
        <v>49</v>
      </c>
      <c r="AD6112" s="7" t="str">
        <f>IFERROR(VLOOKUP(J6112,'Chuyển Mã'!$B$3:$C$9,2,0),"")</f>
        <v>Hà Nội</v>
      </c>
      <c r="AE6112" s="7" t="str">
        <f t="shared" si="852"/>
        <v>Gà muối 500g</v>
      </c>
      <c r="AF6112" s="7">
        <f t="shared" si="853"/>
        <v>99</v>
      </c>
    </row>
    <row r="6113" spans="1:32" x14ac:dyDescent="0.25">
      <c r="A6113" s="11">
        <v>45908</v>
      </c>
      <c r="B6113" s="25">
        <v>4176685461</v>
      </c>
      <c r="C6113" s="12" t="s">
        <v>7214</v>
      </c>
      <c r="D6113" s="16">
        <v>45912</v>
      </c>
      <c r="G6113" s="13" t="s">
        <v>914</v>
      </c>
      <c r="I6113" s="13" t="s">
        <v>9127</v>
      </c>
      <c r="J6113" s="13" t="s">
        <v>1809</v>
      </c>
      <c r="K6113" s="13" t="s">
        <v>32</v>
      </c>
      <c r="L6113" s="25" t="str">
        <f>VLOOKUP($K6113,[2]TONG_SL!$A:$D,2,0)</f>
        <v>Giò Tai Lưỡi Xào 250</v>
      </c>
      <c r="N6113" s="25" t="str">
        <f t="shared" si="851"/>
        <v>K-C6</v>
      </c>
      <c r="Q6113" s="25" t="str">
        <f>VLOOKUP(K6113,[2]TONG_SL!$A:$D,3,0)</f>
        <v>Túi</v>
      </c>
      <c r="R6113" s="1">
        <v>3</v>
      </c>
      <c r="T6113" s="1">
        <f>VLOOKUP(VLOOKUP(G6113,[2]Ma_KH!$A:$R,18,0)&amp;K6113,[2]Gia_MB!$A:$F,6,0)</f>
        <v>50183</v>
      </c>
      <c r="U6113" s="14">
        <f t="shared" si="854"/>
        <v>150549</v>
      </c>
      <c r="W6113" s="64">
        <f t="shared" si="855"/>
        <v>0</v>
      </c>
      <c r="X6113" s="3" t="str">
        <f t="shared" si="856"/>
        <v>8</v>
      </c>
      <c r="Z6113" s="14">
        <f t="shared" si="857"/>
        <v>12043.92</v>
      </c>
      <c r="AA6113" s="7">
        <f>VLOOKUP(G6113,[2]Ma_KH!$A:$R,14,0)</f>
        <v>60</v>
      </c>
      <c r="AD6113" s="7" t="str">
        <f>IFERROR(VLOOKUP(J6113,'Chuyển Mã'!$B$3:$C$9,2,0),"")</f>
        <v>Hà Nội</v>
      </c>
      <c r="AE6113" s="7" t="str">
        <f t="shared" si="852"/>
        <v>Giò Tai Lưỡi Xào 250</v>
      </c>
      <c r="AF6113" s="7">
        <f t="shared" si="853"/>
        <v>3</v>
      </c>
    </row>
    <row r="6114" spans="1:32" x14ac:dyDescent="0.25">
      <c r="A6114" s="11">
        <v>45908</v>
      </c>
      <c r="B6114" s="25">
        <v>4176685461</v>
      </c>
      <c r="C6114" s="12" t="s">
        <v>7214</v>
      </c>
      <c r="D6114" s="16">
        <v>45912</v>
      </c>
      <c r="G6114" s="13" t="s">
        <v>914</v>
      </c>
      <c r="I6114" s="13" t="s">
        <v>9127</v>
      </c>
      <c r="J6114" s="13" t="s">
        <v>1809</v>
      </c>
      <c r="K6114" s="13" t="s">
        <v>49</v>
      </c>
      <c r="L6114" s="25" t="str">
        <f>VLOOKUP($K6114,[2]TONG_SL!$A:$D,2,0)</f>
        <v>Giò sụn gà 250g</v>
      </c>
      <c r="N6114" s="25" t="str">
        <f t="shared" si="851"/>
        <v>K-C6</v>
      </c>
      <c r="Q6114" s="25" t="str">
        <f>VLOOKUP(K6114,[2]TONG_SL!$A:$D,3,0)</f>
        <v>Túi</v>
      </c>
      <c r="R6114" s="1">
        <v>3</v>
      </c>
      <c r="T6114" s="1">
        <f>VLOOKUP(VLOOKUP(G6114,[2]Ma_KH!$A:$R,18,0)&amp;K6114,[2]Gia_MB!$A:$F,6,0)</f>
        <v>50400</v>
      </c>
      <c r="U6114" s="14">
        <f t="shared" si="854"/>
        <v>151200</v>
      </c>
      <c r="W6114" s="64">
        <f t="shared" si="855"/>
        <v>0</v>
      </c>
      <c r="X6114" s="3" t="str">
        <f t="shared" si="856"/>
        <v>8</v>
      </c>
      <c r="Z6114" s="14">
        <f t="shared" si="857"/>
        <v>12096</v>
      </c>
      <c r="AA6114" s="7">
        <f>VLOOKUP(G6114,[2]Ma_KH!$A:$R,14,0)</f>
        <v>60</v>
      </c>
      <c r="AD6114" s="7" t="str">
        <f>IFERROR(VLOOKUP(J6114,'Chuyển Mã'!$B$3:$C$9,2,0),"")</f>
        <v>Hà Nội</v>
      </c>
      <c r="AE6114" s="7" t="str">
        <f t="shared" si="852"/>
        <v>Giò sụn gà 250g</v>
      </c>
      <c r="AF6114" s="7">
        <f t="shared" si="853"/>
        <v>3</v>
      </c>
    </row>
    <row r="6115" spans="1:32" x14ac:dyDescent="0.25">
      <c r="A6115" s="11">
        <v>45908</v>
      </c>
      <c r="B6115" s="25">
        <v>4176685461</v>
      </c>
      <c r="C6115" s="12" t="s">
        <v>7214</v>
      </c>
      <c r="D6115" s="16">
        <v>45912</v>
      </c>
      <c r="G6115" s="13" t="s">
        <v>914</v>
      </c>
      <c r="I6115" s="13" t="s">
        <v>9127</v>
      </c>
      <c r="J6115" s="13" t="s">
        <v>1809</v>
      </c>
      <c r="K6115" s="13" t="s">
        <v>55</v>
      </c>
      <c r="L6115" s="25" t="str">
        <f>VLOOKUP($K6115,[2]TONG_SL!$A:$D,2,0)</f>
        <v>Gà xì dầu 500g</v>
      </c>
      <c r="N6115" s="25" t="str">
        <f t="shared" si="851"/>
        <v>K-C6</v>
      </c>
      <c r="Q6115" s="25" t="str">
        <f>VLOOKUP(K6115,[2]TONG_SL!$A:$D,3,0)</f>
        <v>Túi</v>
      </c>
      <c r="R6115" s="1">
        <v>3</v>
      </c>
      <c r="T6115" s="1">
        <f>VLOOKUP(VLOOKUP(G6115,[2]Ma_KH!$A:$R,18,0)&amp;K6115,[2]Gia_MB!$A:$F,6,0)</f>
        <v>111606</v>
      </c>
      <c r="U6115" s="14">
        <f t="shared" si="854"/>
        <v>334818</v>
      </c>
      <c r="W6115" s="64">
        <f t="shared" si="855"/>
        <v>0</v>
      </c>
      <c r="X6115" s="3" t="str">
        <f t="shared" si="856"/>
        <v>8</v>
      </c>
      <c r="Z6115" s="14">
        <f t="shared" si="857"/>
        <v>26785.440000000002</v>
      </c>
      <c r="AA6115" s="7">
        <f>VLOOKUP(G6115,[2]Ma_KH!$A:$R,14,0)</f>
        <v>60</v>
      </c>
      <c r="AD6115" s="7" t="str">
        <f>IFERROR(VLOOKUP(J6115,'Chuyển Mã'!$B$3:$C$9,2,0),"")</f>
        <v>Hà Nội</v>
      </c>
      <c r="AE6115" s="7" t="str">
        <f t="shared" si="852"/>
        <v>Gà xì dầu 500g</v>
      </c>
      <c r="AF6115" s="7">
        <f t="shared" si="853"/>
        <v>3</v>
      </c>
    </row>
    <row r="6116" spans="1:32" x14ac:dyDescent="0.25">
      <c r="A6116" s="11">
        <v>45908</v>
      </c>
      <c r="B6116" s="25">
        <v>4176685461</v>
      </c>
      <c r="C6116" s="12" t="s">
        <v>7214</v>
      </c>
      <c r="D6116" s="16">
        <v>45912</v>
      </c>
      <c r="G6116" s="13" t="s">
        <v>914</v>
      </c>
      <c r="I6116" s="13" t="s">
        <v>9127</v>
      </c>
      <c r="J6116" s="13" t="s">
        <v>1809</v>
      </c>
      <c r="K6116" s="13" t="s">
        <v>41</v>
      </c>
      <c r="L6116" s="25" t="str">
        <f>VLOOKUP($K6116,[2]TONG_SL!$A:$D,2,0)</f>
        <v>Chả nướng 300g</v>
      </c>
      <c r="N6116" s="25" t="str">
        <f t="shared" si="851"/>
        <v>K-C6</v>
      </c>
      <c r="Q6116" s="25" t="str">
        <f>VLOOKUP(K6116,[2]TONG_SL!$A:$D,3,0)</f>
        <v>Túi</v>
      </c>
      <c r="R6116" s="1">
        <v>12</v>
      </c>
      <c r="T6116" s="1">
        <f>VLOOKUP(VLOOKUP(G6116,[2]Ma_KH!$A:$R,18,0)&amp;K6116,[2]Gia_MB!$A:$F,6,0)</f>
        <v>70950</v>
      </c>
      <c r="U6116" s="14">
        <f t="shared" si="854"/>
        <v>851400</v>
      </c>
      <c r="W6116" s="64">
        <f t="shared" si="855"/>
        <v>0</v>
      </c>
      <c r="X6116" s="3" t="str">
        <f t="shared" si="856"/>
        <v>8</v>
      </c>
      <c r="Z6116" s="14">
        <f t="shared" si="857"/>
        <v>68112</v>
      </c>
      <c r="AA6116" s="7">
        <f>VLOOKUP(G6116,[2]Ma_KH!$A:$R,14,0)</f>
        <v>60</v>
      </c>
      <c r="AD6116" s="7" t="str">
        <f>IFERROR(VLOOKUP(J6116,'Chuyển Mã'!$B$3:$C$9,2,0),"")</f>
        <v>Hà Nội</v>
      </c>
      <c r="AE6116" s="7" t="str">
        <f t="shared" si="852"/>
        <v>Chả nướng 300g</v>
      </c>
      <c r="AF6116" s="7">
        <f t="shared" si="853"/>
        <v>12</v>
      </c>
    </row>
    <row r="6117" spans="1:32" x14ac:dyDescent="0.25">
      <c r="A6117" s="11">
        <v>45897</v>
      </c>
      <c r="B6117" s="25">
        <v>4176276394</v>
      </c>
      <c r="C6117" s="12" t="s">
        <v>7214</v>
      </c>
      <c r="D6117" s="16">
        <v>45912</v>
      </c>
      <c r="G6117" s="13" t="s">
        <v>925</v>
      </c>
      <c r="I6117" s="13" t="s">
        <v>9128</v>
      </c>
      <c r="J6117" s="13" t="s">
        <v>1809</v>
      </c>
      <c r="K6117" s="13" t="s">
        <v>47</v>
      </c>
      <c r="L6117" s="25" t="str">
        <f>VLOOKUP($K6117,[2]TONG_SL!$A:$D,2,0)</f>
        <v>Giò lụa cây 250g</v>
      </c>
      <c r="N6117" s="25" t="str">
        <f t="shared" si="851"/>
        <v>K-C6</v>
      </c>
      <c r="Q6117" s="25" t="str">
        <f>VLOOKUP(K6117,[2]TONG_SL!$A:$D,3,0)</f>
        <v>Túi</v>
      </c>
      <c r="R6117" s="1">
        <v>4</v>
      </c>
      <c r="T6117" s="1">
        <f>VLOOKUP(VLOOKUP(G6117,[2]Ma_KH!$A:$R,18,0)&amp;K6117,[2]Gia_MB!$A:$F,6,0)</f>
        <v>49500</v>
      </c>
      <c r="U6117" s="14">
        <f t="shared" si="854"/>
        <v>198000</v>
      </c>
      <c r="W6117" s="64">
        <f t="shared" si="855"/>
        <v>0</v>
      </c>
      <c r="X6117" s="3" t="str">
        <f t="shared" si="856"/>
        <v>8</v>
      </c>
      <c r="Z6117" s="14">
        <f t="shared" si="857"/>
        <v>15840</v>
      </c>
      <c r="AA6117" s="7">
        <f>VLOOKUP(G6117,[2]Ma_KH!$A:$R,14,0)</f>
        <v>60</v>
      </c>
      <c r="AD6117" s="7" t="str">
        <f>IFERROR(VLOOKUP(J6117,'Chuyển Mã'!$B$3:$C$9,2,0),"")</f>
        <v>Hà Nội</v>
      </c>
      <c r="AE6117" s="7" t="str">
        <f t="shared" si="852"/>
        <v>Giò lụa cây 250g</v>
      </c>
      <c r="AF6117" s="7">
        <f t="shared" si="853"/>
        <v>4</v>
      </c>
    </row>
    <row r="6118" spans="1:32" x14ac:dyDescent="0.25">
      <c r="A6118" s="11">
        <v>45897</v>
      </c>
      <c r="B6118" s="25">
        <v>4176276394</v>
      </c>
      <c r="C6118" s="12" t="s">
        <v>7214</v>
      </c>
      <c r="D6118" s="16">
        <v>45912</v>
      </c>
      <c r="G6118" s="13" t="s">
        <v>925</v>
      </c>
      <c r="I6118" s="13" t="s">
        <v>9128</v>
      </c>
      <c r="J6118" s="13" t="s">
        <v>1809</v>
      </c>
      <c r="K6118" s="13" t="s">
        <v>32</v>
      </c>
      <c r="L6118" s="25" t="str">
        <f>VLOOKUP($K6118,[2]TONG_SL!$A:$D,2,0)</f>
        <v>Giò Tai Lưỡi Xào 250</v>
      </c>
      <c r="N6118" s="25" t="str">
        <f t="shared" ref="N6118:N6184" si="858">IF($B6118&lt;&gt;"","K-C6","")</f>
        <v>K-C6</v>
      </c>
      <c r="Q6118" s="25" t="str">
        <f>VLOOKUP(K6118,[2]TONG_SL!$A:$D,3,0)</f>
        <v>Túi</v>
      </c>
      <c r="R6118" s="1">
        <v>2</v>
      </c>
      <c r="T6118" s="1">
        <f>VLOOKUP(VLOOKUP(G6118,[2]Ma_KH!$A:$R,18,0)&amp;K6118,[2]Gia_MB!$A:$F,6,0)</f>
        <v>50183</v>
      </c>
      <c r="U6118" s="14">
        <f t="shared" si="854"/>
        <v>100366</v>
      </c>
      <c r="W6118" s="64">
        <f t="shared" si="855"/>
        <v>0</v>
      </c>
      <c r="X6118" s="3" t="str">
        <f t="shared" si="856"/>
        <v>8</v>
      </c>
      <c r="Z6118" s="14">
        <f t="shared" si="857"/>
        <v>8029.28</v>
      </c>
      <c r="AA6118" s="7">
        <f>VLOOKUP(G6118,[2]Ma_KH!$A:$R,14,0)</f>
        <v>60</v>
      </c>
      <c r="AD6118" s="7" t="str">
        <f>IFERROR(VLOOKUP(J6118,'Chuyển Mã'!$B$3:$C$9,2,0),"")</f>
        <v>Hà Nội</v>
      </c>
      <c r="AE6118" s="7" t="str">
        <f t="shared" si="852"/>
        <v>Giò Tai Lưỡi Xào 250</v>
      </c>
      <c r="AF6118" s="7">
        <f t="shared" si="853"/>
        <v>2</v>
      </c>
    </row>
    <row r="6119" spans="1:32" x14ac:dyDescent="0.25">
      <c r="A6119" s="11">
        <v>45897</v>
      </c>
      <c r="B6119" s="25">
        <v>4176276394</v>
      </c>
      <c r="C6119" s="12" t="s">
        <v>7214</v>
      </c>
      <c r="D6119" s="16">
        <v>45912</v>
      </c>
      <c r="G6119" s="13" t="s">
        <v>925</v>
      </c>
      <c r="I6119" s="13" t="s">
        <v>9128</v>
      </c>
      <c r="J6119" s="13" t="s">
        <v>1809</v>
      </c>
      <c r="K6119" s="13" t="s">
        <v>30</v>
      </c>
      <c r="L6119" s="25" t="str">
        <f>VLOOKUP($K6119,[2]TONG_SL!$A:$D,2,0)</f>
        <v>Gà muối 500g</v>
      </c>
      <c r="N6119" s="25" t="str">
        <f t="shared" si="858"/>
        <v>K-C6</v>
      </c>
      <c r="Q6119" s="25" t="str">
        <f>VLOOKUP(K6119,[2]TONG_SL!$A:$D,3,0)</f>
        <v>Túi</v>
      </c>
      <c r="R6119" s="1">
        <v>3</v>
      </c>
      <c r="T6119" s="1">
        <f>VLOOKUP(VLOOKUP(G6119,[2]Ma_KH!$A:$R,18,0)&amp;K6119,[2]Gia_MB!$A:$F,6,0)</f>
        <v>111058</v>
      </c>
      <c r="U6119" s="14">
        <f t="shared" si="854"/>
        <v>333174</v>
      </c>
      <c r="W6119" s="64">
        <f t="shared" si="855"/>
        <v>0</v>
      </c>
      <c r="X6119" s="3" t="str">
        <f t="shared" si="856"/>
        <v>8</v>
      </c>
      <c r="Z6119" s="14">
        <f t="shared" si="857"/>
        <v>26653.920000000002</v>
      </c>
      <c r="AA6119" s="7">
        <f>VLOOKUP(G6119,[2]Ma_KH!$A:$R,14,0)</f>
        <v>60</v>
      </c>
      <c r="AD6119" s="7" t="str">
        <f>IFERROR(VLOOKUP(J6119,'Chuyển Mã'!$B$3:$C$9,2,0),"")</f>
        <v>Hà Nội</v>
      </c>
      <c r="AE6119" s="7" t="str">
        <f t="shared" si="852"/>
        <v>Gà muối 500g</v>
      </c>
      <c r="AF6119" s="7">
        <f t="shared" si="853"/>
        <v>3</v>
      </c>
    </row>
    <row r="6120" spans="1:32" x14ac:dyDescent="0.25">
      <c r="A6120" s="11">
        <v>45897</v>
      </c>
      <c r="B6120" s="25">
        <v>4176276394</v>
      </c>
      <c r="C6120" s="12" t="s">
        <v>7214</v>
      </c>
      <c r="D6120" s="16">
        <v>45912</v>
      </c>
      <c r="G6120" s="13" t="s">
        <v>925</v>
      </c>
      <c r="I6120" s="13" t="s">
        <v>9128</v>
      </c>
      <c r="J6120" s="13" t="s">
        <v>1809</v>
      </c>
      <c r="K6120" s="13" t="s">
        <v>35</v>
      </c>
      <c r="L6120" s="25" t="str">
        <f>VLOOKUP($K6120,[2]TONG_SL!$A:$D,2,0)</f>
        <v>Tai heo muối 200g</v>
      </c>
      <c r="N6120" s="25" t="str">
        <f t="shared" si="858"/>
        <v>K-C6</v>
      </c>
      <c r="Q6120" s="25" t="str">
        <f>VLOOKUP(K6120,[2]TONG_SL!$A:$D,3,0)</f>
        <v>Túi</v>
      </c>
      <c r="R6120" s="1">
        <v>2</v>
      </c>
      <c r="T6120" s="1">
        <f>VLOOKUP(VLOOKUP(G6120,[2]Ma_KH!$A:$R,18,0)&amp;K6120,[2]Gia_MB!$A:$F,6,0)</f>
        <v>55595</v>
      </c>
      <c r="U6120" s="14">
        <f t="shared" si="854"/>
        <v>111190</v>
      </c>
      <c r="W6120" s="64">
        <f t="shared" si="855"/>
        <v>0</v>
      </c>
      <c r="X6120" s="3" t="str">
        <f t="shared" si="856"/>
        <v>8</v>
      </c>
      <c r="Z6120" s="14">
        <f t="shared" si="857"/>
        <v>8895.2000000000007</v>
      </c>
      <c r="AA6120" s="7">
        <f>VLOOKUP(G6120,[2]Ma_KH!$A:$R,14,0)</f>
        <v>60</v>
      </c>
      <c r="AD6120" s="7" t="str">
        <f>IFERROR(VLOOKUP(J6120,'Chuyển Mã'!$B$3:$C$9,2,0),"")</f>
        <v>Hà Nội</v>
      </c>
      <c r="AE6120" s="7" t="str">
        <f t="shared" si="852"/>
        <v>Tai heo muối 200g</v>
      </c>
      <c r="AF6120" s="7">
        <f t="shared" si="853"/>
        <v>2</v>
      </c>
    </row>
    <row r="6121" spans="1:32" x14ac:dyDescent="0.25">
      <c r="A6121" s="11">
        <v>45905</v>
      </c>
      <c r="B6121" s="25">
        <v>4176610798</v>
      </c>
      <c r="C6121" s="12" t="s">
        <v>7214</v>
      </c>
      <c r="D6121" s="16">
        <v>45912</v>
      </c>
      <c r="G6121" s="13" t="s">
        <v>925</v>
      </c>
      <c r="I6121" s="25">
        <v>4176610798</v>
      </c>
      <c r="J6121" s="13" t="s">
        <v>1809</v>
      </c>
      <c r="K6121" s="13" t="s">
        <v>51</v>
      </c>
      <c r="L6121" s="25" t="str">
        <f>VLOOKUP($K6121,[2]TONG_SL!$A:$D,2,0)</f>
        <v>Mọc Nấm Hương 250g</v>
      </c>
      <c r="N6121" s="25" t="str">
        <f t="shared" si="858"/>
        <v>K-C6</v>
      </c>
      <c r="Q6121" s="25" t="str">
        <f>VLOOKUP(K6121,[2]TONG_SL!$A:$D,3,0)</f>
        <v>Túi</v>
      </c>
      <c r="R6121" s="1">
        <v>5</v>
      </c>
      <c r="T6121" s="1">
        <f>VLOOKUP(VLOOKUP(G6121,[2]Ma_KH!$A:$R,18,0)&amp;K6121,[2]Gia_MB!$A:$F,6,0)</f>
        <v>46000</v>
      </c>
      <c r="U6121" s="14">
        <f t="shared" si="854"/>
        <v>230000</v>
      </c>
      <c r="W6121" s="64">
        <f t="shared" si="855"/>
        <v>0</v>
      </c>
      <c r="X6121" s="3" t="str">
        <f t="shared" si="856"/>
        <v>8</v>
      </c>
      <c r="Z6121" s="14">
        <f t="shared" si="857"/>
        <v>18400</v>
      </c>
      <c r="AA6121" s="7">
        <f>VLOOKUP(G6121,[2]Ma_KH!$A:$R,14,0)</f>
        <v>60</v>
      </c>
      <c r="AD6121" s="7" t="str">
        <f>IFERROR(VLOOKUP(J6121,'Chuyển Mã'!$B$3:$C$9,2,0),"")</f>
        <v>Hà Nội</v>
      </c>
      <c r="AE6121" s="7" t="str">
        <f t="shared" si="852"/>
        <v>Mọc Nấm Hương 250g</v>
      </c>
      <c r="AF6121" s="7">
        <f t="shared" si="853"/>
        <v>5</v>
      </c>
    </row>
    <row r="6122" spans="1:32" x14ac:dyDescent="0.25">
      <c r="A6122" s="11">
        <v>45905</v>
      </c>
      <c r="B6122" s="25">
        <v>4176610798</v>
      </c>
      <c r="C6122" s="12" t="s">
        <v>7214</v>
      </c>
      <c r="D6122" s="16">
        <v>45912</v>
      </c>
      <c r="G6122" s="13" t="s">
        <v>925</v>
      </c>
      <c r="I6122" s="25">
        <v>4176610798</v>
      </c>
      <c r="J6122" s="13" t="s">
        <v>1809</v>
      </c>
      <c r="K6122" s="13" t="s">
        <v>32</v>
      </c>
      <c r="L6122" s="25" t="str">
        <f>VLOOKUP($K6122,[2]TONG_SL!$A:$D,2,0)</f>
        <v>Giò Tai Lưỡi Xào 250</v>
      </c>
      <c r="N6122" s="25" t="str">
        <f t="shared" si="858"/>
        <v>K-C6</v>
      </c>
      <c r="Q6122" s="25" t="str">
        <f>VLOOKUP(K6122,[2]TONG_SL!$A:$D,3,0)</f>
        <v>Túi</v>
      </c>
      <c r="R6122" s="1">
        <v>5</v>
      </c>
      <c r="T6122" s="1">
        <f>VLOOKUP(VLOOKUP(G6122,[2]Ma_KH!$A:$R,18,0)&amp;K6122,[2]Gia_MB!$A:$F,6,0)</f>
        <v>50183</v>
      </c>
      <c r="U6122" s="14">
        <f t="shared" si="854"/>
        <v>250915</v>
      </c>
      <c r="W6122" s="64">
        <f t="shared" si="855"/>
        <v>0</v>
      </c>
      <c r="X6122" s="3" t="str">
        <f t="shared" si="856"/>
        <v>8</v>
      </c>
      <c r="Z6122" s="14">
        <f t="shared" si="857"/>
        <v>20073.2</v>
      </c>
      <c r="AA6122" s="7">
        <f>VLOOKUP(G6122,[2]Ma_KH!$A:$R,14,0)</f>
        <v>60</v>
      </c>
      <c r="AD6122" s="7" t="str">
        <f>IFERROR(VLOOKUP(J6122,'Chuyển Mã'!$B$3:$C$9,2,0),"")</f>
        <v>Hà Nội</v>
      </c>
      <c r="AE6122" s="7" t="str">
        <f t="shared" si="852"/>
        <v>Giò Tai Lưỡi Xào 250</v>
      </c>
      <c r="AF6122" s="7">
        <f t="shared" si="853"/>
        <v>5</v>
      </c>
    </row>
    <row r="6123" spans="1:32" x14ac:dyDescent="0.25">
      <c r="A6123" s="11">
        <v>45905</v>
      </c>
      <c r="B6123" s="25">
        <v>4176610798</v>
      </c>
      <c r="C6123" s="12" t="s">
        <v>7214</v>
      </c>
      <c r="D6123" s="16">
        <v>45912</v>
      </c>
      <c r="G6123" s="13" t="s">
        <v>925</v>
      </c>
      <c r="I6123" s="25">
        <v>4176610798</v>
      </c>
      <c r="J6123" s="13" t="s">
        <v>1809</v>
      </c>
      <c r="K6123" s="13" t="s">
        <v>47</v>
      </c>
      <c r="L6123" s="25" t="str">
        <f>VLOOKUP($K6123,[2]TONG_SL!$A:$D,2,0)</f>
        <v>Giò lụa cây 250g</v>
      </c>
      <c r="N6123" s="25" t="str">
        <f t="shared" si="858"/>
        <v>K-C6</v>
      </c>
      <c r="Q6123" s="25" t="str">
        <f>VLOOKUP(K6123,[2]TONG_SL!$A:$D,3,0)</f>
        <v>Túi</v>
      </c>
      <c r="R6123" s="1">
        <v>5</v>
      </c>
      <c r="T6123" s="1">
        <f>VLOOKUP(VLOOKUP(G6123,[2]Ma_KH!$A:$R,18,0)&amp;K6123,[2]Gia_MB!$A:$F,6,0)</f>
        <v>49500</v>
      </c>
      <c r="U6123" s="14">
        <f t="shared" si="854"/>
        <v>247500</v>
      </c>
      <c r="W6123" s="64">
        <f t="shared" si="855"/>
        <v>0</v>
      </c>
      <c r="X6123" s="3" t="str">
        <f t="shared" si="856"/>
        <v>8</v>
      </c>
      <c r="Z6123" s="14">
        <f t="shared" si="857"/>
        <v>19800</v>
      </c>
      <c r="AA6123" s="7">
        <f>VLOOKUP(G6123,[2]Ma_KH!$A:$R,14,0)</f>
        <v>60</v>
      </c>
      <c r="AD6123" s="7" t="str">
        <f>IFERROR(VLOOKUP(J6123,'Chuyển Mã'!$B$3:$C$9,2,0),"")</f>
        <v>Hà Nội</v>
      </c>
      <c r="AE6123" s="7" t="str">
        <f t="shared" si="852"/>
        <v>Giò lụa cây 250g</v>
      </c>
      <c r="AF6123" s="7">
        <f t="shared" si="853"/>
        <v>5</v>
      </c>
    </row>
    <row r="6124" spans="1:32" x14ac:dyDescent="0.25">
      <c r="A6124" s="11">
        <v>45905</v>
      </c>
      <c r="B6124" s="25">
        <v>4176610798</v>
      </c>
      <c r="C6124" s="12" t="s">
        <v>7214</v>
      </c>
      <c r="D6124" s="16">
        <v>45912</v>
      </c>
      <c r="G6124" s="13" t="s">
        <v>925</v>
      </c>
      <c r="I6124" s="25">
        <v>4176610798</v>
      </c>
      <c r="J6124" s="13" t="s">
        <v>1809</v>
      </c>
      <c r="K6124" s="13" t="s">
        <v>49</v>
      </c>
      <c r="L6124" s="25" t="str">
        <f>VLOOKUP($K6124,[2]TONG_SL!$A:$D,2,0)</f>
        <v>Giò sụn gà 250g</v>
      </c>
      <c r="N6124" s="25" t="str">
        <f t="shared" si="858"/>
        <v>K-C6</v>
      </c>
      <c r="Q6124" s="25" t="str">
        <f>VLOOKUP(K6124,[2]TONG_SL!$A:$D,3,0)</f>
        <v>Túi</v>
      </c>
      <c r="R6124" s="1">
        <v>5</v>
      </c>
      <c r="T6124" s="1">
        <f>VLOOKUP(VLOOKUP(G6124,[2]Ma_KH!$A:$R,18,0)&amp;K6124,[2]Gia_MB!$A:$F,6,0)</f>
        <v>50400</v>
      </c>
      <c r="U6124" s="14">
        <f t="shared" si="854"/>
        <v>252000</v>
      </c>
      <c r="W6124" s="64">
        <f t="shared" si="855"/>
        <v>0</v>
      </c>
      <c r="X6124" s="3" t="str">
        <f t="shared" si="856"/>
        <v>8</v>
      </c>
      <c r="Z6124" s="14">
        <f t="shared" si="857"/>
        <v>20160</v>
      </c>
      <c r="AA6124" s="7">
        <f>VLOOKUP(G6124,[2]Ma_KH!$A:$R,14,0)</f>
        <v>60</v>
      </c>
      <c r="AD6124" s="7" t="str">
        <f>IFERROR(VLOOKUP(J6124,'Chuyển Mã'!$B$3:$C$9,2,0),"")</f>
        <v>Hà Nội</v>
      </c>
      <c r="AE6124" s="7" t="str">
        <f t="shared" si="852"/>
        <v>Giò sụn gà 250g</v>
      </c>
      <c r="AF6124" s="7">
        <f t="shared" si="853"/>
        <v>5</v>
      </c>
    </row>
    <row r="6125" spans="1:32" x14ac:dyDescent="0.25">
      <c r="A6125" s="11">
        <v>45898</v>
      </c>
      <c r="B6125" s="25">
        <v>4176299797</v>
      </c>
      <c r="C6125" s="12" t="s">
        <v>7214</v>
      </c>
      <c r="D6125" s="16">
        <v>45912</v>
      </c>
      <c r="G6125" s="13" t="s">
        <v>6250</v>
      </c>
      <c r="I6125" s="13" t="s">
        <v>9129</v>
      </c>
      <c r="J6125" s="13" t="s">
        <v>1813</v>
      </c>
      <c r="K6125" s="13" t="s">
        <v>51</v>
      </c>
      <c r="L6125" s="25" t="str">
        <f>VLOOKUP($K6125,[2]TONG_SL!$A:$D,2,0)</f>
        <v>Mọc Nấm Hương 250g</v>
      </c>
      <c r="N6125" s="25" t="str">
        <f t="shared" si="858"/>
        <v>K-C6</v>
      </c>
      <c r="Q6125" s="25" t="str">
        <f>VLOOKUP(K6125,[2]TONG_SL!$A:$D,3,0)</f>
        <v>Túi</v>
      </c>
      <c r="R6125" s="1">
        <v>4</v>
      </c>
      <c r="T6125" s="1">
        <f>VLOOKUP(VLOOKUP(G6125,[2]Ma_KH!$A:$R,18,0)&amp;K6125,[2]Gia_MB!$A:$F,6,0)</f>
        <v>46000</v>
      </c>
      <c r="U6125" s="14">
        <f t="shared" si="854"/>
        <v>184000</v>
      </c>
      <c r="W6125" s="64">
        <f t="shared" si="855"/>
        <v>0</v>
      </c>
      <c r="X6125" s="3" t="str">
        <f t="shared" si="856"/>
        <v>8</v>
      </c>
      <c r="Z6125" s="14">
        <f t="shared" si="857"/>
        <v>14720</v>
      </c>
      <c r="AA6125" s="7">
        <f>VLOOKUP(G6125,[2]Ma_KH!$A:$R,14,0)</f>
        <v>60</v>
      </c>
      <c r="AD6125" s="7" t="str">
        <f>IFERROR(VLOOKUP(J6125,'Chuyển Mã'!$B$3:$C$9,2,0),"")</f>
        <v>Hà Nội</v>
      </c>
      <c r="AE6125" s="7" t="str">
        <f t="shared" si="852"/>
        <v>Mọc Nấm Hương 250g</v>
      </c>
      <c r="AF6125" s="7">
        <f t="shared" si="853"/>
        <v>4</v>
      </c>
    </row>
    <row r="6126" spans="1:32" x14ac:dyDescent="0.25">
      <c r="A6126" s="11">
        <v>45898</v>
      </c>
      <c r="B6126" s="25">
        <v>4176299797</v>
      </c>
      <c r="C6126" s="12" t="s">
        <v>7214</v>
      </c>
      <c r="D6126" s="16">
        <v>45912</v>
      </c>
      <c r="G6126" s="13" t="s">
        <v>6250</v>
      </c>
      <c r="I6126" s="13" t="s">
        <v>9129</v>
      </c>
      <c r="J6126" s="13" t="s">
        <v>1813</v>
      </c>
      <c r="K6126" s="13" t="s">
        <v>32</v>
      </c>
      <c r="L6126" s="25" t="str">
        <f>VLOOKUP($K6126,[2]TONG_SL!$A:$D,2,0)</f>
        <v>Giò Tai Lưỡi Xào 250</v>
      </c>
      <c r="N6126" s="25" t="str">
        <f t="shared" si="858"/>
        <v>K-C6</v>
      </c>
      <c r="Q6126" s="25" t="str">
        <f>VLOOKUP(K6126,[2]TONG_SL!$A:$D,3,0)</f>
        <v>Túi</v>
      </c>
      <c r="R6126" s="1">
        <v>4</v>
      </c>
      <c r="T6126" s="1">
        <f>VLOOKUP(VLOOKUP(G6126,[2]Ma_KH!$A:$R,18,0)&amp;K6126,[2]Gia_MB!$A:$F,6,0)</f>
        <v>50183</v>
      </c>
      <c r="U6126" s="14">
        <f t="shared" si="854"/>
        <v>200732</v>
      </c>
      <c r="W6126" s="64">
        <f t="shared" si="855"/>
        <v>0</v>
      </c>
      <c r="X6126" s="3" t="str">
        <f t="shared" si="856"/>
        <v>8</v>
      </c>
      <c r="Z6126" s="14">
        <f t="shared" si="857"/>
        <v>16058.56</v>
      </c>
      <c r="AA6126" s="7">
        <f>VLOOKUP(G6126,[2]Ma_KH!$A:$R,14,0)</f>
        <v>60</v>
      </c>
      <c r="AD6126" s="7" t="str">
        <f>IFERROR(VLOOKUP(J6126,'Chuyển Mã'!$B$3:$C$9,2,0),"")</f>
        <v>Hà Nội</v>
      </c>
      <c r="AE6126" s="7" t="str">
        <f t="shared" si="852"/>
        <v>Giò Tai Lưỡi Xào 250</v>
      </c>
      <c r="AF6126" s="7">
        <f t="shared" si="853"/>
        <v>4</v>
      </c>
    </row>
    <row r="6127" spans="1:32" x14ac:dyDescent="0.25">
      <c r="A6127" s="11">
        <v>45898</v>
      </c>
      <c r="B6127" s="25">
        <v>4176299797</v>
      </c>
      <c r="C6127" s="12" t="s">
        <v>7214</v>
      </c>
      <c r="D6127" s="16">
        <v>45912</v>
      </c>
      <c r="G6127" s="13" t="s">
        <v>6250</v>
      </c>
      <c r="I6127" s="13" t="s">
        <v>9129</v>
      </c>
      <c r="J6127" s="13" t="s">
        <v>1813</v>
      </c>
      <c r="K6127" s="13" t="s">
        <v>27</v>
      </c>
      <c r="L6127" s="25" t="str">
        <f>VLOOKUP($K6127,[2]TONG_SL!$A:$D,2,0)</f>
        <v>Chân giò heo muối 300g</v>
      </c>
      <c r="N6127" s="25" t="str">
        <f t="shared" si="858"/>
        <v>K-C6</v>
      </c>
      <c r="Q6127" s="25" t="str">
        <f>VLOOKUP(K6127,[2]TONG_SL!$A:$D,3,0)</f>
        <v>Túi</v>
      </c>
      <c r="R6127" s="1">
        <v>4</v>
      </c>
      <c r="T6127" s="1">
        <f>VLOOKUP(VLOOKUP(G6127,[2]Ma_KH!$A:$R,18,0)&amp;K6127,[2]Gia_MB!$A:$F,6,0)</f>
        <v>73431</v>
      </c>
      <c r="U6127" s="14">
        <f t="shared" si="854"/>
        <v>293724</v>
      </c>
      <c r="W6127" s="64">
        <f t="shared" si="855"/>
        <v>0</v>
      </c>
      <c r="X6127" s="3" t="str">
        <f t="shared" si="856"/>
        <v>8</v>
      </c>
      <c r="Z6127" s="14">
        <f t="shared" si="857"/>
        <v>23497.920000000002</v>
      </c>
      <c r="AA6127" s="7">
        <f>VLOOKUP(G6127,[2]Ma_KH!$A:$R,14,0)</f>
        <v>60</v>
      </c>
      <c r="AD6127" s="7" t="str">
        <f>IFERROR(VLOOKUP(J6127,'Chuyển Mã'!$B$3:$C$9,2,0),"")</f>
        <v>Hà Nội</v>
      </c>
      <c r="AE6127" s="7" t="str">
        <f t="shared" si="852"/>
        <v>Chân giò heo muối 300g</v>
      </c>
      <c r="AF6127" s="7">
        <f t="shared" si="853"/>
        <v>4</v>
      </c>
    </row>
    <row r="6128" spans="1:32" x14ac:dyDescent="0.25">
      <c r="A6128" s="11">
        <v>45898</v>
      </c>
      <c r="B6128" s="25">
        <v>4176299797</v>
      </c>
      <c r="C6128" s="12" t="s">
        <v>7214</v>
      </c>
      <c r="D6128" s="16">
        <v>45912</v>
      </c>
      <c r="G6128" s="13" t="s">
        <v>6250</v>
      </c>
      <c r="I6128" s="13" t="s">
        <v>9129</v>
      </c>
      <c r="J6128" s="13" t="s">
        <v>1813</v>
      </c>
      <c r="K6128" s="13" t="s">
        <v>30</v>
      </c>
      <c r="L6128" s="25" t="str">
        <f>VLOOKUP($K6128,[2]TONG_SL!$A:$D,2,0)</f>
        <v>Gà muối 500g</v>
      </c>
      <c r="N6128" s="25" t="str">
        <f t="shared" si="858"/>
        <v>K-C6</v>
      </c>
      <c r="Q6128" s="25" t="str">
        <f>VLOOKUP(K6128,[2]TONG_SL!$A:$D,3,0)</f>
        <v>Túi</v>
      </c>
      <c r="R6128" s="1">
        <v>4</v>
      </c>
      <c r="T6128" s="1">
        <f>VLOOKUP(VLOOKUP(G6128,[2]Ma_KH!$A:$R,18,0)&amp;K6128,[2]Gia_MB!$A:$F,6,0)</f>
        <v>111058</v>
      </c>
      <c r="U6128" s="14">
        <f t="shared" si="854"/>
        <v>444232</v>
      </c>
      <c r="W6128" s="64">
        <f t="shared" si="855"/>
        <v>0</v>
      </c>
      <c r="X6128" s="3" t="str">
        <f t="shared" si="856"/>
        <v>8</v>
      </c>
      <c r="Z6128" s="14">
        <f t="shared" si="857"/>
        <v>35538.559999999998</v>
      </c>
      <c r="AA6128" s="7">
        <f>VLOOKUP(G6128,[2]Ma_KH!$A:$R,14,0)</f>
        <v>60</v>
      </c>
      <c r="AD6128" s="7" t="str">
        <f>IFERROR(VLOOKUP(J6128,'Chuyển Mã'!$B$3:$C$9,2,0),"")</f>
        <v>Hà Nội</v>
      </c>
      <c r="AE6128" s="7" t="str">
        <f t="shared" si="852"/>
        <v>Gà muối 500g</v>
      </c>
      <c r="AF6128" s="7">
        <f t="shared" si="853"/>
        <v>4</v>
      </c>
    </row>
    <row r="6129" spans="1:32" x14ac:dyDescent="0.25">
      <c r="A6129" s="11">
        <v>45898</v>
      </c>
      <c r="B6129" s="25">
        <v>4176299797</v>
      </c>
      <c r="C6129" s="12" t="s">
        <v>7214</v>
      </c>
      <c r="D6129" s="16">
        <v>45912</v>
      </c>
      <c r="G6129" s="13" t="s">
        <v>6250</v>
      </c>
      <c r="I6129" s="13" t="s">
        <v>9129</v>
      </c>
      <c r="J6129" s="13" t="s">
        <v>1813</v>
      </c>
      <c r="K6129" s="13" t="s">
        <v>41</v>
      </c>
      <c r="L6129" s="25" t="str">
        <f>VLOOKUP($K6129,[2]TONG_SL!$A:$D,2,0)</f>
        <v>Chả nướng 300g</v>
      </c>
      <c r="N6129" s="25" t="str">
        <f t="shared" si="858"/>
        <v>K-C6</v>
      </c>
      <c r="Q6129" s="25" t="str">
        <f>VLOOKUP(K6129,[2]TONG_SL!$A:$D,3,0)</f>
        <v>Túi</v>
      </c>
      <c r="R6129" s="1">
        <v>4</v>
      </c>
      <c r="T6129" s="1">
        <f>VLOOKUP(VLOOKUP(G6129,[2]Ma_KH!$A:$R,18,0)&amp;K6129,[2]Gia_MB!$A:$F,6,0)</f>
        <v>70950</v>
      </c>
      <c r="U6129" s="14">
        <f t="shared" si="854"/>
        <v>283800</v>
      </c>
      <c r="W6129" s="64">
        <f t="shared" si="855"/>
        <v>0</v>
      </c>
      <c r="X6129" s="3" t="str">
        <f t="shared" si="856"/>
        <v>8</v>
      </c>
      <c r="Z6129" s="14">
        <f t="shared" si="857"/>
        <v>22704</v>
      </c>
      <c r="AA6129" s="7">
        <f>VLOOKUP(G6129,[2]Ma_KH!$A:$R,14,0)</f>
        <v>60</v>
      </c>
      <c r="AD6129" s="7" t="str">
        <f>IFERROR(VLOOKUP(J6129,'Chuyển Mã'!$B$3:$C$9,2,0),"")</f>
        <v>Hà Nội</v>
      </c>
      <c r="AE6129" s="7" t="str">
        <f t="shared" si="852"/>
        <v>Chả nướng 300g</v>
      </c>
      <c r="AF6129" s="7">
        <f t="shared" si="853"/>
        <v>4</v>
      </c>
    </row>
    <row r="6130" spans="1:32" x14ac:dyDescent="0.25">
      <c r="A6130" s="11">
        <v>45898</v>
      </c>
      <c r="B6130" s="25">
        <v>4176299797</v>
      </c>
      <c r="C6130" s="12" t="s">
        <v>7214</v>
      </c>
      <c r="D6130" s="16">
        <v>45912</v>
      </c>
      <c r="G6130" s="13" t="s">
        <v>6250</v>
      </c>
      <c r="I6130" s="13" t="s">
        <v>9129</v>
      </c>
      <c r="J6130" s="13" t="s">
        <v>1813</v>
      </c>
      <c r="K6130" s="13" t="s">
        <v>35</v>
      </c>
      <c r="L6130" s="25" t="str">
        <f>VLOOKUP($K6130,[2]TONG_SL!$A:$D,2,0)</f>
        <v>Tai heo muối 200g</v>
      </c>
      <c r="N6130" s="25" t="str">
        <f t="shared" si="858"/>
        <v>K-C6</v>
      </c>
      <c r="Q6130" s="25" t="str">
        <f>VLOOKUP(K6130,[2]TONG_SL!$A:$D,3,0)</f>
        <v>Túi</v>
      </c>
      <c r="R6130" s="1">
        <v>4</v>
      </c>
      <c r="T6130" s="1">
        <f>VLOOKUP(VLOOKUP(G6130,[2]Ma_KH!$A:$R,18,0)&amp;K6130,[2]Gia_MB!$A:$F,6,0)</f>
        <v>55595</v>
      </c>
      <c r="U6130" s="14">
        <f t="shared" si="854"/>
        <v>222380</v>
      </c>
      <c r="W6130" s="64">
        <f t="shared" si="855"/>
        <v>0</v>
      </c>
      <c r="X6130" s="3" t="str">
        <f t="shared" si="856"/>
        <v>8</v>
      </c>
      <c r="Z6130" s="14">
        <f t="shared" si="857"/>
        <v>17790.400000000001</v>
      </c>
      <c r="AA6130" s="7">
        <f>VLOOKUP(G6130,[2]Ma_KH!$A:$R,14,0)</f>
        <v>60</v>
      </c>
      <c r="AD6130" s="7" t="str">
        <f>IFERROR(VLOOKUP(J6130,'Chuyển Mã'!$B$3:$C$9,2,0),"")</f>
        <v>Hà Nội</v>
      </c>
      <c r="AE6130" s="7" t="str">
        <f t="shared" si="852"/>
        <v>Tai heo muối 200g</v>
      </c>
      <c r="AF6130" s="7">
        <f t="shared" si="853"/>
        <v>4</v>
      </c>
    </row>
    <row r="6131" spans="1:32" x14ac:dyDescent="0.25">
      <c r="A6131" s="11">
        <v>45904</v>
      </c>
      <c r="B6131" s="25">
        <v>4176574019</v>
      </c>
      <c r="C6131" s="12" t="s">
        <v>7214</v>
      </c>
      <c r="D6131" s="16">
        <v>45912</v>
      </c>
      <c r="G6131" s="13" t="s">
        <v>121</v>
      </c>
      <c r="I6131" s="25">
        <v>4176574019</v>
      </c>
      <c r="J6131" s="13" t="s">
        <v>1809</v>
      </c>
      <c r="K6131" s="13" t="s">
        <v>32</v>
      </c>
      <c r="L6131" s="25" t="str">
        <f>VLOOKUP($K6131,[2]TONG_SL!$A:$D,2,0)</f>
        <v>Giò Tai Lưỡi Xào 250</v>
      </c>
      <c r="N6131" s="25" t="str">
        <f t="shared" si="858"/>
        <v>K-C6</v>
      </c>
      <c r="Q6131" s="25" t="str">
        <f>VLOOKUP(K6131,[2]TONG_SL!$A:$D,3,0)</f>
        <v>Túi</v>
      </c>
      <c r="R6131" s="1">
        <v>5</v>
      </c>
      <c r="T6131" s="1">
        <f>VLOOKUP(VLOOKUP(G6131,[2]Ma_KH!$A:$R,18,0)&amp;K6131,[2]Gia_MB!$A:$F,6,0)</f>
        <v>50183</v>
      </c>
      <c r="U6131" s="14">
        <f t="shared" si="854"/>
        <v>250915</v>
      </c>
      <c r="W6131" s="64">
        <f t="shared" si="855"/>
        <v>0</v>
      </c>
      <c r="X6131" s="3" t="str">
        <f t="shared" si="856"/>
        <v>8</v>
      </c>
      <c r="Z6131" s="14">
        <f t="shared" si="857"/>
        <v>20073.2</v>
      </c>
      <c r="AA6131" s="7">
        <f>VLOOKUP(G6131,[2]Ma_KH!$A:$R,14,0)</f>
        <v>60</v>
      </c>
      <c r="AD6131" s="7" t="str">
        <f>IFERROR(VLOOKUP(J6131,'Chuyển Mã'!$B$3:$C$9,2,0),"")</f>
        <v>Hà Nội</v>
      </c>
      <c r="AE6131" s="7" t="str">
        <f t="shared" si="852"/>
        <v>Giò Tai Lưỡi Xào 250</v>
      </c>
      <c r="AF6131" s="7">
        <f t="shared" si="853"/>
        <v>5</v>
      </c>
    </row>
    <row r="6132" spans="1:32" x14ac:dyDescent="0.25">
      <c r="A6132" s="11">
        <v>45904</v>
      </c>
      <c r="B6132" s="25">
        <v>4176574019</v>
      </c>
      <c r="C6132" s="12" t="s">
        <v>7214</v>
      </c>
      <c r="D6132" s="16">
        <v>45912</v>
      </c>
      <c r="G6132" s="13" t="s">
        <v>121</v>
      </c>
      <c r="I6132" s="25">
        <v>4176574019</v>
      </c>
      <c r="J6132" s="13" t="s">
        <v>1809</v>
      </c>
      <c r="K6132" s="13" t="s">
        <v>27</v>
      </c>
      <c r="L6132" s="25" t="str">
        <f>VLOOKUP($K6132,[2]TONG_SL!$A:$D,2,0)</f>
        <v>Chân giò heo muối 300g</v>
      </c>
      <c r="N6132" s="25" t="str">
        <f t="shared" si="858"/>
        <v>K-C6</v>
      </c>
      <c r="Q6132" s="25" t="str">
        <f>VLOOKUP(K6132,[2]TONG_SL!$A:$D,3,0)</f>
        <v>Túi</v>
      </c>
      <c r="R6132" s="1">
        <v>15</v>
      </c>
      <c r="T6132" s="1">
        <f>VLOOKUP(VLOOKUP(G6132,[2]Ma_KH!$A:$R,18,0)&amp;K6132,[2]Gia_MB!$A:$F,6,0)</f>
        <v>73431</v>
      </c>
      <c r="U6132" s="14">
        <f t="shared" si="854"/>
        <v>1101465</v>
      </c>
      <c r="W6132" s="64">
        <f t="shared" si="855"/>
        <v>0</v>
      </c>
      <c r="X6132" s="3" t="str">
        <f t="shared" si="856"/>
        <v>8</v>
      </c>
      <c r="Z6132" s="14">
        <f t="shared" si="857"/>
        <v>88117.2</v>
      </c>
      <c r="AA6132" s="7">
        <f>VLOOKUP(G6132,[2]Ma_KH!$A:$R,14,0)</f>
        <v>60</v>
      </c>
      <c r="AD6132" s="7" t="str">
        <f>IFERROR(VLOOKUP(J6132,'Chuyển Mã'!$B$3:$C$9,2,0),"")</f>
        <v>Hà Nội</v>
      </c>
      <c r="AE6132" s="7" t="str">
        <f t="shared" si="852"/>
        <v>Chân giò heo muối 300g</v>
      </c>
      <c r="AF6132" s="7">
        <f t="shared" si="853"/>
        <v>15</v>
      </c>
    </row>
    <row r="6133" spans="1:32" x14ac:dyDescent="0.25">
      <c r="A6133" s="11">
        <v>45904</v>
      </c>
      <c r="B6133" s="25">
        <v>4176574019</v>
      </c>
      <c r="C6133" s="12" t="s">
        <v>7214</v>
      </c>
      <c r="D6133" s="16">
        <v>45912</v>
      </c>
      <c r="G6133" s="13" t="s">
        <v>121</v>
      </c>
      <c r="I6133" s="25">
        <v>4176574019</v>
      </c>
      <c r="J6133" s="13" t="s">
        <v>1809</v>
      </c>
      <c r="K6133" s="13" t="s">
        <v>51</v>
      </c>
      <c r="L6133" s="25" t="str">
        <f>VLOOKUP($K6133,[2]TONG_SL!$A:$D,2,0)</f>
        <v>Mọc Nấm Hương 250g</v>
      </c>
      <c r="N6133" s="25" t="str">
        <f t="shared" si="858"/>
        <v>K-C6</v>
      </c>
      <c r="Q6133" s="25" t="str">
        <f>VLOOKUP(K6133,[2]TONG_SL!$A:$D,3,0)</f>
        <v>Túi</v>
      </c>
      <c r="R6133" s="1">
        <v>5</v>
      </c>
      <c r="T6133" s="1">
        <f>VLOOKUP(VLOOKUP(G6133,[2]Ma_KH!$A:$R,18,0)&amp;K6133,[2]Gia_MB!$A:$F,6,0)</f>
        <v>46000</v>
      </c>
      <c r="U6133" s="14">
        <f t="shared" si="854"/>
        <v>230000</v>
      </c>
      <c r="W6133" s="64">
        <f t="shared" si="855"/>
        <v>0</v>
      </c>
      <c r="X6133" s="3" t="str">
        <f t="shared" si="856"/>
        <v>8</v>
      </c>
      <c r="Z6133" s="14">
        <f t="shared" si="857"/>
        <v>18400</v>
      </c>
      <c r="AA6133" s="7">
        <f>VLOOKUP(G6133,[2]Ma_KH!$A:$R,14,0)</f>
        <v>60</v>
      </c>
      <c r="AD6133" s="7" t="str">
        <f>IFERROR(VLOOKUP(J6133,'Chuyển Mã'!$B$3:$C$9,2,0),"")</f>
        <v>Hà Nội</v>
      </c>
      <c r="AE6133" s="7" t="str">
        <f t="shared" si="852"/>
        <v>Mọc Nấm Hương 250g</v>
      </c>
      <c r="AF6133" s="7">
        <f t="shared" si="853"/>
        <v>5</v>
      </c>
    </row>
    <row r="6134" spans="1:32" x14ac:dyDescent="0.25">
      <c r="A6134" s="65">
        <v>45907</v>
      </c>
      <c r="B6134" s="66">
        <v>4176644461</v>
      </c>
      <c r="C6134" s="80" t="s">
        <v>7214</v>
      </c>
      <c r="D6134" s="81">
        <v>45913</v>
      </c>
      <c r="E6134" s="69"/>
      <c r="F6134" s="80"/>
      <c r="G6134" s="69" t="s">
        <v>7316</v>
      </c>
      <c r="H6134" s="69"/>
      <c r="I6134" s="66" t="s">
        <v>9130</v>
      </c>
      <c r="J6134" s="13" t="s">
        <v>1796</v>
      </c>
      <c r="K6134" s="13" t="s">
        <v>32</v>
      </c>
      <c r="L6134" s="25" t="str">
        <f>VLOOKUP($K6134,[2]TONG_SL!$A:$D,2,0)</f>
        <v>Giò Tai Lưỡi Xào 250</v>
      </c>
      <c r="N6134" s="25" t="str">
        <f t="shared" si="858"/>
        <v>K-C6</v>
      </c>
      <c r="Q6134" s="25" t="str">
        <f>VLOOKUP(K6134,[2]TONG_SL!$A:$D,3,0)</f>
        <v>Túi</v>
      </c>
      <c r="R6134" s="1">
        <v>6</v>
      </c>
      <c r="T6134" s="1">
        <f>VLOOKUP(VLOOKUP(G6134,[2]Ma_KH!$A:$R,18,0)&amp;K6134,[2]Gia_MB!$A:$F,6,0)</f>
        <v>50183</v>
      </c>
      <c r="U6134" s="14">
        <f t="shared" si="854"/>
        <v>301098</v>
      </c>
      <c r="W6134" s="64">
        <f t="shared" si="855"/>
        <v>0</v>
      </c>
      <c r="X6134" s="3" t="str">
        <f t="shared" si="856"/>
        <v>8</v>
      </c>
      <c r="Z6134" s="14">
        <f t="shared" si="857"/>
        <v>24087.84</v>
      </c>
      <c r="AA6134" s="7">
        <f>VLOOKUP(G6134,[2]Ma_KH!$A:$R,14,0)</f>
        <v>60</v>
      </c>
      <c r="AD6134" s="7" t="str">
        <f>IFERROR(VLOOKUP(J6134,'Chuyển Mã'!$B$3:$C$9,2,0),"")</f>
        <v>Tỉnh</v>
      </c>
      <c r="AE6134" s="7" t="str">
        <f t="shared" si="852"/>
        <v>Giò Tai Lưỡi Xào 250</v>
      </c>
      <c r="AF6134" s="7">
        <f t="shared" si="853"/>
        <v>6</v>
      </c>
    </row>
    <row r="6135" spans="1:32" x14ac:dyDescent="0.25">
      <c r="A6135" s="65">
        <v>45907</v>
      </c>
      <c r="B6135" s="25">
        <v>4176644461</v>
      </c>
      <c r="C6135" s="80" t="s">
        <v>7214</v>
      </c>
      <c r="D6135" s="81">
        <v>45913</v>
      </c>
      <c r="G6135" s="13" t="s">
        <v>7316</v>
      </c>
      <c r="I6135" s="25" t="s">
        <v>9130</v>
      </c>
      <c r="J6135" s="13" t="s">
        <v>1796</v>
      </c>
      <c r="K6135" s="13" t="s">
        <v>8879</v>
      </c>
      <c r="L6135" s="25" t="str">
        <f>VLOOKUP($K6135,[2]TONG_SL!$A:$D,2,0)</f>
        <v>Mọc Nấm Hương 250g</v>
      </c>
      <c r="N6135" s="25" t="str">
        <f t="shared" si="858"/>
        <v>K-C6</v>
      </c>
      <c r="Q6135" s="25" t="str">
        <f>VLOOKUP(K6135,[2]TONG_SL!$A:$D,3,0)</f>
        <v>Túi</v>
      </c>
      <c r="R6135" s="1">
        <v>6</v>
      </c>
      <c r="T6135" s="1">
        <f>VLOOKUP(VLOOKUP(G6135,[2]Ma_KH!$A:$R,18,0)&amp;K6135,[2]Gia_MB!$A:$F,6,0)</f>
        <v>46000</v>
      </c>
      <c r="U6135" s="14">
        <f t="shared" si="854"/>
        <v>276000</v>
      </c>
      <c r="W6135" s="64">
        <f t="shared" si="855"/>
        <v>0</v>
      </c>
      <c r="X6135" s="3" t="str">
        <f t="shared" si="856"/>
        <v>8</v>
      </c>
      <c r="Z6135" s="14">
        <f t="shared" si="857"/>
        <v>22080</v>
      </c>
      <c r="AA6135" s="7">
        <f>VLOOKUP(G6135,[2]Ma_KH!$A:$R,14,0)</f>
        <v>60</v>
      </c>
      <c r="AD6135" s="7" t="str">
        <f>IFERROR(VLOOKUP(J6135,'Chuyển Mã'!$B$3:$C$9,2,0),"")</f>
        <v>Tỉnh</v>
      </c>
      <c r="AE6135" s="7" t="str">
        <f t="shared" si="852"/>
        <v>Mọc Nấm Hương 250g</v>
      </c>
      <c r="AF6135" s="7">
        <f t="shared" si="853"/>
        <v>6</v>
      </c>
    </row>
    <row r="6136" spans="1:32" x14ac:dyDescent="0.25">
      <c r="A6136" s="65">
        <v>45907</v>
      </c>
      <c r="B6136" s="25">
        <v>4176644461</v>
      </c>
      <c r="C6136" s="80" t="s">
        <v>7214</v>
      </c>
      <c r="D6136" s="81">
        <v>45913</v>
      </c>
      <c r="G6136" s="13" t="s">
        <v>7316</v>
      </c>
      <c r="I6136" s="25" t="s">
        <v>9130</v>
      </c>
      <c r="J6136" s="13" t="s">
        <v>1796</v>
      </c>
      <c r="K6136" s="13" t="s">
        <v>39</v>
      </c>
      <c r="L6136" s="25" t="str">
        <f>VLOOKUP($K6136,[2]TONG_SL!$A:$D,2,0)</f>
        <v>Chả cốm 300g</v>
      </c>
      <c r="N6136" s="25" t="str">
        <f t="shared" si="858"/>
        <v>K-C6</v>
      </c>
      <c r="Q6136" s="25" t="str">
        <f>VLOOKUP(K6136,[2]TONG_SL!$A:$D,3,0)</f>
        <v>Túi</v>
      </c>
      <c r="R6136" s="1">
        <v>6</v>
      </c>
      <c r="T6136" s="1">
        <f>VLOOKUP(VLOOKUP(G6136,[2]Ma_KH!$A:$R,18,0)&amp;K6136,[2]Gia_MB!$A:$F,6,0)</f>
        <v>74250</v>
      </c>
      <c r="U6136" s="14">
        <f t="shared" si="854"/>
        <v>445500</v>
      </c>
      <c r="W6136" s="64">
        <f t="shared" si="855"/>
        <v>0</v>
      </c>
      <c r="X6136" s="3" t="str">
        <f t="shared" si="856"/>
        <v>8</v>
      </c>
      <c r="Z6136" s="14">
        <f t="shared" si="857"/>
        <v>35640</v>
      </c>
      <c r="AA6136" s="7">
        <f>VLOOKUP(G6136,[2]Ma_KH!$A:$R,14,0)</f>
        <v>60</v>
      </c>
      <c r="AD6136" s="7" t="str">
        <f>IFERROR(VLOOKUP(J6136,'Chuyển Mã'!$B$3:$C$9,2,0),"")</f>
        <v>Tỉnh</v>
      </c>
      <c r="AE6136" s="7" t="str">
        <f t="shared" si="852"/>
        <v>Chả cốm 300g</v>
      </c>
      <c r="AF6136" s="7">
        <f t="shared" si="853"/>
        <v>6</v>
      </c>
    </row>
    <row r="6137" spans="1:32" x14ac:dyDescent="0.25">
      <c r="A6137" s="65">
        <v>45907</v>
      </c>
      <c r="B6137" s="25">
        <v>4176644461</v>
      </c>
      <c r="C6137" s="80" t="s">
        <v>7214</v>
      </c>
      <c r="D6137" s="81">
        <v>45913</v>
      </c>
      <c r="G6137" s="13" t="s">
        <v>7316</v>
      </c>
      <c r="I6137" s="25" t="s">
        <v>9130</v>
      </c>
      <c r="J6137" s="13" t="s">
        <v>1796</v>
      </c>
      <c r="K6137" s="13" t="s">
        <v>8962</v>
      </c>
      <c r="L6137" s="25" t="str">
        <f>VLOOKUP($K6137,[2]TONG_SL!$A:$D,2,0)</f>
        <v>Giò lụa cây 250g</v>
      </c>
      <c r="N6137" s="25" t="str">
        <f t="shared" si="858"/>
        <v>K-C6</v>
      </c>
      <c r="Q6137" s="25" t="str">
        <f>VLOOKUP(K6137,[2]TONG_SL!$A:$D,3,0)</f>
        <v>Túi</v>
      </c>
      <c r="R6137" s="1">
        <v>6</v>
      </c>
      <c r="T6137" s="1">
        <f>VLOOKUP(VLOOKUP(G6137,[2]Ma_KH!$A:$R,18,0)&amp;K6137,[2]Gia_MB!$A:$F,6,0)</f>
        <v>49500</v>
      </c>
      <c r="U6137" s="14">
        <f t="shared" si="854"/>
        <v>297000</v>
      </c>
      <c r="W6137" s="64">
        <f t="shared" si="855"/>
        <v>0</v>
      </c>
      <c r="X6137" s="3" t="str">
        <f t="shared" si="856"/>
        <v>8</v>
      </c>
      <c r="Z6137" s="14">
        <f t="shared" si="857"/>
        <v>23760</v>
      </c>
      <c r="AA6137" s="7">
        <f>VLOOKUP(G6137,[2]Ma_KH!$A:$R,14,0)</f>
        <v>60</v>
      </c>
      <c r="AD6137" s="7" t="str">
        <f>IFERROR(VLOOKUP(J6137,'Chuyển Mã'!$B$3:$C$9,2,0),"")</f>
        <v>Tỉnh</v>
      </c>
      <c r="AE6137" s="7" t="str">
        <f t="shared" si="852"/>
        <v>Giò lụa cây 250g</v>
      </c>
      <c r="AF6137" s="7">
        <f t="shared" si="853"/>
        <v>6</v>
      </c>
    </row>
    <row r="6138" spans="1:32" x14ac:dyDescent="0.25">
      <c r="A6138" s="65">
        <v>45907</v>
      </c>
      <c r="B6138" s="25">
        <v>4176644461</v>
      </c>
      <c r="C6138" s="80" t="s">
        <v>7214</v>
      </c>
      <c r="D6138" s="81">
        <v>45913</v>
      </c>
      <c r="G6138" s="13" t="s">
        <v>7316</v>
      </c>
      <c r="I6138" s="25" t="s">
        <v>9130</v>
      </c>
      <c r="J6138" s="13" t="s">
        <v>1796</v>
      </c>
      <c r="K6138" s="13" t="s">
        <v>30</v>
      </c>
      <c r="L6138" s="25" t="str">
        <f>VLOOKUP($K6138,[2]TONG_SL!$A:$D,2,0)</f>
        <v>Gà muối 500g</v>
      </c>
      <c r="N6138" s="25" t="str">
        <f t="shared" si="858"/>
        <v>K-C6</v>
      </c>
      <c r="Q6138" s="25" t="str">
        <f>VLOOKUP(K6138,[2]TONG_SL!$A:$D,3,0)</f>
        <v>Túi</v>
      </c>
      <c r="R6138" s="1">
        <v>12</v>
      </c>
      <c r="T6138" s="1">
        <f>VLOOKUP(VLOOKUP(G6138,[2]Ma_KH!$A:$R,18,0)&amp;K6138,[2]Gia_MB!$A:$F,6,0)</f>
        <v>111058</v>
      </c>
      <c r="U6138" s="14">
        <f t="shared" si="854"/>
        <v>1332696</v>
      </c>
      <c r="W6138" s="64">
        <f t="shared" si="855"/>
        <v>0</v>
      </c>
      <c r="X6138" s="3" t="str">
        <f t="shared" si="856"/>
        <v>8</v>
      </c>
      <c r="Z6138" s="14">
        <f t="shared" si="857"/>
        <v>106615.68000000001</v>
      </c>
      <c r="AA6138" s="7">
        <f>VLOOKUP(G6138,[2]Ma_KH!$A:$R,14,0)</f>
        <v>60</v>
      </c>
      <c r="AD6138" s="7" t="str">
        <f>IFERROR(VLOOKUP(J6138,'Chuyển Mã'!$B$3:$C$9,2,0),"")</f>
        <v>Tỉnh</v>
      </c>
      <c r="AE6138" s="7" t="str">
        <f t="shared" si="852"/>
        <v>Gà muối 500g</v>
      </c>
      <c r="AF6138" s="7">
        <f t="shared" si="853"/>
        <v>12</v>
      </c>
    </row>
    <row r="6139" spans="1:32" x14ac:dyDescent="0.25">
      <c r="A6139" s="65">
        <v>45907</v>
      </c>
      <c r="B6139" s="25">
        <v>4176644461</v>
      </c>
      <c r="C6139" s="80" t="s">
        <v>7214</v>
      </c>
      <c r="D6139" s="81">
        <v>45913</v>
      </c>
      <c r="G6139" s="13" t="s">
        <v>7316</v>
      </c>
      <c r="I6139" s="25" t="s">
        <v>9130</v>
      </c>
      <c r="J6139" s="13" t="s">
        <v>1796</v>
      </c>
      <c r="K6139" s="13" t="s">
        <v>35</v>
      </c>
      <c r="L6139" s="25" t="str">
        <f>VLOOKUP($K6139,[2]TONG_SL!$A:$D,2,0)</f>
        <v>Tai heo muối 200g</v>
      </c>
      <c r="N6139" s="25" t="str">
        <f t="shared" si="858"/>
        <v>K-C6</v>
      </c>
      <c r="Q6139" s="25" t="str">
        <f>VLOOKUP(K6139,[2]TONG_SL!$A:$D,3,0)</f>
        <v>Túi</v>
      </c>
      <c r="R6139" s="1">
        <v>12</v>
      </c>
      <c r="T6139" s="1">
        <f>VLOOKUP(VLOOKUP(G6139,[2]Ma_KH!$A:$R,18,0)&amp;K6139,[2]Gia_MB!$A:$F,6,0)</f>
        <v>55595</v>
      </c>
      <c r="U6139" s="14">
        <f t="shared" si="854"/>
        <v>667140</v>
      </c>
      <c r="W6139" s="64">
        <f t="shared" si="855"/>
        <v>0</v>
      </c>
      <c r="X6139" s="3" t="str">
        <f t="shared" si="856"/>
        <v>8</v>
      </c>
      <c r="Z6139" s="14">
        <f t="shared" si="857"/>
        <v>53371.200000000004</v>
      </c>
      <c r="AA6139" s="7">
        <f>VLOOKUP(G6139,[2]Ma_KH!$A:$R,14,0)</f>
        <v>60</v>
      </c>
      <c r="AD6139" s="7" t="str">
        <f>IFERROR(VLOOKUP(J6139,'Chuyển Mã'!$B$3:$C$9,2,0),"")</f>
        <v>Tỉnh</v>
      </c>
      <c r="AE6139" s="7" t="str">
        <f t="shared" si="852"/>
        <v>Tai heo muối 200g</v>
      </c>
      <c r="AF6139" s="7">
        <f t="shared" si="853"/>
        <v>12</v>
      </c>
    </row>
    <row r="6140" spans="1:32" x14ac:dyDescent="0.25">
      <c r="A6140" s="65">
        <v>45907</v>
      </c>
      <c r="B6140" s="25">
        <v>4176644461</v>
      </c>
      <c r="C6140" s="80" t="s">
        <v>7214</v>
      </c>
      <c r="D6140" s="81">
        <v>45913</v>
      </c>
      <c r="G6140" s="13" t="s">
        <v>7316</v>
      </c>
      <c r="I6140" s="25" t="s">
        <v>9130</v>
      </c>
      <c r="J6140" s="13" t="s">
        <v>1796</v>
      </c>
      <c r="K6140" s="13" t="s">
        <v>27</v>
      </c>
      <c r="L6140" s="25" t="str">
        <f>VLOOKUP($K6140,[2]TONG_SL!$A:$D,2,0)</f>
        <v>Chân giò heo muối 300g</v>
      </c>
      <c r="N6140" s="25" t="str">
        <f t="shared" si="858"/>
        <v>K-C6</v>
      </c>
      <c r="Q6140" s="25" t="str">
        <f>VLOOKUP(K6140,[2]TONG_SL!$A:$D,3,0)</f>
        <v>Túi</v>
      </c>
      <c r="R6140" s="1">
        <v>18</v>
      </c>
      <c r="T6140" s="1">
        <f>VLOOKUP(VLOOKUP(G6140,[2]Ma_KH!$A:$R,18,0)&amp;K6140,[2]Gia_MB!$A:$F,6,0)</f>
        <v>73431</v>
      </c>
      <c r="U6140" s="14">
        <f t="shared" si="854"/>
        <v>1321758</v>
      </c>
      <c r="W6140" s="64">
        <f t="shared" si="855"/>
        <v>0</v>
      </c>
      <c r="X6140" s="3" t="str">
        <f t="shared" si="856"/>
        <v>8</v>
      </c>
      <c r="Z6140" s="14">
        <f t="shared" si="857"/>
        <v>105740.64</v>
      </c>
      <c r="AA6140" s="7">
        <f>VLOOKUP(G6140,[2]Ma_KH!$A:$R,14,0)</f>
        <v>60</v>
      </c>
      <c r="AD6140" s="7" t="str">
        <f>IFERROR(VLOOKUP(J6140,'Chuyển Mã'!$B$3:$C$9,2,0),"")</f>
        <v>Tỉnh</v>
      </c>
      <c r="AE6140" s="7" t="str">
        <f t="shared" si="852"/>
        <v>Chân giò heo muối 300g</v>
      </c>
      <c r="AF6140" s="7">
        <f t="shared" si="853"/>
        <v>18</v>
      </c>
    </row>
    <row r="6141" spans="1:32" x14ac:dyDescent="0.25">
      <c r="A6141" s="65">
        <v>45907</v>
      </c>
      <c r="B6141" s="25">
        <v>4176644531</v>
      </c>
      <c r="C6141" s="80" t="s">
        <v>7214</v>
      </c>
      <c r="D6141" s="81">
        <v>45913</v>
      </c>
      <c r="G6141" s="13" t="s">
        <v>7316</v>
      </c>
      <c r="I6141" s="25" t="s">
        <v>9130</v>
      </c>
      <c r="J6141" s="13" t="s">
        <v>1796</v>
      </c>
      <c r="K6141" s="13" t="s">
        <v>8963</v>
      </c>
      <c r="L6141" s="25" t="str">
        <f>VLOOKUP($K6141,[2]TONG_SL!$A:$D,2,0)</f>
        <v>Giò sụn gà 250g</v>
      </c>
      <c r="N6141" s="25" t="str">
        <f t="shared" si="858"/>
        <v>K-C6</v>
      </c>
      <c r="Q6141" s="25" t="str">
        <f>VLOOKUP(K6141,[2]TONG_SL!$A:$D,3,0)</f>
        <v>Túi</v>
      </c>
      <c r="R6141" s="1">
        <v>6</v>
      </c>
      <c r="T6141" s="1">
        <f>VLOOKUP(VLOOKUP(G6141,[2]Ma_KH!$A:$R,18,0)&amp;K6141,[2]Gia_MB!$A:$F,6,0)</f>
        <v>50400</v>
      </c>
      <c r="U6141" s="14">
        <f t="shared" si="854"/>
        <v>302400</v>
      </c>
      <c r="W6141" s="64">
        <f t="shared" si="855"/>
        <v>0</v>
      </c>
      <c r="X6141" s="3" t="str">
        <f t="shared" si="856"/>
        <v>8</v>
      </c>
      <c r="Z6141" s="14">
        <f t="shared" si="857"/>
        <v>24192</v>
      </c>
      <c r="AA6141" s="7">
        <f>VLOOKUP(G6141,[2]Ma_KH!$A:$R,14,0)</f>
        <v>60</v>
      </c>
      <c r="AD6141" s="7" t="str">
        <f>IFERROR(VLOOKUP(J6141,'Chuyển Mã'!$B$3:$C$9,2,0),"")</f>
        <v>Tỉnh</v>
      </c>
      <c r="AE6141" s="7" t="str">
        <f t="shared" si="852"/>
        <v>Giò sụn gà 250g</v>
      </c>
      <c r="AF6141" s="7">
        <f t="shared" si="853"/>
        <v>6</v>
      </c>
    </row>
    <row r="6142" spans="1:32" x14ac:dyDescent="0.25">
      <c r="A6142" s="65">
        <v>45907</v>
      </c>
      <c r="B6142" s="25">
        <v>4176644531</v>
      </c>
      <c r="C6142" s="80" t="s">
        <v>7214</v>
      </c>
      <c r="D6142" s="81">
        <v>45913</v>
      </c>
      <c r="G6142" s="13" t="s">
        <v>7316</v>
      </c>
      <c r="I6142" s="25" t="s">
        <v>9131</v>
      </c>
      <c r="J6142" s="13" t="s">
        <v>1796</v>
      </c>
      <c r="K6142" s="13" t="s">
        <v>27</v>
      </c>
      <c r="L6142" s="25" t="str">
        <f>VLOOKUP($K6142,[2]TONG_SL!$A:$D,2,0)</f>
        <v>Chân giò heo muối 300g</v>
      </c>
      <c r="N6142" s="25" t="str">
        <f t="shared" si="858"/>
        <v>K-C6</v>
      </c>
      <c r="Q6142" s="25" t="str">
        <f>VLOOKUP(K6142,[2]TONG_SL!$A:$D,3,0)</f>
        <v>Túi</v>
      </c>
      <c r="R6142" s="1">
        <v>6</v>
      </c>
      <c r="T6142" s="1">
        <f>VLOOKUP(VLOOKUP(G6142,[2]Ma_KH!$A:$R,18,0)&amp;K6142,[2]Gia_MB!$A:$F,6,0)</f>
        <v>73431</v>
      </c>
      <c r="U6142" s="14">
        <f t="shared" si="854"/>
        <v>440586</v>
      </c>
      <c r="W6142" s="64">
        <f t="shared" si="855"/>
        <v>0</v>
      </c>
      <c r="X6142" s="3" t="str">
        <f t="shared" si="856"/>
        <v>8</v>
      </c>
      <c r="Z6142" s="14">
        <f t="shared" si="857"/>
        <v>35246.879999999997</v>
      </c>
      <c r="AA6142" s="7">
        <f>VLOOKUP(G6142,[2]Ma_KH!$A:$R,14,0)</f>
        <v>60</v>
      </c>
      <c r="AD6142" s="7" t="str">
        <f>IFERROR(VLOOKUP(J6142,'Chuyển Mã'!$B$3:$C$9,2,0),"")</f>
        <v>Tỉnh</v>
      </c>
      <c r="AE6142" s="7" t="str">
        <f t="shared" si="852"/>
        <v>Chân giò heo muối 300g</v>
      </c>
      <c r="AF6142" s="7">
        <f t="shared" si="853"/>
        <v>6</v>
      </c>
    </row>
    <row r="6143" spans="1:32" x14ac:dyDescent="0.25">
      <c r="A6143" s="65">
        <v>45907</v>
      </c>
      <c r="B6143" s="25">
        <v>4176644531</v>
      </c>
      <c r="C6143" s="80" t="s">
        <v>7214</v>
      </c>
      <c r="D6143" s="81">
        <v>45913</v>
      </c>
      <c r="G6143" s="13" t="s">
        <v>7316</v>
      </c>
      <c r="I6143" s="25" t="s">
        <v>9131</v>
      </c>
      <c r="J6143" s="13" t="s">
        <v>1796</v>
      </c>
      <c r="K6143" s="13" t="s">
        <v>30</v>
      </c>
      <c r="L6143" s="25" t="str">
        <f>VLOOKUP($K6143,[2]TONG_SL!$A:$D,2,0)</f>
        <v>Gà muối 500g</v>
      </c>
      <c r="N6143" s="25" t="str">
        <f t="shared" si="858"/>
        <v>K-C6</v>
      </c>
      <c r="Q6143" s="25" t="str">
        <f>VLOOKUP(K6143,[2]TONG_SL!$A:$D,3,0)</f>
        <v>Túi</v>
      </c>
      <c r="R6143" s="1">
        <v>6</v>
      </c>
      <c r="T6143" s="1">
        <f>VLOOKUP(VLOOKUP(G6143,[2]Ma_KH!$A:$R,18,0)&amp;K6143,[2]Gia_MB!$A:$F,6,0)</f>
        <v>111058</v>
      </c>
      <c r="U6143" s="14">
        <f t="shared" si="854"/>
        <v>666348</v>
      </c>
      <c r="W6143" s="64">
        <f t="shared" si="855"/>
        <v>0</v>
      </c>
      <c r="X6143" s="3" t="str">
        <f t="shared" si="856"/>
        <v>8</v>
      </c>
      <c r="Z6143" s="14">
        <f t="shared" si="857"/>
        <v>53307.840000000004</v>
      </c>
      <c r="AA6143" s="7">
        <f>VLOOKUP(G6143,[2]Ma_KH!$A:$R,14,0)</f>
        <v>60</v>
      </c>
      <c r="AD6143" s="7" t="str">
        <f>IFERROR(VLOOKUP(J6143,'Chuyển Mã'!$B$3:$C$9,2,0),"")</f>
        <v>Tỉnh</v>
      </c>
      <c r="AE6143" s="7" t="str">
        <f t="shared" si="852"/>
        <v>Gà muối 500g</v>
      </c>
      <c r="AF6143" s="7">
        <f t="shared" si="853"/>
        <v>6</v>
      </c>
    </row>
    <row r="6144" spans="1:32" x14ac:dyDescent="0.25">
      <c r="A6144" s="65">
        <v>45907</v>
      </c>
      <c r="B6144" s="25">
        <v>4176644531</v>
      </c>
      <c r="C6144" s="80" t="s">
        <v>7214</v>
      </c>
      <c r="D6144" s="81">
        <v>45913</v>
      </c>
      <c r="G6144" s="13" t="s">
        <v>7316</v>
      </c>
      <c r="I6144" s="25" t="s">
        <v>9131</v>
      </c>
      <c r="J6144" s="13" t="s">
        <v>1796</v>
      </c>
      <c r="K6144" s="13" t="s">
        <v>32</v>
      </c>
      <c r="L6144" s="25" t="str">
        <f>VLOOKUP($K6144,[2]TONG_SL!$A:$D,2,0)</f>
        <v>Giò Tai Lưỡi Xào 250</v>
      </c>
      <c r="N6144" s="25" t="str">
        <f t="shared" si="858"/>
        <v>K-C6</v>
      </c>
      <c r="Q6144" s="25" t="str">
        <f>VLOOKUP(K6144,[2]TONG_SL!$A:$D,3,0)</f>
        <v>Túi</v>
      </c>
      <c r="R6144" s="1">
        <v>6</v>
      </c>
      <c r="T6144" s="1">
        <f>VLOOKUP(VLOOKUP(G6144,[2]Ma_KH!$A:$R,18,0)&amp;K6144,[2]Gia_MB!$A:$F,6,0)</f>
        <v>50183</v>
      </c>
      <c r="U6144" s="14">
        <f t="shared" si="854"/>
        <v>301098</v>
      </c>
      <c r="W6144" s="64">
        <f t="shared" si="855"/>
        <v>0</v>
      </c>
      <c r="X6144" s="3" t="str">
        <f t="shared" si="856"/>
        <v>8</v>
      </c>
      <c r="Z6144" s="14">
        <f t="shared" si="857"/>
        <v>24087.84</v>
      </c>
      <c r="AA6144" s="7">
        <f>VLOOKUP(G6144,[2]Ma_KH!$A:$R,14,0)</f>
        <v>60</v>
      </c>
      <c r="AD6144" s="7" t="str">
        <f>IFERROR(VLOOKUP(J6144,'Chuyển Mã'!$B$3:$C$9,2,0),"")</f>
        <v>Tỉnh</v>
      </c>
      <c r="AE6144" s="7" t="str">
        <f t="shared" si="852"/>
        <v>Giò Tai Lưỡi Xào 250</v>
      </c>
      <c r="AF6144" s="7">
        <f t="shared" si="853"/>
        <v>6</v>
      </c>
    </row>
    <row r="6145" spans="1:32" x14ac:dyDescent="0.25">
      <c r="A6145" s="65">
        <v>45907</v>
      </c>
      <c r="B6145" s="25">
        <v>4176644531</v>
      </c>
      <c r="C6145" s="80" t="s">
        <v>7214</v>
      </c>
      <c r="D6145" s="81">
        <v>45913</v>
      </c>
      <c r="G6145" s="13" t="s">
        <v>7316</v>
      </c>
      <c r="I6145" s="25" t="s">
        <v>9131</v>
      </c>
      <c r="J6145" s="13" t="s">
        <v>1796</v>
      </c>
      <c r="K6145" s="13" t="s">
        <v>8962</v>
      </c>
      <c r="L6145" s="25" t="str">
        <f>VLOOKUP($K6145,[2]TONG_SL!$A:$D,2,0)</f>
        <v>Giò lụa cây 250g</v>
      </c>
      <c r="N6145" s="25" t="str">
        <f t="shared" si="858"/>
        <v>K-C6</v>
      </c>
      <c r="Q6145" s="25" t="str">
        <f>VLOOKUP(K6145,[2]TONG_SL!$A:$D,3,0)</f>
        <v>Túi</v>
      </c>
      <c r="R6145" s="1">
        <v>6</v>
      </c>
      <c r="T6145" s="1">
        <f>VLOOKUP(VLOOKUP(G6145,[2]Ma_KH!$A:$R,18,0)&amp;K6145,[2]Gia_MB!$A:$F,6,0)</f>
        <v>49500</v>
      </c>
      <c r="U6145" s="14">
        <f t="shared" si="854"/>
        <v>297000</v>
      </c>
      <c r="W6145" s="64">
        <f t="shared" si="855"/>
        <v>0</v>
      </c>
      <c r="X6145" s="3" t="str">
        <f t="shared" si="856"/>
        <v>8</v>
      </c>
      <c r="Z6145" s="14">
        <f t="shared" si="857"/>
        <v>23760</v>
      </c>
      <c r="AA6145" s="7">
        <f>VLOOKUP(G6145,[2]Ma_KH!$A:$R,14,0)</f>
        <v>60</v>
      </c>
      <c r="AD6145" s="7" t="str">
        <f>IFERROR(VLOOKUP(J6145,'Chuyển Mã'!$B$3:$C$9,2,0),"")</f>
        <v>Tỉnh</v>
      </c>
      <c r="AE6145" s="7" t="str">
        <f t="shared" si="852"/>
        <v>Giò lụa cây 250g</v>
      </c>
      <c r="AF6145" s="7">
        <f t="shared" si="853"/>
        <v>6</v>
      </c>
    </row>
    <row r="6146" spans="1:32" x14ac:dyDescent="0.25">
      <c r="A6146" s="65">
        <v>45907</v>
      </c>
      <c r="B6146" s="25">
        <v>4176644531</v>
      </c>
      <c r="C6146" s="80" t="s">
        <v>7214</v>
      </c>
      <c r="D6146" s="81">
        <v>45913</v>
      </c>
      <c r="G6146" s="13" t="s">
        <v>7316</v>
      </c>
      <c r="I6146" s="25" t="s">
        <v>9131</v>
      </c>
      <c r="J6146" s="13" t="s">
        <v>1796</v>
      </c>
      <c r="K6146" s="13" t="s">
        <v>8963</v>
      </c>
      <c r="L6146" s="25" t="str">
        <f>VLOOKUP($K6146,[2]TONG_SL!$A:$D,2,0)</f>
        <v>Giò sụn gà 250g</v>
      </c>
      <c r="N6146" s="25" t="str">
        <f t="shared" si="858"/>
        <v>K-C6</v>
      </c>
      <c r="Q6146" s="25" t="str">
        <f>VLOOKUP(K6146,[2]TONG_SL!$A:$D,3,0)</f>
        <v>Túi</v>
      </c>
      <c r="R6146" s="1">
        <v>6</v>
      </c>
      <c r="T6146" s="1">
        <f>VLOOKUP(VLOOKUP(G6146,[2]Ma_KH!$A:$R,18,0)&amp;K6146,[2]Gia_MB!$A:$F,6,0)</f>
        <v>50400</v>
      </c>
      <c r="U6146" s="14">
        <f t="shared" si="854"/>
        <v>302400</v>
      </c>
      <c r="W6146" s="64">
        <f t="shared" si="855"/>
        <v>0</v>
      </c>
      <c r="X6146" s="3" t="str">
        <f t="shared" si="856"/>
        <v>8</v>
      </c>
      <c r="Z6146" s="14">
        <f t="shared" si="857"/>
        <v>24192</v>
      </c>
      <c r="AA6146" s="7">
        <f>VLOOKUP(G6146,[2]Ma_KH!$A:$R,14,0)</f>
        <v>60</v>
      </c>
      <c r="AD6146" s="7" t="str">
        <f>IFERROR(VLOOKUP(J6146,'Chuyển Mã'!$B$3:$C$9,2,0),"")</f>
        <v>Tỉnh</v>
      </c>
      <c r="AE6146" s="7" t="str">
        <f t="shared" si="852"/>
        <v>Giò sụn gà 250g</v>
      </c>
      <c r="AF6146" s="7">
        <f t="shared" si="853"/>
        <v>6</v>
      </c>
    </row>
    <row r="6147" spans="1:32" x14ac:dyDescent="0.25">
      <c r="A6147" s="65">
        <v>45907</v>
      </c>
      <c r="B6147" s="25">
        <v>4176644531</v>
      </c>
      <c r="C6147" s="80" t="s">
        <v>7214</v>
      </c>
      <c r="D6147" s="81">
        <v>45913</v>
      </c>
      <c r="G6147" s="13" t="s">
        <v>7316</v>
      </c>
      <c r="I6147" s="25" t="s">
        <v>9131</v>
      </c>
      <c r="J6147" s="13" t="s">
        <v>1796</v>
      </c>
      <c r="K6147" s="13" t="s">
        <v>51</v>
      </c>
      <c r="L6147" s="25" t="str">
        <f>VLOOKUP($K6147,[2]TONG_SL!$A:$D,2,0)</f>
        <v>Mọc Nấm Hương 250g</v>
      </c>
      <c r="N6147" s="25" t="str">
        <f t="shared" si="858"/>
        <v>K-C6</v>
      </c>
      <c r="Q6147" s="25" t="str">
        <f>VLOOKUP(K6147,[2]TONG_SL!$A:$D,3,0)</f>
        <v>Túi</v>
      </c>
      <c r="R6147" s="1">
        <v>6</v>
      </c>
      <c r="T6147" s="1">
        <f>VLOOKUP(VLOOKUP(G6147,[2]Ma_KH!$A:$R,18,0)&amp;K6147,[2]Gia_MB!$A:$F,6,0)</f>
        <v>46000</v>
      </c>
      <c r="U6147" s="14">
        <f t="shared" si="854"/>
        <v>276000</v>
      </c>
      <c r="W6147" s="64">
        <f t="shared" si="855"/>
        <v>0</v>
      </c>
      <c r="X6147" s="3" t="str">
        <f t="shared" si="856"/>
        <v>8</v>
      </c>
      <c r="Z6147" s="14">
        <f t="shared" si="857"/>
        <v>22080</v>
      </c>
      <c r="AA6147" s="7">
        <f>VLOOKUP(G6147,[2]Ma_KH!$A:$R,14,0)</f>
        <v>60</v>
      </c>
      <c r="AD6147" s="7" t="str">
        <f>IFERROR(VLOOKUP(J6147,'Chuyển Mã'!$B$3:$C$9,2,0),"")</f>
        <v>Tỉnh</v>
      </c>
      <c r="AE6147" s="7" t="str">
        <f t="shared" ref="AE6147:AE6210" si="859">IFERROR(L6147,"")</f>
        <v>Mọc Nấm Hương 250g</v>
      </c>
      <c r="AF6147" s="7">
        <f t="shared" ref="AF6147:AF6210" si="860">R6147</f>
        <v>6</v>
      </c>
    </row>
    <row r="6148" spans="1:32" x14ac:dyDescent="0.25">
      <c r="A6148" s="65">
        <v>45907</v>
      </c>
      <c r="B6148" s="25">
        <v>4176885397</v>
      </c>
      <c r="C6148" s="80" t="s">
        <v>7214</v>
      </c>
      <c r="D6148" s="81">
        <v>45913</v>
      </c>
      <c r="G6148" s="13" t="s">
        <v>7316</v>
      </c>
      <c r="I6148" s="25" t="s">
        <v>9131</v>
      </c>
      <c r="J6148" s="13" t="s">
        <v>1796</v>
      </c>
      <c r="K6148" s="13" t="s">
        <v>39</v>
      </c>
      <c r="L6148" s="25" t="str">
        <f>VLOOKUP($K6148,[2]TONG_SL!$A:$D,2,0)</f>
        <v>Chả cốm 300g</v>
      </c>
      <c r="N6148" s="25" t="str">
        <f t="shared" si="858"/>
        <v>K-C6</v>
      </c>
      <c r="Q6148" s="25" t="str">
        <f>VLOOKUP(K6148,[2]TONG_SL!$A:$D,3,0)</f>
        <v>Túi</v>
      </c>
      <c r="R6148" s="1">
        <v>6</v>
      </c>
      <c r="T6148" s="1">
        <f>VLOOKUP(VLOOKUP(G6148,[2]Ma_KH!$A:$R,18,0)&amp;K6148,[2]Gia_MB!$A:$F,6,0)</f>
        <v>74250</v>
      </c>
      <c r="U6148" s="14">
        <f t="shared" si="854"/>
        <v>445500</v>
      </c>
      <c r="W6148" s="64">
        <f t="shared" si="855"/>
        <v>0</v>
      </c>
      <c r="X6148" s="3" t="str">
        <f t="shared" si="856"/>
        <v>8</v>
      </c>
      <c r="Z6148" s="14">
        <f t="shared" si="857"/>
        <v>35640</v>
      </c>
      <c r="AA6148" s="7">
        <f>VLOOKUP(G6148,[2]Ma_KH!$A:$R,14,0)</f>
        <v>60</v>
      </c>
      <c r="AD6148" s="7" t="str">
        <f>IFERROR(VLOOKUP(J6148,'Chuyển Mã'!$B$3:$C$9,2,0),"")</f>
        <v>Tỉnh</v>
      </c>
      <c r="AE6148" s="7" t="str">
        <f t="shared" si="859"/>
        <v>Chả cốm 300g</v>
      </c>
      <c r="AF6148" s="7">
        <f t="shared" si="860"/>
        <v>6</v>
      </c>
    </row>
    <row r="6149" spans="1:32" x14ac:dyDescent="0.25">
      <c r="A6149" s="65">
        <v>45907</v>
      </c>
      <c r="B6149" s="25">
        <v>4176885397</v>
      </c>
      <c r="C6149" s="80" t="s">
        <v>7214</v>
      </c>
      <c r="D6149" s="81">
        <v>45913</v>
      </c>
      <c r="G6149" s="13" t="s">
        <v>7657</v>
      </c>
      <c r="I6149" s="25" t="s">
        <v>9132</v>
      </c>
      <c r="J6149" s="13" t="s">
        <v>1796</v>
      </c>
      <c r="K6149" s="13" t="s">
        <v>39</v>
      </c>
      <c r="L6149" s="25" t="str">
        <f>VLOOKUP($K6149,[2]TONG_SL!$A:$D,2,0)</f>
        <v>Chả cốm 300g</v>
      </c>
      <c r="N6149" s="25" t="str">
        <f t="shared" si="858"/>
        <v>K-C6</v>
      </c>
      <c r="Q6149" s="25" t="str">
        <f>VLOOKUP(K6149,[2]TONG_SL!$A:$D,3,0)</f>
        <v>Túi</v>
      </c>
      <c r="R6149" s="1">
        <v>10</v>
      </c>
      <c r="T6149" s="1">
        <f>VLOOKUP(VLOOKUP(G6149,[2]Ma_KH!$A:$R,18,0)&amp;K6149,[2]Gia_MB!$A:$F,6,0)</f>
        <v>74250</v>
      </c>
      <c r="U6149" s="14">
        <f t="shared" si="854"/>
        <v>742500</v>
      </c>
      <c r="W6149" s="64">
        <f t="shared" si="855"/>
        <v>0</v>
      </c>
      <c r="X6149" s="3" t="str">
        <f t="shared" si="856"/>
        <v>8</v>
      </c>
      <c r="Z6149" s="14">
        <f t="shared" si="857"/>
        <v>59400</v>
      </c>
      <c r="AA6149" s="7">
        <f>VLOOKUP(G6149,[2]Ma_KH!$A:$R,14,0)</f>
        <v>60</v>
      </c>
      <c r="AD6149" s="7" t="str">
        <f>IFERROR(VLOOKUP(J6149,'Chuyển Mã'!$B$3:$C$9,2,0),"")</f>
        <v>Tỉnh</v>
      </c>
      <c r="AE6149" s="7" t="str">
        <f t="shared" si="859"/>
        <v>Chả cốm 300g</v>
      </c>
      <c r="AF6149" s="7">
        <f t="shared" si="860"/>
        <v>10</v>
      </c>
    </row>
    <row r="6150" spans="1:32" x14ac:dyDescent="0.25">
      <c r="A6150" s="65">
        <v>45907</v>
      </c>
      <c r="B6150" s="25">
        <v>4176885397</v>
      </c>
      <c r="C6150" s="80" t="s">
        <v>7214</v>
      </c>
      <c r="D6150" s="81">
        <v>45913</v>
      </c>
      <c r="G6150" s="13" t="s">
        <v>7657</v>
      </c>
      <c r="I6150" s="25" t="s">
        <v>9132</v>
      </c>
      <c r="J6150" s="13" t="s">
        <v>1796</v>
      </c>
      <c r="K6150" s="13" t="s">
        <v>27</v>
      </c>
      <c r="L6150" s="25" t="str">
        <f>VLOOKUP($K6150,[2]TONG_SL!$A:$D,2,0)</f>
        <v>Chân giò heo muối 300g</v>
      </c>
      <c r="N6150" s="25" t="str">
        <f t="shared" si="858"/>
        <v>K-C6</v>
      </c>
      <c r="Q6150" s="25" t="str">
        <f>VLOOKUP(K6150,[2]TONG_SL!$A:$D,3,0)</f>
        <v>Túi</v>
      </c>
      <c r="R6150" s="1">
        <v>20</v>
      </c>
      <c r="T6150" s="1">
        <f>VLOOKUP(VLOOKUP(G6150,[2]Ma_KH!$A:$R,18,0)&amp;K6150,[2]Gia_MB!$A:$F,6,0)</f>
        <v>73431</v>
      </c>
      <c r="U6150" s="14">
        <f t="shared" si="854"/>
        <v>1468620</v>
      </c>
      <c r="W6150" s="64">
        <f t="shared" si="855"/>
        <v>0</v>
      </c>
      <c r="X6150" s="3" t="str">
        <f t="shared" si="856"/>
        <v>8</v>
      </c>
      <c r="Z6150" s="14">
        <f t="shared" si="857"/>
        <v>117489.60000000001</v>
      </c>
      <c r="AA6150" s="7">
        <f>VLOOKUP(G6150,[2]Ma_KH!$A:$R,14,0)</f>
        <v>60</v>
      </c>
      <c r="AD6150" s="7" t="str">
        <f>IFERROR(VLOOKUP(J6150,'Chuyển Mã'!$B$3:$C$9,2,0),"")</f>
        <v>Tỉnh</v>
      </c>
      <c r="AE6150" s="7" t="str">
        <f t="shared" si="859"/>
        <v>Chân giò heo muối 300g</v>
      </c>
      <c r="AF6150" s="7">
        <f t="shared" si="860"/>
        <v>20</v>
      </c>
    </row>
    <row r="6151" spans="1:32" x14ac:dyDescent="0.25">
      <c r="A6151" s="65">
        <v>45907</v>
      </c>
      <c r="B6151" s="25">
        <v>4176885397</v>
      </c>
      <c r="C6151" s="80" t="s">
        <v>7214</v>
      </c>
      <c r="D6151" s="81">
        <v>45913</v>
      </c>
      <c r="G6151" s="13" t="s">
        <v>7657</v>
      </c>
      <c r="I6151" s="25" t="s">
        <v>9132</v>
      </c>
      <c r="J6151" s="13" t="s">
        <v>1796</v>
      </c>
      <c r="K6151" s="13" t="s">
        <v>35</v>
      </c>
      <c r="L6151" s="25" t="str">
        <f>VLOOKUP($K6151,[2]TONG_SL!$A:$D,2,0)</f>
        <v>Tai heo muối 200g</v>
      </c>
      <c r="N6151" s="25" t="str">
        <f t="shared" si="858"/>
        <v>K-C6</v>
      </c>
      <c r="Q6151" s="25" t="str">
        <f>VLOOKUP(K6151,[2]TONG_SL!$A:$D,3,0)</f>
        <v>Túi</v>
      </c>
      <c r="R6151" s="1">
        <v>5</v>
      </c>
      <c r="T6151" s="1">
        <f>VLOOKUP(VLOOKUP(G6151,[2]Ma_KH!$A:$R,18,0)&amp;K6151,[2]Gia_MB!$A:$F,6,0)</f>
        <v>55595</v>
      </c>
      <c r="U6151" s="14">
        <f t="shared" si="854"/>
        <v>277975</v>
      </c>
      <c r="W6151" s="64">
        <f t="shared" si="855"/>
        <v>0</v>
      </c>
      <c r="X6151" s="3" t="str">
        <f t="shared" si="856"/>
        <v>8</v>
      </c>
      <c r="Z6151" s="14">
        <f t="shared" si="857"/>
        <v>22238</v>
      </c>
      <c r="AA6151" s="7">
        <f>VLOOKUP(G6151,[2]Ma_KH!$A:$R,14,0)</f>
        <v>60</v>
      </c>
      <c r="AD6151" s="7" t="str">
        <f>IFERROR(VLOOKUP(J6151,'Chuyển Mã'!$B$3:$C$9,2,0),"")</f>
        <v>Tỉnh</v>
      </c>
      <c r="AE6151" s="7" t="str">
        <f t="shared" si="859"/>
        <v>Tai heo muối 200g</v>
      </c>
      <c r="AF6151" s="7">
        <f t="shared" si="860"/>
        <v>5</v>
      </c>
    </row>
    <row r="6152" spans="1:32" x14ac:dyDescent="0.25">
      <c r="A6152" s="11">
        <v>45910</v>
      </c>
      <c r="B6152" s="25">
        <v>4176799893</v>
      </c>
      <c r="C6152" s="80" t="s">
        <v>7214</v>
      </c>
      <c r="D6152" s="81">
        <v>45913</v>
      </c>
      <c r="G6152" s="13" t="s">
        <v>7657</v>
      </c>
      <c r="I6152" s="25" t="s">
        <v>9132</v>
      </c>
      <c r="J6152" s="13" t="s">
        <v>1796</v>
      </c>
      <c r="K6152" s="13" t="s">
        <v>51</v>
      </c>
      <c r="L6152" s="25" t="str">
        <f>VLOOKUP($K6152,[2]TONG_SL!$A:$D,2,0)</f>
        <v>Mọc Nấm Hương 250g</v>
      </c>
      <c r="N6152" s="25" t="str">
        <f t="shared" si="858"/>
        <v>K-C6</v>
      </c>
      <c r="Q6152" s="25" t="str">
        <f>VLOOKUP(K6152,[2]TONG_SL!$A:$D,3,0)</f>
        <v>Túi</v>
      </c>
      <c r="R6152" s="1">
        <v>5</v>
      </c>
      <c r="T6152" s="1">
        <f>VLOOKUP(VLOOKUP(G6152,[2]Ma_KH!$A:$R,18,0)&amp;K6152,[2]Gia_MB!$A:$F,6,0)</f>
        <v>46000</v>
      </c>
      <c r="U6152" s="14">
        <f t="shared" si="854"/>
        <v>230000</v>
      </c>
      <c r="W6152" s="64">
        <f t="shared" si="855"/>
        <v>0</v>
      </c>
      <c r="X6152" s="3" t="str">
        <f t="shared" si="856"/>
        <v>8</v>
      </c>
      <c r="Z6152" s="14">
        <f t="shared" si="857"/>
        <v>18400</v>
      </c>
      <c r="AA6152" s="7">
        <f>VLOOKUP(G6152,[2]Ma_KH!$A:$R,14,0)</f>
        <v>60</v>
      </c>
      <c r="AD6152" s="7" t="str">
        <f>IFERROR(VLOOKUP(J6152,'Chuyển Mã'!$B$3:$C$9,2,0),"")</f>
        <v>Tỉnh</v>
      </c>
      <c r="AE6152" s="7" t="str">
        <f t="shared" si="859"/>
        <v>Mọc Nấm Hương 250g</v>
      </c>
      <c r="AF6152" s="7">
        <f t="shared" si="860"/>
        <v>5</v>
      </c>
    </row>
    <row r="6153" spans="1:32" x14ac:dyDescent="0.25">
      <c r="A6153" s="11">
        <v>45910</v>
      </c>
      <c r="B6153" s="25">
        <v>4176799893</v>
      </c>
      <c r="C6153" s="80" t="s">
        <v>7214</v>
      </c>
      <c r="D6153" s="81">
        <v>45913</v>
      </c>
      <c r="G6153" s="13" t="s">
        <v>7529</v>
      </c>
      <c r="I6153" s="25" t="s">
        <v>9133</v>
      </c>
      <c r="J6153" s="13" t="s">
        <v>1796</v>
      </c>
      <c r="K6153" s="13" t="s">
        <v>30</v>
      </c>
      <c r="L6153" s="25" t="str">
        <f>VLOOKUP($K6153,[2]TONG_SL!$A:$D,2,0)</f>
        <v>Gà muối 500g</v>
      </c>
      <c r="N6153" s="25" t="str">
        <f t="shared" si="858"/>
        <v>K-C6</v>
      </c>
      <c r="Q6153" s="25" t="str">
        <f>VLOOKUP(K6153,[2]TONG_SL!$A:$D,3,0)</f>
        <v>Túi</v>
      </c>
      <c r="R6153" s="1">
        <v>10</v>
      </c>
      <c r="T6153" s="1">
        <f>VLOOKUP(VLOOKUP(G6153,[2]Ma_KH!$A:$R,18,0)&amp;K6153,[2]Gia_MB!$A:$F,6,0)</f>
        <v>111058</v>
      </c>
      <c r="U6153" s="14">
        <f t="shared" ref="U6153:U6216" si="861">T6153*R6153</f>
        <v>1110580</v>
      </c>
      <c r="W6153" s="64">
        <f t="shared" ref="W6153:W6216" si="862">U6153*V6153</f>
        <v>0</v>
      </c>
      <c r="X6153" s="3" t="str">
        <f t="shared" ref="X6153:X6216" si="863">IF(B6153&lt;&gt;"","8","0")</f>
        <v>8</v>
      </c>
      <c r="Z6153" s="14">
        <f t="shared" ref="Z6153:Z6216" si="864">U6153*X6153%</f>
        <v>88846.400000000009</v>
      </c>
      <c r="AA6153" s="7">
        <f>VLOOKUP(G6153,[2]Ma_KH!$A:$R,14,0)</f>
        <v>60</v>
      </c>
      <c r="AD6153" s="7" t="str">
        <f>IFERROR(VLOOKUP(J6153,'Chuyển Mã'!$B$3:$C$9,2,0),"")</f>
        <v>Tỉnh</v>
      </c>
      <c r="AE6153" s="7" t="str">
        <f t="shared" si="859"/>
        <v>Gà muối 500g</v>
      </c>
      <c r="AF6153" s="7">
        <f t="shared" si="860"/>
        <v>10</v>
      </c>
    </row>
    <row r="6154" spans="1:32" x14ac:dyDescent="0.25">
      <c r="A6154" s="11">
        <v>45910</v>
      </c>
      <c r="B6154" s="25">
        <v>4176799893</v>
      </c>
      <c r="C6154" s="80" t="s">
        <v>7214</v>
      </c>
      <c r="D6154" s="81">
        <v>45913</v>
      </c>
      <c r="G6154" s="13" t="s">
        <v>7529</v>
      </c>
      <c r="I6154" s="25" t="s">
        <v>9133</v>
      </c>
      <c r="J6154" s="13" t="s">
        <v>1796</v>
      </c>
      <c r="K6154" s="13" t="s">
        <v>27</v>
      </c>
      <c r="L6154" s="25" t="str">
        <f>VLOOKUP($K6154,[2]TONG_SL!$A:$D,2,0)</f>
        <v>Chân giò heo muối 300g</v>
      </c>
      <c r="N6154" s="25" t="str">
        <f t="shared" si="858"/>
        <v>K-C6</v>
      </c>
      <c r="Q6154" s="25" t="str">
        <f>VLOOKUP(K6154,[2]TONG_SL!$A:$D,3,0)</f>
        <v>Túi</v>
      </c>
      <c r="R6154" s="1">
        <v>5</v>
      </c>
      <c r="T6154" s="1">
        <f>VLOOKUP(VLOOKUP(G6154,[2]Ma_KH!$A:$R,18,0)&amp;K6154,[2]Gia_MB!$A:$F,6,0)</f>
        <v>73431</v>
      </c>
      <c r="U6154" s="14">
        <f t="shared" si="861"/>
        <v>367155</v>
      </c>
      <c r="W6154" s="64">
        <f t="shared" si="862"/>
        <v>0</v>
      </c>
      <c r="X6154" s="3" t="str">
        <f t="shared" si="863"/>
        <v>8</v>
      </c>
      <c r="Z6154" s="14">
        <f t="shared" si="864"/>
        <v>29372.400000000001</v>
      </c>
      <c r="AA6154" s="7">
        <f>VLOOKUP(G6154,[2]Ma_KH!$A:$R,14,0)</f>
        <v>60</v>
      </c>
      <c r="AD6154" s="7" t="str">
        <f>IFERROR(VLOOKUP(J6154,'Chuyển Mã'!$B$3:$C$9,2,0),"")</f>
        <v>Tỉnh</v>
      </c>
      <c r="AE6154" s="7" t="str">
        <f t="shared" si="859"/>
        <v>Chân giò heo muối 300g</v>
      </c>
      <c r="AF6154" s="7">
        <f t="shared" si="860"/>
        <v>5</v>
      </c>
    </row>
    <row r="6155" spans="1:32" x14ac:dyDescent="0.25">
      <c r="A6155" s="11">
        <v>45910</v>
      </c>
      <c r="B6155" s="25">
        <v>4176799893</v>
      </c>
      <c r="C6155" s="80" t="s">
        <v>7214</v>
      </c>
      <c r="D6155" s="81">
        <v>45913</v>
      </c>
      <c r="G6155" s="13" t="s">
        <v>7529</v>
      </c>
      <c r="I6155" s="25" t="s">
        <v>9133</v>
      </c>
      <c r="J6155" s="13" t="s">
        <v>1796</v>
      </c>
      <c r="K6155" s="13" t="s">
        <v>51</v>
      </c>
      <c r="L6155" s="25" t="str">
        <f>VLOOKUP($K6155,[2]TONG_SL!$A:$D,2,0)</f>
        <v>Mọc Nấm Hương 250g</v>
      </c>
      <c r="N6155" s="25" t="str">
        <f t="shared" si="858"/>
        <v>K-C6</v>
      </c>
      <c r="Q6155" s="25" t="str">
        <f>VLOOKUP(K6155,[2]TONG_SL!$A:$D,3,0)</f>
        <v>Túi</v>
      </c>
      <c r="R6155" s="1">
        <v>5</v>
      </c>
      <c r="T6155" s="1">
        <f>VLOOKUP(VLOOKUP(G6155,[2]Ma_KH!$A:$R,18,0)&amp;K6155,[2]Gia_MB!$A:$F,6,0)</f>
        <v>46000</v>
      </c>
      <c r="U6155" s="14">
        <f t="shared" si="861"/>
        <v>230000</v>
      </c>
      <c r="W6155" s="64">
        <f t="shared" si="862"/>
        <v>0</v>
      </c>
      <c r="X6155" s="3" t="str">
        <f t="shared" si="863"/>
        <v>8</v>
      </c>
      <c r="Z6155" s="14">
        <f t="shared" si="864"/>
        <v>18400</v>
      </c>
      <c r="AA6155" s="7">
        <f>VLOOKUP(G6155,[2]Ma_KH!$A:$R,14,0)</f>
        <v>60</v>
      </c>
      <c r="AD6155" s="7" t="str">
        <f>IFERROR(VLOOKUP(J6155,'Chuyển Mã'!$B$3:$C$9,2,0),"")</f>
        <v>Tỉnh</v>
      </c>
      <c r="AE6155" s="7" t="str">
        <f t="shared" si="859"/>
        <v>Mọc Nấm Hương 250g</v>
      </c>
      <c r="AF6155" s="7">
        <f t="shared" si="860"/>
        <v>5</v>
      </c>
    </row>
    <row r="6156" spans="1:32" x14ac:dyDescent="0.25">
      <c r="A6156" s="11">
        <v>45910</v>
      </c>
      <c r="B6156" s="25">
        <v>4176827400</v>
      </c>
      <c r="C6156" s="80" t="s">
        <v>7214</v>
      </c>
      <c r="D6156" s="81">
        <v>45913</v>
      </c>
      <c r="G6156" s="13" t="s">
        <v>7529</v>
      </c>
      <c r="I6156" s="25" t="s">
        <v>9133</v>
      </c>
      <c r="J6156" s="13" t="s">
        <v>1796</v>
      </c>
      <c r="K6156" s="13" t="s">
        <v>39</v>
      </c>
      <c r="L6156" s="25" t="str">
        <f>VLOOKUP($K6156,[2]TONG_SL!$A:$D,2,0)</f>
        <v>Chả cốm 300g</v>
      </c>
      <c r="N6156" s="25" t="str">
        <f t="shared" si="858"/>
        <v>K-C6</v>
      </c>
      <c r="Q6156" s="25" t="str">
        <f>VLOOKUP(K6156,[2]TONG_SL!$A:$D,3,0)</f>
        <v>Túi</v>
      </c>
      <c r="R6156" s="1">
        <v>5</v>
      </c>
      <c r="T6156" s="1">
        <f>VLOOKUP(VLOOKUP(G6156,[2]Ma_KH!$A:$R,18,0)&amp;K6156,[2]Gia_MB!$A:$F,6,0)</f>
        <v>74250</v>
      </c>
      <c r="U6156" s="14">
        <f t="shared" si="861"/>
        <v>371250</v>
      </c>
      <c r="W6156" s="64">
        <f t="shared" si="862"/>
        <v>0</v>
      </c>
      <c r="X6156" s="3" t="str">
        <f t="shared" si="863"/>
        <v>8</v>
      </c>
      <c r="Z6156" s="14">
        <f t="shared" si="864"/>
        <v>29700</v>
      </c>
      <c r="AA6156" s="7">
        <f>VLOOKUP(G6156,[2]Ma_KH!$A:$R,14,0)</f>
        <v>60</v>
      </c>
      <c r="AD6156" s="7" t="str">
        <f>IFERROR(VLOOKUP(J6156,'Chuyển Mã'!$B$3:$C$9,2,0),"")</f>
        <v>Tỉnh</v>
      </c>
      <c r="AE6156" s="7" t="str">
        <f t="shared" si="859"/>
        <v>Chả cốm 300g</v>
      </c>
      <c r="AF6156" s="7">
        <f t="shared" si="860"/>
        <v>5</v>
      </c>
    </row>
    <row r="6157" spans="1:32" x14ac:dyDescent="0.25">
      <c r="A6157" s="11">
        <v>45910</v>
      </c>
      <c r="B6157" s="25">
        <v>4176827400</v>
      </c>
      <c r="C6157" s="80" t="s">
        <v>7214</v>
      </c>
      <c r="D6157" s="81">
        <v>45913</v>
      </c>
      <c r="G6157" s="13" t="s">
        <v>7309</v>
      </c>
      <c r="I6157" s="25" t="s">
        <v>9134</v>
      </c>
      <c r="J6157" s="13" t="s">
        <v>1796</v>
      </c>
      <c r="K6157" s="13" t="s">
        <v>51</v>
      </c>
      <c r="L6157" s="25" t="str">
        <f>VLOOKUP($K6157,[2]TONG_SL!$A:$D,2,0)</f>
        <v>Mọc Nấm Hương 250g</v>
      </c>
      <c r="N6157" s="25" t="str">
        <f t="shared" si="858"/>
        <v>K-C6</v>
      </c>
      <c r="Q6157" s="25" t="str">
        <f>VLOOKUP(K6157,[2]TONG_SL!$A:$D,3,0)</f>
        <v>Túi</v>
      </c>
      <c r="R6157" s="1">
        <v>6</v>
      </c>
      <c r="T6157" s="1">
        <f>VLOOKUP(VLOOKUP(G6157,[2]Ma_KH!$A:$R,18,0)&amp;K6157,[2]Gia_MB!$A:$F,6,0)</f>
        <v>46000</v>
      </c>
      <c r="U6157" s="14">
        <f t="shared" si="861"/>
        <v>276000</v>
      </c>
      <c r="W6157" s="64">
        <f t="shared" si="862"/>
        <v>0</v>
      </c>
      <c r="X6157" s="3" t="str">
        <f t="shared" si="863"/>
        <v>8</v>
      </c>
      <c r="Z6157" s="14">
        <f t="shared" si="864"/>
        <v>22080</v>
      </c>
      <c r="AA6157" s="7">
        <f>VLOOKUP(G6157,[2]Ma_KH!$A:$R,14,0)</f>
        <v>60</v>
      </c>
      <c r="AD6157" s="7" t="str">
        <f>IFERROR(VLOOKUP(J6157,'Chuyển Mã'!$B$3:$C$9,2,0),"")</f>
        <v>Tỉnh</v>
      </c>
      <c r="AE6157" s="7" t="str">
        <f t="shared" si="859"/>
        <v>Mọc Nấm Hương 250g</v>
      </c>
      <c r="AF6157" s="7">
        <f t="shared" si="860"/>
        <v>6</v>
      </c>
    </row>
    <row r="6158" spans="1:32" x14ac:dyDescent="0.25">
      <c r="A6158" s="11">
        <v>45910</v>
      </c>
      <c r="B6158" s="25">
        <v>4176827400</v>
      </c>
      <c r="C6158" s="80" t="s">
        <v>7214</v>
      </c>
      <c r="D6158" s="81">
        <v>45913</v>
      </c>
      <c r="G6158" s="13" t="s">
        <v>7309</v>
      </c>
      <c r="I6158" s="25" t="s">
        <v>9134</v>
      </c>
      <c r="J6158" s="13" t="s">
        <v>1796</v>
      </c>
      <c r="K6158" s="13" t="s">
        <v>35</v>
      </c>
      <c r="L6158" s="25" t="str">
        <f>VLOOKUP($K6158,[2]TONG_SL!$A:$D,2,0)</f>
        <v>Tai heo muối 200g</v>
      </c>
      <c r="N6158" s="25" t="str">
        <f t="shared" si="858"/>
        <v>K-C6</v>
      </c>
      <c r="Q6158" s="25" t="str">
        <f>VLOOKUP(K6158,[2]TONG_SL!$A:$D,3,0)</f>
        <v>Túi</v>
      </c>
      <c r="R6158" s="1">
        <v>9</v>
      </c>
      <c r="T6158" s="1">
        <f>VLOOKUP(VLOOKUP(G6158,[2]Ma_KH!$A:$R,18,0)&amp;K6158,[2]Gia_MB!$A:$F,6,0)</f>
        <v>55595</v>
      </c>
      <c r="U6158" s="14">
        <f t="shared" si="861"/>
        <v>500355</v>
      </c>
      <c r="W6158" s="64">
        <f t="shared" si="862"/>
        <v>0</v>
      </c>
      <c r="X6158" s="3" t="str">
        <f t="shared" si="863"/>
        <v>8</v>
      </c>
      <c r="Z6158" s="14">
        <f t="shared" si="864"/>
        <v>40028.400000000001</v>
      </c>
      <c r="AA6158" s="7">
        <f>VLOOKUP(G6158,[2]Ma_KH!$A:$R,14,0)</f>
        <v>60</v>
      </c>
      <c r="AD6158" s="7" t="str">
        <f>IFERROR(VLOOKUP(J6158,'Chuyển Mã'!$B$3:$C$9,2,0),"")</f>
        <v>Tỉnh</v>
      </c>
      <c r="AE6158" s="7" t="str">
        <f t="shared" si="859"/>
        <v>Tai heo muối 200g</v>
      </c>
      <c r="AF6158" s="7">
        <f t="shared" si="860"/>
        <v>9</v>
      </c>
    </row>
    <row r="6159" spans="1:32" x14ac:dyDescent="0.25">
      <c r="A6159" s="11">
        <v>45910</v>
      </c>
      <c r="B6159" s="25">
        <v>4176827400</v>
      </c>
      <c r="C6159" s="80" t="s">
        <v>7214</v>
      </c>
      <c r="D6159" s="81">
        <v>45913</v>
      </c>
      <c r="G6159" s="13" t="s">
        <v>7309</v>
      </c>
      <c r="I6159" s="25" t="s">
        <v>9134</v>
      </c>
      <c r="J6159" s="13" t="s">
        <v>1796</v>
      </c>
      <c r="K6159" s="13" t="s">
        <v>32</v>
      </c>
      <c r="L6159" s="25" t="str">
        <f>VLOOKUP($K6159,[2]TONG_SL!$A:$D,2,0)</f>
        <v>Giò Tai Lưỡi Xào 250</v>
      </c>
      <c r="N6159" s="25" t="str">
        <f t="shared" si="858"/>
        <v>K-C6</v>
      </c>
      <c r="Q6159" s="25" t="str">
        <f>VLOOKUP(K6159,[2]TONG_SL!$A:$D,3,0)</f>
        <v>Túi</v>
      </c>
      <c r="R6159" s="1">
        <v>9</v>
      </c>
      <c r="T6159" s="1">
        <f>VLOOKUP(VLOOKUP(G6159,[2]Ma_KH!$A:$R,18,0)&amp;K6159,[2]Gia_MB!$A:$F,6,0)</f>
        <v>50183</v>
      </c>
      <c r="U6159" s="14">
        <f t="shared" si="861"/>
        <v>451647</v>
      </c>
      <c r="W6159" s="64">
        <f t="shared" si="862"/>
        <v>0</v>
      </c>
      <c r="X6159" s="3" t="str">
        <f t="shared" si="863"/>
        <v>8</v>
      </c>
      <c r="Z6159" s="14">
        <f t="shared" si="864"/>
        <v>36131.760000000002</v>
      </c>
      <c r="AA6159" s="7">
        <f>VLOOKUP(G6159,[2]Ma_KH!$A:$R,14,0)</f>
        <v>60</v>
      </c>
      <c r="AD6159" s="7" t="str">
        <f>IFERROR(VLOOKUP(J6159,'Chuyển Mã'!$B$3:$C$9,2,0),"")</f>
        <v>Tỉnh</v>
      </c>
      <c r="AE6159" s="7" t="str">
        <f t="shared" si="859"/>
        <v>Giò Tai Lưỡi Xào 250</v>
      </c>
      <c r="AF6159" s="7">
        <f t="shared" si="860"/>
        <v>9</v>
      </c>
    </row>
    <row r="6160" spans="1:32" x14ac:dyDescent="0.25">
      <c r="A6160" s="11">
        <v>45910</v>
      </c>
      <c r="B6160" s="25">
        <v>4176827400</v>
      </c>
      <c r="C6160" s="80" t="s">
        <v>7214</v>
      </c>
      <c r="D6160" s="81">
        <v>45913</v>
      </c>
      <c r="G6160" s="13" t="s">
        <v>7309</v>
      </c>
      <c r="I6160" s="25" t="s">
        <v>9134</v>
      </c>
      <c r="J6160" s="13" t="s">
        <v>1796</v>
      </c>
      <c r="K6160" s="13" t="s">
        <v>7213</v>
      </c>
      <c r="L6160" s="25" t="str">
        <f>VLOOKUP($K6160,[2]TONG_SL!$A:$D,2,0)</f>
        <v>Chả nướng 300g</v>
      </c>
      <c r="N6160" s="25" t="str">
        <f t="shared" si="858"/>
        <v>K-C6</v>
      </c>
      <c r="Q6160" s="25" t="str">
        <f>VLOOKUP(K6160,[2]TONG_SL!$A:$D,3,0)</f>
        <v>Túi</v>
      </c>
      <c r="R6160" s="1">
        <v>9</v>
      </c>
      <c r="T6160" s="1">
        <f>VLOOKUP(VLOOKUP(G6160,[2]Ma_KH!$A:$R,18,0)&amp;K6160,[2]Gia_MB!$A:$F,6,0)</f>
        <v>70950</v>
      </c>
      <c r="U6160" s="14">
        <f t="shared" si="861"/>
        <v>638550</v>
      </c>
      <c r="W6160" s="64">
        <f t="shared" si="862"/>
        <v>0</v>
      </c>
      <c r="X6160" s="3" t="str">
        <f t="shared" si="863"/>
        <v>8</v>
      </c>
      <c r="Z6160" s="14">
        <f t="shared" si="864"/>
        <v>51084</v>
      </c>
      <c r="AA6160" s="7">
        <f>VLOOKUP(G6160,[2]Ma_KH!$A:$R,14,0)</f>
        <v>60</v>
      </c>
      <c r="AD6160" s="7" t="str">
        <f>IFERROR(VLOOKUP(J6160,'Chuyển Mã'!$B$3:$C$9,2,0),"")</f>
        <v>Tỉnh</v>
      </c>
      <c r="AE6160" s="7" t="str">
        <f t="shared" si="859"/>
        <v>Chả nướng 300g</v>
      </c>
      <c r="AF6160" s="7">
        <f t="shared" si="860"/>
        <v>9</v>
      </c>
    </row>
    <row r="6161" spans="1:32" x14ac:dyDescent="0.25">
      <c r="A6161" s="11">
        <v>45911</v>
      </c>
      <c r="B6161" s="25">
        <v>4176862751</v>
      </c>
      <c r="C6161" s="80" t="s">
        <v>7214</v>
      </c>
      <c r="D6161" s="81">
        <v>45913</v>
      </c>
      <c r="G6161" s="13" t="s">
        <v>7309</v>
      </c>
      <c r="I6161" s="25" t="s">
        <v>9134</v>
      </c>
      <c r="J6161" s="13" t="s">
        <v>1796</v>
      </c>
      <c r="K6161" s="13" t="s">
        <v>30</v>
      </c>
      <c r="L6161" s="25" t="str">
        <f>VLOOKUP($K6161,[2]TONG_SL!$A:$D,2,0)</f>
        <v>Gà muối 500g</v>
      </c>
      <c r="N6161" s="25" t="str">
        <f t="shared" si="858"/>
        <v>K-C6</v>
      </c>
      <c r="Q6161" s="25" t="str">
        <f>VLOOKUP(K6161,[2]TONG_SL!$A:$D,3,0)</f>
        <v>Túi</v>
      </c>
      <c r="R6161" s="1">
        <v>10</v>
      </c>
      <c r="T6161" s="1">
        <f>VLOOKUP(VLOOKUP(G6161,[2]Ma_KH!$A:$R,18,0)&amp;K6161,[2]Gia_MB!$A:$F,6,0)</f>
        <v>111058</v>
      </c>
      <c r="U6161" s="14">
        <f t="shared" si="861"/>
        <v>1110580</v>
      </c>
      <c r="W6161" s="64">
        <f t="shared" si="862"/>
        <v>0</v>
      </c>
      <c r="X6161" s="3" t="str">
        <f t="shared" si="863"/>
        <v>8</v>
      </c>
      <c r="Z6161" s="14">
        <f t="shared" si="864"/>
        <v>88846.400000000009</v>
      </c>
      <c r="AA6161" s="7">
        <f>VLOOKUP(G6161,[2]Ma_KH!$A:$R,14,0)</f>
        <v>60</v>
      </c>
      <c r="AD6161" s="7" t="str">
        <f>IFERROR(VLOOKUP(J6161,'Chuyển Mã'!$B$3:$C$9,2,0),"")</f>
        <v>Tỉnh</v>
      </c>
      <c r="AE6161" s="7" t="str">
        <f t="shared" si="859"/>
        <v>Gà muối 500g</v>
      </c>
      <c r="AF6161" s="7">
        <f t="shared" si="860"/>
        <v>10</v>
      </c>
    </row>
    <row r="6162" spans="1:32" x14ac:dyDescent="0.25">
      <c r="A6162" s="11">
        <v>45911</v>
      </c>
      <c r="B6162" s="25">
        <v>4176862751</v>
      </c>
      <c r="C6162" s="80" t="s">
        <v>7214</v>
      </c>
      <c r="D6162" s="81">
        <v>45913</v>
      </c>
      <c r="G6162" s="13" t="s">
        <v>7329</v>
      </c>
      <c r="I6162" s="25" t="s">
        <v>9135</v>
      </c>
      <c r="J6162" s="13" t="s">
        <v>1796</v>
      </c>
      <c r="K6162" s="13" t="s">
        <v>27</v>
      </c>
      <c r="L6162" s="25" t="str">
        <f>VLOOKUP($K6162,[2]TONG_SL!$A:$D,2,0)</f>
        <v>Chân giò heo muối 300g</v>
      </c>
      <c r="N6162" s="25" t="str">
        <f t="shared" si="858"/>
        <v>K-C6</v>
      </c>
      <c r="Q6162" s="25" t="str">
        <f>VLOOKUP(K6162,[2]TONG_SL!$A:$D,3,0)</f>
        <v>Túi</v>
      </c>
      <c r="R6162" s="1">
        <v>30</v>
      </c>
      <c r="T6162" s="1">
        <f>VLOOKUP(VLOOKUP(G6162,[2]Ma_KH!$A:$R,18,0)&amp;K6162,[2]Gia_MB!$A:$F,6,0)</f>
        <v>73431</v>
      </c>
      <c r="U6162" s="14">
        <f t="shared" si="861"/>
        <v>2202930</v>
      </c>
      <c r="W6162" s="64">
        <f t="shared" si="862"/>
        <v>0</v>
      </c>
      <c r="X6162" s="3" t="str">
        <f t="shared" si="863"/>
        <v>8</v>
      </c>
      <c r="Z6162" s="14">
        <f t="shared" si="864"/>
        <v>176234.4</v>
      </c>
      <c r="AA6162" s="7">
        <f>VLOOKUP(G6162,[2]Ma_KH!$A:$R,14,0)</f>
        <v>60</v>
      </c>
      <c r="AD6162" s="7" t="str">
        <f>IFERROR(VLOOKUP(J6162,'Chuyển Mã'!$B$3:$C$9,2,0),"")</f>
        <v>Tỉnh</v>
      </c>
      <c r="AE6162" s="7" t="str">
        <f t="shared" si="859"/>
        <v>Chân giò heo muối 300g</v>
      </c>
      <c r="AF6162" s="7">
        <f t="shared" si="860"/>
        <v>30</v>
      </c>
    </row>
    <row r="6163" spans="1:32" x14ac:dyDescent="0.25">
      <c r="A6163" s="11">
        <v>45911</v>
      </c>
      <c r="B6163" s="25">
        <v>4176862751</v>
      </c>
      <c r="C6163" s="80" t="s">
        <v>7214</v>
      </c>
      <c r="D6163" s="81">
        <v>45913</v>
      </c>
      <c r="G6163" s="13" t="s">
        <v>7329</v>
      </c>
      <c r="I6163" s="25" t="s">
        <v>9135</v>
      </c>
      <c r="J6163" s="13" t="s">
        <v>1796</v>
      </c>
      <c r="K6163" s="13" t="s">
        <v>35</v>
      </c>
      <c r="L6163" s="25" t="str">
        <f>VLOOKUP($K6163,[2]TONG_SL!$A:$D,2,0)</f>
        <v>Tai heo muối 200g</v>
      </c>
      <c r="N6163" s="25" t="str">
        <f t="shared" si="858"/>
        <v>K-C6</v>
      </c>
      <c r="Q6163" s="25" t="str">
        <f>VLOOKUP(K6163,[2]TONG_SL!$A:$D,3,0)</f>
        <v>Túi</v>
      </c>
      <c r="R6163" s="1">
        <v>10</v>
      </c>
      <c r="T6163" s="1">
        <f>VLOOKUP(VLOOKUP(G6163,[2]Ma_KH!$A:$R,18,0)&amp;K6163,[2]Gia_MB!$A:$F,6,0)</f>
        <v>55595</v>
      </c>
      <c r="U6163" s="14">
        <f t="shared" si="861"/>
        <v>555950</v>
      </c>
      <c r="W6163" s="64">
        <f t="shared" si="862"/>
        <v>0</v>
      </c>
      <c r="X6163" s="3" t="str">
        <f t="shared" si="863"/>
        <v>8</v>
      </c>
      <c r="Z6163" s="14">
        <f t="shared" si="864"/>
        <v>44476</v>
      </c>
      <c r="AA6163" s="7">
        <f>VLOOKUP(G6163,[2]Ma_KH!$A:$R,14,0)</f>
        <v>60</v>
      </c>
      <c r="AD6163" s="7" t="str">
        <f>IFERROR(VLOOKUP(J6163,'Chuyển Mã'!$B$3:$C$9,2,0),"")</f>
        <v>Tỉnh</v>
      </c>
      <c r="AE6163" s="7" t="str">
        <f t="shared" si="859"/>
        <v>Tai heo muối 200g</v>
      </c>
      <c r="AF6163" s="7">
        <f t="shared" si="860"/>
        <v>10</v>
      </c>
    </row>
    <row r="6164" spans="1:32" x14ac:dyDescent="0.25">
      <c r="A6164" s="11">
        <v>45911</v>
      </c>
      <c r="B6164" s="25">
        <v>4176862751</v>
      </c>
      <c r="C6164" s="80" t="s">
        <v>7214</v>
      </c>
      <c r="D6164" s="81">
        <v>45913</v>
      </c>
      <c r="G6164" s="13" t="s">
        <v>7329</v>
      </c>
      <c r="I6164" s="25" t="s">
        <v>9135</v>
      </c>
      <c r="J6164" s="13" t="s">
        <v>1796</v>
      </c>
      <c r="K6164" s="13" t="s">
        <v>8963</v>
      </c>
      <c r="L6164" s="25" t="str">
        <f>VLOOKUP($K6164,[2]TONG_SL!$A:$D,2,0)</f>
        <v>Giò sụn gà 250g</v>
      </c>
      <c r="N6164" s="25" t="str">
        <f t="shared" si="858"/>
        <v>K-C6</v>
      </c>
      <c r="Q6164" s="25" t="str">
        <f>VLOOKUP(K6164,[2]TONG_SL!$A:$D,3,0)</f>
        <v>Túi</v>
      </c>
      <c r="R6164" s="1">
        <v>5</v>
      </c>
      <c r="T6164" s="1">
        <f>VLOOKUP(VLOOKUP(G6164,[2]Ma_KH!$A:$R,18,0)&amp;K6164,[2]Gia_MB!$A:$F,6,0)</f>
        <v>50400</v>
      </c>
      <c r="U6164" s="14">
        <f t="shared" si="861"/>
        <v>252000</v>
      </c>
      <c r="W6164" s="64">
        <f t="shared" si="862"/>
        <v>0</v>
      </c>
      <c r="X6164" s="3" t="str">
        <f t="shared" si="863"/>
        <v>8</v>
      </c>
      <c r="Z6164" s="14">
        <f t="shared" si="864"/>
        <v>20160</v>
      </c>
      <c r="AA6164" s="7">
        <f>VLOOKUP(G6164,[2]Ma_KH!$A:$R,14,0)</f>
        <v>60</v>
      </c>
      <c r="AD6164" s="7" t="str">
        <f>IFERROR(VLOOKUP(J6164,'Chuyển Mã'!$B$3:$C$9,2,0),"")</f>
        <v>Tỉnh</v>
      </c>
      <c r="AE6164" s="7" t="str">
        <f t="shared" si="859"/>
        <v>Giò sụn gà 250g</v>
      </c>
      <c r="AF6164" s="7">
        <f t="shared" si="860"/>
        <v>5</v>
      </c>
    </row>
    <row r="6165" spans="1:32" x14ac:dyDescent="0.25">
      <c r="A6165" s="11">
        <v>45911</v>
      </c>
      <c r="B6165" s="25">
        <v>4176862751</v>
      </c>
      <c r="C6165" s="80" t="s">
        <v>7214</v>
      </c>
      <c r="D6165" s="81">
        <v>45913</v>
      </c>
      <c r="G6165" s="13" t="s">
        <v>7329</v>
      </c>
      <c r="I6165" s="25" t="s">
        <v>9135</v>
      </c>
      <c r="J6165" s="13" t="s">
        <v>1796</v>
      </c>
      <c r="K6165" s="13" t="s">
        <v>39</v>
      </c>
      <c r="L6165" s="25" t="str">
        <f>VLOOKUP($K6165,[2]TONG_SL!$A:$D,2,0)</f>
        <v>Chả cốm 300g</v>
      </c>
      <c r="N6165" s="25" t="str">
        <f t="shared" si="858"/>
        <v>K-C6</v>
      </c>
      <c r="Q6165" s="25" t="str">
        <f>VLOOKUP(K6165,[2]TONG_SL!$A:$D,3,0)</f>
        <v>Túi</v>
      </c>
      <c r="R6165" s="1">
        <v>5</v>
      </c>
      <c r="T6165" s="1">
        <f>VLOOKUP(VLOOKUP(G6165,[2]Ma_KH!$A:$R,18,0)&amp;K6165,[2]Gia_MB!$A:$F,6,0)</f>
        <v>74250</v>
      </c>
      <c r="U6165" s="14">
        <f t="shared" si="861"/>
        <v>371250</v>
      </c>
      <c r="W6165" s="64">
        <f t="shared" si="862"/>
        <v>0</v>
      </c>
      <c r="X6165" s="3" t="str">
        <f t="shared" si="863"/>
        <v>8</v>
      </c>
      <c r="Z6165" s="14">
        <f t="shared" si="864"/>
        <v>29700</v>
      </c>
      <c r="AA6165" s="7">
        <f>VLOOKUP(G6165,[2]Ma_KH!$A:$R,14,0)</f>
        <v>60</v>
      </c>
      <c r="AD6165" s="7" t="str">
        <f>IFERROR(VLOOKUP(J6165,'Chuyển Mã'!$B$3:$C$9,2,0),"")</f>
        <v>Tỉnh</v>
      </c>
      <c r="AE6165" s="7" t="str">
        <f t="shared" si="859"/>
        <v>Chả cốm 300g</v>
      </c>
      <c r="AF6165" s="7">
        <f t="shared" si="860"/>
        <v>5</v>
      </c>
    </row>
    <row r="6166" spans="1:32" x14ac:dyDescent="0.25">
      <c r="A6166" s="11">
        <v>45911</v>
      </c>
      <c r="B6166" s="25">
        <v>4176862751</v>
      </c>
      <c r="C6166" s="80" t="s">
        <v>7214</v>
      </c>
      <c r="D6166" s="81">
        <v>45913</v>
      </c>
      <c r="G6166" s="13" t="s">
        <v>7329</v>
      </c>
      <c r="I6166" s="25" t="s">
        <v>9135</v>
      </c>
      <c r="J6166" s="13" t="s">
        <v>1796</v>
      </c>
      <c r="K6166" s="13" t="s">
        <v>32</v>
      </c>
      <c r="L6166" s="25" t="str">
        <f>VLOOKUP($K6166,[2]TONG_SL!$A:$D,2,0)</f>
        <v>Giò Tai Lưỡi Xào 250</v>
      </c>
      <c r="N6166" s="25" t="str">
        <f t="shared" si="858"/>
        <v>K-C6</v>
      </c>
      <c r="Q6166" s="25" t="str">
        <f>VLOOKUP(K6166,[2]TONG_SL!$A:$D,3,0)</f>
        <v>Túi</v>
      </c>
      <c r="R6166" s="1">
        <v>10</v>
      </c>
      <c r="T6166" s="1">
        <f>VLOOKUP(VLOOKUP(G6166,[2]Ma_KH!$A:$R,18,0)&amp;K6166,[2]Gia_MB!$A:$F,6,0)</f>
        <v>50183</v>
      </c>
      <c r="U6166" s="14">
        <f t="shared" si="861"/>
        <v>501830</v>
      </c>
      <c r="W6166" s="64">
        <f t="shared" si="862"/>
        <v>0</v>
      </c>
      <c r="X6166" s="3" t="str">
        <f t="shared" si="863"/>
        <v>8</v>
      </c>
      <c r="Z6166" s="14">
        <f t="shared" si="864"/>
        <v>40146.400000000001</v>
      </c>
      <c r="AA6166" s="7">
        <f>VLOOKUP(G6166,[2]Ma_KH!$A:$R,14,0)</f>
        <v>60</v>
      </c>
      <c r="AD6166" s="7" t="str">
        <f>IFERROR(VLOOKUP(J6166,'Chuyển Mã'!$B$3:$C$9,2,0),"")</f>
        <v>Tỉnh</v>
      </c>
      <c r="AE6166" s="7" t="str">
        <f t="shared" si="859"/>
        <v>Giò Tai Lưỡi Xào 250</v>
      </c>
      <c r="AF6166" s="7">
        <f t="shared" si="860"/>
        <v>10</v>
      </c>
    </row>
    <row r="6167" spans="1:32" x14ac:dyDescent="0.25">
      <c r="A6167" s="11">
        <v>45907</v>
      </c>
      <c r="B6167" s="25">
        <v>4176644309</v>
      </c>
      <c r="C6167" s="80" t="s">
        <v>7214</v>
      </c>
      <c r="D6167" s="81">
        <v>45913</v>
      </c>
      <c r="G6167" s="13" t="s">
        <v>7329</v>
      </c>
      <c r="I6167" s="25" t="s">
        <v>9135</v>
      </c>
      <c r="J6167" s="13" t="s">
        <v>1796</v>
      </c>
      <c r="K6167" s="13" t="s">
        <v>8879</v>
      </c>
      <c r="L6167" s="25" t="str">
        <f>VLOOKUP($K6167,[2]TONG_SL!$A:$D,2,0)</f>
        <v>Mọc Nấm Hương 250g</v>
      </c>
      <c r="N6167" s="25" t="str">
        <f t="shared" si="858"/>
        <v>K-C6</v>
      </c>
      <c r="Q6167" s="25" t="str">
        <f>VLOOKUP(K6167,[2]TONG_SL!$A:$D,3,0)</f>
        <v>Túi</v>
      </c>
      <c r="R6167" s="1">
        <v>5</v>
      </c>
      <c r="T6167" s="1">
        <f>VLOOKUP(VLOOKUP(G6167,[2]Ma_KH!$A:$R,18,0)&amp;K6167,[2]Gia_MB!$A:$F,6,0)</f>
        <v>46000</v>
      </c>
      <c r="U6167" s="14">
        <f t="shared" si="861"/>
        <v>230000</v>
      </c>
      <c r="W6167" s="64">
        <f t="shared" si="862"/>
        <v>0</v>
      </c>
      <c r="X6167" s="3" t="str">
        <f t="shared" si="863"/>
        <v>8</v>
      </c>
      <c r="Z6167" s="14">
        <f t="shared" si="864"/>
        <v>18400</v>
      </c>
      <c r="AA6167" s="7">
        <f>VLOOKUP(G6167,[2]Ma_KH!$A:$R,14,0)</f>
        <v>60</v>
      </c>
      <c r="AD6167" s="7" t="str">
        <f>IFERROR(VLOOKUP(J6167,'Chuyển Mã'!$B$3:$C$9,2,0),"")</f>
        <v>Tỉnh</v>
      </c>
      <c r="AE6167" s="7" t="str">
        <f t="shared" si="859"/>
        <v>Mọc Nấm Hương 250g</v>
      </c>
      <c r="AF6167" s="7">
        <f t="shared" si="860"/>
        <v>5</v>
      </c>
    </row>
    <row r="6168" spans="1:32" x14ac:dyDescent="0.25">
      <c r="A6168" s="11">
        <v>45907</v>
      </c>
      <c r="B6168" s="25">
        <v>4176644309</v>
      </c>
      <c r="C6168" s="80" t="s">
        <v>7214</v>
      </c>
      <c r="D6168" s="81">
        <v>45913</v>
      </c>
      <c r="G6168" s="13" t="s">
        <v>7309</v>
      </c>
      <c r="I6168" s="25" t="s">
        <v>9136</v>
      </c>
      <c r="J6168" s="13" t="s">
        <v>1796</v>
      </c>
      <c r="K6168" s="13" t="s">
        <v>35</v>
      </c>
      <c r="L6168" s="25" t="str">
        <f>VLOOKUP($K6168,[2]TONG_SL!$A:$D,2,0)</f>
        <v>Tai heo muối 200g</v>
      </c>
      <c r="N6168" s="25" t="str">
        <f t="shared" si="858"/>
        <v>K-C6</v>
      </c>
      <c r="Q6168" s="25" t="str">
        <f>VLOOKUP(K6168,[2]TONG_SL!$A:$D,3,0)</f>
        <v>Túi</v>
      </c>
      <c r="R6168" s="1">
        <v>6</v>
      </c>
      <c r="T6168" s="1">
        <f>VLOOKUP(VLOOKUP(G6168,[2]Ma_KH!$A:$R,18,0)&amp;K6168,[2]Gia_MB!$A:$F,6,0)</f>
        <v>55595</v>
      </c>
      <c r="U6168" s="14">
        <f t="shared" si="861"/>
        <v>333570</v>
      </c>
      <c r="W6168" s="64">
        <f t="shared" si="862"/>
        <v>0</v>
      </c>
      <c r="X6168" s="3" t="str">
        <f t="shared" si="863"/>
        <v>8</v>
      </c>
      <c r="Z6168" s="14">
        <f t="shared" si="864"/>
        <v>26685.600000000002</v>
      </c>
      <c r="AA6168" s="7">
        <f>VLOOKUP(G6168,[2]Ma_KH!$A:$R,14,0)</f>
        <v>60</v>
      </c>
      <c r="AD6168" s="7" t="str">
        <f>IFERROR(VLOOKUP(J6168,'Chuyển Mã'!$B$3:$C$9,2,0),"")</f>
        <v>Tỉnh</v>
      </c>
      <c r="AE6168" s="7" t="str">
        <f t="shared" si="859"/>
        <v>Tai heo muối 200g</v>
      </c>
      <c r="AF6168" s="7">
        <f t="shared" si="860"/>
        <v>6</v>
      </c>
    </row>
    <row r="6169" spans="1:32" x14ac:dyDescent="0.25">
      <c r="A6169" s="11">
        <v>45907</v>
      </c>
      <c r="B6169" s="25">
        <v>4176644309</v>
      </c>
      <c r="C6169" s="80" t="s">
        <v>7214</v>
      </c>
      <c r="D6169" s="81">
        <v>45913</v>
      </c>
      <c r="G6169" s="13" t="s">
        <v>7309</v>
      </c>
      <c r="I6169" s="25" t="s">
        <v>9136</v>
      </c>
      <c r="J6169" s="13" t="s">
        <v>1796</v>
      </c>
      <c r="K6169" s="13" t="s">
        <v>39</v>
      </c>
      <c r="L6169" s="25" t="str">
        <f>VLOOKUP($K6169,[2]TONG_SL!$A:$D,2,0)</f>
        <v>Chả cốm 300g</v>
      </c>
      <c r="N6169" s="25" t="str">
        <f t="shared" si="858"/>
        <v>K-C6</v>
      </c>
      <c r="Q6169" s="25" t="str">
        <f>VLOOKUP(K6169,[2]TONG_SL!$A:$D,3,0)</f>
        <v>Túi</v>
      </c>
      <c r="R6169" s="1">
        <v>6</v>
      </c>
      <c r="T6169" s="1">
        <f>VLOOKUP(VLOOKUP(G6169,[2]Ma_KH!$A:$R,18,0)&amp;K6169,[2]Gia_MB!$A:$F,6,0)</f>
        <v>74250</v>
      </c>
      <c r="U6169" s="14">
        <f t="shared" si="861"/>
        <v>445500</v>
      </c>
      <c r="W6169" s="64">
        <f t="shared" si="862"/>
        <v>0</v>
      </c>
      <c r="X6169" s="3" t="str">
        <f t="shared" si="863"/>
        <v>8</v>
      </c>
      <c r="Z6169" s="14">
        <f t="shared" si="864"/>
        <v>35640</v>
      </c>
      <c r="AA6169" s="7">
        <f>VLOOKUP(G6169,[2]Ma_KH!$A:$R,14,0)</f>
        <v>60</v>
      </c>
      <c r="AD6169" s="7" t="str">
        <f>IFERROR(VLOOKUP(J6169,'Chuyển Mã'!$B$3:$C$9,2,0),"")</f>
        <v>Tỉnh</v>
      </c>
      <c r="AE6169" s="7" t="str">
        <f t="shared" si="859"/>
        <v>Chả cốm 300g</v>
      </c>
      <c r="AF6169" s="7">
        <f t="shared" si="860"/>
        <v>6</v>
      </c>
    </row>
    <row r="6170" spans="1:32" x14ac:dyDescent="0.25">
      <c r="A6170" s="11">
        <v>45907</v>
      </c>
      <c r="B6170" s="25">
        <v>4176644309</v>
      </c>
      <c r="C6170" s="80" t="s">
        <v>7214</v>
      </c>
      <c r="D6170" s="81">
        <v>45913</v>
      </c>
      <c r="G6170" s="13" t="s">
        <v>7309</v>
      </c>
      <c r="I6170" s="25" t="s">
        <v>9136</v>
      </c>
      <c r="J6170" s="13" t="s">
        <v>1796</v>
      </c>
      <c r="K6170" s="13" t="s">
        <v>8879</v>
      </c>
      <c r="L6170" s="25" t="str">
        <f>VLOOKUP($K6170,[2]TONG_SL!$A:$D,2,0)</f>
        <v>Mọc Nấm Hương 250g</v>
      </c>
      <c r="N6170" s="25" t="str">
        <f t="shared" si="858"/>
        <v>K-C6</v>
      </c>
      <c r="Q6170" s="25" t="str">
        <f>VLOOKUP(K6170,[2]TONG_SL!$A:$D,3,0)</f>
        <v>Túi</v>
      </c>
      <c r="R6170" s="1">
        <v>6</v>
      </c>
      <c r="T6170" s="1">
        <f>VLOOKUP(VLOOKUP(G6170,[2]Ma_KH!$A:$R,18,0)&amp;K6170,[2]Gia_MB!$A:$F,6,0)</f>
        <v>46000</v>
      </c>
      <c r="U6170" s="14">
        <f t="shared" si="861"/>
        <v>276000</v>
      </c>
      <c r="W6170" s="64">
        <f t="shared" si="862"/>
        <v>0</v>
      </c>
      <c r="X6170" s="3" t="str">
        <f t="shared" si="863"/>
        <v>8</v>
      </c>
      <c r="Z6170" s="14">
        <f t="shared" si="864"/>
        <v>22080</v>
      </c>
      <c r="AA6170" s="7">
        <f>VLOOKUP(G6170,[2]Ma_KH!$A:$R,14,0)</f>
        <v>60</v>
      </c>
      <c r="AD6170" s="7" t="str">
        <f>IFERROR(VLOOKUP(J6170,'Chuyển Mã'!$B$3:$C$9,2,0),"")</f>
        <v>Tỉnh</v>
      </c>
      <c r="AE6170" s="7" t="str">
        <f t="shared" si="859"/>
        <v>Mọc Nấm Hương 250g</v>
      </c>
      <c r="AF6170" s="7">
        <f t="shared" si="860"/>
        <v>6</v>
      </c>
    </row>
    <row r="6171" spans="1:32" x14ac:dyDescent="0.25">
      <c r="A6171" s="11">
        <v>45907</v>
      </c>
      <c r="B6171" s="25">
        <v>4176644309</v>
      </c>
      <c r="C6171" s="80" t="s">
        <v>7214</v>
      </c>
      <c r="D6171" s="81">
        <v>45913</v>
      </c>
      <c r="G6171" s="13" t="s">
        <v>7309</v>
      </c>
      <c r="I6171" s="25" t="s">
        <v>9136</v>
      </c>
      <c r="J6171" s="13" t="s">
        <v>1796</v>
      </c>
      <c r="K6171" s="13" t="s">
        <v>27</v>
      </c>
      <c r="L6171" s="25" t="str">
        <f>VLOOKUP($K6171,[2]TONG_SL!$A:$D,2,0)</f>
        <v>Chân giò heo muối 300g</v>
      </c>
      <c r="N6171" s="25" t="str">
        <f t="shared" si="858"/>
        <v>K-C6</v>
      </c>
      <c r="Q6171" s="25" t="str">
        <f>VLOOKUP(K6171,[2]TONG_SL!$A:$D,3,0)</f>
        <v>Túi</v>
      </c>
      <c r="R6171" s="1">
        <v>6</v>
      </c>
      <c r="T6171" s="1">
        <f>VLOOKUP(VLOOKUP(G6171,[2]Ma_KH!$A:$R,18,0)&amp;K6171,[2]Gia_MB!$A:$F,6,0)</f>
        <v>73431</v>
      </c>
      <c r="U6171" s="14">
        <f t="shared" si="861"/>
        <v>440586</v>
      </c>
      <c r="W6171" s="64">
        <f t="shared" si="862"/>
        <v>0</v>
      </c>
      <c r="X6171" s="3" t="str">
        <f t="shared" si="863"/>
        <v>8</v>
      </c>
      <c r="Z6171" s="14">
        <f t="shared" si="864"/>
        <v>35246.879999999997</v>
      </c>
      <c r="AA6171" s="7">
        <f>VLOOKUP(G6171,[2]Ma_KH!$A:$R,14,0)</f>
        <v>60</v>
      </c>
      <c r="AD6171" s="7" t="str">
        <f>IFERROR(VLOOKUP(J6171,'Chuyển Mã'!$B$3:$C$9,2,0),"")</f>
        <v>Tỉnh</v>
      </c>
      <c r="AE6171" s="7" t="str">
        <f t="shared" si="859"/>
        <v>Chân giò heo muối 300g</v>
      </c>
      <c r="AF6171" s="7">
        <f t="shared" si="860"/>
        <v>6</v>
      </c>
    </row>
    <row r="6172" spans="1:32" x14ac:dyDescent="0.25">
      <c r="A6172" s="11">
        <v>45907</v>
      </c>
      <c r="B6172" s="25">
        <v>4176644309</v>
      </c>
      <c r="C6172" s="80" t="s">
        <v>7214</v>
      </c>
      <c r="D6172" s="81">
        <v>45913</v>
      </c>
      <c r="G6172" s="13" t="s">
        <v>7309</v>
      </c>
      <c r="I6172" s="25" t="s">
        <v>9136</v>
      </c>
      <c r="J6172" s="13" t="s">
        <v>1796</v>
      </c>
      <c r="K6172" s="13" t="s">
        <v>30</v>
      </c>
      <c r="L6172" s="25" t="str">
        <f>VLOOKUP($K6172,[2]TONG_SL!$A:$D,2,0)</f>
        <v>Gà muối 500g</v>
      </c>
      <c r="N6172" s="25" t="str">
        <f t="shared" si="858"/>
        <v>K-C6</v>
      </c>
      <c r="Q6172" s="25" t="str">
        <f>VLOOKUP(K6172,[2]TONG_SL!$A:$D,3,0)</f>
        <v>Túi</v>
      </c>
      <c r="R6172" s="1">
        <v>6</v>
      </c>
      <c r="T6172" s="1">
        <f>VLOOKUP(VLOOKUP(G6172,[2]Ma_KH!$A:$R,18,0)&amp;K6172,[2]Gia_MB!$A:$F,6,0)</f>
        <v>111058</v>
      </c>
      <c r="U6172" s="14">
        <f t="shared" si="861"/>
        <v>666348</v>
      </c>
      <c r="W6172" s="64">
        <f t="shared" si="862"/>
        <v>0</v>
      </c>
      <c r="X6172" s="3" t="str">
        <f t="shared" si="863"/>
        <v>8</v>
      </c>
      <c r="Z6172" s="14">
        <f t="shared" si="864"/>
        <v>53307.840000000004</v>
      </c>
      <c r="AA6172" s="7">
        <f>VLOOKUP(G6172,[2]Ma_KH!$A:$R,14,0)</f>
        <v>60</v>
      </c>
      <c r="AD6172" s="7" t="str">
        <f>IFERROR(VLOOKUP(J6172,'Chuyển Mã'!$B$3:$C$9,2,0),"")</f>
        <v>Tỉnh</v>
      </c>
      <c r="AE6172" s="7" t="str">
        <f t="shared" si="859"/>
        <v>Gà muối 500g</v>
      </c>
      <c r="AF6172" s="7">
        <f t="shared" si="860"/>
        <v>6</v>
      </c>
    </row>
    <row r="6173" spans="1:32" x14ac:dyDescent="0.25">
      <c r="A6173" s="11">
        <v>45907</v>
      </c>
      <c r="B6173" s="25">
        <v>4176644309</v>
      </c>
      <c r="C6173" s="80" t="s">
        <v>7214</v>
      </c>
      <c r="D6173" s="81">
        <v>45913</v>
      </c>
      <c r="G6173" s="13" t="s">
        <v>7309</v>
      </c>
      <c r="I6173" s="25" t="s">
        <v>9136</v>
      </c>
      <c r="J6173" s="13" t="s">
        <v>1796</v>
      </c>
      <c r="K6173" s="13" t="s">
        <v>8962</v>
      </c>
      <c r="L6173" s="25" t="str">
        <f>VLOOKUP($K6173,[2]TONG_SL!$A:$D,2,0)</f>
        <v>Giò lụa cây 250g</v>
      </c>
      <c r="N6173" s="25" t="str">
        <f t="shared" si="858"/>
        <v>K-C6</v>
      </c>
      <c r="Q6173" s="25" t="str">
        <f>VLOOKUP(K6173,[2]TONG_SL!$A:$D,3,0)</f>
        <v>Túi</v>
      </c>
      <c r="R6173" s="1">
        <v>6</v>
      </c>
      <c r="T6173" s="1">
        <f>VLOOKUP(VLOOKUP(G6173,[2]Ma_KH!$A:$R,18,0)&amp;K6173,[2]Gia_MB!$A:$F,6,0)</f>
        <v>49500</v>
      </c>
      <c r="U6173" s="14">
        <f t="shared" si="861"/>
        <v>297000</v>
      </c>
      <c r="W6173" s="64">
        <f t="shared" si="862"/>
        <v>0</v>
      </c>
      <c r="X6173" s="3" t="str">
        <f t="shared" si="863"/>
        <v>8</v>
      </c>
      <c r="Z6173" s="14">
        <f t="shared" si="864"/>
        <v>23760</v>
      </c>
      <c r="AA6173" s="7">
        <f>VLOOKUP(G6173,[2]Ma_KH!$A:$R,14,0)</f>
        <v>60</v>
      </c>
      <c r="AD6173" s="7" t="str">
        <f>IFERROR(VLOOKUP(J6173,'Chuyển Mã'!$B$3:$C$9,2,0),"")</f>
        <v>Tỉnh</v>
      </c>
      <c r="AE6173" s="7" t="str">
        <f t="shared" si="859"/>
        <v>Giò lụa cây 250g</v>
      </c>
      <c r="AF6173" s="7">
        <f t="shared" si="860"/>
        <v>6</v>
      </c>
    </row>
    <row r="6174" spans="1:32" x14ac:dyDescent="0.25">
      <c r="A6174" s="11">
        <v>45907</v>
      </c>
      <c r="B6174" s="25">
        <v>4176644309</v>
      </c>
      <c r="C6174" s="80" t="s">
        <v>7214</v>
      </c>
      <c r="D6174" s="81">
        <v>45913</v>
      </c>
      <c r="G6174" s="13" t="s">
        <v>7309</v>
      </c>
      <c r="I6174" s="25" t="s">
        <v>9136</v>
      </c>
      <c r="J6174" s="13" t="s">
        <v>1796</v>
      </c>
      <c r="K6174" s="13" t="s">
        <v>32</v>
      </c>
      <c r="L6174" s="25" t="str">
        <f>VLOOKUP($K6174,[2]TONG_SL!$A:$D,2,0)</f>
        <v>Giò Tai Lưỡi Xào 250</v>
      </c>
      <c r="N6174" s="25" t="str">
        <f t="shared" si="858"/>
        <v>K-C6</v>
      </c>
      <c r="Q6174" s="25" t="str">
        <f>VLOOKUP(K6174,[2]TONG_SL!$A:$D,3,0)</f>
        <v>Túi</v>
      </c>
      <c r="R6174" s="1">
        <v>6</v>
      </c>
      <c r="T6174" s="1">
        <f>VLOOKUP(VLOOKUP(G6174,[2]Ma_KH!$A:$R,18,0)&amp;K6174,[2]Gia_MB!$A:$F,6,0)</f>
        <v>50183</v>
      </c>
      <c r="U6174" s="14">
        <f t="shared" si="861"/>
        <v>301098</v>
      </c>
      <c r="W6174" s="64">
        <f t="shared" si="862"/>
        <v>0</v>
      </c>
      <c r="X6174" s="3" t="str">
        <f t="shared" si="863"/>
        <v>8</v>
      </c>
      <c r="Z6174" s="14">
        <f t="shared" si="864"/>
        <v>24087.84</v>
      </c>
      <c r="AA6174" s="7">
        <f>VLOOKUP(G6174,[2]Ma_KH!$A:$R,14,0)</f>
        <v>60</v>
      </c>
      <c r="AD6174" s="7" t="str">
        <f>IFERROR(VLOOKUP(J6174,'Chuyển Mã'!$B$3:$C$9,2,0),"")</f>
        <v>Tỉnh</v>
      </c>
      <c r="AE6174" s="7" t="str">
        <f t="shared" si="859"/>
        <v>Giò Tai Lưỡi Xào 250</v>
      </c>
      <c r="AF6174" s="7">
        <f t="shared" si="860"/>
        <v>6</v>
      </c>
    </row>
    <row r="6175" spans="1:32" x14ac:dyDescent="0.25">
      <c r="A6175" s="11">
        <v>45907</v>
      </c>
      <c r="B6175" s="25">
        <v>4176644283</v>
      </c>
      <c r="C6175" s="80" t="s">
        <v>7214</v>
      </c>
      <c r="D6175" s="81">
        <v>45913</v>
      </c>
      <c r="G6175" s="13" t="s">
        <v>7309</v>
      </c>
      <c r="I6175" s="25" t="s">
        <v>9136</v>
      </c>
      <c r="J6175" s="13" t="s">
        <v>1796</v>
      </c>
      <c r="K6175" s="13" t="s">
        <v>8963</v>
      </c>
      <c r="L6175" s="25" t="str">
        <f>VLOOKUP($K6175,[2]TONG_SL!$A:$D,2,0)</f>
        <v>Giò sụn gà 250g</v>
      </c>
      <c r="N6175" s="25" t="str">
        <f t="shared" si="858"/>
        <v>K-C6</v>
      </c>
      <c r="Q6175" s="25" t="str">
        <f>VLOOKUP(K6175,[2]TONG_SL!$A:$D,3,0)</f>
        <v>Túi</v>
      </c>
      <c r="R6175" s="1">
        <v>6</v>
      </c>
      <c r="T6175" s="1">
        <f>VLOOKUP(VLOOKUP(G6175,[2]Ma_KH!$A:$R,18,0)&amp;K6175,[2]Gia_MB!$A:$F,6,0)</f>
        <v>50400</v>
      </c>
      <c r="U6175" s="14">
        <f t="shared" si="861"/>
        <v>302400</v>
      </c>
      <c r="W6175" s="64">
        <f t="shared" si="862"/>
        <v>0</v>
      </c>
      <c r="X6175" s="3" t="str">
        <f t="shared" si="863"/>
        <v>8</v>
      </c>
      <c r="Z6175" s="14">
        <f t="shared" si="864"/>
        <v>24192</v>
      </c>
      <c r="AA6175" s="7">
        <f>VLOOKUP(G6175,[2]Ma_KH!$A:$R,14,0)</f>
        <v>60</v>
      </c>
      <c r="AD6175" s="7" t="str">
        <f>IFERROR(VLOOKUP(J6175,'Chuyển Mã'!$B$3:$C$9,2,0),"")</f>
        <v>Tỉnh</v>
      </c>
      <c r="AE6175" s="7" t="str">
        <f t="shared" si="859"/>
        <v>Giò sụn gà 250g</v>
      </c>
      <c r="AF6175" s="7">
        <f t="shared" si="860"/>
        <v>6</v>
      </c>
    </row>
    <row r="6176" spans="1:32" x14ac:dyDescent="0.25">
      <c r="A6176" s="11">
        <v>45907</v>
      </c>
      <c r="B6176" s="25">
        <v>4176644283</v>
      </c>
      <c r="C6176" s="80" t="s">
        <v>7214</v>
      </c>
      <c r="D6176" s="81">
        <v>45913</v>
      </c>
      <c r="G6176" s="13" t="s">
        <v>7309</v>
      </c>
      <c r="I6176" s="25" t="s">
        <v>9137</v>
      </c>
      <c r="J6176" s="13" t="s">
        <v>1796</v>
      </c>
      <c r="K6176" s="13" t="s">
        <v>8963</v>
      </c>
      <c r="L6176" s="25" t="str">
        <f>VLOOKUP($K6176,[2]TONG_SL!$A:$D,2,0)</f>
        <v>Giò sụn gà 250g</v>
      </c>
      <c r="N6176" s="25" t="str">
        <f t="shared" si="858"/>
        <v>K-C6</v>
      </c>
      <c r="Q6176" s="25" t="str">
        <f>VLOOKUP(K6176,[2]TONG_SL!$A:$D,3,0)</f>
        <v>Túi</v>
      </c>
      <c r="R6176" s="1">
        <v>12</v>
      </c>
      <c r="T6176" s="1">
        <f>VLOOKUP(VLOOKUP(G6176,[2]Ma_KH!$A:$R,18,0)&amp;K6176,[2]Gia_MB!$A:$F,6,0)</f>
        <v>50400</v>
      </c>
      <c r="U6176" s="14">
        <f t="shared" si="861"/>
        <v>604800</v>
      </c>
      <c r="W6176" s="64">
        <f t="shared" si="862"/>
        <v>0</v>
      </c>
      <c r="X6176" s="3" t="str">
        <f t="shared" si="863"/>
        <v>8</v>
      </c>
      <c r="Z6176" s="14">
        <f t="shared" si="864"/>
        <v>48384</v>
      </c>
      <c r="AA6176" s="7">
        <f>VLOOKUP(G6176,[2]Ma_KH!$A:$R,14,0)</f>
        <v>60</v>
      </c>
      <c r="AD6176" s="7" t="str">
        <f>IFERROR(VLOOKUP(J6176,'Chuyển Mã'!$B$3:$C$9,2,0),"")</f>
        <v>Tỉnh</v>
      </c>
      <c r="AE6176" s="7" t="str">
        <f t="shared" si="859"/>
        <v>Giò sụn gà 250g</v>
      </c>
      <c r="AF6176" s="7">
        <f t="shared" si="860"/>
        <v>12</v>
      </c>
    </row>
    <row r="6177" spans="1:32" x14ac:dyDescent="0.25">
      <c r="A6177" s="11">
        <v>45907</v>
      </c>
      <c r="B6177" s="25">
        <v>4176644283</v>
      </c>
      <c r="C6177" s="80" t="s">
        <v>7214</v>
      </c>
      <c r="D6177" s="81">
        <v>45913</v>
      </c>
      <c r="G6177" s="13" t="s">
        <v>7309</v>
      </c>
      <c r="I6177" s="25" t="s">
        <v>9137</v>
      </c>
      <c r="J6177" s="13" t="s">
        <v>1796</v>
      </c>
      <c r="K6177" s="13" t="s">
        <v>32</v>
      </c>
      <c r="L6177" s="25" t="str">
        <f>VLOOKUP($K6177,[2]TONG_SL!$A:$D,2,0)</f>
        <v>Giò Tai Lưỡi Xào 250</v>
      </c>
      <c r="N6177" s="25" t="str">
        <f t="shared" si="858"/>
        <v>K-C6</v>
      </c>
      <c r="Q6177" s="25" t="str">
        <f>VLOOKUP(K6177,[2]TONG_SL!$A:$D,3,0)</f>
        <v>Túi</v>
      </c>
      <c r="R6177" s="1">
        <v>6</v>
      </c>
      <c r="T6177" s="1">
        <f>VLOOKUP(VLOOKUP(G6177,[2]Ma_KH!$A:$R,18,0)&amp;K6177,[2]Gia_MB!$A:$F,6,0)</f>
        <v>50183</v>
      </c>
      <c r="U6177" s="14">
        <f t="shared" si="861"/>
        <v>301098</v>
      </c>
      <c r="W6177" s="64">
        <f t="shared" si="862"/>
        <v>0</v>
      </c>
      <c r="X6177" s="3" t="str">
        <f t="shared" si="863"/>
        <v>8</v>
      </c>
      <c r="Z6177" s="14">
        <f t="shared" si="864"/>
        <v>24087.84</v>
      </c>
      <c r="AA6177" s="7">
        <f>VLOOKUP(G6177,[2]Ma_KH!$A:$R,14,0)</f>
        <v>60</v>
      </c>
      <c r="AD6177" s="7" t="str">
        <f>IFERROR(VLOOKUP(J6177,'Chuyển Mã'!$B$3:$C$9,2,0),"")</f>
        <v>Tỉnh</v>
      </c>
      <c r="AE6177" s="7" t="str">
        <f t="shared" si="859"/>
        <v>Giò Tai Lưỡi Xào 250</v>
      </c>
      <c r="AF6177" s="7">
        <f t="shared" si="860"/>
        <v>6</v>
      </c>
    </row>
    <row r="6178" spans="1:32" x14ac:dyDescent="0.25">
      <c r="A6178" s="11">
        <v>45907</v>
      </c>
      <c r="B6178" s="25">
        <v>4176644283</v>
      </c>
      <c r="C6178" s="80" t="s">
        <v>7214</v>
      </c>
      <c r="D6178" s="81">
        <v>45913</v>
      </c>
      <c r="G6178" s="13" t="s">
        <v>7309</v>
      </c>
      <c r="I6178" s="25" t="s">
        <v>9137</v>
      </c>
      <c r="J6178" s="13" t="s">
        <v>1796</v>
      </c>
      <c r="K6178" s="13" t="s">
        <v>8962</v>
      </c>
      <c r="L6178" s="25" t="str">
        <f>VLOOKUP($K6178,[2]TONG_SL!$A:$D,2,0)</f>
        <v>Giò lụa cây 250g</v>
      </c>
      <c r="N6178" s="25" t="str">
        <f t="shared" si="858"/>
        <v>K-C6</v>
      </c>
      <c r="Q6178" s="25" t="str">
        <f>VLOOKUP(K6178,[2]TONG_SL!$A:$D,3,0)</f>
        <v>Túi</v>
      </c>
      <c r="R6178" s="1">
        <v>12</v>
      </c>
      <c r="T6178" s="1">
        <f>VLOOKUP(VLOOKUP(G6178,[2]Ma_KH!$A:$R,18,0)&amp;K6178,[2]Gia_MB!$A:$F,6,0)</f>
        <v>49500</v>
      </c>
      <c r="U6178" s="14">
        <f t="shared" si="861"/>
        <v>594000</v>
      </c>
      <c r="W6178" s="64">
        <f t="shared" si="862"/>
        <v>0</v>
      </c>
      <c r="X6178" s="3" t="str">
        <f t="shared" si="863"/>
        <v>8</v>
      </c>
      <c r="Z6178" s="14">
        <f t="shared" si="864"/>
        <v>47520</v>
      </c>
      <c r="AA6178" s="7">
        <f>VLOOKUP(G6178,[2]Ma_KH!$A:$R,14,0)</f>
        <v>60</v>
      </c>
      <c r="AD6178" s="7" t="str">
        <f>IFERROR(VLOOKUP(J6178,'Chuyển Mã'!$B$3:$C$9,2,0),"")</f>
        <v>Tỉnh</v>
      </c>
      <c r="AE6178" s="7" t="str">
        <f t="shared" si="859"/>
        <v>Giò lụa cây 250g</v>
      </c>
      <c r="AF6178" s="7">
        <f t="shared" si="860"/>
        <v>12</v>
      </c>
    </row>
    <row r="6179" spans="1:32" x14ac:dyDescent="0.25">
      <c r="A6179" s="11">
        <v>45907</v>
      </c>
      <c r="B6179" s="25">
        <v>4176644283</v>
      </c>
      <c r="C6179" s="80" t="s">
        <v>7214</v>
      </c>
      <c r="D6179" s="81">
        <v>45913</v>
      </c>
      <c r="G6179" s="13" t="s">
        <v>7309</v>
      </c>
      <c r="I6179" s="25" t="s">
        <v>9137</v>
      </c>
      <c r="J6179" s="13" t="s">
        <v>1796</v>
      </c>
      <c r="K6179" s="13" t="s">
        <v>8879</v>
      </c>
      <c r="L6179" s="25" t="str">
        <f>VLOOKUP($K6179,[2]TONG_SL!$A:$D,2,0)</f>
        <v>Mọc Nấm Hương 250g</v>
      </c>
      <c r="N6179" s="25" t="str">
        <f t="shared" si="858"/>
        <v>K-C6</v>
      </c>
      <c r="Q6179" s="25" t="str">
        <f>VLOOKUP(K6179,[2]TONG_SL!$A:$D,3,0)</f>
        <v>Túi</v>
      </c>
      <c r="R6179" s="1">
        <v>6</v>
      </c>
      <c r="T6179" s="1">
        <f>VLOOKUP(VLOOKUP(G6179,[2]Ma_KH!$A:$R,18,0)&amp;K6179,[2]Gia_MB!$A:$F,6,0)</f>
        <v>46000</v>
      </c>
      <c r="U6179" s="14">
        <f t="shared" si="861"/>
        <v>276000</v>
      </c>
      <c r="W6179" s="64">
        <f t="shared" si="862"/>
        <v>0</v>
      </c>
      <c r="X6179" s="3" t="str">
        <f t="shared" si="863"/>
        <v>8</v>
      </c>
      <c r="Z6179" s="14">
        <f t="shared" si="864"/>
        <v>22080</v>
      </c>
      <c r="AA6179" s="7">
        <f>VLOOKUP(G6179,[2]Ma_KH!$A:$R,14,0)</f>
        <v>60</v>
      </c>
      <c r="AD6179" s="7" t="str">
        <f>IFERROR(VLOOKUP(J6179,'Chuyển Mã'!$B$3:$C$9,2,0),"")</f>
        <v>Tỉnh</v>
      </c>
      <c r="AE6179" s="7" t="str">
        <f t="shared" si="859"/>
        <v>Mọc Nấm Hương 250g</v>
      </c>
      <c r="AF6179" s="7">
        <f t="shared" si="860"/>
        <v>6</v>
      </c>
    </row>
    <row r="6180" spans="1:32" x14ac:dyDescent="0.25">
      <c r="A6180" s="11">
        <v>45907</v>
      </c>
      <c r="B6180" s="25">
        <v>4176644283</v>
      </c>
      <c r="C6180" s="80" t="s">
        <v>7214</v>
      </c>
      <c r="D6180" s="81">
        <v>45913</v>
      </c>
      <c r="G6180" s="13" t="s">
        <v>7309</v>
      </c>
      <c r="I6180" s="25" t="s">
        <v>9137</v>
      </c>
      <c r="J6180" s="13" t="s">
        <v>1796</v>
      </c>
      <c r="K6180" s="13" t="s">
        <v>39</v>
      </c>
      <c r="L6180" s="25" t="str">
        <f>VLOOKUP($K6180,[2]TONG_SL!$A:$D,2,0)</f>
        <v>Chả cốm 300g</v>
      </c>
      <c r="N6180" s="25" t="str">
        <f t="shared" si="858"/>
        <v>K-C6</v>
      </c>
      <c r="Q6180" s="25" t="str">
        <f>VLOOKUP(K6180,[2]TONG_SL!$A:$D,3,0)</f>
        <v>Túi</v>
      </c>
      <c r="R6180" s="1">
        <v>6</v>
      </c>
      <c r="T6180" s="1">
        <f>VLOOKUP(VLOOKUP(G6180,[2]Ma_KH!$A:$R,18,0)&amp;K6180,[2]Gia_MB!$A:$F,6,0)</f>
        <v>74250</v>
      </c>
      <c r="U6180" s="14">
        <f t="shared" si="861"/>
        <v>445500</v>
      </c>
      <c r="W6180" s="64">
        <f t="shared" si="862"/>
        <v>0</v>
      </c>
      <c r="X6180" s="3" t="str">
        <f t="shared" si="863"/>
        <v>8</v>
      </c>
      <c r="Z6180" s="14">
        <f t="shared" si="864"/>
        <v>35640</v>
      </c>
      <c r="AA6180" s="7">
        <f>VLOOKUP(G6180,[2]Ma_KH!$A:$R,14,0)</f>
        <v>60</v>
      </c>
      <c r="AD6180" s="7" t="str">
        <f>IFERROR(VLOOKUP(J6180,'Chuyển Mã'!$B$3:$C$9,2,0),"")</f>
        <v>Tỉnh</v>
      </c>
      <c r="AE6180" s="7" t="str">
        <f t="shared" si="859"/>
        <v>Chả cốm 300g</v>
      </c>
      <c r="AF6180" s="7">
        <f t="shared" si="860"/>
        <v>6</v>
      </c>
    </row>
    <row r="6181" spans="1:32" x14ac:dyDescent="0.25">
      <c r="A6181" s="11">
        <v>45907</v>
      </c>
      <c r="B6181" s="25">
        <v>4176644283</v>
      </c>
      <c r="C6181" s="80" t="s">
        <v>7214</v>
      </c>
      <c r="D6181" s="81">
        <v>45913</v>
      </c>
      <c r="G6181" s="13" t="s">
        <v>7309</v>
      </c>
      <c r="I6181" s="25" t="s">
        <v>9137</v>
      </c>
      <c r="J6181" s="13" t="s">
        <v>1796</v>
      </c>
      <c r="K6181" s="13" t="s">
        <v>35</v>
      </c>
      <c r="L6181" s="25" t="str">
        <f>VLOOKUP($K6181,[2]TONG_SL!$A:$D,2,0)</f>
        <v>Tai heo muối 200g</v>
      </c>
      <c r="N6181" s="25" t="str">
        <f t="shared" si="858"/>
        <v>K-C6</v>
      </c>
      <c r="Q6181" s="25" t="str">
        <f>VLOOKUP(K6181,[2]TONG_SL!$A:$D,3,0)</f>
        <v>Túi</v>
      </c>
      <c r="R6181" s="1">
        <v>6</v>
      </c>
      <c r="T6181" s="1">
        <f>VLOOKUP(VLOOKUP(G6181,[2]Ma_KH!$A:$R,18,0)&amp;K6181,[2]Gia_MB!$A:$F,6,0)</f>
        <v>55595</v>
      </c>
      <c r="U6181" s="14">
        <f t="shared" si="861"/>
        <v>333570</v>
      </c>
      <c r="W6181" s="64">
        <f t="shared" si="862"/>
        <v>0</v>
      </c>
      <c r="X6181" s="3" t="str">
        <f t="shared" si="863"/>
        <v>8</v>
      </c>
      <c r="Z6181" s="14">
        <f t="shared" si="864"/>
        <v>26685.600000000002</v>
      </c>
      <c r="AA6181" s="7">
        <f>VLOOKUP(G6181,[2]Ma_KH!$A:$R,14,0)</f>
        <v>60</v>
      </c>
      <c r="AD6181" s="7" t="str">
        <f>IFERROR(VLOOKUP(J6181,'Chuyển Mã'!$B$3:$C$9,2,0),"")</f>
        <v>Tỉnh</v>
      </c>
      <c r="AE6181" s="7" t="str">
        <f t="shared" si="859"/>
        <v>Tai heo muối 200g</v>
      </c>
      <c r="AF6181" s="7">
        <f t="shared" si="860"/>
        <v>6</v>
      </c>
    </row>
    <row r="6182" spans="1:32" x14ac:dyDescent="0.25">
      <c r="A6182" s="11">
        <v>45907</v>
      </c>
      <c r="B6182" s="25">
        <v>4176644283</v>
      </c>
      <c r="C6182" s="80" t="s">
        <v>7214</v>
      </c>
      <c r="D6182" s="81">
        <v>45913</v>
      </c>
      <c r="G6182" s="13" t="s">
        <v>7309</v>
      </c>
      <c r="I6182" s="25" t="s">
        <v>9137</v>
      </c>
      <c r="J6182" s="13" t="s">
        <v>1796</v>
      </c>
      <c r="K6182" s="13" t="s">
        <v>27</v>
      </c>
      <c r="L6182" s="25" t="str">
        <f>VLOOKUP($K6182,[2]TONG_SL!$A:$D,2,0)</f>
        <v>Chân giò heo muối 300g</v>
      </c>
      <c r="N6182" s="25" t="str">
        <f t="shared" si="858"/>
        <v>K-C6</v>
      </c>
      <c r="Q6182" s="25" t="str">
        <f>VLOOKUP(K6182,[2]TONG_SL!$A:$D,3,0)</f>
        <v>Túi</v>
      </c>
      <c r="R6182" s="1">
        <v>16</v>
      </c>
      <c r="T6182" s="1">
        <f>VLOOKUP(VLOOKUP(G6182,[2]Ma_KH!$A:$R,18,0)&amp;K6182,[2]Gia_MB!$A:$F,6,0)</f>
        <v>73431</v>
      </c>
      <c r="U6182" s="14">
        <f t="shared" si="861"/>
        <v>1174896</v>
      </c>
      <c r="W6182" s="64">
        <f t="shared" si="862"/>
        <v>0</v>
      </c>
      <c r="X6182" s="3" t="str">
        <f t="shared" si="863"/>
        <v>8</v>
      </c>
      <c r="Z6182" s="14">
        <f t="shared" si="864"/>
        <v>93991.680000000008</v>
      </c>
      <c r="AA6182" s="7">
        <f>VLOOKUP(G6182,[2]Ma_KH!$A:$R,14,0)</f>
        <v>60</v>
      </c>
      <c r="AD6182" s="7" t="str">
        <f>IFERROR(VLOOKUP(J6182,'Chuyển Mã'!$B$3:$C$9,2,0),"")</f>
        <v>Tỉnh</v>
      </c>
      <c r="AE6182" s="7" t="str">
        <f t="shared" si="859"/>
        <v>Chân giò heo muối 300g</v>
      </c>
      <c r="AF6182" s="7">
        <f t="shared" si="860"/>
        <v>16</v>
      </c>
    </row>
    <row r="6183" spans="1:32" x14ac:dyDescent="0.25">
      <c r="A6183" s="11">
        <v>45907</v>
      </c>
      <c r="B6183" s="25">
        <v>4176644257</v>
      </c>
      <c r="C6183" s="80" t="s">
        <v>7214</v>
      </c>
      <c r="D6183" s="81">
        <v>45913</v>
      </c>
      <c r="G6183" s="13" t="s">
        <v>7309</v>
      </c>
      <c r="I6183" s="25" t="s">
        <v>9137</v>
      </c>
      <c r="J6183" s="13" t="s">
        <v>1796</v>
      </c>
      <c r="K6183" s="13" t="s">
        <v>30</v>
      </c>
      <c r="L6183" s="25" t="str">
        <f>VLOOKUP($K6183,[2]TONG_SL!$A:$D,2,0)</f>
        <v>Gà muối 500g</v>
      </c>
      <c r="N6183" s="25" t="str">
        <f t="shared" si="858"/>
        <v>K-C6</v>
      </c>
      <c r="Q6183" s="25" t="str">
        <f>VLOOKUP(K6183,[2]TONG_SL!$A:$D,3,0)</f>
        <v>Túi</v>
      </c>
      <c r="R6183" s="1">
        <v>6</v>
      </c>
      <c r="T6183" s="1">
        <f>VLOOKUP(VLOOKUP(G6183,[2]Ma_KH!$A:$R,18,0)&amp;K6183,[2]Gia_MB!$A:$F,6,0)</f>
        <v>111058</v>
      </c>
      <c r="U6183" s="14">
        <f t="shared" si="861"/>
        <v>666348</v>
      </c>
      <c r="W6183" s="64">
        <f t="shared" si="862"/>
        <v>0</v>
      </c>
      <c r="X6183" s="3" t="str">
        <f t="shared" si="863"/>
        <v>8</v>
      </c>
      <c r="Z6183" s="14">
        <f t="shared" si="864"/>
        <v>53307.840000000004</v>
      </c>
      <c r="AA6183" s="7">
        <f>VLOOKUP(G6183,[2]Ma_KH!$A:$R,14,0)</f>
        <v>60</v>
      </c>
      <c r="AD6183" s="7" t="str">
        <f>IFERROR(VLOOKUP(J6183,'Chuyển Mã'!$B$3:$C$9,2,0),"")</f>
        <v>Tỉnh</v>
      </c>
      <c r="AE6183" s="7" t="str">
        <f t="shared" si="859"/>
        <v>Gà muối 500g</v>
      </c>
      <c r="AF6183" s="7">
        <f t="shared" si="860"/>
        <v>6</v>
      </c>
    </row>
    <row r="6184" spans="1:32" x14ac:dyDescent="0.25">
      <c r="A6184" s="11">
        <v>45907</v>
      </c>
      <c r="B6184" s="25">
        <v>4176644257</v>
      </c>
      <c r="C6184" s="80" t="s">
        <v>7214</v>
      </c>
      <c r="D6184" s="81">
        <v>45913</v>
      </c>
      <c r="G6184" s="13" t="s">
        <v>7309</v>
      </c>
      <c r="I6184" s="25" t="s">
        <v>9138</v>
      </c>
      <c r="J6184" s="13" t="s">
        <v>1796</v>
      </c>
      <c r="K6184" s="13" t="s">
        <v>27</v>
      </c>
      <c r="L6184" s="25" t="str">
        <f>VLOOKUP($K6184,[2]TONG_SL!$A:$D,2,0)</f>
        <v>Chân giò heo muối 300g</v>
      </c>
      <c r="N6184" s="25" t="str">
        <f t="shared" si="858"/>
        <v>K-C6</v>
      </c>
      <c r="Q6184" s="25" t="str">
        <f>VLOOKUP(K6184,[2]TONG_SL!$A:$D,3,0)</f>
        <v>Túi</v>
      </c>
      <c r="R6184" s="1">
        <v>6</v>
      </c>
      <c r="T6184" s="1">
        <f>VLOOKUP(VLOOKUP(G6184,[2]Ma_KH!$A:$R,18,0)&amp;K6184,[2]Gia_MB!$A:$F,6,0)</f>
        <v>73431</v>
      </c>
      <c r="U6184" s="14">
        <f t="shared" si="861"/>
        <v>440586</v>
      </c>
      <c r="W6184" s="64">
        <f t="shared" si="862"/>
        <v>0</v>
      </c>
      <c r="X6184" s="3" t="str">
        <f t="shared" si="863"/>
        <v>8</v>
      </c>
      <c r="Z6184" s="14">
        <f t="shared" si="864"/>
        <v>35246.879999999997</v>
      </c>
      <c r="AA6184" s="7">
        <f>VLOOKUP(G6184,[2]Ma_KH!$A:$R,14,0)</f>
        <v>60</v>
      </c>
      <c r="AD6184" s="7" t="str">
        <f>IFERROR(VLOOKUP(J6184,'Chuyển Mã'!$B$3:$C$9,2,0),"")</f>
        <v>Tỉnh</v>
      </c>
      <c r="AE6184" s="7" t="str">
        <f t="shared" si="859"/>
        <v>Chân giò heo muối 300g</v>
      </c>
      <c r="AF6184" s="7">
        <f t="shared" si="860"/>
        <v>6</v>
      </c>
    </row>
    <row r="6185" spans="1:32" x14ac:dyDescent="0.25">
      <c r="A6185" s="11">
        <v>45907</v>
      </c>
      <c r="B6185" s="25">
        <v>4176644257</v>
      </c>
      <c r="C6185" s="80" t="s">
        <v>7214</v>
      </c>
      <c r="D6185" s="81">
        <v>45913</v>
      </c>
      <c r="G6185" s="13" t="s">
        <v>7309</v>
      </c>
      <c r="I6185" s="25" t="s">
        <v>9138</v>
      </c>
      <c r="J6185" s="13" t="s">
        <v>1796</v>
      </c>
      <c r="K6185" s="13" t="s">
        <v>8879</v>
      </c>
      <c r="L6185" s="25" t="str">
        <f>VLOOKUP($K6185,[2]TONG_SL!$A:$D,2,0)</f>
        <v>Mọc Nấm Hương 250g</v>
      </c>
      <c r="N6185" s="25" t="str">
        <f t="shared" ref="N6185:N6248" si="865">IF($B6185&lt;&gt;"","K-C6","")</f>
        <v>K-C6</v>
      </c>
      <c r="Q6185" s="25" t="str">
        <f>VLOOKUP(K6185,[2]TONG_SL!$A:$D,3,0)</f>
        <v>Túi</v>
      </c>
      <c r="R6185" s="1">
        <v>6</v>
      </c>
      <c r="T6185" s="1">
        <f>VLOOKUP(VLOOKUP(G6185,[2]Ma_KH!$A:$R,18,0)&amp;K6185,[2]Gia_MB!$A:$F,6,0)</f>
        <v>46000</v>
      </c>
      <c r="U6185" s="14">
        <f t="shared" si="861"/>
        <v>276000</v>
      </c>
      <c r="W6185" s="64">
        <f t="shared" si="862"/>
        <v>0</v>
      </c>
      <c r="X6185" s="3" t="str">
        <f t="shared" si="863"/>
        <v>8</v>
      </c>
      <c r="Z6185" s="14">
        <f t="shared" si="864"/>
        <v>22080</v>
      </c>
      <c r="AA6185" s="7">
        <f>VLOOKUP(G6185,[2]Ma_KH!$A:$R,14,0)</f>
        <v>60</v>
      </c>
      <c r="AD6185" s="7" t="str">
        <f>IFERROR(VLOOKUP(J6185,'Chuyển Mã'!$B$3:$C$9,2,0),"")</f>
        <v>Tỉnh</v>
      </c>
      <c r="AE6185" s="7" t="str">
        <f t="shared" si="859"/>
        <v>Mọc Nấm Hương 250g</v>
      </c>
      <c r="AF6185" s="7">
        <f t="shared" si="860"/>
        <v>6</v>
      </c>
    </row>
    <row r="6186" spans="1:32" x14ac:dyDescent="0.25">
      <c r="A6186" s="11">
        <v>45907</v>
      </c>
      <c r="B6186" s="25">
        <v>4176644257</v>
      </c>
      <c r="C6186" s="80" t="s">
        <v>7214</v>
      </c>
      <c r="D6186" s="81">
        <v>45913</v>
      </c>
      <c r="G6186" s="13" t="s">
        <v>7309</v>
      </c>
      <c r="I6186" s="25" t="s">
        <v>9138</v>
      </c>
      <c r="J6186" s="13" t="s">
        <v>1796</v>
      </c>
      <c r="K6186" s="13" t="s">
        <v>8963</v>
      </c>
      <c r="L6186" s="25" t="str">
        <f>VLOOKUP($K6186,[2]TONG_SL!$A:$D,2,0)</f>
        <v>Giò sụn gà 250g</v>
      </c>
      <c r="N6186" s="25" t="str">
        <f t="shared" si="865"/>
        <v>K-C6</v>
      </c>
      <c r="Q6186" s="25" t="str">
        <f>VLOOKUP(K6186,[2]TONG_SL!$A:$D,3,0)</f>
        <v>Túi</v>
      </c>
      <c r="R6186" s="1">
        <v>6</v>
      </c>
      <c r="T6186" s="1">
        <f>VLOOKUP(VLOOKUP(G6186,[2]Ma_KH!$A:$R,18,0)&amp;K6186,[2]Gia_MB!$A:$F,6,0)</f>
        <v>50400</v>
      </c>
      <c r="U6186" s="14">
        <f t="shared" si="861"/>
        <v>302400</v>
      </c>
      <c r="W6186" s="64">
        <f t="shared" si="862"/>
        <v>0</v>
      </c>
      <c r="X6186" s="3" t="str">
        <f t="shared" si="863"/>
        <v>8</v>
      </c>
      <c r="Z6186" s="14">
        <f t="shared" si="864"/>
        <v>24192</v>
      </c>
      <c r="AA6186" s="7">
        <f>VLOOKUP(G6186,[2]Ma_KH!$A:$R,14,0)</f>
        <v>60</v>
      </c>
      <c r="AD6186" s="7" t="str">
        <f>IFERROR(VLOOKUP(J6186,'Chuyển Mã'!$B$3:$C$9,2,0),"")</f>
        <v>Tỉnh</v>
      </c>
      <c r="AE6186" s="7" t="str">
        <f t="shared" si="859"/>
        <v>Giò sụn gà 250g</v>
      </c>
      <c r="AF6186" s="7">
        <f t="shared" si="860"/>
        <v>6</v>
      </c>
    </row>
    <row r="6187" spans="1:32" x14ac:dyDescent="0.25">
      <c r="A6187" s="11">
        <v>45907</v>
      </c>
      <c r="B6187" s="25">
        <v>4176644257</v>
      </c>
      <c r="C6187" s="80" t="s">
        <v>7214</v>
      </c>
      <c r="D6187" s="81">
        <v>45913</v>
      </c>
      <c r="G6187" s="13" t="s">
        <v>7309</v>
      </c>
      <c r="I6187" s="25" t="s">
        <v>9138</v>
      </c>
      <c r="J6187" s="13" t="s">
        <v>1796</v>
      </c>
      <c r="K6187" s="13" t="s">
        <v>35</v>
      </c>
      <c r="L6187" s="25" t="str">
        <f>VLOOKUP($K6187,[2]TONG_SL!$A:$D,2,0)</f>
        <v>Tai heo muối 200g</v>
      </c>
      <c r="N6187" s="25" t="str">
        <f t="shared" si="865"/>
        <v>K-C6</v>
      </c>
      <c r="Q6187" s="25" t="str">
        <f>VLOOKUP(K6187,[2]TONG_SL!$A:$D,3,0)</f>
        <v>Túi</v>
      </c>
      <c r="R6187" s="1">
        <v>6</v>
      </c>
      <c r="T6187" s="1">
        <f>VLOOKUP(VLOOKUP(G6187,[2]Ma_KH!$A:$R,18,0)&amp;K6187,[2]Gia_MB!$A:$F,6,0)</f>
        <v>55595</v>
      </c>
      <c r="U6187" s="14">
        <f t="shared" si="861"/>
        <v>333570</v>
      </c>
      <c r="W6187" s="64">
        <f t="shared" si="862"/>
        <v>0</v>
      </c>
      <c r="X6187" s="3" t="str">
        <f t="shared" si="863"/>
        <v>8</v>
      </c>
      <c r="Z6187" s="14">
        <f t="shared" si="864"/>
        <v>26685.600000000002</v>
      </c>
      <c r="AA6187" s="7">
        <f>VLOOKUP(G6187,[2]Ma_KH!$A:$R,14,0)</f>
        <v>60</v>
      </c>
      <c r="AD6187" s="7" t="str">
        <f>IFERROR(VLOOKUP(J6187,'Chuyển Mã'!$B$3:$C$9,2,0),"")</f>
        <v>Tỉnh</v>
      </c>
      <c r="AE6187" s="7" t="str">
        <f t="shared" si="859"/>
        <v>Tai heo muối 200g</v>
      </c>
      <c r="AF6187" s="7">
        <f t="shared" si="860"/>
        <v>6</v>
      </c>
    </row>
    <row r="6188" spans="1:32" x14ac:dyDescent="0.25">
      <c r="A6188" s="11">
        <v>45907</v>
      </c>
      <c r="B6188" s="25">
        <v>4176644257</v>
      </c>
      <c r="C6188" s="80" t="s">
        <v>7214</v>
      </c>
      <c r="D6188" s="81">
        <v>45913</v>
      </c>
      <c r="G6188" s="13" t="s">
        <v>7309</v>
      </c>
      <c r="I6188" s="25" t="s">
        <v>9138</v>
      </c>
      <c r="J6188" s="13" t="s">
        <v>1796</v>
      </c>
      <c r="K6188" s="13" t="s">
        <v>8962</v>
      </c>
      <c r="L6188" s="25" t="str">
        <f>VLOOKUP($K6188,[2]TONG_SL!$A:$D,2,0)</f>
        <v>Giò lụa cây 250g</v>
      </c>
      <c r="N6188" s="25" t="str">
        <f t="shared" si="865"/>
        <v>K-C6</v>
      </c>
      <c r="Q6188" s="25" t="str">
        <f>VLOOKUP(K6188,[2]TONG_SL!$A:$D,3,0)</f>
        <v>Túi</v>
      </c>
      <c r="R6188" s="1">
        <v>6</v>
      </c>
      <c r="T6188" s="1">
        <f>VLOOKUP(VLOOKUP(G6188,[2]Ma_KH!$A:$R,18,0)&amp;K6188,[2]Gia_MB!$A:$F,6,0)</f>
        <v>49500</v>
      </c>
      <c r="U6188" s="14">
        <f t="shared" si="861"/>
        <v>297000</v>
      </c>
      <c r="W6188" s="64">
        <f t="shared" si="862"/>
        <v>0</v>
      </c>
      <c r="X6188" s="3" t="str">
        <f t="shared" si="863"/>
        <v>8</v>
      </c>
      <c r="Z6188" s="14">
        <f t="shared" si="864"/>
        <v>23760</v>
      </c>
      <c r="AA6188" s="7">
        <f>VLOOKUP(G6188,[2]Ma_KH!$A:$R,14,0)</f>
        <v>60</v>
      </c>
      <c r="AD6188" s="7" t="str">
        <f>IFERROR(VLOOKUP(J6188,'Chuyển Mã'!$B$3:$C$9,2,0),"")</f>
        <v>Tỉnh</v>
      </c>
      <c r="AE6188" s="7" t="str">
        <f t="shared" si="859"/>
        <v>Giò lụa cây 250g</v>
      </c>
      <c r="AF6188" s="7">
        <f t="shared" si="860"/>
        <v>6</v>
      </c>
    </row>
    <row r="6189" spans="1:32" x14ac:dyDescent="0.25">
      <c r="A6189" s="11">
        <v>45907</v>
      </c>
      <c r="B6189" s="25">
        <v>4176644257</v>
      </c>
      <c r="C6189" s="80" t="s">
        <v>7214</v>
      </c>
      <c r="D6189" s="81">
        <v>45913</v>
      </c>
      <c r="G6189" s="13" t="s">
        <v>7309</v>
      </c>
      <c r="I6189" s="25" t="s">
        <v>9138</v>
      </c>
      <c r="J6189" s="13" t="s">
        <v>1796</v>
      </c>
      <c r="K6189" s="13" t="s">
        <v>39</v>
      </c>
      <c r="L6189" s="25" t="str">
        <f>VLOOKUP($K6189,[2]TONG_SL!$A:$D,2,0)</f>
        <v>Chả cốm 300g</v>
      </c>
      <c r="N6189" s="25" t="str">
        <f t="shared" si="865"/>
        <v>K-C6</v>
      </c>
      <c r="Q6189" s="25" t="str">
        <f>VLOOKUP(K6189,[2]TONG_SL!$A:$D,3,0)</f>
        <v>Túi</v>
      </c>
      <c r="R6189" s="1">
        <v>6</v>
      </c>
      <c r="T6189" s="1">
        <f>VLOOKUP(VLOOKUP(G6189,[2]Ma_KH!$A:$R,18,0)&amp;K6189,[2]Gia_MB!$A:$F,6,0)</f>
        <v>74250</v>
      </c>
      <c r="U6189" s="14">
        <f t="shared" si="861"/>
        <v>445500</v>
      </c>
      <c r="W6189" s="64">
        <f t="shared" si="862"/>
        <v>0</v>
      </c>
      <c r="X6189" s="3" t="str">
        <f t="shared" si="863"/>
        <v>8</v>
      </c>
      <c r="Z6189" s="14">
        <f t="shared" si="864"/>
        <v>35640</v>
      </c>
      <c r="AA6189" s="7">
        <f>VLOOKUP(G6189,[2]Ma_KH!$A:$R,14,0)</f>
        <v>60</v>
      </c>
      <c r="AD6189" s="7" t="str">
        <f>IFERROR(VLOOKUP(J6189,'Chuyển Mã'!$B$3:$C$9,2,0),"")</f>
        <v>Tỉnh</v>
      </c>
      <c r="AE6189" s="7" t="str">
        <f t="shared" si="859"/>
        <v>Chả cốm 300g</v>
      </c>
      <c r="AF6189" s="7">
        <f t="shared" si="860"/>
        <v>6</v>
      </c>
    </row>
    <row r="6190" spans="1:32" x14ac:dyDescent="0.25">
      <c r="A6190" s="11">
        <v>45907</v>
      </c>
      <c r="B6190" s="25">
        <v>4176644335</v>
      </c>
      <c r="C6190" s="80" t="s">
        <v>7214</v>
      </c>
      <c r="D6190" s="81">
        <v>45913</v>
      </c>
      <c r="G6190" s="13" t="s">
        <v>7309</v>
      </c>
      <c r="I6190" s="25" t="s">
        <v>9138</v>
      </c>
      <c r="J6190" s="13" t="s">
        <v>1796</v>
      </c>
      <c r="K6190" s="13" t="s">
        <v>32</v>
      </c>
      <c r="L6190" s="25" t="str">
        <f>VLOOKUP($K6190,[2]TONG_SL!$A:$D,2,0)</f>
        <v>Giò Tai Lưỡi Xào 250</v>
      </c>
      <c r="N6190" s="25" t="str">
        <f t="shared" si="865"/>
        <v>K-C6</v>
      </c>
      <c r="Q6190" s="25" t="str">
        <f>VLOOKUP(K6190,[2]TONG_SL!$A:$D,3,0)</f>
        <v>Túi</v>
      </c>
      <c r="R6190" s="1">
        <v>6</v>
      </c>
      <c r="T6190" s="1">
        <f>VLOOKUP(VLOOKUP(G6190,[2]Ma_KH!$A:$R,18,0)&amp;K6190,[2]Gia_MB!$A:$F,6,0)</f>
        <v>50183</v>
      </c>
      <c r="U6190" s="14">
        <f t="shared" si="861"/>
        <v>301098</v>
      </c>
      <c r="W6190" s="64">
        <f t="shared" si="862"/>
        <v>0</v>
      </c>
      <c r="X6190" s="3" t="str">
        <f t="shared" si="863"/>
        <v>8</v>
      </c>
      <c r="Z6190" s="14">
        <f t="shared" si="864"/>
        <v>24087.84</v>
      </c>
      <c r="AA6190" s="7">
        <f>VLOOKUP(G6190,[2]Ma_KH!$A:$R,14,0)</f>
        <v>60</v>
      </c>
      <c r="AD6190" s="7" t="str">
        <f>IFERROR(VLOOKUP(J6190,'Chuyển Mã'!$B$3:$C$9,2,0),"")</f>
        <v>Tỉnh</v>
      </c>
      <c r="AE6190" s="7" t="str">
        <f t="shared" si="859"/>
        <v>Giò Tai Lưỡi Xào 250</v>
      </c>
      <c r="AF6190" s="7">
        <f t="shared" si="860"/>
        <v>6</v>
      </c>
    </row>
    <row r="6191" spans="1:32" x14ac:dyDescent="0.25">
      <c r="A6191" s="11">
        <v>45907</v>
      </c>
      <c r="B6191" s="25">
        <v>4176644335</v>
      </c>
      <c r="C6191" s="80" t="s">
        <v>7214</v>
      </c>
      <c r="D6191" s="81">
        <v>45913</v>
      </c>
      <c r="G6191" s="13" t="s">
        <v>7309</v>
      </c>
      <c r="I6191" s="25" t="s">
        <v>9139</v>
      </c>
      <c r="J6191" s="13" t="s">
        <v>1796</v>
      </c>
      <c r="K6191" s="13" t="s">
        <v>8962</v>
      </c>
      <c r="L6191" s="25" t="str">
        <f>VLOOKUP($K6191,[2]TONG_SL!$A:$D,2,0)</f>
        <v>Giò lụa cây 250g</v>
      </c>
      <c r="N6191" s="25" t="str">
        <f t="shared" si="865"/>
        <v>K-C6</v>
      </c>
      <c r="Q6191" s="25" t="str">
        <f>VLOOKUP(K6191,[2]TONG_SL!$A:$D,3,0)</f>
        <v>Túi</v>
      </c>
      <c r="R6191" s="1">
        <v>6</v>
      </c>
      <c r="T6191" s="1">
        <f>VLOOKUP(VLOOKUP(G6191,[2]Ma_KH!$A:$R,18,0)&amp;K6191,[2]Gia_MB!$A:$F,6,0)</f>
        <v>49500</v>
      </c>
      <c r="U6191" s="14">
        <f t="shared" si="861"/>
        <v>297000</v>
      </c>
      <c r="W6191" s="64">
        <f t="shared" si="862"/>
        <v>0</v>
      </c>
      <c r="X6191" s="3" t="str">
        <f t="shared" si="863"/>
        <v>8</v>
      </c>
      <c r="Z6191" s="14">
        <f t="shared" si="864"/>
        <v>23760</v>
      </c>
      <c r="AA6191" s="7">
        <f>VLOOKUP(G6191,[2]Ma_KH!$A:$R,14,0)</f>
        <v>60</v>
      </c>
      <c r="AD6191" s="7" t="str">
        <f>IFERROR(VLOOKUP(J6191,'Chuyển Mã'!$B$3:$C$9,2,0),"")</f>
        <v>Tỉnh</v>
      </c>
      <c r="AE6191" s="7" t="str">
        <f t="shared" si="859"/>
        <v>Giò lụa cây 250g</v>
      </c>
      <c r="AF6191" s="7">
        <f t="shared" si="860"/>
        <v>6</v>
      </c>
    </row>
    <row r="6192" spans="1:32" x14ac:dyDescent="0.25">
      <c r="A6192" s="11">
        <v>45907</v>
      </c>
      <c r="B6192" s="25">
        <v>4176644335</v>
      </c>
      <c r="C6192" s="80" t="s">
        <v>7214</v>
      </c>
      <c r="D6192" s="81">
        <v>45913</v>
      </c>
      <c r="G6192" s="13" t="s">
        <v>7309</v>
      </c>
      <c r="I6192" s="25" t="s">
        <v>9139</v>
      </c>
      <c r="J6192" s="13" t="s">
        <v>1796</v>
      </c>
      <c r="K6192" s="13" t="s">
        <v>32</v>
      </c>
      <c r="L6192" s="25" t="str">
        <f>VLOOKUP($K6192,[2]TONG_SL!$A:$D,2,0)</f>
        <v>Giò Tai Lưỡi Xào 250</v>
      </c>
      <c r="N6192" s="25" t="str">
        <f t="shared" si="865"/>
        <v>K-C6</v>
      </c>
      <c r="Q6192" s="25" t="str">
        <f>VLOOKUP(K6192,[2]TONG_SL!$A:$D,3,0)</f>
        <v>Túi</v>
      </c>
      <c r="R6192" s="1">
        <v>6</v>
      </c>
      <c r="T6192" s="1">
        <f>VLOOKUP(VLOOKUP(G6192,[2]Ma_KH!$A:$R,18,0)&amp;K6192,[2]Gia_MB!$A:$F,6,0)</f>
        <v>50183</v>
      </c>
      <c r="U6192" s="14">
        <f t="shared" si="861"/>
        <v>301098</v>
      </c>
      <c r="W6192" s="64">
        <f t="shared" si="862"/>
        <v>0</v>
      </c>
      <c r="X6192" s="3" t="str">
        <f t="shared" si="863"/>
        <v>8</v>
      </c>
      <c r="Z6192" s="14">
        <f t="shared" si="864"/>
        <v>24087.84</v>
      </c>
      <c r="AA6192" s="7">
        <f>VLOOKUP(G6192,[2]Ma_KH!$A:$R,14,0)</f>
        <v>60</v>
      </c>
      <c r="AD6192" s="7" t="str">
        <f>IFERROR(VLOOKUP(J6192,'Chuyển Mã'!$B$3:$C$9,2,0),"")</f>
        <v>Tỉnh</v>
      </c>
      <c r="AE6192" s="7" t="str">
        <f t="shared" si="859"/>
        <v>Giò Tai Lưỡi Xào 250</v>
      </c>
      <c r="AF6192" s="7">
        <f t="shared" si="860"/>
        <v>6</v>
      </c>
    </row>
    <row r="6193" spans="1:32" x14ac:dyDescent="0.25">
      <c r="A6193" s="11">
        <v>45907</v>
      </c>
      <c r="B6193" s="25">
        <v>4176644335</v>
      </c>
      <c r="C6193" s="80" t="s">
        <v>7214</v>
      </c>
      <c r="D6193" s="81">
        <v>45913</v>
      </c>
      <c r="G6193" s="13" t="s">
        <v>7309</v>
      </c>
      <c r="I6193" s="25" t="s">
        <v>9139</v>
      </c>
      <c r="J6193" s="13" t="s">
        <v>1796</v>
      </c>
      <c r="K6193" s="13" t="s">
        <v>8878</v>
      </c>
      <c r="L6193" s="25" t="str">
        <f>VLOOKUP($K6193,[2]TONG_SL!$A:$D,2,0)</f>
        <v>Chân giò heo muối 300g</v>
      </c>
      <c r="N6193" s="25" t="str">
        <f t="shared" si="865"/>
        <v>K-C6</v>
      </c>
      <c r="Q6193" s="25" t="str">
        <f>VLOOKUP(K6193,[2]TONG_SL!$A:$D,3,0)</f>
        <v>Túi</v>
      </c>
      <c r="R6193" s="1">
        <v>6</v>
      </c>
      <c r="T6193" s="1">
        <f>VLOOKUP(VLOOKUP(G6193,[2]Ma_KH!$A:$R,18,0)&amp;K6193,[2]Gia_MB!$A:$F,6,0)</f>
        <v>73431</v>
      </c>
      <c r="U6193" s="14">
        <f t="shared" si="861"/>
        <v>440586</v>
      </c>
      <c r="W6193" s="64">
        <f t="shared" si="862"/>
        <v>0</v>
      </c>
      <c r="X6193" s="3" t="str">
        <f t="shared" si="863"/>
        <v>8</v>
      </c>
      <c r="Z6193" s="14">
        <f t="shared" si="864"/>
        <v>35246.879999999997</v>
      </c>
      <c r="AA6193" s="7">
        <f>VLOOKUP(G6193,[2]Ma_KH!$A:$R,14,0)</f>
        <v>60</v>
      </c>
      <c r="AD6193" s="7" t="str">
        <f>IFERROR(VLOOKUP(J6193,'Chuyển Mã'!$B$3:$C$9,2,0),"")</f>
        <v>Tỉnh</v>
      </c>
      <c r="AE6193" s="7" t="str">
        <f t="shared" si="859"/>
        <v>Chân giò heo muối 300g</v>
      </c>
      <c r="AF6193" s="7">
        <f t="shared" si="860"/>
        <v>6</v>
      </c>
    </row>
    <row r="6194" spans="1:32" x14ac:dyDescent="0.25">
      <c r="A6194" s="11">
        <v>45907</v>
      </c>
      <c r="B6194" s="25">
        <v>4176644335</v>
      </c>
      <c r="C6194" s="80" t="s">
        <v>7214</v>
      </c>
      <c r="D6194" s="81">
        <v>45913</v>
      </c>
      <c r="G6194" s="13" t="s">
        <v>7309</v>
      </c>
      <c r="I6194" s="25" t="s">
        <v>9139</v>
      </c>
      <c r="J6194" s="13" t="s">
        <v>1796</v>
      </c>
      <c r="K6194" s="13" t="s">
        <v>39</v>
      </c>
      <c r="L6194" s="25" t="str">
        <f>VLOOKUP($K6194,[2]TONG_SL!$A:$D,2,0)</f>
        <v>Chả cốm 300g</v>
      </c>
      <c r="N6194" s="25" t="str">
        <f t="shared" si="865"/>
        <v>K-C6</v>
      </c>
      <c r="Q6194" s="25" t="str">
        <f>VLOOKUP(K6194,[2]TONG_SL!$A:$D,3,0)</f>
        <v>Túi</v>
      </c>
      <c r="R6194" s="1">
        <v>6</v>
      </c>
      <c r="T6194" s="1">
        <f>VLOOKUP(VLOOKUP(G6194,[2]Ma_KH!$A:$R,18,0)&amp;K6194,[2]Gia_MB!$A:$F,6,0)</f>
        <v>74250</v>
      </c>
      <c r="U6194" s="14">
        <f t="shared" si="861"/>
        <v>445500</v>
      </c>
      <c r="W6194" s="64">
        <f t="shared" si="862"/>
        <v>0</v>
      </c>
      <c r="X6194" s="3" t="str">
        <f t="shared" si="863"/>
        <v>8</v>
      </c>
      <c r="Z6194" s="14">
        <f t="shared" si="864"/>
        <v>35640</v>
      </c>
      <c r="AA6194" s="7">
        <f>VLOOKUP(G6194,[2]Ma_KH!$A:$R,14,0)</f>
        <v>60</v>
      </c>
      <c r="AD6194" s="7" t="str">
        <f>IFERROR(VLOOKUP(J6194,'Chuyển Mã'!$B$3:$C$9,2,0),"")</f>
        <v>Tỉnh</v>
      </c>
      <c r="AE6194" s="7" t="str">
        <f t="shared" si="859"/>
        <v>Chả cốm 300g</v>
      </c>
      <c r="AF6194" s="7">
        <f t="shared" si="860"/>
        <v>6</v>
      </c>
    </row>
    <row r="6195" spans="1:32" x14ac:dyDescent="0.25">
      <c r="A6195" s="11">
        <v>45907</v>
      </c>
      <c r="B6195" s="25">
        <v>4176644335</v>
      </c>
      <c r="C6195" s="80" t="s">
        <v>7214</v>
      </c>
      <c r="D6195" s="81">
        <v>45913</v>
      </c>
      <c r="G6195" s="13" t="s">
        <v>7309</v>
      </c>
      <c r="I6195" s="25" t="s">
        <v>9139</v>
      </c>
      <c r="J6195" s="13" t="s">
        <v>1796</v>
      </c>
      <c r="K6195" s="13" t="s">
        <v>8879</v>
      </c>
      <c r="L6195" s="25" t="str">
        <f>VLOOKUP($K6195,[2]TONG_SL!$A:$D,2,0)</f>
        <v>Mọc Nấm Hương 250g</v>
      </c>
      <c r="N6195" s="25" t="str">
        <f t="shared" si="865"/>
        <v>K-C6</v>
      </c>
      <c r="Q6195" s="25" t="str">
        <f>VLOOKUP(K6195,[2]TONG_SL!$A:$D,3,0)</f>
        <v>Túi</v>
      </c>
      <c r="R6195" s="1">
        <v>6</v>
      </c>
      <c r="T6195" s="1">
        <f>VLOOKUP(VLOOKUP(G6195,[2]Ma_KH!$A:$R,18,0)&amp;K6195,[2]Gia_MB!$A:$F,6,0)</f>
        <v>46000</v>
      </c>
      <c r="U6195" s="14">
        <f t="shared" si="861"/>
        <v>276000</v>
      </c>
      <c r="W6195" s="64">
        <f t="shared" si="862"/>
        <v>0</v>
      </c>
      <c r="X6195" s="3" t="str">
        <f t="shared" si="863"/>
        <v>8</v>
      </c>
      <c r="Z6195" s="14">
        <f t="shared" si="864"/>
        <v>22080</v>
      </c>
      <c r="AA6195" s="7">
        <f>VLOOKUP(G6195,[2]Ma_KH!$A:$R,14,0)</f>
        <v>60</v>
      </c>
      <c r="AD6195" s="7" t="str">
        <f>IFERROR(VLOOKUP(J6195,'Chuyển Mã'!$B$3:$C$9,2,0),"")</f>
        <v>Tỉnh</v>
      </c>
      <c r="AE6195" s="7" t="str">
        <f t="shared" si="859"/>
        <v>Mọc Nấm Hương 250g</v>
      </c>
      <c r="AF6195" s="7">
        <f t="shared" si="860"/>
        <v>6</v>
      </c>
    </row>
    <row r="6196" spans="1:32" x14ac:dyDescent="0.25">
      <c r="A6196" s="11">
        <v>45907</v>
      </c>
      <c r="B6196" s="25">
        <v>4176644335</v>
      </c>
      <c r="C6196" s="80" t="s">
        <v>7214</v>
      </c>
      <c r="D6196" s="81">
        <v>45913</v>
      </c>
      <c r="G6196" s="13" t="s">
        <v>7309</v>
      </c>
      <c r="I6196" s="25" t="s">
        <v>9139</v>
      </c>
      <c r="J6196" s="13" t="s">
        <v>1796</v>
      </c>
      <c r="K6196" s="13" t="s">
        <v>8963</v>
      </c>
      <c r="L6196" s="25" t="str">
        <f>VLOOKUP($K6196,[2]TONG_SL!$A:$D,2,0)</f>
        <v>Giò sụn gà 250g</v>
      </c>
      <c r="N6196" s="25" t="str">
        <f t="shared" si="865"/>
        <v>K-C6</v>
      </c>
      <c r="Q6196" s="25" t="str">
        <f>VLOOKUP(K6196,[2]TONG_SL!$A:$D,3,0)</f>
        <v>Túi</v>
      </c>
      <c r="R6196" s="1">
        <v>6</v>
      </c>
      <c r="T6196" s="1">
        <f>VLOOKUP(VLOOKUP(G6196,[2]Ma_KH!$A:$R,18,0)&amp;K6196,[2]Gia_MB!$A:$F,6,0)</f>
        <v>50400</v>
      </c>
      <c r="U6196" s="14">
        <f t="shared" si="861"/>
        <v>302400</v>
      </c>
      <c r="W6196" s="64">
        <f t="shared" si="862"/>
        <v>0</v>
      </c>
      <c r="X6196" s="3" t="str">
        <f t="shared" si="863"/>
        <v>8</v>
      </c>
      <c r="Z6196" s="14">
        <f t="shared" si="864"/>
        <v>24192</v>
      </c>
      <c r="AA6196" s="7">
        <f>VLOOKUP(G6196,[2]Ma_KH!$A:$R,14,0)</f>
        <v>60</v>
      </c>
      <c r="AD6196" s="7" t="str">
        <f>IFERROR(VLOOKUP(J6196,'Chuyển Mã'!$B$3:$C$9,2,0),"")</f>
        <v>Tỉnh</v>
      </c>
      <c r="AE6196" s="7" t="str">
        <f t="shared" si="859"/>
        <v>Giò sụn gà 250g</v>
      </c>
      <c r="AF6196" s="7">
        <f t="shared" si="860"/>
        <v>6</v>
      </c>
    </row>
    <row r="6197" spans="1:32" x14ac:dyDescent="0.25">
      <c r="A6197" s="11">
        <v>45907</v>
      </c>
      <c r="B6197" s="25">
        <v>4176644335</v>
      </c>
      <c r="C6197" s="80" t="s">
        <v>7214</v>
      </c>
      <c r="D6197" s="81">
        <v>45913</v>
      </c>
      <c r="G6197" s="13" t="s">
        <v>7309</v>
      </c>
      <c r="I6197" s="25" t="s">
        <v>9139</v>
      </c>
      <c r="J6197" s="13" t="s">
        <v>1796</v>
      </c>
      <c r="K6197" s="13" t="s">
        <v>30</v>
      </c>
      <c r="L6197" s="25" t="str">
        <f>VLOOKUP($K6197,[2]TONG_SL!$A:$D,2,0)</f>
        <v>Gà muối 500g</v>
      </c>
      <c r="N6197" s="25" t="str">
        <f t="shared" si="865"/>
        <v>K-C6</v>
      </c>
      <c r="Q6197" s="25" t="str">
        <f>VLOOKUP(K6197,[2]TONG_SL!$A:$D,3,0)</f>
        <v>Túi</v>
      </c>
      <c r="R6197" s="1">
        <v>6</v>
      </c>
      <c r="T6197" s="1">
        <f>VLOOKUP(VLOOKUP(G6197,[2]Ma_KH!$A:$R,18,0)&amp;K6197,[2]Gia_MB!$A:$F,6,0)</f>
        <v>111058</v>
      </c>
      <c r="U6197" s="14">
        <f t="shared" si="861"/>
        <v>666348</v>
      </c>
      <c r="W6197" s="64">
        <f t="shared" si="862"/>
        <v>0</v>
      </c>
      <c r="X6197" s="3" t="str">
        <f t="shared" si="863"/>
        <v>8</v>
      </c>
      <c r="Z6197" s="14">
        <f t="shared" si="864"/>
        <v>53307.840000000004</v>
      </c>
      <c r="AA6197" s="7">
        <f>VLOOKUP(G6197,[2]Ma_KH!$A:$R,14,0)</f>
        <v>60</v>
      </c>
      <c r="AD6197" s="7" t="str">
        <f>IFERROR(VLOOKUP(J6197,'Chuyển Mã'!$B$3:$C$9,2,0),"")</f>
        <v>Tỉnh</v>
      </c>
      <c r="AE6197" s="7" t="str">
        <f t="shared" si="859"/>
        <v>Gà muối 500g</v>
      </c>
      <c r="AF6197" s="7">
        <f t="shared" si="860"/>
        <v>6</v>
      </c>
    </row>
    <row r="6198" spans="1:32" x14ac:dyDescent="0.25">
      <c r="A6198" s="11">
        <v>45907</v>
      </c>
      <c r="B6198" s="25">
        <v>4176644350</v>
      </c>
      <c r="C6198" s="80" t="s">
        <v>7214</v>
      </c>
      <c r="D6198" s="81">
        <v>45913</v>
      </c>
      <c r="G6198" s="13" t="s">
        <v>7309</v>
      </c>
      <c r="I6198" s="25" t="s">
        <v>9139</v>
      </c>
      <c r="J6198" s="13" t="s">
        <v>1796</v>
      </c>
      <c r="K6198" s="13" t="s">
        <v>35</v>
      </c>
      <c r="L6198" s="25" t="str">
        <f>VLOOKUP($K6198,[2]TONG_SL!$A:$D,2,0)</f>
        <v>Tai heo muối 200g</v>
      </c>
      <c r="N6198" s="25" t="str">
        <f t="shared" si="865"/>
        <v>K-C6</v>
      </c>
      <c r="Q6198" s="25" t="str">
        <f>VLOOKUP(K6198,[2]TONG_SL!$A:$D,3,0)</f>
        <v>Túi</v>
      </c>
      <c r="R6198" s="1">
        <v>6</v>
      </c>
      <c r="T6198" s="1">
        <f>VLOOKUP(VLOOKUP(G6198,[2]Ma_KH!$A:$R,18,0)&amp;K6198,[2]Gia_MB!$A:$F,6,0)</f>
        <v>55595</v>
      </c>
      <c r="U6198" s="14">
        <f t="shared" si="861"/>
        <v>333570</v>
      </c>
      <c r="W6198" s="64">
        <f t="shared" si="862"/>
        <v>0</v>
      </c>
      <c r="X6198" s="3" t="str">
        <f t="shared" si="863"/>
        <v>8</v>
      </c>
      <c r="Z6198" s="14">
        <f t="shared" si="864"/>
        <v>26685.600000000002</v>
      </c>
      <c r="AA6198" s="7">
        <f>VLOOKUP(G6198,[2]Ma_KH!$A:$R,14,0)</f>
        <v>60</v>
      </c>
      <c r="AD6198" s="7" t="str">
        <f>IFERROR(VLOOKUP(J6198,'Chuyển Mã'!$B$3:$C$9,2,0),"")</f>
        <v>Tỉnh</v>
      </c>
      <c r="AE6198" s="7" t="str">
        <f t="shared" si="859"/>
        <v>Tai heo muối 200g</v>
      </c>
      <c r="AF6198" s="7">
        <f t="shared" si="860"/>
        <v>6</v>
      </c>
    </row>
    <row r="6199" spans="1:32" x14ac:dyDescent="0.25">
      <c r="A6199" s="11">
        <v>45907</v>
      </c>
      <c r="B6199" s="25">
        <v>4176644350</v>
      </c>
      <c r="C6199" s="80" t="s">
        <v>7214</v>
      </c>
      <c r="D6199" s="81">
        <v>45913</v>
      </c>
      <c r="G6199" s="13" t="s">
        <v>7309</v>
      </c>
      <c r="I6199" s="25" t="s">
        <v>9140</v>
      </c>
      <c r="J6199" s="13" t="s">
        <v>1796</v>
      </c>
      <c r="K6199" s="13" t="s">
        <v>27</v>
      </c>
      <c r="L6199" s="25" t="str">
        <f>VLOOKUP($K6199,[2]TONG_SL!$A:$D,2,0)</f>
        <v>Chân giò heo muối 300g</v>
      </c>
      <c r="N6199" s="25" t="str">
        <f t="shared" si="865"/>
        <v>K-C6</v>
      </c>
      <c r="Q6199" s="25" t="str">
        <f>VLOOKUP(K6199,[2]TONG_SL!$A:$D,3,0)</f>
        <v>Túi</v>
      </c>
      <c r="R6199" s="1">
        <v>6</v>
      </c>
      <c r="T6199" s="1">
        <f>VLOOKUP(VLOOKUP(G6199,[2]Ma_KH!$A:$R,18,0)&amp;K6199,[2]Gia_MB!$A:$F,6,0)</f>
        <v>73431</v>
      </c>
      <c r="U6199" s="14">
        <f t="shared" si="861"/>
        <v>440586</v>
      </c>
      <c r="W6199" s="64">
        <f t="shared" si="862"/>
        <v>0</v>
      </c>
      <c r="X6199" s="3" t="str">
        <f t="shared" si="863"/>
        <v>8</v>
      </c>
      <c r="Z6199" s="14">
        <f t="shared" si="864"/>
        <v>35246.879999999997</v>
      </c>
      <c r="AA6199" s="7">
        <f>VLOOKUP(G6199,[2]Ma_KH!$A:$R,14,0)</f>
        <v>60</v>
      </c>
      <c r="AD6199" s="7" t="str">
        <f>IFERROR(VLOOKUP(J6199,'Chuyển Mã'!$B$3:$C$9,2,0),"")</f>
        <v>Tỉnh</v>
      </c>
      <c r="AE6199" s="7" t="str">
        <f t="shared" si="859"/>
        <v>Chân giò heo muối 300g</v>
      </c>
      <c r="AF6199" s="7">
        <f t="shared" si="860"/>
        <v>6</v>
      </c>
    </row>
    <row r="6200" spans="1:32" x14ac:dyDescent="0.25">
      <c r="A6200" s="11">
        <v>45907</v>
      </c>
      <c r="B6200" s="25">
        <v>4176644350</v>
      </c>
      <c r="C6200" s="80" t="s">
        <v>7214</v>
      </c>
      <c r="D6200" s="81">
        <v>45913</v>
      </c>
      <c r="G6200" s="13" t="s">
        <v>7309</v>
      </c>
      <c r="I6200" s="25" t="s">
        <v>9140</v>
      </c>
      <c r="J6200" s="13" t="s">
        <v>1796</v>
      </c>
      <c r="K6200" s="13" t="s">
        <v>8962</v>
      </c>
      <c r="L6200" s="25" t="str">
        <f>VLOOKUP($K6200,[2]TONG_SL!$A:$D,2,0)</f>
        <v>Giò lụa cây 250g</v>
      </c>
      <c r="N6200" s="25" t="str">
        <f t="shared" si="865"/>
        <v>K-C6</v>
      </c>
      <c r="Q6200" s="25" t="str">
        <f>VLOOKUP(K6200,[2]TONG_SL!$A:$D,3,0)</f>
        <v>Túi</v>
      </c>
      <c r="R6200" s="1">
        <v>12</v>
      </c>
      <c r="T6200" s="1">
        <f>VLOOKUP(VLOOKUP(G6200,[2]Ma_KH!$A:$R,18,0)&amp;K6200,[2]Gia_MB!$A:$F,6,0)</f>
        <v>49500</v>
      </c>
      <c r="U6200" s="14">
        <f t="shared" si="861"/>
        <v>594000</v>
      </c>
      <c r="W6200" s="64">
        <f t="shared" si="862"/>
        <v>0</v>
      </c>
      <c r="X6200" s="3" t="str">
        <f t="shared" si="863"/>
        <v>8</v>
      </c>
      <c r="Z6200" s="14">
        <f t="shared" si="864"/>
        <v>47520</v>
      </c>
      <c r="AA6200" s="7">
        <f>VLOOKUP(G6200,[2]Ma_KH!$A:$R,14,0)</f>
        <v>60</v>
      </c>
      <c r="AD6200" s="7" t="str">
        <f>IFERROR(VLOOKUP(J6200,'Chuyển Mã'!$B$3:$C$9,2,0),"")</f>
        <v>Tỉnh</v>
      </c>
      <c r="AE6200" s="7" t="str">
        <f t="shared" si="859"/>
        <v>Giò lụa cây 250g</v>
      </c>
      <c r="AF6200" s="7">
        <f t="shared" si="860"/>
        <v>12</v>
      </c>
    </row>
    <row r="6201" spans="1:32" x14ac:dyDescent="0.25">
      <c r="A6201" s="11">
        <v>45907</v>
      </c>
      <c r="B6201" s="25">
        <v>4176644350</v>
      </c>
      <c r="C6201" s="80" t="s">
        <v>7214</v>
      </c>
      <c r="D6201" s="81">
        <v>45913</v>
      </c>
      <c r="G6201" s="13" t="s">
        <v>7309</v>
      </c>
      <c r="I6201" s="25" t="s">
        <v>9140</v>
      </c>
      <c r="J6201" s="13" t="s">
        <v>1796</v>
      </c>
      <c r="K6201" s="13" t="s">
        <v>35</v>
      </c>
      <c r="L6201" s="25" t="str">
        <f>VLOOKUP($K6201,[2]TONG_SL!$A:$D,2,0)</f>
        <v>Tai heo muối 200g</v>
      </c>
      <c r="N6201" s="25" t="str">
        <f t="shared" si="865"/>
        <v>K-C6</v>
      </c>
      <c r="Q6201" s="25" t="str">
        <f>VLOOKUP(K6201,[2]TONG_SL!$A:$D,3,0)</f>
        <v>Túi</v>
      </c>
      <c r="R6201" s="1">
        <v>6</v>
      </c>
      <c r="T6201" s="1">
        <f>VLOOKUP(VLOOKUP(G6201,[2]Ma_KH!$A:$R,18,0)&amp;K6201,[2]Gia_MB!$A:$F,6,0)</f>
        <v>55595</v>
      </c>
      <c r="U6201" s="14">
        <f t="shared" si="861"/>
        <v>333570</v>
      </c>
      <c r="W6201" s="64">
        <f t="shared" si="862"/>
        <v>0</v>
      </c>
      <c r="X6201" s="3" t="str">
        <f t="shared" si="863"/>
        <v>8</v>
      </c>
      <c r="Z6201" s="14">
        <f t="shared" si="864"/>
        <v>26685.600000000002</v>
      </c>
      <c r="AA6201" s="7">
        <f>VLOOKUP(G6201,[2]Ma_KH!$A:$R,14,0)</f>
        <v>60</v>
      </c>
      <c r="AD6201" s="7" t="str">
        <f>IFERROR(VLOOKUP(J6201,'Chuyển Mã'!$B$3:$C$9,2,0),"")</f>
        <v>Tỉnh</v>
      </c>
      <c r="AE6201" s="7" t="str">
        <f t="shared" si="859"/>
        <v>Tai heo muối 200g</v>
      </c>
      <c r="AF6201" s="7">
        <f t="shared" si="860"/>
        <v>6</v>
      </c>
    </row>
    <row r="6202" spans="1:32" x14ac:dyDescent="0.25">
      <c r="A6202" s="11">
        <v>45907</v>
      </c>
      <c r="B6202" s="25">
        <v>4176644350</v>
      </c>
      <c r="C6202" s="80" t="s">
        <v>7214</v>
      </c>
      <c r="D6202" s="81">
        <v>45913</v>
      </c>
      <c r="G6202" s="13" t="s">
        <v>7309</v>
      </c>
      <c r="I6202" s="25" t="s">
        <v>9140</v>
      </c>
      <c r="J6202" s="13" t="s">
        <v>1796</v>
      </c>
      <c r="K6202" s="13" t="s">
        <v>30</v>
      </c>
      <c r="L6202" s="25" t="str">
        <f>VLOOKUP($K6202,[2]TONG_SL!$A:$D,2,0)</f>
        <v>Gà muối 500g</v>
      </c>
      <c r="N6202" s="25" t="str">
        <f t="shared" si="865"/>
        <v>K-C6</v>
      </c>
      <c r="Q6202" s="25" t="str">
        <f>VLOOKUP(K6202,[2]TONG_SL!$A:$D,3,0)</f>
        <v>Túi</v>
      </c>
      <c r="R6202" s="1">
        <v>6</v>
      </c>
      <c r="T6202" s="1">
        <f>VLOOKUP(VLOOKUP(G6202,[2]Ma_KH!$A:$R,18,0)&amp;K6202,[2]Gia_MB!$A:$F,6,0)</f>
        <v>111058</v>
      </c>
      <c r="U6202" s="14">
        <f t="shared" si="861"/>
        <v>666348</v>
      </c>
      <c r="W6202" s="64">
        <f t="shared" si="862"/>
        <v>0</v>
      </c>
      <c r="X6202" s="3" t="str">
        <f t="shared" si="863"/>
        <v>8</v>
      </c>
      <c r="Z6202" s="14">
        <f t="shared" si="864"/>
        <v>53307.840000000004</v>
      </c>
      <c r="AA6202" s="7">
        <f>VLOOKUP(G6202,[2]Ma_KH!$A:$R,14,0)</f>
        <v>60</v>
      </c>
      <c r="AD6202" s="7" t="str">
        <f>IFERROR(VLOOKUP(J6202,'Chuyển Mã'!$B$3:$C$9,2,0),"")</f>
        <v>Tỉnh</v>
      </c>
      <c r="AE6202" s="7" t="str">
        <f t="shared" si="859"/>
        <v>Gà muối 500g</v>
      </c>
      <c r="AF6202" s="7">
        <f t="shared" si="860"/>
        <v>6</v>
      </c>
    </row>
    <row r="6203" spans="1:32" x14ac:dyDescent="0.25">
      <c r="A6203" s="11">
        <v>45907</v>
      </c>
      <c r="B6203" s="25">
        <v>4176644350</v>
      </c>
      <c r="C6203" s="80" t="s">
        <v>7214</v>
      </c>
      <c r="D6203" s="81">
        <v>45913</v>
      </c>
      <c r="G6203" s="13" t="s">
        <v>7309</v>
      </c>
      <c r="I6203" s="25" t="s">
        <v>9140</v>
      </c>
      <c r="J6203" s="13" t="s">
        <v>1796</v>
      </c>
      <c r="K6203" s="13" t="s">
        <v>32</v>
      </c>
      <c r="L6203" s="25" t="str">
        <f>VLOOKUP($K6203,[2]TONG_SL!$A:$D,2,0)</f>
        <v>Giò Tai Lưỡi Xào 250</v>
      </c>
      <c r="N6203" s="25" t="str">
        <f t="shared" si="865"/>
        <v>K-C6</v>
      </c>
      <c r="Q6203" s="25" t="str">
        <f>VLOOKUP(K6203,[2]TONG_SL!$A:$D,3,0)</f>
        <v>Túi</v>
      </c>
      <c r="R6203" s="1">
        <v>6</v>
      </c>
      <c r="T6203" s="1">
        <f>VLOOKUP(VLOOKUP(G6203,[2]Ma_KH!$A:$R,18,0)&amp;K6203,[2]Gia_MB!$A:$F,6,0)</f>
        <v>50183</v>
      </c>
      <c r="U6203" s="14">
        <f t="shared" si="861"/>
        <v>301098</v>
      </c>
      <c r="W6203" s="64">
        <f t="shared" si="862"/>
        <v>0</v>
      </c>
      <c r="X6203" s="3" t="str">
        <f t="shared" si="863"/>
        <v>8</v>
      </c>
      <c r="Z6203" s="14">
        <f t="shared" si="864"/>
        <v>24087.84</v>
      </c>
      <c r="AA6203" s="7">
        <f>VLOOKUP(G6203,[2]Ma_KH!$A:$R,14,0)</f>
        <v>60</v>
      </c>
      <c r="AD6203" s="7" t="str">
        <f>IFERROR(VLOOKUP(J6203,'Chuyển Mã'!$B$3:$C$9,2,0),"")</f>
        <v>Tỉnh</v>
      </c>
      <c r="AE6203" s="7" t="str">
        <f t="shared" si="859"/>
        <v>Giò Tai Lưỡi Xào 250</v>
      </c>
      <c r="AF6203" s="7">
        <f t="shared" si="860"/>
        <v>6</v>
      </c>
    </row>
    <row r="6204" spans="1:32" x14ac:dyDescent="0.25">
      <c r="A6204" s="11">
        <v>45907</v>
      </c>
      <c r="B6204" s="25">
        <v>4176644350</v>
      </c>
      <c r="C6204" s="80" t="s">
        <v>7214</v>
      </c>
      <c r="D6204" s="81">
        <v>45913</v>
      </c>
      <c r="G6204" s="13" t="s">
        <v>7309</v>
      </c>
      <c r="I6204" s="25" t="s">
        <v>9140</v>
      </c>
      <c r="J6204" s="13" t="s">
        <v>1796</v>
      </c>
      <c r="K6204" s="13" t="s">
        <v>39</v>
      </c>
      <c r="L6204" s="25" t="str">
        <f>VLOOKUP($K6204,[2]TONG_SL!$A:$D,2,0)</f>
        <v>Chả cốm 300g</v>
      </c>
      <c r="N6204" s="25" t="str">
        <f t="shared" si="865"/>
        <v>K-C6</v>
      </c>
      <c r="Q6204" s="25" t="str">
        <f>VLOOKUP(K6204,[2]TONG_SL!$A:$D,3,0)</f>
        <v>Túi</v>
      </c>
      <c r="R6204" s="1">
        <v>6</v>
      </c>
      <c r="T6204" s="1">
        <f>VLOOKUP(VLOOKUP(G6204,[2]Ma_KH!$A:$R,18,0)&amp;K6204,[2]Gia_MB!$A:$F,6,0)</f>
        <v>74250</v>
      </c>
      <c r="U6204" s="14">
        <f t="shared" si="861"/>
        <v>445500</v>
      </c>
      <c r="W6204" s="64">
        <f t="shared" si="862"/>
        <v>0</v>
      </c>
      <c r="X6204" s="3" t="str">
        <f t="shared" si="863"/>
        <v>8</v>
      </c>
      <c r="Z6204" s="14">
        <f t="shared" si="864"/>
        <v>35640</v>
      </c>
      <c r="AA6204" s="7">
        <f>VLOOKUP(G6204,[2]Ma_KH!$A:$R,14,0)</f>
        <v>60</v>
      </c>
      <c r="AD6204" s="7" t="str">
        <f>IFERROR(VLOOKUP(J6204,'Chuyển Mã'!$B$3:$C$9,2,0),"")</f>
        <v>Tỉnh</v>
      </c>
      <c r="AE6204" s="7" t="str">
        <f t="shared" si="859"/>
        <v>Chả cốm 300g</v>
      </c>
      <c r="AF6204" s="7">
        <f t="shared" si="860"/>
        <v>6</v>
      </c>
    </row>
    <row r="6205" spans="1:32" x14ac:dyDescent="0.25">
      <c r="A6205" s="11">
        <v>45907</v>
      </c>
      <c r="B6205" s="25">
        <v>4176644350</v>
      </c>
      <c r="C6205" s="80" t="s">
        <v>7214</v>
      </c>
      <c r="D6205" s="81">
        <v>45913</v>
      </c>
      <c r="G6205" s="13" t="s">
        <v>7309</v>
      </c>
      <c r="I6205" s="25" t="s">
        <v>9140</v>
      </c>
      <c r="J6205" s="13" t="s">
        <v>1796</v>
      </c>
      <c r="K6205" s="13" t="s">
        <v>8963</v>
      </c>
      <c r="L6205" s="25" t="str">
        <f>VLOOKUP($K6205,[2]TONG_SL!$A:$D,2,0)</f>
        <v>Giò sụn gà 250g</v>
      </c>
      <c r="N6205" s="25" t="str">
        <f t="shared" si="865"/>
        <v>K-C6</v>
      </c>
      <c r="Q6205" s="25" t="str">
        <f>VLOOKUP(K6205,[2]TONG_SL!$A:$D,3,0)</f>
        <v>Túi</v>
      </c>
      <c r="R6205" s="1">
        <v>12</v>
      </c>
      <c r="T6205" s="1">
        <f>VLOOKUP(VLOOKUP(G6205,[2]Ma_KH!$A:$R,18,0)&amp;K6205,[2]Gia_MB!$A:$F,6,0)</f>
        <v>50400</v>
      </c>
      <c r="U6205" s="14">
        <f t="shared" si="861"/>
        <v>604800</v>
      </c>
      <c r="W6205" s="64">
        <f t="shared" si="862"/>
        <v>0</v>
      </c>
      <c r="X6205" s="3" t="str">
        <f t="shared" si="863"/>
        <v>8</v>
      </c>
      <c r="Z6205" s="14">
        <f t="shared" si="864"/>
        <v>48384</v>
      </c>
      <c r="AA6205" s="7">
        <f>VLOOKUP(G6205,[2]Ma_KH!$A:$R,14,0)</f>
        <v>60</v>
      </c>
      <c r="AD6205" s="7" t="str">
        <f>IFERROR(VLOOKUP(J6205,'Chuyển Mã'!$B$3:$C$9,2,0),"")</f>
        <v>Tỉnh</v>
      </c>
      <c r="AE6205" s="7" t="str">
        <f t="shared" si="859"/>
        <v>Giò sụn gà 250g</v>
      </c>
      <c r="AF6205" s="7">
        <f t="shared" si="860"/>
        <v>12</v>
      </c>
    </row>
    <row r="6206" spans="1:32" x14ac:dyDescent="0.25">
      <c r="A6206" s="11">
        <v>45908</v>
      </c>
      <c r="B6206" s="25">
        <v>4176690613</v>
      </c>
      <c r="C6206" s="80" t="s">
        <v>7214</v>
      </c>
      <c r="D6206" s="81">
        <v>45913</v>
      </c>
      <c r="G6206" s="13" t="s">
        <v>7309</v>
      </c>
      <c r="I6206" s="25" t="s">
        <v>9140</v>
      </c>
      <c r="J6206" s="13" t="s">
        <v>1796</v>
      </c>
      <c r="K6206" s="13" t="s">
        <v>51</v>
      </c>
      <c r="L6206" s="25" t="str">
        <f>VLOOKUP($K6206,[2]TONG_SL!$A:$D,2,0)</f>
        <v>Mọc Nấm Hương 250g</v>
      </c>
      <c r="N6206" s="25" t="str">
        <f t="shared" si="865"/>
        <v>K-C6</v>
      </c>
      <c r="Q6206" s="25" t="str">
        <f>VLOOKUP(K6206,[2]TONG_SL!$A:$D,3,0)</f>
        <v>Túi</v>
      </c>
      <c r="R6206" s="1">
        <v>6</v>
      </c>
      <c r="T6206" s="1">
        <f>VLOOKUP(VLOOKUP(G6206,[2]Ma_KH!$A:$R,18,0)&amp;K6206,[2]Gia_MB!$A:$F,6,0)</f>
        <v>46000</v>
      </c>
      <c r="U6206" s="14">
        <f t="shared" si="861"/>
        <v>276000</v>
      </c>
      <c r="W6206" s="64">
        <f t="shared" si="862"/>
        <v>0</v>
      </c>
      <c r="X6206" s="3" t="str">
        <f t="shared" si="863"/>
        <v>8</v>
      </c>
      <c r="Z6206" s="14">
        <f t="shared" si="864"/>
        <v>22080</v>
      </c>
      <c r="AA6206" s="7">
        <f>VLOOKUP(G6206,[2]Ma_KH!$A:$R,14,0)</f>
        <v>60</v>
      </c>
      <c r="AD6206" s="7" t="str">
        <f>IFERROR(VLOOKUP(J6206,'Chuyển Mã'!$B$3:$C$9,2,0),"")</f>
        <v>Tỉnh</v>
      </c>
      <c r="AE6206" s="7" t="str">
        <f t="shared" si="859"/>
        <v>Mọc Nấm Hương 250g</v>
      </c>
      <c r="AF6206" s="7">
        <f t="shared" si="860"/>
        <v>6</v>
      </c>
    </row>
    <row r="6207" spans="1:32" x14ac:dyDescent="0.25">
      <c r="A6207" s="11">
        <v>45908</v>
      </c>
      <c r="B6207" s="25">
        <v>4176690613</v>
      </c>
      <c r="C6207" s="80" t="s">
        <v>7214</v>
      </c>
      <c r="D6207" s="81">
        <v>45913</v>
      </c>
      <c r="G6207" s="13" t="s">
        <v>7321</v>
      </c>
      <c r="I6207" s="25">
        <v>4176690613</v>
      </c>
      <c r="J6207" s="13" t="s">
        <v>1796</v>
      </c>
      <c r="K6207" s="13" t="s">
        <v>7213</v>
      </c>
      <c r="L6207" s="25" t="str">
        <f>VLOOKUP($K6207,[2]TONG_SL!$A:$D,2,0)</f>
        <v>Chả nướng 300g</v>
      </c>
      <c r="N6207" s="25" t="str">
        <f t="shared" si="865"/>
        <v>K-C6</v>
      </c>
      <c r="Q6207" s="25" t="str">
        <f>VLOOKUP(K6207,[2]TONG_SL!$A:$D,3,0)</f>
        <v>Túi</v>
      </c>
      <c r="R6207" s="1">
        <v>5</v>
      </c>
      <c r="T6207" s="1">
        <f>VLOOKUP(VLOOKUP(G6207,[2]Ma_KH!$A:$R,18,0)&amp;K6207,[2]Gia_MB!$A:$F,6,0)</f>
        <v>70950</v>
      </c>
      <c r="U6207" s="14">
        <f t="shared" si="861"/>
        <v>354750</v>
      </c>
      <c r="W6207" s="64">
        <f t="shared" si="862"/>
        <v>0</v>
      </c>
      <c r="X6207" s="3" t="str">
        <f t="shared" si="863"/>
        <v>8</v>
      </c>
      <c r="Z6207" s="14">
        <f t="shared" si="864"/>
        <v>28380</v>
      </c>
      <c r="AA6207" s="7">
        <f>VLOOKUP(G6207,[2]Ma_KH!$A:$R,14,0)</f>
        <v>60</v>
      </c>
      <c r="AD6207" s="7" t="str">
        <f>IFERROR(VLOOKUP(J6207,'Chuyển Mã'!$B$3:$C$9,2,0),"")</f>
        <v>Tỉnh</v>
      </c>
      <c r="AE6207" s="7" t="str">
        <f t="shared" si="859"/>
        <v>Chả nướng 300g</v>
      </c>
      <c r="AF6207" s="7">
        <f t="shared" si="860"/>
        <v>5</v>
      </c>
    </row>
    <row r="6208" spans="1:32" x14ac:dyDescent="0.25">
      <c r="A6208" s="11">
        <v>45908</v>
      </c>
      <c r="B6208" s="25">
        <v>4176690613</v>
      </c>
      <c r="C6208" s="80" t="s">
        <v>7214</v>
      </c>
      <c r="D6208" s="81">
        <v>45913</v>
      </c>
      <c r="G6208" s="13" t="s">
        <v>7321</v>
      </c>
      <c r="I6208" s="25">
        <v>4176690613</v>
      </c>
      <c r="J6208" s="13" t="s">
        <v>1796</v>
      </c>
      <c r="K6208" s="13" t="s">
        <v>39</v>
      </c>
      <c r="L6208" s="25" t="str">
        <f>VLOOKUP($K6208,[2]TONG_SL!$A:$D,2,0)</f>
        <v>Chả cốm 300g</v>
      </c>
      <c r="N6208" s="25" t="str">
        <f t="shared" si="865"/>
        <v>K-C6</v>
      </c>
      <c r="Q6208" s="25" t="str">
        <f>VLOOKUP(K6208,[2]TONG_SL!$A:$D,3,0)</f>
        <v>Túi</v>
      </c>
      <c r="R6208" s="1">
        <v>5</v>
      </c>
      <c r="T6208" s="1">
        <f>VLOOKUP(VLOOKUP(G6208,[2]Ma_KH!$A:$R,18,0)&amp;K6208,[2]Gia_MB!$A:$F,6,0)</f>
        <v>74250</v>
      </c>
      <c r="U6208" s="14">
        <f t="shared" si="861"/>
        <v>371250</v>
      </c>
      <c r="W6208" s="64">
        <f t="shared" si="862"/>
        <v>0</v>
      </c>
      <c r="X6208" s="3" t="str">
        <f t="shared" si="863"/>
        <v>8</v>
      </c>
      <c r="Z6208" s="14">
        <f t="shared" si="864"/>
        <v>29700</v>
      </c>
      <c r="AA6208" s="7">
        <f>VLOOKUP(G6208,[2]Ma_KH!$A:$R,14,0)</f>
        <v>60</v>
      </c>
      <c r="AD6208" s="7" t="str">
        <f>IFERROR(VLOOKUP(J6208,'Chuyển Mã'!$B$3:$C$9,2,0),"")</f>
        <v>Tỉnh</v>
      </c>
      <c r="AE6208" s="7" t="str">
        <f t="shared" si="859"/>
        <v>Chả cốm 300g</v>
      </c>
      <c r="AF6208" s="7">
        <f t="shared" si="860"/>
        <v>5</v>
      </c>
    </row>
    <row r="6209" spans="1:32" x14ac:dyDescent="0.25">
      <c r="A6209" s="11">
        <v>45908</v>
      </c>
      <c r="B6209" s="25">
        <v>4176690613</v>
      </c>
      <c r="C6209" s="80" t="s">
        <v>7214</v>
      </c>
      <c r="D6209" s="81">
        <v>45913</v>
      </c>
      <c r="G6209" s="13" t="s">
        <v>7321</v>
      </c>
      <c r="I6209" s="25">
        <v>4176690613</v>
      </c>
      <c r="J6209" s="13" t="s">
        <v>1796</v>
      </c>
      <c r="K6209" s="13" t="s">
        <v>35</v>
      </c>
      <c r="L6209" s="25" t="str">
        <f>VLOOKUP($K6209,[2]TONG_SL!$A:$D,2,0)</f>
        <v>Tai heo muối 200g</v>
      </c>
      <c r="N6209" s="25" t="str">
        <f t="shared" si="865"/>
        <v>K-C6</v>
      </c>
      <c r="Q6209" s="25" t="str">
        <f>VLOOKUP(K6209,[2]TONG_SL!$A:$D,3,0)</f>
        <v>Túi</v>
      </c>
      <c r="R6209" s="1">
        <v>5</v>
      </c>
      <c r="T6209" s="1">
        <f>VLOOKUP(VLOOKUP(G6209,[2]Ma_KH!$A:$R,18,0)&amp;K6209,[2]Gia_MB!$A:$F,6,0)</f>
        <v>55595</v>
      </c>
      <c r="U6209" s="14">
        <f t="shared" si="861"/>
        <v>277975</v>
      </c>
      <c r="W6209" s="64">
        <f t="shared" si="862"/>
        <v>0</v>
      </c>
      <c r="X6209" s="3" t="str">
        <f t="shared" si="863"/>
        <v>8</v>
      </c>
      <c r="Z6209" s="14">
        <f t="shared" si="864"/>
        <v>22238</v>
      </c>
      <c r="AA6209" s="7">
        <f>VLOOKUP(G6209,[2]Ma_KH!$A:$R,14,0)</f>
        <v>60</v>
      </c>
      <c r="AD6209" s="7" t="str">
        <f>IFERROR(VLOOKUP(J6209,'Chuyển Mã'!$B$3:$C$9,2,0),"")</f>
        <v>Tỉnh</v>
      </c>
      <c r="AE6209" s="7" t="str">
        <f t="shared" si="859"/>
        <v>Tai heo muối 200g</v>
      </c>
      <c r="AF6209" s="7">
        <f t="shared" si="860"/>
        <v>5</v>
      </c>
    </row>
    <row r="6210" spans="1:32" x14ac:dyDescent="0.25">
      <c r="A6210" s="11">
        <v>45908</v>
      </c>
      <c r="B6210" s="25">
        <v>4176690613</v>
      </c>
      <c r="C6210" s="80" t="s">
        <v>7214</v>
      </c>
      <c r="D6210" s="81">
        <v>45913</v>
      </c>
      <c r="G6210" s="13" t="s">
        <v>7321</v>
      </c>
      <c r="I6210" s="25">
        <v>4176690613</v>
      </c>
      <c r="J6210" s="13" t="s">
        <v>1796</v>
      </c>
      <c r="K6210" s="13" t="s">
        <v>51</v>
      </c>
      <c r="L6210" s="25" t="str">
        <f>VLOOKUP($K6210,[2]TONG_SL!$A:$D,2,0)</f>
        <v>Mọc Nấm Hương 250g</v>
      </c>
      <c r="N6210" s="25" t="str">
        <f t="shared" si="865"/>
        <v>K-C6</v>
      </c>
      <c r="Q6210" s="25" t="str">
        <f>VLOOKUP(K6210,[2]TONG_SL!$A:$D,3,0)</f>
        <v>Túi</v>
      </c>
      <c r="R6210" s="1">
        <v>5</v>
      </c>
      <c r="T6210" s="1">
        <f>VLOOKUP(VLOOKUP(G6210,[2]Ma_KH!$A:$R,18,0)&amp;K6210,[2]Gia_MB!$A:$F,6,0)</f>
        <v>46000</v>
      </c>
      <c r="U6210" s="14">
        <f t="shared" si="861"/>
        <v>230000</v>
      </c>
      <c r="W6210" s="64">
        <f t="shared" si="862"/>
        <v>0</v>
      </c>
      <c r="X6210" s="3" t="str">
        <f t="shared" si="863"/>
        <v>8</v>
      </c>
      <c r="Z6210" s="14">
        <f t="shared" si="864"/>
        <v>18400</v>
      </c>
      <c r="AA6210" s="7">
        <f>VLOOKUP(G6210,[2]Ma_KH!$A:$R,14,0)</f>
        <v>60</v>
      </c>
      <c r="AD6210" s="7" t="str">
        <f>IFERROR(VLOOKUP(J6210,'Chuyển Mã'!$B$3:$C$9,2,0),"")</f>
        <v>Tỉnh</v>
      </c>
      <c r="AE6210" s="7" t="str">
        <f t="shared" si="859"/>
        <v>Mọc Nấm Hương 250g</v>
      </c>
      <c r="AF6210" s="7">
        <f t="shared" si="860"/>
        <v>5</v>
      </c>
    </row>
    <row r="6211" spans="1:32" x14ac:dyDescent="0.25">
      <c r="A6211" s="11">
        <v>45908</v>
      </c>
      <c r="B6211" s="25">
        <v>4176690613</v>
      </c>
      <c r="C6211" s="80" t="s">
        <v>7214</v>
      </c>
      <c r="D6211" s="81">
        <v>45913</v>
      </c>
      <c r="G6211" s="13" t="s">
        <v>7321</v>
      </c>
      <c r="I6211" s="25">
        <v>4176690613</v>
      </c>
      <c r="J6211" s="13" t="s">
        <v>1796</v>
      </c>
      <c r="K6211" s="13" t="s">
        <v>32</v>
      </c>
      <c r="L6211" s="25" t="str">
        <f>VLOOKUP($K6211,[2]TONG_SL!$A:$D,2,0)</f>
        <v>Giò Tai Lưỡi Xào 250</v>
      </c>
      <c r="N6211" s="25" t="str">
        <f t="shared" si="865"/>
        <v>K-C6</v>
      </c>
      <c r="Q6211" s="25" t="str">
        <f>VLOOKUP(K6211,[2]TONG_SL!$A:$D,3,0)</f>
        <v>Túi</v>
      </c>
      <c r="R6211" s="1">
        <v>5</v>
      </c>
      <c r="T6211" s="1">
        <f>VLOOKUP(VLOOKUP(G6211,[2]Ma_KH!$A:$R,18,0)&amp;K6211,[2]Gia_MB!$A:$F,6,0)</f>
        <v>50183</v>
      </c>
      <c r="U6211" s="14">
        <f t="shared" si="861"/>
        <v>250915</v>
      </c>
      <c r="W6211" s="64">
        <f t="shared" si="862"/>
        <v>0</v>
      </c>
      <c r="X6211" s="3" t="str">
        <f t="shared" si="863"/>
        <v>8</v>
      </c>
      <c r="Z6211" s="14">
        <f t="shared" si="864"/>
        <v>20073.2</v>
      </c>
      <c r="AA6211" s="7">
        <f>VLOOKUP(G6211,[2]Ma_KH!$A:$R,14,0)</f>
        <v>60</v>
      </c>
      <c r="AD6211" s="7" t="str">
        <f>IFERROR(VLOOKUP(J6211,'Chuyển Mã'!$B$3:$C$9,2,0),"")</f>
        <v>Tỉnh</v>
      </c>
      <c r="AE6211" s="7" t="str">
        <f t="shared" ref="AE6211:AE6274" si="866">IFERROR(L6211,"")</f>
        <v>Giò Tai Lưỡi Xào 250</v>
      </c>
      <c r="AF6211" s="7">
        <f t="shared" ref="AF6211:AF6274" si="867">R6211</f>
        <v>5</v>
      </c>
    </row>
    <row r="6212" spans="1:32" x14ac:dyDescent="0.25">
      <c r="A6212" s="11">
        <v>45908</v>
      </c>
      <c r="B6212" s="25">
        <v>4176690613</v>
      </c>
      <c r="C6212" s="80" t="s">
        <v>7214</v>
      </c>
      <c r="D6212" s="81">
        <v>45913</v>
      </c>
      <c r="G6212" s="13" t="s">
        <v>7321</v>
      </c>
      <c r="I6212" s="25">
        <v>4176690613</v>
      </c>
      <c r="J6212" s="13" t="s">
        <v>1796</v>
      </c>
      <c r="K6212" s="13" t="s">
        <v>30</v>
      </c>
      <c r="L6212" s="25" t="str">
        <f>VLOOKUP($K6212,[2]TONG_SL!$A:$D,2,0)</f>
        <v>Gà muối 500g</v>
      </c>
      <c r="N6212" s="25" t="str">
        <f t="shared" si="865"/>
        <v>K-C6</v>
      </c>
      <c r="Q6212" s="25" t="str">
        <f>VLOOKUP(K6212,[2]TONG_SL!$A:$D,3,0)</f>
        <v>Túi</v>
      </c>
      <c r="R6212" s="1">
        <v>5</v>
      </c>
      <c r="T6212" s="1">
        <f>VLOOKUP(VLOOKUP(G6212,[2]Ma_KH!$A:$R,18,0)&amp;K6212,[2]Gia_MB!$A:$F,6,0)</f>
        <v>111058</v>
      </c>
      <c r="U6212" s="14">
        <f t="shared" si="861"/>
        <v>555290</v>
      </c>
      <c r="W6212" s="64">
        <f t="shared" si="862"/>
        <v>0</v>
      </c>
      <c r="X6212" s="3" t="str">
        <f t="shared" si="863"/>
        <v>8</v>
      </c>
      <c r="Z6212" s="14">
        <f t="shared" si="864"/>
        <v>44423.200000000004</v>
      </c>
      <c r="AA6212" s="7">
        <f>VLOOKUP(G6212,[2]Ma_KH!$A:$R,14,0)</f>
        <v>60</v>
      </c>
      <c r="AD6212" s="7" t="str">
        <f>IFERROR(VLOOKUP(J6212,'Chuyển Mã'!$B$3:$C$9,2,0),"")</f>
        <v>Tỉnh</v>
      </c>
      <c r="AE6212" s="7" t="str">
        <f t="shared" si="866"/>
        <v>Gà muối 500g</v>
      </c>
      <c r="AF6212" s="7">
        <f t="shared" si="867"/>
        <v>5</v>
      </c>
    </row>
    <row r="6213" spans="1:32" x14ac:dyDescent="0.25">
      <c r="A6213" s="11">
        <v>45908</v>
      </c>
      <c r="B6213" s="25">
        <v>4176690146</v>
      </c>
      <c r="C6213" s="80" t="s">
        <v>7214</v>
      </c>
      <c r="D6213" s="81">
        <v>45913</v>
      </c>
      <c r="G6213" s="13" t="s">
        <v>7321</v>
      </c>
      <c r="I6213" s="25">
        <v>4176690613</v>
      </c>
      <c r="J6213" s="13" t="s">
        <v>1796</v>
      </c>
      <c r="K6213" s="13" t="s">
        <v>27</v>
      </c>
      <c r="L6213" s="25" t="str">
        <f>VLOOKUP($K6213,[2]TONG_SL!$A:$D,2,0)</f>
        <v>Chân giò heo muối 300g</v>
      </c>
      <c r="N6213" s="25" t="str">
        <f t="shared" si="865"/>
        <v>K-C6</v>
      </c>
      <c r="Q6213" s="25" t="str">
        <f>VLOOKUP(K6213,[2]TONG_SL!$A:$D,3,0)</f>
        <v>Túi</v>
      </c>
      <c r="R6213" s="1">
        <v>5</v>
      </c>
      <c r="T6213" s="1">
        <f>VLOOKUP(VLOOKUP(G6213,[2]Ma_KH!$A:$R,18,0)&amp;K6213,[2]Gia_MB!$A:$F,6,0)</f>
        <v>73431</v>
      </c>
      <c r="U6213" s="14">
        <f t="shared" si="861"/>
        <v>367155</v>
      </c>
      <c r="W6213" s="64">
        <f t="shared" si="862"/>
        <v>0</v>
      </c>
      <c r="X6213" s="3" t="str">
        <f t="shared" si="863"/>
        <v>8</v>
      </c>
      <c r="Z6213" s="14">
        <f t="shared" si="864"/>
        <v>29372.400000000001</v>
      </c>
      <c r="AA6213" s="7">
        <f>VLOOKUP(G6213,[2]Ma_KH!$A:$R,14,0)</f>
        <v>60</v>
      </c>
      <c r="AD6213" s="7" t="str">
        <f>IFERROR(VLOOKUP(J6213,'Chuyển Mã'!$B$3:$C$9,2,0),"")</f>
        <v>Tỉnh</v>
      </c>
      <c r="AE6213" s="7" t="str">
        <f t="shared" si="866"/>
        <v>Chân giò heo muối 300g</v>
      </c>
      <c r="AF6213" s="7">
        <f t="shared" si="867"/>
        <v>5</v>
      </c>
    </row>
    <row r="6214" spans="1:32" x14ac:dyDescent="0.25">
      <c r="A6214" s="11">
        <v>45908</v>
      </c>
      <c r="B6214" s="25">
        <v>4176690146</v>
      </c>
      <c r="C6214" s="80" t="s">
        <v>7214</v>
      </c>
      <c r="D6214" s="81">
        <v>45913</v>
      </c>
      <c r="G6214" s="13" t="s">
        <v>7321</v>
      </c>
      <c r="I6214" s="25" t="s">
        <v>9141</v>
      </c>
      <c r="J6214" s="13" t="s">
        <v>1796</v>
      </c>
      <c r="K6214" s="13" t="s">
        <v>32</v>
      </c>
      <c r="L6214" s="25" t="str">
        <f>VLOOKUP($K6214,[2]TONG_SL!$A:$D,2,0)</f>
        <v>Giò Tai Lưỡi Xào 250</v>
      </c>
      <c r="N6214" s="25" t="str">
        <f t="shared" si="865"/>
        <v>K-C6</v>
      </c>
      <c r="Q6214" s="25" t="str">
        <f>VLOOKUP(K6214,[2]TONG_SL!$A:$D,3,0)</f>
        <v>Túi</v>
      </c>
      <c r="R6214" s="1">
        <v>5</v>
      </c>
      <c r="T6214" s="1">
        <f>VLOOKUP(VLOOKUP(G6214,[2]Ma_KH!$A:$R,18,0)&amp;K6214,[2]Gia_MB!$A:$F,6,0)</f>
        <v>50183</v>
      </c>
      <c r="U6214" s="14">
        <f t="shared" si="861"/>
        <v>250915</v>
      </c>
      <c r="W6214" s="64">
        <f t="shared" si="862"/>
        <v>0</v>
      </c>
      <c r="X6214" s="3" t="str">
        <f t="shared" si="863"/>
        <v>8</v>
      </c>
      <c r="Z6214" s="14">
        <f t="shared" si="864"/>
        <v>20073.2</v>
      </c>
      <c r="AA6214" s="7">
        <f>VLOOKUP(G6214,[2]Ma_KH!$A:$R,14,0)</f>
        <v>60</v>
      </c>
      <c r="AD6214" s="7" t="str">
        <f>IFERROR(VLOOKUP(J6214,'Chuyển Mã'!$B$3:$C$9,2,0),"")</f>
        <v>Tỉnh</v>
      </c>
      <c r="AE6214" s="7" t="str">
        <f t="shared" si="866"/>
        <v>Giò Tai Lưỡi Xào 250</v>
      </c>
      <c r="AF6214" s="7">
        <f t="shared" si="867"/>
        <v>5</v>
      </c>
    </row>
    <row r="6215" spans="1:32" x14ac:dyDescent="0.25">
      <c r="A6215" s="11">
        <v>45908</v>
      </c>
      <c r="B6215" s="25">
        <v>4176690146</v>
      </c>
      <c r="C6215" s="80" t="s">
        <v>7214</v>
      </c>
      <c r="D6215" s="81">
        <v>45913</v>
      </c>
      <c r="G6215" s="13" t="s">
        <v>7321</v>
      </c>
      <c r="I6215" s="25" t="s">
        <v>9141</v>
      </c>
      <c r="J6215" s="13" t="s">
        <v>1796</v>
      </c>
      <c r="K6215" s="13" t="s">
        <v>51</v>
      </c>
      <c r="L6215" s="25" t="str">
        <f>VLOOKUP($K6215,[2]TONG_SL!$A:$D,2,0)</f>
        <v>Mọc Nấm Hương 250g</v>
      </c>
      <c r="N6215" s="25" t="str">
        <f t="shared" si="865"/>
        <v>K-C6</v>
      </c>
      <c r="Q6215" s="25" t="str">
        <f>VLOOKUP(K6215,[2]TONG_SL!$A:$D,3,0)</f>
        <v>Túi</v>
      </c>
      <c r="R6215" s="1">
        <v>5</v>
      </c>
      <c r="T6215" s="1">
        <f>VLOOKUP(VLOOKUP(G6215,[2]Ma_KH!$A:$R,18,0)&amp;K6215,[2]Gia_MB!$A:$F,6,0)</f>
        <v>46000</v>
      </c>
      <c r="U6215" s="14">
        <f t="shared" si="861"/>
        <v>230000</v>
      </c>
      <c r="W6215" s="64">
        <f t="shared" si="862"/>
        <v>0</v>
      </c>
      <c r="X6215" s="3" t="str">
        <f t="shared" si="863"/>
        <v>8</v>
      </c>
      <c r="Z6215" s="14">
        <f t="shared" si="864"/>
        <v>18400</v>
      </c>
      <c r="AA6215" s="7">
        <f>VLOOKUP(G6215,[2]Ma_KH!$A:$R,14,0)</f>
        <v>60</v>
      </c>
      <c r="AD6215" s="7" t="str">
        <f>IFERROR(VLOOKUP(J6215,'Chuyển Mã'!$B$3:$C$9,2,0),"")</f>
        <v>Tỉnh</v>
      </c>
      <c r="AE6215" s="7" t="str">
        <f t="shared" si="866"/>
        <v>Mọc Nấm Hương 250g</v>
      </c>
      <c r="AF6215" s="7">
        <f t="shared" si="867"/>
        <v>5</v>
      </c>
    </row>
    <row r="6216" spans="1:32" x14ac:dyDescent="0.25">
      <c r="A6216" s="11">
        <v>45908</v>
      </c>
      <c r="B6216" s="25">
        <v>4176690146</v>
      </c>
      <c r="C6216" s="80" t="s">
        <v>7214</v>
      </c>
      <c r="D6216" s="81">
        <v>45913</v>
      </c>
      <c r="G6216" s="13" t="s">
        <v>7321</v>
      </c>
      <c r="I6216" s="25" t="s">
        <v>9141</v>
      </c>
      <c r="J6216" s="13" t="s">
        <v>1796</v>
      </c>
      <c r="K6216" s="13" t="s">
        <v>35</v>
      </c>
      <c r="L6216" s="25" t="str">
        <f>VLOOKUP($K6216,[2]TONG_SL!$A:$D,2,0)</f>
        <v>Tai heo muối 200g</v>
      </c>
      <c r="N6216" s="25" t="str">
        <f t="shared" si="865"/>
        <v>K-C6</v>
      </c>
      <c r="Q6216" s="25" t="str">
        <f>VLOOKUP(K6216,[2]TONG_SL!$A:$D,3,0)</f>
        <v>Túi</v>
      </c>
      <c r="R6216" s="1">
        <v>5</v>
      </c>
      <c r="T6216" s="1">
        <f>VLOOKUP(VLOOKUP(G6216,[2]Ma_KH!$A:$R,18,0)&amp;K6216,[2]Gia_MB!$A:$F,6,0)</f>
        <v>55595</v>
      </c>
      <c r="U6216" s="14">
        <f t="shared" si="861"/>
        <v>277975</v>
      </c>
      <c r="W6216" s="64">
        <f t="shared" si="862"/>
        <v>0</v>
      </c>
      <c r="X6216" s="3" t="str">
        <f t="shared" si="863"/>
        <v>8</v>
      </c>
      <c r="Z6216" s="14">
        <f t="shared" si="864"/>
        <v>22238</v>
      </c>
      <c r="AA6216" s="7">
        <f>VLOOKUP(G6216,[2]Ma_KH!$A:$R,14,0)</f>
        <v>60</v>
      </c>
      <c r="AD6216" s="7" t="str">
        <f>IFERROR(VLOOKUP(J6216,'Chuyển Mã'!$B$3:$C$9,2,0),"")</f>
        <v>Tỉnh</v>
      </c>
      <c r="AE6216" s="7" t="str">
        <f t="shared" si="866"/>
        <v>Tai heo muối 200g</v>
      </c>
      <c r="AF6216" s="7">
        <f t="shared" si="867"/>
        <v>5</v>
      </c>
    </row>
    <row r="6217" spans="1:32" x14ac:dyDescent="0.25">
      <c r="A6217" s="11">
        <v>45908</v>
      </c>
      <c r="B6217" s="25">
        <v>4176690146</v>
      </c>
      <c r="C6217" s="80" t="s">
        <v>7214</v>
      </c>
      <c r="D6217" s="81">
        <v>45913</v>
      </c>
      <c r="G6217" s="13" t="s">
        <v>7321</v>
      </c>
      <c r="I6217" s="25" t="s">
        <v>9141</v>
      </c>
      <c r="J6217" s="13" t="s">
        <v>1796</v>
      </c>
      <c r="K6217" s="13" t="s">
        <v>39</v>
      </c>
      <c r="L6217" s="25" t="str">
        <f>VLOOKUP($K6217,[2]TONG_SL!$A:$D,2,0)</f>
        <v>Chả cốm 300g</v>
      </c>
      <c r="N6217" s="25" t="str">
        <f t="shared" si="865"/>
        <v>K-C6</v>
      </c>
      <c r="Q6217" s="25" t="str">
        <f>VLOOKUP(K6217,[2]TONG_SL!$A:$D,3,0)</f>
        <v>Túi</v>
      </c>
      <c r="R6217" s="1">
        <v>5</v>
      </c>
      <c r="T6217" s="1">
        <f>VLOOKUP(VLOOKUP(G6217,[2]Ma_KH!$A:$R,18,0)&amp;K6217,[2]Gia_MB!$A:$F,6,0)</f>
        <v>74250</v>
      </c>
      <c r="U6217" s="14">
        <f t="shared" ref="U6217:U6280" si="868">T6217*R6217</f>
        <v>371250</v>
      </c>
      <c r="W6217" s="64">
        <f t="shared" ref="W6217:W6280" si="869">U6217*V6217</f>
        <v>0</v>
      </c>
      <c r="X6217" s="3" t="str">
        <f t="shared" ref="X6217:X6280" si="870">IF(B6217&lt;&gt;"","8","0")</f>
        <v>8</v>
      </c>
      <c r="Z6217" s="14">
        <f t="shared" ref="Z6217:Z6280" si="871">U6217*X6217%</f>
        <v>29700</v>
      </c>
      <c r="AA6217" s="7">
        <f>VLOOKUP(G6217,[2]Ma_KH!$A:$R,14,0)</f>
        <v>60</v>
      </c>
      <c r="AD6217" s="7" t="str">
        <f>IFERROR(VLOOKUP(J6217,'Chuyển Mã'!$B$3:$C$9,2,0),"")</f>
        <v>Tỉnh</v>
      </c>
      <c r="AE6217" s="7" t="str">
        <f t="shared" si="866"/>
        <v>Chả cốm 300g</v>
      </c>
      <c r="AF6217" s="7">
        <f t="shared" si="867"/>
        <v>5</v>
      </c>
    </row>
    <row r="6218" spans="1:32" x14ac:dyDescent="0.25">
      <c r="A6218" s="11">
        <v>45908</v>
      </c>
      <c r="B6218" s="25">
        <v>4176690146</v>
      </c>
      <c r="C6218" s="80" t="s">
        <v>7214</v>
      </c>
      <c r="D6218" s="81">
        <v>45913</v>
      </c>
      <c r="G6218" s="13" t="s">
        <v>7321</v>
      </c>
      <c r="I6218" s="25" t="s">
        <v>9141</v>
      </c>
      <c r="J6218" s="13" t="s">
        <v>1796</v>
      </c>
      <c r="K6218" s="13" t="s">
        <v>7213</v>
      </c>
      <c r="L6218" s="25" t="str">
        <f>VLOOKUP($K6218,[2]TONG_SL!$A:$D,2,0)</f>
        <v>Chả nướng 300g</v>
      </c>
      <c r="N6218" s="25" t="str">
        <f t="shared" si="865"/>
        <v>K-C6</v>
      </c>
      <c r="Q6218" s="25" t="str">
        <f>VLOOKUP(K6218,[2]TONG_SL!$A:$D,3,0)</f>
        <v>Túi</v>
      </c>
      <c r="R6218" s="1">
        <v>5</v>
      </c>
      <c r="T6218" s="1">
        <f>VLOOKUP(VLOOKUP(G6218,[2]Ma_KH!$A:$R,18,0)&amp;K6218,[2]Gia_MB!$A:$F,6,0)</f>
        <v>70950</v>
      </c>
      <c r="U6218" s="14">
        <f t="shared" si="868"/>
        <v>354750</v>
      </c>
      <c r="W6218" s="64">
        <f t="shared" si="869"/>
        <v>0</v>
      </c>
      <c r="X6218" s="3" t="str">
        <f t="shared" si="870"/>
        <v>8</v>
      </c>
      <c r="Z6218" s="14">
        <f t="shared" si="871"/>
        <v>28380</v>
      </c>
      <c r="AA6218" s="7">
        <f>VLOOKUP(G6218,[2]Ma_KH!$A:$R,14,0)</f>
        <v>60</v>
      </c>
      <c r="AD6218" s="7" t="str">
        <f>IFERROR(VLOOKUP(J6218,'Chuyển Mã'!$B$3:$C$9,2,0),"")</f>
        <v>Tỉnh</v>
      </c>
      <c r="AE6218" s="7" t="str">
        <f t="shared" si="866"/>
        <v>Chả nướng 300g</v>
      </c>
      <c r="AF6218" s="7">
        <f t="shared" si="867"/>
        <v>5</v>
      </c>
    </row>
    <row r="6219" spans="1:32" x14ac:dyDescent="0.25">
      <c r="A6219" s="11">
        <v>45908</v>
      </c>
      <c r="B6219" s="25">
        <v>4176690146</v>
      </c>
      <c r="C6219" s="80" t="s">
        <v>7214</v>
      </c>
      <c r="D6219" s="81">
        <v>45913</v>
      </c>
      <c r="G6219" s="13" t="s">
        <v>7321</v>
      </c>
      <c r="I6219" s="25" t="s">
        <v>9141</v>
      </c>
      <c r="J6219" s="13" t="s">
        <v>1796</v>
      </c>
      <c r="K6219" s="13" t="s">
        <v>27</v>
      </c>
      <c r="L6219" s="25" t="str">
        <f>VLOOKUP($K6219,[2]TONG_SL!$A:$D,2,0)</f>
        <v>Chân giò heo muối 300g</v>
      </c>
      <c r="N6219" s="25" t="str">
        <f t="shared" si="865"/>
        <v>K-C6</v>
      </c>
      <c r="Q6219" s="25" t="str">
        <f>VLOOKUP(K6219,[2]TONG_SL!$A:$D,3,0)</f>
        <v>Túi</v>
      </c>
      <c r="R6219" s="1">
        <v>10</v>
      </c>
      <c r="T6219" s="1">
        <f>VLOOKUP(VLOOKUP(G6219,[2]Ma_KH!$A:$R,18,0)&amp;K6219,[2]Gia_MB!$A:$F,6,0)</f>
        <v>73431</v>
      </c>
      <c r="U6219" s="14">
        <f t="shared" si="868"/>
        <v>734310</v>
      </c>
      <c r="W6219" s="64">
        <f t="shared" si="869"/>
        <v>0</v>
      </c>
      <c r="X6219" s="3" t="str">
        <f t="shared" si="870"/>
        <v>8</v>
      </c>
      <c r="Z6219" s="14">
        <f t="shared" si="871"/>
        <v>58744.800000000003</v>
      </c>
      <c r="AA6219" s="7">
        <f>VLOOKUP(G6219,[2]Ma_KH!$A:$R,14,0)</f>
        <v>60</v>
      </c>
      <c r="AD6219" s="7" t="str">
        <f>IFERROR(VLOOKUP(J6219,'Chuyển Mã'!$B$3:$C$9,2,0),"")</f>
        <v>Tỉnh</v>
      </c>
      <c r="AE6219" s="7" t="str">
        <f t="shared" si="866"/>
        <v>Chân giò heo muối 300g</v>
      </c>
      <c r="AF6219" s="7">
        <f t="shared" si="867"/>
        <v>10</v>
      </c>
    </row>
    <row r="6220" spans="1:32" x14ac:dyDescent="0.25">
      <c r="A6220" s="11">
        <v>45908</v>
      </c>
      <c r="B6220" s="25">
        <v>4176671165</v>
      </c>
      <c r="C6220" s="80" t="s">
        <v>7214</v>
      </c>
      <c r="D6220" s="81">
        <v>45913</v>
      </c>
      <c r="G6220" s="13" t="s">
        <v>7321</v>
      </c>
      <c r="I6220" s="25" t="s">
        <v>9141</v>
      </c>
      <c r="J6220" s="13" t="s">
        <v>1796</v>
      </c>
      <c r="K6220" s="13" t="s">
        <v>30</v>
      </c>
      <c r="L6220" s="25" t="str">
        <f>VLOOKUP($K6220,[2]TONG_SL!$A:$D,2,0)</f>
        <v>Gà muối 500g</v>
      </c>
      <c r="N6220" s="25" t="str">
        <f t="shared" si="865"/>
        <v>K-C6</v>
      </c>
      <c r="Q6220" s="25" t="str">
        <f>VLOOKUP(K6220,[2]TONG_SL!$A:$D,3,0)</f>
        <v>Túi</v>
      </c>
      <c r="R6220" s="1">
        <v>5</v>
      </c>
      <c r="T6220" s="1">
        <f>VLOOKUP(VLOOKUP(G6220,[2]Ma_KH!$A:$R,18,0)&amp;K6220,[2]Gia_MB!$A:$F,6,0)</f>
        <v>111058</v>
      </c>
      <c r="U6220" s="14">
        <f t="shared" si="868"/>
        <v>555290</v>
      </c>
      <c r="W6220" s="64">
        <f t="shared" si="869"/>
        <v>0</v>
      </c>
      <c r="X6220" s="3" t="str">
        <f t="shared" si="870"/>
        <v>8</v>
      </c>
      <c r="Z6220" s="14">
        <f t="shared" si="871"/>
        <v>44423.200000000004</v>
      </c>
      <c r="AA6220" s="7">
        <f>VLOOKUP(G6220,[2]Ma_KH!$A:$R,14,0)</f>
        <v>60</v>
      </c>
      <c r="AD6220" s="7" t="str">
        <f>IFERROR(VLOOKUP(J6220,'Chuyển Mã'!$B$3:$C$9,2,0),"")</f>
        <v>Tỉnh</v>
      </c>
      <c r="AE6220" s="7" t="str">
        <f t="shared" si="866"/>
        <v>Gà muối 500g</v>
      </c>
      <c r="AF6220" s="7">
        <f t="shared" si="867"/>
        <v>5</v>
      </c>
    </row>
    <row r="6221" spans="1:32" x14ac:dyDescent="0.25">
      <c r="A6221" s="11">
        <v>45908</v>
      </c>
      <c r="B6221" s="25">
        <v>4176671165</v>
      </c>
      <c r="C6221" s="80" t="s">
        <v>7214</v>
      </c>
      <c r="D6221" s="81">
        <v>45913</v>
      </c>
      <c r="G6221" s="13" t="s">
        <v>7321</v>
      </c>
      <c r="I6221" s="25" t="s">
        <v>9142</v>
      </c>
      <c r="J6221" s="13" t="s">
        <v>1796</v>
      </c>
      <c r="K6221" s="13" t="s">
        <v>35</v>
      </c>
      <c r="L6221" s="25" t="str">
        <f>VLOOKUP($K6221,[2]TONG_SL!$A:$D,2,0)</f>
        <v>Tai heo muối 200g</v>
      </c>
      <c r="N6221" s="25" t="str">
        <f t="shared" si="865"/>
        <v>K-C6</v>
      </c>
      <c r="Q6221" s="25" t="str">
        <f>VLOOKUP(K6221,[2]TONG_SL!$A:$D,3,0)</f>
        <v>Túi</v>
      </c>
      <c r="R6221" s="1">
        <v>5</v>
      </c>
      <c r="T6221" s="1">
        <f>VLOOKUP(VLOOKUP(G6221,[2]Ma_KH!$A:$R,18,0)&amp;K6221,[2]Gia_MB!$A:$F,6,0)</f>
        <v>55595</v>
      </c>
      <c r="U6221" s="14">
        <f t="shared" si="868"/>
        <v>277975</v>
      </c>
      <c r="W6221" s="64">
        <f t="shared" si="869"/>
        <v>0</v>
      </c>
      <c r="X6221" s="3" t="str">
        <f t="shared" si="870"/>
        <v>8</v>
      </c>
      <c r="Z6221" s="14">
        <f t="shared" si="871"/>
        <v>22238</v>
      </c>
      <c r="AA6221" s="7">
        <f>VLOOKUP(G6221,[2]Ma_KH!$A:$R,14,0)</f>
        <v>60</v>
      </c>
      <c r="AD6221" s="7" t="str">
        <f>IFERROR(VLOOKUP(J6221,'Chuyển Mã'!$B$3:$C$9,2,0),"")</f>
        <v>Tỉnh</v>
      </c>
      <c r="AE6221" s="7" t="str">
        <f t="shared" si="866"/>
        <v>Tai heo muối 200g</v>
      </c>
      <c r="AF6221" s="7">
        <f t="shared" si="867"/>
        <v>5</v>
      </c>
    </row>
    <row r="6222" spans="1:32" x14ac:dyDescent="0.25">
      <c r="A6222" s="11">
        <v>45908</v>
      </c>
      <c r="B6222" s="25">
        <v>4176671165</v>
      </c>
      <c r="C6222" s="80" t="s">
        <v>7214</v>
      </c>
      <c r="D6222" s="81">
        <v>45913</v>
      </c>
      <c r="G6222" s="13" t="s">
        <v>7321</v>
      </c>
      <c r="I6222" s="25" t="s">
        <v>9142</v>
      </c>
      <c r="J6222" s="13" t="s">
        <v>1796</v>
      </c>
      <c r="K6222" s="13" t="s">
        <v>51</v>
      </c>
      <c r="L6222" s="25" t="str">
        <f>VLOOKUP($K6222,[2]TONG_SL!$A:$D,2,0)</f>
        <v>Mọc Nấm Hương 250g</v>
      </c>
      <c r="N6222" s="25" t="str">
        <f t="shared" si="865"/>
        <v>K-C6</v>
      </c>
      <c r="Q6222" s="25" t="str">
        <f>VLOOKUP(K6222,[2]TONG_SL!$A:$D,3,0)</f>
        <v>Túi</v>
      </c>
      <c r="R6222" s="1">
        <v>5</v>
      </c>
      <c r="T6222" s="1">
        <f>VLOOKUP(VLOOKUP(G6222,[2]Ma_KH!$A:$R,18,0)&amp;K6222,[2]Gia_MB!$A:$F,6,0)</f>
        <v>46000</v>
      </c>
      <c r="U6222" s="14">
        <f t="shared" si="868"/>
        <v>230000</v>
      </c>
      <c r="W6222" s="64">
        <f t="shared" si="869"/>
        <v>0</v>
      </c>
      <c r="X6222" s="3" t="str">
        <f t="shared" si="870"/>
        <v>8</v>
      </c>
      <c r="Z6222" s="14">
        <f t="shared" si="871"/>
        <v>18400</v>
      </c>
      <c r="AA6222" s="7">
        <f>VLOOKUP(G6222,[2]Ma_KH!$A:$R,14,0)</f>
        <v>60</v>
      </c>
      <c r="AD6222" s="7" t="str">
        <f>IFERROR(VLOOKUP(J6222,'Chuyển Mã'!$B$3:$C$9,2,0),"")</f>
        <v>Tỉnh</v>
      </c>
      <c r="AE6222" s="7" t="str">
        <f t="shared" si="866"/>
        <v>Mọc Nấm Hương 250g</v>
      </c>
      <c r="AF6222" s="7">
        <f t="shared" si="867"/>
        <v>5</v>
      </c>
    </row>
    <row r="6223" spans="1:32" x14ac:dyDescent="0.25">
      <c r="A6223" s="11">
        <v>45908</v>
      </c>
      <c r="B6223" s="25">
        <v>4176671165</v>
      </c>
      <c r="C6223" s="80" t="s">
        <v>7214</v>
      </c>
      <c r="D6223" s="81">
        <v>45913</v>
      </c>
      <c r="G6223" s="13" t="s">
        <v>7321</v>
      </c>
      <c r="I6223" s="25" t="s">
        <v>9142</v>
      </c>
      <c r="J6223" s="13" t="s">
        <v>1796</v>
      </c>
      <c r="K6223" s="13" t="s">
        <v>30</v>
      </c>
      <c r="L6223" s="25" t="str">
        <f>VLOOKUP($K6223,[2]TONG_SL!$A:$D,2,0)</f>
        <v>Gà muối 500g</v>
      </c>
      <c r="N6223" s="25" t="str">
        <f t="shared" si="865"/>
        <v>K-C6</v>
      </c>
      <c r="Q6223" s="25" t="str">
        <f>VLOOKUP(K6223,[2]TONG_SL!$A:$D,3,0)</f>
        <v>Túi</v>
      </c>
      <c r="R6223" s="1">
        <v>5</v>
      </c>
      <c r="T6223" s="1">
        <f>VLOOKUP(VLOOKUP(G6223,[2]Ma_KH!$A:$R,18,0)&amp;K6223,[2]Gia_MB!$A:$F,6,0)</f>
        <v>111058</v>
      </c>
      <c r="U6223" s="14">
        <f t="shared" si="868"/>
        <v>555290</v>
      </c>
      <c r="W6223" s="64">
        <f t="shared" si="869"/>
        <v>0</v>
      </c>
      <c r="X6223" s="3" t="str">
        <f t="shared" si="870"/>
        <v>8</v>
      </c>
      <c r="Z6223" s="14">
        <f t="shared" si="871"/>
        <v>44423.200000000004</v>
      </c>
      <c r="AA6223" s="7">
        <f>VLOOKUP(G6223,[2]Ma_KH!$A:$R,14,0)</f>
        <v>60</v>
      </c>
      <c r="AD6223" s="7" t="str">
        <f>IFERROR(VLOOKUP(J6223,'Chuyển Mã'!$B$3:$C$9,2,0),"")</f>
        <v>Tỉnh</v>
      </c>
      <c r="AE6223" s="7" t="str">
        <f t="shared" si="866"/>
        <v>Gà muối 500g</v>
      </c>
      <c r="AF6223" s="7">
        <f t="shared" si="867"/>
        <v>5</v>
      </c>
    </row>
    <row r="6224" spans="1:32" x14ac:dyDescent="0.25">
      <c r="A6224" s="11">
        <v>45908</v>
      </c>
      <c r="B6224" s="25">
        <v>4176671165</v>
      </c>
      <c r="C6224" s="80" t="s">
        <v>7214</v>
      </c>
      <c r="D6224" s="81">
        <v>45913</v>
      </c>
      <c r="G6224" s="13" t="s">
        <v>7321</v>
      </c>
      <c r="I6224" s="25" t="s">
        <v>9142</v>
      </c>
      <c r="J6224" s="13" t="s">
        <v>1796</v>
      </c>
      <c r="K6224" s="13" t="s">
        <v>27</v>
      </c>
      <c r="L6224" s="25" t="str">
        <f>VLOOKUP($K6224,[2]TONG_SL!$A:$D,2,0)</f>
        <v>Chân giò heo muối 300g</v>
      </c>
      <c r="N6224" s="25" t="str">
        <f t="shared" si="865"/>
        <v>K-C6</v>
      </c>
      <c r="Q6224" s="25" t="str">
        <f>VLOOKUP(K6224,[2]TONG_SL!$A:$D,3,0)</f>
        <v>Túi</v>
      </c>
      <c r="R6224" s="1">
        <v>10</v>
      </c>
      <c r="T6224" s="1">
        <f>VLOOKUP(VLOOKUP(G6224,[2]Ma_KH!$A:$R,18,0)&amp;K6224,[2]Gia_MB!$A:$F,6,0)</f>
        <v>73431</v>
      </c>
      <c r="U6224" s="14">
        <f t="shared" si="868"/>
        <v>734310</v>
      </c>
      <c r="W6224" s="64">
        <f t="shared" si="869"/>
        <v>0</v>
      </c>
      <c r="X6224" s="3" t="str">
        <f t="shared" si="870"/>
        <v>8</v>
      </c>
      <c r="Z6224" s="14">
        <f t="shared" si="871"/>
        <v>58744.800000000003</v>
      </c>
      <c r="AA6224" s="7">
        <f>VLOOKUP(G6224,[2]Ma_KH!$A:$R,14,0)</f>
        <v>60</v>
      </c>
      <c r="AD6224" s="7" t="str">
        <f>IFERROR(VLOOKUP(J6224,'Chuyển Mã'!$B$3:$C$9,2,0),"")</f>
        <v>Tỉnh</v>
      </c>
      <c r="AE6224" s="7" t="str">
        <f t="shared" si="866"/>
        <v>Chân giò heo muối 300g</v>
      </c>
      <c r="AF6224" s="7">
        <f t="shared" si="867"/>
        <v>10</v>
      </c>
    </row>
    <row r="6225" spans="1:32" x14ac:dyDescent="0.25">
      <c r="A6225" s="11">
        <v>45908</v>
      </c>
      <c r="B6225" s="25">
        <v>4176671165</v>
      </c>
      <c r="C6225" s="80" t="s">
        <v>7214</v>
      </c>
      <c r="D6225" s="81">
        <v>45913</v>
      </c>
      <c r="G6225" s="13" t="s">
        <v>7321</v>
      </c>
      <c r="I6225" s="25" t="s">
        <v>9142</v>
      </c>
      <c r="J6225" s="13" t="s">
        <v>1796</v>
      </c>
      <c r="K6225" s="13" t="s">
        <v>39</v>
      </c>
      <c r="L6225" s="25" t="str">
        <f>VLOOKUP($K6225,[2]TONG_SL!$A:$D,2,0)</f>
        <v>Chả cốm 300g</v>
      </c>
      <c r="N6225" s="25" t="str">
        <f t="shared" si="865"/>
        <v>K-C6</v>
      </c>
      <c r="Q6225" s="25" t="str">
        <f>VLOOKUP(K6225,[2]TONG_SL!$A:$D,3,0)</f>
        <v>Túi</v>
      </c>
      <c r="R6225" s="1">
        <v>5</v>
      </c>
      <c r="T6225" s="1">
        <f>VLOOKUP(VLOOKUP(G6225,[2]Ma_KH!$A:$R,18,0)&amp;K6225,[2]Gia_MB!$A:$F,6,0)</f>
        <v>74250</v>
      </c>
      <c r="U6225" s="14">
        <f t="shared" si="868"/>
        <v>371250</v>
      </c>
      <c r="W6225" s="64">
        <f t="shared" si="869"/>
        <v>0</v>
      </c>
      <c r="X6225" s="3" t="str">
        <f t="shared" si="870"/>
        <v>8</v>
      </c>
      <c r="Z6225" s="14">
        <f t="shared" si="871"/>
        <v>29700</v>
      </c>
      <c r="AA6225" s="7">
        <f>VLOOKUP(G6225,[2]Ma_KH!$A:$R,14,0)</f>
        <v>60</v>
      </c>
      <c r="AD6225" s="7" t="str">
        <f>IFERROR(VLOOKUP(J6225,'Chuyển Mã'!$B$3:$C$9,2,0),"")</f>
        <v>Tỉnh</v>
      </c>
      <c r="AE6225" s="7" t="str">
        <f t="shared" si="866"/>
        <v>Chả cốm 300g</v>
      </c>
      <c r="AF6225" s="7">
        <f t="shared" si="867"/>
        <v>5</v>
      </c>
    </row>
    <row r="6226" spans="1:32" x14ac:dyDescent="0.25">
      <c r="A6226" s="11">
        <v>45908</v>
      </c>
      <c r="B6226" s="25">
        <v>4176691705</v>
      </c>
      <c r="C6226" s="80" t="s">
        <v>7214</v>
      </c>
      <c r="D6226" s="81">
        <v>45913</v>
      </c>
      <c r="G6226" s="13" t="s">
        <v>7321</v>
      </c>
      <c r="I6226" s="25" t="s">
        <v>9142</v>
      </c>
      <c r="J6226" s="13" t="s">
        <v>1796</v>
      </c>
      <c r="K6226" s="13" t="s">
        <v>7213</v>
      </c>
      <c r="L6226" s="25" t="str">
        <f>VLOOKUP($K6226,[2]TONG_SL!$A:$D,2,0)</f>
        <v>Chả nướng 300g</v>
      </c>
      <c r="N6226" s="25" t="str">
        <f t="shared" si="865"/>
        <v>K-C6</v>
      </c>
      <c r="Q6226" s="25" t="str">
        <f>VLOOKUP(K6226,[2]TONG_SL!$A:$D,3,0)</f>
        <v>Túi</v>
      </c>
      <c r="R6226" s="1">
        <v>5</v>
      </c>
      <c r="T6226" s="1">
        <f>VLOOKUP(VLOOKUP(G6226,[2]Ma_KH!$A:$R,18,0)&amp;K6226,[2]Gia_MB!$A:$F,6,0)</f>
        <v>70950</v>
      </c>
      <c r="U6226" s="14">
        <f t="shared" si="868"/>
        <v>354750</v>
      </c>
      <c r="W6226" s="64">
        <f t="shared" si="869"/>
        <v>0</v>
      </c>
      <c r="X6226" s="3" t="str">
        <f t="shared" si="870"/>
        <v>8</v>
      </c>
      <c r="Z6226" s="14">
        <f t="shared" si="871"/>
        <v>28380</v>
      </c>
      <c r="AA6226" s="7">
        <f>VLOOKUP(G6226,[2]Ma_KH!$A:$R,14,0)</f>
        <v>60</v>
      </c>
      <c r="AD6226" s="7" t="str">
        <f>IFERROR(VLOOKUP(J6226,'Chuyển Mã'!$B$3:$C$9,2,0),"")</f>
        <v>Tỉnh</v>
      </c>
      <c r="AE6226" s="7" t="str">
        <f t="shared" si="866"/>
        <v>Chả nướng 300g</v>
      </c>
      <c r="AF6226" s="7">
        <f t="shared" si="867"/>
        <v>5</v>
      </c>
    </row>
    <row r="6227" spans="1:32" x14ac:dyDescent="0.25">
      <c r="A6227" s="11">
        <v>45908</v>
      </c>
      <c r="B6227" s="25">
        <v>4176691705</v>
      </c>
      <c r="C6227" s="80" t="s">
        <v>7214</v>
      </c>
      <c r="D6227" s="81">
        <v>45913</v>
      </c>
      <c r="G6227" s="13" t="s">
        <v>7321</v>
      </c>
      <c r="I6227" s="25" t="s">
        <v>9143</v>
      </c>
      <c r="J6227" s="13" t="s">
        <v>1796</v>
      </c>
      <c r="K6227" s="13" t="s">
        <v>51</v>
      </c>
      <c r="L6227" s="25" t="str">
        <f>VLOOKUP($K6227,[2]TONG_SL!$A:$D,2,0)</f>
        <v>Mọc Nấm Hương 250g</v>
      </c>
      <c r="N6227" s="25" t="str">
        <f t="shared" si="865"/>
        <v>K-C6</v>
      </c>
      <c r="Q6227" s="25" t="str">
        <f>VLOOKUP(K6227,[2]TONG_SL!$A:$D,3,0)</f>
        <v>Túi</v>
      </c>
      <c r="R6227" s="1">
        <v>5</v>
      </c>
      <c r="T6227" s="1">
        <f>VLOOKUP(VLOOKUP(G6227,[2]Ma_KH!$A:$R,18,0)&amp;K6227,[2]Gia_MB!$A:$F,6,0)</f>
        <v>46000</v>
      </c>
      <c r="U6227" s="14">
        <f t="shared" si="868"/>
        <v>230000</v>
      </c>
      <c r="W6227" s="64">
        <f t="shared" si="869"/>
        <v>0</v>
      </c>
      <c r="X6227" s="3" t="str">
        <f t="shared" si="870"/>
        <v>8</v>
      </c>
      <c r="Z6227" s="14">
        <f t="shared" si="871"/>
        <v>18400</v>
      </c>
      <c r="AA6227" s="7">
        <f>VLOOKUP(G6227,[2]Ma_KH!$A:$R,14,0)</f>
        <v>60</v>
      </c>
      <c r="AD6227" s="7" t="str">
        <f>IFERROR(VLOOKUP(J6227,'Chuyển Mã'!$B$3:$C$9,2,0),"")</f>
        <v>Tỉnh</v>
      </c>
      <c r="AE6227" s="7" t="str">
        <f t="shared" si="866"/>
        <v>Mọc Nấm Hương 250g</v>
      </c>
      <c r="AF6227" s="7">
        <f t="shared" si="867"/>
        <v>5</v>
      </c>
    </row>
    <row r="6228" spans="1:32" x14ac:dyDescent="0.25">
      <c r="A6228" s="11">
        <v>45908</v>
      </c>
      <c r="B6228" s="25">
        <v>4176691705</v>
      </c>
      <c r="C6228" s="80" t="s">
        <v>7214</v>
      </c>
      <c r="D6228" s="81">
        <v>45913</v>
      </c>
      <c r="G6228" s="13" t="s">
        <v>7321</v>
      </c>
      <c r="I6228" s="25" t="s">
        <v>9143</v>
      </c>
      <c r="J6228" s="13" t="s">
        <v>1796</v>
      </c>
      <c r="K6228" s="13" t="s">
        <v>35</v>
      </c>
      <c r="L6228" s="25" t="str">
        <f>VLOOKUP($K6228,[2]TONG_SL!$A:$D,2,0)</f>
        <v>Tai heo muối 200g</v>
      </c>
      <c r="N6228" s="25" t="str">
        <f t="shared" si="865"/>
        <v>K-C6</v>
      </c>
      <c r="Q6228" s="25" t="str">
        <f>VLOOKUP(K6228,[2]TONG_SL!$A:$D,3,0)</f>
        <v>Túi</v>
      </c>
      <c r="R6228" s="1">
        <v>5</v>
      </c>
      <c r="T6228" s="1">
        <f>VLOOKUP(VLOOKUP(G6228,[2]Ma_KH!$A:$R,18,0)&amp;K6228,[2]Gia_MB!$A:$F,6,0)</f>
        <v>55595</v>
      </c>
      <c r="U6228" s="14">
        <f t="shared" si="868"/>
        <v>277975</v>
      </c>
      <c r="W6228" s="64">
        <f t="shared" si="869"/>
        <v>0</v>
      </c>
      <c r="X6228" s="3" t="str">
        <f t="shared" si="870"/>
        <v>8</v>
      </c>
      <c r="Z6228" s="14">
        <f t="shared" si="871"/>
        <v>22238</v>
      </c>
      <c r="AA6228" s="7">
        <f>VLOOKUP(G6228,[2]Ma_KH!$A:$R,14,0)</f>
        <v>60</v>
      </c>
      <c r="AD6228" s="7" t="str">
        <f>IFERROR(VLOOKUP(J6228,'Chuyển Mã'!$B$3:$C$9,2,0),"")</f>
        <v>Tỉnh</v>
      </c>
      <c r="AE6228" s="7" t="str">
        <f t="shared" si="866"/>
        <v>Tai heo muối 200g</v>
      </c>
      <c r="AF6228" s="7">
        <f t="shared" si="867"/>
        <v>5</v>
      </c>
    </row>
    <row r="6229" spans="1:32" x14ac:dyDescent="0.25">
      <c r="A6229" s="11">
        <v>45908</v>
      </c>
      <c r="B6229" s="25">
        <v>4176691705</v>
      </c>
      <c r="C6229" s="80" t="s">
        <v>7214</v>
      </c>
      <c r="D6229" s="81">
        <v>45913</v>
      </c>
      <c r="G6229" s="13" t="s">
        <v>7321</v>
      </c>
      <c r="I6229" s="25" t="s">
        <v>9143</v>
      </c>
      <c r="J6229" s="13" t="s">
        <v>1796</v>
      </c>
      <c r="K6229" s="13" t="s">
        <v>39</v>
      </c>
      <c r="L6229" s="25" t="str">
        <f>VLOOKUP($K6229,[2]TONG_SL!$A:$D,2,0)</f>
        <v>Chả cốm 300g</v>
      </c>
      <c r="N6229" s="25" t="str">
        <f t="shared" si="865"/>
        <v>K-C6</v>
      </c>
      <c r="Q6229" s="25" t="str">
        <f>VLOOKUP(K6229,[2]TONG_SL!$A:$D,3,0)</f>
        <v>Túi</v>
      </c>
      <c r="R6229" s="1">
        <v>5</v>
      </c>
      <c r="T6229" s="1">
        <f>VLOOKUP(VLOOKUP(G6229,[2]Ma_KH!$A:$R,18,0)&amp;K6229,[2]Gia_MB!$A:$F,6,0)</f>
        <v>74250</v>
      </c>
      <c r="U6229" s="14">
        <f t="shared" si="868"/>
        <v>371250</v>
      </c>
      <c r="W6229" s="64">
        <f t="shared" si="869"/>
        <v>0</v>
      </c>
      <c r="X6229" s="3" t="str">
        <f t="shared" si="870"/>
        <v>8</v>
      </c>
      <c r="Z6229" s="14">
        <f t="shared" si="871"/>
        <v>29700</v>
      </c>
      <c r="AA6229" s="7">
        <f>VLOOKUP(G6229,[2]Ma_KH!$A:$R,14,0)</f>
        <v>60</v>
      </c>
      <c r="AD6229" s="7" t="str">
        <f>IFERROR(VLOOKUP(J6229,'Chuyển Mã'!$B$3:$C$9,2,0),"")</f>
        <v>Tỉnh</v>
      </c>
      <c r="AE6229" s="7" t="str">
        <f t="shared" si="866"/>
        <v>Chả cốm 300g</v>
      </c>
      <c r="AF6229" s="7">
        <f t="shared" si="867"/>
        <v>5</v>
      </c>
    </row>
    <row r="6230" spans="1:32" x14ac:dyDescent="0.25">
      <c r="A6230" s="11">
        <v>45908</v>
      </c>
      <c r="B6230" s="25">
        <v>4176691705</v>
      </c>
      <c r="C6230" s="80" t="s">
        <v>7214</v>
      </c>
      <c r="D6230" s="81">
        <v>45913</v>
      </c>
      <c r="G6230" s="13" t="s">
        <v>7321</v>
      </c>
      <c r="I6230" s="25" t="s">
        <v>9143</v>
      </c>
      <c r="J6230" s="13" t="s">
        <v>1796</v>
      </c>
      <c r="K6230" s="13" t="s">
        <v>7213</v>
      </c>
      <c r="L6230" s="25" t="str">
        <f>VLOOKUP($K6230,[2]TONG_SL!$A:$D,2,0)</f>
        <v>Chả nướng 300g</v>
      </c>
      <c r="N6230" s="25" t="str">
        <f t="shared" si="865"/>
        <v>K-C6</v>
      </c>
      <c r="Q6230" s="25" t="str">
        <f>VLOOKUP(K6230,[2]TONG_SL!$A:$D,3,0)</f>
        <v>Túi</v>
      </c>
      <c r="R6230" s="1">
        <v>5</v>
      </c>
      <c r="T6230" s="1">
        <f>VLOOKUP(VLOOKUP(G6230,[2]Ma_KH!$A:$R,18,0)&amp;K6230,[2]Gia_MB!$A:$F,6,0)</f>
        <v>70950</v>
      </c>
      <c r="U6230" s="14">
        <f t="shared" si="868"/>
        <v>354750</v>
      </c>
      <c r="W6230" s="64">
        <f t="shared" si="869"/>
        <v>0</v>
      </c>
      <c r="X6230" s="3" t="str">
        <f t="shared" si="870"/>
        <v>8</v>
      </c>
      <c r="Z6230" s="14">
        <f t="shared" si="871"/>
        <v>28380</v>
      </c>
      <c r="AA6230" s="7">
        <f>VLOOKUP(G6230,[2]Ma_KH!$A:$R,14,0)</f>
        <v>60</v>
      </c>
      <c r="AD6230" s="7" t="str">
        <f>IFERROR(VLOOKUP(J6230,'Chuyển Mã'!$B$3:$C$9,2,0),"")</f>
        <v>Tỉnh</v>
      </c>
      <c r="AE6230" s="7" t="str">
        <f t="shared" si="866"/>
        <v>Chả nướng 300g</v>
      </c>
      <c r="AF6230" s="7">
        <f t="shared" si="867"/>
        <v>5</v>
      </c>
    </row>
    <row r="6231" spans="1:32" x14ac:dyDescent="0.25">
      <c r="A6231" s="11">
        <v>45908</v>
      </c>
      <c r="B6231" s="25">
        <v>4176691705</v>
      </c>
      <c r="C6231" s="80" t="s">
        <v>7214</v>
      </c>
      <c r="D6231" s="81">
        <v>45913</v>
      </c>
      <c r="G6231" s="13" t="s">
        <v>7321</v>
      </c>
      <c r="I6231" s="25" t="s">
        <v>9143</v>
      </c>
      <c r="J6231" s="13" t="s">
        <v>1796</v>
      </c>
      <c r="K6231" s="13" t="s">
        <v>32</v>
      </c>
      <c r="L6231" s="25" t="str">
        <f>VLOOKUP($K6231,[2]TONG_SL!$A:$D,2,0)</f>
        <v>Giò Tai Lưỡi Xào 250</v>
      </c>
      <c r="N6231" s="25" t="str">
        <f t="shared" si="865"/>
        <v>K-C6</v>
      </c>
      <c r="Q6231" s="25" t="str">
        <f>VLOOKUP(K6231,[2]TONG_SL!$A:$D,3,0)</f>
        <v>Túi</v>
      </c>
      <c r="R6231" s="1">
        <v>5</v>
      </c>
      <c r="T6231" s="1">
        <f>VLOOKUP(VLOOKUP(G6231,[2]Ma_KH!$A:$R,18,0)&amp;K6231,[2]Gia_MB!$A:$F,6,0)</f>
        <v>50183</v>
      </c>
      <c r="U6231" s="14">
        <f t="shared" si="868"/>
        <v>250915</v>
      </c>
      <c r="W6231" s="64">
        <f t="shared" si="869"/>
        <v>0</v>
      </c>
      <c r="X6231" s="3" t="str">
        <f t="shared" si="870"/>
        <v>8</v>
      </c>
      <c r="Z6231" s="14">
        <f t="shared" si="871"/>
        <v>20073.2</v>
      </c>
      <c r="AA6231" s="7">
        <f>VLOOKUP(G6231,[2]Ma_KH!$A:$R,14,0)</f>
        <v>60</v>
      </c>
      <c r="AD6231" s="7" t="str">
        <f>IFERROR(VLOOKUP(J6231,'Chuyển Mã'!$B$3:$C$9,2,0),"")</f>
        <v>Tỉnh</v>
      </c>
      <c r="AE6231" s="7" t="str">
        <f t="shared" si="866"/>
        <v>Giò Tai Lưỡi Xào 250</v>
      </c>
      <c r="AF6231" s="7">
        <f t="shared" si="867"/>
        <v>5</v>
      </c>
    </row>
    <row r="6232" spans="1:32" x14ac:dyDescent="0.25">
      <c r="A6232" s="11">
        <v>45908</v>
      </c>
      <c r="B6232" s="25">
        <v>4176691705</v>
      </c>
      <c r="C6232" s="80" t="s">
        <v>7214</v>
      </c>
      <c r="D6232" s="81">
        <v>45913</v>
      </c>
      <c r="G6232" s="13" t="s">
        <v>7321</v>
      </c>
      <c r="I6232" s="25" t="s">
        <v>9143</v>
      </c>
      <c r="J6232" s="13" t="s">
        <v>1796</v>
      </c>
      <c r="K6232" s="13" t="s">
        <v>30</v>
      </c>
      <c r="L6232" s="25" t="str">
        <f>VLOOKUP($K6232,[2]TONG_SL!$A:$D,2,0)</f>
        <v>Gà muối 500g</v>
      </c>
      <c r="N6232" s="25" t="str">
        <f t="shared" si="865"/>
        <v>K-C6</v>
      </c>
      <c r="Q6232" s="25" t="str">
        <f>VLOOKUP(K6232,[2]TONG_SL!$A:$D,3,0)</f>
        <v>Túi</v>
      </c>
      <c r="R6232" s="1">
        <v>5</v>
      </c>
      <c r="T6232" s="1">
        <f>VLOOKUP(VLOOKUP(G6232,[2]Ma_KH!$A:$R,18,0)&amp;K6232,[2]Gia_MB!$A:$F,6,0)</f>
        <v>111058</v>
      </c>
      <c r="U6232" s="14">
        <f t="shared" si="868"/>
        <v>555290</v>
      </c>
      <c r="W6232" s="64">
        <f t="shared" si="869"/>
        <v>0</v>
      </c>
      <c r="X6232" s="3" t="str">
        <f t="shared" si="870"/>
        <v>8</v>
      </c>
      <c r="Z6232" s="14">
        <f t="shared" si="871"/>
        <v>44423.200000000004</v>
      </c>
      <c r="AA6232" s="7">
        <f>VLOOKUP(G6232,[2]Ma_KH!$A:$R,14,0)</f>
        <v>60</v>
      </c>
      <c r="AD6232" s="7" t="str">
        <f>IFERROR(VLOOKUP(J6232,'Chuyển Mã'!$B$3:$C$9,2,0),"")</f>
        <v>Tỉnh</v>
      </c>
      <c r="AE6232" s="7" t="str">
        <f t="shared" si="866"/>
        <v>Gà muối 500g</v>
      </c>
      <c r="AF6232" s="7">
        <f t="shared" si="867"/>
        <v>5</v>
      </c>
    </row>
    <row r="6233" spans="1:32" x14ac:dyDescent="0.25">
      <c r="A6233" s="11">
        <v>45909</v>
      </c>
      <c r="B6233" s="25">
        <v>4176755395</v>
      </c>
      <c r="C6233" s="80" t="s">
        <v>7214</v>
      </c>
      <c r="D6233" s="81">
        <v>45913</v>
      </c>
      <c r="G6233" s="13" t="s">
        <v>7321</v>
      </c>
      <c r="I6233" s="25" t="s">
        <v>9143</v>
      </c>
      <c r="J6233" s="13" t="s">
        <v>1796</v>
      </c>
      <c r="K6233" s="13" t="s">
        <v>27</v>
      </c>
      <c r="L6233" s="25" t="str">
        <f>VLOOKUP($K6233,[2]TONG_SL!$A:$D,2,0)</f>
        <v>Chân giò heo muối 300g</v>
      </c>
      <c r="N6233" s="25" t="str">
        <f t="shared" si="865"/>
        <v>K-C6</v>
      </c>
      <c r="Q6233" s="25" t="str">
        <f>VLOOKUP(K6233,[2]TONG_SL!$A:$D,3,0)</f>
        <v>Túi</v>
      </c>
      <c r="R6233" s="1">
        <v>5</v>
      </c>
      <c r="T6233" s="1">
        <f>VLOOKUP(VLOOKUP(G6233,[2]Ma_KH!$A:$R,18,0)&amp;K6233,[2]Gia_MB!$A:$F,6,0)</f>
        <v>73431</v>
      </c>
      <c r="U6233" s="14">
        <f t="shared" si="868"/>
        <v>367155</v>
      </c>
      <c r="W6233" s="64">
        <f t="shared" si="869"/>
        <v>0</v>
      </c>
      <c r="X6233" s="3" t="str">
        <f t="shared" si="870"/>
        <v>8</v>
      </c>
      <c r="Z6233" s="14">
        <f t="shared" si="871"/>
        <v>29372.400000000001</v>
      </c>
      <c r="AA6233" s="7">
        <f>VLOOKUP(G6233,[2]Ma_KH!$A:$R,14,0)</f>
        <v>60</v>
      </c>
      <c r="AD6233" s="7" t="str">
        <f>IFERROR(VLOOKUP(J6233,'Chuyển Mã'!$B$3:$C$9,2,0),"")</f>
        <v>Tỉnh</v>
      </c>
      <c r="AE6233" s="7" t="str">
        <f t="shared" si="866"/>
        <v>Chân giò heo muối 300g</v>
      </c>
      <c r="AF6233" s="7">
        <f t="shared" si="867"/>
        <v>5</v>
      </c>
    </row>
    <row r="6234" spans="1:32" x14ac:dyDescent="0.25">
      <c r="A6234" s="11">
        <v>45909</v>
      </c>
      <c r="B6234" s="25">
        <v>4176755395</v>
      </c>
      <c r="C6234" s="80" t="s">
        <v>7214</v>
      </c>
      <c r="D6234" s="81">
        <v>45913</v>
      </c>
      <c r="G6234" s="13" t="s">
        <v>7211</v>
      </c>
      <c r="I6234" s="25" t="s">
        <v>9144</v>
      </c>
      <c r="J6234" s="13" t="s">
        <v>1796</v>
      </c>
      <c r="K6234" s="13" t="s">
        <v>27</v>
      </c>
      <c r="L6234" s="25" t="str">
        <f>VLOOKUP($K6234,[2]TONG_SL!$A:$D,2,0)</f>
        <v>Chân giò heo muối 300g</v>
      </c>
      <c r="N6234" s="25" t="str">
        <f t="shared" si="865"/>
        <v>K-C6</v>
      </c>
      <c r="Q6234" s="25" t="str">
        <f>VLOOKUP(K6234,[2]TONG_SL!$A:$D,3,0)</f>
        <v>Túi</v>
      </c>
      <c r="R6234" s="1">
        <v>40</v>
      </c>
      <c r="T6234" s="1">
        <f>VLOOKUP(VLOOKUP(G6234,[2]Ma_KH!$A:$R,18,0)&amp;K6234,[2]Gia_MB!$A:$F,6,0)</f>
        <v>73431</v>
      </c>
      <c r="U6234" s="14">
        <f t="shared" si="868"/>
        <v>2937240</v>
      </c>
      <c r="W6234" s="64">
        <f t="shared" si="869"/>
        <v>0</v>
      </c>
      <c r="X6234" s="3" t="str">
        <f t="shared" si="870"/>
        <v>8</v>
      </c>
      <c r="Z6234" s="14">
        <f t="shared" si="871"/>
        <v>234979.20000000001</v>
      </c>
      <c r="AA6234" s="7">
        <f>VLOOKUP(G6234,[2]Ma_KH!$A:$R,14,0)</f>
        <v>60</v>
      </c>
      <c r="AD6234" s="7" t="str">
        <f>IFERROR(VLOOKUP(J6234,'Chuyển Mã'!$B$3:$C$9,2,0),"")</f>
        <v>Tỉnh</v>
      </c>
      <c r="AE6234" s="7" t="str">
        <f t="shared" si="866"/>
        <v>Chân giò heo muối 300g</v>
      </c>
      <c r="AF6234" s="7">
        <f t="shared" si="867"/>
        <v>40</v>
      </c>
    </row>
    <row r="6235" spans="1:32" x14ac:dyDescent="0.25">
      <c r="A6235" s="11">
        <v>45909</v>
      </c>
      <c r="B6235" s="25">
        <v>4176755395</v>
      </c>
      <c r="C6235" s="80" t="s">
        <v>7214</v>
      </c>
      <c r="D6235" s="81">
        <v>45913</v>
      </c>
      <c r="G6235" s="13" t="s">
        <v>7211</v>
      </c>
      <c r="I6235" s="25" t="s">
        <v>9144</v>
      </c>
      <c r="J6235" s="13" t="s">
        <v>1796</v>
      </c>
      <c r="K6235" s="13" t="s">
        <v>30</v>
      </c>
      <c r="L6235" s="25" t="str">
        <f>VLOOKUP($K6235,[2]TONG_SL!$A:$D,2,0)</f>
        <v>Gà muối 500g</v>
      </c>
      <c r="N6235" s="25" t="str">
        <f t="shared" si="865"/>
        <v>K-C6</v>
      </c>
      <c r="Q6235" s="25" t="str">
        <f>VLOOKUP(K6235,[2]TONG_SL!$A:$D,3,0)</f>
        <v>Túi</v>
      </c>
      <c r="R6235" s="1">
        <v>10</v>
      </c>
      <c r="T6235" s="1">
        <f>VLOOKUP(VLOOKUP(G6235,[2]Ma_KH!$A:$R,18,0)&amp;K6235,[2]Gia_MB!$A:$F,6,0)</f>
        <v>111058</v>
      </c>
      <c r="U6235" s="14">
        <f t="shared" si="868"/>
        <v>1110580</v>
      </c>
      <c r="W6235" s="64">
        <f t="shared" si="869"/>
        <v>0</v>
      </c>
      <c r="X6235" s="3" t="str">
        <f t="shared" si="870"/>
        <v>8</v>
      </c>
      <c r="Z6235" s="14">
        <f t="shared" si="871"/>
        <v>88846.400000000009</v>
      </c>
      <c r="AA6235" s="7">
        <f>VLOOKUP(G6235,[2]Ma_KH!$A:$R,14,0)</f>
        <v>60</v>
      </c>
      <c r="AD6235" s="7" t="str">
        <f>IFERROR(VLOOKUP(J6235,'Chuyển Mã'!$B$3:$C$9,2,0),"")</f>
        <v>Tỉnh</v>
      </c>
      <c r="AE6235" s="7" t="str">
        <f t="shared" si="866"/>
        <v>Gà muối 500g</v>
      </c>
      <c r="AF6235" s="7">
        <f t="shared" si="867"/>
        <v>10</v>
      </c>
    </row>
    <row r="6236" spans="1:32" x14ac:dyDescent="0.25">
      <c r="A6236" s="11">
        <v>45909</v>
      </c>
      <c r="B6236" s="25">
        <v>4176755395</v>
      </c>
      <c r="C6236" s="80" t="s">
        <v>7214</v>
      </c>
      <c r="D6236" s="81">
        <v>45913</v>
      </c>
      <c r="G6236" s="13" t="s">
        <v>7211</v>
      </c>
      <c r="I6236" s="25" t="s">
        <v>9144</v>
      </c>
      <c r="J6236" s="13" t="s">
        <v>1796</v>
      </c>
      <c r="K6236" s="13" t="s">
        <v>39</v>
      </c>
      <c r="L6236" s="25" t="str">
        <f>VLOOKUP($K6236,[2]TONG_SL!$A:$D,2,0)</f>
        <v>Chả cốm 300g</v>
      </c>
      <c r="N6236" s="25" t="str">
        <f t="shared" si="865"/>
        <v>K-C6</v>
      </c>
      <c r="Q6236" s="25" t="str">
        <f>VLOOKUP(K6236,[2]TONG_SL!$A:$D,3,0)</f>
        <v>Túi</v>
      </c>
      <c r="R6236" s="1">
        <v>10</v>
      </c>
      <c r="T6236" s="1">
        <f>VLOOKUP(VLOOKUP(G6236,[2]Ma_KH!$A:$R,18,0)&amp;K6236,[2]Gia_MB!$A:$F,6,0)</f>
        <v>74250</v>
      </c>
      <c r="U6236" s="14">
        <f t="shared" si="868"/>
        <v>742500</v>
      </c>
      <c r="W6236" s="64">
        <f t="shared" si="869"/>
        <v>0</v>
      </c>
      <c r="X6236" s="3" t="str">
        <f t="shared" si="870"/>
        <v>8</v>
      </c>
      <c r="Z6236" s="14">
        <f t="shared" si="871"/>
        <v>59400</v>
      </c>
      <c r="AA6236" s="7">
        <f>VLOOKUP(G6236,[2]Ma_KH!$A:$R,14,0)</f>
        <v>60</v>
      </c>
      <c r="AD6236" s="7" t="str">
        <f>IFERROR(VLOOKUP(J6236,'Chuyển Mã'!$B$3:$C$9,2,0),"")</f>
        <v>Tỉnh</v>
      </c>
      <c r="AE6236" s="7" t="str">
        <f t="shared" si="866"/>
        <v>Chả cốm 300g</v>
      </c>
      <c r="AF6236" s="7">
        <f t="shared" si="867"/>
        <v>10</v>
      </c>
    </row>
    <row r="6237" spans="1:32" x14ac:dyDescent="0.25">
      <c r="A6237" s="11">
        <v>45909</v>
      </c>
      <c r="B6237" s="25">
        <v>4176755395</v>
      </c>
      <c r="C6237" s="80" t="s">
        <v>7214</v>
      </c>
      <c r="D6237" s="81">
        <v>45913</v>
      </c>
      <c r="G6237" s="13" t="s">
        <v>7211</v>
      </c>
      <c r="I6237" s="25" t="s">
        <v>9144</v>
      </c>
      <c r="J6237" s="13" t="s">
        <v>1796</v>
      </c>
      <c r="K6237" s="13" t="s">
        <v>32</v>
      </c>
      <c r="L6237" s="25" t="str">
        <f>VLOOKUP($K6237,[2]TONG_SL!$A:$D,2,0)</f>
        <v>Giò Tai Lưỡi Xào 250</v>
      </c>
      <c r="N6237" s="25" t="str">
        <f t="shared" si="865"/>
        <v>K-C6</v>
      </c>
      <c r="Q6237" s="25" t="str">
        <f>VLOOKUP(K6237,[2]TONG_SL!$A:$D,3,0)</f>
        <v>Túi</v>
      </c>
      <c r="R6237" s="1">
        <v>10</v>
      </c>
      <c r="T6237" s="1">
        <f>VLOOKUP(VLOOKUP(G6237,[2]Ma_KH!$A:$R,18,0)&amp;K6237,[2]Gia_MB!$A:$F,6,0)</f>
        <v>50183</v>
      </c>
      <c r="U6237" s="14">
        <f t="shared" si="868"/>
        <v>501830</v>
      </c>
      <c r="W6237" s="64">
        <f t="shared" si="869"/>
        <v>0</v>
      </c>
      <c r="X6237" s="3" t="str">
        <f t="shared" si="870"/>
        <v>8</v>
      </c>
      <c r="Z6237" s="14">
        <f t="shared" si="871"/>
        <v>40146.400000000001</v>
      </c>
      <c r="AA6237" s="7">
        <f>VLOOKUP(G6237,[2]Ma_KH!$A:$R,14,0)</f>
        <v>60</v>
      </c>
      <c r="AD6237" s="7" t="str">
        <f>IFERROR(VLOOKUP(J6237,'Chuyển Mã'!$B$3:$C$9,2,0),"")</f>
        <v>Tỉnh</v>
      </c>
      <c r="AE6237" s="7" t="str">
        <f t="shared" si="866"/>
        <v>Giò Tai Lưỡi Xào 250</v>
      </c>
      <c r="AF6237" s="7">
        <f t="shared" si="867"/>
        <v>10</v>
      </c>
    </row>
    <row r="6238" spans="1:32" x14ac:dyDescent="0.25">
      <c r="A6238" s="11">
        <v>45909</v>
      </c>
      <c r="B6238" s="25">
        <v>4176790410</v>
      </c>
      <c r="C6238" s="80" t="s">
        <v>7214</v>
      </c>
      <c r="D6238" s="81">
        <v>45913</v>
      </c>
      <c r="G6238" s="13" t="s">
        <v>7211</v>
      </c>
      <c r="I6238" s="25" t="s">
        <v>9144</v>
      </c>
      <c r="J6238" s="13" t="s">
        <v>1796</v>
      </c>
      <c r="K6238" s="13" t="s">
        <v>51</v>
      </c>
      <c r="L6238" s="25" t="str">
        <f>VLOOKUP($K6238,[2]TONG_SL!$A:$D,2,0)</f>
        <v>Mọc Nấm Hương 250g</v>
      </c>
      <c r="N6238" s="25" t="str">
        <f t="shared" si="865"/>
        <v>K-C6</v>
      </c>
      <c r="Q6238" s="25" t="str">
        <f>VLOOKUP(K6238,[2]TONG_SL!$A:$D,3,0)</f>
        <v>Túi</v>
      </c>
      <c r="R6238" s="1">
        <v>5</v>
      </c>
      <c r="T6238" s="1">
        <f>VLOOKUP(VLOOKUP(G6238,[2]Ma_KH!$A:$R,18,0)&amp;K6238,[2]Gia_MB!$A:$F,6,0)</f>
        <v>46000</v>
      </c>
      <c r="U6238" s="14">
        <f t="shared" si="868"/>
        <v>230000</v>
      </c>
      <c r="W6238" s="64">
        <f t="shared" si="869"/>
        <v>0</v>
      </c>
      <c r="X6238" s="3" t="str">
        <f t="shared" si="870"/>
        <v>8</v>
      </c>
      <c r="Z6238" s="14">
        <f t="shared" si="871"/>
        <v>18400</v>
      </c>
      <c r="AA6238" s="7">
        <f>VLOOKUP(G6238,[2]Ma_KH!$A:$R,14,0)</f>
        <v>60</v>
      </c>
      <c r="AD6238" s="7" t="str">
        <f>IFERROR(VLOOKUP(J6238,'Chuyển Mã'!$B$3:$C$9,2,0),"")</f>
        <v>Tỉnh</v>
      </c>
      <c r="AE6238" s="7" t="str">
        <f t="shared" si="866"/>
        <v>Mọc Nấm Hương 250g</v>
      </c>
      <c r="AF6238" s="7">
        <f t="shared" si="867"/>
        <v>5</v>
      </c>
    </row>
    <row r="6239" spans="1:32" x14ac:dyDescent="0.25">
      <c r="A6239" s="11">
        <v>45909</v>
      </c>
      <c r="B6239" s="25">
        <v>4176790410</v>
      </c>
      <c r="C6239" s="80" t="s">
        <v>7214</v>
      </c>
      <c r="D6239" s="81">
        <v>45913</v>
      </c>
      <c r="G6239" s="13" t="s">
        <v>7211</v>
      </c>
      <c r="I6239" s="25" t="s">
        <v>9145</v>
      </c>
      <c r="J6239" s="13" t="s">
        <v>1796</v>
      </c>
      <c r="K6239" s="13" t="s">
        <v>51</v>
      </c>
      <c r="L6239" s="25" t="str">
        <f>VLOOKUP($K6239,[2]TONG_SL!$A:$D,2,0)</f>
        <v>Mọc Nấm Hương 250g</v>
      </c>
      <c r="N6239" s="25" t="str">
        <f t="shared" si="865"/>
        <v>K-C6</v>
      </c>
      <c r="Q6239" s="25" t="str">
        <f>VLOOKUP(K6239,[2]TONG_SL!$A:$D,3,0)</f>
        <v>Túi</v>
      </c>
      <c r="R6239" s="1">
        <v>5</v>
      </c>
      <c r="T6239" s="1">
        <f>VLOOKUP(VLOOKUP(G6239,[2]Ma_KH!$A:$R,18,0)&amp;K6239,[2]Gia_MB!$A:$F,6,0)</f>
        <v>46000</v>
      </c>
      <c r="U6239" s="14">
        <f t="shared" si="868"/>
        <v>230000</v>
      </c>
      <c r="W6239" s="64">
        <f t="shared" si="869"/>
        <v>0</v>
      </c>
      <c r="X6239" s="3" t="str">
        <f t="shared" si="870"/>
        <v>8</v>
      </c>
      <c r="Z6239" s="14">
        <f t="shared" si="871"/>
        <v>18400</v>
      </c>
      <c r="AA6239" s="7">
        <f>VLOOKUP(G6239,[2]Ma_KH!$A:$R,14,0)</f>
        <v>60</v>
      </c>
      <c r="AD6239" s="7" t="str">
        <f>IFERROR(VLOOKUP(J6239,'Chuyển Mã'!$B$3:$C$9,2,0),"")</f>
        <v>Tỉnh</v>
      </c>
      <c r="AE6239" s="7" t="str">
        <f t="shared" si="866"/>
        <v>Mọc Nấm Hương 250g</v>
      </c>
      <c r="AF6239" s="7">
        <f t="shared" si="867"/>
        <v>5</v>
      </c>
    </row>
    <row r="6240" spans="1:32" x14ac:dyDescent="0.25">
      <c r="A6240" s="11">
        <v>45909</v>
      </c>
      <c r="B6240" s="25">
        <v>4176790410</v>
      </c>
      <c r="C6240" s="80" t="s">
        <v>7214</v>
      </c>
      <c r="D6240" s="81">
        <v>45913</v>
      </c>
      <c r="G6240" s="13" t="s">
        <v>7211</v>
      </c>
      <c r="I6240" s="25" t="s">
        <v>9145</v>
      </c>
      <c r="J6240" s="13" t="s">
        <v>1796</v>
      </c>
      <c r="K6240" s="13" t="s">
        <v>32</v>
      </c>
      <c r="L6240" s="25" t="str">
        <f>VLOOKUP($K6240,[2]TONG_SL!$A:$D,2,0)</f>
        <v>Giò Tai Lưỡi Xào 250</v>
      </c>
      <c r="N6240" s="25" t="str">
        <f t="shared" si="865"/>
        <v>K-C6</v>
      </c>
      <c r="Q6240" s="25" t="str">
        <f>VLOOKUP(K6240,[2]TONG_SL!$A:$D,3,0)</f>
        <v>Túi</v>
      </c>
      <c r="R6240" s="1">
        <v>5</v>
      </c>
      <c r="T6240" s="1">
        <f>VLOOKUP(VLOOKUP(G6240,[2]Ma_KH!$A:$R,18,0)&amp;K6240,[2]Gia_MB!$A:$F,6,0)</f>
        <v>50183</v>
      </c>
      <c r="U6240" s="14">
        <f t="shared" si="868"/>
        <v>250915</v>
      </c>
      <c r="W6240" s="64">
        <f t="shared" si="869"/>
        <v>0</v>
      </c>
      <c r="X6240" s="3" t="str">
        <f t="shared" si="870"/>
        <v>8</v>
      </c>
      <c r="Z6240" s="14">
        <f t="shared" si="871"/>
        <v>20073.2</v>
      </c>
      <c r="AA6240" s="7">
        <f>VLOOKUP(G6240,[2]Ma_KH!$A:$R,14,0)</f>
        <v>60</v>
      </c>
      <c r="AD6240" s="7" t="str">
        <f>IFERROR(VLOOKUP(J6240,'Chuyển Mã'!$B$3:$C$9,2,0),"")</f>
        <v>Tỉnh</v>
      </c>
      <c r="AE6240" s="7" t="str">
        <f t="shared" si="866"/>
        <v>Giò Tai Lưỡi Xào 250</v>
      </c>
      <c r="AF6240" s="7">
        <f t="shared" si="867"/>
        <v>5</v>
      </c>
    </row>
    <row r="6241" spans="1:32" x14ac:dyDescent="0.25">
      <c r="A6241" s="11">
        <v>45909</v>
      </c>
      <c r="B6241" s="25">
        <v>4176790410</v>
      </c>
      <c r="C6241" s="80" t="s">
        <v>7214</v>
      </c>
      <c r="D6241" s="81">
        <v>45913</v>
      </c>
      <c r="G6241" s="13" t="s">
        <v>7211</v>
      </c>
      <c r="I6241" s="25" t="s">
        <v>9145</v>
      </c>
      <c r="J6241" s="13" t="s">
        <v>1796</v>
      </c>
      <c r="K6241" s="13" t="s">
        <v>39</v>
      </c>
      <c r="L6241" s="25" t="str">
        <f>VLOOKUP($K6241,[2]TONG_SL!$A:$D,2,0)</f>
        <v>Chả cốm 300g</v>
      </c>
      <c r="N6241" s="25" t="str">
        <f t="shared" si="865"/>
        <v>K-C6</v>
      </c>
      <c r="Q6241" s="25" t="str">
        <f>VLOOKUP(K6241,[2]TONG_SL!$A:$D,3,0)</f>
        <v>Túi</v>
      </c>
      <c r="R6241" s="1">
        <v>5</v>
      </c>
      <c r="T6241" s="1">
        <f>VLOOKUP(VLOOKUP(G6241,[2]Ma_KH!$A:$R,18,0)&amp;K6241,[2]Gia_MB!$A:$F,6,0)</f>
        <v>74250</v>
      </c>
      <c r="U6241" s="14">
        <f t="shared" si="868"/>
        <v>371250</v>
      </c>
      <c r="W6241" s="64">
        <f t="shared" si="869"/>
        <v>0</v>
      </c>
      <c r="X6241" s="3" t="str">
        <f t="shared" si="870"/>
        <v>8</v>
      </c>
      <c r="Z6241" s="14">
        <f t="shared" si="871"/>
        <v>29700</v>
      </c>
      <c r="AA6241" s="7">
        <f>VLOOKUP(G6241,[2]Ma_KH!$A:$R,14,0)</f>
        <v>60</v>
      </c>
      <c r="AD6241" s="7" t="str">
        <f>IFERROR(VLOOKUP(J6241,'Chuyển Mã'!$B$3:$C$9,2,0),"")</f>
        <v>Tỉnh</v>
      </c>
      <c r="AE6241" s="7" t="str">
        <f t="shared" si="866"/>
        <v>Chả cốm 300g</v>
      </c>
      <c r="AF6241" s="7">
        <f t="shared" si="867"/>
        <v>5</v>
      </c>
    </row>
    <row r="6242" spans="1:32" x14ac:dyDescent="0.25">
      <c r="A6242" s="11">
        <v>45909</v>
      </c>
      <c r="B6242" s="25">
        <v>4176790410</v>
      </c>
      <c r="C6242" s="80" t="s">
        <v>7214</v>
      </c>
      <c r="D6242" s="81">
        <v>45913</v>
      </c>
      <c r="G6242" s="13" t="s">
        <v>7211</v>
      </c>
      <c r="I6242" s="25" t="s">
        <v>9145</v>
      </c>
      <c r="J6242" s="13" t="s">
        <v>1796</v>
      </c>
      <c r="K6242" s="13" t="s">
        <v>7213</v>
      </c>
      <c r="L6242" s="25" t="str">
        <f>VLOOKUP($K6242,[2]TONG_SL!$A:$D,2,0)</f>
        <v>Chả nướng 300g</v>
      </c>
      <c r="N6242" s="25" t="str">
        <f t="shared" si="865"/>
        <v>K-C6</v>
      </c>
      <c r="Q6242" s="25" t="str">
        <f>VLOOKUP(K6242,[2]TONG_SL!$A:$D,3,0)</f>
        <v>Túi</v>
      </c>
      <c r="R6242" s="1">
        <v>3</v>
      </c>
      <c r="T6242" s="1">
        <f>VLOOKUP(VLOOKUP(G6242,[2]Ma_KH!$A:$R,18,0)&amp;K6242,[2]Gia_MB!$A:$F,6,0)</f>
        <v>70950</v>
      </c>
      <c r="U6242" s="14">
        <f t="shared" si="868"/>
        <v>212850</v>
      </c>
      <c r="W6242" s="64">
        <f t="shared" si="869"/>
        <v>0</v>
      </c>
      <c r="X6242" s="3" t="str">
        <f t="shared" si="870"/>
        <v>8</v>
      </c>
      <c r="Z6242" s="14">
        <f t="shared" si="871"/>
        <v>17028</v>
      </c>
      <c r="AA6242" s="7">
        <f>VLOOKUP(G6242,[2]Ma_KH!$A:$R,14,0)</f>
        <v>60</v>
      </c>
      <c r="AD6242" s="7" t="str">
        <f>IFERROR(VLOOKUP(J6242,'Chuyển Mã'!$B$3:$C$9,2,0),"")</f>
        <v>Tỉnh</v>
      </c>
      <c r="AE6242" s="7" t="str">
        <f t="shared" si="866"/>
        <v>Chả nướng 300g</v>
      </c>
      <c r="AF6242" s="7">
        <f t="shared" si="867"/>
        <v>3</v>
      </c>
    </row>
    <row r="6243" spans="1:32" x14ac:dyDescent="0.25">
      <c r="A6243" s="11">
        <v>45909</v>
      </c>
      <c r="B6243" s="25">
        <v>4176790410</v>
      </c>
      <c r="C6243" s="80" t="s">
        <v>7214</v>
      </c>
      <c r="D6243" s="81">
        <v>45913</v>
      </c>
      <c r="G6243" s="13" t="s">
        <v>7211</v>
      </c>
      <c r="I6243" s="25" t="s">
        <v>9145</v>
      </c>
      <c r="J6243" s="13" t="s">
        <v>1796</v>
      </c>
      <c r="K6243" s="13" t="s">
        <v>35</v>
      </c>
      <c r="L6243" s="25" t="str">
        <f>VLOOKUP($K6243,[2]TONG_SL!$A:$D,2,0)</f>
        <v>Tai heo muối 200g</v>
      </c>
      <c r="N6243" s="25" t="str">
        <f t="shared" si="865"/>
        <v>K-C6</v>
      </c>
      <c r="Q6243" s="25" t="str">
        <f>VLOOKUP(K6243,[2]TONG_SL!$A:$D,3,0)</f>
        <v>Túi</v>
      </c>
      <c r="R6243" s="1">
        <v>10</v>
      </c>
      <c r="T6243" s="1">
        <f>VLOOKUP(VLOOKUP(G6243,[2]Ma_KH!$A:$R,18,0)&amp;K6243,[2]Gia_MB!$A:$F,6,0)</f>
        <v>55595</v>
      </c>
      <c r="U6243" s="14">
        <f t="shared" si="868"/>
        <v>555950</v>
      </c>
      <c r="W6243" s="64">
        <f t="shared" si="869"/>
        <v>0</v>
      </c>
      <c r="X6243" s="3" t="str">
        <f t="shared" si="870"/>
        <v>8</v>
      </c>
      <c r="Z6243" s="14">
        <f t="shared" si="871"/>
        <v>44476</v>
      </c>
      <c r="AA6243" s="7">
        <f>VLOOKUP(G6243,[2]Ma_KH!$A:$R,14,0)</f>
        <v>60</v>
      </c>
      <c r="AD6243" s="7" t="str">
        <f>IFERROR(VLOOKUP(J6243,'Chuyển Mã'!$B$3:$C$9,2,0),"")</f>
        <v>Tỉnh</v>
      </c>
      <c r="AE6243" s="7" t="str">
        <f t="shared" si="866"/>
        <v>Tai heo muối 200g</v>
      </c>
      <c r="AF6243" s="7">
        <f t="shared" si="867"/>
        <v>10</v>
      </c>
    </row>
    <row r="6244" spans="1:32" x14ac:dyDescent="0.25">
      <c r="A6244" s="11">
        <v>45909</v>
      </c>
      <c r="B6244" s="25">
        <v>4176790410</v>
      </c>
      <c r="C6244" s="80" t="s">
        <v>7214</v>
      </c>
      <c r="D6244" s="81">
        <v>45913</v>
      </c>
      <c r="G6244" s="13" t="s">
        <v>7211</v>
      </c>
      <c r="I6244" s="25" t="s">
        <v>9145</v>
      </c>
      <c r="J6244" s="13" t="s">
        <v>1796</v>
      </c>
      <c r="K6244" s="13" t="s">
        <v>30</v>
      </c>
      <c r="L6244" s="25" t="str">
        <f>VLOOKUP($K6244,[2]TONG_SL!$A:$D,2,0)</f>
        <v>Gà muối 500g</v>
      </c>
      <c r="N6244" s="25" t="str">
        <f t="shared" si="865"/>
        <v>K-C6</v>
      </c>
      <c r="Q6244" s="25" t="str">
        <f>VLOOKUP(K6244,[2]TONG_SL!$A:$D,3,0)</f>
        <v>Túi</v>
      </c>
      <c r="R6244" s="1">
        <v>5</v>
      </c>
      <c r="T6244" s="1">
        <f>VLOOKUP(VLOOKUP(G6244,[2]Ma_KH!$A:$R,18,0)&amp;K6244,[2]Gia_MB!$A:$F,6,0)</f>
        <v>111058</v>
      </c>
      <c r="U6244" s="14">
        <f t="shared" si="868"/>
        <v>555290</v>
      </c>
      <c r="W6244" s="64">
        <f t="shared" si="869"/>
        <v>0</v>
      </c>
      <c r="X6244" s="3" t="str">
        <f t="shared" si="870"/>
        <v>8</v>
      </c>
      <c r="Z6244" s="14">
        <f t="shared" si="871"/>
        <v>44423.200000000004</v>
      </c>
      <c r="AA6244" s="7">
        <f>VLOOKUP(G6244,[2]Ma_KH!$A:$R,14,0)</f>
        <v>60</v>
      </c>
      <c r="AD6244" s="7" t="str">
        <f>IFERROR(VLOOKUP(J6244,'Chuyển Mã'!$B$3:$C$9,2,0),"")</f>
        <v>Tỉnh</v>
      </c>
      <c r="AE6244" s="7" t="str">
        <f t="shared" si="866"/>
        <v>Gà muối 500g</v>
      </c>
      <c r="AF6244" s="7">
        <f t="shared" si="867"/>
        <v>5</v>
      </c>
    </row>
    <row r="6245" spans="1:32" x14ac:dyDescent="0.25">
      <c r="A6245" s="11">
        <v>45909</v>
      </c>
      <c r="B6245" s="25">
        <v>4176790473</v>
      </c>
      <c r="C6245" s="80" t="s">
        <v>7214</v>
      </c>
      <c r="D6245" s="81">
        <v>45913</v>
      </c>
      <c r="G6245" s="13" t="s">
        <v>7211</v>
      </c>
      <c r="I6245" s="25" t="s">
        <v>9145</v>
      </c>
      <c r="J6245" s="13" t="s">
        <v>1796</v>
      </c>
      <c r="K6245" s="13" t="s">
        <v>27</v>
      </c>
      <c r="L6245" s="25" t="str">
        <f>VLOOKUP($K6245,[2]TONG_SL!$A:$D,2,0)</f>
        <v>Chân giò heo muối 300g</v>
      </c>
      <c r="N6245" s="25" t="str">
        <f t="shared" si="865"/>
        <v>K-C6</v>
      </c>
      <c r="Q6245" s="25" t="str">
        <f>VLOOKUP(K6245,[2]TONG_SL!$A:$D,3,0)</f>
        <v>Túi</v>
      </c>
      <c r="R6245" s="1">
        <v>5</v>
      </c>
      <c r="T6245" s="1">
        <f>VLOOKUP(VLOOKUP(G6245,[2]Ma_KH!$A:$R,18,0)&amp;K6245,[2]Gia_MB!$A:$F,6,0)</f>
        <v>73431</v>
      </c>
      <c r="U6245" s="14">
        <f t="shared" si="868"/>
        <v>367155</v>
      </c>
      <c r="W6245" s="64">
        <f t="shared" si="869"/>
        <v>0</v>
      </c>
      <c r="X6245" s="3" t="str">
        <f t="shared" si="870"/>
        <v>8</v>
      </c>
      <c r="Z6245" s="14">
        <f t="shared" si="871"/>
        <v>29372.400000000001</v>
      </c>
      <c r="AA6245" s="7">
        <f>VLOOKUP(G6245,[2]Ma_KH!$A:$R,14,0)</f>
        <v>60</v>
      </c>
      <c r="AD6245" s="7" t="str">
        <f>IFERROR(VLOOKUP(J6245,'Chuyển Mã'!$B$3:$C$9,2,0),"")</f>
        <v>Tỉnh</v>
      </c>
      <c r="AE6245" s="7" t="str">
        <f t="shared" si="866"/>
        <v>Chân giò heo muối 300g</v>
      </c>
      <c r="AF6245" s="7">
        <f t="shared" si="867"/>
        <v>5</v>
      </c>
    </row>
    <row r="6246" spans="1:32" x14ac:dyDescent="0.25">
      <c r="A6246" s="11">
        <v>45909</v>
      </c>
      <c r="B6246" s="25">
        <v>4176790473</v>
      </c>
      <c r="C6246" s="80" t="s">
        <v>7214</v>
      </c>
      <c r="D6246" s="81">
        <v>45913</v>
      </c>
      <c r="G6246" s="13" t="s">
        <v>7211</v>
      </c>
      <c r="I6246" s="25" t="s">
        <v>9146</v>
      </c>
      <c r="J6246" s="13" t="s">
        <v>1796</v>
      </c>
      <c r="K6246" s="13" t="s">
        <v>27</v>
      </c>
      <c r="L6246" s="25" t="str">
        <f>VLOOKUP($K6246,[2]TONG_SL!$A:$D,2,0)</f>
        <v>Chân giò heo muối 300g</v>
      </c>
      <c r="N6246" s="25" t="str">
        <f t="shared" si="865"/>
        <v>K-C6</v>
      </c>
      <c r="Q6246" s="25" t="str">
        <f>VLOOKUP(K6246,[2]TONG_SL!$A:$D,3,0)</f>
        <v>Túi</v>
      </c>
      <c r="R6246" s="1">
        <v>5</v>
      </c>
      <c r="T6246" s="1">
        <f>VLOOKUP(VLOOKUP(G6246,[2]Ma_KH!$A:$R,18,0)&amp;K6246,[2]Gia_MB!$A:$F,6,0)</f>
        <v>73431</v>
      </c>
      <c r="U6246" s="14">
        <f t="shared" si="868"/>
        <v>367155</v>
      </c>
      <c r="W6246" s="64">
        <f t="shared" si="869"/>
        <v>0</v>
      </c>
      <c r="X6246" s="3" t="str">
        <f t="shared" si="870"/>
        <v>8</v>
      </c>
      <c r="Z6246" s="14">
        <f t="shared" si="871"/>
        <v>29372.400000000001</v>
      </c>
      <c r="AA6246" s="7">
        <f>VLOOKUP(G6246,[2]Ma_KH!$A:$R,14,0)</f>
        <v>60</v>
      </c>
      <c r="AD6246" s="7" t="str">
        <f>IFERROR(VLOOKUP(J6246,'Chuyển Mã'!$B$3:$C$9,2,0),"")</f>
        <v>Tỉnh</v>
      </c>
      <c r="AE6246" s="7" t="str">
        <f t="shared" si="866"/>
        <v>Chân giò heo muối 300g</v>
      </c>
      <c r="AF6246" s="7">
        <f t="shared" si="867"/>
        <v>5</v>
      </c>
    </row>
    <row r="6247" spans="1:32" x14ac:dyDescent="0.25">
      <c r="A6247" s="11">
        <v>45909</v>
      </c>
      <c r="B6247" s="25">
        <v>4176790473</v>
      </c>
      <c r="C6247" s="80" t="s">
        <v>7214</v>
      </c>
      <c r="D6247" s="81">
        <v>45913</v>
      </c>
      <c r="G6247" s="13" t="s">
        <v>7211</v>
      </c>
      <c r="I6247" s="25" t="s">
        <v>9146</v>
      </c>
      <c r="J6247" s="13" t="s">
        <v>1796</v>
      </c>
      <c r="K6247" s="13" t="s">
        <v>30</v>
      </c>
      <c r="L6247" s="25" t="str">
        <f>VLOOKUP($K6247,[2]TONG_SL!$A:$D,2,0)</f>
        <v>Gà muối 500g</v>
      </c>
      <c r="N6247" s="25" t="str">
        <f t="shared" si="865"/>
        <v>K-C6</v>
      </c>
      <c r="Q6247" s="25" t="str">
        <f>VLOOKUP(K6247,[2]TONG_SL!$A:$D,3,0)</f>
        <v>Túi</v>
      </c>
      <c r="R6247" s="1">
        <v>3</v>
      </c>
      <c r="T6247" s="1">
        <f>VLOOKUP(VLOOKUP(G6247,[2]Ma_KH!$A:$R,18,0)&amp;K6247,[2]Gia_MB!$A:$F,6,0)</f>
        <v>111058</v>
      </c>
      <c r="U6247" s="14">
        <f t="shared" si="868"/>
        <v>333174</v>
      </c>
      <c r="W6247" s="64">
        <f t="shared" si="869"/>
        <v>0</v>
      </c>
      <c r="X6247" s="3" t="str">
        <f t="shared" si="870"/>
        <v>8</v>
      </c>
      <c r="Z6247" s="14">
        <f t="shared" si="871"/>
        <v>26653.920000000002</v>
      </c>
      <c r="AA6247" s="7">
        <f>VLOOKUP(G6247,[2]Ma_KH!$A:$R,14,0)</f>
        <v>60</v>
      </c>
      <c r="AD6247" s="7" t="str">
        <f>IFERROR(VLOOKUP(J6247,'Chuyển Mã'!$B$3:$C$9,2,0),"")</f>
        <v>Tỉnh</v>
      </c>
      <c r="AE6247" s="7" t="str">
        <f t="shared" si="866"/>
        <v>Gà muối 500g</v>
      </c>
      <c r="AF6247" s="7">
        <f t="shared" si="867"/>
        <v>3</v>
      </c>
    </row>
    <row r="6248" spans="1:32" x14ac:dyDescent="0.25">
      <c r="A6248" s="11">
        <v>45909</v>
      </c>
      <c r="B6248" s="25">
        <v>4176790473</v>
      </c>
      <c r="C6248" s="80" t="s">
        <v>7214</v>
      </c>
      <c r="D6248" s="81">
        <v>45913</v>
      </c>
      <c r="G6248" s="13" t="s">
        <v>7211</v>
      </c>
      <c r="I6248" s="25" t="s">
        <v>9146</v>
      </c>
      <c r="J6248" s="13" t="s">
        <v>1796</v>
      </c>
      <c r="K6248" s="13" t="s">
        <v>35</v>
      </c>
      <c r="L6248" s="25" t="str">
        <f>VLOOKUP($K6248,[2]TONG_SL!$A:$D,2,0)</f>
        <v>Tai heo muối 200g</v>
      </c>
      <c r="N6248" s="25" t="str">
        <f t="shared" si="865"/>
        <v>K-C6</v>
      </c>
      <c r="Q6248" s="25" t="str">
        <f>VLOOKUP(K6248,[2]TONG_SL!$A:$D,3,0)</f>
        <v>Túi</v>
      </c>
      <c r="R6248" s="1">
        <v>3</v>
      </c>
      <c r="T6248" s="1">
        <f>VLOOKUP(VLOOKUP(G6248,[2]Ma_KH!$A:$R,18,0)&amp;K6248,[2]Gia_MB!$A:$F,6,0)</f>
        <v>55595</v>
      </c>
      <c r="U6248" s="14">
        <f t="shared" si="868"/>
        <v>166785</v>
      </c>
      <c r="W6248" s="64">
        <f t="shared" si="869"/>
        <v>0</v>
      </c>
      <c r="X6248" s="3" t="str">
        <f t="shared" si="870"/>
        <v>8</v>
      </c>
      <c r="Z6248" s="14">
        <f t="shared" si="871"/>
        <v>13342.800000000001</v>
      </c>
      <c r="AA6248" s="7">
        <f>VLOOKUP(G6248,[2]Ma_KH!$A:$R,14,0)</f>
        <v>60</v>
      </c>
      <c r="AD6248" s="7" t="str">
        <f>IFERROR(VLOOKUP(J6248,'Chuyển Mã'!$B$3:$C$9,2,0),"")</f>
        <v>Tỉnh</v>
      </c>
      <c r="AE6248" s="7" t="str">
        <f t="shared" si="866"/>
        <v>Tai heo muối 200g</v>
      </c>
      <c r="AF6248" s="7">
        <f t="shared" si="867"/>
        <v>3</v>
      </c>
    </row>
    <row r="6249" spans="1:32" x14ac:dyDescent="0.25">
      <c r="A6249" s="11">
        <v>45909</v>
      </c>
      <c r="B6249" s="25">
        <v>4176790473</v>
      </c>
      <c r="C6249" s="80" t="s">
        <v>7214</v>
      </c>
      <c r="D6249" s="81">
        <v>45913</v>
      </c>
      <c r="G6249" s="13" t="s">
        <v>7211</v>
      </c>
      <c r="I6249" s="25" t="s">
        <v>9146</v>
      </c>
      <c r="J6249" s="13" t="s">
        <v>1796</v>
      </c>
      <c r="K6249" s="13" t="s">
        <v>7213</v>
      </c>
      <c r="L6249" s="25" t="str">
        <f>VLOOKUP($K6249,[2]TONG_SL!$A:$D,2,0)</f>
        <v>Chả nướng 300g</v>
      </c>
      <c r="N6249" s="25" t="str">
        <f t="shared" ref="N6249:N6312" si="872">IF($B6249&lt;&gt;"","K-C6","")</f>
        <v>K-C6</v>
      </c>
      <c r="Q6249" s="25" t="str">
        <f>VLOOKUP(K6249,[2]TONG_SL!$A:$D,3,0)</f>
        <v>Túi</v>
      </c>
      <c r="R6249" s="1">
        <v>3</v>
      </c>
      <c r="T6249" s="1">
        <f>VLOOKUP(VLOOKUP(G6249,[2]Ma_KH!$A:$R,18,0)&amp;K6249,[2]Gia_MB!$A:$F,6,0)</f>
        <v>70950</v>
      </c>
      <c r="U6249" s="14">
        <f t="shared" si="868"/>
        <v>212850</v>
      </c>
      <c r="W6249" s="64">
        <f t="shared" si="869"/>
        <v>0</v>
      </c>
      <c r="X6249" s="3" t="str">
        <f t="shared" si="870"/>
        <v>8</v>
      </c>
      <c r="Z6249" s="14">
        <f t="shared" si="871"/>
        <v>17028</v>
      </c>
      <c r="AA6249" s="7">
        <f>VLOOKUP(G6249,[2]Ma_KH!$A:$R,14,0)</f>
        <v>60</v>
      </c>
      <c r="AD6249" s="7" t="str">
        <f>IFERROR(VLOOKUP(J6249,'Chuyển Mã'!$B$3:$C$9,2,0),"")</f>
        <v>Tỉnh</v>
      </c>
      <c r="AE6249" s="7" t="str">
        <f t="shared" si="866"/>
        <v>Chả nướng 300g</v>
      </c>
      <c r="AF6249" s="7">
        <f t="shared" si="867"/>
        <v>3</v>
      </c>
    </row>
    <row r="6250" spans="1:32" x14ac:dyDescent="0.25">
      <c r="A6250" s="11">
        <v>45909</v>
      </c>
      <c r="B6250" s="25">
        <v>4176790473</v>
      </c>
      <c r="C6250" s="80" t="s">
        <v>7214</v>
      </c>
      <c r="D6250" s="81">
        <v>45913</v>
      </c>
      <c r="G6250" s="13" t="s">
        <v>7211</v>
      </c>
      <c r="I6250" s="25" t="s">
        <v>9146</v>
      </c>
      <c r="J6250" s="13" t="s">
        <v>1796</v>
      </c>
      <c r="K6250" s="13" t="s">
        <v>39</v>
      </c>
      <c r="L6250" s="25" t="str">
        <f>VLOOKUP($K6250,[2]TONG_SL!$A:$D,2,0)</f>
        <v>Chả cốm 300g</v>
      </c>
      <c r="N6250" s="25" t="str">
        <f t="shared" si="872"/>
        <v>K-C6</v>
      </c>
      <c r="Q6250" s="25" t="str">
        <f>VLOOKUP(K6250,[2]TONG_SL!$A:$D,3,0)</f>
        <v>Túi</v>
      </c>
      <c r="R6250" s="1">
        <v>5</v>
      </c>
      <c r="T6250" s="1">
        <f>VLOOKUP(VLOOKUP(G6250,[2]Ma_KH!$A:$R,18,0)&amp;K6250,[2]Gia_MB!$A:$F,6,0)</f>
        <v>74250</v>
      </c>
      <c r="U6250" s="14">
        <f t="shared" si="868"/>
        <v>371250</v>
      </c>
      <c r="W6250" s="64">
        <f t="shared" si="869"/>
        <v>0</v>
      </c>
      <c r="X6250" s="3" t="str">
        <f t="shared" si="870"/>
        <v>8</v>
      </c>
      <c r="Z6250" s="14">
        <f t="shared" si="871"/>
        <v>29700</v>
      </c>
      <c r="AA6250" s="7">
        <f>VLOOKUP(G6250,[2]Ma_KH!$A:$R,14,0)</f>
        <v>60</v>
      </c>
      <c r="AD6250" s="7" t="str">
        <f>IFERROR(VLOOKUP(J6250,'Chuyển Mã'!$B$3:$C$9,2,0),"")</f>
        <v>Tỉnh</v>
      </c>
      <c r="AE6250" s="7" t="str">
        <f t="shared" si="866"/>
        <v>Chả cốm 300g</v>
      </c>
      <c r="AF6250" s="7">
        <f t="shared" si="867"/>
        <v>5</v>
      </c>
    </row>
    <row r="6251" spans="1:32" x14ac:dyDescent="0.25">
      <c r="A6251" s="11">
        <v>45909</v>
      </c>
      <c r="B6251" s="25">
        <v>4176790473</v>
      </c>
      <c r="C6251" s="80" t="s">
        <v>7214</v>
      </c>
      <c r="D6251" s="81">
        <v>45913</v>
      </c>
      <c r="G6251" s="13" t="s">
        <v>7211</v>
      </c>
      <c r="I6251" s="25" t="s">
        <v>9146</v>
      </c>
      <c r="J6251" s="13" t="s">
        <v>1796</v>
      </c>
      <c r="K6251" s="13" t="s">
        <v>32</v>
      </c>
      <c r="L6251" s="25" t="str">
        <f>VLOOKUP($K6251,[2]TONG_SL!$A:$D,2,0)</f>
        <v>Giò Tai Lưỡi Xào 250</v>
      </c>
      <c r="N6251" s="25" t="str">
        <f t="shared" si="872"/>
        <v>K-C6</v>
      </c>
      <c r="Q6251" s="25" t="str">
        <f>VLOOKUP(K6251,[2]TONG_SL!$A:$D,3,0)</f>
        <v>Túi</v>
      </c>
      <c r="R6251" s="1">
        <v>10</v>
      </c>
      <c r="T6251" s="1">
        <f>VLOOKUP(VLOOKUP(G6251,[2]Ma_KH!$A:$R,18,0)&amp;K6251,[2]Gia_MB!$A:$F,6,0)</f>
        <v>50183</v>
      </c>
      <c r="U6251" s="14">
        <f t="shared" si="868"/>
        <v>501830</v>
      </c>
      <c r="W6251" s="64">
        <f t="shared" si="869"/>
        <v>0</v>
      </c>
      <c r="X6251" s="3" t="str">
        <f t="shared" si="870"/>
        <v>8</v>
      </c>
      <c r="Z6251" s="14">
        <f t="shared" si="871"/>
        <v>40146.400000000001</v>
      </c>
      <c r="AA6251" s="7">
        <f>VLOOKUP(G6251,[2]Ma_KH!$A:$R,14,0)</f>
        <v>60</v>
      </c>
      <c r="AD6251" s="7" t="str">
        <f>IFERROR(VLOOKUP(J6251,'Chuyển Mã'!$B$3:$C$9,2,0),"")</f>
        <v>Tỉnh</v>
      </c>
      <c r="AE6251" s="7" t="str">
        <f t="shared" si="866"/>
        <v>Giò Tai Lưỡi Xào 250</v>
      </c>
      <c r="AF6251" s="7">
        <f t="shared" si="867"/>
        <v>10</v>
      </c>
    </row>
    <row r="6252" spans="1:32" x14ac:dyDescent="0.25">
      <c r="A6252" s="11">
        <v>45907</v>
      </c>
      <c r="B6252" s="25">
        <v>4176644360</v>
      </c>
      <c r="C6252" s="80" t="s">
        <v>7214</v>
      </c>
      <c r="D6252" s="81">
        <v>45913</v>
      </c>
      <c r="G6252" s="13" t="s">
        <v>7211</v>
      </c>
      <c r="I6252" s="25" t="s">
        <v>9146</v>
      </c>
      <c r="J6252" s="13" t="s">
        <v>1796</v>
      </c>
      <c r="K6252" s="13" t="s">
        <v>51</v>
      </c>
      <c r="L6252" s="25" t="str">
        <f>VLOOKUP($K6252,[2]TONG_SL!$A:$D,2,0)</f>
        <v>Mọc Nấm Hương 250g</v>
      </c>
      <c r="N6252" s="25" t="str">
        <f t="shared" si="872"/>
        <v>K-C6</v>
      </c>
      <c r="Q6252" s="25" t="str">
        <f>VLOOKUP(K6252,[2]TONG_SL!$A:$D,3,0)</f>
        <v>Túi</v>
      </c>
      <c r="R6252" s="1">
        <v>5</v>
      </c>
      <c r="T6252" s="1">
        <f>VLOOKUP(VLOOKUP(G6252,[2]Ma_KH!$A:$R,18,0)&amp;K6252,[2]Gia_MB!$A:$F,6,0)</f>
        <v>46000</v>
      </c>
      <c r="U6252" s="14">
        <f t="shared" si="868"/>
        <v>230000</v>
      </c>
      <c r="W6252" s="64">
        <f t="shared" si="869"/>
        <v>0</v>
      </c>
      <c r="X6252" s="3" t="str">
        <f t="shared" si="870"/>
        <v>8</v>
      </c>
      <c r="Z6252" s="14">
        <f t="shared" si="871"/>
        <v>18400</v>
      </c>
      <c r="AA6252" s="7">
        <f>VLOOKUP(G6252,[2]Ma_KH!$A:$R,14,0)</f>
        <v>60</v>
      </c>
      <c r="AD6252" s="7" t="str">
        <f>IFERROR(VLOOKUP(J6252,'Chuyển Mã'!$B$3:$C$9,2,0),"")</f>
        <v>Tỉnh</v>
      </c>
      <c r="AE6252" s="7" t="str">
        <f t="shared" si="866"/>
        <v>Mọc Nấm Hương 250g</v>
      </c>
      <c r="AF6252" s="7">
        <f t="shared" si="867"/>
        <v>5</v>
      </c>
    </row>
    <row r="6253" spans="1:32" x14ac:dyDescent="0.25">
      <c r="A6253" s="11">
        <v>45907</v>
      </c>
      <c r="B6253" s="25">
        <v>4176644360</v>
      </c>
      <c r="C6253" s="80" t="s">
        <v>7214</v>
      </c>
      <c r="D6253" s="81">
        <v>45913</v>
      </c>
      <c r="G6253" s="13" t="s">
        <v>7316</v>
      </c>
      <c r="I6253" s="25" t="s">
        <v>9147</v>
      </c>
      <c r="J6253" s="13" t="s">
        <v>1796</v>
      </c>
      <c r="K6253" s="13" t="s">
        <v>27</v>
      </c>
      <c r="L6253" s="25" t="str">
        <f>VLOOKUP($K6253,[2]TONG_SL!$A:$D,2,0)</f>
        <v>Chân giò heo muối 300g</v>
      </c>
      <c r="N6253" s="25" t="str">
        <f t="shared" si="872"/>
        <v>K-C6</v>
      </c>
      <c r="Q6253" s="25" t="str">
        <f>VLOOKUP(K6253,[2]TONG_SL!$A:$D,3,0)</f>
        <v>Túi</v>
      </c>
      <c r="R6253" s="1">
        <v>10</v>
      </c>
      <c r="T6253" s="1">
        <f>VLOOKUP(VLOOKUP(G6253,[2]Ma_KH!$A:$R,18,0)&amp;K6253,[2]Gia_MB!$A:$F,6,0)</f>
        <v>73431</v>
      </c>
      <c r="U6253" s="14">
        <f t="shared" si="868"/>
        <v>734310</v>
      </c>
      <c r="W6253" s="64">
        <f t="shared" si="869"/>
        <v>0</v>
      </c>
      <c r="X6253" s="3" t="str">
        <f t="shared" si="870"/>
        <v>8</v>
      </c>
      <c r="Z6253" s="14">
        <f t="shared" si="871"/>
        <v>58744.800000000003</v>
      </c>
      <c r="AA6253" s="7">
        <f>VLOOKUP(G6253,[2]Ma_KH!$A:$R,14,0)</f>
        <v>60</v>
      </c>
      <c r="AD6253" s="7" t="str">
        <f>IFERROR(VLOOKUP(J6253,'Chuyển Mã'!$B$3:$C$9,2,0),"")</f>
        <v>Tỉnh</v>
      </c>
      <c r="AE6253" s="7" t="str">
        <f t="shared" si="866"/>
        <v>Chân giò heo muối 300g</v>
      </c>
      <c r="AF6253" s="7">
        <f t="shared" si="867"/>
        <v>10</v>
      </c>
    </row>
    <row r="6254" spans="1:32" x14ac:dyDescent="0.25">
      <c r="A6254" s="11">
        <v>45907</v>
      </c>
      <c r="B6254" s="25">
        <v>4176644360</v>
      </c>
      <c r="C6254" s="80" t="s">
        <v>7214</v>
      </c>
      <c r="D6254" s="81">
        <v>45913</v>
      </c>
      <c r="G6254" s="13" t="s">
        <v>7316</v>
      </c>
      <c r="I6254" s="25" t="s">
        <v>9147</v>
      </c>
      <c r="J6254" s="13" t="s">
        <v>1796</v>
      </c>
      <c r="K6254" s="13" t="s">
        <v>39</v>
      </c>
      <c r="L6254" s="25" t="str">
        <f>VLOOKUP($K6254,[2]TONG_SL!$A:$D,2,0)</f>
        <v>Chả cốm 300g</v>
      </c>
      <c r="N6254" s="25" t="str">
        <f t="shared" si="872"/>
        <v>K-C6</v>
      </c>
      <c r="Q6254" s="25" t="str">
        <f>VLOOKUP(K6254,[2]TONG_SL!$A:$D,3,0)</f>
        <v>Túi</v>
      </c>
      <c r="R6254" s="1">
        <v>6</v>
      </c>
      <c r="T6254" s="1">
        <f>VLOOKUP(VLOOKUP(G6254,[2]Ma_KH!$A:$R,18,0)&amp;K6254,[2]Gia_MB!$A:$F,6,0)</f>
        <v>74250</v>
      </c>
      <c r="U6254" s="14">
        <f t="shared" si="868"/>
        <v>445500</v>
      </c>
      <c r="W6254" s="64">
        <f t="shared" si="869"/>
        <v>0</v>
      </c>
      <c r="X6254" s="3" t="str">
        <f t="shared" si="870"/>
        <v>8</v>
      </c>
      <c r="Z6254" s="14">
        <f t="shared" si="871"/>
        <v>35640</v>
      </c>
      <c r="AA6254" s="7">
        <f>VLOOKUP(G6254,[2]Ma_KH!$A:$R,14,0)</f>
        <v>60</v>
      </c>
      <c r="AD6254" s="7" t="str">
        <f>IFERROR(VLOOKUP(J6254,'Chuyển Mã'!$B$3:$C$9,2,0),"")</f>
        <v>Tỉnh</v>
      </c>
      <c r="AE6254" s="7" t="str">
        <f t="shared" si="866"/>
        <v>Chả cốm 300g</v>
      </c>
      <c r="AF6254" s="7">
        <f t="shared" si="867"/>
        <v>6</v>
      </c>
    </row>
    <row r="6255" spans="1:32" x14ac:dyDescent="0.25">
      <c r="A6255" s="11">
        <v>45907</v>
      </c>
      <c r="B6255" s="25">
        <v>4176644360</v>
      </c>
      <c r="C6255" s="80" t="s">
        <v>7214</v>
      </c>
      <c r="D6255" s="81">
        <v>45913</v>
      </c>
      <c r="G6255" s="13" t="s">
        <v>7316</v>
      </c>
      <c r="I6255" s="25" t="s">
        <v>9147</v>
      </c>
      <c r="J6255" s="13" t="s">
        <v>1796</v>
      </c>
      <c r="K6255" s="13" t="s">
        <v>8963</v>
      </c>
      <c r="L6255" s="25" t="str">
        <f>VLOOKUP($K6255,[2]TONG_SL!$A:$D,2,0)</f>
        <v>Giò sụn gà 250g</v>
      </c>
      <c r="N6255" s="25" t="str">
        <f t="shared" si="872"/>
        <v>K-C6</v>
      </c>
      <c r="Q6255" s="25" t="str">
        <f>VLOOKUP(K6255,[2]TONG_SL!$A:$D,3,0)</f>
        <v>Túi</v>
      </c>
      <c r="R6255" s="1">
        <v>3</v>
      </c>
      <c r="T6255" s="1">
        <f>VLOOKUP(VLOOKUP(G6255,[2]Ma_KH!$A:$R,18,0)&amp;K6255,[2]Gia_MB!$A:$F,6,0)</f>
        <v>50400</v>
      </c>
      <c r="U6255" s="14">
        <f t="shared" si="868"/>
        <v>151200</v>
      </c>
      <c r="W6255" s="64">
        <f t="shared" si="869"/>
        <v>0</v>
      </c>
      <c r="X6255" s="3" t="str">
        <f t="shared" si="870"/>
        <v>8</v>
      </c>
      <c r="Z6255" s="14">
        <f t="shared" si="871"/>
        <v>12096</v>
      </c>
      <c r="AA6255" s="7">
        <f>VLOOKUP(G6255,[2]Ma_KH!$A:$R,14,0)</f>
        <v>60</v>
      </c>
      <c r="AD6255" s="7" t="str">
        <f>IFERROR(VLOOKUP(J6255,'Chuyển Mã'!$B$3:$C$9,2,0),"")</f>
        <v>Tỉnh</v>
      </c>
      <c r="AE6255" s="7" t="str">
        <f t="shared" si="866"/>
        <v>Giò sụn gà 250g</v>
      </c>
      <c r="AF6255" s="7">
        <f t="shared" si="867"/>
        <v>3</v>
      </c>
    </row>
    <row r="6256" spans="1:32" x14ac:dyDescent="0.25">
      <c r="A6256" s="11">
        <v>45907</v>
      </c>
      <c r="B6256" s="25">
        <v>4176644360</v>
      </c>
      <c r="C6256" s="80" t="s">
        <v>7214</v>
      </c>
      <c r="D6256" s="81">
        <v>45913</v>
      </c>
      <c r="G6256" s="13" t="s">
        <v>7316</v>
      </c>
      <c r="I6256" s="25" t="s">
        <v>9147</v>
      </c>
      <c r="J6256" s="13" t="s">
        <v>1796</v>
      </c>
      <c r="K6256" s="13" t="s">
        <v>8962</v>
      </c>
      <c r="L6256" s="25" t="str">
        <f>VLOOKUP($K6256,[2]TONG_SL!$A:$D,2,0)</f>
        <v>Giò lụa cây 250g</v>
      </c>
      <c r="N6256" s="25" t="str">
        <f t="shared" si="872"/>
        <v>K-C6</v>
      </c>
      <c r="Q6256" s="25" t="str">
        <f>VLOOKUP(K6256,[2]TONG_SL!$A:$D,3,0)</f>
        <v>Túi</v>
      </c>
      <c r="R6256" s="1">
        <v>5</v>
      </c>
      <c r="T6256" s="1">
        <f>VLOOKUP(VLOOKUP(G6256,[2]Ma_KH!$A:$R,18,0)&amp;K6256,[2]Gia_MB!$A:$F,6,0)</f>
        <v>49500</v>
      </c>
      <c r="U6256" s="14">
        <f t="shared" si="868"/>
        <v>247500</v>
      </c>
      <c r="W6256" s="64">
        <f t="shared" si="869"/>
        <v>0</v>
      </c>
      <c r="X6256" s="3" t="str">
        <f t="shared" si="870"/>
        <v>8</v>
      </c>
      <c r="Z6256" s="14">
        <f t="shared" si="871"/>
        <v>19800</v>
      </c>
      <c r="AA6256" s="7">
        <f>VLOOKUP(G6256,[2]Ma_KH!$A:$R,14,0)</f>
        <v>60</v>
      </c>
      <c r="AD6256" s="7" t="str">
        <f>IFERROR(VLOOKUP(J6256,'Chuyển Mã'!$B$3:$C$9,2,0),"")</f>
        <v>Tỉnh</v>
      </c>
      <c r="AE6256" s="7" t="str">
        <f t="shared" si="866"/>
        <v>Giò lụa cây 250g</v>
      </c>
      <c r="AF6256" s="7">
        <f t="shared" si="867"/>
        <v>5</v>
      </c>
    </row>
    <row r="6257" spans="1:32" x14ac:dyDescent="0.25">
      <c r="A6257" s="11">
        <v>45907</v>
      </c>
      <c r="B6257" s="25">
        <v>4176644360</v>
      </c>
      <c r="C6257" s="80" t="s">
        <v>7214</v>
      </c>
      <c r="D6257" s="81">
        <v>45913</v>
      </c>
      <c r="G6257" s="13" t="s">
        <v>7316</v>
      </c>
      <c r="I6257" s="25" t="s">
        <v>9147</v>
      </c>
      <c r="J6257" s="13" t="s">
        <v>1796</v>
      </c>
      <c r="K6257" s="13" t="s">
        <v>32</v>
      </c>
      <c r="L6257" s="25" t="str">
        <f>VLOOKUP($K6257,[2]TONG_SL!$A:$D,2,0)</f>
        <v>Giò Tai Lưỡi Xào 250</v>
      </c>
      <c r="N6257" s="25" t="str">
        <f t="shared" si="872"/>
        <v>K-C6</v>
      </c>
      <c r="Q6257" s="25" t="str">
        <f>VLOOKUP(K6257,[2]TONG_SL!$A:$D,3,0)</f>
        <v>Túi</v>
      </c>
      <c r="R6257" s="1">
        <v>5</v>
      </c>
      <c r="T6257" s="1">
        <f>VLOOKUP(VLOOKUP(G6257,[2]Ma_KH!$A:$R,18,0)&amp;K6257,[2]Gia_MB!$A:$F,6,0)</f>
        <v>50183</v>
      </c>
      <c r="U6257" s="14">
        <f t="shared" si="868"/>
        <v>250915</v>
      </c>
      <c r="W6257" s="64">
        <f t="shared" si="869"/>
        <v>0</v>
      </c>
      <c r="X6257" s="3" t="str">
        <f t="shared" si="870"/>
        <v>8</v>
      </c>
      <c r="Z6257" s="14">
        <f t="shared" si="871"/>
        <v>20073.2</v>
      </c>
      <c r="AA6257" s="7">
        <f>VLOOKUP(G6257,[2]Ma_KH!$A:$R,14,0)</f>
        <v>60</v>
      </c>
      <c r="AD6257" s="7" t="str">
        <f>IFERROR(VLOOKUP(J6257,'Chuyển Mã'!$B$3:$C$9,2,0),"")</f>
        <v>Tỉnh</v>
      </c>
      <c r="AE6257" s="7" t="str">
        <f t="shared" si="866"/>
        <v>Giò Tai Lưỡi Xào 250</v>
      </c>
      <c r="AF6257" s="7">
        <f t="shared" si="867"/>
        <v>5</v>
      </c>
    </row>
    <row r="6258" spans="1:32" x14ac:dyDescent="0.25">
      <c r="A6258" s="11">
        <v>45908</v>
      </c>
      <c r="B6258" s="25">
        <v>4176672312</v>
      </c>
      <c r="C6258" s="80" t="s">
        <v>7214</v>
      </c>
      <c r="D6258" s="81">
        <v>45913</v>
      </c>
      <c r="G6258" s="13" t="s">
        <v>7316</v>
      </c>
      <c r="I6258" s="25" t="s">
        <v>9147</v>
      </c>
      <c r="J6258" s="13" t="s">
        <v>1796</v>
      </c>
      <c r="K6258" s="13" t="s">
        <v>35</v>
      </c>
      <c r="L6258" s="25" t="str">
        <f>VLOOKUP($K6258,[2]TONG_SL!$A:$D,2,0)</f>
        <v>Tai heo muối 200g</v>
      </c>
      <c r="N6258" s="25" t="str">
        <f t="shared" si="872"/>
        <v>K-C6</v>
      </c>
      <c r="Q6258" s="25" t="str">
        <f>VLOOKUP(K6258,[2]TONG_SL!$A:$D,3,0)</f>
        <v>Túi</v>
      </c>
      <c r="R6258" s="1">
        <v>6</v>
      </c>
      <c r="T6258" s="1">
        <f>VLOOKUP(VLOOKUP(G6258,[2]Ma_KH!$A:$R,18,0)&amp;K6258,[2]Gia_MB!$A:$F,6,0)</f>
        <v>55595</v>
      </c>
      <c r="U6258" s="14">
        <f t="shared" si="868"/>
        <v>333570</v>
      </c>
      <c r="W6258" s="64">
        <f t="shared" si="869"/>
        <v>0</v>
      </c>
      <c r="X6258" s="3" t="str">
        <f t="shared" si="870"/>
        <v>8</v>
      </c>
      <c r="Z6258" s="14">
        <f t="shared" si="871"/>
        <v>26685.600000000002</v>
      </c>
      <c r="AA6258" s="7">
        <f>VLOOKUP(G6258,[2]Ma_KH!$A:$R,14,0)</f>
        <v>60</v>
      </c>
      <c r="AD6258" s="7" t="str">
        <f>IFERROR(VLOOKUP(J6258,'Chuyển Mã'!$B$3:$C$9,2,0),"")</f>
        <v>Tỉnh</v>
      </c>
      <c r="AE6258" s="7" t="str">
        <f t="shared" si="866"/>
        <v>Tai heo muối 200g</v>
      </c>
      <c r="AF6258" s="7">
        <f t="shared" si="867"/>
        <v>6</v>
      </c>
    </row>
    <row r="6259" spans="1:32" x14ac:dyDescent="0.25">
      <c r="A6259" s="11">
        <v>45908</v>
      </c>
      <c r="B6259" s="25">
        <v>4176672312</v>
      </c>
      <c r="C6259" s="80" t="s">
        <v>7214</v>
      </c>
      <c r="D6259" s="81">
        <v>45913</v>
      </c>
      <c r="G6259" s="13" t="s">
        <v>7321</v>
      </c>
      <c r="I6259" s="25" t="s">
        <v>9148</v>
      </c>
      <c r="J6259" s="13" t="s">
        <v>1796</v>
      </c>
      <c r="K6259" s="13" t="s">
        <v>27</v>
      </c>
      <c r="L6259" s="25" t="str">
        <f>VLOOKUP($K6259,[2]TONG_SL!$A:$D,2,0)</f>
        <v>Chân giò heo muối 300g</v>
      </c>
      <c r="N6259" s="25" t="str">
        <f t="shared" si="872"/>
        <v>K-C6</v>
      </c>
      <c r="Q6259" s="25" t="str">
        <f>VLOOKUP(K6259,[2]TONG_SL!$A:$D,3,0)</f>
        <v>Túi</v>
      </c>
      <c r="R6259" s="1">
        <v>5</v>
      </c>
      <c r="T6259" s="1">
        <f>VLOOKUP(VLOOKUP(G6259,[2]Ma_KH!$A:$R,18,0)&amp;K6259,[2]Gia_MB!$A:$F,6,0)</f>
        <v>73431</v>
      </c>
      <c r="U6259" s="14">
        <f t="shared" si="868"/>
        <v>367155</v>
      </c>
      <c r="W6259" s="64">
        <f t="shared" si="869"/>
        <v>0</v>
      </c>
      <c r="X6259" s="3" t="str">
        <f t="shared" si="870"/>
        <v>8</v>
      </c>
      <c r="Z6259" s="14">
        <f t="shared" si="871"/>
        <v>29372.400000000001</v>
      </c>
      <c r="AA6259" s="7">
        <f>VLOOKUP(G6259,[2]Ma_KH!$A:$R,14,0)</f>
        <v>60</v>
      </c>
      <c r="AD6259" s="7" t="str">
        <f>IFERROR(VLOOKUP(J6259,'Chuyển Mã'!$B$3:$C$9,2,0),"")</f>
        <v>Tỉnh</v>
      </c>
      <c r="AE6259" s="7" t="str">
        <f t="shared" si="866"/>
        <v>Chân giò heo muối 300g</v>
      </c>
      <c r="AF6259" s="7">
        <f t="shared" si="867"/>
        <v>5</v>
      </c>
    </row>
    <row r="6260" spans="1:32" x14ac:dyDescent="0.25">
      <c r="A6260" s="11">
        <v>45908</v>
      </c>
      <c r="B6260" s="25">
        <v>4176672312</v>
      </c>
      <c r="C6260" s="80" t="s">
        <v>7214</v>
      </c>
      <c r="D6260" s="81">
        <v>45913</v>
      </c>
      <c r="G6260" s="13" t="s">
        <v>7321</v>
      </c>
      <c r="I6260" s="25" t="s">
        <v>9148</v>
      </c>
      <c r="J6260" s="13" t="s">
        <v>1796</v>
      </c>
      <c r="K6260" s="13" t="s">
        <v>30</v>
      </c>
      <c r="L6260" s="25" t="str">
        <f>VLOOKUP($K6260,[2]TONG_SL!$A:$D,2,0)</f>
        <v>Gà muối 500g</v>
      </c>
      <c r="N6260" s="25" t="str">
        <f t="shared" si="872"/>
        <v>K-C6</v>
      </c>
      <c r="Q6260" s="25" t="str">
        <f>VLOOKUP(K6260,[2]TONG_SL!$A:$D,3,0)</f>
        <v>Túi</v>
      </c>
      <c r="R6260" s="1">
        <v>5</v>
      </c>
      <c r="T6260" s="1">
        <f>VLOOKUP(VLOOKUP(G6260,[2]Ma_KH!$A:$R,18,0)&amp;K6260,[2]Gia_MB!$A:$F,6,0)</f>
        <v>111058</v>
      </c>
      <c r="U6260" s="14">
        <f t="shared" si="868"/>
        <v>555290</v>
      </c>
      <c r="W6260" s="64">
        <f t="shared" si="869"/>
        <v>0</v>
      </c>
      <c r="X6260" s="3" t="str">
        <f t="shared" si="870"/>
        <v>8</v>
      </c>
      <c r="Z6260" s="14">
        <f t="shared" si="871"/>
        <v>44423.200000000004</v>
      </c>
      <c r="AA6260" s="7">
        <f>VLOOKUP(G6260,[2]Ma_KH!$A:$R,14,0)</f>
        <v>60</v>
      </c>
      <c r="AD6260" s="7" t="str">
        <f>IFERROR(VLOOKUP(J6260,'Chuyển Mã'!$B$3:$C$9,2,0),"")</f>
        <v>Tỉnh</v>
      </c>
      <c r="AE6260" s="7" t="str">
        <f t="shared" si="866"/>
        <v>Gà muối 500g</v>
      </c>
      <c r="AF6260" s="7">
        <f t="shared" si="867"/>
        <v>5</v>
      </c>
    </row>
    <row r="6261" spans="1:32" x14ac:dyDescent="0.25">
      <c r="A6261" s="11">
        <v>45908</v>
      </c>
      <c r="B6261" s="25">
        <v>4176672312</v>
      </c>
      <c r="C6261" s="80" t="s">
        <v>7214</v>
      </c>
      <c r="D6261" s="81">
        <v>45913</v>
      </c>
      <c r="G6261" s="13" t="s">
        <v>7321</v>
      </c>
      <c r="I6261" s="25" t="s">
        <v>9148</v>
      </c>
      <c r="J6261" s="13" t="s">
        <v>1796</v>
      </c>
      <c r="K6261" s="13" t="s">
        <v>32</v>
      </c>
      <c r="L6261" s="25" t="str">
        <f>VLOOKUP($K6261,[2]TONG_SL!$A:$D,2,0)</f>
        <v>Giò Tai Lưỡi Xào 250</v>
      </c>
      <c r="N6261" s="25" t="str">
        <f t="shared" si="872"/>
        <v>K-C6</v>
      </c>
      <c r="Q6261" s="25" t="str">
        <f>VLOOKUP(K6261,[2]TONG_SL!$A:$D,3,0)</f>
        <v>Túi</v>
      </c>
      <c r="R6261" s="1">
        <v>5</v>
      </c>
      <c r="T6261" s="1">
        <f>VLOOKUP(VLOOKUP(G6261,[2]Ma_KH!$A:$R,18,0)&amp;K6261,[2]Gia_MB!$A:$F,6,0)</f>
        <v>50183</v>
      </c>
      <c r="U6261" s="14">
        <f t="shared" si="868"/>
        <v>250915</v>
      </c>
      <c r="W6261" s="64">
        <f t="shared" si="869"/>
        <v>0</v>
      </c>
      <c r="X6261" s="3" t="str">
        <f t="shared" si="870"/>
        <v>8</v>
      </c>
      <c r="Z6261" s="14">
        <f t="shared" si="871"/>
        <v>20073.2</v>
      </c>
      <c r="AA6261" s="7">
        <f>VLOOKUP(G6261,[2]Ma_KH!$A:$R,14,0)</f>
        <v>60</v>
      </c>
      <c r="AD6261" s="7" t="str">
        <f>IFERROR(VLOOKUP(J6261,'Chuyển Mã'!$B$3:$C$9,2,0),"")</f>
        <v>Tỉnh</v>
      </c>
      <c r="AE6261" s="7" t="str">
        <f t="shared" si="866"/>
        <v>Giò Tai Lưỡi Xào 250</v>
      </c>
      <c r="AF6261" s="7">
        <f t="shared" si="867"/>
        <v>5</v>
      </c>
    </row>
    <row r="6262" spans="1:32" x14ac:dyDescent="0.25">
      <c r="A6262" s="11">
        <v>45908</v>
      </c>
      <c r="B6262" s="25">
        <v>4176672312</v>
      </c>
      <c r="C6262" s="80" t="s">
        <v>7214</v>
      </c>
      <c r="D6262" s="81">
        <v>45913</v>
      </c>
      <c r="G6262" s="13" t="s">
        <v>7321</v>
      </c>
      <c r="I6262" s="25" t="s">
        <v>9148</v>
      </c>
      <c r="J6262" s="13" t="s">
        <v>1796</v>
      </c>
      <c r="K6262" s="13" t="s">
        <v>35</v>
      </c>
      <c r="L6262" s="25" t="str">
        <f>VLOOKUP($K6262,[2]TONG_SL!$A:$D,2,0)</f>
        <v>Tai heo muối 200g</v>
      </c>
      <c r="N6262" s="25" t="str">
        <f t="shared" si="872"/>
        <v>K-C6</v>
      </c>
      <c r="Q6262" s="25" t="str">
        <f>VLOOKUP(K6262,[2]TONG_SL!$A:$D,3,0)</f>
        <v>Túi</v>
      </c>
      <c r="R6262" s="1">
        <v>5</v>
      </c>
      <c r="T6262" s="1">
        <f>VLOOKUP(VLOOKUP(G6262,[2]Ma_KH!$A:$R,18,0)&amp;K6262,[2]Gia_MB!$A:$F,6,0)</f>
        <v>55595</v>
      </c>
      <c r="U6262" s="14">
        <f t="shared" si="868"/>
        <v>277975</v>
      </c>
      <c r="W6262" s="64">
        <f t="shared" si="869"/>
        <v>0</v>
      </c>
      <c r="X6262" s="3" t="str">
        <f t="shared" si="870"/>
        <v>8</v>
      </c>
      <c r="Z6262" s="14">
        <f t="shared" si="871"/>
        <v>22238</v>
      </c>
      <c r="AA6262" s="7">
        <f>VLOOKUP(G6262,[2]Ma_KH!$A:$R,14,0)</f>
        <v>60</v>
      </c>
      <c r="AD6262" s="7" t="str">
        <f>IFERROR(VLOOKUP(J6262,'Chuyển Mã'!$B$3:$C$9,2,0),"")</f>
        <v>Tỉnh</v>
      </c>
      <c r="AE6262" s="7" t="str">
        <f t="shared" si="866"/>
        <v>Tai heo muối 200g</v>
      </c>
      <c r="AF6262" s="7">
        <f t="shared" si="867"/>
        <v>5</v>
      </c>
    </row>
    <row r="6263" spans="1:32" x14ac:dyDescent="0.25">
      <c r="A6263" s="11">
        <v>45908</v>
      </c>
      <c r="B6263" s="25">
        <v>4176672312</v>
      </c>
      <c r="C6263" s="80" t="s">
        <v>7214</v>
      </c>
      <c r="D6263" s="81">
        <v>45913</v>
      </c>
      <c r="G6263" s="13" t="s">
        <v>7321</v>
      </c>
      <c r="I6263" s="25" t="s">
        <v>9148</v>
      </c>
      <c r="J6263" s="13" t="s">
        <v>1796</v>
      </c>
      <c r="K6263" s="13" t="s">
        <v>39</v>
      </c>
      <c r="L6263" s="25" t="str">
        <f>VLOOKUP($K6263,[2]TONG_SL!$A:$D,2,0)</f>
        <v>Chả cốm 300g</v>
      </c>
      <c r="N6263" s="25" t="str">
        <f t="shared" si="872"/>
        <v>K-C6</v>
      </c>
      <c r="Q6263" s="25" t="str">
        <f>VLOOKUP(K6263,[2]TONG_SL!$A:$D,3,0)</f>
        <v>Túi</v>
      </c>
      <c r="R6263" s="1">
        <v>5</v>
      </c>
      <c r="T6263" s="1">
        <f>VLOOKUP(VLOOKUP(G6263,[2]Ma_KH!$A:$R,18,0)&amp;K6263,[2]Gia_MB!$A:$F,6,0)</f>
        <v>74250</v>
      </c>
      <c r="U6263" s="14">
        <f t="shared" si="868"/>
        <v>371250</v>
      </c>
      <c r="W6263" s="64">
        <f t="shared" si="869"/>
        <v>0</v>
      </c>
      <c r="X6263" s="3" t="str">
        <f t="shared" si="870"/>
        <v>8</v>
      </c>
      <c r="Z6263" s="14">
        <f t="shared" si="871"/>
        <v>29700</v>
      </c>
      <c r="AA6263" s="7">
        <f>VLOOKUP(G6263,[2]Ma_KH!$A:$R,14,0)</f>
        <v>60</v>
      </c>
      <c r="AD6263" s="7" t="str">
        <f>IFERROR(VLOOKUP(J6263,'Chuyển Mã'!$B$3:$C$9,2,0),"")</f>
        <v>Tỉnh</v>
      </c>
      <c r="AE6263" s="7" t="str">
        <f t="shared" si="866"/>
        <v>Chả cốm 300g</v>
      </c>
      <c r="AF6263" s="7">
        <f t="shared" si="867"/>
        <v>5</v>
      </c>
    </row>
    <row r="6264" spans="1:32" x14ac:dyDescent="0.25">
      <c r="A6264" s="11">
        <v>45909</v>
      </c>
      <c r="B6264" s="25">
        <v>4176790462</v>
      </c>
      <c r="C6264" s="80" t="s">
        <v>7214</v>
      </c>
      <c r="D6264" s="81">
        <v>45913</v>
      </c>
      <c r="G6264" s="13" t="s">
        <v>7321</v>
      </c>
      <c r="I6264" s="25" t="s">
        <v>9148</v>
      </c>
      <c r="J6264" s="13" t="s">
        <v>1796</v>
      </c>
      <c r="K6264" s="13" t="s">
        <v>7213</v>
      </c>
      <c r="L6264" s="25" t="str">
        <f>VLOOKUP($K6264,[2]TONG_SL!$A:$D,2,0)</f>
        <v>Chả nướng 300g</v>
      </c>
      <c r="N6264" s="25" t="str">
        <f t="shared" si="872"/>
        <v>K-C6</v>
      </c>
      <c r="Q6264" s="25" t="str">
        <f>VLOOKUP(K6264,[2]TONG_SL!$A:$D,3,0)</f>
        <v>Túi</v>
      </c>
      <c r="R6264" s="1">
        <v>5</v>
      </c>
      <c r="T6264" s="1">
        <f>VLOOKUP(VLOOKUP(G6264,[2]Ma_KH!$A:$R,18,0)&amp;K6264,[2]Gia_MB!$A:$F,6,0)</f>
        <v>70950</v>
      </c>
      <c r="U6264" s="14">
        <f t="shared" si="868"/>
        <v>354750</v>
      </c>
      <c r="W6264" s="64">
        <f t="shared" si="869"/>
        <v>0</v>
      </c>
      <c r="X6264" s="3" t="str">
        <f t="shared" si="870"/>
        <v>8</v>
      </c>
      <c r="Z6264" s="14">
        <f t="shared" si="871"/>
        <v>28380</v>
      </c>
      <c r="AA6264" s="7">
        <f>VLOOKUP(G6264,[2]Ma_KH!$A:$R,14,0)</f>
        <v>60</v>
      </c>
      <c r="AD6264" s="7" t="str">
        <f>IFERROR(VLOOKUP(J6264,'Chuyển Mã'!$B$3:$C$9,2,0),"")</f>
        <v>Tỉnh</v>
      </c>
      <c r="AE6264" s="7" t="str">
        <f t="shared" si="866"/>
        <v>Chả nướng 300g</v>
      </c>
      <c r="AF6264" s="7">
        <f t="shared" si="867"/>
        <v>5</v>
      </c>
    </row>
    <row r="6265" spans="1:32" x14ac:dyDescent="0.25">
      <c r="A6265" s="11">
        <v>45909</v>
      </c>
      <c r="B6265" s="25">
        <v>4176790462</v>
      </c>
      <c r="C6265" s="80" t="s">
        <v>7214</v>
      </c>
      <c r="D6265" s="81">
        <v>45913</v>
      </c>
      <c r="G6265" s="13" t="s">
        <v>7211</v>
      </c>
      <c r="I6265" s="25" t="s">
        <v>9149</v>
      </c>
      <c r="J6265" s="13" t="s">
        <v>1796</v>
      </c>
      <c r="K6265" s="13" t="s">
        <v>27</v>
      </c>
      <c r="L6265" s="25" t="str">
        <f>VLOOKUP($K6265,[2]TONG_SL!$A:$D,2,0)</f>
        <v>Chân giò heo muối 300g</v>
      </c>
      <c r="N6265" s="25" t="str">
        <f t="shared" si="872"/>
        <v>K-C6</v>
      </c>
      <c r="Q6265" s="25" t="str">
        <f>VLOOKUP(K6265,[2]TONG_SL!$A:$D,3,0)</f>
        <v>Túi</v>
      </c>
      <c r="R6265" s="1">
        <v>15</v>
      </c>
      <c r="T6265" s="1">
        <f>VLOOKUP(VLOOKUP(G6265,[2]Ma_KH!$A:$R,18,0)&amp;K6265,[2]Gia_MB!$A:$F,6,0)</f>
        <v>73431</v>
      </c>
      <c r="U6265" s="14">
        <f t="shared" si="868"/>
        <v>1101465</v>
      </c>
      <c r="W6265" s="64">
        <f t="shared" si="869"/>
        <v>0</v>
      </c>
      <c r="X6265" s="3" t="str">
        <f t="shared" si="870"/>
        <v>8</v>
      </c>
      <c r="Z6265" s="14">
        <f t="shared" si="871"/>
        <v>88117.2</v>
      </c>
      <c r="AA6265" s="7">
        <f>VLOOKUP(G6265,[2]Ma_KH!$A:$R,14,0)</f>
        <v>60</v>
      </c>
      <c r="AD6265" s="7" t="str">
        <f>IFERROR(VLOOKUP(J6265,'Chuyển Mã'!$B$3:$C$9,2,0),"")</f>
        <v>Tỉnh</v>
      </c>
      <c r="AE6265" s="7" t="str">
        <f t="shared" si="866"/>
        <v>Chân giò heo muối 300g</v>
      </c>
      <c r="AF6265" s="7">
        <f t="shared" si="867"/>
        <v>15</v>
      </c>
    </row>
    <row r="6266" spans="1:32" x14ac:dyDescent="0.25">
      <c r="A6266" s="11">
        <v>45909</v>
      </c>
      <c r="B6266" s="25">
        <v>4176790462</v>
      </c>
      <c r="C6266" s="80" t="s">
        <v>7214</v>
      </c>
      <c r="D6266" s="81">
        <v>45913</v>
      </c>
      <c r="G6266" s="13" t="s">
        <v>7211</v>
      </c>
      <c r="I6266" s="25" t="s">
        <v>9149</v>
      </c>
      <c r="J6266" s="13" t="s">
        <v>1796</v>
      </c>
      <c r="K6266" s="13" t="s">
        <v>30</v>
      </c>
      <c r="L6266" s="25" t="str">
        <f>VLOOKUP($K6266,[2]TONG_SL!$A:$D,2,0)</f>
        <v>Gà muối 500g</v>
      </c>
      <c r="N6266" s="25" t="str">
        <f t="shared" si="872"/>
        <v>K-C6</v>
      </c>
      <c r="Q6266" s="25" t="str">
        <f>VLOOKUP(K6266,[2]TONG_SL!$A:$D,3,0)</f>
        <v>Túi</v>
      </c>
      <c r="R6266" s="1">
        <v>5</v>
      </c>
      <c r="T6266" s="1">
        <f>VLOOKUP(VLOOKUP(G6266,[2]Ma_KH!$A:$R,18,0)&amp;K6266,[2]Gia_MB!$A:$F,6,0)</f>
        <v>111058</v>
      </c>
      <c r="U6266" s="14">
        <f t="shared" si="868"/>
        <v>555290</v>
      </c>
      <c r="W6266" s="64">
        <f t="shared" si="869"/>
        <v>0</v>
      </c>
      <c r="X6266" s="3" t="str">
        <f t="shared" si="870"/>
        <v>8</v>
      </c>
      <c r="Z6266" s="14">
        <f t="shared" si="871"/>
        <v>44423.200000000004</v>
      </c>
      <c r="AA6266" s="7">
        <f>VLOOKUP(G6266,[2]Ma_KH!$A:$R,14,0)</f>
        <v>60</v>
      </c>
      <c r="AD6266" s="7" t="str">
        <f>IFERROR(VLOOKUP(J6266,'Chuyển Mã'!$B$3:$C$9,2,0),"")</f>
        <v>Tỉnh</v>
      </c>
      <c r="AE6266" s="7" t="str">
        <f t="shared" si="866"/>
        <v>Gà muối 500g</v>
      </c>
      <c r="AF6266" s="7">
        <f t="shared" si="867"/>
        <v>5</v>
      </c>
    </row>
    <row r="6267" spans="1:32" x14ac:dyDescent="0.25">
      <c r="A6267" s="11">
        <v>45909</v>
      </c>
      <c r="B6267" s="25">
        <v>4176790462</v>
      </c>
      <c r="C6267" s="80" t="s">
        <v>7214</v>
      </c>
      <c r="D6267" s="81">
        <v>45913</v>
      </c>
      <c r="G6267" s="13" t="s">
        <v>7211</v>
      </c>
      <c r="I6267" s="25" t="s">
        <v>9149</v>
      </c>
      <c r="J6267" s="13" t="s">
        <v>1796</v>
      </c>
      <c r="K6267" s="13" t="s">
        <v>35</v>
      </c>
      <c r="L6267" s="25" t="str">
        <f>VLOOKUP($K6267,[2]TONG_SL!$A:$D,2,0)</f>
        <v>Tai heo muối 200g</v>
      </c>
      <c r="N6267" s="25" t="str">
        <f t="shared" si="872"/>
        <v>K-C6</v>
      </c>
      <c r="Q6267" s="25" t="str">
        <f>VLOOKUP(K6267,[2]TONG_SL!$A:$D,3,0)</f>
        <v>Túi</v>
      </c>
      <c r="R6267" s="1">
        <v>5</v>
      </c>
      <c r="T6267" s="1">
        <f>VLOOKUP(VLOOKUP(G6267,[2]Ma_KH!$A:$R,18,0)&amp;K6267,[2]Gia_MB!$A:$F,6,0)</f>
        <v>55595</v>
      </c>
      <c r="U6267" s="14">
        <f t="shared" si="868"/>
        <v>277975</v>
      </c>
      <c r="W6267" s="64">
        <f t="shared" si="869"/>
        <v>0</v>
      </c>
      <c r="X6267" s="3" t="str">
        <f t="shared" si="870"/>
        <v>8</v>
      </c>
      <c r="Z6267" s="14">
        <f t="shared" si="871"/>
        <v>22238</v>
      </c>
      <c r="AA6267" s="7">
        <f>VLOOKUP(G6267,[2]Ma_KH!$A:$R,14,0)</f>
        <v>60</v>
      </c>
      <c r="AD6267" s="7" t="str">
        <f>IFERROR(VLOOKUP(J6267,'Chuyển Mã'!$B$3:$C$9,2,0),"")</f>
        <v>Tỉnh</v>
      </c>
      <c r="AE6267" s="7" t="str">
        <f t="shared" si="866"/>
        <v>Tai heo muối 200g</v>
      </c>
      <c r="AF6267" s="7">
        <f t="shared" si="867"/>
        <v>5</v>
      </c>
    </row>
    <row r="6268" spans="1:32" x14ac:dyDescent="0.25">
      <c r="A6268" s="11">
        <v>45907</v>
      </c>
      <c r="B6268" s="25">
        <v>4176644551</v>
      </c>
      <c r="C6268" s="80" t="s">
        <v>7214</v>
      </c>
      <c r="D6268" s="81">
        <v>45913</v>
      </c>
      <c r="G6268" s="13" t="s">
        <v>7211</v>
      </c>
      <c r="I6268" s="25" t="s">
        <v>9149</v>
      </c>
      <c r="J6268" s="13" t="s">
        <v>1796</v>
      </c>
      <c r="K6268" s="13" t="s">
        <v>32</v>
      </c>
      <c r="L6268" s="25" t="str">
        <f>VLOOKUP($K6268,[2]TONG_SL!$A:$D,2,0)</f>
        <v>Giò Tai Lưỡi Xào 250</v>
      </c>
      <c r="N6268" s="25" t="str">
        <f t="shared" si="872"/>
        <v>K-C6</v>
      </c>
      <c r="Q6268" s="25" t="str">
        <f>VLOOKUP(K6268,[2]TONG_SL!$A:$D,3,0)</f>
        <v>Túi</v>
      </c>
      <c r="R6268" s="1">
        <v>5</v>
      </c>
      <c r="T6268" s="1">
        <f>VLOOKUP(VLOOKUP(G6268,[2]Ma_KH!$A:$R,18,0)&amp;K6268,[2]Gia_MB!$A:$F,6,0)</f>
        <v>50183</v>
      </c>
      <c r="U6268" s="14">
        <f t="shared" si="868"/>
        <v>250915</v>
      </c>
      <c r="W6268" s="64">
        <f t="shared" si="869"/>
        <v>0</v>
      </c>
      <c r="X6268" s="3" t="str">
        <f t="shared" si="870"/>
        <v>8</v>
      </c>
      <c r="Z6268" s="14">
        <f t="shared" si="871"/>
        <v>20073.2</v>
      </c>
      <c r="AA6268" s="7">
        <f>VLOOKUP(G6268,[2]Ma_KH!$A:$R,14,0)</f>
        <v>60</v>
      </c>
      <c r="AD6268" s="7" t="str">
        <f>IFERROR(VLOOKUP(J6268,'Chuyển Mã'!$B$3:$C$9,2,0),"")</f>
        <v>Tỉnh</v>
      </c>
      <c r="AE6268" s="7" t="str">
        <f t="shared" si="866"/>
        <v>Giò Tai Lưỡi Xào 250</v>
      </c>
      <c r="AF6268" s="7">
        <f t="shared" si="867"/>
        <v>5</v>
      </c>
    </row>
    <row r="6269" spans="1:32" x14ac:dyDescent="0.25">
      <c r="A6269" s="11">
        <v>45907</v>
      </c>
      <c r="B6269" s="25">
        <v>4176644551</v>
      </c>
      <c r="C6269" s="80" t="s">
        <v>7214</v>
      </c>
      <c r="D6269" s="81">
        <v>45913</v>
      </c>
      <c r="G6269" s="13" t="s">
        <v>7316</v>
      </c>
      <c r="I6269" s="25" t="s">
        <v>9150</v>
      </c>
      <c r="J6269" s="13" t="s">
        <v>1796</v>
      </c>
      <c r="K6269" s="13" t="s">
        <v>32</v>
      </c>
      <c r="L6269" s="25" t="str">
        <f>VLOOKUP($K6269,[2]TONG_SL!$A:$D,2,0)</f>
        <v>Giò Tai Lưỡi Xào 250</v>
      </c>
      <c r="N6269" s="25" t="str">
        <f t="shared" si="872"/>
        <v>K-C6</v>
      </c>
      <c r="Q6269" s="25" t="str">
        <f>VLOOKUP(K6269,[2]TONG_SL!$A:$D,3,0)</f>
        <v>Túi</v>
      </c>
      <c r="R6269" s="1">
        <v>6</v>
      </c>
      <c r="T6269" s="1">
        <f>VLOOKUP(VLOOKUP(G6269,[2]Ma_KH!$A:$R,18,0)&amp;K6269,[2]Gia_MB!$A:$F,6,0)</f>
        <v>50183</v>
      </c>
      <c r="U6269" s="14">
        <f t="shared" si="868"/>
        <v>301098</v>
      </c>
      <c r="W6269" s="64">
        <f t="shared" si="869"/>
        <v>0</v>
      </c>
      <c r="X6269" s="3" t="str">
        <f t="shared" si="870"/>
        <v>8</v>
      </c>
      <c r="Z6269" s="14">
        <f t="shared" si="871"/>
        <v>24087.84</v>
      </c>
      <c r="AA6269" s="7">
        <f>VLOOKUP(G6269,[2]Ma_KH!$A:$R,14,0)</f>
        <v>60</v>
      </c>
      <c r="AD6269" s="7" t="str">
        <f>IFERROR(VLOOKUP(J6269,'Chuyển Mã'!$B$3:$C$9,2,0),"")</f>
        <v>Tỉnh</v>
      </c>
      <c r="AE6269" s="7" t="str">
        <f t="shared" si="866"/>
        <v>Giò Tai Lưỡi Xào 250</v>
      </c>
      <c r="AF6269" s="7">
        <f t="shared" si="867"/>
        <v>6</v>
      </c>
    </row>
    <row r="6270" spans="1:32" x14ac:dyDescent="0.25">
      <c r="A6270" s="11">
        <v>45907</v>
      </c>
      <c r="B6270" s="25">
        <v>4176644551</v>
      </c>
      <c r="C6270" s="80" t="s">
        <v>7214</v>
      </c>
      <c r="D6270" s="81">
        <v>45913</v>
      </c>
      <c r="G6270" s="13" t="s">
        <v>7316</v>
      </c>
      <c r="I6270" s="25" t="s">
        <v>9150</v>
      </c>
      <c r="J6270" s="13" t="s">
        <v>1796</v>
      </c>
      <c r="K6270" s="13" t="s">
        <v>30</v>
      </c>
      <c r="L6270" s="25" t="str">
        <f>VLOOKUP($K6270,[2]TONG_SL!$A:$D,2,0)</f>
        <v>Gà muối 500g</v>
      </c>
      <c r="N6270" s="25" t="str">
        <f t="shared" si="872"/>
        <v>K-C6</v>
      </c>
      <c r="Q6270" s="25" t="str">
        <f>VLOOKUP(K6270,[2]TONG_SL!$A:$D,3,0)</f>
        <v>Túi</v>
      </c>
      <c r="R6270" s="1">
        <v>6</v>
      </c>
      <c r="T6270" s="1">
        <f>VLOOKUP(VLOOKUP(G6270,[2]Ma_KH!$A:$R,18,0)&amp;K6270,[2]Gia_MB!$A:$F,6,0)</f>
        <v>111058</v>
      </c>
      <c r="U6270" s="14">
        <f t="shared" si="868"/>
        <v>666348</v>
      </c>
      <c r="W6270" s="64">
        <f t="shared" si="869"/>
        <v>0</v>
      </c>
      <c r="X6270" s="3" t="str">
        <f t="shared" si="870"/>
        <v>8</v>
      </c>
      <c r="Z6270" s="14">
        <f t="shared" si="871"/>
        <v>53307.840000000004</v>
      </c>
      <c r="AA6270" s="7">
        <f>VLOOKUP(G6270,[2]Ma_KH!$A:$R,14,0)</f>
        <v>60</v>
      </c>
      <c r="AD6270" s="7" t="str">
        <f>IFERROR(VLOOKUP(J6270,'Chuyển Mã'!$B$3:$C$9,2,0),"")</f>
        <v>Tỉnh</v>
      </c>
      <c r="AE6270" s="7" t="str">
        <f t="shared" si="866"/>
        <v>Gà muối 500g</v>
      </c>
      <c r="AF6270" s="7">
        <f t="shared" si="867"/>
        <v>6</v>
      </c>
    </row>
    <row r="6271" spans="1:32" x14ac:dyDescent="0.25">
      <c r="A6271" s="11">
        <v>45907</v>
      </c>
      <c r="B6271" s="25">
        <v>4176644326</v>
      </c>
      <c r="C6271" s="80" t="s">
        <v>7214</v>
      </c>
      <c r="D6271" s="81">
        <v>45913</v>
      </c>
      <c r="G6271" s="13" t="s">
        <v>7316</v>
      </c>
      <c r="I6271" s="25" t="s">
        <v>9150</v>
      </c>
      <c r="J6271" s="13" t="s">
        <v>1796</v>
      </c>
      <c r="K6271" s="13" t="s">
        <v>27</v>
      </c>
      <c r="L6271" s="25" t="str">
        <f>VLOOKUP($K6271,[2]TONG_SL!$A:$D,2,0)</f>
        <v>Chân giò heo muối 300g</v>
      </c>
      <c r="N6271" s="25" t="str">
        <f t="shared" si="872"/>
        <v>K-C6</v>
      </c>
      <c r="Q6271" s="25" t="str">
        <f>VLOOKUP(K6271,[2]TONG_SL!$A:$D,3,0)</f>
        <v>Túi</v>
      </c>
      <c r="R6271" s="1">
        <v>15</v>
      </c>
      <c r="T6271" s="1">
        <f>VLOOKUP(VLOOKUP(G6271,[2]Ma_KH!$A:$R,18,0)&amp;K6271,[2]Gia_MB!$A:$F,6,0)</f>
        <v>73431</v>
      </c>
      <c r="U6271" s="14">
        <f t="shared" si="868"/>
        <v>1101465</v>
      </c>
      <c r="W6271" s="64">
        <f t="shared" si="869"/>
        <v>0</v>
      </c>
      <c r="X6271" s="3" t="str">
        <f t="shared" si="870"/>
        <v>8</v>
      </c>
      <c r="Z6271" s="14">
        <f t="shared" si="871"/>
        <v>88117.2</v>
      </c>
      <c r="AA6271" s="7">
        <f>VLOOKUP(G6271,[2]Ma_KH!$A:$R,14,0)</f>
        <v>60</v>
      </c>
      <c r="AD6271" s="7" t="str">
        <f>IFERROR(VLOOKUP(J6271,'Chuyển Mã'!$B$3:$C$9,2,0),"")</f>
        <v>Tỉnh</v>
      </c>
      <c r="AE6271" s="7" t="str">
        <f t="shared" si="866"/>
        <v>Chân giò heo muối 300g</v>
      </c>
      <c r="AF6271" s="7">
        <f t="shared" si="867"/>
        <v>15</v>
      </c>
    </row>
    <row r="6272" spans="1:32" x14ac:dyDescent="0.25">
      <c r="A6272" s="11">
        <v>45907</v>
      </c>
      <c r="B6272" s="25">
        <v>4176644326</v>
      </c>
      <c r="C6272" s="80" t="s">
        <v>7214</v>
      </c>
      <c r="D6272" s="81">
        <v>45913</v>
      </c>
      <c r="G6272" s="13" t="s">
        <v>7316</v>
      </c>
      <c r="I6272" s="25" t="s">
        <v>9151</v>
      </c>
      <c r="J6272" s="13" t="s">
        <v>1796</v>
      </c>
      <c r="K6272" s="13" t="s">
        <v>27</v>
      </c>
      <c r="L6272" s="25" t="str">
        <f>VLOOKUP($K6272,[2]TONG_SL!$A:$D,2,0)</f>
        <v>Chân giò heo muối 300g</v>
      </c>
      <c r="N6272" s="25" t="str">
        <f t="shared" si="872"/>
        <v>K-C6</v>
      </c>
      <c r="Q6272" s="25" t="str">
        <f>VLOOKUP(K6272,[2]TONG_SL!$A:$D,3,0)</f>
        <v>Túi</v>
      </c>
      <c r="R6272" s="1">
        <v>20</v>
      </c>
      <c r="T6272" s="1">
        <f>VLOOKUP(VLOOKUP(G6272,[2]Ma_KH!$A:$R,18,0)&amp;K6272,[2]Gia_MB!$A:$F,6,0)</f>
        <v>73431</v>
      </c>
      <c r="U6272" s="14">
        <f t="shared" si="868"/>
        <v>1468620</v>
      </c>
      <c r="W6272" s="64">
        <f t="shared" si="869"/>
        <v>0</v>
      </c>
      <c r="X6272" s="3" t="str">
        <f t="shared" si="870"/>
        <v>8</v>
      </c>
      <c r="Z6272" s="14">
        <f t="shared" si="871"/>
        <v>117489.60000000001</v>
      </c>
      <c r="AA6272" s="7">
        <f>VLOOKUP(G6272,[2]Ma_KH!$A:$R,14,0)</f>
        <v>60</v>
      </c>
      <c r="AD6272" s="7" t="str">
        <f>IFERROR(VLOOKUP(J6272,'Chuyển Mã'!$B$3:$C$9,2,0),"")</f>
        <v>Tỉnh</v>
      </c>
      <c r="AE6272" s="7" t="str">
        <f t="shared" si="866"/>
        <v>Chân giò heo muối 300g</v>
      </c>
      <c r="AF6272" s="7">
        <f t="shared" si="867"/>
        <v>20</v>
      </c>
    </row>
    <row r="6273" spans="1:32" x14ac:dyDescent="0.25">
      <c r="A6273" s="11">
        <v>45907</v>
      </c>
      <c r="B6273" s="25">
        <v>4176644326</v>
      </c>
      <c r="C6273" s="80" t="s">
        <v>7214</v>
      </c>
      <c r="D6273" s="81">
        <v>45913</v>
      </c>
      <c r="G6273" s="13" t="s">
        <v>7316</v>
      </c>
      <c r="I6273" s="25" t="s">
        <v>9151</v>
      </c>
      <c r="J6273" s="13" t="s">
        <v>1796</v>
      </c>
      <c r="K6273" s="13" t="s">
        <v>32</v>
      </c>
      <c r="L6273" s="25" t="str">
        <f>VLOOKUP($K6273,[2]TONG_SL!$A:$D,2,0)</f>
        <v>Giò Tai Lưỡi Xào 250</v>
      </c>
      <c r="N6273" s="25" t="str">
        <f t="shared" si="872"/>
        <v>K-C6</v>
      </c>
      <c r="Q6273" s="25" t="str">
        <f>VLOOKUP(K6273,[2]TONG_SL!$A:$D,3,0)</f>
        <v>Túi</v>
      </c>
      <c r="R6273" s="1">
        <v>3</v>
      </c>
      <c r="T6273" s="1">
        <f>VLOOKUP(VLOOKUP(G6273,[2]Ma_KH!$A:$R,18,0)&amp;K6273,[2]Gia_MB!$A:$F,6,0)</f>
        <v>50183</v>
      </c>
      <c r="U6273" s="14">
        <f t="shared" si="868"/>
        <v>150549</v>
      </c>
      <c r="W6273" s="64">
        <f t="shared" si="869"/>
        <v>0</v>
      </c>
      <c r="X6273" s="3" t="str">
        <f t="shared" si="870"/>
        <v>8</v>
      </c>
      <c r="Z6273" s="14">
        <f t="shared" si="871"/>
        <v>12043.92</v>
      </c>
      <c r="AA6273" s="7">
        <f>VLOOKUP(G6273,[2]Ma_KH!$A:$R,14,0)</f>
        <v>60</v>
      </c>
      <c r="AD6273" s="7" t="str">
        <f>IFERROR(VLOOKUP(J6273,'Chuyển Mã'!$B$3:$C$9,2,0),"")</f>
        <v>Tỉnh</v>
      </c>
      <c r="AE6273" s="7" t="str">
        <f t="shared" si="866"/>
        <v>Giò Tai Lưỡi Xào 250</v>
      </c>
      <c r="AF6273" s="7">
        <f t="shared" si="867"/>
        <v>3</v>
      </c>
    </row>
    <row r="6274" spans="1:32" x14ac:dyDescent="0.25">
      <c r="A6274" s="11">
        <v>45907</v>
      </c>
      <c r="B6274" s="25">
        <v>4176644326</v>
      </c>
      <c r="C6274" s="80" t="s">
        <v>7214</v>
      </c>
      <c r="D6274" s="81">
        <v>45913</v>
      </c>
      <c r="G6274" s="13" t="s">
        <v>7316</v>
      </c>
      <c r="I6274" s="25" t="s">
        <v>9151</v>
      </c>
      <c r="J6274" s="13" t="s">
        <v>1796</v>
      </c>
      <c r="K6274" s="13" t="s">
        <v>8962</v>
      </c>
      <c r="L6274" s="25" t="str">
        <f>VLOOKUP($K6274,[2]TONG_SL!$A:$D,2,0)</f>
        <v>Giò lụa cây 250g</v>
      </c>
      <c r="N6274" s="25" t="str">
        <f t="shared" si="872"/>
        <v>K-C6</v>
      </c>
      <c r="Q6274" s="25" t="str">
        <f>VLOOKUP(K6274,[2]TONG_SL!$A:$D,3,0)</f>
        <v>Túi</v>
      </c>
      <c r="R6274" s="1">
        <v>10</v>
      </c>
      <c r="T6274" s="1">
        <f>VLOOKUP(VLOOKUP(G6274,[2]Ma_KH!$A:$R,18,0)&amp;K6274,[2]Gia_MB!$A:$F,6,0)</f>
        <v>49500</v>
      </c>
      <c r="U6274" s="14">
        <f t="shared" si="868"/>
        <v>495000</v>
      </c>
      <c r="W6274" s="64">
        <f t="shared" si="869"/>
        <v>0</v>
      </c>
      <c r="X6274" s="3" t="str">
        <f t="shared" si="870"/>
        <v>8</v>
      </c>
      <c r="Z6274" s="14">
        <f t="shared" si="871"/>
        <v>39600</v>
      </c>
      <c r="AA6274" s="7">
        <f>VLOOKUP(G6274,[2]Ma_KH!$A:$R,14,0)</f>
        <v>60</v>
      </c>
      <c r="AD6274" s="7" t="str">
        <f>IFERROR(VLOOKUP(J6274,'Chuyển Mã'!$B$3:$C$9,2,0),"")</f>
        <v>Tỉnh</v>
      </c>
      <c r="AE6274" s="7" t="str">
        <f t="shared" si="866"/>
        <v>Giò lụa cây 250g</v>
      </c>
      <c r="AF6274" s="7">
        <f t="shared" si="867"/>
        <v>10</v>
      </c>
    </row>
    <row r="6275" spans="1:32" x14ac:dyDescent="0.25">
      <c r="A6275" s="11">
        <v>45907</v>
      </c>
      <c r="B6275" s="25">
        <v>4176644326</v>
      </c>
      <c r="C6275" s="80" t="s">
        <v>7214</v>
      </c>
      <c r="D6275" s="81">
        <v>45913</v>
      </c>
      <c r="G6275" s="13" t="s">
        <v>7316</v>
      </c>
      <c r="I6275" s="25" t="s">
        <v>9151</v>
      </c>
      <c r="J6275" s="13" t="s">
        <v>1796</v>
      </c>
      <c r="K6275" s="13" t="s">
        <v>39</v>
      </c>
      <c r="L6275" s="25" t="str">
        <f>VLOOKUP($K6275,[2]TONG_SL!$A:$D,2,0)</f>
        <v>Chả cốm 300g</v>
      </c>
      <c r="N6275" s="25" t="str">
        <f t="shared" si="872"/>
        <v>K-C6</v>
      </c>
      <c r="Q6275" s="25" t="str">
        <f>VLOOKUP(K6275,[2]TONG_SL!$A:$D,3,0)</f>
        <v>Túi</v>
      </c>
      <c r="R6275" s="1">
        <v>6</v>
      </c>
      <c r="T6275" s="1">
        <f>VLOOKUP(VLOOKUP(G6275,[2]Ma_KH!$A:$R,18,0)&amp;K6275,[2]Gia_MB!$A:$F,6,0)</f>
        <v>74250</v>
      </c>
      <c r="U6275" s="14">
        <f t="shared" si="868"/>
        <v>445500</v>
      </c>
      <c r="W6275" s="64">
        <f t="shared" si="869"/>
        <v>0</v>
      </c>
      <c r="X6275" s="3" t="str">
        <f t="shared" si="870"/>
        <v>8</v>
      </c>
      <c r="Z6275" s="14">
        <f t="shared" si="871"/>
        <v>35640</v>
      </c>
      <c r="AA6275" s="7">
        <f>VLOOKUP(G6275,[2]Ma_KH!$A:$R,14,0)</f>
        <v>60</v>
      </c>
      <c r="AD6275" s="7" t="str">
        <f>IFERROR(VLOOKUP(J6275,'Chuyển Mã'!$B$3:$C$9,2,0),"")</f>
        <v>Tỉnh</v>
      </c>
      <c r="AE6275" s="7" t="str">
        <f t="shared" ref="AE6275:AE6338" si="873">IFERROR(L6275,"")</f>
        <v>Chả cốm 300g</v>
      </c>
      <c r="AF6275" s="7">
        <f t="shared" ref="AF6275:AF6338" si="874">R6275</f>
        <v>6</v>
      </c>
    </row>
    <row r="6276" spans="1:32" x14ac:dyDescent="0.25">
      <c r="A6276" s="11">
        <v>45907</v>
      </c>
      <c r="B6276" s="25">
        <v>4176644326</v>
      </c>
      <c r="C6276" s="80" t="s">
        <v>7214</v>
      </c>
      <c r="D6276" s="81">
        <v>45913</v>
      </c>
      <c r="G6276" s="13" t="s">
        <v>7316</v>
      </c>
      <c r="I6276" s="25" t="s">
        <v>9151</v>
      </c>
      <c r="J6276" s="13" t="s">
        <v>1796</v>
      </c>
      <c r="K6276" s="13" t="s">
        <v>8879</v>
      </c>
      <c r="L6276" s="25" t="str">
        <f>VLOOKUP($K6276,[2]TONG_SL!$A:$D,2,0)</f>
        <v>Mọc Nấm Hương 250g</v>
      </c>
      <c r="N6276" s="25" t="str">
        <f t="shared" si="872"/>
        <v>K-C6</v>
      </c>
      <c r="Q6276" s="25" t="str">
        <f>VLOOKUP(K6276,[2]TONG_SL!$A:$D,3,0)</f>
        <v>Túi</v>
      </c>
      <c r="R6276" s="1">
        <v>3</v>
      </c>
      <c r="T6276" s="1">
        <f>VLOOKUP(VLOOKUP(G6276,[2]Ma_KH!$A:$R,18,0)&amp;K6276,[2]Gia_MB!$A:$F,6,0)</f>
        <v>46000</v>
      </c>
      <c r="U6276" s="14">
        <f t="shared" si="868"/>
        <v>138000</v>
      </c>
      <c r="W6276" s="64">
        <f t="shared" si="869"/>
        <v>0</v>
      </c>
      <c r="X6276" s="3" t="str">
        <f t="shared" si="870"/>
        <v>8</v>
      </c>
      <c r="Z6276" s="14">
        <f t="shared" si="871"/>
        <v>11040</v>
      </c>
      <c r="AA6276" s="7">
        <f>VLOOKUP(G6276,[2]Ma_KH!$A:$R,14,0)</f>
        <v>60</v>
      </c>
      <c r="AD6276" s="7" t="str">
        <f>IFERROR(VLOOKUP(J6276,'Chuyển Mã'!$B$3:$C$9,2,0),"")</f>
        <v>Tỉnh</v>
      </c>
      <c r="AE6276" s="7" t="str">
        <f t="shared" si="873"/>
        <v>Mọc Nấm Hương 250g</v>
      </c>
      <c r="AF6276" s="7">
        <f t="shared" si="874"/>
        <v>3</v>
      </c>
    </row>
    <row r="6277" spans="1:32" x14ac:dyDescent="0.25">
      <c r="A6277" s="11">
        <v>45907</v>
      </c>
      <c r="B6277" s="25">
        <v>4176644326</v>
      </c>
      <c r="C6277" s="80" t="s">
        <v>7214</v>
      </c>
      <c r="D6277" s="81">
        <v>45913</v>
      </c>
      <c r="G6277" s="13" t="s">
        <v>7316</v>
      </c>
      <c r="I6277" s="25" t="s">
        <v>9151</v>
      </c>
      <c r="J6277" s="13" t="s">
        <v>1796</v>
      </c>
      <c r="K6277" s="13" t="s">
        <v>30</v>
      </c>
      <c r="L6277" s="25" t="str">
        <f>VLOOKUP($K6277,[2]TONG_SL!$A:$D,2,0)</f>
        <v>Gà muối 500g</v>
      </c>
      <c r="N6277" s="25" t="str">
        <f t="shared" si="872"/>
        <v>K-C6</v>
      </c>
      <c r="Q6277" s="25" t="str">
        <f>VLOOKUP(K6277,[2]TONG_SL!$A:$D,3,0)</f>
        <v>Túi</v>
      </c>
      <c r="R6277" s="1">
        <v>10</v>
      </c>
      <c r="T6277" s="1">
        <f>VLOOKUP(VLOOKUP(G6277,[2]Ma_KH!$A:$R,18,0)&amp;K6277,[2]Gia_MB!$A:$F,6,0)</f>
        <v>111058</v>
      </c>
      <c r="U6277" s="14">
        <f t="shared" si="868"/>
        <v>1110580</v>
      </c>
      <c r="W6277" s="64">
        <f t="shared" si="869"/>
        <v>0</v>
      </c>
      <c r="X6277" s="3" t="str">
        <f t="shared" si="870"/>
        <v>8</v>
      </c>
      <c r="Z6277" s="14">
        <f t="shared" si="871"/>
        <v>88846.400000000009</v>
      </c>
      <c r="AA6277" s="7">
        <f>VLOOKUP(G6277,[2]Ma_KH!$A:$R,14,0)</f>
        <v>60</v>
      </c>
      <c r="AD6277" s="7" t="str">
        <f>IFERROR(VLOOKUP(J6277,'Chuyển Mã'!$B$3:$C$9,2,0),"")</f>
        <v>Tỉnh</v>
      </c>
      <c r="AE6277" s="7" t="str">
        <f t="shared" si="873"/>
        <v>Gà muối 500g</v>
      </c>
      <c r="AF6277" s="7">
        <f t="shared" si="874"/>
        <v>10</v>
      </c>
    </row>
    <row r="6278" spans="1:32" x14ac:dyDescent="0.25">
      <c r="A6278" s="11">
        <v>45907</v>
      </c>
      <c r="B6278" s="25">
        <v>4176644511</v>
      </c>
      <c r="C6278" s="80" t="s">
        <v>7214</v>
      </c>
      <c r="D6278" s="81">
        <v>45913</v>
      </c>
      <c r="G6278" s="13" t="s">
        <v>7316</v>
      </c>
      <c r="I6278" s="25" t="s">
        <v>9151</v>
      </c>
      <c r="J6278" s="13" t="s">
        <v>1796</v>
      </c>
      <c r="K6278" s="13" t="s">
        <v>8963</v>
      </c>
      <c r="L6278" s="25" t="str">
        <f>VLOOKUP($K6278,[2]TONG_SL!$A:$D,2,0)</f>
        <v>Giò sụn gà 250g</v>
      </c>
      <c r="N6278" s="25" t="str">
        <f t="shared" si="872"/>
        <v>K-C6</v>
      </c>
      <c r="Q6278" s="25" t="str">
        <f>VLOOKUP(K6278,[2]TONG_SL!$A:$D,3,0)</f>
        <v>Túi</v>
      </c>
      <c r="R6278" s="1">
        <v>10</v>
      </c>
      <c r="T6278" s="1">
        <f>VLOOKUP(VLOOKUP(G6278,[2]Ma_KH!$A:$R,18,0)&amp;K6278,[2]Gia_MB!$A:$F,6,0)</f>
        <v>50400</v>
      </c>
      <c r="U6278" s="14">
        <f t="shared" si="868"/>
        <v>504000</v>
      </c>
      <c r="W6278" s="64">
        <f t="shared" si="869"/>
        <v>0</v>
      </c>
      <c r="X6278" s="3" t="str">
        <f t="shared" si="870"/>
        <v>8</v>
      </c>
      <c r="Z6278" s="14">
        <f t="shared" si="871"/>
        <v>40320</v>
      </c>
      <c r="AA6278" s="7">
        <f>VLOOKUP(G6278,[2]Ma_KH!$A:$R,14,0)</f>
        <v>60</v>
      </c>
      <c r="AD6278" s="7" t="str">
        <f>IFERROR(VLOOKUP(J6278,'Chuyển Mã'!$B$3:$C$9,2,0),"")</f>
        <v>Tỉnh</v>
      </c>
      <c r="AE6278" s="7" t="str">
        <f t="shared" si="873"/>
        <v>Giò sụn gà 250g</v>
      </c>
      <c r="AF6278" s="7">
        <f t="shared" si="874"/>
        <v>10</v>
      </c>
    </row>
    <row r="6279" spans="1:32" x14ac:dyDescent="0.25">
      <c r="A6279" s="11">
        <v>45907</v>
      </c>
      <c r="B6279" s="25">
        <v>4176644511</v>
      </c>
      <c r="C6279" s="80" t="s">
        <v>7214</v>
      </c>
      <c r="D6279" s="81">
        <v>45913</v>
      </c>
      <c r="G6279" s="13" t="s">
        <v>7309</v>
      </c>
      <c r="I6279" s="25" t="s">
        <v>9152</v>
      </c>
      <c r="J6279" s="13" t="s">
        <v>1796</v>
      </c>
      <c r="K6279" s="13" t="s">
        <v>35</v>
      </c>
      <c r="L6279" s="25" t="str">
        <f>VLOOKUP($K6279,[2]TONG_SL!$A:$D,2,0)</f>
        <v>Tai heo muối 200g</v>
      </c>
      <c r="N6279" s="25" t="str">
        <f t="shared" si="872"/>
        <v>K-C6</v>
      </c>
      <c r="Q6279" s="25" t="str">
        <f>VLOOKUP(K6279,[2]TONG_SL!$A:$D,3,0)</f>
        <v>Túi</v>
      </c>
      <c r="R6279" s="1">
        <v>5</v>
      </c>
      <c r="T6279" s="1">
        <f>VLOOKUP(VLOOKUP(G6279,[2]Ma_KH!$A:$R,18,0)&amp;K6279,[2]Gia_MB!$A:$F,6,0)</f>
        <v>55595</v>
      </c>
      <c r="U6279" s="14">
        <f t="shared" si="868"/>
        <v>277975</v>
      </c>
      <c r="W6279" s="64">
        <f t="shared" si="869"/>
        <v>0</v>
      </c>
      <c r="X6279" s="3" t="str">
        <f t="shared" si="870"/>
        <v>8</v>
      </c>
      <c r="Z6279" s="14">
        <f t="shared" si="871"/>
        <v>22238</v>
      </c>
      <c r="AA6279" s="7">
        <f>VLOOKUP(G6279,[2]Ma_KH!$A:$R,14,0)</f>
        <v>60</v>
      </c>
      <c r="AD6279" s="7" t="str">
        <f>IFERROR(VLOOKUP(J6279,'Chuyển Mã'!$B$3:$C$9,2,0),"")</f>
        <v>Tỉnh</v>
      </c>
      <c r="AE6279" s="7" t="str">
        <f t="shared" si="873"/>
        <v>Tai heo muối 200g</v>
      </c>
      <c r="AF6279" s="7">
        <f t="shared" si="874"/>
        <v>5</v>
      </c>
    </row>
    <row r="6280" spans="1:32" x14ac:dyDescent="0.25">
      <c r="A6280" s="11">
        <v>45907</v>
      </c>
      <c r="B6280" s="25">
        <v>4176644511</v>
      </c>
      <c r="C6280" s="80" t="s">
        <v>7214</v>
      </c>
      <c r="D6280" s="81">
        <v>45913</v>
      </c>
      <c r="G6280" s="13" t="s">
        <v>7309</v>
      </c>
      <c r="I6280" s="25" t="s">
        <v>9152</v>
      </c>
      <c r="J6280" s="13" t="s">
        <v>1796</v>
      </c>
      <c r="K6280" s="13" t="s">
        <v>8962</v>
      </c>
      <c r="L6280" s="25" t="str">
        <f>VLOOKUP($K6280,[2]TONG_SL!$A:$D,2,0)</f>
        <v>Giò lụa cây 250g</v>
      </c>
      <c r="N6280" s="25" t="str">
        <f t="shared" si="872"/>
        <v>K-C6</v>
      </c>
      <c r="Q6280" s="25" t="str">
        <f>VLOOKUP(K6280,[2]TONG_SL!$A:$D,3,0)</f>
        <v>Túi</v>
      </c>
      <c r="R6280" s="1">
        <v>5</v>
      </c>
      <c r="T6280" s="1">
        <f>VLOOKUP(VLOOKUP(G6280,[2]Ma_KH!$A:$R,18,0)&amp;K6280,[2]Gia_MB!$A:$F,6,0)</f>
        <v>49500</v>
      </c>
      <c r="U6280" s="14">
        <f t="shared" si="868"/>
        <v>247500</v>
      </c>
      <c r="W6280" s="64">
        <f t="shared" si="869"/>
        <v>0</v>
      </c>
      <c r="X6280" s="3" t="str">
        <f t="shared" si="870"/>
        <v>8</v>
      </c>
      <c r="Z6280" s="14">
        <f t="shared" si="871"/>
        <v>19800</v>
      </c>
      <c r="AA6280" s="7">
        <f>VLOOKUP(G6280,[2]Ma_KH!$A:$R,14,0)</f>
        <v>60</v>
      </c>
      <c r="AD6280" s="7" t="str">
        <f>IFERROR(VLOOKUP(J6280,'Chuyển Mã'!$B$3:$C$9,2,0),"")</f>
        <v>Tỉnh</v>
      </c>
      <c r="AE6280" s="7" t="str">
        <f t="shared" si="873"/>
        <v>Giò lụa cây 250g</v>
      </c>
      <c r="AF6280" s="7">
        <f t="shared" si="874"/>
        <v>5</v>
      </c>
    </row>
    <row r="6281" spans="1:32" x14ac:dyDescent="0.25">
      <c r="A6281" s="11">
        <v>45907</v>
      </c>
      <c r="B6281" s="25">
        <v>4176644511</v>
      </c>
      <c r="C6281" s="80" t="s">
        <v>7214</v>
      </c>
      <c r="D6281" s="81">
        <v>45913</v>
      </c>
      <c r="G6281" s="13" t="s">
        <v>7309</v>
      </c>
      <c r="I6281" s="25" t="s">
        <v>9152</v>
      </c>
      <c r="J6281" s="13" t="s">
        <v>1796</v>
      </c>
      <c r="K6281" s="13" t="s">
        <v>8963</v>
      </c>
      <c r="L6281" s="25" t="str">
        <f>VLOOKUP($K6281,[2]TONG_SL!$A:$D,2,0)</f>
        <v>Giò sụn gà 250g</v>
      </c>
      <c r="N6281" s="25" t="str">
        <f t="shared" si="872"/>
        <v>K-C6</v>
      </c>
      <c r="Q6281" s="25" t="str">
        <f>VLOOKUP(K6281,[2]TONG_SL!$A:$D,3,0)</f>
        <v>Túi</v>
      </c>
      <c r="R6281" s="1">
        <v>5</v>
      </c>
      <c r="T6281" s="1">
        <f>VLOOKUP(VLOOKUP(G6281,[2]Ma_KH!$A:$R,18,0)&amp;K6281,[2]Gia_MB!$A:$F,6,0)</f>
        <v>50400</v>
      </c>
      <c r="U6281" s="14">
        <f t="shared" ref="U6281:U6344" si="875">T6281*R6281</f>
        <v>252000</v>
      </c>
      <c r="W6281" s="64">
        <f t="shared" ref="W6281:W6344" si="876">U6281*V6281</f>
        <v>0</v>
      </c>
      <c r="X6281" s="3" t="str">
        <f t="shared" ref="X6281:X6344" si="877">IF(B6281&lt;&gt;"","8","0")</f>
        <v>8</v>
      </c>
      <c r="Z6281" s="14">
        <f t="shared" ref="Z6281:Z6344" si="878">U6281*X6281%</f>
        <v>20160</v>
      </c>
      <c r="AA6281" s="7">
        <f>VLOOKUP(G6281,[2]Ma_KH!$A:$R,14,0)</f>
        <v>60</v>
      </c>
      <c r="AD6281" s="7" t="str">
        <f>IFERROR(VLOOKUP(J6281,'Chuyển Mã'!$B$3:$C$9,2,0),"")</f>
        <v>Tỉnh</v>
      </c>
      <c r="AE6281" s="7" t="str">
        <f t="shared" si="873"/>
        <v>Giò sụn gà 250g</v>
      </c>
      <c r="AF6281" s="7">
        <f t="shared" si="874"/>
        <v>5</v>
      </c>
    </row>
    <row r="6282" spans="1:32" x14ac:dyDescent="0.25">
      <c r="A6282" s="11">
        <v>45907</v>
      </c>
      <c r="B6282" s="25">
        <v>4176644511</v>
      </c>
      <c r="C6282" s="80" t="s">
        <v>7214</v>
      </c>
      <c r="D6282" s="81">
        <v>45913</v>
      </c>
      <c r="G6282" s="13" t="s">
        <v>7309</v>
      </c>
      <c r="I6282" s="25" t="s">
        <v>9152</v>
      </c>
      <c r="J6282" s="13" t="s">
        <v>1796</v>
      </c>
      <c r="K6282" s="13" t="s">
        <v>32</v>
      </c>
      <c r="L6282" s="25" t="str">
        <f>VLOOKUP($K6282,[2]TONG_SL!$A:$D,2,0)</f>
        <v>Giò Tai Lưỡi Xào 250</v>
      </c>
      <c r="N6282" s="25" t="str">
        <f t="shared" si="872"/>
        <v>K-C6</v>
      </c>
      <c r="Q6282" s="25" t="str">
        <f>VLOOKUP(K6282,[2]TONG_SL!$A:$D,3,0)</f>
        <v>Túi</v>
      </c>
      <c r="R6282" s="1">
        <v>10</v>
      </c>
      <c r="T6282" s="1">
        <f>VLOOKUP(VLOOKUP(G6282,[2]Ma_KH!$A:$R,18,0)&amp;K6282,[2]Gia_MB!$A:$F,6,0)</f>
        <v>50183</v>
      </c>
      <c r="U6282" s="14">
        <f t="shared" si="875"/>
        <v>501830</v>
      </c>
      <c r="W6282" s="64">
        <f t="shared" si="876"/>
        <v>0</v>
      </c>
      <c r="X6282" s="3" t="str">
        <f t="shared" si="877"/>
        <v>8</v>
      </c>
      <c r="Z6282" s="14">
        <f t="shared" si="878"/>
        <v>40146.400000000001</v>
      </c>
      <c r="AA6282" s="7">
        <f>VLOOKUP(G6282,[2]Ma_KH!$A:$R,14,0)</f>
        <v>60</v>
      </c>
      <c r="AD6282" s="7" t="str">
        <f>IFERROR(VLOOKUP(J6282,'Chuyển Mã'!$B$3:$C$9,2,0),"")</f>
        <v>Tỉnh</v>
      </c>
      <c r="AE6282" s="7" t="str">
        <f t="shared" si="873"/>
        <v>Giò Tai Lưỡi Xào 250</v>
      </c>
      <c r="AF6282" s="7">
        <f t="shared" si="874"/>
        <v>10</v>
      </c>
    </row>
    <row r="6283" spans="1:32" x14ac:dyDescent="0.25">
      <c r="A6283" s="11">
        <v>45907</v>
      </c>
      <c r="B6283" s="25">
        <v>4176644511</v>
      </c>
      <c r="C6283" s="80" t="s">
        <v>7214</v>
      </c>
      <c r="D6283" s="81">
        <v>45913</v>
      </c>
      <c r="G6283" s="13" t="s">
        <v>7309</v>
      </c>
      <c r="I6283" s="25" t="s">
        <v>9152</v>
      </c>
      <c r="J6283" s="13" t="s">
        <v>1796</v>
      </c>
      <c r="K6283" s="13" t="s">
        <v>30</v>
      </c>
      <c r="L6283" s="25" t="str">
        <f>VLOOKUP($K6283,[2]TONG_SL!$A:$D,2,0)</f>
        <v>Gà muối 500g</v>
      </c>
      <c r="N6283" s="25" t="str">
        <f t="shared" si="872"/>
        <v>K-C6</v>
      </c>
      <c r="Q6283" s="25" t="str">
        <f>VLOOKUP(K6283,[2]TONG_SL!$A:$D,3,0)</f>
        <v>Túi</v>
      </c>
      <c r="R6283" s="1">
        <v>15</v>
      </c>
      <c r="T6283" s="1">
        <f>VLOOKUP(VLOOKUP(G6283,[2]Ma_KH!$A:$R,18,0)&amp;K6283,[2]Gia_MB!$A:$F,6,0)</f>
        <v>111058</v>
      </c>
      <c r="U6283" s="14">
        <f t="shared" si="875"/>
        <v>1665870</v>
      </c>
      <c r="W6283" s="64">
        <f t="shared" si="876"/>
        <v>0</v>
      </c>
      <c r="X6283" s="3" t="str">
        <f t="shared" si="877"/>
        <v>8</v>
      </c>
      <c r="Z6283" s="14">
        <f t="shared" si="878"/>
        <v>133269.6</v>
      </c>
      <c r="AA6283" s="7">
        <f>VLOOKUP(G6283,[2]Ma_KH!$A:$R,14,0)</f>
        <v>60</v>
      </c>
      <c r="AD6283" s="7" t="str">
        <f>IFERROR(VLOOKUP(J6283,'Chuyển Mã'!$B$3:$C$9,2,0),"")</f>
        <v>Tỉnh</v>
      </c>
      <c r="AE6283" s="7" t="str">
        <f t="shared" si="873"/>
        <v>Gà muối 500g</v>
      </c>
      <c r="AF6283" s="7">
        <f t="shared" si="874"/>
        <v>15</v>
      </c>
    </row>
    <row r="6284" spans="1:32" x14ac:dyDescent="0.25">
      <c r="A6284" s="11">
        <v>45907</v>
      </c>
      <c r="B6284" s="25">
        <v>4176644511</v>
      </c>
      <c r="C6284" s="80" t="s">
        <v>7214</v>
      </c>
      <c r="D6284" s="81">
        <v>45913</v>
      </c>
      <c r="G6284" s="13" t="s">
        <v>7309</v>
      </c>
      <c r="I6284" s="25" t="s">
        <v>9152</v>
      </c>
      <c r="J6284" s="13" t="s">
        <v>1796</v>
      </c>
      <c r="K6284" s="13" t="s">
        <v>27</v>
      </c>
      <c r="L6284" s="25" t="str">
        <f>VLOOKUP($K6284,[2]TONG_SL!$A:$D,2,0)</f>
        <v>Chân giò heo muối 300g</v>
      </c>
      <c r="N6284" s="25" t="str">
        <f t="shared" si="872"/>
        <v>K-C6</v>
      </c>
      <c r="Q6284" s="25" t="str">
        <f>VLOOKUP(K6284,[2]TONG_SL!$A:$D,3,0)</f>
        <v>Túi</v>
      </c>
      <c r="R6284" s="1">
        <v>10</v>
      </c>
      <c r="T6284" s="1">
        <f>VLOOKUP(VLOOKUP(G6284,[2]Ma_KH!$A:$R,18,0)&amp;K6284,[2]Gia_MB!$A:$F,6,0)</f>
        <v>73431</v>
      </c>
      <c r="U6284" s="14">
        <f t="shared" si="875"/>
        <v>734310</v>
      </c>
      <c r="W6284" s="64">
        <f t="shared" si="876"/>
        <v>0</v>
      </c>
      <c r="X6284" s="3" t="str">
        <f t="shared" si="877"/>
        <v>8</v>
      </c>
      <c r="Z6284" s="14">
        <f t="shared" si="878"/>
        <v>58744.800000000003</v>
      </c>
      <c r="AA6284" s="7">
        <f>VLOOKUP(G6284,[2]Ma_KH!$A:$R,14,0)</f>
        <v>60</v>
      </c>
      <c r="AD6284" s="7" t="str">
        <f>IFERROR(VLOOKUP(J6284,'Chuyển Mã'!$B$3:$C$9,2,0),"")</f>
        <v>Tỉnh</v>
      </c>
      <c r="AE6284" s="7" t="str">
        <f t="shared" si="873"/>
        <v>Chân giò heo muối 300g</v>
      </c>
      <c r="AF6284" s="7">
        <f t="shared" si="874"/>
        <v>10</v>
      </c>
    </row>
    <row r="6285" spans="1:32" x14ac:dyDescent="0.25">
      <c r="A6285" s="11">
        <v>45907</v>
      </c>
      <c r="B6285" s="25">
        <v>4176644225</v>
      </c>
      <c r="C6285" s="80" t="s">
        <v>7214</v>
      </c>
      <c r="D6285" s="81">
        <v>45913</v>
      </c>
      <c r="G6285" s="13" t="s">
        <v>7309</v>
      </c>
      <c r="I6285" s="25" t="s">
        <v>9152</v>
      </c>
      <c r="J6285" s="13" t="s">
        <v>1796</v>
      </c>
      <c r="K6285" s="13" t="s">
        <v>39</v>
      </c>
      <c r="L6285" s="25" t="str">
        <f>VLOOKUP($K6285,[2]TONG_SL!$A:$D,2,0)</f>
        <v>Chả cốm 300g</v>
      </c>
      <c r="N6285" s="25" t="str">
        <f t="shared" si="872"/>
        <v>K-C6</v>
      </c>
      <c r="Q6285" s="25" t="str">
        <f>VLOOKUP(K6285,[2]TONG_SL!$A:$D,3,0)</f>
        <v>Túi</v>
      </c>
      <c r="R6285" s="1">
        <v>5</v>
      </c>
      <c r="T6285" s="1">
        <f>VLOOKUP(VLOOKUP(G6285,[2]Ma_KH!$A:$R,18,0)&amp;K6285,[2]Gia_MB!$A:$F,6,0)</f>
        <v>74250</v>
      </c>
      <c r="U6285" s="14">
        <f t="shared" si="875"/>
        <v>371250</v>
      </c>
      <c r="W6285" s="64">
        <f t="shared" si="876"/>
        <v>0</v>
      </c>
      <c r="X6285" s="3" t="str">
        <f t="shared" si="877"/>
        <v>8</v>
      </c>
      <c r="Z6285" s="14">
        <f t="shared" si="878"/>
        <v>29700</v>
      </c>
      <c r="AA6285" s="7">
        <f>VLOOKUP(G6285,[2]Ma_KH!$A:$R,14,0)</f>
        <v>60</v>
      </c>
      <c r="AD6285" s="7" t="str">
        <f>IFERROR(VLOOKUP(J6285,'Chuyển Mã'!$B$3:$C$9,2,0),"")</f>
        <v>Tỉnh</v>
      </c>
      <c r="AE6285" s="7" t="str">
        <f t="shared" si="873"/>
        <v>Chả cốm 300g</v>
      </c>
      <c r="AF6285" s="7">
        <f t="shared" si="874"/>
        <v>5</v>
      </c>
    </row>
    <row r="6286" spans="1:32" x14ac:dyDescent="0.25">
      <c r="A6286" s="11">
        <v>45907</v>
      </c>
      <c r="B6286" s="25">
        <v>4176644225</v>
      </c>
      <c r="C6286" s="80" t="s">
        <v>7214</v>
      </c>
      <c r="D6286" s="81">
        <v>45913</v>
      </c>
      <c r="G6286" s="13" t="s">
        <v>7309</v>
      </c>
      <c r="I6286" s="25" t="s">
        <v>9153</v>
      </c>
      <c r="J6286" s="13" t="s">
        <v>1796</v>
      </c>
      <c r="K6286" s="13" t="s">
        <v>8963</v>
      </c>
      <c r="L6286" s="25" t="str">
        <f>VLOOKUP($K6286,[2]TONG_SL!$A:$D,2,0)</f>
        <v>Giò sụn gà 250g</v>
      </c>
      <c r="N6286" s="25" t="str">
        <f t="shared" si="872"/>
        <v>K-C6</v>
      </c>
      <c r="Q6286" s="25" t="str">
        <f>VLOOKUP(K6286,[2]TONG_SL!$A:$D,3,0)</f>
        <v>Túi</v>
      </c>
      <c r="R6286" s="1">
        <v>5</v>
      </c>
      <c r="T6286" s="1">
        <f>VLOOKUP(VLOOKUP(G6286,[2]Ma_KH!$A:$R,18,0)&amp;K6286,[2]Gia_MB!$A:$F,6,0)</f>
        <v>50400</v>
      </c>
      <c r="U6286" s="14">
        <f t="shared" si="875"/>
        <v>252000</v>
      </c>
      <c r="W6286" s="64">
        <f t="shared" si="876"/>
        <v>0</v>
      </c>
      <c r="X6286" s="3" t="str">
        <f t="shared" si="877"/>
        <v>8</v>
      </c>
      <c r="Z6286" s="14">
        <f t="shared" si="878"/>
        <v>20160</v>
      </c>
      <c r="AA6286" s="7">
        <f>VLOOKUP(G6286,[2]Ma_KH!$A:$R,14,0)</f>
        <v>60</v>
      </c>
      <c r="AD6286" s="7" t="str">
        <f>IFERROR(VLOOKUP(J6286,'Chuyển Mã'!$B$3:$C$9,2,0),"")</f>
        <v>Tỉnh</v>
      </c>
      <c r="AE6286" s="7" t="str">
        <f t="shared" si="873"/>
        <v>Giò sụn gà 250g</v>
      </c>
      <c r="AF6286" s="7">
        <f t="shared" si="874"/>
        <v>5</v>
      </c>
    </row>
    <row r="6287" spans="1:32" x14ac:dyDescent="0.25">
      <c r="A6287" s="11">
        <v>45907</v>
      </c>
      <c r="B6287" s="25">
        <v>4176644225</v>
      </c>
      <c r="C6287" s="80" t="s">
        <v>7214</v>
      </c>
      <c r="D6287" s="81">
        <v>45913</v>
      </c>
      <c r="G6287" s="13" t="s">
        <v>7309</v>
      </c>
      <c r="I6287" s="25" t="s">
        <v>9153</v>
      </c>
      <c r="J6287" s="13" t="s">
        <v>1796</v>
      </c>
      <c r="K6287" s="13" t="s">
        <v>8878</v>
      </c>
      <c r="L6287" s="25" t="str">
        <f>VLOOKUP($K6287,[2]TONG_SL!$A:$D,2,0)</f>
        <v>Chân giò heo muối 300g</v>
      </c>
      <c r="N6287" s="25" t="str">
        <f t="shared" si="872"/>
        <v>K-C6</v>
      </c>
      <c r="Q6287" s="25" t="str">
        <f>VLOOKUP(K6287,[2]TONG_SL!$A:$D,3,0)</f>
        <v>Túi</v>
      </c>
      <c r="R6287" s="1">
        <v>18</v>
      </c>
      <c r="T6287" s="1">
        <f>VLOOKUP(VLOOKUP(G6287,[2]Ma_KH!$A:$R,18,0)&amp;K6287,[2]Gia_MB!$A:$F,6,0)</f>
        <v>73431</v>
      </c>
      <c r="U6287" s="14">
        <f t="shared" si="875"/>
        <v>1321758</v>
      </c>
      <c r="W6287" s="64">
        <f t="shared" si="876"/>
        <v>0</v>
      </c>
      <c r="X6287" s="3" t="str">
        <f t="shared" si="877"/>
        <v>8</v>
      </c>
      <c r="Z6287" s="14">
        <f t="shared" si="878"/>
        <v>105740.64</v>
      </c>
      <c r="AA6287" s="7">
        <f>VLOOKUP(G6287,[2]Ma_KH!$A:$R,14,0)</f>
        <v>60</v>
      </c>
      <c r="AD6287" s="7" t="str">
        <f>IFERROR(VLOOKUP(J6287,'Chuyển Mã'!$B$3:$C$9,2,0),"")</f>
        <v>Tỉnh</v>
      </c>
      <c r="AE6287" s="7" t="str">
        <f t="shared" si="873"/>
        <v>Chân giò heo muối 300g</v>
      </c>
      <c r="AF6287" s="7">
        <f t="shared" si="874"/>
        <v>18</v>
      </c>
    </row>
    <row r="6288" spans="1:32" x14ac:dyDescent="0.25">
      <c r="A6288" s="11">
        <v>45907</v>
      </c>
      <c r="B6288" s="25">
        <v>4176644225</v>
      </c>
      <c r="C6288" s="80" t="s">
        <v>7214</v>
      </c>
      <c r="D6288" s="81">
        <v>45913</v>
      </c>
      <c r="G6288" s="13" t="s">
        <v>7309</v>
      </c>
      <c r="I6288" s="25" t="s">
        <v>9153</v>
      </c>
      <c r="J6288" s="13" t="s">
        <v>1796</v>
      </c>
      <c r="K6288" s="13" t="s">
        <v>39</v>
      </c>
      <c r="L6288" s="25" t="str">
        <f>VLOOKUP($K6288,[2]TONG_SL!$A:$D,2,0)</f>
        <v>Chả cốm 300g</v>
      </c>
      <c r="N6288" s="25" t="str">
        <f t="shared" si="872"/>
        <v>K-C6</v>
      </c>
      <c r="Q6288" s="25" t="str">
        <f>VLOOKUP(K6288,[2]TONG_SL!$A:$D,3,0)</f>
        <v>Túi</v>
      </c>
      <c r="R6288" s="1">
        <v>10</v>
      </c>
      <c r="T6288" s="1">
        <f>VLOOKUP(VLOOKUP(G6288,[2]Ma_KH!$A:$R,18,0)&amp;K6288,[2]Gia_MB!$A:$F,6,0)</f>
        <v>74250</v>
      </c>
      <c r="U6288" s="14">
        <f t="shared" si="875"/>
        <v>742500</v>
      </c>
      <c r="W6288" s="64">
        <f t="shared" si="876"/>
        <v>0</v>
      </c>
      <c r="X6288" s="3" t="str">
        <f t="shared" si="877"/>
        <v>8</v>
      </c>
      <c r="Z6288" s="14">
        <f t="shared" si="878"/>
        <v>59400</v>
      </c>
      <c r="AA6288" s="7">
        <f>VLOOKUP(G6288,[2]Ma_KH!$A:$R,14,0)</f>
        <v>60</v>
      </c>
      <c r="AD6288" s="7" t="str">
        <f>IFERROR(VLOOKUP(J6288,'Chuyển Mã'!$B$3:$C$9,2,0),"")</f>
        <v>Tỉnh</v>
      </c>
      <c r="AE6288" s="7" t="str">
        <f t="shared" si="873"/>
        <v>Chả cốm 300g</v>
      </c>
      <c r="AF6288" s="7">
        <f t="shared" si="874"/>
        <v>10</v>
      </c>
    </row>
    <row r="6289" spans="1:32" x14ac:dyDescent="0.25">
      <c r="A6289" s="11">
        <v>45907</v>
      </c>
      <c r="B6289" s="25">
        <v>4176644225</v>
      </c>
      <c r="C6289" s="80" t="s">
        <v>7214</v>
      </c>
      <c r="D6289" s="81">
        <v>45913</v>
      </c>
      <c r="G6289" s="13" t="s">
        <v>7309</v>
      </c>
      <c r="I6289" s="25" t="s">
        <v>9153</v>
      </c>
      <c r="J6289" s="13" t="s">
        <v>1796</v>
      </c>
      <c r="K6289" s="13" t="s">
        <v>32</v>
      </c>
      <c r="L6289" s="25" t="str">
        <f>VLOOKUP($K6289,[2]TONG_SL!$A:$D,2,0)</f>
        <v>Giò Tai Lưỡi Xào 250</v>
      </c>
      <c r="N6289" s="25" t="str">
        <f t="shared" si="872"/>
        <v>K-C6</v>
      </c>
      <c r="Q6289" s="25" t="str">
        <f>VLOOKUP(K6289,[2]TONG_SL!$A:$D,3,0)</f>
        <v>Túi</v>
      </c>
      <c r="R6289" s="1">
        <v>6</v>
      </c>
      <c r="T6289" s="1">
        <f>VLOOKUP(VLOOKUP(G6289,[2]Ma_KH!$A:$R,18,0)&amp;K6289,[2]Gia_MB!$A:$F,6,0)</f>
        <v>50183</v>
      </c>
      <c r="U6289" s="14">
        <f t="shared" si="875"/>
        <v>301098</v>
      </c>
      <c r="W6289" s="64">
        <f t="shared" si="876"/>
        <v>0</v>
      </c>
      <c r="X6289" s="3" t="str">
        <f t="shared" si="877"/>
        <v>8</v>
      </c>
      <c r="Z6289" s="14">
        <f t="shared" si="878"/>
        <v>24087.84</v>
      </c>
      <c r="AA6289" s="7">
        <f>VLOOKUP(G6289,[2]Ma_KH!$A:$R,14,0)</f>
        <v>60</v>
      </c>
      <c r="AD6289" s="7" t="str">
        <f>IFERROR(VLOOKUP(J6289,'Chuyển Mã'!$B$3:$C$9,2,0),"")</f>
        <v>Tỉnh</v>
      </c>
      <c r="AE6289" s="7" t="str">
        <f t="shared" si="873"/>
        <v>Giò Tai Lưỡi Xào 250</v>
      </c>
      <c r="AF6289" s="7">
        <f t="shared" si="874"/>
        <v>6</v>
      </c>
    </row>
    <row r="6290" spans="1:32" x14ac:dyDescent="0.25">
      <c r="A6290" s="11">
        <v>45907</v>
      </c>
      <c r="B6290" s="25">
        <v>4176644295</v>
      </c>
      <c r="C6290" s="80" t="s">
        <v>7214</v>
      </c>
      <c r="D6290" s="81">
        <v>45913</v>
      </c>
      <c r="G6290" s="13" t="s">
        <v>7309</v>
      </c>
      <c r="I6290" s="25" t="s">
        <v>9153</v>
      </c>
      <c r="J6290" s="13" t="s">
        <v>1796</v>
      </c>
      <c r="K6290" s="13" t="s">
        <v>8962</v>
      </c>
      <c r="L6290" s="25" t="str">
        <f>VLOOKUP($K6290,[2]TONG_SL!$A:$D,2,0)</f>
        <v>Giò lụa cây 250g</v>
      </c>
      <c r="N6290" s="25" t="str">
        <f t="shared" si="872"/>
        <v>K-C6</v>
      </c>
      <c r="Q6290" s="25" t="str">
        <f>VLOOKUP(K6290,[2]TONG_SL!$A:$D,3,0)</f>
        <v>Túi</v>
      </c>
      <c r="R6290" s="1">
        <v>5</v>
      </c>
      <c r="T6290" s="1">
        <f>VLOOKUP(VLOOKUP(G6290,[2]Ma_KH!$A:$R,18,0)&amp;K6290,[2]Gia_MB!$A:$F,6,0)</f>
        <v>49500</v>
      </c>
      <c r="U6290" s="14">
        <f t="shared" si="875"/>
        <v>247500</v>
      </c>
      <c r="W6290" s="64">
        <f t="shared" si="876"/>
        <v>0</v>
      </c>
      <c r="X6290" s="3" t="str">
        <f t="shared" si="877"/>
        <v>8</v>
      </c>
      <c r="Z6290" s="14">
        <f t="shared" si="878"/>
        <v>19800</v>
      </c>
      <c r="AA6290" s="7">
        <f>VLOOKUP(G6290,[2]Ma_KH!$A:$R,14,0)</f>
        <v>60</v>
      </c>
      <c r="AD6290" s="7" t="str">
        <f>IFERROR(VLOOKUP(J6290,'Chuyển Mã'!$B$3:$C$9,2,0),"")</f>
        <v>Tỉnh</v>
      </c>
      <c r="AE6290" s="7" t="str">
        <f t="shared" si="873"/>
        <v>Giò lụa cây 250g</v>
      </c>
      <c r="AF6290" s="7">
        <f t="shared" si="874"/>
        <v>5</v>
      </c>
    </row>
    <row r="6291" spans="1:32" x14ac:dyDescent="0.25">
      <c r="A6291" s="11">
        <v>45907</v>
      </c>
      <c r="B6291" s="25">
        <v>4176644295</v>
      </c>
      <c r="C6291" s="80" t="s">
        <v>7214</v>
      </c>
      <c r="D6291" s="81">
        <v>45913</v>
      </c>
      <c r="G6291" s="13" t="s">
        <v>7316</v>
      </c>
      <c r="I6291" s="25" t="s">
        <v>9154</v>
      </c>
      <c r="J6291" s="13" t="s">
        <v>1796</v>
      </c>
      <c r="K6291" s="13" t="s">
        <v>8878</v>
      </c>
      <c r="L6291" s="25" t="str">
        <f>VLOOKUP($K6291,[2]TONG_SL!$A:$D,2,0)</f>
        <v>Chân giò heo muối 300g</v>
      </c>
      <c r="N6291" s="25" t="str">
        <f t="shared" si="872"/>
        <v>K-C6</v>
      </c>
      <c r="Q6291" s="25" t="str">
        <f>VLOOKUP(K6291,[2]TONG_SL!$A:$D,3,0)</f>
        <v>Túi</v>
      </c>
      <c r="R6291" s="1">
        <v>10</v>
      </c>
      <c r="T6291" s="1">
        <f>VLOOKUP(VLOOKUP(G6291,[2]Ma_KH!$A:$R,18,0)&amp;K6291,[2]Gia_MB!$A:$F,6,0)</f>
        <v>73431</v>
      </c>
      <c r="U6291" s="14">
        <f t="shared" si="875"/>
        <v>734310</v>
      </c>
      <c r="W6291" s="64">
        <f t="shared" si="876"/>
        <v>0</v>
      </c>
      <c r="X6291" s="3" t="str">
        <f t="shared" si="877"/>
        <v>8</v>
      </c>
      <c r="Z6291" s="14">
        <f t="shared" si="878"/>
        <v>58744.800000000003</v>
      </c>
      <c r="AA6291" s="7">
        <f>VLOOKUP(G6291,[2]Ma_KH!$A:$R,14,0)</f>
        <v>60</v>
      </c>
      <c r="AD6291" s="7" t="str">
        <f>IFERROR(VLOOKUP(J6291,'Chuyển Mã'!$B$3:$C$9,2,0),"")</f>
        <v>Tỉnh</v>
      </c>
      <c r="AE6291" s="7" t="str">
        <f t="shared" si="873"/>
        <v>Chân giò heo muối 300g</v>
      </c>
      <c r="AF6291" s="7">
        <f t="shared" si="874"/>
        <v>10</v>
      </c>
    </row>
    <row r="6292" spans="1:32" x14ac:dyDescent="0.25">
      <c r="A6292" s="11">
        <v>45907</v>
      </c>
      <c r="B6292" s="25">
        <v>4176644295</v>
      </c>
      <c r="C6292" s="80" t="s">
        <v>7214</v>
      </c>
      <c r="D6292" s="81">
        <v>45913</v>
      </c>
      <c r="G6292" s="13" t="s">
        <v>7316</v>
      </c>
      <c r="I6292" s="25" t="s">
        <v>9154</v>
      </c>
      <c r="J6292" s="13" t="s">
        <v>1796</v>
      </c>
      <c r="K6292" s="13" t="s">
        <v>8963</v>
      </c>
      <c r="L6292" s="25" t="str">
        <f>VLOOKUP($K6292,[2]TONG_SL!$A:$D,2,0)</f>
        <v>Giò sụn gà 250g</v>
      </c>
      <c r="N6292" s="25" t="str">
        <f t="shared" si="872"/>
        <v>K-C6</v>
      </c>
      <c r="Q6292" s="25" t="str">
        <f>VLOOKUP(K6292,[2]TONG_SL!$A:$D,3,0)</f>
        <v>Túi</v>
      </c>
      <c r="R6292" s="1">
        <v>3</v>
      </c>
      <c r="T6292" s="1">
        <f>VLOOKUP(VLOOKUP(G6292,[2]Ma_KH!$A:$R,18,0)&amp;K6292,[2]Gia_MB!$A:$F,6,0)</f>
        <v>50400</v>
      </c>
      <c r="U6292" s="14">
        <f t="shared" si="875"/>
        <v>151200</v>
      </c>
      <c r="W6292" s="64">
        <f t="shared" si="876"/>
        <v>0</v>
      </c>
      <c r="X6292" s="3" t="str">
        <f t="shared" si="877"/>
        <v>8</v>
      </c>
      <c r="Z6292" s="14">
        <f t="shared" si="878"/>
        <v>12096</v>
      </c>
      <c r="AA6292" s="7">
        <f>VLOOKUP(G6292,[2]Ma_KH!$A:$R,14,0)</f>
        <v>60</v>
      </c>
      <c r="AD6292" s="7" t="str">
        <f>IFERROR(VLOOKUP(J6292,'Chuyển Mã'!$B$3:$C$9,2,0),"")</f>
        <v>Tỉnh</v>
      </c>
      <c r="AE6292" s="7" t="str">
        <f t="shared" si="873"/>
        <v>Giò sụn gà 250g</v>
      </c>
      <c r="AF6292" s="7">
        <f t="shared" si="874"/>
        <v>3</v>
      </c>
    </row>
    <row r="6293" spans="1:32" x14ac:dyDescent="0.25">
      <c r="A6293" s="11">
        <v>45907</v>
      </c>
      <c r="B6293" s="25">
        <v>4176644295</v>
      </c>
      <c r="C6293" s="80" t="s">
        <v>7214</v>
      </c>
      <c r="D6293" s="81">
        <v>45913</v>
      </c>
      <c r="G6293" s="13" t="s">
        <v>7316</v>
      </c>
      <c r="I6293" s="25" t="s">
        <v>9154</v>
      </c>
      <c r="J6293" s="13" t="s">
        <v>1796</v>
      </c>
      <c r="K6293" s="13" t="s">
        <v>8962</v>
      </c>
      <c r="L6293" s="25" t="str">
        <f>VLOOKUP($K6293,[2]TONG_SL!$A:$D,2,0)</f>
        <v>Giò lụa cây 250g</v>
      </c>
      <c r="N6293" s="25" t="str">
        <f t="shared" si="872"/>
        <v>K-C6</v>
      </c>
      <c r="Q6293" s="25" t="str">
        <f>VLOOKUP(K6293,[2]TONG_SL!$A:$D,3,0)</f>
        <v>Túi</v>
      </c>
      <c r="R6293" s="1">
        <v>3</v>
      </c>
      <c r="T6293" s="1">
        <f>VLOOKUP(VLOOKUP(G6293,[2]Ma_KH!$A:$R,18,0)&amp;K6293,[2]Gia_MB!$A:$F,6,0)</f>
        <v>49500</v>
      </c>
      <c r="U6293" s="14">
        <f t="shared" si="875"/>
        <v>148500</v>
      </c>
      <c r="W6293" s="64">
        <f t="shared" si="876"/>
        <v>0</v>
      </c>
      <c r="X6293" s="3" t="str">
        <f t="shared" si="877"/>
        <v>8</v>
      </c>
      <c r="Z6293" s="14">
        <f t="shared" si="878"/>
        <v>11880</v>
      </c>
      <c r="AA6293" s="7">
        <f>VLOOKUP(G6293,[2]Ma_KH!$A:$R,14,0)</f>
        <v>60</v>
      </c>
      <c r="AD6293" s="7" t="str">
        <f>IFERROR(VLOOKUP(J6293,'Chuyển Mã'!$B$3:$C$9,2,0),"")</f>
        <v>Tỉnh</v>
      </c>
      <c r="AE6293" s="7" t="str">
        <f t="shared" si="873"/>
        <v>Giò lụa cây 250g</v>
      </c>
      <c r="AF6293" s="7">
        <f t="shared" si="874"/>
        <v>3</v>
      </c>
    </row>
    <row r="6294" spans="1:32" x14ac:dyDescent="0.25">
      <c r="A6294" s="11">
        <v>45907</v>
      </c>
      <c r="B6294" s="25">
        <v>4176644295</v>
      </c>
      <c r="C6294" s="80" t="s">
        <v>7214</v>
      </c>
      <c r="D6294" s="81">
        <v>45913</v>
      </c>
      <c r="G6294" s="13" t="s">
        <v>7316</v>
      </c>
      <c r="I6294" s="25" t="s">
        <v>9154</v>
      </c>
      <c r="J6294" s="13" t="s">
        <v>1796</v>
      </c>
      <c r="K6294" s="13" t="s">
        <v>8879</v>
      </c>
      <c r="L6294" s="25" t="str">
        <f>VLOOKUP($K6294,[2]TONG_SL!$A:$D,2,0)</f>
        <v>Mọc Nấm Hương 250g</v>
      </c>
      <c r="N6294" s="25" t="str">
        <f t="shared" si="872"/>
        <v>K-C6</v>
      </c>
      <c r="Q6294" s="25" t="str">
        <f>VLOOKUP(K6294,[2]TONG_SL!$A:$D,3,0)</f>
        <v>Túi</v>
      </c>
      <c r="R6294" s="1">
        <v>3</v>
      </c>
      <c r="T6294" s="1">
        <f>VLOOKUP(VLOOKUP(G6294,[2]Ma_KH!$A:$R,18,0)&amp;K6294,[2]Gia_MB!$A:$F,6,0)</f>
        <v>46000</v>
      </c>
      <c r="U6294" s="14">
        <f t="shared" si="875"/>
        <v>138000</v>
      </c>
      <c r="W6294" s="64">
        <f t="shared" si="876"/>
        <v>0</v>
      </c>
      <c r="X6294" s="3" t="str">
        <f t="shared" si="877"/>
        <v>8</v>
      </c>
      <c r="Z6294" s="14">
        <f t="shared" si="878"/>
        <v>11040</v>
      </c>
      <c r="AA6294" s="7">
        <f>VLOOKUP(G6294,[2]Ma_KH!$A:$R,14,0)</f>
        <v>60</v>
      </c>
      <c r="AD6294" s="7" t="str">
        <f>IFERROR(VLOOKUP(J6294,'Chuyển Mã'!$B$3:$C$9,2,0),"")</f>
        <v>Tỉnh</v>
      </c>
      <c r="AE6294" s="7" t="str">
        <f t="shared" si="873"/>
        <v>Mọc Nấm Hương 250g</v>
      </c>
      <c r="AF6294" s="7">
        <f t="shared" si="874"/>
        <v>3</v>
      </c>
    </row>
    <row r="6295" spans="1:32" x14ac:dyDescent="0.25">
      <c r="A6295" s="11">
        <v>45907</v>
      </c>
      <c r="B6295" s="25">
        <v>4176644295</v>
      </c>
      <c r="C6295" s="80" t="s">
        <v>7214</v>
      </c>
      <c r="D6295" s="81">
        <v>45913</v>
      </c>
      <c r="G6295" s="13" t="s">
        <v>7316</v>
      </c>
      <c r="I6295" s="25" t="s">
        <v>9154</v>
      </c>
      <c r="J6295" s="13" t="s">
        <v>1796</v>
      </c>
      <c r="K6295" s="13" t="s">
        <v>32</v>
      </c>
      <c r="L6295" s="25" t="str">
        <f>VLOOKUP($K6295,[2]TONG_SL!$A:$D,2,0)</f>
        <v>Giò Tai Lưỡi Xào 250</v>
      </c>
      <c r="N6295" s="25" t="str">
        <f t="shared" si="872"/>
        <v>K-C6</v>
      </c>
      <c r="Q6295" s="25" t="str">
        <f>VLOOKUP(K6295,[2]TONG_SL!$A:$D,3,0)</f>
        <v>Túi</v>
      </c>
      <c r="R6295" s="1">
        <v>6</v>
      </c>
      <c r="T6295" s="1">
        <f>VLOOKUP(VLOOKUP(G6295,[2]Ma_KH!$A:$R,18,0)&amp;K6295,[2]Gia_MB!$A:$F,6,0)</f>
        <v>50183</v>
      </c>
      <c r="U6295" s="14">
        <f t="shared" si="875"/>
        <v>301098</v>
      </c>
      <c r="W6295" s="64">
        <f t="shared" si="876"/>
        <v>0</v>
      </c>
      <c r="X6295" s="3" t="str">
        <f t="shared" si="877"/>
        <v>8</v>
      </c>
      <c r="Z6295" s="14">
        <f t="shared" si="878"/>
        <v>24087.84</v>
      </c>
      <c r="AA6295" s="7">
        <f>VLOOKUP(G6295,[2]Ma_KH!$A:$R,14,0)</f>
        <v>60</v>
      </c>
      <c r="AD6295" s="7" t="str">
        <f>IFERROR(VLOOKUP(J6295,'Chuyển Mã'!$B$3:$C$9,2,0),"")</f>
        <v>Tỉnh</v>
      </c>
      <c r="AE6295" s="7" t="str">
        <f t="shared" si="873"/>
        <v>Giò Tai Lưỡi Xào 250</v>
      </c>
      <c r="AF6295" s="7">
        <f t="shared" si="874"/>
        <v>6</v>
      </c>
    </row>
    <row r="6296" spans="1:32" x14ac:dyDescent="0.25">
      <c r="A6296" s="11">
        <v>45907</v>
      </c>
      <c r="B6296" s="25">
        <v>4176644295</v>
      </c>
      <c r="C6296" s="80" t="s">
        <v>7214</v>
      </c>
      <c r="D6296" s="81">
        <v>45913</v>
      </c>
      <c r="G6296" s="13" t="s">
        <v>7316</v>
      </c>
      <c r="I6296" s="25" t="s">
        <v>9154</v>
      </c>
      <c r="J6296" s="13" t="s">
        <v>1796</v>
      </c>
      <c r="K6296" s="13" t="s">
        <v>35</v>
      </c>
      <c r="L6296" s="25" t="str">
        <f>VLOOKUP($K6296,[2]TONG_SL!$A:$D,2,0)</f>
        <v>Tai heo muối 200g</v>
      </c>
      <c r="N6296" s="25" t="str">
        <f t="shared" si="872"/>
        <v>K-C6</v>
      </c>
      <c r="Q6296" s="25" t="str">
        <f>VLOOKUP(K6296,[2]TONG_SL!$A:$D,3,0)</f>
        <v>Túi</v>
      </c>
      <c r="R6296" s="1">
        <v>6</v>
      </c>
      <c r="T6296" s="1">
        <f>VLOOKUP(VLOOKUP(G6296,[2]Ma_KH!$A:$R,18,0)&amp;K6296,[2]Gia_MB!$A:$F,6,0)</f>
        <v>55595</v>
      </c>
      <c r="U6296" s="14">
        <f t="shared" si="875"/>
        <v>333570</v>
      </c>
      <c r="W6296" s="64">
        <f t="shared" si="876"/>
        <v>0</v>
      </c>
      <c r="X6296" s="3" t="str">
        <f t="shared" si="877"/>
        <v>8</v>
      </c>
      <c r="Z6296" s="14">
        <f t="shared" si="878"/>
        <v>26685.600000000002</v>
      </c>
      <c r="AA6296" s="7">
        <f>VLOOKUP(G6296,[2]Ma_KH!$A:$R,14,0)</f>
        <v>60</v>
      </c>
      <c r="AD6296" s="7" t="str">
        <f>IFERROR(VLOOKUP(J6296,'Chuyển Mã'!$B$3:$C$9,2,0),"")</f>
        <v>Tỉnh</v>
      </c>
      <c r="AE6296" s="7" t="str">
        <f t="shared" si="873"/>
        <v>Tai heo muối 200g</v>
      </c>
      <c r="AF6296" s="7">
        <f t="shared" si="874"/>
        <v>6</v>
      </c>
    </row>
    <row r="6297" spans="1:32" x14ac:dyDescent="0.25">
      <c r="A6297" s="11">
        <v>45907</v>
      </c>
      <c r="B6297" s="25">
        <v>4176644423</v>
      </c>
      <c r="C6297" s="80" t="s">
        <v>7214</v>
      </c>
      <c r="D6297" s="81">
        <v>45913</v>
      </c>
      <c r="G6297" s="13" t="s">
        <v>7316</v>
      </c>
      <c r="I6297" s="25" t="s">
        <v>9154</v>
      </c>
      <c r="J6297" s="13" t="s">
        <v>1796</v>
      </c>
      <c r="K6297" s="13" t="s">
        <v>30</v>
      </c>
      <c r="L6297" s="25" t="str">
        <f>VLOOKUP($K6297,[2]TONG_SL!$A:$D,2,0)</f>
        <v>Gà muối 500g</v>
      </c>
      <c r="N6297" s="25" t="str">
        <f t="shared" si="872"/>
        <v>K-C6</v>
      </c>
      <c r="Q6297" s="25" t="str">
        <f>VLOOKUP(K6297,[2]TONG_SL!$A:$D,3,0)</f>
        <v>Túi</v>
      </c>
      <c r="R6297" s="1">
        <v>6</v>
      </c>
      <c r="T6297" s="1">
        <f>VLOOKUP(VLOOKUP(G6297,[2]Ma_KH!$A:$R,18,0)&amp;K6297,[2]Gia_MB!$A:$F,6,0)</f>
        <v>111058</v>
      </c>
      <c r="U6297" s="14">
        <f t="shared" si="875"/>
        <v>666348</v>
      </c>
      <c r="W6297" s="64">
        <f t="shared" si="876"/>
        <v>0</v>
      </c>
      <c r="X6297" s="3" t="str">
        <f t="shared" si="877"/>
        <v>8</v>
      </c>
      <c r="Z6297" s="14">
        <f t="shared" si="878"/>
        <v>53307.840000000004</v>
      </c>
      <c r="AA6297" s="7">
        <f>VLOOKUP(G6297,[2]Ma_KH!$A:$R,14,0)</f>
        <v>60</v>
      </c>
      <c r="AD6297" s="7" t="str">
        <f>IFERROR(VLOOKUP(J6297,'Chuyển Mã'!$B$3:$C$9,2,0),"")</f>
        <v>Tỉnh</v>
      </c>
      <c r="AE6297" s="7" t="str">
        <f t="shared" si="873"/>
        <v>Gà muối 500g</v>
      </c>
      <c r="AF6297" s="7">
        <f t="shared" si="874"/>
        <v>6</v>
      </c>
    </row>
    <row r="6298" spans="1:32" x14ac:dyDescent="0.25">
      <c r="A6298" s="11">
        <v>45907</v>
      </c>
      <c r="B6298" s="25">
        <v>4176644423</v>
      </c>
      <c r="C6298" s="80" t="s">
        <v>7214</v>
      </c>
      <c r="D6298" s="81">
        <v>45913</v>
      </c>
      <c r="G6298" s="13" t="s">
        <v>7309</v>
      </c>
      <c r="I6298" s="25" t="s">
        <v>9155</v>
      </c>
      <c r="J6298" s="13" t="s">
        <v>1796</v>
      </c>
      <c r="K6298" s="13" t="s">
        <v>39</v>
      </c>
      <c r="L6298" s="25" t="str">
        <f>VLOOKUP($K6298,[2]TONG_SL!$A:$D,2,0)</f>
        <v>Chả cốm 300g</v>
      </c>
      <c r="N6298" s="25" t="str">
        <f t="shared" si="872"/>
        <v>K-C6</v>
      </c>
      <c r="Q6298" s="25" t="str">
        <f>VLOOKUP(K6298,[2]TONG_SL!$A:$D,3,0)</f>
        <v>Túi</v>
      </c>
      <c r="R6298" s="1">
        <v>6</v>
      </c>
      <c r="T6298" s="1">
        <f>VLOOKUP(VLOOKUP(G6298,[2]Ma_KH!$A:$R,18,0)&amp;K6298,[2]Gia_MB!$A:$F,6,0)</f>
        <v>74250</v>
      </c>
      <c r="U6298" s="14">
        <f t="shared" si="875"/>
        <v>445500</v>
      </c>
      <c r="W6298" s="64">
        <f t="shared" si="876"/>
        <v>0</v>
      </c>
      <c r="X6298" s="3" t="str">
        <f t="shared" si="877"/>
        <v>8</v>
      </c>
      <c r="Z6298" s="14">
        <f t="shared" si="878"/>
        <v>35640</v>
      </c>
      <c r="AA6298" s="7">
        <f>VLOOKUP(G6298,[2]Ma_KH!$A:$R,14,0)</f>
        <v>60</v>
      </c>
      <c r="AD6298" s="7" t="str">
        <f>IFERROR(VLOOKUP(J6298,'Chuyển Mã'!$B$3:$C$9,2,0),"")</f>
        <v>Tỉnh</v>
      </c>
      <c r="AE6298" s="7" t="str">
        <f t="shared" si="873"/>
        <v>Chả cốm 300g</v>
      </c>
      <c r="AF6298" s="7">
        <f t="shared" si="874"/>
        <v>6</v>
      </c>
    </row>
    <row r="6299" spans="1:32" x14ac:dyDescent="0.25">
      <c r="A6299" s="11">
        <v>45907</v>
      </c>
      <c r="B6299" s="25">
        <v>4176644423</v>
      </c>
      <c r="C6299" s="80" t="s">
        <v>7214</v>
      </c>
      <c r="D6299" s="81">
        <v>45913</v>
      </c>
      <c r="G6299" s="13" t="s">
        <v>7309</v>
      </c>
      <c r="I6299" s="25" t="s">
        <v>9155</v>
      </c>
      <c r="J6299" s="13" t="s">
        <v>1796</v>
      </c>
      <c r="K6299" s="13" t="s">
        <v>27</v>
      </c>
      <c r="L6299" s="25" t="str">
        <f>VLOOKUP($K6299,[2]TONG_SL!$A:$D,2,0)</f>
        <v>Chân giò heo muối 300g</v>
      </c>
      <c r="N6299" s="25" t="str">
        <f t="shared" si="872"/>
        <v>K-C6</v>
      </c>
      <c r="Q6299" s="25" t="str">
        <f>VLOOKUP(K6299,[2]TONG_SL!$A:$D,3,0)</f>
        <v>Túi</v>
      </c>
      <c r="R6299" s="1">
        <v>6</v>
      </c>
      <c r="T6299" s="1">
        <f>VLOOKUP(VLOOKUP(G6299,[2]Ma_KH!$A:$R,18,0)&amp;K6299,[2]Gia_MB!$A:$F,6,0)</f>
        <v>73431</v>
      </c>
      <c r="U6299" s="14">
        <f t="shared" si="875"/>
        <v>440586</v>
      </c>
      <c r="W6299" s="64">
        <f t="shared" si="876"/>
        <v>0</v>
      </c>
      <c r="X6299" s="3" t="str">
        <f t="shared" si="877"/>
        <v>8</v>
      </c>
      <c r="Z6299" s="14">
        <f t="shared" si="878"/>
        <v>35246.879999999997</v>
      </c>
      <c r="AA6299" s="7">
        <f>VLOOKUP(G6299,[2]Ma_KH!$A:$R,14,0)</f>
        <v>60</v>
      </c>
      <c r="AD6299" s="7" t="str">
        <f>IFERROR(VLOOKUP(J6299,'Chuyển Mã'!$B$3:$C$9,2,0),"")</f>
        <v>Tỉnh</v>
      </c>
      <c r="AE6299" s="7" t="str">
        <f t="shared" si="873"/>
        <v>Chân giò heo muối 300g</v>
      </c>
      <c r="AF6299" s="7">
        <f t="shared" si="874"/>
        <v>6</v>
      </c>
    </row>
    <row r="6300" spans="1:32" x14ac:dyDescent="0.25">
      <c r="A6300" s="11">
        <v>45907</v>
      </c>
      <c r="B6300" s="25">
        <v>4176644423</v>
      </c>
      <c r="C6300" s="80" t="s">
        <v>7214</v>
      </c>
      <c r="D6300" s="81">
        <v>45913</v>
      </c>
      <c r="G6300" s="13" t="s">
        <v>7309</v>
      </c>
      <c r="I6300" s="25" t="s">
        <v>9155</v>
      </c>
      <c r="J6300" s="13" t="s">
        <v>1796</v>
      </c>
      <c r="K6300" s="13" t="s">
        <v>8963</v>
      </c>
      <c r="L6300" s="25" t="str">
        <f>VLOOKUP($K6300,[2]TONG_SL!$A:$D,2,0)</f>
        <v>Giò sụn gà 250g</v>
      </c>
      <c r="N6300" s="25" t="str">
        <f t="shared" si="872"/>
        <v>K-C6</v>
      </c>
      <c r="Q6300" s="25" t="str">
        <f>VLOOKUP(K6300,[2]TONG_SL!$A:$D,3,0)</f>
        <v>Túi</v>
      </c>
      <c r="R6300" s="1">
        <v>6</v>
      </c>
      <c r="T6300" s="1">
        <f>VLOOKUP(VLOOKUP(G6300,[2]Ma_KH!$A:$R,18,0)&amp;K6300,[2]Gia_MB!$A:$F,6,0)</f>
        <v>50400</v>
      </c>
      <c r="U6300" s="14">
        <f t="shared" si="875"/>
        <v>302400</v>
      </c>
      <c r="W6300" s="64">
        <f t="shared" si="876"/>
        <v>0</v>
      </c>
      <c r="X6300" s="3" t="str">
        <f t="shared" si="877"/>
        <v>8</v>
      </c>
      <c r="Z6300" s="14">
        <f t="shared" si="878"/>
        <v>24192</v>
      </c>
      <c r="AA6300" s="7">
        <f>VLOOKUP(G6300,[2]Ma_KH!$A:$R,14,0)</f>
        <v>60</v>
      </c>
      <c r="AD6300" s="7" t="str">
        <f>IFERROR(VLOOKUP(J6300,'Chuyển Mã'!$B$3:$C$9,2,0),"")</f>
        <v>Tỉnh</v>
      </c>
      <c r="AE6300" s="7" t="str">
        <f t="shared" si="873"/>
        <v>Giò sụn gà 250g</v>
      </c>
      <c r="AF6300" s="7">
        <f t="shared" si="874"/>
        <v>6</v>
      </c>
    </row>
    <row r="6301" spans="1:32" x14ac:dyDescent="0.25">
      <c r="A6301" s="11">
        <v>45907</v>
      </c>
      <c r="B6301" s="25">
        <v>4176644423</v>
      </c>
      <c r="C6301" s="80" t="s">
        <v>7214</v>
      </c>
      <c r="D6301" s="81">
        <v>45913</v>
      </c>
      <c r="G6301" s="13" t="s">
        <v>7309</v>
      </c>
      <c r="I6301" s="25" t="s">
        <v>9155</v>
      </c>
      <c r="J6301" s="13" t="s">
        <v>1796</v>
      </c>
      <c r="K6301" s="13" t="s">
        <v>30</v>
      </c>
      <c r="L6301" s="25" t="str">
        <f>VLOOKUP($K6301,[2]TONG_SL!$A:$D,2,0)</f>
        <v>Gà muối 500g</v>
      </c>
      <c r="N6301" s="25" t="str">
        <f t="shared" si="872"/>
        <v>K-C6</v>
      </c>
      <c r="Q6301" s="25" t="str">
        <f>VLOOKUP(K6301,[2]TONG_SL!$A:$D,3,0)</f>
        <v>Túi</v>
      </c>
      <c r="R6301" s="1">
        <v>12</v>
      </c>
      <c r="T6301" s="1">
        <f>VLOOKUP(VLOOKUP(G6301,[2]Ma_KH!$A:$R,18,0)&amp;K6301,[2]Gia_MB!$A:$F,6,0)</f>
        <v>111058</v>
      </c>
      <c r="U6301" s="14">
        <f t="shared" si="875"/>
        <v>1332696</v>
      </c>
      <c r="W6301" s="64">
        <f t="shared" si="876"/>
        <v>0</v>
      </c>
      <c r="X6301" s="3" t="str">
        <f t="shared" si="877"/>
        <v>8</v>
      </c>
      <c r="Z6301" s="14">
        <f t="shared" si="878"/>
        <v>106615.68000000001</v>
      </c>
      <c r="AA6301" s="7">
        <f>VLOOKUP(G6301,[2]Ma_KH!$A:$R,14,0)</f>
        <v>60</v>
      </c>
      <c r="AD6301" s="7" t="str">
        <f>IFERROR(VLOOKUP(J6301,'Chuyển Mã'!$B$3:$C$9,2,0),"")</f>
        <v>Tỉnh</v>
      </c>
      <c r="AE6301" s="7" t="str">
        <f t="shared" si="873"/>
        <v>Gà muối 500g</v>
      </c>
      <c r="AF6301" s="7">
        <f t="shared" si="874"/>
        <v>12</v>
      </c>
    </row>
    <row r="6302" spans="1:32" x14ac:dyDescent="0.25">
      <c r="A6302" s="11">
        <v>45907</v>
      </c>
      <c r="B6302" s="25">
        <v>4176644423</v>
      </c>
      <c r="C6302" s="80" t="s">
        <v>7214</v>
      </c>
      <c r="D6302" s="81">
        <v>45913</v>
      </c>
      <c r="G6302" s="13" t="s">
        <v>7309</v>
      </c>
      <c r="I6302" s="25" t="s">
        <v>9155</v>
      </c>
      <c r="J6302" s="13" t="s">
        <v>1796</v>
      </c>
      <c r="K6302" s="13" t="s">
        <v>32</v>
      </c>
      <c r="L6302" s="25" t="str">
        <f>VLOOKUP($K6302,[2]TONG_SL!$A:$D,2,0)</f>
        <v>Giò Tai Lưỡi Xào 250</v>
      </c>
      <c r="N6302" s="25" t="str">
        <f t="shared" si="872"/>
        <v>K-C6</v>
      </c>
      <c r="Q6302" s="25" t="str">
        <f>VLOOKUP(K6302,[2]TONG_SL!$A:$D,3,0)</f>
        <v>Túi</v>
      </c>
      <c r="R6302" s="1">
        <v>6</v>
      </c>
      <c r="T6302" s="1">
        <f>VLOOKUP(VLOOKUP(G6302,[2]Ma_KH!$A:$R,18,0)&amp;K6302,[2]Gia_MB!$A:$F,6,0)</f>
        <v>50183</v>
      </c>
      <c r="U6302" s="14">
        <f t="shared" si="875"/>
        <v>301098</v>
      </c>
      <c r="W6302" s="64">
        <f t="shared" si="876"/>
        <v>0</v>
      </c>
      <c r="X6302" s="3" t="str">
        <f t="shared" si="877"/>
        <v>8</v>
      </c>
      <c r="Z6302" s="14">
        <f t="shared" si="878"/>
        <v>24087.84</v>
      </c>
      <c r="AA6302" s="7">
        <f>VLOOKUP(G6302,[2]Ma_KH!$A:$R,14,0)</f>
        <v>60</v>
      </c>
      <c r="AD6302" s="7" t="str">
        <f>IFERROR(VLOOKUP(J6302,'Chuyển Mã'!$B$3:$C$9,2,0),"")</f>
        <v>Tỉnh</v>
      </c>
      <c r="AE6302" s="7" t="str">
        <f t="shared" si="873"/>
        <v>Giò Tai Lưỡi Xào 250</v>
      </c>
      <c r="AF6302" s="7">
        <f t="shared" si="874"/>
        <v>6</v>
      </c>
    </row>
    <row r="6303" spans="1:32" x14ac:dyDescent="0.25">
      <c r="A6303" s="11">
        <v>45907</v>
      </c>
      <c r="B6303" s="25">
        <v>4176644423</v>
      </c>
      <c r="C6303" s="80" t="s">
        <v>7214</v>
      </c>
      <c r="D6303" s="81">
        <v>45913</v>
      </c>
      <c r="G6303" s="13" t="s">
        <v>7309</v>
      </c>
      <c r="I6303" s="25" t="s">
        <v>9155</v>
      </c>
      <c r="J6303" s="13" t="s">
        <v>1796</v>
      </c>
      <c r="K6303" s="13" t="s">
        <v>8962</v>
      </c>
      <c r="L6303" s="25" t="str">
        <f>VLOOKUP($K6303,[2]TONG_SL!$A:$D,2,0)</f>
        <v>Giò lụa cây 250g</v>
      </c>
      <c r="N6303" s="25" t="str">
        <f t="shared" si="872"/>
        <v>K-C6</v>
      </c>
      <c r="Q6303" s="25" t="str">
        <f>VLOOKUP(K6303,[2]TONG_SL!$A:$D,3,0)</f>
        <v>Túi</v>
      </c>
      <c r="R6303" s="1">
        <v>6</v>
      </c>
      <c r="T6303" s="1">
        <f>VLOOKUP(VLOOKUP(G6303,[2]Ma_KH!$A:$R,18,0)&amp;K6303,[2]Gia_MB!$A:$F,6,0)</f>
        <v>49500</v>
      </c>
      <c r="U6303" s="14">
        <f t="shared" si="875"/>
        <v>297000</v>
      </c>
      <c r="W6303" s="64">
        <f t="shared" si="876"/>
        <v>0</v>
      </c>
      <c r="X6303" s="3" t="str">
        <f t="shared" si="877"/>
        <v>8</v>
      </c>
      <c r="Z6303" s="14">
        <f t="shared" si="878"/>
        <v>23760</v>
      </c>
      <c r="AA6303" s="7">
        <f>VLOOKUP(G6303,[2]Ma_KH!$A:$R,14,0)</f>
        <v>60</v>
      </c>
      <c r="AD6303" s="7" t="str">
        <f>IFERROR(VLOOKUP(J6303,'Chuyển Mã'!$B$3:$C$9,2,0),"")</f>
        <v>Tỉnh</v>
      </c>
      <c r="AE6303" s="7" t="str">
        <f t="shared" si="873"/>
        <v>Giò lụa cây 250g</v>
      </c>
      <c r="AF6303" s="7">
        <f t="shared" si="874"/>
        <v>6</v>
      </c>
    </row>
    <row r="6304" spans="1:32" x14ac:dyDescent="0.25">
      <c r="A6304" s="11">
        <v>45907</v>
      </c>
      <c r="B6304" s="25">
        <v>4176644458</v>
      </c>
      <c r="C6304" s="80" t="s">
        <v>7214</v>
      </c>
      <c r="D6304" s="81">
        <v>45913</v>
      </c>
      <c r="G6304" s="13" t="s">
        <v>7309</v>
      </c>
      <c r="I6304" s="25" t="s">
        <v>9156</v>
      </c>
      <c r="J6304" s="13" t="s">
        <v>1796</v>
      </c>
      <c r="K6304" s="13" t="s">
        <v>8963</v>
      </c>
      <c r="L6304" s="25" t="str">
        <f>VLOOKUP($K6304,[2]TONG_SL!$A:$D,2,0)</f>
        <v>Giò sụn gà 250g</v>
      </c>
      <c r="N6304" s="25" t="str">
        <f t="shared" si="872"/>
        <v>K-C6</v>
      </c>
      <c r="Q6304" s="25" t="str">
        <f>VLOOKUP(K6304,[2]TONG_SL!$A:$D,3,0)</f>
        <v>Túi</v>
      </c>
      <c r="R6304" s="1">
        <v>10</v>
      </c>
      <c r="T6304" s="1">
        <f>VLOOKUP(VLOOKUP(G6304,[2]Ma_KH!$A:$R,18,0)&amp;K6304,[2]Gia_MB!$A:$F,6,0)</f>
        <v>50400</v>
      </c>
      <c r="U6304" s="14">
        <f t="shared" si="875"/>
        <v>504000</v>
      </c>
      <c r="W6304" s="64">
        <f t="shared" si="876"/>
        <v>0</v>
      </c>
      <c r="X6304" s="3" t="str">
        <f t="shared" si="877"/>
        <v>8</v>
      </c>
      <c r="Z6304" s="14">
        <f t="shared" si="878"/>
        <v>40320</v>
      </c>
      <c r="AA6304" s="7">
        <f>VLOOKUP(G6304,[2]Ma_KH!$A:$R,14,0)</f>
        <v>60</v>
      </c>
      <c r="AD6304" s="7" t="str">
        <f>IFERROR(VLOOKUP(J6304,'Chuyển Mã'!$B$3:$C$9,2,0),"")</f>
        <v>Tỉnh</v>
      </c>
      <c r="AE6304" s="7" t="str">
        <f t="shared" si="873"/>
        <v>Giò sụn gà 250g</v>
      </c>
      <c r="AF6304" s="7">
        <f t="shared" si="874"/>
        <v>10</v>
      </c>
    </row>
    <row r="6305" spans="1:32" x14ac:dyDescent="0.25">
      <c r="A6305" s="11">
        <v>45907</v>
      </c>
      <c r="B6305" s="25">
        <v>4176644458</v>
      </c>
      <c r="C6305" s="80" t="s">
        <v>7214</v>
      </c>
      <c r="D6305" s="81">
        <v>45913</v>
      </c>
      <c r="G6305" s="13" t="s">
        <v>7309</v>
      </c>
      <c r="I6305" s="25" t="s">
        <v>9156</v>
      </c>
      <c r="J6305" s="13" t="s">
        <v>1796</v>
      </c>
      <c r="K6305" s="13" t="s">
        <v>35</v>
      </c>
      <c r="L6305" s="25" t="str">
        <f>VLOOKUP($K6305,[2]TONG_SL!$A:$D,2,0)</f>
        <v>Tai heo muối 200g</v>
      </c>
      <c r="N6305" s="25" t="str">
        <f t="shared" si="872"/>
        <v>K-C6</v>
      </c>
      <c r="Q6305" s="25" t="str">
        <f>VLOOKUP(K6305,[2]TONG_SL!$A:$D,3,0)</f>
        <v>Túi</v>
      </c>
      <c r="R6305" s="1">
        <v>10</v>
      </c>
      <c r="T6305" s="1">
        <f>VLOOKUP(VLOOKUP(G6305,[2]Ma_KH!$A:$R,18,0)&amp;K6305,[2]Gia_MB!$A:$F,6,0)</f>
        <v>55595</v>
      </c>
      <c r="U6305" s="14">
        <f t="shared" si="875"/>
        <v>555950</v>
      </c>
      <c r="W6305" s="64">
        <f t="shared" si="876"/>
        <v>0</v>
      </c>
      <c r="X6305" s="3" t="str">
        <f t="shared" si="877"/>
        <v>8</v>
      </c>
      <c r="Z6305" s="14">
        <f t="shared" si="878"/>
        <v>44476</v>
      </c>
      <c r="AA6305" s="7">
        <f>VLOOKUP(G6305,[2]Ma_KH!$A:$R,14,0)</f>
        <v>60</v>
      </c>
      <c r="AD6305" s="7" t="str">
        <f>IFERROR(VLOOKUP(J6305,'Chuyển Mã'!$B$3:$C$9,2,0),"")</f>
        <v>Tỉnh</v>
      </c>
      <c r="AE6305" s="7" t="str">
        <f t="shared" si="873"/>
        <v>Tai heo muối 200g</v>
      </c>
      <c r="AF6305" s="7">
        <f t="shared" si="874"/>
        <v>10</v>
      </c>
    </row>
    <row r="6306" spans="1:32" x14ac:dyDescent="0.25">
      <c r="A6306" s="11">
        <v>45907</v>
      </c>
      <c r="B6306" s="25">
        <v>4176644458</v>
      </c>
      <c r="C6306" s="80" t="s">
        <v>7214</v>
      </c>
      <c r="D6306" s="81">
        <v>45913</v>
      </c>
      <c r="G6306" s="13" t="s">
        <v>7309</v>
      </c>
      <c r="I6306" s="25" t="s">
        <v>9156</v>
      </c>
      <c r="J6306" s="13" t="s">
        <v>1796</v>
      </c>
      <c r="K6306" s="13" t="s">
        <v>30</v>
      </c>
      <c r="L6306" s="25" t="str">
        <f>VLOOKUP($K6306,[2]TONG_SL!$A:$D,2,0)</f>
        <v>Gà muối 500g</v>
      </c>
      <c r="N6306" s="25" t="str">
        <f t="shared" si="872"/>
        <v>K-C6</v>
      </c>
      <c r="Q6306" s="25" t="str">
        <f>VLOOKUP(K6306,[2]TONG_SL!$A:$D,3,0)</f>
        <v>Túi</v>
      </c>
      <c r="R6306" s="1">
        <v>10</v>
      </c>
      <c r="T6306" s="1">
        <f>VLOOKUP(VLOOKUP(G6306,[2]Ma_KH!$A:$R,18,0)&amp;K6306,[2]Gia_MB!$A:$F,6,0)</f>
        <v>111058</v>
      </c>
      <c r="U6306" s="14">
        <f t="shared" si="875"/>
        <v>1110580</v>
      </c>
      <c r="W6306" s="64">
        <f t="shared" si="876"/>
        <v>0</v>
      </c>
      <c r="X6306" s="3" t="str">
        <f t="shared" si="877"/>
        <v>8</v>
      </c>
      <c r="Z6306" s="14">
        <f t="shared" si="878"/>
        <v>88846.400000000009</v>
      </c>
      <c r="AA6306" s="7">
        <f>VLOOKUP(G6306,[2]Ma_KH!$A:$R,14,0)</f>
        <v>60</v>
      </c>
      <c r="AD6306" s="7" t="str">
        <f>IFERROR(VLOOKUP(J6306,'Chuyển Mã'!$B$3:$C$9,2,0),"")</f>
        <v>Tỉnh</v>
      </c>
      <c r="AE6306" s="7" t="str">
        <f t="shared" si="873"/>
        <v>Gà muối 500g</v>
      </c>
      <c r="AF6306" s="7">
        <f t="shared" si="874"/>
        <v>10</v>
      </c>
    </row>
    <row r="6307" spans="1:32" x14ac:dyDescent="0.25">
      <c r="A6307" s="11">
        <v>45907</v>
      </c>
      <c r="B6307" s="25">
        <v>4176644458</v>
      </c>
      <c r="C6307" s="80" t="s">
        <v>7214</v>
      </c>
      <c r="D6307" s="81">
        <v>45913</v>
      </c>
      <c r="G6307" s="13" t="s">
        <v>7309</v>
      </c>
      <c r="I6307" s="25" t="s">
        <v>9156</v>
      </c>
      <c r="J6307" s="13" t="s">
        <v>1796</v>
      </c>
      <c r="K6307" s="13" t="s">
        <v>8962</v>
      </c>
      <c r="L6307" s="25" t="str">
        <f>VLOOKUP($K6307,[2]TONG_SL!$A:$D,2,0)</f>
        <v>Giò lụa cây 250g</v>
      </c>
      <c r="N6307" s="25" t="str">
        <f t="shared" si="872"/>
        <v>K-C6</v>
      </c>
      <c r="Q6307" s="25" t="str">
        <f>VLOOKUP(K6307,[2]TONG_SL!$A:$D,3,0)</f>
        <v>Túi</v>
      </c>
      <c r="R6307" s="1">
        <v>10</v>
      </c>
      <c r="T6307" s="1">
        <f>VLOOKUP(VLOOKUP(G6307,[2]Ma_KH!$A:$R,18,0)&amp;K6307,[2]Gia_MB!$A:$F,6,0)</f>
        <v>49500</v>
      </c>
      <c r="U6307" s="14">
        <f t="shared" si="875"/>
        <v>495000</v>
      </c>
      <c r="W6307" s="64">
        <f t="shared" si="876"/>
        <v>0</v>
      </c>
      <c r="X6307" s="3" t="str">
        <f t="shared" si="877"/>
        <v>8</v>
      </c>
      <c r="Z6307" s="14">
        <f t="shared" si="878"/>
        <v>39600</v>
      </c>
      <c r="AA6307" s="7">
        <f>VLOOKUP(G6307,[2]Ma_KH!$A:$R,14,0)</f>
        <v>60</v>
      </c>
      <c r="AD6307" s="7" t="str">
        <f>IFERROR(VLOOKUP(J6307,'Chuyển Mã'!$B$3:$C$9,2,0),"")</f>
        <v>Tỉnh</v>
      </c>
      <c r="AE6307" s="7" t="str">
        <f t="shared" si="873"/>
        <v>Giò lụa cây 250g</v>
      </c>
      <c r="AF6307" s="7">
        <f t="shared" si="874"/>
        <v>10</v>
      </c>
    </row>
    <row r="6308" spans="1:32" x14ac:dyDescent="0.25">
      <c r="A6308" s="11">
        <v>45907</v>
      </c>
      <c r="B6308" s="25">
        <v>4176644458</v>
      </c>
      <c r="C6308" s="80" t="s">
        <v>7214</v>
      </c>
      <c r="D6308" s="81">
        <v>45913</v>
      </c>
      <c r="G6308" s="13" t="s">
        <v>7309</v>
      </c>
      <c r="I6308" s="25" t="s">
        <v>9156</v>
      </c>
      <c r="J6308" s="13" t="s">
        <v>1796</v>
      </c>
      <c r="K6308" s="13" t="s">
        <v>51</v>
      </c>
      <c r="L6308" s="25" t="str">
        <f>VLOOKUP($K6308,[2]TONG_SL!$A:$D,2,0)</f>
        <v>Mọc Nấm Hương 250g</v>
      </c>
      <c r="N6308" s="25" t="str">
        <f t="shared" si="872"/>
        <v>K-C6</v>
      </c>
      <c r="Q6308" s="25" t="str">
        <f>VLOOKUP(K6308,[2]TONG_SL!$A:$D,3,0)</f>
        <v>Túi</v>
      </c>
      <c r="R6308" s="1">
        <v>10</v>
      </c>
      <c r="T6308" s="1">
        <f>VLOOKUP(VLOOKUP(G6308,[2]Ma_KH!$A:$R,18,0)&amp;K6308,[2]Gia_MB!$A:$F,6,0)</f>
        <v>46000</v>
      </c>
      <c r="U6308" s="14">
        <f t="shared" si="875"/>
        <v>460000</v>
      </c>
      <c r="W6308" s="64">
        <f t="shared" si="876"/>
        <v>0</v>
      </c>
      <c r="X6308" s="3" t="str">
        <f t="shared" si="877"/>
        <v>8</v>
      </c>
      <c r="Z6308" s="14">
        <f t="shared" si="878"/>
        <v>36800</v>
      </c>
      <c r="AA6308" s="7">
        <f>VLOOKUP(G6308,[2]Ma_KH!$A:$R,14,0)</f>
        <v>60</v>
      </c>
      <c r="AD6308" s="7" t="str">
        <f>IFERROR(VLOOKUP(J6308,'Chuyển Mã'!$B$3:$C$9,2,0),"")</f>
        <v>Tỉnh</v>
      </c>
      <c r="AE6308" s="7" t="str">
        <f t="shared" si="873"/>
        <v>Mọc Nấm Hương 250g</v>
      </c>
      <c r="AF6308" s="7">
        <f t="shared" si="874"/>
        <v>10</v>
      </c>
    </row>
    <row r="6309" spans="1:32" x14ac:dyDescent="0.25">
      <c r="A6309" s="11">
        <v>45907</v>
      </c>
      <c r="B6309" s="25">
        <v>4176644458</v>
      </c>
      <c r="C6309" s="80" t="s">
        <v>7214</v>
      </c>
      <c r="D6309" s="81">
        <v>45913</v>
      </c>
      <c r="G6309" s="13" t="s">
        <v>7309</v>
      </c>
      <c r="I6309" s="25" t="s">
        <v>9156</v>
      </c>
      <c r="J6309" s="13" t="s">
        <v>1796</v>
      </c>
      <c r="K6309" s="13" t="s">
        <v>39</v>
      </c>
      <c r="L6309" s="25" t="str">
        <f>VLOOKUP($K6309,[2]TONG_SL!$A:$D,2,0)</f>
        <v>Chả cốm 300g</v>
      </c>
      <c r="N6309" s="25" t="str">
        <f t="shared" si="872"/>
        <v>K-C6</v>
      </c>
      <c r="Q6309" s="25" t="str">
        <f>VLOOKUP(K6309,[2]TONG_SL!$A:$D,3,0)</f>
        <v>Túi</v>
      </c>
      <c r="R6309" s="1">
        <v>10</v>
      </c>
      <c r="T6309" s="1">
        <f>VLOOKUP(VLOOKUP(G6309,[2]Ma_KH!$A:$R,18,0)&amp;K6309,[2]Gia_MB!$A:$F,6,0)</f>
        <v>74250</v>
      </c>
      <c r="U6309" s="14">
        <f t="shared" si="875"/>
        <v>742500</v>
      </c>
      <c r="W6309" s="64">
        <f t="shared" si="876"/>
        <v>0</v>
      </c>
      <c r="X6309" s="3" t="str">
        <f t="shared" si="877"/>
        <v>8</v>
      </c>
      <c r="Z6309" s="14">
        <f t="shared" si="878"/>
        <v>59400</v>
      </c>
      <c r="AA6309" s="7">
        <f>VLOOKUP(G6309,[2]Ma_KH!$A:$R,14,0)</f>
        <v>60</v>
      </c>
      <c r="AD6309" s="7" t="str">
        <f>IFERROR(VLOOKUP(J6309,'Chuyển Mã'!$B$3:$C$9,2,0),"")</f>
        <v>Tỉnh</v>
      </c>
      <c r="AE6309" s="7" t="str">
        <f t="shared" si="873"/>
        <v>Chả cốm 300g</v>
      </c>
      <c r="AF6309" s="7">
        <f t="shared" si="874"/>
        <v>10</v>
      </c>
    </row>
    <row r="6310" spans="1:32" x14ac:dyDescent="0.25">
      <c r="A6310" s="11">
        <v>45907</v>
      </c>
      <c r="B6310" s="25">
        <v>4176644458</v>
      </c>
      <c r="C6310" s="80" t="s">
        <v>7214</v>
      </c>
      <c r="D6310" s="81">
        <v>45913</v>
      </c>
      <c r="G6310" s="13" t="s">
        <v>7309</v>
      </c>
      <c r="I6310" s="25" t="s">
        <v>9156</v>
      </c>
      <c r="J6310" s="13" t="s">
        <v>1796</v>
      </c>
      <c r="K6310" s="13" t="s">
        <v>32</v>
      </c>
      <c r="L6310" s="25" t="str">
        <f>VLOOKUP($K6310,[2]TONG_SL!$A:$D,2,0)</f>
        <v>Giò Tai Lưỡi Xào 250</v>
      </c>
      <c r="N6310" s="25" t="str">
        <f t="shared" si="872"/>
        <v>K-C6</v>
      </c>
      <c r="Q6310" s="25" t="str">
        <f>VLOOKUP(K6310,[2]TONG_SL!$A:$D,3,0)</f>
        <v>Túi</v>
      </c>
      <c r="R6310" s="1">
        <v>6</v>
      </c>
      <c r="T6310" s="1">
        <f>VLOOKUP(VLOOKUP(G6310,[2]Ma_KH!$A:$R,18,0)&amp;K6310,[2]Gia_MB!$A:$F,6,0)</f>
        <v>50183</v>
      </c>
      <c r="U6310" s="14">
        <f t="shared" si="875"/>
        <v>301098</v>
      </c>
      <c r="W6310" s="64">
        <f t="shared" si="876"/>
        <v>0</v>
      </c>
      <c r="X6310" s="3" t="str">
        <f t="shared" si="877"/>
        <v>8</v>
      </c>
      <c r="Z6310" s="14">
        <f t="shared" si="878"/>
        <v>24087.84</v>
      </c>
      <c r="AA6310" s="7">
        <f>VLOOKUP(G6310,[2]Ma_KH!$A:$R,14,0)</f>
        <v>60</v>
      </c>
      <c r="AD6310" s="7" t="str">
        <f>IFERROR(VLOOKUP(J6310,'Chuyển Mã'!$B$3:$C$9,2,0),"")</f>
        <v>Tỉnh</v>
      </c>
      <c r="AE6310" s="7" t="str">
        <f t="shared" si="873"/>
        <v>Giò Tai Lưỡi Xào 250</v>
      </c>
      <c r="AF6310" s="7">
        <f t="shared" si="874"/>
        <v>6</v>
      </c>
    </row>
    <row r="6311" spans="1:32" x14ac:dyDescent="0.25">
      <c r="A6311" s="11">
        <v>45907</v>
      </c>
      <c r="B6311" s="25">
        <v>4176644458</v>
      </c>
      <c r="C6311" s="80" t="s">
        <v>7214</v>
      </c>
      <c r="D6311" s="81">
        <v>45913</v>
      </c>
      <c r="G6311" s="13" t="s">
        <v>7309</v>
      </c>
      <c r="I6311" s="25" t="s">
        <v>9156</v>
      </c>
      <c r="J6311" s="13" t="s">
        <v>1796</v>
      </c>
      <c r="K6311" s="13" t="s">
        <v>27</v>
      </c>
      <c r="L6311" s="25" t="str">
        <f>VLOOKUP($K6311,[2]TONG_SL!$A:$D,2,0)</f>
        <v>Chân giò heo muối 300g</v>
      </c>
      <c r="N6311" s="25" t="str">
        <f t="shared" si="872"/>
        <v>K-C6</v>
      </c>
      <c r="Q6311" s="25" t="str">
        <f>VLOOKUP(K6311,[2]TONG_SL!$A:$D,3,0)</f>
        <v>Túi</v>
      </c>
      <c r="R6311" s="1">
        <v>10</v>
      </c>
      <c r="T6311" s="1">
        <f>VLOOKUP(VLOOKUP(G6311,[2]Ma_KH!$A:$R,18,0)&amp;K6311,[2]Gia_MB!$A:$F,6,0)</f>
        <v>73431</v>
      </c>
      <c r="U6311" s="14">
        <f t="shared" si="875"/>
        <v>734310</v>
      </c>
      <c r="W6311" s="64">
        <f t="shared" si="876"/>
        <v>0</v>
      </c>
      <c r="X6311" s="3" t="str">
        <f t="shared" si="877"/>
        <v>8</v>
      </c>
      <c r="Z6311" s="14">
        <f t="shared" si="878"/>
        <v>58744.800000000003</v>
      </c>
      <c r="AA6311" s="7">
        <f>VLOOKUP(G6311,[2]Ma_KH!$A:$R,14,0)</f>
        <v>60</v>
      </c>
      <c r="AD6311" s="7" t="str">
        <f>IFERROR(VLOOKUP(J6311,'Chuyển Mã'!$B$3:$C$9,2,0),"")</f>
        <v>Tỉnh</v>
      </c>
      <c r="AE6311" s="7" t="str">
        <f t="shared" si="873"/>
        <v>Chân giò heo muối 300g</v>
      </c>
      <c r="AF6311" s="7">
        <f t="shared" si="874"/>
        <v>10</v>
      </c>
    </row>
    <row r="6312" spans="1:32" x14ac:dyDescent="0.25">
      <c r="A6312" s="11">
        <v>45910</v>
      </c>
      <c r="B6312" s="25">
        <v>4176826903</v>
      </c>
      <c r="C6312" s="80" t="s">
        <v>7214</v>
      </c>
      <c r="D6312" s="81">
        <v>45913</v>
      </c>
      <c r="G6312" s="13" t="s">
        <v>7331</v>
      </c>
      <c r="I6312" s="25" t="s">
        <v>9157</v>
      </c>
      <c r="J6312" s="13" t="s">
        <v>1796</v>
      </c>
      <c r="K6312" s="13" t="s">
        <v>51</v>
      </c>
      <c r="L6312" s="25" t="str">
        <f>VLOOKUP($K6312,[2]TONG_SL!$A:$D,2,0)</f>
        <v>Mọc Nấm Hương 250g</v>
      </c>
      <c r="N6312" s="25" t="str">
        <f t="shared" si="872"/>
        <v>K-C6</v>
      </c>
      <c r="Q6312" s="25" t="str">
        <f>VLOOKUP(K6312,[2]TONG_SL!$A:$D,3,0)</f>
        <v>Túi</v>
      </c>
      <c r="R6312" s="1">
        <v>6</v>
      </c>
      <c r="T6312" s="1">
        <f>VLOOKUP(VLOOKUP(G6312,[2]Ma_KH!$A:$R,18,0)&amp;K6312,[2]Gia_MB!$A:$F,6,0)</f>
        <v>46000</v>
      </c>
      <c r="U6312" s="14">
        <f t="shared" si="875"/>
        <v>276000</v>
      </c>
      <c r="W6312" s="64">
        <f t="shared" si="876"/>
        <v>0</v>
      </c>
      <c r="X6312" s="3" t="str">
        <f t="shared" si="877"/>
        <v>8</v>
      </c>
      <c r="Z6312" s="14">
        <f t="shared" si="878"/>
        <v>22080</v>
      </c>
      <c r="AA6312" s="7">
        <f>VLOOKUP(G6312,[2]Ma_KH!$A:$R,14,0)</f>
        <v>60</v>
      </c>
      <c r="AD6312" s="7" t="str">
        <f>IFERROR(VLOOKUP(J6312,'Chuyển Mã'!$B$3:$C$9,2,0),"")</f>
        <v>Tỉnh</v>
      </c>
      <c r="AE6312" s="7" t="str">
        <f t="shared" si="873"/>
        <v>Mọc Nấm Hương 250g</v>
      </c>
      <c r="AF6312" s="7">
        <f t="shared" si="874"/>
        <v>6</v>
      </c>
    </row>
    <row r="6313" spans="1:32" x14ac:dyDescent="0.25">
      <c r="A6313" s="11">
        <v>45910</v>
      </c>
      <c r="B6313" s="25">
        <v>4176826903</v>
      </c>
      <c r="C6313" s="80" t="s">
        <v>7214</v>
      </c>
      <c r="D6313" s="81">
        <v>45913</v>
      </c>
      <c r="G6313" s="13" t="s">
        <v>7331</v>
      </c>
      <c r="I6313" s="25" t="s">
        <v>9157</v>
      </c>
      <c r="J6313" s="13" t="s">
        <v>1796</v>
      </c>
      <c r="K6313" s="13" t="s">
        <v>32</v>
      </c>
      <c r="L6313" s="25" t="str">
        <f>VLOOKUP($K6313,[2]TONG_SL!$A:$D,2,0)</f>
        <v>Giò Tai Lưỡi Xào 250</v>
      </c>
      <c r="N6313" s="25" t="str">
        <f t="shared" ref="N6313:N6376" si="879">IF($B6313&lt;&gt;"","K-C6","")</f>
        <v>K-C6</v>
      </c>
      <c r="Q6313" s="25" t="str">
        <f>VLOOKUP(K6313,[2]TONG_SL!$A:$D,3,0)</f>
        <v>Túi</v>
      </c>
      <c r="R6313" s="1">
        <v>6</v>
      </c>
      <c r="T6313" s="1">
        <f>VLOOKUP(VLOOKUP(G6313,[2]Ma_KH!$A:$R,18,0)&amp;K6313,[2]Gia_MB!$A:$F,6,0)</f>
        <v>50183</v>
      </c>
      <c r="U6313" s="14">
        <f t="shared" si="875"/>
        <v>301098</v>
      </c>
      <c r="W6313" s="64">
        <f t="shared" si="876"/>
        <v>0</v>
      </c>
      <c r="X6313" s="3" t="str">
        <f t="shared" si="877"/>
        <v>8</v>
      </c>
      <c r="Z6313" s="14">
        <f t="shared" si="878"/>
        <v>24087.84</v>
      </c>
      <c r="AA6313" s="7">
        <f>VLOOKUP(G6313,[2]Ma_KH!$A:$R,14,0)</f>
        <v>60</v>
      </c>
      <c r="AD6313" s="7" t="str">
        <f>IFERROR(VLOOKUP(J6313,'Chuyển Mã'!$B$3:$C$9,2,0),"")</f>
        <v>Tỉnh</v>
      </c>
      <c r="AE6313" s="7" t="str">
        <f t="shared" si="873"/>
        <v>Giò Tai Lưỡi Xào 250</v>
      </c>
      <c r="AF6313" s="7">
        <f t="shared" si="874"/>
        <v>6</v>
      </c>
    </row>
    <row r="6314" spans="1:32" x14ac:dyDescent="0.25">
      <c r="A6314" s="11">
        <v>45910</v>
      </c>
      <c r="B6314" s="25">
        <v>4176826903</v>
      </c>
      <c r="C6314" s="80" t="s">
        <v>7214</v>
      </c>
      <c r="D6314" s="81">
        <v>45913</v>
      </c>
      <c r="G6314" s="13" t="s">
        <v>7331</v>
      </c>
      <c r="I6314" s="25" t="s">
        <v>9157</v>
      </c>
      <c r="J6314" s="13" t="s">
        <v>1796</v>
      </c>
      <c r="K6314" s="13" t="s">
        <v>27</v>
      </c>
      <c r="L6314" s="25" t="str">
        <f>VLOOKUP($K6314,[2]TONG_SL!$A:$D,2,0)</f>
        <v>Chân giò heo muối 300g</v>
      </c>
      <c r="N6314" s="25" t="str">
        <f t="shared" si="879"/>
        <v>K-C6</v>
      </c>
      <c r="Q6314" s="25" t="str">
        <f>VLOOKUP(K6314,[2]TONG_SL!$A:$D,3,0)</f>
        <v>Túi</v>
      </c>
      <c r="R6314" s="1">
        <v>9</v>
      </c>
      <c r="T6314" s="1">
        <f>VLOOKUP(VLOOKUP(G6314,[2]Ma_KH!$A:$R,18,0)&amp;K6314,[2]Gia_MB!$A:$F,6,0)</f>
        <v>73431</v>
      </c>
      <c r="U6314" s="14">
        <f t="shared" si="875"/>
        <v>660879</v>
      </c>
      <c r="W6314" s="64">
        <f t="shared" si="876"/>
        <v>0</v>
      </c>
      <c r="X6314" s="3" t="str">
        <f t="shared" si="877"/>
        <v>8</v>
      </c>
      <c r="Z6314" s="14">
        <f t="shared" si="878"/>
        <v>52870.32</v>
      </c>
      <c r="AA6314" s="7">
        <f>VLOOKUP(G6314,[2]Ma_KH!$A:$R,14,0)</f>
        <v>60</v>
      </c>
      <c r="AD6314" s="7" t="str">
        <f>IFERROR(VLOOKUP(J6314,'Chuyển Mã'!$B$3:$C$9,2,0),"")</f>
        <v>Tỉnh</v>
      </c>
      <c r="AE6314" s="7" t="str">
        <f t="shared" si="873"/>
        <v>Chân giò heo muối 300g</v>
      </c>
      <c r="AF6314" s="7">
        <f t="shared" si="874"/>
        <v>9</v>
      </c>
    </row>
    <row r="6315" spans="1:32" x14ac:dyDescent="0.25">
      <c r="A6315" s="11">
        <v>45902</v>
      </c>
      <c r="B6315" s="25">
        <v>4176511008</v>
      </c>
      <c r="C6315" s="80" t="s">
        <v>7214</v>
      </c>
      <c r="D6315" s="81">
        <v>45913</v>
      </c>
      <c r="G6315" s="13" t="s">
        <v>7331</v>
      </c>
      <c r="I6315" s="25" t="s">
        <v>9158</v>
      </c>
      <c r="J6315" s="13" t="s">
        <v>1796</v>
      </c>
      <c r="K6315" s="13" t="s">
        <v>39</v>
      </c>
      <c r="L6315" s="25" t="str">
        <f>VLOOKUP($K6315,[2]TONG_SL!$A:$D,2,0)</f>
        <v>Chả cốm 300g</v>
      </c>
      <c r="N6315" s="25" t="str">
        <f t="shared" si="879"/>
        <v>K-C6</v>
      </c>
      <c r="Q6315" s="25" t="str">
        <f>VLOOKUP(K6315,[2]TONG_SL!$A:$D,3,0)</f>
        <v>Túi</v>
      </c>
      <c r="R6315" s="1">
        <v>6</v>
      </c>
      <c r="T6315" s="1">
        <f>VLOOKUP(VLOOKUP(G6315,[2]Ma_KH!$A:$R,18,0)&amp;K6315,[2]Gia_MB!$A:$F,6,0)</f>
        <v>74250</v>
      </c>
      <c r="U6315" s="14">
        <f t="shared" si="875"/>
        <v>445500</v>
      </c>
      <c r="W6315" s="64">
        <f t="shared" si="876"/>
        <v>0</v>
      </c>
      <c r="X6315" s="3" t="str">
        <f t="shared" si="877"/>
        <v>8</v>
      </c>
      <c r="Z6315" s="14">
        <f t="shared" si="878"/>
        <v>35640</v>
      </c>
      <c r="AA6315" s="7">
        <f>VLOOKUP(G6315,[2]Ma_KH!$A:$R,14,0)</f>
        <v>60</v>
      </c>
      <c r="AD6315" s="7" t="str">
        <f>IFERROR(VLOOKUP(J6315,'Chuyển Mã'!$B$3:$C$9,2,0),"")</f>
        <v>Tỉnh</v>
      </c>
      <c r="AE6315" s="7" t="str">
        <f t="shared" si="873"/>
        <v>Chả cốm 300g</v>
      </c>
      <c r="AF6315" s="7">
        <f t="shared" si="874"/>
        <v>6</v>
      </c>
    </row>
    <row r="6316" spans="1:32" x14ac:dyDescent="0.25">
      <c r="A6316" s="11">
        <v>45902</v>
      </c>
      <c r="B6316" s="25">
        <v>4176511008</v>
      </c>
      <c r="C6316" s="80" t="s">
        <v>7214</v>
      </c>
      <c r="D6316" s="81">
        <v>45913</v>
      </c>
      <c r="G6316" s="13" t="s">
        <v>7331</v>
      </c>
      <c r="I6316" s="25" t="s">
        <v>9158</v>
      </c>
      <c r="J6316" s="13" t="s">
        <v>1796</v>
      </c>
      <c r="K6316" s="13" t="s">
        <v>32</v>
      </c>
      <c r="L6316" s="25" t="str">
        <f>VLOOKUP($K6316,[2]TONG_SL!$A:$D,2,0)</f>
        <v>Giò Tai Lưỡi Xào 250</v>
      </c>
      <c r="N6316" s="25" t="str">
        <f t="shared" si="879"/>
        <v>K-C6</v>
      </c>
      <c r="Q6316" s="25" t="str">
        <f>VLOOKUP(K6316,[2]TONG_SL!$A:$D,3,0)</f>
        <v>Túi</v>
      </c>
      <c r="R6316" s="1">
        <v>3</v>
      </c>
      <c r="T6316" s="1">
        <f>VLOOKUP(VLOOKUP(G6316,[2]Ma_KH!$A:$R,18,0)&amp;K6316,[2]Gia_MB!$A:$F,6,0)</f>
        <v>50183</v>
      </c>
      <c r="U6316" s="14">
        <f t="shared" si="875"/>
        <v>150549</v>
      </c>
      <c r="W6316" s="64">
        <f t="shared" si="876"/>
        <v>0</v>
      </c>
      <c r="X6316" s="3" t="str">
        <f t="shared" si="877"/>
        <v>8</v>
      </c>
      <c r="Z6316" s="14">
        <f t="shared" si="878"/>
        <v>12043.92</v>
      </c>
      <c r="AA6316" s="7">
        <f>VLOOKUP(G6316,[2]Ma_KH!$A:$R,14,0)</f>
        <v>60</v>
      </c>
      <c r="AD6316" s="7" t="str">
        <f>IFERROR(VLOOKUP(J6316,'Chuyển Mã'!$B$3:$C$9,2,0),"")</f>
        <v>Tỉnh</v>
      </c>
      <c r="AE6316" s="7" t="str">
        <f t="shared" si="873"/>
        <v>Giò Tai Lưỡi Xào 250</v>
      </c>
      <c r="AF6316" s="7">
        <f t="shared" si="874"/>
        <v>3</v>
      </c>
    </row>
    <row r="6317" spans="1:32" x14ac:dyDescent="0.25">
      <c r="A6317" s="11">
        <v>45902</v>
      </c>
      <c r="B6317" s="25">
        <v>4176511008</v>
      </c>
      <c r="C6317" s="80" t="s">
        <v>7214</v>
      </c>
      <c r="D6317" s="81">
        <v>45913</v>
      </c>
      <c r="G6317" s="13" t="s">
        <v>7331</v>
      </c>
      <c r="I6317" s="25" t="s">
        <v>9158</v>
      </c>
      <c r="J6317" s="13" t="s">
        <v>1796</v>
      </c>
      <c r="K6317" s="13" t="s">
        <v>51</v>
      </c>
      <c r="L6317" s="25" t="str">
        <f>VLOOKUP($K6317,[2]TONG_SL!$A:$D,2,0)</f>
        <v>Mọc Nấm Hương 250g</v>
      </c>
      <c r="N6317" s="25" t="str">
        <f t="shared" si="879"/>
        <v>K-C6</v>
      </c>
      <c r="Q6317" s="25" t="str">
        <f>VLOOKUP(K6317,[2]TONG_SL!$A:$D,3,0)</f>
        <v>Túi</v>
      </c>
      <c r="R6317" s="1">
        <v>3</v>
      </c>
      <c r="T6317" s="1">
        <f>VLOOKUP(VLOOKUP(G6317,[2]Ma_KH!$A:$R,18,0)&amp;K6317,[2]Gia_MB!$A:$F,6,0)</f>
        <v>46000</v>
      </c>
      <c r="U6317" s="14">
        <f t="shared" si="875"/>
        <v>138000</v>
      </c>
      <c r="W6317" s="64">
        <f t="shared" si="876"/>
        <v>0</v>
      </c>
      <c r="X6317" s="3" t="str">
        <f t="shared" si="877"/>
        <v>8</v>
      </c>
      <c r="Z6317" s="14">
        <f t="shared" si="878"/>
        <v>11040</v>
      </c>
      <c r="AA6317" s="7">
        <f>VLOOKUP(G6317,[2]Ma_KH!$A:$R,14,0)</f>
        <v>60</v>
      </c>
      <c r="AD6317" s="7" t="str">
        <f>IFERROR(VLOOKUP(J6317,'Chuyển Mã'!$B$3:$C$9,2,0),"")</f>
        <v>Tỉnh</v>
      </c>
      <c r="AE6317" s="7" t="str">
        <f t="shared" si="873"/>
        <v>Mọc Nấm Hương 250g</v>
      </c>
      <c r="AF6317" s="7">
        <f t="shared" si="874"/>
        <v>3</v>
      </c>
    </row>
    <row r="6318" spans="1:32" x14ac:dyDescent="0.25">
      <c r="A6318" s="11">
        <v>45902</v>
      </c>
      <c r="B6318" s="25">
        <v>4176511008</v>
      </c>
      <c r="C6318" s="80" t="s">
        <v>7214</v>
      </c>
      <c r="D6318" s="81">
        <v>45913</v>
      </c>
      <c r="G6318" s="13" t="s">
        <v>7331</v>
      </c>
      <c r="I6318" s="25" t="s">
        <v>9158</v>
      </c>
      <c r="J6318" s="13" t="s">
        <v>1796</v>
      </c>
      <c r="K6318" s="13" t="s">
        <v>27</v>
      </c>
      <c r="L6318" s="25" t="str">
        <f>VLOOKUP($K6318,[2]TONG_SL!$A:$D,2,0)</f>
        <v>Chân giò heo muối 300g</v>
      </c>
      <c r="N6318" s="25" t="str">
        <f t="shared" si="879"/>
        <v>K-C6</v>
      </c>
      <c r="Q6318" s="25" t="str">
        <f>VLOOKUP(K6318,[2]TONG_SL!$A:$D,3,0)</f>
        <v>Túi</v>
      </c>
      <c r="R6318" s="1">
        <v>3</v>
      </c>
      <c r="T6318" s="1">
        <f>VLOOKUP(VLOOKUP(G6318,[2]Ma_KH!$A:$R,18,0)&amp;K6318,[2]Gia_MB!$A:$F,6,0)</f>
        <v>73431</v>
      </c>
      <c r="U6318" s="14">
        <f t="shared" si="875"/>
        <v>220293</v>
      </c>
      <c r="W6318" s="64">
        <f t="shared" si="876"/>
        <v>0</v>
      </c>
      <c r="X6318" s="3" t="str">
        <f t="shared" si="877"/>
        <v>8</v>
      </c>
      <c r="Z6318" s="14">
        <f t="shared" si="878"/>
        <v>17623.439999999999</v>
      </c>
      <c r="AA6318" s="7">
        <f>VLOOKUP(G6318,[2]Ma_KH!$A:$R,14,0)</f>
        <v>60</v>
      </c>
      <c r="AD6318" s="7" t="str">
        <f>IFERROR(VLOOKUP(J6318,'Chuyển Mã'!$B$3:$C$9,2,0),"")</f>
        <v>Tỉnh</v>
      </c>
      <c r="AE6318" s="7" t="str">
        <f t="shared" si="873"/>
        <v>Chân giò heo muối 300g</v>
      </c>
      <c r="AF6318" s="7">
        <f t="shared" si="874"/>
        <v>3</v>
      </c>
    </row>
    <row r="6319" spans="1:32" x14ac:dyDescent="0.25">
      <c r="A6319" s="11">
        <v>45902</v>
      </c>
      <c r="B6319" s="25">
        <v>4176511008</v>
      </c>
      <c r="C6319" s="80" t="s">
        <v>7214</v>
      </c>
      <c r="D6319" s="81">
        <v>45913</v>
      </c>
      <c r="G6319" s="13" t="s">
        <v>7331</v>
      </c>
      <c r="I6319" s="25" t="s">
        <v>9158</v>
      </c>
      <c r="J6319" s="13" t="s">
        <v>1796</v>
      </c>
      <c r="K6319" s="13" t="s">
        <v>7213</v>
      </c>
      <c r="L6319" s="25" t="str">
        <f>VLOOKUP($K6319,[2]TONG_SL!$A:$D,2,0)</f>
        <v>Chả nướng 300g</v>
      </c>
      <c r="N6319" s="25" t="str">
        <f t="shared" si="879"/>
        <v>K-C6</v>
      </c>
      <c r="Q6319" s="25" t="str">
        <f>VLOOKUP(K6319,[2]TONG_SL!$A:$D,3,0)</f>
        <v>Túi</v>
      </c>
      <c r="R6319" s="1">
        <v>6</v>
      </c>
      <c r="T6319" s="1">
        <f>VLOOKUP(VLOOKUP(G6319,[2]Ma_KH!$A:$R,18,0)&amp;K6319,[2]Gia_MB!$A:$F,6,0)</f>
        <v>70950</v>
      </c>
      <c r="U6319" s="14">
        <f t="shared" si="875"/>
        <v>425700</v>
      </c>
      <c r="W6319" s="64">
        <f t="shared" si="876"/>
        <v>0</v>
      </c>
      <c r="X6319" s="3" t="str">
        <f t="shared" si="877"/>
        <v>8</v>
      </c>
      <c r="Z6319" s="14">
        <f t="shared" si="878"/>
        <v>34056</v>
      </c>
      <c r="AA6319" s="7">
        <f>VLOOKUP(G6319,[2]Ma_KH!$A:$R,14,0)</f>
        <v>60</v>
      </c>
      <c r="AD6319" s="7" t="str">
        <f>IFERROR(VLOOKUP(J6319,'Chuyển Mã'!$B$3:$C$9,2,0),"")</f>
        <v>Tỉnh</v>
      </c>
      <c r="AE6319" s="7" t="str">
        <f t="shared" si="873"/>
        <v>Chả nướng 300g</v>
      </c>
      <c r="AF6319" s="7">
        <f t="shared" si="874"/>
        <v>6</v>
      </c>
    </row>
    <row r="6320" spans="1:32" x14ac:dyDescent="0.25">
      <c r="A6320" s="11">
        <v>45911</v>
      </c>
      <c r="B6320" s="25">
        <v>4176925979</v>
      </c>
      <c r="C6320" s="80" t="s">
        <v>7214</v>
      </c>
      <c r="D6320" s="81">
        <v>45913</v>
      </c>
      <c r="G6320" s="13" t="s">
        <v>7331</v>
      </c>
      <c r="I6320" s="25" t="s">
        <v>9159</v>
      </c>
      <c r="J6320" s="13" t="s">
        <v>1796</v>
      </c>
      <c r="K6320" s="13" t="s">
        <v>27</v>
      </c>
      <c r="L6320" s="25" t="str">
        <f>VLOOKUP($K6320,[2]TONG_SL!$A:$D,2,0)</f>
        <v>Chân giò heo muối 300g</v>
      </c>
      <c r="N6320" s="25" t="str">
        <f t="shared" si="879"/>
        <v>K-C6</v>
      </c>
      <c r="Q6320" s="25" t="str">
        <f>VLOOKUP(K6320,[2]TONG_SL!$A:$D,3,0)</f>
        <v>Túi</v>
      </c>
      <c r="R6320" s="1">
        <v>30</v>
      </c>
      <c r="T6320" s="1">
        <f>VLOOKUP(VLOOKUP(G6320,[2]Ma_KH!$A:$R,18,0)&amp;K6320,[2]Gia_MB!$A:$F,6,0)</f>
        <v>73431</v>
      </c>
      <c r="U6320" s="14">
        <f t="shared" si="875"/>
        <v>2202930</v>
      </c>
      <c r="W6320" s="64">
        <f t="shared" si="876"/>
        <v>0</v>
      </c>
      <c r="X6320" s="3" t="str">
        <f t="shared" si="877"/>
        <v>8</v>
      </c>
      <c r="Z6320" s="14">
        <f t="shared" si="878"/>
        <v>176234.4</v>
      </c>
      <c r="AA6320" s="7">
        <f>VLOOKUP(G6320,[2]Ma_KH!$A:$R,14,0)</f>
        <v>60</v>
      </c>
      <c r="AD6320" s="7" t="str">
        <f>IFERROR(VLOOKUP(J6320,'Chuyển Mã'!$B$3:$C$9,2,0),"")</f>
        <v>Tỉnh</v>
      </c>
      <c r="AE6320" s="7" t="str">
        <f t="shared" si="873"/>
        <v>Chân giò heo muối 300g</v>
      </c>
      <c r="AF6320" s="7">
        <f t="shared" si="874"/>
        <v>30</v>
      </c>
    </row>
    <row r="6321" spans="1:32" x14ac:dyDescent="0.25">
      <c r="A6321" s="11">
        <v>45911</v>
      </c>
      <c r="B6321" s="25">
        <v>4176925979</v>
      </c>
      <c r="C6321" s="80" t="s">
        <v>7214</v>
      </c>
      <c r="D6321" s="81">
        <v>45913</v>
      </c>
      <c r="G6321" s="13" t="s">
        <v>7331</v>
      </c>
      <c r="I6321" s="25" t="s">
        <v>9159</v>
      </c>
      <c r="J6321" s="13" t="s">
        <v>1796</v>
      </c>
      <c r="K6321" s="13" t="s">
        <v>30</v>
      </c>
      <c r="L6321" s="25" t="str">
        <f>VLOOKUP($K6321,[2]TONG_SL!$A:$D,2,0)</f>
        <v>Gà muối 500g</v>
      </c>
      <c r="N6321" s="25" t="str">
        <f t="shared" si="879"/>
        <v>K-C6</v>
      </c>
      <c r="Q6321" s="25" t="str">
        <f>VLOOKUP(K6321,[2]TONG_SL!$A:$D,3,0)</f>
        <v>Túi</v>
      </c>
      <c r="R6321" s="1">
        <v>10</v>
      </c>
      <c r="T6321" s="1">
        <f>VLOOKUP(VLOOKUP(G6321,[2]Ma_KH!$A:$R,18,0)&amp;K6321,[2]Gia_MB!$A:$F,6,0)</f>
        <v>111058</v>
      </c>
      <c r="U6321" s="14">
        <f t="shared" si="875"/>
        <v>1110580</v>
      </c>
      <c r="W6321" s="64">
        <f t="shared" si="876"/>
        <v>0</v>
      </c>
      <c r="X6321" s="3" t="str">
        <f t="shared" si="877"/>
        <v>8</v>
      </c>
      <c r="Z6321" s="14">
        <f t="shared" si="878"/>
        <v>88846.400000000009</v>
      </c>
      <c r="AA6321" s="7">
        <f>VLOOKUP(G6321,[2]Ma_KH!$A:$R,14,0)</f>
        <v>60</v>
      </c>
      <c r="AD6321" s="7" t="str">
        <f>IFERROR(VLOOKUP(J6321,'Chuyển Mã'!$B$3:$C$9,2,0),"")</f>
        <v>Tỉnh</v>
      </c>
      <c r="AE6321" s="7" t="str">
        <f t="shared" si="873"/>
        <v>Gà muối 500g</v>
      </c>
      <c r="AF6321" s="7">
        <f t="shared" si="874"/>
        <v>10</v>
      </c>
    </row>
    <row r="6322" spans="1:32" x14ac:dyDescent="0.25">
      <c r="A6322" s="11">
        <v>45911</v>
      </c>
      <c r="B6322" s="25">
        <v>4176925979</v>
      </c>
      <c r="C6322" s="80" t="s">
        <v>7214</v>
      </c>
      <c r="D6322" s="81">
        <v>45913</v>
      </c>
      <c r="G6322" s="13" t="s">
        <v>7331</v>
      </c>
      <c r="I6322" s="25" t="s">
        <v>9159</v>
      </c>
      <c r="J6322" s="13" t="s">
        <v>1796</v>
      </c>
      <c r="K6322" s="13" t="s">
        <v>39</v>
      </c>
      <c r="L6322" s="25" t="str">
        <f>VLOOKUP($K6322,[2]TONG_SL!$A:$D,2,0)</f>
        <v>Chả cốm 300g</v>
      </c>
      <c r="N6322" s="25" t="str">
        <f t="shared" si="879"/>
        <v>K-C6</v>
      </c>
      <c r="Q6322" s="25" t="str">
        <f>VLOOKUP(K6322,[2]TONG_SL!$A:$D,3,0)</f>
        <v>Túi</v>
      </c>
      <c r="R6322" s="1">
        <v>10</v>
      </c>
      <c r="T6322" s="1">
        <f>VLOOKUP(VLOOKUP(G6322,[2]Ma_KH!$A:$R,18,0)&amp;K6322,[2]Gia_MB!$A:$F,6,0)</f>
        <v>74250</v>
      </c>
      <c r="U6322" s="14">
        <f t="shared" si="875"/>
        <v>742500</v>
      </c>
      <c r="W6322" s="64">
        <f t="shared" si="876"/>
        <v>0</v>
      </c>
      <c r="X6322" s="3" t="str">
        <f t="shared" si="877"/>
        <v>8</v>
      </c>
      <c r="Z6322" s="14">
        <f t="shared" si="878"/>
        <v>59400</v>
      </c>
      <c r="AA6322" s="7">
        <f>VLOOKUP(G6322,[2]Ma_KH!$A:$R,14,0)</f>
        <v>60</v>
      </c>
      <c r="AD6322" s="7" t="str">
        <f>IFERROR(VLOOKUP(J6322,'Chuyển Mã'!$B$3:$C$9,2,0),"")</f>
        <v>Tỉnh</v>
      </c>
      <c r="AE6322" s="7" t="str">
        <f t="shared" si="873"/>
        <v>Chả cốm 300g</v>
      </c>
      <c r="AF6322" s="7">
        <f t="shared" si="874"/>
        <v>10</v>
      </c>
    </row>
    <row r="6323" spans="1:32" x14ac:dyDescent="0.25">
      <c r="A6323" s="11">
        <v>45911</v>
      </c>
      <c r="B6323" s="25">
        <v>4176925979</v>
      </c>
      <c r="C6323" s="80" t="s">
        <v>7214</v>
      </c>
      <c r="D6323" s="81">
        <v>45913</v>
      </c>
      <c r="G6323" s="13" t="s">
        <v>7331</v>
      </c>
      <c r="I6323" s="25" t="s">
        <v>9159</v>
      </c>
      <c r="J6323" s="13" t="s">
        <v>1796</v>
      </c>
      <c r="K6323" s="13" t="s">
        <v>51</v>
      </c>
      <c r="L6323" s="25" t="str">
        <f>VLOOKUP($K6323,[2]TONG_SL!$A:$D,2,0)</f>
        <v>Mọc Nấm Hương 250g</v>
      </c>
      <c r="N6323" s="25" t="str">
        <f t="shared" si="879"/>
        <v>K-C6</v>
      </c>
      <c r="Q6323" s="25" t="str">
        <f>VLOOKUP(K6323,[2]TONG_SL!$A:$D,3,0)</f>
        <v>Túi</v>
      </c>
      <c r="R6323" s="1">
        <v>5</v>
      </c>
      <c r="T6323" s="1">
        <f>VLOOKUP(VLOOKUP(G6323,[2]Ma_KH!$A:$R,18,0)&amp;K6323,[2]Gia_MB!$A:$F,6,0)</f>
        <v>46000</v>
      </c>
      <c r="U6323" s="14">
        <f t="shared" si="875"/>
        <v>230000</v>
      </c>
      <c r="W6323" s="64">
        <f t="shared" si="876"/>
        <v>0</v>
      </c>
      <c r="X6323" s="3" t="str">
        <f t="shared" si="877"/>
        <v>8</v>
      </c>
      <c r="Z6323" s="14">
        <f t="shared" si="878"/>
        <v>18400</v>
      </c>
      <c r="AA6323" s="7">
        <f>VLOOKUP(G6323,[2]Ma_KH!$A:$R,14,0)</f>
        <v>60</v>
      </c>
      <c r="AD6323" s="7" t="str">
        <f>IFERROR(VLOOKUP(J6323,'Chuyển Mã'!$B$3:$C$9,2,0),"")</f>
        <v>Tỉnh</v>
      </c>
      <c r="AE6323" s="7" t="str">
        <f t="shared" si="873"/>
        <v>Mọc Nấm Hương 250g</v>
      </c>
      <c r="AF6323" s="7">
        <f t="shared" si="874"/>
        <v>5</v>
      </c>
    </row>
    <row r="6324" spans="1:32" x14ac:dyDescent="0.25">
      <c r="A6324" s="11">
        <v>45911</v>
      </c>
      <c r="B6324" s="25">
        <v>4176925979</v>
      </c>
      <c r="C6324" s="80" t="s">
        <v>7214</v>
      </c>
      <c r="D6324" s="81">
        <v>45913</v>
      </c>
      <c r="G6324" s="13" t="s">
        <v>7331</v>
      </c>
      <c r="I6324" s="25" t="s">
        <v>9159</v>
      </c>
      <c r="J6324" s="13" t="s">
        <v>1796</v>
      </c>
      <c r="K6324" s="13" t="s">
        <v>32</v>
      </c>
      <c r="L6324" s="25" t="str">
        <f>VLOOKUP($K6324,[2]TONG_SL!$A:$D,2,0)</f>
        <v>Giò Tai Lưỡi Xào 250</v>
      </c>
      <c r="N6324" s="25" t="str">
        <f t="shared" si="879"/>
        <v>K-C6</v>
      </c>
      <c r="Q6324" s="25" t="str">
        <f>VLOOKUP(K6324,[2]TONG_SL!$A:$D,3,0)</f>
        <v>Túi</v>
      </c>
      <c r="R6324" s="1">
        <v>5</v>
      </c>
      <c r="T6324" s="1">
        <f>VLOOKUP(VLOOKUP(G6324,[2]Ma_KH!$A:$R,18,0)&amp;K6324,[2]Gia_MB!$A:$F,6,0)</f>
        <v>50183</v>
      </c>
      <c r="U6324" s="14">
        <f t="shared" si="875"/>
        <v>250915</v>
      </c>
      <c r="W6324" s="64">
        <f t="shared" si="876"/>
        <v>0</v>
      </c>
      <c r="X6324" s="3" t="str">
        <f t="shared" si="877"/>
        <v>8</v>
      </c>
      <c r="Z6324" s="14">
        <f t="shared" si="878"/>
        <v>20073.2</v>
      </c>
      <c r="AA6324" s="7">
        <f>VLOOKUP(G6324,[2]Ma_KH!$A:$R,14,0)</f>
        <v>60</v>
      </c>
      <c r="AD6324" s="7" t="str">
        <f>IFERROR(VLOOKUP(J6324,'Chuyển Mã'!$B$3:$C$9,2,0),"")</f>
        <v>Tỉnh</v>
      </c>
      <c r="AE6324" s="7" t="str">
        <f t="shared" si="873"/>
        <v>Giò Tai Lưỡi Xào 250</v>
      </c>
      <c r="AF6324" s="7">
        <f t="shared" si="874"/>
        <v>5</v>
      </c>
    </row>
    <row r="6325" spans="1:32" x14ac:dyDescent="0.25">
      <c r="A6325" s="11">
        <v>45908</v>
      </c>
      <c r="B6325" s="25">
        <v>4176671498</v>
      </c>
      <c r="C6325" s="80" t="s">
        <v>7214</v>
      </c>
      <c r="D6325" s="81">
        <v>45913</v>
      </c>
      <c r="G6325" s="13" t="s">
        <v>7321</v>
      </c>
      <c r="I6325" s="25" t="s">
        <v>9160</v>
      </c>
      <c r="J6325" s="13" t="s">
        <v>1796</v>
      </c>
      <c r="K6325" s="13" t="s">
        <v>39</v>
      </c>
      <c r="L6325" s="25" t="str">
        <f>VLOOKUP($K6325,[2]TONG_SL!$A:$D,2,0)</f>
        <v>Chả cốm 300g</v>
      </c>
      <c r="N6325" s="25" t="str">
        <f t="shared" si="879"/>
        <v>K-C6</v>
      </c>
      <c r="Q6325" s="25" t="str">
        <f>VLOOKUP(K6325,[2]TONG_SL!$A:$D,3,0)</f>
        <v>Túi</v>
      </c>
      <c r="R6325" s="1">
        <v>5</v>
      </c>
      <c r="T6325" s="1">
        <f>VLOOKUP(VLOOKUP(G6325,[2]Ma_KH!$A:$R,18,0)&amp;K6325,[2]Gia_MB!$A:$F,6,0)</f>
        <v>74250</v>
      </c>
      <c r="U6325" s="14">
        <f t="shared" si="875"/>
        <v>371250</v>
      </c>
      <c r="W6325" s="64">
        <f t="shared" si="876"/>
        <v>0</v>
      </c>
      <c r="X6325" s="3" t="str">
        <f t="shared" si="877"/>
        <v>8</v>
      </c>
      <c r="Z6325" s="14">
        <f t="shared" si="878"/>
        <v>29700</v>
      </c>
      <c r="AA6325" s="7">
        <f>VLOOKUP(G6325,[2]Ma_KH!$A:$R,14,0)</f>
        <v>60</v>
      </c>
      <c r="AD6325" s="7" t="str">
        <f>IFERROR(VLOOKUP(J6325,'Chuyển Mã'!$B$3:$C$9,2,0),"")</f>
        <v>Tỉnh</v>
      </c>
      <c r="AE6325" s="7" t="str">
        <f t="shared" si="873"/>
        <v>Chả cốm 300g</v>
      </c>
      <c r="AF6325" s="7">
        <f t="shared" si="874"/>
        <v>5</v>
      </c>
    </row>
    <row r="6326" spans="1:32" x14ac:dyDescent="0.25">
      <c r="A6326" s="11">
        <v>45908</v>
      </c>
      <c r="B6326" s="25">
        <v>4176671498</v>
      </c>
      <c r="C6326" s="80" t="s">
        <v>7214</v>
      </c>
      <c r="D6326" s="81">
        <v>45913</v>
      </c>
      <c r="G6326" s="13" t="s">
        <v>7321</v>
      </c>
      <c r="I6326" s="25" t="s">
        <v>9160</v>
      </c>
      <c r="J6326" s="13" t="s">
        <v>1796</v>
      </c>
      <c r="K6326" s="13" t="s">
        <v>7213</v>
      </c>
      <c r="L6326" s="25" t="str">
        <f>VLOOKUP($K6326,[2]TONG_SL!$A:$D,2,0)</f>
        <v>Chả nướng 300g</v>
      </c>
      <c r="N6326" s="25" t="str">
        <f t="shared" si="879"/>
        <v>K-C6</v>
      </c>
      <c r="Q6326" s="25" t="str">
        <f>VLOOKUP(K6326,[2]TONG_SL!$A:$D,3,0)</f>
        <v>Túi</v>
      </c>
      <c r="R6326" s="1">
        <v>5</v>
      </c>
      <c r="T6326" s="1">
        <f>VLOOKUP(VLOOKUP(G6326,[2]Ma_KH!$A:$R,18,0)&amp;K6326,[2]Gia_MB!$A:$F,6,0)</f>
        <v>70950</v>
      </c>
      <c r="U6326" s="14">
        <f t="shared" si="875"/>
        <v>354750</v>
      </c>
      <c r="W6326" s="64">
        <f t="shared" si="876"/>
        <v>0</v>
      </c>
      <c r="X6326" s="3" t="str">
        <f t="shared" si="877"/>
        <v>8</v>
      </c>
      <c r="Z6326" s="14">
        <f t="shared" si="878"/>
        <v>28380</v>
      </c>
      <c r="AA6326" s="7">
        <f>VLOOKUP(G6326,[2]Ma_KH!$A:$R,14,0)</f>
        <v>60</v>
      </c>
      <c r="AD6326" s="7" t="str">
        <f>IFERROR(VLOOKUP(J6326,'Chuyển Mã'!$B$3:$C$9,2,0),"")</f>
        <v>Tỉnh</v>
      </c>
      <c r="AE6326" s="7" t="str">
        <f t="shared" si="873"/>
        <v>Chả nướng 300g</v>
      </c>
      <c r="AF6326" s="7">
        <f t="shared" si="874"/>
        <v>5</v>
      </c>
    </row>
    <row r="6327" spans="1:32" x14ac:dyDescent="0.25">
      <c r="A6327" s="11">
        <v>45908</v>
      </c>
      <c r="B6327" s="25">
        <v>4176671498</v>
      </c>
      <c r="C6327" s="80" t="s">
        <v>7214</v>
      </c>
      <c r="D6327" s="81">
        <v>45913</v>
      </c>
      <c r="G6327" s="13" t="s">
        <v>7321</v>
      </c>
      <c r="I6327" s="25" t="s">
        <v>9160</v>
      </c>
      <c r="J6327" s="13" t="s">
        <v>1796</v>
      </c>
      <c r="K6327" s="13" t="s">
        <v>35</v>
      </c>
      <c r="L6327" s="25" t="str">
        <f>VLOOKUP($K6327,[2]TONG_SL!$A:$D,2,0)</f>
        <v>Tai heo muối 200g</v>
      </c>
      <c r="N6327" s="25" t="str">
        <f t="shared" si="879"/>
        <v>K-C6</v>
      </c>
      <c r="Q6327" s="25" t="str">
        <f>VLOOKUP(K6327,[2]TONG_SL!$A:$D,3,0)</f>
        <v>Túi</v>
      </c>
      <c r="R6327" s="1">
        <v>5</v>
      </c>
      <c r="T6327" s="1">
        <f>VLOOKUP(VLOOKUP(G6327,[2]Ma_KH!$A:$R,18,0)&amp;K6327,[2]Gia_MB!$A:$F,6,0)</f>
        <v>55595</v>
      </c>
      <c r="U6327" s="14">
        <f t="shared" si="875"/>
        <v>277975</v>
      </c>
      <c r="W6327" s="64">
        <f t="shared" si="876"/>
        <v>0</v>
      </c>
      <c r="X6327" s="3" t="str">
        <f t="shared" si="877"/>
        <v>8</v>
      </c>
      <c r="Z6327" s="14">
        <f t="shared" si="878"/>
        <v>22238</v>
      </c>
      <c r="AA6327" s="7">
        <f>VLOOKUP(G6327,[2]Ma_KH!$A:$R,14,0)</f>
        <v>60</v>
      </c>
      <c r="AD6327" s="7" t="str">
        <f>IFERROR(VLOOKUP(J6327,'Chuyển Mã'!$B$3:$C$9,2,0),"")</f>
        <v>Tỉnh</v>
      </c>
      <c r="AE6327" s="7" t="str">
        <f t="shared" si="873"/>
        <v>Tai heo muối 200g</v>
      </c>
      <c r="AF6327" s="7">
        <f t="shared" si="874"/>
        <v>5</v>
      </c>
    </row>
    <row r="6328" spans="1:32" x14ac:dyDescent="0.25">
      <c r="A6328" s="11">
        <v>45908</v>
      </c>
      <c r="B6328" s="25">
        <v>4176671498</v>
      </c>
      <c r="C6328" s="80" t="s">
        <v>7214</v>
      </c>
      <c r="D6328" s="81">
        <v>45913</v>
      </c>
      <c r="G6328" s="13" t="s">
        <v>7321</v>
      </c>
      <c r="I6328" s="25" t="s">
        <v>9160</v>
      </c>
      <c r="J6328" s="13" t="s">
        <v>1796</v>
      </c>
      <c r="K6328" s="13" t="s">
        <v>51</v>
      </c>
      <c r="L6328" s="25" t="str">
        <f>VLOOKUP($K6328,[2]TONG_SL!$A:$D,2,0)</f>
        <v>Mọc Nấm Hương 250g</v>
      </c>
      <c r="N6328" s="25" t="str">
        <f t="shared" si="879"/>
        <v>K-C6</v>
      </c>
      <c r="Q6328" s="25" t="str">
        <f>VLOOKUP(K6328,[2]TONG_SL!$A:$D,3,0)</f>
        <v>Túi</v>
      </c>
      <c r="R6328" s="1">
        <v>5</v>
      </c>
      <c r="T6328" s="1">
        <f>VLOOKUP(VLOOKUP(G6328,[2]Ma_KH!$A:$R,18,0)&amp;K6328,[2]Gia_MB!$A:$F,6,0)</f>
        <v>46000</v>
      </c>
      <c r="U6328" s="14">
        <f t="shared" si="875"/>
        <v>230000</v>
      </c>
      <c r="W6328" s="64">
        <f t="shared" si="876"/>
        <v>0</v>
      </c>
      <c r="X6328" s="3" t="str">
        <f t="shared" si="877"/>
        <v>8</v>
      </c>
      <c r="Z6328" s="14">
        <f t="shared" si="878"/>
        <v>18400</v>
      </c>
      <c r="AA6328" s="7">
        <f>VLOOKUP(G6328,[2]Ma_KH!$A:$R,14,0)</f>
        <v>60</v>
      </c>
      <c r="AD6328" s="7" t="str">
        <f>IFERROR(VLOOKUP(J6328,'Chuyển Mã'!$B$3:$C$9,2,0),"")</f>
        <v>Tỉnh</v>
      </c>
      <c r="AE6328" s="7" t="str">
        <f t="shared" si="873"/>
        <v>Mọc Nấm Hương 250g</v>
      </c>
      <c r="AF6328" s="7">
        <f t="shared" si="874"/>
        <v>5</v>
      </c>
    </row>
    <row r="6329" spans="1:32" x14ac:dyDescent="0.25">
      <c r="A6329" s="11">
        <v>45908</v>
      </c>
      <c r="B6329" s="25">
        <v>4176671498</v>
      </c>
      <c r="C6329" s="80" t="s">
        <v>7214</v>
      </c>
      <c r="D6329" s="81">
        <v>45913</v>
      </c>
      <c r="G6329" s="13" t="s">
        <v>7321</v>
      </c>
      <c r="I6329" s="25" t="s">
        <v>9160</v>
      </c>
      <c r="J6329" s="13" t="s">
        <v>1796</v>
      </c>
      <c r="K6329" s="13" t="s">
        <v>32</v>
      </c>
      <c r="L6329" s="25" t="str">
        <f>VLOOKUP($K6329,[2]TONG_SL!$A:$D,2,0)</f>
        <v>Giò Tai Lưỡi Xào 250</v>
      </c>
      <c r="N6329" s="25" t="str">
        <f t="shared" si="879"/>
        <v>K-C6</v>
      </c>
      <c r="Q6329" s="25" t="str">
        <f>VLOOKUP(K6329,[2]TONG_SL!$A:$D,3,0)</f>
        <v>Túi</v>
      </c>
      <c r="R6329" s="1">
        <v>5</v>
      </c>
      <c r="T6329" s="1">
        <f>VLOOKUP(VLOOKUP(G6329,[2]Ma_KH!$A:$R,18,0)&amp;K6329,[2]Gia_MB!$A:$F,6,0)</f>
        <v>50183</v>
      </c>
      <c r="U6329" s="14">
        <f t="shared" si="875"/>
        <v>250915</v>
      </c>
      <c r="W6329" s="64">
        <f t="shared" si="876"/>
        <v>0</v>
      </c>
      <c r="X6329" s="3" t="str">
        <f t="shared" si="877"/>
        <v>8</v>
      </c>
      <c r="Z6329" s="14">
        <f t="shared" si="878"/>
        <v>20073.2</v>
      </c>
      <c r="AA6329" s="7">
        <f>VLOOKUP(G6329,[2]Ma_KH!$A:$R,14,0)</f>
        <v>60</v>
      </c>
      <c r="AD6329" s="7" t="str">
        <f>IFERROR(VLOOKUP(J6329,'Chuyển Mã'!$B$3:$C$9,2,0),"")</f>
        <v>Tỉnh</v>
      </c>
      <c r="AE6329" s="7" t="str">
        <f t="shared" si="873"/>
        <v>Giò Tai Lưỡi Xào 250</v>
      </c>
      <c r="AF6329" s="7">
        <f t="shared" si="874"/>
        <v>5</v>
      </c>
    </row>
    <row r="6330" spans="1:32" x14ac:dyDescent="0.25">
      <c r="A6330" s="11">
        <v>45908</v>
      </c>
      <c r="B6330" s="25">
        <v>4176681192</v>
      </c>
      <c r="C6330" s="80" t="s">
        <v>7214</v>
      </c>
      <c r="D6330" s="81">
        <v>45913</v>
      </c>
      <c r="G6330" s="13" t="s">
        <v>7321</v>
      </c>
      <c r="I6330" s="25" t="s">
        <v>9161</v>
      </c>
      <c r="J6330" s="13" t="s">
        <v>1796</v>
      </c>
      <c r="K6330" s="13" t="s">
        <v>51</v>
      </c>
      <c r="L6330" s="25" t="str">
        <f>VLOOKUP($K6330,[2]TONG_SL!$A:$D,2,0)</f>
        <v>Mọc Nấm Hương 250g</v>
      </c>
      <c r="N6330" s="25" t="str">
        <f t="shared" si="879"/>
        <v>K-C6</v>
      </c>
      <c r="Q6330" s="25" t="str">
        <f>VLOOKUP(K6330,[2]TONG_SL!$A:$D,3,0)</f>
        <v>Túi</v>
      </c>
      <c r="R6330" s="1">
        <v>5</v>
      </c>
      <c r="T6330" s="1">
        <f>VLOOKUP(VLOOKUP(G6330,[2]Ma_KH!$A:$R,18,0)&amp;K6330,[2]Gia_MB!$A:$F,6,0)</f>
        <v>46000</v>
      </c>
      <c r="U6330" s="14">
        <f t="shared" si="875"/>
        <v>230000</v>
      </c>
      <c r="W6330" s="64">
        <f t="shared" si="876"/>
        <v>0</v>
      </c>
      <c r="X6330" s="3" t="str">
        <f t="shared" si="877"/>
        <v>8</v>
      </c>
      <c r="Z6330" s="14">
        <f t="shared" si="878"/>
        <v>18400</v>
      </c>
      <c r="AA6330" s="7">
        <f>VLOOKUP(G6330,[2]Ma_KH!$A:$R,14,0)</f>
        <v>60</v>
      </c>
      <c r="AD6330" s="7" t="str">
        <f>IFERROR(VLOOKUP(J6330,'Chuyển Mã'!$B$3:$C$9,2,0),"")</f>
        <v>Tỉnh</v>
      </c>
      <c r="AE6330" s="7" t="str">
        <f t="shared" si="873"/>
        <v>Mọc Nấm Hương 250g</v>
      </c>
      <c r="AF6330" s="7">
        <f t="shared" si="874"/>
        <v>5</v>
      </c>
    </row>
    <row r="6331" spans="1:32" x14ac:dyDescent="0.25">
      <c r="A6331" s="11">
        <v>45908</v>
      </c>
      <c r="B6331" s="25">
        <v>4176681192</v>
      </c>
      <c r="C6331" s="80" t="s">
        <v>7214</v>
      </c>
      <c r="D6331" s="81">
        <v>45913</v>
      </c>
      <c r="G6331" s="13" t="s">
        <v>7321</v>
      </c>
      <c r="I6331" s="25" t="s">
        <v>9161</v>
      </c>
      <c r="J6331" s="13" t="s">
        <v>1796</v>
      </c>
      <c r="K6331" s="13" t="s">
        <v>30</v>
      </c>
      <c r="L6331" s="25" t="str">
        <f>VLOOKUP($K6331,[2]TONG_SL!$A:$D,2,0)</f>
        <v>Gà muối 500g</v>
      </c>
      <c r="N6331" s="25" t="str">
        <f t="shared" si="879"/>
        <v>K-C6</v>
      </c>
      <c r="Q6331" s="25" t="str">
        <f>VLOOKUP(K6331,[2]TONG_SL!$A:$D,3,0)</f>
        <v>Túi</v>
      </c>
      <c r="R6331" s="1">
        <v>5</v>
      </c>
      <c r="T6331" s="1">
        <f>VLOOKUP(VLOOKUP(G6331,[2]Ma_KH!$A:$R,18,0)&amp;K6331,[2]Gia_MB!$A:$F,6,0)</f>
        <v>111058</v>
      </c>
      <c r="U6331" s="14">
        <f t="shared" si="875"/>
        <v>555290</v>
      </c>
      <c r="W6331" s="64">
        <f t="shared" si="876"/>
        <v>0</v>
      </c>
      <c r="X6331" s="3" t="str">
        <f t="shared" si="877"/>
        <v>8</v>
      </c>
      <c r="Z6331" s="14">
        <f t="shared" si="878"/>
        <v>44423.200000000004</v>
      </c>
      <c r="AA6331" s="7">
        <f>VLOOKUP(G6331,[2]Ma_KH!$A:$R,14,0)</f>
        <v>60</v>
      </c>
      <c r="AD6331" s="7" t="str">
        <f>IFERROR(VLOOKUP(J6331,'Chuyển Mã'!$B$3:$C$9,2,0),"")</f>
        <v>Tỉnh</v>
      </c>
      <c r="AE6331" s="7" t="str">
        <f t="shared" si="873"/>
        <v>Gà muối 500g</v>
      </c>
      <c r="AF6331" s="7">
        <f t="shared" si="874"/>
        <v>5</v>
      </c>
    </row>
    <row r="6332" spans="1:32" x14ac:dyDescent="0.25">
      <c r="A6332" s="11">
        <v>45908</v>
      </c>
      <c r="B6332" s="25">
        <v>4176681192</v>
      </c>
      <c r="C6332" s="80" t="s">
        <v>7214</v>
      </c>
      <c r="D6332" s="81">
        <v>45913</v>
      </c>
      <c r="G6332" s="13" t="s">
        <v>7321</v>
      </c>
      <c r="I6332" s="25" t="s">
        <v>9161</v>
      </c>
      <c r="J6332" s="13" t="s">
        <v>1796</v>
      </c>
      <c r="K6332" s="13" t="s">
        <v>27</v>
      </c>
      <c r="L6332" s="25" t="str">
        <f>VLOOKUP($K6332,[2]TONG_SL!$A:$D,2,0)</f>
        <v>Chân giò heo muối 300g</v>
      </c>
      <c r="N6332" s="25" t="str">
        <f t="shared" si="879"/>
        <v>K-C6</v>
      </c>
      <c r="Q6332" s="25" t="str">
        <f>VLOOKUP(K6332,[2]TONG_SL!$A:$D,3,0)</f>
        <v>Túi</v>
      </c>
      <c r="R6332" s="1">
        <v>5</v>
      </c>
      <c r="T6332" s="1">
        <f>VLOOKUP(VLOOKUP(G6332,[2]Ma_KH!$A:$R,18,0)&amp;K6332,[2]Gia_MB!$A:$F,6,0)</f>
        <v>73431</v>
      </c>
      <c r="U6332" s="14">
        <f t="shared" si="875"/>
        <v>367155</v>
      </c>
      <c r="W6332" s="64">
        <f t="shared" si="876"/>
        <v>0</v>
      </c>
      <c r="X6332" s="3" t="str">
        <f t="shared" si="877"/>
        <v>8</v>
      </c>
      <c r="Z6332" s="14">
        <f t="shared" si="878"/>
        <v>29372.400000000001</v>
      </c>
      <c r="AA6332" s="7">
        <f>VLOOKUP(G6332,[2]Ma_KH!$A:$R,14,0)</f>
        <v>60</v>
      </c>
      <c r="AD6332" s="7" t="str">
        <f>IFERROR(VLOOKUP(J6332,'Chuyển Mã'!$B$3:$C$9,2,0),"")</f>
        <v>Tỉnh</v>
      </c>
      <c r="AE6332" s="7" t="str">
        <f t="shared" si="873"/>
        <v>Chân giò heo muối 300g</v>
      </c>
      <c r="AF6332" s="7">
        <f t="shared" si="874"/>
        <v>5</v>
      </c>
    </row>
    <row r="6333" spans="1:32" x14ac:dyDescent="0.25">
      <c r="A6333" s="11">
        <v>45908</v>
      </c>
      <c r="B6333" s="25">
        <v>4176681192</v>
      </c>
      <c r="C6333" s="80" t="s">
        <v>7214</v>
      </c>
      <c r="D6333" s="81">
        <v>45913</v>
      </c>
      <c r="G6333" s="13" t="s">
        <v>7321</v>
      </c>
      <c r="I6333" s="25" t="s">
        <v>9161</v>
      </c>
      <c r="J6333" s="13" t="s">
        <v>1796</v>
      </c>
      <c r="K6333" s="13" t="s">
        <v>39</v>
      </c>
      <c r="L6333" s="25" t="str">
        <f>VLOOKUP($K6333,[2]TONG_SL!$A:$D,2,0)</f>
        <v>Chả cốm 300g</v>
      </c>
      <c r="N6333" s="25" t="str">
        <f t="shared" si="879"/>
        <v>K-C6</v>
      </c>
      <c r="Q6333" s="25" t="str">
        <f>VLOOKUP(K6333,[2]TONG_SL!$A:$D,3,0)</f>
        <v>Túi</v>
      </c>
      <c r="R6333" s="1">
        <v>5</v>
      </c>
      <c r="T6333" s="1">
        <f>VLOOKUP(VLOOKUP(G6333,[2]Ma_KH!$A:$R,18,0)&amp;K6333,[2]Gia_MB!$A:$F,6,0)</f>
        <v>74250</v>
      </c>
      <c r="U6333" s="14">
        <f t="shared" si="875"/>
        <v>371250</v>
      </c>
      <c r="W6333" s="64">
        <f t="shared" si="876"/>
        <v>0</v>
      </c>
      <c r="X6333" s="3" t="str">
        <f t="shared" si="877"/>
        <v>8</v>
      </c>
      <c r="Z6333" s="14">
        <f t="shared" si="878"/>
        <v>29700</v>
      </c>
      <c r="AA6333" s="7">
        <f>VLOOKUP(G6333,[2]Ma_KH!$A:$R,14,0)</f>
        <v>60</v>
      </c>
      <c r="AD6333" s="7" t="str">
        <f>IFERROR(VLOOKUP(J6333,'Chuyển Mã'!$B$3:$C$9,2,0),"")</f>
        <v>Tỉnh</v>
      </c>
      <c r="AE6333" s="7" t="str">
        <f t="shared" si="873"/>
        <v>Chả cốm 300g</v>
      </c>
      <c r="AF6333" s="7">
        <f t="shared" si="874"/>
        <v>5</v>
      </c>
    </row>
    <row r="6334" spans="1:32" x14ac:dyDescent="0.25">
      <c r="A6334" s="11">
        <v>45911</v>
      </c>
      <c r="B6334" s="25">
        <v>4176917572</v>
      </c>
      <c r="C6334" s="80" t="s">
        <v>7214</v>
      </c>
      <c r="D6334" s="81">
        <v>45913</v>
      </c>
      <c r="G6334" s="13" t="s">
        <v>7321</v>
      </c>
      <c r="I6334" s="25" t="s">
        <v>9162</v>
      </c>
      <c r="J6334" s="13" t="s">
        <v>1796</v>
      </c>
      <c r="K6334" s="13" t="s">
        <v>32</v>
      </c>
      <c r="L6334" s="25" t="str">
        <f>VLOOKUP($K6334,[2]TONG_SL!$A:$D,2,0)</f>
        <v>Giò Tai Lưỡi Xào 250</v>
      </c>
      <c r="N6334" s="25" t="str">
        <f t="shared" si="879"/>
        <v>K-C6</v>
      </c>
      <c r="Q6334" s="25" t="str">
        <f>VLOOKUP(K6334,[2]TONG_SL!$A:$D,3,0)</f>
        <v>Túi</v>
      </c>
      <c r="R6334" s="1">
        <v>10</v>
      </c>
      <c r="T6334" s="1">
        <f>VLOOKUP(VLOOKUP(G6334,[2]Ma_KH!$A:$R,18,0)&amp;K6334,[2]Gia_MB!$A:$F,6,0)</f>
        <v>50183</v>
      </c>
      <c r="U6334" s="14">
        <f t="shared" si="875"/>
        <v>501830</v>
      </c>
      <c r="W6334" s="64">
        <f t="shared" si="876"/>
        <v>0</v>
      </c>
      <c r="X6334" s="3" t="str">
        <f t="shared" si="877"/>
        <v>8</v>
      </c>
      <c r="Z6334" s="14">
        <f t="shared" si="878"/>
        <v>40146.400000000001</v>
      </c>
      <c r="AA6334" s="7">
        <f>VLOOKUP(G6334,[2]Ma_KH!$A:$R,14,0)</f>
        <v>60</v>
      </c>
      <c r="AD6334" s="7" t="str">
        <f>IFERROR(VLOOKUP(J6334,'Chuyển Mã'!$B$3:$C$9,2,0),"")</f>
        <v>Tỉnh</v>
      </c>
      <c r="AE6334" s="7" t="str">
        <f t="shared" si="873"/>
        <v>Giò Tai Lưỡi Xào 250</v>
      </c>
      <c r="AF6334" s="7">
        <f t="shared" si="874"/>
        <v>10</v>
      </c>
    </row>
    <row r="6335" spans="1:32" x14ac:dyDescent="0.25">
      <c r="A6335" s="11">
        <v>45911</v>
      </c>
      <c r="B6335" s="25">
        <v>4176917572</v>
      </c>
      <c r="C6335" s="80" t="s">
        <v>7214</v>
      </c>
      <c r="D6335" s="81">
        <v>45913</v>
      </c>
      <c r="G6335" s="13" t="s">
        <v>7321</v>
      </c>
      <c r="I6335" s="25" t="s">
        <v>9162</v>
      </c>
      <c r="J6335" s="13" t="s">
        <v>1796</v>
      </c>
      <c r="K6335" s="13" t="s">
        <v>51</v>
      </c>
      <c r="L6335" s="25" t="str">
        <f>VLOOKUP($K6335,[2]TONG_SL!$A:$D,2,0)</f>
        <v>Mọc Nấm Hương 250g</v>
      </c>
      <c r="N6335" s="25" t="str">
        <f t="shared" si="879"/>
        <v>K-C6</v>
      </c>
      <c r="Q6335" s="25" t="str">
        <f>VLOOKUP(K6335,[2]TONG_SL!$A:$D,3,0)</f>
        <v>Túi</v>
      </c>
      <c r="R6335" s="1">
        <v>5</v>
      </c>
      <c r="T6335" s="1">
        <f>VLOOKUP(VLOOKUP(G6335,[2]Ma_KH!$A:$R,18,0)&amp;K6335,[2]Gia_MB!$A:$F,6,0)</f>
        <v>46000</v>
      </c>
      <c r="U6335" s="14">
        <f t="shared" si="875"/>
        <v>230000</v>
      </c>
      <c r="W6335" s="64">
        <f t="shared" si="876"/>
        <v>0</v>
      </c>
      <c r="X6335" s="3" t="str">
        <f t="shared" si="877"/>
        <v>8</v>
      </c>
      <c r="Z6335" s="14">
        <f t="shared" si="878"/>
        <v>18400</v>
      </c>
      <c r="AA6335" s="7">
        <f>VLOOKUP(G6335,[2]Ma_KH!$A:$R,14,0)</f>
        <v>60</v>
      </c>
      <c r="AD6335" s="7" t="str">
        <f>IFERROR(VLOOKUP(J6335,'Chuyển Mã'!$B$3:$C$9,2,0),"")</f>
        <v>Tỉnh</v>
      </c>
      <c r="AE6335" s="7" t="str">
        <f t="shared" si="873"/>
        <v>Mọc Nấm Hương 250g</v>
      </c>
      <c r="AF6335" s="7">
        <f t="shared" si="874"/>
        <v>5</v>
      </c>
    </row>
    <row r="6336" spans="1:32" x14ac:dyDescent="0.25">
      <c r="A6336" s="11">
        <v>45911</v>
      </c>
      <c r="B6336" s="25">
        <v>4176917572</v>
      </c>
      <c r="C6336" s="80" t="s">
        <v>7214</v>
      </c>
      <c r="D6336" s="81">
        <v>45913</v>
      </c>
      <c r="G6336" s="13" t="s">
        <v>7321</v>
      </c>
      <c r="I6336" s="25" t="s">
        <v>9162</v>
      </c>
      <c r="J6336" s="13" t="s">
        <v>1796</v>
      </c>
      <c r="K6336" s="13" t="s">
        <v>39</v>
      </c>
      <c r="L6336" s="25" t="str">
        <f>VLOOKUP($K6336,[2]TONG_SL!$A:$D,2,0)</f>
        <v>Chả cốm 300g</v>
      </c>
      <c r="N6336" s="25" t="str">
        <f t="shared" si="879"/>
        <v>K-C6</v>
      </c>
      <c r="Q6336" s="25" t="str">
        <f>VLOOKUP(K6336,[2]TONG_SL!$A:$D,3,0)</f>
        <v>Túi</v>
      </c>
      <c r="R6336" s="1">
        <v>5</v>
      </c>
      <c r="T6336" s="1">
        <f>VLOOKUP(VLOOKUP(G6336,[2]Ma_KH!$A:$R,18,0)&amp;K6336,[2]Gia_MB!$A:$F,6,0)</f>
        <v>74250</v>
      </c>
      <c r="U6336" s="14">
        <f t="shared" si="875"/>
        <v>371250</v>
      </c>
      <c r="W6336" s="64">
        <f t="shared" si="876"/>
        <v>0</v>
      </c>
      <c r="X6336" s="3" t="str">
        <f t="shared" si="877"/>
        <v>8</v>
      </c>
      <c r="Z6336" s="14">
        <f t="shared" si="878"/>
        <v>29700</v>
      </c>
      <c r="AA6336" s="7">
        <f>VLOOKUP(G6336,[2]Ma_KH!$A:$R,14,0)</f>
        <v>60</v>
      </c>
      <c r="AD6336" s="7" t="str">
        <f>IFERROR(VLOOKUP(J6336,'Chuyển Mã'!$B$3:$C$9,2,0),"")</f>
        <v>Tỉnh</v>
      </c>
      <c r="AE6336" s="7" t="str">
        <f t="shared" si="873"/>
        <v>Chả cốm 300g</v>
      </c>
      <c r="AF6336" s="7">
        <f t="shared" si="874"/>
        <v>5</v>
      </c>
    </row>
    <row r="6337" spans="1:32" x14ac:dyDescent="0.25">
      <c r="A6337" s="11">
        <v>45911</v>
      </c>
      <c r="B6337" s="25">
        <v>4176917572</v>
      </c>
      <c r="C6337" s="80" t="s">
        <v>7214</v>
      </c>
      <c r="D6337" s="81">
        <v>45913</v>
      </c>
      <c r="G6337" s="13" t="s">
        <v>7321</v>
      </c>
      <c r="I6337" s="25" t="s">
        <v>9162</v>
      </c>
      <c r="J6337" s="13" t="s">
        <v>1796</v>
      </c>
      <c r="K6337" s="13" t="s">
        <v>8963</v>
      </c>
      <c r="L6337" s="25" t="str">
        <f>VLOOKUP($K6337,[2]TONG_SL!$A:$D,2,0)</f>
        <v>Giò sụn gà 250g</v>
      </c>
      <c r="N6337" s="25" t="str">
        <f t="shared" si="879"/>
        <v>K-C6</v>
      </c>
      <c r="Q6337" s="25" t="str">
        <f>VLOOKUP(K6337,[2]TONG_SL!$A:$D,3,0)</f>
        <v>Túi</v>
      </c>
      <c r="R6337" s="1">
        <v>5</v>
      </c>
      <c r="T6337" s="1">
        <f>VLOOKUP(VLOOKUP(G6337,[2]Ma_KH!$A:$R,18,0)&amp;K6337,[2]Gia_MB!$A:$F,6,0)</f>
        <v>50400</v>
      </c>
      <c r="U6337" s="14">
        <f t="shared" si="875"/>
        <v>252000</v>
      </c>
      <c r="W6337" s="64">
        <f t="shared" si="876"/>
        <v>0</v>
      </c>
      <c r="X6337" s="3" t="str">
        <f t="shared" si="877"/>
        <v>8</v>
      </c>
      <c r="Z6337" s="14">
        <f t="shared" si="878"/>
        <v>20160</v>
      </c>
      <c r="AA6337" s="7">
        <f>VLOOKUP(G6337,[2]Ma_KH!$A:$R,14,0)</f>
        <v>60</v>
      </c>
      <c r="AD6337" s="7" t="str">
        <f>IFERROR(VLOOKUP(J6337,'Chuyển Mã'!$B$3:$C$9,2,0),"")</f>
        <v>Tỉnh</v>
      </c>
      <c r="AE6337" s="7" t="str">
        <f t="shared" si="873"/>
        <v>Giò sụn gà 250g</v>
      </c>
      <c r="AF6337" s="7">
        <f t="shared" si="874"/>
        <v>5</v>
      </c>
    </row>
    <row r="6338" spans="1:32" x14ac:dyDescent="0.25">
      <c r="A6338" s="11">
        <v>45911</v>
      </c>
      <c r="B6338" s="25">
        <v>4176917572</v>
      </c>
      <c r="C6338" s="80" t="s">
        <v>7214</v>
      </c>
      <c r="D6338" s="81">
        <v>45913</v>
      </c>
      <c r="G6338" s="13" t="s">
        <v>7321</v>
      </c>
      <c r="I6338" s="25" t="s">
        <v>9162</v>
      </c>
      <c r="J6338" s="13" t="s">
        <v>1796</v>
      </c>
      <c r="K6338" s="13" t="s">
        <v>8962</v>
      </c>
      <c r="L6338" s="25" t="str">
        <f>VLOOKUP($K6338,[2]TONG_SL!$A:$D,2,0)</f>
        <v>Giò lụa cây 250g</v>
      </c>
      <c r="N6338" s="25" t="str">
        <f t="shared" si="879"/>
        <v>K-C6</v>
      </c>
      <c r="Q6338" s="25" t="str">
        <f>VLOOKUP(K6338,[2]TONG_SL!$A:$D,3,0)</f>
        <v>Túi</v>
      </c>
      <c r="R6338" s="1">
        <v>5</v>
      </c>
      <c r="T6338" s="1">
        <f>VLOOKUP(VLOOKUP(G6338,[2]Ma_KH!$A:$R,18,0)&amp;K6338,[2]Gia_MB!$A:$F,6,0)</f>
        <v>49500</v>
      </c>
      <c r="U6338" s="14">
        <f t="shared" si="875"/>
        <v>247500</v>
      </c>
      <c r="W6338" s="64">
        <f t="shared" si="876"/>
        <v>0</v>
      </c>
      <c r="X6338" s="3" t="str">
        <f t="shared" si="877"/>
        <v>8</v>
      </c>
      <c r="Z6338" s="14">
        <f t="shared" si="878"/>
        <v>19800</v>
      </c>
      <c r="AA6338" s="7">
        <f>VLOOKUP(G6338,[2]Ma_KH!$A:$R,14,0)</f>
        <v>60</v>
      </c>
      <c r="AD6338" s="7" t="str">
        <f>IFERROR(VLOOKUP(J6338,'Chuyển Mã'!$B$3:$C$9,2,0),"")</f>
        <v>Tỉnh</v>
      </c>
      <c r="AE6338" s="7" t="str">
        <f t="shared" si="873"/>
        <v>Giò lụa cây 250g</v>
      </c>
      <c r="AF6338" s="7">
        <f t="shared" si="874"/>
        <v>5</v>
      </c>
    </row>
    <row r="6339" spans="1:32" x14ac:dyDescent="0.25">
      <c r="A6339" s="11">
        <v>45911</v>
      </c>
      <c r="B6339" s="25">
        <v>4176917572</v>
      </c>
      <c r="C6339" s="80" t="s">
        <v>7214</v>
      </c>
      <c r="D6339" s="81">
        <v>45913</v>
      </c>
      <c r="G6339" s="13" t="s">
        <v>7321</v>
      </c>
      <c r="I6339" s="25" t="s">
        <v>9162</v>
      </c>
      <c r="J6339" s="13" t="s">
        <v>1796</v>
      </c>
      <c r="K6339" s="13" t="s">
        <v>30</v>
      </c>
      <c r="L6339" s="25" t="str">
        <f>VLOOKUP($K6339,[2]TONG_SL!$A:$D,2,0)</f>
        <v>Gà muối 500g</v>
      </c>
      <c r="N6339" s="25" t="str">
        <f t="shared" si="879"/>
        <v>K-C6</v>
      </c>
      <c r="Q6339" s="25" t="str">
        <f>VLOOKUP(K6339,[2]TONG_SL!$A:$D,3,0)</f>
        <v>Túi</v>
      </c>
      <c r="R6339" s="1">
        <v>15</v>
      </c>
      <c r="T6339" s="1">
        <f>VLOOKUP(VLOOKUP(G6339,[2]Ma_KH!$A:$R,18,0)&amp;K6339,[2]Gia_MB!$A:$F,6,0)</f>
        <v>111058</v>
      </c>
      <c r="U6339" s="14">
        <f t="shared" si="875"/>
        <v>1665870</v>
      </c>
      <c r="W6339" s="64">
        <f t="shared" si="876"/>
        <v>0</v>
      </c>
      <c r="X6339" s="3" t="str">
        <f t="shared" si="877"/>
        <v>8</v>
      </c>
      <c r="Z6339" s="14">
        <f t="shared" si="878"/>
        <v>133269.6</v>
      </c>
      <c r="AA6339" s="7">
        <f>VLOOKUP(G6339,[2]Ma_KH!$A:$R,14,0)</f>
        <v>60</v>
      </c>
      <c r="AD6339" s="7" t="str">
        <f>IFERROR(VLOOKUP(J6339,'Chuyển Mã'!$B$3:$C$9,2,0),"")</f>
        <v>Tỉnh</v>
      </c>
      <c r="AE6339" s="7" t="str">
        <f t="shared" ref="AE6339:AE6402" si="880">IFERROR(L6339,"")</f>
        <v>Gà muối 500g</v>
      </c>
      <c r="AF6339" s="7">
        <f t="shared" ref="AF6339:AF6402" si="881">R6339</f>
        <v>15</v>
      </c>
    </row>
    <row r="6340" spans="1:32" x14ac:dyDescent="0.25">
      <c r="A6340" s="11">
        <v>45911</v>
      </c>
      <c r="B6340" s="25">
        <v>4176917572</v>
      </c>
      <c r="C6340" s="80" t="s">
        <v>7214</v>
      </c>
      <c r="D6340" s="81">
        <v>45913</v>
      </c>
      <c r="G6340" s="13" t="s">
        <v>7321</v>
      </c>
      <c r="I6340" s="25" t="s">
        <v>9162</v>
      </c>
      <c r="J6340" s="13" t="s">
        <v>1796</v>
      </c>
      <c r="K6340" s="13" t="s">
        <v>27</v>
      </c>
      <c r="L6340" s="25" t="str">
        <f>VLOOKUP($K6340,[2]TONG_SL!$A:$D,2,0)</f>
        <v>Chân giò heo muối 300g</v>
      </c>
      <c r="N6340" s="25" t="str">
        <f t="shared" si="879"/>
        <v>K-C6</v>
      </c>
      <c r="Q6340" s="25" t="str">
        <f>VLOOKUP(K6340,[2]TONG_SL!$A:$D,3,0)</f>
        <v>Túi</v>
      </c>
      <c r="R6340" s="1">
        <v>15</v>
      </c>
      <c r="T6340" s="1">
        <f>VLOOKUP(VLOOKUP(G6340,[2]Ma_KH!$A:$R,18,0)&amp;K6340,[2]Gia_MB!$A:$F,6,0)</f>
        <v>73431</v>
      </c>
      <c r="U6340" s="14">
        <f t="shared" si="875"/>
        <v>1101465</v>
      </c>
      <c r="W6340" s="64">
        <f t="shared" si="876"/>
        <v>0</v>
      </c>
      <c r="X6340" s="3" t="str">
        <f t="shared" si="877"/>
        <v>8</v>
      </c>
      <c r="Z6340" s="14">
        <f t="shared" si="878"/>
        <v>88117.2</v>
      </c>
      <c r="AA6340" s="7">
        <f>VLOOKUP(G6340,[2]Ma_KH!$A:$R,14,0)</f>
        <v>60</v>
      </c>
      <c r="AD6340" s="7" t="str">
        <f>IFERROR(VLOOKUP(J6340,'Chuyển Mã'!$B$3:$C$9,2,0),"")</f>
        <v>Tỉnh</v>
      </c>
      <c r="AE6340" s="7" t="str">
        <f t="shared" si="880"/>
        <v>Chân giò heo muối 300g</v>
      </c>
      <c r="AF6340" s="7">
        <f t="shared" si="881"/>
        <v>15</v>
      </c>
    </row>
    <row r="6341" spans="1:32" x14ac:dyDescent="0.25">
      <c r="A6341" s="11">
        <v>45908</v>
      </c>
      <c r="B6341" s="25">
        <v>4176654695</v>
      </c>
      <c r="C6341" s="80" t="s">
        <v>7214</v>
      </c>
      <c r="D6341" s="81">
        <v>45913</v>
      </c>
      <c r="G6341" s="13" t="s">
        <v>7321</v>
      </c>
      <c r="I6341" s="25" t="s">
        <v>9163</v>
      </c>
      <c r="J6341" s="13" t="s">
        <v>1796</v>
      </c>
      <c r="K6341" s="13" t="s">
        <v>30</v>
      </c>
      <c r="L6341" s="25" t="str">
        <f>VLOOKUP($K6341,[2]TONG_SL!$A:$D,2,0)</f>
        <v>Gà muối 500g</v>
      </c>
      <c r="N6341" s="25" t="str">
        <f t="shared" si="879"/>
        <v>K-C6</v>
      </c>
      <c r="Q6341" s="25" t="str">
        <f>VLOOKUP(K6341,[2]TONG_SL!$A:$D,3,0)</f>
        <v>Túi</v>
      </c>
      <c r="R6341" s="1">
        <v>20</v>
      </c>
      <c r="T6341" s="1">
        <f>VLOOKUP(VLOOKUP(G6341,[2]Ma_KH!$A:$R,18,0)&amp;K6341,[2]Gia_MB!$A:$F,6,0)</f>
        <v>111058</v>
      </c>
      <c r="U6341" s="14">
        <f t="shared" si="875"/>
        <v>2221160</v>
      </c>
      <c r="W6341" s="64">
        <f t="shared" si="876"/>
        <v>0</v>
      </c>
      <c r="X6341" s="3" t="str">
        <f t="shared" si="877"/>
        <v>8</v>
      </c>
      <c r="Z6341" s="14">
        <f t="shared" si="878"/>
        <v>177692.80000000002</v>
      </c>
      <c r="AA6341" s="7">
        <f>VLOOKUP(G6341,[2]Ma_KH!$A:$R,14,0)</f>
        <v>60</v>
      </c>
      <c r="AD6341" s="7" t="str">
        <f>IFERROR(VLOOKUP(J6341,'Chuyển Mã'!$B$3:$C$9,2,0),"")</f>
        <v>Tỉnh</v>
      </c>
      <c r="AE6341" s="7" t="str">
        <f t="shared" si="880"/>
        <v>Gà muối 500g</v>
      </c>
      <c r="AF6341" s="7">
        <f t="shared" si="881"/>
        <v>20</v>
      </c>
    </row>
    <row r="6342" spans="1:32" x14ac:dyDescent="0.25">
      <c r="A6342" s="11">
        <v>45912</v>
      </c>
      <c r="B6342" s="25">
        <v>4176956069</v>
      </c>
      <c r="C6342" s="80" t="s">
        <v>7214</v>
      </c>
      <c r="D6342" s="81">
        <v>45913</v>
      </c>
      <c r="G6342" s="13" t="s">
        <v>7321</v>
      </c>
      <c r="I6342" s="25" t="s">
        <v>9164</v>
      </c>
      <c r="J6342" s="13" t="s">
        <v>1796</v>
      </c>
      <c r="K6342" s="13" t="s">
        <v>27</v>
      </c>
      <c r="L6342" s="25" t="str">
        <f>VLOOKUP($K6342,[2]TONG_SL!$A:$D,2,0)</f>
        <v>Chân giò heo muối 300g</v>
      </c>
      <c r="N6342" s="25" t="str">
        <f t="shared" si="879"/>
        <v>K-C6</v>
      </c>
      <c r="Q6342" s="25" t="str">
        <f>VLOOKUP(K6342,[2]TONG_SL!$A:$D,3,0)</f>
        <v>Túi</v>
      </c>
      <c r="R6342" s="1">
        <v>40</v>
      </c>
      <c r="T6342" s="1">
        <f>VLOOKUP(VLOOKUP(G6342,[2]Ma_KH!$A:$R,18,0)&amp;K6342,[2]Gia_MB!$A:$F,6,0)</f>
        <v>73431</v>
      </c>
      <c r="U6342" s="14">
        <f t="shared" si="875"/>
        <v>2937240</v>
      </c>
      <c r="W6342" s="64">
        <f t="shared" si="876"/>
        <v>0</v>
      </c>
      <c r="X6342" s="3" t="str">
        <f t="shared" si="877"/>
        <v>8</v>
      </c>
      <c r="Z6342" s="14">
        <f t="shared" si="878"/>
        <v>234979.20000000001</v>
      </c>
      <c r="AA6342" s="7">
        <f>VLOOKUP(G6342,[2]Ma_KH!$A:$R,14,0)</f>
        <v>60</v>
      </c>
      <c r="AD6342" s="7" t="str">
        <f>IFERROR(VLOOKUP(J6342,'Chuyển Mã'!$B$3:$C$9,2,0),"")</f>
        <v>Tỉnh</v>
      </c>
      <c r="AE6342" s="7" t="str">
        <f t="shared" si="880"/>
        <v>Chân giò heo muối 300g</v>
      </c>
      <c r="AF6342" s="7">
        <f t="shared" si="881"/>
        <v>40</v>
      </c>
    </row>
    <row r="6343" spans="1:32" x14ac:dyDescent="0.25">
      <c r="A6343" s="11">
        <v>45912</v>
      </c>
      <c r="B6343" s="25">
        <v>4176945521</v>
      </c>
      <c r="C6343" s="80" t="s">
        <v>7214</v>
      </c>
      <c r="D6343" s="81">
        <v>45913</v>
      </c>
      <c r="G6343" s="13" t="s">
        <v>7211</v>
      </c>
      <c r="I6343" s="25" t="s">
        <v>9165</v>
      </c>
      <c r="J6343" s="13" t="s">
        <v>1796</v>
      </c>
      <c r="K6343" s="13" t="s">
        <v>27</v>
      </c>
      <c r="L6343" s="25" t="str">
        <f>VLOOKUP($K6343,[2]TONG_SL!$A:$D,2,0)</f>
        <v>Chân giò heo muối 300g</v>
      </c>
      <c r="N6343" s="25" t="str">
        <f t="shared" si="879"/>
        <v>K-C6</v>
      </c>
      <c r="Q6343" s="25" t="str">
        <f>VLOOKUP(K6343,[2]TONG_SL!$A:$D,3,0)</f>
        <v>Túi</v>
      </c>
      <c r="R6343" s="1">
        <v>15</v>
      </c>
      <c r="T6343" s="1">
        <f>VLOOKUP(VLOOKUP(G6343,[2]Ma_KH!$A:$R,18,0)&amp;K6343,[2]Gia_MB!$A:$F,6,0)</f>
        <v>73431</v>
      </c>
      <c r="U6343" s="14">
        <f t="shared" si="875"/>
        <v>1101465</v>
      </c>
      <c r="W6343" s="64">
        <f t="shared" si="876"/>
        <v>0</v>
      </c>
      <c r="X6343" s="3" t="str">
        <f t="shared" si="877"/>
        <v>8</v>
      </c>
      <c r="Z6343" s="14">
        <f t="shared" si="878"/>
        <v>88117.2</v>
      </c>
      <c r="AA6343" s="7">
        <f>VLOOKUP(G6343,[2]Ma_KH!$A:$R,14,0)</f>
        <v>60</v>
      </c>
      <c r="AD6343" s="7" t="str">
        <f>IFERROR(VLOOKUP(J6343,'Chuyển Mã'!$B$3:$C$9,2,0),"")</f>
        <v>Tỉnh</v>
      </c>
      <c r="AE6343" s="7" t="str">
        <f t="shared" si="880"/>
        <v>Chân giò heo muối 300g</v>
      </c>
      <c r="AF6343" s="7">
        <f t="shared" si="881"/>
        <v>15</v>
      </c>
    </row>
    <row r="6344" spans="1:32" x14ac:dyDescent="0.25">
      <c r="A6344" s="11">
        <v>45912</v>
      </c>
      <c r="B6344" s="25">
        <v>4176945521</v>
      </c>
      <c r="C6344" s="80" t="s">
        <v>7214</v>
      </c>
      <c r="D6344" s="81">
        <v>45913</v>
      </c>
      <c r="G6344" s="13" t="s">
        <v>7211</v>
      </c>
      <c r="I6344" s="25" t="s">
        <v>9165</v>
      </c>
      <c r="J6344" s="13" t="s">
        <v>1796</v>
      </c>
      <c r="K6344" s="13" t="s">
        <v>30</v>
      </c>
      <c r="L6344" s="25" t="str">
        <f>VLOOKUP($K6344,[2]TONG_SL!$A:$D,2,0)</f>
        <v>Gà muối 500g</v>
      </c>
      <c r="N6344" s="25" t="str">
        <f t="shared" si="879"/>
        <v>K-C6</v>
      </c>
      <c r="Q6344" s="25" t="str">
        <f>VLOOKUP(K6344,[2]TONG_SL!$A:$D,3,0)</f>
        <v>Túi</v>
      </c>
      <c r="R6344" s="1">
        <v>10</v>
      </c>
      <c r="T6344" s="1">
        <f>VLOOKUP(VLOOKUP(G6344,[2]Ma_KH!$A:$R,18,0)&amp;K6344,[2]Gia_MB!$A:$F,6,0)</f>
        <v>111058</v>
      </c>
      <c r="U6344" s="14">
        <f t="shared" si="875"/>
        <v>1110580</v>
      </c>
      <c r="W6344" s="64">
        <f t="shared" si="876"/>
        <v>0</v>
      </c>
      <c r="X6344" s="3" t="str">
        <f t="shared" si="877"/>
        <v>8</v>
      </c>
      <c r="Z6344" s="14">
        <f t="shared" si="878"/>
        <v>88846.400000000009</v>
      </c>
      <c r="AA6344" s="7">
        <f>VLOOKUP(G6344,[2]Ma_KH!$A:$R,14,0)</f>
        <v>60</v>
      </c>
      <c r="AD6344" s="7" t="str">
        <f>IFERROR(VLOOKUP(J6344,'Chuyển Mã'!$B$3:$C$9,2,0),"")</f>
        <v>Tỉnh</v>
      </c>
      <c r="AE6344" s="7" t="str">
        <f t="shared" si="880"/>
        <v>Gà muối 500g</v>
      </c>
      <c r="AF6344" s="7">
        <f t="shared" si="881"/>
        <v>10</v>
      </c>
    </row>
    <row r="6345" spans="1:32" x14ac:dyDescent="0.25">
      <c r="A6345" s="11">
        <v>45912</v>
      </c>
      <c r="B6345" s="25">
        <v>4176945521</v>
      </c>
      <c r="C6345" s="80" t="s">
        <v>7214</v>
      </c>
      <c r="D6345" s="81">
        <v>45913</v>
      </c>
      <c r="G6345" s="13" t="s">
        <v>7211</v>
      </c>
      <c r="I6345" s="25" t="s">
        <v>9165</v>
      </c>
      <c r="J6345" s="13" t="s">
        <v>1796</v>
      </c>
      <c r="K6345" s="13" t="s">
        <v>39</v>
      </c>
      <c r="L6345" s="25" t="str">
        <f>VLOOKUP($K6345,[2]TONG_SL!$A:$D,2,0)</f>
        <v>Chả cốm 300g</v>
      </c>
      <c r="N6345" s="25" t="str">
        <f t="shared" si="879"/>
        <v>K-C6</v>
      </c>
      <c r="Q6345" s="25" t="str">
        <f>VLOOKUP(K6345,[2]TONG_SL!$A:$D,3,0)</f>
        <v>Túi</v>
      </c>
      <c r="R6345" s="1">
        <v>10</v>
      </c>
      <c r="T6345" s="1">
        <f>VLOOKUP(VLOOKUP(G6345,[2]Ma_KH!$A:$R,18,0)&amp;K6345,[2]Gia_MB!$A:$F,6,0)</f>
        <v>74250</v>
      </c>
      <c r="U6345" s="14">
        <f t="shared" ref="U6345:U6408" si="882">T6345*R6345</f>
        <v>742500</v>
      </c>
      <c r="W6345" s="64">
        <f t="shared" ref="W6345:W6408" si="883">U6345*V6345</f>
        <v>0</v>
      </c>
      <c r="X6345" s="3" t="str">
        <f t="shared" ref="X6345:X6408" si="884">IF(B6345&lt;&gt;"","8","0")</f>
        <v>8</v>
      </c>
      <c r="Z6345" s="14">
        <f t="shared" ref="Z6345:Z6408" si="885">U6345*X6345%</f>
        <v>59400</v>
      </c>
      <c r="AA6345" s="7">
        <f>VLOOKUP(G6345,[2]Ma_KH!$A:$R,14,0)</f>
        <v>60</v>
      </c>
      <c r="AD6345" s="7" t="str">
        <f>IFERROR(VLOOKUP(J6345,'Chuyển Mã'!$B$3:$C$9,2,0),"")</f>
        <v>Tỉnh</v>
      </c>
      <c r="AE6345" s="7" t="str">
        <f t="shared" si="880"/>
        <v>Chả cốm 300g</v>
      </c>
      <c r="AF6345" s="7">
        <f t="shared" si="881"/>
        <v>10</v>
      </c>
    </row>
    <row r="6346" spans="1:32" x14ac:dyDescent="0.25">
      <c r="A6346" s="11">
        <v>45912</v>
      </c>
      <c r="B6346" s="25">
        <v>4176948751</v>
      </c>
      <c r="C6346" s="80" t="s">
        <v>7214</v>
      </c>
      <c r="D6346" s="81">
        <v>45913</v>
      </c>
      <c r="G6346" s="13" t="s">
        <v>7211</v>
      </c>
      <c r="I6346" s="25" t="s">
        <v>9166</v>
      </c>
      <c r="J6346" s="13" t="s">
        <v>1796</v>
      </c>
      <c r="K6346" s="13" t="s">
        <v>30</v>
      </c>
      <c r="L6346" s="25" t="str">
        <f>VLOOKUP($K6346,[2]TONG_SL!$A:$D,2,0)</f>
        <v>Gà muối 500g</v>
      </c>
      <c r="N6346" s="25" t="str">
        <f t="shared" si="879"/>
        <v>K-C6</v>
      </c>
      <c r="Q6346" s="25" t="str">
        <f>VLOOKUP(K6346,[2]TONG_SL!$A:$D,3,0)</f>
        <v>Túi</v>
      </c>
      <c r="R6346" s="1">
        <v>15</v>
      </c>
      <c r="T6346" s="1">
        <f>VLOOKUP(VLOOKUP(G6346,[2]Ma_KH!$A:$R,18,0)&amp;K6346,[2]Gia_MB!$A:$F,6,0)</f>
        <v>111058</v>
      </c>
      <c r="U6346" s="14">
        <f t="shared" si="882"/>
        <v>1665870</v>
      </c>
      <c r="W6346" s="64">
        <f t="shared" si="883"/>
        <v>0</v>
      </c>
      <c r="X6346" s="3" t="str">
        <f t="shared" si="884"/>
        <v>8</v>
      </c>
      <c r="Z6346" s="14">
        <f t="shared" si="885"/>
        <v>133269.6</v>
      </c>
      <c r="AA6346" s="7">
        <f>VLOOKUP(G6346,[2]Ma_KH!$A:$R,14,0)</f>
        <v>60</v>
      </c>
      <c r="AD6346" s="7" t="str">
        <f>IFERROR(VLOOKUP(J6346,'Chuyển Mã'!$B$3:$C$9,2,0),"")</f>
        <v>Tỉnh</v>
      </c>
      <c r="AE6346" s="7" t="str">
        <f t="shared" si="880"/>
        <v>Gà muối 500g</v>
      </c>
      <c r="AF6346" s="7">
        <f t="shared" si="881"/>
        <v>15</v>
      </c>
    </row>
    <row r="6347" spans="1:32" x14ac:dyDescent="0.25">
      <c r="A6347" s="11">
        <v>45912</v>
      </c>
      <c r="B6347" s="25">
        <v>4176948751</v>
      </c>
      <c r="C6347" s="80" t="s">
        <v>7214</v>
      </c>
      <c r="D6347" s="81">
        <v>45913</v>
      </c>
      <c r="G6347" s="13" t="s">
        <v>7211</v>
      </c>
      <c r="I6347" s="25" t="s">
        <v>9166</v>
      </c>
      <c r="J6347" s="13" t="s">
        <v>1796</v>
      </c>
      <c r="K6347" s="13" t="s">
        <v>7213</v>
      </c>
      <c r="L6347" s="25" t="str">
        <f>VLOOKUP($K6347,[2]TONG_SL!$A:$D,2,0)</f>
        <v>Chả nướng 300g</v>
      </c>
      <c r="N6347" s="25" t="str">
        <f t="shared" si="879"/>
        <v>K-C6</v>
      </c>
      <c r="Q6347" s="25" t="str">
        <f>VLOOKUP(K6347,[2]TONG_SL!$A:$D,3,0)</f>
        <v>Túi</v>
      </c>
      <c r="R6347" s="1">
        <v>5</v>
      </c>
      <c r="T6347" s="1">
        <f>VLOOKUP(VLOOKUP(G6347,[2]Ma_KH!$A:$R,18,0)&amp;K6347,[2]Gia_MB!$A:$F,6,0)</f>
        <v>70950</v>
      </c>
      <c r="U6347" s="14">
        <f t="shared" si="882"/>
        <v>354750</v>
      </c>
      <c r="W6347" s="64">
        <f t="shared" si="883"/>
        <v>0</v>
      </c>
      <c r="X6347" s="3" t="str">
        <f t="shared" si="884"/>
        <v>8</v>
      </c>
      <c r="Z6347" s="14">
        <f t="shared" si="885"/>
        <v>28380</v>
      </c>
      <c r="AA6347" s="7">
        <f>VLOOKUP(G6347,[2]Ma_KH!$A:$R,14,0)</f>
        <v>60</v>
      </c>
      <c r="AD6347" s="7" t="str">
        <f>IFERROR(VLOOKUP(J6347,'Chuyển Mã'!$B$3:$C$9,2,0),"")</f>
        <v>Tỉnh</v>
      </c>
      <c r="AE6347" s="7" t="str">
        <f t="shared" si="880"/>
        <v>Chả nướng 300g</v>
      </c>
      <c r="AF6347" s="7">
        <f t="shared" si="881"/>
        <v>5</v>
      </c>
    </row>
    <row r="6348" spans="1:32" x14ac:dyDescent="0.25">
      <c r="A6348" s="11">
        <v>45912</v>
      </c>
      <c r="B6348" s="25">
        <v>4176948751</v>
      </c>
      <c r="C6348" s="80" t="s">
        <v>7214</v>
      </c>
      <c r="D6348" s="81">
        <v>45913</v>
      </c>
      <c r="G6348" s="13" t="s">
        <v>7211</v>
      </c>
      <c r="I6348" s="25" t="s">
        <v>9166</v>
      </c>
      <c r="J6348" s="13" t="s">
        <v>1796</v>
      </c>
      <c r="K6348" s="13" t="s">
        <v>32</v>
      </c>
      <c r="L6348" s="25" t="str">
        <f>VLOOKUP($K6348,[2]TONG_SL!$A:$D,2,0)</f>
        <v>Giò Tai Lưỡi Xào 250</v>
      </c>
      <c r="N6348" s="25" t="str">
        <f t="shared" si="879"/>
        <v>K-C6</v>
      </c>
      <c r="Q6348" s="25" t="str">
        <f>VLOOKUP(K6348,[2]TONG_SL!$A:$D,3,0)</f>
        <v>Túi</v>
      </c>
      <c r="R6348" s="1">
        <v>5</v>
      </c>
      <c r="T6348" s="1">
        <f>VLOOKUP(VLOOKUP(G6348,[2]Ma_KH!$A:$R,18,0)&amp;K6348,[2]Gia_MB!$A:$F,6,0)</f>
        <v>50183</v>
      </c>
      <c r="U6348" s="14">
        <f t="shared" si="882"/>
        <v>250915</v>
      </c>
      <c r="W6348" s="64">
        <f t="shared" si="883"/>
        <v>0</v>
      </c>
      <c r="X6348" s="3" t="str">
        <f t="shared" si="884"/>
        <v>8</v>
      </c>
      <c r="Z6348" s="14">
        <f t="shared" si="885"/>
        <v>20073.2</v>
      </c>
      <c r="AA6348" s="7">
        <f>VLOOKUP(G6348,[2]Ma_KH!$A:$R,14,0)</f>
        <v>60</v>
      </c>
      <c r="AD6348" s="7" t="str">
        <f>IFERROR(VLOOKUP(J6348,'Chuyển Mã'!$B$3:$C$9,2,0),"")</f>
        <v>Tỉnh</v>
      </c>
      <c r="AE6348" s="7" t="str">
        <f t="shared" si="880"/>
        <v>Giò Tai Lưỡi Xào 250</v>
      </c>
      <c r="AF6348" s="7">
        <f t="shared" si="881"/>
        <v>5</v>
      </c>
    </row>
    <row r="6349" spans="1:32" x14ac:dyDescent="0.25">
      <c r="A6349" s="11">
        <v>45909</v>
      </c>
      <c r="B6349" s="25">
        <v>4176790515</v>
      </c>
      <c r="C6349" s="80" t="s">
        <v>7214</v>
      </c>
      <c r="D6349" s="81">
        <v>45913</v>
      </c>
      <c r="G6349" s="13" t="s">
        <v>7211</v>
      </c>
      <c r="I6349" s="25" t="s">
        <v>9167</v>
      </c>
      <c r="J6349" s="13" t="s">
        <v>1796</v>
      </c>
      <c r="K6349" s="13" t="s">
        <v>51</v>
      </c>
      <c r="L6349" s="25" t="str">
        <f>VLOOKUP($K6349,[2]TONG_SL!$A:$D,2,0)</f>
        <v>Mọc Nấm Hương 250g</v>
      </c>
      <c r="N6349" s="25" t="str">
        <f t="shared" si="879"/>
        <v>K-C6</v>
      </c>
      <c r="Q6349" s="25" t="str">
        <f>VLOOKUP(K6349,[2]TONG_SL!$A:$D,3,0)</f>
        <v>Túi</v>
      </c>
      <c r="R6349" s="1">
        <v>10</v>
      </c>
      <c r="T6349" s="1">
        <f>VLOOKUP(VLOOKUP(G6349,[2]Ma_KH!$A:$R,18,0)&amp;K6349,[2]Gia_MB!$A:$F,6,0)</f>
        <v>46000</v>
      </c>
      <c r="U6349" s="14">
        <f t="shared" si="882"/>
        <v>460000</v>
      </c>
      <c r="W6349" s="64">
        <f t="shared" si="883"/>
        <v>0</v>
      </c>
      <c r="X6349" s="3" t="str">
        <f t="shared" si="884"/>
        <v>8</v>
      </c>
      <c r="Z6349" s="14">
        <f t="shared" si="885"/>
        <v>36800</v>
      </c>
      <c r="AA6349" s="7">
        <f>VLOOKUP(G6349,[2]Ma_KH!$A:$R,14,0)</f>
        <v>60</v>
      </c>
      <c r="AD6349" s="7" t="str">
        <f>IFERROR(VLOOKUP(J6349,'Chuyển Mã'!$B$3:$C$9,2,0),"")</f>
        <v>Tỉnh</v>
      </c>
      <c r="AE6349" s="7" t="str">
        <f t="shared" si="880"/>
        <v>Mọc Nấm Hương 250g</v>
      </c>
      <c r="AF6349" s="7">
        <f t="shared" si="881"/>
        <v>10</v>
      </c>
    </row>
    <row r="6350" spans="1:32" x14ac:dyDescent="0.25">
      <c r="A6350" s="11">
        <v>45909</v>
      </c>
      <c r="B6350" s="25">
        <v>4176790515</v>
      </c>
      <c r="C6350" s="80" t="s">
        <v>7214</v>
      </c>
      <c r="D6350" s="81">
        <v>45913</v>
      </c>
      <c r="G6350" s="13" t="s">
        <v>7211</v>
      </c>
      <c r="I6350" s="25" t="s">
        <v>9167</v>
      </c>
      <c r="J6350" s="13" t="s">
        <v>1796</v>
      </c>
      <c r="K6350" s="13" t="s">
        <v>32</v>
      </c>
      <c r="L6350" s="25" t="str">
        <f>VLOOKUP($K6350,[2]TONG_SL!$A:$D,2,0)</f>
        <v>Giò Tai Lưỡi Xào 250</v>
      </c>
      <c r="N6350" s="25" t="str">
        <f t="shared" si="879"/>
        <v>K-C6</v>
      </c>
      <c r="Q6350" s="25" t="str">
        <f>VLOOKUP(K6350,[2]TONG_SL!$A:$D,3,0)</f>
        <v>Túi</v>
      </c>
      <c r="R6350" s="1">
        <v>5</v>
      </c>
      <c r="T6350" s="1">
        <f>VLOOKUP(VLOOKUP(G6350,[2]Ma_KH!$A:$R,18,0)&amp;K6350,[2]Gia_MB!$A:$F,6,0)</f>
        <v>50183</v>
      </c>
      <c r="U6350" s="14">
        <f t="shared" si="882"/>
        <v>250915</v>
      </c>
      <c r="W6350" s="64">
        <f t="shared" si="883"/>
        <v>0</v>
      </c>
      <c r="X6350" s="3" t="str">
        <f t="shared" si="884"/>
        <v>8</v>
      </c>
      <c r="Z6350" s="14">
        <f t="shared" si="885"/>
        <v>20073.2</v>
      </c>
      <c r="AA6350" s="7">
        <f>VLOOKUP(G6350,[2]Ma_KH!$A:$R,14,0)</f>
        <v>60</v>
      </c>
      <c r="AD6350" s="7" t="str">
        <f>IFERROR(VLOOKUP(J6350,'Chuyển Mã'!$B$3:$C$9,2,0),"")</f>
        <v>Tỉnh</v>
      </c>
      <c r="AE6350" s="7" t="str">
        <f t="shared" si="880"/>
        <v>Giò Tai Lưỡi Xào 250</v>
      </c>
      <c r="AF6350" s="7">
        <f t="shared" si="881"/>
        <v>5</v>
      </c>
    </row>
    <row r="6351" spans="1:32" x14ac:dyDescent="0.25">
      <c r="A6351" s="11">
        <v>45909</v>
      </c>
      <c r="B6351" s="25">
        <v>4176790515</v>
      </c>
      <c r="C6351" s="80" t="s">
        <v>7214</v>
      </c>
      <c r="D6351" s="81">
        <v>45913</v>
      </c>
      <c r="G6351" s="13" t="s">
        <v>7211</v>
      </c>
      <c r="I6351" s="25" t="s">
        <v>9167</v>
      </c>
      <c r="J6351" s="13" t="s">
        <v>1796</v>
      </c>
      <c r="K6351" s="13" t="s">
        <v>39</v>
      </c>
      <c r="L6351" s="25" t="str">
        <f>VLOOKUP($K6351,[2]TONG_SL!$A:$D,2,0)</f>
        <v>Chả cốm 300g</v>
      </c>
      <c r="N6351" s="25" t="str">
        <f t="shared" si="879"/>
        <v>K-C6</v>
      </c>
      <c r="Q6351" s="25" t="str">
        <f>VLOOKUP(K6351,[2]TONG_SL!$A:$D,3,0)</f>
        <v>Túi</v>
      </c>
      <c r="R6351" s="1">
        <v>3</v>
      </c>
      <c r="T6351" s="1">
        <f>VLOOKUP(VLOOKUP(G6351,[2]Ma_KH!$A:$R,18,0)&amp;K6351,[2]Gia_MB!$A:$F,6,0)</f>
        <v>74250</v>
      </c>
      <c r="U6351" s="14">
        <f t="shared" si="882"/>
        <v>222750</v>
      </c>
      <c r="W6351" s="64">
        <f t="shared" si="883"/>
        <v>0</v>
      </c>
      <c r="X6351" s="3" t="str">
        <f t="shared" si="884"/>
        <v>8</v>
      </c>
      <c r="Z6351" s="14">
        <f t="shared" si="885"/>
        <v>17820</v>
      </c>
      <c r="AA6351" s="7">
        <f>VLOOKUP(G6351,[2]Ma_KH!$A:$R,14,0)</f>
        <v>60</v>
      </c>
      <c r="AD6351" s="7" t="str">
        <f>IFERROR(VLOOKUP(J6351,'Chuyển Mã'!$B$3:$C$9,2,0),"")</f>
        <v>Tỉnh</v>
      </c>
      <c r="AE6351" s="7" t="str">
        <f t="shared" si="880"/>
        <v>Chả cốm 300g</v>
      </c>
      <c r="AF6351" s="7">
        <f t="shared" si="881"/>
        <v>3</v>
      </c>
    </row>
    <row r="6352" spans="1:32" x14ac:dyDescent="0.25">
      <c r="A6352" s="11">
        <v>45909</v>
      </c>
      <c r="B6352" s="25">
        <v>4176790515</v>
      </c>
      <c r="C6352" s="80" t="s">
        <v>7214</v>
      </c>
      <c r="D6352" s="81">
        <v>45913</v>
      </c>
      <c r="G6352" s="13" t="s">
        <v>7211</v>
      </c>
      <c r="I6352" s="25" t="s">
        <v>9167</v>
      </c>
      <c r="J6352" s="13" t="s">
        <v>1796</v>
      </c>
      <c r="K6352" s="13" t="s">
        <v>7213</v>
      </c>
      <c r="L6352" s="25" t="str">
        <f>VLOOKUP($K6352,[2]TONG_SL!$A:$D,2,0)</f>
        <v>Chả nướng 300g</v>
      </c>
      <c r="N6352" s="25" t="str">
        <f t="shared" si="879"/>
        <v>K-C6</v>
      </c>
      <c r="Q6352" s="25" t="str">
        <f>VLOOKUP(K6352,[2]TONG_SL!$A:$D,3,0)</f>
        <v>Túi</v>
      </c>
      <c r="R6352" s="1">
        <v>3</v>
      </c>
      <c r="T6352" s="1">
        <f>VLOOKUP(VLOOKUP(G6352,[2]Ma_KH!$A:$R,18,0)&amp;K6352,[2]Gia_MB!$A:$F,6,0)</f>
        <v>70950</v>
      </c>
      <c r="U6352" s="14">
        <f t="shared" si="882"/>
        <v>212850</v>
      </c>
      <c r="W6352" s="64">
        <f t="shared" si="883"/>
        <v>0</v>
      </c>
      <c r="X6352" s="3" t="str">
        <f t="shared" si="884"/>
        <v>8</v>
      </c>
      <c r="Z6352" s="14">
        <f t="shared" si="885"/>
        <v>17028</v>
      </c>
      <c r="AA6352" s="7">
        <f>VLOOKUP(G6352,[2]Ma_KH!$A:$R,14,0)</f>
        <v>60</v>
      </c>
      <c r="AD6352" s="7" t="str">
        <f>IFERROR(VLOOKUP(J6352,'Chuyển Mã'!$B$3:$C$9,2,0),"")</f>
        <v>Tỉnh</v>
      </c>
      <c r="AE6352" s="7" t="str">
        <f t="shared" si="880"/>
        <v>Chả nướng 300g</v>
      </c>
      <c r="AF6352" s="7">
        <f t="shared" si="881"/>
        <v>3</v>
      </c>
    </row>
    <row r="6353" spans="1:32" x14ac:dyDescent="0.25">
      <c r="A6353" s="11">
        <v>45909</v>
      </c>
      <c r="B6353" s="25">
        <v>4176790515</v>
      </c>
      <c r="C6353" s="80" t="s">
        <v>7214</v>
      </c>
      <c r="D6353" s="81">
        <v>45913</v>
      </c>
      <c r="G6353" s="13" t="s">
        <v>7211</v>
      </c>
      <c r="I6353" s="25" t="s">
        <v>9167</v>
      </c>
      <c r="J6353" s="13" t="s">
        <v>1796</v>
      </c>
      <c r="K6353" s="13" t="s">
        <v>35</v>
      </c>
      <c r="L6353" s="25" t="str">
        <f>VLOOKUP($K6353,[2]TONG_SL!$A:$D,2,0)</f>
        <v>Tai heo muối 200g</v>
      </c>
      <c r="N6353" s="25" t="str">
        <f t="shared" si="879"/>
        <v>K-C6</v>
      </c>
      <c r="Q6353" s="25" t="str">
        <f>VLOOKUP(K6353,[2]TONG_SL!$A:$D,3,0)</f>
        <v>Túi</v>
      </c>
      <c r="R6353" s="1">
        <v>10</v>
      </c>
      <c r="T6353" s="1">
        <f>VLOOKUP(VLOOKUP(G6353,[2]Ma_KH!$A:$R,18,0)&amp;K6353,[2]Gia_MB!$A:$F,6,0)</f>
        <v>55595</v>
      </c>
      <c r="U6353" s="14">
        <f t="shared" si="882"/>
        <v>555950</v>
      </c>
      <c r="W6353" s="64">
        <f t="shared" si="883"/>
        <v>0</v>
      </c>
      <c r="X6353" s="3" t="str">
        <f t="shared" si="884"/>
        <v>8</v>
      </c>
      <c r="Z6353" s="14">
        <f t="shared" si="885"/>
        <v>44476</v>
      </c>
      <c r="AA6353" s="7">
        <f>VLOOKUP(G6353,[2]Ma_KH!$A:$R,14,0)</f>
        <v>60</v>
      </c>
      <c r="AD6353" s="7" t="str">
        <f>IFERROR(VLOOKUP(J6353,'Chuyển Mã'!$B$3:$C$9,2,0),"")</f>
        <v>Tỉnh</v>
      </c>
      <c r="AE6353" s="7" t="str">
        <f t="shared" si="880"/>
        <v>Tai heo muối 200g</v>
      </c>
      <c r="AF6353" s="7">
        <f t="shared" si="881"/>
        <v>10</v>
      </c>
    </row>
    <row r="6354" spans="1:32" x14ac:dyDescent="0.25">
      <c r="A6354" s="11">
        <v>45909</v>
      </c>
      <c r="B6354" s="25">
        <v>4176790515</v>
      </c>
      <c r="C6354" s="80" t="s">
        <v>7214</v>
      </c>
      <c r="D6354" s="81">
        <v>45913</v>
      </c>
      <c r="G6354" s="13" t="s">
        <v>7211</v>
      </c>
      <c r="I6354" s="25" t="s">
        <v>9167</v>
      </c>
      <c r="J6354" s="13" t="s">
        <v>1796</v>
      </c>
      <c r="K6354" s="13" t="s">
        <v>30</v>
      </c>
      <c r="L6354" s="25" t="str">
        <f>VLOOKUP($K6354,[2]TONG_SL!$A:$D,2,0)</f>
        <v>Gà muối 500g</v>
      </c>
      <c r="N6354" s="25" t="str">
        <f t="shared" si="879"/>
        <v>K-C6</v>
      </c>
      <c r="Q6354" s="25" t="str">
        <f>VLOOKUP(K6354,[2]TONG_SL!$A:$D,3,0)</f>
        <v>Túi</v>
      </c>
      <c r="R6354" s="1">
        <v>3</v>
      </c>
      <c r="T6354" s="1">
        <f>VLOOKUP(VLOOKUP(G6354,[2]Ma_KH!$A:$R,18,0)&amp;K6354,[2]Gia_MB!$A:$F,6,0)</f>
        <v>111058</v>
      </c>
      <c r="U6354" s="14">
        <f t="shared" si="882"/>
        <v>333174</v>
      </c>
      <c r="W6354" s="64">
        <f t="shared" si="883"/>
        <v>0</v>
      </c>
      <c r="X6354" s="3" t="str">
        <f t="shared" si="884"/>
        <v>8</v>
      </c>
      <c r="Z6354" s="14">
        <f t="shared" si="885"/>
        <v>26653.920000000002</v>
      </c>
      <c r="AA6354" s="7">
        <f>VLOOKUP(G6354,[2]Ma_KH!$A:$R,14,0)</f>
        <v>60</v>
      </c>
      <c r="AD6354" s="7" t="str">
        <f>IFERROR(VLOOKUP(J6354,'Chuyển Mã'!$B$3:$C$9,2,0),"")</f>
        <v>Tỉnh</v>
      </c>
      <c r="AE6354" s="7" t="str">
        <f t="shared" si="880"/>
        <v>Gà muối 500g</v>
      </c>
      <c r="AF6354" s="7">
        <f t="shared" si="881"/>
        <v>3</v>
      </c>
    </row>
    <row r="6355" spans="1:32" x14ac:dyDescent="0.25">
      <c r="A6355" s="11">
        <v>45909</v>
      </c>
      <c r="B6355" s="25">
        <v>4176790515</v>
      </c>
      <c r="C6355" s="80" t="s">
        <v>7214</v>
      </c>
      <c r="D6355" s="81">
        <v>45913</v>
      </c>
      <c r="G6355" s="13" t="s">
        <v>7211</v>
      </c>
      <c r="I6355" s="25" t="s">
        <v>9167</v>
      </c>
      <c r="J6355" s="13" t="s">
        <v>1796</v>
      </c>
      <c r="K6355" s="13" t="s">
        <v>27</v>
      </c>
      <c r="L6355" s="25" t="str">
        <f>VLOOKUP($K6355,[2]TONG_SL!$A:$D,2,0)</f>
        <v>Chân giò heo muối 300g</v>
      </c>
      <c r="N6355" s="25" t="str">
        <f t="shared" si="879"/>
        <v>K-C6</v>
      </c>
      <c r="Q6355" s="25" t="str">
        <f>VLOOKUP(K6355,[2]TONG_SL!$A:$D,3,0)</f>
        <v>Túi</v>
      </c>
      <c r="R6355" s="1">
        <v>15</v>
      </c>
      <c r="T6355" s="1">
        <f>VLOOKUP(VLOOKUP(G6355,[2]Ma_KH!$A:$R,18,0)&amp;K6355,[2]Gia_MB!$A:$F,6,0)</f>
        <v>73431</v>
      </c>
      <c r="U6355" s="14">
        <f t="shared" si="882"/>
        <v>1101465</v>
      </c>
      <c r="W6355" s="64">
        <f t="shared" si="883"/>
        <v>0</v>
      </c>
      <c r="X6355" s="3" t="str">
        <f t="shared" si="884"/>
        <v>8</v>
      </c>
      <c r="Z6355" s="14">
        <f t="shared" si="885"/>
        <v>88117.2</v>
      </c>
      <c r="AA6355" s="7">
        <f>VLOOKUP(G6355,[2]Ma_KH!$A:$R,14,0)</f>
        <v>60</v>
      </c>
      <c r="AD6355" s="7" t="str">
        <f>IFERROR(VLOOKUP(J6355,'Chuyển Mã'!$B$3:$C$9,2,0),"")</f>
        <v>Tỉnh</v>
      </c>
      <c r="AE6355" s="7" t="str">
        <f t="shared" si="880"/>
        <v>Chân giò heo muối 300g</v>
      </c>
      <c r="AF6355" s="7">
        <f t="shared" si="881"/>
        <v>15</v>
      </c>
    </row>
    <row r="6356" spans="1:32" x14ac:dyDescent="0.25">
      <c r="A6356" s="11">
        <v>45909</v>
      </c>
      <c r="B6356" s="25">
        <v>4176790503</v>
      </c>
      <c r="C6356" s="80" t="s">
        <v>7214</v>
      </c>
      <c r="D6356" s="81">
        <v>45913</v>
      </c>
      <c r="G6356" s="13" t="s">
        <v>7211</v>
      </c>
      <c r="I6356" s="25" t="s">
        <v>9168</v>
      </c>
      <c r="J6356" s="13" t="s">
        <v>1796</v>
      </c>
      <c r="K6356" s="13" t="s">
        <v>27</v>
      </c>
      <c r="L6356" s="25" t="str">
        <f>VLOOKUP($K6356,[2]TONG_SL!$A:$D,2,0)</f>
        <v>Chân giò heo muối 300g</v>
      </c>
      <c r="N6356" s="25" t="str">
        <f t="shared" si="879"/>
        <v>K-C6</v>
      </c>
      <c r="Q6356" s="25" t="str">
        <f>VLOOKUP(K6356,[2]TONG_SL!$A:$D,3,0)</f>
        <v>Túi</v>
      </c>
      <c r="R6356" s="1">
        <v>14</v>
      </c>
      <c r="T6356" s="1">
        <f>VLOOKUP(VLOOKUP(G6356,[2]Ma_KH!$A:$R,18,0)&amp;K6356,[2]Gia_MB!$A:$F,6,0)</f>
        <v>73431</v>
      </c>
      <c r="U6356" s="14">
        <f t="shared" si="882"/>
        <v>1028034</v>
      </c>
      <c r="W6356" s="64">
        <f t="shared" si="883"/>
        <v>0</v>
      </c>
      <c r="X6356" s="3" t="str">
        <f t="shared" si="884"/>
        <v>8</v>
      </c>
      <c r="Z6356" s="14">
        <f t="shared" si="885"/>
        <v>82242.720000000001</v>
      </c>
      <c r="AA6356" s="7">
        <f>VLOOKUP(G6356,[2]Ma_KH!$A:$R,14,0)</f>
        <v>60</v>
      </c>
      <c r="AD6356" s="7" t="str">
        <f>IFERROR(VLOOKUP(J6356,'Chuyển Mã'!$B$3:$C$9,2,0),"")</f>
        <v>Tỉnh</v>
      </c>
      <c r="AE6356" s="7" t="str">
        <f t="shared" si="880"/>
        <v>Chân giò heo muối 300g</v>
      </c>
      <c r="AF6356" s="7">
        <f t="shared" si="881"/>
        <v>14</v>
      </c>
    </row>
    <row r="6357" spans="1:32" x14ac:dyDescent="0.25">
      <c r="A6357" s="11">
        <v>45909</v>
      </c>
      <c r="B6357" s="25">
        <v>4176790503</v>
      </c>
      <c r="C6357" s="80" t="s">
        <v>7214</v>
      </c>
      <c r="D6357" s="81">
        <v>45913</v>
      </c>
      <c r="G6357" s="13" t="s">
        <v>7211</v>
      </c>
      <c r="I6357" s="25" t="s">
        <v>9168</v>
      </c>
      <c r="J6357" s="13" t="s">
        <v>1796</v>
      </c>
      <c r="K6357" s="13" t="s">
        <v>30</v>
      </c>
      <c r="L6357" s="25" t="str">
        <f>VLOOKUP($K6357,[2]TONG_SL!$A:$D,2,0)</f>
        <v>Gà muối 500g</v>
      </c>
      <c r="N6357" s="25" t="str">
        <f t="shared" si="879"/>
        <v>K-C6</v>
      </c>
      <c r="Q6357" s="25" t="str">
        <f>VLOOKUP(K6357,[2]TONG_SL!$A:$D,3,0)</f>
        <v>Túi</v>
      </c>
      <c r="R6357" s="1">
        <v>6</v>
      </c>
      <c r="T6357" s="1">
        <f>VLOOKUP(VLOOKUP(G6357,[2]Ma_KH!$A:$R,18,0)&amp;K6357,[2]Gia_MB!$A:$F,6,0)</f>
        <v>111058</v>
      </c>
      <c r="U6357" s="14">
        <f t="shared" si="882"/>
        <v>666348</v>
      </c>
      <c r="W6357" s="64">
        <f t="shared" si="883"/>
        <v>0</v>
      </c>
      <c r="X6357" s="3" t="str">
        <f t="shared" si="884"/>
        <v>8</v>
      </c>
      <c r="Z6357" s="14">
        <f t="shared" si="885"/>
        <v>53307.840000000004</v>
      </c>
      <c r="AA6357" s="7">
        <f>VLOOKUP(G6357,[2]Ma_KH!$A:$R,14,0)</f>
        <v>60</v>
      </c>
      <c r="AD6357" s="7" t="str">
        <f>IFERROR(VLOOKUP(J6357,'Chuyển Mã'!$B$3:$C$9,2,0),"")</f>
        <v>Tỉnh</v>
      </c>
      <c r="AE6357" s="7" t="str">
        <f t="shared" si="880"/>
        <v>Gà muối 500g</v>
      </c>
      <c r="AF6357" s="7">
        <f t="shared" si="881"/>
        <v>6</v>
      </c>
    </row>
    <row r="6358" spans="1:32" x14ac:dyDescent="0.25">
      <c r="A6358" s="11">
        <v>45909</v>
      </c>
      <c r="B6358" s="25">
        <v>4176790503</v>
      </c>
      <c r="C6358" s="80" t="s">
        <v>7214</v>
      </c>
      <c r="D6358" s="81">
        <v>45913</v>
      </c>
      <c r="G6358" s="13" t="s">
        <v>7211</v>
      </c>
      <c r="I6358" s="25" t="s">
        <v>9168</v>
      </c>
      <c r="J6358" s="13" t="s">
        <v>1796</v>
      </c>
      <c r="K6358" s="13" t="s">
        <v>35</v>
      </c>
      <c r="L6358" s="25" t="str">
        <f>VLOOKUP($K6358,[2]TONG_SL!$A:$D,2,0)</f>
        <v>Tai heo muối 200g</v>
      </c>
      <c r="N6358" s="25" t="str">
        <f t="shared" si="879"/>
        <v>K-C6</v>
      </c>
      <c r="Q6358" s="25" t="str">
        <f>VLOOKUP(K6358,[2]TONG_SL!$A:$D,3,0)</f>
        <v>Túi</v>
      </c>
      <c r="R6358" s="1">
        <v>9</v>
      </c>
      <c r="T6358" s="1">
        <f>VLOOKUP(VLOOKUP(G6358,[2]Ma_KH!$A:$R,18,0)&amp;K6358,[2]Gia_MB!$A:$F,6,0)</f>
        <v>55595</v>
      </c>
      <c r="U6358" s="14">
        <f t="shared" si="882"/>
        <v>500355</v>
      </c>
      <c r="W6358" s="64">
        <f t="shared" si="883"/>
        <v>0</v>
      </c>
      <c r="X6358" s="3" t="str">
        <f t="shared" si="884"/>
        <v>8</v>
      </c>
      <c r="Z6358" s="14">
        <f t="shared" si="885"/>
        <v>40028.400000000001</v>
      </c>
      <c r="AA6358" s="7">
        <f>VLOOKUP(G6358,[2]Ma_KH!$A:$R,14,0)</f>
        <v>60</v>
      </c>
      <c r="AD6358" s="7" t="str">
        <f>IFERROR(VLOOKUP(J6358,'Chuyển Mã'!$B$3:$C$9,2,0),"")</f>
        <v>Tỉnh</v>
      </c>
      <c r="AE6358" s="7" t="str">
        <f t="shared" si="880"/>
        <v>Tai heo muối 200g</v>
      </c>
      <c r="AF6358" s="7">
        <f t="shared" si="881"/>
        <v>9</v>
      </c>
    </row>
    <row r="6359" spans="1:32" x14ac:dyDescent="0.25">
      <c r="A6359" s="11">
        <v>45909</v>
      </c>
      <c r="B6359" s="25">
        <v>4176790503</v>
      </c>
      <c r="C6359" s="80" t="s">
        <v>7214</v>
      </c>
      <c r="D6359" s="81">
        <v>45913</v>
      </c>
      <c r="G6359" s="13" t="s">
        <v>7211</v>
      </c>
      <c r="I6359" s="25" t="s">
        <v>9168</v>
      </c>
      <c r="J6359" s="13" t="s">
        <v>1796</v>
      </c>
      <c r="K6359" s="13" t="s">
        <v>7213</v>
      </c>
      <c r="L6359" s="25" t="str">
        <f>VLOOKUP($K6359,[2]TONG_SL!$A:$D,2,0)</f>
        <v>Chả nướng 300g</v>
      </c>
      <c r="N6359" s="25" t="str">
        <f t="shared" si="879"/>
        <v>K-C6</v>
      </c>
      <c r="Q6359" s="25" t="str">
        <f>VLOOKUP(K6359,[2]TONG_SL!$A:$D,3,0)</f>
        <v>Túi</v>
      </c>
      <c r="R6359" s="1">
        <v>15</v>
      </c>
      <c r="T6359" s="1">
        <f>VLOOKUP(VLOOKUP(G6359,[2]Ma_KH!$A:$R,18,0)&amp;K6359,[2]Gia_MB!$A:$F,6,0)</f>
        <v>70950</v>
      </c>
      <c r="U6359" s="14">
        <f t="shared" si="882"/>
        <v>1064250</v>
      </c>
      <c r="W6359" s="64">
        <f t="shared" si="883"/>
        <v>0</v>
      </c>
      <c r="X6359" s="3" t="str">
        <f t="shared" si="884"/>
        <v>8</v>
      </c>
      <c r="Z6359" s="14">
        <f t="shared" si="885"/>
        <v>85140</v>
      </c>
      <c r="AA6359" s="7">
        <f>VLOOKUP(G6359,[2]Ma_KH!$A:$R,14,0)</f>
        <v>60</v>
      </c>
      <c r="AD6359" s="7" t="str">
        <f>IFERROR(VLOOKUP(J6359,'Chuyển Mã'!$B$3:$C$9,2,0),"")</f>
        <v>Tỉnh</v>
      </c>
      <c r="AE6359" s="7" t="str">
        <f t="shared" si="880"/>
        <v>Chả nướng 300g</v>
      </c>
      <c r="AF6359" s="7">
        <f t="shared" si="881"/>
        <v>15</v>
      </c>
    </row>
    <row r="6360" spans="1:32" x14ac:dyDescent="0.25">
      <c r="A6360" s="11">
        <v>45909</v>
      </c>
      <c r="B6360" s="25">
        <v>4176790503</v>
      </c>
      <c r="C6360" s="80" t="s">
        <v>7214</v>
      </c>
      <c r="D6360" s="81">
        <v>45913</v>
      </c>
      <c r="G6360" s="13" t="s">
        <v>7211</v>
      </c>
      <c r="I6360" s="25" t="s">
        <v>9168</v>
      </c>
      <c r="J6360" s="13" t="s">
        <v>1796</v>
      </c>
      <c r="K6360" s="13" t="s">
        <v>39</v>
      </c>
      <c r="L6360" s="25" t="str">
        <f>VLOOKUP($K6360,[2]TONG_SL!$A:$D,2,0)</f>
        <v>Chả cốm 300g</v>
      </c>
      <c r="N6360" s="25" t="str">
        <f t="shared" si="879"/>
        <v>K-C6</v>
      </c>
      <c r="Q6360" s="25" t="str">
        <f>VLOOKUP(K6360,[2]TONG_SL!$A:$D,3,0)</f>
        <v>Túi</v>
      </c>
      <c r="R6360" s="1">
        <v>15</v>
      </c>
      <c r="T6360" s="1">
        <f>VLOOKUP(VLOOKUP(G6360,[2]Ma_KH!$A:$R,18,0)&amp;K6360,[2]Gia_MB!$A:$F,6,0)</f>
        <v>74250</v>
      </c>
      <c r="U6360" s="14">
        <f t="shared" si="882"/>
        <v>1113750</v>
      </c>
      <c r="W6360" s="64">
        <f t="shared" si="883"/>
        <v>0</v>
      </c>
      <c r="X6360" s="3" t="str">
        <f t="shared" si="884"/>
        <v>8</v>
      </c>
      <c r="Z6360" s="14">
        <f t="shared" si="885"/>
        <v>89100</v>
      </c>
      <c r="AA6360" s="7">
        <f>VLOOKUP(G6360,[2]Ma_KH!$A:$R,14,0)</f>
        <v>60</v>
      </c>
      <c r="AD6360" s="7" t="str">
        <f>IFERROR(VLOOKUP(J6360,'Chuyển Mã'!$B$3:$C$9,2,0),"")</f>
        <v>Tỉnh</v>
      </c>
      <c r="AE6360" s="7" t="str">
        <f t="shared" si="880"/>
        <v>Chả cốm 300g</v>
      </c>
      <c r="AF6360" s="7">
        <f t="shared" si="881"/>
        <v>15</v>
      </c>
    </row>
    <row r="6361" spans="1:32" x14ac:dyDescent="0.25">
      <c r="A6361" s="11">
        <v>45909</v>
      </c>
      <c r="B6361" s="25">
        <v>4176790503</v>
      </c>
      <c r="C6361" s="80" t="s">
        <v>7214</v>
      </c>
      <c r="D6361" s="81">
        <v>45913</v>
      </c>
      <c r="G6361" s="13" t="s">
        <v>7211</v>
      </c>
      <c r="I6361" s="25" t="s">
        <v>9168</v>
      </c>
      <c r="J6361" s="13" t="s">
        <v>1796</v>
      </c>
      <c r="K6361" s="13" t="s">
        <v>32</v>
      </c>
      <c r="L6361" s="25" t="str">
        <f>VLOOKUP($K6361,[2]TONG_SL!$A:$D,2,0)</f>
        <v>Giò Tai Lưỡi Xào 250</v>
      </c>
      <c r="N6361" s="25" t="str">
        <f t="shared" si="879"/>
        <v>K-C6</v>
      </c>
      <c r="Q6361" s="25" t="str">
        <f>VLOOKUP(K6361,[2]TONG_SL!$A:$D,3,0)</f>
        <v>Túi</v>
      </c>
      <c r="R6361" s="1">
        <v>19</v>
      </c>
      <c r="T6361" s="1">
        <f>VLOOKUP(VLOOKUP(G6361,[2]Ma_KH!$A:$R,18,0)&amp;K6361,[2]Gia_MB!$A:$F,6,0)</f>
        <v>50183</v>
      </c>
      <c r="U6361" s="14">
        <f t="shared" si="882"/>
        <v>953477</v>
      </c>
      <c r="W6361" s="64">
        <f t="shared" si="883"/>
        <v>0</v>
      </c>
      <c r="X6361" s="3" t="str">
        <f t="shared" si="884"/>
        <v>8</v>
      </c>
      <c r="Z6361" s="14">
        <f t="shared" si="885"/>
        <v>76278.16</v>
      </c>
      <c r="AA6361" s="7">
        <f>VLOOKUP(G6361,[2]Ma_KH!$A:$R,14,0)</f>
        <v>60</v>
      </c>
      <c r="AD6361" s="7" t="str">
        <f>IFERROR(VLOOKUP(J6361,'Chuyển Mã'!$B$3:$C$9,2,0),"")</f>
        <v>Tỉnh</v>
      </c>
      <c r="AE6361" s="7" t="str">
        <f t="shared" si="880"/>
        <v>Giò Tai Lưỡi Xào 250</v>
      </c>
      <c r="AF6361" s="7">
        <f t="shared" si="881"/>
        <v>19</v>
      </c>
    </row>
    <row r="6362" spans="1:32" x14ac:dyDescent="0.25">
      <c r="A6362" s="11">
        <v>45909</v>
      </c>
      <c r="B6362" s="25">
        <v>4176790503</v>
      </c>
      <c r="C6362" s="80" t="s">
        <v>7214</v>
      </c>
      <c r="D6362" s="81">
        <v>45913</v>
      </c>
      <c r="G6362" s="13" t="s">
        <v>7211</v>
      </c>
      <c r="I6362" s="25" t="s">
        <v>9168</v>
      </c>
      <c r="J6362" s="13" t="s">
        <v>1796</v>
      </c>
      <c r="K6362" s="13" t="s">
        <v>8879</v>
      </c>
      <c r="L6362" s="25" t="str">
        <f>VLOOKUP($K6362,[2]TONG_SL!$A:$D,2,0)</f>
        <v>Mọc Nấm Hương 250g</v>
      </c>
      <c r="N6362" s="25" t="str">
        <f t="shared" si="879"/>
        <v>K-C6</v>
      </c>
      <c r="Q6362" s="25" t="str">
        <f>VLOOKUP(K6362,[2]TONG_SL!$A:$D,3,0)</f>
        <v>Túi</v>
      </c>
      <c r="R6362" s="1">
        <v>15</v>
      </c>
      <c r="T6362" s="1">
        <f>VLOOKUP(VLOOKUP(G6362,[2]Ma_KH!$A:$R,18,0)&amp;K6362,[2]Gia_MB!$A:$F,6,0)</f>
        <v>46000</v>
      </c>
      <c r="U6362" s="14">
        <f t="shared" si="882"/>
        <v>690000</v>
      </c>
      <c r="W6362" s="64">
        <f t="shared" si="883"/>
        <v>0</v>
      </c>
      <c r="X6362" s="3" t="str">
        <f t="shared" si="884"/>
        <v>8</v>
      </c>
      <c r="Z6362" s="14">
        <f t="shared" si="885"/>
        <v>55200</v>
      </c>
      <c r="AA6362" s="7">
        <f>VLOOKUP(G6362,[2]Ma_KH!$A:$R,14,0)</f>
        <v>60</v>
      </c>
      <c r="AD6362" s="7" t="str">
        <f>IFERROR(VLOOKUP(J6362,'Chuyển Mã'!$B$3:$C$9,2,0),"")</f>
        <v>Tỉnh</v>
      </c>
      <c r="AE6362" s="7" t="str">
        <f t="shared" si="880"/>
        <v>Mọc Nấm Hương 250g</v>
      </c>
      <c r="AF6362" s="7">
        <f t="shared" si="881"/>
        <v>15</v>
      </c>
    </row>
    <row r="6363" spans="1:32" x14ac:dyDescent="0.25">
      <c r="A6363" s="11">
        <v>45910</v>
      </c>
      <c r="B6363" s="25">
        <v>4176794373</v>
      </c>
      <c r="C6363" s="80" t="s">
        <v>7214</v>
      </c>
      <c r="D6363" s="81">
        <v>45913</v>
      </c>
      <c r="G6363" s="13" t="s">
        <v>7211</v>
      </c>
      <c r="I6363" s="25" t="s">
        <v>9169</v>
      </c>
      <c r="J6363" s="13" t="s">
        <v>1796</v>
      </c>
      <c r="K6363" s="13" t="s">
        <v>27</v>
      </c>
      <c r="L6363" s="25" t="str">
        <f>VLOOKUP($K6363,[2]TONG_SL!$A:$D,2,0)</f>
        <v>Chân giò heo muối 300g</v>
      </c>
      <c r="N6363" s="25" t="str">
        <f t="shared" si="879"/>
        <v>K-C6</v>
      </c>
      <c r="Q6363" s="25" t="str">
        <f>VLOOKUP(K6363,[2]TONG_SL!$A:$D,3,0)</f>
        <v>Túi</v>
      </c>
      <c r="R6363" s="1">
        <v>20</v>
      </c>
      <c r="T6363" s="1">
        <f>VLOOKUP(VLOOKUP(G6363,[2]Ma_KH!$A:$R,18,0)&amp;K6363,[2]Gia_MB!$A:$F,6,0)</f>
        <v>73431</v>
      </c>
      <c r="U6363" s="14">
        <f t="shared" si="882"/>
        <v>1468620</v>
      </c>
      <c r="W6363" s="64">
        <f t="shared" si="883"/>
        <v>0</v>
      </c>
      <c r="X6363" s="3" t="str">
        <f t="shared" si="884"/>
        <v>8</v>
      </c>
      <c r="Z6363" s="14">
        <f t="shared" si="885"/>
        <v>117489.60000000001</v>
      </c>
      <c r="AA6363" s="7">
        <f>VLOOKUP(G6363,[2]Ma_KH!$A:$R,14,0)</f>
        <v>60</v>
      </c>
      <c r="AD6363" s="7" t="str">
        <f>IFERROR(VLOOKUP(J6363,'Chuyển Mã'!$B$3:$C$9,2,0),"")</f>
        <v>Tỉnh</v>
      </c>
      <c r="AE6363" s="7" t="str">
        <f t="shared" si="880"/>
        <v>Chân giò heo muối 300g</v>
      </c>
      <c r="AF6363" s="7">
        <f t="shared" si="881"/>
        <v>20</v>
      </c>
    </row>
    <row r="6364" spans="1:32" x14ac:dyDescent="0.25">
      <c r="A6364" s="11">
        <v>45910</v>
      </c>
      <c r="B6364" s="25">
        <v>4176794373</v>
      </c>
      <c r="C6364" s="80" t="s">
        <v>7214</v>
      </c>
      <c r="D6364" s="81">
        <v>45913</v>
      </c>
      <c r="G6364" s="13" t="s">
        <v>7211</v>
      </c>
      <c r="I6364" s="25" t="s">
        <v>9169</v>
      </c>
      <c r="J6364" s="13" t="s">
        <v>1796</v>
      </c>
      <c r="K6364" s="13" t="s">
        <v>30</v>
      </c>
      <c r="L6364" s="25" t="str">
        <f>VLOOKUP($K6364,[2]TONG_SL!$A:$D,2,0)</f>
        <v>Gà muối 500g</v>
      </c>
      <c r="N6364" s="25" t="str">
        <f t="shared" si="879"/>
        <v>K-C6</v>
      </c>
      <c r="Q6364" s="25" t="str">
        <f>VLOOKUP(K6364,[2]TONG_SL!$A:$D,3,0)</f>
        <v>Túi</v>
      </c>
      <c r="R6364" s="1">
        <v>8</v>
      </c>
      <c r="T6364" s="1">
        <f>VLOOKUP(VLOOKUP(G6364,[2]Ma_KH!$A:$R,18,0)&amp;K6364,[2]Gia_MB!$A:$F,6,0)</f>
        <v>111058</v>
      </c>
      <c r="U6364" s="14">
        <f t="shared" si="882"/>
        <v>888464</v>
      </c>
      <c r="W6364" s="64">
        <f t="shared" si="883"/>
        <v>0</v>
      </c>
      <c r="X6364" s="3" t="str">
        <f t="shared" si="884"/>
        <v>8</v>
      </c>
      <c r="Z6364" s="14">
        <f t="shared" si="885"/>
        <v>71077.119999999995</v>
      </c>
      <c r="AA6364" s="7">
        <f>VLOOKUP(G6364,[2]Ma_KH!$A:$R,14,0)</f>
        <v>60</v>
      </c>
      <c r="AD6364" s="7" t="str">
        <f>IFERROR(VLOOKUP(J6364,'Chuyển Mã'!$B$3:$C$9,2,0),"")</f>
        <v>Tỉnh</v>
      </c>
      <c r="AE6364" s="7" t="str">
        <f t="shared" si="880"/>
        <v>Gà muối 500g</v>
      </c>
      <c r="AF6364" s="7">
        <f t="shared" si="881"/>
        <v>8</v>
      </c>
    </row>
    <row r="6365" spans="1:32" x14ac:dyDescent="0.25">
      <c r="A6365" s="11">
        <v>45910</v>
      </c>
      <c r="B6365" s="25">
        <v>4176794373</v>
      </c>
      <c r="C6365" s="80" t="s">
        <v>7214</v>
      </c>
      <c r="D6365" s="81">
        <v>45913</v>
      </c>
      <c r="G6365" s="13" t="s">
        <v>7211</v>
      </c>
      <c r="I6365" s="25" t="s">
        <v>9169</v>
      </c>
      <c r="J6365" s="13" t="s">
        <v>1796</v>
      </c>
      <c r="K6365" s="13" t="s">
        <v>39</v>
      </c>
      <c r="L6365" s="25" t="str">
        <f>VLOOKUP($K6365,[2]TONG_SL!$A:$D,2,0)</f>
        <v>Chả cốm 300g</v>
      </c>
      <c r="N6365" s="25" t="str">
        <f t="shared" si="879"/>
        <v>K-C6</v>
      </c>
      <c r="Q6365" s="25" t="str">
        <f>VLOOKUP(K6365,[2]TONG_SL!$A:$D,3,0)</f>
        <v>Túi</v>
      </c>
      <c r="R6365" s="1">
        <v>8</v>
      </c>
      <c r="T6365" s="1">
        <f>VLOOKUP(VLOOKUP(G6365,[2]Ma_KH!$A:$R,18,0)&amp;K6365,[2]Gia_MB!$A:$F,6,0)</f>
        <v>74250</v>
      </c>
      <c r="U6365" s="14">
        <f t="shared" si="882"/>
        <v>594000</v>
      </c>
      <c r="W6365" s="64">
        <f t="shared" si="883"/>
        <v>0</v>
      </c>
      <c r="X6365" s="3" t="str">
        <f t="shared" si="884"/>
        <v>8</v>
      </c>
      <c r="Z6365" s="14">
        <f t="shared" si="885"/>
        <v>47520</v>
      </c>
      <c r="AA6365" s="7">
        <f>VLOOKUP(G6365,[2]Ma_KH!$A:$R,14,0)</f>
        <v>60</v>
      </c>
      <c r="AD6365" s="7" t="str">
        <f>IFERROR(VLOOKUP(J6365,'Chuyển Mã'!$B$3:$C$9,2,0),"")</f>
        <v>Tỉnh</v>
      </c>
      <c r="AE6365" s="7" t="str">
        <f t="shared" si="880"/>
        <v>Chả cốm 300g</v>
      </c>
      <c r="AF6365" s="7">
        <f t="shared" si="881"/>
        <v>8</v>
      </c>
    </row>
    <row r="6366" spans="1:32" x14ac:dyDescent="0.25">
      <c r="A6366" s="11">
        <v>45910</v>
      </c>
      <c r="B6366" s="25">
        <v>4176794373</v>
      </c>
      <c r="C6366" s="80" t="s">
        <v>7214</v>
      </c>
      <c r="D6366" s="81">
        <v>45913</v>
      </c>
      <c r="G6366" s="13" t="s">
        <v>7211</v>
      </c>
      <c r="I6366" s="25" t="s">
        <v>9169</v>
      </c>
      <c r="J6366" s="13" t="s">
        <v>1796</v>
      </c>
      <c r="K6366" s="13" t="s">
        <v>7213</v>
      </c>
      <c r="L6366" s="25" t="str">
        <f>VLOOKUP($K6366,[2]TONG_SL!$A:$D,2,0)</f>
        <v>Chả nướng 300g</v>
      </c>
      <c r="N6366" s="25" t="str">
        <f t="shared" si="879"/>
        <v>K-C6</v>
      </c>
      <c r="Q6366" s="25" t="str">
        <f>VLOOKUP(K6366,[2]TONG_SL!$A:$D,3,0)</f>
        <v>Túi</v>
      </c>
      <c r="R6366" s="1">
        <v>5</v>
      </c>
      <c r="T6366" s="1">
        <f>VLOOKUP(VLOOKUP(G6366,[2]Ma_KH!$A:$R,18,0)&amp;K6366,[2]Gia_MB!$A:$F,6,0)</f>
        <v>70950</v>
      </c>
      <c r="U6366" s="14">
        <f t="shared" si="882"/>
        <v>354750</v>
      </c>
      <c r="W6366" s="64">
        <f t="shared" si="883"/>
        <v>0</v>
      </c>
      <c r="X6366" s="3" t="str">
        <f t="shared" si="884"/>
        <v>8</v>
      </c>
      <c r="Z6366" s="14">
        <f t="shared" si="885"/>
        <v>28380</v>
      </c>
      <c r="AA6366" s="7">
        <f>VLOOKUP(G6366,[2]Ma_KH!$A:$R,14,0)</f>
        <v>60</v>
      </c>
      <c r="AD6366" s="7" t="str">
        <f>IFERROR(VLOOKUP(J6366,'Chuyển Mã'!$B$3:$C$9,2,0),"")</f>
        <v>Tỉnh</v>
      </c>
      <c r="AE6366" s="7" t="str">
        <f t="shared" si="880"/>
        <v>Chả nướng 300g</v>
      </c>
      <c r="AF6366" s="7">
        <f t="shared" si="881"/>
        <v>5</v>
      </c>
    </row>
    <row r="6367" spans="1:32" x14ac:dyDescent="0.25">
      <c r="A6367" s="11">
        <v>45910</v>
      </c>
      <c r="B6367" s="25">
        <v>4176794373</v>
      </c>
      <c r="C6367" s="80" t="s">
        <v>7214</v>
      </c>
      <c r="D6367" s="81">
        <v>45913</v>
      </c>
      <c r="G6367" s="13" t="s">
        <v>7211</v>
      </c>
      <c r="I6367" s="25" t="s">
        <v>9169</v>
      </c>
      <c r="J6367" s="13" t="s">
        <v>1796</v>
      </c>
      <c r="K6367" s="13" t="s">
        <v>8879</v>
      </c>
      <c r="L6367" s="25" t="str">
        <f>VLOOKUP($K6367,[2]TONG_SL!$A:$D,2,0)</f>
        <v>Mọc Nấm Hương 250g</v>
      </c>
      <c r="N6367" s="25" t="str">
        <f t="shared" si="879"/>
        <v>K-C6</v>
      </c>
      <c r="Q6367" s="25" t="str">
        <f>VLOOKUP(K6367,[2]TONG_SL!$A:$D,3,0)</f>
        <v>Túi</v>
      </c>
      <c r="R6367" s="1">
        <v>10</v>
      </c>
      <c r="T6367" s="1">
        <f>VLOOKUP(VLOOKUP(G6367,[2]Ma_KH!$A:$R,18,0)&amp;K6367,[2]Gia_MB!$A:$F,6,0)</f>
        <v>46000</v>
      </c>
      <c r="U6367" s="14">
        <f t="shared" si="882"/>
        <v>460000</v>
      </c>
      <c r="W6367" s="64">
        <f t="shared" si="883"/>
        <v>0</v>
      </c>
      <c r="X6367" s="3" t="str">
        <f t="shared" si="884"/>
        <v>8</v>
      </c>
      <c r="Z6367" s="14">
        <f t="shared" si="885"/>
        <v>36800</v>
      </c>
      <c r="AA6367" s="7">
        <f>VLOOKUP(G6367,[2]Ma_KH!$A:$R,14,0)</f>
        <v>60</v>
      </c>
      <c r="AD6367" s="7" t="str">
        <f>IFERROR(VLOOKUP(J6367,'Chuyển Mã'!$B$3:$C$9,2,0),"")</f>
        <v>Tỉnh</v>
      </c>
      <c r="AE6367" s="7" t="str">
        <f t="shared" si="880"/>
        <v>Mọc Nấm Hương 250g</v>
      </c>
      <c r="AF6367" s="7">
        <f t="shared" si="881"/>
        <v>10</v>
      </c>
    </row>
    <row r="6368" spans="1:32" x14ac:dyDescent="0.25">
      <c r="A6368" s="11">
        <v>45902</v>
      </c>
      <c r="B6368" s="25">
        <v>4176514481</v>
      </c>
      <c r="C6368" s="80" t="s">
        <v>7214</v>
      </c>
      <c r="D6368" s="81">
        <v>45913</v>
      </c>
      <c r="G6368" s="13" t="s">
        <v>7316</v>
      </c>
      <c r="I6368" s="25" t="s">
        <v>9170</v>
      </c>
      <c r="J6368" s="13" t="s">
        <v>1796</v>
      </c>
      <c r="K6368" s="13" t="s">
        <v>7213</v>
      </c>
      <c r="L6368" s="25" t="str">
        <f>VLOOKUP($K6368,[2]TONG_SL!$A:$D,2,0)</f>
        <v>Chả nướng 300g</v>
      </c>
      <c r="N6368" s="25" t="str">
        <f t="shared" si="879"/>
        <v>K-C6</v>
      </c>
      <c r="Q6368" s="25" t="str">
        <f>VLOOKUP(K6368,[2]TONG_SL!$A:$D,3,0)</f>
        <v>Túi</v>
      </c>
      <c r="R6368" s="1">
        <v>6</v>
      </c>
      <c r="T6368" s="1">
        <f>VLOOKUP(VLOOKUP(G6368,[2]Ma_KH!$A:$R,18,0)&amp;K6368,[2]Gia_MB!$A:$F,6,0)</f>
        <v>70950</v>
      </c>
      <c r="U6368" s="14">
        <f t="shared" si="882"/>
        <v>425700</v>
      </c>
      <c r="W6368" s="64">
        <f t="shared" si="883"/>
        <v>0</v>
      </c>
      <c r="X6368" s="3" t="str">
        <f t="shared" si="884"/>
        <v>8</v>
      </c>
      <c r="Z6368" s="14">
        <f t="shared" si="885"/>
        <v>34056</v>
      </c>
      <c r="AA6368" s="7">
        <f>VLOOKUP(G6368,[2]Ma_KH!$A:$R,14,0)</f>
        <v>60</v>
      </c>
      <c r="AD6368" s="7" t="str">
        <f>IFERROR(VLOOKUP(J6368,'Chuyển Mã'!$B$3:$C$9,2,0),"")</f>
        <v>Tỉnh</v>
      </c>
      <c r="AE6368" s="7" t="str">
        <f t="shared" si="880"/>
        <v>Chả nướng 300g</v>
      </c>
      <c r="AF6368" s="7">
        <f t="shared" si="881"/>
        <v>6</v>
      </c>
    </row>
    <row r="6369" spans="1:32" x14ac:dyDescent="0.25">
      <c r="A6369" s="11">
        <v>45902</v>
      </c>
      <c r="B6369" s="25">
        <v>4176514481</v>
      </c>
      <c r="C6369" s="80" t="s">
        <v>7214</v>
      </c>
      <c r="D6369" s="81">
        <v>45913</v>
      </c>
      <c r="G6369" s="13" t="s">
        <v>7316</v>
      </c>
      <c r="I6369" s="25" t="s">
        <v>9170</v>
      </c>
      <c r="J6369" s="13" t="s">
        <v>1796</v>
      </c>
      <c r="K6369" s="13" t="s">
        <v>35</v>
      </c>
      <c r="L6369" s="25" t="str">
        <f>VLOOKUP($K6369,[2]TONG_SL!$A:$D,2,0)</f>
        <v>Tai heo muối 200g</v>
      </c>
      <c r="N6369" s="25" t="str">
        <f t="shared" si="879"/>
        <v>K-C6</v>
      </c>
      <c r="Q6369" s="25" t="str">
        <f>VLOOKUP(K6369,[2]TONG_SL!$A:$D,3,0)</f>
        <v>Túi</v>
      </c>
      <c r="R6369" s="1">
        <v>3</v>
      </c>
      <c r="T6369" s="1">
        <f>VLOOKUP(VLOOKUP(G6369,[2]Ma_KH!$A:$R,18,0)&amp;K6369,[2]Gia_MB!$A:$F,6,0)</f>
        <v>55595</v>
      </c>
      <c r="U6369" s="14">
        <f t="shared" si="882"/>
        <v>166785</v>
      </c>
      <c r="W6369" s="64">
        <f t="shared" si="883"/>
        <v>0</v>
      </c>
      <c r="X6369" s="3" t="str">
        <f t="shared" si="884"/>
        <v>8</v>
      </c>
      <c r="Z6369" s="14">
        <f t="shared" si="885"/>
        <v>13342.800000000001</v>
      </c>
      <c r="AA6369" s="7">
        <f>VLOOKUP(G6369,[2]Ma_KH!$A:$R,14,0)</f>
        <v>60</v>
      </c>
      <c r="AD6369" s="7" t="str">
        <f>IFERROR(VLOOKUP(J6369,'Chuyển Mã'!$B$3:$C$9,2,0),"")</f>
        <v>Tỉnh</v>
      </c>
      <c r="AE6369" s="7" t="str">
        <f t="shared" si="880"/>
        <v>Tai heo muối 200g</v>
      </c>
      <c r="AF6369" s="7">
        <f t="shared" si="881"/>
        <v>3</v>
      </c>
    </row>
    <row r="6370" spans="1:32" x14ac:dyDescent="0.25">
      <c r="A6370" s="11">
        <v>45902</v>
      </c>
      <c r="B6370" s="25">
        <v>4176514481</v>
      </c>
      <c r="C6370" s="80" t="s">
        <v>7214</v>
      </c>
      <c r="D6370" s="81">
        <v>45913</v>
      </c>
      <c r="G6370" s="13" t="s">
        <v>7316</v>
      </c>
      <c r="I6370" s="25" t="s">
        <v>9170</v>
      </c>
      <c r="J6370" s="13" t="s">
        <v>1796</v>
      </c>
      <c r="K6370" s="13" t="s">
        <v>27</v>
      </c>
      <c r="L6370" s="25" t="str">
        <f>VLOOKUP($K6370,[2]TONG_SL!$A:$D,2,0)</f>
        <v>Chân giò heo muối 300g</v>
      </c>
      <c r="N6370" s="25" t="str">
        <f t="shared" si="879"/>
        <v>K-C6</v>
      </c>
      <c r="Q6370" s="25" t="str">
        <f>VLOOKUP(K6370,[2]TONG_SL!$A:$D,3,0)</f>
        <v>Túi</v>
      </c>
      <c r="R6370" s="1">
        <v>3</v>
      </c>
      <c r="T6370" s="1">
        <f>VLOOKUP(VLOOKUP(G6370,[2]Ma_KH!$A:$R,18,0)&amp;K6370,[2]Gia_MB!$A:$F,6,0)</f>
        <v>73431</v>
      </c>
      <c r="U6370" s="14">
        <f t="shared" si="882"/>
        <v>220293</v>
      </c>
      <c r="W6370" s="64">
        <f t="shared" si="883"/>
        <v>0</v>
      </c>
      <c r="X6370" s="3" t="str">
        <f t="shared" si="884"/>
        <v>8</v>
      </c>
      <c r="Z6370" s="14">
        <f t="shared" si="885"/>
        <v>17623.439999999999</v>
      </c>
      <c r="AA6370" s="7">
        <f>VLOOKUP(G6370,[2]Ma_KH!$A:$R,14,0)</f>
        <v>60</v>
      </c>
      <c r="AD6370" s="7" t="str">
        <f>IFERROR(VLOOKUP(J6370,'Chuyển Mã'!$B$3:$C$9,2,0),"")</f>
        <v>Tỉnh</v>
      </c>
      <c r="AE6370" s="7" t="str">
        <f t="shared" si="880"/>
        <v>Chân giò heo muối 300g</v>
      </c>
      <c r="AF6370" s="7">
        <f t="shared" si="881"/>
        <v>3</v>
      </c>
    </row>
    <row r="6371" spans="1:32" x14ac:dyDescent="0.25">
      <c r="A6371" s="11">
        <v>45902</v>
      </c>
      <c r="B6371" s="25">
        <v>4176514481</v>
      </c>
      <c r="C6371" s="80" t="s">
        <v>7214</v>
      </c>
      <c r="D6371" s="81">
        <v>45913</v>
      </c>
      <c r="G6371" s="13" t="s">
        <v>7316</v>
      </c>
      <c r="I6371" s="25" t="s">
        <v>9170</v>
      </c>
      <c r="J6371" s="13" t="s">
        <v>1796</v>
      </c>
      <c r="K6371" s="13" t="s">
        <v>39</v>
      </c>
      <c r="L6371" s="25" t="str">
        <f>VLOOKUP($K6371,[2]TONG_SL!$A:$D,2,0)</f>
        <v>Chả cốm 300g</v>
      </c>
      <c r="N6371" s="25" t="str">
        <f t="shared" si="879"/>
        <v>K-C6</v>
      </c>
      <c r="Q6371" s="25" t="str">
        <f>VLOOKUP(K6371,[2]TONG_SL!$A:$D,3,0)</f>
        <v>Túi</v>
      </c>
      <c r="R6371" s="1">
        <v>6</v>
      </c>
      <c r="T6371" s="1">
        <f>VLOOKUP(VLOOKUP(G6371,[2]Ma_KH!$A:$R,18,0)&amp;K6371,[2]Gia_MB!$A:$F,6,0)</f>
        <v>74250</v>
      </c>
      <c r="U6371" s="14">
        <f t="shared" si="882"/>
        <v>445500</v>
      </c>
      <c r="W6371" s="64">
        <f t="shared" si="883"/>
        <v>0</v>
      </c>
      <c r="X6371" s="3" t="str">
        <f t="shared" si="884"/>
        <v>8</v>
      </c>
      <c r="Z6371" s="14">
        <f t="shared" si="885"/>
        <v>35640</v>
      </c>
      <c r="AA6371" s="7">
        <f>VLOOKUP(G6371,[2]Ma_KH!$A:$R,14,0)</f>
        <v>60</v>
      </c>
      <c r="AD6371" s="7" t="str">
        <f>IFERROR(VLOOKUP(J6371,'Chuyển Mã'!$B$3:$C$9,2,0),"")</f>
        <v>Tỉnh</v>
      </c>
      <c r="AE6371" s="7" t="str">
        <f t="shared" si="880"/>
        <v>Chả cốm 300g</v>
      </c>
      <c r="AF6371" s="7">
        <f t="shared" si="881"/>
        <v>6</v>
      </c>
    </row>
    <row r="6372" spans="1:32" x14ac:dyDescent="0.25">
      <c r="A6372" s="11">
        <v>45902</v>
      </c>
      <c r="B6372" s="25">
        <v>4176514481</v>
      </c>
      <c r="C6372" s="80" t="s">
        <v>7214</v>
      </c>
      <c r="D6372" s="81">
        <v>45913</v>
      </c>
      <c r="G6372" s="13" t="s">
        <v>7316</v>
      </c>
      <c r="I6372" s="25" t="s">
        <v>9170</v>
      </c>
      <c r="J6372" s="13" t="s">
        <v>1796</v>
      </c>
      <c r="K6372" s="13" t="s">
        <v>30</v>
      </c>
      <c r="L6372" s="25" t="str">
        <f>VLOOKUP($K6372,[2]TONG_SL!$A:$D,2,0)</f>
        <v>Gà muối 500g</v>
      </c>
      <c r="N6372" s="25" t="str">
        <f t="shared" si="879"/>
        <v>K-C6</v>
      </c>
      <c r="Q6372" s="25" t="str">
        <f>VLOOKUP(K6372,[2]TONG_SL!$A:$D,3,0)</f>
        <v>Túi</v>
      </c>
      <c r="R6372" s="1">
        <v>20</v>
      </c>
      <c r="T6372" s="1">
        <f>VLOOKUP(VLOOKUP(G6372,[2]Ma_KH!$A:$R,18,0)&amp;K6372,[2]Gia_MB!$A:$F,6,0)</f>
        <v>111058</v>
      </c>
      <c r="U6372" s="14">
        <f t="shared" si="882"/>
        <v>2221160</v>
      </c>
      <c r="W6372" s="64">
        <f t="shared" si="883"/>
        <v>0</v>
      </c>
      <c r="X6372" s="3" t="str">
        <f t="shared" si="884"/>
        <v>8</v>
      </c>
      <c r="Z6372" s="14">
        <f t="shared" si="885"/>
        <v>177692.80000000002</v>
      </c>
      <c r="AA6372" s="7">
        <f>VLOOKUP(G6372,[2]Ma_KH!$A:$R,14,0)</f>
        <v>60</v>
      </c>
      <c r="AD6372" s="7" t="str">
        <f>IFERROR(VLOOKUP(J6372,'Chuyển Mã'!$B$3:$C$9,2,0),"")</f>
        <v>Tỉnh</v>
      </c>
      <c r="AE6372" s="7" t="str">
        <f t="shared" si="880"/>
        <v>Gà muối 500g</v>
      </c>
      <c r="AF6372" s="7">
        <f t="shared" si="881"/>
        <v>20</v>
      </c>
    </row>
    <row r="6373" spans="1:32" x14ac:dyDescent="0.25">
      <c r="A6373" s="11">
        <v>45902</v>
      </c>
      <c r="B6373" s="25">
        <v>4176512571</v>
      </c>
      <c r="C6373" s="80" t="s">
        <v>7214</v>
      </c>
      <c r="D6373" s="81">
        <v>45913</v>
      </c>
      <c r="G6373" s="13" t="s">
        <v>7316</v>
      </c>
      <c r="I6373" s="25" t="s">
        <v>9171</v>
      </c>
      <c r="J6373" s="13" t="s">
        <v>1796</v>
      </c>
      <c r="K6373" s="13" t="s">
        <v>8879</v>
      </c>
      <c r="L6373" s="25" t="str">
        <f>VLOOKUP($K6373,[2]TONG_SL!$A:$D,2,0)</f>
        <v>Mọc Nấm Hương 250g</v>
      </c>
      <c r="N6373" s="25" t="str">
        <f t="shared" si="879"/>
        <v>K-C6</v>
      </c>
      <c r="Q6373" s="25" t="str">
        <f>VLOOKUP(K6373,[2]TONG_SL!$A:$D,3,0)</f>
        <v>Túi</v>
      </c>
      <c r="R6373" s="1">
        <v>6</v>
      </c>
      <c r="T6373" s="1">
        <f>VLOOKUP(VLOOKUP(G6373,[2]Ma_KH!$A:$R,18,0)&amp;K6373,[2]Gia_MB!$A:$F,6,0)</f>
        <v>46000</v>
      </c>
      <c r="U6373" s="14">
        <f t="shared" si="882"/>
        <v>276000</v>
      </c>
      <c r="W6373" s="64">
        <f t="shared" si="883"/>
        <v>0</v>
      </c>
      <c r="X6373" s="3" t="str">
        <f t="shared" si="884"/>
        <v>8</v>
      </c>
      <c r="Z6373" s="14">
        <f t="shared" si="885"/>
        <v>22080</v>
      </c>
      <c r="AA6373" s="7">
        <f>VLOOKUP(G6373,[2]Ma_KH!$A:$R,14,0)</f>
        <v>60</v>
      </c>
      <c r="AD6373" s="7" t="str">
        <f>IFERROR(VLOOKUP(J6373,'Chuyển Mã'!$B$3:$C$9,2,0),"")</f>
        <v>Tỉnh</v>
      </c>
      <c r="AE6373" s="7" t="str">
        <f t="shared" si="880"/>
        <v>Mọc Nấm Hương 250g</v>
      </c>
      <c r="AF6373" s="7">
        <f t="shared" si="881"/>
        <v>6</v>
      </c>
    </row>
    <row r="6374" spans="1:32" x14ac:dyDescent="0.25">
      <c r="A6374" s="11">
        <v>45902</v>
      </c>
      <c r="B6374" s="25">
        <v>4176512571</v>
      </c>
      <c r="C6374" s="80" t="s">
        <v>7214</v>
      </c>
      <c r="D6374" s="81">
        <v>45913</v>
      </c>
      <c r="G6374" s="13" t="s">
        <v>7316</v>
      </c>
      <c r="I6374" s="25" t="s">
        <v>9171</v>
      </c>
      <c r="J6374" s="13" t="s">
        <v>1796</v>
      </c>
      <c r="K6374" s="13" t="s">
        <v>27</v>
      </c>
      <c r="L6374" s="25" t="str">
        <f>VLOOKUP($K6374,[2]TONG_SL!$A:$D,2,0)</f>
        <v>Chân giò heo muối 300g</v>
      </c>
      <c r="N6374" s="25" t="str">
        <f t="shared" si="879"/>
        <v>K-C6</v>
      </c>
      <c r="Q6374" s="25" t="str">
        <f>VLOOKUP(K6374,[2]TONG_SL!$A:$D,3,0)</f>
        <v>Túi</v>
      </c>
      <c r="R6374" s="1">
        <v>18</v>
      </c>
      <c r="T6374" s="1">
        <f>VLOOKUP(VLOOKUP(G6374,[2]Ma_KH!$A:$R,18,0)&amp;K6374,[2]Gia_MB!$A:$F,6,0)</f>
        <v>73431</v>
      </c>
      <c r="U6374" s="14">
        <f t="shared" si="882"/>
        <v>1321758</v>
      </c>
      <c r="W6374" s="64">
        <f t="shared" si="883"/>
        <v>0</v>
      </c>
      <c r="X6374" s="3" t="str">
        <f t="shared" si="884"/>
        <v>8</v>
      </c>
      <c r="Z6374" s="14">
        <f t="shared" si="885"/>
        <v>105740.64</v>
      </c>
      <c r="AA6374" s="7">
        <f>VLOOKUP(G6374,[2]Ma_KH!$A:$R,14,0)</f>
        <v>60</v>
      </c>
      <c r="AD6374" s="7" t="str">
        <f>IFERROR(VLOOKUP(J6374,'Chuyển Mã'!$B$3:$C$9,2,0),"")</f>
        <v>Tỉnh</v>
      </c>
      <c r="AE6374" s="7" t="str">
        <f t="shared" si="880"/>
        <v>Chân giò heo muối 300g</v>
      </c>
      <c r="AF6374" s="7">
        <f t="shared" si="881"/>
        <v>18</v>
      </c>
    </row>
    <row r="6375" spans="1:32" x14ac:dyDescent="0.25">
      <c r="A6375" s="11">
        <v>45902</v>
      </c>
      <c r="B6375" s="25">
        <v>4176512638</v>
      </c>
      <c r="C6375" s="80" t="s">
        <v>7214</v>
      </c>
      <c r="D6375" s="81">
        <v>45913</v>
      </c>
      <c r="G6375" s="13" t="s">
        <v>7316</v>
      </c>
      <c r="I6375" s="25" t="s">
        <v>9172</v>
      </c>
      <c r="J6375" s="13" t="s">
        <v>1796</v>
      </c>
      <c r="K6375" s="13" t="s">
        <v>39</v>
      </c>
      <c r="L6375" s="25" t="str">
        <f>VLOOKUP($K6375,[2]TONG_SL!$A:$D,2,0)</f>
        <v>Chả cốm 300g</v>
      </c>
      <c r="N6375" s="25" t="str">
        <f t="shared" si="879"/>
        <v>K-C6</v>
      </c>
      <c r="Q6375" s="25" t="str">
        <f>VLOOKUP(K6375,[2]TONG_SL!$A:$D,3,0)</f>
        <v>Túi</v>
      </c>
      <c r="R6375" s="1">
        <v>10</v>
      </c>
      <c r="T6375" s="1">
        <f>VLOOKUP(VLOOKUP(G6375,[2]Ma_KH!$A:$R,18,0)&amp;K6375,[2]Gia_MB!$A:$F,6,0)</f>
        <v>74250</v>
      </c>
      <c r="U6375" s="14">
        <f t="shared" si="882"/>
        <v>742500</v>
      </c>
      <c r="W6375" s="64">
        <f t="shared" si="883"/>
        <v>0</v>
      </c>
      <c r="X6375" s="3" t="str">
        <f t="shared" si="884"/>
        <v>8</v>
      </c>
      <c r="Z6375" s="14">
        <f t="shared" si="885"/>
        <v>59400</v>
      </c>
      <c r="AA6375" s="7">
        <f>VLOOKUP(G6375,[2]Ma_KH!$A:$R,14,0)</f>
        <v>60</v>
      </c>
      <c r="AD6375" s="7" t="str">
        <f>IFERROR(VLOOKUP(J6375,'Chuyển Mã'!$B$3:$C$9,2,0),"")</f>
        <v>Tỉnh</v>
      </c>
      <c r="AE6375" s="7" t="str">
        <f t="shared" si="880"/>
        <v>Chả cốm 300g</v>
      </c>
      <c r="AF6375" s="7">
        <f t="shared" si="881"/>
        <v>10</v>
      </c>
    </row>
    <row r="6376" spans="1:32" x14ac:dyDescent="0.25">
      <c r="A6376" s="11">
        <v>45902</v>
      </c>
      <c r="B6376" s="25">
        <v>4176512638</v>
      </c>
      <c r="C6376" s="80" t="s">
        <v>7214</v>
      </c>
      <c r="D6376" s="81">
        <v>45913</v>
      </c>
      <c r="G6376" s="13" t="s">
        <v>7316</v>
      </c>
      <c r="I6376" s="25" t="s">
        <v>9172</v>
      </c>
      <c r="J6376" s="13" t="s">
        <v>1796</v>
      </c>
      <c r="K6376" s="13" t="s">
        <v>27</v>
      </c>
      <c r="L6376" s="25" t="str">
        <f>VLOOKUP($K6376,[2]TONG_SL!$A:$D,2,0)</f>
        <v>Chân giò heo muối 300g</v>
      </c>
      <c r="N6376" s="25" t="str">
        <f t="shared" si="879"/>
        <v>K-C6</v>
      </c>
      <c r="Q6376" s="25" t="str">
        <f>VLOOKUP(K6376,[2]TONG_SL!$A:$D,3,0)</f>
        <v>Túi</v>
      </c>
      <c r="R6376" s="1">
        <v>20</v>
      </c>
      <c r="T6376" s="1">
        <f>VLOOKUP(VLOOKUP(G6376,[2]Ma_KH!$A:$R,18,0)&amp;K6376,[2]Gia_MB!$A:$F,6,0)</f>
        <v>73431</v>
      </c>
      <c r="U6376" s="14">
        <f t="shared" si="882"/>
        <v>1468620</v>
      </c>
      <c r="W6376" s="64">
        <f t="shared" si="883"/>
        <v>0</v>
      </c>
      <c r="X6376" s="3" t="str">
        <f t="shared" si="884"/>
        <v>8</v>
      </c>
      <c r="Z6376" s="14">
        <f t="shared" si="885"/>
        <v>117489.60000000001</v>
      </c>
      <c r="AA6376" s="7">
        <f>VLOOKUP(G6376,[2]Ma_KH!$A:$R,14,0)</f>
        <v>60</v>
      </c>
      <c r="AD6376" s="7" t="str">
        <f>IFERROR(VLOOKUP(J6376,'Chuyển Mã'!$B$3:$C$9,2,0),"")</f>
        <v>Tỉnh</v>
      </c>
      <c r="AE6376" s="7" t="str">
        <f t="shared" si="880"/>
        <v>Chân giò heo muối 300g</v>
      </c>
      <c r="AF6376" s="7">
        <f t="shared" si="881"/>
        <v>20</v>
      </c>
    </row>
    <row r="6377" spans="1:32" x14ac:dyDescent="0.25">
      <c r="A6377" s="11">
        <v>45902</v>
      </c>
      <c r="B6377" s="25">
        <v>4176512638</v>
      </c>
      <c r="C6377" s="80" t="s">
        <v>7214</v>
      </c>
      <c r="D6377" s="81">
        <v>45913</v>
      </c>
      <c r="G6377" s="13" t="s">
        <v>7316</v>
      </c>
      <c r="I6377" s="25" t="s">
        <v>9172</v>
      </c>
      <c r="J6377" s="13" t="s">
        <v>1796</v>
      </c>
      <c r="K6377" s="13" t="s">
        <v>32</v>
      </c>
      <c r="L6377" s="25" t="str">
        <f>VLOOKUP($K6377,[2]TONG_SL!$A:$D,2,0)</f>
        <v>Giò Tai Lưỡi Xào 250</v>
      </c>
      <c r="N6377" s="25" t="str">
        <f t="shared" ref="N6377:N6418" si="886">IF($B6377&lt;&gt;"","K-C6","")</f>
        <v>K-C6</v>
      </c>
      <c r="Q6377" s="25" t="str">
        <f>VLOOKUP(K6377,[2]TONG_SL!$A:$D,3,0)</f>
        <v>Túi</v>
      </c>
      <c r="R6377" s="1">
        <v>10</v>
      </c>
      <c r="T6377" s="1">
        <f>VLOOKUP(VLOOKUP(G6377,[2]Ma_KH!$A:$R,18,0)&amp;K6377,[2]Gia_MB!$A:$F,6,0)</f>
        <v>50183</v>
      </c>
      <c r="U6377" s="14">
        <f t="shared" si="882"/>
        <v>501830</v>
      </c>
      <c r="W6377" s="64">
        <f t="shared" si="883"/>
        <v>0</v>
      </c>
      <c r="X6377" s="3" t="str">
        <f t="shared" si="884"/>
        <v>8</v>
      </c>
      <c r="Z6377" s="14">
        <f t="shared" si="885"/>
        <v>40146.400000000001</v>
      </c>
      <c r="AA6377" s="7">
        <f>VLOOKUP(G6377,[2]Ma_KH!$A:$R,14,0)</f>
        <v>60</v>
      </c>
      <c r="AD6377" s="7" t="str">
        <f>IFERROR(VLOOKUP(J6377,'Chuyển Mã'!$B$3:$C$9,2,0),"")</f>
        <v>Tỉnh</v>
      </c>
      <c r="AE6377" s="7" t="str">
        <f t="shared" si="880"/>
        <v>Giò Tai Lưỡi Xào 250</v>
      </c>
      <c r="AF6377" s="7">
        <f t="shared" si="881"/>
        <v>10</v>
      </c>
    </row>
    <row r="6378" spans="1:32" x14ac:dyDescent="0.25">
      <c r="A6378" s="11">
        <v>45902</v>
      </c>
      <c r="B6378" s="25">
        <v>4176512638</v>
      </c>
      <c r="C6378" s="80" t="s">
        <v>7214</v>
      </c>
      <c r="D6378" s="81">
        <v>45913</v>
      </c>
      <c r="G6378" s="13" t="s">
        <v>7316</v>
      </c>
      <c r="I6378" s="25" t="s">
        <v>9172</v>
      </c>
      <c r="J6378" s="13" t="s">
        <v>1796</v>
      </c>
      <c r="K6378" s="13" t="s">
        <v>8879</v>
      </c>
      <c r="L6378" s="25" t="str">
        <f>VLOOKUP($K6378,[2]TONG_SL!$A:$D,2,0)</f>
        <v>Mọc Nấm Hương 250g</v>
      </c>
      <c r="N6378" s="25" t="str">
        <f t="shared" si="886"/>
        <v>K-C6</v>
      </c>
      <c r="Q6378" s="25" t="str">
        <f>VLOOKUP(K6378,[2]TONG_SL!$A:$D,3,0)</f>
        <v>Túi</v>
      </c>
      <c r="R6378" s="1">
        <v>10</v>
      </c>
      <c r="T6378" s="1">
        <f>VLOOKUP(VLOOKUP(G6378,[2]Ma_KH!$A:$R,18,0)&amp;K6378,[2]Gia_MB!$A:$F,6,0)</f>
        <v>46000</v>
      </c>
      <c r="U6378" s="14">
        <f t="shared" si="882"/>
        <v>460000</v>
      </c>
      <c r="W6378" s="64">
        <f t="shared" si="883"/>
        <v>0</v>
      </c>
      <c r="X6378" s="3" t="str">
        <f t="shared" si="884"/>
        <v>8</v>
      </c>
      <c r="Z6378" s="14">
        <f t="shared" si="885"/>
        <v>36800</v>
      </c>
      <c r="AA6378" s="7">
        <f>VLOOKUP(G6378,[2]Ma_KH!$A:$R,14,0)</f>
        <v>60</v>
      </c>
      <c r="AD6378" s="7" t="str">
        <f>IFERROR(VLOOKUP(J6378,'Chuyển Mã'!$B$3:$C$9,2,0),"")</f>
        <v>Tỉnh</v>
      </c>
      <c r="AE6378" s="7" t="str">
        <f t="shared" si="880"/>
        <v>Mọc Nấm Hương 250g</v>
      </c>
      <c r="AF6378" s="7">
        <f t="shared" si="881"/>
        <v>10</v>
      </c>
    </row>
    <row r="6379" spans="1:32" x14ac:dyDescent="0.25">
      <c r="A6379" s="11">
        <v>45902</v>
      </c>
      <c r="B6379" s="25">
        <v>4176512638</v>
      </c>
      <c r="C6379" s="80" t="s">
        <v>7214</v>
      </c>
      <c r="D6379" s="81">
        <v>45913</v>
      </c>
      <c r="G6379" s="13" t="s">
        <v>7316</v>
      </c>
      <c r="I6379" s="25" t="s">
        <v>9172</v>
      </c>
      <c r="J6379" s="13" t="s">
        <v>1796</v>
      </c>
      <c r="K6379" s="13" t="s">
        <v>30</v>
      </c>
      <c r="L6379" s="25" t="str">
        <f>VLOOKUP($K6379,[2]TONG_SL!$A:$D,2,0)</f>
        <v>Gà muối 500g</v>
      </c>
      <c r="N6379" s="25" t="str">
        <f t="shared" si="886"/>
        <v>K-C6</v>
      </c>
      <c r="Q6379" s="25" t="str">
        <f>VLOOKUP(K6379,[2]TONG_SL!$A:$D,3,0)</f>
        <v>Túi</v>
      </c>
      <c r="R6379" s="1">
        <v>10</v>
      </c>
      <c r="T6379" s="1">
        <f>VLOOKUP(VLOOKUP(G6379,[2]Ma_KH!$A:$R,18,0)&amp;K6379,[2]Gia_MB!$A:$F,6,0)</f>
        <v>111058</v>
      </c>
      <c r="U6379" s="14">
        <f t="shared" si="882"/>
        <v>1110580</v>
      </c>
      <c r="W6379" s="64">
        <f t="shared" si="883"/>
        <v>0</v>
      </c>
      <c r="X6379" s="3" t="str">
        <f t="shared" si="884"/>
        <v>8</v>
      </c>
      <c r="Z6379" s="14">
        <f t="shared" si="885"/>
        <v>88846.400000000009</v>
      </c>
      <c r="AA6379" s="7">
        <f>VLOOKUP(G6379,[2]Ma_KH!$A:$R,14,0)</f>
        <v>60</v>
      </c>
      <c r="AD6379" s="7" t="str">
        <f>IFERROR(VLOOKUP(J6379,'Chuyển Mã'!$B$3:$C$9,2,0),"")</f>
        <v>Tỉnh</v>
      </c>
      <c r="AE6379" s="7" t="str">
        <f t="shared" si="880"/>
        <v>Gà muối 500g</v>
      </c>
      <c r="AF6379" s="7">
        <f t="shared" si="881"/>
        <v>10</v>
      </c>
    </row>
    <row r="6380" spans="1:32" x14ac:dyDescent="0.25">
      <c r="A6380" s="11">
        <v>45902</v>
      </c>
      <c r="B6380" s="25">
        <v>4176512638</v>
      </c>
      <c r="C6380" s="80" t="s">
        <v>7214</v>
      </c>
      <c r="D6380" s="81">
        <v>45913</v>
      </c>
      <c r="G6380" s="13" t="s">
        <v>7316</v>
      </c>
      <c r="I6380" s="25" t="s">
        <v>9172</v>
      </c>
      <c r="J6380" s="13" t="s">
        <v>1796</v>
      </c>
      <c r="K6380" s="13" t="s">
        <v>7213</v>
      </c>
      <c r="L6380" s="25" t="str">
        <f>VLOOKUP($K6380,[2]TONG_SL!$A:$D,2,0)</f>
        <v>Chả nướng 300g</v>
      </c>
      <c r="N6380" s="25" t="str">
        <f t="shared" si="886"/>
        <v>K-C6</v>
      </c>
      <c r="Q6380" s="25" t="str">
        <f>VLOOKUP(K6380,[2]TONG_SL!$A:$D,3,0)</f>
        <v>Túi</v>
      </c>
      <c r="R6380" s="1">
        <v>10</v>
      </c>
      <c r="T6380" s="1">
        <f>VLOOKUP(VLOOKUP(G6380,[2]Ma_KH!$A:$R,18,0)&amp;K6380,[2]Gia_MB!$A:$F,6,0)</f>
        <v>70950</v>
      </c>
      <c r="U6380" s="14">
        <f t="shared" si="882"/>
        <v>709500</v>
      </c>
      <c r="W6380" s="64">
        <f t="shared" si="883"/>
        <v>0</v>
      </c>
      <c r="X6380" s="3" t="str">
        <f t="shared" si="884"/>
        <v>8</v>
      </c>
      <c r="Z6380" s="14">
        <f t="shared" si="885"/>
        <v>56760</v>
      </c>
      <c r="AA6380" s="7">
        <f>VLOOKUP(G6380,[2]Ma_KH!$A:$R,14,0)</f>
        <v>60</v>
      </c>
      <c r="AD6380" s="7" t="str">
        <f>IFERROR(VLOOKUP(J6380,'Chuyển Mã'!$B$3:$C$9,2,0),"")</f>
        <v>Tỉnh</v>
      </c>
      <c r="AE6380" s="7" t="str">
        <f t="shared" si="880"/>
        <v>Chả nướng 300g</v>
      </c>
      <c r="AF6380" s="7">
        <f t="shared" si="881"/>
        <v>10</v>
      </c>
    </row>
    <row r="6381" spans="1:32" x14ac:dyDescent="0.25">
      <c r="A6381" s="11">
        <v>45907</v>
      </c>
      <c r="B6381" s="25">
        <v>4176644495</v>
      </c>
      <c r="C6381" s="80" t="s">
        <v>7214</v>
      </c>
      <c r="D6381" s="81">
        <v>45913</v>
      </c>
      <c r="G6381" s="13" t="s">
        <v>7316</v>
      </c>
      <c r="I6381" s="25" t="s">
        <v>9173</v>
      </c>
      <c r="J6381" s="13" t="s">
        <v>1796</v>
      </c>
      <c r="K6381" s="13" t="s">
        <v>8879</v>
      </c>
      <c r="L6381" s="25" t="str">
        <f>VLOOKUP($K6381,[2]TONG_SL!$A:$D,2,0)</f>
        <v>Mọc Nấm Hương 250g</v>
      </c>
      <c r="N6381" s="25" t="str">
        <f t="shared" si="886"/>
        <v>K-C6</v>
      </c>
      <c r="Q6381" s="25" t="str">
        <f>VLOOKUP(K6381,[2]TONG_SL!$A:$D,3,0)</f>
        <v>Túi</v>
      </c>
      <c r="R6381" s="1">
        <v>12</v>
      </c>
      <c r="T6381" s="1">
        <f>VLOOKUP(VLOOKUP(G6381,[2]Ma_KH!$A:$R,18,0)&amp;K6381,[2]Gia_MB!$A:$F,6,0)</f>
        <v>46000</v>
      </c>
      <c r="U6381" s="14">
        <f t="shared" si="882"/>
        <v>552000</v>
      </c>
      <c r="W6381" s="64">
        <f t="shared" si="883"/>
        <v>0</v>
      </c>
      <c r="X6381" s="3" t="str">
        <f t="shared" si="884"/>
        <v>8</v>
      </c>
      <c r="Z6381" s="14">
        <f t="shared" si="885"/>
        <v>44160</v>
      </c>
      <c r="AA6381" s="7">
        <f>VLOOKUP(G6381,[2]Ma_KH!$A:$R,14,0)</f>
        <v>60</v>
      </c>
      <c r="AD6381" s="7" t="str">
        <f>IFERROR(VLOOKUP(J6381,'Chuyển Mã'!$B$3:$C$9,2,0),"")</f>
        <v>Tỉnh</v>
      </c>
      <c r="AE6381" s="7" t="str">
        <f t="shared" si="880"/>
        <v>Mọc Nấm Hương 250g</v>
      </c>
      <c r="AF6381" s="7">
        <f t="shared" si="881"/>
        <v>12</v>
      </c>
    </row>
    <row r="6382" spans="1:32" x14ac:dyDescent="0.25">
      <c r="A6382" s="11">
        <v>45907</v>
      </c>
      <c r="B6382" s="25">
        <v>4176644495</v>
      </c>
      <c r="C6382" s="80" t="s">
        <v>7214</v>
      </c>
      <c r="D6382" s="81">
        <v>45913</v>
      </c>
      <c r="G6382" s="13" t="s">
        <v>7316</v>
      </c>
      <c r="I6382" s="25" t="s">
        <v>9173</v>
      </c>
      <c r="J6382" s="13" t="s">
        <v>1796</v>
      </c>
      <c r="K6382" s="13" t="s">
        <v>35</v>
      </c>
      <c r="L6382" s="25" t="str">
        <f>VLOOKUP($K6382,[2]TONG_SL!$A:$D,2,0)</f>
        <v>Tai heo muối 200g</v>
      </c>
      <c r="N6382" s="25" t="str">
        <f t="shared" si="886"/>
        <v>K-C6</v>
      </c>
      <c r="Q6382" s="25" t="str">
        <f>VLOOKUP(K6382,[2]TONG_SL!$A:$D,3,0)</f>
        <v>Túi</v>
      </c>
      <c r="R6382" s="1">
        <v>6</v>
      </c>
      <c r="T6382" s="1">
        <f>VLOOKUP(VLOOKUP(G6382,[2]Ma_KH!$A:$R,18,0)&amp;K6382,[2]Gia_MB!$A:$F,6,0)</f>
        <v>55595</v>
      </c>
      <c r="U6382" s="14">
        <f t="shared" si="882"/>
        <v>333570</v>
      </c>
      <c r="W6382" s="64">
        <f t="shared" si="883"/>
        <v>0</v>
      </c>
      <c r="X6382" s="3" t="str">
        <f t="shared" si="884"/>
        <v>8</v>
      </c>
      <c r="Z6382" s="14">
        <f t="shared" si="885"/>
        <v>26685.600000000002</v>
      </c>
      <c r="AA6382" s="7">
        <f>VLOOKUP(G6382,[2]Ma_KH!$A:$R,14,0)</f>
        <v>60</v>
      </c>
      <c r="AD6382" s="7" t="str">
        <f>IFERROR(VLOOKUP(J6382,'Chuyển Mã'!$B$3:$C$9,2,0),"")</f>
        <v>Tỉnh</v>
      </c>
      <c r="AE6382" s="7" t="str">
        <f t="shared" si="880"/>
        <v>Tai heo muối 200g</v>
      </c>
      <c r="AF6382" s="7">
        <f t="shared" si="881"/>
        <v>6</v>
      </c>
    </row>
    <row r="6383" spans="1:32" x14ac:dyDescent="0.25">
      <c r="A6383" s="11">
        <v>45907</v>
      </c>
      <c r="B6383" s="25">
        <v>4176644495</v>
      </c>
      <c r="C6383" s="80" t="s">
        <v>7214</v>
      </c>
      <c r="D6383" s="81">
        <v>45913</v>
      </c>
      <c r="G6383" s="13" t="s">
        <v>7316</v>
      </c>
      <c r="I6383" s="25" t="s">
        <v>9173</v>
      </c>
      <c r="J6383" s="13" t="s">
        <v>1796</v>
      </c>
      <c r="K6383" s="13" t="s">
        <v>27</v>
      </c>
      <c r="L6383" s="25" t="str">
        <f>VLOOKUP($K6383,[2]TONG_SL!$A:$D,2,0)</f>
        <v>Chân giò heo muối 300g</v>
      </c>
      <c r="N6383" s="25" t="str">
        <f t="shared" si="886"/>
        <v>K-C6</v>
      </c>
      <c r="Q6383" s="25" t="str">
        <f>VLOOKUP(K6383,[2]TONG_SL!$A:$D,3,0)</f>
        <v>Túi</v>
      </c>
      <c r="R6383" s="1">
        <v>18</v>
      </c>
      <c r="T6383" s="1">
        <f>VLOOKUP(VLOOKUP(G6383,[2]Ma_KH!$A:$R,18,0)&amp;K6383,[2]Gia_MB!$A:$F,6,0)</f>
        <v>73431</v>
      </c>
      <c r="U6383" s="14">
        <f t="shared" si="882"/>
        <v>1321758</v>
      </c>
      <c r="W6383" s="64">
        <f t="shared" si="883"/>
        <v>0</v>
      </c>
      <c r="X6383" s="3" t="str">
        <f t="shared" si="884"/>
        <v>8</v>
      </c>
      <c r="Z6383" s="14">
        <f t="shared" si="885"/>
        <v>105740.64</v>
      </c>
      <c r="AA6383" s="7">
        <f>VLOOKUP(G6383,[2]Ma_KH!$A:$R,14,0)</f>
        <v>60</v>
      </c>
      <c r="AD6383" s="7" t="str">
        <f>IFERROR(VLOOKUP(J6383,'Chuyển Mã'!$B$3:$C$9,2,0),"")</f>
        <v>Tỉnh</v>
      </c>
      <c r="AE6383" s="7" t="str">
        <f t="shared" si="880"/>
        <v>Chân giò heo muối 300g</v>
      </c>
      <c r="AF6383" s="7">
        <f t="shared" si="881"/>
        <v>18</v>
      </c>
    </row>
    <row r="6384" spans="1:32" x14ac:dyDescent="0.25">
      <c r="A6384" s="11">
        <v>45907</v>
      </c>
      <c r="B6384" s="25">
        <v>4176644495</v>
      </c>
      <c r="C6384" s="80" t="s">
        <v>7214</v>
      </c>
      <c r="D6384" s="81">
        <v>45913</v>
      </c>
      <c r="G6384" s="13" t="s">
        <v>7316</v>
      </c>
      <c r="I6384" s="25" t="s">
        <v>9173</v>
      </c>
      <c r="J6384" s="13" t="s">
        <v>1796</v>
      </c>
      <c r="K6384" s="13" t="s">
        <v>8962</v>
      </c>
      <c r="L6384" s="25" t="str">
        <f>VLOOKUP($K6384,[2]TONG_SL!$A:$D,2,0)</f>
        <v>Giò lụa cây 250g</v>
      </c>
      <c r="N6384" s="25" t="str">
        <f t="shared" si="886"/>
        <v>K-C6</v>
      </c>
      <c r="Q6384" s="25" t="str">
        <f>VLOOKUP(K6384,[2]TONG_SL!$A:$D,3,0)</f>
        <v>Túi</v>
      </c>
      <c r="R6384" s="1">
        <v>6</v>
      </c>
      <c r="T6384" s="1">
        <f>VLOOKUP(VLOOKUP(G6384,[2]Ma_KH!$A:$R,18,0)&amp;K6384,[2]Gia_MB!$A:$F,6,0)</f>
        <v>49500</v>
      </c>
      <c r="U6384" s="14">
        <f t="shared" si="882"/>
        <v>297000</v>
      </c>
      <c r="W6384" s="64">
        <f t="shared" si="883"/>
        <v>0</v>
      </c>
      <c r="X6384" s="3" t="str">
        <f t="shared" si="884"/>
        <v>8</v>
      </c>
      <c r="Z6384" s="14">
        <f t="shared" si="885"/>
        <v>23760</v>
      </c>
      <c r="AA6384" s="7">
        <f>VLOOKUP(G6384,[2]Ma_KH!$A:$R,14,0)</f>
        <v>60</v>
      </c>
      <c r="AD6384" s="7" t="str">
        <f>IFERROR(VLOOKUP(J6384,'Chuyển Mã'!$B$3:$C$9,2,0),"")</f>
        <v>Tỉnh</v>
      </c>
      <c r="AE6384" s="7" t="str">
        <f t="shared" si="880"/>
        <v>Giò lụa cây 250g</v>
      </c>
      <c r="AF6384" s="7">
        <f t="shared" si="881"/>
        <v>6</v>
      </c>
    </row>
    <row r="6385" spans="1:32" x14ac:dyDescent="0.25">
      <c r="A6385" s="11">
        <v>45907</v>
      </c>
      <c r="B6385" s="25">
        <v>4176644495</v>
      </c>
      <c r="C6385" s="80" t="s">
        <v>7214</v>
      </c>
      <c r="D6385" s="81">
        <v>45913</v>
      </c>
      <c r="G6385" s="13" t="s">
        <v>7316</v>
      </c>
      <c r="I6385" s="25" t="s">
        <v>9173</v>
      </c>
      <c r="J6385" s="13" t="s">
        <v>1796</v>
      </c>
      <c r="K6385" s="13" t="s">
        <v>39</v>
      </c>
      <c r="L6385" s="25" t="str">
        <f>VLOOKUP($K6385,[2]TONG_SL!$A:$D,2,0)</f>
        <v>Chả cốm 300g</v>
      </c>
      <c r="N6385" s="25" t="str">
        <f t="shared" si="886"/>
        <v>K-C6</v>
      </c>
      <c r="Q6385" s="25" t="str">
        <f>VLOOKUP(K6385,[2]TONG_SL!$A:$D,3,0)</f>
        <v>Túi</v>
      </c>
      <c r="R6385" s="1">
        <v>10</v>
      </c>
      <c r="T6385" s="1">
        <f>VLOOKUP(VLOOKUP(G6385,[2]Ma_KH!$A:$R,18,0)&amp;K6385,[2]Gia_MB!$A:$F,6,0)</f>
        <v>74250</v>
      </c>
      <c r="U6385" s="14">
        <f t="shared" si="882"/>
        <v>742500</v>
      </c>
      <c r="W6385" s="64">
        <f t="shared" si="883"/>
        <v>0</v>
      </c>
      <c r="X6385" s="3" t="str">
        <f t="shared" si="884"/>
        <v>8</v>
      </c>
      <c r="Z6385" s="14">
        <f t="shared" si="885"/>
        <v>59400</v>
      </c>
      <c r="AA6385" s="7">
        <f>VLOOKUP(G6385,[2]Ma_KH!$A:$R,14,0)</f>
        <v>60</v>
      </c>
      <c r="AD6385" s="7" t="str">
        <f>IFERROR(VLOOKUP(J6385,'Chuyển Mã'!$B$3:$C$9,2,0),"")</f>
        <v>Tỉnh</v>
      </c>
      <c r="AE6385" s="7" t="str">
        <f t="shared" si="880"/>
        <v>Chả cốm 300g</v>
      </c>
      <c r="AF6385" s="7">
        <f t="shared" si="881"/>
        <v>10</v>
      </c>
    </row>
    <row r="6386" spans="1:32" x14ac:dyDescent="0.25">
      <c r="A6386" s="11">
        <v>45907</v>
      </c>
      <c r="B6386" s="25">
        <v>4176644495</v>
      </c>
      <c r="C6386" s="80" t="s">
        <v>7214</v>
      </c>
      <c r="D6386" s="81">
        <v>45913</v>
      </c>
      <c r="G6386" s="13" t="s">
        <v>7316</v>
      </c>
      <c r="I6386" s="25" t="s">
        <v>9173</v>
      </c>
      <c r="J6386" s="13" t="s">
        <v>1796</v>
      </c>
      <c r="K6386" s="13" t="s">
        <v>8963</v>
      </c>
      <c r="L6386" s="25" t="str">
        <f>VLOOKUP($K6386,[2]TONG_SL!$A:$D,2,0)</f>
        <v>Giò sụn gà 250g</v>
      </c>
      <c r="N6386" s="25" t="str">
        <f t="shared" si="886"/>
        <v>K-C6</v>
      </c>
      <c r="Q6386" s="25" t="str">
        <f>VLOOKUP(K6386,[2]TONG_SL!$A:$D,3,0)</f>
        <v>Túi</v>
      </c>
      <c r="R6386" s="1">
        <v>6</v>
      </c>
      <c r="T6386" s="1">
        <f>VLOOKUP(VLOOKUP(G6386,[2]Ma_KH!$A:$R,18,0)&amp;K6386,[2]Gia_MB!$A:$F,6,0)</f>
        <v>50400</v>
      </c>
      <c r="U6386" s="14">
        <f t="shared" si="882"/>
        <v>302400</v>
      </c>
      <c r="W6386" s="64">
        <f t="shared" si="883"/>
        <v>0</v>
      </c>
      <c r="X6386" s="3" t="str">
        <f t="shared" si="884"/>
        <v>8</v>
      </c>
      <c r="Z6386" s="14">
        <f t="shared" si="885"/>
        <v>24192</v>
      </c>
      <c r="AA6386" s="7">
        <f>VLOOKUP(G6386,[2]Ma_KH!$A:$R,14,0)</f>
        <v>60</v>
      </c>
      <c r="AD6386" s="7" t="str">
        <f>IFERROR(VLOOKUP(J6386,'Chuyển Mã'!$B$3:$C$9,2,0),"")</f>
        <v>Tỉnh</v>
      </c>
      <c r="AE6386" s="7" t="str">
        <f t="shared" si="880"/>
        <v>Giò sụn gà 250g</v>
      </c>
      <c r="AF6386" s="7">
        <f t="shared" si="881"/>
        <v>6</v>
      </c>
    </row>
    <row r="6387" spans="1:32" x14ac:dyDescent="0.25">
      <c r="A6387" s="11">
        <v>45907</v>
      </c>
      <c r="B6387" s="25">
        <v>4176644495</v>
      </c>
      <c r="C6387" s="80" t="s">
        <v>7214</v>
      </c>
      <c r="D6387" s="81">
        <v>45913</v>
      </c>
      <c r="G6387" s="13" t="s">
        <v>7316</v>
      </c>
      <c r="I6387" s="25" t="s">
        <v>9173</v>
      </c>
      <c r="J6387" s="13" t="s">
        <v>1796</v>
      </c>
      <c r="K6387" s="13" t="s">
        <v>32</v>
      </c>
      <c r="L6387" s="25" t="str">
        <f>VLOOKUP($K6387,[2]TONG_SL!$A:$D,2,0)</f>
        <v>Giò Tai Lưỡi Xào 250</v>
      </c>
      <c r="N6387" s="25" t="str">
        <f t="shared" si="886"/>
        <v>K-C6</v>
      </c>
      <c r="Q6387" s="25" t="str">
        <f>VLOOKUP(K6387,[2]TONG_SL!$A:$D,3,0)</f>
        <v>Túi</v>
      </c>
      <c r="R6387" s="1">
        <v>6</v>
      </c>
      <c r="T6387" s="1">
        <f>VLOOKUP(VLOOKUP(G6387,[2]Ma_KH!$A:$R,18,0)&amp;K6387,[2]Gia_MB!$A:$F,6,0)</f>
        <v>50183</v>
      </c>
      <c r="U6387" s="14">
        <f t="shared" si="882"/>
        <v>301098</v>
      </c>
      <c r="W6387" s="64">
        <f t="shared" si="883"/>
        <v>0</v>
      </c>
      <c r="X6387" s="3" t="str">
        <f t="shared" si="884"/>
        <v>8</v>
      </c>
      <c r="Z6387" s="14">
        <f t="shared" si="885"/>
        <v>24087.84</v>
      </c>
      <c r="AA6387" s="7">
        <f>VLOOKUP(G6387,[2]Ma_KH!$A:$R,14,0)</f>
        <v>60</v>
      </c>
      <c r="AD6387" s="7" t="str">
        <f>IFERROR(VLOOKUP(J6387,'Chuyển Mã'!$B$3:$C$9,2,0),"")</f>
        <v>Tỉnh</v>
      </c>
      <c r="AE6387" s="7" t="str">
        <f t="shared" si="880"/>
        <v>Giò Tai Lưỡi Xào 250</v>
      </c>
      <c r="AF6387" s="7">
        <f t="shared" si="881"/>
        <v>6</v>
      </c>
    </row>
    <row r="6388" spans="1:32" x14ac:dyDescent="0.25">
      <c r="A6388" s="11">
        <v>45905</v>
      </c>
      <c r="B6388" s="25">
        <v>4176588261</v>
      </c>
      <c r="C6388" s="80" t="s">
        <v>7214</v>
      </c>
      <c r="D6388" s="81">
        <v>45913</v>
      </c>
      <c r="G6388" s="13" t="s">
        <v>7316</v>
      </c>
      <c r="I6388" s="25" t="s">
        <v>9174</v>
      </c>
      <c r="J6388" s="13" t="s">
        <v>1796</v>
      </c>
      <c r="K6388" s="13" t="s">
        <v>8878</v>
      </c>
      <c r="L6388" s="25" t="str">
        <f>VLOOKUP($K6388,[2]TONG_SL!$A:$D,2,0)</f>
        <v>Chân giò heo muối 300g</v>
      </c>
      <c r="N6388" s="25" t="str">
        <f t="shared" si="886"/>
        <v>K-C6</v>
      </c>
      <c r="Q6388" s="25" t="str">
        <f>VLOOKUP(K6388,[2]TONG_SL!$A:$D,3,0)</f>
        <v>Túi</v>
      </c>
      <c r="R6388" s="1">
        <v>5</v>
      </c>
      <c r="T6388" s="1">
        <f>VLOOKUP(VLOOKUP(G6388,[2]Ma_KH!$A:$R,18,0)&amp;K6388,[2]Gia_MB!$A:$F,6,0)</f>
        <v>73431</v>
      </c>
      <c r="U6388" s="14">
        <f t="shared" si="882"/>
        <v>367155</v>
      </c>
      <c r="W6388" s="64">
        <f t="shared" si="883"/>
        <v>0</v>
      </c>
      <c r="X6388" s="3" t="str">
        <f t="shared" si="884"/>
        <v>8</v>
      </c>
      <c r="Z6388" s="14">
        <f t="shared" si="885"/>
        <v>29372.400000000001</v>
      </c>
      <c r="AA6388" s="7">
        <f>VLOOKUP(G6388,[2]Ma_KH!$A:$R,14,0)</f>
        <v>60</v>
      </c>
      <c r="AD6388" s="7" t="str">
        <f>IFERROR(VLOOKUP(J6388,'Chuyển Mã'!$B$3:$C$9,2,0),"")</f>
        <v>Tỉnh</v>
      </c>
      <c r="AE6388" s="7" t="str">
        <f t="shared" si="880"/>
        <v>Chân giò heo muối 300g</v>
      </c>
      <c r="AF6388" s="7">
        <f t="shared" si="881"/>
        <v>5</v>
      </c>
    </row>
    <row r="6389" spans="1:32" x14ac:dyDescent="0.25">
      <c r="A6389" s="11">
        <v>45905</v>
      </c>
      <c r="B6389" s="25">
        <v>4176588261</v>
      </c>
      <c r="C6389" s="80" t="s">
        <v>7214</v>
      </c>
      <c r="D6389" s="81">
        <v>45913</v>
      </c>
      <c r="G6389" s="13" t="s">
        <v>7316</v>
      </c>
      <c r="I6389" s="25" t="s">
        <v>9174</v>
      </c>
      <c r="J6389" s="13" t="s">
        <v>1796</v>
      </c>
      <c r="K6389" s="13" t="s">
        <v>30</v>
      </c>
      <c r="L6389" s="25" t="str">
        <f>VLOOKUP($K6389,[2]TONG_SL!$A:$D,2,0)</f>
        <v>Gà muối 500g</v>
      </c>
      <c r="N6389" s="25" t="str">
        <f t="shared" si="886"/>
        <v>K-C6</v>
      </c>
      <c r="Q6389" s="25" t="str">
        <f>VLOOKUP(K6389,[2]TONG_SL!$A:$D,3,0)</f>
        <v>Túi</v>
      </c>
      <c r="R6389" s="1">
        <v>20</v>
      </c>
      <c r="T6389" s="1">
        <f>VLOOKUP(VLOOKUP(G6389,[2]Ma_KH!$A:$R,18,0)&amp;K6389,[2]Gia_MB!$A:$F,6,0)</f>
        <v>111058</v>
      </c>
      <c r="U6389" s="14">
        <f t="shared" si="882"/>
        <v>2221160</v>
      </c>
      <c r="W6389" s="64">
        <f t="shared" si="883"/>
        <v>0</v>
      </c>
      <c r="X6389" s="3" t="str">
        <f t="shared" si="884"/>
        <v>8</v>
      </c>
      <c r="Z6389" s="14">
        <f t="shared" si="885"/>
        <v>177692.80000000002</v>
      </c>
      <c r="AA6389" s="7">
        <f>VLOOKUP(G6389,[2]Ma_KH!$A:$R,14,0)</f>
        <v>60</v>
      </c>
      <c r="AD6389" s="7" t="str">
        <f>IFERROR(VLOOKUP(J6389,'Chuyển Mã'!$B$3:$C$9,2,0),"")</f>
        <v>Tỉnh</v>
      </c>
      <c r="AE6389" s="7" t="str">
        <f t="shared" si="880"/>
        <v>Gà muối 500g</v>
      </c>
      <c r="AF6389" s="7">
        <f t="shared" si="881"/>
        <v>20</v>
      </c>
    </row>
    <row r="6390" spans="1:32" x14ac:dyDescent="0.25">
      <c r="A6390" s="11">
        <v>45905</v>
      </c>
      <c r="B6390" s="25">
        <v>4176588261</v>
      </c>
      <c r="C6390" s="80" t="s">
        <v>7214</v>
      </c>
      <c r="D6390" s="81">
        <v>45913</v>
      </c>
      <c r="G6390" s="13" t="s">
        <v>7316</v>
      </c>
      <c r="I6390" s="25" t="s">
        <v>9174</v>
      </c>
      <c r="J6390" s="13" t="s">
        <v>1796</v>
      </c>
      <c r="K6390" s="13" t="s">
        <v>7213</v>
      </c>
      <c r="L6390" s="25" t="str">
        <f>VLOOKUP($K6390,[2]TONG_SL!$A:$D,2,0)</f>
        <v>Chả nướng 300g</v>
      </c>
      <c r="N6390" s="25" t="str">
        <f t="shared" si="886"/>
        <v>K-C6</v>
      </c>
      <c r="Q6390" s="25" t="str">
        <f>VLOOKUP(K6390,[2]TONG_SL!$A:$D,3,0)</f>
        <v>Túi</v>
      </c>
      <c r="R6390" s="1">
        <v>10</v>
      </c>
      <c r="T6390" s="1">
        <f>VLOOKUP(VLOOKUP(G6390,[2]Ma_KH!$A:$R,18,0)&amp;K6390,[2]Gia_MB!$A:$F,6,0)</f>
        <v>70950</v>
      </c>
      <c r="U6390" s="14">
        <f t="shared" si="882"/>
        <v>709500</v>
      </c>
      <c r="W6390" s="64">
        <f t="shared" si="883"/>
        <v>0</v>
      </c>
      <c r="X6390" s="3" t="str">
        <f t="shared" si="884"/>
        <v>8</v>
      </c>
      <c r="Z6390" s="14">
        <f t="shared" si="885"/>
        <v>56760</v>
      </c>
      <c r="AA6390" s="7">
        <f>VLOOKUP(G6390,[2]Ma_KH!$A:$R,14,0)</f>
        <v>60</v>
      </c>
      <c r="AD6390" s="7" t="str">
        <f>IFERROR(VLOOKUP(J6390,'Chuyển Mã'!$B$3:$C$9,2,0),"")</f>
        <v>Tỉnh</v>
      </c>
      <c r="AE6390" s="7" t="str">
        <f t="shared" si="880"/>
        <v>Chả nướng 300g</v>
      </c>
      <c r="AF6390" s="7">
        <f t="shared" si="881"/>
        <v>10</v>
      </c>
    </row>
    <row r="6391" spans="1:32" x14ac:dyDescent="0.25">
      <c r="A6391" s="11">
        <v>45905</v>
      </c>
      <c r="B6391" s="25">
        <v>4176588261</v>
      </c>
      <c r="C6391" s="80" t="s">
        <v>7214</v>
      </c>
      <c r="D6391" s="81">
        <v>45913</v>
      </c>
      <c r="G6391" s="13" t="s">
        <v>7316</v>
      </c>
      <c r="I6391" s="25" t="s">
        <v>9174</v>
      </c>
      <c r="J6391" s="13" t="s">
        <v>1796</v>
      </c>
      <c r="K6391" s="13" t="s">
        <v>32</v>
      </c>
      <c r="L6391" s="25" t="str">
        <f>VLOOKUP($K6391,[2]TONG_SL!$A:$D,2,0)</f>
        <v>Giò Tai Lưỡi Xào 250</v>
      </c>
      <c r="N6391" s="25" t="str">
        <f t="shared" si="886"/>
        <v>K-C6</v>
      </c>
      <c r="Q6391" s="25" t="str">
        <f>VLOOKUP(K6391,[2]TONG_SL!$A:$D,3,0)</f>
        <v>Túi</v>
      </c>
      <c r="R6391" s="1">
        <v>5</v>
      </c>
      <c r="T6391" s="1">
        <f>VLOOKUP(VLOOKUP(G6391,[2]Ma_KH!$A:$R,18,0)&amp;K6391,[2]Gia_MB!$A:$F,6,0)</f>
        <v>50183</v>
      </c>
      <c r="U6391" s="14">
        <f t="shared" si="882"/>
        <v>250915</v>
      </c>
      <c r="W6391" s="64">
        <f t="shared" si="883"/>
        <v>0</v>
      </c>
      <c r="X6391" s="3" t="str">
        <f t="shared" si="884"/>
        <v>8</v>
      </c>
      <c r="Z6391" s="14">
        <f t="shared" si="885"/>
        <v>20073.2</v>
      </c>
      <c r="AA6391" s="7">
        <f>VLOOKUP(G6391,[2]Ma_KH!$A:$R,14,0)</f>
        <v>60</v>
      </c>
      <c r="AD6391" s="7" t="str">
        <f>IFERROR(VLOOKUP(J6391,'Chuyển Mã'!$B$3:$C$9,2,0),"")</f>
        <v>Tỉnh</v>
      </c>
      <c r="AE6391" s="7" t="str">
        <f t="shared" si="880"/>
        <v>Giò Tai Lưỡi Xào 250</v>
      </c>
      <c r="AF6391" s="7">
        <f t="shared" si="881"/>
        <v>5</v>
      </c>
    </row>
    <row r="6392" spans="1:32" x14ac:dyDescent="0.25">
      <c r="A6392" s="11">
        <v>45905</v>
      </c>
      <c r="B6392" s="25">
        <v>4176588261</v>
      </c>
      <c r="C6392" s="80" t="s">
        <v>7214</v>
      </c>
      <c r="D6392" s="81">
        <v>45913</v>
      </c>
      <c r="G6392" s="13" t="s">
        <v>7316</v>
      </c>
      <c r="I6392" s="25" t="s">
        <v>9174</v>
      </c>
      <c r="J6392" s="13" t="s">
        <v>1796</v>
      </c>
      <c r="K6392" s="13" t="s">
        <v>8879</v>
      </c>
      <c r="L6392" s="25" t="str">
        <f>VLOOKUP($K6392,[2]TONG_SL!$A:$D,2,0)</f>
        <v>Mọc Nấm Hương 250g</v>
      </c>
      <c r="N6392" s="25" t="str">
        <f t="shared" si="886"/>
        <v>K-C6</v>
      </c>
      <c r="Q6392" s="25" t="str">
        <f>VLOOKUP(K6392,[2]TONG_SL!$A:$D,3,0)</f>
        <v>Túi</v>
      </c>
      <c r="R6392" s="1">
        <v>5</v>
      </c>
      <c r="T6392" s="1">
        <f>VLOOKUP(VLOOKUP(G6392,[2]Ma_KH!$A:$R,18,0)&amp;K6392,[2]Gia_MB!$A:$F,6,0)</f>
        <v>46000</v>
      </c>
      <c r="U6392" s="14">
        <f t="shared" si="882"/>
        <v>230000</v>
      </c>
      <c r="W6392" s="64">
        <f t="shared" si="883"/>
        <v>0</v>
      </c>
      <c r="X6392" s="3" t="str">
        <f t="shared" si="884"/>
        <v>8</v>
      </c>
      <c r="Z6392" s="14">
        <f t="shared" si="885"/>
        <v>18400</v>
      </c>
      <c r="AA6392" s="7">
        <f>VLOOKUP(G6392,[2]Ma_KH!$A:$R,14,0)</f>
        <v>60</v>
      </c>
      <c r="AD6392" s="7" t="str">
        <f>IFERROR(VLOOKUP(J6392,'Chuyển Mã'!$B$3:$C$9,2,0),"")</f>
        <v>Tỉnh</v>
      </c>
      <c r="AE6392" s="7" t="str">
        <f t="shared" si="880"/>
        <v>Mọc Nấm Hương 250g</v>
      </c>
      <c r="AF6392" s="7">
        <f t="shared" si="881"/>
        <v>5</v>
      </c>
    </row>
    <row r="6393" spans="1:32" x14ac:dyDescent="0.25">
      <c r="A6393" s="11">
        <v>45905</v>
      </c>
      <c r="B6393" s="25">
        <v>4176588261</v>
      </c>
      <c r="C6393" s="80" t="s">
        <v>7214</v>
      </c>
      <c r="D6393" s="81">
        <v>45913</v>
      </c>
      <c r="G6393" s="13" t="s">
        <v>7316</v>
      </c>
      <c r="I6393" s="25" t="s">
        <v>9174</v>
      </c>
      <c r="J6393" s="13" t="s">
        <v>1796</v>
      </c>
      <c r="K6393" s="13" t="s">
        <v>39</v>
      </c>
      <c r="L6393" s="25" t="str">
        <f>VLOOKUP($K6393,[2]TONG_SL!$A:$D,2,0)</f>
        <v>Chả cốm 300g</v>
      </c>
      <c r="N6393" s="25" t="str">
        <f t="shared" si="886"/>
        <v>K-C6</v>
      </c>
      <c r="Q6393" s="25" t="str">
        <f>VLOOKUP(K6393,[2]TONG_SL!$A:$D,3,0)</f>
        <v>Túi</v>
      </c>
      <c r="R6393" s="1">
        <v>5</v>
      </c>
      <c r="T6393" s="1">
        <f>VLOOKUP(VLOOKUP(G6393,[2]Ma_KH!$A:$R,18,0)&amp;K6393,[2]Gia_MB!$A:$F,6,0)</f>
        <v>74250</v>
      </c>
      <c r="U6393" s="14">
        <f t="shared" si="882"/>
        <v>371250</v>
      </c>
      <c r="W6393" s="64">
        <f t="shared" si="883"/>
        <v>0</v>
      </c>
      <c r="X6393" s="3" t="str">
        <f t="shared" si="884"/>
        <v>8</v>
      </c>
      <c r="Z6393" s="14">
        <f t="shared" si="885"/>
        <v>29700</v>
      </c>
      <c r="AA6393" s="7">
        <f>VLOOKUP(G6393,[2]Ma_KH!$A:$R,14,0)</f>
        <v>60</v>
      </c>
      <c r="AD6393" s="7" t="str">
        <f>IFERROR(VLOOKUP(J6393,'Chuyển Mã'!$B$3:$C$9,2,0),"")</f>
        <v>Tỉnh</v>
      </c>
      <c r="AE6393" s="7" t="str">
        <f t="shared" si="880"/>
        <v>Chả cốm 300g</v>
      </c>
      <c r="AF6393" s="7">
        <f t="shared" si="881"/>
        <v>5</v>
      </c>
    </row>
    <row r="6394" spans="1:32" x14ac:dyDescent="0.25">
      <c r="A6394" s="11">
        <v>45910</v>
      </c>
      <c r="B6394" s="25">
        <v>4176843182</v>
      </c>
      <c r="C6394" s="80" t="s">
        <v>7214</v>
      </c>
      <c r="D6394" s="81">
        <v>45913</v>
      </c>
      <c r="G6394" s="13" t="s">
        <v>7663</v>
      </c>
      <c r="I6394" s="25" t="s">
        <v>9175</v>
      </c>
      <c r="J6394" s="13" t="s">
        <v>1796</v>
      </c>
      <c r="K6394" s="13" t="s">
        <v>30</v>
      </c>
      <c r="L6394" s="25" t="str">
        <f>VLOOKUP($K6394,[2]TONG_SL!$A:$D,2,0)</f>
        <v>Gà muối 500g</v>
      </c>
      <c r="N6394" s="25" t="str">
        <f t="shared" si="886"/>
        <v>K-C6</v>
      </c>
      <c r="Q6394" s="25" t="str">
        <f>VLOOKUP(K6394,[2]TONG_SL!$A:$D,3,0)</f>
        <v>Túi</v>
      </c>
      <c r="R6394" s="1">
        <v>15</v>
      </c>
      <c r="T6394" s="1">
        <f>VLOOKUP(VLOOKUP(G6394,[2]Ma_KH!$A:$R,18,0)&amp;K6394,[2]Gia_MB!$A:$F,6,0)</f>
        <v>111058</v>
      </c>
      <c r="U6394" s="14">
        <f t="shared" si="882"/>
        <v>1665870</v>
      </c>
      <c r="W6394" s="64">
        <f t="shared" si="883"/>
        <v>0</v>
      </c>
      <c r="X6394" s="3" t="str">
        <f t="shared" si="884"/>
        <v>8</v>
      </c>
      <c r="Z6394" s="14">
        <f t="shared" si="885"/>
        <v>133269.6</v>
      </c>
      <c r="AA6394" s="7">
        <f>VLOOKUP(G6394,[2]Ma_KH!$A:$R,14,0)</f>
        <v>60</v>
      </c>
      <c r="AD6394" s="7" t="str">
        <f>IFERROR(VLOOKUP(J6394,'Chuyển Mã'!$B$3:$C$9,2,0),"")</f>
        <v>Tỉnh</v>
      </c>
      <c r="AE6394" s="7" t="str">
        <f t="shared" si="880"/>
        <v>Gà muối 500g</v>
      </c>
      <c r="AF6394" s="7">
        <f t="shared" si="881"/>
        <v>15</v>
      </c>
    </row>
    <row r="6395" spans="1:32" x14ac:dyDescent="0.25">
      <c r="A6395" s="11">
        <v>45910</v>
      </c>
      <c r="B6395" s="25">
        <v>4176843182</v>
      </c>
      <c r="C6395" s="80" t="s">
        <v>7214</v>
      </c>
      <c r="D6395" s="81">
        <v>45913</v>
      </c>
      <c r="G6395" s="13" t="s">
        <v>7663</v>
      </c>
      <c r="I6395" s="25" t="s">
        <v>9175</v>
      </c>
      <c r="J6395" s="13" t="s">
        <v>1796</v>
      </c>
      <c r="K6395" s="13" t="s">
        <v>32</v>
      </c>
      <c r="L6395" s="25" t="str">
        <f>VLOOKUP($K6395,[2]TONG_SL!$A:$D,2,0)</f>
        <v>Giò Tai Lưỡi Xào 250</v>
      </c>
      <c r="N6395" s="25" t="str">
        <f t="shared" si="886"/>
        <v>K-C6</v>
      </c>
      <c r="Q6395" s="25" t="str">
        <f>VLOOKUP(K6395,[2]TONG_SL!$A:$D,3,0)</f>
        <v>Túi</v>
      </c>
      <c r="R6395" s="1">
        <v>10</v>
      </c>
      <c r="T6395" s="1">
        <f>VLOOKUP(VLOOKUP(G6395,[2]Ma_KH!$A:$R,18,0)&amp;K6395,[2]Gia_MB!$A:$F,6,0)</f>
        <v>50183</v>
      </c>
      <c r="U6395" s="14">
        <f t="shared" si="882"/>
        <v>501830</v>
      </c>
      <c r="W6395" s="64">
        <f t="shared" si="883"/>
        <v>0</v>
      </c>
      <c r="X6395" s="3" t="str">
        <f t="shared" si="884"/>
        <v>8</v>
      </c>
      <c r="Z6395" s="14">
        <f t="shared" si="885"/>
        <v>40146.400000000001</v>
      </c>
      <c r="AA6395" s="7">
        <f>VLOOKUP(G6395,[2]Ma_KH!$A:$R,14,0)</f>
        <v>60</v>
      </c>
      <c r="AD6395" s="7" t="str">
        <f>IFERROR(VLOOKUP(J6395,'Chuyển Mã'!$B$3:$C$9,2,0),"")</f>
        <v>Tỉnh</v>
      </c>
      <c r="AE6395" s="7" t="str">
        <f t="shared" si="880"/>
        <v>Giò Tai Lưỡi Xào 250</v>
      </c>
      <c r="AF6395" s="7">
        <f t="shared" si="881"/>
        <v>10</v>
      </c>
    </row>
    <row r="6396" spans="1:32" x14ac:dyDescent="0.25">
      <c r="A6396" s="11">
        <v>45910</v>
      </c>
      <c r="B6396" s="25">
        <v>4176843182</v>
      </c>
      <c r="C6396" s="80" t="s">
        <v>7214</v>
      </c>
      <c r="D6396" s="81">
        <v>45913</v>
      </c>
      <c r="G6396" s="13" t="s">
        <v>7663</v>
      </c>
      <c r="I6396" s="25" t="s">
        <v>9175</v>
      </c>
      <c r="J6396" s="13" t="s">
        <v>1796</v>
      </c>
      <c r="K6396" s="13" t="s">
        <v>8879</v>
      </c>
      <c r="L6396" s="25" t="str">
        <f>VLOOKUP($K6396,[2]TONG_SL!$A:$D,2,0)</f>
        <v>Mọc Nấm Hương 250g</v>
      </c>
      <c r="N6396" s="25" t="str">
        <f t="shared" si="886"/>
        <v>K-C6</v>
      </c>
      <c r="Q6396" s="25" t="str">
        <f>VLOOKUP(K6396,[2]TONG_SL!$A:$D,3,0)</f>
        <v>Túi</v>
      </c>
      <c r="R6396" s="1">
        <v>10</v>
      </c>
      <c r="T6396" s="1">
        <f>VLOOKUP(VLOOKUP(G6396,[2]Ma_KH!$A:$R,18,0)&amp;K6396,[2]Gia_MB!$A:$F,6,0)</f>
        <v>46000</v>
      </c>
      <c r="U6396" s="14">
        <f t="shared" si="882"/>
        <v>460000</v>
      </c>
      <c r="W6396" s="64">
        <f t="shared" si="883"/>
        <v>0</v>
      </c>
      <c r="X6396" s="3" t="str">
        <f t="shared" si="884"/>
        <v>8</v>
      </c>
      <c r="Z6396" s="14">
        <f t="shared" si="885"/>
        <v>36800</v>
      </c>
      <c r="AA6396" s="7">
        <f>VLOOKUP(G6396,[2]Ma_KH!$A:$R,14,0)</f>
        <v>60</v>
      </c>
      <c r="AD6396" s="7" t="str">
        <f>IFERROR(VLOOKUP(J6396,'Chuyển Mã'!$B$3:$C$9,2,0),"")</f>
        <v>Tỉnh</v>
      </c>
      <c r="AE6396" s="7" t="str">
        <f t="shared" si="880"/>
        <v>Mọc Nấm Hương 250g</v>
      </c>
      <c r="AF6396" s="7">
        <f t="shared" si="881"/>
        <v>10</v>
      </c>
    </row>
    <row r="6397" spans="1:32" x14ac:dyDescent="0.25">
      <c r="A6397" s="11">
        <v>45910</v>
      </c>
      <c r="B6397" s="25">
        <v>4176843182</v>
      </c>
      <c r="C6397" s="80" t="s">
        <v>7214</v>
      </c>
      <c r="D6397" s="81">
        <v>45913</v>
      </c>
      <c r="G6397" s="13" t="s">
        <v>7663</v>
      </c>
      <c r="I6397" s="25" t="s">
        <v>9175</v>
      </c>
      <c r="J6397" s="13" t="s">
        <v>1796</v>
      </c>
      <c r="K6397" s="13" t="s">
        <v>35</v>
      </c>
      <c r="L6397" s="25" t="str">
        <f>VLOOKUP($K6397,[2]TONG_SL!$A:$D,2,0)</f>
        <v>Tai heo muối 200g</v>
      </c>
      <c r="N6397" s="25" t="str">
        <f t="shared" si="886"/>
        <v>K-C6</v>
      </c>
      <c r="Q6397" s="25" t="str">
        <f>VLOOKUP(K6397,[2]TONG_SL!$A:$D,3,0)</f>
        <v>Túi</v>
      </c>
      <c r="R6397" s="1">
        <v>10</v>
      </c>
      <c r="T6397" s="1">
        <f>VLOOKUP(VLOOKUP(G6397,[2]Ma_KH!$A:$R,18,0)&amp;K6397,[2]Gia_MB!$A:$F,6,0)</f>
        <v>55595</v>
      </c>
      <c r="U6397" s="14">
        <f t="shared" si="882"/>
        <v>555950</v>
      </c>
      <c r="W6397" s="64">
        <f t="shared" si="883"/>
        <v>0</v>
      </c>
      <c r="X6397" s="3" t="str">
        <f t="shared" si="884"/>
        <v>8</v>
      </c>
      <c r="Z6397" s="14">
        <f t="shared" si="885"/>
        <v>44476</v>
      </c>
      <c r="AA6397" s="7">
        <f>VLOOKUP(G6397,[2]Ma_KH!$A:$R,14,0)</f>
        <v>60</v>
      </c>
      <c r="AD6397" s="7" t="str">
        <f>IFERROR(VLOOKUP(J6397,'Chuyển Mã'!$B$3:$C$9,2,0),"")</f>
        <v>Tỉnh</v>
      </c>
      <c r="AE6397" s="7" t="str">
        <f t="shared" si="880"/>
        <v>Tai heo muối 200g</v>
      </c>
      <c r="AF6397" s="7">
        <f t="shared" si="881"/>
        <v>10</v>
      </c>
    </row>
    <row r="6398" spans="1:32" x14ac:dyDescent="0.25">
      <c r="A6398" s="11">
        <v>45912</v>
      </c>
      <c r="B6398" s="25">
        <v>4176948820</v>
      </c>
      <c r="C6398" s="80" t="s">
        <v>7214</v>
      </c>
      <c r="D6398" s="81">
        <v>45913</v>
      </c>
      <c r="G6398" s="13" t="s">
        <v>7529</v>
      </c>
      <c r="I6398" s="25" t="s">
        <v>9176</v>
      </c>
      <c r="J6398" s="13" t="s">
        <v>1796</v>
      </c>
      <c r="K6398" s="13" t="s">
        <v>30</v>
      </c>
      <c r="L6398" s="25" t="str">
        <f>VLOOKUP($K6398,[2]TONG_SL!$A:$D,2,0)</f>
        <v>Gà muối 500g</v>
      </c>
      <c r="N6398" s="25" t="str">
        <f t="shared" si="886"/>
        <v>K-C6</v>
      </c>
      <c r="Q6398" s="25" t="str">
        <f>VLOOKUP(K6398,[2]TONG_SL!$A:$D,3,0)</f>
        <v>Túi</v>
      </c>
      <c r="R6398" s="1">
        <v>10</v>
      </c>
      <c r="T6398" s="1">
        <f>VLOOKUP(VLOOKUP(G6398,[2]Ma_KH!$A:$R,18,0)&amp;K6398,[2]Gia_MB!$A:$F,6,0)</f>
        <v>111058</v>
      </c>
      <c r="U6398" s="14">
        <f t="shared" si="882"/>
        <v>1110580</v>
      </c>
      <c r="W6398" s="64">
        <f t="shared" si="883"/>
        <v>0</v>
      </c>
      <c r="X6398" s="3" t="str">
        <f t="shared" si="884"/>
        <v>8</v>
      </c>
      <c r="Z6398" s="14">
        <f t="shared" si="885"/>
        <v>88846.400000000009</v>
      </c>
      <c r="AA6398" s="7">
        <f>VLOOKUP(G6398,[2]Ma_KH!$A:$R,14,0)</f>
        <v>60</v>
      </c>
      <c r="AD6398" s="7" t="str">
        <f>IFERROR(VLOOKUP(J6398,'Chuyển Mã'!$B$3:$C$9,2,0),"")</f>
        <v>Tỉnh</v>
      </c>
      <c r="AE6398" s="7" t="str">
        <f t="shared" si="880"/>
        <v>Gà muối 500g</v>
      </c>
      <c r="AF6398" s="7">
        <f t="shared" si="881"/>
        <v>10</v>
      </c>
    </row>
    <row r="6399" spans="1:32" x14ac:dyDescent="0.25">
      <c r="A6399" s="11">
        <v>45912</v>
      </c>
      <c r="B6399" s="25">
        <v>4176948820</v>
      </c>
      <c r="C6399" s="80" t="s">
        <v>7214</v>
      </c>
      <c r="D6399" s="81">
        <v>45913</v>
      </c>
      <c r="G6399" s="13" t="s">
        <v>7529</v>
      </c>
      <c r="I6399" s="25" t="s">
        <v>9176</v>
      </c>
      <c r="J6399" s="13" t="s">
        <v>1796</v>
      </c>
      <c r="K6399" s="13" t="s">
        <v>27</v>
      </c>
      <c r="L6399" s="25" t="str">
        <f>VLOOKUP($K6399,[2]TONG_SL!$A:$D,2,0)</f>
        <v>Chân giò heo muối 300g</v>
      </c>
      <c r="N6399" s="25" t="str">
        <f t="shared" si="886"/>
        <v>K-C6</v>
      </c>
      <c r="Q6399" s="25" t="str">
        <f>VLOOKUP(K6399,[2]TONG_SL!$A:$D,3,0)</f>
        <v>Túi</v>
      </c>
      <c r="R6399" s="1">
        <v>10</v>
      </c>
      <c r="T6399" s="1">
        <f>VLOOKUP(VLOOKUP(G6399,[2]Ma_KH!$A:$R,18,0)&amp;K6399,[2]Gia_MB!$A:$F,6,0)</f>
        <v>73431</v>
      </c>
      <c r="U6399" s="14">
        <f t="shared" si="882"/>
        <v>734310</v>
      </c>
      <c r="W6399" s="64">
        <f t="shared" si="883"/>
        <v>0</v>
      </c>
      <c r="X6399" s="3" t="str">
        <f t="shared" si="884"/>
        <v>8</v>
      </c>
      <c r="Z6399" s="14">
        <f t="shared" si="885"/>
        <v>58744.800000000003</v>
      </c>
      <c r="AA6399" s="7">
        <f>VLOOKUP(G6399,[2]Ma_KH!$A:$R,14,0)</f>
        <v>60</v>
      </c>
      <c r="AD6399" s="7" t="str">
        <f>IFERROR(VLOOKUP(J6399,'Chuyển Mã'!$B$3:$C$9,2,0),"")</f>
        <v>Tỉnh</v>
      </c>
      <c r="AE6399" s="7" t="str">
        <f t="shared" si="880"/>
        <v>Chân giò heo muối 300g</v>
      </c>
      <c r="AF6399" s="7">
        <f t="shared" si="881"/>
        <v>10</v>
      </c>
    </row>
    <row r="6400" spans="1:32" x14ac:dyDescent="0.25">
      <c r="A6400" s="11">
        <v>45912</v>
      </c>
      <c r="B6400" s="25">
        <v>4176948820</v>
      </c>
      <c r="C6400" s="80" t="s">
        <v>7214</v>
      </c>
      <c r="D6400" s="81">
        <v>45913</v>
      </c>
      <c r="G6400" s="13" t="s">
        <v>7529</v>
      </c>
      <c r="I6400" s="25" t="s">
        <v>9176</v>
      </c>
      <c r="J6400" s="13" t="s">
        <v>1796</v>
      </c>
      <c r="K6400" s="13" t="s">
        <v>39</v>
      </c>
      <c r="L6400" s="25" t="str">
        <f>VLOOKUP($K6400,[2]TONG_SL!$A:$D,2,0)</f>
        <v>Chả cốm 300g</v>
      </c>
      <c r="N6400" s="25" t="str">
        <f t="shared" si="886"/>
        <v>K-C6</v>
      </c>
      <c r="Q6400" s="25" t="str">
        <f>VLOOKUP(K6400,[2]TONG_SL!$A:$D,3,0)</f>
        <v>Túi</v>
      </c>
      <c r="R6400" s="1">
        <v>3</v>
      </c>
      <c r="T6400" s="1">
        <f>VLOOKUP(VLOOKUP(G6400,[2]Ma_KH!$A:$R,18,0)&amp;K6400,[2]Gia_MB!$A:$F,6,0)</f>
        <v>74250</v>
      </c>
      <c r="U6400" s="14">
        <f t="shared" si="882"/>
        <v>222750</v>
      </c>
      <c r="W6400" s="64">
        <f t="shared" si="883"/>
        <v>0</v>
      </c>
      <c r="X6400" s="3" t="str">
        <f t="shared" si="884"/>
        <v>8</v>
      </c>
      <c r="Z6400" s="14">
        <f t="shared" si="885"/>
        <v>17820</v>
      </c>
      <c r="AA6400" s="7">
        <f>VLOOKUP(G6400,[2]Ma_KH!$A:$R,14,0)</f>
        <v>60</v>
      </c>
      <c r="AD6400" s="7" t="str">
        <f>IFERROR(VLOOKUP(J6400,'Chuyển Mã'!$B$3:$C$9,2,0),"")</f>
        <v>Tỉnh</v>
      </c>
      <c r="AE6400" s="7" t="str">
        <f t="shared" si="880"/>
        <v>Chả cốm 300g</v>
      </c>
      <c r="AF6400" s="7">
        <f t="shared" si="881"/>
        <v>3</v>
      </c>
    </row>
    <row r="6401" spans="1:32" x14ac:dyDescent="0.25">
      <c r="A6401" s="11">
        <v>45911</v>
      </c>
      <c r="B6401" s="25">
        <v>4176941597</v>
      </c>
      <c r="C6401" s="80" t="s">
        <v>7214</v>
      </c>
      <c r="D6401" s="81">
        <v>45913</v>
      </c>
      <c r="G6401" s="13" t="s">
        <v>7290</v>
      </c>
      <c r="I6401" s="25" t="s">
        <v>9177</v>
      </c>
      <c r="J6401" s="13" t="s">
        <v>1796</v>
      </c>
      <c r="K6401" s="13" t="s">
        <v>27</v>
      </c>
      <c r="L6401" s="25" t="str">
        <f>VLOOKUP($K6401,[2]TONG_SL!$A:$D,2,0)</f>
        <v>Chân giò heo muối 300g</v>
      </c>
      <c r="N6401" s="25" t="str">
        <f t="shared" si="886"/>
        <v>K-C6</v>
      </c>
      <c r="Q6401" s="25" t="str">
        <f>VLOOKUP(K6401,[2]TONG_SL!$A:$D,3,0)</f>
        <v>Túi</v>
      </c>
      <c r="R6401" s="1">
        <v>6</v>
      </c>
      <c r="T6401" s="1">
        <f>VLOOKUP(VLOOKUP(G6401,[2]Ma_KH!$A:$R,18,0)&amp;K6401,[2]Gia_MB!$A:$F,6,0)</f>
        <v>73431</v>
      </c>
      <c r="U6401" s="14">
        <f t="shared" si="882"/>
        <v>440586</v>
      </c>
      <c r="W6401" s="64">
        <f t="shared" si="883"/>
        <v>0</v>
      </c>
      <c r="X6401" s="3" t="str">
        <f t="shared" si="884"/>
        <v>8</v>
      </c>
      <c r="Z6401" s="14">
        <f t="shared" si="885"/>
        <v>35246.879999999997</v>
      </c>
      <c r="AA6401" s="7">
        <f>VLOOKUP(G6401,[2]Ma_KH!$A:$R,14,0)</f>
        <v>60</v>
      </c>
      <c r="AD6401" s="7" t="str">
        <f>IFERROR(VLOOKUP(J6401,'Chuyển Mã'!$B$3:$C$9,2,0),"")</f>
        <v>Tỉnh</v>
      </c>
      <c r="AE6401" s="7" t="str">
        <f t="shared" si="880"/>
        <v>Chân giò heo muối 300g</v>
      </c>
      <c r="AF6401" s="7">
        <f t="shared" si="881"/>
        <v>6</v>
      </c>
    </row>
    <row r="6402" spans="1:32" x14ac:dyDescent="0.25">
      <c r="A6402" s="11">
        <v>45911</v>
      </c>
      <c r="B6402" s="25">
        <v>4176941597</v>
      </c>
      <c r="C6402" s="80" t="s">
        <v>7214</v>
      </c>
      <c r="D6402" s="81">
        <v>45913</v>
      </c>
      <c r="G6402" s="13" t="s">
        <v>7290</v>
      </c>
      <c r="I6402" s="25" t="s">
        <v>9177</v>
      </c>
      <c r="J6402" s="13" t="s">
        <v>1796</v>
      </c>
      <c r="K6402" s="13" t="s">
        <v>30</v>
      </c>
      <c r="L6402" s="25" t="str">
        <f>VLOOKUP($K6402,[2]TONG_SL!$A:$D,2,0)</f>
        <v>Gà muối 500g</v>
      </c>
      <c r="N6402" s="25" t="str">
        <f t="shared" si="886"/>
        <v>K-C6</v>
      </c>
      <c r="Q6402" s="25" t="str">
        <f>VLOOKUP(K6402,[2]TONG_SL!$A:$D,3,0)</f>
        <v>Túi</v>
      </c>
      <c r="R6402" s="1">
        <v>6</v>
      </c>
      <c r="T6402" s="1">
        <f>VLOOKUP(VLOOKUP(G6402,[2]Ma_KH!$A:$R,18,0)&amp;K6402,[2]Gia_MB!$A:$F,6,0)</f>
        <v>111058</v>
      </c>
      <c r="U6402" s="14">
        <f t="shared" si="882"/>
        <v>666348</v>
      </c>
      <c r="W6402" s="64">
        <f t="shared" si="883"/>
        <v>0</v>
      </c>
      <c r="X6402" s="3" t="str">
        <f t="shared" si="884"/>
        <v>8</v>
      </c>
      <c r="Z6402" s="14">
        <f t="shared" si="885"/>
        <v>53307.840000000004</v>
      </c>
      <c r="AA6402" s="7">
        <f>VLOOKUP(G6402,[2]Ma_KH!$A:$R,14,0)</f>
        <v>60</v>
      </c>
      <c r="AD6402" s="7" t="str">
        <f>IFERROR(VLOOKUP(J6402,'Chuyển Mã'!$B$3:$C$9,2,0),"")</f>
        <v>Tỉnh</v>
      </c>
      <c r="AE6402" s="7" t="str">
        <f t="shared" si="880"/>
        <v>Gà muối 500g</v>
      </c>
      <c r="AF6402" s="7">
        <f t="shared" si="881"/>
        <v>6</v>
      </c>
    </row>
    <row r="6403" spans="1:32" x14ac:dyDescent="0.25">
      <c r="A6403" s="11">
        <v>45911</v>
      </c>
      <c r="B6403" s="25">
        <v>4176941597</v>
      </c>
      <c r="C6403" s="80" t="s">
        <v>7214</v>
      </c>
      <c r="D6403" s="81">
        <v>45913</v>
      </c>
      <c r="G6403" s="13" t="s">
        <v>7290</v>
      </c>
      <c r="I6403" s="25" t="s">
        <v>9177</v>
      </c>
      <c r="J6403" s="13" t="s">
        <v>1796</v>
      </c>
      <c r="K6403" s="13" t="s">
        <v>35</v>
      </c>
      <c r="L6403" s="25" t="str">
        <f>VLOOKUP($K6403,[2]TONG_SL!$A:$D,2,0)</f>
        <v>Tai heo muối 200g</v>
      </c>
      <c r="N6403" s="25" t="str">
        <f t="shared" si="886"/>
        <v>K-C6</v>
      </c>
      <c r="Q6403" s="25" t="str">
        <f>VLOOKUP(K6403,[2]TONG_SL!$A:$D,3,0)</f>
        <v>Túi</v>
      </c>
      <c r="R6403" s="1">
        <v>4</v>
      </c>
      <c r="T6403" s="1">
        <f>VLOOKUP(VLOOKUP(G6403,[2]Ma_KH!$A:$R,18,0)&amp;K6403,[2]Gia_MB!$A:$F,6,0)</f>
        <v>55595</v>
      </c>
      <c r="U6403" s="14">
        <f t="shared" si="882"/>
        <v>222380</v>
      </c>
      <c r="W6403" s="64">
        <f t="shared" si="883"/>
        <v>0</v>
      </c>
      <c r="X6403" s="3" t="str">
        <f t="shared" si="884"/>
        <v>8</v>
      </c>
      <c r="Z6403" s="14">
        <f t="shared" si="885"/>
        <v>17790.400000000001</v>
      </c>
      <c r="AA6403" s="7">
        <f>VLOOKUP(G6403,[2]Ma_KH!$A:$R,14,0)</f>
        <v>60</v>
      </c>
      <c r="AD6403" s="7" t="str">
        <f>IFERROR(VLOOKUP(J6403,'Chuyển Mã'!$B$3:$C$9,2,0),"")</f>
        <v>Tỉnh</v>
      </c>
      <c r="AE6403" s="7" t="str">
        <f t="shared" ref="AE6403:AE6466" si="887">IFERROR(L6403,"")</f>
        <v>Tai heo muối 200g</v>
      </c>
      <c r="AF6403" s="7">
        <f t="shared" ref="AF6403:AF6466" si="888">R6403</f>
        <v>4</v>
      </c>
    </row>
    <row r="6404" spans="1:32" x14ac:dyDescent="0.25">
      <c r="A6404" s="11">
        <v>45911</v>
      </c>
      <c r="B6404" s="25">
        <v>4176941597</v>
      </c>
      <c r="C6404" s="80" t="s">
        <v>7214</v>
      </c>
      <c r="D6404" s="81">
        <v>45913</v>
      </c>
      <c r="G6404" s="13" t="s">
        <v>7290</v>
      </c>
      <c r="I6404" s="25" t="s">
        <v>9177</v>
      </c>
      <c r="J6404" s="13" t="s">
        <v>1796</v>
      </c>
      <c r="K6404" s="13" t="s">
        <v>7213</v>
      </c>
      <c r="L6404" s="25" t="str">
        <f>VLOOKUP($K6404,[2]TONG_SL!$A:$D,2,0)</f>
        <v>Chả nướng 300g</v>
      </c>
      <c r="N6404" s="25" t="str">
        <f t="shared" si="886"/>
        <v>K-C6</v>
      </c>
      <c r="Q6404" s="25" t="str">
        <f>VLOOKUP(K6404,[2]TONG_SL!$A:$D,3,0)</f>
        <v>Túi</v>
      </c>
      <c r="R6404" s="1">
        <v>6</v>
      </c>
      <c r="T6404" s="1">
        <f>VLOOKUP(VLOOKUP(G6404,[2]Ma_KH!$A:$R,18,0)&amp;K6404,[2]Gia_MB!$A:$F,6,0)</f>
        <v>70950</v>
      </c>
      <c r="U6404" s="14">
        <f t="shared" si="882"/>
        <v>425700</v>
      </c>
      <c r="W6404" s="64">
        <f t="shared" si="883"/>
        <v>0</v>
      </c>
      <c r="X6404" s="3" t="str">
        <f t="shared" si="884"/>
        <v>8</v>
      </c>
      <c r="Z6404" s="14">
        <f t="shared" si="885"/>
        <v>34056</v>
      </c>
      <c r="AA6404" s="7">
        <f>VLOOKUP(G6404,[2]Ma_KH!$A:$R,14,0)</f>
        <v>60</v>
      </c>
      <c r="AD6404" s="7" t="str">
        <f>IFERROR(VLOOKUP(J6404,'Chuyển Mã'!$B$3:$C$9,2,0),"")</f>
        <v>Tỉnh</v>
      </c>
      <c r="AE6404" s="7" t="str">
        <f t="shared" si="887"/>
        <v>Chả nướng 300g</v>
      </c>
      <c r="AF6404" s="7">
        <f t="shared" si="888"/>
        <v>6</v>
      </c>
    </row>
    <row r="6405" spans="1:32" x14ac:dyDescent="0.25">
      <c r="A6405" s="11">
        <v>45910</v>
      </c>
      <c r="B6405" s="25">
        <v>4176827996</v>
      </c>
      <c r="C6405" s="80" t="s">
        <v>7214</v>
      </c>
      <c r="D6405" s="81">
        <v>45913</v>
      </c>
      <c r="G6405" s="13" t="s">
        <v>7290</v>
      </c>
      <c r="I6405" s="25" t="s">
        <v>9178</v>
      </c>
      <c r="J6405" s="13" t="s">
        <v>1796</v>
      </c>
      <c r="K6405" s="13" t="s">
        <v>39</v>
      </c>
      <c r="L6405" s="25" t="str">
        <f>VLOOKUP($K6405,[2]TONG_SL!$A:$D,2,0)</f>
        <v>Chả cốm 300g</v>
      </c>
      <c r="N6405" s="25" t="str">
        <f t="shared" si="886"/>
        <v>K-C6</v>
      </c>
      <c r="Q6405" s="25" t="str">
        <f>VLOOKUP(K6405,[2]TONG_SL!$A:$D,3,0)</f>
        <v>Túi</v>
      </c>
      <c r="R6405" s="1">
        <v>6</v>
      </c>
      <c r="T6405" s="1">
        <f>VLOOKUP(VLOOKUP(G6405,[2]Ma_KH!$A:$R,18,0)&amp;K6405,[2]Gia_MB!$A:$F,6,0)</f>
        <v>74250</v>
      </c>
      <c r="U6405" s="14">
        <f t="shared" si="882"/>
        <v>445500</v>
      </c>
      <c r="W6405" s="64">
        <f t="shared" si="883"/>
        <v>0</v>
      </c>
      <c r="X6405" s="3" t="str">
        <f t="shared" si="884"/>
        <v>8</v>
      </c>
      <c r="Z6405" s="14">
        <f t="shared" si="885"/>
        <v>35640</v>
      </c>
      <c r="AA6405" s="7">
        <f>VLOOKUP(G6405,[2]Ma_KH!$A:$R,14,0)</f>
        <v>60</v>
      </c>
      <c r="AD6405" s="7" t="str">
        <f>IFERROR(VLOOKUP(J6405,'Chuyển Mã'!$B$3:$C$9,2,0),"")</f>
        <v>Tỉnh</v>
      </c>
      <c r="AE6405" s="7" t="str">
        <f t="shared" si="887"/>
        <v>Chả cốm 300g</v>
      </c>
      <c r="AF6405" s="7">
        <f t="shared" si="888"/>
        <v>6</v>
      </c>
    </row>
    <row r="6406" spans="1:32" x14ac:dyDescent="0.25">
      <c r="A6406" s="11">
        <v>45910</v>
      </c>
      <c r="B6406" s="25">
        <v>4176827996</v>
      </c>
      <c r="C6406" s="80" t="s">
        <v>7214</v>
      </c>
      <c r="D6406" s="81">
        <v>45913</v>
      </c>
      <c r="G6406" s="13" t="s">
        <v>7290</v>
      </c>
      <c r="I6406" s="25" t="s">
        <v>9178</v>
      </c>
      <c r="J6406" s="13" t="s">
        <v>1796</v>
      </c>
      <c r="K6406" s="13" t="s">
        <v>39</v>
      </c>
      <c r="L6406" s="25" t="str">
        <f>VLOOKUP($K6406,[2]TONG_SL!$A:$D,2,0)</f>
        <v>Chả cốm 300g</v>
      </c>
      <c r="N6406" s="25" t="str">
        <f t="shared" si="886"/>
        <v>K-C6</v>
      </c>
      <c r="Q6406" s="25" t="str">
        <f>VLOOKUP(K6406,[2]TONG_SL!$A:$D,3,0)</f>
        <v>Túi</v>
      </c>
      <c r="R6406" s="1">
        <v>3</v>
      </c>
      <c r="T6406" s="1">
        <f>VLOOKUP(VLOOKUP(G6406,[2]Ma_KH!$A:$R,18,0)&amp;K6406,[2]Gia_MB!$A:$F,6,0)</f>
        <v>74250</v>
      </c>
      <c r="U6406" s="14">
        <f t="shared" si="882"/>
        <v>222750</v>
      </c>
      <c r="W6406" s="64">
        <f t="shared" si="883"/>
        <v>0</v>
      </c>
      <c r="X6406" s="3" t="str">
        <f t="shared" si="884"/>
        <v>8</v>
      </c>
      <c r="Z6406" s="14">
        <f t="shared" si="885"/>
        <v>17820</v>
      </c>
      <c r="AA6406" s="7">
        <f>VLOOKUP(G6406,[2]Ma_KH!$A:$R,14,0)</f>
        <v>60</v>
      </c>
      <c r="AD6406" s="7" t="str">
        <f>IFERROR(VLOOKUP(J6406,'Chuyển Mã'!$B$3:$C$9,2,0),"")</f>
        <v>Tỉnh</v>
      </c>
      <c r="AE6406" s="7" t="str">
        <f t="shared" si="887"/>
        <v>Chả cốm 300g</v>
      </c>
      <c r="AF6406" s="7">
        <f t="shared" si="888"/>
        <v>3</v>
      </c>
    </row>
    <row r="6407" spans="1:32" x14ac:dyDescent="0.25">
      <c r="A6407" s="11">
        <v>45910</v>
      </c>
      <c r="B6407" s="25">
        <v>4176827996</v>
      </c>
      <c r="C6407" s="80" t="s">
        <v>7214</v>
      </c>
      <c r="D6407" s="81">
        <v>45913</v>
      </c>
      <c r="G6407" s="13" t="s">
        <v>7290</v>
      </c>
      <c r="I6407" s="25" t="s">
        <v>9178</v>
      </c>
      <c r="J6407" s="13" t="s">
        <v>1796</v>
      </c>
      <c r="K6407" s="13" t="s">
        <v>32</v>
      </c>
      <c r="L6407" s="25" t="str">
        <f>VLOOKUP($K6407,[2]TONG_SL!$A:$D,2,0)</f>
        <v>Giò Tai Lưỡi Xào 250</v>
      </c>
      <c r="N6407" s="25" t="str">
        <f t="shared" si="886"/>
        <v>K-C6</v>
      </c>
      <c r="Q6407" s="25" t="str">
        <f>VLOOKUP(K6407,[2]TONG_SL!$A:$D,3,0)</f>
        <v>Túi</v>
      </c>
      <c r="R6407" s="1">
        <v>3</v>
      </c>
      <c r="T6407" s="1">
        <f>VLOOKUP(VLOOKUP(G6407,[2]Ma_KH!$A:$R,18,0)&amp;K6407,[2]Gia_MB!$A:$F,6,0)</f>
        <v>50183</v>
      </c>
      <c r="U6407" s="14">
        <f t="shared" si="882"/>
        <v>150549</v>
      </c>
      <c r="W6407" s="64">
        <f t="shared" si="883"/>
        <v>0</v>
      </c>
      <c r="X6407" s="3" t="str">
        <f t="shared" si="884"/>
        <v>8</v>
      </c>
      <c r="Z6407" s="14">
        <f t="shared" si="885"/>
        <v>12043.92</v>
      </c>
      <c r="AA6407" s="7">
        <f>VLOOKUP(G6407,[2]Ma_KH!$A:$R,14,0)</f>
        <v>60</v>
      </c>
      <c r="AD6407" s="7" t="str">
        <f>IFERROR(VLOOKUP(J6407,'Chuyển Mã'!$B$3:$C$9,2,0),"")</f>
        <v>Tỉnh</v>
      </c>
      <c r="AE6407" s="7" t="str">
        <f t="shared" si="887"/>
        <v>Giò Tai Lưỡi Xào 250</v>
      </c>
      <c r="AF6407" s="7">
        <f t="shared" si="888"/>
        <v>3</v>
      </c>
    </row>
    <row r="6408" spans="1:32" x14ac:dyDescent="0.25">
      <c r="A6408" s="11">
        <v>45910</v>
      </c>
      <c r="B6408" s="25">
        <v>4176827996</v>
      </c>
      <c r="C6408" s="80" t="s">
        <v>7214</v>
      </c>
      <c r="D6408" s="81">
        <v>45913</v>
      </c>
      <c r="G6408" s="13" t="s">
        <v>7290</v>
      </c>
      <c r="I6408" s="25" t="s">
        <v>9178</v>
      </c>
      <c r="J6408" s="13" t="s">
        <v>1796</v>
      </c>
      <c r="K6408" s="13" t="s">
        <v>27</v>
      </c>
      <c r="L6408" s="25" t="str">
        <f>VLOOKUP($K6408,[2]TONG_SL!$A:$D,2,0)</f>
        <v>Chân giò heo muối 300g</v>
      </c>
      <c r="N6408" s="25" t="str">
        <f t="shared" si="886"/>
        <v>K-C6</v>
      </c>
      <c r="Q6408" s="25" t="str">
        <f>VLOOKUP(K6408,[2]TONG_SL!$A:$D,3,0)</f>
        <v>Túi</v>
      </c>
      <c r="R6408" s="1">
        <v>3</v>
      </c>
      <c r="T6408" s="1">
        <f>VLOOKUP(VLOOKUP(G6408,[2]Ma_KH!$A:$R,18,0)&amp;K6408,[2]Gia_MB!$A:$F,6,0)</f>
        <v>73431</v>
      </c>
      <c r="U6408" s="14">
        <f t="shared" si="882"/>
        <v>220293</v>
      </c>
      <c r="W6408" s="64">
        <f t="shared" si="883"/>
        <v>0</v>
      </c>
      <c r="X6408" s="3" t="str">
        <f t="shared" si="884"/>
        <v>8</v>
      </c>
      <c r="Z6408" s="14">
        <f t="shared" si="885"/>
        <v>17623.439999999999</v>
      </c>
      <c r="AA6408" s="7">
        <f>VLOOKUP(G6408,[2]Ma_KH!$A:$R,14,0)</f>
        <v>60</v>
      </c>
      <c r="AD6408" s="7" t="str">
        <f>IFERROR(VLOOKUP(J6408,'Chuyển Mã'!$B$3:$C$9,2,0),"")</f>
        <v>Tỉnh</v>
      </c>
      <c r="AE6408" s="7" t="str">
        <f t="shared" si="887"/>
        <v>Chân giò heo muối 300g</v>
      </c>
      <c r="AF6408" s="7">
        <f t="shared" si="888"/>
        <v>3</v>
      </c>
    </row>
    <row r="6409" spans="1:32" x14ac:dyDescent="0.25">
      <c r="A6409" s="11">
        <v>45910</v>
      </c>
      <c r="B6409" s="25">
        <v>4176827996</v>
      </c>
      <c r="C6409" s="80" t="s">
        <v>7214</v>
      </c>
      <c r="D6409" s="81">
        <v>45913</v>
      </c>
      <c r="G6409" s="13" t="s">
        <v>7290</v>
      </c>
      <c r="I6409" s="25" t="s">
        <v>9178</v>
      </c>
      <c r="J6409" s="13" t="s">
        <v>1796</v>
      </c>
      <c r="K6409" s="13" t="s">
        <v>7213</v>
      </c>
      <c r="L6409" s="25" t="str">
        <f>VLOOKUP($K6409,[2]TONG_SL!$A:$D,2,0)</f>
        <v>Chả nướng 300g</v>
      </c>
      <c r="N6409" s="25" t="str">
        <f t="shared" si="886"/>
        <v>K-C6</v>
      </c>
      <c r="Q6409" s="25" t="str">
        <f>VLOOKUP(K6409,[2]TONG_SL!$A:$D,3,0)</f>
        <v>Túi</v>
      </c>
      <c r="R6409" s="1">
        <v>3</v>
      </c>
      <c r="T6409" s="1">
        <f>VLOOKUP(VLOOKUP(G6409,[2]Ma_KH!$A:$R,18,0)&amp;K6409,[2]Gia_MB!$A:$F,6,0)</f>
        <v>70950</v>
      </c>
      <c r="U6409" s="14">
        <f t="shared" ref="U6409:U6417" si="889">T6409*R6409</f>
        <v>212850</v>
      </c>
      <c r="W6409" s="64">
        <f t="shared" ref="W6409:W6417" si="890">U6409*V6409</f>
        <v>0</v>
      </c>
      <c r="X6409" s="3" t="str">
        <f t="shared" ref="X6409:X6417" si="891">IF(B6409&lt;&gt;"","8","0")</f>
        <v>8</v>
      </c>
      <c r="Z6409" s="14">
        <f t="shared" ref="Z6409:Z6417" si="892">U6409*X6409%</f>
        <v>17028</v>
      </c>
      <c r="AA6409" s="7">
        <f>VLOOKUP(G6409,[2]Ma_KH!$A:$R,14,0)</f>
        <v>60</v>
      </c>
      <c r="AD6409" s="7" t="str">
        <f>IFERROR(VLOOKUP(J6409,'Chuyển Mã'!$B$3:$C$9,2,0),"")</f>
        <v>Tỉnh</v>
      </c>
      <c r="AE6409" s="7" t="str">
        <f t="shared" si="887"/>
        <v>Chả nướng 300g</v>
      </c>
      <c r="AF6409" s="7">
        <f t="shared" si="888"/>
        <v>3</v>
      </c>
    </row>
    <row r="6410" spans="1:32" x14ac:dyDescent="0.25">
      <c r="A6410" s="11">
        <v>45910</v>
      </c>
      <c r="B6410" s="25">
        <v>4176827996</v>
      </c>
      <c r="C6410" s="80" t="s">
        <v>7214</v>
      </c>
      <c r="D6410" s="81">
        <v>45913</v>
      </c>
      <c r="G6410" s="13" t="s">
        <v>7290</v>
      </c>
      <c r="I6410" s="25" t="s">
        <v>9178</v>
      </c>
      <c r="J6410" s="13" t="s">
        <v>1796</v>
      </c>
      <c r="K6410" s="13" t="s">
        <v>51</v>
      </c>
      <c r="L6410" s="25" t="str">
        <f>VLOOKUP($K6410,[2]TONG_SL!$A:$D,2,0)</f>
        <v>Mọc Nấm Hương 250g</v>
      </c>
      <c r="N6410" s="25" t="str">
        <f t="shared" si="886"/>
        <v>K-C6</v>
      </c>
      <c r="Q6410" s="25" t="str">
        <f>VLOOKUP(K6410,[2]TONG_SL!$A:$D,3,0)</f>
        <v>Túi</v>
      </c>
      <c r="R6410" s="1">
        <v>3</v>
      </c>
      <c r="T6410" s="1">
        <f>VLOOKUP(VLOOKUP(G6410,[2]Ma_KH!$A:$R,18,0)&amp;K6410,[2]Gia_MB!$A:$F,6,0)</f>
        <v>46000</v>
      </c>
      <c r="U6410" s="14">
        <f t="shared" si="889"/>
        <v>138000</v>
      </c>
      <c r="W6410" s="64">
        <f t="shared" si="890"/>
        <v>0</v>
      </c>
      <c r="X6410" s="3" t="str">
        <f t="shared" si="891"/>
        <v>8</v>
      </c>
      <c r="Z6410" s="14">
        <f t="shared" si="892"/>
        <v>11040</v>
      </c>
      <c r="AA6410" s="7">
        <f>VLOOKUP(G6410,[2]Ma_KH!$A:$R,14,0)</f>
        <v>60</v>
      </c>
      <c r="AD6410" s="7" t="str">
        <f>IFERROR(VLOOKUP(J6410,'Chuyển Mã'!$B$3:$C$9,2,0),"")</f>
        <v>Tỉnh</v>
      </c>
      <c r="AE6410" s="7" t="str">
        <f t="shared" si="887"/>
        <v>Mọc Nấm Hương 250g</v>
      </c>
      <c r="AF6410" s="7">
        <f t="shared" si="888"/>
        <v>3</v>
      </c>
    </row>
    <row r="6411" spans="1:32" x14ac:dyDescent="0.25">
      <c r="A6411" s="11">
        <v>45910</v>
      </c>
      <c r="B6411" s="25">
        <v>4176827996</v>
      </c>
      <c r="C6411" s="80" t="s">
        <v>7214</v>
      </c>
      <c r="D6411" s="81">
        <v>45913</v>
      </c>
      <c r="G6411" s="13" t="s">
        <v>7290</v>
      </c>
      <c r="I6411" s="25" t="s">
        <v>9178</v>
      </c>
      <c r="J6411" s="13" t="s">
        <v>1796</v>
      </c>
      <c r="K6411" s="13" t="s">
        <v>30</v>
      </c>
      <c r="L6411" s="25" t="str">
        <f>VLOOKUP($K6411,[2]TONG_SL!$A:$D,2,0)</f>
        <v>Gà muối 500g</v>
      </c>
      <c r="N6411" s="25" t="str">
        <f t="shared" si="886"/>
        <v>K-C6</v>
      </c>
      <c r="Q6411" s="25" t="str">
        <f>VLOOKUP(K6411,[2]TONG_SL!$A:$D,3,0)</f>
        <v>Túi</v>
      </c>
      <c r="R6411" s="1">
        <v>3</v>
      </c>
      <c r="T6411" s="1">
        <f>VLOOKUP(VLOOKUP(G6411,[2]Ma_KH!$A:$R,18,0)&amp;K6411,[2]Gia_MB!$A:$F,6,0)</f>
        <v>111058</v>
      </c>
      <c r="U6411" s="14">
        <f t="shared" si="889"/>
        <v>333174</v>
      </c>
      <c r="W6411" s="64">
        <f t="shared" si="890"/>
        <v>0</v>
      </c>
      <c r="X6411" s="3" t="str">
        <f t="shared" si="891"/>
        <v>8</v>
      </c>
      <c r="Z6411" s="14">
        <f t="shared" si="892"/>
        <v>26653.920000000002</v>
      </c>
      <c r="AA6411" s="7">
        <f>VLOOKUP(G6411,[2]Ma_KH!$A:$R,14,0)</f>
        <v>60</v>
      </c>
      <c r="AD6411" s="7" t="str">
        <f>IFERROR(VLOOKUP(J6411,'Chuyển Mã'!$B$3:$C$9,2,0),"")</f>
        <v>Tỉnh</v>
      </c>
      <c r="AE6411" s="7" t="str">
        <f t="shared" si="887"/>
        <v>Gà muối 500g</v>
      </c>
      <c r="AF6411" s="7">
        <f t="shared" si="888"/>
        <v>3</v>
      </c>
    </row>
    <row r="6412" spans="1:32" x14ac:dyDescent="0.25">
      <c r="A6412" s="11">
        <v>45913</v>
      </c>
      <c r="B6412" s="25">
        <v>32044</v>
      </c>
      <c r="C6412" s="80" t="s">
        <v>7214</v>
      </c>
      <c r="D6412" s="81">
        <v>45913</v>
      </c>
      <c r="G6412" s="13" t="s">
        <v>7353</v>
      </c>
      <c r="I6412" s="13" t="s">
        <v>4625</v>
      </c>
      <c r="J6412" s="13" t="s">
        <v>1796</v>
      </c>
      <c r="K6412" s="13" t="s">
        <v>27</v>
      </c>
      <c r="L6412" s="25" t="str">
        <f>VLOOKUP($K6412,[2]TONG_SL!$A:$D,2,0)</f>
        <v>Chân giò heo muối 300g</v>
      </c>
      <c r="N6412" s="25" t="str">
        <f t="shared" si="886"/>
        <v>K-C6</v>
      </c>
      <c r="Q6412" s="25" t="str">
        <f>VLOOKUP(K6412,[2]TONG_SL!$A:$D,3,0)</f>
        <v>Túi</v>
      </c>
      <c r="R6412" s="1">
        <v>30</v>
      </c>
      <c r="T6412" s="1">
        <f>VLOOKUP(VLOOKUP(G6412,[2]Ma_KH!$A:$R,18,0)&amp;K6412,[2]Gia_MB!$A:$F,6,0)</f>
        <v>66088</v>
      </c>
      <c r="U6412" s="14">
        <f t="shared" si="889"/>
        <v>1982640</v>
      </c>
      <c r="W6412" s="64">
        <f t="shared" si="890"/>
        <v>0</v>
      </c>
      <c r="X6412" s="3" t="str">
        <f t="shared" si="891"/>
        <v>8</v>
      </c>
      <c r="Z6412" s="14">
        <f t="shared" si="892"/>
        <v>158611.20000000001</v>
      </c>
      <c r="AA6412" s="7">
        <f>VLOOKUP(G6412,[2]Ma_KH!$A:$R,14,0)</f>
        <v>31</v>
      </c>
      <c r="AD6412" s="7" t="str">
        <f>IFERROR(VLOOKUP(J6412,'Chuyển Mã'!$B$3:$C$9,2,0),"")</f>
        <v>Tỉnh</v>
      </c>
      <c r="AE6412" s="7" t="str">
        <f t="shared" si="887"/>
        <v>Chân giò heo muối 300g</v>
      </c>
      <c r="AF6412" s="7">
        <f t="shared" si="888"/>
        <v>30</v>
      </c>
    </row>
    <row r="6413" spans="1:32" x14ac:dyDescent="0.25">
      <c r="A6413" s="11">
        <v>45913</v>
      </c>
      <c r="B6413" s="25">
        <v>32044</v>
      </c>
      <c r="C6413" s="80" t="s">
        <v>7214</v>
      </c>
      <c r="D6413" s="81">
        <v>45913</v>
      </c>
      <c r="G6413" s="13" t="s">
        <v>7353</v>
      </c>
      <c r="I6413" s="13" t="s">
        <v>4625</v>
      </c>
      <c r="J6413" s="13" t="s">
        <v>1796</v>
      </c>
      <c r="K6413" s="13" t="s">
        <v>8881</v>
      </c>
      <c r="L6413" s="25" t="str">
        <f>VLOOKUP($K6413,[2]TONG_SL!$A:$D,2,0)</f>
        <v>Chân giò heo muối 500g</v>
      </c>
      <c r="N6413" s="25" t="str">
        <f t="shared" si="886"/>
        <v>K-C6</v>
      </c>
      <c r="Q6413" s="25" t="str">
        <f>VLOOKUP(K6413,[2]TONG_SL!$A:$D,3,0)</f>
        <v>Túi</v>
      </c>
      <c r="R6413" s="1">
        <v>10</v>
      </c>
      <c r="T6413" s="1">
        <f>VLOOKUP(VLOOKUP(G6413,[2]Ma_KH!$A:$R,18,0)&amp;K6413,[2]Gia_MB!$A:$F,6,0)</f>
        <v>107159</v>
      </c>
      <c r="U6413" s="14">
        <f t="shared" si="889"/>
        <v>1071590</v>
      </c>
      <c r="W6413" s="64">
        <f t="shared" si="890"/>
        <v>0</v>
      </c>
      <c r="X6413" s="3" t="str">
        <f t="shared" si="891"/>
        <v>8</v>
      </c>
      <c r="Z6413" s="14">
        <f t="shared" si="892"/>
        <v>85727.2</v>
      </c>
      <c r="AA6413" s="7">
        <f>VLOOKUP(G6413,[2]Ma_KH!$A:$R,14,0)</f>
        <v>31</v>
      </c>
      <c r="AD6413" s="7" t="str">
        <f>IFERROR(VLOOKUP(J6413,'Chuyển Mã'!$B$3:$C$9,2,0),"")</f>
        <v>Tỉnh</v>
      </c>
      <c r="AE6413" s="7" t="str">
        <f t="shared" si="887"/>
        <v>Chân giò heo muối 500g</v>
      </c>
      <c r="AF6413" s="7">
        <f t="shared" si="888"/>
        <v>10</v>
      </c>
    </row>
    <row r="6414" spans="1:32" x14ac:dyDescent="0.25">
      <c r="A6414" s="11">
        <v>45913</v>
      </c>
      <c r="B6414" s="25">
        <v>32044</v>
      </c>
      <c r="C6414" s="80" t="s">
        <v>7214</v>
      </c>
      <c r="D6414" s="81">
        <v>45913</v>
      </c>
      <c r="G6414" s="13" t="s">
        <v>7353</v>
      </c>
      <c r="I6414" s="13" t="s">
        <v>4625</v>
      </c>
      <c r="J6414" s="13" t="s">
        <v>1796</v>
      </c>
      <c r="K6414" s="13" t="s">
        <v>35</v>
      </c>
      <c r="L6414" s="25" t="str">
        <f>VLOOKUP($K6414,[2]TONG_SL!$A:$D,2,0)</f>
        <v>Tai heo muối 200g</v>
      </c>
      <c r="N6414" s="25" t="str">
        <f t="shared" si="886"/>
        <v>K-C6</v>
      </c>
      <c r="Q6414" s="25" t="str">
        <f>VLOOKUP(K6414,[2]TONG_SL!$A:$D,3,0)</f>
        <v>Túi</v>
      </c>
      <c r="R6414" s="1">
        <v>10</v>
      </c>
      <c r="T6414" s="1">
        <f>VLOOKUP(VLOOKUP(G6414,[2]Ma_KH!$A:$R,18,0)&amp;K6414,[2]Gia_MB!$A:$F,6,0)</f>
        <v>50036</v>
      </c>
      <c r="U6414" s="14">
        <f t="shared" si="889"/>
        <v>500360</v>
      </c>
      <c r="W6414" s="64">
        <f t="shared" si="890"/>
        <v>0</v>
      </c>
      <c r="X6414" s="3" t="str">
        <f t="shared" si="891"/>
        <v>8</v>
      </c>
      <c r="Z6414" s="14">
        <f t="shared" si="892"/>
        <v>40028.800000000003</v>
      </c>
      <c r="AA6414" s="7">
        <f>VLOOKUP(G6414,[2]Ma_KH!$A:$R,14,0)</f>
        <v>31</v>
      </c>
      <c r="AD6414" s="7" t="str">
        <f>IFERROR(VLOOKUP(J6414,'Chuyển Mã'!$B$3:$C$9,2,0),"")</f>
        <v>Tỉnh</v>
      </c>
      <c r="AE6414" s="7" t="str">
        <f t="shared" si="887"/>
        <v>Tai heo muối 200g</v>
      </c>
      <c r="AF6414" s="7">
        <f t="shared" si="888"/>
        <v>10</v>
      </c>
    </row>
    <row r="6415" spans="1:32" x14ac:dyDescent="0.25">
      <c r="A6415" s="11">
        <v>45913</v>
      </c>
      <c r="B6415" s="25">
        <v>32044</v>
      </c>
      <c r="C6415" s="80" t="s">
        <v>7214</v>
      </c>
      <c r="D6415" s="81">
        <v>45913</v>
      </c>
      <c r="G6415" s="13" t="s">
        <v>7353</v>
      </c>
      <c r="I6415" s="13" t="s">
        <v>4625</v>
      </c>
      <c r="J6415" s="13" t="s">
        <v>1796</v>
      </c>
      <c r="K6415" s="13" t="s">
        <v>30</v>
      </c>
      <c r="L6415" s="25" t="str">
        <f>VLOOKUP($K6415,[2]TONG_SL!$A:$D,2,0)</f>
        <v>Gà muối 500g</v>
      </c>
      <c r="N6415" s="25" t="str">
        <f t="shared" si="886"/>
        <v>K-C6</v>
      </c>
      <c r="Q6415" s="25" t="str">
        <f>VLOOKUP(K6415,[2]TONG_SL!$A:$D,3,0)</f>
        <v>Túi</v>
      </c>
      <c r="R6415" s="1">
        <v>5</v>
      </c>
      <c r="T6415" s="1">
        <f>VLOOKUP(VLOOKUP(G6415,[2]Ma_KH!$A:$R,18,0)&amp;K6415,[2]Gia_MB!$A:$F,6,0)</f>
        <v>99952</v>
      </c>
      <c r="U6415" s="14">
        <f t="shared" si="889"/>
        <v>499760</v>
      </c>
      <c r="W6415" s="64">
        <f t="shared" si="890"/>
        <v>0</v>
      </c>
      <c r="X6415" s="3" t="str">
        <f t="shared" si="891"/>
        <v>8</v>
      </c>
      <c r="Z6415" s="14">
        <f t="shared" si="892"/>
        <v>39980.800000000003</v>
      </c>
      <c r="AA6415" s="7">
        <f>VLOOKUP(G6415,[2]Ma_KH!$A:$R,14,0)</f>
        <v>31</v>
      </c>
      <c r="AD6415" s="7" t="str">
        <f>IFERROR(VLOOKUP(J6415,'Chuyển Mã'!$B$3:$C$9,2,0),"")</f>
        <v>Tỉnh</v>
      </c>
      <c r="AE6415" s="7" t="str">
        <f t="shared" si="887"/>
        <v>Gà muối 500g</v>
      </c>
      <c r="AF6415" s="7">
        <f t="shared" si="888"/>
        <v>5</v>
      </c>
    </row>
    <row r="6416" spans="1:32" x14ac:dyDescent="0.25">
      <c r="A6416" s="11">
        <v>45913</v>
      </c>
      <c r="B6416" s="25">
        <v>4176979927</v>
      </c>
      <c r="C6416" s="80" t="s">
        <v>7214</v>
      </c>
      <c r="D6416" s="81">
        <v>45913</v>
      </c>
      <c r="G6416" s="13" t="s">
        <v>7211</v>
      </c>
      <c r="I6416" s="25" t="s">
        <v>9179</v>
      </c>
      <c r="J6416" s="13" t="s">
        <v>1796</v>
      </c>
      <c r="K6416" s="13" t="s">
        <v>35</v>
      </c>
      <c r="L6416" s="25" t="str">
        <f>VLOOKUP($K6416,[2]TONG_SL!$A:$D,2,0)</f>
        <v>Tai heo muối 200g</v>
      </c>
      <c r="N6416" s="25" t="str">
        <f t="shared" si="886"/>
        <v>K-C6</v>
      </c>
      <c r="Q6416" s="25" t="str">
        <f>VLOOKUP(K6416,[2]TONG_SL!$A:$D,3,0)</f>
        <v>Túi</v>
      </c>
      <c r="R6416" s="1">
        <v>10</v>
      </c>
      <c r="T6416" s="1">
        <f>VLOOKUP(VLOOKUP(G6416,[2]Ma_KH!$A:$R,18,0)&amp;K6416,[2]Gia_MB!$A:$F,6,0)</f>
        <v>55595</v>
      </c>
      <c r="U6416" s="14">
        <f t="shared" si="889"/>
        <v>555950</v>
      </c>
      <c r="W6416" s="64">
        <f t="shared" si="890"/>
        <v>0</v>
      </c>
      <c r="X6416" s="3" t="str">
        <f t="shared" si="891"/>
        <v>8</v>
      </c>
      <c r="Z6416" s="14">
        <f t="shared" si="892"/>
        <v>44476</v>
      </c>
      <c r="AA6416" s="7">
        <f>VLOOKUP(G6416,[2]Ma_KH!$A:$R,14,0)</f>
        <v>60</v>
      </c>
      <c r="AD6416" s="7" t="str">
        <f>IFERROR(VLOOKUP(J6416,'Chuyển Mã'!$B$3:$C$9,2,0),"")</f>
        <v>Tỉnh</v>
      </c>
      <c r="AE6416" s="7" t="str">
        <f t="shared" si="887"/>
        <v>Tai heo muối 200g</v>
      </c>
      <c r="AF6416" s="7">
        <f t="shared" si="888"/>
        <v>10</v>
      </c>
    </row>
    <row r="6417" spans="1:32" x14ac:dyDescent="0.25">
      <c r="A6417" s="11">
        <v>45913</v>
      </c>
      <c r="B6417" s="25">
        <v>4176979927</v>
      </c>
      <c r="C6417" s="80" t="s">
        <v>7214</v>
      </c>
      <c r="D6417" s="81">
        <v>45913</v>
      </c>
      <c r="G6417" s="13" t="s">
        <v>7211</v>
      </c>
      <c r="I6417" s="25" t="s">
        <v>9179</v>
      </c>
      <c r="J6417" s="13" t="s">
        <v>1796</v>
      </c>
      <c r="K6417" s="13" t="s">
        <v>27</v>
      </c>
      <c r="L6417" s="25" t="str">
        <f>VLOOKUP($K6417,[2]TONG_SL!$A:$D,2,0)</f>
        <v>Chân giò heo muối 300g</v>
      </c>
      <c r="N6417" s="25" t="str">
        <f t="shared" si="886"/>
        <v>K-C6</v>
      </c>
      <c r="Q6417" s="25" t="str">
        <f>VLOOKUP(K6417,[2]TONG_SL!$A:$D,3,0)</f>
        <v>Túi</v>
      </c>
      <c r="R6417" s="1">
        <v>30</v>
      </c>
      <c r="T6417" s="1">
        <f>VLOOKUP(VLOOKUP(G6417,[2]Ma_KH!$A:$R,18,0)&amp;K6417,[2]Gia_MB!$A:$F,6,0)</f>
        <v>73431</v>
      </c>
      <c r="U6417" s="14">
        <f t="shared" si="889"/>
        <v>2202930</v>
      </c>
      <c r="W6417" s="64">
        <f t="shared" si="890"/>
        <v>0</v>
      </c>
      <c r="X6417" s="3" t="str">
        <f t="shared" si="891"/>
        <v>8</v>
      </c>
      <c r="Z6417" s="14">
        <f t="shared" si="892"/>
        <v>176234.4</v>
      </c>
      <c r="AA6417" s="7">
        <f>VLOOKUP(G6417,[2]Ma_KH!$A:$R,14,0)</f>
        <v>60</v>
      </c>
      <c r="AD6417" s="7" t="str">
        <f>IFERROR(VLOOKUP(J6417,'Chuyển Mã'!$B$3:$C$9,2,0),"")</f>
        <v>Tỉnh</v>
      </c>
      <c r="AE6417" s="7" t="str">
        <f t="shared" si="887"/>
        <v>Chân giò heo muối 300g</v>
      </c>
      <c r="AF6417" s="7">
        <f t="shared" si="888"/>
        <v>30</v>
      </c>
    </row>
    <row r="6418" spans="1:32" x14ac:dyDescent="0.25">
      <c r="L6418" s="25" t="e">
        <f>VLOOKUP($K6418,[2]TONG_SL!$A:$D,2,0)</f>
        <v>#N/A</v>
      </c>
      <c r="N6418" s="25" t="str">
        <f t="shared" si="886"/>
        <v/>
      </c>
      <c r="Q6418" s="25" t="e">
        <f>VLOOKUP(K6418,[2]TONG_SL!$A:$D,3,0)</f>
        <v>#N/A</v>
      </c>
      <c r="AD6418" s="7" t="str">
        <f>IFERROR(VLOOKUP(J6418,'Chuyển Mã'!$B$3:$C$9,2,0),"")</f>
        <v/>
      </c>
      <c r="AE6418" s="7" t="str">
        <f t="shared" si="887"/>
        <v/>
      </c>
      <c r="AF6418" s="7">
        <f t="shared" si="888"/>
        <v>0</v>
      </c>
    </row>
    <row r="6419" spans="1:32" x14ac:dyDescent="0.25">
      <c r="AD6419" s="7" t="str">
        <f>IFERROR(VLOOKUP(J6419,'Chuyển Mã'!$B$3:$C$9,2,0),"")</f>
        <v/>
      </c>
      <c r="AE6419" s="7">
        <f t="shared" si="887"/>
        <v>0</v>
      </c>
      <c r="AF6419" s="7">
        <f t="shared" si="888"/>
        <v>0</v>
      </c>
    </row>
    <row r="6420" spans="1:32" x14ac:dyDescent="0.25">
      <c r="AD6420" s="7" t="str">
        <f>IFERROR(VLOOKUP(J6420,'Chuyển Mã'!$B$3:$C$9,2,0),"")</f>
        <v/>
      </c>
      <c r="AE6420" s="7">
        <f t="shared" si="887"/>
        <v>0</v>
      </c>
      <c r="AF6420" s="7">
        <f t="shared" si="888"/>
        <v>0</v>
      </c>
    </row>
    <row r="6421" spans="1:32" x14ac:dyDescent="0.25">
      <c r="AD6421" s="7" t="str">
        <f>IFERROR(VLOOKUP(J6421,'Chuyển Mã'!$B$3:$C$9,2,0),"")</f>
        <v/>
      </c>
      <c r="AE6421" s="7">
        <f t="shared" si="887"/>
        <v>0</v>
      </c>
      <c r="AF6421" s="7">
        <f t="shared" si="888"/>
        <v>0</v>
      </c>
    </row>
    <row r="6422" spans="1:32" x14ac:dyDescent="0.25">
      <c r="AD6422" s="7" t="str">
        <f>IFERROR(VLOOKUP(J6422,'Chuyển Mã'!$B$3:$C$9,2,0),"")</f>
        <v/>
      </c>
      <c r="AE6422" s="7">
        <f t="shared" si="887"/>
        <v>0</v>
      </c>
      <c r="AF6422" s="7">
        <f t="shared" si="888"/>
        <v>0</v>
      </c>
    </row>
    <row r="6423" spans="1:32" x14ac:dyDescent="0.25">
      <c r="AD6423" s="7" t="str">
        <f>IFERROR(VLOOKUP(J6423,'Chuyển Mã'!$B$3:$C$9,2,0),"")</f>
        <v/>
      </c>
      <c r="AE6423" s="7">
        <f t="shared" si="887"/>
        <v>0</v>
      </c>
      <c r="AF6423" s="7">
        <f t="shared" si="888"/>
        <v>0</v>
      </c>
    </row>
    <row r="6424" spans="1:32" x14ac:dyDescent="0.25">
      <c r="AD6424" s="7" t="str">
        <f>IFERROR(VLOOKUP(J6424,'Chuyển Mã'!$B$3:$C$9,2,0),"")</f>
        <v/>
      </c>
      <c r="AE6424" s="7">
        <f t="shared" si="887"/>
        <v>0</v>
      </c>
      <c r="AF6424" s="7">
        <f t="shared" si="888"/>
        <v>0</v>
      </c>
    </row>
    <row r="6425" spans="1:32" x14ac:dyDescent="0.25">
      <c r="AD6425" s="7" t="str">
        <f>IFERROR(VLOOKUP(J6425,'Chuyển Mã'!$B$3:$C$9,2,0),"")</f>
        <v/>
      </c>
      <c r="AE6425" s="7">
        <f t="shared" si="887"/>
        <v>0</v>
      </c>
      <c r="AF6425" s="7">
        <f t="shared" si="888"/>
        <v>0</v>
      </c>
    </row>
    <row r="6426" spans="1:32" x14ac:dyDescent="0.25">
      <c r="AD6426" s="7" t="str">
        <f>IFERROR(VLOOKUP(J6426,'Chuyển Mã'!$B$3:$C$9,2,0),"")</f>
        <v/>
      </c>
      <c r="AE6426" s="7">
        <f t="shared" si="887"/>
        <v>0</v>
      </c>
      <c r="AF6426" s="7">
        <f t="shared" si="888"/>
        <v>0</v>
      </c>
    </row>
    <row r="6427" spans="1:32" x14ac:dyDescent="0.25">
      <c r="AD6427" s="7" t="str">
        <f>IFERROR(VLOOKUP(J6427,'Chuyển Mã'!$B$3:$C$9,2,0),"")</f>
        <v/>
      </c>
      <c r="AE6427" s="7">
        <f t="shared" si="887"/>
        <v>0</v>
      </c>
      <c r="AF6427" s="7">
        <f t="shared" si="888"/>
        <v>0</v>
      </c>
    </row>
    <row r="6428" spans="1:32" x14ac:dyDescent="0.25">
      <c r="AD6428" s="7" t="str">
        <f>IFERROR(VLOOKUP(J6428,'Chuyển Mã'!$B$3:$C$9,2,0),"")</f>
        <v/>
      </c>
      <c r="AE6428" s="7">
        <f t="shared" si="887"/>
        <v>0</v>
      </c>
      <c r="AF6428" s="7">
        <f t="shared" si="888"/>
        <v>0</v>
      </c>
    </row>
    <row r="6429" spans="1:32" x14ac:dyDescent="0.25">
      <c r="AD6429" s="7" t="str">
        <f>IFERROR(VLOOKUP(J6429,'Chuyển Mã'!$B$3:$C$9,2,0),"")</f>
        <v/>
      </c>
      <c r="AE6429" s="7">
        <f t="shared" si="887"/>
        <v>0</v>
      </c>
      <c r="AF6429" s="7">
        <f t="shared" si="888"/>
        <v>0</v>
      </c>
    </row>
    <row r="6430" spans="1:32" x14ac:dyDescent="0.25">
      <c r="AD6430" s="7" t="str">
        <f>IFERROR(VLOOKUP(J6430,'Chuyển Mã'!$B$3:$C$9,2,0),"")</f>
        <v/>
      </c>
      <c r="AE6430" s="7">
        <f t="shared" si="887"/>
        <v>0</v>
      </c>
      <c r="AF6430" s="7">
        <f t="shared" si="888"/>
        <v>0</v>
      </c>
    </row>
    <row r="6431" spans="1:32" x14ac:dyDescent="0.25">
      <c r="AD6431" s="7" t="str">
        <f>IFERROR(VLOOKUP(J6431,'Chuyển Mã'!$B$3:$C$9,2,0),"")</f>
        <v/>
      </c>
      <c r="AE6431" s="7">
        <f t="shared" si="887"/>
        <v>0</v>
      </c>
      <c r="AF6431" s="7">
        <f t="shared" si="888"/>
        <v>0</v>
      </c>
    </row>
    <row r="6432" spans="1:32" x14ac:dyDescent="0.25">
      <c r="AD6432" s="7" t="str">
        <f>IFERROR(VLOOKUP(J6432,'Chuyển Mã'!$B$3:$C$9,2,0),"")</f>
        <v/>
      </c>
      <c r="AE6432" s="7">
        <f t="shared" si="887"/>
        <v>0</v>
      </c>
      <c r="AF6432" s="7">
        <f t="shared" si="888"/>
        <v>0</v>
      </c>
    </row>
    <row r="6433" spans="30:32" x14ac:dyDescent="0.25">
      <c r="AD6433" s="7" t="str">
        <f>IFERROR(VLOOKUP(J6433,'Chuyển Mã'!$B$3:$C$9,2,0),"")</f>
        <v/>
      </c>
      <c r="AE6433" s="7">
        <f t="shared" si="887"/>
        <v>0</v>
      </c>
      <c r="AF6433" s="7">
        <f t="shared" si="888"/>
        <v>0</v>
      </c>
    </row>
    <row r="6434" spans="30:32" x14ac:dyDescent="0.25">
      <c r="AD6434" s="7" t="str">
        <f>IFERROR(VLOOKUP(J6434,'Chuyển Mã'!$B$3:$C$9,2,0),"")</f>
        <v/>
      </c>
      <c r="AE6434" s="7">
        <f t="shared" si="887"/>
        <v>0</v>
      </c>
      <c r="AF6434" s="7">
        <f t="shared" si="888"/>
        <v>0</v>
      </c>
    </row>
    <row r="6435" spans="30:32" x14ac:dyDescent="0.25">
      <c r="AD6435" s="7" t="str">
        <f>IFERROR(VLOOKUP(J6435,'Chuyển Mã'!$B$3:$C$9,2,0),"")</f>
        <v/>
      </c>
      <c r="AE6435" s="7">
        <f t="shared" si="887"/>
        <v>0</v>
      </c>
      <c r="AF6435" s="7">
        <f t="shared" si="888"/>
        <v>0</v>
      </c>
    </row>
    <row r="6436" spans="30:32" x14ac:dyDescent="0.25">
      <c r="AD6436" s="7" t="str">
        <f>IFERROR(VLOOKUP(J6436,'Chuyển Mã'!$B$3:$C$9,2,0),"")</f>
        <v/>
      </c>
      <c r="AE6436" s="7">
        <f t="shared" si="887"/>
        <v>0</v>
      </c>
      <c r="AF6436" s="7">
        <f t="shared" si="888"/>
        <v>0</v>
      </c>
    </row>
    <row r="6437" spans="30:32" x14ac:dyDescent="0.25">
      <c r="AD6437" s="7" t="str">
        <f>IFERROR(VLOOKUP(J6437,'Chuyển Mã'!$B$3:$C$9,2,0),"")</f>
        <v/>
      </c>
      <c r="AE6437" s="7">
        <f t="shared" si="887"/>
        <v>0</v>
      </c>
      <c r="AF6437" s="7">
        <f t="shared" si="888"/>
        <v>0</v>
      </c>
    </row>
    <row r="6438" spans="30:32" x14ac:dyDescent="0.25">
      <c r="AD6438" s="7" t="str">
        <f>IFERROR(VLOOKUP(J6438,'Chuyển Mã'!$B$3:$C$9,2,0),"")</f>
        <v/>
      </c>
      <c r="AE6438" s="7">
        <f t="shared" si="887"/>
        <v>0</v>
      </c>
      <c r="AF6438" s="7">
        <f t="shared" si="888"/>
        <v>0</v>
      </c>
    </row>
    <row r="6439" spans="30:32" x14ac:dyDescent="0.25">
      <c r="AD6439" s="7" t="str">
        <f>IFERROR(VLOOKUP(J6439,'Chuyển Mã'!$B$3:$C$9,2,0),"")</f>
        <v/>
      </c>
      <c r="AE6439" s="7">
        <f t="shared" si="887"/>
        <v>0</v>
      </c>
      <c r="AF6439" s="7">
        <f t="shared" si="888"/>
        <v>0</v>
      </c>
    </row>
    <row r="6440" spans="30:32" x14ac:dyDescent="0.25">
      <c r="AD6440" s="7" t="str">
        <f>IFERROR(VLOOKUP(J6440,'Chuyển Mã'!$B$3:$C$9,2,0),"")</f>
        <v/>
      </c>
      <c r="AE6440" s="7">
        <f t="shared" si="887"/>
        <v>0</v>
      </c>
      <c r="AF6440" s="7">
        <f t="shared" si="888"/>
        <v>0</v>
      </c>
    </row>
    <row r="6441" spans="30:32" x14ac:dyDescent="0.25">
      <c r="AD6441" s="7" t="str">
        <f>IFERROR(VLOOKUP(J6441,'Chuyển Mã'!$B$3:$C$9,2,0),"")</f>
        <v/>
      </c>
      <c r="AE6441" s="7">
        <f t="shared" si="887"/>
        <v>0</v>
      </c>
      <c r="AF6441" s="7">
        <f t="shared" si="888"/>
        <v>0</v>
      </c>
    </row>
    <row r="6442" spans="30:32" x14ac:dyDescent="0.25">
      <c r="AD6442" s="7" t="str">
        <f>IFERROR(VLOOKUP(J6442,'Chuyển Mã'!$B$3:$C$9,2,0),"")</f>
        <v/>
      </c>
      <c r="AE6442" s="7">
        <f t="shared" si="887"/>
        <v>0</v>
      </c>
      <c r="AF6442" s="7">
        <f t="shared" si="888"/>
        <v>0</v>
      </c>
    </row>
    <row r="6443" spans="30:32" x14ac:dyDescent="0.25">
      <c r="AD6443" s="7" t="str">
        <f>IFERROR(VLOOKUP(J6443,'Chuyển Mã'!$B$3:$C$9,2,0),"")</f>
        <v/>
      </c>
      <c r="AE6443" s="7">
        <f t="shared" si="887"/>
        <v>0</v>
      </c>
      <c r="AF6443" s="7">
        <f t="shared" si="888"/>
        <v>0</v>
      </c>
    </row>
    <row r="6444" spans="30:32" x14ac:dyDescent="0.25">
      <c r="AD6444" s="7" t="str">
        <f>IFERROR(VLOOKUP(J6444,'Chuyển Mã'!$B$3:$C$9,2,0),"")</f>
        <v/>
      </c>
      <c r="AE6444" s="7">
        <f t="shared" si="887"/>
        <v>0</v>
      </c>
      <c r="AF6444" s="7">
        <f t="shared" si="888"/>
        <v>0</v>
      </c>
    </row>
    <row r="6445" spans="30:32" x14ac:dyDescent="0.25">
      <c r="AD6445" s="7" t="str">
        <f>IFERROR(VLOOKUP(J6445,'Chuyển Mã'!$B$3:$C$9,2,0),"")</f>
        <v/>
      </c>
      <c r="AE6445" s="7">
        <f t="shared" si="887"/>
        <v>0</v>
      </c>
      <c r="AF6445" s="7">
        <f t="shared" si="888"/>
        <v>0</v>
      </c>
    </row>
    <row r="6446" spans="30:32" x14ac:dyDescent="0.25">
      <c r="AD6446" s="7" t="str">
        <f>IFERROR(VLOOKUP(J6446,'Chuyển Mã'!$B$3:$C$9,2,0),"")</f>
        <v/>
      </c>
      <c r="AE6446" s="7">
        <f t="shared" si="887"/>
        <v>0</v>
      </c>
      <c r="AF6446" s="7">
        <f t="shared" si="888"/>
        <v>0</v>
      </c>
    </row>
    <row r="6447" spans="30:32" x14ac:dyDescent="0.25">
      <c r="AD6447" s="7" t="str">
        <f>IFERROR(VLOOKUP(J6447,'Chuyển Mã'!$B$3:$C$9,2,0),"")</f>
        <v/>
      </c>
      <c r="AE6447" s="7">
        <f t="shared" si="887"/>
        <v>0</v>
      </c>
      <c r="AF6447" s="7">
        <f t="shared" si="888"/>
        <v>0</v>
      </c>
    </row>
    <row r="6448" spans="30:32" x14ac:dyDescent="0.25">
      <c r="AD6448" s="7" t="str">
        <f>IFERROR(VLOOKUP(J6448,'Chuyển Mã'!$B$3:$C$9,2,0),"")</f>
        <v/>
      </c>
      <c r="AE6448" s="7">
        <f t="shared" si="887"/>
        <v>0</v>
      </c>
      <c r="AF6448" s="7">
        <f t="shared" si="888"/>
        <v>0</v>
      </c>
    </row>
    <row r="6449" spans="30:32" x14ac:dyDescent="0.25">
      <c r="AD6449" s="7" t="str">
        <f>IFERROR(VLOOKUP(J6449,'Chuyển Mã'!$B$3:$C$9,2,0),"")</f>
        <v/>
      </c>
      <c r="AE6449" s="7">
        <f t="shared" si="887"/>
        <v>0</v>
      </c>
      <c r="AF6449" s="7">
        <f t="shared" si="888"/>
        <v>0</v>
      </c>
    </row>
    <row r="6450" spans="30:32" x14ac:dyDescent="0.25">
      <c r="AD6450" s="7" t="str">
        <f>IFERROR(VLOOKUP(J6450,'Chuyển Mã'!$B$3:$C$9,2,0),"")</f>
        <v/>
      </c>
      <c r="AE6450" s="7">
        <f t="shared" si="887"/>
        <v>0</v>
      </c>
      <c r="AF6450" s="7">
        <f t="shared" si="888"/>
        <v>0</v>
      </c>
    </row>
    <row r="6451" spans="30:32" x14ac:dyDescent="0.25">
      <c r="AD6451" s="7" t="str">
        <f>IFERROR(VLOOKUP(J6451,'Chuyển Mã'!$B$3:$C$9,2,0),"")</f>
        <v/>
      </c>
      <c r="AE6451" s="7">
        <f t="shared" si="887"/>
        <v>0</v>
      </c>
      <c r="AF6451" s="7">
        <f t="shared" si="888"/>
        <v>0</v>
      </c>
    </row>
    <row r="6452" spans="30:32" x14ac:dyDescent="0.25">
      <c r="AD6452" s="7" t="str">
        <f>IFERROR(VLOOKUP(J6452,'Chuyển Mã'!$B$3:$C$9,2,0),"")</f>
        <v/>
      </c>
      <c r="AE6452" s="7">
        <f t="shared" si="887"/>
        <v>0</v>
      </c>
      <c r="AF6452" s="7">
        <f t="shared" si="888"/>
        <v>0</v>
      </c>
    </row>
    <row r="6453" spans="30:32" x14ac:dyDescent="0.25">
      <c r="AD6453" s="7" t="str">
        <f>IFERROR(VLOOKUP(J6453,'Chuyển Mã'!$B$3:$C$9,2,0),"")</f>
        <v/>
      </c>
      <c r="AE6453" s="7">
        <f t="shared" si="887"/>
        <v>0</v>
      </c>
      <c r="AF6453" s="7">
        <f t="shared" si="888"/>
        <v>0</v>
      </c>
    </row>
    <row r="6454" spans="30:32" x14ac:dyDescent="0.25">
      <c r="AD6454" s="7" t="str">
        <f>IFERROR(VLOOKUP(J6454,'Chuyển Mã'!$B$3:$C$9,2,0),"")</f>
        <v/>
      </c>
      <c r="AE6454" s="7">
        <f t="shared" si="887"/>
        <v>0</v>
      </c>
      <c r="AF6454" s="7">
        <f t="shared" si="888"/>
        <v>0</v>
      </c>
    </row>
    <row r="6455" spans="30:32" x14ac:dyDescent="0.25">
      <c r="AD6455" s="7" t="str">
        <f>IFERROR(VLOOKUP(J6455,'Chuyển Mã'!$B$3:$C$9,2,0),"")</f>
        <v/>
      </c>
      <c r="AE6455" s="7">
        <f t="shared" si="887"/>
        <v>0</v>
      </c>
      <c r="AF6455" s="7">
        <f t="shared" si="888"/>
        <v>0</v>
      </c>
    </row>
    <row r="6456" spans="30:32" x14ac:dyDescent="0.25">
      <c r="AD6456" s="7" t="str">
        <f>IFERROR(VLOOKUP(J6456,'Chuyển Mã'!$B$3:$C$9,2,0),"")</f>
        <v/>
      </c>
      <c r="AE6456" s="7">
        <f t="shared" si="887"/>
        <v>0</v>
      </c>
      <c r="AF6456" s="7">
        <f t="shared" si="888"/>
        <v>0</v>
      </c>
    </row>
    <row r="6457" spans="30:32" x14ac:dyDescent="0.25">
      <c r="AD6457" s="7" t="str">
        <f>IFERROR(VLOOKUP(J6457,'Chuyển Mã'!$B$3:$C$9,2,0),"")</f>
        <v/>
      </c>
      <c r="AE6457" s="7">
        <f t="shared" si="887"/>
        <v>0</v>
      </c>
      <c r="AF6457" s="7">
        <f t="shared" si="888"/>
        <v>0</v>
      </c>
    </row>
    <row r="6458" spans="30:32" x14ac:dyDescent="0.25">
      <c r="AD6458" s="7" t="str">
        <f>IFERROR(VLOOKUP(J6458,'Chuyển Mã'!$B$3:$C$9,2,0),"")</f>
        <v/>
      </c>
      <c r="AE6458" s="7">
        <f t="shared" si="887"/>
        <v>0</v>
      </c>
      <c r="AF6458" s="7">
        <f t="shared" si="888"/>
        <v>0</v>
      </c>
    </row>
    <row r="6459" spans="30:32" x14ac:dyDescent="0.25">
      <c r="AD6459" s="7" t="str">
        <f>IFERROR(VLOOKUP(J6459,'Chuyển Mã'!$B$3:$C$9,2,0),"")</f>
        <v/>
      </c>
      <c r="AE6459" s="7">
        <f t="shared" si="887"/>
        <v>0</v>
      </c>
      <c r="AF6459" s="7">
        <f t="shared" si="888"/>
        <v>0</v>
      </c>
    </row>
    <row r="6460" spans="30:32" x14ac:dyDescent="0.25">
      <c r="AD6460" s="7" t="str">
        <f>IFERROR(VLOOKUP(J6460,'Chuyển Mã'!$B$3:$C$9,2,0),"")</f>
        <v/>
      </c>
      <c r="AE6460" s="7">
        <f t="shared" si="887"/>
        <v>0</v>
      </c>
      <c r="AF6460" s="7">
        <f t="shared" si="888"/>
        <v>0</v>
      </c>
    </row>
    <row r="6461" spans="30:32" x14ac:dyDescent="0.25">
      <c r="AD6461" s="7" t="str">
        <f>IFERROR(VLOOKUP(J6461,'Chuyển Mã'!$B$3:$C$9,2,0),"")</f>
        <v/>
      </c>
      <c r="AE6461" s="7">
        <f t="shared" si="887"/>
        <v>0</v>
      </c>
      <c r="AF6461" s="7">
        <f t="shared" si="888"/>
        <v>0</v>
      </c>
    </row>
    <row r="6462" spans="30:32" x14ac:dyDescent="0.25">
      <c r="AD6462" s="7" t="str">
        <f>IFERROR(VLOOKUP(J6462,'Chuyển Mã'!$B$3:$C$9,2,0),"")</f>
        <v/>
      </c>
      <c r="AE6462" s="7">
        <f t="shared" si="887"/>
        <v>0</v>
      </c>
      <c r="AF6462" s="7">
        <f t="shared" si="888"/>
        <v>0</v>
      </c>
    </row>
    <row r="6463" spans="30:32" x14ac:dyDescent="0.25">
      <c r="AD6463" s="7" t="str">
        <f>IFERROR(VLOOKUP(J6463,'Chuyển Mã'!$B$3:$C$9,2,0),"")</f>
        <v/>
      </c>
      <c r="AE6463" s="7">
        <f t="shared" si="887"/>
        <v>0</v>
      </c>
      <c r="AF6463" s="7">
        <f t="shared" si="888"/>
        <v>0</v>
      </c>
    </row>
    <row r="6464" spans="30:32" x14ac:dyDescent="0.25">
      <c r="AD6464" s="7" t="str">
        <f>IFERROR(VLOOKUP(J6464,'Chuyển Mã'!$B$3:$C$9,2,0),"")</f>
        <v/>
      </c>
      <c r="AE6464" s="7">
        <f t="shared" si="887"/>
        <v>0</v>
      </c>
      <c r="AF6464" s="7">
        <f t="shared" si="888"/>
        <v>0</v>
      </c>
    </row>
    <row r="6465" spans="30:32" x14ac:dyDescent="0.25">
      <c r="AD6465" s="7" t="str">
        <f>IFERROR(VLOOKUP(J6465,'Chuyển Mã'!$B$3:$C$9,2,0),"")</f>
        <v/>
      </c>
      <c r="AE6465" s="7">
        <f t="shared" si="887"/>
        <v>0</v>
      </c>
      <c r="AF6465" s="7">
        <f t="shared" si="888"/>
        <v>0</v>
      </c>
    </row>
    <row r="6466" spans="30:32" x14ac:dyDescent="0.25">
      <c r="AD6466" s="7" t="str">
        <f>IFERROR(VLOOKUP(J6466,'Chuyển Mã'!$B$3:$C$9,2,0),"")</f>
        <v/>
      </c>
      <c r="AE6466" s="7">
        <f t="shared" si="887"/>
        <v>0</v>
      </c>
      <c r="AF6466" s="7">
        <f t="shared" si="888"/>
        <v>0</v>
      </c>
    </row>
    <row r="6467" spans="30:32" x14ac:dyDescent="0.25">
      <c r="AD6467" s="7" t="str">
        <f>IFERROR(VLOOKUP(J6467,'Chuyển Mã'!$B$3:$C$9,2,0),"")</f>
        <v/>
      </c>
      <c r="AE6467" s="7">
        <f t="shared" ref="AE6467:AE6530" si="893">IFERROR(L6467,"")</f>
        <v>0</v>
      </c>
      <c r="AF6467" s="7">
        <f t="shared" ref="AF6467:AF6530" si="894">R6467</f>
        <v>0</v>
      </c>
    </row>
    <row r="6468" spans="30:32" x14ac:dyDescent="0.25">
      <c r="AD6468" s="7" t="str">
        <f>IFERROR(VLOOKUP(J6468,'Chuyển Mã'!$B$3:$C$9,2,0),"")</f>
        <v/>
      </c>
      <c r="AE6468" s="7">
        <f t="shared" si="893"/>
        <v>0</v>
      </c>
      <c r="AF6468" s="7">
        <f t="shared" si="894"/>
        <v>0</v>
      </c>
    </row>
    <row r="6469" spans="30:32" x14ac:dyDescent="0.25">
      <c r="AD6469" s="7" t="str">
        <f>IFERROR(VLOOKUP(J6469,'Chuyển Mã'!$B$3:$C$9,2,0),"")</f>
        <v/>
      </c>
      <c r="AE6469" s="7">
        <f t="shared" si="893"/>
        <v>0</v>
      </c>
      <c r="AF6469" s="7">
        <f t="shared" si="894"/>
        <v>0</v>
      </c>
    </row>
    <row r="6470" spans="30:32" x14ac:dyDescent="0.25">
      <c r="AD6470" s="7" t="str">
        <f>IFERROR(VLOOKUP(J6470,'Chuyển Mã'!$B$3:$C$9,2,0),"")</f>
        <v/>
      </c>
      <c r="AE6470" s="7">
        <f t="shared" si="893"/>
        <v>0</v>
      </c>
      <c r="AF6470" s="7">
        <f t="shared" si="894"/>
        <v>0</v>
      </c>
    </row>
    <row r="6471" spans="30:32" x14ac:dyDescent="0.25">
      <c r="AD6471" s="7" t="str">
        <f>IFERROR(VLOOKUP(J6471,'Chuyển Mã'!$B$3:$C$9,2,0),"")</f>
        <v/>
      </c>
      <c r="AE6471" s="7">
        <f t="shared" si="893"/>
        <v>0</v>
      </c>
      <c r="AF6471" s="7">
        <f t="shared" si="894"/>
        <v>0</v>
      </c>
    </row>
    <row r="6472" spans="30:32" x14ac:dyDescent="0.25">
      <c r="AD6472" s="7" t="str">
        <f>IFERROR(VLOOKUP(J6472,'Chuyển Mã'!$B$3:$C$9,2,0),"")</f>
        <v/>
      </c>
      <c r="AE6472" s="7">
        <f t="shared" si="893"/>
        <v>0</v>
      </c>
      <c r="AF6472" s="7">
        <f t="shared" si="894"/>
        <v>0</v>
      </c>
    </row>
    <row r="6473" spans="30:32" x14ac:dyDescent="0.25">
      <c r="AD6473" s="7" t="str">
        <f>IFERROR(VLOOKUP(J6473,'Chuyển Mã'!$B$3:$C$9,2,0),"")</f>
        <v/>
      </c>
      <c r="AE6473" s="7">
        <f t="shared" si="893"/>
        <v>0</v>
      </c>
      <c r="AF6473" s="7">
        <f t="shared" si="894"/>
        <v>0</v>
      </c>
    </row>
    <row r="6474" spans="30:32" x14ac:dyDescent="0.25">
      <c r="AD6474" s="7" t="str">
        <f>IFERROR(VLOOKUP(J6474,'Chuyển Mã'!$B$3:$C$9,2,0),"")</f>
        <v/>
      </c>
      <c r="AE6474" s="7">
        <f t="shared" si="893"/>
        <v>0</v>
      </c>
      <c r="AF6474" s="7">
        <f t="shared" si="894"/>
        <v>0</v>
      </c>
    </row>
    <row r="6475" spans="30:32" x14ac:dyDescent="0.25">
      <c r="AD6475" s="7" t="str">
        <f>IFERROR(VLOOKUP(J6475,'Chuyển Mã'!$B$3:$C$9,2,0),"")</f>
        <v/>
      </c>
      <c r="AE6475" s="7">
        <f t="shared" si="893"/>
        <v>0</v>
      </c>
      <c r="AF6475" s="7">
        <f t="shared" si="894"/>
        <v>0</v>
      </c>
    </row>
    <row r="6476" spans="30:32" x14ac:dyDescent="0.25">
      <c r="AD6476" s="7" t="str">
        <f>IFERROR(VLOOKUP(J6476,'Chuyển Mã'!$B$3:$C$9,2,0),"")</f>
        <v/>
      </c>
      <c r="AE6476" s="7">
        <f t="shared" si="893"/>
        <v>0</v>
      </c>
      <c r="AF6476" s="7">
        <f t="shared" si="894"/>
        <v>0</v>
      </c>
    </row>
    <row r="6477" spans="30:32" x14ac:dyDescent="0.25">
      <c r="AD6477" s="7" t="str">
        <f>IFERROR(VLOOKUP(J6477,'Chuyển Mã'!$B$3:$C$9,2,0),"")</f>
        <v/>
      </c>
      <c r="AE6477" s="7">
        <f t="shared" si="893"/>
        <v>0</v>
      </c>
      <c r="AF6477" s="7">
        <f t="shared" si="894"/>
        <v>0</v>
      </c>
    </row>
    <row r="6478" spans="30:32" x14ac:dyDescent="0.25">
      <c r="AD6478" s="7" t="str">
        <f>IFERROR(VLOOKUP(J6478,'Chuyển Mã'!$B$3:$C$9,2,0),"")</f>
        <v/>
      </c>
      <c r="AE6478" s="7">
        <f t="shared" si="893"/>
        <v>0</v>
      </c>
      <c r="AF6478" s="7">
        <f t="shared" si="894"/>
        <v>0</v>
      </c>
    </row>
    <row r="6479" spans="30:32" x14ac:dyDescent="0.25">
      <c r="AD6479" s="7" t="str">
        <f>IFERROR(VLOOKUP(J6479,'Chuyển Mã'!$B$3:$C$9,2,0),"")</f>
        <v/>
      </c>
      <c r="AE6479" s="7">
        <f t="shared" si="893"/>
        <v>0</v>
      </c>
      <c r="AF6479" s="7">
        <f t="shared" si="894"/>
        <v>0</v>
      </c>
    </row>
    <row r="6480" spans="30:32" x14ac:dyDescent="0.25">
      <c r="AD6480" s="7" t="str">
        <f>IFERROR(VLOOKUP(J6480,'Chuyển Mã'!$B$3:$C$9,2,0),"")</f>
        <v/>
      </c>
      <c r="AE6480" s="7">
        <f t="shared" si="893"/>
        <v>0</v>
      </c>
      <c r="AF6480" s="7">
        <f t="shared" si="894"/>
        <v>0</v>
      </c>
    </row>
    <row r="6481" spans="30:32" x14ac:dyDescent="0.25">
      <c r="AD6481" s="7" t="str">
        <f>IFERROR(VLOOKUP(J6481,'Chuyển Mã'!$B$3:$C$9,2,0),"")</f>
        <v/>
      </c>
      <c r="AE6481" s="7">
        <f t="shared" si="893"/>
        <v>0</v>
      </c>
      <c r="AF6481" s="7">
        <f t="shared" si="894"/>
        <v>0</v>
      </c>
    </row>
    <row r="6482" spans="30:32" x14ac:dyDescent="0.25">
      <c r="AD6482" s="7" t="str">
        <f>IFERROR(VLOOKUP(J6482,'Chuyển Mã'!$B$3:$C$9,2,0),"")</f>
        <v/>
      </c>
      <c r="AE6482" s="7">
        <f t="shared" si="893"/>
        <v>0</v>
      </c>
      <c r="AF6482" s="7">
        <f t="shared" si="894"/>
        <v>0</v>
      </c>
    </row>
    <row r="6483" spans="30:32" x14ac:dyDescent="0.25">
      <c r="AD6483" s="7" t="str">
        <f>IFERROR(VLOOKUP(J6483,'Chuyển Mã'!$B$3:$C$9,2,0),"")</f>
        <v/>
      </c>
      <c r="AE6483" s="7">
        <f t="shared" si="893"/>
        <v>0</v>
      </c>
      <c r="AF6483" s="7">
        <f t="shared" si="894"/>
        <v>0</v>
      </c>
    </row>
    <row r="6484" spans="30:32" x14ac:dyDescent="0.25">
      <c r="AD6484" s="7" t="str">
        <f>IFERROR(VLOOKUP(J6484,'Chuyển Mã'!$B$3:$C$9,2,0),"")</f>
        <v/>
      </c>
      <c r="AE6484" s="7">
        <f t="shared" si="893"/>
        <v>0</v>
      </c>
      <c r="AF6484" s="7">
        <f t="shared" si="894"/>
        <v>0</v>
      </c>
    </row>
    <row r="6485" spans="30:32" x14ac:dyDescent="0.25">
      <c r="AD6485" s="7" t="str">
        <f>IFERROR(VLOOKUP(J6485,'Chuyển Mã'!$B$3:$C$9,2,0),"")</f>
        <v/>
      </c>
      <c r="AE6485" s="7">
        <f t="shared" si="893"/>
        <v>0</v>
      </c>
      <c r="AF6485" s="7">
        <f t="shared" si="894"/>
        <v>0</v>
      </c>
    </row>
    <row r="6486" spans="30:32" x14ac:dyDescent="0.25">
      <c r="AD6486" s="7" t="str">
        <f>IFERROR(VLOOKUP(J6486,'Chuyển Mã'!$B$3:$C$9,2,0),"")</f>
        <v/>
      </c>
      <c r="AE6486" s="7">
        <f t="shared" si="893"/>
        <v>0</v>
      </c>
      <c r="AF6486" s="7">
        <f t="shared" si="894"/>
        <v>0</v>
      </c>
    </row>
    <row r="6487" spans="30:32" x14ac:dyDescent="0.25">
      <c r="AD6487" s="7" t="str">
        <f>IFERROR(VLOOKUP(J6487,'Chuyển Mã'!$B$3:$C$9,2,0),"")</f>
        <v/>
      </c>
      <c r="AE6487" s="7">
        <f t="shared" si="893"/>
        <v>0</v>
      </c>
      <c r="AF6487" s="7">
        <f t="shared" si="894"/>
        <v>0</v>
      </c>
    </row>
    <row r="6488" spans="30:32" x14ac:dyDescent="0.25">
      <c r="AD6488" s="7" t="str">
        <f>IFERROR(VLOOKUP(J6488,'Chuyển Mã'!$B$3:$C$9,2,0),"")</f>
        <v/>
      </c>
      <c r="AE6488" s="7">
        <f t="shared" si="893"/>
        <v>0</v>
      </c>
      <c r="AF6488" s="7">
        <f t="shared" si="894"/>
        <v>0</v>
      </c>
    </row>
    <row r="6489" spans="30:32" x14ac:dyDescent="0.25">
      <c r="AD6489" s="7" t="str">
        <f>IFERROR(VLOOKUP(J6489,'Chuyển Mã'!$B$3:$C$9,2,0),"")</f>
        <v/>
      </c>
      <c r="AE6489" s="7">
        <f t="shared" si="893"/>
        <v>0</v>
      </c>
      <c r="AF6489" s="7">
        <f t="shared" si="894"/>
        <v>0</v>
      </c>
    </row>
    <row r="6490" spans="30:32" x14ac:dyDescent="0.25">
      <c r="AD6490" s="7" t="str">
        <f>IFERROR(VLOOKUP(J6490,'Chuyển Mã'!$B$3:$C$9,2,0),"")</f>
        <v/>
      </c>
      <c r="AE6490" s="7">
        <f t="shared" si="893"/>
        <v>0</v>
      </c>
      <c r="AF6490" s="7">
        <f t="shared" si="894"/>
        <v>0</v>
      </c>
    </row>
    <row r="6491" spans="30:32" x14ac:dyDescent="0.25">
      <c r="AD6491" s="7" t="str">
        <f>IFERROR(VLOOKUP(J6491,'Chuyển Mã'!$B$3:$C$9,2,0),"")</f>
        <v/>
      </c>
      <c r="AE6491" s="7">
        <f t="shared" si="893"/>
        <v>0</v>
      </c>
      <c r="AF6491" s="7">
        <f t="shared" si="894"/>
        <v>0</v>
      </c>
    </row>
    <row r="6492" spans="30:32" x14ac:dyDescent="0.25">
      <c r="AD6492" s="7" t="str">
        <f>IFERROR(VLOOKUP(J6492,'Chuyển Mã'!$B$3:$C$9,2,0),"")</f>
        <v/>
      </c>
      <c r="AE6492" s="7">
        <f t="shared" si="893"/>
        <v>0</v>
      </c>
      <c r="AF6492" s="7">
        <f t="shared" si="894"/>
        <v>0</v>
      </c>
    </row>
    <row r="6493" spans="30:32" x14ac:dyDescent="0.25">
      <c r="AD6493" s="7" t="str">
        <f>IFERROR(VLOOKUP(J6493,'Chuyển Mã'!$B$3:$C$9,2,0),"")</f>
        <v/>
      </c>
      <c r="AE6493" s="7">
        <f t="shared" si="893"/>
        <v>0</v>
      </c>
      <c r="AF6493" s="7">
        <f t="shared" si="894"/>
        <v>0</v>
      </c>
    </row>
    <row r="6494" spans="30:32" x14ac:dyDescent="0.25">
      <c r="AD6494" s="7" t="str">
        <f>IFERROR(VLOOKUP(J6494,'Chuyển Mã'!$B$3:$C$9,2,0),"")</f>
        <v/>
      </c>
      <c r="AE6494" s="7">
        <f t="shared" si="893"/>
        <v>0</v>
      </c>
      <c r="AF6494" s="7">
        <f t="shared" si="894"/>
        <v>0</v>
      </c>
    </row>
    <row r="6495" spans="30:32" x14ac:dyDescent="0.25">
      <c r="AD6495" s="7" t="str">
        <f>IFERROR(VLOOKUP(J6495,'Chuyển Mã'!$B$3:$C$9,2,0),"")</f>
        <v/>
      </c>
      <c r="AE6495" s="7">
        <f t="shared" si="893"/>
        <v>0</v>
      </c>
      <c r="AF6495" s="7">
        <f t="shared" si="894"/>
        <v>0</v>
      </c>
    </row>
    <row r="6496" spans="30:32" x14ac:dyDescent="0.25">
      <c r="AD6496" s="7" t="str">
        <f>IFERROR(VLOOKUP(J6496,'Chuyển Mã'!$B$3:$C$9,2,0),"")</f>
        <v/>
      </c>
      <c r="AE6496" s="7">
        <f t="shared" si="893"/>
        <v>0</v>
      </c>
      <c r="AF6496" s="7">
        <f t="shared" si="894"/>
        <v>0</v>
      </c>
    </row>
    <row r="6497" spans="30:32" x14ac:dyDescent="0.25">
      <c r="AD6497" s="7" t="str">
        <f>IFERROR(VLOOKUP(J6497,'Chuyển Mã'!$B$3:$C$9,2,0),"")</f>
        <v/>
      </c>
      <c r="AE6497" s="7">
        <f t="shared" si="893"/>
        <v>0</v>
      </c>
      <c r="AF6497" s="7">
        <f t="shared" si="894"/>
        <v>0</v>
      </c>
    </row>
    <row r="6498" spans="30:32" x14ac:dyDescent="0.25">
      <c r="AD6498" s="7" t="str">
        <f>IFERROR(VLOOKUP(J6498,'Chuyển Mã'!$B$3:$C$9,2,0),"")</f>
        <v/>
      </c>
      <c r="AE6498" s="7">
        <f t="shared" si="893"/>
        <v>0</v>
      </c>
      <c r="AF6498" s="7">
        <f t="shared" si="894"/>
        <v>0</v>
      </c>
    </row>
    <row r="6499" spans="30:32" x14ac:dyDescent="0.25">
      <c r="AD6499" s="7" t="str">
        <f>IFERROR(VLOOKUP(J6499,'Chuyển Mã'!$B$3:$C$9,2,0),"")</f>
        <v/>
      </c>
      <c r="AE6499" s="7">
        <f t="shared" si="893"/>
        <v>0</v>
      </c>
      <c r="AF6499" s="7">
        <f t="shared" si="894"/>
        <v>0</v>
      </c>
    </row>
    <row r="6500" spans="30:32" x14ac:dyDescent="0.25">
      <c r="AD6500" s="7" t="str">
        <f>IFERROR(VLOOKUP(J6500,'Chuyển Mã'!$B$3:$C$9,2,0),"")</f>
        <v/>
      </c>
      <c r="AE6500" s="7">
        <f t="shared" si="893"/>
        <v>0</v>
      </c>
      <c r="AF6500" s="7">
        <f t="shared" si="894"/>
        <v>0</v>
      </c>
    </row>
    <row r="6501" spans="30:32" x14ac:dyDescent="0.25">
      <c r="AD6501" s="7" t="str">
        <f>IFERROR(VLOOKUP(J6501,'Chuyển Mã'!$B$3:$C$9,2,0),"")</f>
        <v/>
      </c>
      <c r="AE6501" s="7">
        <f t="shared" si="893"/>
        <v>0</v>
      </c>
      <c r="AF6501" s="7">
        <f t="shared" si="894"/>
        <v>0</v>
      </c>
    </row>
    <row r="6502" spans="30:32" x14ac:dyDescent="0.25">
      <c r="AD6502" s="7" t="str">
        <f>IFERROR(VLOOKUP(J6502,'Chuyển Mã'!$B$3:$C$9,2,0),"")</f>
        <v/>
      </c>
      <c r="AE6502" s="7">
        <f t="shared" si="893"/>
        <v>0</v>
      </c>
      <c r="AF6502" s="7">
        <f t="shared" si="894"/>
        <v>0</v>
      </c>
    </row>
    <row r="6503" spans="30:32" x14ac:dyDescent="0.25">
      <c r="AD6503" s="7" t="str">
        <f>IFERROR(VLOOKUP(J6503,'Chuyển Mã'!$B$3:$C$9,2,0),"")</f>
        <v/>
      </c>
      <c r="AE6503" s="7">
        <f t="shared" si="893"/>
        <v>0</v>
      </c>
      <c r="AF6503" s="7">
        <f t="shared" si="894"/>
        <v>0</v>
      </c>
    </row>
    <row r="6504" spans="30:32" x14ac:dyDescent="0.25">
      <c r="AD6504" s="7" t="str">
        <f>IFERROR(VLOOKUP(J6504,'Chuyển Mã'!$B$3:$C$9,2,0),"")</f>
        <v/>
      </c>
      <c r="AE6504" s="7">
        <f t="shared" si="893"/>
        <v>0</v>
      </c>
      <c r="AF6504" s="7">
        <f t="shared" si="894"/>
        <v>0</v>
      </c>
    </row>
    <row r="6505" spans="30:32" x14ac:dyDescent="0.25">
      <c r="AD6505" s="7" t="str">
        <f>IFERROR(VLOOKUP(J6505,'Chuyển Mã'!$B$3:$C$9,2,0),"")</f>
        <v/>
      </c>
      <c r="AE6505" s="7">
        <f t="shared" si="893"/>
        <v>0</v>
      </c>
      <c r="AF6505" s="7">
        <f t="shared" si="894"/>
        <v>0</v>
      </c>
    </row>
    <row r="6506" spans="30:32" x14ac:dyDescent="0.25">
      <c r="AD6506" s="7" t="str">
        <f>IFERROR(VLOOKUP(J6506,'Chuyển Mã'!$B$3:$C$9,2,0),"")</f>
        <v/>
      </c>
      <c r="AE6506" s="7">
        <f t="shared" si="893"/>
        <v>0</v>
      </c>
      <c r="AF6506" s="7">
        <f t="shared" si="894"/>
        <v>0</v>
      </c>
    </row>
    <row r="6507" spans="30:32" x14ac:dyDescent="0.25">
      <c r="AD6507" s="7" t="str">
        <f>IFERROR(VLOOKUP(J6507,'Chuyển Mã'!$B$3:$C$9,2,0),"")</f>
        <v/>
      </c>
      <c r="AE6507" s="7">
        <f t="shared" si="893"/>
        <v>0</v>
      </c>
      <c r="AF6507" s="7">
        <f t="shared" si="894"/>
        <v>0</v>
      </c>
    </row>
    <row r="6508" spans="30:32" x14ac:dyDescent="0.25">
      <c r="AD6508" s="7" t="str">
        <f>IFERROR(VLOOKUP(J6508,'Chuyển Mã'!$B$3:$C$9,2,0),"")</f>
        <v/>
      </c>
      <c r="AE6508" s="7">
        <f t="shared" si="893"/>
        <v>0</v>
      </c>
      <c r="AF6508" s="7">
        <f t="shared" si="894"/>
        <v>0</v>
      </c>
    </row>
    <row r="6509" spans="30:32" x14ac:dyDescent="0.25">
      <c r="AD6509" s="7" t="str">
        <f>IFERROR(VLOOKUP(J6509,'Chuyển Mã'!$B$3:$C$9,2,0),"")</f>
        <v/>
      </c>
      <c r="AE6509" s="7">
        <f t="shared" si="893"/>
        <v>0</v>
      </c>
      <c r="AF6509" s="7">
        <f t="shared" si="894"/>
        <v>0</v>
      </c>
    </row>
    <row r="6510" spans="30:32" x14ac:dyDescent="0.25">
      <c r="AD6510" s="7" t="str">
        <f>IFERROR(VLOOKUP(J6510,'Chuyển Mã'!$B$3:$C$9,2,0),"")</f>
        <v/>
      </c>
      <c r="AE6510" s="7">
        <f t="shared" si="893"/>
        <v>0</v>
      </c>
      <c r="AF6510" s="7">
        <f t="shared" si="894"/>
        <v>0</v>
      </c>
    </row>
    <row r="6511" spans="30:32" x14ac:dyDescent="0.25">
      <c r="AD6511" s="7" t="str">
        <f>IFERROR(VLOOKUP(J6511,'Chuyển Mã'!$B$3:$C$9,2,0),"")</f>
        <v/>
      </c>
      <c r="AE6511" s="7">
        <f t="shared" si="893"/>
        <v>0</v>
      </c>
      <c r="AF6511" s="7">
        <f t="shared" si="894"/>
        <v>0</v>
      </c>
    </row>
    <row r="6512" spans="30:32" x14ac:dyDescent="0.25">
      <c r="AD6512" s="7" t="str">
        <f>IFERROR(VLOOKUP(J6512,'Chuyển Mã'!$B$3:$C$9,2,0),"")</f>
        <v/>
      </c>
      <c r="AE6512" s="7">
        <f t="shared" si="893"/>
        <v>0</v>
      </c>
      <c r="AF6512" s="7">
        <f t="shared" si="894"/>
        <v>0</v>
      </c>
    </row>
    <row r="6513" spans="30:32" x14ac:dyDescent="0.25">
      <c r="AD6513" s="7" t="str">
        <f>IFERROR(VLOOKUP(J6513,'Chuyển Mã'!$B$3:$C$9,2,0),"")</f>
        <v/>
      </c>
      <c r="AE6513" s="7">
        <f t="shared" si="893"/>
        <v>0</v>
      </c>
      <c r="AF6513" s="7">
        <f t="shared" si="894"/>
        <v>0</v>
      </c>
    </row>
    <row r="6514" spans="30:32" x14ac:dyDescent="0.25">
      <c r="AD6514" s="7" t="str">
        <f>IFERROR(VLOOKUP(J6514,'Chuyển Mã'!$B$3:$C$9,2,0),"")</f>
        <v/>
      </c>
      <c r="AE6514" s="7">
        <f t="shared" si="893"/>
        <v>0</v>
      </c>
      <c r="AF6514" s="7">
        <f t="shared" si="894"/>
        <v>0</v>
      </c>
    </row>
    <row r="6515" spans="30:32" x14ac:dyDescent="0.25">
      <c r="AD6515" s="7" t="str">
        <f>IFERROR(VLOOKUP(J6515,'Chuyển Mã'!$B$3:$C$9,2,0),"")</f>
        <v/>
      </c>
      <c r="AE6515" s="7">
        <f t="shared" si="893"/>
        <v>0</v>
      </c>
      <c r="AF6515" s="7">
        <f t="shared" si="894"/>
        <v>0</v>
      </c>
    </row>
    <row r="6516" spans="30:32" x14ac:dyDescent="0.25">
      <c r="AD6516" s="7" t="str">
        <f>IFERROR(VLOOKUP(J6516,'Chuyển Mã'!$B$3:$C$9,2,0),"")</f>
        <v/>
      </c>
      <c r="AE6516" s="7">
        <f t="shared" si="893"/>
        <v>0</v>
      </c>
      <c r="AF6516" s="7">
        <f t="shared" si="894"/>
        <v>0</v>
      </c>
    </row>
    <row r="6517" spans="30:32" x14ac:dyDescent="0.25">
      <c r="AD6517" s="7" t="str">
        <f>IFERROR(VLOOKUP(J6517,'Chuyển Mã'!$B$3:$C$9,2,0),"")</f>
        <v/>
      </c>
      <c r="AE6517" s="7">
        <f t="shared" si="893"/>
        <v>0</v>
      </c>
      <c r="AF6517" s="7">
        <f t="shared" si="894"/>
        <v>0</v>
      </c>
    </row>
    <row r="6518" spans="30:32" x14ac:dyDescent="0.25">
      <c r="AD6518" s="7" t="str">
        <f>IFERROR(VLOOKUP(J6518,'Chuyển Mã'!$B$3:$C$9,2,0),"")</f>
        <v/>
      </c>
      <c r="AE6518" s="7">
        <f t="shared" si="893"/>
        <v>0</v>
      </c>
      <c r="AF6518" s="7">
        <f t="shared" si="894"/>
        <v>0</v>
      </c>
    </row>
    <row r="6519" spans="30:32" x14ac:dyDescent="0.25">
      <c r="AD6519" s="7" t="str">
        <f>IFERROR(VLOOKUP(J6519,'Chuyển Mã'!$B$3:$C$9,2,0),"")</f>
        <v/>
      </c>
      <c r="AE6519" s="7">
        <f t="shared" si="893"/>
        <v>0</v>
      </c>
      <c r="AF6519" s="7">
        <f t="shared" si="894"/>
        <v>0</v>
      </c>
    </row>
    <row r="6520" spans="30:32" x14ac:dyDescent="0.25">
      <c r="AD6520" s="7" t="str">
        <f>IFERROR(VLOOKUP(J6520,'Chuyển Mã'!$B$3:$C$9,2,0),"")</f>
        <v/>
      </c>
      <c r="AE6520" s="7">
        <f t="shared" si="893"/>
        <v>0</v>
      </c>
      <c r="AF6520" s="7">
        <f t="shared" si="894"/>
        <v>0</v>
      </c>
    </row>
    <row r="6521" spans="30:32" x14ac:dyDescent="0.25">
      <c r="AD6521" s="7" t="str">
        <f>IFERROR(VLOOKUP(J6521,'Chuyển Mã'!$B$3:$C$9,2,0),"")</f>
        <v/>
      </c>
      <c r="AE6521" s="7">
        <f t="shared" si="893"/>
        <v>0</v>
      </c>
      <c r="AF6521" s="7">
        <f t="shared" si="894"/>
        <v>0</v>
      </c>
    </row>
    <row r="6522" spans="30:32" x14ac:dyDescent="0.25">
      <c r="AD6522" s="7" t="str">
        <f>IFERROR(VLOOKUP(J6522,'Chuyển Mã'!$B$3:$C$9,2,0),"")</f>
        <v/>
      </c>
      <c r="AE6522" s="7">
        <f t="shared" si="893"/>
        <v>0</v>
      </c>
      <c r="AF6522" s="7">
        <f t="shared" si="894"/>
        <v>0</v>
      </c>
    </row>
    <row r="6523" spans="30:32" x14ac:dyDescent="0.25">
      <c r="AD6523" s="7" t="str">
        <f>IFERROR(VLOOKUP(J6523,'Chuyển Mã'!$B$3:$C$9,2,0),"")</f>
        <v/>
      </c>
      <c r="AE6523" s="7">
        <f t="shared" si="893"/>
        <v>0</v>
      </c>
      <c r="AF6523" s="7">
        <f t="shared" si="894"/>
        <v>0</v>
      </c>
    </row>
    <row r="6524" spans="30:32" x14ac:dyDescent="0.25">
      <c r="AD6524" s="7" t="str">
        <f>IFERROR(VLOOKUP(J6524,'Chuyển Mã'!$B$3:$C$9,2,0),"")</f>
        <v/>
      </c>
      <c r="AE6524" s="7">
        <f t="shared" si="893"/>
        <v>0</v>
      </c>
      <c r="AF6524" s="7">
        <f t="shared" si="894"/>
        <v>0</v>
      </c>
    </row>
    <row r="6525" spans="30:32" x14ac:dyDescent="0.25">
      <c r="AD6525" s="7" t="str">
        <f>IFERROR(VLOOKUP(J6525,'Chuyển Mã'!$B$3:$C$9,2,0),"")</f>
        <v/>
      </c>
      <c r="AE6525" s="7">
        <f t="shared" si="893"/>
        <v>0</v>
      </c>
      <c r="AF6525" s="7">
        <f t="shared" si="894"/>
        <v>0</v>
      </c>
    </row>
    <row r="6526" spans="30:32" x14ac:dyDescent="0.25">
      <c r="AD6526" s="7" t="str">
        <f>IFERROR(VLOOKUP(J6526,'Chuyển Mã'!$B$3:$C$9,2,0),"")</f>
        <v/>
      </c>
      <c r="AE6526" s="7">
        <f t="shared" si="893"/>
        <v>0</v>
      </c>
      <c r="AF6526" s="7">
        <f t="shared" si="894"/>
        <v>0</v>
      </c>
    </row>
    <row r="6527" spans="30:32" x14ac:dyDescent="0.25">
      <c r="AD6527" s="7" t="str">
        <f>IFERROR(VLOOKUP(J6527,'Chuyển Mã'!$B$3:$C$9,2,0),"")</f>
        <v/>
      </c>
      <c r="AE6527" s="7">
        <f t="shared" si="893"/>
        <v>0</v>
      </c>
      <c r="AF6527" s="7">
        <f t="shared" si="894"/>
        <v>0</v>
      </c>
    </row>
    <row r="6528" spans="30:32" x14ac:dyDescent="0.25">
      <c r="AD6528" s="7" t="str">
        <f>IFERROR(VLOOKUP(J6528,'Chuyển Mã'!$B$3:$C$9,2,0),"")</f>
        <v/>
      </c>
      <c r="AE6528" s="7">
        <f t="shared" si="893"/>
        <v>0</v>
      </c>
      <c r="AF6528" s="7">
        <f t="shared" si="894"/>
        <v>0</v>
      </c>
    </row>
    <row r="6529" spans="30:32" x14ac:dyDescent="0.25">
      <c r="AD6529" s="7" t="str">
        <f>IFERROR(VLOOKUP(J6529,'Chuyển Mã'!$B$3:$C$9,2,0),"")</f>
        <v/>
      </c>
      <c r="AE6529" s="7">
        <f t="shared" si="893"/>
        <v>0</v>
      </c>
      <c r="AF6529" s="7">
        <f t="shared" si="894"/>
        <v>0</v>
      </c>
    </row>
    <row r="6530" spans="30:32" x14ac:dyDescent="0.25">
      <c r="AD6530" s="7" t="str">
        <f>IFERROR(VLOOKUP(J6530,'Chuyển Mã'!$B$3:$C$9,2,0),"")</f>
        <v/>
      </c>
      <c r="AE6530" s="7">
        <f t="shared" si="893"/>
        <v>0</v>
      </c>
      <c r="AF6530" s="7">
        <f t="shared" si="894"/>
        <v>0</v>
      </c>
    </row>
    <row r="6531" spans="30:32" x14ac:dyDescent="0.25">
      <c r="AD6531" s="7" t="str">
        <f>IFERROR(VLOOKUP(J6531,'Chuyển Mã'!$B$3:$C$9,2,0),"")</f>
        <v/>
      </c>
      <c r="AE6531" s="7">
        <f t="shared" ref="AE6531:AE6594" si="895">IFERROR(L6531,"")</f>
        <v>0</v>
      </c>
      <c r="AF6531" s="7">
        <f t="shared" ref="AF6531:AF6594" si="896">R6531</f>
        <v>0</v>
      </c>
    </row>
    <row r="6532" spans="30:32" x14ac:dyDescent="0.25">
      <c r="AD6532" s="7" t="str">
        <f>IFERROR(VLOOKUP(J6532,'Chuyển Mã'!$B$3:$C$9,2,0),"")</f>
        <v/>
      </c>
      <c r="AE6532" s="7">
        <f t="shared" si="895"/>
        <v>0</v>
      </c>
      <c r="AF6532" s="7">
        <f t="shared" si="896"/>
        <v>0</v>
      </c>
    </row>
    <row r="6533" spans="30:32" x14ac:dyDescent="0.25">
      <c r="AD6533" s="7" t="str">
        <f>IFERROR(VLOOKUP(J6533,'Chuyển Mã'!$B$3:$C$9,2,0),"")</f>
        <v/>
      </c>
      <c r="AE6533" s="7">
        <f t="shared" si="895"/>
        <v>0</v>
      </c>
      <c r="AF6533" s="7">
        <f t="shared" si="896"/>
        <v>0</v>
      </c>
    </row>
    <row r="6534" spans="30:32" x14ac:dyDescent="0.25">
      <c r="AD6534" s="7" t="str">
        <f>IFERROR(VLOOKUP(J6534,'Chuyển Mã'!$B$3:$C$9,2,0),"")</f>
        <v/>
      </c>
      <c r="AE6534" s="7">
        <f t="shared" si="895"/>
        <v>0</v>
      </c>
      <c r="AF6534" s="7">
        <f t="shared" si="896"/>
        <v>0</v>
      </c>
    </row>
    <row r="6535" spans="30:32" x14ac:dyDescent="0.25">
      <c r="AD6535" s="7" t="str">
        <f>IFERROR(VLOOKUP(J6535,'Chuyển Mã'!$B$3:$C$9,2,0),"")</f>
        <v/>
      </c>
      <c r="AE6535" s="7">
        <f t="shared" si="895"/>
        <v>0</v>
      </c>
      <c r="AF6535" s="7">
        <f t="shared" si="896"/>
        <v>0</v>
      </c>
    </row>
    <row r="6536" spans="30:32" x14ac:dyDescent="0.25">
      <c r="AD6536" s="7" t="str">
        <f>IFERROR(VLOOKUP(J6536,'Chuyển Mã'!$B$3:$C$9,2,0),"")</f>
        <v/>
      </c>
      <c r="AE6536" s="7">
        <f t="shared" si="895"/>
        <v>0</v>
      </c>
      <c r="AF6536" s="7">
        <f t="shared" si="896"/>
        <v>0</v>
      </c>
    </row>
    <row r="6537" spans="30:32" x14ac:dyDescent="0.25">
      <c r="AD6537" s="7" t="str">
        <f>IFERROR(VLOOKUP(J6537,'Chuyển Mã'!$B$3:$C$9,2,0),"")</f>
        <v/>
      </c>
      <c r="AE6537" s="7">
        <f t="shared" si="895"/>
        <v>0</v>
      </c>
      <c r="AF6537" s="7">
        <f t="shared" si="896"/>
        <v>0</v>
      </c>
    </row>
    <row r="6538" spans="30:32" x14ac:dyDescent="0.25">
      <c r="AD6538" s="7" t="str">
        <f>IFERROR(VLOOKUP(J6538,'Chuyển Mã'!$B$3:$C$9,2,0),"")</f>
        <v/>
      </c>
      <c r="AE6538" s="7">
        <f t="shared" si="895"/>
        <v>0</v>
      </c>
      <c r="AF6538" s="7">
        <f t="shared" si="896"/>
        <v>0</v>
      </c>
    </row>
    <row r="6539" spans="30:32" x14ac:dyDescent="0.25">
      <c r="AD6539" s="7" t="str">
        <f>IFERROR(VLOOKUP(J6539,'Chuyển Mã'!$B$3:$C$9,2,0),"")</f>
        <v/>
      </c>
      <c r="AE6539" s="7">
        <f t="shared" si="895"/>
        <v>0</v>
      </c>
      <c r="AF6539" s="7">
        <f t="shared" si="896"/>
        <v>0</v>
      </c>
    </row>
    <row r="6540" spans="30:32" x14ac:dyDescent="0.25">
      <c r="AD6540" s="7" t="str">
        <f>IFERROR(VLOOKUP(J6540,'Chuyển Mã'!$B$3:$C$9,2,0),"")</f>
        <v/>
      </c>
      <c r="AE6540" s="7">
        <f t="shared" si="895"/>
        <v>0</v>
      </c>
      <c r="AF6540" s="7">
        <f t="shared" si="896"/>
        <v>0</v>
      </c>
    </row>
    <row r="6541" spans="30:32" x14ac:dyDescent="0.25">
      <c r="AD6541" s="7" t="str">
        <f>IFERROR(VLOOKUP(J6541,'Chuyển Mã'!$B$3:$C$9,2,0),"")</f>
        <v/>
      </c>
      <c r="AE6541" s="7">
        <f t="shared" si="895"/>
        <v>0</v>
      </c>
      <c r="AF6541" s="7">
        <f t="shared" si="896"/>
        <v>0</v>
      </c>
    </row>
    <row r="6542" spans="30:32" x14ac:dyDescent="0.25">
      <c r="AD6542" s="7" t="str">
        <f>IFERROR(VLOOKUP(J6542,'Chuyển Mã'!$B$3:$C$9,2,0),"")</f>
        <v/>
      </c>
      <c r="AE6542" s="7">
        <f t="shared" si="895"/>
        <v>0</v>
      </c>
      <c r="AF6542" s="7">
        <f t="shared" si="896"/>
        <v>0</v>
      </c>
    </row>
    <row r="6543" spans="30:32" x14ac:dyDescent="0.25">
      <c r="AD6543" s="7" t="str">
        <f>IFERROR(VLOOKUP(J6543,'Chuyển Mã'!$B$3:$C$9,2,0),"")</f>
        <v/>
      </c>
      <c r="AE6543" s="7">
        <f t="shared" si="895"/>
        <v>0</v>
      </c>
      <c r="AF6543" s="7">
        <f t="shared" si="896"/>
        <v>0</v>
      </c>
    </row>
    <row r="6544" spans="30:32" x14ac:dyDescent="0.25">
      <c r="AD6544" s="7" t="str">
        <f>IFERROR(VLOOKUP(J6544,'Chuyển Mã'!$B$3:$C$9,2,0),"")</f>
        <v/>
      </c>
      <c r="AE6544" s="7">
        <f t="shared" si="895"/>
        <v>0</v>
      </c>
      <c r="AF6544" s="7">
        <f t="shared" si="896"/>
        <v>0</v>
      </c>
    </row>
    <row r="6545" spans="30:32" x14ac:dyDescent="0.25">
      <c r="AD6545" s="7" t="str">
        <f>IFERROR(VLOOKUP(J6545,'Chuyển Mã'!$B$3:$C$9,2,0),"")</f>
        <v/>
      </c>
      <c r="AE6545" s="7">
        <f t="shared" si="895"/>
        <v>0</v>
      </c>
      <c r="AF6545" s="7">
        <f t="shared" si="896"/>
        <v>0</v>
      </c>
    </row>
    <row r="6546" spans="30:32" x14ac:dyDescent="0.25">
      <c r="AD6546" s="7" t="str">
        <f>IFERROR(VLOOKUP(J6546,'Chuyển Mã'!$B$3:$C$9,2,0),"")</f>
        <v/>
      </c>
      <c r="AE6546" s="7">
        <f t="shared" si="895"/>
        <v>0</v>
      </c>
      <c r="AF6546" s="7">
        <f t="shared" si="896"/>
        <v>0</v>
      </c>
    </row>
    <row r="6547" spans="30:32" x14ac:dyDescent="0.25">
      <c r="AD6547" s="7" t="str">
        <f>IFERROR(VLOOKUP(J6547,'Chuyển Mã'!$B$3:$C$9,2,0),"")</f>
        <v/>
      </c>
      <c r="AE6547" s="7">
        <f t="shared" si="895"/>
        <v>0</v>
      </c>
      <c r="AF6547" s="7">
        <f t="shared" si="896"/>
        <v>0</v>
      </c>
    </row>
    <row r="6548" spans="30:32" x14ac:dyDescent="0.25">
      <c r="AD6548" s="7" t="str">
        <f>IFERROR(VLOOKUP(J6548,'Chuyển Mã'!$B$3:$C$9,2,0),"")</f>
        <v/>
      </c>
      <c r="AE6548" s="7">
        <f t="shared" si="895"/>
        <v>0</v>
      </c>
      <c r="AF6548" s="7">
        <f t="shared" si="896"/>
        <v>0</v>
      </c>
    </row>
    <row r="6549" spans="30:32" x14ac:dyDescent="0.25">
      <c r="AD6549" s="7" t="str">
        <f>IFERROR(VLOOKUP(J6549,'Chuyển Mã'!$B$3:$C$9,2,0),"")</f>
        <v/>
      </c>
      <c r="AE6549" s="7">
        <f t="shared" si="895"/>
        <v>0</v>
      </c>
      <c r="AF6549" s="7">
        <f t="shared" si="896"/>
        <v>0</v>
      </c>
    </row>
    <row r="6550" spans="30:32" x14ac:dyDescent="0.25">
      <c r="AD6550" s="7" t="str">
        <f>IFERROR(VLOOKUP(J6550,'Chuyển Mã'!$B$3:$C$9,2,0),"")</f>
        <v/>
      </c>
      <c r="AE6550" s="7">
        <f t="shared" si="895"/>
        <v>0</v>
      </c>
      <c r="AF6550" s="7">
        <f t="shared" si="896"/>
        <v>0</v>
      </c>
    </row>
    <row r="6551" spans="30:32" x14ac:dyDescent="0.25">
      <c r="AD6551" s="7" t="str">
        <f>IFERROR(VLOOKUP(J6551,'Chuyển Mã'!$B$3:$C$9,2,0),"")</f>
        <v/>
      </c>
      <c r="AE6551" s="7">
        <f t="shared" si="895"/>
        <v>0</v>
      </c>
      <c r="AF6551" s="7">
        <f t="shared" si="896"/>
        <v>0</v>
      </c>
    </row>
    <row r="6552" spans="30:32" x14ac:dyDescent="0.25">
      <c r="AD6552" s="7" t="str">
        <f>IFERROR(VLOOKUP(J6552,'Chuyển Mã'!$B$3:$C$9,2,0),"")</f>
        <v/>
      </c>
      <c r="AE6552" s="7">
        <f t="shared" si="895"/>
        <v>0</v>
      </c>
      <c r="AF6552" s="7">
        <f t="shared" si="896"/>
        <v>0</v>
      </c>
    </row>
    <row r="6553" spans="30:32" x14ac:dyDescent="0.25">
      <c r="AD6553" s="7" t="str">
        <f>IFERROR(VLOOKUP(J6553,'Chuyển Mã'!$B$3:$C$9,2,0),"")</f>
        <v/>
      </c>
      <c r="AE6553" s="7">
        <f t="shared" si="895"/>
        <v>0</v>
      </c>
      <c r="AF6553" s="7">
        <f t="shared" si="896"/>
        <v>0</v>
      </c>
    </row>
    <row r="6554" spans="30:32" x14ac:dyDescent="0.25">
      <c r="AD6554" s="7" t="str">
        <f>IFERROR(VLOOKUP(J6554,'Chuyển Mã'!$B$3:$C$9,2,0),"")</f>
        <v/>
      </c>
      <c r="AE6554" s="7">
        <f t="shared" si="895"/>
        <v>0</v>
      </c>
      <c r="AF6554" s="7">
        <f t="shared" si="896"/>
        <v>0</v>
      </c>
    </row>
    <row r="6555" spans="30:32" x14ac:dyDescent="0.25">
      <c r="AD6555" s="7" t="str">
        <f>IFERROR(VLOOKUP(J6555,'Chuyển Mã'!$B$3:$C$9,2,0),"")</f>
        <v/>
      </c>
      <c r="AE6555" s="7">
        <f t="shared" si="895"/>
        <v>0</v>
      </c>
      <c r="AF6555" s="7">
        <f t="shared" si="896"/>
        <v>0</v>
      </c>
    </row>
    <row r="6556" spans="30:32" x14ac:dyDescent="0.25">
      <c r="AD6556" s="7" t="str">
        <f>IFERROR(VLOOKUP(J6556,'Chuyển Mã'!$B$3:$C$9,2,0),"")</f>
        <v/>
      </c>
      <c r="AE6556" s="7">
        <f t="shared" si="895"/>
        <v>0</v>
      </c>
      <c r="AF6556" s="7">
        <f t="shared" si="896"/>
        <v>0</v>
      </c>
    </row>
    <row r="6557" spans="30:32" x14ac:dyDescent="0.25">
      <c r="AD6557" s="7" t="str">
        <f>IFERROR(VLOOKUP(J6557,'Chuyển Mã'!$B$3:$C$9,2,0),"")</f>
        <v/>
      </c>
      <c r="AE6557" s="7">
        <f t="shared" si="895"/>
        <v>0</v>
      </c>
      <c r="AF6557" s="7">
        <f t="shared" si="896"/>
        <v>0</v>
      </c>
    </row>
    <row r="6558" spans="30:32" x14ac:dyDescent="0.25">
      <c r="AD6558" s="7" t="str">
        <f>IFERROR(VLOOKUP(J6558,'Chuyển Mã'!$B$3:$C$9,2,0),"")</f>
        <v/>
      </c>
      <c r="AE6558" s="7">
        <f t="shared" si="895"/>
        <v>0</v>
      </c>
      <c r="AF6558" s="7">
        <f t="shared" si="896"/>
        <v>0</v>
      </c>
    </row>
    <row r="6559" spans="30:32" x14ac:dyDescent="0.25">
      <c r="AD6559" s="7" t="str">
        <f>IFERROR(VLOOKUP(J6559,'Chuyển Mã'!$B$3:$C$9,2,0),"")</f>
        <v/>
      </c>
      <c r="AE6559" s="7">
        <f t="shared" si="895"/>
        <v>0</v>
      </c>
      <c r="AF6559" s="7">
        <f t="shared" si="896"/>
        <v>0</v>
      </c>
    </row>
    <row r="6560" spans="30:32" x14ac:dyDescent="0.25">
      <c r="AD6560" s="7" t="str">
        <f>IFERROR(VLOOKUP(J6560,'Chuyển Mã'!$B$3:$C$9,2,0),"")</f>
        <v/>
      </c>
      <c r="AE6560" s="7">
        <f t="shared" si="895"/>
        <v>0</v>
      </c>
      <c r="AF6560" s="7">
        <f t="shared" si="896"/>
        <v>0</v>
      </c>
    </row>
    <row r="6561" spans="30:32" x14ac:dyDescent="0.25">
      <c r="AD6561" s="7" t="str">
        <f>IFERROR(VLOOKUP(J6561,'Chuyển Mã'!$B$3:$C$9,2,0),"")</f>
        <v/>
      </c>
      <c r="AE6561" s="7">
        <f t="shared" si="895"/>
        <v>0</v>
      </c>
      <c r="AF6561" s="7">
        <f t="shared" si="896"/>
        <v>0</v>
      </c>
    </row>
    <row r="6562" spans="30:32" x14ac:dyDescent="0.25">
      <c r="AD6562" s="7" t="str">
        <f>IFERROR(VLOOKUP(J6562,'Chuyển Mã'!$B$3:$C$9,2,0),"")</f>
        <v/>
      </c>
      <c r="AE6562" s="7">
        <f t="shared" si="895"/>
        <v>0</v>
      </c>
      <c r="AF6562" s="7">
        <f t="shared" si="896"/>
        <v>0</v>
      </c>
    </row>
    <row r="6563" spans="30:32" x14ac:dyDescent="0.25">
      <c r="AD6563" s="7" t="str">
        <f>IFERROR(VLOOKUP(J6563,'Chuyển Mã'!$B$3:$C$9,2,0),"")</f>
        <v/>
      </c>
      <c r="AE6563" s="7">
        <f t="shared" si="895"/>
        <v>0</v>
      </c>
      <c r="AF6563" s="7">
        <f t="shared" si="896"/>
        <v>0</v>
      </c>
    </row>
    <row r="6564" spans="30:32" x14ac:dyDescent="0.25">
      <c r="AD6564" s="7" t="str">
        <f>IFERROR(VLOOKUP(J6564,'Chuyển Mã'!$B$3:$C$9,2,0),"")</f>
        <v/>
      </c>
      <c r="AE6564" s="7">
        <f t="shared" si="895"/>
        <v>0</v>
      </c>
      <c r="AF6564" s="7">
        <f t="shared" si="896"/>
        <v>0</v>
      </c>
    </row>
    <row r="6565" spans="30:32" x14ac:dyDescent="0.25">
      <c r="AD6565" s="7" t="str">
        <f>IFERROR(VLOOKUP(J6565,'Chuyển Mã'!$B$3:$C$9,2,0),"")</f>
        <v/>
      </c>
      <c r="AE6565" s="7">
        <f t="shared" si="895"/>
        <v>0</v>
      </c>
      <c r="AF6565" s="7">
        <f t="shared" si="896"/>
        <v>0</v>
      </c>
    </row>
    <row r="6566" spans="30:32" x14ac:dyDescent="0.25">
      <c r="AD6566" s="7" t="str">
        <f>IFERROR(VLOOKUP(J6566,'Chuyển Mã'!$B$3:$C$9,2,0),"")</f>
        <v/>
      </c>
      <c r="AE6566" s="7">
        <f t="shared" si="895"/>
        <v>0</v>
      </c>
      <c r="AF6566" s="7">
        <f t="shared" si="896"/>
        <v>0</v>
      </c>
    </row>
    <row r="6567" spans="30:32" x14ac:dyDescent="0.25">
      <c r="AD6567" s="7" t="str">
        <f>IFERROR(VLOOKUP(J6567,'Chuyển Mã'!$B$3:$C$9,2,0),"")</f>
        <v/>
      </c>
      <c r="AE6567" s="7">
        <f t="shared" si="895"/>
        <v>0</v>
      </c>
      <c r="AF6567" s="7">
        <f t="shared" si="896"/>
        <v>0</v>
      </c>
    </row>
    <row r="6568" spans="30:32" x14ac:dyDescent="0.25">
      <c r="AD6568" s="7" t="str">
        <f>IFERROR(VLOOKUP(J6568,'Chuyển Mã'!$B$3:$C$9,2,0),"")</f>
        <v/>
      </c>
      <c r="AE6568" s="7">
        <f t="shared" si="895"/>
        <v>0</v>
      </c>
      <c r="AF6568" s="7">
        <f t="shared" si="896"/>
        <v>0</v>
      </c>
    </row>
    <row r="6569" spans="30:32" x14ac:dyDescent="0.25">
      <c r="AD6569" s="7" t="str">
        <f>IFERROR(VLOOKUP(J6569,'Chuyển Mã'!$B$3:$C$9,2,0),"")</f>
        <v/>
      </c>
      <c r="AE6569" s="7">
        <f t="shared" si="895"/>
        <v>0</v>
      </c>
      <c r="AF6569" s="7">
        <f t="shared" si="896"/>
        <v>0</v>
      </c>
    </row>
    <row r="6570" spans="30:32" x14ac:dyDescent="0.25">
      <c r="AD6570" s="7" t="str">
        <f>IFERROR(VLOOKUP(J6570,'Chuyển Mã'!$B$3:$C$9,2,0),"")</f>
        <v/>
      </c>
      <c r="AE6570" s="7">
        <f t="shared" si="895"/>
        <v>0</v>
      </c>
      <c r="AF6570" s="7">
        <f t="shared" si="896"/>
        <v>0</v>
      </c>
    </row>
    <row r="6571" spans="30:32" x14ac:dyDescent="0.25">
      <c r="AD6571" s="7" t="str">
        <f>IFERROR(VLOOKUP(J6571,'Chuyển Mã'!$B$3:$C$9,2,0),"")</f>
        <v/>
      </c>
      <c r="AE6571" s="7">
        <f t="shared" si="895"/>
        <v>0</v>
      </c>
      <c r="AF6571" s="7">
        <f t="shared" si="896"/>
        <v>0</v>
      </c>
    </row>
    <row r="6572" spans="30:32" x14ac:dyDescent="0.25">
      <c r="AD6572" s="7" t="str">
        <f>IFERROR(VLOOKUP(J6572,'Chuyển Mã'!$B$3:$C$9,2,0),"")</f>
        <v/>
      </c>
      <c r="AE6572" s="7">
        <f t="shared" si="895"/>
        <v>0</v>
      </c>
      <c r="AF6572" s="7">
        <f t="shared" si="896"/>
        <v>0</v>
      </c>
    </row>
    <row r="6573" spans="30:32" x14ac:dyDescent="0.25">
      <c r="AD6573" s="7" t="str">
        <f>IFERROR(VLOOKUP(J6573,'Chuyển Mã'!$B$3:$C$9,2,0),"")</f>
        <v/>
      </c>
      <c r="AE6573" s="7">
        <f t="shared" si="895"/>
        <v>0</v>
      </c>
      <c r="AF6573" s="7">
        <f t="shared" si="896"/>
        <v>0</v>
      </c>
    </row>
    <row r="6574" spans="30:32" x14ac:dyDescent="0.25">
      <c r="AD6574" s="7" t="str">
        <f>IFERROR(VLOOKUP(J6574,'Chuyển Mã'!$B$3:$C$9,2,0),"")</f>
        <v/>
      </c>
      <c r="AE6574" s="7">
        <f t="shared" si="895"/>
        <v>0</v>
      </c>
      <c r="AF6574" s="7">
        <f t="shared" si="896"/>
        <v>0</v>
      </c>
    </row>
    <row r="6575" spans="30:32" x14ac:dyDescent="0.25">
      <c r="AD6575" s="7" t="str">
        <f>IFERROR(VLOOKUP(J6575,'Chuyển Mã'!$B$3:$C$9,2,0),"")</f>
        <v/>
      </c>
      <c r="AE6575" s="7">
        <f t="shared" si="895"/>
        <v>0</v>
      </c>
      <c r="AF6575" s="7">
        <f t="shared" si="896"/>
        <v>0</v>
      </c>
    </row>
    <row r="6576" spans="30:32" x14ac:dyDescent="0.25">
      <c r="AD6576" s="7" t="str">
        <f>IFERROR(VLOOKUP(J6576,'Chuyển Mã'!$B$3:$C$9,2,0),"")</f>
        <v/>
      </c>
      <c r="AE6576" s="7">
        <f t="shared" si="895"/>
        <v>0</v>
      </c>
      <c r="AF6576" s="7">
        <f t="shared" si="896"/>
        <v>0</v>
      </c>
    </row>
    <row r="6577" spans="30:32" x14ac:dyDescent="0.25">
      <c r="AD6577" s="7" t="str">
        <f>IFERROR(VLOOKUP(J6577,'Chuyển Mã'!$B$3:$C$9,2,0),"")</f>
        <v/>
      </c>
      <c r="AE6577" s="7">
        <f t="shared" si="895"/>
        <v>0</v>
      </c>
      <c r="AF6577" s="7">
        <f t="shared" si="896"/>
        <v>0</v>
      </c>
    </row>
    <row r="6578" spans="30:32" x14ac:dyDescent="0.25">
      <c r="AD6578" s="7" t="str">
        <f>IFERROR(VLOOKUP(J6578,'Chuyển Mã'!$B$3:$C$9,2,0),"")</f>
        <v/>
      </c>
      <c r="AE6578" s="7">
        <f t="shared" si="895"/>
        <v>0</v>
      </c>
      <c r="AF6578" s="7">
        <f t="shared" si="896"/>
        <v>0</v>
      </c>
    </row>
    <row r="6579" spans="30:32" x14ac:dyDescent="0.25">
      <c r="AD6579" s="7" t="str">
        <f>IFERROR(VLOOKUP(J6579,'Chuyển Mã'!$B$3:$C$9,2,0),"")</f>
        <v/>
      </c>
      <c r="AE6579" s="7">
        <f t="shared" si="895"/>
        <v>0</v>
      </c>
      <c r="AF6579" s="7">
        <f t="shared" si="896"/>
        <v>0</v>
      </c>
    </row>
    <row r="6580" spans="30:32" x14ac:dyDescent="0.25">
      <c r="AD6580" s="7" t="str">
        <f>IFERROR(VLOOKUP(J6580,'Chuyển Mã'!$B$3:$C$9,2,0),"")</f>
        <v/>
      </c>
      <c r="AE6580" s="7">
        <f t="shared" si="895"/>
        <v>0</v>
      </c>
      <c r="AF6580" s="7">
        <f t="shared" si="896"/>
        <v>0</v>
      </c>
    </row>
    <row r="6581" spans="30:32" x14ac:dyDescent="0.25">
      <c r="AD6581" s="7" t="str">
        <f>IFERROR(VLOOKUP(J6581,'Chuyển Mã'!$B$3:$C$9,2,0),"")</f>
        <v/>
      </c>
      <c r="AE6581" s="7">
        <f t="shared" si="895"/>
        <v>0</v>
      </c>
      <c r="AF6581" s="7">
        <f t="shared" si="896"/>
        <v>0</v>
      </c>
    </row>
    <row r="6582" spans="30:32" x14ac:dyDescent="0.25">
      <c r="AD6582" s="7" t="str">
        <f>IFERROR(VLOOKUP(J6582,'Chuyển Mã'!$B$3:$C$9,2,0),"")</f>
        <v/>
      </c>
      <c r="AE6582" s="7">
        <f t="shared" si="895"/>
        <v>0</v>
      </c>
      <c r="AF6582" s="7">
        <f t="shared" si="896"/>
        <v>0</v>
      </c>
    </row>
    <row r="6583" spans="30:32" x14ac:dyDescent="0.25">
      <c r="AD6583" s="7" t="str">
        <f>IFERROR(VLOOKUP(J6583,'Chuyển Mã'!$B$3:$C$9,2,0),"")</f>
        <v/>
      </c>
      <c r="AE6583" s="7">
        <f t="shared" si="895"/>
        <v>0</v>
      </c>
      <c r="AF6583" s="7">
        <f t="shared" si="896"/>
        <v>0</v>
      </c>
    </row>
    <row r="6584" spans="30:32" x14ac:dyDescent="0.25">
      <c r="AD6584" s="7" t="str">
        <f>IFERROR(VLOOKUP(J6584,'Chuyển Mã'!$B$3:$C$9,2,0),"")</f>
        <v/>
      </c>
      <c r="AE6584" s="7">
        <f t="shared" si="895"/>
        <v>0</v>
      </c>
      <c r="AF6584" s="7">
        <f t="shared" si="896"/>
        <v>0</v>
      </c>
    </row>
    <row r="6585" spans="30:32" x14ac:dyDescent="0.25">
      <c r="AD6585" s="7" t="str">
        <f>IFERROR(VLOOKUP(J6585,'Chuyển Mã'!$B$3:$C$9,2,0),"")</f>
        <v/>
      </c>
      <c r="AE6585" s="7">
        <f t="shared" si="895"/>
        <v>0</v>
      </c>
      <c r="AF6585" s="7">
        <f t="shared" si="896"/>
        <v>0</v>
      </c>
    </row>
    <row r="6586" spans="30:32" x14ac:dyDescent="0.25">
      <c r="AD6586" s="7" t="str">
        <f>IFERROR(VLOOKUP(J6586,'Chuyển Mã'!$B$3:$C$9,2,0),"")</f>
        <v/>
      </c>
      <c r="AE6586" s="7">
        <f t="shared" si="895"/>
        <v>0</v>
      </c>
      <c r="AF6586" s="7">
        <f t="shared" si="896"/>
        <v>0</v>
      </c>
    </row>
    <row r="6587" spans="30:32" x14ac:dyDescent="0.25">
      <c r="AD6587" s="7" t="str">
        <f>IFERROR(VLOOKUP(J6587,'Chuyển Mã'!$B$3:$C$9,2,0),"")</f>
        <v/>
      </c>
      <c r="AE6587" s="7">
        <f t="shared" si="895"/>
        <v>0</v>
      </c>
      <c r="AF6587" s="7">
        <f t="shared" si="896"/>
        <v>0</v>
      </c>
    </row>
    <row r="6588" spans="30:32" x14ac:dyDescent="0.25">
      <c r="AD6588" s="7" t="str">
        <f>IFERROR(VLOOKUP(J6588,'Chuyển Mã'!$B$3:$C$9,2,0),"")</f>
        <v/>
      </c>
      <c r="AE6588" s="7">
        <f t="shared" si="895"/>
        <v>0</v>
      </c>
      <c r="AF6588" s="7">
        <f t="shared" si="896"/>
        <v>0</v>
      </c>
    </row>
    <row r="6589" spans="30:32" x14ac:dyDescent="0.25">
      <c r="AD6589" s="7" t="str">
        <f>IFERROR(VLOOKUP(J6589,'Chuyển Mã'!$B$3:$C$9,2,0),"")</f>
        <v/>
      </c>
      <c r="AE6589" s="7">
        <f t="shared" si="895"/>
        <v>0</v>
      </c>
      <c r="AF6589" s="7">
        <f t="shared" si="896"/>
        <v>0</v>
      </c>
    </row>
    <row r="6590" spans="30:32" x14ac:dyDescent="0.25">
      <c r="AD6590" s="7" t="str">
        <f>IFERROR(VLOOKUP(J6590,'Chuyển Mã'!$B$3:$C$9,2,0),"")</f>
        <v/>
      </c>
      <c r="AE6590" s="7">
        <f t="shared" si="895"/>
        <v>0</v>
      </c>
      <c r="AF6590" s="7">
        <f t="shared" si="896"/>
        <v>0</v>
      </c>
    </row>
    <row r="6591" spans="30:32" x14ac:dyDescent="0.25">
      <c r="AD6591" s="7" t="str">
        <f>IFERROR(VLOOKUP(J6591,'Chuyển Mã'!$B$3:$C$9,2,0),"")</f>
        <v/>
      </c>
      <c r="AE6591" s="7">
        <f t="shared" si="895"/>
        <v>0</v>
      </c>
      <c r="AF6591" s="7">
        <f t="shared" si="896"/>
        <v>0</v>
      </c>
    </row>
    <row r="6592" spans="30:32" x14ac:dyDescent="0.25">
      <c r="AD6592" s="7" t="str">
        <f>IFERROR(VLOOKUP(J6592,'Chuyển Mã'!$B$3:$C$9,2,0),"")</f>
        <v/>
      </c>
      <c r="AE6592" s="7">
        <f t="shared" si="895"/>
        <v>0</v>
      </c>
      <c r="AF6592" s="7">
        <f t="shared" si="896"/>
        <v>0</v>
      </c>
    </row>
    <row r="6593" spans="30:32" x14ac:dyDescent="0.25">
      <c r="AD6593" s="7" t="str">
        <f>IFERROR(VLOOKUP(J6593,'Chuyển Mã'!$B$3:$C$9,2,0),"")</f>
        <v/>
      </c>
      <c r="AE6593" s="7">
        <f t="shared" si="895"/>
        <v>0</v>
      </c>
      <c r="AF6593" s="7">
        <f t="shared" si="896"/>
        <v>0</v>
      </c>
    </row>
    <row r="6594" spans="30:32" x14ac:dyDescent="0.25">
      <c r="AD6594" s="7" t="str">
        <f>IFERROR(VLOOKUP(J6594,'Chuyển Mã'!$B$3:$C$9,2,0),"")</f>
        <v/>
      </c>
      <c r="AE6594" s="7">
        <f t="shared" si="895"/>
        <v>0</v>
      </c>
      <c r="AF6594" s="7">
        <f t="shared" si="896"/>
        <v>0</v>
      </c>
    </row>
    <row r="6595" spans="30:32" x14ac:dyDescent="0.25">
      <c r="AD6595" s="7" t="str">
        <f>IFERROR(VLOOKUP(J6595,'Chuyển Mã'!$B$3:$C$9,2,0),"")</f>
        <v/>
      </c>
      <c r="AE6595" s="7">
        <f t="shared" ref="AE6595:AE6658" si="897">IFERROR(L6595,"")</f>
        <v>0</v>
      </c>
      <c r="AF6595" s="7">
        <f t="shared" ref="AF6595:AF6658" si="898">R6595</f>
        <v>0</v>
      </c>
    </row>
    <row r="6596" spans="30:32" x14ac:dyDescent="0.25">
      <c r="AD6596" s="7" t="str">
        <f>IFERROR(VLOOKUP(J6596,'Chuyển Mã'!$B$3:$C$9,2,0),"")</f>
        <v/>
      </c>
      <c r="AE6596" s="7">
        <f t="shared" si="897"/>
        <v>0</v>
      </c>
      <c r="AF6596" s="7">
        <f t="shared" si="898"/>
        <v>0</v>
      </c>
    </row>
    <row r="6597" spans="30:32" x14ac:dyDescent="0.25">
      <c r="AD6597" s="7" t="str">
        <f>IFERROR(VLOOKUP(J6597,'Chuyển Mã'!$B$3:$C$9,2,0),"")</f>
        <v/>
      </c>
      <c r="AE6597" s="7">
        <f t="shared" si="897"/>
        <v>0</v>
      </c>
      <c r="AF6597" s="7">
        <f t="shared" si="898"/>
        <v>0</v>
      </c>
    </row>
    <row r="6598" spans="30:32" x14ac:dyDescent="0.25">
      <c r="AD6598" s="7" t="str">
        <f>IFERROR(VLOOKUP(J6598,'Chuyển Mã'!$B$3:$C$9,2,0),"")</f>
        <v/>
      </c>
      <c r="AE6598" s="7">
        <f t="shared" si="897"/>
        <v>0</v>
      </c>
      <c r="AF6598" s="7">
        <f t="shared" si="898"/>
        <v>0</v>
      </c>
    </row>
    <row r="6599" spans="30:32" x14ac:dyDescent="0.25">
      <c r="AD6599" s="7" t="str">
        <f>IFERROR(VLOOKUP(J6599,'Chuyển Mã'!$B$3:$C$9,2,0),"")</f>
        <v/>
      </c>
      <c r="AE6599" s="7">
        <f t="shared" si="897"/>
        <v>0</v>
      </c>
      <c r="AF6599" s="7">
        <f t="shared" si="898"/>
        <v>0</v>
      </c>
    </row>
    <row r="6600" spans="30:32" x14ac:dyDescent="0.25">
      <c r="AD6600" s="7" t="str">
        <f>IFERROR(VLOOKUP(J6600,'Chuyển Mã'!$B$3:$C$9,2,0),"")</f>
        <v/>
      </c>
      <c r="AE6600" s="7">
        <f t="shared" si="897"/>
        <v>0</v>
      </c>
      <c r="AF6600" s="7">
        <f t="shared" si="898"/>
        <v>0</v>
      </c>
    </row>
    <row r="6601" spans="30:32" x14ac:dyDescent="0.25">
      <c r="AD6601" s="7" t="str">
        <f>IFERROR(VLOOKUP(J6601,'Chuyển Mã'!$B$3:$C$9,2,0),"")</f>
        <v/>
      </c>
      <c r="AE6601" s="7">
        <f t="shared" si="897"/>
        <v>0</v>
      </c>
      <c r="AF6601" s="7">
        <f t="shared" si="898"/>
        <v>0</v>
      </c>
    </row>
    <row r="6602" spans="30:32" x14ac:dyDescent="0.25">
      <c r="AD6602" s="7" t="str">
        <f>IFERROR(VLOOKUP(J6602,'Chuyển Mã'!$B$3:$C$9,2,0),"")</f>
        <v/>
      </c>
      <c r="AE6602" s="7">
        <f t="shared" si="897"/>
        <v>0</v>
      </c>
      <c r="AF6602" s="7">
        <f t="shared" si="898"/>
        <v>0</v>
      </c>
    </row>
    <row r="6603" spans="30:32" x14ac:dyDescent="0.25">
      <c r="AD6603" s="7" t="str">
        <f>IFERROR(VLOOKUP(J6603,'Chuyển Mã'!$B$3:$C$9,2,0),"")</f>
        <v/>
      </c>
      <c r="AE6603" s="7">
        <f t="shared" si="897"/>
        <v>0</v>
      </c>
      <c r="AF6603" s="7">
        <f t="shared" si="898"/>
        <v>0</v>
      </c>
    </row>
    <row r="6604" spans="30:32" x14ac:dyDescent="0.25">
      <c r="AD6604" s="7" t="str">
        <f>IFERROR(VLOOKUP(J6604,'Chuyển Mã'!$B$3:$C$9,2,0),"")</f>
        <v/>
      </c>
      <c r="AE6604" s="7">
        <f t="shared" si="897"/>
        <v>0</v>
      </c>
      <c r="AF6604" s="7">
        <f t="shared" si="898"/>
        <v>0</v>
      </c>
    </row>
    <row r="6605" spans="30:32" x14ac:dyDescent="0.25">
      <c r="AD6605" s="7" t="str">
        <f>IFERROR(VLOOKUP(J6605,'Chuyển Mã'!$B$3:$C$9,2,0),"")</f>
        <v/>
      </c>
      <c r="AE6605" s="7">
        <f t="shared" si="897"/>
        <v>0</v>
      </c>
      <c r="AF6605" s="7">
        <f t="shared" si="898"/>
        <v>0</v>
      </c>
    </row>
    <row r="6606" spans="30:32" x14ac:dyDescent="0.25">
      <c r="AD6606" s="7" t="str">
        <f>IFERROR(VLOOKUP(J6606,'Chuyển Mã'!$B$3:$C$9,2,0),"")</f>
        <v/>
      </c>
      <c r="AE6606" s="7">
        <f t="shared" si="897"/>
        <v>0</v>
      </c>
      <c r="AF6606" s="7">
        <f t="shared" si="898"/>
        <v>0</v>
      </c>
    </row>
    <row r="6607" spans="30:32" x14ac:dyDescent="0.25">
      <c r="AD6607" s="7" t="str">
        <f>IFERROR(VLOOKUP(J6607,'Chuyển Mã'!$B$3:$C$9,2,0),"")</f>
        <v/>
      </c>
      <c r="AE6607" s="7">
        <f t="shared" si="897"/>
        <v>0</v>
      </c>
      <c r="AF6607" s="7">
        <f t="shared" si="898"/>
        <v>0</v>
      </c>
    </row>
    <row r="6608" spans="30:32" x14ac:dyDescent="0.25">
      <c r="AD6608" s="7" t="str">
        <f>IFERROR(VLOOKUP(J6608,'Chuyển Mã'!$B$3:$C$9,2,0),"")</f>
        <v/>
      </c>
      <c r="AE6608" s="7">
        <f t="shared" si="897"/>
        <v>0</v>
      </c>
      <c r="AF6608" s="7">
        <f t="shared" si="898"/>
        <v>0</v>
      </c>
    </row>
    <row r="6609" spans="30:32" x14ac:dyDescent="0.25">
      <c r="AD6609" s="7" t="str">
        <f>IFERROR(VLOOKUP(J6609,'Chuyển Mã'!$B$3:$C$9,2,0),"")</f>
        <v/>
      </c>
      <c r="AE6609" s="7">
        <f t="shared" si="897"/>
        <v>0</v>
      </c>
      <c r="AF6609" s="7">
        <f t="shared" si="898"/>
        <v>0</v>
      </c>
    </row>
    <row r="6610" spans="30:32" x14ac:dyDescent="0.25">
      <c r="AD6610" s="7" t="str">
        <f>IFERROR(VLOOKUP(J6610,'Chuyển Mã'!$B$3:$C$9,2,0),"")</f>
        <v/>
      </c>
      <c r="AE6610" s="7">
        <f t="shared" si="897"/>
        <v>0</v>
      </c>
      <c r="AF6610" s="7">
        <f t="shared" si="898"/>
        <v>0</v>
      </c>
    </row>
    <row r="6611" spans="30:32" x14ac:dyDescent="0.25">
      <c r="AD6611" s="7" t="str">
        <f>IFERROR(VLOOKUP(J6611,'Chuyển Mã'!$B$3:$C$9,2,0),"")</f>
        <v/>
      </c>
      <c r="AE6611" s="7">
        <f t="shared" si="897"/>
        <v>0</v>
      </c>
      <c r="AF6611" s="7">
        <f t="shared" si="898"/>
        <v>0</v>
      </c>
    </row>
    <row r="6612" spans="30:32" x14ac:dyDescent="0.25">
      <c r="AD6612" s="7" t="str">
        <f>IFERROR(VLOOKUP(J6612,'Chuyển Mã'!$B$3:$C$9,2,0),"")</f>
        <v/>
      </c>
      <c r="AE6612" s="7">
        <f t="shared" si="897"/>
        <v>0</v>
      </c>
      <c r="AF6612" s="7">
        <f t="shared" si="898"/>
        <v>0</v>
      </c>
    </row>
    <row r="6613" spans="30:32" x14ac:dyDescent="0.25">
      <c r="AD6613" s="7" t="str">
        <f>IFERROR(VLOOKUP(J6613,'Chuyển Mã'!$B$3:$C$9,2,0),"")</f>
        <v/>
      </c>
      <c r="AE6613" s="7">
        <f t="shared" si="897"/>
        <v>0</v>
      </c>
      <c r="AF6613" s="7">
        <f t="shared" si="898"/>
        <v>0</v>
      </c>
    </row>
    <row r="6614" spans="30:32" x14ac:dyDescent="0.25">
      <c r="AD6614" s="7" t="str">
        <f>IFERROR(VLOOKUP(J6614,'Chuyển Mã'!$B$3:$C$9,2,0),"")</f>
        <v/>
      </c>
      <c r="AE6614" s="7">
        <f t="shared" si="897"/>
        <v>0</v>
      </c>
      <c r="AF6614" s="7">
        <f t="shared" si="898"/>
        <v>0</v>
      </c>
    </row>
    <row r="6615" spans="30:32" x14ac:dyDescent="0.25">
      <c r="AD6615" s="7" t="str">
        <f>IFERROR(VLOOKUP(J6615,'Chuyển Mã'!$B$3:$C$9,2,0),"")</f>
        <v/>
      </c>
      <c r="AE6615" s="7">
        <f t="shared" si="897"/>
        <v>0</v>
      </c>
      <c r="AF6615" s="7">
        <f t="shared" si="898"/>
        <v>0</v>
      </c>
    </row>
    <row r="6616" spans="30:32" x14ac:dyDescent="0.25">
      <c r="AD6616" s="7" t="str">
        <f>IFERROR(VLOOKUP(J6616,'Chuyển Mã'!$B$3:$C$9,2,0),"")</f>
        <v/>
      </c>
      <c r="AE6616" s="7">
        <f t="shared" si="897"/>
        <v>0</v>
      </c>
      <c r="AF6616" s="7">
        <f t="shared" si="898"/>
        <v>0</v>
      </c>
    </row>
    <row r="6617" spans="30:32" x14ac:dyDescent="0.25">
      <c r="AD6617" s="7" t="str">
        <f>IFERROR(VLOOKUP(J6617,'Chuyển Mã'!$B$3:$C$9,2,0),"")</f>
        <v/>
      </c>
      <c r="AE6617" s="7">
        <f t="shared" si="897"/>
        <v>0</v>
      </c>
      <c r="AF6617" s="7">
        <f t="shared" si="898"/>
        <v>0</v>
      </c>
    </row>
    <row r="6618" spans="30:32" x14ac:dyDescent="0.25">
      <c r="AD6618" s="7" t="str">
        <f>IFERROR(VLOOKUP(J6618,'Chuyển Mã'!$B$3:$C$9,2,0),"")</f>
        <v/>
      </c>
      <c r="AE6618" s="7">
        <f t="shared" si="897"/>
        <v>0</v>
      </c>
      <c r="AF6618" s="7">
        <f t="shared" si="898"/>
        <v>0</v>
      </c>
    </row>
    <row r="6619" spans="30:32" x14ac:dyDescent="0.25">
      <c r="AD6619" s="7" t="str">
        <f>IFERROR(VLOOKUP(J6619,'Chuyển Mã'!$B$3:$C$9,2,0),"")</f>
        <v/>
      </c>
      <c r="AE6619" s="7">
        <f t="shared" si="897"/>
        <v>0</v>
      </c>
      <c r="AF6619" s="7">
        <f t="shared" si="898"/>
        <v>0</v>
      </c>
    </row>
    <row r="6620" spans="30:32" x14ac:dyDescent="0.25">
      <c r="AD6620" s="7" t="str">
        <f>IFERROR(VLOOKUP(J6620,'Chuyển Mã'!$B$3:$C$9,2,0),"")</f>
        <v/>
      </c>
      <c r="AE6620" s="7">
        <f t="shared" si="897"/>
        <v>0</v>
      </c>
      <c r="AF6620" s="7">
        <f t="shared" si="898"/>
        <v>0</v>
      </c>
    </row>
    <row r="6621" spans="30:32" x14ac:dyDescent="0.25">
      <c r="AD6621" s="7" t="str">
        <f>IFERROR(VLOOKUP(J6621,'Chuyển Mã'!$B$3:$C$9,2,0),"")</f>
        <v/>
      </c>
      <c r="AE6621" s="7">
        <f t="shared" si="897"/>
        <v>0</v>
      </c>
      <c r="AF6621" s="7">
        <f t="shared" si="898"/>
        <v>0</v>
      </c>
    </row>
    <row r="6622" spans="30:32" x14ac:dyDescent="0.25">
      <c r="AD6622" s="7" t="str">
        <f>IFERROR(VLOOKUP(J6622,'Chuyển Mã'!$B$3:$C$9,2,0),"")</f>
        <v/>
      </c>
      <c r="AE6622" s="7">
        <f t="shared" si="897"/>
        <v>0</v>
      </c>
      <c r="AF6622" s="7">
        <f t="shared" si="898"/>
        <v>0</v>
      </c>
    </row>
    <row r="6623" spans="30:32" x14ac:dyDescent="0.25">
      <c r="AD6623" s="7" t="str">
        <f>IFERROR(VLOOKUP(J6623,'Chuyển Mã'!$B$3:$C$9,2,0),"")</f>
        <v/>
      </c>
      <c r="AE6623" s="7">
        <f t="shared" si="897"/>
        <v>0</v>
      </c>
      <c r="AF6623" s="7">
        <f t="shared" si="898"/>
        <v>0</v>
      </c>
    </row>
    <row r="6624" spans="30:32" x14ac:dyDescent="0.25">
      <c r="AD6624" s="7" t="str">
        <f>IFERROR(VLOOKUP(J6624,'Chuyển Mã'!$B$3:$C$9,2,0),"")</f>
        <v/>
      </c>
      <c r="AE6624" s="7">
        <f t="shared" si="897"/>
        <v>0</v>
      </c>
      <c r="AF6624" s="7">
        <f t="shared" si="898"/>
        <v>0</v>
      </c>
    </row>
    <row r="6625" spans="30:32" x14ac:dyDescent="0.25">
      <c r="AD6625" s="7" t="str">
        <f>IFERROR(VLOOKUP(J6625,'Chuyển Mã'!$B$3:$C$9,2,0),"")</f>
        <v/>
      </c>
      <c r="AE6625" s="7">
        <f t="shared" si="897"/>
        <v>0</v>
      </c>
      <c r="AF6625" s="7">
        <f t="shared" si="898"/>
        <v>0</v>
      </c>
    </row>
    <row r="6626" spans="30:32" x14ac:dyDescent="0.25">
      <c r="AD6626" s="7" t="str">
        <f>IFERROR(VLOOKUP(J6626,'Chuyển Mã'!$B$3:$C$9,2,0),"")</f>
        <v/>
      </c>
      <c r="AE6626" s="7">
        <f t="shared" si="897"/>
        <v>0</v>
      </c>
      <c r="AF6626" s="7">
        <f t="shared" si="898"/>
        <v>0</v>
      </c>
    </row>
    <row r="6627" spans="30:32" x14ac:dyDescent="0.25">
      <c r="AD6627" s="7" t="str">
        <f>IFERROR(VLOOKUP(J6627,'Chuyển Mã'!$B$3:$C$9,2,0),"")</f>
        <v/>
      </c>
      <c r="AE6627" s="7">
        <f t="shared" si="897"/>
        <v>0</v>
      </c>
      <c r="AF6627" s="7">
        <f t="shared" si="898"/>
        <v>0</v>
      </c>
    </row>
    <row r="6628" spans="30:32" x14ac:dyDescent="0.25">
      <c r="AD6628" s="7" t="str">
        <f>IFERROR(VLOOKUP(J6628,'Chuyển Mã'!$B$3:$C$9,2,0),"")</f>
        <v/>
      </c>
      <c r="AE6628" s="7">
        <f t="shared" si="897"/>
        <v>0</v>
      </c>
      <c r="AF6628" s="7">
        <f t="shared" si="898"/>
        <v>0</v>
      </c>
    </row>
    <row r="6629" spans="30:32" x14ac:dyDescent="0.25">
      <c r="AD6629" s="7" t="str">
        <f>IFERROR(VLOOKUP(J6629,'Chuyển Mã'!$B$3:$C$9,2,0),"")</f>
        <v/>
      </c>
      <c r="AE6629" s="7">
        <f t="shared" si="897"/>
        <v>0</v>
      </c>
      <c r="AF6629" s="7">
        <f t="shared" si="898"/>
        <v>0</v>
      </c>
    </row>
    <row r="6630" spans="30:32" x14ac:dyDescent="0.25">
      <c r="AD6630" s="7" t="str">
        <f>IFERROR(VLOOKUP(J6630,'Chuyển Mã'!$B$3:$C$9,2,0),"")</f>
        <v/>
      </c>
      <c r="AE6630" s="7">
        <f t="shared" si="897"/>
        <v>0</v>
      </c>
      <c r="AF6630" s="7">
        <f t="shared" si="898"/>
        <v>0</v>
      </c>
    </row>
    <row r="6631" spans="30:32" x14ac:dyDescent="0.25">
      <c r="AD6631" s="7" t="str">
        <f>IFERROR(VLOOKUP(J6631,'Chuyển Mã'!$B$3:$C$9,2,0),"")</f>
        <v/>
      </c>
      <c r="AE6631" s="7">
        <f t="shared" si="897"/>
        <v>0</v>
      </c>
      <c r="AF6631" s="7">
        <f t="shared" si="898"/>
        <v>0</v>
      </c>
    </row>
    <row r="6632" spans="30:32" x14ac:dyDescent="0.25">
      <c r="AD6632" s="7" t="str">
        <f>IFERROR(VLOOKUP(J6632,'Chuyển Mã'!$B$3:$C$9,2,0),"")</f>
        <v/>
      </c>
      <c r="AE6632" s="7">
        <f t="shared" si="897"/>
        <v>0</v>
      </c>
      <c r="AF6632" s="7">
        <f t="shared" si="898"/>
        <v>0</v>
      </c>
    </row>
    <row r="6633" spans="30:32" x14ac:dyDescent="0.25">
      <c r="AD6633" s="7" t="str">
        <f>IFERROR(VLOOKUP(J6633,'Chuyển Mã'!$B$3:$C$9,2,0),"")</f>
        <v/>
      </c>
      <c r="AE6633" s="7">
        <f t="shared" si="897"/>
        <v>0</v>
      </c>
      <c r="AF6633" s="7">
        <f t="shared" si="898"/>
        <v>0</v>
      </c>
    </row>
    <row r="6634" spans="30:32" x14ac:dyDescent="0.25">
      <c r="AD6634" s="7" t="str">
        <f>IFERROR(VLOOKUP(J6634,'Chuyển Mã'!$B$3:$C$9,2,0),"")</f>
        <v/>
      </c>
      <c r="AE6634" s="7">
        <f t="shared" si="897"/>
        <v>0</v>
      </c>
      <c r="AF6634" s="7">
        <f t="shared" si="898"/>
        <v>0</v>
      </c>
    </row>
    <row r="6635" spans="30:32" x14ac:dyDescent="0.25">
      <c r="AD6635" s="7" t="str">
        <f>IFERROR(VLOOKUP(J6635,'Chuyển Mã'!$B$3:$C$9,2,0),"")</f>
        <v/>
      </c>
      <c r="AE6635" s="7">
        <f t="shared" si="897"/>
        <v>0</v>
      </c>
      <c r="AF6635" s="7">
        <f t="shared" si="898"/>
        <v>0</v>
      </c>
    </row>
    <row r="6636" spans="30:32" x14ac:dyDescent="0.25">
      <c r="AD6636" s="7" t="str">
        <f>IFERROR(VLOOKUP(J6636,'Chuyển Mã'!$B$3:$C$9,2,0),"")</f>
        <v/>
      </c>
      <c r="AE6636" s="7">
        <f t="shared" si="897"/>
        <v>0</v>
      </c>
      <c r="AF6636" s="7">
        <f t="shared" si="898"/>
        <v>0</v>
      </c>
    </row>
    <row r="6637" spans="30:32" x14ac:dyDescent="0.25">
      <c r="AD6637" s="7" t="str">
        <f>IFERROR(VLOOKUP(J6637,'Chuyển Mã'!$B$3:$C$9,2,0),"")</f>
        <v/>
      </c>
      <c r="AE6637" s="7">
        <f t="shared" si="897"/>
        <v>0</v>
      </c>
      <c r="AF6637" s="7">
        <f t="shared" si="898"/>
        <v>0</v>
      </c>
    </row>
    <row r="6638" spans="30:32" x14ac:dyDescent="0.25">
      <c r="AD6638" s="7" t="str">
        <f>IFERROR(VLOOKUP(J6638,'Chuyển Mã'!$B$3:$C$9,2,0),"")</f>
        <v/>
      </c>
      <c r="AE6638" s="7">
        <f t="shared" si="897"/>
        <v>0</v>
      </c>
      <c r="AF6638" s="7">
        <f t="shared" si="898"/>
        <v>0</v>
      </c>
    </row>
    <row r="6639" spans="30:32" x14ac:dyDescent="0.25">
      <c r="AD6639" s="7" t="str">
        <f>IFERROR(VLOOKUP(J6639,'Chuyển Mã'!$B$3:$C$9,2,0),"")</f>
        <v/>
      </c>
      <c r="AE6639" s="7">
        <f t="shared" si="897"/>
        <v>0</v>
      </c>
      <c r="AF6639" s="7">
        <f t="shared" si="898"/>
        <v>0</v>
      </c>
    </row>
    <row r="6640" spans="30:32" x14ac:dyDescent="0.25">
      <c r="AD6640" s="7" t="str">
        <f>IFERROR(VLOOKUP(J6640,'Chuyển Mã'!$B$3:$C$9,2,0),"")</f>
        <v/>
      </c>
      <c r="AE6640" s="7">
        <f t="shared" si="897"/>
        <v>0</v>
      </c>
      <c r="AF6640" s="7">
        <f t="shared" si="898"/>
        <v>0</v>
      </c>
    </row>
    <row r="6641" spans="30:32" x14ac:dyDescent="0.25">
      <c r="AD6641" s="7" t="str">
        <f>IFERROR(VLOOKUP(J6641,'Chuyển Mã'!$B$3:$C$9,2,0),"")</f>
        <v/>
      </c>
      <c r="AE6641" s="7">
        <f t="shared" si="897"/>
        <v>0</v>
      </c>
      <c r="AF6641" s="7">
        <f t="shared" si="898"/>
        <v>0</v>
      </c>
    </row>
    <row r="6642" spans="30:32" x14ac:dyDescent="0.25">
      <c r="AD6642" s="7" t="str">
        <f>IFERROR(VLOOKUP(J6642,'Chuyển Mã'!$B$3:$C$9,2,0),"")</f>
        <v/>
      </c>
      <c r="AE6642" s="7">
        <f t="shared" si="897"/>
        <v>0</v>
      </c>
      <c r="AF6642" s="7">
        <f t="shared" si="898"/>
        <v>0</v>
      </c>
    </row>
    <row r="6643" spans="30:32" x14ac:dyDescent="0.25">
      <c r="AD6643" s="7" t="str">
        <f>IFERROR(VLOOKUP(J6643,'Chuyển Mã'!$B$3:$C$9,2,0),"")</f>
        <v/>
      </c>
      <c r="AE6643" s="7">
        <f t="shared" si="897"/>
        <v>0</v>
      </c>
      <c r="AF6643" s="7">
        <f t="shared" si="898"/>
        <v>0</v>
      </c>
    </row>
    <row r="6644" spans="30:32" x14ac:dyDescent="0.25">
      <c r="AD6644" s="7" t="str">
        <f>IFERROR(VLOOKUP(J6644,'Chuyển Mã'!$B$3:$C$9,2,0),"")</f>
        <v/>
      </c>
      <c r="AE6644" s="7">
        <f t="shared" si="897"/>
        <v>0</v>
      </c>
      <c r="AF6644" s="7">
        <f t="shared" si="898"/>
        <v>0</v>
      </c>
    </row>
    <row r="6645" spans="30:32" x14ac:dyDescent="0.25">
      <c r="AD6645" s="7" t="str">
        <f>IFERROR(VLOOKUP(J6645,'Chuyển Mã'!$B$3:$C$9,2,0),"")</f>
        <v/>
      </c>
      <c r="AE6645" s="7">
        <f t="shared" si="897"/>
        <v>0</v>
      </c>
      <c r="AF6645" s="7">
        <f t="shared" si="898"/>
        <v>0</v>
      </c>
    </row>
    <row r="6646" spans="30:32" x14ac:dyDescent="0.25">
      <c r="AD6646" s="7" t="str">
        <f>IFERROR(VLOOKUP(J6646,'Chuyển Mã'!$B$3:$C$9,2,0),"")</f>
        <v/>
      </c>
      <c r="AE6646" s="7">
        <f t="shared" si="897"/>
        <v>0</v>
      </c>
      <c r="AF6646" s="7">
        <f t="shared" si="898"/>
        <v>0</v>
      </c>
    </row>
    <row r="6647" spans="30:32" x14ac:dyDescent="0.25">
      <c r="AD6647" s="7" t="str">
        <f>IFERROR(VLOOKUP(J6647,'Chuyển Mã'!$B$3:$C$9,2,0),"")</f>
        <v/>
      </c>
      <c r="AE6647" s="7">
        <f t="shared" si="897"/>
        <v>0</v>
      </c>
      <c r="AF6647" s="7">
        <f t="shared" si="898"/>
        <v>0</v>
      </c>
    </row>
    <row r="6648" spans="30:32" x14ac:dyDescent="0.25">
      <c r="AD6648" s="7" t="str">
        <f>IFERROR(VLOOKUP(J6648,'Chuyển Mã'!$B$3:$C$9,2,0),"")</f>
        <v/>
      </c>
      <c r="AE6648" s="7">
        <f t="shared" si="897"/>
        <v>0</v>
      </c>
      <c r="AF6648" s="7">
        <f t="shared" si="898"/>
        <v>0</v>
      </c>
    </row>
    <row r="6649" spans="30:32" x14ac:dyDescent="0.25">
      <c r="AD6649" s="7" t="str">
        <f>IFERROR(VLOOKUP(J6649,'Chuyển Mã'!$B$3:$C$9,2,0),"")</f>
        <v/>
      </c>
      <c r="AE6649" s="7">
        <f t="shared" si="897"/>
        <v>0</v>
      </c>
      <c r="AF6649" s="7">
        <f t="shared" si="898"/>
        <v>0</v>
      </c>
    </row>
    <row r="6650" spans="30:32" x14ac:dyDescent="0.25">
      <c r="AD6650" s="7" t="str">
        <f>IFERROR(VLOOKUP(J6650,'Chuyển Mã'!$B$3:$C$9,2,0),"")</f>
        <v/>
      </c>
      <c r="AE6650" s="7">
        <f t="shared" si="897"/>
        <v>0</v>
      </c>
      <c r="AF6650" s="7">
        <f t="shared" si="898"/>
        <v>0</v>
      </c>
    </row>
    <row r="6651" spans="30:32" x14ac:dyDescent="0.25">
      <c r="AD6651" s="7" t="str">
        <f>IFERROR(VLOOKUP(J6651,'Chuyển Mã'!$B$3:$C$9,2,0),"")</f>
        <v/>
      </c>
      <c r="AE6651" s="7">
        <f t="shared" si="897"/>
        <v>0</v>
      </c>
      <c r="AF6651" s="7">
        <f t="shared" si="898"/>
        <v>0</v>
      </c>
    </row>
    <row r="6652" spans="30:32" x14ac:dyDescent="0.25">
      <c r="AD6652" s="7" t="str">
        <f>IFERROR(VLOOKUP(J6652,'Chuyển Mã'!$B$3:$C$9,2,0),"")</f>
        <v/>
      </c>
      <c r="AE6652" s="7">
        <f t="shared" si="897"/>
        <v>0</v>
      </c>
      <c r="AF6652" s="7">
        <f t="shared" si="898"/>
        <v>0</v>
      </c>
    </row>
    <row r="6653" spans="30:32" x14ac:dyDescent="0.25">
      <c r="AD6653" s="7" t="str">
        <f>IFERROR(VLOOKUP(J6653,'Chuyển Mã'!$B$3:$C$9,2,0),"")</f>
        <v/>
      </c>
      <c r="AE6653" s="7">
        <f t="shared" si="897"/>
        <v>0</v>
      </c>
      <c r="AF6653" s="7">
        <f t="shared" si="898"/>
        <v>0</v>
      </c>
    </row>
    <row r="6654" spans="30:32" x14ac:dyDescent="0.25">
      <c r="AD6654" s="7" t="str">
        <f>IFERROR(VLOOKUP(J6654,'Chuyển Mã'!$B$3:$C$9,2,0),"")</f>
        <v/>
      </c>
      <c r="AE6654" s="7">
        <f t="shared" si="897"/>
        <v>0</v>
      </c>
      <c r="AF6654" s="7">
        <f t="shared" si="898"/>
        <v>0</v>
      </c>
    </row>
    <row r="6655" spans="30:32" x14ac:dyDescent="0.25">
      <c r="AD6655" s="7" t="str">
        <f>IFERROR(VLOOKUP(J6655,'Chuyển Mã'!$B$3:$C$9,2,0),"")</f>
        <v/>
      </c>
      <c r="AE6655" s="7">
        <f t="shared" si="897"/>
        <v>0</v>
      </c>
      <c r="AF6655" s="7">
        <f t="shared" si="898"/>
        <v>0</v>
      </c>
    </row>
    <row r="6656" spans="30:32" x14ac:dyDescent="0.25">
      <c r="AD6656" s="7" t="str">
        <f>IFERROR(VLOOKUP(J6656,'Chuyển Mã'!$B$3:$C$9,2,0),"")</f>
        <v/>
      </c>
      <c r="AE6656" s="7">
        <f t="shared" si="897"/>
        <v>0</v>
      </c>
      <c r="AF6656" s="7">
        <f t="shared" si="898"/>
        <v>0</v>
      </c>
    </row>
    <row r="6657" spans="30:32" x14ac:dyDescent="0.25">
      <c r="AD6657" s="7" t="str">
        <f>IFERROR(VLOOKUP(J6657,'Chuyển Mã'!$B$3:$C$9,2,0),"")</f>
        <v/>
      </c>
      <c r="AE6657" s="7">
        <f t="shared" si="897"/>
        <v>0</v>
      </c>
      <c r="AF6657" s="7">
        <f t="shared" si="898"/>
        <v>0</v>
      </c>
    </row>
    <row r="6658" spans="30:32" x14ac:dyDescent="0.25">
      <c r="AD6658" s="7" t="str">
        <f>IFERROR(VLOOKUP(J6658,'Chuyển Mã'!$B$3:$C$9,2,0),"")</f>
        <v/>
      </c>
      <c r="AE6658" s="7">
        <f t="shared" si="897"/>
        <v>0</v>
      </c>
      <c r="AF6658" s="7">
        <f t="shared" si="898"/>
        <v>0</v>
      </c>
    </row>
    <row r="6659" spans="30:32" x14ac:dyDescent="0.25">
      <c r="AD6659" s="7" t="str">
        <f>IFERROR(VLOOKUP(J6659,'Chuyển Mã'!$B$3:$C$9,2,0),"")</f>
        <v/>
      </c>
      <c r="AE6659" s="7">
        <f t="shared" ref="AE6659:AE6722" si="899">IFERROR(L6659,"")</f>
        <v>0</v>
      </c>
      <c r="AF6659" s="7">
        <f t="shared" ref="AF6659:AF6722" si="900">R6659</f>
        <v>0</v>
      </c>
    </row>
    <row r="6660" spans="30:32" x14ac:dyDescent="0.25">
      <c r="AD6660" s="7" t="str">
        <f>IFERROR(VLOOKUP(J6660,'Chuyển Mã'!$B$3:$C$9,2,0),"")</f>
        <v/>
      </c>
      <c r="AE6660" s="7">
        <f t="shared" si="899"/>
        <v>0</v>
      </c>
      <c r="AF6660" s="7">
        <f t="shared" si="900"/>
        <v>0</v>
      </c>
    </row>
    <row r="6661" spans="30:32" x14ac:dyDescent="0.25">
      <c r="AD6661" s="7" t="str">
        <f>IFERROR(VLOOKUP(J6661,'Chuyển Mã'!$B$3:$C$9,2,0),"")</f>
        <v/>
      </c>
      <c r="AE6661" s="7">
        <f t="shared" si="899"/>
        <v>0</v>
      </c>
      <c r="AF6661" s="7">
        <f t="shared" si="900"/>
        <v>0</v>
      </c>
    </row>
    <row r="6662" spans="30:32" x14ac:dyDescent="0.25">
      <c r="AD6662" s="7" t="str">
        <f>IFERROR(VLOOKUP(J6662,'Chuyển Mã'!$B$3:$C$9,2,0),"")</f>
        <v/>
      </c>
      <c r="AE6662" s="7">
        <f t="shared" si="899"/>
        <v>0</v>
      </c>
      <c r="AF6662" s="7">
        <f t="shared" si="900"/>
        <v>0</v>
      </c>
    </row>
    <row r="6663" spans="30:32" x14ac:dyDescent="0.25">
      <c r="AD6663" s="7" t="str">
        <f>IFERROR(VLOOKUP(J6663,'Chuyển Mã'!$B$3:$C$9,2,0),"")</f>
        <v/>
      </c>
      <c r="AE6663" s="7">
        <f t="shared" si="899"/>
        <v>0</v>
      </c>
      <c r="AF6663" s="7">
        <f t="shared" si="900"/>
        <v>0</v>
      </c>
    </row>
    <row r="6664" spans="30:32" x14ac:dyDescent="0.25">
      <c r="AD6664" s="7" t="str">
        <f>IFERROR(VLOOKUP(J6664,'Chuyển Mã'!$B$3:$C$9,2,0),"")</f>
        <v/>
      </c>
      <c r="AE6664" s="7">
        <f t="shared" si="899"/>
        <v>0</v>
      </c>
      <c r="AF6664" s="7">
        <f t="shared" si="900"/>
        <v>0</v>
      </c>
    </row>
    <row r="6665" spans="30:32" x14ac:dyDescent="0.25">
      <c r="AD6665" s="7" t="str">
        <f>IFERROR(VLOOKUP(J6665,'Chuyển Mã'!$B$3:$C$9,2,0),"")</f>
        <v/>
      </c>
      <c r="AE6665" s="7">
        <f t="shared" si="899"/>
        <v>0</v>
      </c>
      <c r="AF6665" s="7">
        <f t="shared" si="900"/>
        <v>0</v>
      </c>
    </row>
    <row r="6666" spans="30:32" x14ac:dyDescent="0.25">
      <c r="AD6666" s="7" t="str">
        <f>IFERROR(VLOOKUP(J6666,'Chuyển Mã'!$B$3:$C$9,2,0),"")</f>
        <v/>
      </c>
      <c r="AE6666" s="7">
        <f t="shared" si="899"/>
        <v>0</v>
      </c>
      <c r="AF6666" s="7">
        <f t="shared" si="900"/>
        <v>0</v>
      </c>
    </row>
    <row r="6667" spans="30:32" x14ac:dyDescent="0.25">
      <c r="AD6667" s="7" t="str">
        <f>IFERROR(VLOOKUP(J6667,'Chuyển Mã'!$B$3:$C$9,2,0),"")</f>
        <v/>
      </c>
      <c r="AE6667" s="7">
        <f t="shared" si="899"/>
        <v>0</v>
      </c>
      <c r="AF6667" s="7">
        <f t="shared" si="900"/>
        <v>0</v>
      </c>
    </row>
    <row r="6668" spans="30:32" x14ac:dyDescent="0.25">
      <c r="AD6668" s="7" t="str">
        <f>IFERROR(VLOOKUP(J6668,'Chuyển Mã'!$B$3:$C$9,2,0),"")</f>
        <v/>
      </c>
      <c r="AE6668" s="7">
        <f t="shared" si="899"/>
        <v>0</v>
      </c>
      <c r="AF6668" s="7">
        <f t="shared" si="900"/>
        <v>0</v>
      </c>
    </row>
    <row r="6669" spans="30:32" x14ac:dyDescent="0.25">
      <c r="AD6669" s="7" t="str">
        <f>IFERROR(VLOOKUP(J6669,'Chuyển Mã'!$B$3:$C$9,2,0),"")</f>
        <v/>
      </c>
      <c r="AE6669" s="7">
        <f t="shared" si="899"/>
        <v>0</v>
      </c>
      <c r="AF6669" s="7">
        <f t="shared" si="900"/>
        <v>0</v>
      </c>
    </row>
    <row r="6670" spans="30:32" x14ac:dyDescent="0.25">
      <c r="AD6670" s="7" t="str">
        <f>IFERROR(VLOOKUP(J6670,'Chuyển Mã'!$B$3:$C$9,2,0),"")</f>
        <v/>
      </c>
      <c r="AE6670" s="7">
        <f t="shared" si="899"/>
        <v>0</v>
      </c>
      <c r="AF6670" s="7">
        <f t="shared" si="900"/>
        <v>0</v>
      </c>
    </row>
    <row r="6671" spans="30:32" x14ac:dyDescent="0.25">
      <c r="AD6671" s="7" t="str">
        <f>IFERROR(VLOOKUP(J6671,'Chuyển Mã'!$B$3:$C$9,2,0),"")</f>
        <v/>
      </c>
      <c r="AE6671" s="7">
        <f t="shared" si="899"/>
        <v>0</v>
      </c>
      <c r="AF6671" s="7">
        <f t="shared" si="900"/>
        <v>0</v>
      </c>
    </row>
    <row r="6672" spans="30:32" x14ac:dyDescent="0.25">
      <c r="AD6672" s="7" t="str">
        <f>IFERROR(VLOOKUP(J6672,'Chuyển Mã'!$B$3:$C$9,2,0),"")</f>
        <v/>
      </c>
      <c r="AE6672" s="7">
        <f t="shared" si="899"/>
        <v>0</v>
      </c>
      <c r="AF6672" s="7">
        <f t="shared" si="900"/>
        <v>0</v>
      </c>
    </row>
    <row r="6673" spans="30:32" x14ac:dyDescent="0.25">
      <c r="AD6673" s="7" t="str">
        <f>IFERROR(VLOOKUP(J6673,'Chuyển Mã'!$B$3:$C$9,2,0),"")</f>
        <v/>
      </c>
      <c r="AE6673" s="7">
        <f t="shared" si="899"/>
        <v>0</v>
      </c>
      <c r="AF6673" s="7">
        <f t="shared" si="900"/>
        <v>0</v>
      </c>
    </row>
    <row r="6674" spans="30:32" x14ac:dyDescent="0.25">
      <c r="AD6674" s="7" t="str">
        <f>IFERROR(VLOOKUP(J6674,'Chuyển Mã'!$B$3:$C$9,2,0),"")</f>
        <v/>
      </c>
      <c r="AE6674" s="7">
        <f t="shared" si="899"/>
        <v>0</v>
      </c>
      <c r="AF6674" s="7">
        <f t="shared" si="900"/>
        <v>0</v>
      </c>
    </row>
    <row r="6675" spans="30:32" x14ac:dyDescent="0.25">
      <c r="AD6675" s="7" t="str">
        <f>IFERROR(VLOOKUP(J6675,'Chuyển Mã'!$B$3:$C$9,2,0),"")</f>
        <v/>
      </c>
      <c r="AE6675" s="7">
        <f t="shared" si="899"/>
        <v>0</v>
      </c>
      <c r="AF6675" s="7">
        <f t="shared" si="900"/>
        <v>0</v>
      </c>
    </row>
    <row r="6676" spans="30:32" x14ac:dyDescent="0.25">
      <c r="AD6676" s="7" t="str">
        <f>IFERROR(VLOOKUP(J6676,'Chuyển Mã'!$B$3:$C$9,2,0),"")</f>
        <v/>
      </c>
      <c r="AE6676" s="7">
        <f t="shared" si="899"/>
        <v>0</v>
      </c>
      <c r="AF6676" s="7">
        <f t="shared" si="900"/>
        <v>0</v>
      </c>
    </row>
    <row r="6677" spans="30:32" x14ac:dyDescent="0.25">
      <c r="AD6677" s="7" t="str">
        <f>IFERROR(VLOOKUP(J6677,'Chuyển Mã'!$B$3:$C$9,2,0),"")</f>
        <v/>
      </c>
      <c r="AE6677" s="7">
        <f t="shared" si="899"/>
        <v>0</v>
      </c>
      <c r="AF6677" s="7">
        <f t="shared" si="900"/>
        <v>0</v>
      </c>
    </row>
    <row r="6678" spans="30:32" x14ac:dyDescent="0.25">
      <c r="AD6678" s="7" t="str">
        <f>IFERROR(VLOOKUP(J6678,'Chuyển Mã'!$B$3:$C$9,2,0),"")</f>
        <v/>
      </c>
      <c r="AE6678" s="7">
        <f t="shared" si="899"/>
        <v>0</v>
      </c>
      <c r="AF6678" s="7">
        <f t="shared" si="900"/>
        <v>0</v>
      </c>
    </row>
    <row r="6679" spans="30:32" x14ac:dyDescent="0.25">
      <c r="AD6679" s="7" t="str">
        <f>IFERROR(VLOOKUP(J6679,'Chuyển Mã'!$B$3:$C$9,2,0),"")</f>
        <v/>
      </c>
      <c r="AE6679" s="7">
        <f t="shared" si="899"/>
        <v>0</v>
      </c>
      <c r="AF6679" s="7">
        <f t="shared" si="900"/>
        <v>0</v>
      </c>
    </row>
    <row r="6680" spans="30:32" x14ac:dyDescent="0.25">
      <c r="AD6680" s="7" t="str">
        <f>IFERROR(VLOOKUP(J6680,'Chuyển Mã'!$B$3:$C$9,2,0),"")</f>
        <v/>
      </c>
      <c r="AE6680" s="7">
        <f t="shared" si="899"/>
        <v>0</v>
      </c>
      <c r="AF6680" s="7">
        <f t="shared" si="900"/>
        <v>0</v>
      </c>
    </row>
    <row r="6681" spans="30:32" x14ac:dyDescent="0.25">
      <c r="AD6681" s="7" t="str">
        <f>IFERROR(VLOOKUP(J6681,'Chuyển Mã'!$B$3:$C$9,2,0),"")</f>
        <v/>
      </c>
      <c r="AE6681" s="7">
        <f t="shared" si="899"/>
        <v>0</v>
      </c>
      <c r="AF6681" s="7">
        <f t="shared" si="900"/>
        <v>0</v>
      </c>
    </row>
    <row r="6682" spans="30:32" x14ac:dyDescent="0.25">
      <c r="AD6682" s="7" t="str">
        <f>IFERROR(VLOOKUP(J6682,'Chuyển Mã'!$B$3:$C$9,2,0),"")</f>
        <v/>
      </c>
      <c r="AE6682" s="7">
        <f t="shared" si="899"/>
        <v>0</v>
      </c>
      <c r="AF6682" s="7">
        <f t="shared" si="900"/>
        <v>0</v>
      </c>
    </row>
    <row r="6683" spans="30:32" x14ac:dyDescent="0.25">
      <c r="AD6683" s="7" t="str">
        <f>IFERROR(VLOOKUP(J6683,'Chuyển Mã'!$B$3:$C$9,2,0),"")</f>
        <v/>
      </c>
      <c r="AE6683" s="7">
        <f t="shared" si="899"/>
        <v>0</v>
      </c>
      <c r="AF6683" s="7">
        <f t="shared" si="900"/>
        <v>0</v>
      </c>
    </row>
    <row r="6684" spans="30:32" x14ac:dyDescent="0.25">
      <c r="AD6684" s="7" t="str">
        <f>IFERROR(VLOOKUP(J6684,'Chuyển Mã'!$B$3:$C$9,2,0),"")</f>
        <v/>
      </c>
      <c r="AE6684" s="7">
        <f t="shared" si="899"/>
        <v>0</v>
      </c>
      <c r="AF6684" s="7">
        <f t="shared" si="900"/>
        <v>0</v>
      </c>
    </row>
    <row r="6685" spans="30:32" x14ac:dyDescent="0.25">
      <c r="AD6685" s="7" t="str">
        <f>IFERROR(VLOOKUP(J6685,'Chuyển Mã'!$B$3:$C$9,2,0),"")</f>
        <v/>
      </c>
      <c r="AE6685" s="7">
        <f t="shared" si="899"/>
        <v>0</v>
      </c>
      <c r="AF6685" s="7">
        <f t="shared" si="900"/>
        <v>0</v>
      </c>
    </row>
    <row r="6686" spans="30:32" x14ac:dyDescent="0.25">
      <c r="AD6686" s="7" t="str">
        <f>IFERROR(VLOOKUP(J6686,'Chuyển Mã'!$B$3:$C$9,2,0),"")</f>
        <v/>
      </c>
      <c r="AE6686" s="7">
        <f t="shared" si="899"/>
        <v>0</v>
      </c>
      <c r="AF6686" s="7">
        <f t="shared" si="900"/>
        <v>0</v>
      </c>
    </row>
    <row r="6687" spans="30:32" x14ac:dyDescent="0.25">
      <c r="AD6687" s="7" t="str">
        <f>IFERROR(VLOOKUP(J6687,'Chuyển Mã'!$B$3:$C$9,2,0),"")</f>
        <v/>
      </c>
      <c r="AE6687" s="7">
        <f t="shared" si="899"/>
        <v>0</v>
      </c>
      <c r="AF6687" s="7">
        <f t="shared" si="900"/>
        <v>0</v>
      </c>
    </row>
    <row r="6688" spans="30:32" x14ac:dyDescent="0.25">
      <c r="AD6688" s="7" t="str">
        <f>IFERROR(VLOOKUP(J6688,'Chuyển Mã'!$B$3:$C$9,2,0),"")</f>
        <v/>
      </c>
      <c r="AE6688" s="7">
        <f t="shared" si="899"/>
        <v>0</v>
      </c>
      <c r="AF6688" s="7">
        <f t="shared" si="900"/>
        <v>0</v>
      </c>
    </row>
    <row r="6689" spans="30:32" x14ac:dyDescent="0.25">
      <c r="AD6689" s="7" t="str">
        <f>IFERROR(VLOOKUP(J6689,'Chuyển Mã'!$B$3:$C$9,2,0),"")</f>
        <v/>
      </c>
      <c r="AE6689" s="7">
        <f t="shared" si="899"/>
        <v>0</v>
      </c>
      <c r="AF6689" s="7">
        <f t="shared" si="900"/>
        <v>0</v>
      </c>
    </row>
    <row r="6690" spans="30:32" x14ac:dyDescent="0.25">
      <c r="AD6690" s="7" t="str">
        <f>IFERROR(VLOOKUP(J6690,'Chuyển Mã'!$B$3:$C$9,2,0),"")</f>
        <v/>
      </c>
      <c r="AE6690" s="7">
        <f t="shared" si="899"/>
        <v>0</v>
      </c>
      <c r="AF6690" s="7">
        <f t="shared" si="900"/>
        <v>0</v>
      </c>
    </row>
    <row r="6691" spans="30:32" x14ac:dyDescent="0.25">
      <c r="AD6691" s="7" t="str">
        <f>IFERROR(VLOOKUP(J6691,'Chuyển Mã'!$B$3:$C$9,2,0),"")</f>
        <v/>
      </c>
      <c r="AE6691" s="7">
        <f t="shared" si="899"/>
        <v>0</v>
      </c>
      <c r="AF6691" s="7">
        <f t="shared" si="900"/>
        <v>0</v>
      </c>
    </row>
    <row r="6692" spans="30:32" x14ac:dyDescent="0.25">
      <c r="AD6692" s="7" t="str">
        <f>IFERROR(VLOOKUP(J6692,'Chuyển Mã'!$B$3:$C$9,2,0),"")</f>
        <v/>
      </c>
      <c r="AE6692" s="7">
        <f t="shared" si="899"/>
        <v>0</v>
      </c>
      <c r="AF6692" s="7">
        <f t="shared" si="900"/>
        <v>0</v>
      </c>
    </row>
    <row r="6693" spans="30:32" x14ac:dyDescent="0.25">
      <c r="AD6693" s="7" t="str">
        <f>IFERROR(VLOOKUP(J6693,'Chuyển Mã'!$B$3:$C$9,2,0),"")</f>
        <v/>
      </c>
      <c r="AE6693" s="7">
        <f t="shared" si="899"/>
        <v>0</v>
      </c>
      <c r="AF6693" s="7">
        <f t="shared" si="900"/>
        <v>0</v>
      </c>
    </row>
    <row r="6694" spans="30:32" x14ac:dyDescent="0.25">
      <c r="AD6694" s="7" t="str">
        <f>IFERROR(VLOOKUP(J6694,'Chuyển Mã'!$B$3:$C$9,2,0),"")</f>
        <v/>
      </c>
      <c r="AE6694" s="7">
        <f t="shared" si="899"/>
        <v>0</v>
      </c>
      <c r="AF6694" s="7">
        <f t="shared" si="900"/>
        <v>0</v>
      </c>
    </row>
    <row r="6695" spans="30:32" x14ac:dyDescent="0.25">
      <c r="AD6695" s="7" t="str">
        <f>IFERROR(VLOOKUP(J6695,'Chuyển Mã'!$B$3:$C$9,2,0),"")</f>
        <v/>
      </c>
      <c r="AE6695" s="7">
        <f t="shared" si="899"/>
        <v>0</v>
      </c>
      <c r="AF6695" s="7">
        <f t="shared" si="900"/>
        <v>0</v>
      </c>
    </row>
    <row r="6696" spans="30:32" x14ac:dyDescent="0.25">
      <c r="AD6696" s="7" t="str">
        <f>IFERROR(VLOOKUP(J6696,'Chuyển Mã'!$B$3:$C$9,2,0),"")</f>
        <v/>
      </c>
      <c r="AE6696" s="7">
        <f t="shared" si="899"/>
        <v>0</v>
      </c>
      <c r="AF6696" s="7">
        <f t="shared" si="900"/>
        <v>0</v>
      </c>
    </row>
    <row r="6697" spans="30:32" x14ac:dyDescent="0.25">
      <c r="AD6697" s="7" t="str">
        <f>IFERROR(VLOOKUP(J6697,'Chuyển Mã'!$B$3:$C$9,2,0),"")</f>
        <v/>
      </c>
      <c r="AE6697" s="7">
        <f t="shared" si="899"/>
        <v>0</v>
      </c>
      <c r="AF6697" s="7">
        <f t="shared" si="900"/>
        <v>0</v>
      </c>
    </row>
    <row r="6698" spans="30:32" x14ac:dyDescent="0.25">
      <c r="AD6698" s="7" t="str">
        <f>IFERROR(VLOOKUP(J6698,'Chuyển Mã'!$B$3:$C$9,2,0),"")</f>
        <v/>
      </c>
      <c r="AE6698" s="7">
        <f t="shared" si="899"/>
        <v>0</v>
      </c>
      <c r="AF6698" s="7">
        <f t="shared" si="900"/>
        <v>0</v>
      </c>
    </row>
    <row r="6699" spans="30:32" x14ac:dyDescent="0.25">
      <c r="AD6699" s="7" t="str">
        <f>IFERROR(VLOOKUP(J6699,'Chuyển Mã'!$B$3:$C$9,2,0),"")</f>
        <v/>
      </c>
      <c r="AE6699" s="7">
        <f t="shared" si="899"/>
        <v>0</v>
      </c>
      <c r="AF6699" s="7">
        <f t="shared" si="900"/>
        <v>0</v>
      </c>
    </row>
    <row r="6700" spans="30:32" x14ac:dyDescent="0.25">
      <c r="AD6700" s="7" t="str">
        <f>IFERROR(VLOOKUP(J6700,'Chuyển Mã'!$B$3:$C$9,2,0),"")</f>
        <v/>
      </c>
      <c r="AE6700" s="7">
        <f t="shared" si="899"/>
        <v>0</v>
      </c>
      <c r="AF6700" s="7">
        <f t="shared" si="900"/>
        <v>0</v>
      </c>
    </row>
    <row r="6701" spans="30:32" x14ac:dyDescent="0.25">
      <c r="AD6701" s="7" t="str">
        <f>IFERROR(VLOOKUP(J6701,'Chuyển Mã'!$B$3:$C$9,2,0),"")</f>
        <v/>
      </c>
      <c r="AE6701" s="7">
        <f t="shared" si="899"/>
        <v>0</v>
      </c>
      <c r="AF6701" s="7">
        <f t="shared" si="900"/>
        <v>0</v>
      </c>
    </row>
    <row r="6702" spans="30:32" x14ac:dyDescent="0.25">
      <c r="AD6702" s="7" t="str">
        <f>IFERROR(VLOOKUP(J6702,'Chuyển Mã'!$B$3:$C$9,2,0),"")</f>
        <v/>
      </c>
      <c r="AE6702" s="7">
        <f t="shared" si="899"/>
        <v>0</v>
      </c>
      <c r="AF6702" s="7">
        <f t="shared" si="900"/>
        <v>0</v>
      </c>
    </row>
    <row r="6703" spans="30:32" x14ac:dyDescent="0.25">
      <c r="AD6703" s="7" t="str">
        <f>IFERROR(VLOOKUP(J6703,'Chuyển Mã'!$B$3:$C$9,2,0),"")</f>
        <v/>
      </c>
      <c r="AE6703" s="7">
        <f t="shared" si="899"/>
        <v>0</v>
      </c>
      <c r="AF6703" s="7">
        <f t="shared" si="900"/>
        <v>0</v>
      </c>
    </row>
    <row r="6704" spans="30:32" x14ac:dyDescent="0.25">
      <c r="AD6704" s="7" t="str">
        <f>IFERROR(VLOOKUP(J6704,'Chuyển Mã'!$B$3:$C$9,2,0),"")</f>
        <v/>
      </c>
      <c r="AE6704" s="7">
        <f t="shared" si="899"/>
        <v>0</v>
      </c>
      <c r="AF6704" s="7">
        <f t="shared" si="900"/>
        <v>0</v>
      </c>
    </row>
    <row r="6705" spans="30:32" x14ac:dyDescent="0.25">
      <c r="AD6705" s="7" t="str">
        <f>IFERROR(VLOOKUP(J6705,'Chuyển Mã'!$B$3:$C$9,2,0),"")</f>
        <v/>
      </c>
      <c r="AE6705" s="7">
        <f t="shared" si="899"/>
        <v>0</v>
      </c>
      <c r="AF6705" s="7">
        <f t="shared" si="900"/>
        <v>0</v>
      </c>
    </row>
    <row r="6706" spans="30:32" x14ac:dyDescent="0.25">
      <c r="AD6706" s="7" t="str">
        <f>IFERROR(VLOOKUP(J6706,'Chuyển Mã'!$B$3:$C$9,2,0),"")</f>
        <v/>
      </c>
      <c r="AE6706" s="7">
        <f t="shared" si="899"/>
        <v>0</v>
      </c>
      <c r="AF6706" s="7">
        <f t="shared" si="900"/>
        <v>0</v>
      </c>
    </row>
    <row r="6707" spans="30:32" x14ac:dyDescent="0.25">
      <c r="AD6707" s="7" t="str">
        <f>IFERROR(VLOOKUP(J6707,'Chuyển Mã'!$B$3:$C$9,2,0),"")</f>
        <v/>
      </c>
      <c r="AE6707" s="7">
        <f t="shared" si="899"/>
        <v>0</v>
      </c>
      <c r="AF6707" s="7">
        <f t="shared" si="900"/>
        <v>0</v>
      </c>
    </row>
    <row r="6708" spans="30:32" x14ac:dyDescent="0.25">
      <c r="AD6708" s="7" t="str">
        <f>IFERROR(VLOOKUP(J6708,'Chuyển Mã'!$B$3:$C$9,2,0),"")</f>
        <v/>
      </c>
      <c r="AE6708" s="7">
        <f t="shared" si="899"/>
        <v>0</v>
      </c>
      <c r="AF6708" s="7">
        <f t="shared" si="900"/>
        <v>0</v>
      </c>
    </row>
    <row r="6709" spans="30:32" x14ac:dyDescent="0.25">
      <c r="AD6709" s="7" t="str">
        <f>IFERROR(VLOOKUP(J6709,'Chuyển Mã'!$B$3:$C$9,2,0),"")</f>
        <v/>
      </c>
      <c r="AE6709" s="7">
        <f t="shared" si="899"/>
        <v>0</v>
      </c>
      <c r="AF6709" s="7">
        <f t="shared" si="900"/>
        <v>0</v>
      </c>
    </row>
    <row r="6710" spans="30:32" x14ac:dyDescent="0.25">
      <c r="AD6710" s="7" t="str">
        <f>IFERROR(VLOOKUP(J6710,'Chuyển Mã'!$B$3:$C$9,2,0),"")</f>
        <v/>
      </c>
      <c r="AE6710" s="7">
        <f t="shared" si="899"/>
        <v>0</v>
      </c>
      <c r="AF6710" s="7">
        <f t="shared" si="900"/>
        <v>0</v>
      </c>
    </row>
    <row r="6711" spans="30:32" x14ac:dyDescent="0.25">
      <c r="AD6711" s="7" t="str">
        <f>IFERROR(VLOOKUP(J6711,'Chuyển Mã'!$B$3:$C$9,2,0),"")</f>
        <v/>
      </c>
      <c r="AE6711" s="7">
        <f t="shared" si="899"/>
        <v>0</v>
      </c>
      <c r="AF6711" s="7">
        <f t="shared" si="900"/>
        <v>0</v>
      </c>
    </row>
    <row r="6712" spans="30:32" x14ac:dyDescent="0.25">
      <c r="AD6712" s="7" t="str">
        <f>IFERROR(VLOOKUP(J6712,'Chuyển Mã'!$B$3:$C$9,2,0),"")</f>
        <v/>
      </c>
      <c r="AE6712" s="7">
        <f t="shared" si="899"/>
        <v>0</v>
      </c>
      <c r="AF6712" s="7">
        <f t="shared" si="900"/>
        <v>0</v>
      </c>
    </row>
    <row r="6713" spans="30:32" x14ac:dyDescent="0.25">
      <c r="AD6713" s="7" t="str">
        <f>IFERROR(VLOOKUP(J6713,'Chuyển Mã'!$B$3:$C$9,2,0),"")</f>
        <v/>
      </c>
      <c r="AE6713" s="7">
        <f t="shared" si="899"/>
        <v>0</v>
      </c>
      <c r="AF6713" s="7">
        <f t="shared" si="900"/>
        <v>0</v>
      </c>
    </row>
    <row r="6714" spans="30:32" x14ac:dyDescent="0.25">
      <c r="AD6714" s="7" t="str">
        <f>IFERROR(VLOOKUP(J6714,'Chuyển Mã'!$B$3:$C$9,2,0),"")</f>
        <v/>
      </c>
      <c r="AE6714" s="7">
        <f t="shared" si="899"/>
        <v>0</v>
      </c>
      <c r="AF6714" s="7">
        <f t="shared" si="900"/>
        <v>0</v>
      </c>
    </row>
    <row r="6715" spans="30:32" x14ac:dyDescent="0.25">
      <c r="AD6715" s="7" t="str">
        <f>IFERROR(VLOOKUP(J6715,'Chuyển Mã'!$B$3:$C$9,2,0),"")</f>
        <v/>
      </c>
      <c r="AE6715" s="7">
        <f t="shared" si="899"/>
        <v>0</v>
      </c>
      <c r="AF6715" s="7">
        <f t="shared" si="900"/>
        <v>0</v>
      </c>
    </row>
    <row r="6716" spans="30:32" x14ac:dyDescent="0.25">
      <c r="AD6716" s="7" t="str">
        <f>IFERROR(VLOOKUP(J6716,'Chuyển Mã'!$B$3:$C$9,2,0),"")</f>
        <v/>
      </c>
      <c r="AE6716" s="7">
        <f t="shared" si="899"/>
        <v>0</v>
      </c>
      <c r="AF6716" s="7">
        <f t="shared" si="900"/>
        <v>0</v>
      </c>
    </row>
    <row r="6717" spans="30:32" x14ac:dyDescent="0.25">
      <c r="AD6717" s="7" t="str">
        <f>IFERROR(VLOOKUP(J6717,'Chuyển Mã'!$B$3:$C$9,2,0),"")</f>
        <v/>
      </c>
      <c r="AE6717" s="7">
        <f t="shared" si="899"/>
        <v>0</v>
      </c>
      <c r="AF6717" s="7">
        <f t="shared" si="900"/>
        <v>0</v>
      </c>
    </row>
    <row r="6718" spans="30:32" x14ac:dyDescent="0.25">
      <c r="AD6718" s="7" t="str">
        <f>IFERROR(VLOOKUP(J6718,'Chuyển Mã'!$B$3:$C$9,2,0),"")</f>
        <v/>
      </c>
      <c r="AE6718" s="7">
        <f t="shared" si="899"/>
        <v>0</v>
      </c>
      <c r="AF6718" s="7">
        <f t="shared" si="900"/>
        <v>0</v>
      </c>
    </row>
    <row r="6719" spans="30:32" x14ac:dyDescent="0.25">
      <c r="AD6719" s="7" t="str">
        <f>IFERROR(VLOOKUP(J6719,'Chuyển Mã'!$B$3:$C$9,2,0),"")</f>
        <v/>
      </c>
      <c r="AE6719" s="7">
        <f t="shared" si="899"/>
        <v>0</v>
      </c>
      <c r="AF6719" s="7">
        <f t="shared" si="900"/>
        <v>0</v>
      </c>
    </row>
    <row r="6720" spans="30:32" x14ac:dyDescent="0.25">
      <c r="AD6720" s="7" t="str">
        <f>IFERROR(VLOOKUP(J6720,'Chuyển Mã'!$B$3:$C$9,2,0),"")</f>
        <v/>
      </c>
      <c r="AE6720" s="7">
        <f t="shared" si="899"/>
        <v>0</v>
      </c>
      <c r="AF6720" s="7">
        <f t="shared" si="900"/>
        <v>0</v>
      </c>
    </row>
    <row r="6721" spans="30:32" x14ac:dyDescent="0.25">
      <c r="AD6721" s="7" t="str">
        <f>IFERROR(VLOOKUP(J6721,'Chuyển Mã'!$B$3:$C$9,2,0),"")</f>
        <v/>
      </c>
      <c r="AE6721" s="7">
        <f t="shared" si="899"/>
        <v>0</v>
      </c>
      <c r="AF6721" s="7">
        <f t="shared" si="900"/>
        <v>0</v>
      </c>
    </row>
    <row r="6722" spans="30:32" x14ac:dyDescent="0.25">
      <c r="AD6722" s="7" t="str">
        <f>IFERROR(VLOOKUP(J6722,'Chuyển Mã'!$B$3:$C$9,2,0),"")</f>
        <v/>
      </c>
      <c r="AE6722" s="7">
        <f t="shared" si="899"/>
        <v>0</v>
      </c>
      <c r="AF6722" s="7">
        <f t="shared" si="900"/>
        <v>0</v>
      </c>
    </row>
    <row r="6723" spans="30:32" x14ac:dyDescent="0.25">
      <c r="AD6723" s="7" t="str">
        <f>IFERROR(VLOOKUP(J6723,'Chuyển Mã'!$B$3:$C$9,2,0),"")</f>
        <v/>
      </c>
      <c r="AE6723" s="7">
        <f t="shared" ref="AE6723:AE6786" si="901">IFERROR(L6723,"")</f>
        <v>0</v>
      </c>
      <c r="AF6723" s="7">
        <f t="shared" ref="AF6723:AF6786" si="902">R6723</f>
        <v>0</v>
      </c>
    </row>
    <row r="6724" spans="30:32" x14ac:dyDescent="0.25">
      <c r="AD6724" s="7" t="str">
        <f>IFERROR(VLOOKUP(J6724,'Chuyển Mã'!$B$3:$C$9,2,0),"")</f>
        <v/>
      </c>
      <c r="AE6724" s="7">
        <f t="shared" si="901"/>
        <v>0</v>
      </c>
      <c r="AF6724" s="7">
        <f t="shared" si="902"/>
        <v>0</v>
      </c>
    </row>
    <row r="6725" spans="30:32" x14ac:dyDescent="0.25">
      <c r="AD6725" s="7" t="str">
        <f>IFERROR(VLOOKUP(J6725,'Chuyển Mã'!$B$3:$C$9,2,0),"")</f>
        <v/>
      </c>
      <c r="AE6725" s="7">
        <f t="shared" si="901"/>
        <v>0</v>
      </c>
      <c r="AF6725" s="7">
        <f t="shared" si="902"/>
        <v>0</v>
      </c>
    </row>
    <row r="6726" spans="30:32" x14ac:dyDescent="0.25">
      <c r="AD6726" s="7" t="str">
        <f>IFERROR(VLOOKUP(J6726,'Chuyển Mã'!$B$3:$C$9,2,0),"")</f>
        <v/>
      </c>
      <c r="AE6726" s="7">
        <f t="shared" si="901"/>
        <v>0</v>
      </c>
      <c r="AF6726" s="7">
        <f t="shared" si="902"/>
        <v>0</v>
      </c>
    </row>
    <row r="6727" spans="30:32" x14ac:dyDescent="0.25">
      <c r="AD6727" s="7" t="str">
        <f>IFERROR(VLOOKUP(J6727,'Chuyển Mã'!$B$3:$C$9,2,0),"")</f>
        <v/>
      </c>
      <c r="AE6727" s="7">
        <f t="shared" si="901"/>
        <v>0</v>
      </c>
      <c r="AF6727" s="7">
        <f t="shared" si="902"/>
        <v>0</v>
      </c>
    </row>
    <row r="6728" spans="30:32" x14ac:dyDescent="0.25">
      <c r="AD6728" s="7" t="str">
        <f>IFERROR(VLOOKUP(J6728,'Chuyển Mã'!$B$3:$C$9,2,0),"")</f>
        <v/>
      </c>
      <c r="AE6728" s="7">
        <f t="shared" si="901"/>
        <v>0</v>
      </c>
      <c r="AF6728" s="7">
        <f t="shared" si="902"/>
        <v>0</v>
      </c>
    </row>
    <row r="6729" spans="30:32" x14ac:dyDescent="0.25">
      <c r="AD6729" s="7" t="str">
        <f>IFERROR(VLOOKUP(J6729,'Chuyển Mã'!$B$3:$C$9,2,0),"")</f>
        <v/>
      </c>
      <c r="AE6729" s="7">
        <f t="shared" si="901"/>
        <v>0</v>
      </c>
      <c r="AF6729" s="7">
        <f t="shared" si="902"/>
        <v>0</v>
      </c>
    </row>
    <row r="6730" spans="30:32" x14ac:dyDescent="0.25">
      <c r="AD6730" s="7" t="str">
        <f>IFERROR(VLOOKUP(J6730,'Chuyển Mã'!$B$3:$C$9,2,0),"")</f>
        <v/>
      </c>
      <c r="AE6730" s="7">
        <f t="shared" si="901"/>
        <v>0</v>
      </c>
      <c r="AF6730" s="7">
        <f t="shared" si="902"/>
        <v>0</v>
      </c>
    </row>
    <row r="6731" spans="30:32" x14ac:dyDescent="0.25">
      <c r="AD6731" s="7" t="str">
        <f>IFERROR(VLOOKUP(J6731,'Chuyển Mã'!$B$3:$C$9,2,0),"")</f>
        <v/>
      </c>
      <c r="AE6731" s="7">
        <f t="shared" si="901"/>
        <v>0</v>
      </c>
      <c r="AF6731" s="7">
        <f t="shared" si="902"/>
        <v>0</v>
      </c>
    </row>
    <row r="6732" spans="30:32" x14ac:dyDescent="0.25">
      <c r="AD6732" s="7" t="str">
        <f>IFERROR(VLOOKUP(J6732,'Chuyển Mã'!$B$3:$C$9,2,0),"")</f>
        <v/>
      </c>
      <c r="AE6732" s="7">
        <f t="shared" si="901"/>
        <v>0</v>
      </c>
      <c r="AF6732" s="7">
        <f t="shared" si="902"/>
        <v>0</v>
      </c>
    </row>
    <row r="6733" spans="30:32" x14ac:dyDescent="0.25">
      <c r="AD6733" s="7" t="str">
        <f>IFERROR(VLOOKUP(J6733,'Chuyển Mã'!$B$3:$C$9,2,0),"")</f>
        <v/>
      </c>
      <c r="AE6733" s="7">
        <f t="shared" si="901"/>
        <v>0</v>
      </c>
      <c r="AF6733" s="7">
        <f t="shared" si="902"/>
        <v>0</v>
      </c>
    </row>
    <row r="6734" spans="30:32" x14ac:dyDescent="0.25">
      <c r="AD6734" s="7" t="str">
        <f>IFERROR(VLOOKUP(J6734,'Chuyển Mã'!$B$3:$C$9,2,0),"")</f>
        <v/>
      </c>
      <c r="AE6734" s="7">
        <f t="shared" si="901"/>
        <v>0</v>
      </c>
      <c r="AF6734" s="7">
        <f t="shared" si="902"/>
        <v>0</v>
      </c>
    </row>
    <row r="6735" spans="30:32" x14ac:dyDescent="0.25">
      <c r="AD6735" s="7" t="str">
        <f>IFERROR(VLOOKUP(J6735,'Chuyển Mã'!$B$3:$C$9,2,0),"")</f>
        <v/>
      </c>
      <c r="AE6735" s="7">
        <f t="shared" si="901"/>
        <v>0</v>
      </c>
      <c r="AF6735" s="7">
        <f t="shared" si="902"/>
        <v>0</v>
      </c>
    </row>
    <row r="6736" spans="30:32" x14ac:dyDescent="0.25">
      <c r="AD6736" s="7" t="str">
        <f>IFERROR(VLOOKUP(J6736,'Chuyển Mã'!$B$3:$C$9,2,0),"")</f>
        <v/>
      </c>
      <c r="AE6736" s="7">
        <f t="shared" si="901"/>
        <v>0</v>
      </c>
      <c r="AF6736" s="7">
        <f t="shared" si="902"/>
        <v>0</v>
      </c>
    </row>
    <row r="6737" spans="30:32" x14ac:dyDescent="0.25">
      <c r="AD6737" s="7" t="str">
        <f>IFERROR(VLOOKUP(J6737,'Chuyển Mã'!$B$3:$C$9,2,0),"")</f>
        <v/>
      </c>
      <c r="AE6737" s="7">
        <f t="shared" si="901"/>
        <v>0</v>
      </c>
      <c r="AF6737" s="7">
        <f t="shared" si="902"/>
        <v>0</v>
      </c>
    </row>
    <row r="6738" spans="30:32" x14ac:dyDescent="0.25">
      <c r="AD6738" s="7" t="str">
        <f>IFERROR(VLOOKUP(J6738,'Chuyển Mã'!$B$3:$C$9,2,0),"")</f>
        <v/>
      </c>
      <c r="AE6738" s="7">
        <f t="shared" si="901"/>
        <v>0</v>
      </c>
      <c r="AF6738" s="7">
        <f t="shared" si="902"/>
        <v>0</v>
      </c>
    </row>
    <row r="6739" spans="30:32" x14ac:dyDescent="0.25">
      <c r="AD6739" s="7" t="str">
        <f>IFERROR(VLOOKUP(J6739,'Chuyển Mã'!$B$3:$C$9,2,0),"")</f>
        <v/>
      </c>
      <c r="AE6739" s="7">
        <f t="shared" si="901"/>
        <v>0</v>
      </c>
      <c r="AF6739" s="7">
        <f t="shared" si="902"/>
        <v>0</v>
      </c>
    </row>
    <row r="6740" spans="30:32" x14ac:dyDescent="0.25">
      <c r="AD6740" s="7" t="str">
        <f>IFERROR(VLOOKUP(J6740,'Chuyển Mã'!$B$3:$C$9,2,0),"")</f>
        <v/>
      </c>
      <c r="AE6740" s="7">
        <f t="shared" si="901"/>
        <v>0</v>
      </c>
      <c r="AF6740" s="7">
        <f t="shared" si="902"/>
        <v>0</v>
      </c>
    </row>
    <row r="6741" spans="30:32" x14ac:dyDescent="0.25">
      <c r="AD6741" s="7" t="str">
        <f>IFERROR(VLOOKUP(J6741,'Chuyển Mã'!$B$3:$C$9,2,0),"")</f>
        <v/>
      </c>
      <c r="AE6741" s="7">
        <f t="shared" si="901"/>
        <v>0</v>
      </c>
      <c r="AF6741" s="7">
        <f t="shared" si="902"/>
        <v>0</v>
      </c>
    </row>
    <row r="6742" spans="30:32" x14ac:dyDescent="0.25">
      <c r="AD6742" s="7" t="str">
        <f>IFERROR(VLOOKUP(J6742,'Chuyển Mã'!$B$3:$C$9,2,0),"")</f>
        <v/>
      </c>
      <c r="AE6742" s="7">
        <f t="shared" si="901"/>
        <v>0</v>
      </c>
      <c r="AF6742" s="7">
        <f t="shared" si="902"/>
        <v>0</v>
      </c>
    </row>
    <row r="6743" spans="30:32" x14ac:dyDescent="0.25">
      <c r="AD6743" s="7" t="str">
        <f>IFERROR(VLOOKUP(J6743,'Chuyển Mã'!$B$3:$C$9,2,0),"")</f>
        <v/>
      </c>
      <c r="AE6743" s="7">
        <f t="shared" si="901"/>
        <v>0</v>
      </c>
      <c r="AF6743" s="7">
        <f t="shared" si="902"/>
        <v>0</v>
      </c>
    </row>
    <row r="6744" spans="30:32" x14ac:dyDescent="0.25">
      <c r="AD6744" s="7" t="str">
        <f>IFERROR(VLOOKUP(J6744,'Chuyển Mã'!$B$3:$C$9,2,0),"")</f>
        <v/>
      </c>
      <c r="AE6744" s="7">
        <f t="shared" si="901"/>
        <v>0</v>
      </c>
      <c r="AF6744" s="7">
        <f t="shared" si="902"/>
        <v>0</v>
      </c>
    </row>
    <row r="6745" spans="30:32" x14ac:dyDescent="0.25">
      <c r="AD6745" s="7" t="str">
        <f>IFERROR(VLOOKUP(J6745,'Chuyển Mã'!$B$3:$C$9,2,0),"")</f>
        <v/>
      </c>
      <c r="AE6745" s="7">
        <f t="shared" si="901"/>
        <v>0</v>
      </c>
      <c r="AF6745" s="7">
        <f t="shared" si="902"/>
        <v>0</v>
      </c>
    </row>
    <row r="6746" spans="30:32" x14ac:dyDescent="0.25">
      <c r="AD6746" s="7" t="str">
        <f>IFERROR(VLOOKUP(J6746,'Chuyển Mã'!$B$3:$C$9,2,0),"")</f>
        <v/>
      </c>
      <c r="AE6746" s="7">
        <f t="shared" si="901"/>
        <v>0</v>
      </c>
      <c r="AF6746" s="7">
        <f t="shared" si="902"/>
        <v>0</v>
      </c>
    </row>
    <row r="6747" spans="30:32" x14ac:dyDescent="0.25">
      <c r="AD6747" s="7" t="str">
        <f>IFERROR(VLOOKUP(J6747,'Chuyển Mã'!$B$3:$C$9,2,0),"")</f>
        <v/>
      </c>
      <c r="AE6747" s="7">
        <f t="shared" si="901"/>
        <v>0</v>
      </c>
      <c r="AF6747" s="7">
        <f t="shared" si="902"/>
        <v>0</v>
      </c>
    </row>
    <row r="6748" spans="30:32" x14ac:dyDescent="0.25">
      <c r="AD6748" s="7" t="str">
        <f>IFERROR(VLOOKUP(J6748,'Chuyển Mã'!$B$3:$C$9,2,0),"")</f>
        <v/>
      </c>
      <c r="AE6748" s="7">
        <f t="shared" si="901"/>
        <v>0</v>
      </c>
      <c r="AF6748" s="7">
        <f t="shared" si="902"/>
        <v>0</v>
      </c>
    </row>
    <row r="6749" spans="30:32" x14ac:dyDescent="0.25">
      <c r="AD6749" s="7" t="str">
        <f>IFERROR(VLOOKUP(J6749,'Chuyển Mã'!$B$3:$C$9,2,0),"")</f>
        <v/>
      </c>
      <c r="AE6749" s="7">
        <f t="shared" si="901"/>
        <v>0</v>
      </c>
      <c r="AF6749" s="7">
        <f t="shared" si="902"/>
        <v>0</v>
      </c>
    </row>
    <row r="6750" spans="30:32" x14ac:dyDescent="0.25">
      <c r="AD6750" s="7" t="str">
        <f>IFERROR(VLOOKUP(J6750,'Chuyển Mã'!$B$3:$C$9,2,0),"")</f>
        <v/>
      </c>
      <c r="AE6750" s="7">
        <f t="shared" si="901"/>
        <v>0</v>
      </c>
      <c r="AF6750" s="7">
        <f t="shared" si="902"/>
        <v>0</v>
      </c>
    </row>
    <row r="6751" spans="30:32" x14ac:dyDescent="0.25">
      <c r="AD6751" s="7" t="str">
        <f>IFERROR(VLOOKUP(J6751,'Chuyển Mã'!$B$3:$C$9,2,0),"")</f>
        <v/>
      </c>
      <c r="AE6751" s="7">
        <f t="shared" si="901"/>
        <v>0</v>
      </c>
      <c r="AF6751" s="7">
        <f t="shared" si="902"/>
        <v>0</v>
      </c>
    </row>
    <row r="6752" spans="30:32" x14ac:dyDescent="0.25">
      <c r="AD6752" s="7" t="str">
        <f>IFERROR(VLOOKUP(J6752,'Chuyển Mã'!$B$3:$C$9,2,0),"")</f>
        <v/>
      </c>
      <c r="AE6752" s="7">
        <f t="shared" si="901"/>
        <v>0</v>
      </c>
      <c r="AF6752" s="7">
        <f t="shared" si="902"/>
        <v>0</v>
      </c>
    </row>
    <row r="6753" spans="30:32" x14ac:dyDescent="0.25">
      <c r="AD6753" s="7" t="str">
        <f>IFERROR(VLOOKUP(J6753,'Chuyển Mã'!$B$3:$C$9,2,0),"")</f>
        <v/>
      </c>
      <c r="AE6753" s="7">
        <f t="shared" si="901"/>
        <v>0</v>
      </c>
      <c r="AF6753" s="7">
        <f t="shared" si="902"/>
        <v>0</v>
      </c>
    </row>
    <row r="6754" spans="30:32" x14ac:dyDescent="0.25">
      <c r="AD6754" s="7" t="str">
        <f>IFERROR(VLOOKUP(J6754,'Chuyển Mã'!$B$3:$C$9,2,0),"")</f>
        <v/>
      </c>
      <c r="AE6754" s="7">
        <f t="shared" si="901"/>
        <v>0</v>
      </c>
      <c r="AF6754" s="7">
        <f t="shared" si="902"/>
        <v>0</v>
      </c>
    </row>
    <row r="6755" spans="30:32" x14ac:dyDescent="0.25">
      <c r="AD6755" s="7" t="str">
        <f>IFERROR(VLOOKUP(J6755,'Chuyển Mã'!$B$3:$C$9,2,0),"")</f>
        <v/>
      </c>
      <c r="AE6755" s="7">
        <f t="shared" si="901"/>
        <v>0</v>
      </c>
      <c r="AF6755" s="7">
        <f t="shared" si="902"/>
        <v>0</v>
      </c>
    </row>
    <row r="6756" spans="30:32" x14ac:dyDescent="0.25">
      <c r="AD6756" s="7" t="str">
        <f>IFERROR(VLOOKUP(J6756,'Chuyển Mã'!$B$3:$C$9,2,0),"")</f>
        <v/>
      </c>
      <c r="AE6756" s="7">
        <f t="shared" si="901"/>
        <v>0</v>
      </c>
      <c r="AF6756" s="7">
        <f t="shared" si="902"/>
        <v>0</v>
      </c>
    </row>
    <row r="6757" spans="30:32" x14ac:dyDescent="0.25">
      <c r="AD6757" s="7" t="str">
        <f>IFERROR(VLOOKUP(J6757,'Chuyển Mã'!$B$3:$C$9,2,0),"")</f>
        <v/>
      </c>
      <c r="AE6757" s="7">
        <f t="shared" si="901"/>
        <v>0</v>
      </c>
      <c r="AF6757" s="7">
        <f t="shared" si="902"/>
        <v>0</v>
      </c>
    </row>
    <row r="6758" spans="30:32" x14ac:dyDescent="0.25">
      <c r="AD6758" s="7" t="str">
        <f>IFERROR(VLOOKUP(J6758,'Chuyển Mã'!$B$3:$C$9,2,0),"")</f>
        <v/>
      </c>
      <c r="AE6758" s="7">
        <f t="shared" si="901"/>
        <v>0</v>
      </c>
      <c r="AF6758" s="7">
        <f t="shared" si="902"/>
        <v>0</v>
      </c>
    </row>
    <row r="6759" spans="30:32" x14ac:dyDescent="0.25">
      <c r="AD6759" s="7" t="str">
        <f>IFERROR(VLOOKUP(J6759,'Chuyển Mã'!$B$3:$C$9,2,0),"")</f>
        <v/>
      </c>
      <c r="AE6759" s="7">
        <f t="shared" si="901"/>
        <v>0</v>
      </c>
      <c r="AF6759" s="7">
        <f t="shared" si="902"/>
        <v>0</v>
      </c>
    </row>
    <row r="6760" spans="30:32" x14ac:dyDescent="0.25">
      <c r="AD6760" s="7" t="str">
        <f>IFERROR(VLOOKUP(J6760,'Chuyển Mã'!$B$3:$C$9,2,0),"")</f>
        <v/>
      </c>
      <c r="AE6760" s="7">
        <f t="shared" si="901"/>
        <v>0</v>
      </c>
      <c r="AF6760" s="7">
        <f t="shared" si="902"/>
        <v>0</v>
      </c>
    </row>
    <row r="6761" spans="30:32" x14ac:dyDescent="0.25">
      <c r="AD6761" s="7" t="str">
        <f>IFERROR(VLOOKUP(J6761,'Chuyển Mã'!$B$3:$C$9,2,0),"")</f>
        <v/>
      </c>
      <c r="AE6761" s="7">
        <f t="shared" si="901"/>
        <v>0</v>
      </c>
      <c r="AF6761" s="7">
        <f t="shared" si="902"/>
        <v>0</v>
      </c>
    </row>
    <row r="6762" spans="30:32" x14ac:dyDescent="0.25">
      <c r="AD6762" s="7" t="str">
        <f>IFERROR(VLOOKUP(J6762,'Chuyển Mã'!$B$3:$C$9,2,0),"")</f>
        <v/>
      </c>
      <c r="AE6762" s="7">
        <f t="shared" si="901"/>
        <v>0</v>
      </c>
      <c r="AF6762" s="7">
        <f t="shared" si="902"/>
        <v>0</v>
      </c>
    </row>
    <row r="6763" spans="30:32" x14ac:dyDescent="0.25">
      <c r="AD6763" s="7" t="str">
        <f>IFERROR(VLOOKUP(J6763,'Chuyển Mã'!$B$3:$C$9,2,0),"")</f>
        <v/>
      </c>
      <c r="AE6763" s="7">
        <f t="shared" si="901"/>
        <v>0</v>
      </c>
      <c r="AF6763" s="7">
        <f t="shared" si="902"/>
        <v>0</v>
      </c>
    </row>
    <row r="6764" spans="30:32" x14ac:dyDescent="0.25">
      <c r="AD6764" s="7" t="str">
        <f>IFERROR(VLOOKUP(J6764,'Chuyển Mã'!$B$3:$C$9,2,0),"")</f>
        <v/>
      </c>
      <c r="AE6764" s="7">
        <f t="shared" si="901"/>
        <v>0</v>
      </c>
      <c r="AF6764" s="7">
        <f t="shared" si="902"/>
        <v>0</v>
      </c>
    </row>
    <row r="6765" spans="30:32" x14ac:dyDescent="0.25">
      <c r="AD6765" s="7" t="str">
        <f>IFERROR(VLOOKUP(J6765,'Chuyển Mã'!$B$3:$C$9,2,0),"")</f>
        <v/>
      </c>
      <c r="AE6765" s="7">
        <f t="shared" si="901"/>
        <v>0</v>
      </c>
      <c r="AF6765" s="7">
        <f t="shared" si="902"/>
        <v>0</v>
      </c>
    </row>
    <row r="6766" spans="30:32" x14ac:dyDescent="0.25">
      <c r="AD6766" s="7" t="str">
        <f>IFERROR(VLOOKUP(J6766,'Chuyển Mã'!$B$3:$C$9,2,0),"")</f>
        <v/>
      </c>
      <c r="AE6766" s="7">
        <f t="shared" si="901"/>
        <v>0</v>
      </c>
      <c r="AF6766" s="7">
        <f t="shared" si="902"/>
        <v>0</v>
      </c>
    </row>
    <row r="6767" spans="30:32" x14ac:dyDescent="0.25">
      <c r="AD6767" s="7" t="str">
        <f>IFERROR(VLOOKUP(J6767,'Chuyển Mã'!$B$3:$C$9,2,0),"")</f>
        <v/>
      </c>
      <c r="AE6767" s="7">
        <f t="shared" si="901"/>
        <v>0</v>
      </c>
      <c r="AF6767" s="7">
        <f t="shared" si="902"/>
        <v>0</v>
      </c>
    </row>
    <row r="6768" spans="30:32" x14ac:dyDescent="0.25">
      <c r="AD6768" s="7" t="str">
        <f>IFERROR(VLOOKUP(J6768,'Chuyển Mã'!$B$3:$C$9,2,0),"")</f>
        <v/>
      </c>
      <c r="AE6768" s="7">
        <f t="shared" si="901"/>
        <v>0</v>
      </c>
      <c r="AF6768" s="7">
        <f t="shared" si="902"/>
        <v>0</v>
      </c>
    </row>
    <row r="6769" spans="30:32" x14ac:dyDescent="0.25">
      <c r="AD6769" s="7" t="str">
        <f>IFERROR(VLOOKUP(J6769,'Chuyển Mã'!$B$3:$C$9,2,0),"")</f>
        <v/>
      </c>
      <c r="AE6769" s="7">
        <f t="shared" si="901"/>
        <v>0</v>
      </c>
      <c r="AF6769" s="7">
        <f t="shared" si="902"/>
        <v>0</v>
      </c>
    </row>
    <row r="6770" spans="30:32" x14ac:dyDescent="0.25">
      <c r="AD6770" s="7" t="str">
        <f>IFERROR(VLOOKUP(J6770,'Chuyển Mã'!$B$3:$C$9,2,0),"")</f>
        <v/>
      </c>
      <c r="AE6770" s="7">
        <f t="shared" si="901"/>
        <v>0</v>
      </c>
      <c r="AF6770" s="7">
        <f t="shared" si="902"/>
        <v>0</v>
      </c>
    </row>
    <row r="6771" spans="30:32" x14ac:dyDescent="0.25">
      <c r="AD6771" s="7" t="str">
        <f>IFERROR(VLOOKUP(J6771,'Chuyển Mã'!$B$3:$C$9,2,0),"")</f>
        <v/>
      </c>
      <c r="AE6771" s="7">
        <f t="shared" si="901"/>
        <v>0</v>
      </c>
      <c r="AF6771" s="7">
        <f t="shared" si="902"/>
        <v>0</v>
      </c>
    </row>
    <row r="6772" spans="30:32" x14ac:dyDescent="0.25">
      <c r="AD6772" s="7" t="str">
        <f>IFERROR(VLOOKUP(J6772,'Chuyển Mã'!$B$3:$C$9,2,0),"")</f>
        <v/>
      </c>
      <c r="AE6772" s="7">
        <f t="shared" si="901"/>
        <v>0</v>
      </c>
      <c r="AF6772" s="7">
        <f t="shared" si="902"/>
        <v>0</v>
      </c>
    </row>
    <row r="6773" spans="30:32" x14ac:dyDescent="0.25">
      <c r="AD6773" s="7" t="str">
        <f>IFERROR(VLOOKUP(J6773,'Chuyển Mã'!$B$3:$C$9,2,0),"")</f>
        <v/>
      </c>
      <c r="AE6773" s="7">
        <f t="shared" si="901"/>
        <v>0</v>
      </c>
      <c r="AF6773" s="7">
        <f t="shared" si="902"/>
        <v>0</v>
      </c>
    </row>
    <row r="6774" spans="30:32" x14ac:dyDescent="0.25">
      <c r="AD6774" s="7" t="str">
        <f>IFERROR(VLOOKUP(J6774,'Chuyển Mã'!$B$3:$C$9,2,0),"")</f>
        <v/>
      </c>
      <c r="AE6774" s="7">
        <f t="shared" si="901"/>
        <v>0</v>
      </c>
      <c r="AF6774" s="7">
        <f t="shared" si="902"/>
        <v>0</v>
      </c>
    </row>
    <row r="6775" spans="30:32" x14ac:dyDescent="0.25">
      <c r="AD6775" s="7" t="str">
        <f>IFERROR(VLOOKUP(J6775,'Chuyển Mã'!$B$3:$C$9,2,0),"")</f>
        <v/>
      </c>
      <c r="AE6775" s="7">
        <f t="shared" si="901"/>
        <v>0</v>
      </c>
      <c r="AF6775" s="7">
        <f t="shared" si="902"/>
        <v>0</v>
      </c>
    </row>
    <row r="6776" spans="30:32" x14ac:dyDescent="0.25">
      <c r="AD6776" s="7" t="str">
        <f>IFERROR(VLOOKUP(J6776,'Chuyển Mã'!$B$3:$C$9,2,0),"")</f>
        <v/>
      </c>
      <c r="AE6776" s="7">
        <f t="shared" si="901"/>
        <v>0</v>
      </c>
      <c r="AF6776" s="7">
        <f t="shared" si="902"/>
        <v>0</v>
      </c>
    </row>
    <row r="6777" spans="30:32" x14ac:dyDescent="0.25">
      <c r="AD6777" s="7" t="str">
        <f>IFERROR(VLOOKUP(J6777,'Chuyển Mã'!$B$3:$C$9,2,0),"")</f>
        <v/>
      </c>
      <c r="AE6777" s="7">
        <f t="shared" si="901"/>
        <v>0</v>
      </c>
      <c r="AF6777" s="7">
        <f t="shared" si="902"/>
        <v>0</v>
      </c>
    </row>
    <row r="6778" spans="30:32" x14ac:dyDescent="0.25">
      <c r="AD6778" s="7" t="str">
        <f>IFERROR(VLOOKUP(J6778,'Chuyển Mã'!$B$3:$C$9,2,0),"")</f>
        <v/>
      </c>
      <c r="AE6778" s="7">
        <f t="shared" si="901"/>
        <v>0</v>
      </c>
      <c r="AF6778" s="7">
        <f t="shared" si="902"/>
        <v>0</v>
      </c>
    </row>
    <row r="6779" spans="30:32" x14ac:dyDescent="0.25">
      <c r="AD6779" s="7" t="str">
        <f>IFERROR(VLOOKUP(J6779,'Chuyển Mã'!$B$3:$C$9,2,0),"")</f>
        <v/>
      </c>
      <c r="AE6779" s="7">
        <f t="shared" si="901"/>
        <v>0</v>
      </c>
      <c r="AF6779" s="7">
        <f t="shared" si="902"/>
        <v>0</v>
      </c>
    </row>
    <row r="6780" spans="30:32" x14ac:dyDescent="0.25">
      <c r="AD6780" s="7" t="str">
        <f>IFERROR(VLOOKUP(J6780,'Chuyển Mã'!$B$3:$C$9,2,0),"")</f>
        <v/>
      </c>
      <c r="AE6780" s="7">
        <f t="shared" si="901"/>
        <v>0</v>
      </c>
      <c r="AF6780" s="7">
        <f t="shared" si="902"/>
        <v>0</v>
      </c>
    </row>
    <row r="6781" spans="30:32" x14ac:dyDescent="0.25">
      <c r="AD6781" s="7" t="str">
        <f>IFERROR(VLOOKUP(J6781,'Chuyển Mã'!$B$3:$C$9,2,0),"")</f>
        <v/>
      </c>
      <c r="AE6781" s="7">
        <f t="shared" si="901"/>
        <v>0</v>
      </c>
      <c r="AF6781" s="7">
        <f t="shared" si="902"/>
        <v>0</v>
      </c>
    </row>
    <row r="6782" spans="30:32" x14ac:dyDescent="0.25">
      <c r="AD6782" s="7" t="str">
        <f>IFERROR(VLOOKUP(J6782,'Chuyển Mã'!$B$3:$C$9,2,0),"")</f>
        <v/>
      </c>
      <c r="AE6782" s="7">
        <f t="shared" si="901"/>
        <v>0</v>
      </c>
      <c r="AF6782" s="7">
        <f t="shared" si="902"/>
        <v>0</v>
      </c>
    </row>
    <row r="6783" spans="30:32" x14ac:dyDescent="0.25">
      <c r="AD6783" s="7" t="str">
        <f>IFERROR(VLOOKUP(J6783,'Chuyển Mã'!$B$3:$C$9,2,0),"")</f>
        <v/>
      </c>
      <c r="AE6783" s="7">
        <f t="shared" si="901"/>
        <v>0</v>
      </c>
      <c r="AF6783" s="7">
        <f t="shared" si="902"/>
        <v>0</v>
      </c>
    </row>
    <row r="6784" spans="30:32" x14ac:dyDescent="0.25">
      <c r="AD6784" s="7" t="str">
        <f>IFERROR(VLOOKUP(J6784,'Chuyển Mã'!$B$3:$C$9,2,0),"")</f>
        <v/>
      </c>
      <c r="AE6784" s="7">
        <f t="shared" si="901"/>
        <v>0</v>
      </c>
      <c r="AF6784" s="7">
        <f t="shared" si="902"/>
        <v>0</v>
      </c>
    </row>
    <row r="6785" spans="30:32" x14ac:dyDescent="0.25">
      <c r="AD6785" s="7" t="str">
        <f>IFERROR(VLOOKUP(J6785,'Chuyển Mã'!$B$3:$C$9,2,0),"")</f>
        <v/>
      </c>
      <c r="AE6785" s="7">
        <f t="shared" si="901"/>
        <v>0</v>
      </c>
      <c r="AF6785" s="7">
        <f t="shared" si="902"/>
        <v>0</v>
      </c>
    </row>
    <row r="6786" spans="30:32" x14ac:dyDescent="0.25">
      <c r="AD6786" s="7" t="str">
        <f>IFERROR(VLOOKUP(J6786,'Chuyển Mã'!$B$3:$C$9,2,0),"")</f>
        <v/>
      </c>
      <c r="AE6786" s="7">
        <f t="shared" si="901"/>
        <v>0</v>
      </c>
      <c r="AF6786" s="7">
        <f t="shared" si="902"/>
        <v>0</v>
      </c>
    </row>
    <row r="6787" spans="30:32" x14ac:dyDescent="0.25">
      <c r="AD6787" s="7" t="str">
        <f>IFERROR(VLOOKUP(J6787,'Chuyển Mã'!$B$3:$C$9,2,0),"")</f>
        <v/>
      </c>
      <c r="AE6787" s="7">
        <f t="shared" ref="AE6787:AE6850" si="903">IFERROR(L6787,"")</f>
        <v>0</v>
      </c>
      <c r="AF6787" s="7">
        <f t="shared" ref="AF6787:AF6850" si="904">R6787</f>
        <v>0</v>
      </c>
    </row>
    <row r="6788" spans="30:32" x14ac:dyDescent="0.25">
      <c r="AD6788" s="7" t="str">
        <f>IFERROR(VLOOKUP(J6788,'Chuyển Mã'!$B$3:$C$9,2,0),"")</f>
        <v/>
      </c>
      <c r="AE6788" s="7">
        <f t="shared" si="903"/>
        <v>0</v>
      </c>
      <c r="AF6788" s="7">
        <f t="shared" si="904"/>
        <v>0</v>
      </c>
    </row>
    <row r="6789" spans="30:32" x14ac:dyDescent="0.25">
      <c r="AD6789" s="7" t="str">
        <f>IFERROR(VLOOKUP(J6789,'Chuyển Mã'!$B$3:$C$9,2,0),"")</f>
        <v/>
      </c>
      <c r="AE6789" s="7">
        <f t="shared" si="903"/>
        <v>0</v>
      </c>
      <c r="AF6789" s="7">
        <f t="shared" si="904"/>
        <v>0</v>
      </c>
    </row>
    <row r="6790" spans="30:32" x14ac:dyDescent="0.25">
      <c r="AD6790" s="7" t="str">
        <f>IFERROR(VLOOKUP(J6790,'Chuyển Mã'!$B$3:$C$9,2,0),"")</f>
        <v/>
      </c>
      <c r="AE6790" s="7">
        <f t="shared" si="903"/>
        <v>0</v>
      </c>
      <c r="AF6790" s="7">
        <f t="shared" si="904"/>
        <v>0</v>
      </c>
    </row>
    <row r="6791" spans="30:32" x14ac:dyDescent="0.25">
      <c r="AD6791" s="7" t="str">
        <f>IFERROR(VLOOKUP(J6791,'Chuyển Mã'!$B$3:$C$9,2,0),"")</f>
        <v/>
      </c>
      <c r="AE6791" s="7">
        <f t="shared" si="903"/>
        <v>0</v>
      </c>
      <c r="AF6791" s="7">
        <f t="shared" si="904"/>
        <v>0</v>
      </c>
    </row>
    <row r="6792" spans="30:32" x14ac:dyDescent="0.25">
      <c r="AD6792" s="7" t="str">
        <f>IFERROR(VLOOKUP(J6792,'Chuyển Mã'!$B$3:$C$9,2,0),"")</f>
        <v/>
      </c>
      <c r="AE6792" s="7">
        <f t="shared" si="903"/>
        <v>0</v>
      </c>
      <c r="AF6792" s="7">
        <f t="shared" si="904"/>
        <v>0</v>
      </c>
    </row>
    <row r="6793" spans="30:32" x14ac:dyDescent="0.25">
      <c r="AD6793" s="7" t="str">
        <f>IFERROR(VLOOKUP(J6793,'Chuyển Mã'!$B$3:$C$9,2,0),"")</f>
        <v/>
      </c>
      <c r="AE6793" s="7">
        <f t="shared" si="903"/>
        <v>0</v>
      </c>
      <c r="AF6793" s="7">
        <f t="shared" si="904"/>
        <v>0</v>
      </c>
    </row>
    <row r="6794" spans="30:32" x14ac:dyDescent="0.25">
      <c r="AD6794" s="7" t="str">
        <f>IFERROR(VLOOKUP(J6794,'Chuyển Mã'!$B$3:$C$9,2,0),"")</f>
        <v/>
      </c>
      <c r="AE6794" s="7">
        <f t="shared" si="903"/>
        <v>0</v>
      </c>
      <c r="AF6794" s="7">
        <f t="shared" si="904"/>
        <v>0</v>
      </c>
    </row>
    <row r="6795" spans="30:32" x14ac:dyDescent="0.25">
      <c r="AD6795" s="7" t="str">
        <f>IFERROR(VLOOKUP(J6795,'Chuyển Mã'!$B$3:$C$9,2,0),"")</f>
        <v/>
      </c>
      <c r="AE6795" s="7">
        <f t="shared" si="903"/>
        <v>0</v>
      </c>
      <c r="AF6795" s="7">
        <f t="shared" si="904"/>
        <v>0</v>
      </c>
    </row>
    <row r="6796" spans="30:32" x14ac:dyDescent="0.25">
      <c r="AD6796" s="7" t="str">
        <f>IFERROR(VLOOKUP(J6796,'Chuyển Mã'!$B$3:$C$9,2,0),"")</f>
        <v/>
      </c>
      <c r="AE6796" s="7">
        <f t="shared" si="903"/>
        <v>0</v>
      </c>
      <c r="AF6796" s="7">
        <f t="shared" si="904"/>
        <v>0</v>
      </c>
    </row>
    <row r="6797" spans="30:32" x14ac:dyDescent="0.25">
      <c r="AD6797" s="7" t="str">
        <f>IFERROR(VLOOKUP(J6797,'Chuyển Mã'!$B$3:$C$9,2,0),"")</f>
        <v/>
      </c>
      <c r="AE6797" s="7">
        <f t="shared" si="903"/>
        <v>0</v>
      </c>
      <c r="AF6797" s="7">
        <f t="shared" si="904"/>
        <v>0</v>
      </c>
    </row>
    <row r="6798" spans="30:32" x14ac:dyDescent="0.25">
      <c r="AD6798" s="7" t="str">
        <f>IFERROR(VLOOKUP(J6798,'Chuyển Mã'!$B$3:$C$9,2,0),"")</f>
        <v/>
      </c>
      <c r="AE6798" s="7">
        <f t="shared" si="903"/>
        <v>0</v>
      </c>
      <c r="AF6798" s="7">
        <f t="shared" si="904"/>
        <v>0</v>
      </c>
    </row>
    <row r="6799" spans="30:32" x14ac:dyDescent="0.25">
      <c r="AD6799" s="7" t="str">
        <f>IFERROR(VLOOKUP(J6799,'Chuyển Mã'!$B$3:$C$9,2,0),"")</f>
        <v/>
      </c>
      <c r="AE6799" s="7">
        <f t="shared" si="903"/>
        <v>0</v>
      </c>
      <c r="AF6799" s="7">
        <f t="shared" si="904"/>
        <v>0</v>
      </c>
    </row>
    <row r="6800" spans="30:32" x14ac:dyDescent="0.25">
      <c r="AD6800" s="7" t="str">
        <f>IFERROR(VLOOKUP(J6800,'Chuyển Mã'!$B$3:$C$9,2,0),"")</f>
        <v/>
      </c>
      <c r="AE6800" s="7">
        <f t="shared" si="903"/>
        <v>0</v>
      </c>
      <c r="AF6800" s="7">
        <f t="shared" si="904"/>
        <v>0</v>
      </c>
    </row>
    <row r="6801" spans="30:32" x14ac:dyDescent="0.25">
      <c r="AD6801" s="7" t="str">
        <f>IFERROR(VLOOKUP(J6801,'Chuyển Mã'!$B$3:$C$9,2,0),"")</f>
        <v/>
      </c>
      <c r="AE6801" s="7">
        <f t="shared" si="903"/>
        <v>0</v>
      </c>
      <c r="AF6801" s="7">
        <f t="shared" si="904"/>
        <v>0</v>
      </c>
    </row>
    <row r="6802" spans="30:32" x14ac:dyDescent="0.25">
      <c r="AD6802" s="7" t="str">
        <f>IFERROR(VLOOKUP(J6802,'Chuyển Mã'!$B$3:$C$9,2,0),"")</f>
        <v/>
      </c>
      <c r="AE6802" s="7">
        <f t="shared" si="903"/>
        <v>0</v>
      </c>
      <c r="AF6802" s="7">
        <f t="shared" si="904"/>
        <v>0</v>
      </c>
    </row>
    <row r="6803" spans="30:32" x14ac:dyDescent="0.25">
      <c r="AD6803" s="7" t="str">
        <f>IFERROR(VLOOKUP(J6803,'Chuyển Mã'!$B$3:$C$9,2,0),"")</f>
        <v/>
      </c>
      <c r="AE6803" s="7">
        <f t="shared" si="903"/>
        <v>0</v>
      </c>
      <c r="AF6803" s="7">
        <f t="shared" si="904"/>
        <v>0</v>
      </c>
    </row>
    <row r="6804" spans="30:32" x14ac:dyDescent="0.25">
      <c r="AD6804" s="7" t="str">
        <f>IFERROR(VLOOKUP(J6804,'Chuyển Mã'!$B$3:$C$9,2,0),"")</f>
        <v/>
      </c>
      <c r="AE6804" s="7">
        <f t="shared" si="903"/>
        <v>0</v>
      </c>
      <c r="AF6804" s="7">
        <f t="shared" si="904"/>
        <v>0</v>
      </c>
    </row>
    <row r="6805" spans="30:32" x14ac:dyDescent="0.25">
      <c r="AD6805" s="7" t="str">
        <f>IFERROR(VLOOKUP(J6805,'Chuyển Mã'!$B$3:$C$9,2,0),"")</f>
        <v/>
      </c>
      <c r="AE6805" s="7">
        <f t="shared" si="903"/>
        <v>0</v>
      </c>
      <c r="AF6805" s="7">
        <f t="shared" si="904"/>
        <v>0</v>
      </c>
    </row>
    <row r="6806" spans="30:32" x14ac:dyDescent="0.25">
      <c r="AD6806" s="7" t="str">
        <f>IFERROR(VLOOKUP(J6806,'Chuyển Mã'!$B$3:$C$9,2,0),"")</f>
        <v/>
      </c>
      <c r="AE6806" s="7">
        <f t="shared" si="903"/>
        <v>0</v>
      </c>
      <c r="AF6806" s="7">
        <f t="shared" si="904"/>
        <v>0</v>
      </c>
    </row>
    <row r="6807" spans="30:32" x14ac:dyDescent="0.25">
      <c r="AD6807" s="7" t="str">
        <f>IFERROR(VLOOKUP(J6807,'Chuyển Mã'!$B$3:$C$9,2,0),"")</f>
        <v/>
      </c>
      <c r="AE6807" s="7">
        <f t="shared" si="903"/>
        <v>0</v>
      </c>
      <c r="AF6807" s="7">
        <f t="shared" si="904"/>
        <v>0</v>
      </c>
    </row>
    <row r="6808" spans="30:32" x14ac:dyDescent="0.25">
      <c r="AD6808" s="7" t="str">
        <f>IFERROR(VLOOKUP(J6808,'Chuyển Mã'!$B$3:$C$9,2,0),"")</f>
        <v/>
      </c>
      <c r="AE6808" s="7">
        <f t="shared" si="903"/>
        <v>0</v>
      </c>
      <c r="AF6808" s="7">
        <f t="shared" si="904"/>
        <v>0</v>
      </c>
    </row>
    <row r="6809" spans="30:32" x14ac:dyDescent="0.25">
      <c r="AD6809" s="7" t="str">
        <f>IFERROR(VLOOKUP(J6809,'Chuyển Mã'!$B$3:$C$9,2,0),"")</f>
        <v/>
      </c>
      <c r="AE6809" s="7">
        <f t="shared" si="903"/>
        <v>0</v>
      </c>
      <c r="AF6809" s="7">
        <f t="shared" si="904"/>
        <v>0</v>
      </c>
    </row>
    <row r="6810" spans="30:32" x14ac:dyDescent="0.25">
      <c r="AD6810" s="7" t="str">
        <f>IFERROR(VLOOKUP(J6810,'Chuyển Mã'!$B$3:$C$9,2,0),"")</f>
        <v/>
      </c>
      <c r="AE6810" s="7">
        <f t="shared" si="903"/>
        <v>0</v>
      </c>
      <c r="AF6810" s="7">
        <f t="shared" si="904"/>
        <v>0</v>
      </c>
    </row>
    <row r="6811" spans="30:32" x14ac:dyDescent="0.25">
      <c r="AD6811" s="7" t="str">
        <f>IFERROR(VLOOKUP(J6811,'Chuyển Mã'!$B$3:$C$9,2,0),"")</f>
        <v/>
      </c>
      <c r="AE6811" s="7">
        <f t="shared" si="903"/>
        <v>0</v>
      </c>
      <c r="AF6811" s="7">
        <f t="shared" si="904"/>
        <v>0</v>
      </c>
    </row>
    <row r="6812" spans="30:32" x14ac:dyDescent="0.25">
      <c r="AD6812" s="7" t="str">
        <f>IFERROR(VLOOKUP(J6812,'Chuyển Mã'!$B$3:$C$9,2,0),"")</f>
        <v/>
      </c>
      <c r="AE6812" s="7">
        <f t="shared" si="903"/>
        <v>0</v>
      </c>
      <c r="AF6812" s="7">
        <f t="shared" si="904"/>
        <v>0</v>
      </c>
    </row>
    <row r="6813" spans="30:32" x14ac:dyDescent="0.25">
      <c r="AD6813" s="7" t="str">
        <f>IFERROR(VLOOKUP(J6813,'Chuyển Mã'!$B$3:$C$9,2,0),"")</f>
        <v/>
      </c>
      <c r="AE6813" s="7">
        <f t="shared" si="903"/>
        <v>0</v>
      </c>
      <c r="AF6813" s="7">
        <f t="shared" si="904"/>
        <v>0</v>
      </c>
    </row>
    <row r="6814" spans="30:32" x14ac:dyDescent="0.25">
      <c r="AD6814" s="7" t="str">
        <f>IFERROR(VLOOKUP(J6814,'Chuyển Mã'!$B$3:$C$9,2,0),"")</f>
        <v/>
      </c>
      <c r="AE6814" s="7">
        <f t="shared" si="903"/>
        <v>0</v>
      </c>
      <c r="AF6814" s="7">
        <f t="shared" si="904"/>
        <v>0</v>
      </c>
    </row>
    <row r="6815" spans="30:32" x14ac:dyDescent="0.25">
      <c r="AD6815" s="7" t="str">
        <f>IFERROR(VLOOKUP(J6815,'Chuyển Mã'!$B$3:$C$9,2,0),"")</f>
        <v/>
      </c>
      <c r="AE6815" s="7">
        <f t="shared" si="903"/>
        <v>0</v>
      </c>
      <c r="AF6815" s="7">
        <f t="shared" si="904"/>
        <v>0</v>
      </c>
    </row>
    <row r="6816" spans="30:32" x14ac:dyDescent="0.25">
      <c r="AD6816" s="7" t="str">
        <f>IFERROR(VLOOKUP(J6816,'Chuyển Mã'!$B$3:$C$9,2,0),"")</f>
        <v/>
      </c>
      <c r="AE6816" s="7">
        <f t="shared" si="903"/>
        <v>0</v>
      </c>
      <c r="AF6816" s="7">
        <f t="shared" si="904"/>
        <v>0</v>
      </c>
    </row>
    <row r="6817" spans="30:32" x14ac:dyDescent="0.25">
      <c r="AD6817" s="7" t="str">
        <f>IFERROR(VLOOKUP(J6817,'Chuyển Mã'!$B$3:$C$9,2,0),"")</f>
        <v/>
      </c>
      <c r="AE6817" s="7">
        <f t="shared" si="903"/>
        <v>0</v>
      </c>
      <c r="AF6817" s="7">
        <f t="shared" si="904"/>
        <v>0</v>
      </c>
    </row>
    <row r="6818" spans="30:32" x14ac:dyDescent="0.25">
      <c r="AD6818" s="7" t="str">
        <f>IFERROR(VLOOKUP(J6818,'Chuyển Mã'!$B$3:$C$9,2,0),"")</f>
        <v/>
      </c>
      <c r="AE6818" s="7">
        <f t="shared" si="903"/>
        <v>0</v>
      </c>
      <c r="AF6818" s="7">
        <f t="shared" si="904"/>
        <v>0</v>
      </c>
    </row>
    <row r="6819" spans="30:32" x14ac:dyDescent="0.25">
      <c r="AD6819" s="7" t="str">
        <f>IFERROR(VLOOKUP(J6819,'Chuyển Mã'!$B$3:$C$9,2,0),"")</f>
        <v/>
      </c>
      <c r="AE6819" s="7">
        <f t="shared" si="903"/>
        <v>0</v>
      </c>
      <c r="AF6819" s="7">
        <f t="shared" si="904"/>
        <v>0</v>
      </c>
    </row>
    <row r="6820" spans="30:32" x14ac:dyDescent="0.25">
      <c r="AD6820" s="7" t="str">
        <f>IFERROR(VLOOKUP(J6820,'Chuyển Mã'!$B$3:$C$9,2,0),"")</f>
        <v/>
      </c>
      <c r="AE6820" s="7">
        <f t="shared" si="903"/>
        <v>0</v>
      </c>
      <c r="AF6820" s="7">
        <f t="shared" si="904"/>
        <v>0</v>
      </c>
    </row>
    <row r="6821" spans="30:32" x14ac:dyDescent="0.25">
      <c r="AD6821" s="7" t="str">
        <f>IFERROR(VLOOKUP(J6821,'Chuyển Mã'!$B$3:$C$9,2,0),"")</f>
        <v/>
      </c>
      <c r="AE6821" s="7">
        <f t="shared" si="903"/>
        <v>0</v>
      </c>
      <c r="AF6821" s="7">
        <f t="shared" si="904"/>
        <v>0</v>
      </c>
    </row>
    <row r="6822" spans="30:32" x14ac:dyDescent="0.25">
      <c r="AD6822" s="7" t="str">
        <f>IFERROR(VLOOKUP(J6822,'Chuyển Mã'!$B$3:$C$9,2,0),"")</f>
        <v/>
      </c>
      <c r="AE6822" s="7">
        <f t="shared" si="903"/>
        <v>0</v>
      </c>
      <c r="AF6822" s="7">
        <f t="shared" si="904"/>
        <v>0</v>
      </c>
    </row>
    <row r="6823" spans="30:32" x14ac:dyDescent="0.25">
      <c r="AD6823" s="7" t="str">
        <f>IFERROR(VLOOKUP(J6823,'Chuyển Mã'!$B$3:$C$9,2,0),"")</f>
        <v/>
      </c>
      <c r="AE6823" s="7">
        <f t="shared" si="903"/>
        <v>0</v>
      </c>
      <c r="AF6823" s="7">
        <f t="shared" si="904"/>
        <v>0</v>
      </c>
    </row>
    <row r="6824" spans="30:32" x14ac:dyDescent="0.25">
      <c r="AD6824" s="7" t="str">
        <f>IFERROR(VLOOKUP(J6824,'Chuyển Mã'!$B$3:$C$9,2,0),"")</f>
        <v/>
      </c>
      <c r="AE6824" s="7">
        <f t="shared" si="903"/>
        <v>0</v>
      </c>
      <c r="AF6824" s="7">
        <f t="shared" si="904"/>
        <v>0</v>
      </c>
    </row>
    <row r="6825" spans="30:32" x14ac:dyDescent="0.25">
      <c r="AD6825" s="7" t="str">
        <f>IFERROR(VLOOKUP(J6825,'Chuyển Mã'!$B$3:$C$9,2,0),"")</f>
        <v/>
      </c>
      <c r="AE6825" s="7">
        <f t="shared" si="903"/>
        <v>0</v>
      </c>
      <c r="AF6825" s="7">
        <f t="shared" si="904"/>
        <v>0</v>
      </c>
    </row>
    <row r="6826" spans="30:32" x14ac:dyDescent="0.25">
      <c r="AD6826" s="7" t="str">
        <f>IFERROR(VLOOKUP(J6826,'Chuyển Mã'!$B$3:$C$9,2,0),"")</f>
        <v/>
      </c>
      <c r="AE6826" s="7">
        <f t="shared" si="903"/>
        <v>0</v>
      </c>
      <c r="AF6826" s="7">
        <f t="shared" si="904"/>
        <v>0</v>
      </c>
    </row>
    <row r="6827" spans="30:32" x14ac:dyDescent="0.25">
      <c r="AD6827" s="7" t="str">
        <f>IFERROR(VLOOKUP(J6827,'Chuyển Mã'!$B$3:$C$9,2,0),"")</f>
        <v/>
      </c>
      <c r="AE6827" s="7">
        <f t="shared" si="903"/>
        <v>0</v>
      </c>
      <c r="AF6827" s="7">
        <f t="shared" si="904"/>
        <v>0</v>
      </c>
    </row>
    <row r="6828" spans="30:32" x14ac:dyDescent="0.25">
      <c r="AD6828" s="7" t="str">
        <f>IFERROR(VLOOKUP(J6828,'Chuyển Mã'!$B$3:$C$9,2,0),"")</f>
        <v/>
      </c>
      <c r="AE6828" s="7">
        <f t="shared" si="903"/>
        <v>0</v>
      </c>
      <c r="AF6828" s="7">
        <f t="shared" si="904"/>
        <v>0</v>
      </c>
    </row>
    <row r="6829" spans="30:32" x14ac:dyDescent="0.25">
      <c r="AD6829" s="7" t="str">
        <f>IFERROR(VLOOKUP(J6829,'Chuyển Mã'!$B$3:$C$9,2,0),"")</f>
        <v/>
      </c>
      <c r="AE6829" s="7">
        <f t="shared" si="903"/>
        <v>0</v>
      </c>
      <c r="AF6829" s="7">
        <f t="shared" si="904"/>
        <v>0</v>
      </c>
    </row>
    <row r="6830" spans="30:32" x14ac:dyDescent="0.25">
      <c r="AD6830" s="7" t="str">
        <f>IFERROR(VLOOKUP(J6830,'Chuyển Mã'!$B$3:$C$9,2,0),"")</f>
        <v/>
      </c>
      <c r="AE6830" s="7">
        <f t="shared" si="903"/>
        <v>0</v>
      </c>
      <c r="AF6830" s="7">
        <f t="shared" si="904"/>
        <v>0</v>
      </c>
    </row>
    <row r="6831" spans="30:32" x14ac:dyDescent="0.25">
      <c r="AD6831" s="7" t="str">
        <f>IFERROR(VLOOKUP(J6831,'Chuyển Mã'!$B$3:$C$9,2,0),"")</f>
        <v/>
      </c>
      <c r="AE6831" s="7">
        <f t="shared" si="903"/>
        <v>0</v>
      </c>
      <c r="AF6831" s="7">
        <f t="shared" si="904"/>
        <v>0</v>
      </c>
    </row>
    <row r="6832" spans="30:32" x14ac:dyDescent="0.25">
      <c r="AD6832" s="7" t="str">
        <f>IFERROR(VLOOKUP(J6832,'Chuyển Mã'!$B$3:$C$9,2,0),"")</f>
        <v/>
      </c>
      <c r="AE6832" s="7">
        <f t="shared" si="903"/>
        <v>0</v>
      </c>
      <c r="AF6832" s="7">
        <f t="shared" si="904"/>
        <v>0</v>
      </c>
    </row>
    <row r="6833" spans="30:32" x14ac:dyDescent="0.25">
      <c r="AD6833" s="7" t="str">
        <f>IFERROR(VLOOKUP(J6833,'Chuyển Mã'!$B$3:$C$9,2,0),"")</f>
        <v/>
      </c>
      <c r="AE6833" s="7">
        <f t="shared" si="903"/>
        <v>0</v>
      </c>
      <c r="AF6833" s="7">
        <f t="shared" si="904"/>
        <v>0</v>
      </c>
    </row>
    <row r="6834" spans="30:32" x14ac:dyDescent="0.25">
      <c r="AD6834" s="7" t="str">
        <f>IFERROR(VLOOKUP(J6834,'Chuyển Mã'!$B$3:$C$9,2,0),"")</f>
        <v/>
      </c>
      <c r="AE6834" s="7">
        <f t="shared" si="903"/>
        <v>0</v>
      </c>
      <c r="AF6834" s="7">
        <f t="shared" si="904"/>
        <v>0</v>
      </c>
    </row>
    <row r="6835" spans="30:32" x14ac:dyDescent="0.25">
      <c r="AD6835" s="7" t="str">
        <f>IFERROR(VLOOKUP(J6835,'Chuyển Mã'!$B$3:$C$9,2,0),"")</f>
        <v/>
      </c>
      <c r="AE6835" s="7">
        <f t="shared" si="903"/>
        <v>0</v>
      </c>
      <c r="AF6835" s="7">
        <f t="shared" si="904"/>
        <v>0</v>
      </c>
    </row>
    <row r="6836" spans="30:32" x14ac:dyDescent="0.25">
      <c r="AD6836" s="7" t="str">
        <f>IFERROR(VLOOKUP(J6836,'Chuyển Mã'!$B$3:$C$9,2,0),"")</f>
        <v/>
      </c>
      <c r="AE6836" s="7">
        <f t="shared" si="903"/>
        <v>0</v>
      </c>
      <c r="AF6836" s="7">
        <f t="shared" si="904"/>
        <v>0</v>
      </c>
    </row>
    <row r="6837" spans="30:32" x14ac:dyDescent="0.25">
      <c r="AD6837" s="7" t="str">
        <f>IFERROR(VLOOKUP(J6837,'Chuyển Mã'!$B$3:$C$9,2,0),"")</f>
        <v/>
      </c>
      <c r="AE6837" s="7">
        <f t="shared" si="903"/>
        <v>0</v>
      </c>
      <c r="AF6837" s="7">
        <f t="shared" si="904"/>
        <v>0</v>
      </c>
    </row>
    <row r="6838" spans="30:32" x14ac:dyDescent="0.25">
      <c r="AD6838" s="7" t="str">
        <f>IFERROR(VLOOKUP(J6838,'Chuyển Mã'!$B$3:$C$9,2,0),"")</f>
        <v/>
      </c>
      <c r="AE6838" s="7">
        <f t="shared" si="903"/>
        <v>0</v>
      </c>
      <c r="AF6838" s="7">
        <f t="shared" si="904"/>
        <v>0</v>
      </c>
    </row>
    <row r="6839" spans="30:32" x14ac:dyDescent="0.25">
      <c r="AD6839" s="7" t="str">
        <f>IFERROR(VLOOKUP(J6839,'Chuyển Mã'!$B$3:$C$9,2,0),"")</f>
        <v/>
      </c>
      <c r="AE6839" s="7">
        <f t="shared" si="903"/>
        <v>0</v>
      </c>
      <c r="AF6839" s="7">
        <f t="shared" si="904"/>
        <v>0</v>
      </c>
    </row>
    <row r="6840" spans="30:32" x14ac:dyDescent="0.25">
      <c r="AD6840" s="7" t="str">
        <f>IFERROR(VLOOKUP(J6840,'Chuyển Mã'!$B$3:$C$9,2,0),"")</f>
        <v/>
      </c>
      <c r="AE6840" s="7">
        <f t="shared" si="903"/>
        <v>0</v>
      </c>
      <c r="AF6840" s="7">
        <f t="shared" si="904"/>
        <v>0</v>
      </c>
    </row>
    <row r="6841" spans="30:32" x14ac:dyDescent="0.25">
      <c r="AD6841" s="7" t="str">
        <f>IFERROR(VLOOKUP(J6841,'Chuyển Mã'!$B$3:$C$9,2,0),"")</f>
        <v/>
      </c>
      <c r="AE6841" s="7">
        <f t="shared" si="903"/>
        <v>0</v>
      </c>
      <c r="AF6841" s="7">
        <f t="shared" si="904"/>
        <v>0</v>
      </c>
    </row>
    <row r="6842" spans="30:32" x14ac:dyDescent="0.25">
      <c r="AD6842" s="7" t="str">
        <f>IFERROR(VLOOKUP(J6842,'Chuyển Mã'!$B$3:$C$9,2,0),"")</f>
        <v/>
      </c>
      <c r="AE6842" s="7">
        <f t="shared" si="903"/>
        <v>0</v>
      </c>
      <c r="AF6842" s="7">
        <f t="shared" si="904"/>
        <v>0</v>
      </c>
    </row>
    <row r="6843" spans="30:32" x14ac:dyDescent="0.25">
      <c r="AD6843" s="7" t="str">
        <f>IFERROR(VLOOKUP(J6843,'Chuyển Mã'!$B$3:$C$9,2,0),"")</f>
        <v/>
      </c>
      <c r="AE6843" s="7">
        <f t="shared" si="903"/>
        <v>0</v>
      </c>
      <c r="AF6843" s="7">
        <f t="shared" si="904"/>
        <v>0</v>
      </c>
    </row>
    <row r="6844" spans="30:32" x14ac:dyDescent="0.25">
      <c r="AD6844" s="7" t="str">
        <f>IFERROR(VLOOKUP(J6844,'Chuyển Mã'!$B$3:$C$9,2,0),"")</f>
        <v/>
      </c>
      <c r="AE6844" s="7">
        <f t="shared" si="903"/>
        <v>0</v>
      </c>
      <c r="AF6844" s="7">
        <f t="shared" si="904"/>
        <v>0</v>
      </c>
    </row>
    <row r="6845" spans="30:32" x14ac:dyDescent="0.25">
      <c r="AD6845" s="7" t="str">
        <f>IFERROR(VLOOKUP(J6845,'Chuyển Mã'!$B$3:$C$9,2,0),"")</f>
        <v/>
      </c>
      <c r="AE6845" s="7">
        <f t="shared" si="903"/>
        <v>0</v>
      </c>
      <c r="AF6845" s="7">
        <f t="shared" si="904"/>
        <v>0</v>
      </c>
    </row>
    <row r="6846" spans="30:32" x14ac:dyDescent="0.25">
      <c r="AD6846" s="7" t="str">
        <f>IFERROR(VLOOKUP(J6846,'Chuyển Mã'!$B$3:$C$9,2,0),"")</f>
        <v/>
      </c>
      <c r="AE6846" s="7">
        <f t="shared" si="903"/>
        <v>0</v>
      </c>
      <c r="AF6846" s="7">
        <f t="shared" si="904"/>
        <v>0</v>
      </c>
    </row>
    <row r="6847" spans="30:32" x14ac:dyDescent="0.25">
      <c r="AD6847" s="7" t="str">
        <f>IFERROR(VLOOKUP(J6847,'Chuyển Mã'!$B$3:$C$9,2,0),"")</f>
        <v/>
      </c>
      <c r="AE6847" s="7">
        <f t="shared" si="903"/>
        <v>0</v>
      </c>
      <c r="AF6847" s="7">
        <f t="shared" si="904"/>
        <v>0</v>
      </c>
    </row>
    <row r="6848" spans="30:32" x14ac:dyDescent="0.25">
      <c r="AD6848" s="7" t="str">
        <f>IFERROR(VLOOKUP(J6848,'Chuyển Mã'!$B$3:$C$9,2,0),"")</f>
        <v/>
      </c>
      <c r="AE6848" s="7">
        <f t="shared" si="903"/>
        <v>0</v>
      </c>
      <c r="AF6848" s="7">
        <f t="shared" si="904"/>
        <v>0</v>
      </c>
    </row>
    <row r="6849" spans="30:32" x14ac:dyDescent="0.25">
      <c r="AD6849" s="7" t="str">
        <f>IFERROR(VLOOKUP(J6849,'Chuyển Mã'!$B$3:$C$9,2,0),"")</f>
        <v/>
      </c>
      <c r="AE6849" s="7">
        <f t="shared" si="903"/>
        <v>0</v>
      </c>
      <c r="AF6849" s="7">
        <f t="shared" si="904"/>
        <v>0</v>
      </c>
    </row>
    <row r="6850" spans="30:32" x14ac:dyDescent="0.25">
      <c r="AD6850" s="7" t="str">
        <f>IFERROR(VLOOKUP(J6850,'Chuyển Mã'!$B$3:$C$9,2,0),"")</f>
        <v/>
      </c>
      <c r="AE6850" s="7">
        <f t="shared" si="903"/>
        <v>0</v>
      </c>
      <c r="AF6850" s="7">
        <f t="shared" si="904"/>
        <v>0</v>
      </c>
    </row>
    <row r="6851" spans="30:32" x14ac:dyDescent="0.25">
      <c r="AD6851" s="7" t="str">
        <f>IFERROR(VLOOKUP(J6851,'Chuyển Mã'!$B$3:$C$9,2,0),"")</f>
        <v/>
      </c>
      <c r="AE6851" s="7">
        <f t="shared" ref="AE6851:AE6914" si="905">IFERROR(L6851,"")</f>
        <v>0</v>
      </c>
      <c r="AF6851" s="7">
        <f t="shared" ref="AF6851:AF6914" si="906">R6851</f>
        <v>0</v>
      </c>
    </row>
    <row r="6852" spans="30:32" x14ac:dyDescent="0.25">
      <c r="AD6852" s="7" t="str">
        <f>IFERROR(VLOOKUP(J6852,'Chuyển Mã'!$B$3:$C$9,2,0),"")</f>
        <v/>
      </c>
      <c r="AE6852" s="7">
        <f t="shared" si="905"/>
        <v>0</v>
      </c>
      <c r="AF6852" s="7">
        <f t="shared" si="906"/>
        <v>0</v>
      </c>
    </row>
    <row r="6853" spans="30:32" x14ac:dyDescent="0.25">
      <c r="AD6853" s="7" t="str">
        <f>IFERROR(VLOOKUP(J6853,'Chuyển Mã'!$B$3:$C$9,2,0),"")</f>
        <v/>
      </c>
      <c r="AE6853" s="7">
        <f t="shared" si="905"/>
        <v>0</v>
      </c>
      <c r="AF6853" s="7">
        <f t="shared" si="906"/>
        <v>0</v>
      </c>
    </row>
    <row r="6854" spans="30:32" x14ac:dyDescent="0.25">
      <c r="AD6854" s="7" t="str">
        <f>IFERROR(VLOOKUP(J6854,'Chuyển Mã'!$B$3:$C$9,2,0),"")</f>
        <v/>
      </c>
      <c r="AE6854" s="7">
        <f t="shared" si="905"/>
        <v>0</v>
      </c>
      <c r="AF6854" s="7">
        <f t="shared" si="906"/>
        <v>0</v>
      </c>
    </row>
    <row r="6855" spans="30:32" x14ac:dyDescent="0.25">
      <c r="AD6855" s="7" t="str">
        <f>IFERROR(VLOOKUP(J6855,'Chuyển Mã'!$B$3:$C$9,2,0),"")</f>
        <v/>
      </c>
      <c r="AE6855" s="7">
        <f t="shared" si="905"/>
        <v>0</v>
      </c>
      <c r="AF6855" s="7">
        <f t="shared" si="906"/>
        <v>0</v>
      </c>
    </row>
    <row r="6856" spans="30:32" x14ac:dyDescent="0.25">
      <c r="AD6856" s="7" t="str">
        <f>IFERROR(VLOOKUP(J6856,'Chuyển Mã'!$B$3:$C$9,2,0),"")</f>
        <v/>
      </c>
      <c r="AE6856" s="7">
        <f t="shared" si="905"/>
        <v>0</v>
      </c>
      <c r="AF6856" s="7">
        <f t="shared" si="906"/>
        <v>0</v>
      </c>
    </row>
    <row r="6857" spans="30:32" x14ac:dyDescent="0.25">
      <c r="AD6857" s="7" t="str">
        <f>IFERROR(VLOOKUP(J6857,'Chuyển Mã'!$B$3:$C$9,2,0),"")</f>
        <v/>
      </c>
      <c r="AE6857" s="7">
        <f t="shared" si="905"/>
        <v>0</v>
      </c>
      <c r="AF6857" s="7">
        <f t="shared" si="906"/>
        <v>0</v>
      </c>
    </row>
    <row r="6858" spans="30:32" x14ac:dyDescent="0.25">
      <c r="AD6858" s="7" t="str">
        <f>IFERROR(VLOOKUP(J6858,'Chuyển Mã'!$B$3:$C$9,2,0),"")</f>
        <v/>
      </c>
      <c r="AE6858" s="7">
        <f t="shared" si="905"/>
        <v>0</v>
      </c>
      <c r="AF6858" s="7">
        <f t="shared" si="906"/>
        <v>0</v>
      </c>
    </row>
    <row r="6859" spans="30:32" x14ac:dyDescent="0.25">
      <c r="AD6859" s="7" t="str">
        <f>IFERROR(VLOOKUP(J6859,'Chuyển Mã'!$B$3:$C$9,2,0),"")</f>
        <v/>
      </c>
      <c r="AE6859" s="7">
        <f t="shared" si="905"/>
        <v>0</v>
      </c>
      <c r="AF6859" s="7">
        <f t="shared" si="906"/>
        <v>0</v>
      </c>
    </row>
    <row r="6860" spans="30:32" x14ac:dyDescent="0.25">
      <c r="AD6860" s="7" t="str">
        <f>IFERROR(VLOOKUP(J6860,'Chuyển Mã'!$B$3:$C$9,2,0),"")</f>
        <v/>
      </c>
      <c r="AE6860" s="7">
        <f t="shared" si="905"/>
        <v>0</v>
      </c>
      <c r="AF6860" s="7">
        <f t="shared" si="906"/>
        <v>0</v>
      </c>
    </row>
    <row r="6861" spans="30:32" x14ac:dyDescent="0.25">
      <c r="AD6861" s="7" t="str">
        <f>IFERROR(VLOOKUP(J6861,'Chuyển Mã'!$B$3:$C$9,2,0),"")</f>
        <v/>
      </c>
      <c r="AE6861" s="7">
        <f t="shared" si="905"/>
        <v>0</v>
      </c>
      <c r="AF6861" s="7">
        <f t="shared" si="906"/>
        <v>0</v>
      </c>
    </row>
    <row r="6862" spans="30:32" x14ac:dyDescent="0.25">
      <c r="AD6862" s="7" t="str">
        <f>IFERROR(VLOOKUP(J6862,'Chuyển Mã'!$B$3:$C$9,2,0),"")</f>
        <v/>
      </c>
      <c r="AE6862" s="7">
        <f t="shared" si="905"/>
        <v>0</v>
      </c>
      <c r="AF6862" s="7">
        <f t="shared" si="906"/>
        <v>0</v>
      </c>
    </row>
    <row r="6863" spans="30:32" x14ac:dyDescent="0.25">
      <c r="AD6863" s="7" t="str">
        <f>IFERROR(VLOOKUP(J6863,'Chuyển Mã'!$B$3:$C$9,2,0),"")</f>
        <v/>
      </c>
      <c r="AE6863" s="7">
        <f t="shared" si="905"/>
        <v>0</v>
      </c>
      <c r="AF6863" s="7">
        <f t="shared" si="906"/>
        <v>0</v>
      </c>
    </row>
    <row r="6864" spans="30:32" x14ac:dyDescent="0.25">
      <c r="AD6864" s="7" t="str">
        <f>IFERROR(VLOOKUP(J6864,'Chuyển Mã'!$B$3:$C$9,2,0),"")</f>
        <v/>
      </c>
      <c r="AE6864" s="7">
        <f t="shared" si="905"/>
        <v>0</v>
      </c>
      <c r="AF6864" s="7">
        <f t="shared" si="906"/>
        <v>0</v>
      </c>
    </row>
    <row r="6865" spans="30:32" x14ac:dyDescent="0.25">
      <c r="AD6865" s="7" t="str">
        <f>IFERROR(VLOOKUP(J6865,'Chuyển Mã'!$B$3:$C$9,2,0),"")</f>
        <v/>
      </c>
      <c r="AE6865" s="7">
        <f t="shared" si="905"/>
        <v>0</v>
      </c>
      <c r="AF6865" s="7">
        <f t="shared" si="906"/>
        <v>0</v>
      </c>
    </row>
    <row r="6866" spans="30:32" x14ac:dyDescent="0.25">
      <c r="AD6866" s="7" t="str">
        <f>IFERROR(VLOOKUP(J6866,'Chuyển Mã'!$B$3:$C$9,2,0),"")</f>
        <v/>
      </c>
      <c r="AE6866" s="7">
        <f t="shared" si="905"/>
        <v>0</v>
      </c>
      <c r="AF6866" s="7">
        <f t="shared" si="906"/>
        <v>0</v>
      </c>
    </row>
    <row r="6867" spans="30:32" x14ac:dyDescent="0.25">
      <c r="AD6867" s="7" t="str">
        <f>IFERROR(VLOOKUP(J6867,'Chuyển Mã'!$B$3:$C$9,2,0),"")</f>
        <v/>
      </c>
      <c r="AE6867" s="7">
        <f t="shared" si="905"/>
        <v>0</v>
      </c>
      <c r="AF6867" s="7">
        <f t="shared" si="906"/>
        <v>0</v>
      </c>
    </row>
    <row r="6868" spans="30:32" x14ac:dyDescent="0.25">
      <c r="AD6868" s="7" t="str">
        <f>IFERROR(VLOOKUP(J6868,'Chuyển Mã'!$B$3:$C$9,2,0),"")</f>
        <v/>
      </c>
      <c r="AE6868" s="7">
        <f t="shared" si="905"/>
        <v>0</v>
      </c>
      <c r="AF6868" s="7">
        <f t="shared" si="906"/>
        <v>0</v>
      </c>
    </row>
    <row r="6869" spans="30:32" x14ac:dyDescent="0.25">
      <c r="AD6869" s="7" t="str">
        <f>IFERROR(VLOOKUP(J6869,'Chuyển Mã'!$B$3:$C$9,2,0),"")</f>
        <v/>
      </c>
      <c r="AE6869" s="7">
        <f t="shared" si="905"/>
        <v>0</v>
      </c>
      <c r="AF6869" s="7">
        <f t="shared" si="906"/>
        <v>0</v>
      </c>
    </row>
    <row r="6870" spans="30:32" x14ac:dyDescent="0.25">
      <c r="AD6870" s="7" t="str">
        <f>IFERROR(VLOOKUP(J6870,'Chuyển Mã'!$B$3:$C$9,2,0),"")</f>
        <v/>
      </c>
      <c r="AE6870" s="7">
        <f t="shared" si="905"/>
        <v>0</v>
      </c>
      <c r="AF6870" s="7">
        <f t="shared" si="906"/>
        <v>0</v>
      </c>
    </row>
    <row r="6871" spans="30:32" x14ac:dyDescent="0.25">
      <c r="AD6871" s="7" t="str">
        <f>IFERROR(VLOOKUP(J6871,'Chuyển Mã'!$B$3:$C$9,2,0),"")</f>
        <v/>
      </c>
      <c r="AE6871" s="7">
        <f t="shared" si="905"/>
        <v>0</v>
      </c>
      <c r="AF6871" s="7">
        <f t="shared" si="906"/>
        <v>0</v>
      </c>
    </row>
    <row r="6872" spans="30:32" x14ac:dyDescent="0.25">
      <c r="AD6872" s="7" t="str">
        <f>IFERROR(VLOOKUP(J6872,'Chuyển Mã'!$B$3:$C$9,2,0),"")</f>
        <v/>
      </c>
      <c r="AE6872" s="7">
        <f t="shared" si="905"/>
        <v>0</v>
      </c>
      <c r="AF6872" s="7">
        <f t="shared" si="906"/>
        <v>0</v>
      </c>
    </row>
    <row r="6873" spans="30:32" x14ac:dyDescent="0.25">
      <c r="AD6873" s="7" t="str">
        <f>IFERROR(VLOOKUP(J6873,'Chuyển Mã'!$B$3:$C$9,2,0),"")</f>
        <v/>
      </c>
      <c r="AE6873" s="7">
        <f t="shared" si="905"/>
        <v>0</v>
      </c>
      <c r="AF6873" s="7">
        <f t="shared" si="906"/>
        <v>0</v>
      </c>
    </row>
    <row r="6874" spans="30:32" x14ac:dyDescent="0.25">
      <c r="AD6874" s="7" t="str">
        <f>IFERROR(VLOOKUP(J6874,'Chuyển Mã'!$B$3:$C$9,2,0),"")</f>
        <v/>
      </c>
      <c r="AE6874" s="7">
        <f t="shared" si="905"/>
        <v>0</v>
      </c>
      <c r="AF6874" s="7">
        <f t="shared" si="906"/>
        <v>0</v>
      </c>
    </row>
    <row r="6875" spans="30:32" x14ac:dyDescent="0.25">
      <c r="AD6875" s="7" t="str">
        <f>IFERROR(VLOOKUP(J6875,'Chuyển Mã'!$B$3:$C$9,2,0),"")</f>
        <v/>
      </c>
      <c r="AE6875" s="7">
        <f t="shared" si="905"/>
        <v>0</v>
      </c>
      <c r="AF6875" s="7">
        <f t="shared" si="906"/>
        <v>0</v>
      </c>
    </row>
    <row r="6876" spans="30:32" x14ac:dyDescent="0.25">
      <c r="AD6876" s="7" t="str">
        <f>IFERROR(VLOOKUP(J6876,'Chuyển Mã'!$B$3:$C$9,2,0),"")</f>
        <v/>
      </c>
      <c r="AE6876" s="7">
        <f t="shared" si="905"/>
        <v>0</v>
      </c>
      <c r="AF6876" s="7">
        <f t="shared" si="906"/>
        <v>0</v>
      </c>
    </row>
    <row r="6877" spans="30:32" x14ac:dyDescent="0.25">
      <c r="AD6877" s="7" t="str">
        <f>IFERROR(VLOOKUP(J6877,'Chuyển Mã'!$B$3:$C$9,2,0),"")</f>
        <v/>
      </c>
      <c r="AE6877" s="7">
        <f t="shared" si="905"/>
        <v>0</v>
      </c>
      <c r="AF6877" s="7">
        <f t="shared" si="906"/>
        <v>0</v>
      </c>
    </row>
    <row r="6878" spans="30:32" x14ac:dyDescent="0.25">
      <c r="AD6878" s="7" t="str">
        <f>IFERROR(VLOOKUP(J6878,'Chuyển Mã'!$B$3:$C$9,2,0),"")</f>
        <v/>
      </c>
      <c r="AE6878" s="7">
        <f t="shared" si="905"/>
        <v>0</v>
      </c>
      <c r="AF6878" s="7">
        <f t="shared" si="906"/>
        <v>0</v>
      </c>
    </row>
    <row r="6879" spans="30:32" x14ac:dyDescent="0.25">
      <c r="AD6879" s="7" t="str">
        <f>IFERROR(VLOOKUP(J6879,'Chuyển Mã'!$B$3:$C$9,2,0),"")</f>
        <v/>
      </c>
      <c r="AE6879" s="7">
        <f t="shared" si="905"/>
        <v>0</v>
      </c>
      <c r="AF6879" s="7">
        <f t="shared" si="906"/>
        <v>0</v>
      </c>
    </row>
    <row r="6880" spans="30:32" x14ac:dyDescent="0.25">
      <c r="AD6880" s="7" t="str">
        <f>IFERROR(VLOOKUP(J6880,'Chuyển Mã'!$B$3:$C$9,2,0),"")</f>
        <v/>
      </c>
      <c r="AE6880" s="7">
        <f t="shared" si="905"/>
        <v>0</v>
      </c>
      <c r="AF6880" s="7">
        <f t="shared" si="906"/>
        <v>0</v>
      </c>
    </row>
    <row r="6881" spans="30:32" x14ac:dyDescent="0.25">
      <c r="AD6881" s="7" t="str">
        <f>IFERROR(VLOOKUP(J6881,'Chuyển Mã'!$B$3:$C$9,2,0),"")</f>
        <v/>
      </c>
      <c r="AE6881" s="7">
        <f t="shared" si="905"/>
        <v>0</v>
      </c>
      <c r="AF6881" s="7">
        <f t="shared" si="906"/>
        <v>0</v>
      </c>
    </row>
    <row r="6882" spans="30:32" x14ac:dyDescent="0.25">
      <c r="AD6882" s="7" t="str">
        <f>IFERROR(VLOOKUP(J6882,'Chuyển Mã'!$B$3:$C$9,2,0),"")</f>
        <v/>
      </c>
      <c r="AE6882" s="7">
        <f t="shared" si="905"/>
        <v>0</v>
      </c>
      <c r="AF6882" s="7">
        <f t="shared" si="906"/>
        <v>0</v>
      </c>
    </row>
    <row r="6883" spans="30:32" x14ac:dyDescent="0.25">
      <c r="AD6883" s="7" t="str">
        <f>IFERROR(VLOOKUP(J6883,'Chuyển Mã'!$B$3:$C$9,2,0),"")</f>
        <v/>
      </c>
      <c r="AE6883" s="7">
        <f t="shared" si="905"/>
        <v>0</v>
      </c>
      <c r="AF6883" s="7">
        <f t="shared" si="906"/>
        <v>0</v>
      </c>
    </row>
    <row r="6884" spans="30:32" x14ac:dyDescent="0.25">
      <c r="AD6884" s="7" t="str">
        <f>IFERROR(VLOOKUP(J6884,'Chuyển Mã'!$B$3:$C$9,2,0),"")</f>
        <v/>
      </c>
      <c r="AE6884" s="7">
        <f t="shared" si="905"/>
        <v>0</v>
      </c>
      <c r="AF6884" s="7">
        <f t="shared" si="906"/>
        <v>0</v>
      </c>
    </row>
    <row r="6885" spans="30:32" x14ac:dyDescent="0.25">
      <c r="AD6885" s="7" t="str">
        <f>IFERROR(VLOOKUP(J6885,'Chuyển Mã'!$B$3:$C$9,2,0),"")</f>
        <v/>
      </c>
      <c r="AE6885" s="7">
        <f t="shared" si="905"/>
        <v>0</v>
      </c>
      <c r="AF6885" s="7">
        <f t="shared" si="906"/>
        <v>0</v>
      </c>
    </row>
    <row r="6886" spans="30:32" x14ac:dyDescent="0.25">
      <c r="AD6886" s="7" t="str">
        <f>IFERROR(VLOOKUP(J6886,'Chuyển Mã'!$B$3:$C$9,2,0),"")</f>
        <v/>
      </c>
      <c r="AE6886" s="7">
        <f t="shared" si="905"/>
        <v>0</v>
      </c>
      <c r="AF6886" s="7">
        <f t="shared" si="906"/>
        <v>0</v>
      </c>
    </row>
    <row r="6887" spans="30:32" x14ac:dyDescent="0.25">
      <c r="AD6887" s="7" t="str">
        <f>IFERROR(VLOOKUP(J6887,'Chuyển Mã'!$B$3:$C$9,2,0),"")</f>
        <v/>
      </c>
      <c r="AE6887" s="7">
        <f t="shared" si="905"/>
        <v>0</v>
      </c>
      <c r="AF6887" s="7">
        <f t="shared" si="906"/>
        <v>0</v>
      </c>
    </row>
    <row r="6888" spans="30:32" x14ac:dyDescent="0.25">
      <c r="AD6888" s="7" t="str">
        <f>IFERROR(VLOOKUP(J6888,'Chuyển Mã'!$B$3:$C$9,2,0),"")</f>
        <v/>
      </c>
      <c r="AE6888" s="7">
        <f t="shared" si="905"/>
        <v>0</v>
      </c>
      <c r="AF6888" s="7">
        <f t="shared" si="906"/>
        <v>0</v>
      </c>
    </row>
    <row r="6889" spans="30:32" x14ac:dyDescent="0.25">
      <c r="AD6889" s="7" t="str">
        <f>IFERROR(VLOOKUP(J6889,'Chuyển Mã'!$B$3:$C$9,2,0),"")</f>
        <v/>
      </c>
      <c r="AE6889" s="7">
        <f t="shared" si="905"/>
        <v>0</v>
      </c>
      <c r="AF6889" s="7">
        <f t="shared" si="906"/>
        <v>0</v>
      </c>
    </row>
    <row r="6890" spans="30:32" x14ac:dyDescent="0.25">
      <c r="AD6890" s="7" t="str">
        <f>IFERROR(VLOOKUP(J6890,'Chuyển Mã'!$B$3:$C$9,2,0),"")</f>
        <v/>
      </c>
      <c r="AE6890" s="7">
        <f t="shared" si="905"/>
        <v>0</v>
      </c>
      <c r="AF6890" s="7">
        <f t="shared" si="906"/>
        <v>0</v>
      </c>
    </row>
    <row r="6891" spans="30:32" x14ac:dyDescent="0.25">
      <c r="AD6891" s="7" t="str">
        <f>IFERROR(VLOOKUP(J6891,'Chuyển Mã'!$B$3:$C$9,2,0),"")</f>
        <v/>
      </c>
      <c r="AE6891" s="7">
        <f t="shared" si="905"/>
        <v>0</v>
      </c>
      <c r="AF6891" s="7">
        <f t="shared" si="906"/>
        <v>0</v>
      </c>
    </row>
    <row r="6892" spans="30:32" x14ac:dyDescent="0.25">
      <c r="AD6892" s="7" t="str">
        <f>IFERROR(VLOOKUP(J6892,'Chuyển Mã'!$B$3:$C$9,2,0),"")</f>
        <v/>
      </c>
      <c r="AE6892" s="7">
        <f t="shared" si="905"/>
        <v>0</v>
      </c>
      <c r="AF6892" s="7">
        <f t="shared" si="906"/>
        <v>0</v>
      </c>
    </row>
    <row r="6893" spans="30:32" x14ac:dyDescent="0.25">
      <c r="AD6893" s="7" t="str">
        <f>IFERROR(VLOOKUP(J6893,'Chuyển Mã'!$B$3:$C$9,2,0),"")</f>
        <v/>
      </c>
      <c r="AE6893" s="7">
        <f t="shared" si="905"/>
        <v>0</v>
      </c>
      <c r="AF6893" s="7">
        <f t="shared" si="906"/>
        <v>0</v>
      </c>
    </row>
    <row r="6894" spans="30:32" x14ac:dyDescent="0.25">
      <c r="AD6894" s="7" t="str">
        <f>IFERROR(VLOOKUP(J6894,'Chuyển Mã'!$B$3:$C$9,2,0),"")</f>
        <v/>
      </c>
      <c r="AE6894" s="7">
        <f t="shared" si="905"/>
        <v>0</v>
      </c>
      <c r="AF6894" s="7">
        <f t="shared" si="906"/>
        <v>0</v>
      </c>
    </row>
    <row r="6895" spans="30:32" x14ac:dyDescent="0.25">
      <c r="AD6895" s="7" t="str">
        <f>IFERROR(VLOOKUP(J6895,'Chuyển Mã'!$B$3:$C$9,2,0),"")</f>
        <v/>
      </c>
      <c r="AE6895" s="7">
        <f t="shared" si="905"/>
        <v>0</v>
      </c>
      <c r="AF6895" s="7">
        <f t="shared" si="906"/>
        <v>0</v>
      </c>
    </row>
    <row r="6896" spans="30:32" x14ac:dyDescent="0.25">
      <c r="AD6896" s="7" t="str">
        <f>IFERROR(VLOOKUP(J6896,'Chuyển Mã'!$B$3:$C$9,2,0),"")</f>
        <v/>
      </c>
      <c r="AE6896" s="7">
        <f t="shared" si="905"/>
        <v>0</v>
      </c>
      <c r="AF6896" s="7">
        <f t="shared" si="906"/>
        <v>0</v>
      </c>
    </row>
    <row r="6897" spans="30:32" x14ac:dyDescent="0.25">
      <c r="AD6897" s="7" t="str">
        <f>IFERROR(VLOOKUP(J6897,'Chuyển Mã'!$B$3:$C$9,2,0),"")</f>
        <v/>
      </c>
      <c r="AE6897" s="7">
        <f t="shared" si="905"/>
        <v>0</v>
      </c>
      <c r="AF6897" s="7">
        <f t="shared" si="906"/>
        <v>0</v>
      </c>
    </row>
    <row r="6898" spans="30:32" x14ac:dyDescent="0.25">
      <c r="AD6898" s="7" t="str">
        <f>IFERROR(VLOOKUP(J6898,'Chuyển Mã'!$B$3:$C$9,2,0),"")</f>
        <v/>
      </c>
      <c r="AE6898" s="7">
        <f t="shared" si="905"/>
        <v>0</v>
      </c>
      <c r="AF6898" s="7">
        <f t="shared" si="906"/>
        <v>0</v>
      </c>
    </row>
    <row r="6899" spans="30:32" x14ac:dyDescent="0.25">
      <c r="AD6899" s="7" t="str">
        <f>IFERROR(VLOOKUP(J6899,'Chuyển Mã'!$B$3:$C$9,2,0),"")</f>
        <v/>
      </c>
      <c r="AE6899" s="7">
        <f t="shared" si="905"/>
        <v>0</v>
      </c>
      <c r="AF6899" s="7">
        <f t="shared" si="906"/>
        <v>0</v>
      </c>
    </row>
    <row r="6900" spans="30:32" x14ac:dyDescent="0.25">
      <c r="AD6900" s="7" t="str">
        <f>IFERROR(VLOOKUP(J6900,'Chuyển Mã'!$B$3:$C$9,2,0),"")</f>
        <v/>
      </c>
      <c r="AE6900" s="7">
        <f t="shared" si="905"/>
        <v>0</v>
      </c>
      <c r="AF6900" s="7">
        <f t="shared" si="906"/>
        <v>0</v>
      </c>
    </row>
    <row r="6901" spans="30:32" x14ac:dyDescent="0.25">
      <c r="AD6901" s="7" t="str">
        <f>IFERROR(VLOOKUP(J6901,'Chuyển Mã'!$B$3:$C$9,2,0),"")</f>
        <v/>
      </c>
      <c r="AE6901" s="7">
        <f t="shared" si="905"/>
        <v>0</v>
      </c>
      <c r="AF6901" s="7">
        <f t="shared" si="906"/>
        <v>0</v>
      </c>
    </row>
    <row r="6902" spans="30:32" x14ac:dyDescent="0.25">
      <c r="AD6902" s="7" t="str">
        <f>IFERROR(VLOOKUP(J6902,'Chuyển Mã'!$B$3:$C$9,2,0),"")</f>
        <v/>
      </c>
      <c r="AE6902" s="7">
        <f t="shared" si="905"/>
        <v>0</v>
      </c>
      <c r="AF6902" s="7">
        <f t="shared" si="906"/>
        <v>0</v>
      </c>
    </row>
    <row r="6903" spans="30:32" x14ac:dyDescent="0.25">
      <c r="AD6903" s="7" t="str">
        <f>IFERROR(VLOOKUP(J6903,'Chuyển Mã'!$B$3:$C$9,2,0),"")</f>
        <v/>
      </c>
      <c r="AE6903" s="7">
        <f t="shared" si="905"/>
        <v>0</v>
      </c>
      <c r="AF6903" s="7">
        <f t="shared" si="906"/>
        <v>0</v>
      </c>
    </row>
    <row r="6904" spans="30:32" x14ac:dyDescent="0.25">
      <c r="AD6904" s="7" t="str">
        <f>IFERROR(VLOOKUP(J6904,'Chuyển Mã'!$B$3:$C$9,2,0),"")</f>
        <v/>
      </c>
      <c r="AE6904" s="7">
        <f t="shared" si="905"/>
        <v>0</v>
      </c>
      <c r="AF6904" s="7">
        <f t="shared" si="906"/>
        <v>0</v>
      </c>
    </row>
    <row r="6905" spans="30:32" x14ac:dyDescent="0.25">
      <c r="AD6905" s="7" t="str">
        <f>IFERROR(VLOOKUP(J6905,'Chuyển Mã'!$B$3:$C$9,2,0),"")</f>
        <v/>
      </c>
      <c r="AE6905" s="7">
        <f t="shared" si="905"/>
        <v>0</v>
      </c>
      <c r="AF6905" s="7">
        <f t="shared" si="906"/>
        <v>0</v>
      </c>
    </row>
    <row r="6906" spans="30:32" x14ac:dyDescent="0.25">
      <c r="AD6906" s="7" t="str">
        <f>IFERROR(VLOOKUP(J6906,'Chuyển Mã'!$B$3:$C$9,2,0),"")</f>
        <v/>
      </c>
      <c r="AE6906" s="7">
        <f t="shared" si="905"/>
        <v>0</v>
      </c>
      <c r="AF6906" s="7">
        <f t="shared" si="906"/>
        <v>0</v>
      </c>
    </row>
    <row r="6907" spans="30:32" x14ac:dyDescent="0.25">
      <c r="AD6907" s="7" t="str">
        <f>IFERROR(VLOOKUP(J6907,'Chuyển Mã'!$B$3:$C$9,2,0),"")</f>
        <v/>
      </c>
      <c r="AE6907" s="7">
        <f t="shared" si="905"/>
        <v>0</v>
      </c>
      <c r="AF6907" s="7">
        <f t="shared" si="906"/>
        <v>0</v>
      </c>
    </row>
    <row r="6908" spans="30:32" x14ac:dyDescent="0.25">
      <c r="AD6908" s="7" t="str">
        <f>IFERROR(VLOOKUP(J6908,'Chuyển Mã'!$B$3:$C$9,2,0),"")</f>
        <v/>
      </c>
      <c r="AE6908" s="7">
        <f t="shared" si="905"/>
        <v>0</v>
      </c>
      <c r="AF6908" s="7">
        <f t="shared" si="906"/>
        <v>0</v>
      </c>
    </row>
    <row r="6909" spans="30:32" x14ac:dyDescent="0.25">
      <c r="AD6909" s="7" t="str">
        <f>IFERROR(VLOOKUP(J6909,'Chuyển Mã'!$B$3:$C$9,2,0),"")</f>
        <v/>
      </c>
      <c r="AE6909" s="7">
        <f t="shared" si="905"/>
        <v>0</v>
      </c>
      <c r="AF6909" s="7">
        <f t="shared" si="906"/>
        <v>0</v>
      </c>
    </row>
    <row r="6910" spans="30:32" x14ac:dyDescent="0.25">
      <c r="AD6910" s="7" t="str">
        <f>IFERROR(VLOOKUP(J6910,'Chuyển Mã'!$B$3:$C$9,2,0),"")</f>
        <v/>
      </c>
      <c r="AE6910" s="7">
        <f t="shared" si="905"/>
        <v>0</v>
      </c>
      <c r="AF6910" s="7">
        <f t="shared" si="906"/>
        <v>0</v>
      </c>
    </row>
    <row r="6911" spans="30:32" x14ac:dyDescent="0.25">
      <c r="AD6911" s="7" t="str">
        <f>IFERROR(VLOOKUP(J6911,'Chuyển Mã'!$B$3:$C$9,2,0),"")</f>
        <v/>
      </c>
      <c r="AE6911" s="7">
        <f t="shared" si="905"/>
        <v>0</v>
      </c>
      <c r="AF6911" s="7">
        <f t="shared" si="906"/>
        <v>0</v>
      </c>
    </row>
    <row r="6912" spans="30:32" x14ac:dyDescent="0.25">
      <c r="AD6912" s="7" t="str">
        <f>IFERROR(VLOOKUP(J6912,'Chuyển Mã'!$B$3:$C$9,2,0),"")</f>
        <v/>
      </c>
      <c r="AE6912" s="7">
        <f t="shared" si="905"/>
        <v>0</v>
      </c>
      <c r="AF6912" s="7">
        <f t="shared" si="906"/>
        <v>0</v>
      </c>
    </row>
    <row r="6913" spans="30:32" x14ac:dyDescent="0.25">
      <c r="AD6913" s="7" t="str">
        <f>IFERROR(VLOOKUP(J6913,'Chuyển Mã'!$B$3:$C$9,2,0),"")</f>
        <v/>
      </c>
      <c r="AE6913" s="7">
        <f t="shared" si="905"/>
        <v>0</v>
      </c>
      <c r="AF6913" s="7">
        <f t="shared" si="906"/>
        <v>0</v>
      </c>
    </row>
    <row r="6914" spans="30:32" x14ac:dyDescent="0.25">
      <c r="AD6914" s="7" t="str">
        <f>IFERROR(VLOOKUP(J6914,'Chuyển Mã'!$B$3:$C$9,2,0),"")</f>
        <v/>
      </c>
      <c r="AE6914" s="7">
        <f t="shared" si="905"/>
        <v>0</v>
      </c>
      <c r="AF6914" s="7">
        <f t="shared" si="906"/>
        <v>0</v>
      </c>
    </row>
    <row r="6915" spans="30:32" x14ac:dyDescent="0.25">
      <c r="AD6915" s="7" t="str">
        <f>IFERROR(VLOOKUP(J6915,'Chuyển Mã'!$B$3:$C$9,2,0),"")</f>
        <v/>
      </c>
      <c r="AE6915" s="7">
        <f t="shared" ref="AE6915:AE6978" si="907">IFERROR(L6915,"")</f>
        <v>0</v>
      </c>
      <c r="AF6915" s="7">
        <f t="shared" ref="AF6915:AF6978" si="908">R6915</f>
        <v>0</v>
      </c>
    </row>
    <row r="6916" spans="30:32" x14ac:dyDescent="0.25">
      <c r="AD6916" s="7" t="str">
        <f>IFERROR(VLOOKUP(J6916,'Chuyển Mã'!$B$3:$C$9,2,0),"")</f>
        <v/>
      </c>
      <c r="AE6916" s="7">
        <f t="shared" si="907"/>
        <v>0</v>
      </c>
      <c r="AF6916" s="7">
        <f t="shared" si="908"/>
        <v>0</v>
      </c>
    </row>
    <row r="6917" spans="30:32" x14ac:dyDescent="0.25">
      <c r="AD6917" s="7" t="str">
        <f>IFERROR(VLOOKUP(J6917,'Chuyển Mã'!$B$3:$C$9,2,0),"")</f>
        <v/>
      </c>
      <c r="AE6917" s="7">
        <f t="shared" si="907"/>
        <v>0</v>
      </c>
      <c r="AF6917" s="7">
        <f t="shared" si="908"/>
        <v>0</v>
      </c>
    </row>
    <row r="6918" spans="30:32" x14ac:dyDescent="0.25">
      <c r="AD6918" s="7" t="str">
        <f>IFERROR(VLOOKUP(J6918,'Chuyển Mã'!$B$3:$C$9,2,0),"")</f>
        <v/>
      </c>
      <c r="AE6918" s="7">
        <f t="shared" si="907"/>
        <v>0</v>
      </c>
      <c r="AF6918" s="7">
        <f t="shared" si="908"/>
        <v>0</v>
      </c>
    </row>
    <row r="6919" spans="30:32" x14ac:dyDescent="0.25">
      <c r="AD6919" s="7" t="str">
        <f>IFERROR(VLOOKUP(J6919,'Chuyển Mã'!$B$3:$C$9,2,0),"")</f>
        <v/>
      </c>
      <c r="AE6919" s="7">
        <f t="shared" si="907"/>
        <v>0</v>
      </c>
      <c r="AF6919" s="7">
        <f t="shared" si="908"/>
        <v>0</v>
      </c>
    </row>
    <row r="6920" spans="30:32" x14ac:dyDescent="0.25">
      <c r="AD6920" s="7" t="str">
        <f>IFERROR(VLOOKUP(J6920,'Chuyển Mã'!$B$3:$C$9,2,0),"")</f>
        <v/>
      </c>
      <c r="AE6920" s="7">
        <f t="shared" si="907"/>
        <v>0</v>
      </c>
      <c r="AF6920" s="7">
        <f t="shared" si="908"/>
        <v>0</v>
      </c>
    </row>
    <row r="6921" spans="30:32" x14ac:dyDescent="0.25">
      <c r="AD6921" s="7" t="str">
        <f>IFERROR(VLOOKUP(J6921,'Chuyển Mã'!$B$3:$C$9,2,0),"")</f>
        <v/>
      </c>
      <c r="AE6921" s="7">
        <f t="shared" si="907"/>
        <v>0</v>
      </c>
      <c r="AF6921" s="7">
        <f t="shared" si="908"/>
        <v>0</v>
      </c>
    </row>
    <row r="6922" spans="30:32" x14ac:dyDescent="0.25">
      <c r="AD6922" s="7" t="str">
        <f>IFERROR(VLOOKUP(J6922,'Chuyển Mã'!$B$3:$C$9,2,0),"")</f>
        <v/>
      </c>
      <c r="AE6922" s="7">
        <f t="shared" si="907"/>
        <v>0</v>
      </c>
      <c r="AF6922" s="7">
        <f t="shared" si="908"/>
        <v>0</v>
      </c>
    </row>
    <row r="6923" spans="30:32" x14ac:dyDescent="0.25">
      <c r="AD6923" s="7" t="str">
        <f>IFERROR(VLOOKUP(J6923,'Chuyển Mã'!$B$3:$C$9,2,0),"")</f>
        <v/>
      </c>
      <c r="AE6923" s="7">
        <f t="shared" si="907"/>
        <v>0</v>
      </c>
      <c r="AF6923" s="7">
        <f t="shared" si="908"/>
        <v>0</v>
      </c>
    </row>
    <row r="6924" spans="30:32" x14ac:dyDescent="0.25">
      <c r="AD6924" s="7" t="str">
        <f>IFERROR(VLOOKUP(J6924,'Chuyển Mã'!$B$3:$C$9,2,0),"")</f>
        <v/>
      </c>
      <c r="AE6924" s="7">
        <f t="shared" si="907"/>
        <v>0</v>
      </c>
      <c r="AF6924" s="7">
        <f t="shared" si="908"/>
        <v>0</v>
      </c>
    </row>
    <row r="6925" spans="30:32" x14ac:dyDescent="0.25">
      <c r="AD6925" s="7" t="str">
        <f>IFERROR(VLOOKUP(J6925,'Chuyển Mã'!$B$3:$C$9,2,0),"")</f>
        <v/>
      </c>
      <c r="AE6925" s="7">
        <f t="shared" si="907"/>
        <v>0</v>
      </c>
      <c r="AF6925" s="7">
        <f t="shared" si="908"/>
        <v>0</v>
      </c>
    </row>
    <row r="6926" spans="30:32" x14ac:dyDescent="0.25">
      <c r="AD6926" s="7" t="str">
        <f>IFERROR(VLOOKUP(J6926,'Chuyển Mã'!$B$3:$C$9,2,0),"")</f>
        <v/>
      </c>
      <c r="AE6926" s="7">
        <f t="shared" si="907"/>
        <v>0</v>
      </c>
      <c r="AF6926" s="7">
        <f t="shared" si="908"/>
        <v>0</v>
      </c>
    </row>
    <row r="6927" spans="30:32" x14ac:dyDescent="0.25">
      <c r="AD6927" s="7" t="str">
        <f>IFERROR(VLOOKUP(J6927,'Chuyển Mã'!$B$3:$C$9,2,0),"")</f>
        <v/>
      </c>
      <c r="AE6927" s="7">
        <f t="shared" si="907"/>
        <v>0</v>
      </c>
      <c r="AF6927" s="7">
        <f t="shared" si="908"/>
        <v>0</v>
      </c>
    </row>
    <row r="6928" spans="30:32" x14ac:dyDescent="0.25">
      <c r="AD6928" s="7" t="str">
        <f>IFERROR(VLOOKUP(J6928,'Chuyển Mã'!$B$3:$C$9,2,0),"")</f>
        <v/>
      </c>
      <c r="AE6928" s="7">
        <f t="shared" si="907"/>
        <v>0</v>
      </c>
      <c r="AF6928" s="7">
        <f t="shared" si="908"/>
        <v>0</v>
      </c>
    </row>
    <row r="6929" spans="30:32" x14ac:dyDescent="0.25">
      <c r="AD6929" s="7" t="str">
        <f>IFERROR(VLOOKUP(J6929,'Chuyển Mã'!$B$3:$C$9,2,0),"")</f>
        <v/>
      </c>
      <c r="AE6929" s="7">
        <f t="shared" si="907"/>
        <v>0</v>
      </c>
      <c r="AF6929" s="7">
        <f t="shared" si="908"/>
        <v>0</v>
      </c>
    </row>
    <row r="6930" spans="30:32" x14ac:dyDescent="0.25">
      <c r="AD6930" s="7" t="str">
        <f>IFERROR(VLOOKUP(J6930,'Chuyển Mã'!$B$3:$C$9,2,0),"")</f>
        <v/>
      </c>
      <c r="AE6930" s="7">
        <f t="shared" si="907"/>
        <v>0</v>
      </c>
      <c r="AF6930" s="7">
        <f t="shared" si="908"/>
        <v>0</v>
      </c>
    </row>
    <row r="6931" spans="30:32" x14ac:dyDescent="0.25">
      <c r="AD6931" s="7" t="str">
        <f>IFERROR(VLOOKUP(J6931,'Chuyển Mã'!$B$3:$C$9,2,0),"")</f>
        <v/>
      </c>
      <c r="AE6931" s="7">
        <f t="shared" si="907"/>
        <v>0</v>
      </c>
      <c r="AF6931" s="7">
        <f t="shared" si="908"/>
        <v>0</v>
      </c>
    </row>
    <row r="6932" spans="30:32" x14ac:dyDescent="0.25">
      <c r="AD6932" s="7" t="str">
        <f>IFERROR(VLOOKUP(J6932,'Chuyển Mã'!$B$3:$C$9,2,0),"")</f>
        <v/>
      </c>
      <c r="AE6932" s="7">
        <f t="shared" si="907"/>
        <v>0</v>
      </c>
      <c r="AF6932" s="7">
        <f t="shared" si="908"/>
        <v>0</v>
      </c>
    </row>
    <row r="6933" spans="30:32" x14ac:dyDescent="0.25">
      <c r="AD6933" s="7" t="str">
        <f>IFERROR(VLOOKUP(J6933,'Chuyển Mã'!$B$3:$C$9,2,0),"")</f>
        <v/>
      </c>
      <c r="AE6933" s="7">
        <f t="shared" si="907"/>
        <v>0</v>
      </c>
      <c r="AF6933" s="7">
        <f t="shared" si="908"/>
        <v>0</v>
      </c>
    </row>
    <row r="6934" spans="30:32" x14ac:dyDescent="0.25">
      <c r="AD6934" s="7" t="str">
        <f>IFERROR(VLOOKUP(J6934,'Chuyển Mã'!$B$3:$C$9,2,0),"")</f>
        <v/>
      </c>
      <c r="AE6934" s="7">
        <f t="shared" si="907"/>
        <v>0</v>
      </c>
      <c r="AF6934" s="7">
        <f t="shared" si="908"/>
        <v>0</v>
      </c>
    </row>
    <row r="6935" spans="30:32" x14ac:dyDescent="0.25">
      <c r="AD6935" s="7" t="str">
        <f>IFERROR(VLOOKUP(J6935,'Chuyển Mã'!$B$3:$C$9,2,0),"")</f>
        <v/>
      </c>
      <c r="AE6935" s="7">
        <f t="shared" si="907"/>
        <v>0</v>
      </c>
      <c r="AF6935" s="7">
        <f t="shared" si="908"/>
        <v>0</v>
      </c>
    </row>
    <row r="6936" spans="30:32" x14ac:dyDescent="0.25">
      <c r="AD6936" s="7" t="str">
        <f>IFERROR(VLOOKUP(J6936,'Chuyển Mã'!$B$3:$C$9,2,0),"")</f>
        <v/>
      </c>
      <c r="AE6936" s="7">
        <f t="shared" si="907"/>
        <v>0</v>
      </c>
      <c r="AF6936" s="7">
        <f t="shared" si="908"/>
        <v>0</v>
      </c>
    </row>
    <row r="6937" spans="30:32" x14ac:dyDescent="0.25">
      <c r="AD6937" s="7" t="str">
        <f>IFERROR(VLOOKUP(J6937,'Chuyển Mã'!$B$3:$C$9,2,0),"")</f>
        <v/>
      </c>
      <c r="AE6937" s="7">
        <f t="shared" si="907"/>
        <v>0</v>
      </c>
      <c r="AF6937" s="7">
        <f t="shared" si="908"/>
        <v>0</v>
      </c>
    </row>
    <row r="6938" spans="30:32" x14ac:dyDescent="0.25">
      <c r="AD6938" s="7" t="str">
        <f>IFERROR(VLOOKUP(J6938,'Chuyển Mã'!$B$3:$C$9,2,0),"")</f>
        <v/>
      </c>
      <c r="AE6938" s="7">
        <f t="shared" si="907"/>
        <v>0</v>
      </c>
      <c r="AF6938" s="7">
        <f t="shared" si="908"/>
        <v>0</v>
      </c>
    </row>
    <row r="6939" spans="30:32" x14ac:dyDescent="0.25">
      <c r="AD6939" s="7" t="str">
        <f>IFERROR(VLOOKUP(J6939,'Chuyển Mã'!$B$3:$C$9,2,0),"")</f>
        <v/>
      </c>
      <c r="AE6939" s="7">
        <f t="shared" si="907"/>
        <v>0</v>
      </c>
      <c r="AF6939" s="7">
        <f t="shared" si="908"/>
        <v>0</v>
      </c>
    </row>
    <row r="6940" spans="30:32" x14ac:dyDescent="0.25">
      <c r="AD6940" s="7" t="str">
        <f>IFERROR(VLOOKUP(J6940,'Chuyển Mã'!$B$3:$C$9,2,0),"")</f>
        <v/>
      </c>
      <c r="AE6940" s="7">
        <f t="shared" si="907"/>
        <v>0</v>
      </c>
      <c r="AF6940" s="7">
        <f t="shared" si="908"/>
        <v>0</v>
      </c>
    </row>
    <row r="6941" spans="30:32" x14ac:dyDescent="0.25">
      <c r="AD6941" s="7" t="str">
        <f>IFERROR(VLOOKUP(J6941,'Chuyển Mã'!$B$3:$C$9,2,0),"")</f>
        <v/>
      </c>
      <c r="AE6941" s="7">
        <f t="shared" si="907"/>
        <v>0</v>
      </c>
      <c r="AF6941" s="7">
        <f t="shared" si="908"/>
        <v>0</v>
      </c>
    </row>
    <row r="6942" spans="30:32" x14ac:dyDescent="0.25">
      <c r="AD6942" s="7" t="str">
        <f>IFERROR(VLOOKUP(J6942,'Chuyển Mã'!$B$3:$C$9,2,0),"")</f>
        <v/>
      </c>
      <c r="AE6942" s="7">
        <f t="shared" si="907"/>
        <v>0</v>
      </c>
      <c r="AF6942" s="7">
        <f t="shared" si="908"/>
        <v>0</v>
      </c>
    </row>
    <row r="6943" spans="30:32" x14ac:dyDescent="0.25">
      <c r="AD6943" s="7" t="str">
        <f>IFERROR(VLOOKUP(J6943,'Chuyển Mã'!$B$3:$C$9,2,0),"")</f>
        <v/>
      </c>
      <c r="AE6943" s="7">
        <f t="shared" si="907"/>
        <v>0</v>
      </c>
      <c r="AF6943" s="7">
        <f t="shared" si="908"/>
        <v>0</v>
      </c>
    </row>
    <row r="6944" spans="30:32" x14ac:dyDescent="0.25">
      <c r="AD6944" s="7" t="str">
        <f>IFERROR(VLOOKUP(J6944,'Chuyển Mã'!$B$3:$C$9,2,0),"")</f>
        <v/>
      </c>
      <c r="AE6944" s="7">
        <f t="shared" si="907"/>
        <v>0</v>
      </c>
      <c r="AF6944" s="7">
        <f t="shared" si="908"/>
        <v>0</v>
      </c>
    </row>
    <row r="6945" spans="30:32" x14ac:dyDescent="0.25">
      <c r="AD6945" s="7" t="str">
        <f>IFERROR(VLOOKUP(J6945,'Chuyển Mã'!$B$3:$C$9,2,0),"")</f>
        <v/>
      </c>
      <c r="AE6945" s="7">
        <f t="shared" si="907"/>
        <v>0</v>
      </c>
      <c r="AF6945" s="7">
        <f t="shared" si="908"/>
        <v>0</v>
      </c>
    </row>
    <row r="6946" spans="30:32" x14ac:dyDescent="0.25">
      <c r="AD6946" s="7" t="str">
        <f>IFERROR(VLOOKUP(J6946,'Chuyển Mã'!$B$3:$C$9,2,0),"")</f>
        <v/>
      </c>
      <c r="AE6946" s="7">
        <f t="shared" si="907"/>
        <v>0</v>
      </c>
      <c r="AF6946" s="7">
        <f t="shared" si="908"/>
        <v>0</v>
      </c>
    </row>
    <row r="6947" spans="30:32" x14ac:dyDescent="0.25">
      <c r="AD6947" s="7" t="str">
        <f>IFERROR(VLOOKUP(J6947,'Chuyển Mã'!$B$3:$C$9,2,0),"")</f>
        <v/>
      </c>
      <c r="AE6947" s="7">
        <f t="shared" si="907"/>
        <v>0</v>
      </c>
      <c r="AF6947" s="7">
        <f t="shared" si="908"/>
        <v>0</v>
      </c>
    </row>
    <row r="6948" spans="30:32" x14ac:dyDescent="0.25">
      <c r="AD6948" s="7" t="str">
        <f>IFERROR(VLOOKUP(J6948,'Chuyển Mã'!$B$3:$C$9,2,0),"")</f>
        <v/>
      </c>
      <c r="AE6948" s="7">
        <f t="shared" si="907"/>
        <v>0</v>
      </c>
      <c r="AF6948" s="7">
        <f t="shared" si="908"/>
        <v>0</v>
      </c>
    </row>
    <row r="6949" spans="30:32" x14ac:dyDescent="0.25">
      <c r="AD6949" s="7" t="str">
        <f>IFERROR(VLOOKUP(J6949,'Chuyển Mã'!$B$3:$C$9,2,0),"")</f>
        <v/>
      </c>
      <c r="AE6949" s="7">
        <f t="shared" si="907"/>
        <v>0</v>
      </c>
      <c r="AF6949" s="7">
        <f t="shared" si="908"/>
        <v>0</v>
      </c>
    </row>
    <row r="6950" spans="30:32" x14ac:dyDescent="0.25">
      <c r="AD6950" s="7" t="str">
        <f>IFERROR(VLOOKUP(J6950,'Chuyển Mã'!$B$3:$C$9,2,0),"")</f>
        <v/>
      </c>
      <c r="AE6950" s="7">
        <f t="shared" si="907"/>
        <v>0</v>
      </c>
      <c r="AF6950" s="7">
        <f t="shared" si="908"/>
        <v>0</v>
      </c>
    </row>
    <row r="6951" spans="30:32" x14ac:dyDescent="0.25">
      <c r="AD6951" s="7" t="str">
        <f>IFERROR(VLOOKUP(J6951,'Chuyển Mã'!$B$3:$C$9,2,0),"")</f>
        <v/>
      </c>
      <c r="AE6951" s="7">
        <f t="shared" si="907"/>
        <v>0</v>
      </c>
      <c r="AF6951" s="7">
        <f t="shared" si="908"/>
        <v>0</v>
      </c>
    </row>
    <row r="6952" spans="30:32" x14ac:dyDescent="0.25">
      <c r="AD6952" s="7" t="str">
        <f>IFERROR(VLOOKUP(J6952,'Chuyển Mã'!$B$3:$C$9,2,0),"")</f>
        <v/>
      </c>
      <c r="AE6952" s="7">
        <f t="shared" si="907"/>
        <v>0</v>
      </c>
      <c r="AF6952" s="7">
        <f t="shared" si="908"/>
        <v>0</v>
      </c>
    </row>
    <row r="6953" spans="30:32" x14ac:dyDescent="0.25">
      <c r="AD6953" s="7" t="str">
        <f>IFERROR(VLOOKUP(J6953,'Chuyển Mã'!$B$3:$C$9,2,0),"")</f>
        <v/>
      </c>
      <c r="AE6953" s="7">
        <f t="shared" si="907"/>
        <v>0</v>
      </c>
      <c r="AF6953" s="7">
        <f t="shared" si="908"/>
        <v>0</v>
      </c>
    </row>
    <row r="6954" spans="30:32" x14ac:dyDescent="0.25">
      <c r="AD6954" s="7" t="str">
        <f>IFERROR(VLOOKUP(J6954,'Chuyển Mã'!$B$3:$C$9,2,0),"")</f>
        <v/>
      </c>
      <c r="AE6954" s="7">
        <f t="shared" si="907"/>
        <v>0</v>
      </c>
      <c r="AF6954" s="7">
        <f t="shared" si="908"/>
        <v>0</v>
      </c>
    </row>
    <row r="6955" spans="30:32" x14ac:dyDescent="0.25">
      <c r="AD6955" s="7" t="str">
        <f>IFERROR(VLOOKUP(J6955,'Chuyển Mã'!$B$3:$C$9,2,0),"")</f>
        <v/>
      </c>
      <c r="AE6955" s="7">
        <f t="shared" si="907"/>
        <v>0</v>
      </c>
      <c r="AF6955" s="7">
        <f t="shared" si="908"/>
        <v>0</v>
      </c>
    </row>
    <row r="6956" spans="30:32" x14ac:dyDescent="0.25">
      <c r="AD6956" s="7" t="str">
        <f>IFERROR(VLOOKUP(J6956,'Chuyển Mã'!$B$3:$C$9,2,0),"")</f>
        <v/>
      </c>
      <c r="AE6956" s="7">
        <f t="shared" si="907"/>
        <v>0</v>
      </c>
      <c r="AF6956" s="7">
        <f t="shared" si="908"/>
        <v>0</v>
      </c>
    </row>
    <row r="6957" spans="30:32" x14ac:dyDescent="0.25">
      <c r="AD6957" s="7" t="str">
        <f>IFERROR(VLOOKUP(J6957,'Chuyển Mã'!$B$3:$C$9,2,0),"")</f>
        <v/>
      </c>
      <c r="AE6957" s="7">
        <f t="shared" si="907"/>
        <v>0</v>
      </c>
      <c r="AF6957" s="7">
        <f t="shared" si="908"/>
        <v>0</v>
      </c>
    </row>
    <row r="6958" spans="30:32" x14ac:dyDescent="0.25">
      <c r="AD6958" s="7" t="str">
        <f>IFERROR(VLOOKUP(J6958,'Chuyển Mã'!$B$3:$C$9,2,0),"")</f>
        <v/>
      </c>
      <c r="AE6958" s="7">
        <f t="shared" si="907"/>
        <v>0</v>
      </c>
      <c r="AF6958" s="7">
        <f t="shared" si="908"/>
        <v>0</v>
      </c>
    </row>
    <row r="6959" spans="30:32" x14ac:dyDescent="0.25">
      <c r="AD6959" s="7" t="str">
        <f>IFERROR(VLOOKUP(J6959,'Chuyển Mã'!$B$3:$C$9,2,0),"")</f>
        <v/>
      </c>
      <c r="AE6959" s="7">
        <f t="shared" si="907"/>
        <v>0</v>
      </c>
      <c r="AF6959" s="7">
        <f t="shared" si="908"/>
        <v>0</v>
      </c>
    </row>
    <row r="6960" spans="30:32" x14ac:dyDescent="0.25">
      <c r="AD6960" s="7" t="str">
        <f>IFERROR(VLOOKUP(J6960,'Chuyển Mã'!$B$3:$C$9,2,0),"")</f>
        <v/>
      </c>
      <c r="AE6960" s="7">
        <f t="shared" si="907"/>
        <v>0</v>
      </c>
      <c r="AF6960" s="7">
        <f t="shared" si="908"/>
        <v>0</v>
      </c>
    </row>
    <row r="6961" spans="30:32" x14ac:dyDescent="0.25">
      <c r="AD6961" s="7" t="str">
        <f>IFERROR(VLOOKUP(J6961,'Chuyển Mã'!$B$3:$C$9,2,0),"")</f>
        <v/>
      </c>
      <c r="AE6961" s="7">
        <f t="shared" si="907"/>
        <v>0</v>
      </c>
      <c r="AF6961" s="7">
        <f t="shared" si="908"/>
        <v>0</v>
      </c>
    </row>
    <row r="6962" spans="30:32" x14ac:dyDescent="0.25">
      <c r="AD6962" s="7" t="str">
        <f>IFERROR(VLOOKUP(J6962,'Chuyển Mã'!$B$3:$C$9,2,0),"")</f>
        <v/>
      </c>
      <c r="AE6962" s="7">
        <f t="shared" si="907"/>
        <v>0</v>
      </c>
      <c r="AF6962" s="7">
        <f t="shared" si="908"/>
        <v>0</v>
      </c>
    </row>
    <row r="6963" spans="30:32" x14ac:dyDescent="0.25">
      <c r="AD6963" s="7" t="str">
        <f>IFERROR(VLOOKUP(J6963,'Chuyển Mã'!$B$3:$C$9,2,0),"")</f>
        <v/>
      </c>
      <c r="AE6963" s="7">
        <f t="shared" si="907"/>
        <v>0</v>
      </c>
      <c r="AF6963" s="7">
        <f t="shared" si="908"/>
        <v>0</v>
      </c>
    </row>
    <row r="6964" spans="30:32" x14ac:dyDescent="0.25">
      <c r="AD6964" s="7" t="str">
        <f>IFERROR(VLOOKUP(J6964,'Chuyển Mã'!$B$3:$C$9,2,0),"")</f>
        <v/>
      </c>
      <c r="AE6964" s="7">
        <f t="shared" si="907"/>
        <v>0</v>
      </c>
      <c r="AF6964" s="7">
        <f t="shared" si="908"/>
        <v>0</v>
      </c>
    </row>
    <row r="6965" spans="30:32" x14ac:dyDescent="0.25">
      <c r="AD6965" s="7" t="str">
        <f>IFERROR(VLOOKUP(J6965,'Chuyển Mã'!$B$3:$C$9,2,0),"")</f>
        <v/>
      </c>
      <c r="AE6965" s="7">
        <f t="shared" si="907"/>
        <v>0</v>
      </c>
      <c r="AF6965" s="7">
        <f t="shared" si="908"/>
        <v>0</v>
      </c>
    </row>
    <row r="6966" spans="30:32" x14ac:dyDescent="0.25">
      <c r="AD6966" s="7" t="str">
        <f>IFERROR(VLOOKUP(J6966,'Chuyển Mã'!$B$3:$C$9,2,0),"")</f>
        <v/>
      </c>
      <c r="AE6966" s="7">
        <f t="shared" si="907"/>
        <v>0</v>
      </c>
      <c r="AF6966" s="7">
        <f t="shared" si="908"/>
        <v>0</v>
      </c>
    </row>
    <row r="6967" spans="30:32" x14ac:dyDescent="0.25">
      <c r="AD6967" s="7" t="str">
        <f>IFERROR(VLOOKUP(J6967,'Chuyển Mã'!$B$3:$C$9,2,0),"")</f>
        <v/>
      </c>
      <c r="AE6967" s="7">
        <f t="shared" si="907"/>
        <v>0</v>
      </c>
      <c r="AF6967" s="7">
        <f t="shared" si="908"/>
        <v>0</v>
      </c>
    </row>
    <row r="6968" spans="30:32" x14ac:dyDescent="0.25">
      <c r="AD6968" s="7" t="str">
        <f>IFERROR(VLOOKUP(J6968,'Chuyển Mã'!$B$3:$C$9,2,0),"")</f>
        <v/>
      </c>
      <c r="AE6968" s="7">
        <f t="shared" si="907"/>
        <v>0</v>
      </c>
      <c r="AF6968" s="7">
        <f t="shared" si="908"/>
        <v>0</v>
      </c>
    </row>
    <row r="6969" spans="30:32" x14ac:dyDescent="0.25">
      <c r="AD6969" s="7" t="str">
        <f>IFERROR(VLOOKUP(J6969,'Chuyển Mã'!$B$3:$C$9,2,0),"")</f>
        <v/>
      </c>
      <c r="AE6969" s="7">
        <f t="shared" si="907"/>
        <v>0</v>
      </c>
      <c r="AF6969" s="7">
        <f t="shared" si="908"/>
        <v>0</v>
      </c>
    </row>
    <row r="6970" spans="30:32" x14ac:dyDescent="0.25">
      <c r="AD6970" s="7" t="str">
        <f>IFERROR(VLOOKUP(J6970,'Chuyển Mã'!$B$3:$C$9,2,0),"")</f>
        <v/>
      </c>
      <c r="AE6970" s="7">
        <f t="shared" si="907"/>
        <v>0</v>
      </c>
      <c r="AF6970" s="7">
        <f t="shared" si="908"/>
        <v>0</v>
      </c>
    </row>
    <row r="6971" spans="30:32" x14ac:dyDescent="0.25">
      <c r="AD6971" s="7" t="str">
        <f>IFERROR(VLOOKUP(J6971,'Chuyển Mã'!$B$3:$C$9,2,0),"")</f>
        <v/>
      </c>
      <c r="AE6971" s="7">
        <f t="shared" si="907"/>
        <v>0</v>
      </c>
      <c r="AF6971" s="7">
        <f t="shared" si="908"/>
        <v>0</v>
      </c>
    </row>
    <row r="6972" spans="30:32" x14ac:dyDescent="0.25">
      <c r="AD6972" s="7" t="str">
        <f>IFERROR(VLOOKUP(J6972,'Chuyển Mã'!$B$3:$C$9,2,0),"")</f>
        <v/>
      </c>
      <c r="AE6972" s="7">
        <f t="shared" si="907"/>
        <v>0</v>
      </c>
      <c r="AF6972" s="7">
        <f t="shared" si="908"/>
        <v>0</v>
      </c>
    </row>
    <row r="6973" spans="30:32" x14ac:dyDescent="0.25">
      <c r="AD6973" s="7" t="str">
        <f>IFERROR(VLOOKUP(J6973,'Chuyển Mã'!$B$3:$C$9,2,0),"")</f>
        <v/>
      </c>
      <c r="AE6973" s="7">
        <f t="shared" si="907"/>
        <v>0</v>
      </c>
      <c r="AF6973" s="7">
        <f t="shared" si="908"/>
        <v>0</v>
      </c>
    </row>
    <row r="6974" spans="30:32" x14ac:dyDescent="0.25">
      <c r="AD6974" s="7" t="str">
        <f>IFERROR(VLOOKUP(J6974,'Chuyển Mã'!$B$3:$C$9,2,0),"")</f>
        <v/>
      </c>
      <c r="AE6974" s="7">
        <f t="shared" si="907"/>
        <v>0</v>
      </c>
      <c r="AF6974" s="7">
        <f t="shared" si="908"/>
        <v>0</v>
      </c>
    </row>
    <row r="6975" spans="30:32" x14ac:dyDescent="0.25">
      <c r="AD6975" s="7" t="str">
        <f>IFERROR(VLOOKUP(J6975,'Chuyển Mã'!$B$3:$C$9,2,0),"")</f>
        <v/>
      </c>
      <c r="AE6975" s="7">
        <f t="shared" si="907"/>
        <v>0</v>
      </c>
      <c r="AF6975" s="7">
        <f t="shared" si="908"/>
        <v>0</v>
      </c>
    </row>
    <row r="6976" spans="30:32" x14ac:dyDescent="0.25">
      <c r="AD6976" s="7" t="str">
        <f>IFERROR(VLOOKUP(J6976,'Chuyển Mã'!$B$3:$C$9,2,0),"")</f>
        <v/>
      </c>
      <c r="AE6976" s="7">
        <f t="shared" si="907"/>
        <v>0</v>
      </c>
      <c r="AF6976" s="7">
        <f t="shared" si="908"/>
        <v>0</v>
      </c>
    </row>
    <row r="6977" spans="30:32" x14ac:dyDescent="0.25">
      <c r="AD6977" s="7" t="str">
        <f>IFERROR(VLOOKUP(J6977,'Chuyển Mã'!$B$3:$C$9,2,0),"")</f>
        <v/>
      </c>
      <c r="AE6977" s="7">
        <f t="shared" si="907"/>
        <v>0</v>
      </c>
      <c r="AF6977" s="7">
        <f t="shared" si="908"/>
        <v>0</v>
      </c>
    </row>
    <row r="6978" spans="30:32" x14ac:dyDescent="0.25">
      <c r="AD6978" s="7" t="str">
        <f>IFERROR(VLOOKUP(J6978,'Chuyển Mã'!$B$3:$C$9,2,0),"")</f>
        <v/>
      </c>
      <c r="AE6978" s="7">
        <f t="shared" si="907"/>
        <v>0</v>
      </c>
      <c r="AF6978" s="7">
        <f t="shared" si="908"/>
        <v>0</v>
      </c>
    </row>
    <row r="6979" spans="30:32" x14ac:dyDescent="0.25">
      <c r="AD6979" s="7" t="str">
        <f>IFERROR(VLOOKUP(J6979,'Chuyển Mã'!$B$3:$C$9,2,0),"")</f>
        <v/>
      </c>
      <c r="AE6979" s="7">
        <f t="shared" ref="AE6979:AE7042" si="909">IFERROR(L6979,"")</f>
        <v>0</v>
      </c>
      <c r="AF6979" s="7">
        <f t="shared" ref="AF6979:AF7042" si="910">R6979</f>
        <v>0</v>
      </c>
    </row>
    <row r="6980" spans="30:32" x14ac:dyDescent="0.25">
      <c r="AD6980" s="7" t="str">
        <f>IFERROR(VLOOKUP(J6980,'Chuyển Mã'!$B$3:$C$9,2,0),"")</f>
        <v/>
      </c>
      <c r="AE6980" s="7">
        <f t="shared" si="909"/>
        <v>0</v>
      </c>
      <c r="AF6980" s="7">
        <f t="shared" si="910"/>
        <v>0</v>
      </c>
    </row>
    <row r="6981" spans="30:32" x14ac:dyDescent="0.25">
      <c r="AD6981" s="7" t="str">
        <f>IFERROR(VLOOKUP(J6981,'Chuyển Mã'!$B$3:$C$9,2,0),"")</f>
        <v/>
      </c>
      <c r="AE6981" s="7">
        <f t="shared" si="909"/>
        <v>0</v>
      </c>
      <c r="AF6981" s="7">
        <f t="shared" si="910"/>
        <v>0</v>
      </c>
    </row>
    <row r="6982" spans="30:32" x14ac:dyDescent="0.25">
      <c r="AD6982" s="7" t="str">
        <f>IFERROR(VLOOKUP(J6982,'Chuyển Mã'!$B$3:$C$9,2,0),"")</f>
        <v/>
      </c>
      <c r="AE6982" s="7">
        <f t="shared" si="909"/>
        <v>0</v>
      </c>
      <c r="AF6982" s="7">
        <f t="shared" si="910"/>
        <v>0</v>
      </c>
    </row>
    <row r="6983" spans="30:32" x14ac:dyDescent="0.25">
      <c r="AD6983" s="7" t="str">
        <f>IFERROR(VLOOKUP(J6983,'Chuyển Mã'!$B$3:$C$9,2,0),"")</f>
        <v/>
      </c>
      <c r="AE6983" s="7">
        <f t="shared" si="909"/>
        <v>0</v>
      </c>
      <c r="AF6983" s="7">
        <f t="shared" si="910"/>
        <v>0</v>
      </c>
    </row>
    <row r="6984" spans="30:32" x14ac:dyDescent="0.25">
      <c r="AD6984" s="7" t="str">
        <f>IFERROR(VLOOKUP(J6984,'Chuyển Mã'!$B$3:$C$9,2,0),"")</f>
        <v/>
      </c>
      <c r="AE6984" s="7">
        <f t="shared" si="909"/>
        <v>0</v>
      </c>
      <c r="AF6984" s="7">
        <f t="shared" si="910"/>
        <v>0</v>
      </c>
    </row>
    <row r="6985" spans="30:32" x14ac:dyDescent="0.25">
      <c r="AD6985" s="7" t="str">
        <f>IFERROR(VLOOKUP(J6985,'Chuyển Mã'!$B$3:$C$9,2,0),"")</f>
        <v/>
      </c>
      <c r="AE6985" s="7">
        <f t="shared" si="909"/>
        <v>0</v>
      </c>
      <c r="AF6985" s="7">
        <f t="shared" si="910"/>
        <v>0</v>
      </c>
    </row>
    <row r="6986" spans="30:32" x14ac:dyDescent="0.25">
      <c r="AD6986" s="7" t="str">
        <f>IFERROR(VLOOKUP(J6986,'Chuyển Mã'!$B$3:$C$9,2,0),"")</f>
        <v/>
      </c>
      <c r="AE6986" s="7">
        <f t="shared" si="909"/>
        <v>0</v>
      </c>
      <c r="AF6986" s="7">
        <f t="shared" si="910"/>
        <v>0</v>
      </c>
    </row>
    <row r="6987" spans="30:32" x14ac:dyDescent="0.25">
      <c r="AD6987" s="7" t="str">
        <f>IFERROR(VLOOKUP(J6987,'Chuyển Mã'!$B$3:$C$9,2,0),"")</f>
        <v/>
      </c>
      <c r="AE6987" s="7">
        <f t="shared" si="909"/>
        <v>0</v>
      </c>
      <c r="AF6987" s="7">
        <f t="shared" si="910"/>
        <v>0</v>
      </c>
    </row>
    <row r="6988" spans="30:32" x14ac:dyDescent="0.25">
      <c r="AD6988" s="7" t="str">
        <f>IFERROR(VLOOKUP(J6988,'Chuyển Mã'!$B$3:$C$9,2,0),"")</f>
        <v/>
      </c>
      <c r="AE6988" s="7">
        <f t="shared" si="909"/>
        <v>0</v>
      </c>
      <c r="AF6988" s="7">
        <f t="shared" si="910"/>
        <v>0</v>
      </c>
    </row>
    <row r="6989" spans="30:32" x14ac:dyDescent="0.25">
      <c r="AD6989" s="7" t="str">
        <f>IFERROR(VLOOKUP(J6989,'Chuyển Mã'!$B$3:$C$9,2,0),"")</f>
        <v/>
      </c>
      <c r="AE6989" s="7">
        <f t="shared" si="909"/>
        <v>0</v>
      </c>
      <c r="AF6989" s="7">
        <f t="shared" si="910"/>
        <v>0</v>
      </c>
    </row>
    <row r="6990" spans="30:32" x14ac:dyDescent="0.25">
      <c r="AD6990" s="7" t="str">
        <f>IFERROR(VLOOKUP(J6990,'Chuyển Mã'!$B$3:$C$9,2,0),"")</f>
        <v/>
      </c>
      <c r="AE6990" s="7">
        <f t="shared" si="909"/>
        <v>0</v>
      </c>
      <c r="AF6990" s="7">
        <f t="shared" si="910"/>
        <v>0</v>
      </c>
    </row>
    <row r="6991" spans="30:32" x14ac:dyDescent="0.25">
      <c r="AD6991" s="7" t="str">
        <f>IFERROR(VLOOKUP(J6991,'Chuyển Mã'!$B$3:$C$9,2,0),"")</f>
        <v/>
      </c>
      <c r="AE6991" s="7">
        <f t="shared" si="909"/>
        <v>0</v>
      </c>
      <c r="AF6991" s="7">
        <f t="shared" si="910"/>
        <v>0</v>
      </c>
    </row>
    <row r="6992" spans="30:32" x14ac:dyDescent="0.25">
      <c r="AD6992" s="7" t="str">
        <f>IFERROR(VLOOKUP(J6992,'Chuyển Mã'!$B$3:$C$9,2,0),"")</f>
        <v/>
      </c>
      <c r="AE6992" s="7">
        <f t="shared" si="909"/>
        <v>0</v>
      </c>
      <c r="AF6992" s="7">
        <f t="shared" si="910"/>
        <v>0</v>
      </c>
    </row>
    <row r="6993" spans="30:32" x14ac:dyDescent="0.25">
      <c r="AD6993" s="7" t="str">
        <f>IFERROR(VLOOKUP(J6993,'Chuyển Mã'!$B$3:$C$9,2,0),"")</f>
        <v/>
      </c>
      <c r="AE6993" s="7">
        <f t="shared" si="909"/>
        <v>0</v>
      </c>
      <c r="AF6993" s="7">
        <f t="shared" si="910"/>
        <v>0</v>
      </c>
    </row>
    <row r="6994" spans="30:32" x14ac:dyDescent="0.25">
      <c r="AD6994" s="7" t="str">
        <f>IFERROR(VLOOKUP(J6994,'Chuyển Mã'!$B$3:$C$9,2,0),"")</f>
        <v/>
      </c>
      <c r="AE6994" s="7">
        <f t="shared" si="909"/>
        <v>0</v>
      </c>
      <c r="AF6994" s="7">
        <f t="shared" si="910"/>
        <v>0</v>
      </c>
    </row>
    <row r="6995" spans="30:32" x14ac:dyDescent="0.25">
      <c r="AD6995" s="7" t="str">
        <f>IFERROR(VLOOKUP(J6995,'Chuyển Mã'!$B$3:$C$9,2,0),"")</f>
        <v/>
      </c>
      <c r="AE6995" s="7">
        <f t="shared" si="909"/>
        <v>0</v>
      </c>
      <c r="AF6995" s="7">
        <f t="shared" si="910"/>
        <v>0</v>
      </c>
    </row>
    <row r="6996" spans="30:32" x14ac:dyDescent="0.25">
      <c r="AD6996" s="7" t="str">
        <f>IFERROR(VLOOKUP(J6996,'Chuyển Mã'!$B$3:$C$9,2,0),"")</f>
        <v/>
      </c>
      <c r="AE6996" s="7">
        <f t="shared" si="909"/>
        <v>0</v>
      </c>
      <c r="AF6996" s="7">
        <f t="shared" si="910"/>
        <v>0</v>
      </c>
    </row>
    <row r="6997" spans="30:32" x14ac:dyDescent="0.25">
      <c r="AD6997" s="7" t="str">
        <f>IFERROR(VLOOKUP(J6997,'Chuyển Mã'!$B$3:$C$9,2,0),"")</f>
        <v/>
      </c>
      <c r="AE6997" s="7">
        <f t="shared" si="909"/>
        <v>0</v>
      </c>
      <c r="AF6997" s="7">
        <f t="shared" si="910"/>
        <v>0</v>
      </c>
    </row>
    <row r="6998" spans="30:32" x14ac:dyDescent="0.25">
      <c r="AD6998" s="7" t="str">
        <f>IFERROR(VLOOKUP(J6998,'Chuyển Mã'!$B$3:$C$9,2,0),"")</f>
        <v/>
      </c>
      <c r="AE6998" s="7">
        <f t="shared" si="909"/>
        <v>0</v>
      </c>
      <c r="AF6998" s="7">
        <f t="shared" si="910"/>
        <v>0</v>
      </c>
    </row>
    <row r="6999" spans="30:32" x14ac:dyDescent="0.25">
      <c r="AD6999" s="7" t="str">
        <f>IFERROR(VLOOKUP(J6999,'Chuyển Mã'!$B$3:$C$9,2,0),"")</f>
        <v/>
      </c>
      <c r="AE6999" s="7">
        <f t="shared" si="909"/>
        <v>0</v>
      </c>
      <c r="AF6999" s="7">
        <f t="shared" si="910"/>
        <v>0</v>
      </c>
    </row>
    <row r="7000" spans="30:32" x14ac:dyDescent="0.25">
      <c r="AD7000" s="7" t="str">
        <f>IFERROR(VLOOKUP(J7000,'Chuyển Mã'!$B$3:$C$9,2,0),"")</f>
        <v/>
      </c>
      <c r="AE7000" s="7">
        <f t="shared" si="909"/>
        <v>0</v>
      </c>
      <c r="AF7000" s="7">
        <f t="shared" si="910"/>
        <v>0</v>
      </c>
    </row>
    <row r="7001" spans="30:32" x14ac:dyDescent="0.25">
      <c r="AD7001" s="7" t="str">
        <f>IFERROR(VLOOKUP(J7001,'Chuyển Mã'!$B$3:$C$9,2,0),"")</f>
        <v/>
      </c>
      <c r="AE7001" s="7">
        <f t="shared" si="909"/>
        <v>0</v>
      </c>
      <c r="AF7001" s="7">
        <f t="shared" si="910"/>
        <v>0</v>
      </c>
    </row>
    <row r="7002" spans="30:32" x14ac:dyDescent="0.25">
      <c r="AD7002" s="7" t="str">
        <f>IFERROR(VLOOKUP(J7002,'Chuyển Mã'!$B$3:$C$9,2,0),"")</f>
        <v/>
      </c>
      <c r="AE7002" s="7">
        <f t="shared" si="909"/>
        <v>0</v>
      </c>
      <c r="AF7002" s="7">
        <f t="shared" si="910"/>
        <v>0</v>
      </c>
    </row>
    <row r="7003" spans="30:32" x14ac:dyDescent="0.25">
      <c r="AD7003" s="7" t="str">
        <f>IFERROR(VLOOKUP(J7003,'Chuyển Mã'!$B$3:$C$9,2,0),"")</f>
        <v/>
      </c>
      <c r="AE7003" s="7">
        <f t="shared" si="909"/>
        <v>0</v>
      </c>
      <c r="AF7003" s="7">
        <f t="shared" si="910"/>
        <v>0</v>
      </c>
    </row>
    <row r="7004" spans="30:32" x14ac:dyDescent="0.25">
      <c r="AD7004" s="7" t="str">
        <f>IFERROR(VLOOKUP(J7004,'Chuyển Mã'!$B$3:$C$9,2,0),"")</f>
        <v/>
      </c>
      <c r="AE7004" s="7">
        <f t="shared" si="909"/>
        <v>0</v>
      </c>
      <c r="AF7004" s="7">
        <f t="shared" si="910"/>
        <v>0</v>
      </c>
    </row>
    <row r="7005" spans="30:32" x14ac:dyDescent="0.25">
      <c r="AD7005" s="7" t="str">
        <f>IFERROR(VLOOKUP(J7005,'Chuyển Mã'!$B$3:$C$9,2,0),"")</f>
        <v/>
      </c>
      <c r="AE7005" s="7">
        <f t="shared" si="909"/>
        <v>0</v>
      </c>
      <c r="AF7005" s="7">
        <f t="shared" si="910"/>
        <v>0</v>
      </c>
    </row>
    <row r="7006" spans="30:32" x14ac:dyDescent="0.25">
      <c r="AD7006" s="7" t="str">
        <f>IFERROR(VLOOKUP(J7006,'Chuyển Mã'!$B$3:$C$9,2,0),"")</f>
        <v/>
      </c>
      <c r="AE7006" s="7">
        <f t="shared" si="909"/>
        <v>0</v>
      </c>
      <c r="AF7006" s="7">
        <f t="shared" si="910"/>
        <v>0</v>
      </c>
    </row>
    <row r="7007" spans="30:32" x14ac:dyDescent="0.25">
      <c r="AD7007" s="7" t="str">
        <f>IFERROR(VLOOKUP(J7007,'Chuyển Mã'!$B$3:$C$9,2,0),"")</f>
        <v/>
      </c>
      <c r="AE7007" s="7">
        <f t="shared" si="909"/>
        <v>0</v>
      </c>
      <c r="AF7007" s="7">
        <f t="shared" si="910"/>
        <v>0</v>
      </c>
    </row>
    <row r="7008" spans="30:32" x14ac:dyDescent="0.25">
      <c r="AD7008" s="7" t="str">
        <f>IFERROR(VLOOKUP(J7008,'Chuyển Mã'!$B$3:$C$9,2,0),"")</f>
        <v/>
      </c>
      <c r="AE7008" s="7">
        <f t="shared" si="909"/>
        <v>0</v>
      </c>
      <c r="AF7008" s="7">
        <f t="shared" si="910"/>
        <v>0</v>
      </c>
    </row>
    <row r="7009" spans="30:32" x14ac:dyDescent="0.25">
      <c r="AD7009" s="7" t="str">
        <f>IFERROR(VLOOKUP(J7009,'Chuyển Mã'!$B$3:$C$9,2,0),"")</f>
        <v/>
      </c>
      <c r="AE7009" s="7">
        <f t="shared" si="909"/>
        <v>0</v>
      </c>
      <c r="AF7009" s="7">
        <f t="shared" si="910"/>
        <v>0</v>
      </c>
    </row>
    <row r="7010" spans="30:32" x14ac:dyDescent="0.25">
      <c r="AD7010" s="7" t="str">
        <f>IFERROR(VLOOKUP(J7010,'Chuyển Mã'!$B$3:$C$9,2,0),"")</f>
        <v/>
      </c>
      <c r="AE7010" s="7">
        <f t="shared" si="909"/>
        <v>0</v>
      </c>
      <c r="AF7010" s="7">
        <f t="shared" si="910"/>
        <v>0</v>
      </c>
    </row>
    <row r="7011" spans="30:32" x14ac:dyDescent="0.25">
      <c r="AD7011" s="7" t="str">
        <f>IFERROR(VLOOKUP(J7011,'Chuyển Mã'!$B$3:$C$9,2,0),"")</f>
        <v/>
      </c>
      <c r="AE7011" s="7">
        <f t="shared" si="909"/>
        <v>0</v>
      </c>
      <c r="AF7011" s="7">
        <f t="shared" si="910"/>
        <v>0</v>
      </c>
    </row>
    <row r="7012" spans="30:32" x14ac:dyDescent="0.25">
      <c r="AD7012" s="7" t="str">
        <f>IFERROR(VLOOKUP(J7012,'Chuyển Mã'!$B$3:$C$9,2,0),"")</f>
        <v/>
      </c>
      <c r="AE7012" s="7">
        <f t="shared" si="909"/>
        <v>0</v>
      </c>
      <c r="AF7012" s="7">
        <f t="shared" si="910"/>
        <v>0</v>
      </c>
    </row>
    <row r="7013" spans="30:32" x14ac:dyDescent="0.25">
      <c r="AD7013" s="7" t="str">
        <f>IFERROR(VLOOKUP(J7013,'Chuyển Mã'!$B$3:$C$9,2,0),"")</f>
        <v/>
      </c>
      <c r="AE7013" s="7">
        <f t="shared" si="909"/>
        <v>0</v>
      </c>
      <c r="AF7013" s="7">
        <f t="shared" si="910"/>
        <v>0</v>
      </c>
    </row>
    <row r="7014" spans="30:32" x14ac:dyDescent="0.25">
      <c r="AD7014" s="7" t="str">
        <f>IFERROR(VLOOKUP(J7014,'Chuyển Mã'!$B$3:$C$9,2,0),"")</f>
        <v/>
      </c>
      <c r="AE7014" s="7">
        <f t="shared" si="909"/>
        <v>0</v>
      </c>
      <c r="AF7014" s="7">
        <f t="shared" si="910"/>
        <v>0</v>
      </c>
    </row>
    <row r="7015" spans="30:32" x14ac:dyDescent="0.25">
      <c r="AD7015" s="7" t="str">
        <f>IFERROR(VLOOKUP(J7015,'Chuyển Mã'!$B$3:$C$9,2,0),"")</f>
        <v/>
      </c>
      <c r="AE7015" s="7">
        <f t="shared" si="909"/>
        <v>0</v>
      </c>
      <c r="AF7015" s="7">
        <f t="shared" si="910"/>
        <v>0</v>
      </c>
    </row>
    <row r="7016" spans="30:32" x14ac:dyDescent="0.25">
      <c r="AD7016" s="7" t="str">
        <f>IFERROR(VLOOKUP(J7016,'Chuyển Mã'!$B$3:$C$9,2,0),"")</f>
        <v/>
      </c>
      <c r="AE7016" s="7">
        <f t="shared" si="909"/>
        <v>0</v>
      </c>
      <c r="AF7016" s="7">
        <f t="shared" si="910"/>
        <v>0</v>
      </c>
    </row>
    <row r="7017" spans="30:32" x14ac:dyDescent="0.25">
      <c r="AD7017" s="7" t="str">
        <f>IFERROR(VLOOKUP(J7017,'Chuyển Mã'!$B$3:$C$9,2,0),"")</f>
        <v/>
      </c>
      <c r="AE7017" s="7">
        <f t="shared" si="909"/>
        <v>0</v>
      </c>
      <c r="AF7017" s="7">
        <f t="shared" si="910"/>
        <v>0</v>
      </c>
    </row>
    <row r="7018" spans="30:32" x14ac:dyDescent="0.25">
      <c r="AD7018" s="7" t="str">
        <f>IFERROR(VLOOKUP(J7018,'Chuyển Mã'!$B$3:$C$9,2,0),"")</f>
        <v/>
      </c>
      <c r="AE7018" s="7">
        <f t="shared" si="909"/>
        <v>0</v>
      </c>
      <c r="AF7018" s="7">
        <f t="shared" si="910"/>
        <v>0</v>
      </c>
    </row>
    <row r="7019" spans="30:32" x14ac:dyDescent="0.25">
      <c r="AD7019" s="7" t="str">
        <f>IFERROR(VLOOKUP(J7019,'Chuyển Mã'!$B$3:$C$9,2,0),"")</f>
        <v/>
      </c>
      <c r="AE7019" s="7">
        <f t="shared" si="909"/>
        <v>0</v>
      </c>
      <c r="AF7019" s="7">
        <f t="shared" si="910"/>
        <v>0</v>
      </c>
    </row>
    <row r="7020" spans="30:32" x14ac:dyDescent="0.25">
      <c r="AD7020" s="7" t="str">
        <f>IFERROR(VLOOKUP(J7020,'Chuyển Mã'!$B$3:$C$9,2,0),"")</f>
        <v/>
      </c>
      <c r="AE7020" s="7">
        <f t="shared" si="909"/>
        <v>0</v>
      </c>
      <c r="AF7020" s="7">
        <f t="shared" si="910"/>
        <v>0</v>
      </c>
    </row>
    <row r="7021" spans="30:32" x14ac:dyDescent="0.25">
      <c r="AD7021" s="7" t="str">
        <f>IFERROR(VLOOKUP(J7021,'Chuyển Mã'!$B$3:$C$9,2,0),"")</f>
        <v/>
      </c>
      <c r="AE7021" s="7">
        <f t="shared" si="909"/>
        <v>0</v>
      </c>
      <c r="AF7021" s="7">
        <f t="shared" si="910"/>
        <v>0</v>
      </c>
    </row>
    <row r="7022" spans="30:32" x14ac:dyDescent="0.25">
      <c r="AD7022" s="7" t="str">
        <f>IFERROR(VLOOKUP(J7022,'Chuyển Mã'!$B$3:$C$9,2,0),"")</f>
        <v/>
      </c>
      <c r="AE7022" s="7">
        <f t="shared" si="909"/>
        <v>0</v>
      </c>
      <c r="AF7022" s="7">
        <f t="shared" si="910"/>
        <v>0</v>
      </c>
    </row>
    <row r="7023" spans="30:32" x14ac:dyDescent="0.25">
      <c r="AD7023" s="7" t="str">
        <f>IFERROR(VLOOKUP(J7023,'Chuyển Mã'!$B$3:$C$9,2,0),"")</f>
        <v/>
      </c>
      <c r="AE7023" s="7">
        <f t="shared" si="909"/>
        <v>0</v>
      </c>
      <c r="AF7023" s="7">
        <f t="shared" si="910"/>
        <v>0</v>
      </c>
    </row>
    <row r="7024" spans="30:32" x14ac:dyDescent="0.25">
      <c r="AD7024" s="7" t="str">
        <f>IFERROR(VLOOKUP(J7024,'Chuyển Mã'!$B$3:$C$9,2,0),"")</f>
        <v/>
      </c>
      <c r="AE7024" s="7">
        <f t="shared" si="909"/>
        <v>0</v>
      </c>
      <c r="AF7024" s="7">
        <f t="shared" si="910"/>
        <v>0</v>
      </c>
    </row>
    <row r="7025" spans="30:32" x14ac:dyDescent="0.25">
      <c r="AD7025" s="7" t="str">
        <f>IFERROR(VLOOKUP(J7025,'Chuyển Mã'!$B$3:$C$9,2,0),"")</f>
        <v/>
      </c>
      <c r="AE7025" s="7">
        <f t="shared" si="909"/>
        <v>0</v>
      </c>
      <c r="AF7025" s="7">
        <f t="shared" si="910"/>
        <v>0</v>
      </c>
    </row>
    <row r="7026" spans="30:32" x14ac:dyDescent="0.25">
      <c r="AD7026" s="7" t="str">
        <f>IFERROR(VLOOKUP(J7026,'Chuyển Mã'!$B$3:$C$9,2,0),"")</f>
        <v/>
      </c>
      <c r="AE7026" s="7">
        <f t="shared" si="909"/>
        <v>0</v>
      </c>
      <c r="AF7026" s="7">
        <f t="shared" si="910"/>
        <v>0</v>
      </c>
    </row>
    <row r="7027" spans="30:32" x14ac:dyDescent="0.25">
      <c r="AD7027" s="7" t="str">
        <f>IFERROR(VLOOKUP(J7027,'Chuyển Mã'!$B$3:$C$9,2,0),"")</f>
        <v/>
      </c>
      <c r="AE7027" s="7">
        <f t="shared" si="909"/>
        <v>0</v>
      </c>
      <c r="AF7027" s="7">
        <f t="shared" si="910"/>
        <v>0</v>
      </c>
    </row>
    <row r="7028" spans="30:32" x14ac:dyDescent="0.25">
      <c r="AD7028" s="7" t="str">
        <f>IFERROR(VLOOKUP(J7028,'Chuyển Mã'!$B$3:$C$9,2,0),"")</f>
        <v/>
      </c>
      <c r="AE7028" s="7">
        <f t="shared" si="909"/>
        <v>0</v>
      </c>
      <c r="AF7028" s="7">
        <f t="shared" si="910"/>
        <v>0</v>
      </c>
    </row>
    <row r="7029" spans="30:32" x14ac:dyDescent="0.25">
      <c r="AD7029" s="7" t="str">
        <f>IFERROR(VLOOKUP(J7029,'Chuyển Mã'!$B$3:$C$9,2,0),"")</f>
        <v/>
      </c>
      <c r="AE7029" s="7">
        <f t="shared" si="909"/>
        <v>0</v>
      </c>
      <c r="AF7029" s="7">
        <f t="shared" si="910"/>
        <v>0</v>
      </c>
    </row>
    <row r="7030" spans="30:32" x14ac:dyDescent="0.25">
      <c r="AD7030" s="7" t="str">
        <f>IFERROR(VLOOKUP(J7030,'Chuyển Mã'!$B$3:$C$9,2,0),"")</f>
        <v/>
      </c>
      <c r="AE7030" s="7">
        <f t="shared" si="909"/>
        <v>0</v>
      </c>
      <c r="AF7030" s="7">
        <f t="shared" si="910"/>
        <v>0</v>
      </c>
    </row>
    <row r="7031" spans="30:32" x14ac:dyDescent="0.25">
      <c r="AD7031" s="7" t="str">
        <f>IFERROR(VLOOKUP(J7031,'Chuyển Mã'!$B$3:$C$9,2,0),"")</f>
        <v/>
      </c>
      <c r="AE7031" s="7">
        <f t="shared" si="909"/>
        <v>0</v>
      </c>
      <c r="AF7031" s="7">
        <f t="shared" si="910"/>
        <v>0</v>
      </c>
    </row>
    <row r="7032" spans="30:32" x14ac:dyDescent="0.25">
      <c r="AD7032" s="7" t="str">
        <f>IFERROR(VLOOKUP(J7032,'Chuyển Mã'!$B$3:$C$9,2,0),"")</f>
        <v/>
      </c>
      <c r="AE7032" s="7">
        <f t="shared" si="909"/>
        <v>0</v>
      </c>
      <c r="AF7032" s="7">
        <f t="shared" si="910"/>
        <v>0</v>
      </c>
    </row>
    <row r="7033" spans="30:32" x14ac:dyDescent="0.25">
      <c r="AD7033" s="7" t="str">
        <f>IFERROR(VLOOKUP(J7033,'Chuyển Mã'!$B$3:$C$9,2,0),"")</f>
        <v/>
      </c>
      <c r="AE7033" s="7">
        <f t="shared" si="909"/>
        <v>0</v>
      </c>
      <c r="AF7033" s="7">
        <f t="shared" si="910"/>
        <v>0</v>
      </c>
    </row>
    <row r="7034" spans="30:32" x14ac:dyDescent="0.25">
      <c r="AD7034" s="7" t="str">
        <f>IFERROR(VLOOKUP(J7034,'Chuyển Mã'!$B$3:$C$9,2,0),"")</f>
        <v/>
      </c>
      <c r="AE7034" s="7">
        <f t="shared" si="909"/>
        <v>0</v>
      </c>
      <c r="AF7034" s="7">
        <f t="shared" si="910"/>
        <v>0</v>
      </c>
    </row>
    <row r="7035" spans="30:32" x14ac:dyDescent="0.25">
      <c r="AD7035" s="7" t="str">
        <f>IFERROR(VLOOKUP(J7035,'Chuyển Mã'!$B$3:$C$9,2,0),"")</f>
        <v/>
      </c>
      <c r="AE7035" s="7">
        <f t="shared" si="909"/>
        <v>0</v>
      </c>
      <c r="AF7035" s="7">
        <f t="shared" si="910"/>
        <v>0</v>
      </c>
    </row>
    <row r="7036" spans="30:32" x14ac:dyDescent="0.25">
      <c r="AD7036" s="7" t="str">
        <f>IFERROR(VLOOKUP(J7036,'Chuyển Mã'!$B$3:$C$9,2,0),"")</f>
        <v/>
      </c>
      <c r="AE7036" s="7">
        <f t="shared" si="909"/>
        <v>0</v>
      </c>
      <c r="AF7036" s="7">
        <f t="shared" si="910"/>
        <v>0</v>
      </c>
    </row>
    <row r="7037" spans="30:32" x14ac:dyDescent="0.25">
      <c r="AD7037" s="7" t="str">
        <f>IFERROR(VLOOKUP(J7037,'Chuyển Mã'!$B$3:$C$9,2,0),"")</f>
        <v/>
      </c>
      <c r="AE7037" s="7">
        <f t="shared" si="909"/>
        <v>0</v>
      </c>
      <c r="AF7037" s="7">
        <f t="shared" si="910"/>
        <v>0</v>
      </c>
    </row>
    <row r="7038" spans="30:32" x14ac:dyDescent="0.25">
      <c r="AD7038" s="7" t="str">
        <f>IFERROR(VLOOKUP(J7038,'Chuyển Mã'!$B$3:$C$9,2,0),"")</f>
        <v/>
      </c>
      <c r="AE7038" s="7">
        <f t="shared" si="909"/>
        <v>0</v>
      </c>
      <c r="AF7038" s="7">
        <f t="shared" si="910"/>
        <v>0</v>
      </c>
    </row>
    <row r="7039" spans="30:32" x14ac:dyDescent="0.25">
      <c r="AD7039" s="7" t="str">
        <f>IFERROR(VLOOKUP(J7039,'Chuyển Mã'!$B$3:$C$9,2,0),"")</f>
        <v/>
      </c>
      <c r="AE7039" s="7">
        <f t="shared" si="909"/>
        <v>0</v>
      </c>
      <c r="AF7039" s="7">
        <f t="shared" si="910"/>
        <v>0</v>
      </c>
    </row>
    <row r="7040" spans="30:32" x14ac:dyDescent="0.25">
      <c r="AD7040" s="7" t="str">
        <f>IFERROR(VLOOKUP(J7040,'Chuyển Mã'!$B$3:$C$9,2,0),"")</f>
        <v/>
      </c>
      <c r="AE7040" s="7">
        <f t="shared" si="909"/>
        <v>0</v>
      </c>
      <c r="AF7040" s="7">
        <f t="shared" si="910"/>
        <v>0</v>
      </c>
    </row>
    <row r="7041" spans="30:32" x14ac:dyDescent="0.25">
      <c r="AD7041" s="7" t="str">
        <f>IFERROR(VLOOKUP(J7041,'Chuyển Mã'!$B$3:$C$9,2,0),"")</f>
        <v/>
      </c>
      <c r="AE7041" s="7">
        <f t="shared" si="909"/>
        <v>0</v>
      </c>
      <c r="AF7041" s="7">
        <f t="shared" si="910"/>
        <v>0</v>
      </c>
    </row>
    <row r="7042" spans="30:32" x14ac:dyDescent="0.25">
      <c r="AD7042" s="7" t="str">
        <f>IFERROR(VLOOKUP(J7042,'Chuyển Mã'!$B$3:$C$9,2,0),"")</f>
        <v/>
      </c>
      <c r="AE7042" s="7">
        <f t="shared" si="909"/>
        <v>0</v>
      </c>
      <c r="AF7042" s="7">
        <f t="shared" si="910"/>
        <v>0</v>
      </c>
    </row>
    <row r="7043" spans="30:32" x14ac:dyDescent="0.25">
      <c r="AD7043" s="7" t="str">
        <f>IFERROR(VLOOKUP(J7043,'Chuyển Mã'!$B$3:$C$9,2,0),"")</f>
        <v/>
      </c>
      <c r="AE7043" s="7">
        <f t="shared" ref="AE7043:AE7106" si="911">IFERROR(L7043,"")</f>
        <v>0</v>
      </c>
      <c r="AF7043" s="7">
        <f t="shared" ref="AF7043:AF7106" si="912">R7043</f>
        <v>0</v>
      </c>
    </row>
    <row r="7044" spans="30:32" x14ac:dyDescent="0.25">
      <c r="AD7044" s="7" t="str">
        <f>IFERROR(VLOOKUP(J7044,'Chuyển Mã'!$B$3:$C$9,2,0),"")</f>
        <v/>
      </c>
      <c r="AE7044" s="7">
        <f t="shared" si="911"/>
        <v>0</v>
      </c>
      <c r="AF7044" s="7">
        <f t="shared" si="912"/>
        <v>0</v>
      </c>
    </row>
    <row r="7045" spans="30:32" x14ac:dyDescent="0.25">
      <c r="AD7045" s="7" t="str">
        <f>IFERROR(VLOOKUP(J7045,'Chuyển Mã'!$B$3:$C$9,2,0),"")</f>
        <v/>
      </c>
      <c r="AE7045" s="7">
        <f t="shared" si="911"/>
        <v>0</v>
      </c>
      <c r="AF7045" s="7">
        <f t="shared" si="912"/>
        <v>0</v>
      </c>
    </row>
    <row r="7046" spans="30:32" x14ac:dyDescent="0.25">
      <c r="AD7046" s="7" t="str">
        <f>IFERROR(VLOOKUP(J7046,'Chuyển Mã'!$B$3:$C$9,2,0),"")</f>
        <v/>
      </c>
      <c r="AE7046" s="7">
        <f t="shared" si="911"/>
        <v>0</v>
      </c>
      <c r="AF7046" s="7">
        <f t="shared" si="912"/>
        <v>0</v>
      </c>
    </row>
    <row r="7047" spans="30:32" x14ac:dyDescent="0.25">
      <c r="AD7047" s="7" t="str">
        <f>IFERROR(VLOOKUP(J7047,'Chuyển Mã'!$B$3:$C$9,2,0),"")</f>
        <v/>
      </c>
      <c r="AE7047" s="7">
        <f t="shared" si="911"/>
        <v>0</v>
      </c>
      <c r="AF7047" s="7">
        <f t="shared" si="912"/>
        <v>0</v>
      </c>
    </row>
    <row r="7048" spans="30:32" x14ac:dyDescent="0.25">
      <c r="AD7048" s="7" t="str">
        <f>IFERROR(VLOOKUP(J7048,'Chuyển Mã'!$B$3:$C$9,2,0),"")</f>
        <v/>
      </c>
      <c r="AE7048" s="7">
        <f t="shared" si="911"/>
        <v>0</v>
      </c>
      <c r="AF7048" s="7">
        <f t="shared" si="912"/>
        <v>0</v>
      </c>
    </row>
    <row r="7049" spans="30:32" x14ac:dyDescent="0.25">
      <c r="AD7049" s="7" t="str">
        <f>IFERROR(VLOOKUP(J7049,'Chuyển Mã'!$B$3:$C$9,2,0),"")</f>
        <v/>
      </c>
      <c r="AE7049" s="7">
        <f t="shared" si="911"/>
        <v>0</v>
      </c>
      <c r="AF7049" s="7">
        <f t="shared" si="912"/>
        <v>0</v>
      </c>
    </row>
    <row r="7050" spans="30:32" x14ac:dyDescent="0.25">
      <c r="AD7050" s="7" t="str">
        <f>IFERROR(VLOOKUP(J7050,'Chuyển Mã'!$B$3:$C$9,2,0),"")</f>
        <v/>
      </c>
      <c r="AE7050" s="7">
        <f t="shared" si="911"/>
        <v>0</v>
      </c>
      <c r="AF7050" s="7">
        <f t="shared" si="912"/>
        <v>0</v>
      </c>
    </row>
    <row r="7051" spans="30:32" x14ac:dyDescent="0.25">
      <c r="AD7051" s="7" t="str">
        <f>IFERROR(VLOOKUP(J7051,'Chuyển Mã'!$B$3:$C$9,2,0),"")</f>
        <v/>
      </c>
      <c r="AE7051" s="7">
        <f t="shared" si="911"/>
        <v>0</v>
      </c>
      <c r="AF7051" s="7">
        <f t="shared" si="912"/>
        <v>0</v>
      </c>
    </row>
    <row r="7052" spans="30:32" x14ac:dyDescent="0.25">
      <c r="AD7052" s="7" t="str">
        <f>IFERROR(VLOOKUP(J7052,'Chuyển Mã'!$B$3:$C$9,2,0),"")</f>
        <v/>
      </c>
      <c r="AE7052" s="7">
        <f t="shared" si="911"/>
        <v>0</v>
      </c>
      <c r="AF7052" s="7">
        <f t="shared" si="912"/>
        <v>0</v>
      </c>
    </row>
    <row r="7053" spans="30:32" x14ac:dyDescent="0.25">
      <c r="AD7053" s="7" t="str">
        <f>IFERROR(VLOOKUP(J7053,'Chuyển Mã'!$B$3:$C$9,2,0),"")</f>
        <v/>
      </c>
      <c r="AE7053" s="7">
        <f t="shared" si="911"/>
        <v>0</v>
      </c>
      <c r="AF7053" s="7">
        <f t="shared" si="912"/>
        <v>0</v>
      </c>
    </row>
    <row r="7054" spans="30:32" x14ac:dyDescent="0.25">
      <c r="AD7054" s="7" t="str">
        <f>IFERROR(VLOOKUP(J7054,'Chuyển Mã'!$B$3:$C$9,2,0),"")</f>
        <v/>
      </c>
      <c r="AE7054" s="7">
        <f t="shared" si="911"/>
        <v>0</v>
      </c>
      <c r="AF7054" s="7">
        <f t="shared" si="912"/>
        <v>0</v>
      </c>
    </row>
    <row r="7055" spans="30:32" x14ac:dyDescent="0.25">
      <c r="AD7055" s="7" t="str">
        <f>IFERROR(VLOOKUP(J7055,'Chuyển Mã'!$B$3:$C$9,2,0),"")</f>
        <v/>
      </c>
      <c r="AE7055" s="7">
        <f t="shared" si="911"/>
        <v>0</v>
      </c>
      <c r="AF7055" s="7">
        <f t="shared" si="912"/>
        <v>0</v>
      </c>
    </row>
    <row r="7056" spans="30:32" x14ac:dyDescent="0.25">
      <c r="AD7056" s="7" t="str">
        <f>IFERROR(VLOOKUP(J7056,'Chuyển Mã'!$B$3:$C$9,2,0),"")</f>
        <v/>
      </c>
      <c r="AE7056" s="7">
        <f t="shared" si="911"/>
        <v>0</v>
      </c>
      <c r="AF7056" s="7">
        <f t="shared" si="912"/>
        <v>0</v>
      </c>
    </row>
    <row r="7057" spans="30:32" x14ac:dyDescent="0.25">
      <c r="AD7057" s="7" t="str">
        <f>IFERROR(VLOOKUP(J7057,'Chuyển Mã'!$B$3:$C$9,2,0),"")</f>
        <v/>
      </c>
      <c r="AE7057" s="7">
        <f t="shared" si="911"/>
        <v>0</v>
      </c>
      <c r="AF7057" s="7">
        <f t="shared" si="912"/>
        <v>0</v>
      </c>
    </row>
    <row r="7058" spans="30:32" x14ac:dyDescent="0.25">
      <c r="AD7058" s="7" t="str">
        <f>IFERROR(VLOOKUP(J7058,'Chuyển Mã'!$B$3:$C$9,2,0),"")</f>
        <v/>
      </c>
      <c r="AE7058" s="7">
        <f t="shared" si="911"/>
        <v>0</v>
      </c>
      <c r="AF7058" s="7">
        <f t="shared" si="912"/>
        <v>0</v>
      </c>
    </row>
    <row r="7059" spans="30:32" x14ac:dyDescent="0.25">
      <c r="AD7059" s="7" t="str">
        <f>IFERROR(VLOOKUP(J7059,'Chuyển Mã'!$B$3:$C$9,2,0),"")</f>
        <v/>
      </c>
      <c r="AE7059" s="7">
        <f t="shared" si="911"/>
        <v>0</v>
      </c>
      <c r="AF7059" s="7">
        <f t="shared" si="912"/>
        <v>0</v>
      </c>
    </row>
    <row r="7060" spans="30:32" x14ac:dyDescent="0.25">
      <c r="AD7060" s="7" t="str">
        <f>IFERROR(VLOOKUP(J7060,'Chuyển Mã'!$B$3:$C$9,2,0),"")</f>
        <v/>
      </c>
      <c r="AE7060" s="7">
        <f t="shared" si="911"/>
        <v>0</v>
      </c>
      <c r="AF7060" s="7">
        <f t="shared" si="912"/>
        <v>0</v>
      </c>
    </row>
    <row r="7061" spans="30:32" x14ac:dyDescent="0.25">
      <c r="AD7061" s="7" t="str">
        <f>IFERROR(VLOOKUP(J7061,'Chuyển Mã'!$B$3:$C$9,2,0),"")</f>
        <v/>
      </c>
      <c r="AE7061" s="7">
        <f t="shared" si="911"/>
        <v>0</v>
      </c>
      <c r="AF7061" s="7">
        <f t="shared" si="912"/>
        <v>0</v>
      </c>
    </row>
    <row r="7062" spans="30:32" x14ac:dyDescent="0.25">
      <c r="AD7062" s="7" t="str">
        <f>IFERROR(VLOOKUP(J7062,'Chuyển Mã'!$B$3:$C$9,2,0),"")</f>
        <v/>
      </c>
      <c r="AE7062" s="7">
        <f t="shared" si="911"/>
        <v>0</v>
      </c>
      <c r="AF7062" s="7">
        <f t="shared" si="912"/>
        <v>0</v>
      </c>
    </row>
    <row r="7063" spans="30:32" x14ac:dyDescent="0.25">
      <c r="AD7063" s="7" t="str">
        <f>IFERROR(VLOOKUP(J7063,'Chuyển Mã'!$B$3:$C$9,2,0),"")</f>
        <v/>
      </c>
      <c r="AE7063" s="7">
        <f t="shared" si="911"/>
        <v>0</v>
      </c>
      <c r="AF7063" s="7">
        <f t="shared" si="912"/>
        <v>0</v>
      </c>
    </row>
    <row r="7064" spans="30:32" x14ac:dyDescent="0.25">
      <c r="AD7064" s="7" t="str">
        <f>IFERROR(VLOOKUP(J7064,'Chuyển Mã'!$B$3:$C$9,2,0),"")</f>
        <v/>
      </c>
      <c r="AE7064" s="7">
        <f t="shared" si="911"/>
        <v>0</v>
      </c>
      <c r="AF7064" s="7">
        <f t="shared" si="912"/>
        <v>0</v>
      </c>
    </row>
    <row r="7065" spans="30:32" x14ac:dyDescent="0.25">
      <c r="AD7065" s="7" t="str">
        <f>IFERROR(VLOOKUP(J7065,'Chuyển Mã'!$B$3:$C$9,2,0),"")</f>
        <v/>
      </c>
      <c r="AE7065" s="7">
        <f t="shared" si="911"/>
        <v>0</v>
      </c>
      <c r="AF7065" s="7">
        <f t="shared" si="912"/>
        <v>0</v>
      </c>
    </row>
    <row r="7066" spans="30:32" x14ac:dyDescent="0.25">
      <c r="AD7066" s="7" t="str">
        <f>IFERROR(VLOOKUP(J7066,'Chuyển Mã'!$B$3:$C$9,2,0),"")</f>
        <v/>
      </c>
      <c r="AE7066" s="7">
        <f t="shared" si="911"/>
        <v>0</v>
      </c>
      <c r="AF7066" s="7">
        <f t="shared" si="912"/>
        <v>0</v>
      </c>
    </row>
    <row r="7067" spans="30:32" x14ac:dyDescent="0.25">
      <c r="AD7067" s="7" t="str">
        <f>IFERROR(VLOOKUP(J7067,'Chuyển Mã'!$B$3:$C$9,2,0),"")</f>
        <v/>
      </c>
      <c r="AE7067" s="7">
        <f t="shared" si="911"/>
        <v>0</v>
      </c>
      <c r="AF7067" s="7">
        <f t="shared" si="912"/>
        <v>0</v>
      </c>
    </row>
    <row r="7068" spans="30:32" x14ac:dyDescent="0.25">
      <c r="AD7068" s="7" t="str">
        <f>IFERROR(VLOOKUP(J7068,'Chuyển Mã'!$B$3:$C$9,2,0),"")</f>
        <v/>
      </c>
      <c r="AE7068" s="7">
        <f t="shared" si="911"/>
        <v>0</v>
      </c>
      <c r="AF7068" s="7">
        <f t="shared" si="912"/>
        <v>0</v>
      </c>
    </row>
    <row r="7069" spans="30:32" x14ac:dyDescent="0.25">
      <c r="AD7069" s="7" t="str">
        <f>IFERROR(VLOOKUP(J7069,'Chuyển Mã'!$B$3:$C$9,2,0),"")</f>
        <v/>
      </c>
      <c r="AE7069" s="7">
        <f t="shared" si="911"/>
        <v>0</v>
      </c>
      <c r="AF7069" s="7">
        <f t="shared" si="912"/>
        <v>0</v>
      </c>
    </row>
    <row r="7070" spans="30:32" x14ac:dyDescent="0.25">
      <c r="AD7070" s="7" t="str">
        <f>IFERROR(VLOOKUP(J7070,'Chuyển Mã'!$B$3:$C$9,2,0),"")</f>
        <v/>
      </c>
      <c r="AE7070" s="7">
        <f t="shared" si="911"/>
        <v>0</v>
      </c>
      <c r="AF7070" s="7">
        <f t="shared" si="912"/>
        <v>0</v>
      </c>
    </row>
    <row r="7071" spans="30:32" x14ac:dyDescent="0.25">
      <c r="AD7071" s="7" t="str">
        <f>IFERROR(VLOOKUP(J7071,'Chuyển Mã'!$B$3:$C$9,2,0),"")</f>
        <v/>
      </c>
      <c r="AE7071" s="7">
        <f t="shared" si="911"/>
        <v>0</v>
      </c>
      <c r="AF7071" s="7">
        <f t="shared" si="912"/>
        <v>0</v>
      </c>
    </row>
    <row r="7072" spans="30:32" x14ac:dyDescent="0.25">
      <c r="AD7072" s="7" t="str">
        <f>IFERROR(VLOOKUP(J7072,'Chuyển Mã'!$B$3:$C$9,2,0),"")</f>
        <v/>
      </c>
      <c r="AE7072" s="7">
        <f t="shared" si="911"/>
        <v>0</v>
      </c>
      <c r="AF7072" s="7">
        <f t="shared" si="912"/>
        <v>0</v>
      </c>
    </row>
    <row r="7073" spans="30:32" x14ac:dyDescent="0.25">
      <c r="AD7073" s="7" t="str">
        <f>IFERROR(VLOOKUP(J7073,'Chuyển Mã'!$B$3:$C$9,2,0),"")</f>
        <v/>
      </c>
      <c r="AE7073" s="7">
        <f t="shared" si="911"/>
        <v>0</v>
      </c>
      <c r="AF7073" s="7">
        <f t="shared" si="912"/>
        <v>0</v>
      </c>
    </row>
    <row r="7074" spans="30:32" x14ac:dyDescent="0.25">
      <c r="AD7074" s="7" t="str">
        <f>IFERROR(VLOOKUP(J7074,'Chuyển Mã'!$B$3:$C$9,2,0),"")</f>
        <v/>
      </c>
      <c r="AE7074" s="7">
        <f t="shared" si="911"/>
        <v>0</v>
      </c>
      <c r="AF7074" s="7">
        <f t="shared" si="912"/>
        <v>0</v>
      </c>
    </row>
    <row r="7075" spans="30:32" x14ac:dyDescent="0.25">
      <c r="AD7075" s="7" t="str">
        <f>IFERROR(VLOOKUP(J7075,'Chuyển Mã'!$B$3:$C$9,2,0),"")</f>
        <v/>
      </c>
      <c r="AE7075" s="7">
        <f t="shared" si="911"/>
        <v>0</v>
      </c>
      <c r="AF7075" s="7">
        <f t="shared" si="912"/>
        <v>0</v>
      </c>
    </row>
    <row r="7076" spans="30:32" x14ac:dyDescent="0.25">
      <c r="AD7076" s="7" t="str">
        <f>IFERROR(VLOOKUP(J7076,'Chuyển Mã'!$B$3:$C$9,2,0),"")</f>
        <v/>
      </c>
      <c r="AE7076" s="7">
        <f t="shared" si="911"/>
        <v>0</v>
      </c>
      <c r="AF7076" s="7">
        <f t="shared" si="912"/>
        <v>0</v>
      </c>
    </row>
    <row r="7077" spans="30:32" x14ac:dyDescent="0.25">
      <c r="AD7077" s="7" t="str">
        <f>IFERROR(VLOOKUP(J7077,'Chuyển Mã'!$B$3:$C$9,2,0),"")</f>
        <v/>
      </c>
      <c r="AE7077" s="7">
        <f t="shared" si="911"/>
        <v>0</v>
      </c>
      <c r="AF7077" s="7">
        <f t="shared" si="912"/>
        <v>0</v>
      </c>
    </row>
    <row r="7078" spans="30:32" x14ac:dyDescent="0.25">
      <c r="AD7078" s="7" t="str">
        <f>IFERROR(VLOOKUP(J7078,'Chuyển Mã'!$B$3:$C$9,2,0),"")</f>
        <v/>
      </c>
      <c r="AE7078" s="7">
        <f t="shared" si="911"/>
        <v>0</v>
      </c>
      <c r="AF7078" s="7">
        <f t="shared" si="912"/>
        <v>0</v>
      </c>
    </row>
    <row r="7079" spans="30:32" x14ac:dyDescent="0.25">
      <c r="AD7079" s="7" t="str">
        <f>IFERROR(VLOOKUP(J7079,'Chuyển Mã'!$B$3:$C$9,2,0),"")</f>
        <v/>
      </c>
      <c r="AE7079" s="7">
        <f t="shared" si="911"/>
        <v>0</v>
      </c>
      <c r="AF7079" s="7">
        <f t="shared" si="912"/>
        <v>0</v>
      </c>
    </row>
    <row r="7080" spans="30:32" x14ac:dyDescent="0.25">
      <c r="AD7080" s="7" t="str">
        <f>IFERROR(VLOOKUP(J7080,'Chuyển Mã'!$B$3:$C$9,2,0),"")</f>
        <v/>
      </c>
      <c r="AE7080" s="7">
        <f t="shared" si="911"/>
        <v>0</v>
      </c>
      <c r="AF7080" s="7">
        <f t="shared" si="912"/>
        <v>0</v>
      </c>
    </row>
    <row r="7081" spans="30:32" x14ac:dyDescent="0.25">
      <c r="AD7081" s="7" t="str">
        <f>IFERROR(VLOOKUP(J7081,'Chuyển Mã'!$B$3:$C$9,2,0),"")</f>
        <v/>
      </c>
      <c r="AE7081" s="7">
        <f t="shared" si="911"/>
        <v>0</v>
      </c>
      <c r="AF7081" s="7">
        <f t="shared" si="912"/>
        <v>0</v>
      </c>
    </row>
    <row r="7082" spans="30:32" x14ac:dyDescent="0.25">
      <c r="AD7082" s="7" t="str">
        <f>IFERROR(VLOOKUP(J7082,'Chuyển Mã'!$B$3:$C$9,2,0),"")</f>
        <v/>
      </c>
      <c r="AE7082" s="7">
        <f t="shared" si="911"/>
        <v>0</v>
      </c>
      <c r="AF7082" s="7">
        <f t="shared" si="912"/>
        <v>0</v>
      </c>
    </row>
    <row r="7083" spans="30:32" x14ac:dyDescent="0.25">
      <c r="AD7083" s="7" t="str">
        <f>IFERROR(VLOOKUP(J7083,'Chuyển Mã'!$B$3:$C$9,2,0),"")</f>
        <v/>
      </c>
      <c r="AE7083" s="7">
        <f t="shared" si="911"/>
        <v>0</v>
      </c>
      <c r="AF7083" s="7">
        <f t="shared" si="912"/>
        <v>0</v>
      </c>
    </row>
    <row r="7084" spans="30:32" x14ac:dyDescent="0.25">
      <c r="AD7084" s="7" t="str">
        <f>IFERROR(VLOOKUP(J7084,'Chuyển Mã'!$B$3:$C$9,2,0),"")</f>
        <v/>
      </c>
      <c r="AE7084" s="7">
        <f t="shared" si="911"/>
        <v>0</v>
      </c>
      <c r="AF7084" s="7">
        <f t="shared" si="912"/>
        <v>0</v>
      </c>
    </row>
    <row r="7085" spans="30:32" x14ac:dyDescent="0.25">
      <c r="AD7085" s="7" t="str">
        <f>IFERROR(VLOOKUP(J7085,'Chuyển Mã'!$B$3:$C$9,2,0),"")</f>
        <v/>
      </c>
      <c r="AE7085" s="7">
        <f t="shared" si="911"/>
        <v>0</v>
      </c>
      <c r="AF7085" s="7">
        <f t="shared" si="912"/>
        <v>0</v>
      </c>
    </row>
    <row r="7086" spans="30:32" x14ac:dyDescent="0.25">
      <c r="AD7086" s="7" t="str">
        <f>IFERROR(VLOOKUP(J7086,'Chuyển Mã'!$B$3:$C$9,2,0),"")</f>
        <v/>
      </c>
      <c r="AE7086" s="7">
        <f t="shared" si="911"/>
        <v>0</v>
      </c>
      <c r="AF7086" s="7">
        <f t="shared" si="912"/>
        <v>0</v>
      </c>
    </row>
    <row r="7087" spans="30:32" x14ac:dyDescent="0.25">
      <c r="AD7087" s="7" t="str">
        <f>IFERROR(VLOOKUP(J7087,'Chuyển Mã'!$B$3:$C$9,2,0),"")</f>
        <v/>
      </c>
      <c r="AE7087" s="7">
        <f t="shared" si="911"/>
        <v>0</v>
      </c>
      <c r="AF7087" s="7">
        <f t="shared" si="912"/>
        <v>0</v>
      </c>
    </row>
    <row r="7088" spans="30:32" x14ac:dyDescent="0.25">
      <c r="AD7088" s="7" t="str">
        <f>IFERROR(VLOOKUP(J7088,'Chuyển Mã'!$B$3:$C$9,2,0),"")</f>
        <v/>
      </c>
      <c r="AE7088" s="7">
        <f t="shared" si="911"/>
        <v>0</v>
      </c>
      <c r="AF7088" s="7">
        <f t="shared" si="912"/>
        <v>0</v>
      </c>
    </row>
    <row r="7089" spans="30:32" x14ac:dyDescent="0.25">
      <c r="AD7089" s="7" t="str">
        <f>IFERROR(VLOOKUP(J7089,'Chuyển Mã'!$B$3:$C$9,2,0),"")</f>
        <v/>
      </c>
      <c r="AE7089" s="7">
        <f t="shared" si="911"/>
        <v>0</v>
      </c>
      <c r="AF7089" s="7">
        <f t="shared" si="912"/>
        <v>0</v>
      </c>
    </row>
    <row r="7090" spans="30:32" x14ac:dyDescent="0.25">
      <c r="AD7090" s="7" t="str">
        <f>IFERROR(VLOOKUP(J7090,'Chuyển Mã'!$B$3:$C$9,2,0),"")</f>
        <v/>
      </c>
      <c r="AE7090" s="7">
        <f t="shared" si="911"/>
        <v>0</v>
      </c>
      <c r="AF7090" s="7">
        <f t="shared" si="912"/>
        <v>0</v>
      </c>
    </row>
    <row r="7091" spans="30:32" x14ac:dyDescent="0.25">
      <c r="AD7091" s="7" t="str">
        <f>IFERROR(VLOOKUP(J7091,'Chuyển Mã'!$B$3:$C$9,2,0),"")</f>
        <v/>
      </c>
      <c r="AE7091" s="7">
        <f t="shared" si="911"/>
        <v>0</v>
      </c>
      <c r="AF7091" s="7">
        <f t="shared" si="912"/>
        <v>0</v>
      </c>
    </row>
    <row r="7092" spans="30:32" x14ac:dyDescent="0.25">
      <c r="AD7092" s="7" t="str">
        <f>IFERROR(VLOOKUP(J7092,'Chuyển Mã'!$B$3:$C$9,2,0),"")</f>
        <v/>
      </c>
      <c r="AE7092" s="7">
        <f t="shared" si="911"/>
        <v>0</v>
      </c>
      <c r="AF7092" s="7">
        <f t="shared" si="912"/>
        <v>0</v>
      </c>
    </row>
    <row r="7093" spans="30:32" x14ac:dyDescent="0.25">
      <c r="AD7093" s="7" t="str">
        <f>IFERROR(VLOOKUP(J7093,'Chuyển Mã'!$B$3:$C$9,2,0),"")</f>
        <v/>
      </c>
      <c r="AE7093" s="7">
        <f t="shared" si="911"/>
        <v>0</v>
      </c>
      <c r="AF7093" s="7">
        <f t="shared" si="912"/>
        <v>0</v>
      </c>
    </row>
    <row r="7094" spans="30:32" x14ac:dyDescent="0.25">
      <c r="AD7094" s="7" t="str">
        <f>IFERROR(VLOOKUP(J7094,'Chuyển Mã'!$B$3:$C$9,2,0),"")</f>
        <v/>
      </c>
      <c r="AE7094" s="7">
        <f t="shared" si="911"/>
        <v>0</v>
      </c>
      <c r="AF7094" s="7">
        <f t="shared" si="912"/>
        <v>0</v>
      </c>
    </row>
    <row r="7095" spans="30:32" x14ac:dyDescent="0.25">
      <c r="AD7095" s="7" t="str">
        <f>IFERROR(VLOOKUP(J7095,'Chuyển Mã'!$B$3:$C$9,2,0),"")</f>
        <v/>
      </c>
      <c r="AE7095" s="7">
        <f t="shared" si="911"/>
        <v>0</v>
      </c>
      <c r="AF7095" s="7">
        <f t="shared" si="912"/>
        <v>0</v>
      </c>
    </row>
    <row r="7096" spans="30:32" x14ac:dyDescent="0.25">
      <c r="AD7096" s="7" t="str">
        <f>IFERROR(VLOOKUP(J7096,'Chuyển Mã'!$B$3:$C$9,2,0),"")</f>
        <v/>
      </c>
      <c r="AE7096" s="7">
        <f t="shared" si="911"/>
        <v>0</v>
      </c>
      <c r="AF7096" s="7">
        <f t="shared" si="912"/>
        <v>0</v>
      </c>
    </row>
    <row r="7097" spans="30:32" x14ac:dyDescent="0.25">
      <c r="AD7097" s="7" t="str">
        <f>IFERROR(VLOOKUP(J7097,'Chuyển Mã'!$B$3:$C$9,2,0),"")</f>
        <v/>
      </c>
      <c r="AE7097" s="7">
        <f t="shared" si="911"/>
        <v>0</v>
      </c>
      <c r="AF7097" s="7">
        <f t="shared" si="912"/>
        <v>0</v>
      </c>
    </row>
    <row r="7098" spans="30:32" x14ac:dyDescent="0.25">
      <c r="AD7098" s="7" t="str">
        <f>IFERROR(VLOOKUP(J7098,'Chuyển Mã'!$B$3:$C$9,2,0),"")</f>
        <v/>
      </c>
      <c r="AE7098" s="7">
        <f t="shared" si="911"/>
        <v>0</v>
      </c>
      <c r="AF7098" s="7">
        <f t="shared" si="912"/>
        <v>0</v>
      </c>
    </row>
    <row r="7099" spans="30:32" x14ac:dyDescent="0.25">
      <c r="AD7099" s="7" t="str">
        <f>IFERROR(VLOOKUP(J7099,'Chuyển Mã'!$B$3:$C$9,2,0),"")</f>
        <v/>
      </c>
      <c r="AE7099" s="7">
        <f t="shared" si="911"/>
        <v>0</v>
      </c>
      <c r="AF7099" s="7">
        <f t="shared" si="912"/>
        <v>0</v>
      </c>
    </row>
    <row r="7100" spans="30:32" x14ac:dyDescent="0.25">
      <c r="AD7100" s="7" t="str">
        <f>IFERROR(VLOOKUP(J7100,'Chuyển Mã'!$B$3:$C$9,2,0),"")</f>
        <v/>
      </c>
      <c r="AE7100" s="7">
        <f t="shared" si="911"/>
        <v>0</v>
      </c>
      <c r="AF7100" s="7">
        <f t="shared" si="912"/>
        <v>0</v>
      </c>
    </row>
    <row r="7101" spans="30:32" x14ac:dyDescent="0.25">
      <c r="AD7101" s="7" t="str">
        <f>IFERROR(VLOOKUP(J7101,'Chuyển Mã'!$B$3:$C$9,2,0),"")</f>
        <v/>
      </c>
      <c r="AE7101" s="7">
        <f t="shared" si="911"/>
        <v>0</v>
      </c>
      <c r="AF7101" s="7">
        <f t="shared" si="912"/>
        <v>0</v>
      </c>
    </row>
    <row r="7102" spans="30:32" x14ac:dyDescent="0.25">
      <c r="AD7102" s="7" t="str">
        <f>IFERROR(VLOOKUP(J7102,'Chuyển Mã'!$B$3:$C$9,2,0),"")</f>
        <v/>
      </c>
      <c r="AE7102" s="7">
        <f t="shared" si="911"/>
        <v>0</v>
      </c>
      <c r="AF7102" s="7">
        <f t="shared" si="912"/>
        <v>0</v>
      </c>
    </row>
    <row r="7103" spans="30:32" x14ac:dyDescent="0.25">
      <c r="AD7103" s="7" t="str">
        <f>IFERROR(VLOOKUP(J7103,'Chuyển Mã'!$B$3:$C$9,2,0),"")</f>
        <v/>
      </c>
      <c r="AE7103" s="7">
        <f t="shared" si="911"/>
        <v>0</v>
      </c>
      <c r="AF7103" s="7">
        <f t="shared" si="912"/>
        <v>0</v>
      </c>
    </row>
    <row r="7104" spans="30:32" x14ac:dyDescent="0.25">
      <c r="AD7104" s="7" t="str">
        <f>IFERROR(VLOOKUP(J7104,'Chuyển Mã'!$B$3:$C$9,2,0),"")</f>
        <v/>
      </c>
      <c r="AE7104" s="7">
        <f t="shared" si="911"/>
        <v>0</v>
      </c>
      <c r="AF7104" s="7">
        <f t="shared" si="912"/>
        <v>0</v>
      </c>
    </row>
    <row r="7105" spans="30:32" x14ac:dyDescent="0.25">
      <c r="AD7105" s="7" t="str">
        <f>IFERROR(VLOOKUP(J7105,'Chuyển Mã'!$B$3:$C$9,2,0),"")</f>
        <v/>
      </c>
      <c r="AE7105" s="7">
        <f t="shared" si="911"/>
        <v>0</v>
      </c>
      <c r="AF7105" s="7">
        <f t="shared" si="912"/>
        <v>0</v>
      </c>
    </row>
    <row r="7106" spans="30:32" x14ac:dyDescent="0.25">
      <c r="AD7106" s="7" t="str">
        <f>IFERROR(VLOOKUP(J7106,'Chuyển Mã'!$B$3:$C$9,2,0),"")</f>
        <v/>
      </c>
      <c r="AE7106" s="7">
        <f t="shared" si="911"/>
        <v>0</v>
      </c>
      <c r="AF7106" s="7">
        <f t="shared" si="912"/>
        <v>0</v>
      </c>
    </row>
    <row r="7107" spans="30:32" x14ac:dyDescent="0.25">
      <c r="AD7107" s="7" t="str">
        <f>IFERROR(VLOOKUP(J7107,'Chuyển Mã'!$B$3:$C$9,2,0),"")</f>
        <v/>
      </c>
      <c r="AE7107" s="7">
        <f t="shared" ref="AE7107:AE7170" si="913">IFERROR(L7107,"")</f>
        <v>0</v>
      </c>
      <c r="AF7107" s="7">
        <f t="shared" ref="AF7107:AF7170" si="914">R7107</f>
        <v>0</v>
      </c>
    </row>
    <row r="7108" spans="30:32" x14ac:dyDescent="0.25">
      <c r="AD7108" s="7" t="str">
        <f>IFERROR(VLOOKUP(J7108,'Chuyển Mã'!$B$3:$C$9,2,0),"")</f>
        <v/>
      </c>
      <c r="AE7108" s="7">
        <f t="shared" si="913"/>
        <v>0</v>
      </c>
      <c r="AF7108" s="7">
        <f t="shared" si="914"/>
        <v>0</v>
      </c>
    </row>
    <row r="7109" spans="30:32" x14ac:dyDescent="0.25">
      <c r="AD7109" s="7" t="str">
        <f>IFERROR(VLOOKUP(J7109,'Chuyển Mã'!$B$3:$C$9,2,0),"")</f>
        <v/>
      </c>
      <c r="AE7109" s="7">
        <f t="shared" si="913"/>
        <v>0</v>
      </c>
      <c r="AF7109" s="7">
        <f t="shared" si="914"/>
        <v>0</v>
      </c>
    </row>
    <row r="7110" spans="30:32" x14ac:dyDescent="0.25">
      <c r="AD7110" s="7" t="str">
        <f>IFERROR(VLOOKUP(J7110,'Chuyển Mã'!$B$3:$C$9,2,0),"")</f>
        <v/>
      </c>
      <c r="AE7110" s="7">
        <f t="shared" si="913"/>
        <v>0</v>
      </c>
      <c r="AF7110" s="7">
        <f t="shared" si="914"/>
        <v>0</v>
      </c>
    </row>
    <row r="7111" spans="30:32" x14ac:dyDescent="0.25">
      <c r="AD7111" s="7" t="str">
        <f>IFERROR(VLOOKUP(J7111,'Chuyển Mã'!$B$3:$C$9,2,0),"")</f>
        <v/>
      </c>
      <c r="AE7111" s="7">
        <f t="shared" si="913"/>
        <v>0</v>
      </c>
      <c r="AF7111" s="7">
        <f t="shared" si="914"/>
        <v>0</v>
      </c>
    </row>
    <row r="7112" spans="30:32" x14ac:dyDescent="0.25">
      <c r="AD7112" s="7" t="str">
        <f>IFERROR(VLOOKUP(J7112,'Chuyển Mã'!$B$3:$C$9,2,0),"")</f>
        <v/>
      </c>
      <c r="AE7112" s="7">
        <f t="shared" si="913"/>
        <v>0</v>
      </c>
      <c r="AF7112" s="7">
        <f t="shared" si="914"/>
        <v>0</v>
      </c>
    </row>
    <row r="7113" spans="30:32" x14ac:dyDescent="0.25">
      <c r="AD7113" s="7" t="str">
        <f>IFERROR(VLOOKUP(J7113,'Chuyển Mã'!$B$3:$C$9,2,0),"")</f>
        <v/>
      </c>
      <c r="AE7113" s="7">
        <f t="shared" si="913"/>
        <v>0</v>
      </c>
      <c r="AF7113" s="7">
        <f t="shared" si="914"/>
        <v>0</v>
      </c>
    </row>
    <row r="7114" spans="30:32" x14ac:dyDescent="0.25">
      <c r="AD7114" s="7" t="str">
        <f>IFERROR(VLOOKUP(J7114,'Chuyển Mã'!$B$3:$C$9,2,0),"")</f>
        <v/>
      </c>
      <c r="AE7114" s="7">
        <f t="shared" si="913"/>
        <v>0</v>
      </c>
      <c r="AF7114" s="7">
        <f t="shared" si="914"/>
        <v>0</v>
      </c>
    </row>
    <row r="7115" spans="30:32" x14ac:dyDescent="0.25">
      <c r="AD7115" s="7" t="str">
        <f>IFERROR(VLOOKUP(J7115,'Chuyển Mã'!$B$3:$C$9,2,0),"")</f>
        <v/>
      </c>
      <c r="AE7115" s="7">
        <f t="shared" si="913"/>
        <v>0</v>
      </c>
      <c r="AF7115" s="7">
        <f t="shared" si="914"/>
        <v>0</v>
      </c>
    </row>
    <row r="7116" spans="30:32" x14ac:dyDescent="0.25">
      <c r="AD7116" s="7" t="str">
        <f>IFERROR(VLOOKUP(J7116,'Chuyển Mã'!$B$3:$C$9,2,0),"")</f>
        <v/>
      </c>
      <c r="AE7116" s="7">
        <f t="shared" si="913"/>
        <v>0</v>
      </c>
      <c r="AF7116" s="7">
        <f t="shared" si="914"/>
        <v>0</v>
      </c>
    </row>
    <row r="7117" spans="30:32" x14ac:dyDescent="0.25">
      <c r="AD7117" s="7" t="str">
        <f>IFERROR(VLOOKUP(J7117,'Chuyển Mã'!$B$3:$C$9,2,0),"")</f>
        <v/>
      </c>
      <c r="AE7117" s="7">
        <f t="shared" si="913"/>
        <v>0</v>
      </c>
      <c r="AF7117" s="7">
        <f t="shared" si="914"/>
        <v>0</v>
      </c>
    </row>
    <row r="7118" spans="30:32" x14ac:dyDescent="0.25">
      <c r="AD7118" s="7" t="str">
        <f>IFERROR(VLOOKUP(J7118,'Chuyển Mã'!$B$3:$C$9,2,0),"")</f>
        <v/>
      </c>
      <c r="AE7118" s="7">
        <f t="shared" si="913"/>
        <v>0</v>
      </c>
      <c r="AF7118" s="7">
        <f t="shared" si="914"/>
        <v>0</v>
      </c>
    </row>
    <row r="7119" spans="30:32" x14ac:dyDescent="0.25">
      <c r="AD7119" s="7" t="str">
        <f>IFERROR(VLOOKUP(J7119,'Chuyển Mã'!$B$3:$C$9,2,0),"")</f>
        <v/>
      </c>
      <c r="AE7119" s="7">
        <f t="shared" si="913"/>
        <v>0</v>
      </c>
      <c r="AF7119" s="7">
        <f t="shared" si="914"/>
        <v>0</v>
      </c>
    </row>
    <row r="7120" spans="30:32" x14ac:dyDescent="0.25">
      <c r="AD7120" s="7" t="str">
        <f>IFERROR(VLOOKUP(J7120,'Chuyển Mã'!$B$3:$C$9,2,0),"")</f>
        <v/>
      </c>
      <c r="AE7120" s="7">
        <f t="shared" si="913"/>
        <v>0</v>
      </c>
      <c r="AF7120" s="7">
        <f t="shared" si="914"/>
        <v>0</v>
      </c>
    </row>
    <row r="7121" spans="30:32" x14ac:dyDescent="0.25">
      <c r="AD7121" s="7" t="str">
        <f>IFERROR(VLOOKUP(J7121,'Chuyển Mã'!$B$3:$C$9,2,0),"")</f>
        <v/>
      </c>
      <c r="AE7121" s="7">
        <f t="shared" si="913"/>
        <v>0</v>
      </c>
      <c r="AF7121" s="7">
        <f t="shared" si="914"/>
        <v>0</v>
      </c>
    </row>
    <row r="7122" spans="30:32" x14ac:dyDescent="0.25">
      <c r="AD7122" s="7" t="str">
        <f>IFERROR(VLOOKUP(J7122,'Chuyển Mã'!$B$3:$C$9,2,0),"")</f>
        <v/>
      </c>
      <c r="AE7122" s="7">
        <f t="shared" si="913"/>
        <v>0</v>
      </c>
      <c r="AF7122" s="7">
        <f t="shared" si="914"/>
        <v>0</v>
      </c>
    </row>
    <row r="7123" spans="30:32" x14ac:dyDescent="0.25">
      <c r="AD7123" s="7" t="str">
        <f>IFERROR(VLOOKUP(J7123,'Chuyển Mã'!$B$3:$C$9,2,0),"")</f>
        <v/>
      </c>
      <c r="AE7123" s="7">
        <f t="shared" si="913"/>
        <v>0</v>
      </c>
      <c r="AF7123" s="7">
        <f t="shared" si="914"/>
        <v>0</v>
      </c>
    </row>
    <row r="7124" spans="30:32" x14ac:dyDescent="0.25">
      <c r="AD7124" s="7" t="str">
        <f>IFERROR(VLOOKUP(J7124,'Chuyển Mã'!$B$3:$C$9,2,0),"")</f>
        <v/>
      </c>
      <c r="AE7124" s="7">
        <f t="shared" si="913"/>
        <v>0</v>
      </c>
      <c r="AF7124" s="7">
        <f t="shared" si="914"/>
        <v>0</v>
      </c>
    </row>
    <row r="7125" spans="30:32" x14ac:dyDescent="0.25">
      <c r="AD7125" s="7" t="str">
        <f>IFERROR(VLOOKUP(J7125,'Chuyển Mã'!$B$3:$C$9,2,0),"")</f>
        <v/>
      </c>
      <c r="AE7125" s="7">
        <f t="shared" si="913"/>
        <v>0</v>
      </c>
      <c r="AF7125" s="7">
        <f t="shared" si="914"/>
        <v>0</v>
      </c>
    </row>
    <row r="7126" spans="30:32" x14ac:dyDescent="0.25">
      <c r="AD7126" s="7" t="str">
        <f>IFERROR(VLOOKUP(J7126,'Chuyển Mã'!$B$3:$C$9,2,0),"")</f>
        <v/>
      </c>
      <c r="AE7126" s="7">
        <f t="shared" si="913"/>
        <v>0</v>
      </c>
      <c r="AF7126" s="7">
        <f t="shared" si="914"/>
        <v>0</v>
      </c>
    </row>
    <row r="7127" spans="30:32" x14ac:dyDescent="0.25">
      <c r="AD7127" s="7" t="str">
        <f>IFERROR(VLOOKUP(J7127,'Chuyển Mã'!$B$3:$C$9,2,0),"")</f>
        <v/>
      </c>
      <c r="AE7127" s="7">
        <f t="shared" si="913"/>
        <v>0</v>
      </c>
      <c r="AF7127" s="7">
        <f t="shared" si="914"/>
        <v>0</v>
      </c>
    </row>
    <row r="7128" spans="30:32" x14ac:dyDescent="0.25">
      <c r="AD7128" s="7" t="str">
        <f>IFERROR(VLOOKUP(J7128,'Chuyển Mã'!$B$3:$C$9,2,0),"")</f>
        <v/>
      </c>
      <c r="AE7128" s="7">
        <f t="shared" si="913"/>
        <v>0</v>
      </c>
      <c r="AF7128" s="7">
        <f t="shared" si="914"/>
        <v>0</v>
      </c>
    </row>
    <row r="7129" spans="30:32" x14ac:dyDescent="0.25">
      <c r="AD7129" s="7" t="str">
        <f>IFERROR(VLOOKUP(J7129,'Chuyển Mã'!$B$3:$C$9,2,0),"")</f>
        <v/>
      </c>
      <c r="AE7129" s="7">
        <f t="shared" si="913"/>
        <v>0</v>
      </c>
      <c r="AF7129" s="7">
        <f t="shared" si="914"/>
        <v>0</v>
      </c>
    </row>
    <row r="7130" spans="30:32" x14ac:dyDescent="0.25">
      <c r="AD7130" s="7" t="str">
        <f>IFERROR(VLOOKUP(J7130,'Chuyển Mã'!$B$3:$C$9,2,0),"")</f>
        <v/>
      </c>
      <c r="AE7130" s="7">
        <f t="shared" si="913"/>
        <v>0</v>
      </c>
      <c r="AF7130" s="7">
        <f t="shared" si="914"/>
        <v>0</v>
      </c>
    </row>
    <row r="7131" spans="30:32" x14ac:dyDescent="0.25">
      <c r="AD7131" s="7" t="str">
        <f>IFERROR(VLOOKUP(J7131,'Chuyển Mã'!$B$3:$C$9,2,0),"")</f>
        <v/>
      </c>
      <c r="AE7131" s="7">
        <f t="shared" si="913"/>
        <v>0</v>
      </c>
      <c r="AF7131" s="7">
        <f t="shared" si="914"/>
        <v>0</v>
      </c>
    </row>
    <row r="7132" spans="30:32" x14ac:dyDescent="0.25">
      <c r="AD7132" s="7" t="str">
        <f>IFERROR(VLOOKUP(J7132,'Chuyển Mã'!$B$3:$C$9,2,0),"")</f>
        <v/>
      </c>
      <c r="AE7132" s="7">
        <f t="shared" si="913"/>
        <v>0</v>
      </c>
      <c r="AF7132" s="7">
        <f t="shared" si="914"/>
        <v>0</v>
      </c>
    </row>
    <row r="7133" spans="30:32" x14ac:dyDescent="0.25">
      <c r="AD7133" s="7" t="str">
        <f>IFERROR(VLOOKUP(J7133,'Chuyển Mã'!$B$3:$C$9,2,0),"")</f>
        <v/>
      </c>
      <c r="AE7133" s="7">
        <f t="shared" si="913"/>
        <v>0</v>
      </c>
      <c r="AF7133" s="7">
        <f t="shared" si="914"/>
        <v>0</v>
      </c>
    </row>
    <row r="7134" spans="30:32" x14ac:dyDescent="0.25">
      <c r="AD7134" s="7" t="str">
        <f>IFERROR(VLOOKUP(J7134,'Chuyển Mã'!$B$3:$C$9,2,0),"")</f>
        <v/>
      </c>
      <c r="AE7134" s="7">
        <f t="shared" si="913"/>
        <v>0</v>
      </c>
      <c r="AF7134" s="7">
        <f t="shared" si="914"/>
        <v>0</v>
      </c>
    </row>
    <row r="7135" spans="30:32" x14ac:dyDescent="0.25">
      <c r="AD7135" s="7" t="str">
        <f>IFERROR(VLOOKUP(J7135,'Chuyển Mã'!$B$3:$C$9,2,0),"")</f>
        <v/>
      </c>
      <c r="AE7135" s="7">
        <f t="shared" si="913"/>
        <v>0</v>
      </c>
      <c r="AF7135" s="7">
        <f t="shared" si="914"/>
        <v>0</v>
      </c>
    </row>
    <row r="7136" spans="30:32" x14ac:dyDescent="0.25">
      <c r="AD7136" s="7" t="str">
        <f>IFERROR(VLOOKUP(J7136,'Chuyển Mã'!$B$3:$C$9,2,0),"")</f>
        <v/>
      </c>
      <c r="AE7136" s="7">
        <f t="shared" si="913"/>
        <v>0</v>
      </c>
      <c r="AF7136" s="7">
        <f t="shared" si="914"/>
        <v>0</v>
      </c>
    </row>
    <row r="7137" spans="30:32" x14ac:dyDescent="0.25">
      <c r="AD7137" s="7" t="str">
        <f>IFERROR(VLOOKUP(J7137,'Chuyển Mã'!$B$3:$C$9,2,0),"")</f>
        <v/>
      </c>
      <c r="AE7137" s="7">
        <f t="shared" si="913"/>
        <v>0</v>
      </c>
      <c r="AF7137" s="7">
        <f t="shared" si="914"/>
        <v>0</v>
      </c>
    </row>
    <row r="7138" spans="30:32" x14ac:dyDescent="0.25">
      <c r="AD7138" s="7" t="str">
        <f>IFERROR(VLOOKUP(J7138,'Chuyển Mã'!$B$3:$C$9,2,0),"")</f>
        <v/>
      </c>
      <c r="AE7138" s="7">
        <f t="shared" si="913"/>
        <v>0</v>
      </c>
      <c r="AF7138" s="7">
        <f t="shared" si="914"/>
        <v>0</v>
      </c>
    </row>
    <row r="7139" spans="30:32" x14ac:dyDescent="0.25">
      <c r="AD7139" s="7" t="str">
        <f>IFERROR(VLOOKUP(J7139,'Chuyển Mã'!$B$3:$C$9,2,0),"")</f>
        <v/>
      </c>
      <c r="AE7139" s="7">
        <f t="shared" si="913"/>
        <v>0</v>
      </c>
      <c r="AF7139" s="7">
        <f t="shared" si="914"/>
        <v>0</v>
      </c>
    </row>
    <row r="7140" spans="30:32" x14ac:dyDescent="0.25">
      <c r="AD7140" s="7" t="str">
        <f>IFERROR(VLOOKUP(J7140,'Chuyển Mã'!$B$3:$C$9,2,0),"")</f>
        <v/>
      </c>
      <c r="AE7140" s="7">
        <f t="shared" si="913"/>
        <v>0</v>
      </c>
      <c r="AF7140" s="7">
        <f t="shared" si="914"/>
        <v>0</v>
      </c>
    </row>
    <row r="7141" spans="30:32" x14ac:dyDescent="0.25">
      <c r="AD7141" s="7" t="str">
        <f>IFERROR(VLOOKUP(J7141,'Chuyển Mã'!$B$3:$C$9,2,0),"")</f>
        <v/>
      </c>
      <c r="AE7141" s="7">
        <f t="shared" si="913"/>
        <v>0</v>
      </c>
      <c r="AF7141" s="7">
        <f t="shared" si="914"/>
        <v>0</v>
      </c>
    </row>
    <row r="7142" spans="30:32" x14ac:dyDescent="0.25">
      <c r="AD7142" s="7" t="str">
        <f>IFERROR(VLOOKUP(J7142,'Chuyển Mã'!$B$3:$C$9,2,0),"")</f>
        <v/>
      </c>
      <c r="AE7142" s="7">
        <f t="shared" si="913"/>
        <v>0</v>
      </c>
      <c r="AF7142" s="7">
        <f t="shared" si="914"/>
        <v>0</v>
      </c>
    </row>
    <row r="7143" spans="30:32" x14ac:dyDescent="0.25">
      <c r="AD7143" s="7" t="str">
        <f>IFERROR(VLOOKUP(J7143,'Chuyển Mã'!$B$3:$C$9,2,0),"")</f>
        <v/>
      </c>
      <c r="AE7143" s="7">
        <f t="shared" si="913"/>
        <v>0</v>
      </c>
      <c r="AF7143" s="7">
        <f t="shared" si="914"/>
        <v>0</v>
      </c>
    </row>
    <row r="7144" spans="30:32" x14ac:dyDescent="0.25">
      <c r="AD7144" s="7" t="str">
        <f>IFERROR(VLOOKUP(J7144,'Chuyển Mã'!$B$3:$C$9,2,0),"")</f>
        <v/>
      </c>
      <c r="AE7144" s="7">
        <f t="shared" si="913"/>
        <v>0</v>
      </c>
      <c r="AF7144" s="7">
        <f t="shared" si="914"/>
        <v>0</v>
      </c>
    </row>
    <row r="7145" spans="30:32" x14ac:dyDescent="0.25">
      <c r="AD7145" s="7" t="str">
        <f>IFERROR(VLOOKUP(J7145,'Chuyển Mã'!$B$3:$C$9,2,0),"")</f>
        <v/>
      </c>
      <c r="AE7145" s="7">
        <f t="shared" si="913"/>
        <v>0</v>
      </c>
      <c r="AF7145" s="7">
        <f t="shared" si="914"/>
        <v>0</v>
      </c>
    </row>
    <row r="7146" spans="30:32" x14ac:dyDescent="0.25">
      <c r="AD7146" s="7" t="str">
        <f>IFERROR(VLOOKUP(J7146,'Chuyển Mã'!$B$3:$C$9,2,0),"")</f>
        <v/>
      </c>
      <c r="AE7146" s="7">
        <f t="shared" si="913"/>
        <v>0</v>
      </c>
      <c r="AF7146" s="7">
        <f t="shared" si="914"/>
        <v>0</v>
      </c>
    </row>
    <row r="7147" spans="30:32" x14ac:dyDescent="0.25">
      <c r="AD7147" s="7" t="str">
        <f>IFERROR(VLOOKUP(J7147,'Chuyển Mã'!$B$3:$C$9,2,0),"")</f>
        <v/>
      </c>
      <c r="AE7147" s="7">
        <f t="shared" si="913"/>
        <v>0</v>
      </c>
      <c r="AF7147" s="7">
        <f t="shared" si="914"/>
        <v>0</v>
      </c>
    </row>
    <row r="7148" spans="30:32" x14ac:dyDescent="0.25">
      <c r="AD7148" s="7" t="str">
        <f>IFERROR(VLOOKUP(J7148,'Chuyển Mã'!$B$3:$C$9,2,0),"")</f>
        <v/>
      </c>
      <c r="AE7148" s="7">
        <f t="shared" si="913"/>
        <v>0</v>
      </c>
      <c r="AF7148" s="7">
        <f t="shared" si="914"/>
        <v>0</v>
      </c>
    </row>
    <row r="7149" spans="30:32" x14ac:dyDescent="0.25">
      <c r="AD7149" s="7" t="str">
        <f>IFERROR(VLOOKUP(J7149,'Chuyển Mã'!$B$3:$C$9,2,0),"")</f>
        <v/>
      </c>
      <c r="AE7149" s="7">
        <f t="shared" si="913"/>
        <v>0</v>
      </c>
      <c r="AF7149" s="7">
        <f t="shared" si="914"/>
        <v>0</v>
      </c>
    </row>
    <row r="7150" spans="30:32" x14ac:dyDescent="0.25">
      <c r="AD7150" s="7" t="str">
        <f>IFERROR(VLOOKUP(J7150,'Chuyển Mã'!$B$3:$C$9,2,0),"")</f>
        <v/>
      </c>
      <c r="AE7150" s="7">
        <f t="shared" si="913"/>
        <v>0</v>
      </c>
      <c r="AF7150" s="7">
        <f t="shared" si="914"/>
        <v>0</v>
      </c>
    </row>
    <row r="7151" spans="30:32" x14ac:dyDescent="0.25">
      <c r="AD7151" s="7" t="str">
        <f>IFERROR(VLOOKUP(J7151,'Chuyển Mã'!$B$3:$C$9,2,0),"")</f>
        <v/>
      </c>
      <c r="AE7151" s="7">
        <f t="shared" si="913"/>
        <v>0</v>
      </c>
      <c r="AF7151" s="7">
        <f t="shared" si="914"/>
        <v>0</v>
      </c>
    </row>
    <row r="7152" spans="30:32" x14ac:dyDescent="0.25">
      <c r="AD7152" s="7" t="str">
        <f>IFERROR(VLOOKUP(J7152,'Chuyển Mã'!$B$3:$C$9,2,0),"")</f>
        <v/>
      </c>
      <c r="AE7152" s="7">
        <f t="shared" si="913"/>
        <v>0</v>
      </c>
      <c r="AF7152" s="7">
        <f t="shared" si="914"/>
        <v>0</v>
      </c>
    </row>
    <row r="7153" spans="30:32" x14ac:dyDescent="0.25">
      <c r="AD7153" s="7" t="str">
        <f>IFERROR(VLOOKUP(J7153,'Chuyển Mã'!$B$3:$C$9,2,0),"")</f>
        <v/>
      </c>
      <c r="AE7153" s="7">
        <f t="shared" si="913"/>
        <v>0</v>
      </c>
      <c r="AF7153" s="7">
        <f t="shared" si="914"/>
        <v>0</v>
      </c>
    </row>
    <row r="7154" spans="30:32" x14ac:dyDescent="0.25">
      <c r="AD7154" s="7" t="str">
        <f>IFERROR(VLOOKUP(J7154,'Chuyển Mã'!$B$3:$C$9,2,0),"")</f>
        <v/>
      </c>
      <c r="AE7154" s="7">
        <f t="shared" si="913"/>
        <v>0</v>
      </c>
      <c r="AF7154" s="7">
        <f t="shared" si="914"/>
        <v>0</v>
      </c>
    </row>
    <row r="7155" spans="30:32" x14ac:dyDescent="0.25">
      <c r="AD7155" s="7" t="str">
        <f>IFERROR(VLOOKUP(J7155,'Chuyển Mã'!$B$3:$C$9,2,0),"")</f>
        <v/>
      </c>
      <c r="AE7155" s="7">
        <f t="shared" si="913"/>
        <v>0</v>
      </c>
      <c r="AF7155" s="7">
        <f t="shared" si="914"/>
        <v>0</v>
      </c>
    </row>
    <row r="7156" spans="30:32" x14ac:dyDescent="0.25">
      <c r="AD7156" s="7" t="str">
        <f>IFERROR(VLOOKUP(J7156,'Chuyển Mã'!$B$3:$C$9,2,0),"")</f>
        <v/>
      </c>
      <c r="AE7156" s="7">
        <f t="shared" si="913"/>
        <v>0</v>
      </c>
      <c r="AF7156" s="7">
        <f t="shared" si="914"/>
        <v>0</v>
      </c>
    </row>
    <row r="7157" spans="30:32" x14ac:dyDescent="0.25">
      <c r="AD7157" s="7" t="str">
        <f>IFERROR(VLOOKUP(J7157,'Chuyển Mã'!$B$3:$C$9,2,0),"")</f>
        <v/>
      </c>
      <c r="AE7157" s="7">
        <f t="shared" si="913"/>
        <v>0</v>
      </c>
      <c r="AF7157" s="7">
        <f t="shared" si="914"/>
        <v>0</v>
      </c>
    </row>
    <row r="7158" spans="30:32" x14ac:dyDescent="0.25">
      <c r="AD7158" s="7" t="str">
        <f>IFERROR(VLOOKUP(J7158,'Chuyển Mã'!$B$3:$C$9,2,0),"")</f>
        <v/>
      </c>
      <c r="AE7158" s="7">
        <f t="shared" si="913"/>
        <v>0</v>
      </c>
      <c r="AF7158" s="7">
        <f t="shared" si="914"/>
        <v>0</v>
      </c>
    </row>
    <row r="7159" spans="30:32" x14ac:dyDescent="0.25">
      <c r="AD7159" s="7" t="str">
        <f>IFERROR(VLOOKUP(J7159,'Chuyển Mã'!$B$3:$C$9,2,0),"")</f>
        <v/>
      </c>
      <c r="AE7159" s="7">
        <f t="shared" si="913"/>
        <v>0</v>
      </c>
      <c r="AF7159" s="7">
        <f t="shared" si="914"/>
        <v>0</v>
      </c>
    </row>
    <row r="7160" spans="30:32" x14ac:dyDescent="0.25">
      <c r="AD7160" s="7" t="str">
        <f>IFERROR(VLOOKUP(J7160,'Chuyển Mã'!$B$3:$C$9,2,0),"")</f>
        <v/>
      </c>
      <c r="AE7160" s="7">
        <f t="shared" si="913"/>
        <v>0</v>
      </c>
      <c r="AF7160" s="7">
        <f t="shared" si="914"/>
        <v>0</v>
      </c>
    </row>
    <row r="7161" spans="30:32" x14ac:dyDescent="0.25">
      <c r="AD7161" s="7" t="str">
        <f>IFERROR(VLOOKUP(J7161,'Chuyển Mã'!$B$3:$C$9,2,0),"")</f>
        <v/>
      </c>
      <c r="AE7161" s="7">
        <f t="shared" si="913"/>
        <v>0</v>
      </c>
      <c r="AF7161" s="7">
        <f t="shared" si="914"/>
        <v>0</v>
      </c>
    </row>
    <row r="7162" spans="30:32" x14ac:dyDescent="0.25">
      <c r="AD7162" s="7" t="str">
        <f>IFERROR(VLOOKUP(J7162,'Chuyển Mã'!$B$3:$C$9,2,0),"")</f>
        <v/>
      </c>
      <c r="AE7162" s="7">
        <f t="shared" si="913"/>
        <v>0</v>
      </c>
      <c r="AF7162" s="7">
        <f t="shared" si="914"/>
        <v>0</v>
      </c>
    </row>
    <row r="7163" spans="30:32" x14ac:dyDescent="0.25">
      <c r="AD7163" s="7" t="str">
        <f>IFERROR(VLOOKUP(J7163,'Chuyển Mã'!$B$3:$C$9,2,0),"")</f>
        <v/>
      </c>
      <c r="AE7163" s="7">
        <f t="shared" si="913"/>
        <v>0</v>
      </c>
      <c r="AF7163" s="7">
        <f t="shared" si="914"/>
        <v>0</v>
      </c>
    </row>
    <row r="7164" spans="30:32" x14ac:dyDescent="0.25">
      <c r="AD7164" s="7" t="str">
        <f>IFERROR(VLOOKUP(J7164,'Chuyển Mã'!$B$3:$C$9,2,0),"")</f>
        <v/>
      </c>
      <c r="AE7164" s="7">
        <f t="shared" si="913"/>
        <v>0</v>
      </c>
      <c r="AF7164" s="7">
        <f t="shared" si="914"/>
        <v>0</v>
      </c>
    </row>
    <row r="7165" spans="30:32" x14ac:dyDescent="0.25">
      <c r="AD7165" s="7" t="str">
        <f>IFERROR(VLOOKUP(J7165,'Chuyển Mã'!$B$3:$C$9,2,0),"")</f>
        <v/>
      </c>
      <c r="AE7165" s="7">
        <f t="shared" si="913"/>
        <v>0</v>
      </c>
      <c r="AF7165" s="7">
        <f t="shared" si="914"/>
        <v>0</v>
      </c>
    </row>
    <row r="7166" spans="30:32" x14ac:dyDescent="0.25">
      <c r="AD7166" s="7" t="str">
        <f>IFERROR(VLOOKUP(J7166,'Chuyển Mã'!$B$3:$C$9,2,0),"")</f>
        <v/>
      </c>
      <c r="AE7166" s="7">
        <f t="shared" si="913"/>
        <v>0</v>
      </c>
      <c r="AF7166" s="7">
        <f t="shared" si="914"/>
        <v>0</v>
      </c>
    </row>
    <row r="7167" spans="30:32" x14ac:dyDescent="0.25">
      <c r="AD7167" s="7" t="str">
        <f>IFERROR(VLOOKUP(J7167,'Chuyển Mã'!$B$3:$C$9,2,0),"")</f>
        <v/>
      </c>
      <c r="AE7167" s="7">
        <f t="shared" si="913"/>
        <v>0</v>
      </c>
      <c r="AF7167" s="7">
        <f t="shared" si="914"/>
        <v>0</v>
      </c>
    </row>
    <row r="7168" spans="30:32" x14ac:dyDescent="0.25">
      <c r="AD7168" s="7" t="str">
        <f>IFERROR(VLOOKUP(J7168,'Chuyển Mã'!$B$3:$C$9,2,0),"")</f>
        <v/>
      </c>
      <c r="AE7168" s="7">
        <f t="shared" si="913"/>
        <v>0</v>
      </c>
      <c r="AF7168" s="7">
        <f t="shared" si="914"/>
        <v>0</v>
      </c>
    </row>
    <row r="7169" spans="30:32" x14ac:dyDescent="0.25">
      <c r="AD7169" s="7" t="str">
        <f>IFERROR(VLOOKUP(J7169,'Chuyển Mã'!$B$3:$C$9,2,0),"")</f>
        <v/>
      </c>
      <c r="AE7169" s="7">
        <f t="shared" si="913"/>
        <v>0</v>
      </c>
      <c r="AF7169" s="7">
        <f t="shared" si="914"/>
        <v>0</v>
      </c>
    </row>
    <row r="7170" spans="30:32" x14ac:dyDescent="0.25">
      <c r="AD7170" s="7" t="str">
        <f>IFERROR(VLOOKUP(J7170,'Chuyển Mã'!$B$3:$C$9,2,0),"")</f>
        <v/>
      </c>
      <c r="AE7170" s="7">
        <f t="shared" si="913"/>
        <v>0</v>
      </c>
      <c r="AF7170" s="7">
        <f t="shared" si="914"/>
        <v>0</v>
      </c>
    </row>
    <row r="7171" spans="30:32" x14ac:dyDescent="0.25">
      <c r="AD7171" s="7" t="str">
        <f>IFERROR(VLOOKUP(J7171,'Chuyển Mã'!$B$3:$C$9,2,0),"")</f>
        <v/>
      </c>
      <c r="AE7171" s="7">
        <f t="shared" ref="AE7171:AE7234" si="915">IFERROR(L7171,"")</f>
        <v>0</v>
      </c>
      <c r="AF7171" s="7">
        <f t="shared" ref="AF7171:AF7234" si="916">R7171</f>
        <v>0</v>
      </c>
    </row>
    <row r="7172" spans="30:32" x14ac:dyDescent="0.25">
      <c r="AD7172" s="7" t="str">
        <f>IFERROR(VLOOKUP(J7172,'Chuyển Mã'!$B$3:$C$9,2,0),"")</f>
        <v/>
      </c>
      <c r="AE7172" s="7">
        <f t="shared" si="915"/>
        <v>0</v>
      </c>
      <c r="AF7172" s="7">
        <f t="shared" si="916"/>
        <v>0</v>
      </c>
    </row>
    <row r="7173" spans="30:32" x14ac:dyDescent="0.25">
      <c r="AD7173" s="7" t="str">
        <f>IFERROR(VLOOKUP(J7173,'Chuyển Mã'!$B$3:$C$9,2,0),"")</f>
        <v/>
      </c>
      <c r="AE7173" s="7">
        <f t="shared" si="915"/>
        <v>0</v>
      </c>
      <c r="AF7173" s="7">
        <f t="shared" si="916"/>
        <v>0</v>
      </c>
    </row>
    <row r="7174" spans="30:32" x14ac:dyDescent="0.25">
      <c r="AD7174" s="7" t="str">
        <f>IFERROR(VLOOKUP(J7174,'Chuyển Mã'!$B$3:$C$9,2,0),"")</f>
        <v/>
      </c>
      <c r="AE7174" s="7">
        <f t="shared" si="915"/>
        <v>0</v>
      </c>
      <c r="AF7174" s="7">
        <f t="shared" si="916"/>
        <v>0</v>
      </c>
    </row>
    <row r="7175" spans="30:32" x14ac:dyDescent="0.25">
      <c r="AD7175" s="7" t="str">
        <f>IFERROR(VLOOKUP(J7175,'Chuyển Mã'!$B$3:$C$9,2,0),"")</f>
        <v/>
      </c>
      <c r="AE7175" s="7">
        <f t="shared" si="915"/>
        <v>0</v>
      </c>
      <c r="AF7175" s="7">
        <f t="shared" si="916"/>
        <v>0</v>
      </c>
    </row>
    <row r="7176" spans="30:32" x14ac:dyDescent="0.25">
      <c r="AD7176" s="7" t="str">
        <f>IFERROR(VLOOKUP(J7176,'Chuyển Mã'!$B$3:$C$9,2,0),"")</f>
        <v/>
      </c>
      <c r="AE7176" s="7">
        <f t="shared" si="915"/>
        <v>0</v>
      </c>
      <c r="AF7176" s="7">
        <f t="shared" si="916"/>
        <v>0</v>
      </c>
    </row>
    <row r="7177" spans="30:32" x14ac:dyDescent="0.25">
      <c r="AD7177" s="7" t="str">
        <f>IFERROR(VLOOKUP(J7177,'Chuyển Mã'!$B$3:$C$9,2,0),"")</f>
        <v/>
      </c>
      <c r="AE7177" s="7">
        <f t="shared" si="915"/>
        <v>0</v>
      </c>
      <c r="AF7177" s="7">
        <f t="shared" si="916"/>
        <v>0</v>
      </c>
    </row>
    <row r="7178" spans="30:32" x14ac:dyDescent="0.25">
      <c r="AD7178" s="7" t="str">
        <f>IFERROR(VLOOKUP(J7178,'Chuyển Mã'!$B$3:$C$9,2,0),"")</f>
        <v/>
      </c>
      <c r="AE7178" s="7">
        <f t="shared" si="915"/>
        <v>0</v>
      </c>
      <c r="AF7178" s="7">
        <f t="shared" si="916"/>
        <v>0</v>
      </c>
    </row>
    <row r="7179" spans="30:32" x14ac:dyDescent="0.25">
      <c r="AD7179" s="7" t="str">
        <f>IFERROR(VLOOKUP(J7179,'Chuyển Mã'!$B$3:$C$9,2,0),"")</f>
        <v/>
      </c>
      <c r="AE7179" s="7">
        <f t="shared" si="915"/>
        <v>0</v>
      </c>
      <c r="AF7179" s="7">
        <f t="shared" si="916"/>
        <v>0</v>
      </c>
    </row>
    <row r="7180" spans="30:32" x14ac:dyDescent="0.25">
      <c r="AD7180" s="7" t="str">
        <f>IFERROR(VLOOKUP(J7180,'Chuyển Mã'!$B$3:$C$9,2,0),"")</f>
        <v/>
      </c>
      <c r="AE7180" s="7">
        <f t="shared" si="915"/>
        <v>0</v>
      </c>
      <c r="AF7180" s="7">
        <f t="shared" si="916"/>
        <v>0</v>
      </c>
    </row>
    <row r="7181" spans="30:32" x14ac:dyDescent="0.25">
      <c r="AD7181" s="7" t="str">
        <f>IFERROR(VLOOKUP(J7181,'Chuyển Mã'!$B$3:$C$9,2,0),"")</f>
        <v/>
      </c>
      <c r="AE7181" s="7">
        <f t="shared" si="915"/>
        <v>0</v>
      </c>
      <c r="AF7181" s="7">
        <f t="shared" si="916"/>
        <v>0</v>
      </c>
    </row>
    <row r="7182" spans="30:32" x14ac:dyDescent="0.25">
      <c r="AD7182" s="7" t="str">
        <f>IFERROR(VLOOKUP(J7182,'Chuyển Mã'!$B$3:$C$9,2,0),"")</f>
        <v/>
      </c>
      <c r="AE7182" s="7">
        <f t="shared" si="915"/>
        <v>0</v>
      </c>
      <c r="AF7182" s="7">
        <f t="shared" si="916"/>
        <v>0</v>
      </c>
    </row>
    <row r="7183" spans="30:32" x14ac:dyDescent="0.25">
      <c r="AD7183" s="7" t="str">
        <f>IFERROR(VLOOKUP(J7183,'Chuyển Mã'!$B$3:$C$9,2,0),"")</f>
        <v/>
      </c>
      <c r="AE7183" s="7">
        <f t="shared" si="915"/>
        <v>0</v>
      </c>
      <c r="AF7183" s="7">
        <f t="shared" si="916"/>
        <v>0</v>
      </c>
    </row>
    <row r="7184" spans="30:32" x14ac:dyDescent="0.25">
      <c r="AD7184" s="7" t="str">
        <f>IFERROR(VLOOKUP(J7184,'Chuyển Mã'!$B$3:$C$9,2,0),"")</f>
        <v/>
      </c>
      <c r="AE7184" s="7">
        <f t="shared" si="915"/>
        <v>0</v>
      </c>
      <c r="AF7184" s="7">
        <f t="shared" si="916"/>
        <v>0</v>
      </c>
    </row>
    <row r="7185" spans="30:32" x14ac:dyDescent="0.25">
      <c r="AD7185" s="7" t="str">
        <f>IFERROR(VLOOKUP(J7185,'Chuyển Mã'!$B$3:$C$9,2,0),"")</f>
        <v/>
      </c>
      <c r="AE7185" s="7">
        <f t="shared" si="915"/>
        <v>0</v>
      </c>
      <c r="AF7185" s="7">
        <f t="shared" si="916"/>
        <v>0</v>
      </c>
    </row>
    <row r="7186" spans="30:32" x14ac:dyDescent="0.25">
      <c r="AD7186" s="7" t="str">
        <f>IFERROR(VLOOKUP(J7186,'Chuyển Mã'!$B$3:$C$9,2,0),"")</f>
        <v/>
      </c>
      <c r="AE7186" s="7">
        <f t="shared" si="915"/>
        <v>0</v>
      </c>
      <c r="AF7186" s="7">
        <f t="shared" si="916"/>
        <v>0</v>
      </c>
    </row>
    <row r="7187" spans="30:32" x14ac:dyDescent="0.25">
      <c r="AD7187" s="7" t="str">
        <f>IFERROR(VLOOKUP(J7187,'Chuyển Mã'!$B$3:$C$9,2,0),"")</f>
        <v/>
      </c>
      <c r="AE7187" s="7">
        <f t="shared" si="915"/>
        <v>0</v>
      </c>
      <c r="AF7187" s="7">
        <f t="shared" si="916"/>
        <v>0</v>
      </c>
    </row>
    <row r="7188" spans="30:32" x14ac:dyDescent="0.25">
      <c r="AD7188" s="7" t="str">
        <f>IFERROR(VLOOKUP(J7188,'Chuyển Mã'!$B$3:$C$9,2,0),"")</f>
        <v/>
      </c>
      <c r="AE7188" s="7">
        <f t="shared" si="915"/>
        <v>0</v>
      </c>
      <c r="AF7188" s="7">
        <f t="shared" si="916"/>
        <v>0</v>
      </c>
    </row>
    <row r="7189" spans="30:32" x14ac:dyDescent="0.25">
      <c r="AD7189" s="7" t="str">
        <f>IFERROR(VLOOKUP(J7189,'Chuyển Mã'!$B$3:$C$9,2,0),"")</f>
        <v/>
      </c>
      <c r="AE7189" s="7">
        <f t="shared" si="915"/>
        <v>0</v>
      </c>
      <c r="AF7189" s="7">
        <f t="shared" si="916"/>
        <v>0</v>
      </c>
    </row>
    <row r="7190" spans="30:32" x14ac:dyDescent="0.25">
      <c r="AD7190" s="7" t="str">
        <f>IFERROR(VLOOKUP(J7190,'Chuyển Mã'!$B$3:$C$9,2,0),"")</f>
        <v/>
      </c>
      <c r="AE7190" s="7">
        <f t="shared" si="915"/>
        <v>0</v>
      </c>
      <c r="AF7190" s="7">
        <f t="shared" si="916"/>
        <v>0</v>
      </c>
    </row>
    <row r="7191" spans="30:32" x14ac:dyDescent="0.25">
      <c r="AD7191" s="7" t="str">
        <f>IFERROR(VLOOKUP(J7191,'Chuyển Mã'!$B$3:$C$9,2,0),"")</f>
        <v/>
      </c>
      <c r="AE7191" s="7">
        <f t="shared" si="915"/>
        <v>0</v>
      </c>
      <c r="AF7191" s="7">
        <f t="shared" si="916"/>
        <v>0</v>
      </c>
    </row>
    <row r="7192" spans="30:32" x14ac:dyDescent="0.25">
      <c r="AD7192" s="7" t="str">
        <f>IFERROR(VLOOKUP(J7192,'Chuyển Mã'!$B$3:$C$9,2,0),"")</f>
        <v/>
      </c>
      <c r="AE7192" s="7">
        <f t="shared" si="915"/>
        <v>0</v>
      </c>
      <c r="AF7192" s="7">
        <f t="shared" si="916"/>
        <v>0</v>
      </c>
    </row>
    <row r="7193" spans="30:32" x14ac:dyDescent="0.25">
      <c r="AD7193" s="7" t="str">
        <f>IFERROR(VLOOKUP(J7193,'Chuyển Mã'!$B$3:$C$9,2,0),"")</f>
        <v/>
      </c>
      <c r="AE7193" s="7">
        <f t="shared" si="915"/>
        <v>0</v>
      </c>
      <c r="AF7193" s="7">
        <f t="shared" si="916"/>
        <v>0</v>
      </c>
    </row>
    <row r="7194" spans="30:32" x14ac:dyDescent="0.25">
      <c r="AD7194" s="7" t="str">
        <f>IFERROR(VLOOKUP(J7194,'Chuyển Mã'!$B$3:$C$9,2,0),"")</f>
        <v/>
      </c>
      <c r="AE7194" s="7">
        <f t="shared" si="915"/>
        <v>0</v>
      </c>
      <c r="AF7194" s="7">
        <f t="shared" si="916"/>
        <v>0</v>
      </c>
    </row>
    <row r="7195" spans="30:32" x14ac:dyDescent="0.25">
      <c r="AD7195" s="7" t="str">
        <f>IFERROR(VLOOKUP(J7195,'Chuyển Mã'!$B$3:$C$9,2,0),"")</f>
        <v/>
      </c>
      <c r="AE7195" s="7">
        <f t="shared" si="915"/>
        <v>0</v>
      </c>
      <c r="AF7195" s="7">
        <f t="shared" si="916"/>
        <v>0</v>
      </c>
    </row>
    <row r="7196" spans="30:32" x14ac:dyDescent="0.25">
      <c r="AD7196" s="7" t="str">
        <f>IFERROR(VLOOKUP(J7196,'Chuyển Mã'!$B$3:$C$9,2,0),"")</f>
        <v/>
      </c>
      <c r="AE7196" s="7">
        <f t="shared" si="915"/>
        <v>0</v>
      </c>
      <c r="AF7196" s="7">
        <f t="shared" si="916"/>
        <v>0</v>
      </c>
    </row>
    <row r="7197" spans="30:32" x14ac:dyDescent="0.25">
      <c r="AD7197" s="7" t="str">
        <f>IFERROR(VLOOKUP(J7197,'Chuyển Mã'!$B$3:$C$9,2,0),"")</f>
        <v/>
      </c>
      <c r="AE7197" s="7">
        <f t="shared" si="915"/>
        <v>0</v>
      </c>
      <c r="AF7197" s="7">
        <f t="shared" si="916"/>
        <v>0</v>
      </c>
    </row>
    <row r="7198" spans="30:32" x14ac:dyDescent="0.25">
      <c r="AD7198" s="7" t="str">
        <f>IFERROR(VLOOKUP(J7198,'Chuyển Mã'!$B$3:$C$9,2,0),"")</f>
        <v/>
      </c>
      <c r="AE7198" s="7">
        <f t="shared" si="915"/>
        <v>0</v>
      </c>
      <c r="AF7198" s="7">
        <f t="shared" si="916"/>
        <v>0</v>
      </c>
    </row>
    <row r="7199" spans="30:32" x14ac:dyDescent="0.25">
      <c r="AD7199" s="7" t="str">
        <f>IFERROR(VLOOKUP(J7199,'Chuyển Mã'!$B$3:$C$9,2,0),"")</f>
        <v/>
      </c>
      <c r="AE7199" s="7">
        <f t="shared" si="915"/>
        <v>0</v>
      </c>
      <c r="AF7199" s="7">
        <f t="shared" si="916"/>
        <v>0</v>
      </c>
    </row>
    <row r="7200" spans="30:32" x14ac:dyDescent="0.25">
      <c r="AD7200" s="7" t="str">
        <f>IFERROR(VLOOKUP(J7200,'Chuyển Mã'!$B$3:$C$9,2,0),"")</f>
        <v/>
      </c>
      <c r="AE7200" s="7">
        <f t="shared" si="915"/>
        <v>0</v>
      </c>
      <c r="AF7200" s="7">
        <f t="shared" si="916"/>
        <v>0</v>
      </c>
    </row>
    <row r="7201" spans="30:32" x14ac:dyDescent="0.25">
      <c r="AD7201" s="7" t="str">
        <f>IFERROR(VLOOKUP(J7201,'Chuyển Mã'!$B$3:$C$9,2,0),"")</f>
        <v/>
      </c>
      <c r="AE7201" s="7">
        <f t="shared" si="915"/>
        <v>0</v>
      </c>
      <c r="AF7201" s="7">
        <f t="shared" si="916"/>
        <v>0</v>
      </c>
    </row>
    <row r="7202" spans="30:32" x14ac:dyDescent="0.25">
      <c r="AD7202" s="7" t="str">
        <f>IFERROR(VLOOKUP(J7202,'Chuyển Mã'!$B$3:$C$9,2,0),"")</f>
        <v/>
      </c>
      <c r="AE7202" s="7">
        <f t="shared" si="915"/>
        <v>0</v>
      </c>
      <c r="AF7202" s="7">
        <f t="shared" si="916"/>
        <v>0</v>
      </c>
    </row>
    <row r="7203" spans="30:32" x14ac:dyDescent="0.25">
      <c r="AD7203" s="7" t="str">
        <f>IFERROR(VLOOKUP(J7203,'Chuyển Mã'!$B$3:$C$9,2,0),"")</f>
        <v/>
      </c>
      <c r="AE7203" s="7">
        <f t="shared" si="915"/>
        <v>0</v>
      </c>
      <c r="AF7203" s="7">
        <f t="shared" si="916"/>
        <v>0</v>
      </c>
    </row>
    <row r="7204" spans="30:32" x14ac:dyDescent="0.25">
      <c r="AD7204" s="7" t="str">
        <f>IFERROR(VLOOKUP(J7204,'Chuyển Mã'!$B$3:$C$9,2,0),"")</f>
        <v/>
      </c>
      <c r="AE7204" s="7">
        <f t="shared" si="915"/>
        <v>0</v>
      </c>
      <c r="AF7204" s="7">
        <f t="shared" si="916"/>
        <v>0</v>
      </c>
    </row>
    <row r="7205" spans="30:32" x14ac:dyDescent="0.25">
      <c r="AD7205" s="7" t="str">
        <f>IFERROR(VLOOKUP(J7205,'Chuyển Mã'!$B$3:$C$9,2,0),"")</f>
        <v/>
      </c>
      <c r="AE7205" s="7">
        <f t="shared" si="915"/>
        <v>0</v>
      </c>
      <c r="AF7205" s="7">
        <f t="shared" si="916"/>
        <v>0</v>
      </c>
    </row>
    <row r="7206" spans="30:32" x14ac:dyDescent="0.25">
      <c r="AD7206" s="7" t="str">
        <f>IFERROR(VLOOKUP(J7206,'Chuyển Mã'!$B$3:$C$9,2,0),"")</f>
        <v/>
      </c>
      <c r="AE7206" s="7">
        <f t="shared" si="915"/>
        <v>0</v>
      </c>
      <c r="AF7206" s="7">
        <f t="shared" si="916"/>
        <v>0</v>
      </c>
    </row>
    <row r="7207" spans="30:32" x14ac:dyDescent="0.25">
      <c r="AD7207" s="7" t="str">
        <f>IFERROR(VLOOKUP(J7207,'Chuyển Mã'!$B$3:$C$9,2,0),"")</f>
        <v/>
      </c>
      <c r="AE7207" s="7">
        <f t="shared" si="915"/>
        <v>0</v>
      </c>
      <c r="AF7207" s="7">
        <f t="shared" si="916"/>
        <v>0</v>
      </c>
    </row>
    <row r="7208" spans="30:32" x14ac:dyDescent="0.25">
      <c r="AD7208" s="7" t="str">
        <f>IFERROR(VLOOKUP(J7208,'Chuyển Mã'!$B$3:$C$9,2,0),"")</f>
        <v/>
      </c>
      <c r="AE7208" s="7">
        <f t="shared" si="915"/>
        <v>0</v>
      </c>
      <c r="AF7208" s="7">
        <f t="shared" si="916"/>
        <v>0</v>
      </c>
    </row>
    <row r="7209" spans="30:32" x14ac:dyDescent="0.25">
      <c r="AD7209" s="7" t="str">
        <f>IFERROR(VLOOKUP(J7209,'Chuyển Mã'!$B$3:$C$9,2,0),"")</f>
        <v/>
      </c>
      <c r="AE7209" s="7">
        <f t="shared" si="915"/>
        <v>0</v>
      </c>
      <c r="AF7209" s="7">
        <f t="shared" si="916"/>
        <v>0</v>
      </c>
    </row>
    <row r="7210" spans="30:32" x14ac:dyDescent="0.25">
      <c r="AD7210" s="7" t="str">
        <f>IFERROR(VLOOKUP(J7210,'Chuyển Mã'!$B$3:$C$9,2,0),"")</f>
        <v/>
      </c>
      <c r="AE7210" s="7">
        <f t="shared" si="915"/>
        <v>0</v>
      </c>
      <c r="AF7210" s="7">
        <f t="shared" si="916"/>
        <v>0</v>
      </c>
    </row>
    <row r="7211" spans="30:32" x14ac:dyDescent="0.25">
      <c r="AD7211" s="7" t="str">
        <f>IFERROR(VLOOKUP(J7211,'Chuyển Mã'!$B$3:$C$9,2,0),"")</f>
        <v/>
      </c>
      <c r="AE7211" s="7">
        <f t="shared" si="915"/>
        <v>0</v>
      </c>
      <c r="AF7211" s="7">
        <f t="shared" si="916"/>
        <v>0</v>
      </c>
    </row>
    <row r="7212" spans="30:32" x14ac:dyDescent="0.25">
      <c r="AD7212" s="7" t="str">
        <f>IFERROR(VLOOKUP(J7212,'Chuyển Mã'!$B$3:$C$9,2,0),"")</f>
        <v/>
      </c>
      <c r="AE7212" s="7">
        <f t="shared" si="915"/>
        <v>0</v>
      </c>
      <c r="AF7212" s="7">
        <f t="shared" si="916"/>
        <v>0</v>
      </c>
    </row>
    <row r="7213" spans="30:32" x14ac:dyDescent="0.25">
      <c r="AD7213" s="7" t="str">
        <f>IFERROR(VLOOKUP(J7213,'Chuyển Mã'!$B$3:$C$9,2,0),"")</f>
        <v/>
      </c>
      <c r="AE7213" s="7">
        <f t="shared" si="915"/>
        <v>0</v>
      </c>
      <c r="AF7213" s="7">
        <f t="shared" si="916"/>
        <v>0</v>
      </c>
    </row>
    <row r="7214" spans="30:32" x14ac:dyDescent="0.25">
      <c r="AD7214" s="7" t="str">
        <f>IFERROR(VLOOKUP(J7214,'Chuyển Mã'!$B$3:$C$9,2,0),"")</f>
        <v/>
      </c>
      <c r="AE7214" s="7">
        <f t="shared" si="915"/>
        <v>0</v>
      </c>
      <c r="AF7214" s="7">
        <f t="shared" si="916"/>
        <v>0</v>
      </c>
    </row>
    <row r="7215" spans="30:32" x14ac:dyDescent="0.25">
      <c r="AD7215" s="7" t="str">
        <f>IFERROR(VLOOKUP(J7215,'Chuyển Mã'!$B$3:$C$9,2,0),"")</f>
        <v/>
      </c>
      <c r="AE7215" s="7">
        <f t="shared" si="915"/>
        <v>0</v>
      </c>
      <c r="AF7215" s="7">
        <f t="shared" si="916"/>
        <v>0</v>
      </c>
    </row>
    <row r="7216" spans="30:32" x14ac:dyDescent="0.25">
      <c r="AD7216" s="7" t="str">
        <f>IFERROR(VLOOKUP(J7216,'Chuyển Mã'!$B$3:$C$9,2,0),"")</f>
        <v/>
      </c>
      <c r="AE7216" s="7">
        <f t="shared" si="915"/>
        <v>0</v>
      </c>
      <c r="AF7216" s="7">
        <f t="shared" si="916"/>
        <v>0</v>
      </c>
    </row>
    <row r="7217" spans="30:32" x14ac:dyDescent="0.25">
      <c r="AD7217" s="7" t="str">
        <f>IFERROR(VLOOKUP(J7217,'Chuyển Mã'!$B$3:$C$9,2,0),"")</f>
        <v/>
      </c>
      <c r="AE7217" s="7">
        <f t="shared" si="915"/>
        <v>0</v>
      </c>
      <c r="AF7217" s="7">
        <f t="shared" si="916"/>
        <v>0</v>
      </c>
    </row>
    <row r="7218" spans="30:32" x14ac:dyDescent="0.25">
      <c r="AD7218" s="7" t="str">
        <f>IFERROR(VLOOKUP(J7218,'Chuyển Mã'!$B$3:$C$9,2,0),"")</f>
        <v/>
      </c>
      <c r="AE7218" s="7">
        <f t="shared" si="915"/>
        <v>0</v>
      </c>
      <c r="AF7218" s="7">
        <f t="shared" si="916"/>
        <v>0</v>
      </c>
    </row>
    <row r="7219" spans="30:32" x14ac:dyDescent="0.25">
      <c r="AD7219" s="7" t="str">
        <f>IFERROR(VLOOKUP(J7219,'Chuyển Mã'!$B$3:$C$9,2,0),"")</f>
        <v/>
      </c>
      <c r="AE7219" s="7">
        <f t="shared" si="915"/>
        <v>0</v>
      </c>
      <c r="AF7219" s="7">
        <f t="shared" si="916"/>
        <v>0</v>
      </c>
    </row>
    <row r="7220" spans="30:32" x14ac:dyDescent="0.25">
      <c r="AD7220" s="7" t="str">
        <f>IFERROR(VLOOKUP(J7220,'Chuyển Mã'!$B$3:$C$9,2,0),"")</f>
        <v/>
      </c>
      <c r="AE7220" s="7">
        <f t="shared" si="915"/>
        <v>0</v>
      </c>
      <c r="AF7220" s="7">
        <f t="shared" si="916"/>
        <v>0</v>
      </c>
    </row>
    <row r="7221" spans="30:32" x14ac:dyDescent="0.25">
      <c r="AD7221" s="7" t="str">
        <f>IFERROR(VLOOKUP(J7221,'Chuyển Mã'!$B$3:$C$9,2,0),"")</f>
        <v/>
      </c>
      <c r="AE7221" s="7">
        <f t="shared" si="915"/>
        <v>0</v>
      </c>
      <c r="AF7221" s="7">
        <f t="shared" si="916"/>
        <v>0</v>
      </c>
    </row>
    <row r="7222" spans="30:32" x14ac:dyDescent="0.25">
      <c r="AD7222" s="7" t="str">
        <f>IFERROR(VLOOKUP(J7222,'Chuyển Mã'!$B$3:$C$9,2,0),"")</f>
        <v/>
      </c>
      <c r="AE7222" s="7">
        <f t="shared" si="915"/>
        <v>0</v>
      </c>
      <c r="AF7222" s="7">
        <f t="shared" si="916"/>
        <v>0</v>
      </c>
    </row>
    <row r="7223" spans="30:32" x14ac:dyDescent="0.25">
      <c r="AD7223" s="7" t="str">
        <f>IFERROR(VLOOKUP(J7223,'Chuyển Mã'!$B$3:$C$9,2,0),"")</f>
        <v/>
      </c>
      <c r="AE7223" s="7">
        <f t="shared" si="915"/>
        <v>0</v>
      </c>
      <c r="AF7223" s="7">
        <f t="shared" si="916"/>
        <v>0</v>
      </c>
    </row>
    <row r="7224" spans="30:32" x14ac:dyDescent="0.25">
      <c r="AD7224" s="7" t="str">
        <f>IFERROR(VLOOKUP(J7224,'Chuyển Mã'!$B$3:$C$9,2,0),"")</f>
        <v/>
      </c>
      <c r="AE7224" s="7">
        <f t="shared" si="915"/>
        <v>0</v>
      </c>
      <c r="AF7224" s="7">
        <f t="shared" si="916"/>
        <v>0</v>
      </c>
    </row>
    <row r="7225" spans="30:32" x14ac:dyDescent="0.25">
      <c r="AD7225" s="7" t="str">
        <f>IFERROR(VLOOKUP(J7225,'Chuyển Mã'!$B$3:$C$9,2,0),"")</f>
        <v/>
      </c>
      <c r="AE7225" s="7">
        <f t="shared" si="915"/>
        <v>0</v>
      </c>
      <c r="AF7225" s="7">
        <f t="shared" si="916"/>
        <v>0</v>
      </c>
    </row>
    <row r="7226" spans="30:32" x14ac:dyDescent="0.25">
      <c r="AD7226" s="7" t="str">
        <f>IFERROR(VLOOKUP(J7226,'Chuyển Mã'!$B$3:$C$9,2,0),"")</f>
        <v/>
      </c>
      <c r="AE7226" s="7">
        <f t="shared" si="915"/>
        <v>0</v>
      </c>
      <c r="AF7226" s="7">
        <f t="shared" si="916"/>
        <v>0</v>
      </c>
    </row>
    <row r="7227" spans="30:32" x14ac:dyDescent="0.25">
      <c r="AD7227" s="7" t="str">
        <f>IFERROR(VLOOKUP(J7227,'Chuyển Mã'!$B$3:$C$9,2,0),"")</f>
        <v/>
      </c>
      <c r="AE7227" s="7">
        <f t="shared" si="915"/>
        <v>0</v>
      </c>
      <c r="AF7227" s="7">
        <f t="shared" si="916"/>
        <v>0</v>
      </c>
    </row>
    <row r="7228" spans="30:32" x14ac:dyDescent="0.25">
      <c r="AD7228" s="7" t="str">
        <f>IFERROR(VLOOKUP(J7228,'Chuyển Mã'!$B$3:$C$9,2,0),"")</f>
        <v/>
      </c>
      <c r="AE7228" s="7">
        <f t="shared" si="915"/>
        <v>0</v>
      </c>
      <c r="AF7228" s="7">
        <f t="shared" si="916"/>
        <v>0</v>
      </c>
    </row>
    <row r="7229" spans="30:32" x14ac:dyDescent="0.25">
      <c r="AD7229" s="7" t="str">
        <f>IFERROR(VLOOKUP(J7229,'Chuyển Mã'!$B$3:$C$9,2,0),"")</f>
        <v/>
      </c>
      <c r="AE7229" s="7">
        <f t="shared" si="915"/>
        <v>0</v>
      </c>
      <c r="AF7229" s="7">
        <f t="shared" si="916"/>
        <v>0</v>
      </c>
    </row>
    <row r="7230" spans="30:32" x14ac:dyDescent="0.25">
      <c r="AD7230" s="7" t="str">
        <f>IFERROR(VLOOKUP(J7230,'Chuyển Mã'!$B$3:$C$9,2,0),"")</f>
        <v/>
      </c>
      <c r="AE7230" s="7">
        <f t="shared" si="915"/>
        <v>0</v>
      </c>
      <c r="AF7230" s="7">
        <f t="shared" si="916"/>
        <v>0</v>
      </c>
    </row>
    <row r="7231" spans="30:32" x14ac:dyDescent="0.25">
      <c r="AD7231" s="7" t="str">
        <f>IFERROR(VLOOKUP(J7231,'Chuyển Mã'!$B$3:$C$9,2,0),"")</f>
        <v/>
      </c>
      <c r="AE7231" s="7">
        <f t="shared" si="915"/>
        <v>0</v>
      </c>
      <c r="AF7231" s="7">
        <f t="shared" si="916"/>
        <v>0</v>
      </c>
    </row>
    <row r="7232" spans="30:32" x14ac:dyDescent="0.25">
      <c r="AD7232" s="7" t="str">
        <f>IFERROR(VLOOKUP(J7232,'Chuyển Mã'!$B$3:$C$9,2,0),"")</f>
        <v/>
      </c>
      <c r="AE7232" s="7">
        <f t="shared" si="915"/>
        <v>0</v>
      </c>
      <c r="AF7232" s="7">
        <f t="shared" si="916"/>
        <v>0</v>
      </c>
    </row>
    <row r="7233" spans="30:32" x14ac:dyDescent="0.25">
      <c r="AD7233" s="7" t="str">
        <f>IFERROR(VLOOKUP(J7233,'Chuyển Mã'!$B$3:$C$9,2,0),"")</f>
        <v/>
      </c>
      <c r="AE7233" s="7">
        <f t="shared" si="915"/>
        <v>0</v>
      </c>
      <c r="AF7233" s="7">
        <f t="shared" si="916"/>
        <v>0</v>
      </c>
    </row>
    <row r="7234" spans="30:32" x14ac:dyDescent="0.25">
      <c r="AD7234" s="7" t="str">
        <f>IFERROR(VLOOKUP(J7234,'Chuyển Mã'!$B$3:$C$9,2,0),"")</f>
        <v/>
      </c>
      <c r="AE7234" s="7">
        <f t="shared" si="915"/>
        <v>0</v>
      </c>
      <c r="AF7234" s="7">
        <f t="shared" si="916"/>
        <v>0</v>
      </c>
    </row>
    <row r="7235" spans="30:32" x14ac:dyDescent="0.25">
      <c r="AD7235" s="7" t="str">
        <f>IFERROR(VLOOKUP(J7235,'Chuyển Mã'!$B$3:$C$9,2,0),"")</f>
        <v/>
      </c>
      <c r="AE7235" s="7">
        <f t="shared" ref="AE7235:AE7298" si="917">IFERROR(L7235,"")</f>
        <v>0</v>
      </c>
      <c r="AF7235" s="7">
        <f t="shared" ref="AF7235:AF7298" si="918">R7235</f>
        <v>0</v>
      </c>
    </row>
    <row r="7236" spans="30:32" x14ac:dyDescent="0.25">
      <c r="AD7236" s="7" t="str">
        <f>IFERROR(VLOOKUP(J7236,'Chuyển Mã'!$B$3:$C$9,2,0),"")</f>
        <v/>
      </c>
      <c r="AE7236" s="7">
        <f t="shared" si="917"/>
        <v>0</v>
      </c>
      <c r="AF7236" s="7">
        <f t="shared" si="918"/>
        <v>0</v>
      </c>
    </row>
    <row r="7237" spans="30:32" x14ac:dyDescent="0.25">
      <c r="AD7237" s="7" t="str">
        <f>IFERROR(VLOOKUP(J7237,'Chuyển Mã'!$B$3:$C$9,2,0),"")</f>
        <v/>
      </c>
      <c r="AE7237" s="7">
        <f t="shared" si="917"/>
        <v>0</v>
      </c>
      <c r="AF7237" s="7">
        <f t="shared" si="918"/>
        <v>0</v>
      </c>
    </row>
    <row r="7238" spans="30:32" x14ac:dyDescent="0.25">
      <c r="AD7238" s="7" t="str">
        <f>IFERROR(VLOOKUP(J7238,'Chuyển Mã'!$B$3:$C$9,2,0),"")</f>
        <v/>
      </c>
      <c r="AE7238" s="7">
        <f t="shared" si="917"/>
        <v>0</v>
      </c>
      <c r="AF7238" s="7">
        <f t="shared" si="918"/>
        <v>0</v>
      </c>
    </row>
    <row r="7239" spans="30:32" x14ac:dyDescent="0.25">
      <c r="AD7239" s="7" t="str">
        <f>IFERROR(VLOOKUP(J7239,'Chuyển Mã'!$B$3:$C$9,2,0),"")</f>
        <v/>
      </c>
      <c r="AE7239" s="7">
        <f t="shared" si="917"/>
        <v>0</v>
      </c>
      <c r="AF7239" s="7">
        <f t="shared" si="918"/>
        <v>0</v>
      </c>
    </row>
    <row r="7240" spans="30:32" x14ac:dyDescent="0.25">
      <c r="AD7240" s="7" t="str">
        <f>IFERROR(VLOOKUP(J7240,'Chuyển Mã'!$B$3:$C$9,2,0),"")</f>
        <v/>
      </c>
      <c r="AE7240" s="7">
        <f t="shared" si="917"/>
        <v>0</v>
      </c>
      <c r="AF7240" s="7">
        <f t="shared" si="918"/>
        <v>0</v>
      </c>
    </row>
    <row r="7241" spans="30:32" x14ac:dyDescent="0.25">
      <c r="AD7241" s="7" t="str">
        <f>IFERROR(VLOOKUP(J7241,'Chuyển Mã'!$B$3:$C$9,2,0),"")</f>
        <v/>
      </c>
      <c r="AE7241" s="7">
        <f t="shared" si="917"/>
        <v>0</v>
      </c>
      <c r="AF7241" s="7">
        <f t="shared" si="918"/>
        <v>0</v>
      </c>
    </row>
    <row r="7242" spans="30:32" x14ac:dyDescent="0.25">
      <c r="AD7242" s="7" t="str">
        <f>IFERROR(VLOOKUP(J7242,'Chuyển Mã'!$B$3:$C$9,2,0),"")</f>
        <v/>
      </c>
      <c r="AE7242" s="7">
        <f t="shared" si="917"/>
        <v>0</v>
      </c>
      <c r="AF7242" s="7">
        <f t="shared" si="918"/>
        <v>0</v>
      </c>
    </row>
    <row r="7243" spans="30:32" x14ac:dyDescent="0.25">
      <c r="AD7243" s="7" t="str">
        <f>IFERROR(VLOOKUP(J7243,'Chuyển Mã'!$B$3:$C$9,2,0),"")</f>
        <v/>
      </c>
      <c r="AE7243" s="7">
        <f t="shared" si="917"/>
        <v>0</v>
      </c>
      <c r="AF7243" s="7">
        <f t="shared" si="918"/>
        <v>0</v>
      </c>
    </row>
    <row r="7244" spans="30:32" x14ac:dyDescent="0.25">
      <c r="AD7244" s="7" t="str">
        <f>IFERROR(VLOOKUP(J7244,'Chuyển Mã'!$B$3:$C$9,2,0),"")</f>
        <v/>
      </c>
      <c r="AE7244" s="7">
        <f t="shared" si="917"/>
        <v>0</v>
      </c>
      <c r="AF7244" s="7">
        <f t="shared" si="918"/>
        <v>0</v>
      </c>
    </row>
    <row r="7245" spans="30:32" x14ac:dyDescent="0.25">
      <c r="AD7245" s="7" t="str">
        <f>IFERROR(VLOOKUP(J7245,'Chuyển Mã'!$B$3:$C$9,2,0),"")</f>
        <v/>
      </c>
      <c r="AE7245" s="7">
        <f t="shared" si="917"/>
        <v>0</v>
      </c>
      <c r="AF7245" s="7">
        <f t="shared" si="918"/>
        <v>0</v>
      </c>
    </row>
    <row r="7246" spans="30:32" x14ac:dyDescent="0.25">
      <c r="AD7246" s="7" t="str">
        <f>IFERROR(VLOOKUP(J7246,'Chuyển Mã'!$B$3:$C$9,2,0),"")</f>
        <v/>
      </c>
      <c r="AE7246" s="7">
        <f t="shared" si="917"/>
        <v>0</v>
      </c>
      <c r="AF7246" s="7">
        <f t="shared" si="918"/>
        <v>0</v>
      </c>
    </row>
    <row r="7247" spans="30:32" x14ac:dyDescent="0.25">
      <c r="AD7247" s="7" t="str">
        <f>IFERROR(VLOOKUP(J7247,'Chuyển Mã'!$B$3:$C$9,2,0),"")</f>
        <v/>
      </c>
      <c r="AE7247" s="7">
        <f t="shared" si="917"/>
        <v>0</v>
      </c>
      <c r="AF7247" s="7">
        <f t="shared" si="918"/>
        <v>0</v>
      </c>
    </row>
    <row r="7248" spans="30:32" x14ac:dyDescent="0.25">
      <c r="AD7248" s="7" t="str">
        <f>IFERROR(VLOOKUP(J7248,'Chuyển Mã'!$B$3:$C$9,2,0),"")</f>
        <v/>
      </c>
      <c r="AE7248" s="7">
        <f t="shared" si="917"/>
        <v>0</v>
      </c>
      <c r="AF7248" s="7">
        <f t="shared" si="918"/>
        <v>0</v>
      </c>
    </row>
    <row r="7249" spans="30:32" x14ac:dyDescent="0.25">
      <c r="AD7249" s="7" t="str">
        <f>IFERROR(VLOOKUP(J7249,'Chuyển Mã'!$B$3:$C$9,2,0),"")</f>
        <v/>
      </c>
      <c r="AE7249" s="7">
        <f t="shared" si="917"/>
        <v>0</v>
      </c>
      <c r="AF7249" s="7">
        <f t="shared" si="918"/>
        <v>0</v>
      </c>
    </row>
    <row r="7250" spans="30:32" x14ac:dyDescent="0.25">
      <c r="AD7250" s="7" t="str">
        <f>IFERROR(VLOOKUP(J7250,'Chuyển Mã'!$B$3:$C$9,2,0),"")</f>
        <v/>
      </c>
      <c r="AE7250" s="7">
        <f t="shared" si="917"/>
        <v>0</v>
      </c>
      <c r="AF7250" s="7">
        <f t="shared" si="918"/>
        <v>0</v>
      </c>
    </row>
    <row r="7251" spans="30:32" x14ac:dyDescent="0.25">
      <c r="AD7251" s="7" t="str">
        <f>IFERROR(VLOOKUP(J7251,'Chuyển Mã'!$B$3:$C$9,2,0),"")</f>
        <v/>
      </c>
      <c r="AE7251" s="7">
        <f t="shared" si="917"/>
        <v>0</v>
      </c>
      <c r="AF7251" s="7">
        <f t="shared" si="918"/>
        <v>0</v>
      </c>
    </row>
    <row r="7252" spans="30:32" x14ac:dyDescent="0.25">
      <c r="AD7252" s="7" t="str">
        <f>IFERROR(VLOOKUP(J7252,'Chuyển Mã'!$B$3:$C$9,2,0),"")</f>
        <v/>
      </c>
      <c r="AE7252" s="7">
        <f t="shared" si="917"/>
        <v>0</v>
      </c>
      <c r="AF7252" s="7">
        <f t="shared" si="918"/>
        <v>0</v>
      </c>
    </row>
    <row r="7253" spans="30:32" x14ac:dyDescent="0.25">
      <c r="AD7253" s="7" t="str">
        <f>IFERROR(VLOOKUP(J7253,'Chuyển Mã'!$B$3:$C$9,2,0),"")</f>
        <v/>
      </c>
      <c r="AE7253" s="7">
        <f t="shared" si="917"/>
        <v>0</v>
      </c>
      <c r="AF7253" s="7">
        <f t="shared" si="918"/>
        <v>0</v>
      </c>
    </row>
    <row r="7254" spans="30:32" x14ac:dyDescent="0.25">
      <c r="AD7254" s="7" t="str">
        <f>IFERROR(VLOOKUP(J7254,'Chuyển Mã'!$B$3:$C$9,2,0),"")</f>
        <v/>
      </c>
      <c r="AE7254" s="7">
        <f t="shared" si="917"/>
        <v>0</v>
      </c>
      <c r="AF7254" s="7">
        <f t="shared" si="918"/>
        <v>0</v>
      </c>
    </row>
    <row r="7255" spans="30:32" x14ac:dyDescent="0.25">
      <c r="AD7255" s="7" t="str">
        <f>IFERROR(VLOOKUP(J7255,'Chuyển Mã'!$B$3:$C$9,2,0),"")</f>
        <v/>
      </c>
      <c r="AE7255" s="7">
        <f t="shared" si="917"/>
        <v>0</v>
      </c>
      <c r="AF7255" s="7">
        <f t="shared" si="918"/>
        <v>0</v>
      </c>
    </row>
    <row r="7256" spans="30:32" x14ac:dyDescent="0.25">
      <c r="AD7256" s="7" t="str">
        <f>IFERROR(VLOOKUP(J7256,'Chuyển Mã'!$B$3:$C$9,2,0),"")</f>
        <v/>
      </c>
      <c r="AE7256" s="7">
        <f t="shared" si="917"/>
        <v>0</v>
      </c>
      <c r="AF7256" s="7">
        <f t="shared" si="918"/>
        <v>0</v>
      </c>
    </row>
    <row r="7257" spans="30:32" x14ac:dyDescent="0.25">
      <c r="AD7257" s="7" t="str">
        <f>IFERROR(VLOOKUP(J7257,'Chuyển Mã'!$B$3:$C$9,2,0),"")</f>
        <v/>
      </c>
      <c r="AE7257" s="7">
        <f t="shared" si="917"/>
        <v>0</v>
      </c>
      <c r="AF7257" s="7">
        <f t="shared" si="918"/>
        <v>0</v>
      </c>
    </row>
    <row r="7258" spans="30:32" x14ac:dyDescent="0.25">
      <c r="AD7258" s="7" t="str">
        <f>IFERROR(VLOOKUP(J7258,'Chuyển Mã'!$B$3:$C$9,2,0),"")</f>
        <v/>
      </c>
      <c r="AE7258" s="7">
        <f t="shared" si="917"/>
        <v>0</v>
      </c>
      <c r="AF7258" s="7">
        <f t="shared" si="918"/>
        <v>0</v>
      </c>
    </row>
    <row r="7259" spans="30:32" x14ac:dyDescent="0.25">
      <c r="AD7259" s="7" t="str">
        <f>IFERROR(VLOOKUP(J7259,'Chuyển Mã'!$B$3:$C$9,2,0),"")</f>
        <v/>
      </c>
      <c r="AE7259" s="7">
        <f t="shared" si="917"/>
        <v>0</v>
      </c>
      <c r="AF7259" s="7">
        <f t="shared" si="918"/>
        <v>0</v>
      </c>
    </row>
    <row r="7260" spans="30:32" x14ac:dyDescent="0.25">
      <c r="AD7260" s="7" t="str">
        <f>IFERROR(VLOOKUP(J7260,'Chuyển Mã'!$B$3:$C$9,2,0),"")</f>
        <v/>
      </c>
      <c r="AE7260" s="7">
        <f t="shared" si="917"/>
        <v>0</v>
      </c>
      <c r="AF7260" s="7">
        <f t="shared" si="918"/>
        <v>0</v>
      </c>
    </row>
    <row r="7261" spans="30:32" x14ac:dyDescent="0.25">
      <c r="AD7261" s="7" t="str">
        <f>IFERROR(VLOOKUP(J7261,'Chuyển Mã'!$B$3:$C$9,2,0),"")</f>
        <v/>
      </c>
      <c r="AE7261" s="7">
        <f t="shared" si="917"/>
        <v>0</v>
      </c>
      <c r="AF7261" s="7">
        <f t="shared" si="918"/>
        <v>0</v>
      </c>
    </row>
    <row r="7262" spans="30:32" x14ac:dyDescent="0.25">
      <c r="AD7262" s="7" t="str">
        <f>IFERROR(VLOOKUP(J7262,'Chuyển Mã'!$B$3:$C$9,2,0),"")</f>
        <v/>
      </c>
      <c r="AE7262" s="7">
        <f t="shared" si="917"/>
        <v>0</v>
      </c>
      <c r="AF7262" s="7">
        <f t="shared" si="918"/>
        <v>0</v>
      </c>
    </row>
    <row r="7263" spans="30:32" x14ac:dyDescent="0.25">
      <c r="AD7263" s="7" t="str">
        <f>IFERROR(VLOOKUP(J7263,'Chuyển Mã'!$B$3:$C$9,2,0),"")</f>
        <v/>
      </c>
      <c r="AE7263" s="7">
        <f t="shared" si="917"/>
        <v>0</v>
      </c>
      <c r="AF7263" s="7">
        <f t="shared" si="918"/>
        <v>0</v>
      </c>
    </row>
    <row r="7264" spans="30:32" x14ac:dyDescent="0.25">
      <c r="AD7264" s="7" t="str">
        <f>IFERROR(VLOOKUP(J7264,'Chuyển Mã'!$B$3:$C$9,2,0),"")</f>
        <v/>
      </c>
      <c r="AE7264" s="7">
        <f t="shared" si="917"/>
        <v>0</v>
      </c>
      <c r="AF7264" s="7">
        <f t="shared" si="918"/>
        <v>0</v>
      </c>
    </row>
    <row r="7265" spans="30:32" x14ac:dyDescent="0.25">
      <c r="AD7265" s="7" t="str">
        <f>IFERROR(VLOOKUP(J7265,'Chuyển Mã'!$B$3:$C$9,2,0),"")</f>
        <v/>
      </c>
      <c r="AE7265" s="7">
        <f t="shared" si="917"/>
        <v>0</v>
      </c>
      <c r="AF7265" s="7">
        <f t="shared" si="918"/>
        <v>0</v>
      </c>
    </row>
    <row r="7266" spans="30:32" x14ac:dyDescent="0.25">
      <c r="AD7266" s="7" t="str">
        <f>IFERROR(VLOOKUP(J7266,'Chuyển Mã'!$B$3:$C$9,2,0),"")</f>
        <v/>
      </c>
      <c r="AE7266" s="7">
        <f t="shared" si="917"/>
        <v>0</v>
      </c>
      <c r="AF7266" s="7">
        <f t="shared" si="918"/>
        <v>0</v>
      </c>
    </row>
    <row r="7267" spans="30:32" x14ac:dyDescent="0.25">
      <c r="AD7267" s="7" t="str">
        <f>IFERROR(VLOOKUP(J7267,'Chuyển Mã'!$B$3:$C$9,2,0),"")</f>
        <v/>
      </c>
      <c r="AE7267" s="7">
        <f t="shared" si="917"/>
        <v>0</v>
      </c>
      <c r="AF7267" s="7">
        <f t="shared" si="918"/>
        <v>0</v>
      </c>
    </row>
    <row r="7268" spans="30:32" x14ac:dyDescent="0.25">
      <c r="AD7268" s="7" t="str">
        <f>IFERROR(VLOOKUP(J7268,'Chuyển Mã'!$B$3:$C$9,2,0),"")</f>
        <v/>
      </c>
      <c r="AE7268" s="7">
        <f t="shared" si="917"/>
        <v>0</v>
      </c>
      <c r="AF7268" s="7">
        <f t="shared" si="918"/>
        <v>0</v>
      </c>
    </row>
    <row r="7269" spans="30:32" x14ac:dyDescent="0.25">
      <c r="AD7269" s="7" t="str">
        <f>IFERROR(VLOOKUP(J7269,'Chuyển Mã'!$B$3:$C$9,2,0),"")</f>
        <v/>
      </c>
      <c r="AE7269" s="7">
        <f t="shared" si="917"/>
        <v>0</v>
      </c>
      <c r="AF7269" s="7">
        <f t="shared" si="918"/>
        <v>0</v>
      </c>
    </row>
    <row r="7270" spans="30:32" x14ac:dyDescent="0.25">
      <c r="AD7270" s="7" t="str">
        <f>IFERROR(VLOOKUP(J7270,'Chuyển Mã'!$B$3:$C$9,2,0),"")</f>
        <v/>
      </c>
      <c r="AE7270" s="7">
        <f t="shared" si="917"/>
        <v>0</v>
      </c>
      <c r="AF7270" s="7">
        <f t="shared" si="918"/>
        <v>0</v>
      </c>
    </row>
    <row r="7271" spans="30:32" x14ac:dyDescent="0.25">
      <c r="AD7271" s="7" t="str">
        <f>IFERROR(VLOOKUP(J7271,'Chuyển Mã'!$B$3:$C$9,2,0),"")</f>
        <v/>
      </c>
      <c r="AE7271" s="7">
        <f t="shared" si="917"/>
        <v>0</v>
      </c>
      <c r="AF7271" s="7">
        <f t="shared" si="918"/>
        <v>0</v>
      </c>
    </row>
    <row r="7272" spans="30:32" x14ac:dyDescent="0.25">
      <c r="AD7272" s="7" t="str">
        <f>IFERROR(VLOOKUP(J7272,'Chuyển Mã'!$B$3:$C$9,2,0),"")</f>
        <v/>
      </c>
      <c r="AE7272" s="7">
        <f t="shared" si="917"/>
        <v>0</v>
      </c>
      <c r="AF7272" s="7">
        <f t="shared" si="918"/>
        <v>0</v>
      </c>
    </row>
    <row r="7273" spans="30:32" x14ac:dyDescent="0.25">
      <c r="AD7273" s="7" t="str">
        <f>IFERROR(VLOOKUP(J7273,'Chuyển Mã'!$B$3:$C$9,2,0),"")</f>
        <v/>
      </c>
      <c r="AE7273" s="7">
        <f t="shared" si="917"/>
        <v>0</v>
      </c>
      <c r="AF7273" s="7">
        <f t="shared" si="918"/>
        <v>0</v>
      </c>
    </row>
    <row r="7274" spans="30:32" x14ac:dyDescent="0.25">
      <c r="AD7274" s="7" t="str">
        <f>IFERROR(VLOOKUP(J7274,'Chuyển Mã'!$B$3:$C$9,2,0),"")</f>
        <v/>
      </c>
      <c r="AE7274" s="7">
        <f t="shared" si="917"/>
        <v>0</v>
      </c>
      <c r="AF7274" s="7">
        <f t="shared" si="918"/>
        <v>0</v>
      </c>
    </row>
    <row r="7275" spans="30:32" x14ac:dyDescent="0.25">
      <c r="AD7275" s="7" t="str">
        <f>IFERROR(VLOOKUP(J7275,'Chuyển Mã'!$B$3:$C$9,2,0),"")</f>
        <v/>
      </c>
      <c r="AE7275" s="7">
        <f t="shared" si="917"/>
        <v>0</v>
      </c>
      <c r="AF7275" s="7">
        <f t="shared" si="918"/>
        <v>0</v>
      </c>
    </row>
    <row r="7276" spans="30:32" x14ac:dyDescent="0.25">
      <c r="AD7276" s="7" t="str">
        <f>IFERROR(VLOOKUP(J7276,'Chuyển Mã'!$B$3:$C$9,2,0),"")</f>
        <v/>
      </c>
      <c r="AE7276" s="7">
        <f t="shared" si="917"/>
        <v>0</v>
      </c>
      <c r="AF7276" s="7">
        <f t="shared" si="918"/>
        <v>0</v>
      </c>
    </row>
    <row r="7277" spans="30:32" x14ac:dyDescent="0.25">
      <c r="AD7277" s="7" t="str">
        <f>IFERROR(VLOOKUP(J7277,'Chuyển Mã'!$B$3:$C$9,2,0),"")</f>
        <v/>
      </c>
      <c r="AE7277" s="7">
        <f t="shared" si="917"/>
        <v>0</v>
      </c>
      <c r="AF7277" s="7">
        <f t="shared" si="918"/>
        <v>0</v>
      </c>
    </row>
    <row r="7278" spans="30:32" x14ac:dyDescent="0.25">
      <c r="AD7278" s="7" t="str">
        <f>IFERROR(VLOOKUP(J7278,'Chuyển Mã'!$B$3:$C$9,2,0),"")</f>
        <v/>
      </c>
      <c r="AE7278" s="7">
        <f t="shared" si="917"/>
        <v>0</v>
      </c>
      <c r="AF7278" s="7">
        <f t="shared" si="918"/>
        <v>0</v>
      </c>
    </row>
    <row r="7279" spans="30:32" x14ac:dyDescent="0.25">
      <c r="AD7279" s="7" t="str">
        <f>IFERROR(VLOOKUP(J7279,'Chuyển Mã'!$B$3:$C$9,2,0),"")</f>
        <v/>
      </c>
      <c r="AE7279" s="7">
        <f t="shared" si="917"/>
        <v>0</v>
      </c>
      <c r="AF7279" s="7">
        <f t="shared" si="918"/>
        <v>0</v>
      </c>
    </row>
    <row r="7280" spans="30:32" x14ac:dyDescent="0.25">
      <c r="AD7280" s="7" t="str">
        <f>IFERROR(VLOOKUP(J7280,'Chuyển Mã'!$B$3:$C$9,2,0),"")</f>
        <v/>
      </c>
      <c r="AE7280" s="7">
        <f t="shared" si="917"/>
        <v>0</v>
      </c>
      <c r="AF7280" s="7">
        <f t="shared" si="918"/>
        <v>0</v>
      </c>
    </row>
    <row r="7281" spans="30:32" x14ac:dyDescent="0.25">
      <c r="AD7281" s="7" t="str">
        <f>IFERROR(VLOOKUP(J7281,'Chuyển Mã'!$B$3:$C$9,2,0),"")</f>
        <v/>
      </c>
      <c r="AE7281" s="7">
        <f t="shared" si="917"/>
        <v>0</v>
      </c>
      <c r="AF7281" s="7">
        <f t="shared" si="918"/>
        <v>0</v>
      </c>
    </row>
    <row r="7282" spans="30:32" x14ac:dyDescent="0.25">
      <c r="AD7282" s="7" t="str">
        <f>IFERROR(VLOOKUP(J7282,'Chuyển Mã'!$B$3:$C$9,2,0),"")</f>
        <v/>
      </c>
      <c r="AE7282" s="7">
        <f t="shared" si="917"/>
        <v>0</v>
      </c>
      <c r="AF7282" s="7">
        <f t="shared" si="918"/>
        <v>0</v>
      </c>
    </row>
    <row r="7283" spans="30:32" x14ac:dyDescent="0.25">
      <c r="AD7283" s="7" t="str">
        <f>IFERROR(VLOOKUP(J7283,'Chuyển Mã'!$B$3:$C$9,2,0),"")</f>
        <v/>
      </c>
      <c r="AE7283" s="7">
        <f t="shared" si="917"/>
        <v>0</v>
      </c>
      <c r="AF7283" s="7">
        <f t="shared" si="918"/>
        <v>0</v>
      </c>
    </row>
    <row r="7284" spans="30:32" x14ac:dyDescent="0.25">
      <c r="AD7284" s="7" t="str">
        <f>IFERROR(VLOOKUP(J7284,'Chuyển Mã'!$B$3:$C$9,2,0),"")</f>
        <v/>
      </c>
      <c r="AE7284" s="7">
        <f t="shared" si="917"/>
        <v>0</v>
      </c>
      <c r="AF7284" s="7">
        <f t="shared" si="918"/>
        <v>0</v>
      </c>
    </row>
    <row r="7285" spans="30:32" x14ac:dyDescent="0.25">
      <c r="AD7285" s="7" t="str">
        <f>IFERROR(VLOOKUP(J7285,'Chuyển Mã'!$B$3:$C$9,2,0),"")</f>
        <v/>
      </c>
      <c r="AE7285" s="7">
        <f t="shared" si="917"/>
        <v>0</v>
      </c>
      <c r="AF7285" s="7">
        <f t="shared" si="918"/>
        <v>0</v>
      </c>
    </row>
    <row r="7286" spans="30:32" x14ac:dyDescent="0.25">
      <c r="AD7286" s="7" t="str">
        <f>IFERROR(VLOOKUP(J7286,'Chuyển Mã'!$B$3:$C$9,2,0),"")</f>
        <v/>
      </c>
      <c r="AE7286" s="7">
        <f t="shared" si="917"/>
        <v>0</v>
      </c>
      <c r="AF7286" s="7">
        <f t="shared" si="918"/>
        <v>0</v>
      </c>
    </row>
    <row r="7287" spans="30:32" x14ac:dyDescent="0.25">
      <c r="AD7287" s="7" t="str">
        <f>IFERROR(VLOOKUP(J7287,'Chuyển Mã'!$B$3:$C$9,2,0),"")</f>
        <v/>
      </c>
      <c r="AE7287" s="7">
        <f t="shared" si="917"/>
        <v>0</v>
      </c>
      <c r="AF7287" s="7">
        <f t="shared" si="918"/>
        <v>0</v>
      </c>
    </row>
    <row r="7288" spans="30:32" x14ac:dyDescent="0.25">
      <c r="AD7288" s="7" t="str">
        <f>IFERROR(VLOOKUP(J7288,'Chuyển Mã'!$B$3:$C$9,2,0),"")</f>
        <v/>
      </c>
      <c r="AE7288" s="7">
        <f t="shared" si="917"/>
        <v>0</v>
      </c>
      <c r="AF7288" s="7">
        <f t="shared" si="918"/>
        <v>0</v>
      </c>
    </row>
    <row r="7289" spans="30:32" x14ac:dyDescent="0.25">
      <c r="AD7289" s="7" t="str">
        <f>IFERROR(VLOOKUP(J7289,'Chuyển Mã'!$B$3:$C$9,2,0),"")</f>
        <v/>
      </c>
      <c r="AE7289" s="7">
        <f t="shared" si="917"/>
        <v>0</v>
      </c>
      <c r="AF7289" s="7">
        <f t="shared" si="918"/>
        <v>0</v>
      </c>
    </row>
    <row r="7290" spans="30:32" x14ac:dyDescent="0.25">
      <c r="AD7290" s="7" t="str">
        <f>IFERROR(VLOOKUP(J7290,'Chuyển Mã'!$B$3:$C$9,2,0),"")</f>
        <v/>
      </c>
      <c r="AE7290" s="7">
        <f t="shared" si="917"/>
        <v>0</v>
      </c>
      <c r="AF7290" s="7">
        <f t="shared" si="918"/>
        <v>0</v>
      </c>
    </row>
    <row r="7291" spans="30:32" x14ac:dyDescent="0.25">
      <c r="AD7291" s="7" t="str">
        <f>IFERROR(VLOOKUP(J7291,'Chuyển Mã'!$B$3:$C$9,2,0),"")</f>
        <v/>
      </c>
      <c r="AE7291" s="7">
        <f t="shared" si="917"/>
        <v>0</v>
      </c>
      <c r="AF7291" s="7">
        <f t="shared" si="918"/>
        <v>0</v>
      </c>
    </row>
    <row r="7292" spans="30:32" x14ac:dyDescent="0.25">
      <c r="AD7292" s="7" t="str">
        <f>IFERROR(VLOOKUP(J7292,'Chuyển Mã'!$B$3:$C$9,2,0),"")</f>
        <v/>
      </c>
      <c r="AE7292" s="7">
        <f t="shared" si="917"/>
        <v>0</v>
      </c>
      <c r="AF7292" s="7">
        <f t="shared" si="918"/>
        <v>0</v>
      </c>
    </row>
    <row r="7293" spans="30:32" x14ac:dyDescent="0.25">
      <c r="AD7293" s="7" t="str">
        <f>IFERROR(VLOOKUP(J7293,'Chuyển Mã'!$B$3:$C$9,2,0),"")</f>
        <v/>
      </c>
      <c r="AE7293" s="7">
        <f t="shared" si="917"/>
        <v>0</v>
      </c>
      <c r="AF7293" s="7">
        <f t="shared" si="918"/>
        <v>0</v>
      </c>
    </row>
    <row r="7294" spans="30:32" x14ac:dyDescent="0.25">
      <c r="AD7294" s="7" t="str">
        <f>IFERROR(VLOOKUP(J7294,'Chuyển Mã'!$B$3:$C$9,2,0),"")</f>
        <v/>
      </c>
      <c r="AE7294" s="7">
        <f t="shared" si="917"/>
        <v>0</v>
      </c>
      <c r="AF7294" s="7">
        <f t="shared" si="918"/>
        <v>0</v>
      </c>
    </row>
    <row r="7295" spans="30:32" x14ac:dyDescent="0.25">
      <c r="AD7295" s="7" t="str">
        <f>IFERROR(VLOOKUP(J7295,'Chuyển Mã'!$B$3:$C$9,2,0),"")</f>
        <v/>
      </c>
      <c r="AE7295" s="7">
        <f t="shared" si="917"/>
        <v>0</v>
      </c>
      <c r="AF7295" s="7">
        <f t="shared" si="918"/>
        <v>0</v>
      </c>
    </row>
    <row r="7296" spans="30:32" x14ac:dyDescent="0.25">
      <c r="AD7296" s="7" t="str">
        <f>IFERROR(VLOOKUP(J7296,'Chuyển Mã'!$B$3:$C$9,2,0),"")</f>
        <v/>
      </c>
      <c r="AE7296" s="7">
        <f t="shared" si="917"/>
        <v>0</v>
      </c>
      <c r="AF7296" s="7">
        <f t="shared" si="918"/>
        <v>0</v>
      </c>
    </row>
    <row r="7297" spans="30:32" x14ac:dyDescent="0.25">
      <c r="AD7297" s="7" t="str">
        <f>IFERROR(VLOOKUP(J7297,'Chuyển Mã'!$B$3:$C$9,2,0),"")</f>
        <v/>
      </c>
      <c r="AE7297" s="7">
        <f t="shared" si="917"/>
        <v>0</v>
      </c>
      <c r="AF7297" s="7">
        <f t="shared" si="918"/>
        <v>0</v>
      </c>
    </row>
    <row r="7298" spans="30:32" x14ac:dyDescent="0.25">
      <c r="AD7298" s="7" t="str">
        <f>IFERROR(VLOOKUP(J7298,'Chuyển Mã'!$B$3:$C$9,2,0),"")</f>
        <v/>
      </c>
      <c r="AE7298" s="7">
        <f t="shared" si="917"/>
        <v>0</v>
      </c>
      <c r="AF7298" s="7">
        <f t="shared" si="918"/>
        <v>0</v>
      </c>
    </row>
    <row r="7299" spans="30:32" x14ac:dyDescent="0.25">
      <c r="AD7299" s="7" t="str">
        <f>IFERROR(VLOOKUP(J7299,'Chuyển Mã'!$B$3:$C$9,2,0),"")</f>
        <v/>
      </c>
      <c r="AE7299" s="7">
        <f t="shared" ref="AE7299:AE7362" si="919">IFERROR(L7299,"")</f>
        <v>0</v>
      </c>
      <c r="AF7299" s="7">
        <f t="shared" ref="AF7299:AF7362" si="920">R7299</f>
        <v>0</v>
      </c>
    </row>
    <row r="7300" spans="30:32" x14ac:dyDescent="0.25">
      <c r="AD7300" s="7" t="str">
        <f>IFERROR(VLOOKUP(J7300,'Chuyển Mã'!$B$3:$C$9,2,0),"")</f>
        <v/>
      </c>
      <c r="AE7300" s="7">
        <f t="shared" si="919"/>
        <v>0</v>
      </c>
      <c r="AF7300" s="7">
        <f t="shared" si="920"/>
        <v>0</v>
      </c>
    </row>
    <row r="7301" spans="30:32" x14ac:dyDescent="0.25">
      <c r="AD7301" s="7" t="str">
        <f>IFERROR(VLOOKUP(J7301,'Chuyển Mã'!$B$3:$C$9,2,0),"")</f>
        <v/>
      </c>
      <c r="AE7301" s="7">
        <f t="shared" si="919"/>
        <v>0</v>
      </c>
      <c r="AF7301" s="7">
        <f t="shared" si="920"/>
        <v>0</v>
      </c>
    </row>
    <row r="7302" spans="30:32" x14ac:dyDescent="0.25">
      <c r="AD7302" s="7" t="str">
        <f>IFERROR(VLOOKUP(J7302,'Chuyển Mã'!$B$3:$C$9,2,0),"")</f>
        <v/>
      </c>
      <c r="AE7302" s="7">
        <f t="shared" si="919"/>
        <v>0</v>
      </c>
      <c r="AF7302" s="7">
        <f t="shared" si="920"/>
        <v>0</v>
      </c>
    </row>
    <row r="7303" spans="30:32" x14ac:dyDescent="0.25">
      <c r="AD7303" s="7" t="str">
        <f>IFERROR(VLOOKUP(J7303,'Chuyển Mã'!$B$3:$C$9,2,0),"")</f>
        <v/>
      </c>
      <c r="AE7303" s="7">
        <f t="shared" si="919"/>
        <v>0</v>
      </c>
      <c r="AF7303" s="7">
        <f t="shared" si="920"/>
        <v>0</v>
      </c>
    </row>
    <row r="7304" spans="30:32" x14ac:dyDescent="0.25">
      <c r="AD7304" s="7" t="str">
        <f>IFERROR(VLOOKUP(J7304,'Chuyển Mã'!$B$3:$C$9,2,0),"")</f>
        <v/>
      </c>
      <c r="AE7304" s="7">
        <f t="shared" si="919"/>
        <v>0</v>
      </c>
      <c r="AF7304" s="7">
        <f t="shared" si="920"/>
        <v>0</v>
      </c>
    </row>
    <row r="7305" spans="30:32" x14ac:dyDescent="0.25">
      <c r="AD7305" s="7" t="str">
        <f>IFERROR(VLOOKUP(J7305,'Chuyển Mã'!$B$3:$C$9,2,0),"")</f>
        <v/>
      </c>
      <c r="AE7305" s="7">
        <f t="shared" si="919"/>
        <v>0</v>
      </c>
      <c r="AF7305" s="7">
        <f t="shared" si="920"/>
        <v>0</v>
      </c>
    </row>
    <row r="7306" spans="30:32" x14ac:dyDescent="0.25">
      <c r="AD7306" s="7" t="str">
        <f>IFERROR(VLOOKUP(J7306,'Chuyển Mã'!$B$3:$C$9,2,0),"")</f>
        <v/>
      </c>
      <c r="AE7306" s="7">
        <f t="shared" si="919"/>
        <v>0</v>
      </c>
      <c r="AF7306" s="7">
        <f t="shared" si="920"/>
        <v>0</v>
      </c>
    </row>
    <row r="7307" spans="30:32" x14ac:dyDescent="0.25">
      <c r="AD7307" s="7" t="str">
        <f>IFERROR(VLOOKUP(J7307,'Chuyển Mã'!$B$3:$C$9,2,0),"")</f>
        <v/>
      </c>
      <c r="AE7307" s="7">
        <f t="shared" si="919"/>
        <v>0</v>
      </c>
      <c r="AF7307" s="7">
        <f t="shared" si="920"/>
        <v>0</v>
      </c>
    </row>
    <row r="7308" spans="30:32" x14ac:dyDescent="0.25">
      <c r="AD7308" s="7" t="str">
        <f>IFERROR(VLOOKUP(J7308,'Chuyển Mã'!$B$3:$C$9,2,0),"")</f>
        <v/>
      </c>
      <c r="AE7308" s="7">
        <f t="shared" si="919"/>
        <v>0</v>
      </c>
      <c r="AF7308" s="7">
        <f t="shared" si="920"/>
        <v>0</v>
      </c>
    </row>
    <row r="7309" spans="30:32" x14ac:dyDescent="0.25">
      <c r="AD7309" s="7" t="str">
        <f>IFERROR(VLOOKUP(J7309,'Chuyển Mã'!$B$3:$C$9,2,0),"")</f>
        <v/>
      </c>
      <c r="AE7309" s="7">
        <f t="shared" si="919"/>
        <v>0</v>
      </c>
      <c r="AF7309" s="7">
        <f t="shared" si="920"/>
        <v>0</v>
      </c>
    </row>
    <row r="7310" spans="30:32" x14ac:dyDescent="0.25">
      <c r="AD7310" s="7" t="str">
        <f>IFERROR(VLOOKUP(J7310,'Chuyển Mã'!$B$3:$C$9,2,0),"")</f>
        <v/>
      </c>
      <c r="AE7310" s="7">
        <f t="shared" si="919"/>
        <v>0</v>
      </c>
      <c r="AF7310" s="7">
        <f t="shared" si="920"/>
        <v>0</v>
      </c>
    </row>
    <row r="7311" spans="30:32" x14ac:dyDescent="0.25">
      <c r="AD7311" s="7" t="str">
        <f>IFERROR(VLOOKUP(J7311,'Chuyển Mã'!$B$3:$C$9,2,0),"")</f>
        <v/>
      </c>
      <c r="AE7311" s="7">
        <f t="shared" si="919"/>
        <v>0</v>
      </c>
      <c r="AF7311" s="7">
        <f t="shared" si="920"/>
        <v>0</v>
      </c>
    </row>
    <row r="7312" spans="30:32" x14ac:dyDescent="0.25">
      <c r="AD7312" s="7" t="str">
        <f>IFERROR(VLOOKUP(J7312,'Chuyển Mã'!$B$3:$C$9,2,0),"")</f>
        <v/>
      </c>
      <c r="AE7312" s="7">
        <f t="shared" si="919"/>
        <v>0</v>
      </c>
      <c r="AF7312" s="7">
        <f t="shared" si="920"/>
        <v>0</v>
      </c>
    </row>
    <row r="7313" spans="30:32" x14ac:dyDescent="0.25">
      <c r="AD7313" s="7" t="str">
        <f>IFERROR(VLOOKUP(J7313,'Chuyển Mã'!$B$3:$C$9,2,0),"")</f>
        <v/>
      </c>
      <c r="AE7313" s="7">
        <f t="shared" si="919"/>
        <v>0</v>
      </c>
      <c r="AF7313" s="7">
        <f t="shared" si="920"/>
        <v>0</v>
      </c>
    </row>
    <row r="7314" spans="30:32" x14ac:dyDescent="0.25">
      <c r="AD7314" s="7" t="str">
        <f>IFERROR(VLOOKUP(J7314,'Chuyển Mã'!$B$3:$C$9,2,0),"")</f>
        <v/>
      </c>
      <c r="AE7314" s="7">
        <f t="shared" si="919"/>
        <v>0</v>
      </c>
      <c r="AF7314" s="7">
        <f t="shared" si="920"/>
        <v>0</v>
      </c>
    </row>
    <row r="7315" spans="30:32" x14ac:dyDescent="0.25">
      <c r="AD7315" s="7" t="str">
        <f>IFERROR(VLOOKUP(J7315,'Chuyển Mã'!$B$3:$C$9,2,0),"")</f>
        <v/>
      </c>
      <c r="AE7315" s="7">
        <f t="shared" si="919"/>
        <v>0</v>
      </c>
      <c r="AF7315" s="7">
        <f t="shared" si="920"/>
        <v>0</v>
      </c>
    </row>
    <row r="7316" spans="30:32" x14ac:dyDescent="0.25">
      <c r="AD7316" s="7" t="str">
        <f>IFERROR(VLOOKUP(J7316,'Chuyển Mã'!$B$3:$C$9,2,0),"")</f>
        <v/>
      </c>
      <c r="AE7316" s="7">
        <f t="shared" si="919"/>
        <v>0</v>
      </c>
      <c r="AF7316" s="7">
        <f t="shared" si="920"/>
        <v>0</v>
      </c>
    </row>
    <row r="7317" spans="30:32" x14ac:dyDescent="0.25">
      <c r="AD7317" s="7" t="str">
        <f>IFERROR(VLOOKUP(J7317,'Chuyển Mã'!$B$3:$C$9,2,0),"")</f>
        <v/>
      </c>
      <c r="AE7317" s="7">
        <f t="shared" si="919"/>
        <v>0</v>
      </c>
      <c r="AF7317" s="7">
        <f t="shared" si="920"/>
        <v>0</v>
      </c>
    </row>
    <row r="7318" spans="30:32" x14ac:dyDescent="0.25">
      <c r="AD7318" s="7" t="str">
        <f>IFERROR(VLOOKUP(J7318,'Chuyển Mã'!$B$3:$C$9,2,0),"")</f>
        <v/>
      </c>
      <c r="AE7318" s="7">
        <f t="shared" si="919"/>
        <v>0</v>
      </c>
      <c r="AF7318" s="7">
        <f t="shared" si="920"/>
        <v>0</v>
      </c>
    </row>
    <row r="7319" spans="30:32" x14ac:dyDescent="0.25">
      <c r="AD7319" s="7" t="str">
        <f>IFERROR(VLOOKUP(J7319,'Chuyển Mã'!$B$3:$C$9,2,0),"")</f>
        <v/>
      </c>
      <c r="AE7319" s="7">
        <f t="shared" si="919"/>
        <v>0</v>
      </c>
      <c r="AF7319" s="7">
        <f t="shared" si="920"/>
        <v>0</v>
      </c>
    </row>
    <row r="7320" spans="30:32" x14ac:dyDescent="0.25">
      <c r="AD7320" s="7" t="str">
        <f>IFERROR(VLOOKUP(J7320,'Chuyển Mã'!$B$3:$C$9,2,0),"")</f>
        <v/>
      </c>
      <c r="AE7320" s="7">
        <f t="shared" si="919"/>
        <v>0</v>
      </c>
      <c r="AF7320" s="7">
        <f t="shared" si="920"/>
        <v>0</v>
      </c>
    </row>
    <row r="7321" spans="30:32" x14ac:dyDescent="0.25">
      <c r="AD7321" s="7" t="str">
        <f>IFERROR(VLOOKUP(J7321,'Chuyển Mã'!$B$3:$C$9,2,0),"")</f>
        <v/>
      </c>
      <c r="AE7321" s="7">
        <f t="shared" si="919"/>
        <v>0</v>
      </c>
      <c r="AF7321" s="7">
        <f t="shared" si="920"/>
        <v>0</v>
      </c>
    </row>
    <row r="7322" spans="30:32" x14ac:dyDescent="0.25">
      <c r="AD7322" s="7" t="str">
        <f>IFERROR(VLOOKUP(J7322,'Chuyển Mã'!$B$3:$C$9,2,0),"")</f>
        <v/>
      </c>
      <c r="AE7322" s="7">
        <f t="shared" si="919"/>
        <v>0</v>
      </c>
      <c r="AF7322" s="7">
        <f t="shared" si="920"/>
        <v>0</v>
      </c>
    </row>
    <row r="7323" spans="30:32" x14ac:dyDescent="0.25">
      <c r="AD7323" s="7" t="str">
        <f>IFERROR(VLOOKUP(J7323,'Chuyển Mã'!$B$3:$C$9,2,0),"")</f>
        <v/>
      </c>
      <c r="AE7323" s="7">
        <f t="shared" si="919"/>
        <v>0</v>
      </c>
      <c r="AF7323" s="7">
        <f t="shared" si="920"/>
        <v>0</v>
      </c>
    </row>
    <row r="7324" spans="30:32" x14ac:dyDescent="0.25">
      <c r="AD7324" s="7" t="str">
        <f>IFERROR(VLOOKUP(J7324,'Chuyển Mã'!$B$3:$C$9,2,0),"")</f>
        <v/>
      </c>
      <c r="AE7324" s="7">
        <f t="shared" si="919"/>
        <v>0</v>
      </c>
      <c r="AF7324" s="7">
        <f t="shared" si="920"/>
        <v>0</v>
      </c>
    </row>
    <row r="7325" spans="30:32" x14ac:dyDescent="0.25">
      <c r="AD7325" s="7" t="str">
        <f>IFERROR(VLOOKUP(J7325,'Chuyển Mã'!$B$3:$C$9,2,0),"")</f>
        <v/>
      </c>
      <c r="AE7325" s="7">
        <f t="shared" si="919"/>
        <v>0</v>
      </c>
      <c r="AF7325" s="7">
        <f t="shared" si="920"/>
        <v>0</v>
      </c>
    </row>
    <row r="7326" spans="30:32" x14ac:dyDescent="0.25">
      <c r="AD7326" s="7" t="str">
        <f>IFERROR(VLOOKUP(J7326,'Chuyển Mã'!$B$3:$C$9,2,0),"")</f>
        <v/>
      </c>
      <c r="AE7326" s="7">
        <f t="shared" si="919"/>
        <v>0</v>
      </c>
      <c r="AF7326" s="7">
        <f t="shared" si="920"/>
        <v>0</v>
      </c>
    </row>
    <row r="7327" spans="30:32" x14ac:dyDescent="0.25">
      <c r="AD7327" s="7" t="str">
        <f>IFERROR(VLOOKUP(J7327,'Chuyển Mã'!$B$3:$C$9,2,0),"")</f>
        <v/>
      </c>
      <c r="AE7327" s="7">
        <f t="shared" si="919"/>
        <v>0</v>
      </c>
      <c r="AF7327" s="7">
        <f t="shared" si="920"/>
        <v>0</v>
      </c>
    </row>
    <row r="7328" spans="30:32" x14ac:dyDescent="0.25">
      <c r="AD7328" s="7" t="str">
        <f>IFERROR(VLOOKUP(J7328,'Chuyển Mã'!$B$3:$C$9,2,0),"")</f>
        <v/>
      </c>
      <c r="AE7328" s="7">
        <f t="shared" si="919"/>
        <v>0</v>
      </c>
      <c r="AF7328" s="7">
        <f t="shared" si="920"/>
        <v>0</v>
      </c>
    </row>
    <row r="7329" spans="30:32" x14ac:dyDescent="0.25">
      <c r="AD7329" s="7" t="str">
        <f>IFERROR(VLOOKUP(J7329,'Chuyển Mã'!$B$3:$C$9,2,0),"")</f>
        <v/>
      </c>
      <c r="AE7329" s="7">
        <f t="shared" si="919"/>
        <v>0</v>
      </c>
      <c r="AF7329" s="7">
        <f t="shared" si="920"/>
        <v>0</v>
      </c>
    </row>
    <row r="7330" spans="30:32" x14ac:dyDescent="0.25">
      <c r="AD7330" s="7" t="str">
        <f>IFERROR(VLOOKUP(J7330,'Chuyển Mã'!$B$3:$C$9,2,0),"")</f>
        <v/>
      </c>
      <c r="AE7330" s="7">
        <f t="shared" si="919"/>
        <v>0</v>
      </c>
      <c r="AF7330" s="7">
        <f t="shared" si="920"/>
        <v>0</v>
      </c>
    </row>
    <row r="7331" spans="30:32" x14ac:dyDescent="0.25">
      <c r="AD7331" s="7" t="str">
        <f>IFERROR(VLOOKUP(J7331,'Chuyển Mã'!$B$3:$C$9,2,0),"")</f>
        <v/>
      </c>
      <c r="AE7331" s="7">
        <f t="shared" si="919"/>
        <v>0</v>
      </c>
      <c r="AF7331" s="7">
        <f t="shared" si="920"/>
        <v>0</v>
      </c>
    </row>
    <row r="7332" spans="30:32" x14ac:dyDescent="0.25">
      <c r="AD7332" s="7" t="str">
        <f>IFERROR(VLOOKUP(J7332,'Chuyển Mã'!$B$3:$C$9,2,0),"")</f>
        <v/>
      </c>
      <c r="AE7332" s="7">
        <f t="shared" si="919"/>
        <v>0</v>
      </c>
      <c r="AF7332" s="7">
        <f t="shared" si="920"/>
        <v>0</v>
      </c>
    </row>
    <row r="7333" spans="30:32" x14ac:dyDescent="0.25">
      <c r="AD7333" s="7" t="str">
        <f>IFERROR(VLOOKUP(J7333,'Chuyển Mã'!$B$3:$C$9,2,0),"")</f>
        <v/>
      </c>
      <c r="AE7333" s="7">
        <f t="shared" si="919"/>
        <v>0</v>
      </c>
      <c r="AF7333" s="7">
        <f t="shared" si="920"/>
        <v>0</v>
      </c>
    </row>
    <row r="7334" spans="30:32" x14ac:dyDescent="0.25">
      <c r="AD7334" s="7" t="str">
        <f>IFERROR(VLOOKUP(J7334,'Chuyển Mã'!$B$3:$C$9,2,0),"")</f>
        <v/>
      </c>
      <c r="AE7334" s="7">
        <f t="shared" si="919"/>
        <v>0</v>
      </c>
      <c r="AF7334" s="7">
        <f t="shared" si="920"/>
        <v>0</v>
      </c>
    </row>
    <row r="7335" spans="30:32" x14ac:dyDescent="0.25">
      <c r="AD7335" s="7" t="str">
        <f>IFERROR(VLOOKUP(J7335,'Chuyển Mã'!$B$3:$C$9,2,0),"")</f>
        <v/>
      </c>
      <c r="AE7335" s="7">
        <f t="shared" si="919"/>
        <v>0</v>
      </c>
      <c r="AF7335" s="7">
        <f t="shared" si="920"/>
        <v>0</v>
      </c>
    </row>
    <row r="7336" spans="30:32" x14ac:dyDescent="0.25">
      <c r="AD7336" s="7" t="str">
        <f>IFERROR(VLOOKUP(J7336,'Chuyển Mã'!$B$3:$C$9,2,0),"")</f>
        <v/>
      </c>
      <c r="AE7336" s="7">
        <f t="shared" si="919"/>
        <v>0</v>
      </c>
      <c r="AF7336" s="7">
        <f t="shared" si="920"/>
        <v>0</v>
      </c>
    </row>
    <row r="7337" spans="30:32" x14ac:dyDescent="0.25">
      <c r="AD7337" s="7" t="str">
        <f>IFERROR(VLOOKUP(J7337,'Chuyển Mã'!$B$3:$C$9,2,0),"")</f>
        <v/>
      </c>
      <c r="AE7337" s="7">
        <f t="shared" si="919"/>
        <v>0</v>
      </c>
      <c r="AF7337" s="7">
        <f t="shared" si="920"/>
        <v>0</v>
      </c>
    </row>
    <row r="7338" spans="30:32" x14ac:dyDescent="0.25">
      <c r="AD7338" s="7" t="str">
        <f>IFERROR(VLOOKUP(J7338,'Chuyển Mã'!$B$3:$C$9,2,0),"")</f>
        <v/>
      </c>
      <c r="AE7338" s="7">
        <f t="shared" si="919"/>
        <v>0</v>
      </c>
      <c r="AF7338" s="7">
        <f t="shared" si="920"/>
        <v>0</v>
      </c>
    </row>
    <row r="7339" spans="30:32" x14ac:dyDescent="0.25">
      <c r="AD7339" s="7" t="str">
        <f>IFERROR(VLOOKUP(J7339,'Chuyển Mã'!$B$3:$C$9,2,0),"")</f>
        <v/>
      </c>
      <c r="AE7339" s="7">
        <f t="shared" si="919"/>
        <v>0</v>
      </c>
      <c r="AF7339" s="7">
        <f t="shared" si="920"/>
        <v>0</v>
      </c>
    </row>
    <row r="7340" spans="30:32" x14ac:dyDescent="0.25">
      <c r="AD7340" s="7" t="str">
        <f>IFERROR(VLOOKUP(J7340,'Chuyển Mã'!$B$3:$C$9,2,0),"")</f>
        <v/>
      </c>
      <c r="AE7340" s="7">
        <f t="shared" si="919"/>
        <v>0</v>
      </c>
      <c r="AF7340" s="7">
        <f t="shared" si="920"/>
        <v>0</v>
      </c>
    </row>
    <row r="7341" spans="30:32" x14ac:dyDescent="0.25">
      <c r="AD7341" s="7" t="str">
        <f>IFERROR(VLOOKUP(J7341,'Chuyển Mã'!$B$3:$C$9,2,0),"")</f>
        <v/>
      </c>
      <c r="AE7341" s="7">
        <f t="shared" si="919"/>
        <v>0</v>
      </c>
      <c r="AF7341" s="7">
        <f t="shared" si="920"/>
        <v>0</v>
      </c>
    </row>
    <row r="7342" spans="30:32" x14ac:dyDescent="0.25">
      <c r="AD7342" s="7" t="str">
        <f>IFERROR(VLOOKUP(J7342,'Chuyển Mã'!$B$3:$C$9,2,0),"")</f>
        <v/>
      </c>
      <c r="AE7342" s="7">
        <f t="shared" si="919"/>
        <v>0</v>
      </c>
      <c r="AF7342" s="7">
        <f t="shared" si="920"/>
        <v>0</v>
      </c>
    </row>
    <row r="7343" spans="30:32" x14ac:dyDescent="0.25">
      <c r="AD7343" s="7" t="str">
        <f>IFERROR(VLOOKUP(J7343,'Chuyển Mã'!$B$3:$C$9,2,0),"")</f>
        <v/>
      </c>
      <c r="AE7343" s="7">
        <f t="shared" si="919"/>
        <v>0</v>
      </c>
      <c r="AF7343" s="7">
        <f t="shared" si="920"/>
        <v>0</v>
      </c>
    </row>
    <row r="7344" spans="30:32" x14ac:dyDescent="0.25">
      <c r="AD7344" s="7" t="str">
        <f>IFERROR(VLOOKUP(J7344,'Chuyển Mã'!$B$3:$C$9,2,0),"")</f>
        <v/>
      </c>
      <c r="AE7344" s="7">
        <f t="shared" si="919"/>
        <v>0</v>
      </c>
      <c r="AF7344" s="7">
        <f t="shared" si="920"/>
        <v>0</v>
      </c>
    </row>
    <row r="7345" spans="30:32" x14ac:dyDescent="0.25">
      <c r="AD7345" s="7" t="str">
        <f>IFERROR(VLOOKUP(J7345,'Chuyển Mã'!$B$3:$C$9,2,0),"")</f>
        <v/>
      </c>
      <c r="AE7345" s="7">
        <f t="shared" si="919"/>
        <v>0</v>
      </c>
      <c r="AF7345" s="7">
        <f t="shared" si="920"/>
        <v>0</v>
      </c>
    </row>
    <row r="7346" spans="30:32" x14ac:dyDescent="0.25">
      <c r="AD7346" s="7" t="str">
        <f>IFERROR(VLOOKUP(J7346,'Chuyển Mã'!$B$3:$C$9,2,0),"")</f>
        <v/>
      </c>
      <c r="AE7346" s="7">
        <f t="shared" si="919"/>
        <v>0</v>
      </c>
      <c r="AF7346" s="7">
        <f t="shared" si="920"/>
        <v>0</v>
      </c>
    </row>
    <row r="7347" spans="30:32" x14ac:dyDescent="0.25">
      <c r="AD7347" s="7" t="str">
        <f>IFERROR(VLOOKUP(J7347,'Chuyển Mã'!$B$3:$C$9,2,0),"")</f>
        <v/>
      </c>
      <c r="AE7347" s="7">
        <f t="shared" si="919"/>
        <v>0</v>
      </c>
      <c r="AF7347" s="7">
        <f t="shared" si="920"/>
        <v>0</v>
      </c>
    </row>
    <row r="7348" spans="30:32" x14ac:dyDescent="0.25">
      <c r="AD7348" s="7" t="str">
        <f>IFERROR(VLOOKUP(J7348,'Chuyển Mã'!$B$3:$C$9,2,0),"")</f>
        <v/>
      </c>
      <c r="AE7348" s="7">
        <f t="shared" si="919"/>
        <v>0</v>
      </c>
      <c r="AF7348" s="7">
        <f t="shared" si="920"/>
        <v>0</v>
      </c>
    </row>
    <row r="7349" spans="30:32" x14ac:dyDescent="0.25">
      <c r="AD7349" s="7" t="str">
        <f>IFERROR(VLOOKUP(J7349,'Chuyển Mã'!$B$3:$C$9,2,0),"")</f>
        <v/>
      </c>
      <c r="AE7349" s="7">
        <f t="shared" si="919"/>
        <v>0</v>
      </c>
      <c r="AF7349" s="7">
        <f t="shared" si="920"/>
        <v>0</v>
      </c>
    </row>
    <row r="7350" spans="30:32" x14ac:dyDescent="0.25">
      <c r="AD7350" s="7" t="str">
        <f>IFERROR(VLOOKUP(J7350,'Chuyển Mã'!$B$3:$C$9,2,0),"")</f>
        <v/>
      </c>
      <c r="AE7350" s="7">
        <f t="shared" si="919"/>
        <v>0</v>
      </c>
      <c r="AF7350" s="7">
        <f t="shared" si="920"/>
        <v>0</v>
      </c>
    </row>
    <row r="7351" spans="30:32" x14ac:dyDescent="0.25">
      <c r="AD7351" s="7" t="str">
        <f>IFERROR(VLOOKUP(J7351,'Chuyển Mã'!$B$3:$C$9,2,0),"")</f>
        <v/>
      </c>
      <c r="AE7351" s="7">
        <f t="shared" si="919"/>
        <v>0</v>
      </c>
      <c r="AF7351" s="7">
        <f t="shared" si="920"/>
        <v>0</v>
      </c>
    </row>
    <row r="7352" spans="30:32" x14ac:dyDescent="0.25">
      <c r="AD7352" s="7" t="str">
        <f>IFERROR(VLOOKUP(J7352,'Chuyển Mã'!$B$3:$C$9,2,0),"")</f>
        <v/>
      </c>
      <c r="AE7352" s="7">
        <f t="shared" si="919"/>
        <v>0</v>
      </c>
      <c r="AF7352" s="7">
        <f t="shared" si="920"/>
        <v>0</v>
      </c>
    </row>
    <row r="7353" spans="30:32" x14ac:dyDescent="0.25">
      <c r="AD7353" s="7" t="str">
        <f>IFERROR(VLOOKUP(J7353,'Chuyển Mã'!$B$3:$C$9,2,0),"")</f>
        <v/>
      </c>
      <c r="AE7353" s="7">
        <f t="shared" si="919"/>
        <v>0</v>
      </c>
      <c r="AF7353" s="7">
        <f t="shared" si="920"/>
        <v>0</v>
      </c>
    </row>
    <row r="7354" spans="30:32" x14ac:dyDescent="0.25">
      <c r="AD7354" s="7" t="str">
        <f>IFERROR(VLOOKUP(J7354,'Chuyển Mã'!$B$3:$C$9,2,0),"")</f>
        <v/>
      </c>
      <c r="AE7354" s="7">
        <f t="shared" si="919"/>
        <v>0</v>
      </c>
      <c r="AF7354" s="7">
        <f t="shared" si="920"/>
        <v>0</v>
      </c>
    </row>
    <row r="7355" spans="30:32" x14ac:dyDescent="0.25">
      <c r="AD7355" s="7" t="str">
        <f>IFERROR(VLOOKUP(J7355,'Chuyển Mã'!$B$3:$C$9,2,0),"")</f>
        <v/>
      </c>
      <c r="AE7355" s="7">
        <f t="shared" si="919"/>
        <v>0</v>
      </c>
      <c r="AF7355" s="7">
        <f t="shared" si="920"/>
        <v>0</v>
      </c>
    </row>
    <row r="7356" spans="30:32" x14ac:dyDescent="0.25">
      <c r="AD7356" s="7" t="str">
        <f>IFERROR(VLOOKUP(J7356,'Chuyển Mã'!$B$3:$C$9,2,0),"")</f>
        <v/>
      </c>
      <c r="AE7356" s="7">
        <f t="shared" si="919"/>
        <v>0</v>
      </c>
      <c r="AF7356" s="7">
        <f t="shared" si="920"/>
        <v>0</v>
      </c>
    </row>
    <row r="7357" spans="30:32" x14ac:dyDescent="0.25">
      <c r="AD7357" s="7" t="str">
        <f>IFERROR(VLOOKUP(J7357,'Chuyển Mã'!$B$3:$C$9,2,0),"")</f>
        <v/>
      </c>
      <c r="AE7357" s="7">
        <f t="shared" si="919"/>
        <v>0</v>
      </c>
      <c r="AF7357" s="7">
        <f t="shared" si="920"/>
        <v>0</v>
      </c>
    </row>
    <row r="7358" spans="30:32" x14ac:dyDescent="0.25">
      <c r="AD7358" s="7" t="str">
        <f>IFERROR(VLOOKUP(J7358,'Chuyển Mã'!$B$3:$C$9,2,0),"")</f>
        <v/>
      </c>
      <c r="AE7358" s="7">
        <f t="shared" si="919"/>
        <v>0</v>
      </c>
      <c r="AF7358" s="7">
        <f t="shared" si="920"/>
        <v>0</v>
      </c>
    </row>
    <row r="7359" spans="30:32" x14ac:dyDescent="0.25">
      <c r="AD7359" s="7" t="str">
        <f>IFERROR(VLOOKUP(J7359,'Chuyển Mã'!$B$3:$C$9,2,0),"")</f>
        <v/>
      </c>
      <c r="AE7359" s="7">
        <f t="shared" si="919"/>
        <v>0</v>
      </c>
      <c r="AF7359" s="7">
        <f t="shared" si="920"/>
        <v>0</v>
      </c>
    </row>
    <row r="7360" spans="30:32" x14ac:dyDescent="0.25">
      <c r="AD7360" s="7" t="str">
        <f>IFERROR(VLOOKUP(J7360,'Chuyển Mã'!$B$3:$C$9,2,0),"")</f>
        <v/>
      </c>
      <c r="AE7360" s="7">
        <f t="shared" si="919"/>
        <v>0</v>
      </c>
      <c r="AF7360" s="7">
        <f t="shared" si="920"/>
        <v>0</v>
      </c>
    </row>
    <row r="7361" spans="30:32" x14ac:dyDescent="0.25">
      <c r="AD7361" s="7" t="str">
        <f>IFERROR(VLOOKUP(J7361,'Chuyển Mã'!$B$3:$C$9,2,0),"")</f>
        <v/>
      </c>
      <c r="AE7361" s="7">
        <f t="shared" si="919"/>
        <v>0</v>
      </c>
      <c r="AF7361" s="7">
        <f t="shared" si="920"/>
        <v>0</v>
      </c>
    </row>
    <row r="7362" spans="30:32" x14ac:dyDescent="0.25">
      <c r="AD7362" s="7" t="str">
        <f>IFERROR(VLOOKUP(J7362,'Chuyển Mã'!$B$3:$C$9,2,0),"")</f>
        <v/>
      </c>
      <c r="AE7362" s="7">
        <f t="shared" si="919"/>
        <v>0</v>
      </c>
      <c r="AF7362" s="7">
        <f t="shared" si="920"/>
        <v>0</v>
      </c>
    </row>
    <row r="7363" spans="30:32" x14ac:dyDescent="0.25">
      <c r="AD7363" s="7" t="str">
        <f>IFERROR(VLOOKUP(J7363,'Chuyển Mã'!$B$3:$C$9,2,0),"")</f>
        <v/>
      </c>
      <c r="AE7363" s="7">
        <f t="shared" ref="AE7363:AE7426" si="921">IFERROR(L7363,"")</f>
        <v>0</v>
      </c>
      <c r="AF7363" s="7">
        <f t="shared" ref="AF7363:AF7426" si="922">R7363</f>
        <v>0</v>
      </c>
    </row>
    <row r="7364" spans="30:32" x14ac:dyDescent="0.25">
      <c r="AD7364" s="7" t="str">
        <f>IFERROR(VLOOKUP(J7364,'Chuyển Mã'!$B$3:$C$9,2,0),"")</f>
        <v/>
      </c>
      <c r="AE7364" s="7">
        <f t="shared" si="921"/>
        <v>0</v>
      </c>
      <c r="AF7364" s="7">
        <f t="shared" si="922"/>
        <v>0</v>
      </c>
    </row>
    <row r="7365" spans="30:32" x14ac:dyDescent="0.25">
      <c r="AD7365" s="7" t="str">
        <f>IFERROR(VLOOKUP(J7365,'Chuyển Mã'!$B$3:$C$9,2,0),"")</f>
        <v/>
      </c>
      <c r="AE7365" s="7">
        <f t="shared" si="921"/>
        <v>0</v>
      </c>
      <c r="AF7365" s="7">
        <f t="shared" si="922"/>
        <v>0</v>
      </c>
    </row>
    <row r="7366" spans="30:32" x14ac:dyDescent="0.25">
      <c r="AD7366" s="7" t="str">
        <f>IFERROR(VLOOKUP(J7366,'Chuyển Mã'!$B$3:$C$9,2,0),"")</f>
        <v/>
      </c>
      <c r="AE7366" s="7">
        <f t="shared" si="921"/>
        <v>0</v>
      </c>
      <c r="AF7366" s="7">
        <f t="shared" si="922"/>
        <v>0</v>
      </c>
    </row>
    <row r="7367" spans="30:32" x14ac:dyDescent="0.25">
      <c r="AD7367" s="7" t="str">
        <f>IFERROR(VLOOKUP(J7367,'Chuyển Mã'!$B$3:$C$9,2,0),"")</f>
        <v/>
      </c>
      <c r="AE7367" s="7">
        <f t="shared" si="921"/>
        <v>0</v>
      </c>
      <c r="AF7367" s="7">
        <f t="shared" si="922"/>
        <v>0</v>
      </c>
    </row>
    <row r="7368" spans="30:32" x14ac:dyDescent="0.25">
      <c r="AD7368" s="7" t="str">
        <f>IFERROR(VLOOKUP(J7368,'Chuyển Mã'!$B$3:$C$9,2,0),"")</f>
        <v/>
      </c>
      <c r="AE7368" s="7">
        <f t="shared" si="921"/>
        <v>0</v>
      </c>
      <c r="AF7368" s="7">
        <f t="shared" si="922"/>
        <v>0</v>
      </c>
    </row>
    <row r="7369" spans="30:32" x14ac:dyDescent="0.25">
      <c r="AD7369" s="7" t="str">
        <f>IFERROR(VLOOKUP(J7369,'Chuyển Mã'!$B$3:$C$9,2,0),"")</f>
        <v/>
      </c>
      <c r="AE7369" s="7">
        <f t="shared" si="921"/>
        <v>0</v>
      </c>
      <c r="AF7369" s="7">
        <f t="shared" si="922"/>
        <v>0</v>
      </c>
    </row>
    <row r="7370" spans="30:32" x14ac:dyDescent="0.25">
      <c r="AD7370" s="7" t="str">
        <f>IFERROR(VLOOKUP(J7370,'Chuyển Mã'!$B$3:$C$9,2,0),"")</f>
        <v/>
      </c>
      <c r="AE7370" s="7">
        <f t="shared" si="921"/>
        <v>0</v>
      </c>
      <c r="AF7370" s="7">
        <f t="shared" si="922"/>
        <v>0</v>
      </c>
    </row>
    <row r="7371" spans="30:32" x14ac:dyDescent="0.25">
      <c r="AD7371" s="7" t="str">
        <f>IFERROR(VLOOKUP(J7371,'Chuyển Mã'!$B$3:$C$9,2,0),"")</f>
        <v/>
      </c>
      <c r="AE7371" s="7">
        <f t="shared" si="921"/>
        <v>0</v>
      </c>
      <c r="AF7371" s="7">
        <f t="shared" si="922"/>
        <v>0</v>
      </c>
    </row>
    <row r="7372" spans="30:32" x14ac:dyDescent="0.25">
      <c r="AD7372" s="7" t="str">
        <f>IFERROR(VLOOKUP(J7372,'Chuyển Mã'!$B$3:$C$9,2,0),"")</f>
        <v/>
      </c>
      <c r="AE7372" s="7">
        <f t="shared" si="921"/>
        <v>0</v>
      </c>
      <c r="AF7372" s="7">
        <f t="shared" si="922"/>
        <v>0</v>
      </c>
    </row>
    <row r="7373" spans="30:32" x14ac:dyDescent="0.25">
      <c r="AD7373" s="7" t="str">
        <f>IFERROR(VLOOKUP(J7373,'Chuyển Mã'!$B$3:$C$9,2,0),"")</f>
        <v/>
      </c>
      <c r="AE7373" s="7">
        <f t="shared" si="921"/>
        <v>0</v>
      </c>
      <c r="AF7373" s="7">
        <f t="shared" si="922"/>
        <v>0</v>
      </c>
    </row>
    <row r="7374" spans="30:32" x14ac:dyDescent="0.25">
      <c r="AD7374" s="7" t="str">
        <f>IFERROR(VLOOKUP(J7374,'Chuyển Mã'!$B$3:$C$9,2,0),"")</f>
        <v/>
      </c>
      <c r="AE7374" s="7">
        <f t="shared" si="921"/>
        <v>0</v>
      </c>
      <c r="AF7374" s="7">
        <f t="shared" si="922"/>
        <v>0</v>
      </c>
    </row>
    <row r="7375" spans="30:32" x14ac:dyDescent="0.25">
      <c r="AD7375" s="7" t="str">
        <f>IFERROR(VLOOKUP(J7375,'Chuyển Mã'!$B$3:$C$9,2,0),"")</f>
        <v/>
      </c>
      <c r="AE7375" s="7">
        <f t="shared" si="921"/>
        <v>0</v>
      </c>
      <c r="AF7375" s="7">
        <f t="shared" si="922"/>
        <v>0</v>
      </c>
    </row>
    <row r="7376" spans="30:32" x14ac:dyDescent="0.25">
      <c r="AD7376" s="7" t="str">
        <f>IFERROR(VLOOKUP(J7376,'Chuyển Mã'!$B$3:$C$9,2,0),"")</f>
        <v/>
      </c>
      <c r="AE7376" s="7">
        <f t="shared" si="921"/>
        <v>0</v>
      </c>
      <c r="AF7376" s="7">
        <f t="shared" si="922"/>
        <v>0</v>
      </c>
    </row>
    <row r="7377" spans="30:32" x14ac:dyDescent="0.25">
      <c r="AD7377" s="7" t="str">
        <f>IFERROR(VLOOKUP(J7377,'Chuyển Mã'!$B$3:$C$9,2,0),"")</f>
        <v/>
      </c>
      <c r="AE7377" s="7">
        <f t="shared" si="921"/>
        <v>0</v>
      </c>
      <c r="AF7377" s="7">
        <f t="shared" si="922"/>
        <v>0</v>
      </c>
    </row>
    <row r="7378" spans="30:32" x14ac:dyDescent="0.25">
      <c r="AD7378" s="7" t="str">
        <f>IFERROR(VLOOKUP(J7378,'Chuyển Mã'!$B$3:$C$9,2,0),"")</f>
        <v/>
      </c>
      <c r="AE7378" s="7">
        <f t="shared" si="921"/>
        <v>0</v>
      </c>
      <c r="AF7378" s="7">
        <f t="shared" si="922"/>
        <v>0</v>
      </c>
    </row>
    <row r="7379" spans="30:32" x14ac:dyDescent="0.25">
      <c r="AD7379" s="7" t="str">
        <f>IFERROR(VLOOKUP(J7379,'Chuyển Mã'!$B$3:$C$9,2,0),"")</f>
        <v/>
      </c>
      <c r="AE7379" s="7">
        <f t="shared" si="921"/>
        <v>0</v>
      </c>
      <c r="AF7379" s="7">
        <f t="shared" si="922"/>
        <v>0</v>
      </c>
    </row>
    <row r="7380" spans="30:32" x14ac:dyDescent="0.25">
      <c r="AD7380" s="7" t="str">
        <f>IFERROR(VLOOKUP(J7380,'Chuyển Mã'!$B$3:$C$9,2,0),"")</f>
        <v/>
      </c>
      <c r="AE7380" s="7">
        <f t="shared" si="921"/>
        <v>0</v>
      </c>
      <c r="AF7380" s="7">
        <f t="shared" si="922"/>
        <v>0</v>
      </c>
    </row>
    <row r="7381" spans="30:32" x14ac:dyDescent="0.25">
      <c r="AD7381" s="7" t="str">
        <f>IFERROR(VLOOKUP(J7381,'Chuyển Mã'!$B$3:$C$9,2,0),"")</f>
        <v/>
      </c>
      <c r="AE7381" s="7">
        <f t="shared" si="921"/>
        <v>0</v>
      </c>
      <c r="AF7381" s="7">
        <f t="shared" si="922"/>
        <v>0</v>
      </c>
    </row>
    <row r="7382" spans="30:32" x14ac:dyDescent="0.25">
      <c r="AD7382" s="7" t="str">
        <f>IFERROR(VLOOKUP(J7382,'Chuyển Mã'!$B$3:$C$9,2,0),"")</f>
        <v/>
      </c>
      <c r="AE7382" s="7">
        <f t="shared" si="921"/>
        <v>0</v>
      </c>
      <c r="AF7382" s="7">
        <f t="shared" si="922"/>
        <v>0</v>
      </c>
    </row>
    <row r="7383" spans="30:32" x14ac:dyDescent="0.25">
      <c r="AD7383" s="7" t="str">
        <f>IFERROR(VLOOKUP(J7383,'Chuyển Mã'!$B$3:$C$9,2,0),"")</f>
        <v/>
      </c>
      <c r="AE7383" s="7">
        <f t="shared" si="921"/>
        <v>0</v>
      </c>
      <c r="AF7383" s="7">
        <f t="shared" si="922"/>
        <v>0</v>
      </c>
    </row>
    <row r="7384" spans="30:32" x14ac:dyDescent="0.25">
      <c r="AD7384" s="7" t="str">
        <f>IFERROR(VLOOKUP(J7384,'Chuyển Mã'!$B$3:$C$9,2,0),"")</f>
        <v/>
      </c>
      <c r="AE7384" s="7">
        <f t="shared" si="921"/>
        <v>0</v>
      </c>
      <c r="AF7384" s="7">
        <f t="shared" si="922"/>
        <v>0</v>
      </c>
    </row>
    <row r="7385" spans="30:32" x14ac:dyDescent="0.25">
      <c r="AD7385" s="7" t="str">
        <f>IFERROR(VLOOKUP(J7385,'Chuyển Mã'!$B$3:$C$9,2,0),"")</f>
        <v/>
      </c>
      <c r="AE7385" s="7">
        <f t="shared" si="921"/>
        <v>0</v>
      </c>
      <c r="AF7385" s="7">
        <f t="shared" si="922"/>
        <v>0</v>
      </c>
    </row>
    <row r="7386" spans="30:32" x14ac:dyDescent="0.25">
      <c r="AD7386" s="7" t="str">
        <f>IFERROR(VLOOKUP(J7386,'Chuyển Mã'!$B$3:$C$9,2,0),"")</f>
        <v/>
      </c>
      <c r="AE7386" s="7">
        <f t="shared" si="921"/>
        <v>0</v>
      </c>
      <c r="AF7386" s="7">
        <f t="shared" si="922"/>
        <v>0</v>
      </c>
    </row>
    <row r="7387" spans="30:32" x14ac:dyDescent="0.25">
      <c r="AD7387" s="7" t="str">
        <f>IFERROR(VLOOKUP(J7387,'Chuyển Mã'!$B$3:$C$9,2,0),"")</f>
        <v/>
      </c>
      <c r="AE7387" s="7">
        <f t="shared" si="921"/>
        <v>0</v>
      </c>
      <c r="AF7387" s="7">
        <f t="shared" si="922"/>
        <v>0</v>
      </c>
    </row>
    <row r="7388" spans="30:32" x14ac:dyDescent="0.25">
      <c r="AD7388" s="7" t="str">
        <f>IFERROR(VLOOKUP(J7388,'Chuyển Mã'!$B$3:$C$9,2,0),"")</f>
        <v/>
      </c>
      <c r="AE7388" s="7">
        <f t="shared" si="921"/>
        <v>0</v>
      </c>
      <c r="AF7388" s="7">
        <f t="shared" si="922"/>
        <v>0</v>
      </c>
    </row>
    <row r="7389" spans="30:32" x14ac:dyDescent="0.25">
      <c r="AD7389" s="7" t="str">
        <f>IFERROR(VLOOKUP(J7389,'Chuyển Mã'!$B$3:$C$9,2,0),"")</f>
        <v/>
      </c>
      <c r="AE7389" s="7">
        <f t="shared" si="921"/>
        <v>0</v>
      </c>
      <c r="AF7389" s="7">
        <f t="shared" si="922"/>
        <v>0</v>
      </c>
    </row>
    <row r="7390" spans="30:32" x14ac:dyDescent="0.25">
      <c r="AD7390" s="7" t="str">
        <f>IFERROR(VLOOKUP(J7390,'Chuyển Mã'!$B$3:$C$9,2,0),"")</f>
        <v/>
      </c>
      <c r="AE7390" s="7">
        <f t="shared" si="921"/>
        <v>0</v>
      </c>
      <c r="AF7390" s="7">
        <f t="shared" si="922"/>
        <v>0</v>
      </c>
    </row>
    <row r="7391" spans="30:32" x14ac:dyDescent="0.25">
      <c r="AD7391" s="7" t="str">
        <f>IFERROR(VLOOKUP(J7391,'Chuyển Mã'!$B$3:$C$9,2,0),"")</f>
        <v/>
      </c>
      <c r="AE7391" s="7">
        <f t="shared" si="921"/>
        <v>0</v>
      </c>
      <c r="AF7391" s="7">
        <f t="shared" si="922"/>
        <v>0</v>
      </c>
    </row>
    <row r="7392" spans="30:32" x14ac:dyDescent="0.25">
      <c r="AD7392" s="7" t="str">
        <f>IFERROR(VLOOKUP(J7392,'Chuyển Mã'!$B$3:$C$9,2,0),"")</f>
        <v/>
      </c>
      <c r="AE7392" s="7">
        <f t="shared" si="921"/>
        <v>0</v>
      </c>
      <c r="AF7392" s="7">
        <f t="shared" si="922"/>
        <v>0</v>
      </c>
    </row>
    <row r="7393" spans="30:32" x14ac:dyDescent="0.25">
      <c r="AD7393" s="7" t="str">
        <f>IFERROR(VLOOKUP(J7393,'Chuyển Mã'!$B$3:$C$9,2,0),"")</f>
        <v/>
      </c>
      <c r="AE7393" s="7">
        <f t="shared" si="921"/>
        <v>0</v>
      </c>
      <c r="AF7393" s="7">
        <f t="shared" si="922"/>
        <v>0</v>
      </c>
    </row>
    <row r="7394" spans="30:32" x14ac:dyDescent="0.25">
      <c r="AD7394" s="7" t="str">
        <f>IFERROR(VLOOKUP(J7394,'Chuyển Mã'!$B$3:$C$9,2,0),"")</f>
        <v/>
      </c>
      <c r="AE7394" s="7">
        <f t="shared" si="921"/>
        <v>0</v>
      </c>
      <c r="AF7394" s="7">
        <f t="shared" si="922"/>
        <v>0</v>
      </c>
    </row>
    <row r="7395" spans="30:32" x14ac:dyDescent="0.25">
      <c r="AD7395" s="7" t="str">
        <f>IFERROR(VLOOKUP(J7395,'Chuyển Mã'!$B$3:$C$9,2,0),"")</f>
        <v/>
      </c>
      <c r="AE7395" s="7">
        <f t="shared" si="921"/>
        <v>0</v>
      </c>
      <c r="AF7395" s="7">
        <f t="shared" si="922"/>
        <v>0</v>
      </c>
    </row>
    <row r="7396" spans="30:32" x14ac:dyDescent="0.25">
      <c r="AD7396" s="7" t="str">
        <f>IFERROR(VLOOKUP(J7396,'Chuyển Mã'!$B$3:$C$9,2,0),"")</f>
        <v/>
      </c>
      <c r="AE7396" s="7">
        <f t="shared" si="921"/>
        <v>0</v>
      </c>
      <c r="AF7396" s="7">
        <f t="shared" si="922"/>
        <v>0</v>
      </c>
    </row>
    <row r="7397" spans="30:32" x14ac:dyDescent="0.25">
      <c r="AD7397" s="7" t="str">
        <f>IFERROR(VLOOKUP(J7397,'Chuyển Mã'!$B$3:$C$9,2,0),"")</f>
        <v/>
      </c>
      <c r="AE7397" s="7">
        <f t="shared" si="921"/>
        <v>0</v>
      </c>
      <c r="AF7397" s="7">
        <f t="shared" si="922"/>
        <v>0</v>
      </c>
    </row>
    <row r="7398" spans="30:32" x14ac:dyDescent="0.25">
      <c r="AD7398" s="7" t="str">
        <f>IFERROR(VLOOKUP(J7398,'Chuyển Mã'!$B$3:$C$9,2,0),"")</f>
        <v/>
      </c>
      <c r="AE7398" s="7">
        <f t="shared" si="921"/>
        <v>0</v>
      </c>
      <c r="AF7398" s="7">
        <f t="shared" si="922"/>
        <v>0</v>
      </c>
    </row>
    <row r="7399" spans="30:32" x14ac:dyDescent="0.25">
      <c r="AD7399" s="7" t="str">
        <f>IFERROR(VLOOKUP(J7399,'Chuyển Mã'!$B$3:$C$9,2,0),"")</f>
        <v/>
      </c>
      <c r="AE7399" s="7">
        <f t="shared" si="921"/>
        <v>0</v>
      </c>
      <c r="AF7399" s="7">
        <f t="shared" si="922"/>
        <v>0</v>
      </c>
    </row>
    <row r="7400" spans="30:32" x14ac:dyDescent="0.25">
      <c r="AD7400" s="7" t="str">
        <f>IFERROR(VLOOKUP(J7400,'Chuyển Mã'!$B$3:$C$9,2,0),"")</f>
        <v/>
      </c>
      <c r="AE7400" s="7">
        <f t="shared" si="921"/>
        <v>0</v>
      </c>
      <c r="AF7400" s="7">
        <f t="shared" si="922"/>
        <v>0</v>
      </c>
    </row>
    <row r="7401" spans="30:32" x14ac:dyDescent="0.25">
      <c r="AD7401" s="7" t="str">
        <f>IFERROR(VLOOKUP(J7401,'Chuyển Mã'!$B$3:$C$9,2,0),"")</f>
        <v/>
      </c>
      <c r="AE7401" s="7">
        <f t="shared" si="921"/>
        <v>0</v>
      </c>
      <c r="AF7401" s="7">
        <f t="shared" si="922"/>
        <v>0</v>
      </c>
    </row>
    <row r="7402" spans="30:32" x14ac:dyDescent="0.25">
      <c r="AD7402" s="7" t="str">
        <f>IFERROR(VLOOKUP(J7402,'Chuyển Mã'!$B$3:$C$9,2,0),"")</f>
        <v/>
      </c>
      <c r="AE7402" s="7">
        <f t="shared" si="921"/>
        <v>0</v>
      </c>
      <c r="AF7402" s="7">
        <f t="shared" si="922"/>
        <v>0</v>
      </c>
    </row>
    <row r="7403" spans="30:32" x14ac:dyDescent="0.25">
      <c r="AD7403" s="7" t="str">
        <f>IFERROR(VLOOKUP(J7403,'Chuyển Mã'!$B$3:$C$9,2,0),"")</f>
        <v/>
      </c>
      <c r="AE7403" s="7">
        <f t="shared" si="921"/>
        <v>0</v>
      </c>
      <c r="AF7403" s="7">
        <f t="shared" si="922"/>
        <v>0</v>
      </c>
    </row>
    <row r="7404" spans="30:32" x14ac:dyDescent="0.25">
      <c r="AD7404" s="7" t="str">
        <f>IFERROR(VLOOKUP(J7404,'Chuyển Mã'!$B$3:$C$9,2,0),"")</f>
        <v/>
      </c>
      <c r="AE7404" s="7">
        <f t="shared" si="921"/>
        <v>0</v>
      </c>
      <c r="AF7404" s="7">
        <f t="shared" si="922"/>
        <v>0</v>
      </c>
    </row>
    <row r="7405" spans="30:32" x14ac:dyDescent="0.25">
      <c r="AD7405" s="7" t="str">
        <f>IFERROR(VLOOKUP(J7405,'Chuyển Mã'!$B$3:$C$9,2,0),"")</f>
        <v/>
      </c>
      <c r="AE7405" s="7">
        <f t="shared" si="921"/>
        <v>0</v>
      </c>
      <c r="AF7405" s="7">
        <f t="shared" si="922"/>
        <v>0</v>
      </c>
    </row>
    <row r="7406" spans="30:32" x14ac:dyDescent="0.25">
      <c r="AD7406" s="7" t="str">
        <f>IFERROR(VLOOKUP(J7406,'Chuyển Mã'!$B$3:$C$9,2,0),"")</f>
        <v/>
      </c>
      <c r="AE7406" s="7">
        <f t="shared" si="921"/>
        <v>0</v>
      </c>
      <c r="AF7406" s="7">
        <f t="shared" si="922"/>
        <v>0</v>
      </c>
    </row>
    <row r="7407" spans="30:32" x14ac:dyDescent="0.25">
      <c r="AD7407" s="7" t="str">
        <f>IFERROR(VLOOKUP(J7407,'Chuyển Mã'!$B$3:$C$9,2,0),"")</f>
        <v/>
      </c>
      <c r="AE7407" s="7">
        <f t="shared" si="921"/>
        <v>0</v>
      </c>
      <c r="AF7407" s="7">
        <f t="shared" si="922"/>
        <v>0</v>
      </c>
    </row>
    <row r="7408" spans="30:32" x14ac:dyDescent="0.25">
      <c r="AD7408" s="7" t="str">
        <f>IFERROR(VLOOKUP(J7408,'Chuyển Mã'!$B$3:$C$9,2,0),"")</f>
        <v/>
      </c>
      <c r="AE7408" s="7">
        <f t="shared" si="921"/>
        <v>0</v>
      </c>
      <c r="AF7408" s="7">
        <f t="shared" si="922"/>
        <v>0</v>
      </c>
    </row>
    <row r="7409" spans="30:32" x14ac:dyDescent="0.25">
      <c r="AD7409" s="7" t="str">
        <f>IFERROR(VLOOKUP(J7409,'Chuyển Mã'!$B$3:$C$9,2,0),"")</f>
        <v/>
      </c>
      <c r="AE7409" s="7">
        <f t="shared" si="921"/>
        <v>0</v>
      </c>
      <c r="AF7409" s="7">
        <f t="shared" si="922"/>
        <v>0</v>
      </c>
    </row>
    <row r="7410" spans="30:32" x14ac:dyDescent="0.25">
      <c r="AD7410" s="7" t="str">
        <f>IFERROR(VLOOKUP(J7410,'Chuyển Mã'!$B$3:$C$9,2,0),"")</f>
        <v/>
      </c>
      <c r="AE7410" s="7">
        <f t="shared" si="921"/>
        <v>0</v>
      </c>
      <c r="AF7410" s="7">
        <f t="shared" si="922"/>
        <v>0</v>
      </c>
    </row>
    <row r="7411" spans="30:32" x14ac:dyDescent="0.25">
      <c r="AD7411" s="7" t="str">
        <f>IFERROR(VLOOKUP(J7411,'Chuyển Mã'!$B$3:$C$9,2,0),"")</f>
        <v/>
      </c>
      <c r="AE7411" s="7">
        <f t="shared" si="921"/>
        <v>0</v>
      </c>
      <c r="AF7411" s="7">
        <f t="shared" si="922"/>
        <v>0</v>
      </c>
    </row>
    <row r="7412" spans="30:32" x14ac:dyDescent="0.25">
      <c r="AD7412" s="7" t="str">
        <f>IFERROR(VLOOKUP(J7412,'Chuyển Mã'!$B$3:$C$9,2,0),"")</f>
        <v/>
      </c>
      <c r="AE7412" s="7">
        <f t="shared" si="921"/>
        <v>0</v>
      </c>
      <c r="AF7412" s="7">
        <f t="shared" si="922"/>
        <v>0</v>
      </c>
    </row>
    <row r="7413" spans="30:32" x14ac:dyDescent="0.25">
      <c r="AD7413" s="7" t="str">
        <f>IFERROR(VLOOKUP(J7413,'Chuyển Mã'!$B$3:$C$9,2,0),"")</f>
        <v/>
      </c>
      <c r="AE7413" s="7">
        <f t="shared" si="921"/>
        <v>0</v>
      </c>
      <c r="AF7413" s="7">
        <f t="shared" si="922"/>
        <v>0</v>
      </c>
    </row>
    <row r="7414" spans="30:32" x14ac:dyDescent="0.25">
      <c r="AD7414" s="7" t="str">
        <f>IFERROR(VLOOKUP(J7414,'Chuyển Mã'!$B$3:$C$9,2,0),"")</f>
        <v/>
      </c>
      <c r="AE7414" s="7">
        <f t="shared" si="921"/>
        <v>0</v>
      </c>
      <c r="AF7414" s="7">
        <f t="shared" si="922"/>
        <v>0</v>
      </c>
    </row>
    <row r="7415" spans="30:32" x14ac:dyDescent="0.25">
      <c r="AD7415" s="7" t="str">
        <f>IFERROR(VLOOKUP(J7415,'Chuyển Mã'!$B$3:$C$9,2,0),"")</f>
        <v/>
      </c>
      <c r="AE7415" s="7">
        <f t="shared" si="921"/>
        <v>0</v>
      </c>
      <c r="AF7415" s="7">
        <f t="shared" si="922"/>
        <v>0</v>
      </c>
    </row>
    <row r="7416" spans="30:32" x14ac:dyDescent="0.25">
      <c r="AD7416" s="7" t="str">
        <f>IFERROR(VLOOKUP(J7416,'Chuyển Mã'!$B$3:$C$9,2,0),"")</f>
        <v/>
      </c>
      <c r="AE7416" s="7">
        <f t="shared" si="921"/>
        <v>0</v>
      </c>
      <c r="AF7416" s="7">
        <f t="shared" si="922"/>
        <v>0</v>
      </c>
    </row>
    <row r="7417" spans="30:32" x14ac:dyDescent="0.25">
      <c r="AD7417" s="7" t="str">
        <f>IFERROR(VLOOKUP(J7417,'Chuyển Mã'!$B$3:$C$9,2,0),"")</f>
        <v/>
      </c>
      <c r="AE7417" s="7">
        <f t="shared" si="921"/>
        <v>0</v>
      </c>
      <c r="AF7417" s="7">
        <f t="shared" si="922"/>
        <v>0</v>
      </c>
    </row>
    <row r="7418" spans="30:32" x14ac:dyDescent="0.25">
      <c r="AD7418" s="7" t="str">
        <f>IFERROR(VLOOKUP(J7418,'Chuyển Mã'!$B$3:$C$9,2,0),"")</f>
        <v/>
      </c>
      <c r="AE7418" s="7">
        <f t="shared" si="921"/>
        <v>0</v>
      </c>
      <c r="AF7418" s="7">
        <f t="shared" si="922"/>
        <v>0</v>
      </c>
    </row>
    <row r="7419" spans="30:32" x14ac:dyDescent="0.25">
      <c r="AD7419" s="7" t="str">
        <f>IFERROR(VLOOKUP(J7419,'Chuyển Mã'!$B$3:$C$9,2,0),"")</f>
        <v/>
      </c>
      <c r="AE7419" s="7">
        <f t="shared" si="921"/>
        <v>0</v>
      </c>
      <c r="AF7419" s="7">
        <f t="shared" si="922"/>
        <v>0</v>
      </c>
    </row>
    <row r="7420" spans="30:32" x14ac:dyDescent="0.25">
      <c r="AD7420" s="7" t="str">
        <f>IFERROR(VLOOKUP(J7420,'Chuyển Mã'!$B$3:$C$9,2,0),"")</f>
        <v/>
      </c>
      <c r="AE7420" s="7">
        <f t="shared" si="921"/>
        <v>0</v>
      </c>
      <c r="AF7420" s="7">
        <f t="shared" si="922"/>
        <v>0</v>
      </c>
    </row>
    <row r="7421" spans="30:32" x14ac:dyDescent="0.25">
      <c r="AD7421" s="7" t="str">
        <f>IFERROR(VLOOKUP(J7421,'Chuyển Mã'!$B$3:$C$9,2,0),"")</f>
        <v/>
      </c>
      <c r="AE7421" s="7">
        <f t="shared" si="921"/>
        <v>0</v>
      </c>
      <c r="AF7421" s="7">
        <f t="shared" si="922"/>
        <v>0</v>
      </c>
    </row>
    <row r="7422" spans="30:32" x14ac:dyDescent="0.25">
      <c r="AD7422" s="7" t="str">
        <f>IFERROR(VLOOKUP(J7422,'Chuyển Mã'!$B$3:$C$9,2,0),"")</f>
        <v/>
      </c>
      <c r="AE7422" s="7">
        <f t="shared" si="921"/>
        <v>0</v>
      </c>
      <c r="AF7422" s="7">
        <f t="shared" si="922"/>
        <v>0</v>
      </c>
    </row>
    <row r="7423" spans="30:32" x14ac:dyDescent="0.25">
      <c r="AD7423" s="7" t="str">
        <f>IFERROR(VLOOKUP(J7423,'Chuyển Mã'!$B$3:$C$9,2,0),"")</f>
        <v/>
      </c>
      <c r="AE7423" s="7">
        <f t="shared" si="921"/>
        <v>0</v>
      </c>
      <c r="AF7423" s="7">
        <f t="shared" si="922"/>
        <v>0</v>
      </c>
    </row>
    <row r="7424" spans="30:32" x14ac:dyDescent="0.25">
      <c r="AD7424" s="7" t="str">
        <f>IFERROR(VLOOKUP(J7424,'Chuyển Mã'!$B$3:$C$9,2,0),"")</f>
        <v/>
      </c>
      <c r="AE7424" s="7">
        <f t="shared" si="921"/>
        <v>0</v>
      </c>
      <c r="AF7424" s="7">
        <f t="shared" si="922"/>
        <v>0</v>
      </c>
    </row>
    <row r="7425" spans="30:32" x14ac:dyDescent="0.25">
      <c r="AD7425" s="7" t="str">
        <f>IFERROR(VLOOKUP(J7425,'Chuyển Mã'!$B$3:$C$9,2,0),"")</f>
        <v/>
      </c>
      <c r="AE7425" s="7">
        <f t="shared" si="921"/>
        <v>0</v>
      </c>
      <c r="AF7425" s="7">
        <f t="shared" si="922"/>
        <v>0</v>
      </c>
    </row>
    <row r="7426" spans="30:32" x14ac:dyDescent="0.25">
      <c r="AD7426" s="7" t="str">
        <f>IFERROR(VLOOKUP(J7426,'Chuyển Mã'!$B$3:$C$9,2,0),"")</f>
        <v/>
      </c>
      <c r="AE7426" s="7">
        <f t="shared" si="921"/>
        <v>0</v>
      </c>
      <c r="AF7426" s="7">
        <f t="shared" si="922"/>
        <v>0</v>
      </c>
    </row>
    <row r="7427" spans="30:32" x14ac:dyDescent="0.25">
      <c r="AD7427" s="7" t="str">
        <f>IFERROR(VLOOKUP(J7427,'Chuyển Mã'!$B$3:$C$9,2,0),"")</f>
        <v/>
      </c>
      <c r="AE7427" s="7">
        <f t="shared" ref="AE7427:AE7490" si="923">IFERROR(L7427,"")</f>
        <v>0</v>
      </c>
      <c r="AF7427" s="7">
        <f t="shared" ref="AF7427:AF7490" si="924">R7427</f>
        <v>0</v>
      </c>
    </row>
    <row r="7428" spans="30:32" x14ac:dyDescent="0.25">
      <c r="AD7428" s="7" t="str">
        <f>IFERROR(VLOOKUP(J7428,'Chuyển Mã'!$B$3:$C$9,2,0),"")</f>
        <v/>
      </c>
      <c r="AE7428" s="7">
        <f t="shared" si="923"/>
        <v>0</v>
      </c>
      <c r="AF7428" s="7">
        <f t="shared" si="924"/>
        <v>0</v>
      </c>
    </row>
    <row r="7429" spans="30:32" x14ac:dyDescent="0.25">
      <c r="AD7429" s="7" t="str">
        <f>IFERROR(VLOOKUP(J7429,'Chuyển Mã'!$B$3:$C$9,2,0),"")</f>
        <v/>
      </c>
      <c r="AE7429" s="7">
        <f t="shared" si="923"/>
        <v>0</v>
      </c>
      <c r="AF7429" s="7">
        <f t="shared" si="924"/>
        <v>0</v>
      </c>
    </row>
    <row r="7430" spans="30:32" x14ac:dyDescent="0.25">
      <c r="AD7430" s="7" t="str">
        <f>IFERROR(VLOOKUP(J7430,'Chuyển Mã'!$B$3:$C$9,2,0),"")</f>
        <v/>
      </c>
      <c r="AE7430" s="7">
        <f t="shared" si="923"/>
        <v>0</v>
      </c>
      <c r="AF7430" s="7">
        <f t="shared" si="924"/>
        <v>0</v>
      </c>
    </row>
    <row r="7431" spans="30:32" x14ac:dyDescent="0.25">
      <c r="AD7431" s="7" t="str">
        <f>IFERROR(VLOOKUP(J7431,'Chuyển Mã'!$B$3:$C$9,2,0),"")</f>
        <v/>
      </c>
      <c r="AE7431" s="7">
        <f t="shared" si="923"/>
        <v>0</v>
      </c>
      <c r="AF7431" s="7">
        <f t="shared" si="924"/>
        <v>0</v>
      </c>
    </row>
    <row r="7432" spans="30:32" x14ac:dyDescent="0.25">
      <c r="AD7432" s="7" t="str">
        <f>IFERROR(VLOOKUP(J7432,'Chuyển Mã'!$B$3:$C$9,2,0),"")</f>
        <v/>
      </c>
      <c r="AE7432" s="7">
        <f t="shared" si="923"/>
        <v>0</v>
      </c>
      <c r="AF7432" s="7">
        <f t="shared" si="924"/>
        <v>0</v>
      </c>
    </row>
    <row r="7433" spans="30:32" x14ac:dyDescent="0.25">
      <c r="AD7433" s="7" t="str">
        <f>IFERROR(VLOOKUP(J7433,'Chuyển Mã'!$B$3:$C$9,2,0),"")</f>
        <v/>
      </c>
      <c r="AE7433" s="7">
        <f t="shared" si="923"/>
        <v>0</v>
      </c>
      <c r="AF7433" s="7">
        <f t="shared" si="924"/>
        <v>0</v>
      </c>
    </row>
    <row r="7434" spans="30:32" x14ac:dyDescent="0.25">
      <c r="AD7434" s="7" t="str">
        <f>IFERROR(VLOOKUP(J7434,'Chuyển Mã'!$B$3:$C$9,2,0),"")</f>
        <v/>
      </c>
      <c r="AE7434" s="7">
        <f t="shared" si="923"/>
        <v>0</v>
      </c>
      <c r="AF7434" s="7">
        <f t="shared" si="924"/>
        <v>0</v>
      </c>
    </row>
    <row r="7435" spans="30:32" x14ac:dyDescent="0.25">
      <c r="AD7435" s="7" t="str">
        <f>IFERROR(VLOOKUP(J7435,'Chuyển Mã'!$B$3:$C$9,2,0),"")</f>
        <v/>
      </c>
      <c r="AE7435" s="7">
        <f t="shared" si="923"/>
        <v>0</v>
      </c>
      <c r="AF7435" s="7">
        <f t="shared" si="924"/>
        <v>0</v>
      </c>
    </row>
    <row r="7436" spans="30:32" x14ac:dyDescent="0.25">
      <c r="AD7436" s="7" t="str">
        <f>IFERROR(VLOOKUP(J7436,'Chuyển Mã'!$B$3:$C$9,2,0),"")</f>
        <v/>
      </c>
      <c r="AE7436" s="7">
        <f t="shared" si="923"/>
        <v>0</v>
      </c>
      <c r="AF7436" s="7">
        <f t="shared" si="924"/>
        <v>0</v>
      </c>
    </row>
    <row r="7437" spans="30:32" x14ac:dyDescent="0.25">
      <c r="AD7437" s="7" t="str">
        <f>IFERROR(VLOOKUP(J7437,'Chuyển Mã'!$B$3:$C$9,2,0),"")</f>
        <v/>
      </c>
      <c r="AE7437" s="7">
        <f t="shared" si="923"/>
        <v>0</v>
      </c>
      <c r="AF7437" s="7">
        <f t="shared" si="924"/>
        <v>0</v>
      </c>
    </row>
    <row r="7438" spans="30:32" x14ac:dyDescent="0.25">
      <c r="AD7438" s="7" t="str">
        <f>IFERROR(VLOOKUP(J7438,'Chuyển Mã'!$B$3:$C$9,2,0),"")</f>
        <v/>
      </c>
      <c r="AE7438" s="7">
        <f t="shared" si="923"/>
        <v>0</v>
      </c>
      <c r="AF7438" s="7">
        <f t="shared" si="924"/>
        <v>0</v>
      </c>
    </row>
    <row r="7439" spans="30:32" x14ac:dyDescent="0.25">
      <c r="AD7439" s="7" t="str">
        <f>IFERROR(VLOOKUP(J7439,'Chuyển Mã'!$B$3:$C$9,2,0),"")</f>
        <v/>
      </c>
      <c r="AE7439" s="7">
        <f t="shared" si="923"/>
        <v>0</v>
      </c>
      <c r="AF7439" s="7">
        <f t="shared" si="924"/>
        <v>0</v>
      </c>
    </row>
    <row r="7440" spans="30:32" x14ac:dyDescent="0.25">
      <c r="AD7440" s="7" t="str">
        <f>IFERROR(VLOOKUP(J7440,'Chuyển Mã'!$B$3:$C$9,2,0),"")</f>
        <v/>
      </c>
      <c r="AE7440" s="7">
        <f t="shared" si="923"/>
        <v>0</v>
      </c>
      <c r="AF7440" s="7">
        <f t="shared" si="924"/>
        <v>0</v>
      </c>
    </row>
    <row r="7441" spans="30:32" x14ac:dyDescent="0.25">
      <c r="AD7441" s="7" t="str">
        <f>IFERROR(VLOOKUP(J7441,'Chuyển Mã'!$B$3:$C$9,2,0),"")</f>
        <v/>
      </c>
      <c r="AE7441" s="7">
        <f t="shared" si="923"/>
        <v>0</v>
      </c>
      <c r="AF7441" s="7">
        <f t="shared" si="924"/>
        <v>0</v>
      </c>
    </row>
    <row r="7442" spans="30:32" x14ac:dyDescent="0.25">
      <c r="AD7442" s="7" t="str">
        <f>IFERROR(VLOOKUP(J7442,'Chuyển Mã'!$B$3:$C$9,2,0),"")</f>
        <v/>
      </c>
      <c r="AE7442" s="7">
        <f t="shared" si="923"/>
        <v>0</v>
      </c>
      <c r="AF7442" s="7">
        <f t="shared" si="924"/>
        <v>0</v>
      </c>
    </row>
    <row r="7443" spans="30:32" x14ac:dyDescent="0.25">
      <c r="AD7443" s="7" t="str">
        <f>IFERROR(VLOOKUP(J7443,'Chuyển Mã'!$B$3:$C$9,2,0),"")</f>
        <v/>
      </c>
      <c r="AE7443" s="7">
        <f t="shared" si="923"/>
        <v>0</v>
      </c>
      <c r="AF7443" s="7">
        <f t="shared" si="924"/>
        <v>0</v>
      </c>
    </row>
    <row r="7444" spans="30:32" x14ac:dyDescent="0.25">
      <c r="AD7444" s="7" t="str">
        <f>IFERROR(VLOOKUP(J7444,'Chuyển Mã'!$B$3:$C$9,2,0),"")</f>
        <v/>
      </c>
      <c r="AE7444" s="7">
        <f t="shared" si="923"/>
        <v>0</v>
      </c>
      <c r="AF7444" s="7">
        <f t="shared" si="924"/>
        <v>0</v>
      </c>
    </row>
    <row r="7445" spans="30:32" x14ac:dyDescent="0.25">
      <c r="AD7445" s="7" t="str">
        <f>IFERROR(VLOOKUP(J7445,'Chuyển Mã'!$B$3:$C$9,2,0),"")</f>
        <v/>
      </c>
      <c r="AE7445" s="7">
        <f t="shared" si="923"/>
        <v>0</v>
      </c>
      <c r="AF7445" s="7">
        <f t="shared" si="924"/>
        <v>0</v>
      </c>
    </row>
    <row r="7446" spans="30:32" x14ac:dyDescent="0.25">
      <c r="AD7446" s="7" t="str">
        <f>IFERROR(VLOOKUP(J7446,'Chuyển Mã'!$B$3:$C$9,2,0),"")</f>
        <v/>
      </c>
      <c r="AE7446" s="7">
        <f t="shared" si="923"/>
        <v>0</v>
      </c>
      <c r="AF7446" s="7">
        <f t="shared" si="924"/>
        <v>0</v>
      </c>
    </row>
    <row r="7447" spans="30:32" x14ac:dyDescent="0.25">
      <c r="AD7447" s="7" t="str">
        <f>IFERROR(VLOOKUP(J7447,'Chuyển Mã'!$B$3:$C$9,2,0),"")</f>
        <v/>
      </c>
      <c r="AE7447" s="7">
        <f t="shared" si="923"/>
        <v>0</v>
      </c>
      <c r="AF7447" s="7">
        <f t="shared" si="924"/>
        <v>0</v>
      </c>
    </row>
    <row r="7448" spans="30:32" x14ac:dyDescent="0.25">
      <c r="AD7448" s="7" t="str">
        <f>IFERROR(VLOOKUP(J7448,'Chuyển Mã'!$B$3:$C$9,2,0),"")</f>
        <v/>
      </c>
      <c r="AE7448" s="7">
        <f t="shared" si="923"/>
        <v>0</v>
      </c>
      <c r="AF7448" s="7">
        <f t="shared" si="924"/>
        <v>0</v>
      </c>
    </row>
    <row r="7449" spans="30:32" x14ac:dyDescent="0.25">
      <c r="AD7449" s="7" t="str">
        <f>IFERROR(VLOOKUP(J7449,'Chuyển Mã'!$B$3:$C$9,2,0),"")</f>
        <v/>
      </c>
      <c r="AE7449" s="7">
        <f t="shared" si="923"/>
        <v>0</v>
      </c>
      <c r="AF7449" s="7">
        <f t="shared" si="924"/>
        <v>0</v>
      </c>
    </row>
    <row r="7450" spans="30:32" x14ac:dyDescent="0.25">
      <c r="AD7450" s="7" t="str">
        <f>IFERROR(VLOOKUP(J7450,'Chuyển Mã'!$B$3:$C$9,2,0),"")</f>
        <v/>
      </c>
      <c r="AE7450" s="7">
        <f t="shared" si="923"/>
        <v>0</v>
      </c>
      <c r="AF7450" s="7">
        <f t="shared" si="924"/>
        <v>0</v>
      </c>
    </row>
    <row r="7451" spans="30:32" x14ac:dyDescent="0.25">
      <c r="AD7451" s="7" t="str">
        <f>IFERROR(VLOOKUP(J7451,'Chuyển Mã'!$B$3:$C$9,2,0),"")</f>
        <v/>
      </c>
      <c r="AE7451" s="7">
        <f t="shared" si="923"/>
        <v>0</v>
      </c>
      <c r="AF7451" s="7">
        <f t="shared" si="924"/>
        <v>0</v>
      </c>
    </row>
    <row r="7452" spans="30:32" x14ac:dyDescent="0.25">
      <c r="AD7452" s="7" t="str">
        <f>IFERROR(VLOOKUP(J7452,'Chuyển Mã'!$B$3:$C$9,2,0),"")</f>
        <v/>
      </c>
      <c r="AE7452" s="7">
        <f t="shared" si="923"/>
        <v>0</v>
      </c>
      <c r="AF7452" s="7">
        <f t="shared" si="924"/>
        <v>0</v>
      </c>
    </row>
    <row r="7453" spans="30:32" x14ac:dyDescent="0.25">
      <c r="AD7453" s="7" t="str">
        <f>IFERROR(VLOOKUP(J7453,'Chuyển Mã'!$B$3:$C$9,2,0),"")</f>
        <v/>
      </c>
      <c r="AE7453" s="7">
        <f t="shared" si="923"/>
        <v>0</v>
      </c>
      <c r="AF7453" s="7">
        <f t="shared" si="924"/>
        <v>0</v>
      </c>
    </row>
    <row r="7454" spans="30:32" x14ac:dyDescent="0.25">
      <c r="AD7454" s="7" t="str">
        <f>IFERROR(VLOOKUP(J7454,'Chuyển Mã'!$B$3:$C$9,2,0),"")</f>
        <v/>
      </c>
      <c r="AE7454" s="7">
        <f t="shared" si="923"/>
        <v>0</v>
      </c>
      <c r="AF7454" s="7">
        <f t="shared" si="924"/>
        <v>0</v>
      </c>
    </row>
    <row r="7455" spans="30:32" x14ac:dyDescent="0.25">
      <c r="AD7455" s="7" t="str">
        <f>IFERROR(VLOOKUP(J7455,'Chuyển Mã'!$B$3:$C$9,2,0),"")</f>
        <v/>
      </c>
      <c r="AE7455" s="7">
        <f t="shared" si="923"/>
        <v>0</v>
      </c>
      <c r="AF7455" s="7">
        <f t="shared" si="924"/>
        <v>0</v>
      </c>
    </row>
    <row r="7456" spans="30:32" x14ac:dyDescent="0.25">
      <c r="AD7456" s="7" t="str">
        <f>IFERROR(VLOOKUP(J7456,'Chuyển Mã'!$B$3:$C$9,2,0),"")</f>
        <v/>
      </c>
      <c r="AE7456" s="7">
        <f t="shared" si="923"/>
        <v>0</v>
      </c>
      <c r="AF7456" s="7">
        <f t="shared" si="924"/>
        <v>0</v>
      </c>
    </row>
    <row r="7457" spans="30:32" x14ac:dyDescent="0.25">
      <c r="AD7457" s="7" t="str">
        <f>IFERROR(VLOOKUP(J7457,'Chuyển Mã'!$B$3:$C$9,2,0),"")</f>
        <v/>
      </c>
      <c r="AE7457" s="7">
        <f t="shared" si="923"/>
        <v>0</v>
      </c>
      <c r="AF7457" s="7">
        <f t="shared" si="924"/>
        <v>0</v>
      </c>
    </row>
    <row r="7458" spans="30:32" x14ac:dyDescent="0.25">
      <c r="AD7458" s="7" t="str">
        <f>IFERROR(VLOOKUP(J7458,'Chuyển Mã'!$B$3:$C$9,2,0),"")</f>
        <v/>
      </c>
      <c r="AE7458" s="7">
        <f t="shared" si="923"/>
        <v>0</v>
      </c>
      <c r="AF7458" s="7">
        <f t="shared" si="924"/>
        <v>0</v>
      </c>
    </row>
    <row r="7459" spans="30:32" x14ac:dyDescent="0.25">
      <c r="AD7459" s="7" t="str">
        <f>IFERROR(VLOOKUP(J7459,'Chuyển Mã'!$B$3:$C$9,2,0),"")</f>
        <v/>
      </c>
      <c r="AE7459" s="7">
        <f t="shared" si="923"/>
        <v>0</v>
      </c>
      <c r="AF7459" s="7">
        <f t="shared" si="924"/>
        <v>0</v>
      </c>
    </row>
    <row r="7460" spans="30:32" x14ac:dyDescent="0.25">
      <c r="AD7460" s="7" t="str">
        <f>IFERROR(VLOOKUP(J7460,'Chuyển Mã'!$B$3:$C$9,2,0),"")</f>
        <v/>
      </c>
      <c r="AE7460" s="7">
        <f t="shared" si="923"/>
        <v>0</v>
      </c>
      <c r="AF7460" s="7">
        <f t="shared" si="924"/>
        <v>0</v>
      </c>
    </row>
    <row r="7461" spans="30:32" x14ac:dyDescent="0.25">
      <c r="AD7461" s="7" t="str">
        <f>IFERROR(VLOOKUP(J7461,'Chuyển Mã'!$B$3:$C$9,2,0),"")</f>
        <v/>
      </c>
      <c r="AE7461" s="7">
        <f t="shared" si="923"/>
        <v>0</v>
      </c>
      <c r="AF7461" s="7">
        <f t="shared" si="924"/>
        <v>0</v>
      </c>
    </row>
    <row r="7462" spans="30:32" x14ac:dyDescent="0.25">
      <c r="AD7462" s="7" t="str">
        <f>IFERROR(VLOOKUP(J7462,'Chuyển Mã'!$B$3:$C$9,2,0),"")</f>
        <v/>
      </c>
      <c r="AE7462" s="7">
        <f t="shared" si="923"/>
        <v>0</v>
      </c>
      <c r="AF7462" s="7">
        <f t="shared" si="924"/>
        <v>0</v>
      </c>
    </row>
    <row r="7463" spans="30:32" x14ac:dyDescent="0.25">
      <c r="AD7463" s="7" t="str">
        <f>IFERROR(VLOOKUP(J7463,'Chuyển Mã'!$B$3:$C$9,2,0),"")</f>
        <v/>
      </c>
      <c r="AE7463" s="7">
        <f t="shared" si="923"/>
        <v>0</v>
      </c>
      <c r="AF7463" s="7">
        <f t="shared" si="924"/>
        <v>0</v>
      </c>
    </row>
    <row r="7464" spans="30:32" x14ac:dyDescent="0.25">
      <c r="AD7464" s="7" t="str">
        <f>IFERROR(VLOOKUP(J7464,'Chuyển Mã'!$B$3:$C$9,2,0),"")</f>
        <v/>
      </c>
      <c r="AE7464" s="7">
        <f t="shared" si="923"/>
        <v>0</v>
      </c>
      <c r="AF7464" s="7">
        <f t="shared" si="924"/>
        <v>0</v>
      </c>
    </row>
    <row r="7465" spans="30:32" x14ac:dyDescent="0.25">
      <c r="AD7465" s="7" t="str">
        <f>IFERROR(VLOOKUP(J7465,'Chuyển Mã'!$B$3:$C$9,2,0),"")</f>
        <v/>
      </c>
      <c r="AE7465" s="7">
        <f t="shared" si="923"/>
        <v>0</v>
      </c>
      <c r="AF7465" s="7">
        <f t="shared" si="924"/>
        <v>0</v>
      </c>
    </row>
    <row r="7466" spans="30:32" x14ac:dyDescent="0.25">
      <c r="AD7466" s="7" t="str">
        <f>IFERROR(VLOOKUP(J7466,'Chuyển Mã'!$B$3:$C$9,2,0),"")</f>
        <v/>
      </c>
      <c r="AE7466" s="7">
        <f t="shared" si="923"/>
        <v>0</v>
      </c>
      <c r="AF7466" s="7">
        <f t="shared" si="924"/>
        <v>0</v>
      </c>
    </row>
    <row r="7467" spans="30:32" x14ac:dyDescent="0.25">
      <c r="AD7467" s="7" t="str">
        <f>IFERROR(VLOOKUP(J7467,'Chuyển Mã'!$B$3:$C$9,2,0),"")</f>
        <v/>
      </c>
      <c r="AE7467" s="7">
        <f t="shared" si="923"/>
        <v>0</v>
      </c>
      <c r="AF7467" s="7">
        <f t="shared" si="924"/>
        <v>0</v>
      </c>
    </row>
    <row r="7468" spans="30:32" x14ac:dyDescent="0.25">
      <c r="AD7468" s="7" t="str">
        <f>IFERROR(VLOOKUP(J7468,'Chuyển Mã'!$B$3:$C$9,2,0),"")</f>
        <v/>
      </c>
      <c r="AE7468" s="7">
        <f t="shared" si="923"/>
        <v>0</v>
      </c>
      <c r="AF7468" s="7">
        <f t="shared" si="924"/>
        <v>0</v>
      </c>
    </row>
    <row r="7469" spans="30:32" x14ac:dyDescent="0.25">
      <c r="AD7469" s="7" t="str">
        <f>IFERROR(VLOOKUP(J7469,'Chuyển Mã'!$B$3:$C$9,2,0),"")</f>
        <v/>
      </c>
      <c r="AE7469" s="7">
        <f t="shared" si="923"/>
        <v>0</v>
      </c>
      <c r="AF7469" s="7">
        <f t="shared" si="924"/>
        <v>0</v>
      </c>
    </row>
    <row r="7470" spans="30:32" x14ac:dyDescent="0.25">
      <c r="AD7470" s="7" t="str">
        <f>IFERROR(VLOOKUP(J7470,'Chuyển Mã'!$B$3:$C$9,2,0),"")</f>
        <v/>
      </c>
      <c r="AE7470" s="7">
        <f t="shared" si="923"/>
        <v>0</v>
      </c>
      <c r="AF7470" s="7">
        <f t="shared" si="924"/>
        <v>0</v>
      </c>
    </row>
    <row r="7471" spans="30:32" x14ac:dyDescent="0.25">
      <c r="AD7471" s="7" t="str">
        <f>IFERROR(VLOOKUP(J7471,'Chuyển Mã'!$B$3:$C$9,2,0),"")</f>
        <v/>
      </c>
      <c r="AE7471" s="7">
        <f t="shared" si="923"/>
        <v>0</v>
      </c>
      <c r="AF7471" s="7">
        <f t="shared" si="924"/>
        <v>0</v>
      </c>
    </row>
    <row r="7472" spans="30:32" x14ac:dyDescent="0.25">
      <c r="AD7472" s="7" t="str">
        <f>IFERROR(VLOOKUP(J7472,'Chuyển Mã'!$B$3:$C$9,2,0),"")</f>
        <v/>
      </c>
      <c r="AE7472" s="7">
        <f t="shared" si="923"/>
        <v>0</v>
      </c>
      <c r="AF7472" s="7">
        <f t="shared" si="924"/>
        <v>0</v>
      </c>
    </row>
    <row r="7473" spans="30:32" x14ac:dyDescent="0.25">
      <c r="AD7473" s="7" t="str">
        <f>IFERROR(VLOOKUP(J7473,'Chuyển Mã'!$B$3:$C$9,2,0),"")</f>
        <v/>
      </c>
      <c r="AE7473" s="7">
        <f t="shared" si="923"/>
        <v>0</v>
      </c>
      <c r="AF7473" s="7">
        <f t="shared" si="924"/>
        <v>0</v>
      </c>
    </row>
    <row r="7474" spans="30:32" x14ac:dyDescent="0.25">
      <c r="AD7474" s="7" t="str">
        <f>IFERROR(VLOOKUP(J7474,'Chuyển Mã'!$B$3:$C$9,2,0),"")</f>
        <v/>
      </c>
      <c r="AE7474" s="7">
        <f t="shared" si="923"/>
        <v>0</v>
      </c>
      <c r="AF7474" s="7">
        <f t="shared" si="924"/>
        <v>0</v>
      </c>
    </row>
    <row r="7475" spans="30:32" x14ac:dyDescent="0.25">
      <c r="AD7475" s="7" t="str">
        <f>IFERROR(VLOOKUP(J7475,'Chuyển Mã'!$B$3:$C$9,2,0),"")</f>
        <v/>
      </c>
      <c r="AE7475" s="7">
        <f t="shared" si="923"/>
        <v>0</v>
      </c>
      <c r="AF7475" s="7">
        <f t="shared" si="924"/>
        <v>0</v>
      </c>
    </row>
    <row r="7476" spans="30:32" x14ac:dyDescent="0.25">
      <c r="AD7476" s="7" t="str">
        <f>IFERROR(VLOOKUP(J7476,'Chuyển Mã'!$B$3:$C$9,2,0),"")</f>
        <v/>
      </c>
      <c r="AE7476" s="7">
        <f t="shared" si="923"/>
        <v>0</v>
      </c>
      <c r="AF7476" s="7">
        <f t="shared" si="924"/>
        <v>0</v>
      </c>
    </row>
    <row r="7477" spans="30:32" x14ac:dyDescent="0.25">
      <c r="AD7477" s="7" t="str">
        <f>IFERROR(VLOOKUP(J7477,'Chuyển Mã'!$B$3:$C$9,2,0),"")</f>
        <v/>
      </c>
      <c r="AE7477" s="7">
        <f t="shared" si="923"/>
        <v>0</v>
      </c>
      <c r="AF7477" s="7">
        <f t="shared" si="924"/>
        <v>0</v>
      </c>
    </row>
    <row r="7478" spans="30:32" x14ac:dyDescent="0.25">
      <c r="AD7478" s="7" t="str">
        <f>IFERROR(VLOOKUP(J7478,'Chuyển Mã'!$B$3:$C$9,2,0),"")</f>
        <v/>
      </c>
      <c r="AE7478" s="7">
        <f t="shared" si="923"/>
        <v>0</v>
      </c>
      <c r="AF7478" s="7">
        <f t="shared" si="924"/>
        <v>0</v>
      </c>
    </row>
    <row r="7479" spans="30:32" x14ac:dyDescent="0.25">
      <c r="AD7479" s="7" t="str">
        <f>IFERROR(VLOOKUP(J7479,'Chuyển Mã'!$B$3:$C$9,2,0),"")</f>
        <v/>
      </c>
      <c r="AE7479" s="7">
        <f t="shared" si="923"/>
        <v>0</v>
      </c>
      <c r="AF7479" s="7">
        <f t="shared" si="924"/>
        <v>0</v>
      </c>
    </row>
    <row r="7480" spans="30:32" x14ac:dyDescent="0.25">
      <c r="AD7480" s="7" t="str">
        <f>IFERROR(VLOOKUP(J7480,'Chuyển Mã'!$B$3:$C$9,2,0),"")</f>
        <v/>
      </c>
      <c r="AE7480" s="7">
        <f t="shared" si="923"/>
        <v>0</v>
      </c>
      <c r="AF7480" s="7">
        <f t="shared" si="924"/>
        <v>0</v>
      </c>
    </row>
    <row r="7481" spans="30:32" x14ac:dyDescent="0.25">
      <c r="AD7481" s="7" t="str">
        <f>IFERROR(VLOOKUP(J7481,'Chuyển Mã'!$B$3:$C$9,2,0),"")</f>
        <v/>
      </c>
      <c r="AE7481" s="7">
        <f t="shared" si="923"/>
        <v>0</v>
      </c>
      <c r="AF7481" s="7">
        <f t="shared" si="924"/>
        <v>0</v>
      </c>
    </row>
    <row r="7482" spans="30:32" x14ac:dyDescent="0.25">
      <c r="AD7482" s="7" t="str">
        <f>IFERROR(VLOOKUP(J7482,'Chuyển Mã'!$B$3:$C$9,2,0),"")</f>
        <v/>
      </c>
      <c r="AE7482" s="7">
        <f t="shared" si="923"/>
        <v>0</v>
      </c>
      <c r="AF7482" s="7">
        <f t="shared" si="924"/>
        <v>0</v>
      </c>
    </row>
    <row r="7483" spans="30:32" x14ac:dyDescent="0.25">
      <c r="AD7483" s="7" t="str">
        <f>IFERROR(VLOOKUP(J7483,'Chuyển Mã'!$B$3:$C$9,2,0),"")</f>
        <v/>
      </c>
      <c r="AE7483" s="7">
        <f t="shared" si="923"/>
        <v>0</v>
      </c>
      <c r="AF7483" s="7">
        <f t="shared" si="924"/>
        <v>0</v>
      </c>
    </row>
    <row r="7484" spans="30:32" x14ac:dyDescent="0.25">
      <c r="AD7484" s="7" t="str">
        <f>IFERROR(VLOOKUP(J7484,'Chuyển Mã'!$B$3:$C$9,2,0),"")</f>
        <v/>
      </c>
      <c r="AE7484" s="7">
        <f t="shared" si="923"/>
        <v>0</v>
      </c>
      <c r="AF7484" s="7">
        <f t="shared" si="924"/>
        <v>0</v>
      </c>
    </row>
    <row r="7485" spans="30:32" x14ac:dyDescent="0.25">
      <c r="AD7485" s="7" t="str">
        <f>IFERROR(VLOOKUP(J7485,'Chuyển Mã'!$B$3:$C$9,2,0),"")</f>
        <v/>
      </c>
      <c r="AE7485" s="7">
        <f t="shared" si="923"/>
        <v>0</v>
      </c>
      <c r="AF7485" s="7">
        <f t="shared" si="924"/>
        <v>0</v>
      </c>
    </row>
    <row r="7486" spans="30:32" x14ac:dyDescent="0.25">
      <c r="AD7486" s="7" t="str">
        <f>IFERROR(VLOOKUP(J7486,'Chuyển Mã'!$B$3:$C$9,2,0),"")</f>
        <v/>
      </c>
      <c r="AE7486" s="7">
        <f t="shared" si="923"/>
        <v>0</v>
      </c>
      <c r="AF7486" s="7">
        <f t="shared" si="924"/>
        <v>0</v>
      </c>
    </row>
    <row r="7487" spans="30:32" x14ac:dyDescent="0.25">
      <c r="AD7487" s="7" t="str">
        <f>IFERROR(VLOOKUP(J7487,'Chuyển Mã'!$B$3:$C$9,2,0),"")</f>
        <v/>
      </c>
      <c r="AE7487" s="7">
        <f t="shared" si="923"/>
        <v>0</v>
      </c>
      <c r="AF7487" s="7">
        <f t="shared" si="924"/>
        <v>0</v>
      </c>
    </row>
    <row r="7488" spans="30:32" x14ac:dyDescent="0.25">
      <c r="AD7488" s="7" t="str">
        <f>IFERROR(VLOOKUP(J7488,'Chuyển Mã'!$B$3:$C$9,2,0),"")</f>
        <v/>
      </c>
      <c r="AE7488" s="7">
        <f t="shared" si="923"/>
        <v>0</v>
      </c>
      <c r="AF7488" s="7">
        <f t="shared" si="924"/>
        <v>0</v>
      </c>
    </row>
    <row r="7489" spans="30:32" x14ac:dyDescent="0.25">
      <c r="AD7489" s="7" t="str">
        <f>IFERROR(VLOOKUP(J7489,'Chuyển Mã'!$B$3:$C$9,2,0),"")</f>
        <v/>
      </c>
      <c r="AE7489" s="7">
        <f t="shared" si="923"/>
        <v>0</v>
      </c>
      <c r="AF7489" s="7">
        <f t="shared" si="924"/>
        <v>0</v>
      </c>
    </row>
    <row r="7490" spans="30:32" x14ac:dyDescent="0.25">
      <c r="AD7490" s="7" t="str">
        <f>IFERROR(VLOOKUP(J7490,'Chuyển Mã'!$B$3:$C$9,2,0),"")</f>
        <v/>
      </c>
      <c r="AE7490" s="7">
        <f t="shared" si="923"/>
        <v>0</v>
      </c>
      <c r="AF7490" s="7">
        <f t="shared" si="924"/>
        <v>0</v>
      </c>
    </row>
    <row r="7491" spans="30:32" x14ac:dyDescent="0.25">
      <c r="AD7491" s="7" t="str">
        <f>IFERROR(VLOOKUP(J7491,'Chuyển Mã'!$B$3:$C$9,2,0),"")</f>
        <v/>
      </c>
      <c r="AE7491" s="7">
        <f t="shared" ref="AE7491:AE7554" si="925">IFERROR(L7491,"")</f>
        <v>0</v>
      </c>
      <c r="AF7491" s="7">
        <f t="shared" ref="AF7491:AF7554" si="926">R7491</f>
        <v>0</v>
      </c>
    </row>
    <row r="7492" spans="30:32" x14ac:dyDescent="0.25">
      <c r="AD7492" s="7" t="str">
        <f>IFERROR(VLOOKUP(J7492,'Chuyển Mã'!$B$3:$C$9,2,0),"")</f>
        <v/>
      </c>
      <c r="AE7492" s="7">
        <f t="shared" si="925"/>
        <v>0</v>
      </c>
      <c r="AF7492" s="7">
        <f t="shared" si="926"/>
        <v>0</v>
      </c>
    </row>
    <row r="7493" spans="30:32" x14ac:dyDescent="0.25">
      <c r="AD7493" s="7" t="str">
        <f>IFERROR(VLOOKUP(J7493,'Chuyển Mã'!$B$3:$C$9,2,0),"")</f>
        <v/>
      </c>
      <c r="AE7493" s="7">
        <f t="shared" si="925"/>
        <v>0</v>
      </c>
      <c r="AF7493" s="7">
        <f t="shared" si="926"/>
        <v>0</v>
      </c>
    </row>
    <row r="7494" spans="30:32" x14ac:dyDescent="0.25">
      <c r="AD7494" s="7" t="str">
        <f>IFERROR(VLOOKUP(J7494,'Chuyển Mã'!$B$3:$C$9,2,0),"")</f>
        <v/>
      </c>
      <c r="AE7494" s="7">
        <f t="shared" si="925"/>
        <v>0</v>
      </c>
      <c r="AF7494" s="7">
        <f t="shared" si="926"/>
        <v>0</v>
      </c>
    </row>
    <row r="7495" spans="30:32" x14ac:dyDescent="0.25">
      <c r="AD7495" s="7" t="str">
        <f>IFERROR(VLOOKUP(J7495,'Chuyển Mã'!$B$3:$C$9,2,0),"")</f>
        <v/>
      </c>
      <c r="AE7495" s="7">
        <f t="shared" si="925"/>
        <v>0</v>
      </c>
      <c r="AF7495" s="7">
        <f t="shared" si="926"/>
        <v>0</v>
      </c>
    </row>
    <row r="7496" spans="30:32" x14ac:dyDescent="0.25">
      <c r="AD7496" s="7" t="str">
        <f>IFERROR(VLOOKUP(J7496,'Chuyển Mã'!$B$3:$C$9,2,0),"")</f>
        <v/>
      </c>
      <c r="AE7496" s="7">
        <f t="shared" si="925"/>
        <v>0</v>
      </c>
      <c r="AF7496" s="7">
        <f t="shared" si="926"/>
        <v>0</v>
      </c>
    </row>
    <row r="7497" spans="30:32" x14ac:dyDescent="0.25">
      <c r="AD7497" s="7" t="str">
        <f>IFERROR(VLOOKUP(J7497,'Chuyển Mã'!$B$3:$C$9,2,0),"")</f>
        <v/>
      </c>
      <c r="AE7497" s="7">
        <f t="shared" si="925"/>
        <v>0</v>
      </c>
      <c r="AF7497" s="7">
        <f t="shared" si="926"/>
        <v>0</v>
      </c>
    </row>
    <row r="7498" spans="30:32" x14ac:dyDescent="0.25">
      <c r="AD7498" s="7" t="str">
        <f>IFERROR(VLOOKUP(J7498,'Chuyển Mã'!$B$3:$C$9,2,0),"")</f>
        <v/>
      </c>
      <c r="AE7498" s="7">
        <f t="shared" si="925"/>
        <v>0</v>
      </c>
      <c r="AF7498" s="7">
        <f t="shared" si="926"/>
        <v>0</v>
      </c>
    </row>
    <row r="7499" spans="30:32" x14ac:dyDescent="0.25">
      <c r="AD7499" s="7" t="str">
        <f>IFERROR(VLOOKUP(J7499,'Chuyển Mã'!$B$3:$C$9,2,0),"")</f>
        <v/>
      </c>
      <c r="AE7499" s="7">
        <f t="shared" si="925"/>
        <v>0</v>
      </c>
      <c r="AF7499" s="7">
        <f t="shared" si="926"/>
        <v>0</v>
      </c>
    </row>
    <row r="7500" spans="30:32" x14ac:dyDescent="0.25">
      <c r="AD7500" s="7" t="str">
        <f>IFERROR(VLOOKUP(J7500,'Chuyển Mã'!$B$3:$C$9,2,0),"")</f>
        <v/>
      </c>
      <c r="AE7500" s="7">
        <f t="shared" si="925"/>
        <v>0</v>
      </c>
      <c r="AF7500" s="7">
        <f t="shared" si="926"/>
        <v>0</v>
      </c>
    </row>
    <row r="7501" spans="30:32" x14ac:dyDescent="0.25">
      <c r="AD7501" s="7" t="str">
        <f>IFERROR(VLOOKUP(J7501,'Chuyển Mã'!$B$3:$C$9,2,0),"")</f>
        <v/>
      </c>
      <c r="AE7501" s="7">
        <f t="shared" si="925"/>
        <v>0</v>
      </c>
      <c r="AF7501" s="7">
        <f t="shared" si="926"/>
        <v>0</v>
      </c>
    </row>
    <row r="7502" spans="30:32" x14ac:dyDescent="0.25">
      <c r="AD7502" s="7" t="str">
        <f>IFERROR(VLOOKUP(J7502,'Chuyển Mã'!$B$3:$C$9,2,0),"")</f>
        <v/>
      </c>
      <c r="AE7502" s="7">
        <f t="shared" si="925"/>
        <v>0</v>
      </c>
      <c r="AF7502" s="7">
        <f t="shared" si="926"/>
        <v>0</v>
      </c>
    </row>
    <row r="7503" spans="30:32" x14ac:dyDescent="0.25">
      <c r="AD7503" s="7" t="str">
        <f>IFERROR(VLOOKUP(J7503,'Chuyển Mã'!$B$3:$C$9,2,0),"")</f>
        <v/>
      </c>
      <c r="AE7503" s="7">
        <f t="shared" si="925"/>
        <v>0</v>
      </c>
      <c r="AF7503" s="7">
        <f t="shared" si="926"/>
        <v>0</v>
      </c>
    </row>
    <row r="7504" spans="30:32" x14ac:dyDescent="0.25">
      <c r="AD7504" s="7" t="str">
        <f>IFERROR(VLOOKUP(J7504,'Chuyển Mã'!$B$3:$C$9,2,0),"")</f>
        <v/>
      </c>
      <c r="AE7504" s="7">
        <f t="shared" si="925"/>
        <v>0</v>
      </c>
      <c r="AF7504" s="7">
        <f t="shared" si="926"/>
        <v>0</v>
      </c>
    </row>
    <row r="7505" spans="30:32" x14ac:dyDescent="0.25">
      <c r="AD7505" s="7" t="str">
        <f>IFERROR(VLOOKUP(J7505,'Chuyển Mã'!$B$3:$C$9,2,0),"")</f>
        <v/>
      </c>
      <c r="AE7505" s="7">
        <f t="shared" si="925"/>
        <v>0</v>
      </c>
      <c r="AF7505" s="7">
        <f t="shared" si="926"/>
        <v>0</v>
      </c>
    </row>
    <row r="7506" spans="30:32" x14ac:dyDescent="0.25">
      <c r="AD7506" s="7" t="str">
        <f>IFERROR(VLOOKUP(J7506,'Chuyển Mã'!$B$3:$C$9,2,0),"")</f>
        <v/>
      </c>
      <c r="AE7506" s="7">
        <f t="shared" si="925"/>
        <v>0</v>
      </c>
      <c r="AF7506" s="7">
        <f t="shared" si="926"/>
        <v>0</v>
      </c>
    </row>
    <row r="7507" spans="30:32" x14ac:dyDescent="0.25">
      <c r="AD7507" s="7" t="str">
        <f>IFERROR(VLOOKUP(J7507,'Chuyển Mã'!$B$3:$C$9,2,0),"")</f>
        <v/>
      </c>
      <c r="AE7507" s="7">
        <f t="shared" si="925"/>
        <v>0</v>
      </c>
      <c r="AF7507" s="7">
        <f t="shared" si="926"/>
        <v>0</v>
      </c>
    </row>
    <row r="7508" spans="30:32" x14ac:dyDescent="0.25">
      <c r="AD7508" s="7" t="str">
        <f>IFERROR(VLOOKUP(J7508,'Chuyển Mã'!$B$3:$C$9,2,0),"")</f>
        <v/>
      </c>
      <c r="AE7508" s="7">
        <f t="shared" si="925"/>
        <v>0</v>
      </c>
      <c r="AF7508" s="7">
        <f t="shared" si="926"/>
        <v>0</v>
      </c>
    </row>
    <row r="7509" spans="30:32" x14ac:dyDescent="0.25">
      <c r="AD7509" s="7" t="str">
        <f>IFERROR(VLOOKUP(J7509,'Chuyển Mã'!$B$3:$C$9,2,0),"")</f>
        <v/>
      </c>
      <c r="AE7509" s="7">
        <f t="shared" si="925"/>
        <v>0</v>
      </c>
      <c r="AF7509" s="7">
        <f t="shared" si="926"/>
        <v>0</v>
      </c>
    </row>
    <row r="7510" spans="30:32" x14ac:dyDescent="0.25">
      <c r="AD7510" s="7" t="str">
        <f>IFERROR(VLOOKUP(J7510,'Chuyển Mã'!$B$3:$C$9,2,0),"")</f>
        <v/>
      </c>
      <c r="AE7510" s="7">
        <f t="shared" si="925"/>
        <v>0</v>
      </c>
      <c r="AF7510" s="7">
        <f t="shared" si="926"/>
        <v>0</v>
      </c>
    </row>
    <row r="7511" spans="30:32" x14ac:dyDescent="0.25">
      <c r="AD7511" s="7" t="str">
        <f>IFERROR(VLOOKUP(J7511,'Chuyển Mã'!$B$3:$C$9,2,0),"")</f>
        <v/>
      </c>
      <c r="AE7511" s="7">
        <f t="shared" si="925"/>
        <v>0</v>
      </c>
      <c r="AF7511" s="7">
        <f t="shared" si="926"/>
        <v>0</v>
      </c>
    </row>
    <row r="7512" spans="30:32" x14ac:dyDescent="0.25">
      <c r="AD7512" s="7" t="str">
        <f>IFERROR(VLOOKUP(J7512,'Chuyển Mã'!$B$3:$C$9,2,0),"")</f>
        <v/>
      </c>
      <c r="AE7512" s="7">
        <f t="shared" si="925"/>
        <v>0</v>
      </c>
      <c r="AF7512" s="7">
        <f t="shared" si="926"/>
        <v>0</v>
      </c>
    </row>
    <row r="7513" spans="30:32" x14ac:dyDescent="0.25">
      <c r="AD7513" s="7" t="str">
        <f>IFERROR(VLOOKUP(J7513,'Chuyển Mã'!$B$3:$C$9,2,0),"")</f>
        <v/>
      </c>
      <c r="AE7513" s="7">
        <f t="shared" si="925"/>
        <v>0</v>
      </c>
      <c r="AF7513" s="7">
        <f t="shared" si="926"/>
        <v>0</v>
      </c>
    </row>
    <row r="7514" spans="30:32" x14ac:dyDescent="0.25">
      <c r="AD7514" s="7" t="str">
        <f>IFERROR(VLOOKUP(J7514,'Chuyển Mã'!$B$3:$C$9,2,0),"")</f>
        <v/>
      </c>
      <c r="AE7514" s="7">
        <f t="shared" si="925"/>
        <v>0</v>
      </c>
      <c r="AF7514" s="7">
        <f t="shared" si="926"/>
        <v>0</v>
      </c>
    </row>
    <row r="7515" spans="30:32" x14ac:dyDescent="0.25">
      <c r="AD7515" s="7" t="str">
        <f>IFERROR(VLOOKUP(J7515,'Chuyển Mã'!$B$3:$C$9,2,0),"")</f>
        <v/>
      </c>
      <c r="AE7515" s="7">
        <f t="shared" si="925"/>
        <v>0</v>
      </c>
      <c r="AF7515" s="7">
        <f t="shared" si="926"/>
        <v>0</v>
      </c>
    </row>
    <row r="7516" spans="30:32" x14ac:dyDescent="0.25">
      <c r="AD7516" s="7" t="str">
        <f>IFERROR(VLOOKUP(J7516,'Chuyển Mã'!$B$3:$C$9,2,0),"")</f>
        <v/>
      </c>
      <c r="AE7516" s="7">
        <f t="shared" si="925"/>
        <v>0</v>
      </c>
      <c r="AF7516" s="7">
        <f t="shared" si="926"/>
        <v>0</v>
      </c>
    </row>
    <row r="7517" spans="30:32" x14ac:dyDescent="0.25">
      <c r="AD7517" s="7" t="str">
        <f>IFERROR(VLOOKUP(J7517,'Chuyển Mã'!$B$3:$C$9,2,0),"")</f>
        <v/>
      </c>
      <c r="AE7517" s="7">
        <f t="shared" si="925"/>
        <v>0</v>
      </c>
      <c r="AF7517" s="7">
        <f t="shared" si="926"/>
        <v>0</v>
      </c>
    </row>
    <row r="7518" spans="30:32" x14ac:dyDescent="0.25">
      <c r="AD7518" s="7" t="str">
        <f>IFERROR(VLOOKUP(J7518,'Chuyển Mã'!$B$3:$C$9,2,0),"")</f>
        <v/>
      </c>
      <c r="AE7518" s="7">
        <f t="shared" si="925"/>
        <v>0</v>
      </c>
      <c r="AF7518" s="7">
        <f t="shared" si="926"/>
        <v>0</v>
      </c>
    </row>
    <row r="7519" spans="30:32" x14ac:dyDescent="0.25">
      <c r="AD7519" s="7" t="str">
        <f>IFERROR(VLOOKUP(J7519,'Chuyển Mã'!$B$3:$C$9,2,0),"")</f>
        <v/>
      </c>
      <c r="AE7519" s="7">
        <f t="shared" si="925"/>
        <v>0</v>
      </c>
      <c r="AF7519" s="7">
        <f t="shared" si="926"/>
        <v>0</v>
      </c>
    </row>
    <row r="7520" spans="30:32" x14ac:dyDescent="0.25">
      <c r="AD7520" s="7" t="str">
        <f>IFERROR(VLOOKUP(J7520,'Chuyển Mã'!$B$3:$C$9,2,0),"")</f>
        <v/>
      </c>
      <c r="AE7520" s="7">
        <f t="shared" si="925"/>
        <v>0</v>
      </c>
      <c r="AF7520" s="7">
        <f t="shared" si="926"/>
        <v>0</v>
      </c>
    </row>
    <row r="7521" spans="30:32" x14ac:dyDescent="0.25">
      <c r="AD7521" s="7" t="str">
        <f>IFERROR(VLOOKUP(J7521,'Chuyển Mã'!$B$3:$C$9,2,0),"")</f>
        <v/>
      </c>
      <c r="AE7521" s="7">
        <f t="shared" si="925"/>
        <v>0</v>
      </c>
      <c r="AF7521" s="7">
        <f t="shared" si="926"/>
        <v>0</v>
      </c>
    </row>
    <row r="7522" spans="30:32" x14ac:dyDescent="0.25">
      <c r="AD7522" s="7" t="str">
        <f>IFERROR(VLOOKUP(J7522,'Chuyển Mã'!$B$3:$C$9,2,0),"")</f>
        <v/>
      </c>
      <c r="AE7522" s="7">
        <f t="shared" si="925"/>
        <v>0</v>
      </c>
      <c r="AF7522" s="7">
        <f t="shared" si="926"/>
        <v>0</v>
      </c>
    </row>
    <row r="7523" spans="30:32" x14ac:dyDescent="0.25">
      <c r="AD7523" s="7" t="str">
        <f>IFERROR(VLOOKUP(J7523,'Chuyển Mã'!$B$3:$C$9,2,0),"")</f>
        <v/>
      </c>
      <c r="AE7523" s="7">
        <f t="shared" si="925"/>
        <v>0</v>
      </c>
      <c r="AF7523" s="7">
        <f t="shared" si="926"/>
        <v>0</v>
      </c>
    </row>
    <row r="7524" spans="30:32" x14ac:dyDescent="0.25">
      <c r="AD7524" s="7" t="str">
        <f>IFERROR(VLOOKUP(J7524,'Chuyển Mã'!$B$3:$C$9,2,0),"")</f>
        <v/>
      </c>
      <c r="AE7524" s="7">
        <f t="shared" si="925"/>
        <v>0</v>
      </c>
      <c r="AF7524" s="7">
        <f t="shared" si="926"/>
        <v>0</v>
      </c>
    </row>
    <row r="7525" spans="30:32" x14ac:dyDescent="0.25">
      <c r="AD7525" s="7" t="str">
        <f>IFERROR(VLOOKUP(J7525,'Chuyển Mã'!$B$3:$C$9,2,0),"")</f>
        <v/>
      </c>
      <c r="AE7525" s="7">
        <f t="shared" si="925"/>
        <v>0</v>
      </c>
      <c r="AF7525" s="7">
        <f t="shared" si="926"/>
        <v>0</v>
      </c>
    </row>
    <row r="7526" spans="30:32" x14ac:dyDescent="0.25">
      <c r="AD7526" s="7" t="str">
        <f>IFERROR(VLOOKUP(J7526,'Chuyển Mã'!$B$3:$C$9,2,0),"")</f>
        <v/>
      </c>
      <c r="AE7526" s="7">
        <f t="shared" si="925"/>
        <v>0</v>
      </c>
      <c r="AF7526" s="7">
        <f t="shared" si="926"/>
        <v>0</v>
      </c>
    </row>
    <row r="7527" spans="30:32" x14ac:dyDescent="0.25">
      <c r="AD7527" s="7" t="str">
        <f>IFERROR(VLOOKUP(J7527,'Chuyển Mã'!$B$3:$C$9,2,0),"")</f>
        <v/>
      </c>
      <c r="AE7527" s="7">
        <f t="shared" si="925"/>
        <v>0</v>
      </c>
      <c r="AF7527" s="7">
        <f t="shared" si="926"/>
        <v>0</v>
      </c>
    </row>
    <row r="7528" spans="30:32" x14ac:dyDescent="0.25">
      <c r="AD7528" s="7" t="str">
        <f>IFERROR(VLOOKUP(J7528,'Chuyển Mã'!$B$3:$C$9,2,0),"")</f>
        <v/>
      </c>
      <c r="AE7528" s="7">
        <f t="shared" si="925"/>
        <v>0</v>
      </c>
      <c r="AF7528" s="7">
        <f t="shared" si="926"/>
        <v>0</v>
      </c>
    </row>
    <row r="7529" spans="30:32" x14ac:dyDescent="0.25">
      <c r="AD7529" s="7" t="str">
        <f>IFERROR(VLOOKUP(J7529,'Chuyển Mã'!$B$3:$C$9,2,0),"")</f>
        <v/>
      </c>
      <c r="AE7529" s="7">
        <f t="shared" si="925"/>
        <v>0</v>
      </c>
      <c r="AF7529" s="7">
        <f t="shared" si="926"/>
        <v>0</v>
      </c>
    </row>
    <row r="7530" spans="30:32" x14ac:dyDescent="0.25">
      <c r="AD7530" s="7" t="str">
        <f>IFERROR(VLOOKUP(J7530,'Chuyển Mã'!$B$3:$C$9,2,0),"")</f>
        <v/>
      </c>
      <c r="AE7530" s="7">
        <f t="shared" si="925"/>
        <v>0</v>
      </c>
      <c r="AF7530" s="7">
        <f t="shared" si="926"/>
        <v>0</v>
      </c>
    </row>
    <row r="7531" spans="30:32" x14ac:dyDescent="0.25">
      <c r="AD7531" s="7" t="str">
        <f>IFERROR(VLOOKUP(J7531,'Chuyển Mã'!$B$3:$C$9,2,0),"")</f>
        <v/>
      </c>
      <c r="AE7531" s="7">
        <f t="shared" si="925"/>
        <v>0</v>
      </c>
      <c r="AF7531" s="7">
        <f t="shared" si="926"/>
        <v>0</v>
      </c>
    </row>
    <row r="7532" spans="30:32" x14ac:dyDescent="0.25">
      <c r="AD7532" s="7" t="str">
        <f>IFERROR(VLOOKUP(J7532,'Chuyển Mã'!$B$3:$C$9,2,0),"")</f>
        <v/>
      </c>
      <c r="AE7532" s="7">
        <f t="shared" si="925"/>
        <v>0</v>
      </c>
      <c r="AF7532" s="7">
        <f t="shared" si="926"/>
        <v>0</v>
      </c>
    </row>
    <row r="7533" spans="30:32" x14ac:dyDescent="0.25">
      <c r="AD7533" s="7" t="str">
        <f>IFERROR(VLOOKUP(J7533,'Chuyển Mã'!$B$3:$C$9,2,0),"")</f>
        <v/>
      </c>
      <c r="AE7533" s="7">
        <f t="shared" si="925"/>
        <v>0</v>
      </c>
      <c r="AF7533" s="7">
        <f t="shared" si="926"/>
        <v>0</v>
      </c>
    </row>
    <row r="7534" spans="30:32" x14ac:dyDescent="0.25">
      <c r="AD7534" s="7" t="str">
        <f>IFERROR(VLOOKUP(J7534,'Chuyển Mã'!$B$3:$C$9,2,0),"")</f>
        <v/>
      </c>
      <c r="AE7534" s="7">
        <f t="shared" si="925"/>
        <v>0</v>
      </c>
      <c r="AF7534" s="7">
        <f t="shared" si="926"/>
        <v>0</v>
      </c>
    </row>
    <row r="7535" spans="30:32" x14ac:dyDescent="0.25">
      <c r="AD7535" s="7" t="str">
        <f>IFERROR(VLOOKUP(J7535,'Chuyển Mã'!$B$3:$C$9,2,0),"")</f>
        <v/>
      </c>
      <c r="AE7535" s="7">
        <f t="shared" si="925"/>
        <v>0</v>
      </c>
      <c r="AF7535" s="7">
        <f t="shared" si="926"/>
        <v>0</v>
      </c>
    </row>
    <row r="7536" spans="30:32" x14ac:dyDescent="0.25">
      <c r="AD7536" s="7" t="str">
        <f>IFERROR(VLOOKUP(J7536,'Chuyển Mã'!$B$3:$C$9,2,0),"")</f>
        <v/>
      </c>
      <c r="AE7536" s="7">
        <f t="shared" si="925"/>
        <v>0</v>
      </c>
      <c r="AF7536" s="7">
        <f t="shared" si="926"/>
        <v>0</v>
      </c>
    </row>
    <row r="7537" spans="30:32" x14ac:dyDescent="0.25">
      <c r="AD7537" s="7" t="str">
        <f>IFERROR(VLOOKUP(J7537,'Chuyển Mã'!$B$3:$C$9,2,0),"")</f>
        <v/>
      </c>
      <c r="AE7537" s="7">
        <f t="shared" si="925"/>
        <v>0</v>
      </c>
      <c r="AF7537" s="7">
        <f t="shared" si="926"/>
        <v>0</v>
      </c>
    </row>
    <row r="7538" spans="30:32" x14ac:dyDescent="0.25">
      <c r="AD7538" s="7" t="str">
        <f>IFERROR(VLOOKUP(J7538,'Chuyển Mã'!$B$3:$C$9,2,0),"")</f>
        <v/>
      </c>
      <c r="AE7538" s="7">
        <f t="shared" si="925"/>
        <v>0</v>
      </c>
      <c r="AF7538" s="7">
        <f t="shared" si="926"/>
        <v>0</v>
      </c>
    </row>
    <row r="7539" spans="30:32" x14ac:dyDescent="0.25">
      <c r="AD7539" s="7" t="str">
        <f>IFERROR(VLOOKUP(J7539,'Chuyển Mã'!$B$3:$C$9,2,0),"")</f>
        <v/>
      </c>
      <c r="AE7539" s="7">
        <f t="shared" si="925"/>
        <v>0</v>
      </c>
      <c r="AF7539" s="7">
        <f t="shared" si="926"/>
        <v>0</v>
      </c>
    </row>
    <row r="7540" spans="30:32" x14ac:dyDescent="0.25">
      <c r="AD7540" s="7" t="str">
        <f>IFERROR(VLOOKUP(J7540,'Chuyển Mã'!$B$3:$C$9,2,0),"")</f>
        <v/>
      </c>
      <c r="AE7540" s="7">
        <f t="shared" si="925"/>
        <v>0</v>
      </c>
      <c r="AF7540" s="7">
        <f t="shared" si="926"/>
        <v>0</v>
      </c>
    </row>
    <row r="7541" spans="30:32" x14ac:dyDescent="0.25">
      <c r="AD7541" s="7" t="str">
        <f>IFERROR(VLOOKUP(J7541,'Chuyển Mã'!$B$3:$C$9,2,0),"")</f>
        <v/>
      </c>
      <c r="AE7541" s="7">
        <f t="shared" si="925"/>
        <v>0</v>
      </c>
      <c r="AF7541" s="7">
        <f t="shared" si="926"/>
        <v>0</v>
      </c>
    </row>
    <row r="7542" spans="30:32" x14ac:dyDescent="0.25">
      <c r="AD7542" s="7" t="str">
        <f>IFERROR(VLOOKUP(J7542,'Chuyển Mã'!$B$3:$C$9,2,0),"")</f>
        <v/>
      </c>
      <c r="AE7542" s="7">
        <f t="shared" si="925"/>
        <v>0</v>
      </c>
      <c r="AF7542" s="7">
        <f t="shared" si="926"/>
        <v>0</v>
      </c>
    </row>
    <row r="7543" spans="30:32" x14ac:dyDescent="0.25">
      <c r="AD7543" s="7" t="str">
        <f>IFERROR(VLOOKUP(J7543,'Chuyển Mã'!$B$3:$C$9,2,0),"")</f>
        <v/>
      </c>
      <c r="AE7543" s="7">
        <f t="shared" si="925"/>
        <v>0</v>
      </c>
      <c r="AF7543" s="7">
        <f t="shared" si="926"/>
        <v>0</v>
      </c>
    </row>
    <row r="7544" spans="30:32" x14ac:dyDescent="0.25">
      <c r="AD7544" s="7" t="str">
        <f>IFERROR(VLOOKUP(J7544,'Chuyển Mã'!$B$3:$C$9,2,0),"")</f>
        <v/>
      </c>
      <c r="AE7544" s="7">
        <f t="shared" si="925"/>
        <v>0</v>
      </c>
      <c r="AF7544" s="7">
        <f t="shared" si="926"/>
        <v>0</v>
      </c>
    </row>
    <row r="7545" spans="30:32" x14ac:dyDescent="0.25">
      <c r="AD7545" s="7" t="str">
        <f>IFERROR(VLOOKUP(J7545,'Chuyển Mã'!$B$3:$C$9,2,0),"")</f>
        <v/>
      </c>
      <c r="AE7545" s="7">
        <f t="shared" si="925"/>
        <v>0</v>
      </c>
      <c r="AF7545" s="7">
        <f t="shared" si="926"/>
        <v>0</v>
      </c>
    </row>
    <row r="7546" spans="30:32" x14ac:dyDescent="0.25">
      <c r="AD7546" s="7" t="str">
        <f>IFERROR(VLOOKUP(J7546,'Chuyển Mã'!$B$3:$C$9,2,0),"")</f>
        <v/>
      </c>
      <c r="AE7546" s="7">
        <f t="shared" si="925"/>
        <v>0</v>
      </c>
      <c r="AF7546" s="7">
        <f t="shared" si="926"/>
        <v>0</v>
      </c>
    </row>
    <row r="7547" spans="30:32" x14ac:dyDescent="0.25">
      <c r="AD7547" s="7" t="str">
        <f>IFERROR(VLOOKUP(J7547,'Chuyển Mã'!$B$3:$C$9,2,0),"")</f>
        <v/>
      </c>
      <c r="AE7547" s="7">
        <f t="shared" si="925"/>
        <v>0</v>
      </c>
      <c r="AF7547" s="7">
        <f t="shared" si="926"/>
        <v>0</v>
      </c>
    </row>
    <row r="7548" spans="30:32" x14ac:dyDescent="0.25">
      <c r="AD7548" s="7" t="str">
        <f>IFERROR(VLOOKUP(J7548,'Chuyển Mã'!$B$3:$C$9,2,0),"")</f>
        <v/>
      </c>
      <c r="AE7548" s="7">
        <f t="shared" si="925"/>
        <v>0</v>
      </c>
      <c r="AF7548" s="7">
        <f t="shared" si="926"/>
        <v>0</v>
      </c>
    </row>
    <row r="7549" spans="30:32" x14ac:dyDescent="0.25">
      <c r="AD7549" s="7" t="str">
        <f>IFERROR(VLOOKUP(J7549,'Chuyển Mã'!$B$3:$C$9,2,0),"")</f>
        <v/>
      </c>
      <c r="AE7549" s="7">
        <f t="shared" si="925"/>
        <v>0</v>
      </c>
      <c r="AF7549" s="7">
        <f t="shared" si="926"/>
        <v>0</v>
      </c>
    </row>
    <row r="7550" spans="30:32" x14ac:dyDescent="0.25">
      <c r="AD7550" s="7" t="str">
        <f>IFERROR(VLOOKUP(J7550,'Chuyển Mã'!$B$3:$C$9,2,0),"")</f>
        <v/>
      </c>
      <c r="AE7550" s="7">
        <f t="shared" si="925"/>
        <v>0</v>
      </c>
      <c r="AF7550" s="7">
        <f t="shared" si="926"/>
        <v>0</v>
      </c>
    </row>
    <row r="7551" spans="30:32" x14ac:dyDescent="0.25">
      <c r="AD7551" s="7" t="str">
        <f>IFERROR(VLOOKUP(J7551,'Chuyển Mã'!$B$3:$C$9,2,0),"")</f>
        <v/>
      </c>
      <c r="AE7551" s="7">
        <f t="shared" si="925"/>
        <v>0</v>
      </c>
      <c r="AF7551" s="7">
        <f t="shared" si="926"/>
        <v>0</v>
      </c>
    </row>
    <row r="7552" spans="30:32" x14ac:dyDescent="0.25">
      <c r="AD7552" s="7" t="str">
        <f>IFERROR(VLOOKUP(J7552,'Chuyển Mã'!$B$3:$C$9,2,0),"")</f>
        <v/>
      </c>
      <c r="AE7552" s="7">
        <f t="shared" si="925"/>
        <v>0</v>
      </c>
      <c r="AF7552" s="7">
        <f t="shared" si="926"/>
        <v>0</v>
      </c>
    </row>
    <row r="7553" spans="30:32" x14ac:dyDescent="0.25">
      <c r="AD7553" s="7" t="str">
        <f>IFERROR(VLOOKUP(J7553,'Chuyển Mã'!$B$3:$C$9,2,0),"")</f>
        <v/>
      </c>
      <c r="AE7553" s="7">
        <f t="shared" si="925"/>
        <v>0</v>
      </c>
      <c r="AF7553" s="7">
        <f t="shared" si="926"/>
        <v>0</v>
      </c>
    </row>
    <row r="7554" spans="30:32" x14ac:dyDescent="0.25">
      <c r="AD7554" s="7" t="str">
        <f>IFERROR(VLOOKUP(J7554,'Chuyển Mã'!$B$3:$C$9,2,0),"")</f>
        <v/>
      </c>
      <c r="AE7554" s="7">
        <f t="shared" si="925"/>
        <v>0</v>
      </c>
      <c r="AF7554" s="7">
        <f t="shared" si="926"/>
        <v>0</v>
      </c>
    </row>
    <row r="7555" spans="30:32" x14ac:dyDescent="0.25">
      <c r="AD7555" s="7" t="str">
        <f>IFERROR(VLOOKUP(J7555,'Chuyển Mã'!$B$3:$C$9,2,0),"")</f>
        <v/>
      </c>
      <c r="AE7555" s="7">
        <f t="shared" ref="AE7555:AE7618" si="927">IFERROR(L7555,"")</f>
        <v>0</v>
      </c>
      <c r="AF7555" s="7">
        <f t="shared" ref="AF7555:AF7618" si="928">R7555</f>
        <v>0</v>
      </c>
    </row>
    <row r="7556" spans="30:32" x14ac:dyDescent="0.25">
      <c r="AD7556" s="7" t="str">
        <f>IFERROR(VLOOKUP(J7556,'Chuyển Mã'!$B$3:$C$9,2,0),"")</f>
        <v/>
      </c>
      <c r="AE7556" s="7">
        <f t="shared" si="927"/>
        <v>0</v>
      </c>
      <c r="AF7556" s="7">
        <f t="shared" si="928"/>
        <v>0</v>
      </c>
    </row>
    <row r="7557" spans="30:32" x14ac:dyDescent="0.25">
      <c r="AD7557" s="7" t="str">
        <f>IFERROR(VLOOKUP(J7557,'Chuyển Mã'!$B$3:$C$9,2,0),"")</f>
        <v/>
      </c>
      <c r="AE7557" s="7">
        <f t="shared" si="927"/>
        <v>0</v>
      </c>
      <c r="AF7557" s="7">
        <f t="shared" si="928"/>
        <v>0</v>
      </c>
    </row>
    <row r="7558" spans="30:32" x14ac:dyDescent="0.25">
      <c r="AD7558" s="7" t="str">
        <f>IFERROR(VLOOKUP(J7558,'Chuyển Mã'!$B$3:$C$9,2,0),"")</f>
        <v/>
      </c>
      <c r="AE7558" s="7">
        <f t="shared" si="927"/>
        <v>0</v>
      </c>
      <c r="AF7558" s="7">
        <f t="shared" si="928"/>
        <v>0</v>
      </c>
    </row>
    <row r="7559" spans="30:32" x14ac:dyDescent="0.25">
      <c r="AD7559" s="7" t="str">
        <f>IFERROR(VLOOKUP(J7559,'Chuyển Mã'!$B$3:$C$9,2,0),"")</f>
        <v/>
      </c>
      <c r="AE7559" s="7">
        <f t="shared" si="927"/>
        <v>0</v>
      </c>
      <c r="AF7559" s="7">
        <f t="shared" si="928"/>
        <v>0</v>
      </c>
    </row>
    <row r="7560" spans="30:32" x14ac:dyDescent="0.25">
      <c r="AD7560" s="7" t="str">
        <f>IFERROR(VLOOKUP(J7560,'Chuyển Mã'!$B$3:$C$9,2,0),"")</f>
        <v/>
      </c>
      <c r="AE7560" s="7">
        <f t="shared" si="927"/>
        <v>0</v>
      </c>
      <c r="AF7560" s="7">
        <f t="shared" si="928"/>
        <v>0</v>
      </c>
    </row>
    <row r="7561" spans="30:32" x14ac:dyDescent="0.25">
      <c r="AD7561" s="7" t="str">
        <f>IFERROR(VLOOKUP(J7561,'Chuyển Mã'!$B$3:$C$9,2,0),"")</f>
        <v/>
      </c>
      <c r="AE7561" s="7">
        <f t="shared" si="927"/>
        <v>0</v>
      </c>
      <c r="AF7561" s="7">
        <f t="shared" si="928"/>
        <v>0</v>
      </c>
    </row>
    <row r="7562" spans="30:32" x14ac:dyDescent="0.25">
      <c r="AD7562" s="7" t="str">
        <f>IFERROR(VLOOKUP(J7562,'Chuyển Mã'!$B$3:$C$9,2,0),"")</f>
        <v/>
      </c>
      <c r="AE7562" s="7">
        <f t="shared" si="927"/>
        <v>0</v>
      </c>
      <c r="AF7562" s="7">
        <f t="shared" si="928"/>
        <v>0</v>
      </c>
    </row>
    <row r="7563" spans="30:32" x14ac:dyDescent="0.25">
      <c r="AD7563" s="7" t="str">
        <f>IFERROR(VLOOKUP(J7563,'Chuyển Mã'!$B$3:$C$9,2,0),"")</f>
        <v/>
      </c>
      <c r="AE7563" s="7">
        <f t="shared" si="927"/>
        <v>0</v>
      </c>
      <c r="AF7563" s="7">
        <f t="shared" si="928"/>
        <v>0</v>
      </c>
    </row>
    <row r="7564" spans="30:32" x14ac:dyDescent="0.25">
      <c r="AD7564" s="7" t="str">
        <f>IFERROR(VLOOKUP(J7564,'Chuyển Mã'!$B$3:$C$9,2,0),"")</f>
        <v/>
      </c>
      <c r="AE7564" s="7">
        <f t="shared" si="927"/>
        <v>0</v>
      </c>
      <c r="AF7564" s="7">
        <f t="shared" si="928"/>
        <v>0</v>
      </c>
    </row>
    <row r="7565" spans="30:32" x14ac:dyDescent="0.25">
      <c r="AD7565" s="7" t="str">
        <f>IFERROR(VLOOKUP(J7565,'Chuyển Mã'!$B$3:$C$9,2,0),"")</f>
        <v/>
      </c>
      <c r="AE7565" s="7">
        <f t="shared" si="927"/>
        <v>0</v>
      </c>
      <c r="AF7565" s="7">
        <f t="shared" si="928"/>
        <v>0</v>
      </c>
    </row>
    <row r="7566" spans="30:32" x14ac:dyDescent="0.25">
      <c r="AD7566" s="7" t="str">
        <f>IFERROR(VLOOKUP(J7566,'Chuyển Mã'!$B$3:$C$9,2,0),"")</f>
        <v/>
      </c>
      <c r="AE7566" s="7">
        <f t="shared" si="927"/>
        <v>0</v>
      </c>
      <c r="AF7566" s="7">
        <f t="shared" si="928"/>
        <v>0</v>
      </c>
    </row>
    <row r="7567" spans="30:32" x14ac:dyDescent="0.25">
      <c r="AD7567" s="7" t="str">
        <f>IFERROR(VLOOKUP(J7567,'Chuyển Mã'!$B$3:$C$9,2,0),"")</f>
        <v/>
      </c>
      <c r="AE7567" s="7">
        <f t="shared" si="927"/>
        <v>0</v>
      </c>
      <c r="AF7567" s="7">
        <f t="shared" si="928"/>
        <v>0</v>
      </c>
    </row>
    <row r="7568" spans="30:32" x14ac:dyDescent="0.25">
      <c r="AD7568" s="7" t="str">
        <f>IFERROR(VLOOKUP(J7568,'Chuyển Mã'!$B$3:$C$9,2,0),"")</f>
        <v/>
      </c>
      <c r="AE7568" s="7">
        <f t="shared" si="927"/>
        <v>0</v>
      </c>
      <c r="AF7568" s="7">
        <f t="shared" si="928"/>
        <v>0</v>
      </c>
    </row>
    <row r="7569" spans="30:32" x14ac:dyDescent="0.25">
      <c r="AD7569" s="7" t="str">
        <f>IFERROR(VLOOKUP(J7569,'Chuyển Mã'!$B$3:$C$9,2,0),"")</f>
        <v/>
      </c>
      <c r="AE7569" s="7">
        <f t="shared" si="927"/>
        <v>0</v>
      </c>
      <c r="AF7569" s="7">
        <f t="shared" si="928"/>
        <v>0</v>
      </c>
    </row>
    <row r="7570" spans="30:32" x14ac:dyDescent="0.25">
      <c r="AD7570" s="7" t="str">
        <f>IFERROR(VLOOKUP(J7570,'Chuyển Mã'!$B$3:$C$9,2,0),"")</f>
        <v/>
      </c>
      <c r="AE7570" s="7">
        <f t="shared" si="927"/>
        <v>0</v>
      </c>
      <c r="AF7570" s="7">
        <f t="shared" si="928"/>
        <v>0</v>
      </c>
    </row>
    <row r="7571" spans="30:32" x14ac:dyDescent="0.25">
      <c r="AD7571" s="7" t="str">
        <f>IFERROR(VLOOKUP(J7571,'Chuyển Mã'!$B$3:$C$9,2,0),"")</f>
        <v/>
      </c>
      <c r="AE7571" s="7">
        <f t="shared" si="927"/>
        <v>0</v>
      </c>
      <c r="AF7571" s="7">
        <f t="shared" si="928"/>
        <v>0</v>
      </c>
    </row>
    <row r="7572" spans="30:32" x14ac:dyDescent="0.25">
      <c r="AD7572" s="7" t="str">
        <f>IFERROR(VLOOKUP(J7572,'Chuyển Mã'!$B$3:$C$9,2,0),"")</f>
        <v/>
      </c>
      <c r="AE7572" s="7">
        <f t="shared" si="927"/>
        <v>0</v>
      </c>
      <c r="AF7572" s="7">
        <f t="shared" si="928"/>
        <v>0</v>
      </c>
    </row>
    <row r="7573" spans="30:32" x14ac:dyDescent="0.25">
      <c r="AD7573" s="7" t="str">
        <f>IFERROR(VLOOKUP(J7573,'Chuyển Mã'!$B$3:$C$9,2,0),"")</f>
        <v/>
      </c>
      <c r="AE7573" s="7">
        <f t="shared" si="927"/>
        <v>0</v>
      </c>
      <c r="AF7573" s="7">
        <f t="shared" si="928"/>
        <v>0</v>
      </c>
    </row>
    <row r="7574" spans="30:32" x14ac:dyDescent="0.25">
      <c r="AD7574" s="7" t="str">
        <f>IFERROR(VLOOKUP(J7574,'Chuyển Mã'!$B$3:$C$9,2,0),"")</f>
        <v/>
      </c>
      <c r="AE7574" s="7">
        <f t="shared" si="927"/>
        <v>0</v>
      </c>
      <c r="AF7574" s="7">
        <f t="shared" si="928"/>
        <v>0</v>
      </c>
    </row>
    <row r="7575" spans="30:32" x14ac:dyDescent="0.25">
      <c r="AD7575" s="7" t="str">
        <f>IFERROR(VLOOKUP(J7575,'Chuyển Mã'!$B$3:$C$9,2,0),"")</f>
        <v/>
      </c>
      <c r="AE7575" s="7">
        <f t="shared" si="927"/>
        <v>0</v>
      </c>
      <c r="AF7575" s="7">
        <f t="shared" si="928"/>
        <v>0</v>
      </c>
    </row>
    <row r="7576" spans="30:32" x14ac:dyDescent="0.25">
      <c r="AD7576" s="7" t="str">
        <f>IFERROR(VLOOKUP(J7576,'Chuyển Mã'!$B$3:$C$9,2,0),"")</f>
        <v/>
      </c>
      <c r="AE7576" s="7">
        <f t="shared" si="927"/>
        <v>0</v>
      </c>
      <c r="AF7576" s="7">
        <f t="shared" si="928"/>
        <v>0</v>
      </c>
    </row>
    <row r="7577" spans="30:32" x14ac:dyDescent="0.25">
      <c r="AD7577" s="7" t="str">
        <f>IFERROR(VLOOKUP(J7577,'Chuyển Mã'!$B$3:$C$9,2,0),"")</f>
        <v/>
      </c>
      <c r="AE7577" s="7">
        <f t="shared" si="927"/>
        <v>0</v>
      </c>
      <c r="AF7577" s="7">
        <f t="shared" si="928"/>
        <v>0</v>
      </c>
    </row>
    <row r="7578" spans="30:32" x14ac:dyDescent="0.25">
      <c r="AD7578" s="7" t="str">
        <f>IFERROR(VLOOKUP(J7578,'Chuyển Mã'!$B$3:$C$9,2,0),"")</f>
        <v/>
      </c>
      <c r="AE7578" s="7">
        <f t="shared" si="927"/>
        <v>0</v>
      </c>
      <c r="AF7578" s="7">
        <f t="shared" si="928"/>
        <v>0</v>
      </c>
    </row>
    <row r="7579" spans="30:32" x14ac:dyDescent="0.25">
      <c r="AD7579" s="7" t="str">
        <f>IFERROR(VLOOKUP(J7579,'Chuyển Mã'!$B$3:$C$9,2,0),"")</f>
        <v/>
      </c>
      <c r="AE7579" s="7">
        <f t="shared" si="927"/>
        <v>0</v>
      </c>
      <c r="AF7579" s="7">
        <f t="shared" si="928"/>
        <v>0</v>
      </c>
    </row>
    <row r="7580" spans="30:32" x14ac:dyDescent="0.25">
      <c r="AD7580" s="7" t="str">
        <f>IFERROR(VLOOKUP(J7580,'Chuyển Mã'!$B$3:$C$9,2,0),"")</f>
        <v/>
      </c>
      <c r="AE7580" s="7">
        <f t="shared" si="927"/>
        <v>0</v>
      </c>
      <c r="AF7580" s="7">
        <f t="shared" si="928"/>
        <v>0</v>
      </c>
    </row>
    <row r="7581" spans="30:32" x14ac:dyDescent="0.25">
      <c r="AD7581" s="7" t="str">
        <f>IFERROR(VLOOKUP(J7581,'Chuyển Mã'!$B$3:$C$9,2,0),"")</f>
        <v/>
      </c>
      <c r="AE7581" s="7">
        <f t="shared" si="927"/>
        <v>0</v>
      </c>
      <c r="AF7581" s="7">
        <f t="shared" si="928"/>
        <v>0</v>
      </c>
    </row>
    <row r="7582" spans="30:32" x14ac:dyDescent="0.25">
      <c r="AD7582" s="7" t="str">
        <f>IFERROR(VLOOKUP(J7582,'Chuyển Mã'!$B$3:$C$9,2,0),"")</f>
        <v/>
      </c>
      <c r="AE7582" s="7">
        <f t="shared" si="927"/>
        <v>0</v>
      </c>
      <c r="AF7582" s="7">
        <f t="shared" si="928"/>
        <v>0</v>
      </c>
    </row>
    <row r="7583" spans="30:32" x14ac:dyDescent="0.25">
      <c r="AD7583" s="7" t="str">
        <f>IFERROR(VLOOKUP(J7583,'Chuyển Mã'!$B$3:$C$9,2,0),"")</f>
        <v/>
      </c>
      <c r="AE7583" s="7">
        <f t="shared" si="927"/>
        <v>0</v>
      </c>
      <c r="AF7583" s="7">
        <f t="shared" si="928"/>
        <v>0</v>
      </c>
    </row>
    <row r="7584" spans="30:32" x14ac:dyDescent="0.25">
      <c r="AD7584" s="7" t="str">
        <f>IFERROR(VLOOKUP(J7584,'Chuyển Mã'!$B$3:$C$9,2,0),"")</f>
        <v/>
      </c>
      <c r="AE7584" s="7">
        <f t="shared" si="927"/>
        <v>0</v>
      </c>
      <c r="AF7584" s="7">
        <f t="shared" si="928"/>
        <v>0</v>
      </c>
    </row>
    <row r="7585" spans="30:32" x14ac:dyDescent="0.25">
      <c r="AD7585" s="7" t="str">
        <f>IFERROR(VLOOKUP(J7585,'Chuyển Mã'!$B$3:$C$9,2,0),"")</f>
        <v/>
      </c>
      <c r="AE7585" s="7">
        <f t="shared" si="927"/>
        <v>0</v>
      </c>
      <c r="AF7585" s="7">
        <f t="shared" si="928"/>
        <v>0</v>
      </c>
    </row>
    <row r="7586" spans="30:32" x14ac:dyDescent="0.25">
      <c r="AD7586" s="7" t="str">
        <f>IFERROR(VLOOKUP(J7586,'Chuyển Mã'!$B$3:$C$9,2,0),"")</f>
        <v/>
      </c>
      <c r="AE7586" s="7">
        <f t="shared" si="927"/>
        <v>0</v>
      </c>
      <c r="AF7586" s="7">
        <f t="shared" si="928"/>
        <v>0</v>
      </c>
    </row>
    <row r="7587" spans="30:32" x14ac:dyDescent="0.25">
      <c r="AD7587" s="7" t="str">
        <f>IFERROR(VLOOKUP(J7587,'Chuyển Mã'!$B$3:$C$9,2,0),"")</f>
        <v/>
      </c>
      <c r="AE7587" s="7">
        <f t="shared" si="927"/>
        <v>0</v>
      </c>
      <c r="AF7587" s="7">
        <f t="shared" si="928"/>
        <v>0</v>
      </c>
    </row>
    <row r="7588" spans="30:32" x14ac:dyDescent="0.25">
      <c r="AD7588" s="7" t="str">
        <f>IFERROR(VLOOKUP(J7588,'Chuyển Mã'!$B$3:$C$9,2,0),"")</f>
        <v/>
      </c>
      <c r="AE7588" s="7">
        <f t="shared" si="927"/>
        <v>0</v>
      </c>
      <c r="AF7588" s="7">
        <f t="shared" si="928"/>
        <v>0</v>
      </c>
    </row>
    <row r="7589" spans="30:32" x14ac:dyDescent="0.25">
      <c r="AD7589" s="7" t="str">
        <f>IFERROR(VLOOKUP(J7589,'Chuyển Mã'!$B$3:$C$9,2,0),"")</f>
        <v/>
      </c>
      <c r="AE7589" s="7">
        <f t="shared" si="927"/>
        <v>0</v>
      </c>
      <c r="AF7589" s="7">
        <f t="shared" si="928"/>
        <v>0</v>
      </c>
    </row>
    <row r="7590" spans="30:32" x14ac:dyDescent="0.25">
      <c r="AD7590" s="7" t="str">
        <f>IFERROR(VLOOKUP(J7590,'Chuyển Mã'!$B$3:$C$9,2,0),"")</f>
        <v/>
      </c>
      <c r="AE7590" s="7">
        <f t="shared" si="927"/>
        <v>0</v>
      </c>
      <c r="AF7590" s="7">
        <f t="shared" si="928"/>
        <v>0</v>
      </c>
    </row>
    <row r="7591" spans="30:32" x14ac:dyDescent="0.25">
      <c r="AD7591" s="7" t="str">
        <f>IFERROR(VLOOKUP(J7591,'Chuyển Mã'!$B$3:$C$9,2,0),"")</f>
        <v/>
      </c>
      <c r="AE7591" s="7">
        <f t="shared" si="927"/>
        <v>0</v>
      </c>
      <c r="AF7591" s="7">
        <f t="shared" si="928"/>
        <v>0</v>
      </c>
    </row>
    <row r="7592" spans="30:32" x14ac:dyDescent="0.25">
      <c r="AD7592" s="7" t="str">
        <f>IFERROR(VLOOKUP(J7592,'Chuyển Mã'!$B$3:$C$9,2,0),"")</f>
        <v/>
      </c>
      <c r="AE7592" s="7">
        <f t="shared" si="927"/>
        <v>0</v>
      </c>
      <c r="AF7592" s="7">
        <f t="shared" si="928"/>
        <v>0</v>
      </c>
    </row>
    <row r="7593" spans="30:32" x14ac:dyDescent="0.25">
      <c r="AD7593" s="7" t="str">
        <f>IFERROR(VLOOKUP(J7593,'Chuyển Mã'!$B$3:$C$9,2,0),"")</f>
        <v/>
      </c>
      <c r="AE7593" s="7">
        <f t="shared" si="927"/>
        <v>0</v>
      </c>
      <c r="AF7593" s="7">
        <f t="shared" si="928"/>
        <v>0</v>
      </c>
    </row>
    <row r="7594" spans="30:32" x14ac:dyDescent="0.25">
      <c r="AD7594" s="7" t="str">
        <f>IFERROR(VLOOKUP(J7594,'Chuyển Mã'!$B$3:$C$9,2,0),"")</f>
        <v/>
      </c>
      <c r="AE7594" s="7">
        <f t="shared" si="927"/>
        <v>0</v>
      </c>
      <c r="AF7594" s="7">
        <f t="shared" si="928"/>
        <v>0</v>
      </c>
    </row>
    <row r="7595" spans="30:32" x14ac:dyDescent="0.25">
      <c r="AD7595" s="7" t="str">
        <f>IFERROR(VLOOKUP(J7595,'Chuyển Mã'!$B$3:$C$9,2,0),"")</f>
        <v/>
      </c>
      <c r="AE7595" s="7">
        <f t="shared" si="927"/>
        <v>0</v>
      </c>
      <c r="AF7595" s="7">
        <f t="shared" si="928"/>
        <v>0</v>
      </c>
    </row>
    <row r="7596" spans="30:32" x14ac:dyDescent="0.25">
      <c r="AD7596" s="7" t="str">
        <f>IFERROR(VLOOKUP(J7596,'Chuyển Mã'!$B$3:$C$9,2,0),"")</f>
        <v/>
      </c>
      <c r="AE7596" s="7">
        <f t="shared" si="927"/>
        <v>0</v>
      </c>
      <c r="AF7596" s="7">
        <f t="shared" si="928"/>
        <v>0</v>
      </c>
    </row>
    <row r="7597" spans="30:32" x14ac:dyDescent="0.25">
      <c r="AD7597" s="7" t="str">
        <f>IFERROR(VLOOKUP(J7597,'Chuyển Mã'!$B$3:$C$9,2,0),"")</f>
        <v/>
      </c>
      <c r="AE7597" s="7">
        <f t="shared" si="927"/>
        <v>0</v>
      </c>
      <c r="AF7597" s="7">
        <f t="shared" si="928"/>
        <v>0</v>
      </c>
    </row>
    <row r="7598" spans="30:32" x14ac:dyDescent="0.25">
      <c r="AD7598" s="7" t="str">
        <f>IFERROR(VLOOKUP(J7598,'Chuyển Mã'!$B$3:$C$9,2,0),"")</f>
        <v/>
      </c>
      <c r="AE7598" s="7">
        <f t="shared" si="927"/>
        <v>0</v>
      </c>
      <c r="AF7598" s="7">
        <f t="shared" si="928"/>
        <v>0</v>
      </c>
    </row>
    <row r="7599" spans="30:32" x14ac:dyDescent="0.25">
      <c r="AD7599" s="7" t="str">
        <f>IFERROR(VLOOKUP(J7599,'Chuyển Mã'!$B$3:$C$9,2,0),"")</f>
        <v/>
      </c>
      <c r="AE7599" s="7">
        <f t="shared" si="927"/>
        <v>0</v>
      </c>
      <c r="AF7599" s="7">
        <f t="shared" si="928"/>
        <v>0</v>
      </c>
    </row>
    <row r="7600" spans="30:32" x14ac:dyDescent="0.25">
      <c r="AD7600" s="7" t="str">
        <f>IFERROR(VLOOKUP(J7600,'Chuyển Mã'!$B$3:$C$9,2,0),"")</f>
        <v/>
      </c>
      <c r="AE7600" s="7">
        <f t="shared" si="927"/>
        <v>0</v>
      </c>
      <c r="AF7600" s="7">
        <f t="shared" si="928"/>
        <v>0</v>
      </c>
    </row>
    <row r="7601" spans="30:32" x14ac:dyDescent="0.25">
      <c r="AD7601" s="7" t="str">
        <f>IFERROR(VLOOKUP(J7601,'Chuyển Mã'!$B$3:$C$9,2,0),"")</f>
        <v/>
      </c>
      <c r="AE7601" s="7">
        <f t="shared" si="927"/>
        <v>0</v>
      </c>
      <c r="AF7601" s="7">
        <f t="shared" si="928"/>
        <v>0</v>
      </c>
    </row>
    <row r="7602" spans="30:32" x14ac:dyDescent="0.25">
      <c r="AD7602" s="7" t="str">
        <f>IFERROR(VLOOKUP(J7602,'Chuyển Mã'!$B$3:$C$9,2,0),"")</f>
        <v/>
      </c>
      <c r="AE7602" s="7">
        <f t="shared" si="927"/>
        <v>0</v>
      </c>
      <c r="AF7602" s="7">
        <f t="shared" si="928"/>
        <v>0</v>
      </c>
    </row>
    <row r="7603" spans="30:32" x14ac:dyDescent="0.25">
      <c r="AD7603" s="7" t="str">
        <f>IFERROR(VLOOKUP(J7603,'Chuyển Mã'!$B$3:$C$9,2,0),"")</f>
        <v/>
      </c>
      <c r="AE7603" s="7">
        <f t="shared" si="927"/>
        <v>0</v>
      </c>
      <c r="AF7603" s="7">
        <f t="shared" si="928"/>
        <v>0</v>
      </c>
    </row>
    <row r="7604" spans="30:32" x14ac:dyDescent="0.25">
      <c r="AD7604" s="7" t="str">
        <f>IFERROR(VLOOKUP(J7604,'Chuyển Mã'!$B$3:$C$9,2,0),"")</f>
        <v/>
      </c>
      <c r="AE7604" s="7">
        <f t="shared" si="927"/>
        <v>0</v>
      </c>
      <c r="AF7604" s="7">
        <f t="shared" si="928"/>
        <v>0</v>
      </c>
    </row>
    <row r="7605" spans="30:32" x14ac:dyDescent="0.25">
      <c r="AD7605" s="7" t="str">
        <f>IFERROR(VLOOKUP(J7605,'Chuyển Mã'!$B$3:$C$9,2,0),"")</f>
        <v/>
      </c>
      <c r="AE7605" s="7">
        <f t="shared" si="927"/>
        <v>0</v>
      </c>
      <c r="AF7605" s="7">
        <f t="shared" si="928"/>
        <v>0</v>
      </c>
    </row>
    <row r="7606" spans="30:32" x14ac:dyDescent="0.25">
      <c r="AD7606" s="7" t="str">
        <f>IFERROR(VLOOKUP(J7606,'Chuyển Mã'!$B$3:$C$9,2,0),"")</f>
        <v/>
      </c>
      <c r="AE7606" s="7">
        <f t="shared" si="927"/>
        <v>0</v>
      </c>
      <c r="AF7606" s="7">
        <f t="shared" si="928"/>
        <v>0</v>
      </c>
    </row>
    <row r="7607" spans="30:32" x14ac:dyDescent="0.25">
      <c r="AD7607" s="7" t="str">
        <f>IFERROR(VLOOKUP(J7607,'Chuyển Mã'!$B$3:$C$9,2,0),"")</f>
        <v/>
      </c>
      <c r="AE7607" s="7">
        <f t="shared" si="927"/>
        <v>0</v>
      </c>
      <c r="AF7607" s="7">
        <f t="shared" si="928"/>
        <v>0</v>
      </c>
    </row>
    <row r="7608" spans="30:32" x14ac:dyDescent="0.25">
      <c r="AD7608" s="7" t="str">
        <f>IFERROR(VLOOKUP(J7608,'Chuyển Mã'!$B$3:$C$9,2,0),"")</f>
        <v/>
      </c>
      <c r="AE7608" s="7">
        <f t="shared" si="927"/>
        <v>0</v>
      </c>
      <c r="AF7608" s="7">
        <f t="shared" si="928"/>
        <v>0</v>
      </c>
    </row>
    <row r="7609" spans="30:32" x14ac:dyDescent="0.25">
      <c r="AD7609" s="7" t="str">
        <f>IFERROR(VLOOKUP(J7609,'Chuyển Mã'!$B$3:$C$9,2,0),"")</f>
        <v/>
      </c>
      <c r="AE7609" s="7">
        <f t="shared" si="927"/>
        <v>0</v>
      </c>
      <c r="AF7609" s="7">
        <f t="shared" si="928"/>
        <v>0</v>
      </c>
    </row>
    <row r="7610" spans="30:32" x14ac:dyDescent="0.25">
      <c r="AD7610" s="7" t="str">
        <f>IFERROR(VLOOKUP(J7610,'Chuyển Mã'!$B$3:$C$9,2,0),"")</f>
        <v/>
      </c>
      <c r="AE7610" s="7">
        <f t="shared" si="927"/>
        <v>0</v>
      </c>
      <c r="AF7610" s="7">
        <f t="shared" si="928"/>
        <v>0</v>
      </c>
    </row>
    <row r="7611" spans="30:32" x14ac:dyDescent="0.25">
      <c r="AD7611" s="7" t="str">
        <f>IFERROR(VLOOKUP(J7611,'Chuyển Mã'!$B$3:$C$9,2,0),"")</f>
        <v/>
      </c>
      <c r="AE7611" s="7">
        <f t="shared" si="927"/>
        <v>0</v>
      </c>
      <c r="AF7611" s="7">
        <f t="shared" si="928"/>
        <v>0</v>
      </c>
    </row>
    <row r="7612" spans="30:32" x14ac:dyDescent="0.25">
      <c r="AD7612" s="7" t="str">
        <f>IFERROR(VLOOKUP(J7612,'Chuyển Mã'!$B$3:$C$9,2,0),"")</f>
        <v/>
      </c>
      <c r="AE7612" s="7">
        <f t="shared" si="927"/>
        <v>0</v>
      </c>
      <c r="AF7612" s="7">
        <f t="shared" si="928"/>
        <v>0</v>
      </c>
    </row>
    <row r="7613" spans="30:32" x14ac:dyDescent="0.25">
      <c r="AD7613" s="7" t="str">
        <f>IFERROR(VLOOKUP(J7613,'Chuyển Mã'!$B$3:$C$9,2,0),"")</f>
        <v/>
      </c>
      <c r="AE7613" s="7">
        <f t="shared" si="927"/>
        <v>0</v>
      </c>
      <c r="AF7613" s="7">
        <f t="shared" si="928"/>
        <v>0</v>
      </c>
    </row>
    <row r="7614" spans="30:32" x14ac:dyDescent="0.25">
      <c r="AD7614" s="7" t="str">
        <f>IFERROR(VLOOKUP(J7614,'Chuyển Mã'!$B$3:$C$9,2,0),"")</f>
        <v/>
      </c>
      <c r="AE7614" s="7">
        <f t="shared" si="927"/>
        <v>0</v>
      </c>
      <c r="AF7614" s="7">
        <f t="shared" si="928"/>
        <v>0</v>
      </c>
    </row>
    <row r="7615" spans="30:32" x14ac:dyDescent="0.25">
      <c r="AD7615" s="7" t="str">
        <f>IFERROR(VLOOKUP(J7615,'Chuyển Mã'!$B$3:$C$9,2,0),"")</f>
        <v/>
      </c>
      <c r="AE7615" s="7">
        <f t="shared" si="927"/>
        <v>0</v>
      </c>
      <c r="AF7615" s="7">
        <f t="shared" si="928"/>
        <v>0</v>
      </c>
    </row>
    <row r="7616" spans="30:32" x14ac:dyDescent="0.25">
      <c r="AD7616" s="7" t="str">
        <f>IFERROR(VLOOKUP(J7616,'Chuyển Mã'!$B$3:$C$9,2,0),"")</f>
        <v/>
      </c>
      <c r="AE7616" s="7">
        <f t="shared" si="927"/>
        <v>0</v>
      </c>
      <c r="AF7616" s="7">
        <f t="shared" si="928"/>
        <v>0</v>
      </c>
    </row>
    <row r="7617" spans="30:32" x14ac:dyDescent="0.25">
      <c r="AD7617" s="7" t="str">
        <f>IFERROR(VLOOKUP(J7617,'Chuyển Mã'!$B$3:$C$9,2,0),"")</f>
        <v/>
      </c>
      <c r="AE7617" s="7">
        <f t="shared" si="927"/>
        <v>0</v>
      </c>
      <c r="AF7617" s="7">
        <f t="shared" si="928"/>
        <v>0</v>
      </c>
    </row>
    <row r="7618" spans="30:32" x14ac:dyDescent="0.25">
      <c r="AD7618" s="7" t="str">
        <f>IFERROR(VLOOKUP(J7618,'Chuyển Mã'!$B$3:$C$9,2,0),"")</f>
        <v/>
      </c>
      <c r="AE7618" s="7">
        <f t="shared" si="927"/>
        <v>0</v>
      </c>
      <c r="AF7618" s="7">
        <f t="shared" si="928"/>
        <v>0</v>
      </c>
    </row>
    <row r="7619" spans="30:32" x14ac:dyDescent="0.25">
      <c r="AD7619" s="7" t="str">
        <f>IFERROR(VLOOKUP(J7619,'Chuyển Mã'!$B$3:$C$9,2,0),"")</f>
        <v/>
      </c>
      <c r="AE7619" s="7">
        <f t="shared" ref="AE7619:AE7682" si="929">IFERROR(L7619,"")</f>
        <v>0</v>
      </c>
      <c r="AF7619" s="7">
        <f t="shared" ref="AF7619:AF7682" si="930">R7619</f>
        <v>0</v>
      </c>
    </row>
    <row r="7620" spans="30:32" x14ac:dyDescent="0.25">
      <c r="AD7620" s="7" t="str">
        <f>IFERROR(VLOOKUP(J7620,'Chuyển Mã'!$B$3:$C$9,2,0),"")</f>
        <v/>
      </c>
      <c r="AE7620" s="7">
        <f t="shared" si="929"/>
        <v>0</v>
      </c>
      <c r="AF7620" s="7">
        <f t="shared" si="930"/>
        <v>0</v>
      </c>
    </row>
    <row r="7621" spans="30:32" x14ac:dyDescent="0.25">
      <c r="AD7621" s="7" t="str">
        <f>IFERROR(VLOOKUP(J7621,'Chuyển Mã'!$B$3:$C$9,2,0),"")</f>
        <v/>
      </c>
      <c r="AE7621" s="7">
        <f t="shared" si="929"/>
        <v>0</v>
      </c>
      <c r="AF7621" s="7">
        <f t="shared" si="930"/>
        <v>0</v>
      </c>
    </row>
    <row r="7622" spans="30:32" x14ac:dyDescent="0.25">
      <c r="AD7622" s="7" t="str">
        <f>IFERROR(VLOOKUP(J7622,'Chuyển Mã'!$B$3:$C$9,2,0),"")</f>
        <v/>
      </c>
      <c r="AE7622" s="7">
        <f t="shared" si="929"/>
        <v>0</v>
      </c>
      <c r="AF7622" s="7">
        <f t="shared" si="930"/>
        <v>0</v>
      </c>
    </row>
    <row r="7623" spans="30:32" x14ac:dyDescent="0.25">
      <c r="AD7623" s="7" t="str">
        <f>IFERROR(VLOOKUP(J7623,'Chuyển Mã'!$B$3:$C$9,2,0),"")</f>
        <v/>
      </c>
      <c r="AE7623" s="7">
        <f t="shared" si="929"/>
        <v>0</v>
      </c>
      <c r="AF7623" s="7">
        <f t="shared" si="930"/>
        <v>0</v>
      </c>
    </row>
    <row r="7624" spans="30:32" x14ac:dyDescent="0.25">
      <c r="AD7624" s="7" t="str">
        <f>IFERROR(VLOOKUP(J7624,'Chuyển Mã'!$B$3:$C$9,2,0),"")</f>
        <v/>
      </c>
      <c r="AE7624" s="7">
        <f t="shared" si="929"/>
        <v>0</v>
      </c>
      <c r="AF7624" s="7">
        <f t="shared" si="930"/>
        <v>0</v>
      </c>
    </row>
    <row r="7625" spans="30:32" x14ac:dyDescent="0.25">
      <c r="AD7625" s="7" t="str">
        <f>IFERROR(VLOOKUP(J7625,'Chuyển Mã'!$B$3:$C$9,2,0),"")</f>
        <v/>
      </c>
      <c r="AE7625" s="7">
        <f t="shared" si="929"/>
        <v>0</v>
      </c>
      <c r="AF7625" s="7">
        <f t="shared" si="930"/>
        <v>0</v>
      </c>
    </row>
    <row r="7626" spans="30:32" x14ac:dyDescent="0.25">
      <c r="AD7626" s="7" t="str">
        <f>IFERROR(VLOOKUP(J7626,'Chuyển Mã'!$B$3:$C$9,2,0),"")</f>
        <v/>
      </c>
      <c r="AE7626" s="7">
        <f t="shared" si="929"/>
        <v>0</v>
      </c>
      <c r="AF7626" s="7">
        <f t="shared" si="930"/>
        <v>0</v>
      </c>
    </row>
    <row r="7627" spans="30:32" x14ac:dyDescent="0.25">
      <c r="AD7627" s="7" t="str">
        <f>IFERROR(VLOOKUP(J7627,'Chuyển Mã'!$B$3:$C$9,2,0),"")</f>
        <v/>
      </c>
      <c r="AE7627" s="7">
        <f t="shared" si="929"/>
        <v>0</v>
      </c>
      <c r="AF7627" s="7">
        <f t="shared" si="930"/>
        <v>0</v>
      </c>
    </row>
    <row r="7628" spans="30:32" x14ac:dyDescent="0.25">
      <c r="AD7628" s="7" t="str">
        <f>IFERROR(VLOOKUP(J7628,'Chuyển Mã'!$B$3:$C$9,2,0),"")</f>
        <v/>
      </c>
      <c r="AE7628" s="7">
        <f t="shared" si="929"/>
        <v>0</v>
      </c>
      <c r="AF7628" s="7">
        <f t="shared" si="930"/>
        <v>0</v>
      </c>
    </row>
    <row r="7629" spans="30:32" x14ac:dyDescent="0.25">
      <c r="AD7629" s="7" t="str">
        <f>IFERROR(VLOOKUP(J7629,'Chuyển Mã'!$B$3:$C$9,2,0),"")</f>
        <v/>
      </c>
      <c r="AE7629" s="7">
        <f t="shared" si="929"/>
        <v>0</v>
      </c>
      <c r="AF7629" s="7">
        <f t="shared" si="930"/>
        <v>0</v>
      </c>
    </row>
    <row r="7630" spans="30:32" x14ac:dyDescent="0.25">
      <c r="AD7630" s="7" t="str">
        <f>IFERROR(VLOOKUP(J7630,'Chuyển Mã'!$B$3:$C$9,2,0),"")</f>
        <v/>
      </c>
      <c r="AE7630" s="7">
        <f t="shared" si="929"/>
        <v>0</v>
      </c>
      <c r="AF7630" s="7">
        <f t="shared" si="930"/>
        <v>0</v>
      </c>
    </row>
    <row r="7631" spans="30:32" x14ac:dyDescent="0.25">
      <c r="AD7631" s="7" t="str">
        <f>IFERROR(VLOOKUP(J7631,'Chuyển Mã'!$B$3:$C$9,2,0),"")</f>
        <v/>
      </c>
      <c r="AE7631" s="7">
        <f t="shared" si="929"/>
        <v>0</v>
      </c>
      <c r="AF7631" s="7">
        <f t="shared" si="930"/>
        <v>0</v>
      </c>
    </row>
    <row r="7632" spans="30:32" x14ac:dyDescent="0.25">
      <c r="AD7632" s="7" t="str">
        <f>IFERROR(VLOOKUP(J7632,'Chuyển Mã'!$B$3:$C$9,2,0),"")</f>
        <v/>
      </c>
      <c r="AE7632" s="7">
        <f t="shared" si="929"/>
        <v>0</v>
      </c>
      <c r="AF7632" s="7">
        <f t="shared" si="930"/>
        <v>0</v>
      </c>
    </row>
    <row r="7633" spans="30:32" x14ac:dyDescent="0.25">
      <c r="AD7633" s="7" t="str">
        <f>IFERROR(VLOOKUP(J7633,'Chuyển Mã'!$B$3:$C$9,2,0),"")</f>
        <v/>
      </c>
      <c r="AE7633" s="7">
        <f t="shared" si="929"/>
        <v>0</v>
      </c>
      <c r="AF7633" s="7">
        <f t="shared" si="930"/>
        <v>0</v>
      </c>
    </row>
    <row r="7634" spans="30:32" x14ac:dyDescent="0.25">
      <c r="AD7634" s="7" t="str">
        <f>IFERROR(VLOOKUP(J7634,'Chuyển Mã'!$B$3:$C$9,2,0),"")</f>
        <v/>
      </c>
      <c r="AE7634" s="7">
        <f t="shared" si="929"/>
        <v>0</v>
      </c>
      <c r="AF7634" s="7">
        <f t="shared" si="930"/>
        <v>0</v>
      </c>
    </row>
    <row r="7635" spans="30:32" x14ac:dyDescent="0.25">
      <c r="AD7635" s="7" t="str">
        <f>IFERROR(VLOOKUP(J7635,'Chuyển Mã'!$B$3:$C$9,2,0),"")</f>
        <v/>
      </c>
      <c r="AE7635" s="7">
        <f t="shared" si="929"/>
        <v>0</v>
      </c>
      <c r="AF7635" s="7">
        <f t="shared" si="930"/>
        <v>0</v>
      </c>
    </row>
    <row r="7636" spans="30:32" x14ac:dyDescent="0.25">
      <c r="AD7636" s="7" t="str">
        <f>IFERROR(VLOOKUP(J7636,'Chuyển Mã'!$B$3:$C$9,2,0),"")</f>
        <v/>
      </c>
      <c r="AE7636" s="7">
        <f t="shared" si="929"/>
        <v>0</v>
      </c>
      <c r="AF7636" s="7">
        <f t="shared" si="930"/>
        <v>0</v>
      </c>
    </row>
    <row r="7637" spans="30:32" x14ac:dyDescent="0.25">
      <c r="AD7637" s="7" t="str">
        <f>IFERROR(VLOOKUP(J7637,'Chuyển Mã'!$B$3:$C$9,2,0),"")</f>
        <v/>
      </c>
      <c r="AE7637" s="7">
        <f t="shared" si="929"/>
        <v>0</v>
      </c>
      <c r="AF7637" s="7">
        <f t="shared" si="930"/>
        <v>0</v>
      </c>
    </row>
    <row r="7638" spans="30:32" x14ac:dyDescent="0.25">
      <c r="AD7638" s="7" t="str">
        <f>IFERROR(VLOOKUP(J7638,'Chuyển Mã'!$B$3:$C$9,2,0),"")</f>
        <v/>
      </c>
      <c r="AE7638" s="7">
        <f t="shared" si="929"/>
        <v>0</v>
      </c>
      <c r="AF7638" s="7">
        <f t="shared" si="930"/>
        <v>0</v>
      </c>
    </row>
    <row r="7639" spans="30:32" x14ac:dyDescent="0.25">
      <c r="AD7639" s="7" t="str">
        <f>IFERROR(VLOOKUP(J7639,'Chuyển Mã'!$B$3:$C$9,2,0),"")</f>
        <v/>
      </c>
      <c r="AE7639" s="7">
        <f t="shared" si="929"/>
        <v>0</v>
      </c>
      <c r="AF7639" s="7">
        <f t="shared" si="930"/>
        <v>0</v>
      </c>
    </row>
    <row r="7640" spans="30:32" x14ac:dyDescent="0.25">
      <c r="AD7640" s="7" t="str">
        <f>IFERROR(VLOOKUP(J7640,'Chuyển Mã'!$B$3:$C$9,2,0),"")</f>
        <v/>
      </c>
      <c r="AE7640" s="7">
        <f t="shared" si="929"/>
        <v>0</v>
      </c>
      <c r="AF7640" s="7">
        <f t="shared" si="930"/>
        <v>0</v>
      </c>
    </row>
    <row r="7641" spans="30:32" x14ac:dyDescent="0.25">
      <c r="AD7641" s="7" t="str">
        <f>IFERROR(VLOOKUP(J7641,'Chuyển Mã'!$B$3:$C$9,2,0),"")</f>
        <v/>
      </c>
      <c r="AE7641" s="7">
        <f t="shared" si="929"/>
        <v>0</v>
      </c>
      <c r="AF7641" s="7">
        <f t="shared" si="930"/>
        <v>0</v>
      </c>
    </row>
    <row r="7642" spans="30:32" x14ac:dyDescent="0.25">
      <c r="AD7642" s="7" t="str">
        <f>IFERROR(VLOOKUP(J7642,'Chuyển Mã'!$B$3:$C$9,2,0),"")</f>
        <v/>
      </c>
      <c r="AE7642" s="7">
        <f t="shared" si="929"/>
        <v>0</v>
      </c>
      <c r="AF7642" s="7">
        <f t="shared" si="930"/>
        <v>0</v>
      </c>
    </row>
    <row r="7643" spans="30:32" x14ac:dyDescent="0.25">
      <c r="AD7643" s="7" t="str">
        <f>IFERROR(VLOOKUP(J7643,'Chuyển Mã'!$B$3:$C$9,2,0),"")</f>
        <v/>
      </c>
      <c r="AE7643" s="7">
        <f t="shared" si="929"/>
        <v>0</v>
      </c>
      <c r="AF7643" s="7">
        <f t="shared" si="930"/>
        <v>0</v>
      </c>
    </row>
    <row r="7644" spans="30:32" x14ac:dyDescent="0.25">
      <c r="AD7644" s="7" t="str">
        <f>IFERROR(VLOOKUP(J7644,'Chuyển Mã'!$B$3:$C$9,2,0),"")</f>
        <v/>
      </c>
      <c r="AE7644" s="7">
        <f t="shared" si="929"/>
        <v>0</v>
      </c>
      <c r="AF7644" s="7">
        <f t="shared" si="930"/>
        <v>0</v>
      </c>
    </row>
    <row r="7645" spans="30:32" x14ac:dyDescent="0.25">
      <c r="AD7645" s="7" t="str">
        <f>IFERROR(VLOOKUP(J7645,'Chuyển Mã'!$B$3:$C$9,2,0),"")</f>
        <v/>
      </c>
      <c r="AE7645" s="7">
        <f t="shared" si="929"/>
        <v>0</v>
      </c>
      <c r="AF7645" s="7">
        <f t="shared" si="930"/>
        <v>0</v>
      </c>
    </row>
    <row r="7646" spans="30:32" x14ac:dyDescent="0.25">
      <c r="AD7646" s="7" t="str">
        <f>IFERROR(VLOOKUP(J7646,'Chuyển Mã'!$B$3:$C$9,2,0),"")</f>
        <v/>
      </c>
      <c r="AE7646" s="7">
        <f t="shared" si="929"/>
        <v>0</v>
      </c>
      <c r="AF7646" s="7">
        <f t="shared" si="930"/>
        <v>0</v>
      </c>
    </row>
    <row r="7647" spans="30:32" x14ac:dyDescent="0.25">
      <c r="AD7647" s="7" t="str">
        <f>IFERROR(VLOOKUP(J7647,'Chuyển Mã'!$B$3:$C$9,2,0),"")</f>
        <v/>
      </c>
      <c r="AE7647" s="7">
        <f t="shared" si="929"/>
        <v>0</v>
      </c>
      <c r="AF7647" s="7">
        <f t="shared" si="930"/>
        <v>0</v>
      </c>
    </row>
    <row r="7648" spans="30:32" x14ac:dyDescent="0.25">
      <c r="AD7648" s="7" t="str">
        <f>IFERROR(VLOOKUP(J7648,'Chuyển Mã'!$B$3:$C$9,2,0),"")</f>
        <v/>
      </c>
      <c r="AE7648" s="7">
        <f t="shared" si="929"/>
        <v>0</v>
      </c>
      <c r="AF7648" s="7">
        <f t="shared" si="930"/>
        <v>0</v>
      </c>
    </row>
    <row r="7649" spans="30:32" x14ac:dyDescent="0.25">
      <c r="AD7649" s="7" t="str">
        <f>IFERROR(VLOOKUP(J7649,'Chuyển Mã'!$B$3:$C$9,2,0),"")</f>
        <v/>
      </c>
      <c r="AE7649" s="7">
        <f t="shared" si="929"/>
        <v>0</v>
      </c>
      <c r="AF7649" s="7">
        <f t="shared" si="930"/>
        <v>0</v>
      </c>
    </row>
    <row r="7650" spans="30:32" x14ac:dyDescent="0.25">
      <c r="AD7650" s="7" t="str">
        <f>IFERROR(VLOOKUP(J7650,'Chuyển Mã'!$B$3:$C$9,2,0),"")</f>
        <v/>
      </c>
      <c r="AE7650" s="7">
        <f t="shared" si="929"/>
        <v>0</v>
      </c>
      <c r="AF7650" s="7">
        <f t="shared" si="930"/>
        <v>0</v>
      </c>
    </row>
    <row r="7651" spans="30:32" x14ac:dyDescent="0.25">
      <c r="AD7651" s="7" t="str">
        <f>IFERROR(VLOOKUP(J7651,'Chuyển Mã'!$B$3:$C$9,2,0),"")</f>
        <v/>
      </c>
      <c r="AE7651" s="7">
        <f t="shared" si="929"/>
        <v>0</v>
      </c>
      <c r="AF7651" s="7">
        <f t="shared" si="930"/>
        <v>0</v>
      </c>
    </row>
    <row r="7652" spans="30:32" x14ac:dyDescent="0.25">
      <c r="AD7652" s="7" t="str">
        <f>IFERROR(VLOOKUP(J7652,'Chuyển Mã'!$B$3:$C$9,2,0),"")</f>
        <v/>
      </c>
      <c r="AE7652" s="7">
        <f t="shared" si="929"/>
        <v>0</v>
      </c>
      <c r="AF7652" s="7">
        <f t="shared" si="930"/>
        <v>0</v>
      </c>
    </row>
    <row r="7653" spans="30:32" x14ac:dyDescent="0.25">
      <c r="AD7653" s="7" t="str">
        <f>IFERROR(VLOOKUP(J7653,'Chuyển Mã'!$B$3:$C$9,2,0),"")</f>
        <v/>
      </c>
      <c r="AE7653" s="7">
        <f t="shared" si="929"/>
        <v>0</v>
      </c>
      <c r="AF7653" s="7">
        <f t="shared" si="930"/>
        <v>0</v>
      </c>
    </row>
    <row r="7654" spans="30:32" x14ac:dyDescent="0.25">
      <c r="AD7654" s="7" t="str">
        <f>IFERROR(VLOOKUP(J7654,'Chuyển Mã'!$B$3:$C$9,2,0),"")</f>
        <v/>
      </c>
      <c r="AE7654" s="7">
        <f t="shared" si="929"/>
        <v>0</v>
      </c>
      <c r="AF7654" s="7">
        <f t="shared" si="930"/>
        <v>0</v>
      </c>
    </row>
    <row r="7655" spans="30:32" x14ac:dyDescent="0.25">
      <c r="AD7655" s="7" t="str">
        <f>IFERROR(VLOOKUP(J7655,'Chuyển Mã'!$B$3:$C$9,2,0),"")</f>
        <v/>
      </c>
      <c r="AE7655" s="7">
        <f t="shared" si="929"/>
        <v>0</v>
      </c>
      <c r="AF7655" s="7">
        <f t="shared" si="930"/>
        <v>0</v>
      </c>
    </row>
    <row r="7656" spans="30:32" x14ac:dyDescent="0.25">
      <c r="AD7656" s="7" t="str">
        <f>IFERROR(VLOOKUP(J7656,'Chuyển Mã'!$B$3:$C$9,2,0),"")</f>
        <v/>
      </c>
      <c r="AE7656" s="7">
        <f t="shared" si="929"/>
        <v>0</v>
      </c>
      <c r="AF7656" s="7">
        <f t="shared" si="930"/>
        <v>0</v>
      </c>
    </row>
    <row r="7657" spans="30:32" x14ac:dyDescent="0.25">
      <c r="AD7657" s="7" t="str">
        <f>IFERROR(VLOOKUP(J7657,'Chuyển Mã'!$B$3:$C$9,2,0),"")</f>
        <v/>
      </c>
      <c r="AE7657" s="7">
        <f t="shared" si="929"/>
        <v>0</v>
      </c>
      <c r="AF7657" s="7">
        <f t="shared" si="930"/>
        <v>0</v>
      </c>
    </row>
    <row r="7658" spans="30:32" x14ac:dyDescent="0.25">
      <c r="AD7658" s="7" t="str">
        <f>IFERROR(VLOOKUP(J7658,'Chuyển Mã'!$B$3:$C$9,2,0),"")</f>
        <v/>
      </c>
      <c r="AE7658" s="7">
        <f t="shared" si="929"/>
        <v>0</v>
      </c>
      <c r="AF7658" s="7">
        <f t="shared" si="930"/>
        <v>0</v>
      </c>
    </row>
    <row r="7659" spans="30:32" x14ac:dyDescent="0.25">
      <c r="AD7659" s="7" t="str">
        <f>IFERROR(VLOOKUP(J7659,'Chuyển Mã'!$B$3:$C$9,2,0),"")</f>
        <v/>
      </c>
      <c r="AE7659" s="7">
        <f t="shared" si="929"/>
        <v>0</v>
      </c>
      <c r="AF7659" s="7">
        <f t="shared" si="930"/>
        <v>0</v>
      </c>
    </row>
    <row r="7660" spans="30:32" x14ac:dyDescent="0.25">
      <c r="AD7660" s="7" t="str">
        <f>IFERROR(VLOOKUP(J7660,'Chuyển Mã'!$B$3:$C$9,2,0),"")</f>
        <v/>
      </c>
      <c r="AE7660" s="7">
        <f t="shared" si="929"/>
        <v>0</v>
      </c>
      <c r="AF7660" s="7">
        <f t="shared" si="930"/>
        <v>0</v>
      </c>
    </row>
    <row r="7661" spans="30:32" x14ac:dyDescent="0.25">
      <c r="AD7661" s="7" t="str">
        <f>IFERROR(VLOOKUP(J7661,'Chuyển Mã'!$B$3:$C$9,2,0),"")</f>
        <v/>
      </c>
      <c r="AE7661" s="7">
        <f t="shared" si="929"/>
        <v>0</v>
      </c>
      <c r="AF7661" s="7">
        <f t="shared" si="930"/>
        <v>0</v>
      </c>
    </row>
    <row r="7662" spans="30:32" x14ac:dyDescent="0.25">
      <c r="AD7662" s="7" t="str">
        <f>IFERROR(VLOOKUP(J7662,'Chuyển Mã'!$B$3:$C$9,2,0),"")</f>
        <v/>
      </c>
      <c r="AE7662" s="7">
        <f t="shared" si="929"/>
        <v>0</v>
      </c>
      <c r="AF7662" s="7">
        <f t="shared" si="930"/>
        <v>0</v>
      </c>
    </row>
    <row r="7663" spans="30:32" x14ac:dyDescent="0.25">
      <c r="AD7663" s="7" t="str">
        <f>IFERROR(VLOOKUP(J7663,'Chuyển Mã'!$B$3:$C$9,2,0),"")</f>
        <v/>
      </c>
      <c r="AE7663" s="7">
        <f t="shared" si="929"/>
        <v>0</v>
      </c>
      <c r="AF7663" s="7">
        <f t="shared" si="930"/>
        <v>0</v>
      </c>
    </row>
    <row r="7664" spans="30:32" x14ac:dyDescent="0.25">
      <c r="AD7664" s="7" t="str">
        <f>IFERROR(VLOOKUP(J7664,'Chuyển Mã'!$B$3:$C$9,2,0),"")</f>
        <v/>
      </c>
      <c r="AE7664" s="7">
        <f t="shared" si="929"/>
        <v>0</v>
      </c>
      <c r="AF7664" s="7">
        <f t="shared" si="930"/>
        <v>0</v>
      </c>
    </row>
    <row r="7665" spans="30:32" x14ac:dyDescent="0.25">
      <c r="AD7665" s="7" t="str">
        <f>IFERROR(VLOOKUP(J7665,'Chuyển Mã'!$B$3:$C$9,2,0),"")</f>
        <v/>
      </c>
      <c r="AE7665" s="7">
        <f t="shared" si="929"/>
        <v>0</v>
      </c>
      <c r="AF7665" s="7">
        <f t="shared" si="930"/>
        <v>0</v>
      </c>
    </row>
    <row r="7666" spans="30:32" x14ac:dyDescent="0.25">
      <c r="AD7666" s="7" t="str">
        <f>IFERROR(VLOOKUP(J7666,'Chuyển Mã'!$B$3:$C$9,2,0),"")</f>
        <v/>
      </c>
      <c r="AE7666" s="7">
        <f t="shared" si="929"/>
        <v>0</v>
      </c>
      <c r="AF7666" s="7">
        <f t="shared" si="930"/>
        <v>0</v>
      </c>
    </row>
    <row r="7667" spans="30:32" x14ac:dyDescent="0.25">
      <c r="AD7667" s="7" t="str">
        <f>IFERROR(VLOOKUP(J7667,'Chuyển Mã'!$B$3:$C$9,2,0),"")</f>
        <v/>
      </c>
      <c r="AE7667" s="7">
        <f t="shared" si="929"/>
        <v>0</v>
      </c>
      <c r="AF7667" s="7">
        <f t="shared" si="930"/>
        <v>0</v>
      </c>
    </row>
    <row r="7668" spans="30:32" x14ac:dyDescent="0.25">
      <c r="AD7668" s="7" t="str">
        <f>IFERROR(VLOOKUP(J7668,'Chuyển Mã'!$B$3:$C$9,2,0),"")</f>
        <v/>
      </c>
      <c r="AE7668" s="7">
        <f t="shared" si="929"/>
        <v>0</v>
      </c>
      <c r="AF7668" s="7">
        <f t="shared" si="930"/>
        <v>0</v>
      </c>
    </row>
    <row r="7669" spans="30:32" x14ac:dyDescent="0.25">
      <c r="AD7669" s="7" t="str">
        <f>IFERROR(VLOOKUP(J7669,'Chuyển Mã'!$B$3:$C$9,2,0),"")</f>
        <v/>
      </c>
      <c r="AE7669" s="7">
        <f t="shared" si="929"/>
        <v>0</v>
      </c>
      <c r="AF7669" s="7">
        <f t="shared" si="930"/>
        <v>0</v>
      </c>
    </row>
    <row r="7670" spans="30:32" x14ac:dyDescent="0.25">
      <c r="AD7670" s="7" t="str">
        <f>IFERROR(VLOOKUP(J7670,'Chuyển Mã'!$B$3:$C$9,2,0),"")</f>
        <v/>
      </c>
      <c r="AE7670" s="7">
        <f t="shared" si="929"/>
        <v>0</v>
      </c>
      <c r="AF7670" s="7">
        <f t="shared" si="930"/>
        <v>0</v>
      </c>
    </row>
    <row r="7671" spans="30:32" x14ac:dyDescent="0.25">
      <c r="AD7671" s="7" t="str">
        <f>IFERROR(VLOOKUP(J7671,'Chuyển Mã'!$B$3:$C$9,2,0),"")</f>
        <v/>
      </c>
      <c r="AE7671" s="7">
        <f t="shared" si="929"/>
        <v>0</v>
      </c>
      <c r="AF7671" s="7">
        <f t="shared" si="930"/>
        <v>0</v>
      </c>
    </row>
    <row r="7672" spans="30:32" x14ac:dyDescent="0.25">
      <c r="AD7672" s="7" t="str">
        <f>IFERROR(VLOOKUP(J7672,'Chuyển Mã'!$B$3:$C$9,2,0),"")</f>
        <v/>
      </c>
      <c r="AE7672" s="7">
        <f t="shared" si="929"/>
        <v>0</v>
      </c>
      <c r="AF7672" s="7">
        <f t="shared" si="930"/>
        <v>0</v>
      </c>
    </row>
    <row r="7673" spans="30:32" x14ac:dyDescent="0.25">
      <c r="AD7673" s="7" t="str">
        <f>IFERROR(VLOOKUP(J7673,'Chuyển Mã'!$B$3:$C$9,2,0),"")</f>
        <v/>
      </c>
      <c r="AE7673" s="7">
        <f t="shared" si="929"/>
        <v>0</v>
      </c>
      <c r="AF7673" s="7">
        <f t="shared" si="930"/>
        <v>0</v>
      </c>
    </row>
    <row r="7674" spans="30:32" x14ac:dyDescent="0.25">
      <c r="AD7674" s="7" t="str">
        <f>IFERROR(VLOOKUP(J7674,'Chuyển Mã'!$B$3:$C$9,2,0),"")</f>
        <v/>
      </c>
      <c r="AE7674" s="7">
        <f t="shared" si="929"/>
        <v>0</v>
      </c>
      <c r="AF7674" s="7">
        <f t="shared" si="930"/>
        <v>0</v>
      </c>
    </row>
    <row r="7675" spans="30:32" x14ac:dyDescent="0.25">
      <c r="AD7675" s="7" t="str">
        <f>IFERROR(VLOOKUP(J7675,'Chuyển Mã'!$B$3:$C$9,2,0),"")</f>
        <v/>
      </c>
      <c r="AE7675" s="7">
        <f t="shared" si="929"/>
        <v>0</v>
      </c>
      <c r="AF7675" s="7">
        <f t="shared" si="930"/>
        <v>0</v>
      </c>
    </row>
    <row r="7676" spans="30:32" x14ac:dyDescent="0.25">
      <c r="AD7676" s="7" t="str">
        <f>IFERROR(VLOOKUP(J7676,'Chuyển Mã'!$B$3:$C$9,2,0),"")</f>
        <v/>
      </c>
      <c r="AE7676" s="7">
        <f t="shared" si="929"/>
        <v>0</v>
      </c>
      <c r="AF7676" s="7">
        <f t="shared" si="930"/>
        <v>0</v>
      </c>
    </row>
    <row r="7677" spans="30:32" x14ac:dyDescent="0.25">
      <c r="AD7677" s="7" t="str">
        <f>IFERROR(VLOOKUP(J7677,'Chuyển Mã'!$B$3:$C$9,2,0),"")</f>
        <v/>
      </c>
      <c r="AE7677" s="7">
        <f t="shared" si="929"/>
        <v>0</v>
      </c>
      <c r="AF7677" s="7">
        <f t="shared" si="930"/>
        <v>0</v>
      </c>
    </row>
    <row r="7678" spans="30:32" x14ac:dyDescent="0.25">
      <c r="AD7678" s="7" t="str">
        <f>IFERROR(VLOOKUP(J7678,'Chuyển Mã'!$B$3:$C$9,2,0),"")</f>
        <v/>
      </c>
      <c r="AE7678" s="7">
        <f t="shared" si="929"/>
        <v>0</v>
      </c>
      <c r="AF7678" s="7">
        <f t="shared" si="930"/>
        <v>0</v>
      </c>
    </row>
    <row r="7679" spans="30:32" x14ac:dyDescent="0.25">
      <c r="AD7679" s="7" t="str">
        <f>IFERROR(VLOOKUP(J7679,'Chuyển Mã'!$B$3:$C$9,2,0),"")</f>
        <v/>
      </c>
      <c r="AE7679" s="7">
        <f t="shared" si="929"/>
        <v>0</v>
      </c>
      <c r="AF7679" s="7">
        <f t="shared" si="930"/>
        <v>0</v>
      </c>
    </row>
    <row r="7680" spans="30:32" x14ac:dyDescent="0.25">
      <c r="AD7680" s="7" t="str">
        <f>IFERROR(VLOOKUP(J7680,'Chuyển Mã'!$B$3:$C$9,2,0),"")</f>
        <v/>
      </c>
      <c r="AE7680" s="7">
        <f t="shared" si="929"/>
        <v>0</v>
      </c>
      <c r="AF7680" s="7">
        <f t="shared" si="930"/>
        <v>0</v>
      </c>
    </row>
    <row r="7681" spans="30:32" x14ac:dyDescent="0.25">
      <c r="AD7681" s="7" t="str">
        <f>IFERROR(VLOOKUP(J7681,'Chuyển Mã'!$B$3:$C$9,2,0),"")</f>
        <v/>
      </c>
      <c r="AE7681" s="7">
        <f t="shared" si="929"/>
        <v>0</v>
      </c>
      <c r="AF7681" s="7">
        <f t="shared" si="930"/>
        <v>0</v>
      </c>
    </row>
    <row r="7682" spans="30:32" x14ac:dyDescent="0.25">
      <c r="AD7682" s="7" t="str">
        <f>IFERROR(VLOOKUP(J7682,'Chuyển Mã'!$B$3:$C$9,2,0),"")</f>
        <v/>
      </c>
      <c r="AE7682" s="7">
        <f t="shared" si="929"/>
        <v>0</v>
      </c>
      <c r="AF7682" s="7">
        <f t="shared" si="930"/>
        <v>0</v>
      </c>
    </row>
    <row r="7683" spans="30:32" x14ac:dyDescent="0.25">
      <c r="AD7683" s="7" t="str">
        <f>IFERROR(VLOOKUP(J7683,'Chuyển Mã'!$B$3:$C$9,2,0),"")</f>
        <v/>
      </c>
      <c r="AE7683" s="7">
        <f t="shared" ref="AE7683:AE7746" si="931">IFERROR(L7683,"")</f>
        <v>0</v>
      </c>
      <c r="AF7683" s="7">
        <f t="shared" ref="AF7683:AF7746" si="932">R7683</f>
        <v>0</v>
      </c>
    </row>
    <row r="7684" spans="30:32" x14ac:dyDescent="0.25">
      <c r="AD7684" s="7" t="str">
        <f>IFERROR(VLOOKUP(J7684,'Chuyển Mã'!$B$3:$C$9,2,0),"")</f>
        <v/>
      </c>
      <c r="AE7684" s="7">
        <f t="shared" si="931"/>
        <v>0</v>
      </c>
      <c r="AF7684" s="7">
        <f t="shared" si="932"/>
        <v>0</v>
      </c>
    </row>
    <row r="7685" spans="30:32" x14ac:dyDescent="0.25">
      <c r="AD7685" s="7" t="str">
        <f>IFERROR(VLOOKUP(J7685,'Chuyển Mã'!$B$3:$C$9,2,0),"")</f>
        <v/>
      </c>
      <c r="AE7685" s="7">
        <f t="shared" si="931"/>
        <v>0</v>
      </c>
      <c r="AF7685" s="7">
        <f t="shared" si="932"/>
        <v>0</v>
      </c>
    </row>
    <row r="7686" spans="30:32" x14ac:dyDescent="0.25">
      <c r="AD7686" s="7" t="str">
        <f>IFERROR(VLOOKUP(J7686,'Chuyển Mã'!$B$3:$C$9,2,0),"")</f>
        <v/>
      </c>
      <c r="AE7686" s="7">
        <f t="shared" si="931"/>
        <v>0</v>
      </c>
      <c r="AF7686" s="7">
        <f t="shared" si="932"/>
        <v>0</v>
      </c>
    </row>
    <row r="7687" spans="30:32" x14ac:dyDescent="0.25">
      <c r="AD7687" s="7" t="str">
        <f>IFERROR(VLOOKUP(J7687,'Chuyển Mã'!$B$3:$C$9,2,0),"")</f>
        <v/>
      </c>
      <c r="AE7687" s="7">
        <f t="shared" si="931"/>
        <v>0</v>
      </c>
      <c r="AF7687" s="7">
        <f t="shared" si="932"/>
        <v>0</v>
      </c>
    </row>
    <row r="7688" spans="30:32" x14ac:dyDescent="0.25">
      <c r="AD7688" s="7" t="str">
        <f>IFERROR(VLOOKUP(J7688,'Chuyển Mã'!$B$3:$C$9,2,0),"")</f>
        <v/>
      </c>
      <c r="AE7688" s="7">
        <f t="shared" si="931"/>
        <v>0</v>
      </c>
      <c r="AF7688" s="7">
        <f t="shared" si="932"/>
        <v>0</v>
      </c>
    </row>
    <row r="7689" spans="30:32" x14ac:dyDescent="0.25">
      <c r="AD7689" s="7" t="str">
        <f>IFERROR(VLOOKUP(J7689,'Chuyển Mã'!$B$3:$C$9,2,0),"")</f>
        <v/>
      </c>
      <c r="AE7689" s="7">
        <f t="shared" si="931"/>
        <v>0</v>
      </c>
      <c r="AF7689" s="7">
        <f t="shared" si="932"/>
        <v>0</v>
      </c>
    </row>
    <row r="7690" spans="30:32" x14ac:dyDescent="0.25">
      <c r="AD7690" s="7" t="str">
        <f>IFERROR(VLOOKUP(J7690,'Chuyển Mã'!$B$3:$C$9,2,0),"")</f>
        <v/>
      </c>
      <c r="AE7690" s="7">
        <f t="shared" si="931"/>
        <v>0</v>
      </c>
      <c r="AF7690" s="7">
        <f t="shared" si="932"/>
        <v>0</v>
      </c>
    </row>
    <row r="7691" spans="30:32" x14ac:dyDescent="0.25">
      <c r="AD7691" s="7" t="str">
        <f>IFERROR(VLOOKUP(J7691,'Chuyển Mã'!$B$3:$C$9,2,0),"")</f>
        <v/>
      </c>
      <c r="AE7691" s="7">
        <f t="shared" si="931"/>
        <v>0</v>
      </c>
      <c r="AF7691" s="7">
        <f t="shared" si="932"/>
        <v>0</v>
      </c>
    </row>
    <row r="7692" spans="30:32" x14ac:dyDescent="0.25">
      <c r="AD7692" s="7" t="str">
        <f>IFERROR(VLOOKUP(J7692,'Chuyển Mã'!$B$3:$C$9,2,0),"")</f>
        <v/>
      </c>
      <c r="AE7692" s="7">
        <f t="shared" si="931"/>
        <v>0</v>
      </c>
      <c r="AF7692" s="7">
        <f t="shared" si="932"/>
        <v>0</v>
      </c>
    </row>
    <row r="7693" spans="30:32" x14ac:dyDescent="0.25">
      <c r="AD7693" s="7" t="str">
        <f>IFERROR(VLOOKUP(J7693,'Chuyển Mã'!$B$3:$C$9,2,0),"")</f>
        <v/>
      </c>
      <c r="AE7693" s="7">
        <f t="shared" si="931"/>
        <v>0</v>
      </c>
      <c r="AF7693" s="7">
        <f t="shared" si="932"/>
        <v>0</v>
      </c>
    </row>
    <row r="7694" spans="30:32" x14ac:dyDescent="0.25">
      <c r="AD7694" s="7" t="str">
        <f>IFERROR(VLOOKUP(J7694,'Chuyển Mã'!$B$3:$C$9,2,0),"")</f>
        <v/>
      </c>
      <c r="AE7694" s="7">
        <f t="shared" si="931"/>
        <v>0</v>
      </c>
      <c r="AF7694" s="7">
        <f t="shared" si="932"/>
        <v>0</v>
      </c>
    </row>
    <row r="7695" spans="30:32" x14ac:dyDescent="0.25">
      <c r="AD7695" s="7" t="str">
        <f>IFERROR(VLOOKUP(J7695,'Chuyển Mã'!$B$3:$C$9,2,0),"")</f>
        <v/>
      </c>
      <c r="AE7695" s="7">
        <f t="shared" si="931"/>
        <v>0</v>
      </c>
      <c r="AF7695" s="7">
        <f t="shared" si="932"/>
        <v>0</v>
      </c>
    </row>
    <row r="7696" spans="30:32" x14ac:dyDescent="0.25">
      <c r="AD7696" s="7" t="str">
        <f>IFERROR(VLOOKUP(J7696,'Chuyển Mã'!$B$3:$C$9,2,0),"")</f>
        <v/>
      </c>
      <c r="AE7696" s="7">
        <f t="shared" si="931"/>
        <v>0</v>
      </c>
      <c r="AF7696" s="7">
        <f t="shared" si="932"/>
        <v>0</v>
      </c>
    </row>
    <row r="7697" spans="30:32" x14ac:dyDescent="0.25">
      <c r="AD7697" s="7" t="str">
        <f>IFERROR(VLOOKUP(J7697,'Chuyển Mã'!$B$3:$C$9,2,0),"")</f>
        <v/>
      </c>
      <c r="AE7697" s="7">
        <f t="shared" si="931"/>
        <v>0</v>
      </c>
      <c r="AF7697" s="7">
        <f t="shared" si="932"/>
        <v>0</v>
      </c>
    </row>
    <row r="7698" spans="30:32" x14ac:dyDescent="0.25">
      <c r="AD7698" s="7" t="str">
        <f>IFERROR(VLOOKUP(J7698,'Chuyển Mã'!$B$3:$C$9,2,0),"")</f>
        <v/>
      </c>
      <c r="AE7698" s="7">
        <f t="shared" si="931"/>
        <v>0</v>
      </c>
      <c r="AF7698" s="7">
        <f t="shared" si="932"/>
        <v>0</v>
      </c>
    </row>
    <row r="7699" spans="30:32" x14ac:dyDescent="0.25">
      <c r="AD7699" s="7" t="str">
        <f>IFERROR(VLOOKUP(J7699,'Chuyển Mã'!$B$3:$C$9,2,0),"")</f>
        <v/>
      </c>
      <c r="AE7699" s="7">
        <f t="shared" si="931"/>
        <v>0</v>
      </c>
      <c r="AF7699" s="7">
        <f t="shared" si="932"/>
        <v>0</v>
      </c>
    </row>
    <row r="7700" spans="30:32" x14ac:dyDescent="0.25">
      <c r="AD7700" s="7" t="str">
        <f>IFERROR(VLOOKUP(J7700,'Chuyển Mã'!$B$3:$C$9,2,0),"")</f>
        <v/>
      </c>
      <c r="AE7700" s="7">
        <f t="shared" si="931"/>
        <v>0</v>
      </c>
      <c r="AF7700" s="7">
        <f t="shared" si="932"/>
        <v>0</v>
      </c>
    </row>
    <row r="7701" spans="30:32" x14ac:dyDescent="0.25">
      <c r="AD7701" s="7" t="str">
        <f>IFERROR(VLOOKUP(J7701,'Chuyển Mã'!$B$3:$C$9,2,0),"")</f>
        <v/>
      </c>
      <c r="AE7701" s="7">
        <f t="shared" si="931"/>
        <v>0</v>
      </c>
      <c r="AF7701" s="7">
        <f t="shared" si="932"/>
        <v>0</v>
      </c>
    </row>
    <row r="7702" spans="30:32" x14ac:dyDescent="0.25">
      <c r="AD7702" s="7" t="str">
        <f>IFERROR(VLOOKUP(J7702,'Chuyển Mã'!$B$3:$C$9,2,0),"")</f>
        <v/>
      </c>
      <c r="AE7702" s="7">
        <f t="shared" si="931"/>
        <v>0</v>
      </c>
      <c r="AF7702" s="7">
        <f t="shared" si="932"/>
        <v>0</v>
      </c>
    </row>
    <row r="7703" spans="30:32" x14ac:dyDescent="0.25">
      <c r="AD7703" s="7" t="str">
        <f>IFERROR(VLOOKUP(J7703,'Chuyển Mã'!$B$3:$C$9,2,0),"")</f>
        <v/>
      </c>
      <c r="AE7703" s="7">
        <f t="shared" si="931"/>
        <v>0</v>
      </c>
      <c r="AF7703" s="7">
        <f t="shared" si="932"/>
        <v>0</v>
      </c>
    </row>
    <row r="7704" spans="30:32" x14ac:dyDescent="0.25">
      <c r="AD7704" s="7" t="str">
        <f>IFERROR(VLOOKUP(J7704,'Chuyển Mã'!$B$3:$C$9,2,0),"")</f>
        <v/>
      </c>
      <c r="AE7704" s="7">
        <f t="shared" si="931"/>
        <v>0</v>
      </c>
      <c r="AF7704" s="7">
        <f t="shared" si="932"/>
        <v>0</v>
      </c>
    </row>
    <row r="7705" spans="30:32" x14ac:dyDescent="0.25">
      <c r="AD7705" s="7" t="str">
        <f>IFERROR(VLOOKUP(J7705,'Chuyển Mã'!$B$3:$C$9,2,0),"")</f>
        <v/>
      </c>
      <c r="AE7705" s="7">
        <f t="shared" si="931"/>
        <v>0</v>
      </c>
      <c r="AF7705" s="7">
        <f t="shared" si="932"/>
        <v>0</v>
      </c>
    </row>
    <row r="7706" spans="30:32" x14ac:dyDescent="0.25">
      <c r="AD7706" s="7" t="str">
        <f>IFERROR(VLOOKUP(J7706,'Chuyển Mã'!$B$3:$C$9,2,0),"")</f>
        <v/>
      </c>
      <c r="AE7706" s="7">
        <f t="shared" si="931"/>
        <v>0</v>
      </c>
      <c r="AF7706" s="7">
        <f t="shared" si="932"/>
        <v>0</v>
      </c>
    </row>
    <row r="7707" spans="30:32" x14ac:dyDescent="0.25">
      <c r="AD7707" s="7" t="str">
        <f>IFERROR(VLOOKUP(J7707,'Chuyển Mã'!$B$3:$C$9,2,0),"")</f>
        <v/>
      </c>
      <c r="AE7707" s="7">
        <f t="shared" si="931"/>
        <v>0</v>
      </c>
      <c r="AF7707" s="7">
        <f t="shared" si="932"/>
        <v>0</v>
      </c>
    </row>
    <row r="7708" spans="30:32" x14ac:dyDescent="0.25">
      <c r="AD7708" s="7" t="str">
        <f>IFERROR(VLOOKUP(J7708,'Chuyển Mã'!$B$3:$C$9,2,0),"")</f>
        <v/>
      </c>
      <c r="AE7708" s="7">
        <f t="shared" si="931"/>
        <v>0</v>
      </c>
      <c r="AF7708" s="7">
        <f t="shared" si="932"/>
        <v>0</v>
      </c>
    </row>
    <row r="7709" spans="30:32" x14ac:dyDescent="0.25">
      <c r="AD7709" s="7" t="str">
        <f>IFERROR(VLOOKUP(J7709,'Chuyển Mã'!$B$3:$C$9,2,0),"")</f>
        <v/>
      </c>
      <c r="AE7709" s="7">
        <f t="shared" si="931"/>
        <v>0</v>
      </c>
      <c r="AF7709" s="7">
        <f t="shared" si="932"/>
        <v>0</v>
      </c>
    </row>
    <row r="7710" spans="30:32" x14ac:dyDescent="0.25">
      <c r="AD7710" s="7" t="str">
        <f>IFERROR(VLOOKUP(J7710,'Chuyển Mã'!$B$3:$C$9,2,0),"")</f>
        <v/>
      </c>
      <c r="AE7710" s="7">
        <f t="shared" si="931"/>
        <v>0</v>
      </c>
      <c r="AF7710" s="7">
        <f t="shared" si="932"/>
        <v>0</v>
      </c>
    </row>
    <row r="7711" spans="30:32" x14ac:dyDescent="0.25">
      <c r="AD7711" s="7" t="str">
        <f>IFERROR(VLOOKUP(J7711,'Chuyển Mã'!$B$3:$C$9,2,0),"")</f>
        <v/>
      </c>
      <c r="AE7711" s="7">
        <f t="shared" si="931"/>
        <v>0</v>
      </c>
      <c r="AF7711" s="7">
        <f t="shared" si="932"/>
        <v>0</v>
      </c>
    </row>
    <row r="7712" spans="30:32" x14ac:dyDescent="0.25">
      <c r="AD7712" s="7" t="str">
        <f>IFERROR(VLOOKUP(J7712,'Chuyển Mã'!$B$3:$C$9,2,0),"")</f>
        <v/>
      </c>
      <c r="AE7712" s="7">
        <f t="shared" si="931"/>
        <v>0</v>
      </c>
      <c r="AF7712" s="7">
        <f t="shared" si="932"/>
        <v>0</v>
      </c>
    </row>
    <row r="7713" spans="30:32" x14ac:dyDescent="0.25">
      <c r="AD7713" s="7" t="str">
        <f>IFERROR(VLOOKUP(J7713,'Chuyển Mã'!$B$3:$C$9,2,0),"")</f>
        <v/>
      </c>
      <c r="AE7713" s="7">
        <f t="shared" si="931"/>
        <v>0</v>
      </c>
      <c r="AF7713" s="7">
        <f t="shared" si="932"/>
        <v>0</v>
      </c>
    </row>
    <row r="7714" spans="30:32" x14ac:dyDescent="0.25">
      <c r="AD7714" s="7" t="str">
        <f>IFERROR(VLOOKUP(J7714,'Chuyển Mã'!$B$3:$C$9,2,0),"")</f>
        <v/>
      </c>
      <c r="AE7714" s="7">
        <f t="shared" si="931"/>
        <v>0</v>
      </c>
      <c r="AF7714" s="7">
        <f t="shared" si="932"/>
        <v>0</v>
      </c>
    </row>
    <row r="7715" spans="30:32" x14ac:dyDescent="0.25">
      <c r="AD7715" s="7" t="str">
        <f>IFERROR(VLOOKUP(J7715,'Chuyển Mã'!$B$3:$C$9,2,0),"")</f>
        <v/>
      </c>
      <c r="AE7715" s="7">
        <f t="shared" si="931"/>
        <v>0</v>
      </c>
      <c r="AF7715" s="7">
        <f t="shared" si="932"/>
        <v>0</v>
      </c>
    </row>
    <row r="7716" spans="30:32" x14ac:dyDescent="0.25">
      <c r="AD7716" s="7" t="str">
        <f>IFERROR(VLOOKUP(J7716,'Chuyển Mã'!$B$3:$C$9,2,0),"")</f>
        <v/>
      </c>
      <c r="AE7716" s="7">
        <f t="shared" si="931"/>
        <v>0</v>
      </c>
      <c r="AF7716" s="7">
        <f t="shared" si="932"/>
        <v>0</v>
      </c>
    </row>
    <row r="7717" spans="30:32" x14ac:dyDescent="0.25">
      <c r="AD7717" s="7" t="str">
        <f>IFERROR(VLOOKUP(J7717,'Chuyển Mã'!$B$3:$C$9,2,0),"")</f>
        <v/>
      </c>
      <c r="AE7717" s="7">
        <f t="shared" si="931"/>
        <v>0</v>
      </c>
      <c r="AF7717" s="7">
        <f t="shared" si="932"/>
        <v>0</v>
      </c>
    </row>
    <row r="7718" spans="30:32" x14ac:dyDescent="0.25">
      <c r="AD7718" s="7" t="str">
        <f>IFERROR(VLOOKUP(J7718,'Chuyển Mã'!$B$3:$C$9,2,0),"")</f>
        <v/>
      </c>
      <c r="AE7718" s="7">
        <f t="shared" si="931"/>
        <v>0</v>
      </c>
      <c r="AF7718" s="7">
        <f t="shared" si="932"/>
        <v>0</v>
      </c>
    </row>
    <row r="7719" spans="30:32" x14ac:dyDescent="0.25">
      <c r="AD7719" s="7" t="str">
        <f>IFERROR(VLOOKUP(J7719,'Chuyển Mã'!$B$3:$C$9,2,0),"")</f>
        <v/>
      </c>
      <c r="AE7719" s="7">
        <f t="shared" si="931"/>
        <v>0</v>
      </c>
      <c r="AF7719" s="7">
        <f t="shared" si="932"/>
        <v>0</v>
      </c>
    </row>
    <row r="7720" spans="30:32" x14ac:dyDescent="0.25">
      <c r="AD7720" s="7" t="str">
        <f>IFERROR(VLOOKUP(J7720,'Chuyển Mã'!$B$3:$C$9,2,0),"")</f>
        <v/>
      </c>
      <c r="AE7720" s="7">
        <f t="shared" si="931"/>
        <v>0</v>
      </c>
      <c r="AF7720" s="7">
        <f t="shared" si="932"/>
        <v>0</v>
      </c>
    </row>
    <row r="7721" spans="30:32" x14ac:dyDescent="0.25">
      <c r="AD7721" s="7" t="str">
        <f>IFERROR(VLOOKUP(J7721,'Chuyển Mã'!$B$3:$C$9,2,0),"")</f>
        <v/>
      </c>
      <c r="AE7721" s="7">
        <f t="shared" si="931"/>
        <v>0</v>
      </c>
      <c r="AF7721" s="7">
        <f t="shared" si="932"/>
        <v>0</v>
      </c>
    </row>
    <row r="7722" spans="30:32" x14ac:dyDescent="0.25">
      <c r="AD7722" s="7" t="str">
        <f>IFERROR(VLOOKUP(J7722,'Chuyển Mã'!$B$3:$C$9,2,0),"")</f>
        <v/>
      </c>
      <c r="AE7722" s="7">
        <f t="shared" si="931"/>
        <v>0</v>
      </c>
      <c r="AF7722" s="7">
        <f t="shared" si="932"/>
        <v>0</v>
      </c>
    </row>
    <row r="7723" spans="30:32" x14ac:dyDescent="0.25">
      <c r="AD7723" s="7" t="str">
        <f>IFERROR(VLOOKUP(J7723,'Chuyển Mã'!$B$3:$C$9,2,0),"")</f>
        <v/>
      </c>
      <c r="AE7723" s="7">
        <f t="shared" si="931"/>
        <v>0</v>
      </c>
      <c r="AF7723" s="7">
        <f t="shared" si="932"/>
        <v>0</v>
      </c>
    </row>
    <row r="7724" spans="30:32" x14ac:dyDescent="0.25">
      <c r="AD7724" s="7" t="str">
        <f>IFERROR(VLOOKUP(J7724,'Chuyển Mã'!$B$3:$C$9,2,0),"")</f>
        <v/>
      </c>
      <c r="AE7724" s="7">
        <f t="shared" si="931"/>
        <v>0</v>
      </c>
      <c r="AF7724" s="7">
        <f t="shared" si="932"/>
        <v>0</v>
      </c>
    </row>
    <row r="7725" spans="30:32" x14ac:dyDescent="0.25">
      <c r="AD7725" s="7" t="str">
        <f>IFERROR(VLOOKUP(J7725,'Chuyển Mã'!$B$3:$C$9,2,0),"")</f>
        <v/>
      </c>
      <c r="AE7725" s="7">
        <f t="shared" si="931"/>
        <v>0</v>
      </c>
      <c r="AF7725" s="7">
        <f t="shared" si="932"/>
        <v>0</v>
      </c>
    </row>
    <row r="7726" spans="30:32" x14ac:dyDescent="0.25">
      <c r="AD7726" s="7" t="str">
        <f>IFERROR(VLOOKUP(J7726,'Chuyển Mã'!$B$3:$C$9,2,0),"")</f>
        <v/>
      </c>
      <c r="AE7726" s="7">
        <f t="shared" si="931"/>
        <v>0</v>
      </c>
      <c r="AF7726" s="7">
        <f t="shared" si="932"/>
        <v>0</v>
      </c>
    </row>
    <row r="7727" spans="30:32" x14ac:dyDescent="0.25">
      <c r="AD7727" s="7" t="str">
        <f>IFERROR(VLOOKUP(J7727,'Chuyển Mã'!$B$3:$C$9,2,0),"")</f>
        <v/>
      </c>
      <c r="AE7727" s="7">
        <f t="shared" si="931"/>
        <v>0</v>
      </c>
      <c r="AF7727" s="7">
        <f t="shared" si="932"/>
        <v>0</v>
      </c>
    </row>
    <row r="7728" spans="30:32" x14ac:dyDescent="0.25">
      <c r="AD7728" s="7" t="str">
        <f>IFERROR(VLOOKUP(J7728,'Chuyển Mã'!$B$3:$C$9,2,0),"")</f>
        <v/>
      </c>
      <c r="AE7728" s="7">
        <f t="shared" si="931"/>
        <v>0</v>
      </c>
      <c r="AF7728" s="7">
        <f t="shared" si="932"/>
        <v>0</v>
      </c>
    </row>
    <row r="7729" spans="30:32" x14ac:dyDescent="0.25">
      <c r="AD7729" s="7" t="str">
        <f>IFERROR(VLOOKUP(J7729,'Chuyển Mã'!$B$3:$C$9,2,0),"")</f>
        <v/>
      </c>
      <c r="AE7729" s="7">
        <f t="shared" si="931"/>
        <v>0</v>
      </c>
      <c r="AF7729" s="7">
        <f t="shared" si="932"/>
        <v>0</v>
      </c>
    </row>
    <row r="7730" spans="30:32" x14ac:dyDescent="0.25">
      <c r="AD7730" s="7" t="str">
        <f>IFERROR(VLOOKUP(J7730,'Chuyển Mã'!$B$3:$C$9,2,0),"")</f>
        <v/>
      </c>
      <c r="AE7730" s="7">
        <f t="shared" si="931"/>
        <v>0</v>
      </c>
      <c r="AF7730" s="7">
        <f t="shared" si="932"/>
        <v>0</v>
      </c>
    </row>
    <row r="7731" spans="30:32" x14ac:dyDescent="0.25">
      <c r="AD7731" s="7" t="str">
        <f>IFERROR(VLOOKUP(J7731,'Chuyển Mã'!$B$3:$C$9,2,0),"")</f>
        <v/>
      </c>
      <c r="AE7731" s="7">
        <f t="shared" si="931"/>
        <v>0</v>
      </c>
      <c r="AF7731" s="7">
        <f t="shared" si="932"/>
        <v>0</v>
      </c>
    </row>
    <row r="7732" spans="30:32" x14ac:dyDescent="0.25">
      <c r="AD7732" s="7" t="str">
        <f>IFERROR(VLOOKUP(J7732,'Chuyển Mã'!$B$3:$C$9,2,0),"")</f>
        <v/>
      </c>
      <c r="AE7732" s="7">
        <f t="shared" si="931"/>
        <v>0</v>
      </c>
      <c r="AF7732" s="7">
        <f t="shared" si="932"/>
        <v>0</v>
      </c>
    </row>
    <row r="7733" spans="30:32" x14ac:dyDescent="0.25">
      <c r="AD7733" s="7" t="str">
        <f>IFERROR(VLOOKUP(J7733,'Chuyển Mã'!$B$3:$C$9,2,0),"")</f>
        <v/>
      </c>
      <c r="AE7733" s="7">
        <f t="shared" si="931"/>
        <v>0</v>
      </c>
      <c r="AF7733" s="7">
        <f t="shared" si="932"/>
        <v>0</v>
      </c>
    </row>
    <row r="7734" spans="30:32" x14ac:dyDescent="0.25">
      <c r="AD7734" s="7" t="str">
        <f>IFERROR(VLOOKUP(J7734,'Chuyển Mã'!$B$3:$C$9,2,0),"")</f>
        <v/>
      </c>
      <c r="AE7734" s="7">
        <f t="shared" si="931"/>
        <v>0</v>
      </c>
      <c r="AF7734" s="7">
        <f t="shared" si="932"/>
        <v>0</v>
      </c>
    </row>
    <row r="7735" spans="30:32" x14ac:dyDescent="0.25">
      <c r="AD7735" s="7" t="str">
        <f>IFERROR(VLOOKUP(J7735,'Chuyển Mã'!$B$3:$C$9,2,0),"")</f>
        <v/>
      </c>
      <c r="AE7735" s="7">
        <f t="shared" si="931"/>
        <v>0</v>
      </c>
      <c r="AF7735" s="7">
        <f t="shared" si="932"/>
        <v>0</v>
      </c>
    </row>
    <row r="7736" spans="30:32" x14ac:dyDescent="0.25">
      <c r="AD7736" s="7" t="str">
        <f>IFERROR(VLOOKUP(J7736,'Chuyển Mã'!$B$3:$C$9,2,0),"")</f>
        <v/>
      </c>
      <c r="AE7736" s="7">
        <f t="shared" si="931"/>
        <v>0</v>
      </c>
      <c r="AF7736" s="7">
        <f t="shared" si="932"/>
        <v>0</v>
      </c>
    </row>
    <row r="7737" spans="30:32" x14ac:dyDescent="0.25">
      <c r="AD7737" s="7" t="str">
        <f>IFERROR(VLOOKUP(J7737,'Chuyển Mã'!$B$3:$C$9,2,0),"")</f>
        <v/>
      </c>
      <c r="AE7737" s="7">
        <f t="shared" si="931"/>
        <v>0</v>
      </c>
      <c r="AF7737" s="7">
        <f t="shared" si="932"/>
        <v>0</v>
      </c>
    </row>
    <row r="7738" spans="30:32" x14ac:dyDescent="0.25">
      <c r="AD7738" s="7" t="str">
        <f>IFERROR(VLOOKUP(J7738,'Chuyển Mã'!$B$3:$C$9,2,0),"")</f>
        <v/>
      </c>
      <c r="AE7738" s="7">
        <f t="shared" si="931"/>
        <v>0</v>
      </c>
      <c r="AF7738" s="7">
        <f t="shared" si="932"/>
        <v>0</v>
      </c>
    </row>
    <row r="7739" spans="30:32" x14ac:dyDescent="0.25">
      <c r="AD7739" s="7" t="str">
        <f>IFERROR(VLOOKUP(J7739,'Chuyển Mã'!$B$3:$C$9,2,0),"")</f>
        <v/>
      </c>
      <c r="AE7739" s="7">
        <f t="shared" si="931"/>
        <v>0</v>
      </c>
      <c r="AF7739" s="7">
        <f t="shared" si="932"/>
        <v>0</v>
      </c>
    </row>
    <row r="7740" spans="30:32" x14ac:dyDescent="0.25">
      <c r="AD7740" s="7" t="str">
        <f>IFERROR(VLOOKUP(J7740,'Chuyển Mã'!$B$3:$C$9,2,0),"")</f>
        <v/>
      </c>
      <c r="AE7740" s="7">
        <f t="shared" si="931"/>
        <v>0</v>
      </c>
      <c r="AF7740" s="7">
        <f t="shared" si="932"/>
        <v>0</v>
      </c>
    </row>
    <row r="7741" spans="30:32" x14ac:dyDescent="0.25">
      <c r="AD7741" s="7" t="str">
        <f>IFERROR(VLOOKUP(J7741,'Chuyển Mã'!$B$3:$C$9,2,0),"")</f>
        <v/>
      </c>
      <c r="AE7741" s="7">
        <f t="shared" si="931"/>
        <v>0</v>
      </c>
      <c r="AF7741" s="7">
        <f t="shared" si="932"/>
        <v>0</v>
      </c>
    </row>
    <row r="7742" spans="30:32" x14ac:dyDescent="0.25">
      <c r="AD7742" s="7" t="str">
        <f>IFERROR(VLOOKUP(J7742,'Chuyển Mã'!$B$3:$C$9,2,0),"")</f>
        <v/>
      </c>
      <c r="AE7742" s="7">
        <f t="shared" si="931"/>
        <v>0</v>
      </c>
      <c r="AF7742" s="7">
        <f t="shared" si="932"/>
        <v>0</v>
      </c>
    </row>
    <row r="7743" spans="30:32" x14ac:dyDescent="0.25">
      <c r="AD7743" s="7" t="str">
        <f>IFERROR(VLOOKUP(J7743,'Chuyển Mã'!$B$3:$C$9,2,0),"")</f>
        <v/>
      </c>
      <c r="AE7743" s="7">
        <f t="shared" si="931"/>
        <v>0</v>
      </c>
      <c r="AF7743" s="7">
        <f t="shared" si="932"/>
        <v>0</v>
      </c>
    </row>
    <row r="7744" spans="30:32" x14ac:dyDescent="0.25">
      <c r="AD7744" s="7" t="str">
        <f>IFERROR(VLOOKUP(J7744,'Chuyển Mã'!$B$3:$C$9,2,0),"")</f>
        <v/>
      </c>
      <c r="AE7744" s="7">
        <f t="shared" si="931"/>
        <v>0</v>
      </c>
      <c r="AF7744" s="7">
        <f t="shared" si="932"/>
        <v>0</v>
      </c>
    </row>
    <row r="7745" spans="30:32" x14ac:dyDescent="0.25">
      <c r="AD7745" s="7" t="str">
        <f>IFERROR(VLOOKUP(J7745,'Chuyển Mã'!$B$3:$C$9,2,0),"")</f>
        <v/>
      </c>
      <c r="AE7745" s="7">
        <f t="shared" si="931"/>
        <v>0</v>
      </c>
      <c r="AF7745" s="7">
        <f t="shared" si="932"/>
        <v>0</v>
      </c>
    </row>
    <row r="7746" spans="30:32" x14ac:dyDescent="0.25">
      <c r="AD7746" s="7" t="str">
        <f>IFERROR(VLOOKUP(J7746,'Chuyển Mã'!$B$3:$C$9,2,0),"")</f>
        <v/>
      </c>
      <c r="AE7746" s="7">
        <f t="shared" si="931"/>
        <v>0</v>
      </c>
      <c r="AF7746" s="7">
        <f t="shared" si="932"/>
        <v>0</v>
      </c>
    </row>
    <row r="7747" spans="30:32" x14ac:dyDescent="0.25">
      <c r="AD7747" s="7" t="str">
        <f>IFERROR(VLOOKUP(J7747,'Chuyển Mã'!$B$3:$C$9,2,0),"")</f>
        <v/>
      </c>
      <c r="AE7747" s="7">
        <f t="shared" ref="AE7747:AE7810" si="933">IFERROR(L7747,"")</f>
        <v>0</v>
      </c>
      <c r="AF7747" s="7">
        <f t="shared" ref="AF7747:AF7810" si="934">R7747</f>
        <v>0</v>
      </c>
    </row>
    <row r="7748" spans="30:32" x14ac:dyDescent="0.25">
      <c r="AD7748" s="7" t="str">
        <f>IFERROR(VLOOKUP(J7748,'Chuyển Mã'!$B$3:$C$9,2,0),"")</f>
        <v/>
      </c>
      <c r="AE7748" s="7">
        <f t="shared" si="933"/>
        <v>0</v>
      </c>
      <c r="AF7748" s="7">
        <f t="shared" si="934"/>
        <v>0</v>
      </c>
    </row>
    <row r="7749" spans="30:32" x14ac:dyDescent="0.25">
      <c r="AD7749" s="7" t="str">
        <f>IFERROR(VLOOKUP(J7749,'Chuyển Mã'!$B$3:$C$9,2,0),"")</f>
        <v/>
      </c>
      <c r="AE7749" s="7">
        <f t="shared" si="933"/>
        <v>0</v>
      </c>
      <c r="AF7749" s="7">
        <f t="shared" si="934"/>
        <v>0</v>
      </c>
    </row>
    <row r="7750" spans="30:32" x14ac:dyDescent="0.25">
      <c r="AD7750" s="7" t="str">
        <f>IFERROR(VLOOKUP(J7750,'Chuyển Mã'!$B$3:$C$9,2,0),"")</f>
        <v/>
      </c>
      <c r="AE7750" s="7">
        <f t="shared" si="933"/>
        <v>0</v>
      </c>
      <c r="AF7750" s="7">
        <f t="shared" si="934"/>
        <v>0</v>
      </c>
    </row>
    <row r="7751" spans="30:32" x14ac:dyDescent="0.25">
      <c r="AD7751" s="7" t="str">
        <f>IFERROR(VLOOKUP(J7751,'Chuyển Mã'!$B$3:$C$9,2,0),"")</f>
        <v/>
      </c>
      <c r="AE7751" s="7">
        <f t="shared" si="933"/>
        <v>0</v>
      </c>
      <c r="AF7751" s="7">
        <f t="shared" si="934"/>
        <v>0</v>
      </c>
    </row>
    <row r="7752" spans="30:32" x14ac:dyDescent="0.25">
      <c r="AD7752" s="7" t="str">
        <f>IFERROR(VLOOKUP(J7752,'Chuyển Mã'!$B$3:$C$9,2,0),"")</f>
        <v/>
      </c>
      <c r="AE7752" s="7">
        <f t="shared" si="933"/>
        <v>0</v>
      </c>
      <c r="AF7752" s="7">
        <f t="shared" si="934"/>
        <v>0</v>
      </c>
    </row>
    <row r="7753" spans="30:32" x14ac:dyDescent="0.25">
      <c r="AD7753" s="7" t="str">
        <f>IFERROR(VLOOKUP(J7753,'Chuyển Mã'!$B$3:$C$9,2,0),"")</f>
        <v/>
      </c>
      <c r="AE7753" s="7">
        <f t="shared" si="933"/>
        <v>0</v>
      </c>
      <c r="AF7753" s="7">
        <f t="shared" si="934"/>
        <v>0</v>
      </c>
    </row>
    <row r="7754" spans="30:32" x14ac:dyDescent="0.25">
      <c r="AD7754" s="7" t="str">
        <f>IFERROR(VLOOKUP(J7754,'Chuyển Mã'!$B$3:$C$9,2,0),"")</f>
        <v/>
      </c>
      <c r="AE7754" s="7">
        <f t="shared" si="933"/>
        <v>0</v>
      </c>
      <c r="AF7754" s="7">
        <f t="shared" si="934"/>
        <v>0</v>
      </c>
    </row>
    <row r="7755" spans="30:32" x14ac:dyDescent="0.25">
      <c r="AD7755" s="7" t="str">
        <f>IFERROR(VLOOKUP(J7755,'Chuyển Mã'!$B$3:$C$9,2,0),"")</f>
        <v/>
      </c>
      <c r="AE7755" s="7">
        <f t="shared" si="933"/>
        <v>0</v>
      </c>
      <c r="AF7755" s="7">
        <f t="shared" si="934"/>
        <v>0</v>
      </c>
    </row>
    <row r="7756" spans="30:32" x14ac:dyDescent="0.25">
      <c r="AD7756" s="7" t="str">
        <f>IFERROR(VLOOKUP(J7756,'Chuyển Mã'!$B$3:$C$9,2,0),"")</f>
        <v/>
      </c>
      <c r="AE7756" s="7">
        <f t="shared" si="933"/>
        <v>0</v>
      </c>
      <c r="AF7756" s="7">
        <f t="shared" si="934"/>
        <v>0</v>
      </c>
    </row>
    <row r="7757" spans="30:32" x14ac:dyDescent="0.25">
      <c r="AD7757" s="7" t="str">
        <f>IFERROR(VLOOKUP(J7757,'Chuyển Mã'!$B$3:$C$9,2,0),"")</f>
        <v/>
      </c>
      <c r="AE7757" s="7">
        <f t="shared" si="933"/>
        <v>0</v>
      </c>
      <c r="AF7757" s="7">
        <f t="shared" si="934"/>
        <v>0</v>
      </c>
    </row>
    <row r="7758" spans="30:32" x14ac:dyDescent="0.25">
      <c r="AD7758" s="7" t="str">
        <f>IFERROR(VLOOKUP(J7758,'Chuyển Mã'!$B$3:$C$9,2,0),"")</f>
        <v/>
      </c>
      <c r="AE7758" s="7">
        <f t="shared" si="933"/>
        <v>0</v>
      </c>
      <c r="AF7758" s="7">
        <f t="shared" si="934"/>
        <v>0</v>
      </c>
    </row>
    <row r="7759" spans="30:32" x14ac:dyDescent="0.25">
      <c r="AD7759" s="7" t="str">
        <f>IFERROR(VLOOKUP(J7759,'Chuyển Mã'!$B$3:$C$9,2,0),"")</f>
        <v/>
      </c>
      <c r="AE7759" s="7">
        <f t="shared" si="933"/>
        <v>0</v>
      </c>
      <c r="AF7759" s="7">
        <f t="shared" si="934"/>
        <v>0</v>
      </c>
    </row>
    <row r="7760" spans="30:32" x14ac:dyDescent="0.25">
      <c r="AD7760" s="7" t="str">
        <f>IFERROR(VLOOKUP(J7760,'Chuyển Mã'!$B$3:$C$9,2,0),"")</f>
        <v/>
      </c>
      <c r="AE7760" s="7">
        <f t="shared" si="933"/>
        <v>0</v>
      </c>
      <c r="AF7760" s="7">
        <f t="shared" si="934"/>
        <v>0</v>
      </c>
    </row>
    <row r="7761" spans="30:32" x14ac:dyDescent="0.25">
      <c r="AD7761" s="7" t="str">
        <f>IFERROR(VLOOKUP(J7761,'Chuyển Mã'!$B$3:$C$9,2,0),"")</f>
        <v/>
      </c>
      <c r="AE7761" s="7">
        <f t="shared" si="933"/>
        <v>0</v>
      </c>
      <c r="AF7761" s="7">
        <f t="shared" si="934"/>
        <v>0</v>
      </c>
    </row>
    <row r="7762" spans="30:32" x14ac:dyDescent="0.25">
      <c r="AD7762" s="7" t="str">
        <f>IFERROR(VLOOKUP(J7762,'Chuyển Mã'!$B$3:$C$9,2,0),"")</f>
        <v/>
      </c>
      <c r="AE7762" s="7">
        <f t="shared" si="933"/>
        <v>0</v>
      </c>
      <c r="AF7762" s="7">
        <f t="shared" si="934"/>
        <v>0</v>
      </c>
    </row>
    <row r="7763" spans="30:32" x14ac:dyDescent="0.25">
      <c r="AD7763" s="7" t="str">
        <f>IFERROR(VLOOKUP(J7763,'Chuyển Mã'!$B$3:$C$9,2,0),"")</f>
        <v/>
      </c>
      <c r="AE7763" s="7">
        <f t="shared" si="933"/>
        <v>0</v>
      </c>
      <c r="AF7763" s="7">
        <f t="shared" si="934"/>
        <v>0</v>
      </c>
    </row>
    <row r="7764" spans="30:32" x14ac:dyDescent="0.25">
      <c r="AD7764" s="7" t="str">
        <f>IFERROR(VLOOKUP(J7764,'Chuyển Mã'!$B$3:$C$9,2,0),"")</f>
        <v/>
      </c>
      <c r="AE7764" s="7">
        <f t="shared" si="933"/>
        <v>0</v>
      </c>
      <c r="AF7764" s="7">
        <f t="shared" si="934"/>
        <v>0</v>
      </c>
    </row>
    <row r="7765" spans="30:32" x14ac:dyDescent="0.25">
      <c r="AD7765" s="7" t="str">
        <f>IFERROR(VLOOKUP(J7765,'Chuyển Mã'!$B$3:$C$9,2,0),"")</f>
        <v/>
      </c>
      <c r="AE7765" s="7">
        <f t="shared" si="933"/>
        <v>0</v>
      </c>
      <c r="AF7765" s="7">
        <f t="shared" si="934"/>
        <v>0</v>
      </c>
    </row>
    <row r="7766" spans="30:32" x14ac:dyDescent="0.25">
      <c r="AD7766" s="7" t="str">
        <f>IFERROR(VLOOKUP(J7766,'Chuyển Mã'!$B$3:$C$9,2,0),"")</f>
        <v/>
      </c>
      <c r="AE7766" s="7">
        <f t="shared" si="933"/>
        <v>0</v>
      </c>
      <c r="AF7766" s="7">
        <f t="shared" si="934"/>
        <v>0</v>
      </c>
    </row>
    <row r="7767" spans="30:32" x14ac:dyDescent="0.25">
      <c r="AD7767" s="7" t="str">
        <f>IFERROR(VLOOKUP(J7767,'Chuyển Mã'!$B$3:$C$9,2,0),"")</f>
        <v/>
      </c>
      <c r="AE7767" s="7">
        <f t="shared" si="933"/>
        <v>0</v>
      </c>
      <c r="AF7767" s="7">
        <f t="shared" si="934"/>
        <v>0</v>
      </c>
    </row>
    <row r="7768" spans="30:32" x14ac:dyDescent="0.25">
      <c r="AD7768" s="7" t="str">
        <f>IFERROR(VLOOKUP(J7768,'Chuyển Mã'!$B$3:$C$9,2,0),"")</f>
        <v/>
      </c>
      <c r="AE7768" s="7">
        <f t="shared" si="933"/>
        <v>0</v>
      </c>
      <c r="AF7768" s="7">
        <f t="shared" si="934"/>
        <v>0</v>
      </c>
    </row>
    <row r="7769" spans="30:32" x14ac:dyDescent="0.25">
      <c r="AD7769" s="7" t="str">
        <f>IFERROR(VLOOKUP(J7769,'Chuyển Mã'!$B$3:$C$9,2,0),"")</f>
        <v/>
      </c>
      <c r="AE7769" s="7">
        <f t="shared" si="933"/>
        <v>0</v>
      </c>
      <c r="AF7769" s="7">
        <f t="shared" si="934"/>
        <v>0</v>
      </c>
    </row>
    <row r="7770" spans="30:32" x14ac:dyDescent="0.25">
      <c r="AD7770" s="7" t="str">
        <f>IFERROR(VLOOKUP(J7770,'Chuyển Mã'!$B$3:$C$9,2,0),"")</f>
        <v/>
      </c>
      <c r="AE7770" s="7">
        <f t="shared" si="933"/>
        <v>0</v>
      </c>
      <c r="AF7770" s="7">
        <f t="shared" si="934"/>
        <v>0</v>
      </c>
    </row>
    <row r="7771" spans="30:32" x14ac:dyDescent="0.25">
      <c r="AD7771" s="7" t="str">
        <f>IFERROR(VLOOKUP(J7771,'Chuyển Mã'!$B$3:$C$9,2,0),"")</f>
        <v/>
      </c>
      <c r="AE7771" s="7">
        <f t="shared" si="933"/>
        <v>0</v>
      </c>
      <c r="AF7771" s="7">
        <f t="shared" si="934"/>
        <v>0</v>
      </c>
    </row>
    <row r="7772" spans="30:32" x14ac:dyDescent="0.25">
      <c r="AD7772" s="7" t="str">
        <f>IFERROR(VLOOKUP(J7772,'Chuyển Mã'!$B$3:$C$9,2,0),"")</f>
        <v/>
      </c>
      <c r="AE7772" s="7">
        <f t="shared" si="933"/>
        <v>0</v>
      </c>
      <c r="AF7772" s="7">
        <f t="shared" si="934"/>
        <v>0</v>
      </c>
    </row>
    <row r="7773" spans="30:32" x14ac:dyDescent="0.25">
      <c r="AD7773" s="7" t="str">
        <f>IFERROR(VLOOKUP(J7773,'Chuyển Mã'!$B$3:$C$9,2,0),"")</f>
        <v/>
      </c>
      <c r="AE7773" s="7">
        <f t="shared" si="933"/>
        <v>0</v>
      </c>
      <c r="AF7773" s="7">
        <f t="shared" si="934"/>
        <v>0</v>
      </c>
    </row>
    <row r="7774" spans="30:32" x14ac:dyDescent="0.25">
      <c r="AD7774" s="7" t="str">
        <f>IFERROR(VLOOKUP(J7774,'Chuyển Mã'!$B$3:$C$9,2,0),"")</f>
        <v/>
      </c>
      <c r="AE7774" s="7">
        <f t="shared" si="933"/>
        <v>0</v>
      </c>
      <c r="AF7774" s="7">
        <f t="shared" si="934"/>
        <v>0</v>
      </c>
    </row>
    <row r="7775" spans="30:32" x14ac:dyDescent="0.25">
      <c r="AD7775" s="7" t="str">
        <f>IFERROR(VLOOKUP(J7775,'Chuyển Mã'!$B$3:$C$9,2,0),"")</f>
        <v/>
      </c>
      <c r="AE7775" s="7">
        <f t="shared" si="933"/>
        <v>0</v>
      </c>
      <c r="AF7775" s="7">
        <f t="shared" si="934"/>
        <v>0</v>
      </c>
    </row>
    <row r="7776" spans="30:32" x14ac:dyDescent="0.25">
      <c r="AD7776" s="7" t="str">
        <f>IFERROR(VLOOKUP(J7776,'Chuyển Mã'!$B$3:$C$9,2,0),"")</f>
        <v/>
      </c>
      <c r="AE7776" s="7">
        <f t="shared" si="933"/>
        <v>0</v>
      </c>
      <c r="AF7776" s="7">
        <f t="shared" si="934"/>
        <v>0</v>
      </c>
    </row>
    <row r="7777" spans="30:32" x14ac:dyDescent="0.25">
      <c r="AD7777" s="7" t="str">
        <f>IFERROR(VLOOKUP(J7777,'Chuyển Mã'!$B$3:$C$9,2,0),"")</f>
        <v/>
      </c>
      <c r="AE7777" s="7">
        <f t="shared" si="933"/>
        <v>0</v>
      </c>
      <c r="AF7777" s="7">
        <f t="shared" si="934"/>
        <v>0</v>
      </c>
    </row>
    <row r="7778" spans="30:32" x14ac:dyDescent="0.25">
      <c r="AD7778" s="7" t="str">
        <f>IFERROR(VLOOKUP(J7778,'Chuyển Mã'!$B$3:$C$9,2,0),"")</f>
        <v/>
      </c>
      <c r="AE7778" s="7">
        <f t="shared" si="933"/>
        <v>0</v>
      </c>
      <c r="AF7778" s="7">
        <f t="shared" si="934"/>
        <v>0</v>
      </c>
    </row>
    <row r="7779" spans="30:32" x14ac:dyDescent="0.25">
      <c r="AD7779" s="7" t="str">
        <f>IFERROR(VLOOKUP(J7779,'Chuyển Mã'!$B$3:$C$9,2,0),"")</f>
        <v/>
      </c>
      <c r="AE7779" s="7">
        <f t="shared" si="933"/>
        <v>0</v>
      </c>
      <c r="AF7779" s="7">
        <f t="shared" si="934"/>
        <v>0</v>
      </c>
    </row>
    <row r="7780" spans="30:32" x14ac:dyDescent="0.25">
      <c r="AD7780" s="7" t="str">
        <f>IFERROR(VLOOKUP(J7780,'Chuyển Mã'!$B$3:$C$9,2,0),"")</f>
        <v/>
      </c>
      <c r="AE7780" s="7">
        <f t="shared" si="933"/>
        <v>0</v>
      </c>
      <c r="AF7780" s="7">
        <f t="shared" si="934"/>
        <v>0</v>
      </c>
    </row>
    <row r="7781" spans="30:32" x14ac:dyDescent="0.25">
      <c r="AD7781" s="7" t="str">
        <f>IFERROR(VLOOKUP(J7781,'Chuyển Mã'!$B$3:$C$9,2,0),"")</f>
        <v/>
      </c>
      <c r="AE7781" s="7">
        <f t="shared" si="933"/>
        <v>0</v>
      </c>
      <c r="AF7781" s="7">
        <f t="shared" si="934"/>
        <v>0</v>
      </c>
    </row>
    <row r="7782" spans="30:32" x14ac:dyDescent="0.25">
      <c r="AD7782" s="7" t="str">
        <f>IFERROR(VLOOKUP(J7782,'Chuyển Mã'!$B$3:$C$9,2,0),"")</f>
        <v/>
      </c>
      <c r="AE7782" s="7">
        <f t="shared" si="933"/>
        <v>0</v>
      </c>
      <c r="AF7782" s="7">
        <f t="shared" si="934"/>
        <v>0</v>
      </c>
    </row>
    <row r="7783" spans="30:32" x14ac:dyDescent="0.25">
      <c r="AD7783" s="7" t="str">
        <f>IFERROR(VLOOKUP(J7783,'Chuyển Mã'!$B$3:$C$9,2,0),"")</f>
        <v/>
      </c>
      <c r="AE7783" s="7">
        <f t="shared" si="933"/>
        <v>0</v>
      </c>
      <c r="AF7783" s="7">
        <f t="shared" si="934"/>
        <v>0</v>
      </c>
    </row>
    <row r="7784" spans="30:32" x14ac:dyDescent="0.25">
      <c r="AD7784" s="7" t="str">
        <f>IFERROR(VLOOKUP(J7784,'Chuyển Mã'!$B$3:$C$9,2,0),"")</f>
        <v/>
      </c>
      <c r="AE7784" s="7">
        <f t="shared" si="933"/>
        <v>0</v>
      </c>
      <c r="AF7784" s="7">
        <f t="shared" si="934"/>
        <v>0</v>
      </c>
    </row>
    <row r="7785" spans="30:32" x14ac:dyDescent="0.25">
      <c r="AD7785" s="7" t="str">
        <f>IFERROR(VLOOKUP(J7785,'Chuyển Mã'!$B$3:$C$9,2,0),"")</f>
        <v/>
      </c>
      <c r="AE7785" s="7">
        <f t="shared" si="933"/>
        <v>0</v>
      </c>
      <c r="AF7785" s="7">
        <f t="shared" si="934"/>
        <v>0</v>
      </c>
    </row>
    <row r="7786" spans="30:32" x14ac:dyDescent="0.25">
      <c r="AD7786" s="7" t="str">
        <f>IFERROR(VLOOKUP(J7786,'Chuyển Mã'!$B$3:$C$9,2,0),"")</f>
        <v/>
      </c>
      <c r="AE7786" s="7">
        <f t="shared" si="933"/>
        <v>0</v>
      </c>
      <c r="AF7786" s="7">
        <f t="shared" si="934"/>
        <v>0</v>
      </c>
    </row>
    <row r="7787" spans="30:32" x14ac:dyDescent="0.25">
      <c r="AD7787" s="7" t="str">
        <f>IFERROR(VLOOKUP(J7787,'Chuyển Mã'!$B$3:$C$9,2,0),"")</f>
        <v/>
      </c>
      <c r="AE7787" s="7">
        <f t="shared" si="933"/>
        <v>0</v>
      </c>
      <c r="AF7787" s="7">
        <f t="shared" si="934"/>
        <v>0</v>
      </c>
    </row>
    <row r="7788" spans="30:32" x14ac:dyDescent="0.25">
      <c r="AD7788" s="7" t="str">
        <f>IFERROR(VLOOKUP(J7788,'Chuyển Mã'!$B$3:$C$9,2,0),"")</f>
        <v/>
      </c>
      <c r="AE7788" s="7">
        <f t="shared" si="933"/>
        <v>0</v>
      </c>
      <c r="AF7788" s="7">
        <f t="shared" si="934"/>
        <v>0</v>
      </c>
    </row>
    <row r="7789" spans="30:32" x14ac:dyDescent="0.25">
      <c r="AD7789" s="7" t="str">
        <f>IFERROR(VLOOKUP(J7789,'Chuyển Mã'!$B$3:$C$9,2,0),"")</f>
        <v/>
      </c>
      <c r="AE7789" s="7">
        <f t="shared" si="933"/>
        <v>0</v>
      </c>
      <c r="AF7789" s="7">
        <f t="shared" si="934"/>
        <v>0</v>
      </c>
    </row>
    <row r="7790" spans="30:32" x14ac:dyDescent="0.25">
      <c r="AD7790" s="7" t="str">
        <f>IFERROR(VLOOKUP(J7790,'Chuyển Mã'!$B$3:$C$9,2,0),"")</f>
        <v/>
      </c>
      <c r="AE7790" s="7">
        <f t="shared" si="933"/>
        <v>0</v>
      </c>
      <c r="AF7790" s="7">
        <f t="shared" si="934"/>
        <v>0</v>
      </c>
    </row>
    <row r="7791" spans="30:32" x14ac:dyDescent="0.25">
      <c r="AD7791" s="7" t="str">
        <f>IFERROR(VLOOKUP(J7791,'Chuyển Mã'!$B$3:$C$9,2,0),"")</f>
        <v/>
      </c>
      <c r="AE7791" s="7">
        <f t="shared" si="933"/>
        <v>0</v>
      </c>
      <c r="AF7791" s="7">
        <f t="shared" si="934"/>
        <v>0</v>
      </c>
    </row>
    <row r="7792" spans="30:32" x14ac:dyDescent="0.25">
      <c r="AD7792" s="7" t="str">
        <f>IFERROR(VLOOKUP(J7792,'Chuyển Mã'!$B$3:$C$9,2,0),"")</f>
        <v/>
      </c>
      <c r="AE7792" s="7">
        <f t="shared" si="933"/>
        <v>0</v>
      </c>
      <c r="AF7792" s="7">
        <f t="shared" si="934"/>
        <v>0</v>
      </c>
    </row>
    <row r="7793" spans="30:32" x14ac:dyDescent="0.25">
      <c r="AD7793" s="7" t="str">
        <f>IFERROR(VLOOKUP(J7793,'Chuyển Mã'!$B$3:$C$9,2,0),"")</f>
        <v/>
      </c>
      <c r="AE7793" s="7">
        <f t="shared" si="933"/>
        <v>0</v>
      </c>
      <c r="AF7793" s="7">
        <f t="shared" si="934"/>
        <v>0</v>
      </c>
    </row>
    <row r="7794" spans="30:32" x14ac:dyDescent="0.25">
      <c r="AD7794" s="7" t="str">
        <f>IFERROR(VLOOKUP(J7794,'Chuyển Mã'!$B$3:$C$9,2,0),"")</f>
        <v/>
      </c>
      <c r="AE7794" s="7">
        <f t="shared" si="933"/>
        <v>0</v>
      </c>
      <c r="AF7794" s="7">
        <f t="shared" si="934"/>
        <v>0</v>
      </c>
    </row>
    <row r="7795" spans="30:32" x14ac:dyDescent="0.25">
      <c r="AD7795" s="7" t="str">
        <f>IFERROR(VLOOKUP(J7795,'Chuyển Mã'!$B$3:$C$9,2,0),"")</f>
        <v/>
      </c>
      <c r="AE7795" s="7">
        <f t="shared" si="933"/>
        <v>0</v>
      </c>
      <c r="AF7795" s="7">
        <f t="shared" si="934"/>
        <v>0</v>
      </c>
    </row>
    <row r="7796" spans="30:32" x14ac:dyDescent="0.25">
      <c r="AD7796" s="7" t="str">
        <f>IFERROR(VLOOKUP(J7796,'Chuyển Mã'!$B$3:$C$9,2,0),"")</f>
        <v/>
      </c>
      <c r="AE7796" s="7">
        <f t="shared" si="933"/>
        <v>0</v>
      </c>
      <c r="AF7796" s="7">
        <f t="shared" si="934"/>
        <v>0</v>
      </c>
    </row>
    <row r="7797" spans="30:32" x14ac:dyDescent="0.25">
      <c r="AD7797" s="7" t="str">
        <f>IFERROR(VLOOKUP(J7797,'Chuyển Mã'!$B$3:$C$9,2,0),"")</f>
        <v/>
      </c>
      <c r="AE7797" s="7">
        <f t="shared" si="933"/>
        <v>0</v>
      </c>
      <c r="AF7797" s="7">
        <f t="shared" si="934"/>
        <v>0</v>
      </c>
    </row>
    <row r="7798" spans="30:32" x14ac:dyDescent="0.25">
      <c r="AD7798" s="7" t="str">
        <f>IFERROR(VLOOKUP(J7798,'Chuyển Mã'!$B$3:$C$9,2,0),"")</f>
        <v/>
      </c>
      <c r="AE7798" s="7">
        <f t="shared" si="933"/>
        <v>0</v>
      </c>
      <c r="AF7798" s="7">
        <f t="shared" si="934"/>
        <v>0</v>
      </c>
    </row>
    <row r="7799" spans="30:32" x14ac:dyDescent="0.25">
      <c r="AD7799" s="7" t="str">
        <f>IFERROR(VLOOKUP(J7799,'Chuyển Mã'!$B$3:$C$9,2,0),"")</f>
        <v/>
      </c>
      <c r="AE7799" s="7">
        <f t="shared" si="933"/>
        <v>0</v>
      </c>
      <c r="AF7799" s="7">
        <f t="shared" si="934"/>
        <v>0</v>
      </c>
    </row>
    <row r="7800" spans="30:32" x14ac:dyDescent="0.25">
      <c r="AD7800" s="7" t="str">
        <f>IFERROR(VLOOKUP(J7800,'Chuyển Mã'!$B$3:$C$9,2,0),"")</f>
        <v/>
      </c>
      <c r="AE7800" s="7">
        <f t="shared" si="933"/>
        <v>0</v>
      </c>
      <c r="AF7800" s="7">
        <f t="shared" si="934"/>
        <v>0</v>
      </c>
    </row>
    <row r="7801" spans="30:32" x14ac:dyDescent="0.25">
      <c r="AD7801" s="7" t="str">
        <f>IFERROR(VLOOKUP(J7801,'Chuyển Mã'!$B$3:$C$9,2,0),"")</f>
        <v/>
      </c>
      <c r="AE7801" s="7">
        <f t="shared" si="933"/>
        <v>0</v>
      </c>
      <c r="AF7801" s="7">
        <f t="shared" si="934"/>
        <v>0</v>
      </c>
    </row>
    <row r="7802" spans="30:32" x14ac:dyDescent="0.25">
      <c r="AD7802" s="7" t="str">
        <f>IFERROR(VLOOKUP(J7802,'Chuyển Mã'!$B$3:$C$9,2,0),"")</f>
        <v/>
      </c>
      <c r="AE7802" s="7">
        <f t="shared" si="933"/>
        <v>0</v>
      </c>
      <c r="AF7802" s="7">
        <f t="shared" si="934"/>
        <v>0</v>
      </c>
    </row>
    <row r="7803" spans="30:32" x14ac:dyDescent="0.25">
      <c r="AD7803" s="7" t="str">
        <f>IFERROR(VLOOKUP(J7803,'Chuyển Mã'!$B$3:$C$9,2,0),"")</f>
        <v/>
      </c>
      <c r="AE7803" s="7">
        <f t="shared" si="933"/>
        <v>0</v>
      </c>
      <c r="AF7803" s="7">
        <f t="shared" si="934"/>
        <v>0</v>
      </c>
    </row>
    <row r="7804" spans="30:32" x14ac:dyDescent="0.25">
      <c r="AD7804" s="7" t="str">
        <f>IFERROR(VLOOKUP(J7804,'Chuyển Mã'!$B$3:$C$9,2,0),"")</f>
        <v/>
      </c>
      <c r="AE7804" s="7">
        <f t="shared" si="933"/>
        <v>0</v>
      </c>
      <c r="AF7804" s="7">
        <f t="shared" si="934"/>
        <v>0</v>
      </c>
    </row>
    <row r="7805" spans="30:32" x14ac:dyDescent="0.25">
      <c r="AD7805" s="7" t="str">
        <f>IFERROR(VLOOKUP(J7805,'Chuyển Mã'!$B$3:$C$9,2,0),"")</f>
        <v/>
      </c>
      <c r="AE7805" s="7">
        <f t="shared" si="933"/>
        <v>0</v>
      </c>
      <c r="AF7805" s="7">
        <f t="shared" si="934"/>
        <v>0</v>
      </c>
    </row>
    <row r="7806" spans="30:32" x14ac:dyDescent="0.25">
      <c r="AD7806" s="7" t="str">
        <f>IFERROR(VLOOKUP(J7806,'Chuyển Mã'!$B$3:$C$9,2,0),"")</f>
        <v/>
      </c>
      <c r="AE7806" s="7">
        <f t="shared" si="933"/>
        <v>0</v>
      </c>
      <c r="AF7806" s="7">
        <f t="shared" si="934"/>
        <v>0</v>
      </c>
    </row>
    <row r="7807" spans="30:32" x14ac:dyDescent="0.25">
      <c r="AD7807" s="7" t="str">
        <f>IFERROR(VLOOKUP(J7807,'Chuyển Mã'!$B$3:$C$9,2,0),"")</f>
        <v/>
      </c>
      <c r="AE7807" s="7">
        <f t="shared" si="933"/>
        <v>0</v>
      </c>
      <c r="AF7807" s="7">
        <f t="shared" si="934"/>
        <v>0</v>
      </c>
    </row>
    <row r="7808" spans="30:32" x14ac:dyDescent="0.25">
      <c r="AD7808" s="7" t="str">
        <f>IFERROR(VLOOKUP(J7808,'Chuyển Mã'!$B$3:$C$9,2,0),"")</f>
        <v/>
      </c>
      <c r="AE7808" s="7">
        <f t="shared" si="933"/>
        <v>0</v>
      </c>
      <c r="AF7808" s="7">
        <f t="shared" si="934"/>
        <v>0</v>
      </c>
    </row>
    <row r="7809" spans="30:32" x14ac:dyDescent="0.25">
      <c r="AD7809" s="7" t="str">
        <f>IFERROR(VLOOKUP(J7809,'Chuyển Mã'!$B$3:$C$9,2,0),"")</f>
        <v/>
      </c>
      <c r="AE7809" s="7">
        <f t="shared" si="933"/>
        <v>0</v>
      </c>
      <c r="AF7809" s="7">
        <f t="shared" si="934"/>
        <v>0</v>
      </c>
    </row>
    <row r="7810" spans="30:32" x14ac:dyDescent="0.25">
      <c r="AD7810" s="7" t="str">
        <f>IFERROR(VLOOKUP(J7810,'Chuyển Mã'!$B$3:$C$9,2,0),"")</f>
        <v/>
      </c>
      <c r="AE7810" s="7">
        <f t="shared" si="933"/>
        <v>0</v>
      </c>
      <c r="AF7810" s="7">
        <f t="shared" si="934"/>
        <v>0</v>
      </c>
    </row>
    <row r="7811" spans="30:32" x14ac:dyDescent="0.25">
      <c r="AD7811" s="7" t="str">
        <f>IFERROR(VLOOKUP(J7811,'Chuyển Mã'!$B$3:$C$9,2,0),"")</f>
        <v/>
      </c>
      <c r="AE7811" s="7">
        <f t="shared" ref="AE7811:AE7874" si="935">IFERROR(L7811,"")</f>
        <v>0</v>
      </c>
      <c r="AF7811" s="7">
        <f t="shared" ref="AF7811:AF7874" si="936">R7811</f>
        <v>0</v>
      </c>
    </row>
    <row r="7812" spans="30:32" x14ac:dyDescent="0.25">
      <c r="AD7812" s="7" t="str">
        <f>IFERROR(VLOOKUP(J7812,'Chuyển Mã'!$B$3:$C$9,2,0),"")</f>
        <v/>
      </c>
      <c r="AE7812" s="7">
        <f t="shared" si="935"/>
        <v>0</v>
      </c>
      <c r="AF7812" s="7">
        <f t="shared" si="936"/>
        <v>0</v>
      </c>
    </row>
    <row r="7813" spans="30:32" x14ac:dyDescent="0.25">
      <c r="AD7813" s="7" t="str">
        <f>IFERROR(VLOOKUP(J7813,'Chuyển Mã'!$B$3:$C$9,2,0),"")</f>
        <v/>
      </c>
      <c r="AE7813" s="7">
        <f t="shared" si="935"/>
        <v>0</v>
      </c>
      <c r="AF7813" s="7">
        <f t="shared" si="936"/>
        <v>0</v>
      </c>
    </row>
    <row r="7814" spans="30:32" x14ac:dyDescent="0.25">
      <c r="AD7814" s="7" t="str">
        <f>IFERROR(VLOOKUP(J7814,'Chuyển Mã'!$B$3:$C$9,2,0),"")</f>
        <v/>
      </c>
      <c r="AE7814" s="7">
        <f t="shared" si="935"/>
        <v>0</v>
      </c>
      <c r="AF7814" s="7">
        <f t="shared" si="936"/>
        <v>0</v>
      </c>
    </row>
    <row r="7815" spans="30:32" x14ac:dyDescent="0.25">
      <c r="AD7815" s="7" t="str">
        <f>IFERROR(VLOOKUP(J7815,'Chuyển Mã'!$B$3:$C$9,2,0),"")</f>
        <v/>
      </c>
      <c r="AE7815" s="7">
        <f t="shared" si="935"/>
        <v>0</v>
      </c>
      <c r="AF7815" s="7">
        <f t="shared" si="936"/>
        <v>0</v>
      </c>
    </row>
    <row r="7816" spans="30:32" x14ac:dyDescent="0.25">
      <c r="AD7816" s="7" t="str">
        <f>IFERROR(VLOOKUP(J7816,'Chuyển Mã'!$B$3:$C$9,2,0),"")</f>
        <v/>
      </c>
      <c r="AE7816" s="7">
        <f t="shared" si="935"/>
        <v>0</v>
      </c>
      <c r="AF7816" s="7">
        <f t="shared" si="936"/>
        <v>0</v>
      </c>
    </row>
    <row r="7817" spans="30:32" x14ac:dyDescent="0.25">
      <c r="AD7817" s="7" t="str">
        <f>IFERROR(VLOOKUP(J7817,'Chuyển Mã'!$B$3:$C$9,2,0),"")</f>
        <v/>
      </c>
      <c r="AE7817" s="7">
        <f t="shared" si="935"/>
        <v>0</v>
      </c>
      <c r="AF7817" s="7">
        <f t="shared" si="936"/>
        <v>0</v>
      </c>
    </row>
    <row r="7818" spans="30:32" x14ac:dyDescent="0.25">
      <c r="AD7818" s="7" t="str">
        <f>IFERROR(VLOOKUP(J7818,'Chuyển Mã'!$B$3:$C$9,2,0),"")</f>
        <v/>
      </c>
      <c r="AE7818" s="7">
        <f t="shared" si="935"/>
        <v>0</v>
      </c>
      <c r="AF7818" s="7">
        <f t="shared" si="936"/>
        <v>0</v>
      </c>
    </row>
    <row r="7819" spans="30:32" x14ac:dyDescent="0.25">
      <c r="AD7819" s="7" t="str">
        <f>IFERROR(VLOOKUP(J7819,'Chuyển Mã'!$B$3:$C$9,2,0),"")</f>
        <v/>
      </c>
      <c r="AE7819" s="7">
        <f t="shared" si="935"/>
        <v>0</v>
      </c>
      <c r="AF7819" s="7">
        <f t="shared" si="936"/>
        <v>0</v>
      </c>
    </row>
    <row r="7820" spans="30:32" x14ac:dyDescent="0.25">
      <c r="AD7820" s="7" t="str">
        <f>IFERROR(VLOOKUP(J7820,'Chuyển Mã'!$B$3:$C$9,2,0),"")</f>
        <v/>
      </c>
      <c r="AE7820" s="7">
        <f t="shared" si="935"/>
        <v>0</v>
      </c>
      <c r="AF7820" s="7">
        <f t="shared" si="936"/>
        <v>0</v>
      </c>
    </row>
    <row r="7821" spans="30:32" x14ac:dyDescent="0.25">
      <c r="AD7821" s="7" t="str">
        <f>IFERROR(VLOOKUP(J7821,'Chuyển Mã'!$B$3:$C$9,2,0),"")</f>
        <v/>
      </c>
      <c r="AE7821" s="7">
        <f t="shared" si="935"/>
        <v>0</v>
      </c>
      <c r="AF7821" s="7">
        <f t="shared" si="936"/>
        <v>0</v>
      </c>
    </row>
    <row r="7822" spans="30:32" x14ac:dyDescent="0.25">
      <c r="AD7822" s="7" t="str">
        <f>IFERROR(VLOOKUP(J7822,'Chuyển Mã'!$B$3:$C$9,2,0),"")</f>
        <v/>
      </c>
      <c r="AE7822" s="7">
        <f t="shared" si="935"/>
        <v>0</v>
      </c>
      <c r="AF7822" s="7">
        <f t="shared" si="936"/>
        <v>0</v>
      </c>
    </row>
    <row r="7823" spans="30:32" x14ac:dyDescent="0.25">
      <c r="AD7823" s="7" t="str">
        <f>IFERROR(VLOOKUP(J7823,'Chuyển Mã'!$B$3:$C$9,2,0),"")</f>
        <v/>
      </c>
      <c r="AE7823" s="7">
        <f t="shared" si="935"/>
        <v>0</v>
      </c>
      <c r="AF7823" s="7">
        <f t="shared" si="936"/>
        <v>0</v>
      </c>
    </row>
    <row r="7824" spans="30:32" x14ac:dyDescent="0.25">
      <c r="AD7824" s="7" t="str">
        <f>IFERROR(VLOOKUP(J7824,'Chuyển Mã'!$B$3:$C$9,2,0),"")</f>
        <v/>
      </c>
      <c r="AE7824" s="7">
        <f t="shared" si="935"/>
        <v>0</v>
      </c>
      <c r="AF7824" s="7">
        <f t="shared" si="936"/>
        <v>0</v>
      </c>
    </row>
    <row r="7825" spans="30:32" x14ac:dyDescent="0.25">
      <c r="AD7825" s="7" t="str">
        <f>IFERROR(VLOOKUP(J7825,'Chuyển Mã'!$B$3:$C$9,2,0),"")</f>
        <v/>
      </c>
      <c r="AE7825" s="7">
        <f t="shared" si="935"/>
        <v>0</v>
      </c>
      <c r="AF7825" s="7">
        <f t="shared" si="936"/>
        <v>0</v>
      </c>
    </row>
    <row r="7826" spans="30:32" x14ac:dyDescent="0.25">
      <c r="AD7826" s="7" t="str">
        <f>IFERROR(VLOOKUP(J7826,'Chuyển Mã'!$B$3:$C$9,2,0),"")</f>
        <v/>
      </c>
      <c r="AE7826" s="7">
        <f t="shared" si="935"/>
        <v>0</v>
      </c>
      <c r="AF7826" s="7">
        <f t="shared" si="936"/>
        <v>0</v>
      </c>
    </row>
    <row r="7827" spans="30:32" x14ac:dyDescent="0.25">
      <c r="AD7827" s="7" t="str">
        <f>IFERROR(VLOOKUP(J7827,'Chuyển Mã'!$B$3:$C$9,2,0),"")</f>
        <v/>
      </c>
      <c r="AE7827" s="7">
        <f t="shared" si="935"/>
        <v>0</v>
      </c>
      <c r="AF7827" s="7">
        <f t="shared" si="936"/>
        <v>0</v>
      </c>
    </row>
    <row r="7828" spans="30:32" x14ac:dyDescent="0.25">
      <c r="AD7828" s="7" t="str">
        <f>IFERROR(VLOOKUP(J7828,'Chuyển Mã'!$B$3:$C$9,2,0),"")</f>
        <v/>
      </c>
      <c r="AE7828" s="7">
        <f t="shared" si="935"/>
        <v>0</v>
      </c>
      <c r="AF7828" s="7">
        <f t="shared" si="936"/>
        <v>0</v>
      </c>
    </row>
    <row r="7829" spans="30:32" x14ac:dyDescent="0.25">
      <c r="AD7829" s="7" t="str">
        <f>IFERROR(VLOOKUP(J7829,'Chuyển Mã'!$B$3:$C$9,2,0),"")</f>
        <v/>
      </c>
      <c r="AE7829" s="7">
        <f t="shared" si="935"/>
        <v>0</v>
      </c>
      <c r="AF7829" s="7">
        <f t="shared" si="936"/>
        <v>0</v>
      </c>
    </row>
    <row r="7830" spans="30:32" x14ac:dyDescent="0.25">
      <c r="AD7830" s="7" t="str">
        <f>IFERROR(VLOOKUP(J7830,'Chuyển Mã'!$B$3:$C$9,2,0),"")</f>
        <v/>
      </c>
      <c r="AE7830" s="7">
        <f t="shared" si="935"/>
        <v>0</v>
      </c>
      <c r="AF7830" s="7">
        <f t="shared" si="936"/>
        <v>0</v>
      </c>
    </row>
    <row r="7831" spans="30:32" x14ac:dyDescent="0.25">
      <c r="AD7831" s="7" t="str">
        <f>IFERROR(VLOOKUP(J7831,'Chuyển Mã'!$B$3:$C$9,2,0),"")</f>
        <v/>
      </c>
      <c r="AE7831" s="7">
        <f t="shared" si="935"/>
        <v>0</v>
      </c>
      <c r="AF7831" s="7">
        <f t="shared" si="936"/>
        <v>0</v>
      </c>
    </row>
    <row r="7832" spans="30:32" x14ac:dyDescent="0.25">
      <c r="AD7832" s="7" t="str">
        <f>IFERROR(VLOOKUP(J7832,'Chuyển Mã'!$B$3:$C$9,2,0),"")</f>
        <v/>
      </c>
      <c r="AE7832" s="7">
        <f t="shared" si="935"/>
        <v>0</v>
      </c>
      <c r="AF7832" s="7">
        <f t="shared" si="936"/>
        <v>0</v>
      </c>
    </row>
    <row r="7833" spans="30:32" x14ac:dyDescent="0.25">
      <c r="AD7833" s="7" t="str">
        <f>IFERROR(VLOOKUP(J7833,'Chuyển Mã'!$B$3:$C$9,2,0),"")</f>
        <v/>
      </c>
      <c r="AE7833" s="7">
        <f t="shared" si="935"/>
        <v>0</v>
      </c>
      <c r="AF7833" s="7">
        <f t="shared" si="936"/>
        <v>0</v>
      </c>
    </row>
    <row r="7834" spans="30:32" x14ac:dyDescent="0.25">
      <c r="AD7834" s="7" t="str">
        <f>IFERROR(VLOOKUP(J7834,'Chuyển Mã'!$B$3:$C$9,2,0),"")</f>
        <v/>
      </c>
      <c r="AE7834" s="7">
        <f t="shared" si="935"/>
        <v>0</v>
      </c>
      <c r="AF7834" s="7">
        <f t="shared" si="936"/>
        <v>0</v>
      </c>
    </row>
    <row r="7835" spans="30:32" x14ac:dyDescent="0.25">
      <c r="AD7835" s="7" t="str">
        <f>IFERROR(VLOOKUP(J7835,'Chuyển Mã'!$B$3:$C$9,2,0),"")</f>
        <v/>
      </c>
      <c r="AE7835" s="7">
        <f t="shared" si="935"/>
        <v>0</v>
      </c>
      <c r="AF7835" s="7">
        <f t="shared" si="936"/>
        <v>0</v>
      </c>
    </row>
    <row r="7836" spans="30:32" x14ac:dyDescent="0.25">
      <c r="AD7836" s="7" t="str">
        <f>IFERROR(VLOOKUP(J7836,'Chuyển Mã'!$B$3:$C$9,2,0),"")</f>
        <v/>
      </c>
      <c r="AE7836" s="7">
        <f t="shared" si="935"/>
        <v>0</v>
      </c>
      <c r="AF7836" s="7">
        <f t="shared" si="936"/>
        <v>0</v>
      </c>
    </row>
    <row r="7837" spans="30:32" x14ac:dyDescent="0.25">
      <c r="AD7837" s="7" t="str">
        <f>IFERROR(VLOOKUP(J7837,'Chuyển Mã'!$B$3:$C$9,2,0),"")</f>
        <v/>
      </c>
      <c r="AE7837" s="7">
        <f t="shared" si="935"/>
        <v>0</v>
      </c>
      <c r="AF7837" s="7">
        <f t="shared" si="936"/>
        <v>0</v>
      </c>
    </row>
    <row r="7838" spans="30:32" x14ac:dyDescent="0.25">
      <c r="AD7838" s="7" t="str">
        <f>IFERROR(VLOOKUP(J7838,'Chuyển Mã'!$B$3:$C$9,2,0),"")</f>
        <v/>
      </c>
      <c r="AE7838" s="7">
        <f t="shared" si="935"/>
        <v>0</v>
      </c>
      <c r="AF7838" s="7">
        <f t="shared" si="936"/>
        <v>0</v>
      </c>
    </row>
    <row r="7839" spans="30:32" x14ac:dyDescent="0.25">
      <c r="AD7839" s="7" t="str">
        <f>IFERROR(VLOOKUP(J7839,'Chuyển Mã'!$B$3:$C$9,2,0),"")</f>
        <v/>
      </c>
      <c r="AE7839" s="7">
        <f t="shared" si="935"/>
        <v>0</v>
      </c>
      <c r="AF7839" s="7">
        <f t="shared" si="936"/>
        <v>0</v>
      </c>
    </row>
    <row r="7840" spans="30:32" x14ac:dyDescent="0.25">
      <c r="AD7840" s="7" t="str">
        <f>IFERROR(VLOOKUP(J7840,'Chuyển Mã'!$B$3:$C$9,2,0),"")</f>
        <v/>
      </c>
      <c r="AE7840" s="7">
        <f t="shared" si="935"/>
        <v>0</v>
      </c>
      <c r="AF7840" s="7">
        <f t="shared" si="936"/>
        <v>0</v>
      </c>
    </row>
    <row r="7841" spans="30:32" x14ac:dyDescent="0.25">
      <c r="AD7841" s="7" t="str">
        <f>IFERROR(VLOOKUP(J7841,'Chuyển Mã'!$B$3:$C$9,2,0),"")</f>
        <v/>
      </c>
      <c r="AE7841" s="7">
        <f t="shared" si="935"/>
        <v>0</v>
      </c>
      <c r="AF7841" s="7">
        <f t="shared" si="936"/>
        <v>0</v>
      </c>
    </row>
    <row r="7842" spans="30:32" x14ac:dyDescent="0.25">
      <c r="AD7842" s="7" t="str">
        <f>IFERROR(VLOOKUP(J7842,'Chuyển Mã'!$B$3:$C$9,2,0),"")</f>
        <v/>
      </c>
      <c r="AE7842" s="7">
        <f t="shared" si="935"/>
        <v>0</v>
      </c>
      <c r="AF7842" s="7">
        <f t="shared" si="936"/>
        <v>0</v>
      </c>
    </row>
    <row r="7843" spans="30:32" x14ac:dyDescent="0.25">
      <c r="AD7843" s="7" t="str">
        <f>IFERROR(VLOOKUP(J7843,'Chuyển Mã'!$B$3:$C$9,2,0),"")</f>
        <v/>
      </c>
      <c r="AE7843" s="7">
        <f t="shared" si="935"/>
        <v>0</v>
      </c>
      <c r="AF7843" s="7">
        <f t="shared" si="936"/>
        <v>0</v>
      </c>
    </row>
    <row r="7844" spans="30:32" x14ac:dyDescent="0.25">
      <c r="AD7844" s="7" t="str">
        <f>IFERROR(VLOOKUP(J7844,'Chuyển Mã'!$B$3:$C$9,2,0),"")</f>
        <v/>
      </c>
      <c r="AE7844" s="7">
        <f t="shared" si="935"/>
        <v>0</v>
      </c>
      <c r="AF7844" s="7">
        <f t="shared" si="936"/>
        <v>0</v>
      </c>
    </row>
    <row r="7845" spans="30:32" x14ac:dyDescent="0.25">
      <c r="AD7845" s="7" t="str">
        <f>IFERROR(VLOOKUP(J7845,'Chuyển Mã'!$B$3:$C$9,2,0),"")</f>
        <v/>
      </c>
      <c r="AE7845" s="7">
        <f t="shared" si="935"/>
        <v>0</v>
      </c>
      <c r="AF7845" s="7">
        <f t="shared" si="936"/>
        <v>0</v>
      </c>
    </row>
    <row r="7846" spans="30:32" x14ac:dyDescent="0.25">
      <c r="AD7846" s="7" t="str">
        <f>IFERROR(VLOOKUP(J7846,'Chuyển Mã'!$B$3:$C$9,2,0),"")</f>
        <v/>
      </c>
      <c r="AE7846" s="7">
        <f t="shared" si="935"/>
        <v>0</v>
      </c>
      <c r="AF7846" s="7">
        <f t="shared" si="936"/>
        <v>0</v>
      </c>
    </row>
    <row r="7847" spans="30:32" x14ac:dyDescent="0.25">
      <c r="AD7847" s="7" t="str">
        <f>IFERROR(VLOOKUP(J7847,'Chuyển Mã'!$B$3:$C$9,2,0),"")</f>
        <v/>
      </c>
      <c r="AE7847" s="7">
        <f t="shared" si="935"/>
        <v>0</v>
      </c>
      <c r="AF7847" s="7">
        <f t="shared" si="936"/>
        <v>0</v>
      </c>
    </row>
    <row r="7848" spans="30:32" x14ac:dyDescent="0.25">
      <c r="AD7848" s="7" t="str">
        <f>IFERROR(VLOOKUP(J7848,'Chuyển Mã'!$B$3:$C$9,2,0),"")</f>
        <v/>
      </c>
      <c r="AE7848" s="7">
        <f t="shared" si="935"/>
        <v>0</v>
      </c>
      <c r="AF7848" s="7">
        <f t="shared" si="936"/>
        <v>0</v>
      </c>
    </row>
    <row r="7849" spans="30:32" x14ac:dyDescent="0.25">
      <c r="AD7849" s="7" t="str">
        <f>IFERROR(VLOOKUP(J7849,'Chuyển Mã'!$B$3:$C$9,2,0),"")</f>
        <v/>
      </c>
      <c r="AE7849" s="7">
        <f t="shared" si="935"/>
        <v>0</v>
      </c>
      <c r="AF7849" s="7">
        <f t="shared" si="936"/>
        <v>0</v>
      </c>
    </row>
    <row r="7850" spans="30:32" x14ac:dyDescent="0.25">
      <c r="AD7850" s="7" t="str">
        <f>IFERROR(VLOOKUP(J7850,'Chuyển Mã'!$B$3:$C$9,2,0),"")</f>
        <v/>
      </c>
      <c r="AE7850" s="7">
        <f t="shared" si="935"/>
        <v>0</v>
      </c>
      <c r="AF7850" s="7">
        <f t="shared" si="936"/>
        <v>0</v>
      </c>
    </row>
    <row r="7851" spans="30:32" x14ac:dyDescent="0.25">
      <c r="AD7851" s="7" t="str">
        <f>IFERROR(VLOOKUP(J7851,'Chuyển Mã'!$B$3:$C$9,2,0),"")</f>
        <v/>
      </c>
      <c r="AE7851" s="7">
        <f t="shared" si="935"/>
        <v>0</v>
      </c>
      <c r="AF7851" s="7">
        <f t="shared" si="936"/>
        <v>0</v>
      </c>
    </row>
    <row r="7852" spans="30:32" x14ac:dyDescent="0.25">
      <c r="AD7852" s="7" t="str">
        <f>IFERROR(VLOOKUP(J7852,'Chuyển Mã'!$B$3:$C$9,2,0),"")</f>
        <v/>
      </c>
      <c r="AE7852" s="7">
        <f t="shared" si="935"/>
        <v>0</v>
      </c>
      <c r="AF7852" s="7">
        <f t="shared" si="936"/>
        <v>0</v>
      </c>
    </row>
    <row r="7853" spans="30:32" x14ac:dyDescent="0.25">
      <c r="AD7853" s="7" t="str">
        <f>IFERROR(VLOOKUP(J7853,'Chuyển Mã'!$B$3:$C$9,2,0),"")</f>
        <v/>
      </c>
      <c r="AE7853" s="7">
        <f t="shared" si="935"/>
        <v>0</v>
      </c>
      <c r="AF7853" s="7">
        <f t="shared" si="936"/>
        <v>0</v>
      </c>
    </row>
    <row r="7854" spans="30:32" x14ac:dyDescent="0.25">
      <c r="AD7854" s="7" t="str">
        <f>IFERROR(VLOOKUP(J7854,'Chuyển Mã'!$B$3:$C$9,2,0),"")</f>
        <v/>
      </c>
      <c r="AE7854" s="7">
        <f t="shared" si="935"/>
        <v>0</v>
      </c>
      <c r="AF7854" s="7">
        <f t="shared" si="936"/>
        <v>0</v>
      </c>
    </row>
    <row r="7855" spans="30:32" x14ac:dyDescent="0.25">
      <c r="AD7855" s="7" t="str">
        <f>IFERROR(VLOOKUP(J7855,'Chuyển Mã'!$B$3:$C$9,2,0),"")</f>
        <v/>
      </c>
      <c r="AE7855" s="7">
        <f t="shared" si="935"/>
        <v>0</v>
      </c>
      <c r="AF7855" s="7">
        <f t="shared" si="936"/>
        <v>0</v>
      </c>
    </row>
    <row r="7856" spans="30:32" x14ac:dyDescent="0.25">
      <c r="AD7856" s="7" t="str">
        <f>IFERROR(VLOOKUP(J7856,'Chuyển Mã'!$B$3:$C$9,2,0),"")</f>
        <v/>
      </c>
      <c r="AE7856" s="7">
        <f t="shared" si="935"/>
        <v>0</v>
      </c>
      <c r="AF7856" s="7">
        <f t="shared" si="936"/>
        <v>0</v>
      </c>
    </row>
    <row r="7857" spans="30:32" x14ac:dyDescent="0.25">
      <c r="AD7857" s="7" t="str">
        <f>IFERROR(VLOOKUP(J7857,'Chuyển Mã'!$B$3:$C$9,2,0),"")</f>
        <v/>
      </c>
      <c r="AE7857" s="7">
        <f t="shared" si="935"/>
        <v>0</v>
      </c>
      <c r="AF7857" s="7">
        <f t="shared" si="936"/>
        <v>0</v>
      </c>
    </row>
    <row r="7858" spans="30:32" x14ac:dyDescent="0.25">
      <c r="AD7858" s="7" t="str">
        <f>IFERROR(VLOOKUP(J7858,'Chuyển Mã'!$B$3:$C$9,2,0),"")</f>
        <v/>
      </c>
      <c r="AE7858" s="7">
        <f t="shared" si="935"/>
        <v>0</v>
      </c>
      <c r="AF7858" s="7">
        <f t="shared" si="936"/>
        <v>0</v>
      </c>
    </row>
    <row r="7859" spans="30:32" x14ac:dyDescent="0.25">
      <c r="AD7859" s="7" t="str">
        <f>IFERROR(VLOOKUP(J7859,'Chuyển Mã'!$B$3:$C$9,2,0),"")</f>
        <v/>
      </c>
      <c r="AE7859" s="7">
        <f t="shared" si="935"/>
        <v>0</v>
      </c>
      <c r="AF7859" s="7">
        <f t="shared" si="936"/>
        <v>0</v>
      </c>
    </row>
    <row r="7860" spans="30:32" x14ac:dyDescent="0.25">
      <c r="AD7860" s="7" t="str">
        <f>IFERROR(VLOOKUP(J7860,'Chuyển Mã'!$B$3:$C$9,2,0),"")</f>
        <v/>
      </c>
      <c r="AE7860" s="7">
        <f t="shared" si="935"/>
        <v>0</v>
      </c>
      <c r="AF7860" s="7">
        <f t="shared" si="936"/>
        <v>0</v>
      </c>
    </row>
    <row r="7861" spans="30:32" x14ac:dyDescent="0.25">
      <c r="AD7861" s="7" t="str">
        <f>IFERROR(VLOOKUP(J7861,'Chuyển Mã'!$B$3:$C$9,2,0),"")</f>
        <v/>
      </c>
      <c r="AE7861" s="7">
        <f t="shared" si="935"/>
        <v>0</v>
      </c>
      <c r="AF7861" s="7">
        <f t="shared" si="936"/>
        <v>0</v>
      </c>
    </row>
    <row r="7862" spans="30:32" x14ac:dyDescent="0.25">
      <c r="AD7862" s="7" t="str">
        <f>IFERROR(VLOOKUP(J7862,'Chuyển Mã'!$B$3:$C$9,2,0),"")</f>
        <v/>
      </c>
      <c r="AE7862" s="7">
        <f t="shared" si="935"/>
        <v>0</v>
      </c>
      <c r="AF7862" s="7">
        <f t="shared" si="936"/>
        <v>0</v>
      </c>
    </row>
    <row r="7863" spans="30:32" x14ac:dyDescent="0.25">
      <c r="AD7863" s="7" t="str">
        <f>IFERROR(VLOOKUP(J7863,'Chuyển Mã'!$B$3:$C$9,2,0),"")</f>
        <v/>
      </c>
      <c r="AE7863" s="7">
        <f t="shared" si="935"/>
        <v>0</v>
      </c>
      <c r="AF7863" s="7">
        <f t="shared" si="936"/>
        <v>0</v>
      </c>
    </row>
    <row r="7864" spans="30:32" x14ac:dyDescent="0.25">
      <c r="AD7864" s="7" t="str">
        <f>IFERROR(VLOOKUP(J7864,'Chuyển Mã'!$B$3:$C$9,2,0),"")</f>
        <v/>
      </c>
      <c r="AE7864" s="7">
        <f t="shared" si="935"/>
        <v>0</v>
      </c>
      <c r="AF7864" s="7">
        <f t="shared" si="936"/>
        <v>0</v>
      </c>
    </row>
    <row r="7865" spans="30:32" x14ac:dyDescent="0.25">
      <c r="AD7865" s="7" t="str">
        <f>IFERROR(VLOOKUP(J7865,'Chuyển Mã'!$B$3:$C$9,2,0),"")</f>
        <v/>
      </c>
      <c r="AE7865" s="7">
        <f t="shared" si="935"/>
        <v>0</v>
      </c>
      <c r="AF7865" s="7">
        <f t="shared" si="936"/>
        <v>0</v>
      </c>
    </row>
    <row r="7866" spans="30:32" x14ac:dyDescent="0.25">
      <c r="AD7866" s="7" t="str">
        <f>IFERROR(VLOOKUP(J7866,'Chuyển Mã'!$B$3:$C$9,2,0),"")</f>
        <v/>
      </c>
      <c r="AE7866" s="7">
        <f t="shared" si="935"/>
        <v>0</v>
      </c>
      <c r="AF7866" s="7">
        <f t="shared" si="936"/>
        <v>0</v>
      </c>
    </row>
    <row r="7867" spans="30:32" x14ac:dyDescent="0.25">
      <c r="AD7867" s="7" t="str">
        <f>IFERROR(VLOOKUP(J7867,'Chuyển Mã'!$B$3:$C$9,2,0),"")</f>
        <v/>
      </c>
      <c r="AE7867" s="7">
        <f t="shared" si="935"/>
        <v>0</v>
      </c>
      <c r="AF7867" s="7">
        <f t="shared" si="936"/>
        <v>0</v>
      </c>
    </row>
    <row r="7868" spans="30:32" x14ac:dyDescent="0.25">
      <c r="AD7868" s="7" t="str">
        <f>IFERROR(VLOOKUP(J7868,'Chuyển Mã'!$B$3:$C$9,2,0),"")</f>
        <v/>
      </c>
      <c r="AE7868" s="7">
        <f t="shared" si="935"/>
        <v>0</v>
      </c>
      <c r="AF7868" s="7">
        <f t="shared" si="936"/>
        <v>0</v>
      </c>
    </row>
    <row r="7869" spans="30:32" x14ac:dyDescent="0.25">
      <c r="AD7869" s="7" t="str">
        <f>IFERROR(VLOOKUP(J7869,'Chuyển Mã'!$B$3:$C$9,2,0),"")</f>
        <v/>
      </c>
      <c r="AE7869" s="7">
        <f t="shared" si="935"/>
        <v>0</v>
      </c>
      <c r="AF7869" s="7">
        <f t="shared" si="936"/>
        <v>0</v>
      </c>
    </row>
    <row r="7870" spans="30:32" x14ac:dyDescent="0.25">
      <c r="AD7870" s="7" t="str">
        <f>IFERROR(VLOOKUP(J7870,'Chuyển Mã'!$B$3:$C$9,2,0),"")</f>
        <v/>
      </c>
      <c r="AE7870" s="7">
        <f t="shared" si="935"/>
        <v>0</v>
      </c>
      <c r="AF7870" s="7">
        <f t="shared" si="936"/>
        <v>0</v>
      </c>
    </row>
    <row r="7871" spans="30:32" x14ac:dyDescent="0.25">
      <c r="AD7871" s="7" t="str">
        <f>IFERROR(VLOOKUP(J7871,'Chuyển Mã'!$B$3:$C$9,2,0),"")</f>
        <v/>
      </c>
      <c r="AE7871" s="7">
        <f t="shared" si="935"/>
        <v>0</v>
      </c>
      <c r="AF7871" s="7">
        <f t="shared" si="936"/>
        <v>0</v>
      </c>
    </row>
    <row r="7872" spans="30:32" x14ac:dyDescent="0.25">
      <c r="AD7872" s="7" t="str">
        <f>IFERROR(VLOOKUP(J7872,'Chuyển Mã'!$B$3:$C$9,2,0),"")</f>
        <v/>
      </c>
      <c r="AE7872" s="7">
        <f t="shared" si="935"/>
        <v>0</v>
      </c>
      <c r="AF7872" s="7">
        <f t="shared" si="936"/>
        <v>0</v>
      </c>
    </row>
    <row r="7873" spans="30:32" x14ac:dyDescent="0.25">
      <c r="AD7873" s="7" t="str">
        <f>IFERROR(VLOOKUP(J7873,'Chuyển Mã'!$B$3:$C$9,2,0),"")</f>
        <v/>
      </c>
      <c r="AE7873" s="7">
        <f t="shared" si="935"/>
        <v>0</v>
      </c>
      <c r="AF7873" s="7">
        <f t="shared" si="936"/>
        <v>0</v>
      </c>
    </row>
    <row r="7874" spans="30:32" x14ac:dyDescent="0.25">
      <c r="AD7874" s="7" t="str">
        <f>IFERROR(VLOOKUP(J7874,'Chuyển Mã'!$B$3:$C$9,2,0),"")</f>
        <v/>
      </c>
      <c r="AE7874" s="7">
        <f t="shared" si="935"/>
        <v>0</v>
      </c>
      <c r="AF7874" s="7">
        <f t="shared" si="936"/>
        <v>0</v>
      </c>
    </row>
    <row r="7875" spans="30:32" x14ac:dyDescent="0.25">
      <c r="AD7875" s="7" t="str">
        <f>IFERROR(VLOOKUP(J7875,'Chuyển Mã'!$B$3:$C$9,2,0),"")</f>
        <v/>
      </c>
      <c r="AE7875" s="7">
        <f t="shared" ref="AE7875:AE7938" si="937">IFERROR(L7875,"")</f>
        <v>0</v>
      </c>
      <c r="AF7875" s="7">
        <f t="shared" ref="AF7875:AF7938" si="938">R7875</f>
        <v>0</v>
      </c>
    </row>
    <row r="7876" spans="30:32" x14ac:dyDescent="0.25">
      <c r="AD7876" s="7" t="str">
        <f>IFERROR(VLOOKUP(J7876,'Chuyển Mã'!$B$3:$C$9,2,0),"")</f>
        <v/>
      </c>
      <c r="AE7876" s="7">
        <f t="shared" si="937"/>
        <v>0</v>
      </c>
      <c r="AF7876" s="7">
        <f t="shared" si="938"/>
        <v>0</v>
      </c>
    </row>
    <row r="7877" spans="30:32" x14ac:dyDescent="0.25">
      <c r="AD7877" s="7" t="str">
        <f>IFERROR(VLOOKUP(J7877,'Chuyển Mã'!$B$3:$C$9,2,0),"")</f>
        <v/>
      </c>
      <c r="AE7877" s="7">
        <f t="shared" si="937"/>
        <v>0</v>
      </c>
      <c r="AF7877" s="7">
        <f t="shared" si="938"/>
        <v>0</v>
      </c>
    </row>
    <row r="7878" spans="30:32" x14ac:dyDescent="0.25">
      <c r="AD7878" s="7" t="str">
        <f>IFERROR(VLOOKUP(J7878,'Chuyển Mã'!$B$3:$C$9,2,0),"")</f>
        <v/>
      </c>
      <c r="AE7878" s="7">
        <f t="shared" si="937"/>
        <v>0</v>
      </c>
      <c r="AF7878" s="7">
        <f t="shared" si="938"/>
        <v>0</v>
      </c>
    </row>
    <row r="7879" spans="30:32" x14ac:dyDescent="0.25">
      <c r="AD7879" s="7" t="str">
        <f>IFERROR(VLOOKUP(J7879,'Chuyển Mã'!$B$3:$C$9,2,0),"")</f>
        <v/>
      </c>
      <c r="AE7879" s="7">
        <f t="shared" si="937"/>
        <v>0</v>
      </c>
      <c r="AF7879" s="7">
        <f t="shared" si="938"/>
        <v>0</v>
      </c>
    </row>
    <row r="7880" spans="30:32" x14ac:dyDescent="0.25">
      <c r="AD7880" s="7" t="str">
        <f>IFERROR(VLOOKUP(J7880,'Chuyển Mã'!$B$3:$C$9,2,0),"")</f>
        <v/>
      </c>
      <c r="AE7880" s="7">
        <f t="shared" si="937"/>
        <v>0</v>
      </c>
      <c r="AF7880" s="7">
        <f t="shared" si="938"/>
        <v>0</v>
      </c>
    </row>
    <row r="7881" spans="30:32" x14ac:dyDescent="0.25">
      <c r="AD7881" s="7" t="str">
        <f>IFERROR(VLOOKUP(J7881,'Chuyển Mã'!$B$3:$C$9,2,0),"")</f>
        <v/>
      </c>
      <c r="AE7881" s="7">
        <f t="shared" si="937"/>
        <v>0</v>
      </c>
      <c r="AF7881" s="7">
        <f t="shared" si="938"/>
        <v>0</v>
      </c>
    </row>
    <row r="7882" spans="30:32" x14ac:dyDescent="0.25">
      <c r="AD7882" s="7" t="str">
        <f>IFERROR(VLOOKUP(J7882,'Chuyển Mã'!$B$3:$C$9,2,0),"")</f>
        <v/>
      </c>
      <c r="AE7882" s="7">
        <f t="shared" si="937"/>
        <v>0</v>
      </c>
      <c r="AF7882" s="7">
        <f t="shared" si="938"/>
        <v>0</v>
      </c>
    </row>
    <row r="7883" spans="30:32" x14ac:dyDescent="0.25">
      <c r="AD7883" s="7" t="str">
        <f>IFERROR(VLOOKUP(J7883,'Chuyển Mã'!$B$3:$C$9,2,0),"")</f>
        <v/>
      </c>
      <c r="AE7883" s="7">
        <f t="shared" si="937"/>
        <v>0</v>
      </c>
      <c r="AF7883" s="7">
        <f t="shared" si="938"/>
        <v>0</v>
      </c>
    </row>
    <row r="7884" spans="30:32" x14ac:dyDescent="0.25">
      <c r="AD7884" s="7" t="str">
        <f>IFERROR(VLOOKUP(J7884,'Chuyển Mã'!$B$3:$C$9,2,0),"")</f>
        <v/>
      </c>
      <c r="AE7884" s="7">
        <f t="shared" si="937"/>
        <v>0</v>
      </c>
      <c r="AF7884" s="7">
        <f t="shared" si="938"/>
        <v>0</v>
      </c>
    </row>
    <row r="7885" spans="30:32" x14ac:dyDescent="0.25">
      <c r="AD7885" s="7" t="str">
        <f>IFERROR(VLOOKUP(J7885,'Chuyển Mã'!$B$3:$C$9,2,0),"")</f>
        <v/>
      </c>
      <c r="AE7885" s="7">
        <f t="shared" si="937"/>
        <v>0</v>
      </c>
      <c r="AF7885" s="7">
        <f t="shared" si="938"/>
        <v>0</v>
      </c>
    </row>
    <row r="7886" spans="30:32" x14ac:dyDescent="0.25">
      <c r="AD7886" s="7" t="str">
        <f>IFERROR(VLOOKUP(J7886,'Chuyển Mã'!$B$3:$C$9,2,0),"")</f>
        <v/>
      </c>
      <c r="AE7886" s="7">
        <f t="shared" si="937"/>
        <v>0</v>
      </c>
      <c r="AF7886" s="7">
        <f t="shared" si="938"/>
        <v>0</v>
      </c>
    </row>
    <row r="7887" spans="30:32" x14ac:dyDescent="0.25">
      <c r="AD7887" s="7" t="str">
        <f>IFERROR(VLOOKUP(J7887,'Chuyển Mã'!$B$3:$C$9,2,0),"")</f>
        <v/>
      </c>
      <c r="AE7887" s="7">
        <f t="shared" si="937"/>
        <v>0</v>
      </c>
      <c r="AF7887" s="7">
        <f t="shared" si="938"/>
        <v>0</v>
      </c>
    </row>
    <row r="7888" spans="30:32" x14ac:dyDescent="0.25">
      <c r="AD7888" s="7" t="str">
        <f>IFERROR(VLOOKUP(J7888,'Chuyển Mã'!$B$3:$C$9,2,0),"")</f>
        <v/>
      </c>
      <c r="AE7888" s="7">
        <f t="shared" si="937"/>
        <v>0</v>
      </c>
      <c r="AF7888" s="7">
        <f t="shared" si="938"/>
        <v>0</v>
      </c>
    </row>
    <row r="7889" spans="30:32" x14ac:dyDescent="0.25">
      <c r="AD7889" s="7" t="str">
        <f>IFERROR(VLOOKUP(J7889,'Chuyển Mã'!$B$3:$C$9,2,0),"")</f>
        <v/>
      </c>
      <c r="AE7889" s="7">
        <f t="shared" si="937"/>
        <v>0</v>
      </c>
      <c r="AF7889" s="7">
        <f t="shared" si="938"/>
        <v>0</v>
      </c>
    </row>
    <row r="7890" spans="30:32" x14ac:dyDescent="0.25">
      <c r="AD7890" s="7" t="str">
        <f>IFERROR(VLOOKUP(J7890,'Chuyển Mã'!$B$3:$C$9,2,0),"")</f>
        <v/>
      </c>
      <c r="AE7890" s="7">
        <f t="shared" si="937"/>
        <v>0</v>
      </c>
      <c r="AF7890" s="7">
        <f t="shared" si="938"/>
        <v>0</v>
      </c>
    </row>
    <row r="7891" spans="30:32" x14ac:dyDescent="0.25">
      <c r="AD7891" s="7" t="str">
        <f>IFERROR(VLOOKUP(J7891,'Chuyển Mã'!$B$3:$C$9,2,0),"")</f>
        <v/>
      </c>
      <c r="AE7891" s="7">
        <f t="shared" si="937"/>
        <v>0</v>
      </c>
      <c r="AF7891" s="7">
        <f t="shared" si="938"/>
        <v>0</v>
      </c>
    </row>
    <row r="7892" spans="30:32" x14ac:dyDescent="0.25">
      <c r="AD7892" s="7" t="str">
        <f>IFERROR(VLOOKUP(J7892,'Chuyển Mã'!$B$3:$C$9,2,0),"")</f>
        <v/>
      </c>
      <c r="AE7892" s="7">
        <f t="shared" si="937"/>
        <v>0</v>
      </c>
      <c r="AF7892" s="7">
        <f t="shared" si="938"/>
        <v>0</v>
      </c>
    </row>
    <row r="7893" spans="30:32" x14ac:dyDescent="0.25">
      <c r="AD7893" s="7" t="str">
        <f>IFERROR(VLOOKUP(J7893,'Chuyển Mã'!$B$3:$C$9,2,0),"")</f>
        <v/>
      </c>
      <c r="AE7893" s="7">
        <f t="shared" si="937"/>
        <v>0</v>
      </c>
      <c r="AF7893" s="7">
        <f t="shared" si="938"/>
        <v>0</v>
      </c>
    </row>
    <row r="7894" spans="30:32" x14ac:dyDescent="0.25">
      <c r="AD7894" s="7" t="str">
        <f>IFERROR(VLOOKUP(J7894,'Chuyển Mã'!$B$3:$C$9,2,0),"")</f>
        <v/>
      </c>
      <c r="AE7894" s="7">
        <f t="shared" si="937"/>
        <v>0</v>
      </c>
      <c r="AF7894" s="7">
        <f t="shared" si="938"/>
        <v>0</v>
      </c>
    </row>
    <row r="7895" spans="30:32" x14ac:dyDescent="0.25">
      <c r="AD7895" s="7" t="str">
        <f>IFERROR(VLOOKUP(J7895,'Chuyển Mã'!$B$3:$C$9,2,0),"")</f>
        <v/>
      </c>
      <c r="AE7895" s="7">
        <f t="shared" si="937"/>
        <v>0</v>
      </c>
      <c r="AF7895" s="7">
        <f t="shared" si="938"/>
        <v>0</v>
      </c>
    </row>
    <row r="7896" spans="30:32" x14ac:dyDescent="0.25">
      <c r="AD7896" s="7" t="str">
        <f>IFERROR(VLOOKUP(J7896,'Chuyển Mã'!$B$3:$C$9,2,0),"")</f>
        <v/>
      </c>
      <c r="AE7896" s="7">
        <f t="shared" si="937"/>
        <v>0</v>
      </c>
      <c r="AF7896" s="7">
        <f t="shared" si="938"/>
        <v>0</v>
      </c>
    </row>
    <row r="7897" spans="30:32" x14ac:dyDescent="0.25">
      <c r="AD7897" s="7" t="str">
        <f>IFERROR(VLOOKUP(J7897,'Chuyển Mã'!$B$3:$C$9,2,0),"")</f>
        <v/>
      </c>
      <c r="AE7897" s="7">
        <f t="shared" si="937"/>
        <v>0</v>
      </c>
      <c r="AF7897" s="7">
        <f t="shared" si="938"/>
        <v>0</v>
      </c>
    </row>
    <row r="7898" spans="30:32" x14ac:dyDescent="0.25">
      <c r="AD7898" s="7" t="str">
        <f>IFERROR(VLOOKUP(J7898,'Chuyển Mã'!$B$3:$C$9,2,0),"")</f>
        <v/>
      </c>
      <c r="AE7898" s="7">
        <f t="shared" si="937"/>
        <v>0</v>
      </c>
      <c r="AF7898" s="7">
        <f t="shared" si="938"/>
        <v>0</v>
      </c>
    </row>
    <row r="7899" spans="30:32" x14ac:dyDescent="0.25">
      <c r="AD7899" s="7" t="str">
        <f>IFERROR(VLOOKUP(J7899,'Chuyển Mã'!$B$3:$C$9,2,0),"")</f>
        <v/>
      </c>
      <c r="AE7899" s="7">
        <f t="shared" si="937"/>
        <v>0</v>
      </c>
      <c r="AF7899" s="7">
        <f t="shared" si="938"/>
        <v>0</v>
      </c>
    </row>
    <row r="7900" spans="30:32" x14ac:dyDescent="0.25">
      <c r="AD7900" s="7" t="str">
        <f>IFERROR(VLOOKUP(J7900,'Chuyển Mã'!$B$3:$C$9,2,0),"")</f>
        <v/>
      </c>
      <c r="AE7900" s="7">
        <f t="shared" si="937"/>
        <v>0</v>
      </c>
      <c r="AF7900" s="7">
        <f t="shared" si="938"/>
        <v>0</v>
      </c>
    </row>
    <row r="7901" spans="30:32" x14ac:dyDescent="0.25">
      <c r="AD7901" s="7" t="str">
        <f>IFERROR(VLOOKUP(J7901,'Chuyển Mã'!$B$3:$C$9,2,0),"")</f>
        <v/>
      </c>
      <c r="AE7901" s="7">
        <f t="shared" si="937"/>
        <v>0</v>
      </c>
      <c r="AF7901" s="7">
        <f t="shared" si="938"/>
        <v>0</v>
      </c>
    </row>
    <row r="7902" spans="30:32" x14ac:dyDescent="0.25">
      <c r="AD7902" s="7" t="str">
        <f>IFERROR(VLOOKUP(J7902,'Chuyển Mã'!$B$3:$C$9,2,0),"")</f>
        <v/>
      </c>
      <c r="AE7902" s="7">
        <f t="shared" si="937"/>
        <v>0</v>
      </c>
      <c r="AF7902" s="7">
        <f t="shared" si="938"/>
        <v>0</v>
      </c>
    </row>
    <row r="7903" spans="30:32" x14ac:dyDescent="0.25">
      <c r="AD7903" s="7" t="str">
        <f>IFERROR(VLOOKUP(J7903,'Chuyển Mã'!$B$3:$C$9,2,0),"")</f>
        <v/>
      </c>
      <c r="AE7903" s="7">
        <f t="shared" si="937"/>
        <v>0</v>
      </c>
      <c r="AF7903" s="7">
        <f t="shared" si="938"/>
        <v>0</v>
      </c>
    </row>
    <row r="7904" spans="30:32" x14ac:dyDescent="0.25">
      <c r="AD7904" s="7" t="str">
        <f>IFERROR(VLOOKUP(J7904,'Chuyển Mã'!$B$3:$C$9,2,0),"")</f>
        <v/>
      </c>
      <c r="AE7904" s="7">
        <f t="shared" si="937"/>
        <v>0</v>
      </c>
      <c r="AF7904" s="7">
        <f t="shared" si="938"/>
        <v>0</v>
      </c>
    </row>
    <row r="7905" spans="30:32" x14ac:dyDescent="0.25">
      <c r="AD7905" s="7" t="str">
        <f>IFERROR(VLOOKUP(J7905,'Chuyển Mã'!$B$3:$C$9,2,0),"")</f>
        <v/>
      </c>
      <c r="AE7905" s="7">
        <f t="shared" si="937"/>
        <v>0</v>
      </c>
      <c r="AF7905" s="7">
        <f t="shared" si="938"/>
        <v>0</v>
      </c>
    </row>
    <row r="7906" spans="30:32" x14ac:dyDescent="0.25">
      <c r="AD7906" s="7" t="str">
        <f>IFERROR(VLOOKUP(J7906,'Chuyển Mã'!$B$3:$C$9,2,0),"")</f>
        <v/>
      </c>
      <c r="AE7906" s="7">
        <f t="shared" si="937"/>
        <v>0</v>
      </c>
      <c r="AF7906" s="7">
        <f t="shared" si="938"/>
        <v>0</v>
      </c>
    </row>
    <row r="7907" spans="30:32" x14ac:dyDescent="0.25">
      <c r="AD7907" s="7" t="str">
        <f>IFERROR(VLOOKUP(J7907,'Chuyển Mã'!$B$3:$C$9,2,0),"")</f>
        <v/>
      </c>
      <c r="AE7907" s="7">
        <f t="shared" si="937"/>
        <v>0</v>
      </c>
      <c r="AF7907" s="7">
        <f t="shared" si="938"/>
        <v>0</v>
      </c>
    </row>
    <row r="7908" spans="30:32" x14ac:dyDescent="0.25">
      <c r="AD7908" s="7" t="str">
        <f>IFERROR(VLOOKUP(J7908,'Chuyển Mã'!$B$3:$C$9,2,0),"")</f>
        <v/>
      </c>
      <c r="AE7908" s="7">
        <f t="shared" si="937"/>
        <v>0</v>
      </c>
      <c r="AF7908" s="7">
        <f t="shared" si="938"/>
        <v>0</v>
      </c>
    </row>
    <row r="7909" spans="30:32" x14ac:dyDescent="0.25">
      <c r="AD7909" s="7" t="str">
        <f>IFERROR(VLOOKUP(J7909,'Chuyển Mã'!$B$3:$C$9,2,0),"")</f>
        <v/>
      </c>
      <c r="AE7909" s="7">
        <f t="shared" si="937"/>
        <v>0</v>
      </c>
      <c r="AF7909" s="7">
        <f t="shared" si="938"/>
        <v>0</v>
      </c>
    </row>
    <row r="7910" spans="30:32" x14ac:dyDescent="0.25">
      <c r="AD7910" s="7" t="str">
        <f>IFERROR(VLOOKUP(J7910,'Chuyển Mã'!$B$3:$C$9,2,0),"")</f>
        <v/>
      </c>
      <c r="AE7910" s="7">
        <f t="shared" si="937"/>
        <v>0</v>
      </c>
      <c r="AF7910" s="7">
        <f t="shared" si="938"/>
        <v>0</v>
      </c>
    </row>
    <row r="7911" spans="30:32" x14ac:dyDescent="0.25">
      <c r="AD7911" s="7" t="str">
        <f>IFERROR(VLOOKUP(J7911,'Chuyển Mã'!$B$3:$C$9,2,0),"")</f>
        <v/>
      </c>
      <c r="AE7911" s="7">
        <f t="shared" si="937"/>
        <v>0</v>
      </c>
      <c r="AF7911" s="7">
        <f t="shared" si="938"/>
        <v>0</v>
      </c>
    </row>
    <row r="7912" spans="30:32" x14ac:dyDescent="0.25">
      <c r="AD7912" s="7" t="str">
        <f>IFERROR(VLOOKUP(J7912,'Chuyển Mã'!$B$3:$C$9,2,0),"")</f>
        <v/>
      </c>
      <c r="AE7912" s="7">
        <f t="shared" si="937"/>
        <v>0</v>
      </c>
      <c r="AF7912" s="7">
        <f t="shared" si="938"/>
        <v>0</v>
      </c>
    </row>
    <row r="7913" spans="30:32" x14ac:dyDescent="0.25">
      <c r="AD7913" s="7" t="str">
        <f>IFERROR(VLOOKUP(J7913,'Chuyển Mã'!$B$3:$C$9,2,0),"")</f>
        <v/>
      </c>
      <c r="AE7913" s="7">
        <f t="shared" si="937"/>
        <v>0</v>
      </c>
      <c r="AF7913" s="7">
        <f t="shared" si="938"/>
        <v>0</v>
      </c>
    </row>
    <row r="7914" spans="30:32" x14ac:dyDescent="0.25">
      <c r="AD7914" s="7" t="str">
        <f>IFERROR(VLOOKUP(J7914,'Chuyển Mã'!$B$3:$C$9,2,0),"")</f>
        <v/>
      </c>
      <c r="AE7914" s="7">
        <f t="shared" si="937"/>
        <v>0</v>
      </c>
      <c r="AF7914" s="7">
        <f t="shared" si="938"/>
        <v>0</v>
      </c>
    </row>
    <row r="7915" spans="30:32" x14ac:dyDescent="0.25">
      <c r="AD7915" s="7" t="str">
        <f>IFERROR(VLOOKUP(J7915,'Chuyển Mã'!$B$3:$C$9,2,0),"")</f>
        <v/>
      </c>
      <c r="AE7915" s="7">
        <f t="shared" si="937"/>
        <v>0</v>
      </c>
      <c r="AF7915" s="7">
        <f t="shared" si="938"/>
        <v>0</v>
      </c>
    </row>
    <row r="7916" spans="30:32" x14ac:dyDescent="0.25">
      <c r="AD7916" s="7" t="str">
        <f>IFERROR(VLOOKUP(J7916,'Chuyển Mã'!$B$3:$C$9,2,0),"")</f>
        <v/>
      </c>
      <c r="AE7916" s="7">
        <f t="shared" si="937"/>
        <v>0</v>
      </c>
      <c r="AF7916" s="7">
        <f t="shared" si="938"/>
        <v>0</v>
      </c>
    </row>
    <row r="7917" spans="30:32" x14ac:dyDescent="0.25">
      <c r="AD7917" s="7" t="str">
        <f>IFERROR(VLOOKUP(J7917,'Chuyển Mã'!$B$3:$C$9,2,0),"")</f>
        <v/>
      </c>
      <c r="AE7917" s="7">
        <f t="shared" si="937"/>
        <v>0</v>
      </c>
      <c r="AF7917" s="7">
        <f t="shared" si="938"/>
        <v>0</v>
      </c>
    </row>
    <row r="7918" spans="30:32" x14ac:dyDescent="0.25">
      <c r="AD7918" s="7" t="str">
        <f>IFERROR(VLOOKUP(J7918,'Chuyển Mã'!$B$3:$C$9,2,0),"")</f>
        <v/>
      </c>
      <c r="AE7918" s="7">
        <f t="shared" si="937"/>
        <v>0</v>
      </c>
      <c r="AF7918" s="7">
        <f t="shared" si="938"/>
        <v>0</v>
      </c>
    </row>
    <row r="7919" spans="30:32" x14ac:dyDescent="0.25">
      <c r="AD7919" s="7" t="str">
        <f>IFERROR(VLOOKUP(J7919,'Chuyển Mã'!$B$3:$C$9,2,0),"")</f>
        <v/>
      </c>
      <c r="AE7919" s="7">
        <f t="shared" si="937"/>
        <v>0</v>
      </c>
      <c r="AF7919" s="7">
        <f t="shared" si="938"/>
        <v>0</v>
      </c>
    </row>
    <row r="7920" spans="30:32" x14ac:dyDescent="0.25">
      <c r="AD7920" s="7" t="str">
        <f>IFERROR(VLOOKUP(J7920,'Chuyển Mã'!$B$3:$C$9,2,0),"")</f>
        <v/>
      </c>
      <c r="AE7920" s="7">
        <f t="shared" si="937"/>
        <v>0</v>
      </c>
      <c r="AF7920" s="7">
        <f t="shared" si="938"/>
        <v>0</v>
      </c>
    </row>
    <row r="7921" spans="30:32" x14ac:dyDescent="0.25">
      <c r="AD7921" s="7" t="str">
        <f>IFERROR(VLOOKUP(J7921,'Chuyển Mã'!$B$3:$C$9,2,0),"")</f>
        <v/>
      </c>
      <c r="AE7921" s="7">
        <f t="shared" si="937"/>
        <v>0</v>
      </c>
      <c r="AF7921" s="7">
        <f t="shared" si="938"/>
        <v>0</v>
      </c>
    </row>
    <row r="7922" spans="30:32" x14ac:dyDescent="0.25">
      <c r="AD7922" s="7" t="str">
        <f>IFERROR(VLOOKUP(J7922,'Chuyển Mã'!$B$3:$C$9,2,0),"")</f>
        <v/>
      </c>
      <c r="AE7922" s="7">
        <f t="shared" si="937"/>
        <v>0</v>
      </c>
      <c r="AF7922" s="7">
        <f t="shared" si="938"/>
        <v>0</v>
      </c>
    </row>
    <row r="7923" spans="30:32" x14ac:dyDescent="0.25">
      <c r="AD7923" s="7" t="str">
        <f>IFERROR(VLOOKUP(J7923,'Chuyển Mã'!$B$3:$C$9,2,0),"")</f>
        <v/>
      </c>
      <c r="AE7923" s="7">
        <f t="shared" si="937"/>
        <v>0</v>
      </c>
      <c r="AF7923" s="7">
        <f t="shared" si="938"/>
        <v>0</v>
      </c>
    </row>
    <row r="7924" spans="30:32" x14ac:dyDescent="0.25">
      <c r="AD7924" s="7" t="str">
        <f>IFERROR(VLOOKUP(J7924,'Chuyển Mã'!$B$3:$C$9,2,0),"")</f>
        <v/>
      </c>
      <c r="AE7924" s="7">
        <f t="shared" si="937"/>
        <v>0</v>
      </c>
      <c r="AF7924" s="7">
        <f t="shared" si="938"/>
        <v>0</v>
      </c>
    </row>
    <row r="7925" spans="30:32" x14ac:dyDescent="0.25">
      <c r="AD7925" s="7" t="str">
        <f>IFERROR(VLOOKUP(J7925,'Chuyển Mã'!$B$3:$C$9,2,0),"")</f>
        <v/>
      </c>
      <c r="AE7925" s="7">
        <f t="shared" si="937"/>
        <v>0</v>
      </c>
      <c r="AF7925" s="7">
        <f t="shared" si="938"/>
        <v>0</v>
      </c>
    </row>
    <row r="7926" spans="30:32" x14ac:dyDescent="0.25">
      <c r="AD7926" s="7" t="str">
        <f>IFERROR(VLOOKUP(J7926,'Chuyển Mã'!$B$3:$C$9,2,0),"")</f>
        <v/>
      </c>
      <c r="AE7926" s="7">
        <f t="shared" si="937"/>
        <v>0</v>
      </c>
      <c r="AF7926" s="7">
        <f t="shared" si="938"/>
        <v>0</v>
      </c>
    </row>
    <row r="7927" spans="30:32" x14ac:dyDescent="0.25">
      <c r="AD7927" s="7" t="str">
        <f>IFERROR(VLOOKUP(J7927,'Chuyển Mã'!$B$3:$C$9,2,0),"")</f>
        <v/>
      </c>
      <c r="AE7927" s="7">
        <f t="shared" si="937"/>
        <v>0</v>
      </c>
      <c r="AF7927" s="7">
        <f t="shared" si="938"/>
        <v>0</v>
      </c>
    </row>
    <row r="7928" spans="30:32" x14ac:dyDescent="0.25">
      <c r="AD7928" s="7" t="str">
        <f>IFERROR(VLOOKUP(J7928,'Chuyển Mã'!$B$3:$C$9,2,0),"")</f>
        <v/>
      </c>
      <c r="AE7928" s="7">
        <f t="shared" si="937"/>
        <v>0</v>
      </c>
      <c r="AF7928" s="7">
        <f t="shared" si="938"/>
        <v>0</v>
      </c>
    </row>
    <row r="7929" spans="30:32" x14ac:dyDescent="0.25">
      <c r="AD7929" s="7" t="str">
        <f>IFERROR(VLOOKUP(J7929,'Chuyển Mã'!$B$3:$C$9,2,0),"")</f>
        <v/>
      </c>
      <c r="AE7929" s="7">
        <f t="shared" si="937"/>
        <v>0</v>
      </c>
      <c r="AF7929" s="7">
        <f t="shared" si="938"/>
        <v>0</v>
      </c>
    </row>
    <row r="7930" spans="30:32" x14ac:dyDescent="0.25">
      <c r="AD7930" s="7" t="str">
        <f>IFERROR(VLOOKUP(J7930,'Chuyển Mã'!$B$3:$C$9,2,0),"")</f>
        <v/>
      </c>
      <c r="AE7930" s="7">
        <f t="shared" si="937"/>
        <v>0</v>
      </c>
      <c r="AF7930" s="7">
        <f t="shared" si="938"/>
        <v>0</v>
      </c>
    </row>
    <row r="7931" spans="30:32" x14ac:dyDescent="0.25">
      <c r="AD7931" s="7" t="str">
        <f>IFERROR(VLOOKUP(J7931,'Chuyển Mã'!$B$3:$C$9,2,0),"")</f>
        <v/>
      </c>
      <c r="AE7931" s="7">
        <f t="shared" si="937"/>
        <v>0</v>
      </c>
      <c r="AF7931" s="7">
        <f t="shared" si="938"/>
        <v>0</v>
      </c>
    </row>
    <row r="7932" spans="30:32" x14ac:dyDescent="0.25">
      <c r="AD7932" s="7" t="str">
        <f>IFERROR(VLOOKUP(J7932,'Chuyển Mã'!$B$3:$C$9,2,0),"")</f>
        <v/>
      </c>
      <c r="AE7932" s="7">
        <f t="shared" si="937"/>
        <v>0</v>
      </c>
      <c r="AF7932" s="7">
        <f t="shared" si="938"/>
        <v>0</v>
      </c>
    </row>
    <row r="7933" spans="30:32" x14ac:dyDescent="0.25">
      <c r="AD7933" s="7" t="str">
        <f>IFERROR(VLOOKUP(J7933,'Chuyển Mã'!$B$3:$C$9,2,0),"")</f>
        <v/>
      </c>
      <c r="AE7933" s="7">
        <f t="shared" si="937"/>
        <v>0</v>
      </c>
      <c r="AF7933" s="7">
        <f t="shared" si="938"/>
        <v>0</v>
      </c>
    </row>
    <row r="7934" spans="30:32" x14ac:dyDescent="0.25">
      <c r="AD7934" s="7" t="str">
        <f>IFERROR(VLOOKUP(J7934,'Chuyển Mã'!$B$3:$C$9,2,0),"")</f>
        <v/>
      </c>
      <c r="AE7934" s="7">
        <f t="shared" si="937"/>
        <v>0</v>
      </c>
      <c r="AF7934" s="7">
        <f t="shared" si="938"/>
        <v>0</v>
      </c>
    </row>
    <row r="7935" spans="30:32" x14ac:dyDescent="0.25">
      <c r="AD7935" s="7" t="str">
        <f>IFERROR(VLOOKUP(J7935,'Chuyển Mã'!$B$3:$C$9,2,0),"")</f>
        <v/>
      </c>
      <c r="AE7935" s="7">
        <f t="shared" si="937"/>
        <v>0</v>
      </c>
      <c r="AF7935" s="7">
        <f t="shared" si="938"/>
        <v>0</v>
      </c>
    </row>
    <row r="7936" spans="30:32" x14ac:dyDescent="0.25">
      <c r="AD7936" s="7" t="str">
        <f>IFERROR(VLOOKUP(J7936,'Chuyển Mã'!$B$3:$C$9,2,0),"")</f>
        <v/>
      </c>
      <c r="AE7936" s="7">
        <f t="shared" si="937"/>
        <v>0</v>
      </c>
      <c r="AF7936" s="7">
        <f t="shared" si="938"/>
        <v>0</v>
      </c>
    </row>
    <row r="7937" spans="30:32" x14ac:dyDescent="0.25">
      <c r="AD7937" s="7" t="str">
        <f>IFERROR(VLOOKUP(J7937,'Chuyển Mã'!$B$3:$C$9,2,0),"")</f>
        <v/>
      </c>
      <c r="AE7937" s="7">
        <f t="shared" si="937"/>
        <v>0</v>
      </c>
      <c r="AF7937" s="7">
        <f t="shared" si="938"/>
        <v>0</v>
      </c>
    </row>
    <row r="7938" spans="30:32" x14ac:dyDescent="0.25">
      <c r="AD7938" s="7" t="str">
        <f>IFERROR(VLOOKUP(J7938,'Chuyển Mã'!$B$3:$C$9,2,0),"")</f>
        <v/>
      </c>
      <c r="AE7938" s="7">
        <f t="shared" si="937"/>
        <v>0</v>
      </c>
      <c r="AF7938" s="7">
        <f t="shared" si="938"/>
        <v>0</v>
      </c>
    </row>
    <row r="7939" spans="30:32" x14ac:dyDescent="0.25">
      <c r="AD7939" s="7" t="str">
        <f>IFERROR(VLOOKUP(J7939,'Chuyển Mã'!$B$3:$C$9,2,0),"")</f>
        <v/>
      </c>
      <c r="AE7939" s="7">
        <f t="shared" ref="AE7939:AE8002" si="939">IFERROR(L7939,"")</f>
        <v>0</v>
      </c>
      <c r="AF7939" s="7">
        <f t="shared" ref="AF7939:AF8002" si="940">R7939</f>
        <v>0</v>
      </c>
    </row>
    <row r="7940" spans="30:32" x14ac:dyDescent="0.25">
      <c r="AD7940" s="7" t="str">
        <f>IFERROR(VLOOKUP(J7940,'Chuyển Mã'!$B$3:$C$9,2,0),"")</f>
        <v/>
      </c>
      <c r="AE7940" s="7">
        <f t="shared" si="939"/>
        <v>0</v>
      </c>
      <c r="AF7940" s="7">
        <f t="shared" si="940"/>
        <v>0</v>
      </c>
    </row>
    <row r="7941" spans="30:32" x14ac:dyDescent="0.25">
      <c r="AD7941" s="7" t="str">
        <f>IFERROR(VLOOKUP(J7941,'Chuyển Mã'!$B$3:$C$9,2,0),"")</f>
        <v/>
      </c>
      <c r="AE7941" s="7">
        <f t="shared" si="939"/>
        <v>0</v>
      </c>
      <c r="AF7941" s="7">
        <f t="shared" si="940"/>
        <v>0</v>
      </c>
    </row>
    <row r="7942" spans="30:32" x14ac:dyDescent="0.25">
      <c r="AD7942" s="7" t="str">
        <f>IFERROR(VLOOKUP(J7942,'Chuyển Mã'!$B$3:$C$9,2,0),"")</f>
        <v/>
      </c>
      <c r="AE7942" s="7">
        <f t="shared" si="939"/>
        <v>0</v>
      </c>
      <c r="AF7942" s="7">
        <f t="shared" si="940"/>
        <v>0</v>
      </c>
    </row>
    <row r="7943" spans="30:32" x14ac:dyDescent="0.25">
      <c r="AD7943" s="7" t="str">
        <f>IFERROR(VLOOKUP(J7943,'Chuyển Mã'!$B$3:$C$9,2,0),"")</f>
        <v/>
      </c>
      <c r="AE7943" s="7">
        <f t="shared" si="939"/>
        <v>0</v>
      </c>
      <c r="AF7943" s="7">
        <f t="shared" si="940"/>
        <v>0</v>
      </c>
    </row>
    <row r="7944" spans="30:32" x14ac:dyDescent="0.25">
      <c r="AD7944" s="7" t="str">
        <f>IFERROR(VLOOKUP(J7944,'Chuyển Mã'!$B$3:$C$9,2,0),"")</f>
        <v/>
      </c>
      <c r="AE7944" s="7">
        <f t="shared" si="939"/>
        <v>0</v>
      </c>
      <c r="AF7944" s="7">
        <f t="shared" si="940"/>
        <v>0</v>
      </c>
    </row>
    <row r="7945" spans="30:32" x14ac:dyDescent="0.25">
      <c r="AD7945" s="7" t="str">
        <f>IFERROR(VLOOKUP(J7945,'Chuyển Mã'!$B$3:$C$9,2,0),"")</f>
        <v/>
      </c>
      <c r="AE7945" s="7">
        <f t="shared" si="939"/>
        <v>0</v>
      </c>
      <c r="AF7945" s="7">
        <f t="shared" si="940"/>
        <v>0</v>
      </c>
    </row>
    <row r="7946" spans="30:32" x14ac:dyDescent="0.25">
      <c r="AD7946" s="7" t="str">
        <f>IFERROR(VLOOKUP(J7946,'Chuyển Mã'!$B$3:$C$9,2,0),"")</f>
        <v/>
      </c>
      <c r="AE7946" s="7">
        <f t="shared" si="939"/>
        <v>0</v>
      </c>
      <c r="AF7946" s="7">
        <f t="shared" si="940"/>
        <v>0</v>
      </c>
    </row>
    <row r="7947" spans="30:32" x14ac:dyDescent="0.25">
      <c r="AD7947" s="7" t="str">
        <f>IFERROR(VLOOKUP(J7947,'Chuyển Mã'!$B$3:$C$9,2,0),"")</f>
        <v/>
      </c>
      <c r="AE7947" s="7">
        <f t="shared" si="939"/>
        <v>0</v>
      </c>
      <c r="AF7947" s="7">
        <f t="shared" si="940"/>
        <v>0</v>
      </c>
    </row>
    <row r="7948" spans="30:32" x14ac:dyDescent="0.25">
      <c r="AD7948" s="7" t="str">
        <f>IFERROR(VLOOKUP(J7948,'Chuyển Mã'!$B$3:$C$9,2,0),"")</f>
        <v/>
      </c>
      <c r="AE7948" s="7">
        <f t="shared" si="939"/>
        <v>0</v>
      </c>
      <c r="AF7948" s="7">
        <f t="shared" si="940"/>
        <v>0</v>
      </c>
    </row>
    <row r="7949" spans="30:32" x14ac:dyDescent="0.25">
      <c r="AD7949" s="7" t="str">
        <f>IFERROR(VLOOKUP(J7949,'Chuyển Mã'!$B$3:$C$9,2,0),"")</f>
        <v/>
      </c>
      <c r="AE7949" s="7">
        <f t="shared" si="939"/>
        <v>0</v>
      </c>
      <c r="AF7949" s="7">
        <f t="shared" si="940"/>
        <v>0</v>
      </c>
    </row>
    <row r="7950" spans="30:32" x14ac:dyDescent="0.25">
      <c r="AD7950" s="7" t="str">
        <f>IFERROR(VLOOKUP(J7950,'Chuyển Mã'!$B$3:$C$9,2,0),"")</f>
        <v/>
      </c>
      <c r="AE7950" s="7">
        <f t="shared" si="939"/>
        <v>0</v>
      </c>
      <c r="AF7950" s="7">
        <f t="shared" si="940"/>
        <v>0</v>
      </c>
    </row>
    <row r="7951" spans="30:32" x14ac:dyDescent="0.25">
      <c r="AD7951" s="7" t="str">
        <f>IFERROR(VLOOKUP(J7951,'Chuyển Mã'!$B$3:$C$9,2,0),"")</f>
        <v/>
      </c>
      <c r="AE7951" s="7">
        <f t="shared" si="939"/>
        <v>0</v>
      </c>
      <c r="AF7951" s="7">
        <f t="shared" si="940"/>
        <v>0</v>
      </c>
    </row>
    <row r="7952" spans="30:32" x14ac:dyDescent="0.25">
      <c r="AD7952" s="7" t="str">
        <f>IFERROR(VLOOKUP(J7952,'Chuyển Mã'!$B$3:$C$9,2,0),"")</f>
        <v/>
      </c>
      <c r="AE7952" s="7">
        <f t="shared" si="939"/>
        <v>0</v>
      </c>
      <c r="AF7952" s="7">
        <f t="shared" si="940"/>
        <v>0</v>
      </c>
    </row>
    <row r="7953" spans="30:32" x14ac:dyDescent="0.25">
      <c r="AD7953" s="7" t="str">
        <f>IFERROR(VLOOKUP(J7953,'Chuyển Mã'!$B$3:$C$9,2,0),"")</f>
        <v/>
      </c>
      <c r="AE7953" s="7">
        <f t="shared" si="939"/>
        <v>0</v>
      </c>
      <c r="AF7953" s="7">
        <f t="shared" si="940"/>
        <v>0</v>
      </c>
    </row>
    <row r="7954" spans="30:32" x14ac:dyDescent="0.25">
      <c r="AD7954" s="7" t="str">
        <f>IFERROR(VLOOKUP(J7954,'Chuyển Mã'!$B$3:$C$9,2,0),"")</f>
        <v/>
      </c>
      <c r="AE7954" s="7">
        <f t="shared" si="939"/>
        <v>0</v>
      </c>
      <c r="AF7954" s="7">
        <f t="shared" si="940"/>
        <v>0</v>
      </c>
    </row>
    <row r="7955" spans="30:32" x14ac:dyDescent="0.25">
      <c r="AD7955" s="7" t="str">
        <f>IFERROR(VLOOKUP(J7955,'Chuyển Mã'!$B$3:$C$9,2,0),"")</f>
        <v/>
      </c>
      <c r="AE7955" s="7">
        <f t="shared" si="939"/>
        <v>0</v>
      </c>
      <c r="AF7955" s="7">
        <f t="shared" si="940"/>
        <v>0</v>
      </c>
    </row>
    <row r="7956" spans="30:32" x14ac:dyDescent="0.25">
      <c r="AD7956" s="7" t="str">
        <f>IFERROR(VLOOKUP(J7956,'Chuyển Mã'!$B$3:$C$9,2,0),"")</f>
        <v/>
      </c>
      <c r="AE7956" s="7">
        <f t="shared" si="939"/>
        <v>0</v>
      </c>
      <c r="AF7956" s="7">
        <f t="shared" si="940"/>
        <v>0</v>
      </c>
    </row>
    <row r="7957" spans="30:32" x14ac:dyDescent="0.25">
      <c r="AD7957" s="7" t="str">
        <f>IFERROR(VLOOKUP(J7957,'Chuyển Mã'!$B$3:$C$9,2,0),"")</f>
        <v/>
      </c>
      <c r="AE7957" s="7">
        <f t="shared" si="939"/>
        <v>0</v>
      </c>
      <c r="AF7957" s="7">
        <f t="shared" si="940"/>
        <v>0</v>
      </c>
    </row>
    <row r="7958" spans="30:32" x14ac:dyDescent="0.25">
      <c r="AD7958" s="7" t="str">
        <f>IFERROR(VLOOKUP(J7958,'Chuyển Mã'!$B$3:$C$9,2,0),"")</f>
        <v/>
      </c>
      <c r="AE7958" s="7">
        <f t="shared" si="939"/>
        <v>0</v>
      </c>
      <c r="AF7958" s="7">
        <f t="shared" si="940"/>
        <v>0</v>
      </c>
    </row>
    <row r="7959" spans="30:32" x14ac:dyDescent="0.25">
      <c r="AD7959" s="7" t="str">
        <f>IFERROR(VLOOKUP(J7959,'Chuyển Mã'!$B$3:$C$9,2,0),"")</f>
        <v/>
      </c>
      <c r="AE7959" s="7">
        <f t="shared" si="939"/>
        <v>0</v>
      </c>
      <c r="AF7959" s="7">
        <f t="shared" si="940"/>
        <v>0</v>
      </c>
    </row>
    <row r="7960" spans="30:32" x14ac:dyDescent="0.25">
      <c r="AD7960" s="7" t="str">
        <f>IFERROR(VLOOKUP(J7960,'Chuyển Mã'!$B$3:$C$9,2,0),"")</f>
        <v/>
      </c>
      <c r="AE7960" s="7">
        <f t="shared" si="939"/>
        <v>0</v>
      </c>
      <c r="AF7960" s="7">
        <f t="shared" si="940"/>
        <v>0</v>
      </c>
    </row>
    <row r="7961" spans="30:32" x14ac:dyDescent="0.25">
      <c r="AD7961" s="7" t="str">
        <f>IFERROR(VLOOKUP(J7961,'Chuyển Mã'!$B$3:$C$9,2,0),"")</f>
        <v/>
      </c>
      <c r="AE7961" s="7">
        <f t="shared" si="939"/>
        <v>0</v>
      </c>
      <c r="AF7961" s="7">
        <f t="shared" si="940"/>
        <v>0</v>
      </c>
    </row>
    <row r="7962" spans="30:32" x14ac:dyDescent="0.25">
      <c r="AD7962" s="7" t="str">
        <f>IFERROR(VLOOKUP(J7962,'Chuyển Mã'!$B$3:$C$9,2,0),"")</f>
        <v/>
      </c>
      <c r="AE7962" s="7">
        <f t="shared" si="939"/>
        <v>0</v>
      </c>
      <c r="AF7962" s="7">
        <f t="shared" si="940"/>
        <v>0</v>
      </c>
    </row>
    <row r="7963" spans="30:32" x14ac:dyDescent="0.25">
      <c r="AD7963" s="7" t="str">
        <f>IFERROR(VLOOKUP(J7963,'Chuyển Mã'!$B$3:$C$9,2,0),"")</f>
        <v/>
      </c>
      <c r="AE7963" s="7">
        <f t="shared" si="939"/>
        <v>0</v>
      </c>
      <c r="AF7963" s="7">
        <f t="shared" si="940"/>
        <v>0</v>
      </c>
    </row>
    <row r="7964" spans="30:32" x14ac:dyDescent="0.25">
      <c r="AD7964" s="7" t="str">
        <f>IFERROR(VLOOKUP(J7964,'Chuyển Mã'!$B$3:$C$9,2,0),"")</f>
        <v/>
      </c>
      <c r="AE7964" s="7">
        <f t="shared" si="939"/>
        <v>0</v>
      </c>
      <c r="AF7964" s="7">
        <f t="shared" si="940"/>
        <v>0</v>
      </c>
    </row>
    <row r="7965" spans="30:32" x14ac:dyDescent="0.25">
      <c r="AD7965" s="7" t="str">
        <f>IFERROR(VLOOKUP(J7965,'Chuyển Mã'!$B$3:$C$9,2,0),"")</f>
        <v/>
      </c>
      <c r="AE7965" s="7">
        <f t="shared" si="939"/>
        <v>0</v>
      </c>
      <c r="AF7965" s="7">
        <f t="shared" si="940"/>
        <v>0</v>
      </c>
    </row>
    <row r="7966" spans="30:32" x14ac:dyDescent="0.25">
      <c r="AD7966" s="7" t="str">
        <f>IFERROR(VLOOKUP(J7966,'Chuyển Mã'!$B$3:$C$9,2,0),"")</f>
        <v/>
      </c>
      <c r="AE7966" s="7">
        <f t="shared" si="939"/>
        <v>0</v>
      </c>
      <c r="AF7966" s="7">
        <f t="shared" si="940"/>
        <v>0</v>
      </c>
    </row>
    <row r="7967" spans="30:32" x14ac:dyDescent="0.25">
      <c r="AD7967" s="7" t="str">
        <f>IFERROR(VLOOKUP(J7967,'Chuyển Mã'!$B$3:$C$9,2,0),"")</f>
        <v/>
      </c>
      <c r="AE7967" s="7">
        <f t="shared" si="939"/>
        <v>0</v>
      </c>
      <c r="AF7967" s="7">
        <f t="shared" si="940"/>
        <v>0</v>
      </c>
    </row>
    <row r="7968" spans="30:32" x14ac:dyDescent="0.25">
      <c r="AD7968" s="7" t="str">
        <f>IFERROR(VLOOKUP(J7968,'Chuyển Mã'!$B$3:$C$9,2,0),"")</f>
        <v/>
      </c>
      <c r="AE7968" s="7">
        <f t="shared" si="939"/>
        <v>0</v>
      </c>
      <c r="AF7968" s="7">
        <f t="shared" si="940"/>
        <v>0</v>
      </c>
    </row>
    <row r="7969" spans="30:32" x14ac:dyDescent="0.25">
      <c r="AD7969" s="7" t="str">
        <f>IFERROR(VLOOKUP(J7969,'Chuyển Mã'!$B$3:$C$9,2,0),"")</f>
        <v/>
      </c>
      <c r="AE7969" s="7">
        <f t="shared" si="939"/>
        <v>0</v>
      </c>
      <c r="AF7969" s="7">
        <f t="shared" si="940"/>
        <v>0</v>
      </c>
    </row>
    <row r="7970" spans="30:32" x14ac:dyDescent="0.25">
      <c r="AD7970" s="7" t="str">
        <f>IFERROR(VLOOKUP(J7970,'Chuyển Mã'!$B$3:$C$9,2,0),"")</f>
        <v/>
      </c>
      <c r="AE7970" s="7">
        <f t="shared" si="939"/>
        <v>0</v>
      </c>
      <c r="AF7970" s="7">
        <f t="shared" si="940"/>
        <v>0</v>
      </c>
    </row>
    <row r="7971" spans="30:32" x14ac:dyDescent="0.25">
      <c r="AD7971" s="7" t="str">
        <f>IFERROR(VLOOKUP(J7971,'Chuyển Mã'!$B$3:$C$9,2,0),"")</f>
        <v/>
      </c>
      <c r="AE7971" s="7">
        <f t="shared" si="939"/>
        <v>0</v>
      </c>
      <c r="AF7971" s="7">
        <f t="shared" si="940"/>
        <v>0</v>
      </c>
    </row>
    <row r="7972" spans="30:32" x14ac:dyDescent="0.25">
      <c r="AD7972" s="7" t="str">
        <f>IFERROR(VLOOKUP(J7972,'Chuyển Mã'!$B$3:$C$9,2,0),"")</f>
        <v/>
      </c>
      <c r="AE7972" s="7">
        <f t="shared" si="939"/>
        <v>0</v>
      </c>
      <c r="AF7972" s="7">
        <f t="shared" si="940"/>
        <v>0</v>
      </c>
    </row>
    <row r="7973" spans="30:32" x14ac:dyDescent="0.25">
      <c r="AD7973" s="7" t="str">
        <f>IFERROR(VLOOKUP(J7973,'Chuyển Mã'!$B$3:$C$9,2,0),"")</f>
        <v/>
      </c>
      <c r="AE7973" s="7">
        <f t="shared" si="939"/>
        <v>0</v>
      </c>
      <c r="AF7973" s="7">
        <f t="shared" si="940"/>
        <v>0</v>
      </c>
    </row>
    <row r="7974" spans="30:32" x14ac:dyDescent="0.25">
      <c r="AD7974" s="7" t="str">
        <f>IFERROR(VLOOKUP(J7974,'Chuyển Mã'!$B$3:$C$9,2,0),"")</f>
        <v/>
      </c>
      <c r="AE7974" s="7">
        <f t="shared" si="939"/>
        <v>0</v>
      </c>
      <c r="AF7974" s="7">
        <f t="shared" si="940"/>
        <v>0</v>
      </c>
    </row>
    <row r="7975" spans="30:32" x14ac:dyDescent="0.25">
      <c r="AD7975" s="7" t="str">
        <f>IFERROR(VLOOKUP(J7975,'Chuyển Mã'!$B$3:$C$9,2,0),"")</f>
        <v/>
      </c>
      <c r="AE7975" s="7">
        <f t="shared" si="939"/>
        <v>0</v>
      </c>
      <c r="AF7975" s="7">
        <f t="shared" si="940"/>
        <v>0</v>
      </c>
    </row>
    <row r="7976" spans="30:32" x14ac:dyDescent="0.25">
      <c r="AD7976" s="7" t="str">
        <f>IFERROR(VLOOKUP(J7976,'Chuyển Mã'!$B$3:$C$9,2,0),"")</f>
        <v/>
      </c>
      <c r="AE7976" s="7">
        <f t="shared" si="939"/>
        <v>0</v>
      </c>
      <c r="AF7976" s="7">
        <f t="shared" si="940"/>
        <v>0</v>
      </c>
    </row>
    <row r="7977" spans="30:32" x14ac:dyDescent="0.25">
      <c r="AD7977" s="7" t="str">
        <f>IFERROR(VLOOKUP(J7977,'Chuyển Mã'!$B$3:$C$9,2,0),"")</f>
        <v/>
      </c>
      <c r="AE7977" s="7">
        <f t="shared" si="939"/>
        <v>0</v>
      </c>
      <c r="AF7977" s="7">
        <f t="shared" si="940"/>
        <v>0</v>
      </c>
    </row>
    <row r="7978" spans="30:32" x14ac:dyDescent="0.25">
      <c r="AD7978" s="7" t="str">
        <f>IFERROR(VLOOKUP(J7978,'Chuyển Mã'!$B$3:$C$9,2,0),"")</f>
        <v/>
      </c>
      <c r="AE7978" s="7">
        <f t="shared" si="939"/>
        <v>0</v>
      </c>
      <c r="AF7978" s="7">
        <f t="shared" si="940"/>
        <v>0</v>
      </c>
    </row>
    <row r="7979" spans="30:32" x14ac:dyDescent="0.25">
      <c r="AD7979" s="7" t="str">
        <f>IFERROR(VLOOKUP(J7979,'Chuyển Mã'!$B$3:$C$9,2,0),"")</f>
        <v/>
      </c>
      <c r="AE7979" s="7">
        <f t="shared" si="939"/>
        <v>0</v>
      </c>
      <c r="AF7979" s="7">
        <f t="shared" si="940"/>
        <v>0</v>
      </c>
    </row>
    <row r="7980" spans="30:32" x14ac:dyDescent="0.25">
      <c r="AD7980" s="7" t="str">
        <f>IFERROR(VLOOKUP(J7980,'Chuyển Mã'!$B$3:$C$9,2,0),"")</f>
        <v/>
      </c>
      <c r="AE7980" s="7">
        <f t="shared" si="939"/>
        <v>0</v>
      </c>
      <c r="AF7980" s="7">
        <f t="shared" si="940"/>
        <v>0</v>
      </c>
    </row>
    <row r="7981" spans="30:32" x14ac:dyDescent="0.25">
      <c r="AD7981" s="7" t="str">
        <f>IFERROR(VLOOKUP(J7981,'Chuyển Mã'!$B$3:$C$9,2,0),"")</f>
        <v/>
      </c>
      <c r="AE7981" s="7">
        <f t="shared" si="939"/>
        <v>0</v>
      </c>
      <c r="AF7981" s="7">
        <f t="shared" si="940"/>
        <v>0</v>
      </c>
    </row>
    <row r="7982" spans="30:32" x14ac:dyDescent="0.25">
      <c r="AD7982" s="7" t="str">
        <f>IFERROR(VLOOKUP(J7982,'Chuyển Mã'!$B$3:$C$9,2,0),"")</f>
        <v/>
      </c>
      <c r="AE7982" s="7">
        <f t="shared" si="939"/>
        <v>0</v>
      </c>
      <c r="AF7982" s="7">
        <f t="shared" si="940"/>
        <v>0</v>
      </c>
    </row>
    <row r="7983" spans="30:32" x14ac:dyDescent="0.25">
      <c r="AD7983" s="7" t="str">
        <f>IFERROR(VLOOKUP(J7983,'Chuyển Mã'!$B$3:$C$9,2,0),"")</f>
        <v/>
      </c>
      <c r="AE7983" s="7">
        <f t="shared" si="939"/>
        <v>0</v>
      </c>
      <c r="AF7983" s="7">
        <f t="shared" si="940"/>
        <v>0</v>
      </c>
    </row>
    <row r="7984" spans="30:32" x14ac:dyDescent="0.25">
      <c r="AD7984" s="7" t="str">
        <f>IFERROR(VLOOKUP(J7984,'Chuyển Mã'!$B$3:$C$9,2,0),"")</f>
        <v/>
      </c>
      <c r="AE7984" s="7">
        <f t="shared" si="939"/>
        <v>0</v>
      </c>
      <c r="AF7984" s="7">
        <f t="shared" si="940"/>
        <v>0</v>
      </c>
    </row>
    <row r="7985" spans="30:32" x14ac:dyDescent="0.25">
      <c r="AD7985" s="7" t="str">
        <f>IFERROR(VLOOKUP(J7985,'Chuyển Mã'!$B$3:$C$9,2,0),"")</f>
        <v/>
      </c>
      <c r="AE7985" s="7">
        <f t="shared" si="939"/>
        <v>0</v>
      </c>
      <c r="AF7985" s="7">
        <f t="shared" si="940"/>
        <v>0</v>
      </c>
    </row>
    <row r="7986" spans="30:32" x14ac:dyDescent="0.25">
      <c r="AD7986" s="7" t="str">
        <f>IFERROR(VLOOKUP(J7986,'Chuyển Mã'!$B$3:$C$9,2,0),"")</f>
        <v/>
      </c>
      <c r="AE7986" s="7">
        <f t="shared" si="939"/>
        <v>0</v>
      </c>
      <c r="AF7986" s="7">
        <f t="shared" si="940"/>
        <v>0</v>
      </c>
    </row>
    <row r="7987" spans="30:32" x14ac:dyDescent="0.25">
      <c r="AD7987" s="7" t="str">
        <f>IFERROR(VLOOKUP(J7987,'Chuyển Mã'!$B$3:$C$9,2,0),"")</f>
        <v/>
      </c>
      <c r="AE7987" s="7">
        <f t="shared" si="939"/>
        <v>0</v>
      </c>
      <c r="AF7987" s="7">
        <f t="shared" si="940"/>
        <v>0</v>
      </c>
    </row>
    <row r="7988" spans="30:32" x14ac:dyDescent="0.25">
      <c r="AD7988" s="7" t="str">
        <f>IFERROR(VLOOKUP(J7988,'Chuyển Mã'!$B$3:$C$9,2,0),"")</f>
        <v/>
      </c>
      <c r="AE7988" s="7">
        <f t="shared" si="939"/>
        <v>0</v>
      </c>
      <c r="AF7988" s="7">
        <f t="shared" si="940"/>
        <v>0</v>
      </c>
    </row>
    <row r="7989" spans="30:32" x14ac:dyDescent="0.25">
      <c r="AD7989" s="7" t="str">
        <f>IFERROR(VLOOKUP(J7989,'Chuyển Mã'!$B$3:$C$9,2,0),"")</f>
        <v/>
      </c>
      <c r="AE7989" s="7">
        <f t="shared" si="939"/>
        <v>0</v>
      </c>
      <c r="AF7989" s="7">
        <f t="shared" si="940"/>
        <v>0</v>
      </c>
    </row>
    <row r="7990" spans="30:32" x14ac:dyDescent="0.25">
      <c r="AD7990" s="7" t="str">
        <f>IFERROR(VLOOKUP(J7990,'Chuyển Mã'!$B$3:$C$9,2,0),"")</f>
        <v/>
      </c>
      <c r="AE7990" s="7">
        <f t="shared" si="939"/>
        <v>0</v>
      </c>
      <c r="AF7990" s="7">
        <f t="shared" si="940"/>
        <v>0</v>
      </c>
    </row>
    <row r="7991" spans="30:32" x14ac:dyDescent="0.25">
      <c r="AD7991" s="7" t="str">
        <f>IFERROR(VLOOKUP(J7991,'Chuyển Mã'!$B$3:$C$9,2,0),"")</f>
        <v/>
      </c>
      <c r="AE7991" s="7">
        <f t="shared" si="939"/>
        <v>0</v>
      </c>
      <c r="AF7991" s="7">
        <f t="shared" si="940"/>
        <v>0</v>
      </c>
    </row>
    <row r="7992" spans="30:32" x14ac:dyDescent="0.25">
      <c r="AD7992" s="7" t="str">
        <f>IFERROR(VLOOKUP(J7992,'Chuyển Mã'!$B$3:$C$9,2,0),"")</f>
        <v/>
      </c>
      <c r="AE7992" s="7">
        <f t="shared" si="939"/>
        <v>0</v>
      </c>
      <c r="AF7992" s="7">
        <f t="shared" si="940"/>
        <v>0</v>
      </c>
    </row>
    <row r="7993" spans="30:32" x14ac:dyDescent="0.25">
      <c r="AD7993" s="7" t="str">
        <f>IFERROR(VLOOKUP(J7993,'Chuyển Mã'!$B$3:$C$9,2,0),"")</f>
        <v/>
      </c>
      <c r="AE7993" s="7">
        <f t="shared" si="939"/>
        <v>0</v>
      </c>
      <c r="AF7993" s="7">
        <f t="shared" si="940"/>
        <v>0</v>
      </c>
    </row>
    <row r="7994" spans="30:32" x14ac:dyDescent="0.25">
      <c r="AD7994" s="7" t="str">
        <f>IFERROR(VLOOKUP(J7994,'Chuyển Mã'!$B$3:$C$9,2,0),"")</f>
        <v/>
      </c>
      <c r="AE7994" s="7">
        <f t="shared" si="939"/>
        <v>0</v>
      </c>
      <c r="AF7994" s="7">
        <f t="shared" si="940"/>
        <v>0</v>
      </c>
    </row>
    <row r="7995" spans="30:32" x14ac:dyDescent="0.25">
      <c r="AD7995" s="7" t="str">
        <f>IFERROR(VLOOKUP(J7995,'Chuyển Mã'!$B$3:$C$9,2,0),"")</f>
        <v/>
      </c>
      <c r="AE7995" s="7">
        <f t="shared" si="939"/>
        <v>0</v>
      </c>
      <c r="AF7995" s="7">
        <f t="shared" si="940"/>
        <v>0</v>
      </c>
    </row>
    <row r="7996" spans="30:32" x14ac:dyDescent="0.25">
      <c r="AD7996" s="7" t="str">
        <f>IFERROR(VLOOKUP(J7996,'Chuyển Mã'!$B$3:$C$9,2,0),"")</f>
        <v/>
      </c>
      <c r="AE7996" s="7">
        <f t="shared" si="939"/>
        <v>0</v>
      </c>
      <c r="AF7996" s="7">
        <f t="shared" si="940"/>
        <v>0</v>
      </c>
    </row>
    <row r="7997" spans="30:32" x14ac:dyDescent="0.25">
      <c r="AD7997" s="7" t="str">
        <f>IFERROR(VLOOKUP(J7997,'Chuyển Mã'!$B$3:$C$9,2,0),"")</f>
        <v/>
      </c>
      <c r="AE7997" s="7">
        <f t="shared" si="939"/>
        <v>0</v>
      </c>
      <c r="AF7997" s="7">
        <f t="shared" si="940"/>
        <v>0</v>
      </c>
    </row>
    <row r="7998" spans="30:32" x14ac:dyDescent="0.25">
      <c r="AD7998" s="7" t="str">
        <f>IFERROR(VLOOKUP(J7998,'Chuyển Mã'!$B$3:$C$9,2,0),"")</f>
        <v/>
      </c>
      <c r="AE7998" s="7">
        <f t="shared" si="939"/>
        <v>0</v>
      </c>
      <c r="AF7998" s="7">
        <f t="shared" si="940"/>
        <v>0</v>
      </c>
    </row>
    <row r="7999" spans="30:32" x14ac:dyDescent="0.25">
      <c r="AD7999" s="7" t="str">
        <f>IFERROR(VLOOKUP(J7999,'Chuyển Mã'!$B$3:$C$9,2,0),"")</f>
        <v/>
      </c>
      <c r="AE7999" s="7">
        <f t="shared" si="939"/>
        <v>0</v>
      </c>
      <c r="AF7999" s="7">
        <f t="shared" si="940"/>
        <v>0</v>
      </c>
    </row>
    <row r="8000" spans="30:32" x14ac:dyDescent="0.25">
      <c r="AD8000" s="7" t="str">
        <f>IFERROR(VLOOKUP(J8000,'Chuyển Mã'!$B$3:$C$9,2,0),"")</f>
        <v/>
      </c>
      <c r="AE8000" s="7">
        <f t="shared" si="939"/>
        <v>0</v>
      </c>
      <c r="AF8000" s="7">
        <f t="shared" si="940"/>
        <v>0</v>
      </c>
    </row>
    <row r="8001" spans="30:32" x14ac:dyDescent="0.25">
      <c r="AD8001" s="7" t="str">
        <f>IFERROR(VLOOKUP(J8001,'Chuyển Mã'!$B$3:$C$9,2,0),"")</f>
        <v/>
      </c>
      <c r="AE8001" s="7">
        <f t="shared" si="939"/>
        <v>0</v>
      </c>
      <c r="AF8001" s="7">
        <f t="shared" si="940"/>
        <v>0</v>
      </c>
    </row>
    <row r="8002" spans="30:32" x14ac:dyDescent="0.25">
      <c r="AD8002" s="7" t="str">
        <f>IFERROR(VLOOKUP(J8002,'Chuyển Mã'!$B$3:$C$9,2,0),"")</f>
        <v/>
      </c>
      <c r="AE8002" s="7">
        <f t="shared" si="939"/>
        <v>0</v>
      </c>
      <c r="AF8002" s="7">
        <f t="shared" si="940"/>
        <v>0</v>
      </c>
    </row>
    <row r="8003" spans="30:32" x14ac:dyDescent="0.25">
      <c r="AD8003" s="7" t="str">
        <f>IFERROR(VLOOKUP(J8003,'Chuyển Mã'!$B$3:$C$9,2,0),"")</f>
        <v/>
      </c>
      <c r="AE8003" s="7">
        <f t="shared" ref="AE8003:AE8066" si="941">IFERROR(L8003,"")</f>
        <v>0</v>
      </c>
      <c r="AF8003" s="7">
        <f t="shared" ref="AF8003:AF8066" si="942">R8003</f>
        <v>0</v>
      </c>
    </row>
    <row r="8004" spans="30:32" x14ac:dyDescent="0.25">
      <c r="AD8004" s="7" t="str">
        <f>IFERROR(VLOOKUP(J8004,'Chuyển Mã'!$B$3:$C$9,2,0),"")</f>
        <v/>
      </c>
      <c r="AE8004" s="7">
        <f t="shared" si="941"/>
        <v>0</v>
      </c>
      <c r="AF8004" s="7">
        <f t="shared" si="942"/>
        <v>0</v>
      </c>
    </row>
    <row r="8005" spans="30:32" x14ac:dyDescent="0.25">
      <c r="AD8005" s="7" t="str">
        <f>IFERROR(VLOOKUP(J8005,'Chuyển Mã'!$B$3:$C$9,2,0),"")</f>
        <v/>
      </c>
      <c r="AE8005" s="7">
        <f t="shared" si="941"/>
        <v>0</v>
      </c>
      <c r="AF8005" s="7">
        <f t="shared" si="942"/>
        <v>0</v>
      </c>
    </row>
    <row r="8006" spans="30:32" x14ac:dyDescent="0.25">
      <c r="AD8006" s="7" t="str">
        <f>IFERROR(VLOOKUP(J8006,'Chuyển Mã'!$B$3:$C$9,2,0),"")</f>
        <v/>
      </c>
      <c r="AE8006" s="7">
        <f t="shared" si="941"/>
        <v>0</v>
      </c>
      <c r="AF8006" s="7">
        <f t="shared" si="942"/>
        <v>0</v>
      </c>
    </row>
    <row r="8007" spans="30:32" x14ac:dyDescent="0.25">
      <c r="AD8007" s="7" t="str">
        <f>IFERROR(VLOOKUP(J8007,'Chuyển Mã'!$B$3:$C$9,2,0),"")</f>
        <v/>
      </c>
      <c r="AE8007" s="7">
        <f t="shared" si="941"/>
        <v>0</v>
      </c>
      <c r="AF8007" s="7">
        <f t="shared" si="942"/>
        <v>0</v>
      </c>
    </row>
    <row r="8008" spans="30:32" x14ac:dyDescent="0.25">
      <c r="AD8008" s="7" t="str">
        <f>IFERROR(VLOOKUP(J8008,'Chuyển Mã'!$B$3:$C$9,2,0),"")</f>
        <v/>
      </c>
      <c r="AE8008" s="7">
        <f t="shared" si="941"/>
        <v>0</v>
      </c>
      <c r="AF8008" s="7">
        <f t="shared" si="942"/>
        <v>0</v>
      </c>
    </row>
    <row r="8009" spans="30:32" x14ac:dyDescent="0.25">
      <c r="AD8009" s="7" t="str">
        <f>IFERROR(VLOOKUP(J8009,'Chuyển Mã'!$B$3:$C$9,2,0),"")</f>
        <v/>
      </c>
      <c r="AE8009" s="7">
        <f t="shared" si="941"/>
        <v>0</v>
      </c>
      <c r="AF8009" s="7">
        <f t="shared" si="942"/>
        <v>0</v>
      </c>
    </row>
    <row r="8010" spans="30:32" x14ac:dyDescent="0.25">
      <c r="AD8010" s="7" t="str">
        <f>IFERROR(VLOOKUP(J8010,'Chuyển Mã'!$B$3:$C$9,2,0),"")</f>
        <v/>
      </c>
      <c r="AE8010" s="7">
        <f t="shared" si="941"/>
        <v>0</v>
      </c>
      <c r="AF8010" s="7">
        <f t="shared" si="942"/>
        <v>0</v>
      </c>
    </row>
    <row r="8011" spans="30:32" x14ac:dyDescent="0.25">
      <c r="AD8011" s="7" t="str">
        <f>IFERROR(VLOOKUP(J8011,'Chuyển Mã'!$B$3:$C$9,2,0),"")</f>
        <v/>
      </c>
      <c r="AE8011" s="7">
        <f t="shared" si="941"/>
        <v>0</v>
      </c>
      <c r="AF8011" s="7">
        <f t="shared" si="942"/>
        <v>0</v>
      </c>
    </row>
    <row r="8012" spans="30:32" x14ac:dyDescent="0.25">
      <c r="AD8012" s="7" t="str">
        <f>IFERROR(VLOOKUP(J8012,'Chuyển Mã'!$B$3:$C$9,2,0),"")</f>
        <v/>
      </c>
      <c r="AE8012" s="7">
        <f t="shared" si="941"/>
        <v>0</v>
      </c>
      <c r="AF8012" s="7">
        <f t="shared" si="942"/>
        <v>0</v>
      </c>
    </row>
    <row r="8013" spans="30:32" x14ac:dyDescent="0.25">
      <c r="AD8013" s="7" t="str">
        <f>IFERROR(VLOOKUP(J8013,'Chuyển Mã'!$B$3:$C$9,2,0),"")</f>
        <v/>
      </c>
      <c r="AE8013" s="7">
        <f t="shared" si="941"/>
        <v>0</v>
      </c>
      <c r="AF8013" s="7">
        <f t="shared" si="942"/>
        <v>0</v>
      </c>
    </row>
    <row r="8014" spans="30:32" x14ac:dyDescent="0.25">
      <c r="AD8014" s="7" t="str">
        <f>IFERROR(VLOOKUP(J8014,'Chuyển Mã'!$B$3:$C$9,2,0),"")</f>
        <v/>
      </c>
      <c r="AE8014" s="7">
        <f t="shared" si="941"/>
        <v>0</v>
      </c>
      <c r="AF8014" s="7">
        <f t="shared" si="942"/>
        <v>0</v>
      </c>
    </row>
    <row r="8015" spans="30:32" x14ac:dyDescent="0.25">
      <c r="AD8015" s="7" t="str">
        <f>IFERROR(VLOOKUP(J8015,'Chuyển Mã'!$B$3:$C$9,2,0),"")</f>
        <v/>
      </c>
      <c r="AE8015" s="7">
        <f t="shared" si="941"/>
        <v>0</v>
      </c>
      <c r="AF8015" s="7">
        <f t="shared" si="942"/>
        <v>0</v>
      </c>
    </row>
    <row r="8016" spans="30:32" x14ac:dyDescent="0.25">
      <c r="AD8016" s="7" t="str">
        <f>IFERROR(VLOOKUP(J8016,'Chuyển Mã'!$B$3:$C$9,2,0),"")</f>
        <v/>
      </c>
      <c r="AE8016" s="7">
        <f t="shared" si="941"/>
        <v>0</v>
      </c>
      <c r="AF8016" s="7">
        <f t="shared" si="942"/>
        <v>0</v>
      </c>
    </row>
    <row r="8017" spans="30:32" x14ac:dyDescent="0.25">
      <c r="AD8017" s="7" t="str">
        <f>IFERROR(VLOOKUP(J8017,'Chuyển Mã'!$B$3:$C$9,2,0),"")</f>
        <v/>
      </c>
      <c r="AE8017" s="7">
        <f t="shared" si="941"/>
        <v>0</v>
      </c>
      <c r="AF8017" s="7">
        <f t="shared" si="942"/>
        <v>0</v>
      </c>
    </row>
    <row r="8018" spans="30:32" x14ac:dyDescent="0.25">
      <c r="AD8018" s="7" t="str">
        <f>IFERROR(VLOOKUP(J8018,'Chuyển Mã'!$B$3:$C$9,2,0),"")</f>
        <v/>
      </c>
      <c r="AE8018" s="7">
        <f t="shared" si="941"/>
        <v>0</v>
      </c>
      <c r="AF8018" s="7">
        <f t="shared" si="942"/>
        <v>0</v>
      </c>
    </row>
    <row r="8019" spans="30:32" x14ac:dyDescent="0.25">
      <c r="AD8019" s="7" t="str">
        <f>IFERROR(VLOOKUP(J8019,'Chuyển Mã'!$B$3:$C$9,2,0),"")</f>
        <v/>
      </c>
      <c r="AE8019" s="7">
        <f t="shared" si="941"/>
        <v>0</v>
      </c>
      <c r="AF8019" s="7">
        <f t="shared" si="942"/>
        <v>0</v>
      </c>
    </row>
    <row r="8020" spans="30:32" x14ac:dyDescent="0.25">
      <c r="AD8020" s="7" t="str">
        <f>IFERROR(VLOOKUP(J8020,'Chuyển Mã'!$B$3:$C$9,2,0),"")</f>
        <v/>
      </c>
      <c r="AE8020" s="7">
        <f t="shared" si="941"/>
        <v>0</v>
      </c>
      <c r="AF8020" s="7">
        <f t="shared" si="942"/>
        <v>0</v>
      </c>
    </row>
    <row r="8021" spans="30:32" x14ac:dyDescent="0.25">
      <c r="AD8021" s="7" t="str">
        <f>IFERROR(VLOOKUP(J8021,'Chuyển Mã'!$B$3:$C$9,2,0),"")</f>
        <v/>
      </c>
      <c r="AE8021" s="7">
        <f t="shared" si="941"/>
        <v>0</v>
      </c>
      <c r="AF8021" s="7">
        <f t="shared" si="942"/>
        <v>0</v>
      </c>
    </row>
    <row r="8022" spans="30:32" x14ac:dyDescent="0.25">
      <c r="AD8022" s="7" t="str">
        <f>IFERROR(VLOOKUP(J8022,'Chuyển Mã'!$B$3:$C$9,2,0),"")</f>
        <v/>
      </c>
      <c r="AE8022" s="7">
        <f t="shared" si="941"/>
        <v>0</v>
      </c>
      <c r="AF8022" s="7">
        <f t="shared" si="942"/>
        <v>0</v>
      </c>
    </row>
    <row r="8023" spans="30:32" x14ac:dyDescent="0.25">
      <c r="AD8023" s="7" t="str">
        <f>IFERROR(VLOOKUP(J8023,'Chuyển Mã'!$B$3:$C$9,2,0),"")</f>
        <v/>
      </c>
      <c r="AE8023" s="7">
        <f t="shared" si="941"/>
        <v>0</v>
      </c>
      <c r="AF8023" s="7">
        <f t="shared" si="942"/>
        <v>0</v>
      </c>
    </row>
    <row r="8024" spans="30:32" x14ac:dyDescent="0.25">
      <c r="AD8024" s="7" t="str">
        <f>IFERROR(VLOOKUP(J8024,'Chuyển Mã'!$B$3:$C$9,2,0),"")</f>
        <v/>
      </c>
      <c r="AE8024" s="7">
        <f t="shared" si="941"/>
        <v>0</v>
      </c>
      <c r="AF8024" s="7">
        <f t="shared" si="942"/>
        <v>0</v>
      </c>
    </row>
    <row r="8025" spans="30:32" x14ac:dyDescent="0.25">
      <c r="AD8025" s="7" t="str">
        <f>IFERROR(VLOOKUP(J8025,'Chuyển Mã'!$B$3:$C$9,2,0),"")</f>
        <v/>
      </c>
      <c r="AE8025" s="7">
        <f t="shared" si="941"/>
        <v>0</v>
      </c>
      <c r="AF8025" s="7">
        <f t="shared" si="942"/>
        <v>0</v>
      </c>
    </row>
    <row r="8026" spans="30:32" x14ac:dyDescent="0.25">
      <c r="AD8026" s="7" t="str">
        <f>IFERROR(VLOOKUP(J8026,'Chuyển Mã'!$B$3:$C$9,2,0),"")</f>
        <v/>
      </c>
      <c r="AE8026" s="7">
        <f t="shared" si="941"/>
        <v>0</v>
      </c>
      <c r="AF8026" s="7">
        <f t="shared" si="942"/>
        <v>0</v>
      </c>
    </row>
    <row r="8027" spans="30:32" x14ac:dyDescent="0.25">
      <c r="AD8027" s="7" t="str">
        <f>IFERROR(VLOOKUP(J8027,'Chuyển Mã'!$B$3:$C$9,2,0),"")</f>
        <v/>
      </c>
      <c r="AE8027" s="7">
        <f t="shared" si="941"/>
        <v>0</v>
      </c>
      <c r="AF8027" s="7">
        <f t="shared" si="942"/>
        <v>0</v>
      </c>
    </row>
    <row r="8028" spans="30:32" x14ac:dyDescent="0.25">
      <c r="AD8028" s="7" t="str">
        <f>IFERROR(VLOOKUP(J8028,'Chuyển Mã'!$B$3:$C$9,2,0),"")</f>
        <v/>
      </c>
      <c r="AE8028" s="7">
        <f t="shared" si="941"/>
        <v>0</v>
      </c>
      <c r="AF8028" s="7">
        <f t="shared" si="942"/>
        <v>0</v>
      </c>
    </row>
    <row r="8029" spans="30:32" x14ac:dyDescent="0.25">
      <c r="AD8029" s="7" t="str">
        <f>IFERROR(VLOOKUP(J8029,'Chuyển Mã'!$B$3:$C$9,2,0),"")</f>
        <v/>
      </c>
      <c r="AE8029" s="7">
        <f t="shared" si="941"/>
        <v>0</v>
      </c>
      <c r="AF8029" s="7">
        <f t="shared" si="942"/>
        <v>0</v>
      </c>
    </row>
    <row r="8030" spans="30:32" x14ac:dyDescent="0.25">
      <c r="AD8030" s="7" t="str">
        <f>IFERROR(VLOOKUP(J8030,'Chuyển Mã'!$B$3:$C$9,2,0),"")</f>
        <v/>
      </c>
      <c r="AE8030" s="7">
        <f t="shared" si="941"/>
        <v>0</v>
      </c>
      <c r="AF8030" s="7">
        <f t="shared" si="942"/>
        <v>0</v>
      </c>
    </row>
    <row r="8031" spans="30:32" x14ac:dyDescent="0.25">
      <c r="AD8031" s="7" t="str">
        <f>IFERROR(VLOOKUP(J8031,'Chuyển Mã'!$B$3:$C$9,2,0),"")</f>
        <v/>
      </c>
      <c r="AE8031" s="7">
        <f t="shared" si="941"/>
        <v>0</v>
      </c>
      <c r="AF8031" s="7">
        <f t="shared" si="942"/>
        <v>0</v>
      </c>
    </row>
    <row r="8032" spans="30:32" x14ac:dyDescent="0.25">
      <c r="AD8032" s="7" t="str">
        <f>IFERROR(VLOOKUP(J8032,'Chuyển Mã'!$B$3:$C$9,2,0),"")</f>
        <v/>
      </c>
      <c r="AE8032" s="7">
        <f t="shared" si="941"/>
        <v>0</v>
      </c>
      <c r="AF8032" s="7">
        <f t="shared" si="942"/>
        <v>0</v>
      </c>
    </row>
    <row r="8033" spans="30:32" x14ac:dyDescent="0.25">
      <c r="AD8033" s="7" t="str">
        <f>IFERROR(VLOOKUP(J8033,'Chuyển Mã'!$B$3:$C$9,2,0),"")</f>
        <v/>
      </c>
      <c r="AE8033" s="7">
        <f t="shared" si="941"/>
        <v>0</v>
      </c>
      <c r="AF8033" s="7">
        <f t="shared" si="942"/>
        <v>0</v>
      </c>
    </row>
    <row r="8034" spans="30:32" x14ac:dyDescent="0.25">
      <c r="AD8034" s="7" t="str">
        <f>IFERROR(VLOOKUP(J8034,'Chuyển Mã'!$B$3:$C$9,2,0),"")</f>
        <v/>
      </c>
      <c r="AE8034" s="7">
        <f t="shared" si="941"/>
        <v>0</v>
      </c>
      <c r="AF8034" s="7">
        <f t="shared" si="942"/>
        <v>0</v>
      </c>
    </row>
    <row r="8035" spans="30:32" x14ac:dyDescent="0.25">
      <c r="AD8035" s="7" t="str">
        <f>IFERROR(VLOOKUP(J8035,'Chuyển Mã'!$B$3:$C$9,2,0),"")</f>
        <v/>
      </c>
      <c r="AE8035" s="7">
        <f t="shared" si="941"/>
        <v>0</v>
      </c>
      <c r="AF8035" s="7">
        <f t="shared" si="942"/>
        <v>0</v>
      </c>
    </row>
    <row r="8036" spans="30:32" x14ac:dyDescent="0.25">
      <c r="AD8036" s="7" t="str">
        <f>IFERROR(VLOOKUP(J8036,'Chuyển Mã'!$B$3:$C$9,2,0),"")</f>
        <v/>
      </c>
      <c r="AE8036" s="7">
        <f t="shared" si="941"/>
        <v>0</v>
      </c>
      <c r="AF8036" s="7">
        <f t="shared" si="942"/>
        <v>0</v>
      </c>
    </row>
    <row r="8037" spans="30:32" x14ac:dyDescent="0.25">
      <c r="AD8037" s="7" t="str">
        <f>IFERROR(VLOOKUP(J8037,'Chuyển Mã'!$B$3:$C$9,2,0),"")</f>
        <v/>
      </c>
      <c r="AE8037" s="7">
        <f t="shared" si="941"/>
        <v>0</v>
      </c>
      <c r="AF8037" s="7">
        <f t="shared" si="942"/>
        <v>0</v>
      </c>
    </row>
    <row r="8038" spans="30:32" x14ac:dyDescent="0.25">
      <c r="AD8038" s="7" t="str">
        <f>IFERROR(VLOOKUP(J8038,'Chuyển Mã'!$B$3:$C$9,2,0),"")</f>
        <v/>
      </c>
      <c r="AE8038" s="7">
        <f t="shared" si="941"/>
        <v>0</v>
      </c>
      <c r="AF8038" s="7">
        <f t="shared" si="942"/>
        <v>0</v>
      </c>
    </row>
    <row r="8039" spans="30:32" x14ac:dyDescent="0.25">
      <c r="AD8039" s="7" t="str">
        <f>IFERROR(VLOOKUP(J8039,'Chuyển Mã'!$B$3:$C$9,2,0),"")</f>
        <v/>
      </c>
      <c r="AE8039" s="7">
        <f t="shared" si="941"/>
        <v>0</v>
      </c>
      <c r="AF8039" s="7">
        <f t="shared" si="942"/>
        <v>0</v>
      </c>
    </row>
    <row r="8040" spans="30:32" x14ac:dyDescent="0.25">
      <c r="AD8040" s="7" t="str">
        <f>IFERROR(VLOOKUP(J8040,'Chuyển Mã'!$B$3:$C$9,2,0),"")</f>
        <v/>
      </c>
      <c r="AE8040" s="7">
        <f t="shared" si="941"/>
        <v>0</v>
      </c>
      <c r="AF8040" s="7">
        <f t="shared" si="942"/>
        <v>0</v>
      </c>
    </row>
    <row r="8041" spans="30:32" x14ac:dyDescent="0.25">
      <c r="AD8041" s="7" t="str">
        <f>IFERROR(VLOOKUP(J8041,'Chuyển Mã'!$B$3:$C$9,2,0),"")</f>
        <v/>
      </c>
      <c r="AE8041" s="7">
        <f t="shared" si="941"/>
        <v>0</v>
      </c>
      <c r="AF8041" s="7">
        <f t="shared" si="942"/>
        <v>0</v>
      </c>
    </row>
    <row r="8042" spans="30:32" x14ac:dyDescent="0.25">
      <c r="AD8042" s="7" t="str">
        <f>IFERROR(VLOOKUP(J8042,'Chuyển Mã'!$B$3:$C$9,2,0),"")</f>
        <v/>
      </c>
      <c r="AE8042" s="7">
        <f t="shared" si="941"/>
        <v>0</v>
      </c>
      <c r="AF8042" s="7">
        <f t="shared" si="942"/>
        <v>0</v>
      </c>
    </row>
    <row r="8043" spans="30:32" x14ac:dyDescent="0.25">
      <c r="AD8043" s="7" t="str">
        <f>IFERROR(VLOOKUP(J8043,'Chuyển Mã'!$B$3:$C$9,2,0),"")</f>
        <v/>
      </c>
      <c r="AE8043" s="7">
        <f t="shared" si="941"/>
        <v>0</v>
      </c>
      <c r="AF8043" s="7">
        <f t="shared" si="942"/>
        <v>0</v>
      </c>
    </row>
    <row r="8044" spans="30:32" x14ac:dyDescent="0.25">
      <c r="AD8044" s="7" t="str">
        <f>IFERROR(VLOOKUP(J8044,'Chuyển Mã'!$B$3:$C$9,2,0),"")</f>
        <v/>
      </c>
      <c r="AE8044" s="7">
        <f t="shared" si="941"/>
        <v>0</v>
      </c>
      <c r="AF8044" s="7">
        <f t="shared" si="942"/>
        <v>0</v>
      </c>
    </row>
    <row r="8045" spans="30:32" x14ac:dyDescent="0.25">
      <c r="AD8045" s="7" t="str">
        <f>IFERROR(VLOOKUP(J8045,'Chuyển Mã'!$B$3:$C$9,2,0),"")</f>
        <v/>
      </c>
      <c r="AE8045" s="7">
        <f t="shared" si="941"/>
        <v>0</v>
      </c>
      <c r="AF8045" s="7">
        <f t="shared" si="942"/>
        <v>0</v>
      </c>
    </row>
    <row r="8046" spans="30:32" x14ac:dyDescent="0.25">
      <c r="AD8046" s="7" t="str">
        <f>IFERROR(VLOOKUP(J8046,'Chuyển Mã'!$B$3:$C$9,2,0),"")</f>
        <v/>
      </c>
      <c r="AE8046" s="7">
        <f t="shared" si="941"/>
        <v>0</v>
      </c>
      <c r="AF8046" s="7">
        <f t="shared" si="942"/>
        <v>0</v>
      </c>
    </row>
    <row r="8047" spans="30:32" x14ac:dyDescent="0.25">
      <c r="AD8047" s="7" t="str">
        <f>IFERROR(VLOOKUP(J8047,'Chuyển Mã'!$B$3:$C$9,2,0),"")</f>
        <v/>
      </c>
      <c r="AE8047" s="7">
        <f t="shared" si="941"/>
        <v>0</v>
      </c>
      <c r="AF8047" s="7">
        <f t="shared" si="942"/>
        <v>0</v>
      </c>
    </row>
    <row r="8048" spans="30:32" x14ac:dyDescent="0.25">
      <c r="AD8048" s="7" t="str">
        <f>IFERROR(VLOOKUP(J8048,'Chuyển Mã'!$B$3:$C$9,2,0),"")</f>
        <v/>
      </c>
      <c r="AE8048" s="7">
        <f t="shared" si="941"/>
        <v>0</v>
      </c>
      <c r="AF8048" s="7">
        <f t="shared" si="942"/>
        <v>0</v>
      </c>
    </row>
    <row r="8049" spans="30:32" x14ac:dyDescent="0.25">
      <c r="AD8049" s="7" t="str">
        <f>IFERROR(VLOOKUP(J8049,'Chuyển Mã'!$B$3:$C$9,2,0),"")</f>
        <v/>
      </c>
      <c r="AE8049" s="7">
        <f t="shared" si="941"/>
        <v>0</v>
      </c>
      <c r="AF8049" s="7">
        <f t="shared" si="942"/>
        <v>0</v>
      </c>
    </row>
    <row r="8050" spans="30:32" x14ac:dyDescent="0.25">
      <c r="AD8050" s="7" t="str">
        <f>IFERROR(VLOOKUP(J8050,'Chuyển Mã'!$B$3:$C$9,2,0),"")</f>
        <v/>
      </c>
      <c r="AE8050" s="7">
        <f t="shared" si="941"/>
        <v>0</v>
      </c>
      <c r="AF8050" s="7">
        <f t="shared" si="942"/>
        <v>0</v>
      </c>
    </row>
    <row r="8051" spans="30:32" x14ac:dyDescent="0.25">
      <c r="AD8051" s="7" t="str">
        <f>IFERROR(VLOOKUP(J8051,'Chuyển Mã'!$B$3:$C$9,2,0),"")</f>
        <v/>
      </c>
      <c r="AE8051" s="7">
        <f t="shared" si="941"/>
        <v>0</v>
      </c>
      <c r="AF8051" s="7">
        <f t="shared" si="942"/>
        <v>0</v>
      </c>
    </row>
    <row r="8052" spans="30:32" x14ac:dyDescent="0.25">
      <c r="AD8052" s="7" t="str">
        <f>IFERROR(VLOOKUP(J8052,'Chuyển Mã'!$B$3:$C$9,2,0),"")</f>
        <v/>
      </c>
      <c r="AE8052" s="7">
        <f t="shared" si="941"/>
        <v>0</v>
      </c>
      <c r="AF8052" s="7">
        <f t="shared" si="942"/>
        <v>0</v>
      </c>
    </row>
    <row r="8053" spans="30:32" x14ac:dyDescent="0.25">
      <c r="AD8053" s="7" t="str">
        <f>IFERROR(VLOOKUP(J8053,'Chuyển Mã'!$B$3:$C$9,2,0),"")</f>
        <v/>
      </c>
      <c r="AE8053" s="7">
        <f t="shared" si="941"/>
        <v>0</v>
      </c>
      <c r="AF8053" s="7">
        <f t="shared" si="942"/>
        <v>0</v>
      </c>
    </row>
    <row r="8054" spans="30:32" x14ac:dyDescent="0.25">
      <c r="AD8054" s="7" t="str">
        <f>IFERROR(VLOOKUP(J8054,'Chuyển Mã'!$B$3:$C$9,2,0),"")</f>
        <v/>
      </c>
      <c r="AE8054" s="7">
        <f t="shared" si="941"/>
        <v>0</v>
      </c>
      <c r="AF8054" s="7">
        <f t="shared" si="942"/>
        <v>0</v>
      </c>
    </row>
    <row r="8055" spans="30:32" x14ac:dyDescent="0.25">
      <c r="AD8055" s="7" t="str">
        <f>IFERROR(VLOOKUP(J8055,'Chuyển Mã'!$B$3:$C$9,2,0),"")</f>
        <v/>
      </c>
      <c r="AE8055" s="7">
        <f t="shared" si="941"/>
        <v>0</v>
      </c>
      <c r="AF8055" s="7">
        <f t="shared" si="942"/>
        <v>0</v>
      </c>
    </row>
    <row r="8056" spans="30:32" x14ac:dyDescent="0.25">
      <c r="AD8056" s="7" t="str">
        <f>IFERROR(VLOOKUP(J8056,'Chuyển Mã'!$B$3:$C$9,2,0),"")</f>
        <v/>
      </c>
      <c r="AE8056" s="7">
        <f t="shared" si="941"/>
        <v>0</v>
      </c>
      <c r="AF8056" s="7">
        <f t="shared" si="942"/>
        <v>0</v>
      </c>
    </row>
    <row r="8057" spans="30:32" x14ac:dyDescent="0.25">
      <c r="AD8057" s="7" t="str">
        <f>IFERROR(VLOOKUP(J8057,'Chuyển Mã'!$B$3:$C$9,2,0),"")</f>
        <v/>
      </c>
      <c r="AE8057" s="7">
        <f t="shared" si="941"/>
        <v>0</v>
      </c>
      <c r="AF8057" s="7">
        <f t="shared" si="942"/>
        <v>0</v>
      </c>
    </row>
    <row r="8058" spans="30:32" x14ac:dyDescent="0.25">
      <c r="AD8058" s="7" t="str">
        <f>IFERROR(VLOOKUP(J8058,'Chuyển Mã'!$B$3:$C$9,2,0),"")</f>
        <v/>
      </c>
      <c r="AE8058" s="7">
        <f t="shared" si="941"/>
        <v>0</v>
      </c>
      <c r="AF8058" s="7">
        <f t="shared" si="942"/>
        <v>0</v>
      </c>
    </row>
    <row r="8059" spans="30:32" x14ac:dyDescent="0.25">
      <c r="AD8059" s="7" t="str">
        <f>IFERROR(VLOOKUP(J8059,'Chuyển Mã'!$B$3:$C$9,2,0),"")</f>
        <v/>
      </c>
      <c r="AE8059" s="7">
        <f t="shared" si="941"/>
        <v>0</v>
      </c>
      <c r="AF8059" s="7">
        <f t="shared" si="942"/>
        <v>0</v>
      </c>
    </row>
    <row r="8060" spans="30:32" x14ac:dyDescent="0.25">
      <c r="AD8060" s="7" t="str">
        <f>IFERROR(VLOOKUP(J8060,'Chuyển Mã'!$B$3:$C$9,2,0),"")</f>
        <v/>
      </c>
      <c r="AE8060" s="7">
        <f t="shared" si="941"/>
        <v>0</v>
      </c>
      <c r="AF8060" s="7">
        <f t="shared" si="942"/>
        <v>0</v>
      </c>
    </row>
    <row r="8061" spans="30:32" x14ac:dyDescent="0.25">
      <c r="AD8061" s="7" t="str">
        <f>IFERROR(VLOOKUP(J8061,'Chuyển Mã'!$B$3:$C$9,2,0),"")</f>
        <v/>
      </c>
      <c r="AE8061" s="7">
        <f t="shared" si="941"/>
        <v>0</v>
      </c>
      <c r="AF8061" s="7">
        <f t="shared" si="942"/>
        <v>0</v>
      </c>
    </row>
    <row r="8062" spans="30:32" x14ac:dyDescent="0.25">
      <c r="AD8062" s="7" t="str">
        <f>IFERROR(VLOOKUP(J8062,'Chuyển Mã'!$B$3:$C$9,2,0),"")</f>
        <v/>
      </c>
      <c r="AE8062" s="7">
        <f t="shared" si="941"/>
        <v>0</v>
      </c>
      <c r="AF8062" s="7">
        <f t="shared" si="942"/>
        <v>0</v>
      </c>
    </row>
    <row r="8063" spans="30:32" x14ac:dyDescent="0.25">
      <c r="AD8063" s="7" t="str">
        <f>IFERROR(VLOOKUP(J8063,'Chuyển Mã'!$B$3:$C$9,2,0),"")</f>
        <v/>
      </c>
      <c r="AE8063" s="7">
        <f t="shared" si="941"/>
        <v>0</v>
      </c>
      <c r="AF8063" s="7">
        <f t="shared" si="942"/>
        <v>0</v>
      </c>
    </row>
    <row r="8064" spans="30:32" x14ac:dyDescent="0.25">
      <c r="AD8064" s="7" t="str">
        <f>IFERROR(VLOOKUP(J8064,'Chuyển Mã'!$B$3:$C$9,2,0),"")</f>
        <v/>
      </c>
      <c r="AE8064" s="7">
        <f t="shared" si="941"/>
        <v>0</v>
      </c>
      <c r="AF8064" s="7">
        <f t="shared" si="942"/>
        <v>0</v>
      </c>
    </row>
    <row r="8065" spans="30:32" x14ac:dyDescent="0.25">
      <c r="AD8065" s="7" t="str">
        <f>IFERROR(VLOOKUP(J8065,'Chuyển Mã'!$B$3:$C$9,2,0),"")</f>
        <v/>
      </c>
      <c r="AE8065" s="7">
        <f t="shared" si="941"/>
        <v>0</v>
      </c>
      <c r="AF8065" s="7">
        <f t="shared" si="942"/>
        <v>0</v>
      </c>
    </row>
    <row r="8066" spans="30:32" x14ac:dyDescent="0.25">
      <c r="AD8066" s="7" t="str">
        <f>IFERROR(VLOOKUP(J8066,'Chuyển Mã'!$B$3:$C$9,2,0),"")</f>
        <v/>
      </c>
      <c r="AE8066" s="7">
        <f t="shared" si="941"/>
        <v>0</v>
      </c>
      <c r="AF8066" s="7">
        <f t="shared" si="942"/>
        <v>0</v>
      </c>
    </row>
    <row r="8067" spans="30:32" x14ac:dyDescent="0.25">
      <c r="AD8067" s="7" t="str">
        <f>IFERROR(VLOOKUP(J8067,'Chuyển Mã'!$B$3:$C$9,2,0),"")</f>
        <v/>
      </c>
      <c r="AE8067" s="7">
        <f t="shared" ref="AE8067:AE8130" si="943">IFERROR(L8067,"")</f>
        <v>0</v>
      </c>
      <c r="AF8067" s="7">
        <f t="shared" ref="AF8067:AF8130" si="944">R8067</f>
        <v>0</v>
      </c>
    </row>
    <row r="8068" spans="30:32" x14ac:dyDescent="0.25">
      <c r="AD8068" s="7" t="str">
        <f>IFERROR(VLOOKUP(J8068,'Chuyển Mã'!$B$3:$C$9,2,0),"")</f>
        <v/>
      </c>
      <c r="AE8068" s="7">
        <f t="shared" si="943"/>
        <v>0</v>
      </c>
      <c r="AF8068" s="7">
        <f t="shared" si="944"/>
        <v>0</v>
      </c>
    </row>
    <row r="8069" spans="30:32" x14ac:dyDescent="0.25">
      <c r="AD8069" s="7" t="str">
        <f>IFERROR(VLOOKUP(J8069,'Chuyển Mã'!$B$3:$C$9,2,0),"")</f>
        <v/>
      </c>
      <c r="AE8069" s="7">
        <f t="shared" si="943"/>
        <v>0</v>
      </c>
      <c r="AF8069" s="7">
        <f t="shared" si="944"/>
        <v>0</v>
      </c>
    </row>
    <row r="8070" spans="30:32" x14ac:dyDescent="0.25">
      <c r="AD8070" s="7" t="str">
        <f>IFERROR(VLOOKUP(J8070,'Chuyển Mã'!$B$3:$C$9,2,0),"")</f>
        <v/>
      </c>
      <c r="AE8070" s="7">
        <f t="shared" si="943"/>
        <v>0</v>
      </c>
      <c r="AF8070" s="7">
        <f t="shared" si="944"/>
        <v>0</v>
      </c>
    </row>
    <row r="8071" spans="30:32" x14ac:dyDescent="0.25">
      <c r="AD8071" s="7" t="str">
        <f>IFERROR(VLOOKUP(J8071,'Chuyển Mã'!$B$3:$C$9,2,0),"")</f>
        <v/>
      </c>
      <c r="AE8071" s="7">
        <f t="shared" si="943"/>
        <v>0</v>
      </c>
      <c r="AF8071" s="7">
        <f t="shared" si="944"/>
        <v>0</v>
      </c>
    </row>
    <row r="8072" spans="30:32" x14ac:dyDescent="0.25">
      <c r="AD8072" s="7" t="str">
        <f>IFERROR(VLOOKUP(J8072,'Chuyển Mã'!$B$3:$C$9,2,0),"")</f>
        <v/>
      </c>
      <c r="AE8072" s="7">
        <f t="shared" si="943"/>
        <v>0</v>
      </c>
      <c r="AF8072" s="7">
        <f t="shared" si="944"/>
        <v>0</v>
      </c>
    </row>
    <row r="8073" spans="30:32" x14ac:dyDescent="0.25">
      <c r="AD8073" s="7" t="str">
        <f>IFERROR(VLOOKUP(J8073,'Chuyển Mã'!$B$3:$C$9,2,0),"")</f>
        <v/>
      </c>
      <c r="AE8073" s="7">
        <f t="shared" si="943"/>
        <v>0</v>
      </c>
      <c r="AF8073" s="7">
        <f t="shared" si="944"/>
        <v>0</v>
      </c>
    </row>
    <row r="8074" spans="30:32" x14ac:dyDescent="0.25">
      <c r="AD8074" s="7" t="str">
        <f>IFERROR(VLOOKUP(J8074,'Chuyển Mã'!$B$3:$C$9,2,0),"")</f>
        <v/>
      </c>
      <c r="AE8074" s="7">
        <f t="shared" si="943"/>
        <v>0</v>
      </c>
      <c r="AF8074" s="7">
        <f t="shared" si="944"/>
        <v>0</v>
      </c>
    </row>
    <row r="8075" spans="30:32" x14ac:dyDescent="0.25">
      <c r="AD8075" s="7" t="str">
        <f>IFERROR(VLOOKUP(J8075,'Chuyển Mã'!$B$3:$C$9,2,0),"")</f>
        <v/>
      </c>
      <c r="AE8075" s="7">
        <f t="shared" si="943"/>
        <v>0</v>
      </c>
      <c r="AF8075" s="7">
        <f t="shared" si="944"/>
        <v>0</v>
      </c>
    </row>
    <row r="8076" spans="30:32" x14ac:dyDescent="0.25">
      <c r="AD8076" s="7" t="str">
        <f>IFERROR(VLOOKUP(J8076,'Chuyển Mã'!$B$3:$C$9,2,0),"")</f>
        <v/>
      </c>
      <c r="AE8076" s="7">
        <f t="shared" si="943"/>
        <v>0</v>
      </c>
      <c r="AF8076" s="7">
        <f t="shared" si="944"/>
        <v>0</v>
      </c>
    </row>
    <row r="8077" spans="30:32" x14ac:dyDescent="0.25">
      <c r="AD8077" s="7" t="str">
        <f>IFERROR(VLOOKUP(J8077,'Chuyển Mã'!$B$3:$C$9,2,0),"")</f>
        <v/>
      </c>
      <c r="AE8077" s="7">
        <f t="shared" si="943"/>
        <v>0</v>
      </c>
      <c r="AF8077" s="7">
        <f t="shared" si="944"/>
        <v>0</v>
      </c>
    </row>
    <row r="8078" spans="30:32" x14ac:dyDescent="0.25">
      <c r="AD8078" s="7" t="str">
        <f>IFERROR(VLOOKUP(J8078,'Chuyển Mã'!$B$3:$C$9,2,0),"")</f>
        <v/>
      </c>
      <c r="AE8078" s="7">
        <f t="shared" si="943"/>
        <v>0</v>
      </c>
      <c r="AF8078" s="7">
        <f t="shared" si="944"/>
        <v>0</v>
      </c>
    </row>
    <row r="8079" spans="30:32" x14ac:dyDescent="0.25">
      <c r="AD8079" s="7" t="str">
        <f>IFERROR(VLOOKUP(J8079,'Chuyển Mã'!$B$3:$C$9,2,0),"")</f>
        <v/>
      </c>
      <c r="AE8079" s="7">
        <f t="shared" si="943"/>
        <v>0</v>
      </c>
      <c r="AF8079" s="7">
        <f t="shared" si="944"/>
        <v>0</v>
      </c>
    </row>
    <row r="8080" spans="30:32" x14ac:dyDescent="0.25">
      <c r="AD8080" s="7" t="str">
        <f>IFERROR(VLOOKUP(J8080,'Chuyển Mã'!$B$3:$C$9,2,0),"")</f>
        <v/>
      </c>
      <c r="AE8080" s="7">
        <f t="shared" si="943"/>
        <v>0</v>
      </c>
      <c r="AF8080" s="7">
        <f t="shared" si="944"/>
        <v>0</v>
      </c>
    </row>
    <row r="8081" spans="30:32" x14ac:dyDescent="0.25">
      <c r="AD8081" s="7" t="str">
        <f>IFERROR(VLOOKUP(J8081,'Chuyển Mã'!$B$3:$C$9,2,0),"")</f>
        <v/>
      </c>
      <c r="AE8081" s="7">
        <f t="shared" si="943"/>
        <v>0</v>
      </c>
      <c r="AF8081" s="7">
        <f t="shared" si="944"/>
        <v>0</v>
      </c>
    </row>
    <row r="8082" spans="30:32" x14ac:dyDescent="0.25">
      <c r="AD8082" s="7" t="str">
        <f>IFERROR(VLOOKUP(J8082,'Chuyển Mã'!$B$3:$C$9,2,0),"")</f>
        <v/>
      </c>
      <c r="AE8082" s="7">
        <f t="shared" si="943"/>
        <v>0</v>
      </c>
      <c r="AF8082" s="7">
        <f t="shared" si="944"/>
        <v>0</v>
      </c>
    </row>
    <row r="8083" spans="30:32" x14ac:dyDescent="0.25">
      <c r="AD8083" s="7" t="str">
        <f>IFERROR(VLOOKUP(J8083,'Chuyển Mã'!$B$3:$C$9,2,0),"")</f>
        <v/>
      </c>
      <c r="AE8083" s="7">
        <f t="shared" si="943"/>
        <v>0</v>
      </c>
      <c r="AF8083" s="7">
        <f t="shared" si="944"/>
        <v>0</v>
      </c>
    </row>
    <row r="8084" spans="30:32" x14ac:dyDescent="0.25">
      <c r="AD8084" s="7" t="str">
        <f>IFERROR(VLOOKUP(J8084,'Chuyển Mã'!$B$3:$C$9,2,0),"")</f>
        <v/>
      </c>
      <c r="AE8084" s="7">
        <f t="shared" si="943"/>
        <v>0</v>
      </c>
      <c r="AF8084" s="7">
        <f t="shared" si="944"/>
        <v>0</v>
      </c>
    </row>
    <row r="8085" spans="30:32" x14ac:dyDescent="0.25">
      <c r="AD8085" s="7" t="str">
        <f>IFERROR(VLOOKUP(J8085,'Chuyển Mã'!$B$3:$C$9,2,0),"")</f>
        <v/>
      </c>
      <c r="AE8085" s="7">
        <f t="shared" si="943"/>
        <v>0</v>
      </c>
      <c r="AF8085" s="7">
        <f t="shared" si="944"/>
        <v>0</v>
      </c>
    </row>
    <row r="8086" spans="30:32" x14ac:dyDescent="0.25">
      <c r="AD8086" s="7" t="str">
        <f>IFERROR(VLOOKUP(J8086,'Chuyển Mã'!$B$3:$C$9,2,0),"")</f>
        <v/>
      </c>
      <c r="AE8086" s="7">
        <f t="shared" si="943"/>
        <v>0</v>
      </c>
      <c r="AF8086" s="7">
        <f t="shared" si="944"/>
        <v>0</v>
      </c>
    </row>
    <row r="8087" spans="30:32" x14ac:dyDescent="0.25">
      <c r="AD8087" s="7" t="str">
        <f>IFERROR(VLOOKUP(J8087,'Chuyển Mã'!$B$3:$C$9,2,0),"")</f>
        <v/>
      </c>
      <c r="AE8087" s="7">
        <f t="shared" si="943"/>
        <v>0</v>
      </c>
      <c r="AF8087" s="7">
        <f t="shared" si="944"/>
        <v>0</v>
      </c>
    </row>
    <row r="8088" spans="30:32" x14ac:dyDescent="0.25">
      <c r="AD8088" s="7" t="str">
        <f>IFERROR(VLOOKUP(J8088,'Chuyển Mã'!$B$3:$C$9,2,0),"")</f>
        <v/>
      </c>
      <c r="AE8088" s="7">
        <f t="shared" si="943"/>
        <v>0</v>
      </c>
      <c r="AF8088" s="7">
        <f t="shared" si="944"/>
        <v>0</v>
      </c>
    </row>
    <row r="8089" spans="30:32" x14ac:dyDescent="0.25">
      <c r="AD8089" s="7" t="str">
        <f>IFERROR(VLOOKUP(J8089,'Chuyển Mã'!$B$3:$C$9,2,0),"")</f>
        <v/>
      </c>
      <c r="AE8089" s="7">
        <f t="shared" si="943"/>
        <v>0</v>
      </c>
      <c r="AF8089" s="7">
        <f t="shared" si="944"/>
        <v>0</v>
      </c>
    </row>
    <row r="8090" spans="30:32" x14ac:dyDescent="0.25">
      <c r="AD8090" s="7" t="str">
        <f>IFERROR(VLOOKUP(J8090,'Chuyển Mã'!$B$3:$C$9,2,0),"")</f>
        <v/>
      </c>
      <c r="AE8090" s="7">
        <f t="shared" si="943"/>
        <v>0</v>
      </c>
      <c r="AF8090" s="7">
        <f t="shared" si="944"/>
        <v>0</v>
      </c>
    </row>
    <row r="8091" spans="30:32" x14ac:dyDescent="0.25">
      <c r="AD8091" s="7" t="str">
        <f>IFERROR(VLOOKUP(J8091,'Chuyển Mã'!$B$3:$C$9,2,0),"")</f>
        <v/>
      </c>
      <c r="AE8091" s="7">
        <f t="shared" si="943"/>
        <v>0</v>
      </c>
      <c r="AF8091" s="7">
        <f t="shared" si="944"/>
        <v>0</v>
      </c>
    </row>
    <row r="8092" spans="30:32" x14ac:dyDescent="0.25">
      <c r="AD8092" s="7" t="str">
        <f>IFERROR(VLOOKUP(J8092,'Chuyển Mã'!$B$3:$C$9,2,0),"")</f>
        <v/>
      </c>
      <c r="AE8092" s="7">
        <f t="shared" si="943"/>
        <v>0</v>
      </c>
      <c r="AF8092" s="7">
        <f t="shared" si="944"/>
        <v>0</v>
      </c>
    </row>
    <row r="8093" spans="30:32" x14ac:dyDescent="0.25">
      <c r="AD8093" s="7" t="str">
        <f>IFERROR(VLOOKUP(J8093,'Chuyển Mã'!$B$3:$C$9,2,0),"")</f>
        <v/>
      </c>
      <c r="AE8093" s="7">
        <f t="shared" si="943"/>
        <v>0</v>
      </c>
      <c r="AF8093" s="7">
        <f t="shared" si="944"/>
        <v>0</v>
      </c>
    </row>
    <row r="8094" spans="30:32" x14ac:dyDescent="0.25">
      <c r="AD8094" s="7" t="str">
        <f>IFERROR(VLOOKUP(J8094,'Chuyển Mã'!$B$3:$C$9,2,0),"")</f>
        <v/>
      </c>
      <c r="AE8094" s="7">
        <f t="shared" si="943"/>
        <v>0</v>
      </c>
      <c r="AF8094" s="7">
        <f t="shared" si="944"/>
        <v>0</v>
      </c>
    </row>
    <row r="8095" spans="30:32" x14ac:dyDescent="0.25">
      <c r="AD8095" s="7" t="str">
        <f>IFERROR(VLOOKUP(J8095,'Chuyển Mã'!$B$3:$C$9,2,0),"")</f>
        <v/>
      </c>
      <c r="AE8095" s="7">
        <f t="shared" si="943"/>
        <v>0</v>
      </c>
      <c r="AF8095" s="7">
        <f t="shared" si="944"/>
        <v>0</v>
      </c>
    </row>
    <row r="8096" spans="30:32" x14ac:dyDescent="0.25">
      <c r="AD8096" s="7" t="str">
        <f>IFERROR(VLOOKUP(J8096,'Chuyển Mã'!$B$3:$C$9,2,0),"")</f>
        <v/>
      </c>
      <c r="AE8096" s="7">
        <f t="shared" si="943"/>
        <v>0</v>
      </c>
      <c r="AF8096" s="7">
        <f t="shared" si="944"/>
        <v>0</v>
      </c>
    </row>
    <row r="8097" spans="30:32" x14ac:dyDescent="0.25">
      <c r="AD8097" s="7" t="str">
        <f>IFERROR(VLOOKUP(J8097,'Chuyển Mã'!$B$3:$C$9,2,0),"")</f>
        <v/>
      </c>
      <c r="AE8097" s="7">
        <f t="shared" si="943"/>
        <v>0</v>
      </c>
      <c r="AF8097" s="7">
        <f t="shared" si="944"/>
        <v>0</v>
      </c>
    </row>
    <row r="8098" spans="30:32" x14ac:dyDescent="0.25">
      <c r="AD8098" s="7" t="str">
        <f>IFERROR(VLOOKUP(J8098,'Chuyển Mã'!$B$3:$C$9,2,0),"")</f>
        <v/>
      </c>
      <c r="AE8098" s="7">
        <f t="shared" si="943"/>
        <v>0</v>
      </c>
      <c r="AF8098" s="7">
        <f t="shared" si="944"/>
        <v>0</v>
      </c>
    </row>
    <row r="8099" spans="30:32" x14ac:dyDescent="0.25">
      <c r="AD8099" s="7" t="str">
        <f>IFERROR(VLOOKUP(J8099,'Chuyển Mã'!$B$3:$C$9,2,0),"")</f>
        <v/>
      </c>
      <c r="AE8099" s="7">
        <f t="shared" si="943"/>
        <v>0</v>
      </c>
      <c r="AF8099" s="7">
        <f t="shared" si="944"/>
        <v>0</v>
      </c>
    </row>
    <row r="8100" spans="30:32" x14ac:dyDescent="0.25">
      <c r="AD8100" s="7" t="str">
        <f>IFERROR(VLOOKUP(J8100,'Chuyển Mã'!$B$3:$C$9,2,0),"")</f>
        <v/>
      </c>
      <c r="AE8100" s="7">
        <f t="shared" si="943"/>
        <v>0</v>
      </c>
      <c r="AF8100" s="7">
        <f t="shared" si="944"/>
        <v>0</v>
      </c>
    </row>
    <row r="8101" spans="30:32" x14ac:dyDescent="0.25">
      <c r="AD8101" s="7" t="str">
        <f>IFERROR(VLOOKUP(J8101,'Chuyển Mã'!$B$3:$C$9,2,0),"")</f>
        <v/>
      </c>
      <c r="AE8101" s="7">
        <f t="shared" si="943"/>
        <v>0</v>
      </c>
      <c r="AF8101" s="7">
        <f t="shared" si="944"/>
        <v>0</v>
      </c>
    </row>
    <row r="8102" spans="30:32" x14ac:dyDescent="0.25">
      <c r="AD8102" s="7" t="str">
        <f>IFERROR(VLOOKUP(J8102,'Chuyển Mã'!$B$3:$C$9,2,0),"")</f>
        <v/>
      </c>
      <c r="AE8102" s="7">
        <f t="shared" si="943"/>
        <v>0</v>
      </c>
      <c r="AF8102" s="7">
        <f t="shared" si="944"/>
        <v>0</v>
      </c>
    </row>
    <row r="8103" spans="30:32" x14ac:dyDescent="0.25">
      <c r="AD8103" s="7" t="str">
        <f>IFERROR(VLOOKUP(J8103,'Chuyển Mã'!$B$3:$C$9,2,0),"")</f>
        <v/>
      </c>
      <c r="AE8103" s="7">
        <f t="shared" si="943"/>
        <v>0</v>
      </c>
      <c r="AF8103" s="7">
        <f t="shared" si="944"/>
        <v>0</v>
      </c>
    </row>
    <row r="8104" spans="30:32" x14ac:dyDescent="0.25">
      <c r="AD8104" s="7" t="str">
        <f>IFERROR(VLOOKUP(J8104,'Chuyển Mã'!$B$3:$C$9,2,0),"")</f>
        <v/>
      </c>
      <c r="AE8104" s="7">
        <f t="shared" si="943"/>
        <v>0</v>
      </c>
      <c r="AF8104" s="7">
        <f t="shared" si="944"/>
        <v>0</v>
      </c>
    </row>
    <row r="8105" spans="30:32" x14ac:dyDescent="0.25">
      <c r="AD8105" s="7" t="str">
        <f>IFERROR(VLOOKUP(J8105,'Chuyển Mã'!$B$3:$C$9,2,0),"")</f>
        <v/>
      </c>
      <c r="AE8105" s="7">
        <f t="shared" si="943"/>
        <v>0</v>
      </c>
      <c r="AF8105" s="7">
        <f t="shared" si="944"/>
        <v>0</v>
      </c>
    </row>
    <row r="8106" spans="30:32" x14ac:dyDescent="0.25">
      <c r="AD8106" s="7" t="str">
        <f>IFERROR(VLOOKUP(J8106,'Chuyển Mã'!$B$3:$C$9,2,0),"")</f>
        <v/>
      </c>
      <c r="AE8106" s="7">
        <f t="shared" si="943"/>
        <v>0</v>
      </c>
      <c r="AF8106" s="7">
        <f t="shared" si="944"/>
        <v>0</v>
      </c>
    </row>
    <row r="8107" spans="30:32" x14ac:dyDescent="0.25">
      <c r="AD8107" s="7" t="str">
        <f>IFERROR(VLOOKUP(J8107,'Chuyển Mã'!$B$3:$C$9,2,0),"")</f>
        <v/>
      </c>
      <c r="AE8107" s="7">
        <f t="shared" si="943"/>
        <v>0</v>
      </c>
      <c r="AF8107" s="7">
        <f t="shared" si="944"/>
        <v>0</v>
      </c>
    </row>
    <row r="8108" spans="30:32" x14ac:dyDescent="0.25">
      <c r="AD8108" s="7" t="str">
        <f>IFERROR(VLOOKUP(J8108,'Chuyển Mã'!$B$3:$C$9,2,0),"")</f>
        <v/>
      </c>
      <c r="AE8108" s="7">
        <f t="shared" si="943"/>
        <v>0</v>
      </c>
      <c r="AF8108" s="7">
        <f t="shared" si="944"/>
        <v>0</v>
      </c>
    </row>
    <row r="8109" spans="30:32" x14ac:dyDescent="0.25">
      <c r="AD8109" s="7" t="str">
        <f>IFERROR(VLOOKUP(J8109,'Chuyển Mã'!$B$3:$C$9,2,0),"")</f>
        <v/>
      </c>
      <c r="AE8109" s="7">
        <f t="shared" si="943"/>
        <v>0</v>
      </c>
      <c r="AF8109" s="7">
        <f t="shared" si="944"/>
        <v>0</v>
      </c>
    </row>
    <row r="8110" spans="30:32" x14ac:dyDescent="0.25">
      <c r="AD8110" s="7" t="str">
        <f>IFERROR(VLOOKUP(J8110,'Chuyển Mã'!$B$3:$C$9,2,0),"")</f>
        <v/>
      </c>
      <c r="AE8110" s="7">
        <f t="shared" si="943"/>
        <v>0</v>
      </c>
      <c r="AF8110" s="7">
        <f t="shared" si="944"/>
        <v>0</v>
      </c>
    </row>
    <row r="8111" spans="30:32" x14ac:dyDescent="0.25">
      <c r="AD8111" s="7" t="str">
        <f>IFERROR(VLOOKUP(J8111,'Chuyển Mã'!$B$3:$C$9,2,0),"")</f>
        <v/>
      </c>
      <c r="AE8111" s="7">
        <f t="shared" si="943"/>
        <v>0</v>
      </c>
      <c r="AF8111" s="7">
        <f t="shared" si="944"/>
        <v>0</v>
      </c>
    </row>
    <row r="8112" spans="30:32" x14ac:dyDescent="0.25">
      <c r="AD8112" s="7" t="str">
        <f>IFERROR(VLOOKUP(J8112,'Chuyển Mã'!$B$3:$C$9,2,0),"")</f>
        <v/>
      </c>
      <c r="AE8112" s="7">
        <f t="shared" si="943"/>
        <v>0</v>
      </c>
      <c r="AF8112" s="7">
        <f t="shared" si="944"/>
        <v>0</v>
      </c>
    </row>
    <row r="8113" spans="30:32" x14ac:dyDescent="0.25">
      <c r="AD8113" s="7" t="str">
        <f>IFERROR(VLOOKUP(J8113,'Chuyển Mã'!$B$3:$C$9,2,0),"")</f>
        <v/>
      </c>
      <c r="AE8113" s="7">
        <f t="shared" si="943"/>
        <v>0</v>
      </c>
      <c r="AF8113" s="7">
        <f t="shared" si="944"/>
        <v>0</v>
      </c>
    </row>
    <row r="8114" spans="30:32" x14ac:dyDescent="0.25">
      <c r="AD8114" s="7" t="str">
        <f>IFERROR(VLOOKUP(J8114,'Chuyển Mã'!$B$3:$C$9,2,0),"")</f>
        <v/>
      </c>
      <c r="AE8114" s="7">
        <f t="shared" si="943"/>
        <v>0</v>
      </c>
      <c r="AF8114" s="7">
        <f t="shared" si="944"/>
        <v>0</v>
      </c>
    </row>
    <row r="8115" spans="30:32" x14ac:dyDescent="0.25">
      <c r="AD8115" s="7" t="str">
        <f>IFERROR(VLOOKUP(J8115,'Chuyển Mã'!$B$3:$C$9,2,0),"")</f>
        <v/>
      </c>
      <c r="AE8115" s="7">
        <f t="shared" si="943"/>
        <v>0</v>
      </c>
      <c r="AF8115" s="7">
        <f t="shared" si="944"/>
        <v>0</v>
      </c>
    </row>
    <row r="8116" spans="30:32" x14ac:dyDescent="0.25">
      <c r="AD8116" s="7" t="str">
        <f>IFERROR(VLOOKUP(J8116,'Chuyển Mã'!$B$3:$C$9,2,0),"")</f>
        <v/>
      </c>
      <c r="AE8116" s="7">
        <f t="shared" si="943"/>
        <v>0</v>
      </c>
      <c r="AF8116" s="7">
        <f t="shared" si="944"/>
        <v>0</v>
      </c>
    </row>
    <row r="8117" spans="30:32" x14ac:dyDescent="0.25">
      <c r="AD8117" s="7" t="str">
        <f>IFERROR(VLOOKUP(J8117,'Chuyển Mã'!$B$3:$C$9,2,0),"")</f>
        <v/>
      </c>
      <c r="AE8117" s="7">
        <f t="shared" si="943"/>
        <v>0</v>
      </c>
      <c r="AF8117" s="7">
        <f t="shared" si="944"/>
        <v>0</v>
      </c>
    </row>
    <row r="8118" spans="30:32" x14ac:dyDescent="0.25">
      <c r="AD8118" s="7" t="str">
        <f>IFERROR(VLOOKUP(J8118,'Chuyển Mã'!$B$3:$C$9,2,0),"")</f>
        <v/>
      </c>
      <c r="AE8118" s="7">
        <f t="shared" si="943"/>
        <v>0</v>
      </c>
      <c r="AF8118" s="7">
        <f t="shared" si="944"/>
        <v>0</v>
      </c>
    </row>
    <row r="8119" spans="30:32" x14ac:dyDescent="0.25">
      <c r="AD8119" s="7" t="str">
        <f>IFERROR(VLOOKUP(J8119,'Chuyển Mã'!$B$3:$C$9,2,0),"")</f>
        <v/>
      </c>
      <c r="AE8119" s="7">
        <f t="shared" si="943"/>
        <v>0</v>
      </c>
      <c r="AF8119" s="7">
        <f t="shared" si="944"/>
        <v>0</v>
      </c>
    </row>
    <row r="8120" spans="30:32" x14ac:dyDescent="0.25">
      <c r="AD8120" s="7" t="str">
        <f>IFERROR(VLOOKUP(J8120,'Chuyển Mã'!$B$3:$C$9,2,0),"")</f>
        <v/>
      </c>
      <c r="AE8120" s="7">
        <f t="shared" si="943"/>
        <v>0</v>
      </c>
      <c r="AF8120" s="7">
        <f t="shared" si="944"/>
        <v>0</v>
      </c>
    </row>
    <row r="8121" spans="30:32" x14ac:dyDescent="0.25">
      <c r="AD8121" s="7" t="str">
        <f>IFERROR(VLOOKUP(J8121,'Chuyển Mã'!$B$3:$C$9,2,0),"")</f>
        <v/>
      </c>
      <c r="AE8121" s="7">
        <f t="shared" si="943"/>
        <v>0</v>
      </c>
      <c r="AF8121" s="7">
        <f t="shared" si="944"/>
        <v>0</v>
      </c>
    </row>
    <row r="8122" spans="30:32" x14ac:dyDescent="0.25">
      <c r="AD8122" s="7" t="str">
        <f>IFERROR(VLOOKUP(J8122,'Chuyển Mã'!$B$3:$C$9,2,0),"")</f>
        <v/>
      </c>
      <c r="AE8122" s="7">
        <f t="shared" si="943"/>
        <v>0</v>
      </c>
      <c r="AF8122" s="7">
        <f t="shared" si="944"/>
        <v>0</v>
      </c>
    </row>
    <row r="8123" spans="30:32" x14ac:dyDescent="0.25">
      <c r="AD8123" s="7" t="str">
        <f>IFERROR(VLOOKUP(J8123,'Chuyển Mã'!$B$3:$C$9,2,0),"")</f>
        <v/>
      </c>
      <c r="AE8123" s="7">
        <f t="shared" si="943"/>
        <v>0</v>
      </c>
      <c r="AF8123" s="7">
        <f t="shared" si="944"/>
        <v>0</v>
      </c>
    </row>
    <row r="8124" spans="30:32" x14ac:dyDescent="0.25">
      <c r="AD8124" s="7" t="str">
        <f>IFERROR(VLOOKUP(J8124,'Chuyển Mã'!$B$3:$C$9,2,0),"")</f>
        <v/>
      </c>
      <c r="AE8124" s="7">
        <f t="shared" si="943"/>
        <v>0</v>
      </c>
      <c r="AF8124" s="7">
        <f t="shared" si="944"/>
        <v>0</v>
      </c>
    </row>
    <row r="8125" spans="30:32" x14ac:dyDescent="0.25">
      <c r="AD8125" s="7" t="str">
        <f>IFERROR(VLOOKUP(J8125,'Chuyển Mã'!$B$3:$C$9,2,0),"")</f>
        <v/>
      </c>
      <c r="AE8125" s="7">
        <f t="shared" si="943"/>
        <v>0</v>
      </c>
      <c r="AF8125" s="7">
        <f t="shared" si="944"/>
        <v>0</v>
      </c>
    </row>
    <row r="8126" spans="30:32" x14ac:dyDescent="0.25">
      <c r="AD8126" s="7" t="str">
        <f>IFERROR(VLOOKUP(J8126,'Chuyển Mã'!$B$3:$C$9,2,0),"")</f>
        <v/>
      </c>
      <c r="AE8126" s="7">
        <f t="shared" si="943"/>
        <v>0</v>
      </c>
      <c r="AF8126" s="7">
        <f t="shared" si="944"/>
        <v>0</v>
      </c>
    </row>
    <row r="8127" spans="30:32" x14ac:dyDescent="0.25">
      <c r="AD8127" s="7" t="str">
        <f>IFERROR(VLOOKUP(J8127,'Chuyển Mã'!$B$3:$C$9,2,0),"")</f>
        <v/>
      </c>
      <c r="AE8127" s="7">
        <f t="shared" si="943"/>
        <v>0</v>
      </c>
      <c r="AF8127" s="7">
        <f t="shared" si="944"/>
        <v>0</v>
      </c>
    </row>
    <row r="8128" spans="30:32" x14ac:dyDescent="0.25">
      <c r="AD8128" s="7" t="str">
        <f>IFERROR(VLOOKUP(J8128,'Chuyển Mã'!$B$3:$C$9,2,0),"")</f>
        <v/>
      </c>
      <c r="AE8128" s="7">
        <f t="shared" si="943"/>
        <v>0</v>
      </c>
      <c r="AF8128" s="7">
        <f t="shared" si="944"/>
        <v>0</v>
      </c>
    </row>
    <row r="8129" spans="30:32" x14ac:dyDescent="0.25">
      <c r="AD8129" s="7" t="str">
        <f>IFERROR(VLOOKUP(J8129,'Chuyển Mã'!$B$3:$C$9,2,0),"")</f>
        <v/>
      </c>
      <c r="AE8129" s="7">
        <f t="shared" si="943"/>
        <v>0</v>
      </c>
      <c r="AF8129" s="7">
        <f t="shared" si="944"/>
        <v>0</v>
      </c>
    </row>
    <row r="8130" spans="30:32" x14ac:dyDescent="0.25">
      <c r="AD8130" s="7" t="str">
        <f>IFERROR(VLOOKUP(J8130,'Chuyển Mã'!$B$3:$C$9,2,0),"")</f>
        <v/>
      </c>
      <c r="AE8130" s="7">
        <f t="shared" si="943"/>
        <v>0</v>
      </c>
      <c r="AF8130" s="7">
        <f t="shared" si="944"/>
        <v>0</v>
      </c>
    </row>
    <row r="8131" spans="30:32" x14ac:dyDescent="0.25">
      <c r="AD8131" s="7" t="str">
        <f>IFERROR(VLOOKUP(J8131,'Chuyển Mã'!$B$3:$C$9,2,0),"")</f>
        <v/>
      </c>
      <c r="AE8131" s="7">
        <f t="shared" ref="AE8131:AE8194" si="945">IFERROR(L8131,"")</f>
        <v>0</v>
      </c>
      <c r="AF8131" s="7">
        <f t="shared" ref="AF8131:AF8194" si="946">R8131</f>
        <v>0</v>
      </c>
    </row>
    <row r="8132" spans="30:32" x14ac:dyDescent="0.25">
      <c r="AD8132" s="7" t="str">
        <f>IFERROR(VLOOKUP(J8132,'Chuyển Mã'!$B$3:$C$9,2,0),"")</f>
        <v/>
      </c>
      <c r="AE8132" s="7">
        <f t="shared" si="945"/>
        <v>0</v>
      </c>
      <c r="AF8132" s="7">
        <f t="shared" si="946"/>
        <v>0</v>
      </c>
    </row>
    <row r="8133" spans="30:32" x14ac:dyDescent="0.25">
      <c r="AD8133" s="7" t="str">
        <f>IFERROR(VLOOKUP(J8133,'Chuyển Mã'!$B$3:$C$9,2,0),"")</f>
        <v/>
      </c>
      <c r="AE8133" s="7">
        <f t="shared" si="945"/>
        <v>0</v>
      </c>
      <c r="AF8133" s="7">
        <f t="shared" si="946"/>
        <v>0</v>
      </c>
    </row>
    <row r="8134" spans="30:32" x14ac:dyDescent="0.25">
      <c r="AD8134" s="7" t="str">
        <f>IFERROR(VLOOKUP(J8134,'Chuyển Mã'!$B$3:$C$9,2,0),"")</f>
        <v/>
      </c>
      <c r="AE8134" s="7">
        <f t="shared" si="945"/>
        <v>0</v>
      </c>
      <c r="AF8134" s="7">
        <f t="shared" si="946"/>
        <v>0</v>
      </c>
    </row>
    <row r="8135" spans="30:32" x14ac:dyDescent="0.25">
      <c r="AD8135" s="7" t="str">
        <f>IFERROR(VLOOKUP(J8135,'Chuyển Mã'!$B$3:$C$9,2,0),"")</f>
        <v/>
      </c>
      <c r="AE8135" s="7">
        <f t="shared" si="945"/>
        <v>0</v>
      </c>
      <c r="AF8135" s="7">
        <f t="shared" si="946"/>
        <v>0</v>
      </c>
    </row>
    <row r="8136" spans="30:32" x14ac:dyDescent="0.25">
      <c r="AD8136" s="7" t="str">
        <f>IFERROR(VLOOKUP(J8136,'Chuyển Mã'!$B$3:$C$9,2,0),"")</f>
        <v/>
      </c>
      <c r="AE8136" s="7">
        <f t="shared" si="945"/>
        <v>0</v>
      </c>
      <c r="AF8136" s="7">
        <f t="shared" si="946"/>
        <v>0</v>
      </c>
    </row>
    <row r="8137" spans="30:32" x14ac:dyDescent="0.25">
      <c r="AD8137" s="7" t="str">
        <f>IFERROR(VLOOKUP(J8137,'Chuyển Mã'!$B$3:$C$9,2,0),"")</f>
        <v/>
      </c>
      <c r="AE8137" s="7">
        <f t="shared" si="945"/>
        <v>0</v>
      </c>
      <c r="AF8137" s="7">
        <f t="shared" si="946"/>
        <v>0</v>
      </c>
    </row>
    <row r="8138" spans="30:32" x14ac:dyDescent="0.25">
      <c r="AD8138" s="7" t="str">
        <f>IFERROR(VLOOKUP(J8138,'Chuyển Mã'!$B$3:$C$9,2,0),"")</f>
        <v/>
      </c>
      <c r="AE8138" s="7">
        <f t="shared" si="945"/>
        <v>0</v>
      </c>
      <c r="AF8138" s="7">
        <f t="shared" si="946"/>
        <v>0</v>
      </c>
    </row>
    <row r="8139" spans="30:32" x14ac:dyDescent="0.25">
      <c r="AD8139" s="7" t="str">
        <f>IFERROR(VLOOKUP(J8139,'Chuyển Mã'!$B$3:$C$9,2,0),"")</f>
        <v/>
      </c>
      <c r="AE8139" s="7">
        <f t="shared" si="945"/>
        <v>0</v>
      </c>
      <c r="AF8139" s="7">
        <f t="shared" si="946"/>
        <v>0</v>
      </c>
    </row>
    <row r="8140" spans="30:32" x14ac:dyDescent="0.25">
      <c r="AD8140" s="7" t="str">
        <f>IFERROR(VLOOKUP(J8140,'Chuyển Mã'!$B$3:$C$9,2,0),"")</f>
        <v/>
      </c>
      <c r="AE8140" s="7">
        <f t="shared" si="945"/>
        <v>0</v>
      </c>
      <c r="AF8140" s="7">
        <f t="shared" si="946"/>
        <v>0</v>
      </c>
    </row>
    <row r="8141" spans="30:32" x14ac:dyDescent="0.25">
      <c r="AD8141" s="7" t="str">
        <f>IFERROR(VLOOKUP(J8141,'Chuyển Mã'!$B$3:$C$9,2,0),"")</f>
        <v/>
      </c>
      <c r="AE8141" s="7">
        <f t="shared" si="945"/>
        <v>0</v>
      </c>
      <c r="AF8141" s="7">
        <f t="shared" si="946"/>
        <v>0</v>
      </c>
    </row>
    <row r="8142" spans="30:32" x14ac:dyDescent="0.25">
      <c r="AD8142" s="7" t="str">
        <f>IFERROR(VLOOKUP(J8142,'Chuyển Mã'!$B$3:$C$9,2,0),"")</f>
        <v/>
      </c>
      <c r="AE8142" s="7">
        <f t="shared" si="945"/>
        <v>0</v>
      </c>
      <c r="AF8142" s="7">
        <f t="shared" si="946"/>
        <v>0</v>
      </c>
    </row>
    <row r="8143" spans="30:32" x14ac:dyDescent="0.25">
      <c r="AD8143" s="7" t="str">
        <f>IFERROR(VLOOKUP(J8143,'Chuyển Mã'!$B$3:$C$9,2,0),"")</f>
        <v/>
      </c>
      <c r="AE8143" s="7">
        <f t="shared" si="945"/>
        <v>0</v>
      </c>
      <c r="AF8143" s="7">
        <f t="shared" si="946"/>
        <v>0</v>
      </c>
    </row>
    <row r="8144" spans="30:32" x14ac:dyDescent="0.25">
      <c r="AD8144" s="7" t="str">
        <f>IFERROR(VLOOKUP(J8144,'Chuyển Mã'!$B$3:$C$9,2,0),"")</f>
        <v/>
      </c>
      <c r="AE8144" s="7">
        <f t="shared" si="945"/>
        <v>0</v>
      </c>
      <c r="AF8144" s="7">
        <f t="shared" si="946"/>
        <v>0</v>
      </c>
    </row>
    <row r="8145" spans="30:32" x14ac:dyDescent="0.25">
      <c r="AD8145" s="7" t="str">
        <f>IFERROR(VLOOKUP(J8145,'Chuyển Mã'!$B$3:$C$9,2,0),"")</f>
        <v/>
      </c>
      <c r="AE8145" s="7">
        <f t="shared" si="945"/>
        <v>0</v>
      </c>
      <c r="AF8145" s="7">
        <f t="shared" si="946"/>
        <v>0</v>
      </c>
    </row>
    <row r="8146" spans="30:32" x14ac:dyDescent="0.25">
      <c r="AD8146" s="7" t="str">
        <f>IFERROR(VLOOKUP(J8146,'Chuyển Mã'!$B$3:$C$9,2,0),"")</f>
        <v/>
      </c>
      <c r="AE8146" s="7">
        <f t="shared" si="945"/>
        <v>0</v>
      </c>
      <c r="AF8146" s="7">
        <f t="shared" si="946"/>
        <v>0</v>
      </c>
    </row>
    <row r="8147" spans="30:32" x14ac:dyDescent="0.25">
      <c r="AD8147" s="7" t="str">
        <f>IFERROR(VLOOKUP(J8147,'Chuyển Mã'!$B$3:$C$9,2,0),"")</f>
        <v/>
      </c>
      <c r="AE8147" s="7">
        <f t="shared" si="945"/>
        <v>0</v>
      </c>
      <c r="AF8147" s="7">
        <f t="shared" si="946"/>
        <v>0</v>
      </c>
    </row>
    <row r="8148" spans="30:32" x14ac:dyDescent="0.25">
      <c r="AD8148" s="7" t="str">
        <f>IFERROR(VLOOKUP(J8148,'Chuyển Mã'!$B$3:$C$9,2,0),"")</f>
        <v/>
      </c>
      <c r="AE8148" s="7">
        <f t="shared" si="945"/>
        <v>0</v>
      </c>
      <c r="AF8148" s="7">
        <f t="shared" si="946"/>
        <v>0</v>
      </c>
    </row>
    <row r="8149" spans="30:32" x14ac:dyDescent="0.25">
      <c r="AD8149" s="7" t="str">
        <f>IFERROR(VLOOKUP(J8149,'Chuyển Mã'!$B$3:$C$9,2,0),"")</f>
        <v/>
      </c>
      <c r="AE8149" s="7">
        <f t="shared" si="945"/>
        <v>0</v>
      </c>
      <c r="AF8149" s="7">
        <f t="shared" si="946"/>
        <v>0</v>
      </c>
    </row>
    <row r="8150" spans="30:32" x14ac:dyDescent="0.25">
      <c r="AD8150" s="7" t="str">
        <f>IFERROR(VLOOKUP(J8150,'Chuyển Mã'!$B$3:$C$9,2,0),"")</f>
        <v/>
      </c>
      <c r="AE8150" s="7">
        <f t="shared" si="945"/>
        <v>0</v>
      </c>
      <c r="AF8150" s="7">
        <f t="shared" si="946"/>
        <v>0</v>
      </c>
    </row>
    <row r="8151" spans="30:32" x14ac:dyDescent="0.25">
      <c r="AD8151" s="7" t="str">
        <f>IFERROR(VLOOKUP(J8151,'Chuyển Mã'!$B$3:$C$9,2,0),"")</f>
        <v/>
      </c>
      <c r="AE8151" s="7">
        <f t="shared" si="945"/>
        <v>0</v>
      </c>
      <c r="AF8151" s="7">
        <f t="shared" si="946"/>
        <v>0</v>
      </c>
    </row>
    <row r="8152" spans="30:32" x14ac:dyDescent="0.25">
      <c r="AD8152" s="7" t="str">
        <f>IFERROR(VLOOKUP(J8152,'Chuyển Mã'!$B$3:$C$9,2,0),"")</f>
        <v/>
      </c>
      <c r="AE8152" s="7">
        <f t="shared" si="945"/>
        <v>0</v>
      </c>
      <c r="AF8152" s="7">
        <f t="shared" si="946"/>
        <v>0</v>
      </c>
    </row>
    <row r="8153" spans="30:32" x14ac:dyDescent="0.25">
      <c r="AD8153" s="7" t="str">
        <f>IFERROR(VLOOKUP(J8153,'Chuyển Mã'!$B$3:$C$9,2,0),"")</f>
        <v/>
      </c>
      <c r="AE8153" s="7">
        <f t="shared" si="945"/>
        <v>0</v>
      </c>
      <c r="AF8153" s="7">
        <f t="shared" si="946"/>
        <v>0</v>
      </c>
    </row>
    <row r="8154" spans="30:32" x14ac:dyDescent="0.25">
      <c r="AD8154" s="7" t="str">
        <f>IFERROR(VLOOKUP(J8154,'Chuyển Mã'!$B$3:$C$9,2,0),"")</f>
        <v/>
      </c>
      <c r="AE8154" s="7">
        <f t="shared" si="945"/>
        <v>0</v>
      </c>
      <c r="AF8154" s="7">
        <f t="shared" si="946"/>
        <v>0</v>
      </c>
    </row>
    <row r="8155" spans="30:32" x14ac:dyDescent="0.25">
      <c r="AD8155" s="7" t="str">
        <f>IFERROR(VLOOKUP(J8155,'Chuyển Mã'!$B$3:$C$9,2,0),"")</f>
        <v/>
      </c>
      <c r="AE8155" s="7">
        <f t="shared" si="945"/>
        <v>0</v>
      </c>
      <c r="AF8155" s="7">
        <f t="shared" si="946"/>
        <v>0</v>
      </c>
    </row>
    <row r="8156" spans="30:32" x14ac:dyDescent="0.25">
      <c r="AD8156" s="7" t="str">
        <f>IFERROR(VLOOKUP(J8156,'Chuyển Mã'!$B$3:$C$9,2,0),"")</f>
        <v/>
      </c>
      <c r="AE8156" s="7">
        <f t="shared" si="945"/>
        <v>0</v>
      </c>
      <c r="AF8156" s="7">
        <f t="shared" si="946"/>
        <v>0</v>
      </c>
    </row>
    <row r="8157" spans="30:32" x14ac:dyDescent="0.25">
      <c r="AD8157" s="7" t="str">
        <f>IFERROR(VLOOKUP(J8157,'Chuyển Mã'!$B$3:$C$9,2,0),"")</f>
        <v/>
      </c>
      <c r="AE8157" s="7">
        <f t="shared" si="945"/>
        <v>0</v>
      </c>
      <c r="AF8157" s="7">
        <f t="shared" si="946"/>
        <v>0</v>
      </c>
    </row>
    <row r="8158" spans="30:32" x14ac:dyDescent="0.25">
      <c r="AD8158" s="7" t="str">
        <f>IFERROR(VLOOKUP(J8158,'Chuyển Mã'!$B$3:$C$9,2,0),"")</f>
        <v/>
      </c>
      <c r="AE8158" s="7">
        <f t="shared" si="945"/>
        <v>0</v>
      </c>
      <c r="AF8158" s="7">
        <f t="shared" si="946"/>
        <v>0</v>
      </c>
    </row>
    <row r="8159" spans="30:32" x14ac:dyDescent="0.25">
      <c r="AD8159" s="7" t="str">
        <f>IFERROR(VLOOKUP(J8159,'Chuyển Mã'!$B$3:$C$9,2,0),"")</f>
        <v/>
      </c>
      <c r="AE8159" s="7">
        <f t="shared" si="945"/>
        <v>0</v>
      </c>
      <c r="AF8159" s="7">
        <f t="shared" si="946"/>
        <v>0</v>
      </c>
    </row>
    <row r="8160" spans="30:32" x14ac:dyDescent="0.25">
      <c r="AD8160" s="7" t="str">
        <f>IFERROR(VLOOKUP(J8160,'Chuyển Mã'!$B$3:$C$9,2,0),"")</f>
        <v/>
      </c>
      <c r="AE8160" s="7">
        <f t="shared" si="945"/>
        <v>0</v>
      </c>
      <c r="AF8160" s="7">
        <f t="shared" si="946"/>
        <v>0</v>
      </c>
    </row>
    <row r="8161" spans="30:32" x14ac:dyDescent="0.25">
      <c r="AD8161" s="7" t="str">
        <f>IFERROR(VLOOKUP(J8161,'Chuyển Mã'!$B$3:$C$9,2,0),"")</f>
        <v/>
      </c>
      <c r="AE8161" s="7">
        <f t="shared" si="945"/>
        <v>0</v>
      </c>
      <c r="AF8161" s="7">
        <f t="shared" si="946"/>
        <v>0</v>
      </c>
    </row>
    <row r="8162" spans="30:32" x14ac:dyDescent="0.25">
      <c r="AD8162" s="7" t="str">
        <f>IFERROR(VLOOKUP(J8162,'Chuyển Mã'!$B$3:$C$9,2,0),"")</f>
        <v/>
      </c>
      <c r="AE8162" s="7">
        <f t="shared" si="945"/>
        <v>0</v>
      </c>
      <c r="AF8162" s="7">
        <f t="shared" si="946"/>
        <v>0</v>
      </c>
    </row>
    <row r="8163" spans="30:32" x14ac:dyDescent="0.25">
      <c r="AD8163" s="7" t="str">
        <f>IFERROR(VLOOKUP(J8163,'Chuyển Mã'!$B$3:$C$9,2,0),"")</f>
        <v/>
      </c>
      <c r="AE8163" s="7">
        <f t="shared" si="945"/>
        <v>0</v>
      </c>
      <c r="AF8163" s="7">
        <f t="shared" si="946"/>
        <v>0</v>
      </c>
    </row>
    <row r="8164" spans="30:32" x14ac:dyDescent="0.25">
      <c r="AD8164" s="7" t="str">
        <f>IFERROR(VLOOKUP(J8164,'Chuyển Mã'!$B$3:$C$9,2,0),"")</f>
        <v/>
      </c>
      <c r="AE8164" s="7">
        <f t="shared" si="945"/>
        <v>0</v>
      </c>
      <c r="AF8164" s="7">
        <f t="shared" si="946"/>
        <v>0</v>
      </c>
    </row>
    <row r="8165" spans="30:32" x14ac:dyDescent="0.25">
      <c r="AD8165" s="7" t="str">
        <f>IFERROR(VLOOKUP(J8165,'Chuyển Mã'!$B$3:$C$9,2,0),"")</f>
        <v/>
      </c>
      <c r="AE8165" s="7">
        <f t="shared" si="945"/>
        <v>0</v>
      </c>
      <c r="AF8165" s="7">
        <f t="shared" si="946"/>
        <v>0</v>
      </c>
    </row>
    <row r="8166" spans="30:32" x14ac:dyDescent="0.25">
      <c r="AD8166" s="7" t="str">
        <f>IFERROR(VLOOKUP(J8166,'Chuyển Mã'!$B$3:$C$9,2,0),"")</f>
        <v/>
      </c>
      <c r="AE8166" s="7">
        <f t="shared" si="945"/>
        <v>0</v>
      </c>
      <c r="AF8166" s="7">
        <f t="shared" si="946"/>
        <v>0</v>
      </c>
    </row>
    <row r="8167" spans="30:32" x14ac:dyDescent="0.25">
      <c r="AD8167" s="7" t="str">
        <f>IFERROR(VLOOKUP(J8167,'Chuyển Mã'!$B$3:$C$9,2,0),"")</f>
        <v/>
      </c>
      <c r="AE8167" s="7">
        <f t="shared" si="945"/>
        <v>0</v>
      </c>
      <c r="AF8167" s="7">
        <f t="shared" si="946"/>
        <v>0</v>
      </c>
    </row>
    <row r="8168" spans="30:32" x14ac:dyDescent="0.25">
      <c r="AD8168" s="7" t="str">
        <f>IFERROR(VLOOKUP(J8168,'Chuyển Mã'!$B$3:$C$9,2,0),"")</f>
        <v/>
      </c>
      <c r="AE8168" s="7">
        <f t="shared" si="945"/>
        <v>0</v>
      </c>
      <c r="AF8168" s="7">
        <f t="shared" si="946"/>
        <v>0</v>
      </c>
    </row>
    <row r="8169" spans="30:32" x14ac:dyDescent="0.25">
      <c r="AD8169" s="7" t="str">
        <f>IFERROR(VLOOKUP(J8169,'Chuyển Mã'!$B$3:$C$9,2,0),"")</f>
        <v/>
      </c>
      <c r="AE8169" s="7">
        <f t="shared" si="945"/>
        <v>0</v>
      </c>
      <c r="AF8169" s="7">
        <f t="shared" si="946"/>
        <v>0</v>
      </c>
    </row>
    <row r="8170" spans="30:32" x14ac:dyDescent="0.25">
      <c r="AD8170" s="7" t="str">
        <f>IFERROR(VLOOKUP(J8170,'Chuyển Mã'!$B$3:$C$9,2,0),"")</f>
        <v/>
      </c>
      <c r="AE8170" s="7">
        <f t="shared" si="945"/>
        <v>0</v>
      </c>
      <c r="AF8170" s="7">
        <f t="shared" si="946"/>
        <v>0</v>
      </c>
    </row>
    <row r="8171" spans="30:32" x14ac:dyDescent="0.25">
      <c r="AD8171" s="7" t="str">
        <f>IFERROR(VLOOKUP(J8171,'Chuyển Mã'!$B$3:$C$9,2,0),"")</f>
        <v/>
      </c>
      <c r="AE8171" s="7">
        <f t="shared" si="945"/>
        <v>0</v>
      </c>
      <c r="AF8171" s="7">
        <f t="shared" si="946"/>
        <v>0</v>
      </c>
    </row>
    <row r="8172" spans="30:32" x14ac:dyDescent="0.25">
      <c r="AD8172" s="7" t="str">
        <f>IFERROR(VLOOKUP(J8172,'Chuyển Mã'!$B$3:$C$9,2,0),"")</f>
        <v/>
      </c>
      <c r="AE8172" s="7">
        <f t="shared" si="945"/>
        <v>0</v>
      </c>
      <c r="AF8172" s="7">
        <f t="shared" si="946"/>
        <v>0</v>
      </c>
    </row>
    <row r="8173" spans="30:32" x14ac:dyDescent="0.25">
      <c r="AD8173" s="7" t="str">
        <f>IFERROR(VLOOKUP(J8173,'Chuyển Mã'!$B$3:$C$9,2,0),"")</f>
        <v/>
      </c>
      <c r="AE8173" s="7">
        <f t="shared" si="945"/>
        <v>0</v>
      </c>
      <c r="AF8173" s="7">
        <f t="shared" si="946"/>
        <v>0</v>
      </c>
    </row>
    <row r="8174" spans="30:32" x14ac:dyDescent="0.25">
      <c r="AD8174" s="7" t="str">
        <f>IFERROR(VLOOKUP(J8174,'Chuyển Mã'!$B$3:$C$9,2,0),"")</f>
        <v/>
      </c>
      <c r="AE8174" s="7">
        <f t="shared" si="945"/>
        <v>0</v>
      </c>
      <c r="AF8174" s="7">
        <f t="shared" si="946"/>
        <v>0</v>
      </c>
    </row>
    <row r="8175" spans="30:32" x14ac:dyDescent="0.25">
      <c r="AD8175" s="7" t="str">
        <f>IFERROR(VLOOKUP(J8175,'Chuyển Mã'!$B$3:$C$9,2,0),"")</f>
        <v/>
      </c>
      <c r="AE8175" s="7">
        <f t="shared" si="945"/>
        <v>0</v>
      </c>
      <c r="AF8175" s="7">
        <f t="shared" si="946"/>
        <v>0</v>
      </c>
    </row>
    <row r="8176" spans="30:32" x14ac:dyDescent="0.25">
      <c r="AD8176" s="7" t="str">
        <f>IFERROR(VLOOKUP(J8176,'Chuyển Mã'!$B$3:$C$9,2,0),"")</f>
        <v/>
      </c>
      <c r="AE8176" s="7">
        <f t="shared" si="945"/>
        <v>0</v>
      </c>
      <c r="AF8176" s="7">
        <f t="shared" si="946"/>
        <v>0</v>
      </c>
    </row>
    <row r="8177" spans="30:32" x14ac:dyDescent="0.25">
      <c r="AD8177" s="7" t="str">
        <f>IFERROR(VLOOKUP(J8177,'Chuyển Mã'!$B$3:$C$9,2,0),"")</f>
        <v/>
      </c>
      <c r="AE8177" s="7">
        <f t="shared" si="945"/>
        <v>0</v>
      </c>
      <c r="AF8177" s="7">
        <f t="shared" si="946"/>
        <v>0</v>
      </c>
    </row>
    <row r="8178" spans="30:32" x14ac:dyDescent="0.25">
      <c r="AD8178" s="7" t="str">
        <f>IFERROR(VLOOKUP(J8178,'Chuyển Mã'!$B$3:$C$9,2,0),"")</f>
        <v/>
      </c>
      <c r="AE8178" s="7">
        <f t="shared" si="945"/>
        <v>0</v>
      </c>
      <c r="AF8178" s="7">
        <f t="shared" si="946"/>
        <v>0</v>
      </c>
    </row>
    <row r="8179" spans="30:32" x14ac:dyDescent="0.25">
      <c r="AD8179" s="7" t="str">
        <f>IFERROR(VLOOKUP(J8179,'Chuyển Mã'!$B$3:$C$9,2,0),"")</f>
        <v/>
      </c>
      <c r="AE8179" s="7">
        <f t="shared" si="945"/>
        <v>0</v>
      </c>
      <c r="AF8179" s="7">
        <f t="shared" si="946"/>
        <v>0</v>
      </c>
    </row>
    <row r="8180" spans="30:32" x14ac:dyDescent="0.25">
      <c r="AD8180" s="7" t="str">
        <f>IFERROR(VLOOKUP(J8180,'Chuyển Mã'!$B$3:$C$9,2,0),"")</f>
        <v/>
      </c>
      <c r="AE8180" s="7">
        <f t="shared" si="945"/>
        <v>0</v>
      </c>
      <c r="AF8180" s="7">
        <f t="shared" si="946"/>
        <v>0</v>
      </c>
    </row>
    <row r="8181" spans="30:32" x14ac:dyDescent="0.25">
      <c r="AD8181" s="7" t="str">
        <f>IFERROR(VLOOKUP(J8181,'Chuyển Mã'!$B$3:$C$9,2,0),"")</f>
        <v/>
      </c>
      <c r="AE8181" s="7">
        <f t="shared" si="945"/>
        <v>0</v>
      </c>
      <c r="AF8181" s="7">
        <f t="shared" si="946"/>
        <v>0</v>
      </c>
    </row>
    <row r="8182" spans="30:32" x14ac:dyDescent="0.25">
      <c r="AD8182" s="7" t="str">
        <f>IFERROR(VLOOKUP(J8182,'Chuyển Mã'!$B$3:$C$9,2,0),"")</f>
        <v/>
      </c>
      <c r="AE8182" s="7">
        <f t="shared" si="945"/>
        <v>0</v>
      </c>
      <c r="AF8182" s="7">
        <f t="shared" si="946"/>
        <v>0</v>
      </c>
    </row>
    <row r="8183" spans="30:32" x14ac:dyDescent="0.25">
      <c r="AD8183" s="7" t="str">
        <f>IFERROR(VLOOKUP(J8183,'Chuyển Mã'!$B$3:$C$9,2,0),"")</f>
        <v/>
      </c>
      <c r="AE8183" s="7">
        <f t="shared" si="945"/>
        <v>0</v>
      </c>
      <c r="AF8183" s="7">
        <f t="shared" si="946"/>
        <v>0</v>
      </c>
    </row>
    <row r="8184" spans="30:32" x14ac:dyDescent="0.25">
      <c r="AD8184" s="7" t="str">
        <f>IFERROR(VLOOKUP(J8184,'Chuyển Mã'!$B$3:$C$9,2,0),"")</f>
        <v/>
      </c>
      <c r="AE8184" s="7">
        <f t="shared" si="945"/>
        <v>0</v>
      </c>
      <c r="AF8184" s="7">
        <f t="shared" si="946"/>
        <v>0</v>
      </c>
    </row>
    <row r="8185" spans="30:32" x14ac:dyDescent="0.25">
      <c r="AD8185" s="7" t="str">
        <f>IFERROR(VLOOKUP(J8185,'Chuyển Mã'!$B$3:$C$9,2,0),"")</f>
        <v/>
      </c>
      <c r="AE8185" s="7">
        <f t="shared" si="945"/>
        <v>0</v>
      </c>
      <c r="AF8185" s="7">
        <f t="shared" si="946"/>
        <v>0</v>
      </c>
    </row>
    <row r="8186" spans="30:32" x14ac:dyDescent="0.25">
      <c r="AD8186" s="7" t="str">
        <f>IFERROR(VLOOKUP(J8186,'Chuyển Mã'!$B$3:$C$9,2,0),"")</f>
        <v/>
      </c>
      <c r="AE8186" s="7">
        <f t="shared" si="945"/>
        <v>0</v>
      </c>
      <c r="AF8186" s="7">
        <f t="shared" si="946"/>
        <v>0</v>
      </c>
    </row>
    <row r="8187" spans="30:32" x14ac:dyDescent="0.25">
      <c r="AD8187" s="7" t="str">
        <f>IFERROR(VLOOKUP(J8187,'Chuyển Mã'!$B$3:$C$9,2,0),"")</f>
        <v/>
      </c>
      <c r="AE8187" s="7">
        <f t="shared" si="945"/>
        <v>0</v>
      </c>
      <c r="AF8187" s="7">
        <f t="shared" si="946"/>
        <v>0</v>
      </c>
    </row>
    <row r="8188" spans="30:32" x14ac:dyDescent="0.25">
      <c r="AD8188" s="7" t="str">
        <f>IFERROR(VLOOKUP(J8188,'Chuyển Mã'!$B$3:$C$9,2,0),"")</f>
        <v/>
      </c>
      <c r="AE8188" s="7">
        <f t="shared" si="945"/>
        <v>0</v>
      </c>
      <c r="AF8188" s="7">
        <f t="shared" si="946"/>
        <v>0</v>
      </c>
    </row>
    <row r="8189" spans="30:32" x14ac:dyDescent="0.25">
      <c r="AD8189" s="7" t="str">
        <f>IFERROR(VLOOKUP(J8189,'Chuyển Mã'!$B$3:$C$9,2,0),"")</f>
        <v/>
      </c>
      <c r="AE8189" s="7">
        <f t="shared" si="945"/>
        <v>0</v>
      </c>
      <c r="AF8189" s="7">
        <f t="shared" si="946"/>
        <v>0</v>
      </c>
    </row>
    <row r="8190" spans="30:32" x14ac:dyDescent="0.25">
      <c r="AD8190" s="7" t="str">
        <f>IFERROR(VLOOKUP(J8190,'Chuyển Mã'!$B$3:$C$9,2,0),"")</f>
        <v/>
      </c>
      <c r="AE8190" s="7">
        <f t="shared" si="945"/>
        <v>0</v>
      </c>
      <c r="AF8190" s="7">
        <f t="shared" si="946"/>
        <v>0</v>
      </c>
    </row>
    <row r="8191" spans="30:32" x14ac:dyDescent="0.25">
      <c r="AD8191" s="7" t="str">
        <f>IFERROR(VLOOKUP(J8191,'Chuyển Mã'!$B$3:$C$9,2,0),"")</f>
        <v/>
      </c>
      <c r="AE8191" s="7">
        <f t="shared" si="945"/>
        <v>0</v>
      </c>
      <c r="AF8191" s="7">
        <f t="shared" si="946"/>
        <v>0</v>
      </c>
    </row>
    <row r="8192" spans="30:32" x14ac:dyDescent="0.25">
      <c r="AD8192" s="7" t="str">
        <f>IFERROR(VLOOKUP(J8192,'Chuyển Mã'!$B$3:$C$9,2,0),"")</f>
        <v/>
      </c>
      <c r="AE8192" s="7">
        <f t="shared" si="945"/>
        <v>0</v>
      </c>
      <c r="AF8192" s="7">
        <f t="shared" si="946"/>
        <v>0</v>
      </c>
    </row>
    <row r="8193" spans="30:32" x14ac:dyDescent="0.25">
      <c r="AD8193" s="7" t="str">
        <f>IFERROR(VLOOKUP(J8193,'Chuyển Mã'!$B$3:$C$9,2,0),"")</f>
        <v/>
      </c>
      <c r="AE8193" s="7">
        <f t="shared" si="945"/>
        <v>0</v>
      </c>
      <c r="AF8193" s="7">
        <f t="shared" si="946"/>
        <v>0</v>
      </c>
    </row>
    <row r="8194" spans="30:32" x14ac:dyDescent="0.25">
      <c r="AD8194" s="7" t="str">
        <f>IFERROR(VLOOKUP(J8194,'Chuyển Mã'!$B$3:$C$9,2,0),"")</f>
        <v/>
      </c>
      <c r="AE8194" s="7">
        <f t="shared" si="945"/>
        <v>0</v>
      </c>
      <c r="AF8194" s="7">
        <f t="shared" si="946"/>
        <v>0</v>
      </c>
    </row>
    <row r="8195" spans="30:32" x14ac:dyDescent="0.25">
      <c r="AD8195" s="7" t="str">
        <f>IFERROR(VLOOKUP(J8195,'Chuyển Mã'!$B$3:$C$9,2,0),"")</f>
        <v/>
      </c>
      <c r="AE8195" s="7">
        <f t="shared" ref="AE8195:AE8258" si="947">IFERROR(L8195,"")</f>
        <v>0</v>
      </c>
      <c r="AF8195" s="7">
        <f t="shared" ref="AF8195:AF8258" si="948">R8195</f>
        <v>0</v>
      </c>
    </row>
    <row r="8196" spans="30:32" x14ac:dyDescent="0.25">
      <c r="AD8196" s="7" t="str">
        <f>IFERROR(VLOOKUP(J8196,'Chuyển Mã'!$B$3:$C$9,2,0),"")</f>
        <v/>
      </c>
      <c r="AE8196" s="7">
        <f t="shared" si="947"/>
        <v>0</v>
      </c>
      <c r="AF8196" s="7">
        <f t="shared" si="948"/>
        <v>0</v>
      </c>
    </row>
    <row r="8197" spans="30:32" x14ac:dyDescent="0.25">
      <c r="AD8197" s="7" t="str">
        <f>IFERROR(VLOOKUP(J8197,'Chuyển Mã'!$B$3:$C$9,2,0),"")</f>
        <v/>
      </c>
      <c r="AE8197" s="7">
        <f t="shared" si="947"/>
        <v>0</v>
      </c>
      <c r="AF8197" s="7">
        <f t="shared" si="948"/>
        <v>0</v>
      </c>
    </row>
    <row r="8198" spans="30:32" x14ac:dyDescent="0.25">
      <c r="AD8198" s="7" t="str">
        <f>IFERROR(VLOOKUP(J8198,'Chuyển Mã'!$B$3:$C$9,2,0),"")</f>
        <v/>
      </c>
      <c r="AE8198" s="7">
        <f t="shared" si="947"/>
        <v>0</v>
      </c>
      <c r="AF8198" s="7">
        <f t="shared" si="948"/>
        <v>0</v>
      </c>
    </row>
    <row r="8199" spans="30:32" x14ac:dyDescent="0.25">
      <c r="AD8199" s="7" t="str">
        <f>IFERROR(VLOOKUP(J8199,'Chuyển Mã'!$B$3:$C$9,2,0),"")</f>
        <v/>
      </c>
      <c r="AE8199" s="7">
        <f t="shared" si="947"/>
        <v>0</v>
      </c>
      <c r="AF8199" s="7">
        <f t="shared" si="948"/>
        <v>0</v>
      </c>
    </row>
    <row r="8200" spans="30:32" x14ac:dyDescent="0.25">
      <c r="AD8200" s="7" t="str">
        <f>IFERROR(VLOOKUP(J8200,'Chuyển Mã'!$B$3:$C$9,2,0),"")</f>
        <v/>
      </c>
      <c r="AE8200" s="7">
        <f t="shared" si="947"/>
        <v>0</v>
      </c>
      <c r="AF8200" s="7">
        <f t="shared" si="948"/>
        <v>0</v>
      </c>
    </row>
    <row r="8201" spans="30:32" x14ac:dyDescent="0.25">
      <c r="AD8201" s="7" t="str">
        <f>IFERROR(VLOOKUP(J8201,'Chuyển Mã'!$B$3:$C$9,2,0),"")</f>
        <v/>
      </c>
      <c r="AE8201" s="7">
        <f t="shared" si="947"/>
        <v>0</v>
      </c>
      <c r="AF8201" s="7">
        <f t="shared" si="948"/>
        <v>0</v>
      </c>
    </row>
    <row r="8202" spans="30:32" x14ac:dyDescent="0.25">
      <c r="AD8202" s="7" t="str">
        <f>IFERROR(VLOOKUP(J8202,'Chuyển Mã'!$B$3:$C$9,2,0),"")</f>
        <v/>
      </c>
      <c r="AE8202" s="7">
        <f t="shared" si="947"/>
        <v>0</v>
      </c>
      <c r="AF8202" s="7">
        <f t="shared" si="948"/>
        <v>0</v>
      </c>
    </row>
    <row r="8203" spans="30:32" x14ac:dyDescent="0.25">
      <c r="AD8203" s="7" t="str">
        <f>IFERROR(VLOOKUP(J8203,'Chuyển Mã'!$B$3:$C$9,2,0),"")</f>
        <v/>
      </c>
      <c r="AE8203" s="7">
        <f t="shared" si="947"/>
        <v>0</v>
      </c>
      <c r="AF8203" s="7">
        <f t="shared" si="948"/>
        <v>0</v>
      </c>
    </row>
    <row r="8204" spans="30:32" x14ac:dyDescent="0.25">
      <c r="AD8204" s="7" t="str">
        <f>IFERROR(VLOOKUP(J8204,'Chuyển Mã'!$B$3:$C$9,2,0),"")</f>
        <v/>
      </c>
      <c r="AE8204" s="7">
        <f t="shared" si="947"/>
        <v>0</v>
      </c>
      <c r="AF8204" s="7">
        <f t="shared" si="948"/>
        <v>0</v>
      </c>
    </row>
    <row r="8205" spans="30:32" x14ac:dyDescent="0.25">
      <c r="AD8205" s="7" t="str">
        <f>IFERROR(VLOOKUP(J8205,'Chuyển Mã'!$B$3:$C$9,2,0),"")</f>
        <v/>
      </c>
      <c r="AE8205" s="7">
        <f t="shared" si="947"/>
        <v>0</v>
      </c>
      <c r="AF8205" s="7">
        <f t="shared" si="948"/>
        <v>0</v>
      </c>
    </row>
    <row r="8206" spans="30:32" x14ac:dyDescent="0.25">
      <c r="AD8206" s="7" t="str">
        <f>IFERROR(VLOOKUP(J8206,'Chuyển Mã'!$B$3:$C$9,2,0),"")</f>
        <v/>
      </c>
      <c r="AE8206" s="7">
        <f t="shared" si="947"/>
        <v>0</v>
      </c>
      <c r="AF8206" s="7">
        <f t="shared" si="948"/>
        <v>0</v>
      </c>
    </row>
    <row r="8207" spans="30:32" x14ac:dyDescent="0.25">
      <c r="AD8207" s="7" t="str">
        <f>IFERROR(VLOOKUP(J8207,'Chuyển Mã'!$B$3:$C$9,2,0),"")</f>
        <v/>
      </c>
      <c r="AE8207" s="7">
        <f t="shared" si="947"/>
        <v>0</v>
      </c>
      <c r="AF8207" s="7">
        <f t="shared" si="948"/>
        <v>0</v>
      </c>
    </row>
    <row r="8208" spans="30:32" x14ac:dyDescent="0.25">
      <c r="AD8208" s="7" t="str">
        <f>IFERROR(VLOOKUP(J8208,'Chuyển Mã'!$B$3:$C$9,2,0),"")</f>
        <v/>
      </c>
      <c r="AE8208" s="7">
        <f t="shared" si="947"/>
        <v>0</v>
      </c>
      <c r="AF8208" s="7">
        <f t="shared" si="948"/>
        <v>0</v>
      </c>
    </row>
    <row r="8209" spans="30:32" x14ac:dyDescent="0.25">
      <c r="AD8209" s="7" t="str">
        <f>IFERROR(VLOOKUP(J8209,'Chuyển Mã'!$B$3:$C$9,2,0),"")</f>
        <v/>
      </c>
      <c r="AE8209" s="7">
        <f t="shared" si="947"/>
        <v>0</v>
      </c>
      <c r="AF8209" s="7">
        <f t="shared" si="948"/>
        <v>0</v>
      </c>
    </row>
    <row r="8210" spans="30:32" x14ac:dyDescent="0.25">
      <c r="AD8210" s="7" t="str">
        <f>IFERROR(VLOOKUP(J8210,'Chuyển Mã'!$B$3:$C$9,2,0),"")</f>
        <v/>
      </c>
      <c r="AE8210" s="7">
        <f t="shared" si="947"/>
        <v>0</v>
      </c>
      <c r="AF8210" s="7">
        <f t="shared" si="948"/>
        <v>0</v>
      </c>
    </row>
    <row r="8211" spans="30:32" x14ac:dyDescent="0.25">
      <c r="AD8211" s="7" t="str">
        <f>IFERROR(VLOOKUP(J8211,'Chuyển Mã'!$B$3:$C$9,2,0),"")</f>
        <v/>
      </c>
      <c r="AE8211" s="7">
        <f t="shared" si="947"/>
        <v>0</v>
      </c>
      <c r="AF8211" s="7">
        <f t="shared" si="948"/>
        <v>0</v>
      </c>
    </row>
    <row r="8212" spans="30:32" x14ac:dyDescent="0.25">
      <c r="AD8212" s="7" t="str">
        <f>IFERROR(VLOOKUP(J8212,'Chuyển Mã'!$B$3:$C$9,2,0),"")</f>
        <v/>
      </c>
      <c r="AE8212" s="7">
        <f t="shared" si="947"/>
        <v>0</v>
      </c>
      <c r="AF8212" s="7">
        <f t="shared" si="948"/>
        <v>0</v>
      </c>
    </row>
    <row r="8213" spans="30:32" x14ac:dyDescent="0.25">
      <c r="AD8213" s="7" t="str">
        <f>IFERROR(VLOOKUP(J8213,'Chuyển Mã'!$B$3:$C$9,2,0),"")</f>
        <v/>
      </c>
      <c r="AE8213" s="7">
        <f t="shared" si="947"/>
        <v>0</v>
      </c>
      <c r="AF8213" s="7">
        <f t="shared" si="948"/>
        <v>0</v>
      </c>
    </row>
    <row r="8214" spans="30:32" x14ac:dyDescent="0.25">
      <c r="AD8214" s="7" t="str">
        <f>IFERROR(VLOOKUP(J8214,'Chuyển Mã'!$B$3:$C$9,2,0),"")</f>
        <v/>
      </c>
      <c r="AE8214" s="7">
        <f t="shared" si="947"/>
        <v>0</v>
      </c>
      <c r="AF8214" s="7">
        <f t="shared" si="948"/>
        <v>0</v>
      </c>
    </row>
    <row r="8215" spans="30:32" x14ac:dyDescent="0.25">
      <c r="AD8215" s="7" t="str">
        <f>IFERROR(VLOOKUP(J8215,'Chuyển Mã'!$B$3:$C$9,2,0),"")</f>
        <v/>
      </c>
      <c r="AE8215" s="7">
        <f t="shared" si="947"/>
        <v>0</v>
      </c>
      <c r="AF8215" s="7">
        <f t="shared" si="948"/>
        <v>0</v>
      </c>
    </row>
    <row r="8216" spans="30:32" x14ac:dyDescent="0.25">
      <c r="AD8216" s="7" t="str">
        <f>IFERROR(VLOOKUP(J8216,'Chuyển Mã'!$B$3:$C$9,2,0),"")</f>
        <v/>
      </c>
      <c r="AE8216" s="7">
        <f t="shared" si="947"/>
        <v>0</v>
      </c>
      <c r="AF8216" s="7">
        <f t="shared" si="948"/>
        <v>0</v>
      </c>
    </row>
    <row r="8217" spans="30:32" x14ac:dyDescent="0.25">
      <c r="AD8217" s="7" t="str">
        <f>IFERROR(VLOOKUP(J8217,'Chuyển Mã'!$B$3:$C$9,2,0),"")</f>
        <v/>
      </c>
      <c r="AE8217" s="7">
        <f t="shared" si="947"/>
        <v>0</v>
      </c>
      <c r="AF8217" s="7">
        <f t="shared" si="948"/>
        <v>0</v>
      </c>
    </row>
    <row r="8218" spans="30:32" x14ac:dyDescent="0.25">
      <c r="AD8218" s="7" t="str">
        <f>IFERROR(VLOOKUP(J8218,'Chuyển Mã'!$B$3:$C$9,2,0),"")</f>
        <v/>
      </c>
      <c r="AE8218" s="7">
        <f t="shared" si="947"/>
        <v>0</v>
      </c>
      <c r="AF8218" s="7">
        <f t="shared" si="948"/>
        <v>0</v>
      </c>
    </row>
    <row r="8219" spans="30:32" x14ac:dyDescent="0.25">
      <c r="AD8219" s="7" t="str">
        <f>IFERROR(VLOOKUP(J8219,'Chuyển Mã'!$B$3:$C$9,2,0),"")</f>
        <v/>
      </c>
      <c r="AE8219" s="7">
        <f t="shared" si="947"/>
        <v>0</v>
      </c>
      <c r="AF8219" s="7">
        <f t="shared" si="948"/>
        <v>0</v>
      </c>
    </row>
    <row r="8220" spans="30:32" x14ac:dyDescent="0.25">
      <c r="AD8220" s="7" t="str">
        <f>IFERROR(VLOOKUP(J8220,'Chuyển Mã'!$B$3:$C$9,2,0),"")</f>
        <v/>
      </c>
      <c r="AE8220" s="7">
        <f t="shared" si="947"/>
        <v>0</v>
      </c>
      <c r="AF8220" s="7">
        <f t="shared" si="948"/>
        <v>0</v>
      </c>
    </row>
    <row r="8221" spans="30:32" x14ac:dyDescent="0.25">
      <c r="AD8221" s="7" t="str">
        <f>IFERROR(VLOOKUP(J8221,'Chuyển Mã'!$B$3:$C$9,2,0),"")</f>
        <v/>
      </c>
      <c r="AE8221" s="7">
        <f t="shared" si="947"/>
        <v>0</v>
      </c>
      <c r="AF8221" s="7">
        <f t="shared" si="948"/>
        <v>0</v>
      </c>
    </row>
    <row r="8222" spans="30:32" x14ac:dyDescent="0.25">
      <c r="AD8222" s="7" t="str">
        <f>IFERROR(VLOOKUP(J8222,'Chuyển Mã'!$B$3:$C$9,2,0),"")</f>
        <v/>
      </c>
      <c r="AE8222" s="7">
        <f t="shared" si="947"/>
        <v>0</v>
      </c>
      <c r="AF8222" s="7">
        <f t="shared" si="948"/>
        <v>0</v>
      </c>
    </row>
    <row r="8223" spans="30:32" x14ac:dyDescent="0.25">
      <c r="AD8223" s="7" t="str">
        <f>IFERROR(VLOOKUP(J8223,'Chuyển Mã'!$B$3:$C$9,2,0),"")</f>
        <v/>
      </c>
      <c r="AE8223" s="7">
        <f t="shared" si="947"/>
        <v>0</v>
      </c>
      <c r="AF8223" s="7">
        <f t="shared" si="948"/>
        <v>0</v>
      </c>
    </row>
    <row r="8224" spans="30:32" x14ac:dyDescent="0.25">
      <c r="AD8224" s="7" t="str">
        <f>IFERROR(VLOOKUP(J8224,'Chuyển Mã'!$B$3:$C$9,2,0),"")</f>
        <v/>
      </c>
      <c r="AE8224" s="7">
        <f t="shared" si="947"/>
        <v>0</v>
      </c>
      <c r="AF8224" s="7">
        <f t="shared" si="948"/>
        <v>0</v>
      </c>
    </row>
    <row r="8225" spans="30:32" x14ac:dyDescent="0.25">
      <c r="AD8225" s="7" t="str">
        <f>IFERROR(VLOOKUP(J8225,'Chuyển Mã'!$B$3:$C$9,2,0),"")</f>
        <v/>
      </c>
      <c r="AE8225" s="7">
        <f t="shared" si="947"/>
        <v>0</v>
      </c>
      <c r="AF8225" s="7">
        <f t="shared" si="948"/>
        <v>0</v>
      </c>
    </row>
    <row r="8226" spans="30:32" x14ac:dyDescent="0.25">
      <c r="AD8226" s="7" t="str">
        <f>IFERROR(VLOOKUP(J8226,'Chuyển Mã'!$B$3:$C$9,2,0),"")</f>
        <v/>
      </c>
      <c r="AE8226" s="7">
        <f t="shared" si="947"/>
        <v>0</v>
      </c>
      <c r="AF8226" s="7">
        <f t="shared" si="948"/>
        <v>0</v>
      </c>
    </row>
    <row r="8227" spans="30:32" x14ac:dyDescent="0.25">
      <c r="AD8227" s="7" t="str">
        <f>IFERROR(VLOOKUP(J8227,'Chuyển Mã'!$B$3:$C$9,2,0),"")</f>
        <v/>
      </c>
      <c r="AE8227" s="7">
        <f t="shared" si="947"/>
        <v>0</v>
      </c>
      <c r="AF8227" s="7">
        <f t="shared" si="948"/>
        <v>0</v>
      </c>
    </row>
    <row r="8228" spans="30:32" x14ac:dyDescent="0.25">
      <c r="AD8228" s="7" t="str">
        <f>IFERROR(VLOOKUP(J8228,'Chuyển Mã'!$B$3:$C$9,2,0),"")</f>
        <v/>
      </c>
      <c r="AE8228" s="7">
        <f t="shared" si="947"/>
        <v>0</v>
      </c>
      <c r="AF8228" s="7">
        <f t="shared" si="948"/>
        <v>0</v>
      </c>
    </row>
    <row r="8229" spans="30:32" x14ac:dyDescent="0.25">
      <c r="AD8229" s="7" t="str">
        <f>IFERROR(VLOOKUP(J8229,'Chuyển Mã'!$B$3:$C$9,2,0),"")</f>
        <v/>
      </c>
      <c r="AE8229" s="7">
        <f t="shared" si="947"/>
        <v>0</v>
      </c>
      <c r="AF8229" s="7">
        <f t="shared" si="948"/>
        <v>0</v>
      </c>
    </row>
    <row r="8230" spans="30:32" x14ac:dyDescent="0.25">
      <c r="AD8230" s="7" t="str">
        <f>IFERROR(VLOOKUP(J8230,'Chuyển Mã'!$B$3:$C$9,2,0),"")</f>
        <v/>
      </c>
      <c r="AE8230" s="7">
        <f t="shared" si="947"/>
        <v>0</v>
      </c>
      <c r="AF8230" s="7">
        <f t="shared" si="948"/>
        <v>0</v>
      </c>
    </row>
    <row r="8231" spans="30:32" x14ac:dyDescent="0.25">
      <c r="AD8231" s="7" t="str">
        <f>IFERROR(VLOOKUP(J8231,'Chuyển Mã'!$B$3:$C$9,2,0),"")</f>
        <v/>
      </c>
      <c r="AE8231" s="7">
        <f t="shared" si="947"/>
        <v>0</v>
      </c>
      <c r="AF8231" s="7">
        <f t="shared" si="948"/>
        <v>0</v>
      </c>
    </row>
    <row r="8232" spans="30:32" x14ac:dyDescent="0.25">
      <c r="AD8232" s="7" t="str">
        <f>IFERROR(VLOOKUP(J8232,'Chuyển Mã'!$B$3:$C$9,2,0),"")</f>
        <v/>
      </c>
      <c r="AE8232" s="7">
        <f t="shared" si="947"/>
        <v>0</v>
      </c>
      <c r="AF8232" s="7">
        <f t="shared" si="948"/>
        <v>0</v>
      </c>
    </row>
    <row r="8233" spans="30:32" x14ac:dyDescent="0.25">
      <c r="AD8233" s="7" t="str">
        <f>IFERROR(VLOOKUP(J8233,'Chuyển Mã'!$B$3:$C$9,2,0),"")</f>
        <v/>
      </c>
      <c r="AE8233" s="7">
        <f t="shared" si="947"/>
        <v>0</v>
      </c>
      <c r="AF8233" s="7">
        <f t="shared" si="948"/>
        <v>0</v>
      </c>
    </row>
    <row r="8234" spans="30:32" x14ac:dyDescent="0.25">
      <c r="AD8234" s="7" t="str">
        <f>IFERROR(VLOOKUP(J8234,'Chuyển Mã'!$B$3:$C$9,2,0),"")</f>
        <v/>
      </c>
      <c r="AE8234" s="7">
        <f t="shared" si="947"/>
        <v>0</v>
      </c>
      <c r="AF8234" s="7">
        <f t="shared" si="948"/>
        <v>0</v>
      </c>
    </row>
    <row r="8235" spans="30:32" x14ac:dyDescent="0.25">
      <c r="AD8235" s="7" t="str">
        <f>IFERROR(VLOOKUP(J8235,'Chuyển Mã'!$B$3:$C$9,2,0),"")</f>
        <v/>
      </c>
      <c r="AE8235" s="7">
        <f t="shared" si="947"/>
        <v>0</v>
      </c>
      <c r="AF8235" s="7">
        <f t="shared" si="948"/>
        <v>0</v>
      </c>
    </row>
    <row r="8236" spans="30:32" x14ac:dyDescent="0.25">
      <c r="AD8236" s="7" t="str">
        <f>IFERROR(VLOOKUP(J8236,'Chuyển Mã'!$B$3:$C$9,2,0),"")</f>
        <v/>
      </c>
      <c r="AE8236" s="7">
        <f t="shared" si="947"/>
        <v>0</v>
      </c>
      <c r="AF8236" s="7">
        <f t="shared" si="948"/>
        <v>0</v>
      </c>
    </row>
    <row r="8237" spans="30:32" x14ac:dyDescent="0.25">
      <c r="AD8237" s="7" t="str">
        <f>IFERROR(VLOOKUP(J8237,'Chuyển Mã'!$B$3:$C$9,2,0),"")</f>
        <v/>
      </c>
      <c r="AE8237" s="7">
        <f t="shared" si="947"/>
        <v>0</v>
      </c>
      <c r="AF8237" s="7">
        <f t="shared" si="948"/>
        <v>0</v>
      </c>
    </row>
    <row r="8238" spans="30:32" x14ac:dyDescent="0.25">
      <c r="AD8238" s="7" t="str">
        <f>IFERROR(VLOOKUP(J8238,'Chuyển Mã'!$B$3:$C$9,2,0),"")</f>
        <v/>
      </c>
      <c r="AE8238" s="7">
        <f t="shared" si="947"/>
        <v>0</v>
      </c>
      <c r="AF8238" s="7">
        <f t="shared" si="948"/>
        <v>0</v>
      </c>
    </row>
    <row r="8239" spans="30:32" x14ac:dyDescent="0.25">
      <c r="AD8239" s="7" t="str">
        <f>IFERROR(VLOOKUP(J8239,'Chuyển Mã'!$B$3:$C$9,2,0),"")</f>
        <v/>
      </c>
      <c r="AE8239" s="7">
        <f t="shared" si="947"/>
        <v>0</v>
      </c>
      <c r="AF8239" s="7">
        <f t="shared" si="948"/>
        <v>0</v>
      </c>
    </row>
    <row r="8240" spans="30:32" x14ac:dyDescent="0.25">
      <c r="AD8240" s="7" t="str">
        <f>IFERROR(VLOOKUP(J8240,'Chuyển Mã'!$B$3:$C$9,2,0),"")</f>
        <v/>
      </c>
      <c r="AE8240" s="7">
        <f t="shared" si="947"/>
        <v>0</v>
      </c>
      <c r="AF8240" s="7">
        <f t="shared" si="948"/>
        <v>0</v>
      </c>
    </row>
    <row r="8241" spans="30:32" x14ac:dyDescent="0.25">
      <c r="AD8241" s="7" t="str">
        <f>IFERROR(VLOOKUP(J8241,'Chuyển Mã'!$B$3:$C$9,2,0),"")</f>
        <v/>
      </c>
      <c r="AE8241" s="7">
        <f t="shared" si="947"/>
        <v>0</v>
      </c>
      <c r="AF8241" s="7">
        <f t="shared" si="948"/>
        <v>0</v>
      </c>
    </row>
    <row r="8242" spans="30:32" x14ac:dyDescent="0.25">
      <c r="AD8242" s="7" t="str">
        <f>IFERROR(VLOOKUP(J8242,'Chuyển Mã'!$B$3:$C$9,2,0),"")</f>
        <v/>
      </c>
      <c r="AE8242" s="7">
        <f t="shared" si="947"/>
        <v>0</v>
      </c>
      <c r="AF8242" s="7">
        <f t="shared" si="948"/>
        <v>0</v>
      </c>
    </row>
    <row r="8243" spans="30:32" x14ac:dyDescent="0.25">
      <c r="AD8243" s="7" t="str">
        <f>IFERROR(VLOOKUP(J8243,'Chuyển Mã'!$B$3:$C$9,2,0),"")</f>
        <v/>
      </c>
      <c r="AE8243" s="7">
        <f t="shared" si="947"/>
        <v>0</v>
      </c>
      <c r="AF8243" s="7">
        <f t="shared" si="948"/>
        <v>0</v>
      </c>
    </row>
    <row r="8244" spans="30:32" x14ac:dyDescent="0.25">
      <c r="AD8244" s="7" t="str">
        <f>IFERROR(VLOOKUP(J8244,'Chuyển Mã'!$B$3:$C$9,2,0),"")</f>
        <v/>
      </c>
      <c r="AE8244" s="7">
        <f t="shared" si="947"/>
        <v>0</v>
      </c>
      <c r="AF8244" s="7">
        <f t="shared" si="948"/>
        <v>0</v>
      </c>
    </row>
    <row r="8245" spans="30:32" x14ac:dyDescent="0.25">
      <c r="AD8245" s="7" t="str">
        <f>IFERROR(VLOOKUP(J8245,'Chuyển Mã'!$B$3:$C$9,2,0),"")</f>
        <v/>
      </c>
      <c r="AE8245" s="7">
        <f t="shared" si="947"/>
        <v>0</v>
      </c>
      <c r="AF8245" s="7">
        <f t="shared" si="948"/>
        <v>0</v>
      </c>
    </row>
    <row r="8246" spans="30:32" x14ac:dyDescent="0.25">
      <c r="AD8246" s="7" t="str">
        <f>IFERROR(VLOOKUP(J8246,'Chuyển Mã'!$B$3:$C$9,2,0),"")</f>
        <v/>
      </c>
      <c r="AE8246" s="7">
        <f t="shared" si="947"/>
        <v>0</v>
      </c>
      <c r="AF8246" s="7">
        <f t="shared" si="948"/>
        <v>0</v>
      </c>
    </row>
    <row r="8247" spans="30:32" x14ac:dyDescent="0.25">
      <c r="AD8247" s="7" t="str">
        <f>IFERROR(VLOOKUP(J8247,'Chuyển Mã'!$B$3:$C$9,2,0),"")</f>
        <v/>
      </c>
      <c r="AE8247" s="7">
        <f t="shared" si="947"/>
        <v>0</v>
      </c>
      <c r="AF8247" s="7">
        <f t="shared" si="948"/>
        <v>0</v>
      </c>
    </row>
    <row r="8248" spans="30:32" x14ac:dyDescent="0.25">
      <c r="AD8248" s="7" t="str">
        <f>IFERROR(VLOOKUP(J8248,'Chuyển Mã'!$B$3:$C$9,2,0),"")</f>
        <v/>
      </c>
      <c r="AE8248" s="7">
        <f t="shared" si="947"/>
        <v>0</v>
      </c>
      <c r="AF8248" s="7">
        <f t="shared" si="948"/>
        <v>0</v>
      </c>
    </row>
    <row r="8249" spans="30:32" x14ac:dyDescent="0.25">
      <c r="AD8249" s="7" t="str">
        <f>IFERROR(VLOOKUP(J8249,'Chuyển Mã'!$B$3:$C$9,2,0),"")</f>
        <v/>
      </c>
      <c r="AE8249" s="7">
        <f t="shared" si="947"/>
        <v>0</v>
      </c>
      <c r="AF8249" s="7">
        <f t="shared" si="948"/>
        <v>0</v>
      </c>
    </row>
    <row r="8250" spans="30:32" x14ac:dyDescent="0.25">
      <c r="AD8250" s="7" t="str">
        <f>IFERROR(VLOOKUP(J8250,'Chuyển Mã'!$B$3:$C$9,2,0),"")</f>
        <v/>
      </c>
      <c r="AE8250" s="7">
        <f t="shared" si="947"/>
        <v>0</v>
      </c>
      <c r="AF8250" s="7">
        <f t="shared" si="948"/>
        <v>0</v>
      </c>
    </row>
    <row r="8251" spans="30:32" x14ac:dyDescent="0.25">
      <c r="AD8251" s="7" t="str">
        <f>IFERROR(VLOOKUP(J8251,'Chuyển Mã'!$B$3:$C$9,2,0),"")</f>
        <v/>
      </c>
      <c r="AE8251" s="7">
        <f t="shared" si="947"/>
        <v>0</v>
      </c>
      <c r="AF8251" s="7">
        <f t="shared" si="948"/>
        <v>0</v>
      </c>
    </row>
    <row r="8252" spans="30:32" x14ac:dyDescent="0.25">
      <c r="AD8252" s="7" t="str">
        <f>IFERROR(VLOOKUP(J8252,'Chuyển Mã'!$B$3:$C$9,2,0),"")</f>
        <v/>
      </c>
      <c r="AE8252" s="7">
        <f t="shared" si="947"/>
        <v>0</v>
      </c>
      <c r="AF8252" s="7">
        <f t="shared" si="948"/>
        <v>0</v>
      </c>
    </row>
    <row r="8253" spans="30:32" x14ac:dyDescent="0.25">
      <c r="AD8253" s="7" t="str">
        <f>IFERROR(VLOOKUP(J8253,'Chuyển Mã'!$B$3:$C$9,2,0),"")</f>
        <v/>
      </c>
      <c r="AE8253" s="7">
        <f t="shared" si="947"/>
        <v>0</v>
      </c>
      <c r="AF8253" s="7">
        <f t="shared" si="948"/>
        <v>0</v>
      </c>
    </row>
    <row r="8254" spans="30:32" x14ac:dyDescent="0.25">
      <c r="AD8254" s="7" t="str">
        <f>IFERROR(VLOOKUP(J8254,'Chuyển Mã'!$B$3:$C$9,2,0),"")</f>
        <v/>
      </c>
      <c r="AE8254" s="7">
        <f t="shared" si="947"/>
        <v>0</v>
      </c>
      <c r="AF8254" s="7">
        <f t="shared" si="948"/>
        <v>0</v>
      </c>
    </row>
    <row r="8255" spans="30:32" x14ac:dyDescent="0.25">
      <c r="AD8255" s="7" t="str">
        <f>IFERROR(VLOOKUP(J8255,'Chuyển Mã'!$B$3:$C$9,2,0),"")</f>
        <v/>
      </c>
      <c r="AE8255" s="7">
        <f t="shared" si="947"/>
        <v>0</v>
      </c>
      <c r="AF8255" s="7">
        <f t="shared" si="948"/>
        <v>0</v>
      </c>
    </row>
    <row r="8256" spans="30:32" x14ac:dyDescent="0.25">
      <c r="AD8256" s="7" t="str">
        <f>IFERROR(VLOOKUP(J8256,'Chuyển Mã'!$B$3:$C$9,2,0),"")</f>
        <v/>
      </c>
      <c r="AE8256" s="7">
        <f t="shared" si="947"/>
        <v>0</v>
      </c>
      <c r="AF8256" s="7">
        <f t="shared" si="948"/>
        <v>0</v>
      </c>
    </row>
    <row r="8257" spans="30:32" x14ac:dyDescent="0.25">
      <c r="AD8257" s="7" t="str">
        <f>IFERROR(VLOOKUP(J8257,'Chuyển Mã'!$B$3:$C$9,2,0),"")</f>
        <v/>
      </c>
      <c r="AE8257" s="7">
        <f t="shared" si="947"/>
        <v>0</v>
      </c>
      <c r="AF8257" s="7">
        <f t="shared" si="948"/>
        <v>0</v>
      </c>
    </row>
    <row r="8258" spans="30:32" x14ac:dyDescent="0.25">
      <c r="AD8258" s="7" t="str">
        <f>IFERROR(VLOOKUP(J8258,'Chuyển Mã'!$B$3:$C$9,2,0),"")</f>
        <v/>
      </c>
      <c r="AE8258" s="7">
        <f t="shared" si="947"/>
        <v>0</v>
      </c>
      <c r="AF8258" s="7">
        <f t="shared" si="948"/>
        <v>0</v>
      </c>
    </row>
    <row r="8259" spans="30:32" x14ac:dyDescent="0.25">
      <c r="AD8259" s="7" t="str">
        <f>IFERROR(VLOOKUP(J8259,'Chuyển Mã'!$B$3:$C$9,2,0),"")</f>
        <v/>
      </c>
      <c r="AE8259" s="7">
        <f t="shared" ref="AE8259:AE8322" si="949">IFERROR(L8259,"")</f>
        <v>0</v>
      </c>
      <c r="AF8259" s="7">
        <f t="shared" ref="AF8259:AF8322" si="950">R8259</f>
        <v>0</v>
      </c>
    </row>
    <row r="8260" spans="30:32" x14ac:dyDescent="0.25">
      <c r="AD8260" s="7" t="str">
        <f>IFERROR(VLOOKUP(J8260,'Chuyển Mã'!$B$3:$C$9,2,0),"")</f>
        <v/>
      </c>
      <c r="AE8260" s="7">
        <f t="shared" si="949"/>
        <v>0</v>
      </c>
      <c r="AF8260" s="7">
        <f t="shared" si="950"/>
        <v>0</v>
      </c>
    </row>
    <row r="8261" spans="30:32" x14ac:dyDescent="0.25">
      <c r="AD8261" s="7" t="str">
        <f>IFERROR(VLOOKUP(J8261,'Chuyển Mã'!$B$3:$C$9,2,0),"")</f>
        <v/>
      </c>
      <c r="AE8261" s="7">
        <f t="shared" si="949"/>
        <v>0</v>
      </c>
      <c r="AF8261" s="7">
        <f t="shared" si="950"/>
        <v>0</v>
      </c>
    </row>
    <row r="8262" spans="30:32" x14ac:dyDescent="0.25">
      <c r="AD8262" s="7" t="str">
        <f>IFERROR(VLOOKUP(J8262,'Chuyển Mã'!$B$3:$C$9,2,0),"")</f>
        <v/>
      </c>
      <c r="AE8262" s="7">
        <f t="shared" si="949"/>
        <v>0</v>
      </c>
      <c r="AF8262" s="7">
        <f t="shared" si="950"/>
        <v>0</v>
      </c>
    </row>
    <row r="8263" spans="30:32" x14ac:dyDescent="0.25">
      <c r="AD8263" s="7" t="str">
        <f>IFERROR(VLOOKUP(J8263,'Chuyển Mã'!$B$3:$C$9,2,0),"")</f>
        <v/>
      </c>
      <c r="AE8263" s="7">
        <f t="shared" si="949"/>
        <v>0</v>
      </c>
      <c r="AF8263" s="7">
        <f t="shared" si="950"/>
        <v>0</v>
      </c>
    </row>
    <row r="8264" spans="30:32" x14ac:dyDescent="0.25">
      <c r="AD8264" s="7" t="str">
        <f>IFERROR(VLOOKUP(J8264,'Chuyển Mã'!$B$3:$C$9,2,0),"")</f>
        <v/>
      </c>
      <c r="AE8264" s="7">
        <f t="shared" si="949"/>
        <v>0</v>
      </c>
      <c r="AF8264" s="7">
        <f t="shared" si="950"/>
        <v>0</v>
      </c>
    </row>
    <row r="8265" spans="30:32" x14ac:dyDescent="0.25">
      <c r="AD8265" s="7" t="str">
        <f>IFERROR(VLOOKUP(J8265,'Chuyển Mã'!$B$3:$C$9,2,0),"")</f>
        <v/>
      </c>
      <c r="AE8265" s="7">
        <f t="shared" si="949"/>
        <v>0</v>
      </c>
      <c r="AF8265" s="7">
        <f t="shared" si="950"/>
        <v>0</v>
      </c>
    </row>
    <row r="8266" spans="30:32" x14ac:dyDescent="0.25">
      <c r="AD8266" s="7" t="str">
        <f>IFERROR(VLOOKUP(J8266,'Chuyển Mã'!$B$3:$C$9,2,0),"")</f>
        <v/>
      </c>
      <c r="AE8266" s="7">
        <f t="shared" si="949"/>
        <v>0</v>
      </c>
      <c r="AF8266" s="7">
        <f t="shared" si="950"/>
        <v>0</v>
      </c>
    </row>
    <row r="8267" spans="30:32" x14ac:dyDescent="0.25">
      <c r="AD8267" s="7" t="str">
        <f>IFERROR(VLOOKUP(J8267,'Chuyển Mã'!$B$3:$C$9,2,0),"")</f>
        <v/>
      </c>
      <c r="AE8267" s="7">
        <f t="shared" si="949"/>
        <v>0</v>
      </c>
      <c r="AF8267" s="7">
        <f t="shared" si="950"/>
        <v>0</v>
      </c>
    </row>
    <row r="8268" spans="30:32" x14ac:dyDescent="0.25">
      <c r="AD8268" s="7" t="str">
        <f>IFERROR(VLOOKUP(J8268,'Chuyển Mã'!$B$3:$C$9,2,0),"")</f>
        <v/>
      </c>
      <c r="AE8268" s="7">
        <f t="shared" si="949"/>
        <v>0</v>
      </c>
      <c r="AF8268" s="7">
        <f t="shared" si="950"/>
        <v>0</v>
      </c>
    </row>
    <row r="8269" spans="30:32" x14ac:dyDescent="0.25">
      <c r="AD8269" s="7" t="str">
        <f>IFERROR(VLOOKUP(J8269,'Chuyển Mã'!$B$3:$C$9,2,0),"")</f>
        <v/>
      </c>
      <c r="AE8269" s="7">
        <f t="shared" si="949"/>
        <v>0</v>
      </c>
      <c r="AF8269" s="7">
        <f t="shared" si="950"/>
        <v>0</v>
      </c>
    </row>
    <row r="8270" spans="30:32" x14ac:dyDescent="0.25">
      <c r="AD8270" s="7" t="str">
        <f>IFERROR(VLOOKUP(J8270,'Chuyển Mã'!$B$3:$C$9,2,0),"")</f>
        <v/>
      </c>
      <c r="AE8270" s="7">
        <f t="shared" si="949"/>
        <v>0</v>
      </c>
      <c r="AF8270" s="7">
        <f t="shared" si="950"/>
        <v>0</v>
      </c>
    </row>
    <row r="8271" spans="30:32" x14ac:dyDescent="0.25">
      <c r="AD8271" s="7" t="str">
        <f>IFERROR(VLOOKUP(J8271,'Chuyển Mã'!$B$3:$C$9,2,0),"")</f>
        <v/>
      </c>
      <c r="AE8271" s="7">
        <f t="shared" si="949"/>
        <v>0</v>
      </c>
      <c r="AF8271" s="7">
        <f t="shared" si="950"/>
        <v>0</v>
      </c>
    </row>
    <row r="8272" spans="30:32" x14ac:dyDescent="0.25">
      <c r="AD8272" s="7" t="str">
        <f>IFERROR(VLOOKUP(J8272,'Chuyển Mã'!$B$3:$C$9,2,0),"")</f>
        <v/>
      </c>
      <c r="AE8272" s="7">
        <f t="shared" si="949"/>
        <v>0</v>
      </c>
      <c r="AF8272" s="7">
        <f t="shared" si="950"/>
        <v>0</v>
      </c>
    </row>
    <row r="8273" spans="30:32" x14ac:dyDescent="0.25">
      <c r="AD8273" s="7" t="str">
        <f>IFERROR(VLOOKUP(J8273,'Chuyển Mã'!$B$3:$C$9,2,0),"")</f>
        <v/>
      </c>
      <c r="AE8273" s="7">
        <f t="shared" si="949"/>
        <v>0</v>
      </c>
      <c r="AF8273" s="7">
        <f t="shared" si="950"/>
        <v>0</v>
      </c>
    </row>
    <row r="8274" spans="30:32" x14ac:dyDescent="0.25">
      <c r="AD8274" s="7" t="str">
        <f>IFERROR(VLOOKUP(J8274,'Chuyển Mã'!$B$3:$C$9,2,0),"")</f>
        <v/>
      </c>
      <c r="AE8274" s="7">
        <f t="shared" si="949"/>
        <v>0</v>
      </c>
      <c r="AF8274" s="7">
        <f t="shared" si="950"/>
        <v>0</v>
      </c>
    </row>
    <row r="8275" spans="30:32" x14ac:dyDescent="0.25">
      <c r="AD8275" s="7" t="str">
        <f>IFERROR(VLOOKUP(J8275,'Chuyển Mã'!$B$3:$C$9,2,0),"")</f>
        <v/>
      </c>
      <c r="AE8275" s="7">
        <f t="shared" si="949"/>
        <v>0</v>
      </c>
      <c r="AF8275" s="7">
        <f t="shared" si="950"/>
        <v>0</v>
      </c>
    </row>
    <row r="8276" spans="30:32" x14ac:dyDescent="0.25">
      <c r="AD8276" s="7" t="str">
        <f>IFERROR(VLOOKUP(J8276,'Chuyển Mã'!$B$3:$C$9,2,0),"")</f>
        <v/>
      </c>
      <c r="AE8276" s="7">
        <f t="shared" si="949"/>
        <v>0</v>
      </c>
      <c r="AF8276" s="7">
        <f t="shared" si="950"/>
        <v>0</v>
      </c>
    </row>
    <row r="8277" spans="30:32" x14ac:dyDescent="0.25">
      <c r="AD8277" s="7" t="str">
        <f>IFERROR(VLOOKUP(J8277,'Chuyển Mã'!$B$3:$C$9,2,0),"")</f>
        <v/>
      </c>
      <c r="AE8277" s="7">
        <f t="shared" si="949"/>
        <v>0</v>
      </c>
      <c r="AF8277" s="7">
        <f t="shared" si="950"/>
        <v>0</v>
      </c>
    </row>
    <row r="8278" spans="30:32" x14ac:dyDescent="0.25">
      <c r="AD8278" s="7" t="str">
        <f>IFERROR(VLOOKUP(J8278,'Chuyển Mã'!$B$3:$C$9,2,0),"")</f>
        <v/>
      </c>
      <c r="AE8278" s="7">
        <f t="shared" si="949"/>
        <v>0</v>
      </c>
      <c r="AF8278" s="7">
        <f t="shared" si="950"/>
        <v>0</v>
      </c>
    </row>
    <row r="8279" spans="30:32" x14ac:dyDescent="0.25">
      <c r="AD8279" s="7" t="str">
        <f>IFERROR(VLOOKUP(J8279,'Chuyển Mã'!$B$3:$C$9,2,0),"")</f>
        <v/>
      </c>
      <c r="AE8279" s="7">
        <f t="shared" si="949"/>
        <v>0</v>
      </c>
      <c r="AF8279" s="7">
        <f t="shared" si="950"/>
        <v>0</v>
      </c>
    </row>
    <row r="8280" spans="30:32" x14ac:dyDescent="0.25">
      <c r="AD8280" s="7" t="str">
        <f>IFERROR(VLOOKUP(J8280,'Chuyển Mã'!$B$3:$C$9,2,0),"")</f>
        <v/>
      </c>
      <c r="AE8280" s="7">
        <f t="shared" si="949"/>
        <v>0</v>
      </c>
      <c r="AF8280" s="7">
        <f t="shared" si="950"/>
        <v>0</v>
      </c>
    </row>
    <row r="8281" spans="30:32" x14ac:dyDescent="0.25">
      <c r="AD8281" s="7" t="str">
        <f>IFERROR(VLOOKUP(J8281,'Chuyển Mã'!$B$3:$C$9,2,0),"")</f>
        <v/>
      </c>
      <c r="AE8281" s="7">
        <f t="shared" si="949"/>
        <v>0</v>
      </c>
      <c r="AF8281" s="7">
        <f t="shared" si="950"/>
        <v>0</v>
      </c>
    </row>
    <row r="8282" spans="30:32" x14ac:dyDescent="0.25">
      <c r="AD8282" s="7" t="str">
        <f>IFERROR(VLOOKUP(J8282,'Chuyển Mã'!$B$3:$C$9,2,0),"")</f>
        <v/>
      </c>
      <c r="AE8282" s="7">
        <f t="shared" si="949"/>
        <v>0</v>
      </c>
      <c r="AF8282" s="7">
        <f t="shared" si="950"/>
        <v>0</v>
      </c>
    </row>
    <row r="8283" spans="30:32" x14ac:dyDescent="0.25">
      <c r="AD8283" s="7" t="str">
        <f>IFERROR(VLOOKUP(J8283,'Chuyển Mã'!$B$3:$C$9,2,0),"")</f>
        <v/>
      </c>
      <c r="AE8283" s="7">
        <f t="shared" si="949"/>
        <v>0</v>
      </c>
      <c r="AF8283" s="7">
        <f t="shared" si="950"/>
        <v>0</v>
      </c>
    </row>
    <row r="8284" spans="30:32" x14ac:dyDescent="0.25">
      <c r="AD8284" s="7" t="str">
        <f>IFERROR(VLOOKUP(J8284,'Chuyển Mã'!$B$3:$C$9,2,0),"")</f>
        <v/>
      </c>
      <c r="AE8284" s="7">
        <f t="shared" si="949"/>
        <v>0</v>
      </c>
      <c r="AF8284" s="7">
        <f t="shared" si="950"/>
        <v>0</v>
      </c>
    </row>
    <row r="8285" spans="30:32" x14ac:dyDescent="0.25">
      <c r="AD8285" s="7" t="str">
        <f>IFERROR(VLOOKUP(J8285,'Chuyển Mã'!$B$3:$C$9,2,0),"")</f>
        <v/>
      </c>
      <c r="AE8285" s="7">
        <f t="shared" si="949"/>
        <v>0</v>
      </c>
      <c r="AF8285" s="7">
        <f t="shared" si="950"/>
        <v>0</v>
      </c>
    </row>
    <row r="8286" spans="30:32" x14ac:dyDescent="0.25">
      <c r="AD8286" s="7" t="str">
        <f>IFERROR(VLOOKUP(J8286,'Chuyển Mã'!$B$3:$C$9,2,0),"")</f>
        <v/>
      </c>
      <c r="AE8286" s="7">
        <f t="shared" si="949"/>
        <v>0</v>
      </c>
      <c r="AF8286" s="7">
        <f t="shared" si="950"/>
        <v>0</v>
      </c>
    </row>
    <row r="8287" spans="30:32" x14ac:dyDescent="0.25">
      <c r="AD8287" s="7" t="str">
        <f>IFERROR(VLOOKUP(J8287,'Chuyển Mã'!$B$3:$C$9,2,0),"")</f>
        <v/>
      </c>
      <c r="AE8287" s="7">
        <f t="shared" si="949"/>
        <v>0</v>
      </c>
      <c r="AF8287" s="7">
        <f t="shared" si="950"/>
        <v>0</v>
      </c>
    </row>
    <row r="8288" spans="30:32" x14ac:dyDescent="0.25">
      <c r="AD8288" s="7" t="str">
        <f>IFERROR(VLOOKUP(J8288,'Chuyển Mã'!$B$3:$C$9,2,0),"")</f>
        <v/>
      </c>
      <c r="AE8288" s="7">
        <f t="shared" si="949"/>
        <v>0</v>
      </c>
      <c r="AF8288" s="7">
        <f t="shared" si="950"/>
        <v>0</v>
      </c>
    </row>
    <row r="8289" spans="30:32" x14ac:dyDescent="0.25">
      <c r="AD8289" s="7" t="str">
        <f>IFERROR(VLOOKUP(J8289,'Chuyển Mã'!$B$3:$C$9,2,0),"")</f>
        <v/>
      </c>
      <c r="AE8289" s="7">
        <f t="shared" si="949"/>
        <v>0</v>
      </c>
      <c r="AF8289" s="7">
        <f t="shared" si="950"/>
        <v>0</v>
      </c>
    </row>
    <row r="8290" spans="30:32" x14ac:dyDescent="0.25">
      <c r="AD8290" s="7" t="str">
        <f>IFERROR(VLOOKUP(J8290,'Chuyển Mã'!$B$3:$C$9,2,0),"")</f>
        <v/>
      </c>
      <c r="AE8290" s="7">
        <f t="shared" si="949"/>
        <v>0</v>
      </c>
      <c r="AF8290" s="7">
        <f t="shared" si="950"/>
        <v>0</v>
      </c>
    </row>
    <row r="8291" spans="30:32" x14ac:dyDescent="0.25">
      <c r="AD8291" s="7" t="str">
        <f>IFERROR(VLOOKUP(J8291,'Chuyển Mã'!$B$3:$C$9,2,0),"")</f>
        <v/>
      </c>
      <c r="AE8291" s="7">
        <f t="shared" si="949"/>
        <v>0</v>
      </c>
      <c r="AF8291" s="7">
        <f t="shared" si="950"/>
        <v>0</v>
      </c>
    </row>
    <row r="8292" spans="30:32" x14ac:dyDescent="0.25">
      <c r="AD8292" s="7" t="str">
        <f>IFERROR(VLOOKUP(J8292,'Chuyển Mã'!$B$3:$C$9,2,0),"")</f>
        <v/>
      </c>
      <c r="AE8292" s="7">
        <f t="shared" si="949"/>
        <v>0</v>
      </c>
      <c r="AF8292" s="7">
        <f t="shared" si="950"/>
        <v>0</v>
      </c>
    </row>
    <row r="8293" spans="30:32" x14ac:dyDescent="0.25">
      <c r="AD8293" s="7" t="str">
        <f>IFERROR(VLOOKUP(J8293,'Chuyển Mã'!$B$3:$C$9,2,0),"")</f>
        <v/>
      </c>
      <c r="AE8293" s="7">
        <f t="shared" si="949"/>
        <v>0</v>
      </c>
      <c r="AF8293" s="7">
        <f t="shared" si="950"/>
        <v>0</v>
      </c>
    </row>
    <row r="8294" spans="30:32" x14ac:dyDescent="0.25">
      <c r="AD8294" s="7" t="str">
        <f>IFERROR(VLOOKUP(J8294,'Chuyển Mã'!$B$3:$C$9,2,0),"")</f>
        <v/>
      </c>
      <c r="AE8294" s="7">
        <f t="shared" si="949"/>
        <v>0</v>
      </c>
      <c r="AF8294" s="7">
        <f t="shared" si="950"/>
        <v>0</v>
      </c>
    </row>
    <row r="8295" spans="30:32" x14ac:dyDescent="0.25">
      <c r="AD8295" s="7" t="str">
        <f>IFERROR(VLOOKUP(J8295,'Chuyển Mã'!$B$3:$C$9,2,0),"")</f>
        <v/>
      </c>
      <c r="AE8295" s="7">
        <f t="shared" si="949"/>
        <v>0</v>
      </c>
      <c r="AF8295" s="7">
        <f t="shared" si="950"/>
        <v>0</v>
      </c>
    </row>
    <row r="8296" spans="30:32" x14ac:dyDescent="0.25">
      <c r="AD8296" s="7" t="str">
        <f>IFERROR(VLOOKUP(J8296,'Chuyển Mã'!$B$3:$C$9,2,0),"")</f>
        <v/>
      </c>
      <c r="AE8296" s="7">
        <f t="shared" si="949"/>
        <v>0</v>
      </c>
      <c r="AF8296" s="7">
        <f t="shared" si="950"/>
        <v>0</v>
      </c>
    </row>
    <row r="8297" spans="30:32" x14ac:dyDescent="0.25">
      <c r="AD8297" s="7" t="str">
        <f>IFERROR(VLOOKUP(J8297,'Chuyển Mã'!$B$3:$C$9,2,0),"")</f>
        <v/>
      </c>
      <c r="AE8297" s="7">
        <f t="shared" si="949"/>
        <v>0</v>
      </c>
      <c r="AF8297" s="7">
        <f t="shared" si="950"/>
        <v>0</v>
      </c>
    </row>
    <row r="8298" spans="30:32" x14ac:dyDescent="0.25">
      <c r="AD8298" s="7" t="str">
        <f>IFERROR(VLOOKUP(J8298,'Chuyển Mã'!$B$3:$C$9,2,0),"")</f>
        <v/>
      </c>
      <c r="AE8298" s="7">
        <f t="shared" si="949"/>
        <v>0</v>
      </c>
      <c r="AF8298" s="7">
        <f t="shared" si="950"/>
        <v>0</v>
      </c>
    </row>
    <row r="8299" spans="30:32" x14ac:dyDescent="0.25">
      <c r="AD8299" s="7" t="str">
        <f>IFERROR(VLOOKUP(J8299,'Chuyển Mã'!$B$3:$C$9,2,0),"")</f>
        <v/>
      </c>
      <c r="AE8299" s="7">
        <f t="shared" si="949"/>
        <v>0</v>
      </c>
      <c r="AF8299" s="7">
        <f t="shared" si="950"/>
        <v>0</v>
      </c>
    </row>
    <row r="8300" spans="30:32" x14ac:dyDescent="0.25">
      <c r="AD8300" s="7" t="str">
        <f>IFERROR(VLOOKUP(J8300,'Chuyển Mã'!$B$3:$C$9,2,0),"")</f>
        <v/>
      </c>
      <c r="AE8300" s="7">
        <f t="shared" si="949"/>
        <v>0</v>
      </c>
      <c r="AF8300" s="7">
        <f t="shared" si="950"/>
        <v>0</v>
      </c>
    </row>
    <row r="8301" spans="30:32" x14ac:dyDescent="0.25">
      <c r="AD8301" s="7" t="str">
        <f>IFERROR(VLOOKUP(J8301,'Chuyển Mã'!$B$3:$C$9,2,0),"")</f>
        <v/>
      </c>
      <c r="AE8301" s="7">
        <f t="shared" si="949"/>
        <v>0</v>
      </c>
      <c r="AF8301" s="7">
        <f t="shared" si="950"/>
        <v>0</v>
      </c>
    </row>
    <row r="8302" spans="30:32" x14ac:dyDescent="0.25">
      <c r="AD8302" s="7" t="str">
        <f>IFERROR(VLOOKUP(J8302,'Chuyển Mã'!$B$3:$C$9,2,0),"")</f>
        <v/>
      </c>
      <c r="AE8302" s="7">
        <f t="shared" si="949"/>
        <v>0</v>
      </c>
      <c r="AF8302" s="7">
        <f t="shared" si="950"/>
        <v>0</v>
      </c>
    </row>
    <row r="8303" spans="30:32" x14ac:dyDescent="0.25">
      <c r="AD8303" s="7" t="str">
        <f>IFERROR(VLOOKUP(J8303,'Chuyển Mã'!$B$3:$C$9,2,0),"")</f>
        <v/>
      </c>
      <c r="AE8303" s="7">
        <f t="shared" si="949"/>
        <v>0</v>
      </c>
      <c r="AF8303" s="7">
        <f t="shared" si="950"/>
        <v>0</v>
      </c>
    </row>
    <row r="8304" spans="30:32" x14ac:dyDescent="0.25">
      <c r="AD8304" s="7" t="str">
        <f>IFERROR(VLOOKUP(J8304,'Chuyển Mã'!$B$3:$C$9,2,0),"")</f>
        <v/>
      </c>
      <c r="AE8304" s="7">
        <f t="shared" si="949"/>
        <v>0</v>
      </c>
      <c r="AF8304" s="7">
        <f t="shared" si="950"/>
        <v>0</v>
      </c>
    </row>
    <row r="8305" spans="30:32" x14ac:dyDescent="0.25">
      <c r="AD8305" s="7" t="str">
        <f>IFERROR(VLOOKUP(J8305,'Chuyển Mã'!$B$3:$C$9,2,0),"")</f>
        <v/>
      </c>
      <c r="AE8305" s="7">
        <f t="shared" si="949"/>
        <v>0</v>
      </c>
      <c r="AF8305" s="7">
        <f t="shared" si="950"/>
        <v>0</v>
      </c>
    </row>
    <row r="8306" spans="30:32" x14ac:dyDescent="0.25">
      <c r="AD8306" s="7" t="str">
        <f>IFERROR(VLOOKUP(J8306,'Chuyển Mã'!$B$3:$C$9,2,0),"")</f>
        <v/>
      </c>
      <c r="AE8306" s="7">
        <f t="shared" si="949"/>
        <v>0</v>
      </c>
      <c r="AF8306" s="7">
        <f t="shared" si="950"/>
        <v>0</v>
      </c>
    </row>
    <row r="8307" spans="30:32" x14ac:dyDescent="0.25">
      <c r="AD8307" s="7" t="str">
        <f>IFERROR(VLOOKUP(J8307,'Chuyển Mã'!$B$3:$C$9,2,0),"")</f>
        <v/>
      </c>
      <c r="AE8307" s="7">
        <f t="shared" si="949"/>
        <v>0</v>
      </c>
      <c r="AF8307" s="7">
        <f t="shared" si="950"/>
        <v>0</v>
      </c>
    </row>
    <row r="8308" spans="30:32" x14ac:dyDescent="0.25">
      <c r="AD8308" s="7" t="str">
        <f>IFERROR(VLOOKUP(J8308,'Chuyển Mã'!$B$3:$C$9,2,0),"")</f>
        <v/>
      </c>
      <c r="AE8308" s="7">
        <f t="shared" si="949"/>
        <v>0</v>
      </c>
      <c r="AF8308" s="7">
        <f t="shared" si="950"/>
        <v>0</v>
      </c>
    </row>
    <row r="8309" spans="30:32" x14ac:dyDescent="0.25">
      <c r="AD8309" s="7" t="str">
        <f>IFERROR(VLOOKUP(J8309,'Chuyển Mã'!$B$3:$C$9,2,0),"")</f>
        <v/>
      </c>
      <c r="AE8309" s="7">
        <f t="shared" si="949"/>
        <v>0</v>
      </c>
      <c r="AF8309" s="7">
        <f t="shared" si="950"/>
        <v>0</v>
      </c>
    </row>
    <row r="8310" spans="30:32" x14ac:dyDescent="0.25">
      <c r="AD8310" s="7" t="str">
        <f>IFERROR(VLOOKUP(J8310,'Chuyển Mã'!$B$3:$C$9,2,0),"")</f>
        <v/>
      </c>
      <c r="AE8310" s="7">
        <f t="shared" si="949"/>
        <v>0</v>
      </c>
      <c r="AF8310" s="7">
        <f t="shared" si="950"/>
        <v>0</v>
      </c>
    </row>
    <row r="8311" spans="30:32" x14ac:dyDescent="0.25">
      <c r="AD8311" s="7" t="str">
        <f>IFERROR(VLOOKUP(J8311,'Chuyển Mã'!$B$3:$C$9,2,0),"")</f>
        <v/>
      </c>
      <c r="AE8311" s="7">
        <f t="shared" si="949"/>
        <v>0</v>
      </c>
      <c r="AF8311" s="7">
        <f t="shared" si="950"/>
        <v>0</v>
      </c>
    </row>
    <row r="8312" spans="30:32" x14ac:dyDescent="0.25">
      <c r="AD8312" s="7" t="str">
        <f>IFERROR(VLOOKUP(J8312,'Chuyển Mã'!$B$3:$C$9,2,0),"")</f>
        <v/>
      </c>
      <c r="AE8312" s="7">
        <f t="shared" si="949"/>
        <v>0</v>
      </c>
      <c r="AF8312" s="7">
        <f t="shared" si="950"/>
        <v>0</v>
      </c>
    </row>
    <row r="8313" spans="30:32" x14ac:dyDescent="0.25">
      <c r="AD8313" s="7" t="str">
        <f>IFERROR(VLOOKUP(J8313,'Chuyển Mã'!$B$3:$C$9,2,0),"")</f>
        <v/>
      </c>
      <c r="AE8313" s="7">
        <f t="shared" si="949"/>
        <v>0</v>
      </c>
      <c r="AF8313" s="7">
        <f t="shared" si="950"/>
        <v>0</v>
      </c>
    </row>
    <row r="8314" spans="30:32" x14ac:dyDescent="0.25">
      <c r="AD8314" s="7" t="str">
        <f>IFERROR(VLOOKUP(J8314,'Chuyển Mã'!$B$3:$C$9,2,0),"")</f>
        <v/>
      </c>
      <c r="AE8314" s="7">
        <f t="shared" si="949"/>
        <v>0</v>
      </c>
      <c r="AF8314" s="7">
        <f t="shared" si="950"/>
        <v>0</v>
      </c>
    </row>
    <row r="8315" spans="30:32" x14ac:dyDescent="0.25">
      <c r="AD8315" s="7" t="str">
        <f>IFERROR(VLOOKUP(J8315,'Chuyển Mã'!$B$3:$C$9,2,0),"")</f>
        <v/>
      </c>
      <c r="AE8315" s="7">
        <f t="shared" si="949"/>
        <v>0</v>
      </c>
      <c r="AF8315" s="7">
        <f t="shared" si="950"/>
        <v>0</v>
      </c>
    </row>
    <row r="8316" spans="30:32" x14ac:dyDescent="0.25">
      <c r="AD8316" s="7" t="str">
        <f>IFERROR(VLOOKUP(J8316,'Chuyển Mã'!$B$3:$C$9,2,0),"")</f>
        <v/>
      </c>
      <c r="AE8316" s="7">
        <f t="shared" si="949"/>
        <v>0</v>
      </c>
      <c r="AF8316" s="7">
        <f t="shared" si="950"/>
        <v>0</v>
      </c>
    </row>
    <row r="8317" spans="30:32" x14ac:dyDescent="0.25">
      <c r="AD8317" s="7" t="str">
        <f>IFERROR(VLOOKUP(J8317,'Chuyển Mã'!$B$3:$C$9,2,0),"")</f>
        <v/>
      </c>
      <c r="AE8317" s="7">
        <f t="shared" si="949"/>
        <v>0</v>
      </c>
      <c r="AF8317" s="7">
        <f t="shared" si="950"/>
        <v>0</v>
      </c>
    </row>
    <row r="8318" spans="30:32" x14ac:dyDescent="0.25">
      <c r="AD8318" s="7" t="str">
        <f>IFERROR(VLOOKUP(J8318,'Chuyển Mã'!$B$3:$C$9,2,0),"")</f>
        <v/>
      </c>
      <c r="AE8318" s="7">
        <f t="shared" si="949"/>
        <v>0</v>
      </c>
      <c r="AF8318" s="7">
        <f t="shared" si="950"/>
        <v>0</v>
      </c>
    </row>
    <row r="8319" spans="30:32" x14ac:dyDescent="0.25">
      <c r="AD8319" s="7" t="str">
        <f>IFERROR(VLOOKUP(J8319,'Chuyển Mã'!$B$3:$C$9,2,0),"")</f>
        <v/>
      </c>
      <c r="AE8319" s="7">
        <f t="shared" si="949"/>
        <v>0</v>
      </c>
      <c r="AF8319" s="7">
        <f t="shared" si="950"/>
        <v>0</v>
      </c>
    </row>
    <row r="8320" spans="30:32" x14ac:dyDescent="0.25">
      <c r="AD8320" s="7" t="str">
        <f>IFERROR(VLOOKUP(J8320,'Chuyển Mã'!$B$3:$C$9,2,0),"")</f>
        <v/>
      </c>
      <c r="AE8320" s="7">
        <f t="shared" si="949"/>
        <v>0</v>
      </c>
      <c r="AF8320" s="7">
        <f t="shared" si="950"/>
        <v>0</v>
      </c>
    </row>
    <row r="8321" spans="30:32" x14ac:dyDescent="0.25">
      <c r="AD8321" s="7" t="str">
        <f>IFERROR(VLOOKUP(J8321,'Chuyển Mã'!$B$3:$C$9,2,0),"")</f>
        <v/>
      </c>
      <c r="AE8321" s="7">
        <f t="shared" si="949"/>
        <v>0</v>
      </c>
      <c r="AF8321" s="7">
        <f t="shared" si="950"/>
        <v>0</v>
      </c>
    </row>
    <row r="8322" spans="30:32" x14ac:dyDescent="0.25">
      <c r="AD8322" s="7" t="str">
        <f>IFERROR(VLOOKUP(J8322,'Chuyển Mã'!$B$3:$C$9,2,0),"")</f>
        <v/>
      </c>
      <c r="AE8322" s="7">
        <f t="shared" si="949"/>
        <v>0</v>
      </c>
      <c r="AF8322" s="7">
        <f t="shared" si="950"/>
        <v>0</v>
      </c>
    </row>
    <row r="8323" spans="30:32" x14ac:dyDescent="0.25">
      <c r="AD8323" s="7" t="str">
        <f>IFERROR(VLOOKUP(J8323,'Chuyển Mã'!$B$3:$C$9,2,0),"")</f>
        <v/>
      </c>
      <c r="AE8323" s="7">
        <f t="shared" ref="AE8323:AE8386" si="951">IFERROR(L8323,"")</f>
        <v>0</v>
      </c>
      <c r="AF8323" s="7">
        <f t="shared" ref="AF8323:AF8386" si="952">R8323</f>
        <v>0</v>
      </c>
    </row>
    <row r="8324" spans="30:32" x14ac:dyDescent="0.25">
      <c r="AD8324" s="7" t="str">
        <f>IFERROR(VLOOKUP(J8324,'Chuyển Mã'!$B$3:$C$9,2,0),"")</f>
        <v/>
      </c>
      <c r="AE8324" s="7">
        <f t="shared" si="951"/>
        <v>0</v>
      </c>
      <c r="AF8324" s="7">
        <f t="shared" si="952"/>
        <v>0</v>
      </c>
    </row>
    <row r="8325" spans="30:32" x14ac:dyDescent="0.25">
      <c r="AD8325" s="7" t="str">
        <f>IFERROR(VLOOKUP(J8325,'Chuyển Mã'!$B$3:$C$9,2,0),"")</f>
        <v/>
      </c>
      <c r="AE8325" s="7">
        <f t="shared" si="951"/>
        <v>0</v>
      </c>
      <c r="AF8325" s="7">
        <f t="shared" si="952"/>
        <v>0</v>
      </c>
    </row>
    <row r="8326" spans="30:32" x14ac:dyDescent="0.25">
      <c r="AD8326" s="7" t="str">
        <f>IFERROR(VLOOKUP(J8326,'Chuyển Mã'!$B$3:$C$9,2,0),"")</f>
        <v/>
      </c>
      <c r="AE8326" s="7">
        <f t="shared" si="951"/>
        <v>0</v>
      </c>
      <c r="AF8326" s="7">
        <f t="shared" si="952"/>
        <v>0</v>
      </c>
    </row>
    <row r="8327" spans="30:32" x14ac:dyDescent="0.25">
      <c r="AD8327" s="7" t="str">
        <f>IFERROR(VLOOKUP(J8327,'Chuyển Mã'!$B$3:$C$9,2,0),"")</f>
        <v/>
      </c>
      <c r="AE8327" s="7">
        <f t="shared" si="951"/>
        <v>0</v>
      </c>
      <c r="AF8327" s="7">
        <f t="shared" si="952"/>
        <v>0</v>
      </c>
    </row>
    <row r="8328" spans="30:32" x14ac:dyDescent="0.25">
      <c r="AD8328" s="7" t="str">
        <f>IFERROR(VLOOKUP(J8328,'Chuyển Mã'!$B$3:$C$9,2,0),"")</f>
        <v/>
      </c>
      <c r="AE8328" s="7">
        <f t="shared" si="951"/>
        <v>0</v>
      </c>
      <c r="AF8328" s="7">
        <f t="shared" si="952"/>
        <v>0</v>
      </c>
    </row>
    <row r="8329" spans="30:32" x14ac:dyDescent="0.25">
      <c r="AD8329" s="7" t="str">
        <f>IFERROR(VLOOKUP(J8329,'Chuyển Mã'!$B$3:$C$9,2,0),"")</f>
        <v/>
      </c>
      <c r="AE8329" s="7">
        <f t="shared" si="951"/>
        <v>0</v>
      </c>
      <c r="AF8329" s="7">
        <f t="shared" si="952"/>
        <v>0</v>
      </c>
    </row>
    <row r="8330" spans="30:32" x14ac:dyDescent="0.25">
      <c r="AD8330" s="7" t="str">
        <f>IFERROR(VLOOKUP(J8330,'Chuyển Mã'!$B$3:$C$9,2,0),"")</f>
        <v/>
      </c>
      <c r="AE8330" s="7">
        <f t="shared" si="951"/>
        <v>0</v>
      </c>
      <c r="AF8330" s="7">
        <f t="shared" si="952"/>
        <v>0</v>
      </c>
    </row>
    <row r="8331" spans="30:32" x14ac:dyDescent="0.25">
      <c r="AD8331" s="7" t="str">
        <f>IFERROR(VLOOKUP(J8331,'Chuyển Mã'!$B$3:$C$9,2,0),"")</f>
        <v/>
      </c>
      <c r="AE8331" s="7">
        <f t="shared" si="951"/>
        <v>0</v>
      </c>
      <c r="AF8331" s="7">
        <f t="shared" si="952"/>
        <v>0</v>
      </c>
    </row>
    <row r="8332" spans="30:32" x14ac:dyDescent="0.25">
      <c r="AD8332" s="7" t="str">
        <f>IFERROR(VLOOKUP(J8332,'Chuyển Mã'!$B$3:$C$9,2,0),"")</f>
        <v/>
      </c>
      <c r="AE8332" s="7">
        <f t="shared" si="951"/>
        <v>0</v>
      </c>
      <c r="AF8332" s="7">
        <f t="shared" si="952"/>
        <v>0</v>
      </c>
    </row>
    <row r="8333" spans="30:32" x14ac:dyDescent="0.25">
      <c r="AD8333" s="7" t="str">
        <f>IFERROR(VLOOKUP(J8333,'Chuyển Mã'!$B$3:$C$9,2,0),"")</f>
        <v/>
      </c>
      <c r="AE8333" s="7">
        <f t="shared" si="951"/>
        <v>0</v>
      </c>
      <c r="AF8333" s="7">
        <f t="shared" si="952"/>
        <v>0</v>
      </c>
    </row>
    <row r="8334" spans="30:32" x14ac:dyDescent="0.25">
      <c r="AD8334" s="7" t="str">
        <f>IFERROR(VLOOKUP(J8334,'Chuyển Mã'!$B$3:$C$9,2,0),"")</f>
        <v/>
      </c>
      <c r="AE8334" s="7">
        <f t="shared" si="951"/>
        <v>0</v>
      </c>
      <c r="AF8334" s="7">
        <f t="shared" si="952"/>
        <v>0</v>
      </c>
    </row>
    <row r="8335" spans="30:32" x14ac:dyDescent="0.25">
      <c r="AD8335" s="7" t="str">
        <f>IFERROR(VLOOKUP(J8335,'Chuyển Mã'!$B$3:$C$9,2,0),"")</f>
        <v/>
      </c>
      <c r="AE8335" s="7">
        <f t="shared" si="951"/>
        <v>0</v>
      </c>
      <c r="AF8335" s="7">
        <f t="shared" si="952"/>
        <v>0</v>
      </c>
    </row>
    <row r="8336" spans="30:32" x14ac:dyDescent="0.25">
      <c r="AD8336" s="7" t="str">
        <f>IFERROR(VLOOKUP(J8336,'Chuyển Mã'!$B$3:$C$9,2,0),"")</f>
        <v/>
      </c>
      <c r="AE8336" s="7">
        <f t="shared" si="951"/>
        <v>0</v>
      </c>
      <c r="AF8336" s="7">
        <f t="shared" si="952"/>
        <v>0</v>
      </c>
    </row>
    <row r="8337" spans="30:32" x14ac:dyDescent="0.25">
      <c r="AD8337" s="7" t="str">
        <f>IFERROR(VLOOKUP(J8337,'Chuyển Mã'!$B$3:$C$9,2,0),"")</f>
        <v/>
      </c>
      <c r="AE8337" s="7">
        <f t="shared" si="951"/>
        <v>0</v>
      </c>
      <c r="AF8337" s="7">
        <f t="shared" si="952"/>
        <v>0</v>
      </c>
    </row>
    <row r="8338" spans="30:32" x14ac:dyDescent="0.25">
      <c r="AD8338" s="7" t="str">
        <f>IFERROR(VLOOKUP(J8338,'Chuyển Mã'!$B$3:$C$9,2,0),"")</f>
        <v/>
      </c>
      <c r="AE8338" s="7">
        <f t="shared" si="951"/>
        <v>0</v>
      </c>
      <c r="AF8338" s="7">
        <f t="shared" si="952"/>
        <v>0</v>
      </c>
    </row>
    <row r="8339" spans="30:32" x14ac:dyDescent="0.25">
      <c r="AD8339" s="7" t="str">
        <f>IFERROR(VLOOKUP(J8339,'Chuyển Mã'!$B$3:$C$9,2,0),"")</f>
        <v/>
      </c>
      <c r="AE8339" s="7">
        <f t="shared" si="951"/>
        <v>0</v>
      </c>
      <c r="AF8339" s="7">
        <f t="shared" si="952"/>
        <v>0</v>
      </c>
    </row>
    <row r="8340" spans="30:32" x14ac:dyDescent="0.25">
      <c r="AD8340" s="7" t="str">
        <f>IFERROR(VLOOKUP(J8340,'Chuyển Mã'!$B$3:$C$9,2,0),"")</f>
        <v/>
      </c>
      <c r="AE8340" s="7">
        <f t="shared" si="951"/>
        <v>0</v>
      </c>
      <c r="AF8340" s="7">
        <f t="shared" si="952"/>
        <v>0</v>
      </c>
    </row>
    <row r="8341" spans="30:32" x14ac:dyDescent="0.25">
      <c r="AD8341" s="7" t="str">
        <f>IFERROR(VLOOKUP(J8341,'Chuyển Mã'!$B$3:$C$9,2,0),"")</f>
        <v/>
      </c>
      <c r="AE8341" s="7">
        <f t="shared" si="951"/>
        <v>0</v>
      </c>
      <c r="AF8341" s="7">
        <f t="shared" si="952"/>
        <v>0</v>
      </c>
    </row>
    <row r="8342" spans="30:32" x14ac:dyDescent="0.25">
      <c r="AD8342" s="7" t="str">
        <f>IFERROR(VLOOKUP(J8342,'Chuyển Mã'!$B$3:$C$9,2,0),"")</f>
        <v/>
      </c>
      <c r="AE8342" s="7">
        <f t="shared" si="951"/>
        <v>0</v>
      </c>
      <c r="AF8342" s="7">
        <f t="shared" si="952"/>
        <v>0</v>
      </c>
    </row>
    <row r="8343" spans="30:32" x14ac:dyDescent="0.25">
      <c r="AD8343" s="7" t="str">
        <f>IFERROR(VLOOKUP(J8343,'Chuyển Mã'!$B$3:$C$9,2,0),"")</f>
        <v/>
      </c>
      <c r="AE8343" s="7">
        <f t="shared" si="951"/>
        <v>0</v>
      </c>
      <c r="AF8343" s="7">
        <f t="shared" si="952"/>
        <v>0</v>
      </c>
    </row>
    <row r="8344" spans="30:32" x14ac:dyDescent="0.25">
      <c r="AD8344" s="7" t="str">
        <f>IFERROR(VLOOKUP(J8344,'Chuyển Mã'!$B$3:$C$9,2,0),"")</f>
        <v/>
      </c>
      <c r="AE8344" s="7">
        <f t="shared" si="951"/>
        <v>0</v>
      </c>
      <c r="AF8344" s="7">
        <f t="shared" si="952"/>
        <v>0</v>
      </c>
    </row>
    <row r="8345" spans="30:32" x14ac:dyDescent="0.25">
      <c r="AD8345" s="7" t="str">
        <f>IFERROR(VLOOKUP(J8345,'Chuyển Mã'!$B$3:$C$9,2,0),"")</f>
        <v/>
      </c>
      <c r="AE8345" s="7">
        <f t="shared" si="951"/>
        <v>0</v>
      </c>
      <c r="AF8345" s="7">
        <f t="shared" si="952"/>
        <v>0</v>
      </c>
    </row>
    <row r="8346" spans="30:32" x14ac:dyDescent="0.25">
      <c r="AD8346" s="7" t="str">
        <f>IFERROR(VLOOKUP(J8346,'Chuyển Mã'!$B$3:$C$9,2,0),"")</f>
        <v/>
      </c>
      <c r="AE8346" s="7">
        <f t="shared" si="951"/>
        <v>0</v>
      </c>
      <c r="AF8346" s="7">
        <f t="shared" si="952"/>
        <v>0</v>
      </c>
    </row>
    <row r="8347" spans="30:32" x14ac:dyDescent="0.25">
      <c r="AD8347" s="7" t="str">
        <f>IFERROR(VLOOKUP(J8347,'Chuyển Mã'!$B$3:$C$9,2,0),"")</f>
        <v/>
      </c>
      <c r="AE8347" s="7">
        <f t="shared" si="951"/>
        <v>0</v>
      </c>
      <c r="AF8347" s="7">
        <f t="shared" si="952"/>
        <v>0</v>
      </c>
    </row>
    <row r="8348" spans="30:32" x14ac:dyDescent="0.25">
      <c r="AD8348" s="7" t="str">
        <f>IFERROR(VLOOKUP(J8348,'Chuyển Mã'!$B$3:$C$9,2,0),"")</f>
        <v/>
      </c>
      <c r="AE8348" s="7">
        <f t="shared" si="951"/>
        <v>0</v>
      </c>
      <c r="AF8348" s="7">
        <f t="shared" si="952"/>
        <v>0</v>
      </c>
    </row>
    <row r="8349" spans="30:32" x14ac:dyDescent="0.25">
      <c r="AD8349" s="7" t="str">
        <f>IFERROR(VLOOKUP(J8349,'Chuyển Mã'!$B$3:$C$9,2,0),"")</f>
        <v/>
      </c>
      <c r="AE8349" s="7">
        <f t="shared" si="951"/>
        <v>0</v>
      </c>
      <c r="AF8349" s="7">
        <f t="shared" si="952"/>
        <v>0</v>
      </c>
    </row>
    <row r="8350" spans="30:32" x14ac:dyDescent="0.25">
      <c r="AD8350" s="7" t="str">
        <f>IFERROR(VLOOKUP(J8350,'Chuyển Mã'!$B$3:$C$9,2,0),"")</f>
        <v/>
      </c>
      <c r="AE8350" s="7">
        <f t="shared" si="951"/>
        <v>0</v>
      </c>
      <c r="AF8350" s="7">
        <f t="shared" si="952"/>
        <v>0</v>
      </c>
    </row>
    <row r="8351" spans="30:32" x14ac:dyDescent="0.25">
      <c r="AD8351" s="7" t="str">
        <f>IFERROR(VLOOKUP(J8351,'Chuyển Mã'!$B$3:$C$9,2,0),"")</f>
        <v/>
      </c>
      <c r="AE8351" s="7">
        <f t="shared" si="951"/>
        <v>0</v>
      </c>
      <c r="AF8351" s="7">
        <f t="shared" si="952"/>
        <v>0</v>
      </c>
    </row>
    <row r="8352" spans="30:32" x14ac:dyDescent="0.25">
      <c r="AD8352" s="7" t="str">
        <f>IFERROR(VLOOKUP(J8352,'Chuyển Mã'!$B$3:$C$9,2,0),"")</f>
        <v/>
      </c>
      <c r="AE8352" s="7">
        <f t="shared" si="951"/>
        <v>0</v>
      </c>
      <c r="AF8352" s="7">
        <f t="shared" si="952"/>
        <v>0</v>
      </c>
    </row>
    <row r="8353" spans="30:32" x14ac:dyDescent="0.25">
      <c r="AD8353" s="7" t="str">
        <f>IFERROR(VLOOKUP(J8353,'Chuyển Mã'!$B$3:$C$9,2,0),"")</f>
        <v/>
      </c>
      <c r="AE8353" s="7">
        <f t="shared" si="951"/>
        <v>0</v>
      </c>
      <c r="AF8353" s="7">
        <f t="shared" si="952"/>
        <v>0</v>
      </c>
    </row>
    <row r="8354" spans="30:32" x14ac:dyDescent="0.25">
      <c r="AD8354" s="7" t="str">
        <f>IFERROR(VLOOKUP(J8354,'Chuyển Mã'!$B$3:$C$9,2,0),"")</f>
        <v/>
      </c>
      <c r="AE8354" s="7">
        <f t="shared" si="951"/>
        <v>0</v>
      </c>
      <c r="AF8354" s="7">
        <f t="shared" si="952"/>
        <v>0</v>
      </c>
    </row>
    <row r="8355" spans="30:32" x14ac:dyDescent="0.25">
      <c r="AD8355" s="7" t="str">
        <f>IFERROR(VLOOKUP(J8355,'Chuyển Mã'!$B$3:$C$9,2,0),"")</f>
        <v/>
      </c>
      <c r="AE8355" s="7">
        <f t="shared" si="951"/>
        <v>0</v>
      </c>
      <c r="AF8355" s="7">
        <f t="shared" si="952"/>
        <v>0</v>
      </c>
    </row>
    <row r="8356" spans="30:32" x14ac:dyDescent="0.25">
      <c r="AD8356" s="7" t="str">
        <f>IFERROR(VLOOKUP(J8356,'Chuyển Mã'!$B$3:$C$9,2,0),"")</f>
        <v/>
      </c>
      <c r="AE8356" s="7">
        <f t="shared" si="951"/>
        <v>0</v>
      </c>
      <c r="AF8356" s="7">
        <f t="shared" si="952"/>
        <v>0</v>
      </c>
    </row>
    <row r="8357" spans="30:32" x14ac:dyDescent="0.25">
      <c r="AD8357" s="7" t="str">
        <f>IFERROR(VLOOKUP(J8357,'Chuyển Mã'!$B$3:$C$9,2,0),"")</f>
        <v/>
      </c>
      <c r="AE8357" s="7">
        <f t="shared" si="951"/>
        <v>0</v>
      </c>
      <c r="AF8357" s="7">
        <f t="shared" si="952"/>
        <v>0</v>
      </c>
    </row>
    <row r="8358" spans="30:32" x14ac:dyDescent="0.25">
      <c r="AD8358" s="7" t="str">
        <f>IFERROR(VLOOKUP(J8358,'Chuyển Mã'!$B$3:$C$9,2,0),"")</f>
        <v/>
      </c>
      <c r="AE8358" s="7">
        <f t="shared" si="951"/>
        <v>0</v>
      </c>
      <c r="AF8358" s="7">
        <f t="shared" si="952"/>
        <v>0</v>
      </c>
    </row>
    <row r="8359" spans="30:32" x14ac:dyDescent="0.25">
      <c r="AD8359" s="7" t="str">
        <f>IFERROR(VLOOKUP(J8359,'Chuyển Mã'!$B$3:$C$9,2,0),"")</f>
        <v/>
      </c>
      <c r="AE8359" s="7">
        <f t="shared" si="951"/>
        <v>0</v>
      </c>
      <c r="AF8359" s="7">
        <f t="shared" si="952"/>
        <v>0</v>
      </c>
    </row>
    <row r="8360" spans="30:32" x14ac:dyDescent="0.25">
      <c r="AD8360" s="7" t="str">
        <f>IFERROR(VLOOKUP(J8360,'Chuyển Mã'!$B$3:$C$9,2,0),"")</f>
        <v/>
      </c>
      <c r="AE8360" s="7">
        <f t="shared" si="951"/>
        <v>0</v>
      </c>
      <c r="AF8360" s="7">
        <f t="shared" si="952"/>
        <v>0</v>
      </c>
    </row>
    <row r="8361" spans="30:32" x14ac:dyDescent="0.25">
      <c r="AD8361" s="7" t="str">
        <f>IFERROR(VLOOKUP(J8361,'Chuyển Mã'!$B$3:$C$9,2,0),"")</f>
        <v/>
      </c>
      <c r="AE8361" s="7">
        <f t="shared" si="951"/>
        <v>0</v>
      </c>
      <c r="AF8361" s="7">
        <f t="shared" si="952"/>
        <v>0</v>
      </c>
    </row>
    <row r="8362" spans="30:32" x14ac:dyDescent="0.25">
      <c r="AD8362" s="7" t="str">
        <f>IFERROR(VLOOKUP(J8362,'Chuyển Mã'!$B$3:$C$9,2,0),"")</f>
        <v/>
      </c>
      <c r="AE8362" s="7">
        <f t="shared" si="951"/>
        <v>0</v>
      </c>
      <c r="AF8362" s="7">
        <f t="shared" si="952"/>
        <v>0</v>
      </c>
    </row>
    <row r="8363" spans="30:32" x14ac:dyDescent="0.25">
      <c r="AD8363" s="7" t="str">
        <f>IFERROR(VLOOKUP(J8363,'Chuyển Mã'!$B$3:$C$9,2,0),"")</f>
        <v/>
      </c>
      <c r="AE8363" s="7">
        <f t="shared" si="951"/>
        <v>0</v>
      </c>
      <c r="AF8363" s="7">
        <f t="shared" si="952"/>
        <v>0</v>
      </c>
    </row>
    <row r="8364" spans="30:32" x14ac:dyDescent="0.25">
      <c r="AD8364" s="7" t="str">
        <f>IFERROR(VLOOKUP(J8364,'Chuyển Mã'!$B$3:$C$9,2,0),"")</f>
        <v/>
      </c>
      <c r="AE8364" s="7">
        <f t="shared" si="951"/>
        <v>0</v>
      </c>
      <c r="AF8364" s="7">
        <f t="shared" si="952"/>
        <v>0</v>
      </c>
    </row>
    <row r="8365" spans="30:32" x14ac:dyDescent="0.25">
      <c r="AD8365" s="7" t="str">
        <f>IFERROR(VLOOKUP(J8365,'Chuyển Mã'!$B$3:$C$9,2,0),"")</f>
        <v/>
      </c>
      <c r="AE8365" s="7">
        <f t="shared" si="951"/>
        <v>0</v>
      </c>
      <c r="AF8365" s="7">
        <f t="shared" si="952"/>
        <v>0</v>
      </c>
    </row>
    <row r="8366" spans="30:32" x14ac:dyDescent="0.25">
      <c r="AD8366" s="7" t="str">
        <f>IFERROR(VLOOKUP(J8366,'Chuyển Mã'!$B$3:$C$9,2,0),"")</f>
        <v/>
      </c>
      <c r="AE8366" s="7">
        <f t="shared" si="951"/>
        <v>0</v>
      </c>
      <c r="AF8366" s="7">
        <f t="shared" si="952"/>
        <v>0</v>
      </c>
    </row>
    <row r="8367" spans="30:32" x14ac:dyDescent="0.25">
      <c r="AD8367" s="7" t="str">
        <f>IFERROR(VLOOKUP(J8367,'Chuyển Mã'!$B$3:$C$9,2,0),"")</f>
        <v/>
      </c>
      <c r="AE8367" s="7">
        <f t="shared" si="951"/>
        <v>0</v>
      </c>
      <c r="AF8367" s="7">
        <f t="shared" si="952"/>
        <v>0</v>
      </c>
    </row>
    <row r="8368" spans="30:32" x14ac:dyDescent="0.25">
      <c r="AD8368" s="7" t="str">
        <f>IFERROR(VLOOKUP(J8368,'Chuyển Mã'!$B$3:$C$9,2,0),"")</f>
        <v/>
      </c>
      <c r="AE8368" s="7">
        <f t="shared" si="951"/>
        <v>0</v>
      </c>
      <c r="AF8368" s="7">
        <f t="shared" si="952"/>
        <v>0</v>
      </c>
    </row>
    <row r="8369" spans="30:32" x14ac:dyDescent="0.25">
      <c r="AD8369" s="7" t="str">
        <f>IFERROR(VLOOKUP(J8369,'Chuyển Mã'!$B$3:$C$9,2,0),"")</f>
        <v/>
      </c>
      <c r="AE8369" s="7">
        <f t="shared" si="951"/>
        <v>0</v>
      </c>
      <c r="AF8369" s="7">
        <f t="shared" si="952"/>
        <v>0</v>
      </c>
    </row>
    <row r="8370" spans="30:32" x14ac:dyDescent="0.25">
      <c r="AD8370" s="7" t="str">
        <f>IFERROR(VLOOKUP(J8370,'Chuyển Mã'!$B$3:$C$9,2,0),"")</f>
        <v/>
      </c>
      <c r="AE8370" s="7">
        <f t="shared" si="951"/>
        <v>0</v>
      </c>
      <c r="AF8370" s="7">
        <f t="shared" si="952"/>
        <v>0</v>
      </c>
    </row>
    <row r="8371" spans="30:32" x14ac:dyDescent="0.25">
      <c r="AD8371" s="7" t="str">
        <f>IFERROR(VLOOKUP(J8371,'Chuyển Mã'!$B$3:$C$9,2,0),"")</f>
        <v/>
      </c>
      <c r="AE8371" s="7">
        <f t="shared" si="951"/>
        <v>0</v>
      </c>
      <c r="AF8371" s="7">
        <f t="shared" si="952"/>
        <v>0</v>
      </c>
    </row>
    <row r="8372" spans="30:32" x14ac:dyDescent="0.25">
      <c r="AD8372" s="7" t="str">
        <f>IFERROR(VLOOKUP(J8372,'Chuyển Mã'!$B$3:$C$9,2,0),"")</f>
        <v/>
      </c>
      <c r="AE8372" s="7">
        <f t="shared" si="951"/>
        <v>0</v>
      </c>
      <c r="AF8372" s="7">
        <f t="shared" si="952"/>
        <v>0</v>
      </c>
    </row>
    <row r="8373" spans="30:32" x14ac:dyDescent="0.25">
      <c r="AD8373" s="7" t="str">
        <f>IFERROR(VLOOKUP(J8373,'Chuyển Mã'!$B$3:$C$9,2,0),"")</f>
        <v/>
      </c>
      <c r="AE8373" s="7">
        <f t="shared" si="951"/>
        <v>0</v>
      </c>
      <c r="AF8373" s="7">
        <f t="shared" si="952"/>
        <v>0</v>
      </c>
    </row>
    <row r="8374" spans="30:32" x14ac:dyDescent="0.25">
      <c r="AD8374" s="7" t="str">
        <f>IFERROR(VLOOKUP(J8374,'Chuyển Mã'!$B$3:$C$9,2,0),"")</f>
        <v/>
      </c>
      <c r="AE8374" s="7">
        <f t="shared" si="951"/>
        <v>0</v>
      </c>
      <c r="AF8374" s="7">
        <f t="shared" si="952"/>
        <v>0</v>
      </c>
    </row>
    <row r="8375" spans="30:32" x14ac:dyDescent="0.25">
      <c r="AD8375" s="7" t="str">
        <f>IFERROR(VLOOKUP(J8375,'Chuyển Mã'!$B$3:$C$9,2,0),"")</f>
        <v/>
      </c>
      <c r="AE8375" s="7">
        <f t="shared" si="951"/>
        <v>0</v>
      </c>
      <c r="AF8375" s="7">
        <f t="shared" si="952"/>
        <v>0</v>
      </c>
    </row>
    <row r="8376" spans="30:32" x14ac:dyDescent="0.25">
      <c r="AD8376" s="7" t="str">
        <f>IFERROR(VLOOKUP(J8376,'Chuyển Mã'!$B$3:$C$9,2,0),"")</f>
        <v/>
      </c>
      <c r="AE8376" s="7">
        <f t="shared" si="951"/>
        <v>0</v>
      </c>
      <c r="AF8376" s="7">
        <f t="shared" si="952"/>
        <v>0</v>
      </c>
    </row>
    <row r="8377" spans="30:32" x14ac:dyDescent="0.25">
      <c r="AD8377" s="7" t="str">
        <f>IFERROR(VLOOKUP(J8377,'Chuyển Mã'!$B$3:$C$9,2,0),"")</f>
        <v/>
      </c>
      <c r="AE8377" s="7">
        <f t="shared" si="951"/>
        <v>0</v>
      </c>
      <c r="AF8377" s="7">
        <f t="shared" si="952"/>
        <v>0</v>
      </c>
    </row>
    <row r="8378" spans="30:32" x14ac:dyDescent="0.25">
      <c r="AD8378" s="7" t="str">
        <f>IFERROR(VLOOKUP(J8378,'Chuyển Mã'!$B$3:$C$9,2,0),"")</f>
        <v/>
      </c>
      <c r="AE8378" s="7">
        <f t="shared" si="951"/>
        <v>0</v>
      </c>
      <c r="AF8378" s="7">
        <f t="shared" si="952"/>
        <v>0</v>
      </c>
    </row>
    <row r="8379" spans="30:32" x14ac:dyDescent="0.25">
      <c r="AD8379" s="7" t="str">
        <f>IFERROR(VLOOKUP(J8379,'Chuyển Mã'!$B$3:$C$9,2,0),"")</f>
        <v/>
      </c>
      <c r="AE8379" s="7">
        <f t="shared" si="951"/>
        <v>0</v>
      </c>
      <c r="AF8379" s="7">
        <f t="shared" si="952"/>
        <v>0</v>
      </c>
    </row>
    <row r="8380" spans="30:32" x14ac:dyDescent="0.25">
      <c r="AD8380" s="7" t="str">
        <f>IFERROR(VLOOKUP(J8380,'Chuyển Mã'!$B$3:$C$9,2,0),"")</f>
        <v/>
      </c>
      <c r="AE8380" s="7">
        <f t="shared" si="951"/>
        <v>0</v>
      </c>
      <c r="AF8380" s="7">
        <f t="shared" si="952"/>
        <v>0</v>
      </c>
    </row>
    <row r="8381" spans="30:32" x14ac:dyDescent="0.25">
      <c r="AD8381" s="7" t="str">
        <f>IFERROR(VLOOKUP(J8381,'Chuyển Mã'!$B$3:$C$9,2,0),"")</f>
        <v/>
      </c>
      <c r="AE8381" s="7">
        <f t="shared" si="951"/>
        <v>0</v>
      </c>
      <c r="AF8381" s="7">
        <f t="shared" si="952"/>
        <v>0</v>
      </c>
    </row>
    <row r="8382" spans="30:32" x14ac:dyDescent="0.25">
      <c r="AD8382" s="7" t="str">
        <f>IFERROR(VLOOKUP(J8382,'Chuyển Mã'!$B$3:$C$9,2,0),"")</f>
        <v/>
      </c>
      <c r="AE8382" s="7">
        <f t="shared" si="951"/>
        <v>0</v>
      </c>
      <c r="AF8382" s="7">
        <f t="shared" si="952"/>
        <v>0</v>
      </c>
    </row>
    <row r="8383" spans="30:32" x14ac:dyDescent="0.25">
      <c r="AD8383" s="7" t="str">
        <f>IFERROR(VLOOKUP(J8383,'Chuyển Mã'!$B$3:$C$9,2,0),"")</f>
        <v/>
      </c>
      <c r="AE8383" s="7">
        <f t="shared" si="951"/>
        <v>0</v>
      </c>
      <c r="AF8383" s="7">
        <f t="shared" si="952"/>
        <v>0</v>
      </c>
    </row>
    <row r="8384" spans="30:32" x14ac:dyDescent="0.25">
      <c r="AD8384" s="7" t="str">
        <f>IFERROR(VLOOKUP(J8384,'Chuyển Mã'!$B$3:$C$9,2,0),"")</f>
        <v/>
      </c>
      <c r="AE8384" s="7">
        <f t="shared" si="951"/>
        <v>0</v>
      </c>
      <c r="AF8384" s="7">
        <f t="shared" si="952"/>
        <v>0</v>
      </c>
    </row>
    <row r="8385" spans="30:32" x14ac:dyDescent="0.25">
      <c r="AD8385" s="7" t="str">
        <f>IFERROR(VLOOKUP(J8385,'Chuyển Mã'!$B$3:$C$9,2,0),"")</f>
        <v/>
      </c>
      <c r="AE8385" s="7">
        <f t="shared" si="951"/>
        <v>0</v>
      </c>
      <c r="AF8385" s="7">
        <f t="shared" si="952"/>
        <v>0</v>
      </c>
    </row>
    <row r="8386" spans="30:32" x14ac:dyDescent="0.25">
      <c r="AD8386" s="7" t="str">
        <f>IFERROR(VLOOKUP(J8386,'Chuyển Mã'!$B$3:$C$9,2,0),"")</f>
        <v/>
      </c>
      <c r="AE8386" s="7">
        <f t="shared" si="951"/>
        <v>0</v>
      </c>
      <c r="AF8386" s="7">
        <f t="shared" si="952"/>
        <v>0</v>
      </c>
    </row>
    <row r="8387" spans="30:32" x14ac:dyDescent="0.25">
      <c r="AD8387" s="7" t="str">
        <f>IFERROR(VLOOKUP(J8387,'Chuyển Mã'!$B$3:$C$9,2,0),"")</f>
        <v/>
      </c>
      <c r="AE8387" s="7">
        <f t="shared" ref="AE8387:AE8450" si="953">IFERROR(L8387,"")</f>
        <v>0</v>
      </c>
      <c r="AF8387" s="7">
        <f t="shared" ref="AF8387:AF8450" si="954">R8387</f>
        <v>0</v>
      </c>
    </row>
    <row r="8388" spans="30:32" x14ac:dyDescent="0.25">
      <c r="AD8388" s="7" t="str">
        <f>IFERROR(VLOOKUP(J8388,'Chuyển Mã'!$B$3:$C$9,2,0),"")</f>
        <v/>
      </c>
      <c r="AE8388" s="7">
        <f t="shared" si="953"/>
        <v>0</v>
      </c>
      <c r="AF8388" s="7">
        <f t="shared" si="954"/>
        <v>0</v>
      </c>
    </row>
    <row r="8389" spans="30:32" x14ac:dyDescent="0.25">
      <c r="AD8389" s="7" t="str">
        <f>IFERROR(VLOOKUP(J8389,'Chuyển Mã'!$B$3:$C$9,2,0),"")</f>
        <v/>
      </c>
      <c r="AE8389" s="7">
        <f t="shared" si="953"/>
        <v>0</v>
      </c>
      <c r="AF8389" s="7">
        <f t="shared" si="954"/>
        <v>0</v>
      </c>
    </row>
    <row r="8390" spans="30:32" x14ac:dyDescent="0.25">
      <c r="AD8390" s="7" t="str">
        <f>IFERROR(VLOOKUP(J8390,'Chuyển Mã'!$B$3:$C$9,2,0),"")</f>
        <v/>
      </c>
      <c r="AE8390" s="7">
        <f t="shared" si="953"/>
        <v>0</v>
      </c>
      <c r="AF8390" s="7">
        <f t="shared" si="954"/>
        <v>0</v>
      </c>
    </row>
    <row r="8391" spans="30:32" x14ac:dyDescent="0.25">
      <c r="AD8391" s="7" t="str">
        <f>IFERROR(VLOOKUP(J8391,'Chuyển Mã'!$B$3:$C$9,2,0),"")</f>
        <v/>
      </c>
      <c r="AE8391" s="7">
        <f t="shared" si="953"/>
        <v>0</v>
      </c>
      <c r="AF8391" s="7">
        <f t="shared" si="954"/>
        <v>0</v>
      </c>
    </row>
    <row r="8392" spans="30:32" x14ac:dyDescent="0.25">
      <c r="AD8392" s="7" t="str">
        <f>IFERROR(VLOOKUP(J8392,'Chuyển Mã'!$B$3:$C$9,2,0),"")</f>
        <v/>
      </c>
      <c r="AE8392" s="7">
        <f t="shared" si="953"/>
        <v>0</v>
      </c>
      <c r="AF8392" s="7">
        <f t="shared" si="954"/>
        <v>0</v>
      </c>
    </row>
    <row r="8393" spans="30:32" x14ac:dyDescent="0.25">
      <c r="AD8393" s="7" t="str">
        <f>IFERROR(VLOOKUP(J8393,'Chuyển Mã'!$B$3:$C$9,2,0),"")</f>
        <v/>
      </c>
      <c r="AE8393" s="7">
        <f t="shared" si="953"/>
        <v>0</v>
      </c>
      <c r="AF8393" s="7">
        <f t="shared" si="954"/>
        <v>0</v>
      </c>
    </row>
    <row r="8394" spans="30:32" x14ac:dyDescent="0.25">
      <c r="AD8394" s="7" t="str">
        <f>IFERROR(VLOOKUP(J8394,'Chuyển Mã'!$B$3:$C$9,2,0),"")</f>
        <v/>
      </c>
      <c r="AE8394" s="7">
        <f t="shared" si="953"/>
        <v>0</v>
      </c>
      <c r="AF8394" s="7">
        <f t="shared" si="954"/>
        <v>0</v>
      </c>
    </row>
    <row r="8395" spans="30:32" x14ac:dyDescent="0.25">
      <c r="AD8395" s="7" t="str">
        <f>IFERROR(VLOOKUP(J8395,'Chuyển Mã'!$B$3:$C$9,2,0),"")</f>
        <v/>
      </c>
      <c r="AE8395" s="7">
        <f t="shared" si="953"/>
        <v>0</v>
      </c>
      <c r="AF8395" s="7">
        <f t="shared" si="954"/>
        <v>0</v>
      </c>
    </row>
    <row r="8396" spans="30:32" x14ac:dyDescent="0.25">
      <c r="AD8396" s="7" t="str">
        <f>IFERROR(VLOOKUP(J8396,'Chuyển Mã'!$B$3:$C$9,2,0),"")</f>
        <v/>
      </c>
      <c r="AE8396" s="7">
        <f t="shared" si="953"/>
        <v>0</v>
      </c>
      <c r="AF8396" s="7">
        <f t="shared" si="954"/>
        <v>0</v>
      </c>
    </row>
    <row r="8397" spans="30:32" x14ac:dyDescent="0.25">
      <c r="AD8397" s="7" t="str">
        <f>IFERROR(VLOOKUP(J8397,'Chuyển Mã'!$B$3:$C$9,2,0),"")</f>
        <v/>
      </c>
      <c r="AE8397" s="7">
        <f t="shared" si="953"/>
        <v>0</v>
      </c>
      <c r="AF8397" s="7">
        <f t="shared" si="954"/>
        <v>0</v>
      </c>
    </row>
    <row r="8398" spans="30:32" x14ac:dyDescent="0.25">
      <c r="AD8398" s="7" t="str">
        <f>IFERROR(VLOOKUP(J8398,'Chuyển Mã'!$B$3:$C$9,2,0),"")</f>
        <v/>
      </c>
      <c r="AE8398" s="7">
        <f t="shared" si="953"/>
        <v>0</v>
      </c>
      <c r="AF8398" s="7">
        <f t="shared" si="954"/>
        <v>0</v>
      </c>
    </row>
    <row r="8399" spans="30:32" x14ac:dyDescent="0.25">
      <c r="AD8399" s="7" t="str">
        <f>IFERROR(VLOOKUP(J8399,'Chuyển Mã'!$B$3:$C$9,2,0),"")</f>
        <v/>
      </c>
      <c r="AE8399" s="7">
        <f t="shared" si="953"/>
        <v>0</v>
      </c>
      <c r="AF8399" s="7">
        <f t="shared" si="954"/>
        <v>0</v>
      </c>
    </row>
    <row r="8400" spans="30:32" x14ac:dyDescent="0.25">
      <c r="AD8400" s="7" t="str">
        <f>IFERROR(VLOOKUP(J8400,'Chuyển Mã'!$B$3:$C$9,2,0),"")</f>
        <v/>
      </c>
      <c r="AE8400" s="7">
        <f t="shared" si="953"/>
        <v>0</v>
      </c>
      <c r="AF8400" s="7">
        <f t="shared" si="954"/>
        <v>0</v>
      </c>
    </row>
    <row r="8401" spans="30:32" x14ac:dyDescent="0.25">
      <c r="AD8401" s="7" t="str">
        <f>IFERROR(VLOOKUP(J8401,'Chuyển Mã'!$B$3:$C$9,2,0),"")</f>
        <v/>
      </c>
      <c r="AE8401" s="7">
        <f t="shared" si="953"/>
        <v>0</v>
      </c>
      <c r="AF8401" s="7">
        <f t="shared" si="954"/>
        <v>0</v>
      </c>
    </row>
    <row r="8402" spans="30:32" x14ac:dyDescent="0.25">
      <c r="AD8402" s="7" t="str">
        <f>IFERROR(VLOOKUP(J8402,'Chuyển Mã'!$B$3:$C$9,2,0),"")</f>
        <v/>
      </c>
      <c r="AE8402" s="7">
        <f t="shared" si="953"/>
        <v>0</v>
      </c>
      <c r="AF8402" s="7">
        <f t="shared" si="954"/>
        <v>0</v>
      </c>
    </row>
    <row r="8403" spans="30:32" x14ac:dyDescent="0.25">
      <c r="AD8403" s="7" t="str">
        <f>IFERROR(VLOOKUP(J8403,'Chuyển Mã'!$B$3:$C$9,2,0),"")</f>
        <v/>
      </c>
      <c r="AE8403" s="7">
        <f t="shared" si="953"/>
        <v>0</v>
      </c>
      <c r="AF8403" s="7">
        <f t="shared" si="954"/>
        <v>0</v>
      </c>
    </row>
    <row r="8404" spans="30:32" x14ac:dyDescent="0.25">
      <c r="AD8404" s="7" t="str">
        <f>IFERROR(VLOOKUP(J8404,'Chuyển Mã'!$B$3:$C$9,2,0),"")</f>
        <v/>
      </c>
      <c r="AE8404" s="7">
        <f t="shared" si="953"/>
        <v>0</v>
      </c>
      <c r="AF8404" s="7">
        <f t="shared" si="954"/>
        <v>0</v>
      </c>
    </row>
    <row r="8405" spans="30:32" x14ac:dyDescent="0.25">
      <c r="AD8405" s="7" t="str">
        <f>IFERROR(VLOOKUP(J8405,'Chuyển Mã'!$B$3:$C$9,2,0),"")</f>
        <v/>
      </c>
      <c r="AE8405" s="7">
        <f t="shared" si="953"/>
        <v>0</v>
      </c>
      <c r="AF8405" s="7">
        <f t="shared" si="954"/>
        <v>0</v>
      </c>
    </row>
    <row r="8406" spans="30:32" x14ac:dyDescent="0.25">
      <c r="AD8406" s="7" t="str">
        <f>IFERROR(VLOOKUP(J8406,'Chuyển Mã'!$B$3:$C$9,2,0),"")</f>
        <v/>
      </c>
      <c r="AE8406" s="7">
        <f t="shared" si="953"/>
        <v>0</v>
      </c>
      <c r="AF8406" s="7">
        <f t="shared" si="954"/>
        <v>0</v>
      </c>
    </row>
    <row r="8407" spans="30:32" x14ac:dyDescent="0.25">
      <c r="AD8407" s="7" t="str">
        <f>IFERROR(VLOOKUP(J8407,'Chuyển Mã'!$B$3:$C$9,2,0),"")</f>
        <v/>
      </c>
      <c r="AE8407" s="7">
        <f t="shared" si="953"/>
        <v>0</v>
      </c>
      <c r="AF8407" s="7">
        <f t="shared" si="954"/>
        <v>0</v>
      </c>
    </row>
    <row r="8408" spans="30:32" x14ac:dyDescent="0.25">
      <c r="AD8408" s="7" t="str">
        <f>IFERROR(VLOOKUP(J8408,'Chuyển Mã'!$B$3:$C$9,2,0),"")</f>
        <v/>
      </c>
      <c r="AE8408" s="7">
        <f t="shared" si="953"/>
        <v>0</v>
      </c>
      <c r="AF8408" s="7">
        <f t="shared" si="954"/>
        <v>0</v>
      </c>
    </row>
    <row r="8409" spans="30:32" x14ac:dyDescent="0.25">
      <c r="AD8409" s="7" t="str">
        <f>IFERROR(VLOOKUP(J8409,'Chuyển Mã'!$B$3:$C$9,2,0),"")</f>
        <v/>
      </c>
      <c r="AE8409" s="7">
        <f t="shared" si="953"/>
        <v>0</v>
      </c>
      <c r="AF8409" s="7">
        <f t="shared" si="954"/>
        <v>0</v>
      </c>
    </row>
    <row r="8410" spans="30:32" x14ac:dyDescent="0.25">
      <c r="AD8410" s="7" t="str">
        <f>IFERROR(VLOOKUP(J8410,'Chuyển Mã'!$B$3:$C$9,2,0),"")</f>
        <v/>
      </c>
      <c r="AE8410" s="7">
        <f t="shared" si="953"/>
        <v>0</v>
      </c>
      <c r="AF8410" s="7">
        <f t="shared" si="954"/>
        <v>0</v>
      </c>
    </row>
    <row r="8411" spans="30:32" x14ac:dyDescent="0.25">
      <c r="AD8411" s="7" t="str">
        <f>IFERROR(VLOOKUP(J8411,'Chuyển Mã'!$B$3:$C$9,2,0),"")</f>
        <v/>
      </c>
      <c r="AE8411" s="7">
        <f t="shared" si="953"/>
        <v>0</v>
      </c>
      <c r="AF8411" s="7">
        <f t="shared" si="954"/>
        <v>0</v>
      </c>
    </row>
    <row r="8412" spans="30:32" x14ac:dyDescent="0.25">
      <c r="AD8412" s="7" t="str">
        <f>IFERROR(VLOOKUP(J8412,'Chuyển Mã'!$B$3:$C$9,2,0),"")</f>
        <v/>
      </c>
      <c r="AE8412" s="7">
        <f t="shared" si="953"/>
        <v>0</v>
      </c>
      <c r="AF8412" s="7">
        <f t="shared" si="954"/>
        <v>0</v>
      </c>
    </row>
    <row r="8413" spans="30:32" x14ac:dyDescent="0.25">
      <c r="AD8413" s="7" t="str">
        <f>IFERROR(VLOOKUP(J8413,'Chuyển Mã'!$B$3:$C$9,2,0),"")</f>
        <v/>
      </c>
      <c r="AE8413" s="7">
        <f t="shared" si="953"/>
        <v>0</v>
      </c>
      <c r="AF8413" s="7">
        <f t="shared" si="954"/>
        <v>0</v>
      </c>
    </row>
    <row r="8414" spans="30:32" x14ac:dyDescent="0.25">
      <c r="AD8414" s="7" t="str">
        <f>IFERROR(VLOOKUP(J8414,'Chuyển Mã'!$B$3:$C$9,2,0),"")</f>
        <v/>
      </c>
      <c r="AE8414" s="7">
        <f t="shared" si="953"/>
        <v>0</v>
      </c>
      <c r="AF8414" s="7">
        <f t="shared" si="954"/>
        <v>0</v>
      </c>
    </row>
    <row r="8415" spans="30:32" x14ac:dyDescent="0.25">
      <c r="AD8415" s="7" t="str">
        <f>IFERROR(VLOOKUP(J8415,'Chuyển Mã'!$B$3:$C$9,2,0),"")</f>
        <v/>
      </c>
      <c r="AE8415" s="7">
        <f t="shared" si="953"/>
        <v>0</v>
      </c>
      <c r="AF8415" s="7">
        <f t="shared" si="954"/>
        <v>0</v>
      </c>
    </row>
    <row r="8416" spans="30:32" x14ac:dyDescent="0.25">
      <c r="AD8416" s="7" t="str">
        <f>IFERROR(VLOOKUP(J8416,'Chuyển Mã'!$B$3:$C$9,2,0),"")</f>
        <v/>
      </c>
      <c r="AE8416" s="7">
        <f t="shared" si="953"/>
        <v>0</v>
      </c>
      <c r="AF8416" s="7">
        <f t="shared" si="954"/>
        <v>0</v>
      </c>
    </row>
    <row r="8417" spans="30:32" x14ac:dyDescent="0.25">
      <c r="AD8417" s="7" t="str">
        <f>IFERROR(VLOOKUP(J8417,'Chuyển Mã'!$B$3:$C$9,2,0),"")</f>
        <v/>
      </c>
      <c r="AE8417" s="7">
        <f t="shared" si="953"/>
        <v>0</v>
      </c>
      <c r="AF8417" s="7">
        <f t="shared" si="954"/>
        <v>0</v>
      </c>
    </row>
    <row r="8418" spans="30:32" x14ac:dyDescent="0.25">
      <c r="AD8418" s="7" t="str">
        <f>IFERROR(VLOOKUP(J8418,'Chuyển Mã'!$B$3:$C$9,2,0),"")</f>
        <v/>
      </c>
      <c r="AE8418" s="7">
        <f t="shared" si="953"/>
        <v>0</v>
      </c>
      <c r="AF8418" s="7">
        <f t="shared" si="954"/>
        <v>0</v>
      </c>
    </row>
    <row r="8419" spans="30:32" x14ac:dyDescent="0.25">
      <c r="AD8419" s="7" t="str">
        <f>IFERROR(VLOOKUP(J8419,'Chuyển Mã'!$B$3:$C$9,2,0),"")</f>
        <v/>
      </c>
      <c r="AE8419" s="7">
        <f t="shared" si="953"/>
        <v>0</v>
      </c>
      <c r="AF8419" s="7">
        <f t="shared" si="954"/>
        <v>0</v>
      </c>
    </row>
    <row r="8420" spans="30:32" x14ac:dyDescent="0.25">
      <c r="AD8420" s="7" t="str">
        <f>IFERROR(VLOOKUP(J8420,'Chuyển Mã'!$B$3:$C$9,2,0),"")</f>
        <v/>
      </c>
      <c r="AE8420" s="7">
        <f t="shared" si="953"/>
        <v>0</v>
      </c>
      <c r="AF8420" s="7">
        <f t="shared" si="954"/>
        <v>0</v>
      </c>
    </row>
    <row r="8421" spans="30:32" x14ac:dyDescent="0.25">
      <c r="AD8421" s="7" t="str">
        <f>IFERROR(VLOOKUP(J8421,'Chuyển Mã'!$B$3:$C$9,2,0),"")</f>
        <v/>
      </c>
      <c r="AE8421" s="7">
        <f t="shared" si="953"/>
        <v>0</v>
      </c>
      <c r="AF8421" s="7">
        <f t="shared" si="954"/>
        <v>0</v>
      </c>
    </row>
    <row r="8422" spans="30:32" x14ac:dyDescent="0.25">
      <c r="AD8422" s="7" t="str">
        <f>IFERROR(VLOOKUP(J8422,'Chuyển Mã'!$B$3:$C$9,2,0),"")</f>
        <v/>
      </c>
      <c r="AE8422" s="7">
        <f t="shared" si="953"/>
        <v>0</v>
      </c>
      <c r="AF8422" s="7">
        <f t="shared" si="954"/>
        <v>0</v>
      </c>
    </row>
    <row r="8423" spans="30:32" x14ac:dyDescent="0.25">
      <c r="AD8423" s="7" t="str">
        <f>IFERROR(VLOOKUP(J8423,'Chuyển Mã'!$B$3:$C$9,2,0),"")</f>
        <v/>
      </c>
      <c r="AE8423" s="7">
        <f t="shared" si="953"/>
        <v>0</v>
      </c>
      <c r="AF8423" s="7">
        <f t="shared" si="954"/>
        <v>0</v>
      </c>
    </row>
    <row r="8424" spans="30:32" x14ac:dyDescent="0.25">
      <c r="AD8424" s="7" t="str">
        <f>IFERROR(VLOOKUP(J8424,'Chuyển Mã'!$B$3:$C$9,2,0),"")</f>
        <v/>
      </c>
      <c r="AE8424" s="7">
        <f t="shared" si="953"/>
        <v>0</v>
      </c>
      <c r="AF8424" s="7">
        <f t="shared" si="954"/>
        <v>0</v>
      </c>
    </row>
    <row r="8425" spans="30:32" x14ac:dyDescent="0.25">
      <c r="AD8425" s="7" t="str">
        <f>IFERROR(VLOOKUP(J8425,'Chuyển Mã'!$B$3:$C$9,2,0),"")</f>
        <v/>
      </c>
      <c r="AE8425" s="7">
        <f t="shared" si="953"/>
        <v>0</v>
      </c>
      <c r="AF8425" s="7">
        <f t="shared" si="954"/>
        <v>0</v>
      </c>
    </row>
    <row r="8426" spans="30:32" x14ac:dyDescent="0.25">
      <c r="AD8426" s="7" t="str">
        <f>IFERROR(VLOOKUP(J8426,'Chuyển Mã'!$B$3:$C$9,2,0),"")</f>
        <v/>
      </c>
      <c r="AE8426" s="7">
        <f t="shared" si="953"/>
        <v>0</v>
      </c>
      <c r="AF8426" s="7">
        <f t="shared" si="954"/>
        <v>0</v>
      </c>
    </row>
    <row r="8427" spans="30:32" x14ac:dyDescent="0.25">
      <c r="AD8427" s="7" t="str">
        <f>IFERROR(VLOOKUP(J8427,'Chuyển Mã'!$B$3:$C$9,2,0),"")</f>
        <v/>
      </c>
      <c r="AE8427" s="7">
        <f t="shared" si="953"/>
        <v>0</v>
      </c>
      <c r="AF8427" s="7">
        <f t="shared" si="954"/>
        <v>0</v>
      </c>
    </row>
    <row r="8428" spans="30:32" x14ac:dyDescent="0.25">
      <c r="AD8428" s="7" t="str">
        <f>IFERROR(VLOOKUP(J8428,'Chuyển Mã'!$B$3:$C$9,2,0),"")</f>
        <v/>
      </c>
      <c r="AE8428" s="7">
        <f t="shared" si="953"/>
        <v>0</v>
      </c>
      <c r="AF8428" s="7">
        <f t="shared" si="954"/>
        <v>0</v>
      </c>
    </row>
    <row r="8429" spans="30:32" x14ac:dyDescent="0.25">
      <c r="AD8429" s="7" t="str">
        <f>IFERROR(VLOOKUP(J8429,'Chuyển Mã'!$B$3:$C$9,2,0),"")</f>
        <v/>
      </c>
      <c r="AE8429" s="7">
        <f t="shared" si="953"/>
        <v>0</v>
      </c>
      <c r="AF8429" s="7">
        <f t="shared" si="954"/>
        <v>0</v>
      </c>
    </row>
    <row r="8430" spans="30:32" x14ac:dyDescent="0.25">
      <c r="AD8430" s="7" t="str">
        <f>IFERROR(VLOOKUP(J8430,'Chuyển Mã'!$B$3:$C$9,2,0),"")</f>
        <v/>
      </c>
      <c r="AE8430" s="7">
        <f t="shared" si="953"/>
        <v>0</v>
      </c>
      <c r="AF8430" s="7">
        <f t="shared" si="954"/>
        <v>0</v>
      </c>
    </row>
    <row r="8431" spans="30:32" x14ac:dyDescent="0.25">
      <c r="AD8431" s="7" t="str">
        <f>IFERROR(VLOOKUP(J8431,'Chuyển Mã'!$B$3:$C$9,2,0),"")</f>
        <v/>
      </c>
      <c r="AE8431" s="7">
        <f t="shared" si="953"/>
        <v>0</v>
      </c>
      <c r="AF8431" s="7">
        <f t="shared" si="954"/>
        <v>0</v>
      </c>
    </row>
    <row r="8432" spans="30:32" x14ac:dyDescent="0.25">
      <c r="AD8432" s="7" t="str">
        <f>IFERROR(VLOOKUP(J8432,'Chuyển Mã'!$B$3:$C$9,2,0),"")</f>
        <v/>
      </c>
      <c r="AE8432" s="7">
        <f t="shared" si="953"/>
        <v>0</v>
      </c>
      <c r="AF8432" s="7">
        <f t="shared" si="954"/>
        <v>0</v>
      </c>
    </row>
    <row r="8433" spans="30:32" x14ac:dyDescent="0.25">
      <c r="AD8433" s="7" t="str">
        <f>IFERROR(VLOOKUP(J8433,'Chuyển Mã'!$B$3:$C$9,2,0),"")</f>
        <v/>
      </c>
      <c r="AE8433" s="7">
        <f t="shared" si="953"/>
        <v>0</v>
      </c>
      <c r="AF8433" s="7">
        <f t="shared" si="954"/>
        <v>0</v>
      </c>
    </row>
    <row r="8434" spans="30:32" x14ac:dyDescent="0.25">
      <c r="AD8434" s="7" t="str">
        <f>IFERROR(VLOOKUP(J8434,'Chuyển Mã'!$B$3:$C$9,2,0),"")</f>
        <v/>
      </c>
      <c r="AE8434" s="7">
        <f t="shared" si="953"/>
        <v>0</v>
      </c>
      <c r="AF8434" s="7">
        <f t="shared" si="954"/>
        <v>0</v>
      </c>
    </row>
    <row r="8435" spans="30:32" x14ac:dyDescent="0.25">
      <c r="AD8435" s="7" t="str">
        <f>IFERROR(VLOOKUP(J8435,'Chuyển Mã'!$B$3:$C$9,2,0),"")</f>
        <v/>
      </c>
      <c r="AE8435" s="7">
        <f t="shared" si="953"/>
        <v>0</v>
      </c>
      <c r="AF8435" s="7">
        <f t="shared" si="954"/>
        <v>0</v>
      </c>
    </row>
    <row r="8436" spans="30:32" x14ac:dyDescent="0.25">
      <c r="AD8436" s="7" t="str">
        <f>IFERROR(VLOOKUP(J8436,'Chuyển Mã'!$B$3:$C$9,2,0),"")</f>
        <v/>
      </c>
      <c r="AE8436" s="7">
        <f t="shared" si="953"/>
        <v>0</v>
      </c>
      <c r="AF8436" s="7">
        <f t="shared" si="954"/>
        <v>0</v>
      </c>
    </row>
    <row r="8437" spans="30:32" x14ac:dyDescent="0.25">
      <c r="AD8437" s="7" t="str">
        <f>IFERROR(VLOOKUP(J8437,'Chuyển Mã'!$B$3:$C$9,2,0),"")</f>
        <v/>
      </c>
      <c r="AE8437" s="7">
        <f t="shared" si="953"/>
        <v>0</v>
      </c>
      <c r="AF8437" s="7">
        <f t="shared" si="954"/>
        <v>0</v>
      </c>
    </row>
    <row r="8438" spans="30:32" x14ac:dyDescent="0.25">
      <c r="AD8438" s="7" t="str">
        <f>IFERROR(VLOOKUP(J8438,'Chuyển Mã'!$B$3:$C$9,2,0),"")</f>
        <v/>
      </c>
      <c r="AE8438" s="7">
        <f t="shared" si="953"/>
        <v>0</v>
      </c>
      <c r="AF8438" s="7">
        <f t="shared" si="954"/>
        <v>0</v>
      </c>
    </row>
    <row r="8439" spans="30:32" x14ac:dyDescent="0.25">
      <c r="AD8439" s="7" t="str">
        <f>IFERROR(VLOOKUP(J8439,'Chuyển Mã'!$B$3:$C$9,2,0),"")</f>
        <v/>
      </c>
      <c r="AE8439" s="7">
        <f t="shared" si="953"/>
        <v>0</v>
      </c>
      <c r="AF8439" s="7">
        <f t="shared" si="954"/>
        <v>0</v>
      </c>
    </row>
    <row r="8440" spans="30:32" x14ac:dyDescent="0.25">
      <c r="AD8440" s="7" t="str">
        <f>IFERROR(VLOOKUP(J8440,'Chuyển Mã'!$B$3:$C$9,2,0),"")</f>
        <v/>
      </c>
      <c r="AE8440" s="7">
        <f t="shared" si="953"/>
        <v>0</v>
      </c>
      <c r="AF8440" s="7">
        <f t="shared" si="954"/>
        <v>0</v>
      </c>
    </row>
    <row r="8441" spans="30:32" x14ac:dyDescent="0.25">
      <c r="AD8441" s="7" t="str">
        <f>IFERROR(VLOOKUP(J8441,'Chuyển Mã'!$B$3:$C$9,2,0),"")</f>
        <v/>
      </c>
      <c r="AE8441" s="7">
        <f t="shared" si="953"/>
        <v>0</v>
      </c>
      <c r="AF8441" s="7">
        <f t="shared" si="954"/>
        <v>0</v>
      </c>
    </row>
    <row r="8442" spans="30:32" x14ac:dyDescent="0.25">
      <c r="AD8442" s="7" t="str">
        <f>IFERROR(VLOOKUP(J8442,'Chuyển Mã'!$B$3:$C$9,2,0),"")</f>
        <v/>
      </c>
      <c r="AE8442" s="7">
        <f t="shared" si="953"/>
        <v>0</v>
      </c>
      <c r="AF8442" s="7">
        <f t="shared" si="954"/>
        <v>0</v>
      </c>
    </row>
    <row r="8443" spans="30:32" x14ac:dyDescent="0.25">
      <c r="AD8443" s="7" t="str">
        <f>IFERROR(VLOOKUP(J8443,'Chuyển Mã'!$B$3:$C$9,2,0),"")</f>
        <v/>
      </c>
      <c r="AE8443" s="7">
        <f t="shared" si="953"/>
        <v>0</v>
      </c>
      <c r="AF8443" s="7">
        <f t="shared" si="954"/>
        <v>0</v>
      </c>
    </row>
    <row r="8444" spans="30:32" x14ac:dyDescent="0.25">
      <c r="AD8444" s="7" t="str">
        <f>IFERROR(VLOOKUP(J8444,'Chuyển Mã'!$B$3:$C$9,2,0),"")</f>
        <v/>
      </c>
      <c r="AE8444" s="7">
        <f t="shared" si="953"/>
        <v>0</v>
      </c>
      <c r="AF8444" s="7">
        <f t="shared" si="954"/>
        <v>0</v>
      </c>
    </row>
    <row r="8445" spans="30:32" x14ac:dyDescent="0.25">
      <c r="AD8445" s="7" t="str">
        <f>IFERROR(VLOOKUP(J8445,'Chuyển Mã'!$B$3:$C$9,2,0),"")</f>
        <v/>
      </c>
      <c r="AE8445" s="7">
        <f t="shared" si="953"/>
        <v>0</v>
      </c>
      <c r="AF8445" s="7">
        <f t="shared" si="954"/>
        <v>0</v>
      </c>
    </row>
    <row r="8446" spans="30:32" x14ac:dyDescent="0.25">
      <c r="AD8446" s="7" t="str">
        <f>IFERROR(VLOOKUP(J8446,'Chuyển Mã'!$B$3:$C$9,2,0),"")</f>
        <v/>
      </c>
      <c r="AE8446" s="7">
        <f t="shared" si="953"/>
        <v>0</v>
      </c>
      <c r="AF8446" s="7">
        <f t="shared" si="954"/>
        <v>0</v>
      </c>
    </row>
    <row r="8447" spans="30:32" x14ac:dyDescent="0.25">
      <c r="AD8447" s="7" t="str">
        <f>IFERROR(VLOOKUP(J8447,'Chuyển Mã'!$B$3:$C$9,2,0),"")</f>
        <v/>
      </c>
      <c r="AE8447" s="7">
        <f t="shared" si="953"/>
        <v>0</v>
      </c>
      <c r="AF8447" s="7">
        <f t="shared" si="954"/>
        <v>0</v>
      </c>
    </row>
    <row r="8448" spans="30:32" x14ac:dyDescent="0.25">
      <c r="AD8448" s="7" t="str">
        <f>IFERROR(VLOOKUP(J8448,'Chuyển Mã'!$B$3:$C$9,2,0),"")</f>
        <v/>
      </c>
      <c r="AE8448" s="7">
        <f t="shared" si="953"/>
        <v>0</v>
      </c>
      <c r="AF8448" s="7">
        <f t="shared" si="954"/>
        <v>0</v>
      </c>
    </row>
    <row r="8449" spans="30:32" x14ac:dyDescent="0.25">
      <c r="AD8449" s="7" t="str">
        <f>IFERROR(VLOOKUP(J8449,'Chuyển Mã'!$B$3:$C$9,2,0),"")</f>
        <v/>
      </c>
      <c r="AE8449" s="7">
        <f t="shared" si="953"/>
        <v>0</v>
      </c>
      <c r="AF8449" s="7">
        <f t="shared" si="954"/>
        <v>0</v>
      </c>
    </row>
    <row r="8450" spans="30:32" x14ac:dyDescent="0.25">
      <c r="AD8450" s="7" t="str">
        <f>IFERROR(VLOOKUP(J8450,'Chuyển Mã'!$B$3:$C$9,2,0),"")</f>
        <v/>
      </c>
      <c r="AE8450" s="7">
        <f t="shared" si="953"/>
        <v>0</v>
      </c>
      <c r="AF8450" s="7">
        <f t="shared" si="954"/>
        <v>0</v>
      </c>
    </row>
    <row r="8451" spans="30:32" x14ac:dyDescent="0.25">
      <c r="AD8451" s="7" t="str">
        <f>IFERROR(VLOOKUP(J8451,'Chuyển Mã'!$B$3:$C$9,2,0),"")</f>
        <v/>
      </c>
      <c r="AE8451" s="7">
        <f t="shared" ref="AE8451:AE8514" si="955">IFERROR(L8451,"")</f>
        <v>0</v>
      </c>
      <c r="AF8451" s="7">
        <f t="shared" ref="AF8451:AF8514" si="956">R8451</f>
        <v>0</v>
      </c>
    </row>
    <row r="8452" spans="30:32" x14ac:dyDescent="0.25">
      <c r="AD8452" s="7" t="str">
        <f>IFERROR(VLOOKUP(J8452,'Chuyển Mã'!$B$3:$C$9,2,0),"")</f>
        <v/>
      </c>
      <c r="AE8452" s="7">
        <f t="shared" si="955"/>
        <v>0</v>
      </c>
      <c r="AF8452" s="7">
        <f t="shared" si="956"/>
        <v>0</v>
      </c>
    </row>
    <row r="8453" spans="30:32" x14ac:dyDescent="0.25">
      <c r="AD8453" s="7" t="str">
        <f>IFERROR(VLOOKUP(J8453,'Chuyển Mã'!$B$3:$C$9,2,0),"")</f>
        <v/>
      </c>
      <c r="AE8453" s="7">
        <f t="shared" si="955"/>
        <v>0</v>
      </c>
      <c r="AF8453" s="7">
        <f t="shared" si="956"/>
        <v>0</v>
      </c>
    </row>
    <row r="8454" spans="30:32" x14ac:dyDescent="0.25">
      <c r="AD8454" s="7" t="str">
        <f>IFERROR(VLOOKUP(J8454,'Chuyển Mã'!$B$3:$C$9,2,0),"")</f>
        <v/>
      </c>
      <c r="AE8454" s="7">
        <f t="shared" si="955"/>
        <v>0</v>
      </c>
      <c r="AF8454" s="7">
        <f t="shared" si="956"/>
        <v>0</v>
      </c>
    </row>
    <row r="8455" spans="30:32" x14ac:dyDescent="0.25">
      <c r="AD8455" s="7" t="str">
        <f>IFERROR(VLOOKUP(J8455,'Chuyển Mã'!$B$3:$C$9,2,0),"")</f>
        <v/>
      </c>
      <c r="AE8455" s="7">
        <f t="shared" si="955"/>
        <v>0</v>
      </c>
      <c r="AF8455" s="7">
        <f t="shared" si="956"/>
        <v>0</v>
      </c>
    </row>
    <row r="8456" spans="30:32" x14ac:dyDescent="0.25">
      <c r="AD8456" s="7" t="str">
        <f>IFERROR(VLOOKUP(J8456,'Chuyển Mã'!$B$3:$C$9,2,0),"")</f>
        <v/>
      </c>
      <c r="AE8456" s="7">
        <f t="shared" si="955"/>
        <v>0</v>
      </c>
      <c r="AF8456" s="7">
        <f t="shared" si="956"/>
        <v>0</v>
      </c>
    </row>
    <row r="8457" spans="30:32" x14ac:dyDescent="0.25">
      <c r="AD8457" s="7" t="str">
        <f>IFERROR(VLOOKUP(J8457,'Chuyển Mã'!$B$3:$C$9,2,0),"")</f>
        <v/>
      </c>
      <c r="AE8457" s="7">
        <f t="shared" si="955"/>
        <v>0</v>
      </c>
      <c r="AF8457" s="7">
        <f t="shared" si="956"/>
        <v>0</v>
      </c>
    </row>
    <row r="8458" spans="30:32" x14ac:dyDescent="0.25">
      <c r="AD8458" s="7" t="str">
        <f>IFERROR(VLOOKUP(J8458,'Chuyển Mã'!$B$3:$C$9,2,0),"")</f>
        <v/>
      </c>
      <c r="AE8458" s="7">
        <f t="shared" si="955"/>
        <v>0</v>
      </c>
      <c r="AF8458" s="7">
        <f t="shared" si="956"/>
        <v>0</v>
      </c>
    </row>
    <row r="8459" spans="30:32" x14ac:dyDescent="0.25">
      <c r="AD8459" s="7" t="str">
        <f>IFERROR(VLOOKUP(J8459,'Chuyển Mã'!$B$3:$C$9,2,0),"")</f>
        <v/>
      </c>
      <c r="AE8459" s="7">
        <f t="shared" si="955"/>
        <v>0</v>
      </c>
      <c r="AF8459" s="7">
        <f t="shared" si="956"/>
        <v>0</v>
      </c>
    </row>
    <row r="8460" spans="30:32" x14ac:dyDescent="0.25">
      <c r="AD8460" s="7" t="str">
        <f>IFERROR(VLOOKUP(J8460,'Chuyển Mã'!$B$3:$C$9,2,0),"")</f>
        <v/>
      </c>
      <c r="AE8460" s="7">
        <f t="shared" si="955"/>
        <v>0</v>
      </c>
      <c r="AF8460" s="7">
        <f t="shared" si="956"/>
        <v>0</v>
      </c>
    </row>
    <row r="8461" spans="30:32" x14ac:dyDescent="0.25">
      <c r="AD8461" s="7" t="str">
        <f>IFERROR(VLOOKUP(J8461,'Chuyển Mã'!$B$3:$C$9,2,0),"")</f>
        <v/>
      </c>
      <c r="AE8461" s="7">
        <f t="shared" si="955"/>
        <v>0</v>
      </c>
      <c r="AF8461" s="7">
        <f t="shared" si="956"/>
        <v>0</v>
      </c>
    </row>
    <row r="8462" spans="30:32" x14ac:dyDescent="0.25">
      <c r="AD8462" s="7" t="str">
        <f>IFERROR(VLOOKUP(J8462,'Chuyển Mã'!$B$3:$C$9,2,0),"")</f>
        <v/>
      </c>
      <c r="AE8462" s="7">
        <f t="shared" si="955"/>
        <v>0</v>
      </c>
      <c r="AF8462" s="7">
        <f t="shared" si="956"/>
        <v>0</v>
      </c>
    </row>
    <row r="8463" spans="30:32" x14ac:dyDescent="0.25">
      <c r="AD8463" s="7" t="str">
        <f>IFERROR(VLOOKUP(J8463,'Chuyển Mã'!$B$3:$C$9,2,0),"")</f>
        <v/>
      </c>
      <c r="AE8463" s="7">
        <f t="shared" si="955"/>
        <v>0</v>
      </c>
      <c r="AF8463" s="7">
        <f t="shared" si="956"/>
        <v>0</v>
      </c>
    </row>
    <row r="8464" spans="30:32" x14ac:dyDescent="0.25">
      <c r="AD8464" s="7" t="str">
        <f>IFERROR(VLOOKUP(J8464,'Chuyển Mã'!$B$3:$C$9,2,0),"")</f>
        <v/>
      </c>
      <c r="AE8464" s="7">
        <f t="shared" si="955"/>
        <v>0</v>
      </c>
      <c r="AF8464" s="7">
        <f t="shared" si="956"/>
        <v>0</v>
      </c>
    </row>
    <row r="8465" spans="30:32" x14ac:dyDescent="0.25">
      <c r="AD8465" s="7" t="str">
        <f>IFERROR(VLOOKUP(J8465,'Chuyển Mã'!$B$3:$C$9,2,0),"")</f>
        <v/>
      </c>
      <c r="AE8465" s="7">
        <f t="shared" si="955"/>
        <v>0</v>
      </c>
      <c r="AF8465" s="7">
        <f t="shared" si="956"/>
        <v>0</v>
      </c>
    </row>
    <row r="8466" spans="30:32" x14ac:dyDescent="0.25">
      <c r="AD8466" s="7" t="str">
        <f>IFERROR(VLOOKUP(J8466,'Chuyển Mã'!$B$3:$C$9,2,0),"")</f>
        <v/>
      </c>
      <c r="AE8466" s="7">
        <f t="shared" si="955"/>
        <v>0</v>
      </c>
      <c r="AF8466" s="7">
        <f t="shared" si="956"/>
        <v>0</v>
      </c>
    </row>
    <row r="8467" spans="30:32" x14ac:dyDescent="0.25">
      <c r="AD8467" s="7" t="str">
        <f>IFERROR(VLOOKUP(J8467,'Chuyển Mã'!$B$3:$C$9,2,0),"")</f>
        <v/>
      </c>
      <c r="AE8467" s="7">
        <f t="shared" si="955"/>
        <v>0</v>
      </c>
      <c r="AF8467" s="7">
        <f t="shared" si="956"/>
        <v>0</v>
      </c>
    </row>
    <row r="8468" spans="30:32" x14ac:dyDescent="0.25">
      <c r="AD8468" s="7" t="str">
        <f>IFERROR(VLOOKUP(J8468,'Chuyển Mã'!$B$3:$C$9,2,0),"")</f>
        <v/>
      </c>
      <c r="AE8468" s="7">
        <f t="shared" si="955"/>
        <v>0</v>
      </c>
      <c r="AF8468" s="7">
        <f t="shared" si="956"/>
        <v>0</v>
      </c>
    </row>
    <row r="8469" spans="30:32" x14ac:dyDescent="0.25">
      <c r="AD8469" s="7" t="str">
        <f>IFERROR(VLOOKUP(J8469,'Chuyển Mã'!$B$3:$C$9,2,0),"")</f>
        <v/>
      </c>
      <c r="AE8469" s="7">
        <f t="shared" si="955"/>
        <v>0</v>
      </c>
      <c r="AF8469" s="7">
        <f t="shared" si="956"/>
        <v>0</v>
      </c>
    </row>
    <row r="8470" spans="30:32" x14ac:dyDescent="0.25">
      <c r="AD8470" s="7" t="str">
        <f>IFERROR(VLOOKUP(J8470,'Chuyển Mã'!$B$3:$C$9,2,0),"")</f>
        <v/>
      </c>
      <c r="AE8470" s="7">
        <f t="shared" si="955"/>
        <v>0</v>
      </c>
      <c r="AF8470" s="7">
        <f t="shared" si="956"/>
        <v>0</v>
      </c>
    </row>
    <row r="8471" spans="30:32" x14ac:dyDescent="0.25">
      <c r="AD8471" s="7" t="str">
        <f>IFERROR(VLOOKUP(J8471,'Chuyển Mã'!$B$3:$C$9,2,0),"")</f>
        <v/>
      </c>
      <c r="AE8471" s="7">
        <f t="shared" si="955"/>
        <v>0</v>
      </c>
      <c r="AF8471" s="7">
        <f t="shared" si="956"/>
        <v>0</v>
      </c>
    </row>
    <row r="8472" spans="30:32" x14ac:dyDescent="0.25">
      <c r="AD8472" s="7" t="str">
        <f>IFERROR(VLOOKUP(J8472,'Chuyển Mã'!$B$3:$C$9,2,0),"")</f>
        <v/>
      </c>
      <c r="AE8472" s="7">
        <f t="shared" si="955"/>
        <v>0</v>
      </c>
      <c r="AF8472" s="7">
        <f t="shared" si="956"/>
        <v>0</v>
      </c>
    </row>
    <row r="8473" spans="30:32" x14ac:dyDescent="0.25">
      <c r="AD8473" s="7" t="str">
        <f>IFERROR(VLOOKUP(J8473,'Chuyển Mã'!$B$3:$C$9,2,0),"")</f>
        <v/>
      </c>
      <c r="AE8473" s="7">
        <f t="shared" si="955"/>
        <v>0</v>
      </c>
      <c r="AF8473" s="7">
        <f t="shared" si="956"/>
        <v>0</v>
      </c>
    </row>
    <row r="8474" spans="30:32" x14ac:dyDescent="0.25">
      <c r="AD8474" s="7" t="str">
        <f>IFERROR(VLOOKUP(J8474,'Chuyển Mã'!$B$3:$C$9,2,0),"")</f>
        <v/>
      </c>
      <c r="AE8474" s="7">
        <f t="shared" si="955"/>
        <v>0</v>
      </c>
      <c r="AF8474" s="7">
        <f t="shared" si="956"/>
        <v>0</v>
      </c>
    </row>
    <row r="8475" spans="30:32" x14ac:dyDescent="0.25">
      <c r="AD8475" s="7" t="str">
        <f>IFERROR(VLOOKUP(J8475,'Chuyển Mã'!$B$3:$C$9,2,0),"")</f>
        <v/>
      </c>
      <c r="AE8475" s="7">
        <f t="shared" si="955"/>
        <v>0</v>
      </c>
      <c r="AF8475" s="7">
        <f t="shared" si="956"/>
        <v>0</v>
      </c>
    </row>
    <row r="8476" spans="30:32" x14ac:dyDescent="0.25">
      <c r="AD8476" s="7" t="str">
        <f>IFERROR(VLOOKUP(J8476,'Chuyển Mã'!$B$3:$C$9,2,0),"")</f>
        <v/>
      </c>
      <c r="AE8476" s="7">
        <f t="shared" si="955"/>
        <v>0</v>
      </c>
      <c r="AF8476" s="7">
        <f t="shared" si="956"/>
        <v>0</v>
      </c>
    </row>
    <row r="8477" spans="30:32" x14ac:dyDescent="0.25">
      <c r="AD8477" s="7" t="str">
        <f>IFERROR(VLOOKUP(J8477,'Chuyển Mã'!$B$3:$C$9,2,0),"")</f>
        <v/>
      </c>
      <c r="AE8477" s="7">
        <f t="shared" si="955"/>
        <v>0</v>
      </c>
      <c r="AF8477" s="7">
        <f t="shared" si="956"/>
        <v>0</v>
      </c>
    </row>
    <row r="8478" spans="30:32" x14ac:dyDescent="0.25">
      <c r="AD8478" s="7" t="str">
        <f>IFERROR(VLOOKUP(J8478,'Chuyển Mã'!$B$3:$C$9,2,0),"")</f>
        <v/>
      </c>
      <c r="AE8478" s="7">
        <f t="shared" si="955"/>
        <v>0</v>
      </c>
      <c r="AF8478" s="7">
        <f t="shared" si="956"/>
        <v>0</v>
      </c>
    </row>
    <row r="8479" spans="30:32" x14ac:dyDescent="0.25">
      <c r="AD8479" s="7" t="str">
        <f>IFERROR(VLOOKUP(J8479,'Chuyển Mã'!$B$3:$C$9,2,0),"")</f>
        <v/>
      </c>
      <c r="AE8479" s="7">
        <f t="shared" si="955"/>
        <v>0</v>
      </c>
      <c r="AF8479" s="7">
        <f t="shared" si="956"/>
        <v>0</v>
      </c>
    </row>
    <row r="8480" spans="30:32" x14ac:dyDescent="0.25">
      <c r="AD8480" s="7" t="str">
        <f>IFERROR(VLOOKUP(J8480,'Chuyển Mã'!$B$3:$C$9,2,0),"")</f>
        <v/>
      </c>
      <c r="AE8480" s="7">
        <f t="shared" si="955"/>
        <v>0</v>
      </c>
      <c r="AF8480" s="7">
        <f t="shared" si="956"/>
        <v>0</v>
      </c>
    </row>
    <row r="8481" spans="30:32" x14ac:dyDescent="0.25">
      <c r="AD8481" s="7" t="str">
        <f>IFERROR(VLOOKUP(J8481,'Chuyển Mã'!$B$3:$C$9,2,0),"")</f>
        <v/>
      </c>
      <c r="AE8481" s="7">
        <f t="shared" si="955"/>
        <v>0</v>
      </c>
      <c r="AF8481" s="7">
        <f t="shared" si="956"/>
        <v>0</v>
      </c>
    </row>
    <row r="8482" spans="30:32" x14ac:dyDescent="0.25">
      <c r="AD8482" s="7" t="str">
        <f>IFERROR(VLOOKUP(J8482,'Chuyển Mã'!$B$3:$C$9,2,0),"")</f>
        <v/>
      </c>
      <c r="AE8482" s="7">
        <f t="shared" si="955"/>
        <v>0</v>
      </c>
      <c r="AF8482" s="7">
        <f t="shared" si="956"/>
        <v>0</v>
      </c>
    </row>
    <row r="8483" spans="30:32" x14ac:dyDescent="0.25">
      <c r="AD8483" s="7" t="str">
        <f>IFERROR(VLOOKUP(J8483,'Chuyển Mã'!$B$3:$C$9,2,0),"")</f>
        <v/>
      </c>
      <c r="AE8483" s="7">
        <f t="shared" si="955"/>
        <v>0</v>
      </c>
      <c r="AF8483" s="7">
        <f t="shared" si="956"/>
        <v>0</v>
      </c>
    </row>
    <row r="8484" spans="30:32" x14ac:dyDescent="0.25">
      <c r="AD8484" s="7" t="str">
        <f>IFERROR(VLOOKUP(J8484,'Chuyển Mã'!$B$3:$C$9,2,0),"")</f>
        <v/>
      </c>
      <c r="AE8484" s="7">
        <f t="shared" si="955"/>
        <v>0</v>
      </c>
      <c r="AF8484" s="7">
        <f t="shared" si="956"/>
        <v>0</v>
      </c>
    </row>
    <row r="8485" spans="30:32" x14ac:dyDescent="0.25">
      <c r="AD8485" s="7" t="str">
        <f>IFERROR(VLOOKUP(J8485,'Chuyển Mã'!$B$3:$C$9,2,0),"")</f>
        <v/>
      </c>
      <c r="AE8485" s="7">
        <f t="shared" si="955"/>
        <v>0</v>
      </c>
      <c r="AF8485" s="7">
        <f t="shared" si="956"/>
        <v>0</v>
      </c>
    </row>
    <row r="8486" spans="30:32" x14ac:dyDescent="0.25">
      <c r="AD8486" s="7" t="str">
        <f>IFERROR(VLOOKUP(J8486,'Chuyển Mã'!$B$3:$C$9,2,0),"")</f>
        <v/>
      </c>
      <c r="AE8486" s="7">
        <f t="shared" si="955"/>
        <v>0</v>
      </c>
      <c r="AF8486" s="7">
        <f t="shared" si="956"/>
        <v>0</v>
      </c>
    </row>
    <row r="8487" spans="30:32" x14ac:dyDescent="0.25">
      <c r="AD8487" s="7" t="str">
        <f>IFERROR(VLOOKUP(J8487,'Chuyển Mã'!$B$3:$C$9,2,0),"")</f>
        <v/>
      </c>
      <c r="AE8487" s="7">
        <f t="shared" si="955"/>
        <v>0</v>
      </c>
      <c r="AF8487" s="7">
        <f t="shared" si="956"/>
        <v>0</v>
      </c>
    </row>
    <row r="8488" spans="30:32" x14ac:dyDescent="0.25">
      <c r="AD8488" s="7" t="str">
        <f>IFERROR(VLOOKUP(J8488,'Chuyển Mã'!$B$3:$C$9,2,0),"")</f>
        <v/>
      </c>
      <c r="AE8488" s="7">
        <f t="shared" si="955"/>
        <v>0</v>
      </c>
      <c r="AF8488" s="7">
        <f t="shared" si="956"/>
        <v>0</v>
      </c>
    </row>
    <row r="8489" spans="30:32" x14ac:dyDescent="0.25">
      <c r="AD8489" s="7" t="str">
        <f>IFERROR(VLOOKUP(J8489,'Chuyển Mã'!$B$3:$C$9,2,0),"")</f>
        <v/>
      </c>
      <c r="AE8489" s="7">
        <f t="shared" si="955"/>
        <v>0</v>
      </c>
      <c r="AF8489" s="7">
        <f t="shared" si="956"/>
        <v>0</v>
      </c>
    </row>
    <row r="8490" spans="30:32" x14ac:dyDescent="0.25">
      <c r="AD8490" s="7" t="str">
        <f>IFERROR(VLOOKUP(J8490,'Chuyển Mã'!$B$3:$C$9,2,0),"")</f>
        <v/>
      </c>
      <c r="AE8490" s="7">
        <f t="shared" si="955"/>
        <v>0</v>
      </c>
      <c r="AF8490" s="7">
        <f t="shared" si="956"/>
        <v>0</v>
      </c>
    </row>
    <row r="8491" spans="30:32" x14ac:dyDescent="0.25">
      <c r="AD8491" s="7" t="str">
        <f>IFERROR(VLOOKUP(J8491,'Chuyển Mã'!$B$3:$C$9,2,0),"")</f>
        <v/>
      </c>
      <c r="AE8491" s="7">
        <f t="shared" si="955"/>
        <v>0</v>
      </c>
      <c r="AF8491" s="7">
        <f t="shared" si="956"/>
        <v>0</v>
      </c>
    </row>
    <row r="8492" spans="30:32" x14ac:dyDescent="0.25">
      <c r="AD8492" s="7" t="str">
        <f>IFERROR(VLOOKUP(J8492,'Chuyển Mã'!$B$3:$C$9,2,0),"")</f>
        <v/>
      </c>
      <c r="AE8492" s="7">
        <f t="shared" si="955"/>
        <v>0</v>
      </c>
      <c r="AF8492" s="7">
        <f t="shared" si="956"/>
        <v>0</v>
      </c>
    </row>
    <row r="8493" spans="30:32" x14ac:dyDescent="0.25">
      <c r="AD8493" s="7" t="str">
        <f>IFERROR(VLOOKUP(J8493,'Chuyển Mã'!$B$3:$C$9,2,0),"")</f>
        <v/>
      </c>
      <c r="AE8493" s="7">
        <f t="shared" si="955"/>
        <v>0</v>
      </c>
      <c r="AF8493" s="7">
        <f t="shared" si="956"/>
        <v>0</v>
      </c>
    </row>
    <row r="8494" spans="30:32" x14ac:dyDescent="0.25">
      <c r="AD8494" s="7" t="str">
        <f>IFERROR(VLOOKUP(J8494,'Chuyển Mã'!$B$3:$C$9,2,0),"")</f>
        <v/>
      </c>
      <c r="AE8494" s="7">
        <f t="shared" si="955"/>
        <v>0</v>
      </c>
      <c r="AF8494" s="7">
        <f t="shared" si="956"/>
        <v>0</v>
      </c>
    </row>
    <row r="8495" spans="30:32" x14ac:dyDescent="0.25">
      <c r="AD8495" s="7" t="str">
        <f>IFERROR(VLOOKUP(J8495,'Chuyển Mã'!$B$3:$C$9,2,0),"")</f>
        <v/>
      </c>
      <c r="AE8495" s="7">
        <f t="shared" si="955"/>
        <v>0</v>
      </c>
      <c r="AF8495" s="7">
        <f t="shared" si="956"/>
        <v>0</v>
      </c>
    </row>
    <row r="8496" spans="30:32" x14ac:dyDescent="0.25">
      <c r="AD8496" s="7" t="str">
        <f>IFERROR(VLOOKUP(J8496,'Chuyển Mã'!$B$3:$C$9,2,0),"")</f>
        <v/>
      </c>
      <c r="AE8496" s="7">
        <f t="shared" si="955"/>
        <v>0</v>
      </c>
      <c r="AF8496" s="7">
        <f t="shared" si="956"/>
        <v>0</v>
      </c>
    </row>
    <row r="8497" spans="30:32" x14ac:dyDescent="0.25">
      <c r="AD8497" s="7" t="str">
        <f>IFERROR(VLOOKUP(J8497,'Chuyển Mã'!$B$3:$C$9,2,0),"")</f>
        <v/>
      </c>
      <c r="AE8497" s="7">
        <f t="shared" si="955"/>
        <v>0</v>
      </c>
      <c r="AF8497" s="7">
        <f t="shared" si="956"/>
        <v>0</v>
      </c>
    </row>
    <row r="8498" spans="30:32" x14ac:dyDescent="0.25">
      <c r="AD8498" s="7" t="str">
        <f>IFERROR(VLOOKUP(J8498,'Chuyển Mã'!$B$3:$C$9,2,0),"")</f>
        <v/>
      </c>
      <c r="AE8498" s="7">
        <f t="shared" si="955"/>
        <v>0</v>
      </c>
      <c r="AF8498" s="7">
        <f t="shared" si="956"/>
        <v>0</v>
      </c>
    </row>
    <row r="8499" spans="30:32" x14ac:dyDescent="0.25">
      <c r="AD8499" s="7" t="str">
        <f>IFERROR(VLOOKUP(J8499,'Chuyển Mã'!$B$3:$C$9,2,0),"")</f>
        <v/>
      </c>
      <c r="AE8499" s="7">
        <f t="shared" si="955"/>
        <v>0</v>
      </c>
      <c r="AF8499" s="7">
        <f t="shared" si="956"/>
        <v>0</v>
      </c>
    </row>
    <row r="8500" spans="30:32" x14ac:dyDescent="0.25">
      <c r="AD8500" s="7" t="str">
        <f>IFERROR(VLOOKUP(J8500,'Chuyển Mã'!$B$3:$C$9,2,0),"")</f>
        <v/>
      </c>
      <c r="AE8500" s="7">
        <f t="shared" si="955"/>
        <v>0</v>
      </c>
      <c r="AF8500" s="7">
        <f t="shared" si="956"/>
        <v>0</v>
      </c>
    </row>
    <row r="8501" spans="30:32" x14ac:dyDescent="0.25">
      <c r="AD8501" s="7" t="str">
        <f>IFERROR(VLOOKUP(J8501,'Chuyển Mã'!$B$3:$C$9,2,0),"")</f>
        <v/>
      </c>
      <c r="AE8501" s="7">
        <f t="shared" si="955"/>
        <v>0</v>
      </c>
      <c r="AF8501" s="7">
        <f t="shared" si="956"/>
        <v>0</v>
      </c>
    </row>
    <row r="8502" spans="30:32" x14ac:dyDescent="0.25">
      <c r="AD8502" s="7" t="str">
        <f>IFERROR(VLOOKUP(J8502,'Chuyển Mã'!$B$3:$C$9,2,0),"")</f>
        <v/>
      </c>
      <c r="AE8502" s="7">
        <f t="shared" si="955"/>
        <v>0</v>
      </c>
      <c r="AF8502" s="7">
        <f t="shared" si="956"/>
        <v>0</v>
      </c>
    </row>
    <row r="8503" spans="30:32" x14ac:dyDescent="0.25">
      <c r="AD8503" s="7" t="str">
        <f>IFERROR(VLOOKUP(J8503,'Chuyển Mã'!$B$3:$C$9,2,0),"")</f>
        <v/>
      </c>
      <c r="AE8503" s="7">
        <f t="shared" si="955"/>
        <v>0</v>
      </c>
      <c r="AF8503" s="7">
        <f t="shared" si="956"/>
        <v>0</v>
      </c>
    </row>
    <row r="8504" spans="30:32" x14ac:dyDescent="0.25">
      <c r="AD8504" s="7" t="str">
        <f>IFERROR(VLOOKUP(J8504,'Chuyển Mã'!$B$3:$C$9,2,0),"")</f>
        <v/>
      </c>
      <c r="AE8504" s="7">
        <f t="shared" si="955"/>
        <v>0</v>
      </c>
      <c r="AF8504" s="7">
        <f t="shared" si="956"/>
        <v>0</v>
      </c>
    </row>
    <row r="8505" spans="30:32" x14ac:dyDescent="0.25">
      <c r="AD8505" s="7" t="str">
        <f>IFERROR(VLOOKUP(J8505,'Chuyển Mã'!$B$3:$C$9,2,0),"")</f>
        <v/>
      </c>
      <c r="AE8505" s="7">
        <f t="shared" si="955"/>
        <v>0</v>
      </c>
      <c r="AF8505" s="7">
        <f t="shared" si="956"/>
        <v>0</v>
      </c>
    </row>
    <row r="8506" spans="30:32" x14ac:dyDescent="0.25">
      <c r="AD8506" s="7" t="str">
        <f>IFERROR(VLOOKUP(J8506,'Chuyển Mã'!$B$3:$C$9,2,0),"")</f>
        <v/>
      </c>
      <c r="AE8506" s="7">
        <f t="shared" si="955"/>
        <v>0</v>
      </c>
      <c r="AF8506" s="7">
        <f t="shared" si="956"/>
        <v>0</v>
      </c>
    </row>
    <row r="8507" spans="30:32" x14ac:dyDescent="0.25">
      <c r="AD8507" s="7" t="str">
        <f>IFERROR(VLOOKUP(J8507,'Chuyển Mã'!$B$3:$C$9,2,0),"")</f>
        <v/>
      </c>
      <c r="AE8507" s="7">
        <f t="shared" si="955"/>
        <v>0</v>
      </c>
      <c r="AF8507" s="7">
        <f t="shared" si="956"/>
        <v>0</v>
      </c>
    </row>
    <row r="8508" spans="30:32" x14ac:dyDescent="0.25">
      <c r="AD8508" s="7" t="str">
        <f>IFERROR(VLOOKUP(J8508,'Chuyển Mã'!$B$3:$C$9,2,0),"")</f>
        <v/>
      </c>
      <c r="AE8508" s="7">
        <f t="shared" si="955"/>
        <v>0</v>
      </c>
      <c r="AF8508" s="7">
        <f t="shared" si="956"/>
        <v>0</v>
      </c>
    </row>
    <row r="8509" spans="30:32" x14ac:dyDescent="0.25">
      <c r="AD8509" s="7" t="str">
        <f>IFERROR(VLOOKUP(J8509,'Chuyển Mã'!$B$3:$C$9,2,0),"")</f>
        <v/>
      </c>
      <c r="AE8509" s="7">
        <f t="shared" si="955"/>
        <v>0</v>
      </c>
      <c r="AF8509" s="7">
        <f t="shared" si="956"/>
        <v>0</v>
      </c>
    </row>
    <row r="8510" spans="30:32" x14ac:dyDescent="0.25">
      <c r="AD8510" s="7" t="str">
        <f>IFERROR(VLOOKUP(J8510,'Chuyển Mã'!$B$3:$C$9,2,0),"")</f>
        <v/>
      </c>
      <c r="AE8510" s="7">
        <f t="shared" si="955"/>
        <v>0</v>
      </c>
      <c r="AF8510" s="7">
        <f t="shared" si="956"/>
        <v>0</v>
      </c>
    </row>
    <row r="8511" spans="30:32" x14ac:dyDescent="0.25">
      <c r="AD8511" s="7" t="str">
        <f>IFERROR(VLOOKUP(J8511,'Chuyển Mã'!$B$3:$C$9,2,0),"")</f>
        <v/>
      </c>
      <c r="AE8511" s="7">
        <f t="shared" si="955"/>
        <v>0</v>
      </c>
      <c r="AF8511" s="7">
        <f t="shared" si="956"/>
        <v>0</v>
      </c>
    </row>
    <row r="8512" spans="30:32" x14ac:dyDescent="0.25">
      <c r="AD8512" s="7" t="str">
        <f>IFERROR(VLOOKUP(J8512,'Chuyển Mã'!$B$3:$C$9,2,0),"")</f>
        <v/>
      </c>
      <c r="AE8512" s="7">
        <f t="shared" si="955"/>
        <v>0</v>
      </c>
      <c r="AF8512" s="7">
        <f t="shared" si="956"/>
        <v>0</v>
      </c>
    </row>
    <row r="8513" spans="30:32" x14ac:dyDescent="0.25">
      <c r="AD8513" s="7" t="str">
        <f>IFERROR(VLOOKUP(J8513,'Chuyển Mã'!$B$3:$C$9,2,0),"")</f>
        <v/>
      </c>
      <c r="AE8513" s="7">
        <f t="shared" si="955"/>
        <v>0</v>
      </c>
      <c r="AF8513" s="7">
        <f t="shared" si="956"/>
        <v>0</v>
      </c>
    </row>
    <row r="8514" spans="30:32" x14ac:dyDescent="0.25">
      <c r="AD8514" s="7" t="str">
        <f>IFERROR(VLOOKUP(J8514,'Chuyển Mã'!$B$3:$C$9,2,0),"")</f>
        <v/>
      </c>
      <c r="AE8514" s="7">
        <f t="shared" si="955"/>
        <v>0</v>
      </c>
      <c r="AF8514" s="7">
        <f t="shared" si="956"/>
        <v>0</v>
      </c>
    </row>
    <row r="8515" spans="30:32" x14ac:dyDescent="0.25">
      <c r="AD8515" s="7" t="str">
        <f>IFERROR(VLOOKUP(J8515,'Chuyển Mã'!$B$3:$C$9,2,0),"")</f>
        <v/>
      </c>
      <c r="AE8515" s="7">
        <f t="shared" ref="AE8515:AE8578" si="957">IFERROR(L8515,"")</f>
        <v>0</v>
      </c>
      <c r="AF8515" s="7">
        <f t="shared" ref="AF8515:AF8578" si="958">R8515</f>
        <v>0</v>
      </c>
    </row>
    <row r="8516" spans="30:32" x14ac:dyDescent="0.25">
      <c r="AD8516" s="7" t="str">
        <f>IFERROR(VLOOKUP(J8516,'Chuyển Mã'!$B$3:$C$9,2,0),"")</f>
        <v/>
      </c>
      <c r="AE8516" s="7">
        <f t="shared" si="957"/>
        <v>0</v>
      </c>
      <c r="AF8516" s="7">
        <f t="shared" si="958"/>
        <v>0</v>
      </c>
    </row>
    <row r="8517" spans="30:32" x14ac:dyDescent="0.25">
      <c r="AD8517" s="7" t="str">
        <f>IFERROR(VLOOKUP(J8517,'Chuyển Mã'!$B$3:$C$9,2,0),"")</f>
        <v/>
      </c>
      <c r="AE8517" s="7">
        <f t="shared" si="957"/>
        <v>0</v>
      </c>
      <c r="AF8517" s="7">
        <f t="shared" si="958"/>
        <v>0</v>
      </c>
    </row>
    <row r="8518" spans="30:32" x14ac:dyDescent="0.25">
      <c r="AD8518" s="7" t="str">
        <f>IFERROR(VLOOKUP(J8518,'Chuyển Mã'!$B$3:$C$9,2,0),"")</f>
        <v/>
      </c>
      <c r="AE8518" s="7">
        <f t="shared" si="957"/>
        <v>0</v>
      </c>
      <c r="AF8518" s="7">
        <f t="shared" si="958"/>
        <v>0</v>
      </c>
    </row>
    <row r="8519" spans="30:32" x14ac:dyDescent="0.25">
      <c r="AD8519" s="7" t="str">
        <f>IFERROR(VLOOKUP(J8519,'Chuyển Mã'!$B$3:$C$9,2,0),"")</f>
        <v/>
      </c>
      <c r="AE8519" s="7">
        <f t="shared" si="957"/>
        <v>0</v>
      </c>
      <c r="AF8519" s="7">
        <f t="shared" si="958"/>
        <v>0</v>
      </c>
    </row>
    <row r="8520" spans="30:32" x14ac:dyDescent="0.25">
      <c r="AD8520" s="7" t="str">
        <f>IFERROR(VLOOKUP(J8520,'Chuyển Mã'!$B$3:$C$9,2,0),"")</f>
        <v/>
      </c>
      <c r="AE8520" s="7">
        <f t="shared" si="957"/>
        <v>0</v>
      </c>
      <c r="AF8520" s="7">
        <f t="shared" si="958"/>
        <v>0</v>
      </c>
    </row>
    <row r="8521" spans="30:32" x14ac:dyDescent="0.25">
      <c r="AD8521" s="7" t="str">
        <f>IFERROR(VLOOKUP(J8521,'Chuyển Mã'!$B$3:$C$9,2,0),"")</f>
        <v/>
      </c>
      <c r="AE8521" s="7">
        <f t="shared" si="957"/>
        <v>0</v>
      </c>
      <c r="AF8521" s="7">
        <f t="shared" si="958"/>
        <v>0</v>
      </c>
    </row>
    <row r="8522" spans="30:32" x14ac:dyDescent="0.25">
      <c r="AD8522" s="7" t="str">
        <f>IFERROR(VLOOKUP(J8522,'Chuyển Mã'!$B$3:$C$9,2,0),"")</f>
        <v/>
      </c>
      <c r="AE8522" s="7">
        <f t="shared" si="957"/>
        <v>0</v>
      </c>
      <c r="AF8522" s="7">
        <f t="shared" si="958"/>
        <v>0</v>
      </c>
    </row>
    <row r="8523" spans="30:32" x14ac:dyDescent="0.25">
      <c r="AD8523" s="7" t="str">
        <f>IFERROR(VLOOKUP(J8523,'Chuyển Mã'!$B$3:$C$9,2,0),"")</f>
        <v/>
      </c>
      <c r="AE8523" s="7">
        <f t="shared" si="957"/>
        <v>0</v>
      </c>
      <c r="AF8523" s="7">
        <f t="shared" si="958"/>
        <v>0</v>
      </c>
    </row>
    <row r="8524" spans="30:32" x14ac:dyDescent="0.25">
      <c r="AD8524" s="7" t="str">
        <f>IFERROR(VLOOKUP(J8524,'Chuyển Mã'!$B$3:$C$9,2,0),"")</f>
        <v/>
      </c>
      <c r="AE8524" s="7">
        <f t="shared" si="957"/>
        <v>0</v>
      </c>
      <c r="AF8524" s="7">
        <f t="shared" si="958"/>
        <v>0</v>
      </c>
    </row>
    <row r="8525" spans="30:32" x14ac:dyDescent="0.25">
      <c r="AD8525" s="7" t="str">
        <f>IFERROR(VLOOKUP(J8525,'Chuyển Mã'!$B$3:$C$9,2,0),"")</f>
        <v/>
      </c>
      <c r="AE8525" s="7">
        <f t="shared" si="957"/>
        <v>0</v>
      </c>
      <c r="AF8525" s="7">
        <f t="shared" si="958"/>
        <v>0</v>
      </c>
    </row>
    <row r="8526" spans="30:32" x14ac:dyDescent="0.25">
      <c r="AD8526" s="7" t="str">
        <f>IFERROR(VLOOKUP(J8526,'Chuyển Mã'!$B$3:$C$9,2,0),"")</f>
        <v/>
      </c>
      <c r="AE8526" s="7">
        <f t="shared" si="957"/>
        <v>0</v>
      </c>
      <c r="AF8526" s="7">
        <f t="shared" si="958"/>
        <v>0</v>
      </c>
    </row>
    <row r="8527" spans="30:32" x14ac:dyDescent="0.25">
      <c r="AD8527" s="7" t="str">
        <f>IFERROR(VLOOKUP(J8527,'Chuyển Mã'!$B$3:$C$9,2,0),"")</f>
        <v/>
      </c>
      <c r="AE8527" s="7">
        <f t="shared" si="957"/>
        <v>0</v>
      </c>
      <c r="AF8527" s="7">
        <f t="shared" si="958"/>
        <v>0</v>
      </c>
    </row>
    <row r="8528" spans="30:32" x14ac:dyDescent="0.25">
      <c r="AD8528" s="7" t="str">
        <f>IFERROR(VLOOKUP(J8528,'Chuyển Mã'!$B$3:$C$9,2,0),"")</f>
        <v/>
      </c>
      <c r="AE8528" s="7">
        <f t="shared" si="957"/>
        <v>0</v>
      </c>
      <c r="AF8528" s="7">
        <f t="shared" si="958"/>
        <v>0</v>
      </c>
    </row>
    <row r="8529" spans="30:32" x14ac:dyDescent="0.25">
      <c r="AD8529" s="7" t="str">
        <f>IFERROR(VLOOKUP(J8529,'Chuyển Mã'!$B$3:$C$9,2,0),"")</f>
        <v/>
      </c>
      <c r="AE8529" s="7">
        <f t="shared" si="957"/>
        <v>0</v>
      </c>
      <c r="AF8529" s="7">
        <f t="shared" si="958"/>
        <v>0</v>
      </c>
    </row>
    <row r="8530" spans="30:32" x14ac:dyDescent="0.25">
      <c r="AD8530" s="7" t="str">
        <f>IFERROR(VLOOKUP(J8530,'Chuyển Mã'!$B$3:$C$9,2,0),"")</f>
        <v/>
      </c>
      <c r="AE8530" s="7">
        <f t="shared" si="957"/>
        <v>0</v>
      </c>
      <c r="AF8530" s="7">
        <f t="shared" si="958"/>
        <v>0</v>
      </c>
    </row>
    <row r="8531" spans="30:32" x14ac:dyDescent="0.25">
      <c r="AD8531" s="7" t="str">
        <f>IFERROR(VLOOKUP(J8531,'Chuyển Mã'!$B$3:$C$9,2,0),"")</f>
        <v/>
      </c>
      <c r="AE8531" s="7">
        <f t="shared" si="957"/>
        <v>0</v>
      </c>
      <c r="AF8531" s="7">
        <f t="shared" si="958"/>
        <v>0</v>
      </c>
    </row>
    <row r="8532" spans="30:32" x14ac:dyDescent="0.25">
      <c r="AD8532" s="7" t="str">
        <f>IFERROR(VLOOKUP(J8532,'Chuyển Mã'!$B$3:$C$9,2,0),"")</f>
        <v/>
      </c>
      <c r="AE8532" s="7">
        <f t="shared" si="957"/>
        <v>0</v>
      </c>
      <c r="AF8532" s="7">
        <f t="shared" si="958"/>
        <v>0</v>
      </c>
    </row>
    <row r="8533" spans="30:32" x14ac:dyDescent="0.25">
      <c r="AD8533" s="7" t="str">
        <f>IFERROR(VLOOKUP(J8533,'Chuyển Mã'!$B$3:$C$9,2,0),"")</f>
        <v/>
      </c>
      <c r="AE8533" s="7">
        <f t="shared" si="957"/>
        <v>0</v>
      </c>
      <c r="AF8533" s="7">
        <f t="shared" si="958"/>
        <v>0</v>
      </c>
    </row>
    <row r="8534" spans="30:32" x14ac:dyDescent="0.25">
      <c r="AD8534" s="7" t="str">
        <f>IFERROR(VLOOKUP(J8534,'Chuyển Mã'!$B$3:$C$9,2,0),"")</f>
        <v/>
      </c>
      <c r="AE8534" s="7">
        <f t="shared" si="957"/>
        <v>0</v>
      </c>
      <c r="AF8534" s="7">
        <f t="shared" si="958"/>
        <v>0</v>
      </c>
    </row>
    <row r="8535" spans="30:32" x14ac:dyDescent="0.25">
      <c r="AD8535" s="7" t="str">
        <f>IFERROR(VLOOKUP(J8535,'Chuyển Mã'!$B$3:$C$9,2,0),"")</f>
        <v/>
      </c>
      <c r="AE8535" s="7">
        <f t="shared" si="957"/>
        <v>0</v>
      </c>
      <c r="AF8535" s="7">
        <f t="shared" si="958"/>
        <v>0</v>
      </c>
    </row>
    <row r="8536" spans="30:32" x14ac:dyDescent="0.25">
      <c r="AD8536" s="7" t="str">
        <f>IFERROR(VLOOKUP(J8536,'Chuyển Mã'!$B$3:$C$9,2,0),"")</f>
        <v/>
      </c>
      <c r="AE8536" s="7">
        <f t="shared" si="957"/>
        <v>0</v>
      </c>
      <c r="AF8536" s="7">
        <f t="shared" si="958"/>
        <v>0</v>
      </c>
    </row>
    <row r="8537" spans="30:32" x14ac:dyDescent="0.25">
      <c r="AD8537" s="7" t="str">
        <f>IFERROR(VLOOKUP(J8537,'Chuyển Mã'!$B$3:$C$9,2,0),"")</f>
        <v/>
      </c>
      <c r="AE8537" s="7">
        <f t="shared" si="957"/>
        <v>0</v>
      </c>
      <c r="AF8537" s="7">
        <f t="shared" si="958"/>
        <v>0</v>
      </c>
    </row>
    <row r="8538" spans="30:32" x14ac:dyDescent="0.25">
      <c r="AD8538" s="7" t="str">
        <f>IFERROR(VLOOKUP(J8538,'Chuyển Mã'!$B$3:$C$9,2,0),"")</f>
        <v/>
      </c>
      <c r="AE8538" s="7">
        <f t="shared" si="957"/>
        <v>0</v>
      </c>
      <c r="AF8538" s="7">
        <f t="shared" si="958"/>
        <v>0</v>
      </c>
    </row>
    <row r="8539" spans="30:32" x14ac:dyDescent="0.25">
      <c r="AD8539" s="7" t="str">
        <f>IFERROR(VLOOKUP(J8539,'Chuyển Mã'!$B$3:$C$9,2,0),"")</f>
        <v/>
      </c>
      <c r="AE8539" s="7">
        <f t="shared" si="957"/>
        <v>0</v>
      </c>
      <c r="AF8539" s="7">
        <f t="shared" si="958"/>
        <v>0</v>
      </c>
    </row>
    <row r="8540" spans="30:32" x14ac:dyDescent="0.25">
      <c r="AD8540" s="7" t="str">
        <f>IFERROR(VLOOKUP(J8540,'Chuyển Mã'!$B$3:$C$9,2,0),"")</f>
        <v/>
      </c>
      <c r="AE8540" s="7">
        <f t="shared" si="957"/>
        <v>0</v>
      </c>
      <c r="AF8540" s="7">
        <f t="shared" si="958"/>
        <v>0</v>
      </c>
    </row>
    <row r="8541" spans="30:32" x14ac:dyDescent="0.25">
      <c r="AD8541" s="7" t="str">
        <f>IFERROR(VLOOKUP(J8541,'Chuyển Mã'!$B$3:$C$9,2,0),"")</f>
        <v/>
      </c>
      <c r="AE8541" s="7">
        <f t="shared" si="957"/>
        <v>0</v>
      </c>
      <c r="AF8541" s="7">
        <f t="shared" si="958"/>
        <v>0</v>
      </c>
    </row>
    <row r="8542" spans="30:32" x14ac:dyDescent="0.25">
      <c r="AD8542" s="7" t="str">
        <f>IFERROR(VLOOKUP(J8542,'Chuyển Mã'!$B$3:$C$9,2,0),"")</f>
        <v/>
      </c>
      <c r="AE8542" s="7">
        <f t="shared" si="957"/>
        <v>0</v>
      </c>
      <c r="AF8542" s="7">
        <f t="shared" si="958"/>
        <v>0</v>
      </c>
    </row>
    <row r="8543" spans="30:32" x14ac:dyDescent="0.25">
      <c r="AD8543" s="7" t="str">
        <f>IFERROR(VLOOKUP(J8543,'Chuyển Mã'!$B$3:$C$9,2,0),"")</f>
        <v/>
      </c>
      <c r="AE8543" s="7">
        <f t="shared" si="957"/>
        <v>0</v>
      </c>
      <c r="AF8543" s="7">
        <f t="shared" si="958"/>
        <v>0</v>
      </c>
    </row>
    <row r="8544" spans="30:32" x14ac:dyDescent="0.25">
      <c r="AD8544" s="7" t="str">
        <f>IFERROR(VLOOKUP(J8544,'Chuyển Mã'!$B$3:$C$9,2,0),"")</f>
        <v/>
      </c>
      <c r="AE8544" s="7">
        <f t="shared" si="957"/>
        <v>0</v>
      </c>
      <c r="AF8544" s="7">
        <f t="shared" si="958"/>
        <v>0</v>
      </c>
    </row>
    <row r="8545" spans="30:32" x14ac:dyDescent="0.25">
      <c r="AD8545" s="7" t="str">
        <f>IFERROR(VLOOKUP(J8545,'Chuyển Mã'!$B$3:$C$9,2,0),"")</f>
        <v/>
      </c>
      <c r="AE8545" s="7">
        <f t="shared" si="957"/>
        <v>0</v>
      </c>
      <c r="AF8545" s="7">
        <f t="shared" si="958"/>
        <v>0</v>
      </c>
    </row>
    <row r="8546" spans="30:32" x14ac:dyDescent="0.25">
      <c r="AD8546" s="7" t="str">
        <f>IFERROR(VLOOKUP(J8546,'Chuyển Mã'!$B$3:$C$9,2,0),"")</f>
        <v/>
      </c>
      <c r="AE8546" s="7">
        <f t="shared" si="957"/>
        <v>0</v>
      </c>
      <c r="AF8546" s="7">
        <f t="shared" si="958"/>
        <v>0</v>
      </c>
    </row>
    <row r="8547" spans="30:32" x14ac:dyDescent="0.25">
      <c r="AD8547" s="7" t="str">
        <f>IFERROR(VLOOKUP(J8547,'Chuyển Mã'!$B$3:$C$9,2,0),"")</f>
        <v/>
      </c>
      <c r="AE8547" s="7">
        <f t="shared" si="957"/>
        <v>0</v>
      </c>
      <c r="AF8547" s="7">
        <f t="shared" si="958"/>
        <v>0</v>
      </c>
    </row>
    <row r="8548" spans="30:32" x14ac:dyDescent="0.25">
      <c r="AD8548" s="7" t="str">
        <f>IFERROR(VLOOKUP(J8548,'Chuyển Mã'!$B$3:$C$9,2,0),"")</f>
        <v/>
      </c>
      <c r="AE8548" s="7">
        <f t="shared" si="957"/>
        <v>0</v>
      </c>
      <c r="AF8548" s="7">
        <f t="shared" si="958"/>
        <v>0</v>
      </c>
    </row>
    <row r="8549" spans="30:32" x14ac:dyDescent="0.25">
      <c r="AD8549" s="7" t="str">
        <f>IFERROR(VLOOKUP(J8549,'Chuyển Mã'!$B$3:$C$9,2,0),"")</f>
        <v/>
      </c>
      <c r="AE8549" s="7">
        <f t="shared" si="957"/>
        <v>0</v>
      </c>
      <c r="AF8549" s="7">
        <f t="shared" si="958"/>
        <v>0</v>
      </c>
    </row>
    <row r="8550" spans="30:32" x14ac:dyDescent="0.25">
      <c r="AD8550" s="7" t="str">
        <f>IFERROR(VLOOKUP(J8550,'Chuyển Mã'!$B$3:$C$9,2,0),"")</f>
        <v/>
      </c>
      <c r="AE8550" s="7">
        <f t="shared" si="957"/>
        <v>0</v>
      </c>
      <c r="AF8550" s="7">
        <f t="shared" si="958"/>
        <v>0</v>
      </c>
    </row>
    <row r="8551" spans="30:32" x14ac:dyDescent="0.25">
      <c r="AD8551" s="7" t="str">
        <f>IFERROR(VLOOKUP(J8551,'Chuyển Mã'!$B$3:$C$9,2,0),"")</f>
        <v/>
      </c>
      <c r="AE8551" s="7">
        <f t="shared" si="957"/>
        <v>0</v>
      </c>
      <c r="AF8551" s="7">
        <f t="shared" si="958"/>
        <v>0</v>
      </c>
    </row>
    <row r="8552" spans="30:32" x14ac:dyDescent="0.25">
      <c r="AD8552" s="7" t="str">
        <f>IFERROR(VLOOKUP(J8552,'Chuyển Mã'!$B$3:$C$9,2,0),"")</f>
        <v/>
      </c>
      <c r="AE8552" s="7">
        <f t="shared" si="957"/>
        <v>0</v>
      </c>
      <c r="AF8552" s="7">
        <f t="shared" si="958"/>
        <v>0</v>
      </c>
    </row>
    <row r="8553" spans="30:32" x14ac:dyDescent="0.25">
      <c r="AD8553" s="7" t="str">
        <f>IFERROR(VLOOKUP(J8553,'Chuyển Mã'!$B$3:$C$9,2,0),"")</f>
        <v/>
      </c>
      <c r="AE8553" s="7">
        <f t="shared" si="957"/>
        <v>0</v>
      </c>
      <c r="AF8553" s="7">
        <f t="shared" si="958"/>
        <v>0</v>
      </c>
    </row>
    <row r="8554" spans="30:32" x14ac:dyDescent="0.25">
      <c r="AD8554" s="7" t="str">
        <f>IFERROR(VLOOKUP(J8554,'Chuyển Mã'!$B$3:$C$9,2,0),"")</f>
        <v/>
      </c>
      <c r="AE8554" s="7">
        <f t="shared" si="957"/>
        <v>0</v>
      </c>
      <c r="AF8554" s="7">
        <f t="shared" si="958"/>
        <v>0</v>
      </c>
    </row>
    <row r="8555" spans="30:32" x14ac:dyDescent="0.25">
      <c r="AD8555" s="7" t="str">
        <f>IFERROR(VLOOKUP(J8555,'Chuyển Mã'!$B$3:$C$9,2,0),"")</f>
        <v/>
      </c>
      <c r="AE8555" s="7">
        <f t="shared" si="957"/>
        <v>0</v>
      </c>
      <c r="AF8555" s="7">
        <f t="shared" si="958"/>
        <v>0</v>
      </c>
    </row>
    <row r="8556" spans="30:32" x14ac:dyDescent="0.25">
      <c r="AD8556" s="7" t="str">
        <f>IFERROR(VLOOKUP(J8556,'Chuyển Mã'!$B$3:$C$9,2,0),"")</f>
        <v/>
      </c>
      <c r="AE8556" s="7">
        <f t="shared" si="957"/>
        <v>0</v>
      </c>
      <c r="AF8556" s="7">
        <f t="shared" si="958"/>
        <v>0</v>
      </c>
    </row>
    <row r="8557" spans="30:32" x14ac:dyDescent="0.25">
      <c r="AD8557" s="7" t="str">
        <f>IFERROR(VLOOKUP(J8557,'Chuyển Mã'!$B$3:$C$9,2,0),"")</f>
        <v/>
      </c>
      <c r="AE8557" s="7">
        <f t="shared" si="957"/>
        <v>0</v>
      </c>
      <c r="AF8557" s="7">
        <f t="shared" si="958"/>
        <v>0</v>
      </c>
    </row>
    <row r="8558" spans="30:32" x14ac:dyDescent="0.25">
      <c r="AD8558" s="7" t="str">
        <f>IFERROR(VLOOKUP(J8558,'Chuyển Mã'!$B$3:$C$9,2,0),"")</f>
        <v/>
      </c>
      <c r="AE8558" s="7">
        <f t="shared" si="957"/>
        <v>0</v>
      </c>
      <c r="AF8558" s="7">
        <f t="shared" si="958"/>
        <v>0</v>
      </c>
    </row>
    <row r="8559" spans="30:32" x14ac:dyDescent="0.25">
      <c r="AD8559" s="7" t="str">
        <f>IFERROR(VLOOKUP(J8559,'Chuyển Mã'!$B$3:$C$9,2,0),"")</f>
        <v/>
      </c>
      <c r="AE8559" s="7">
        <f t="shared" si="957"/>
        <v>0</v>
      </c>
      <c r="AF8559" s="7">
        <f t="shared" si="958"/>
        <v>0</v>
      </c>
    </row>
    <row r="8560" spans="30:32" x14ac:dyDescent="0.25">
      <c r="AD8560" s="7" t="str">
        <f>IFERROR(VLOOKUP(J8560,'Chuyển Mã'!$B$3:$C$9,2,0),"")</f>
        <v/>
      </c>
      <c r="AE8560" s="7">
        <f t="shared" si="957"/>
        <v>0</v>
      </c>
      <c r="AF8560" s="7">
        <f t="shared" si="958"/>
        <v>0</v>
      </c>
    </row>
    <row r="8561" spans="30:32" x14ac:dyDescent="0.25">
      <c r="AD8561" s="7" t="str">
        <f>IFERROR(VLOOKUP(J8561,'Chuyển Mã'!$B$3:$C$9,2,0),"")</f>
        <v/>
      </c>
      <c r="AE8561" s="7">
        <f t="shared" si="957"/>
        <v>0</v>
      </c>
      <c r="AF8561" s="7">
        <f t="shared" si="958"/>
        <v>0</v>
      </c>
    </row>
    <row r="8562" spans="30:32" x14ac:dyDescent="0.25">
      <c r="AD8562" s="7" t="str">
        <f>IFERROR(VLOOKUP(J8562,'Chuyển Mã'!$B$3:$C$9,2,0),"")</f>
        <v/>
      </c>
      <c r="AE8562" s="7">
        <f t="shared" si="957"/>
        <v>0</v>
      </c>
      <c r="AF8562" s="7">
        <f t="shared" si="958"/>
        <v>0</v>
      </c>
    </row>
    <row r="8563" spans="30:32" x14ac:dyDescent="0.25">
      <c r="AD8563" s="7" t="str">
        <f>IFERROR(VLOOKUP(J8563,'Chuyển Mã'!$B$3:$C$9,2,0),"")</f>
        <v/>
      </c>
      <c r="AE8563" s="7">
        <f t="shared" si="957"/>
        <v>0</v>
      </c>
      <c r="AF8563" s="7">
        <f t="shared" si="958"/>
        <v>0</v>
      </c>
    </row>
    <row r="8564" spans="30:32" x14ac:dyDescent="0.25">
      <c r="AD8564" s="7" t="str">
        <f>IFERROR(VLOOKUP(J8564,'Chuyển Mã'!$B$3:$C$9,2,0),"")</f>
        <v/>
      </c>
      <c r="AE8564" s="7">
        <f t="shared" si="957"/>
        <v>0</v>
      </c>
      <c r="AF8564" s="7">
        <f t="shared" si="958"/>
        <v>0</v>
      </c>
    </row>
    <row r="8565" spans="30:32" x14ac:dyDescent="0.25">
      <c r="AD8565" s="7" t="str">
        <f>IFERROR(VLOOKUP(J8565,'Chuyển Mã'!$B$3:$C$9,2,0),"")</f>
        <v/>
      </c>
      <c r="AE8565" s="7">
        <f t="shared" si="957"/>
        <v>0</v>
      </c>
      <c r="AF8565" s="7">
        <f t="shared" si="958"/>
        <v>0</v>
      </c>
    </row>
    <row r="8566" spans="30:32" x14ac:dyDescent="0.25">
      <c r="AD8566" s="7" t="str">
        <f>IFERROR(VLOOKUP(J8566,'Chuyển Mã'!$B$3:$C$9,2,0),"")</f>
        <v/>
      </c>
      <c r="AE8566" s="7">
        <f t="shared" si="957"/>
        <v>0</v>
      </c>
      <c r="AF8566" s="7">
        <f t="shared" si="958"/>
        <v>0</v>
      </c>
    </row>
    <row r="8567" spans="30:32" x14ac:dyDescent="0.25">
      <c r="AD8567" s="7" t="str">
        <f>IFERROR(VLOOKUP(J8567,'Chuyển Mã'!$B$3:$C$9,2,0),"")</f>
        <v/>
      </c>
      <c r="AE8567" s="7">
        <f t="shared" si="957"/>
        <v>0</v>
      </c>
      <c r="AF8567" s="7">
        <f t="shared" si="958"/>
        <v>0</v>
      </c>
    </row>
    <row r="8568" spans="30:32" x14ac:dyDescent="0.25">
      <c r="AD8568" s="7" t="str">
        <f>IFERROR(VLOOKUP(J8568,'Chuyển Mã'!$B$3:$C$9,2,0),"")</f>
        <v/>
      </c>
      <c r="AE8568" s="7">
        <f t="shared" si="957"/>
        <v>0</v>
      </c>
      <c r="AF8568" s="7">
        <f t="shared" si="958"/>
        <v>0</v>
      </c>
    </row>
    <row r="8569" spans="30:32" x14ac:dyDescent="0.25">
      <c r="AD8569" s="7" t="str">
        <f>IFERROR(VLOOKUP(J8569,'Chuyển Mã'!$B$3:$C$9,2,0),"")</f>
        <v/>
      </c>
      <c r="AE8569" s="7">
        <f t="shared" si="957"/>
        <v>0</v>
      </c>
      <c r="AF8569" s="7">
        <f t="shared" si="958"/>
        <v>0</v>
      </c>
    </row>
    <row r="8570" spans="30:32" x14ac:dyDescent="0.25">
      <c r="AD8570" s="7" t="str">
        <f>IFERROR(VLOOKUP(J8570,'Chuyển Mã'!$B$3:$C$9,2,0),"")</f>
        <v/>
      </c>
      <c r="AE8570" s="7">
        <f t="shared" si="957"/>
        <v>0</v>
      </c>
      <c r="AF8570" s="7">
        <f t="shared" si="958"/>
        <v>0</v>
      </c>
    </row>
    <row r="8571" spans="30:32" x14ac:dyDescent="0.25">
      <c r="AD8571" s="7" t="str">
        <f>IFERROR(VLOOKUP(J8571,'Chuyển Mã'!$B$3:$C$9,2,0),"")</f>
        <v/>
      </c>
      <c r="AE8571" s="7">
        <f t="shared" si="957"/>
        <v>0</v>
      </c>
      <c r="AF8571" s="7">
        <f t="shared" si="958"/>
        <v>0</v>
      </c>
    </row>
    <row r="8572" spans="30:32" x14ac:dyDescent="0.25">
      <c r="AD8572" s="7" t="str">
        <f>IFERROR(VLOOKUP(J8572,'Chuyển Mã'!$B$3:$C$9,2,0),"")</f>
        <v/>
      </c>
      <c r="AE8572" s="7">
        <f t="shared" si="957"/>
        <v>0</v>
      </c>
      <c r="AF8572" s="7">
        <f t="shared" si="958"/>
        <v>0</v>
      </c>
    </row>
    <row r="8573" spans="30:32" x14ac:dyDescent="0.25">
      <c r="AD8573" s="7" t="str">
        <f>IFERROR(VLOOKUP(J8573,'Chuyển Mã'!$B$3:$C$9,2,0),"")</f>
        <v/>
      </c>
      <c r="AE8573" s="7">
        <f t="shared" si="957"/>
        <v>0</v>
      </c>
      <c r="AF8573" s="7">
        <f t="shared" si="958"/>
        <v>0</v>
      </c>
    </row>
    <row r="8574" spans="30:32" x14ac:dyDescent="0.25">
      <c r="AD8574" s="7" t="str">
        <f>IFERROR(VLOOKUP(J8574,'Chuyển Mã'!$B$3:$C$9,2,0),"")</f>
        <v/>
      </c>
      <c r="AE8574" s="7">
        <f t="shared" si="957"/>
        <v>0</v>
      </c>
      <c r="AF8574" s="7">
        <f t="shared" si="958"/>
        <v>0</v>
      </c>
    </row>
    <row r="8575" spans="30:32" x14ac:dyDescent="0.25">
      <c r="AD8575" s="7" t="str">
        <f>IFERROR(VLOOKUP(J8575,'Chuyển Mã'!$B$3:$C$9,2,0),"")</f>
        <v/>
      </c>
      <c r="AE8575" s="7">
        <f t="shared" si="957"/>
        <v>0</v>
      </c>
      <c r="AF8575" s="7">
        <f t="shared" si="958"/>
        <v>0</v>
      </c>
    </row>
    <row r="8576" spans="30:32" x14ac:dyDescent="0.25">
      <c r="AD8576" s="7" t="str">
        <f>IFERROR(VLOOKUP(J8576,'Chuyển Mã'!$B$3:$C$9,2,0),"")</f>
        <v/>
      </c>
      <c r="AE8576" s="7">
        <f t="shared" si="957"/>
        <v>0</v>
      </c>
      <c r="AF8576" s="7">
        <f t="shared" si="958"/>
        <v>0</v>
      </c>
    </row>
    <row r="8577" spans="30:32" x14ac:dyDescent="0.25">
      <c r="AD8577" s="7" t="str">
        <f>IFERROR(VLOOKUP(J8577,'Chuyển Mã'!$B$3:$C$9,2,0),"")</f>
        <v/>
      </c>
      <c r="AE8577" s="7">
        <f t="shared" si="957"/>
        <v>0</v>
      </c>
      <c r="AF8577" s="7">
        <f t="shared" si="958"/>
        <v>0</v>
      </c>
    </row>
    <row r="8578" spans="30:32" x14ac:dyDescent="0.25">
      <c r="AD8578" s="7" t="str">
        <f>IFERROR(VLOOKUP(J8578,'Chuyển Mã'!$B$3:$C$9,2,0),"")</f>
        <v/>
      </c>
      <c r="AE8578" s="7">
        <f t="shared" si="957"/>
        <v>0</v>
      </c>
      <c r="AF8578" s="7">
        <f t="shared" si="958"/>
        <v>0</v>
      </c>
    </row>
    <row r="8579" spans="30:32" x14ac:dyDescent="0.25">
      <c r="AD8579" s="7" t="str">
        <f>IFERROR(VLOOKUP(J8579,'Chuyển Mã'!$B$3:$C$9,2,0),"")</f>
        <v/>
      </c>
      <c r="AE8579" s="7">
        <f t="shared" ref="AE8579:AE8642" si="959">IFERROR(L8579,"")</f>
        <v>0</v>
      </c>
      <c r="AF8579" s="7">
        <f t="shared" ref="AF8579:AF8642" si="960">R8579</f>
        <v>0</v>
      </c>
    </row>
    <row r="8580" spans="30:32" x14ac:dyDescent="0.25">
      <c r="AD8580" s="7" t="str">
        <f>IFERROR(VLOOKUP(J8580,'Chuyển Mã'!$B$3:$C$9,2,0),"")</f>
        <v/>
      </c>
      <c r="AE8580" s="7">
        <f t="shared" si="959"/>
        <v>0</v>
      </c>
      <c r="AF8580" s="7">
        <f t="shared" si="960"/>
        <v>0</v>
      </c>
    </row>
    <row r="8581" spans="30:32" x14ac:dyDescent="0.25">
      <c r="AD8581" s="7" t="str">
        <f>IFERROR(VLOOKUP(J8581,'Chuyển Mã'!$B$3:$C$9,2,0),"")</f>
        <v/>
      </c>
      <c r="AE8581" s="7">
        <f t="shared" si="959"/>
        <v>0</v>
      </c>
      <c r="AF8581" s="7">
        <f t="shared" si="960"/>
        <v>0</v>
      </c>
    </row>
    <row r="8582" spans="30:32" x14ac:dyDescent="0.25">
      <c r="AD8582" s="7" t="str">
        <f>IFERROR(VLOOKUP(J8582,'Chuyển Mã'!$B$3:$C$9,2,0),"")</f>
        <v/>
      </c>
      <c r="AE8582" s="7">
        <f t="shared" si="959"/>
        <v>0</v>
      </c>
      <c r="AF8582" s="7">
        <f t="shared" si="960"/>
        <v>0</v>
      </c>
    </row>
    <row r="8583" spans="30:32" x14ac:dyDescent="0.25">
      <c r="AD8583" s="7" t="str">
        <f>IFERROR(VLOOKUP(J8583,'Chuyển Mã'!$B$3:$C$9,2,0),"")</f>
        <v/>
      </c>
      <c r="AE8583" s="7">
        <f t="shared" si="959"/>
        <v>0</v>
      </c>
      <c r="AF8583" s="7">
        <f t="shared" si="960"/>
        <v>0</v>
      </c>
    </row>
    <row r="8584" spans="30:32" x14ac:dyDescent="0.25">
      <c r="AD8584" s="7" t="str">
        <f>IFERROR(VLOOKUP(J8584,'Chuyển Mã'!$B$3:$C$9,2,0),"")</f>
        <v/>
      </c>
      <c r="AE8584" s="7">
        <f t="shared" si="959"/>
        <v>0</v>
      </c>
      <c r="AF8584" s="7">
        <f t="shared" si="960"/>
        <v>0</v>
      </c>
    </row>
    <row r="8585" spans="30:32" x14ac:dyDescent="0.25">
      <c r="AD8585" s="7" t="str">
        <f>IFERROR(VLOOKUP(J8585,'Chuyển Mã'!$B$3:$C$9,2,0),"")</f>
        <v/>
      </c>
      <c r="AE8585" s="7">
        <f t="shared" si="959"/>
        <v>0</v>
      </c>
      <c r="AF8585" s="7">
        <f t="shared" si="960"/>
        <v>0</v>
      </c>
    </row>
    <row r="8586" spans="30:32" x14ac:dyDescent="0.25">
      <c r="AD8586" s="7" t="str">
        <f>IFERROR(VLOOKUP(J8586,'Chuyển Mã'!$B$3:$C$9,2,0),"")</f>
        <v/>
      </c>
      <c r="AE8586" s="7">
        <f t="shared" si="959"/>
        <v>0</v>
      </c>
      <c r="AF8586" s="7">
        <f t="shared" si="960"/>
        <v>0</v>
      </c>
    </row>
    <row r="8587" spans="30:32" x14ac:dyDescent="0.25">
      <c r="AD8587" s="7" t="str">
        <f>IFERROR(VLOOKUP(J8587,'Chuyển Mã'!$B$3:$C$9,2,0),"")</f>
        <v/>
      </c>
      <c r="AE8587" s="7">
        <f t="shared" si="959"/>
        <v>0</v>
      </c>
      <c r="AF8587" s="7">
        <f t="shared" si="960"/>
        <v>0</v>
      </c>
    </row>
    <row r="8588" spans="30:32" x14ac:dyDescent="0.25">
      <c r="AD8588" s="7" t="str">
        <f>IFERROR(VLOOKUP(J8588,'Chuyển Mã'!$B$3:$C$9,2,0),"")</f>
        <v/>
      </c>
      <c r="AE8588" s="7">
        <f t="shared" si="959"/>
        <v>0</v>
      </c>
      <c r="AF8588" s="7">
        <f t="shared" si="960"/>
        <v>0</v>
      </c>
    </row>
    <row r="8589" spans="30:32" x14ac:dyDescent="0.25">
      <c r="AD8589" s="7" t="str">
        <f>IFERROR(VLOOKUP(J8589,'Chuyển Mã'!$B$3:$C$9,2,0),"")</f>
        <v/>
      </c>
      <c r="AE8589" s="7">
        <f t="shared" si="959"/>
        <v>0</v>
      </c>
      <c r="AF8589" s="7">
        <f t="shared" si="960"/>
        <v>0</v>
      </c>
    </row>
    <row r="8590" spans="30:32" x14ac:dyDescent="0.25">
      <c r="AD8590" s="7" t="str">
        <f>IFERROR(VLOOKUP(J8590,'Chuyển Mã'!$B$3:$C$9,2,0),"")</f>
        <v/>
      </c>
      <c r="AE8590" s="7">
        <f t="shared" si="959"/>
        <v>0</v>
      </c>
      <c r="AF8590" s="7">
        <f t="shared" si="960"/>
        <v>0</v>
      </c>
    </row>
    <row r="8591" spans="30:32" x14ac:dyDescent="0.25">
      <c r="AD8591" s="7" t="str">
        <f>IFERROR(VLOOKUP(J8591,'Chuyển Mã'!$B$3:$C$9,2,0),"")</f>
        <v/>
      </c>
      <c r="AE8591" s="7">
        <f t="shared" si="959"/>
        <v>0</v>
      </c>
      <c r="AF8591" s="7">
        <f t="shared" si="960"/>
        <v>0</v>
      </c>
    </row>
    <row r="8592" spans="30:32" x14ac:dyDescent="0.25">
      <c r="AD8592" s="7" t="str">
        <f>IFERROR(VLOOKUP(J8592,'Chuyển Mã'!$B$3:$C$9,2,0),"")</f>
        <v/>
      </c>
      <c r="AE8592" s="7">
        <f t="shared" si="959"/>
        <v>0</v>
      </c>
      <c r="AF8592" s="7">
        <f t="shared" si="960"/>
        <v>0</v>
      </c>
    </row>
    <row r="8593" spans="30:32" x14ac:dyDescent="0.25">
      <c r="AD8593" s="7" t="str">
        <f>IFERROR(VLOOKUP(J8593,'Chuyển Mã'!$B$3:$C$9,2,0),"")</f>
        <v/>
      </c>
      <c r="AE8593" s="7">
        <f t="shared" si="959"/>
        <v>0</v>
      </c>
      <c r="AF8593" s="7">
        <f t="shared" si="960"/>
        <v>0</v>
      </c>
    </row>
    <row r="8594" spans="30:32" x14ac:dyDescent="0.25">
      <c r="AD8594" s="7" t="str">
        <f>IFERROR(VLOOKUP(J8594,'Chuyển Mã'!$B$3:$C$9,2,0),"")</f>
        <v/>
      </c>
      <c r="AE8594" s="7">
        <f t="shared" si="959"/>
        <v>0</v>
      </c>
      <c r="AF8594" s="7">
        <f t="shared" si="960"/>
        <v>0</v>
      </c>
    </row>
    <row r="8595" spans="30:32" x14ac:dyDescent="0.25">
      <c r="AD8595" s="7" t="str">
        <f>IFERROR(VLOOKUP(J8595,'Chuyển Mã'!$B$3:$C$9,2,0),"")</f>
        <v/>
      </c>
      <c r="AE8595" s="7">
        <f t="shared" si="959"/>
        <v>0</v>
      </c>
      <c r="AF8595" s="7">
        <f t="shared" si="960"/>
        <v>0</v>
      </c>
    </row>
    <row r="8596" spans="30:32" x14ac:dyDescent="0.25">
      <c r="AD8596" s="7" t="str">
        <f>IFERROR(VLOOKUP(J8596,'Chuyển Mã'!$B$3:$C$9,2,0),"")</f>
        <v/>
      </c>
      <c r="AE8596" s="7">
        <f t="shared" si="959"/>
        <v>0</v>
      </c>
      <c r="AF8596" s="7">
        <f t="shared" si="960"/>
        <v>0</v>
      </c>
    </row>
    <row r="8597" spans="30:32" x14ac:dyDescent="0.25">
      <c r="AD8597" s="7" t="str">
        <f>IFERROR(VLOOKUP(J8597,'Chuyển Mã'!$B$3:$C$9,2,0),"")</f>
        <v/>
      </c>
      <c r="AE8597" s="7">
        <f t="shared" si="959"/>
        <v>0</v>
      </c>
      <c r="AF8597" s="7">
        <f t="shared" si="960"/>
        <v>0</v>
      </c>
    </row>
    <row r="8598" spans="30:32" x14ac:dyDescent="0.25">
      <c r="AD8598" s="7" t="str">
        <f>IFERROR(VLOOKUP(J8598,'Chuyển Mã'!$B$3:$C$9,2,0),"")</f>
        <v/>
      </c>
      <c r="AE8598" s="7">
        <f t="shared" si="959"/>
        <v>0</v>
      </c>
      <c r="AF8598" s="7">
        <f t="shared" si="960"/>
        <v>0</v>
      </c>
    </row>
    <row r="8599" spans="30:32" x14ac:dyDescent="0.25">
      <c r="AD8599" s="7" t="str">
        <f>IFERROR(VLOOKUP(J8599,'Chuyển Mã'!$B$3:$C$9,2,0),"")</f>
        <v/>
      </c>
      <c r="AE8599" s="7">
        <f t="shared" si="959"/>
        <v>0</v>
      </c>
      <c r="AF8599" s="7">
        <f t="shared" si="960"/>
        <v>0</v>
      </c>
    </row>
    <row r="8600" spans="30:32" x14ac:dyDescent="0.25">
      <c r="AD8600" s="7" t="str">
        <f>IFERROR(VLOOKUP(J8600,'Chuyển Mã'!$B$3:$C$9,2,0),"")</f>
        <v/>
      </c>
      <c r="AE8600" s="7">
        <f t="shared" si="959"/>
        <v>0</v>
      </c>
      <c r="AF8600" s="7">
        <f t="shared" si="960"/>
        <v>0</v>
      </c>
    </row>
    <row r="8601" spans="30:32" x14ac:dyDescent="0.25">
      <c r="AD8601" s="7" t="str">
        <f>IFERROR(VLOOKUP(J8601,'Chuyển Mã'!$B$3:$C$9,2,0),"")</f>
        <v/>
      </c>
      <c r="AE8601" s="7">
        <f t="shared" si="959"/>
        <v>0</v>
      </c>
      <c r="AF8601" s="7">
        <f t="shared" si="960"/>
        <v>0</v>
      </c>
    </row>
    <row r="8602" spans="30:32" x14ac:dyDescent="0.25">
      <c r="AD8602" s="7" t="str">
        <f>IFERROR(VLOOKUP(J8602,'Chuyển Mã'!$B$3:$C$9,2,0),"")</f>
        <v/>
      </c>
      <c r="AE8602" s="7">
        <f t="shared" si="959"/>
        <v>0</v>
      </c>
      <c r="AF8602" s="7">
        <f t="shared" si="960"/>
        <v>0</v>
      </c>
    </row>
    <row r="8603" spans="30:32" x14ac:dyDescent="0.25">
      <c r="AD8603" s="7" t="str">
        <f>IFERROR(VLOOKUP(J8603,'Chuyển Mã'!$B$3:$C$9,2,0),"")</f>
        <v/>
      </c>
      <c r="AE8603" s="7">
        <f t="shared" si="959"/>
        <v>0</v>
      </c>
      <c r="AF8603" s="7">
        <f t="shared" si="960"/>
        <v>0</v>
      </c>
    </row>
    <row r="8604" spans="30:32" x14ac:dyDescent="0.25">
      <c r="AD8604" s="7" t="str">
        <f>IFERROR(VLOOKUP(J8604,'Chuyển Mã'!$B$3:$C$9,2,0),"")</f>
        <v/>
      </c>
      <c r="AE8604" s="7">
        <f t="shared" si="959"/>
        <v>0</v>
      </c>
      <c r="AF8604" s="7">
        <f t="shared" si="960"/>
        <v>0</v>
      </c>
    </row>
    <row r="8605" spans="30:32" x14ac:dyDescent="0.25">
      <c r="AD8605" s="7" t="str">
        <f>IFERROR(VLOOKUP(J8605,'Chuyển Mã'!$B$3:$C$9,2,0),"")</f>
        <v/>
      </c>
      <c r="AE8605" s="7">
        <f t="shared" si="959"/>
        <v>0</v>
      </c>
      <c r="AF8605" s="7">
        <f t="shared" si="960"/>
        <v>0</v>
      </c>
    </row>
    <row r="8606" spans="30:32" x14ac:dyDescent="0.25">
      <c r="AD8606" s="7" t="str">
        <f>IFERROR(VLOOKUP(J8606,'Chuyển Mã'!$B$3:$C$9,2,0),"")</f>
        <v/>
      </c>
      <c r="AE8606" s="7">
        <f t="shared" si="959"/>
        <v>0</v>
      </c>
      <c r="AF8606" s="7">
        <f t="shared" si="960"/>
        <v>0</v>
      </c>
    </row>
    <row r="8607" spans="30:32" x14ac:dyDescent="0.25">
      <c r="AD8607" s="7" t="str">
        <f>IFERROR(VLOOKUP(J8607,'Chuyển Mã'!$B$3:$C$9,2,0),"")</f>
        <v/>
      </c>
      <c r="AE8607" s="7">
        <f t="shared" si="959"/>
        <v>0</v>
      </c>
      <c r="AF8607" s="7">
        <f t="shared" si="960"/>
        <v>0</v>
      </c>
    </row>
    <row r="8608" spans="30:32" x14ac:dyDescent="0.25">
      <c r="AD8608" s="7" t="str">
        <f>IFERROR(VLOOKUP(J8608,'Chuyển Mã'!$B$3:$C$9,2,0),"")</f>
        <v/>
      </c>
      <c r="AE8608" s="7">
        <f t="shared" si="959"/>
        <v>0</v>
      </c>
      <c r="AF8608" s="7">
        <f t="shared" si="960"/>
        <v>0</v>
      </c>
    </row>
    <row r="8609" spans="30:32" x14ac:dyDescent="0.25">
      <c r="AD8609" s="7" t="str">
        <f>IFERROR(VLOOKUP(J8609,'Chuyển Mã'!$B$3:$C$9,2,0),"")</f>
        <v/>
      </c>
      <c r="AE8609" s="7">
        <f t="shared" si="959"/>
        <v>0</v>
      </c>
      <c r="AF8609" s="7">
        <f t="shared" si="960"/>
        <v>0</v>
      </c>
    </row>
    <row r="8610" spans="30:32" x14ac:dyDescent="0.25">
      <c r="AD8610" s="7" t="str">
        <f>IFERROR(VLOOKUP(J8610,'Chuyển Mã'!$B$3:$C$9,2,0),"")</f>
        <v/>
      </c>
      <c r="AE8610" s="7">
        <f t="shared" si="959"/>
        <v>0</v>
      </c>
      <c r="AF8610" s="7">
        <f t="shared" si="960"/>
        <v>0</v>
      </c>
    </row>
    <row r="8611" spans="30:32" x14ac:dyDescent="0.25">
      <c r="AD8611" s="7" t="str">
        <f>IFERROR(VLOOKUP(J8611,'Chuyển Mã'!$B$3:$C$9,2,0),"")</f>
        <v/>
      </c>
      <c r="AE8611" s="7">
        <f t="shared" si="959"/>
        <v>0</v>
      </c>
      <c r="AF8611" s="7">
        <f t="shared" si="960"/>
        <v>0</v>
      </c>
    </row>
    <row r="8612" spans="30:32" x14ac:dyDescent="0.25">
      <c r="AD8612" s="7" t="str">
        <f>IFERROR(VLOOKUP(J8612,'Chuyển Mã'!$B$3:$C$9,2,0),"")</f>
        <v/>
      </c>
      <c r="AE8612" s="7">
        <f t="shared" si="959"/>
        <v>0</v>
      </c>
      <c r="AF8612" s="7">
        <f t="shared" si="960"/>
        <v>0</v>
      </c>
    </row>
    <row r="8613" spans="30:32" x14ac:dyDescent="0.25">
      <c r="AD8613" s="7" t="str">
        <f>IFERROR(VLOOKUP(J8613,'Chuyển Mã'!$B$3:$C$9,2,0),"")</f>
        <v/>
      </c>
      <c r="AE8613" s="7">
        <f t="shared" si="959"/>
        <v>0</v>
      </c>
      <c r="AF8613" s="7">
        <f t="shared" si="960"/>
        <v>0</v>
      </c>
    </row>
    <row r="8614" spans="30:32" x14ac:dyDescent="0.25">
      <c r="AD8614" s="7" t="str">
        <f>IFERROR(VLOOKUP(J8614,'Chuyển Mã'!$B$3:$C$9,2,0),"")</f>
        <v/>
      </c>
      <c r="AE8614" s="7">
        <f t="shared" si="959"/>
        <v>0</v>
      </c>
      <c r="AF8614" s="7">
        <f t="shared" si="960"/>
        <v>0</v>
      </c>
    </row>
    <row r="8615" spans="30:32" x14ac:dyDescent="0.25">
      <c r="AD8615" s="7" t="str">
        <f>IFERROR(VLOOKUP(J8615,'Chuyển Mã'!$B$3:$C$9,2,0),"")</f>
        <v/>
      </c>
      <c r="AE8615" s="7">
        <f t="shared" si="959"/>
        <v>0</v>
      </c>
      <c r="AF8615" s="7">
        <f t="shared" si="960"/>
        <v>0</v>
      </c>
    </row>
    <row r="8616" spans="30:32" x14ac:dyDescent="0.25">
      <c r="AD8616" s="7" t="str">
        <f>IFERROR(VLOOKUP(J8616,'Chuyển Mã'!$B$3:$C$9,2,0),"")</f>
        <v/>
      </c>
      <c r="AE8616" s="7">
        <f t="shared" si="959"/>
        <v>0</v>
      </c>
      <c r="AF8616" s="7">
        <f t="shared" si="960"/>
        <v>0</v>
      </c>
    </row>
    <row r="8617" spans="30:32" x14ac:dyDescent="0.25">
      <c r="AD8617" s="7" t="str">
        <f>IFERROR(VLOOKUP(J8617,'Chuyển Mã'!$B$3:$C$9,2,0),"")</f>
        <v/>
      </c>
      <c r="AE8617" s="7">
        <f t="shared" si="959"/>
        <v>0</v>
      </c>
      <c r="AF8617" s="7">
        <f t="shared" si="960"/>
        <v>0</v>
      </c>
    </row>
    <row r="8618" spans="30:32" x14ac:dyDescent="0.25">
      <c r="AD8618" s="7" t="str">
        <f>IFERROR(VLOOKUP(J8618,'Chuyển Mã'!$B$3:$C$9,2,0),"")</f>
        <v/>
      </c>
      <c r="AE8618" s="7">
        <f t="shared" si="959"/>
        <v>0</v>
      </c>
      <c r="AF8618" s="7">
        <f t="shared" si="960"/>
        <v>0</v>
      </c>
    </row>
    <row r="8619" spans="30:32" x14ac:dyDescent="0.25">
      <c r="AD8619" s="7" t="str">
        <f>IFERROR(VLOOKUP(J8619,'Chuyển Mã'!$B$3:$C$9,2,0),"")</f>
        <v/>
      </c>
      <c r="AE8619" s="7">
        <f t="shared" si="959"/>
        <v>0</v>
      </c>
      <c r="AF8619" s="7">
        <f t="shared" si="960"/>
        <v>0</v>
      </c>
    </row>
    <row r="8620" spans="30:32" x14ac:dyDescent="0.25">
      <c r="AD8620" s="7" t="str">
        <f>IFERROR(VLOOKUP(J8620,'Chuyển Mã'!$B$3:$C$9,2,0),"")</f>
        <v/>
      </c>
      <c r="AE8620" s="7">
        <f t="shared" si="959"/>
        <v>0</v>
      </c>
      <c r="AF8620" s="7">
        <f t="shared" si="960"/>
        <v>0</v>
      </c>
    </row>
    <row r="8621" spans="30:32" x14ac:dyDescent="0.25">
      <c r="AD8621" s="7" t="str">
        <f>IFERROR(VLOOKUP(J8621,'Chuyển Mã'!$B$3:$C$9,2,0),"")</f>
        <v/>
      </c>
      <c r="AE8621" s="7">
        <f t="shared" si="959"/>
        <v>0</v>
      </c>
      <c r="AF8621" s="7">
        <f t="shared" si="960"/>
        <v>0</v>
      </c>
    </row>
    <row r="8622" spans="30:32" x14ac:dyDescent="0.25">
      <c r="AD8622" s="7" t="str">
        <f>IFERROR(VLOOKUP(J8622,'Chuyển Mã'!$B$3:$C$9,2,0),"")</f>
        <v/>
      </c>
      <c r="AE8622" s="7">
        <f t="shared" si="959"/>
        <v>0</v>
      </c>
      <c r="AF8622" s="7">
        <f t="shared" si="960"/>
        <v>0</v>
      </c>
    </row>
    <row r="8623" spans="30:32" x14ac:dyDescent="0.25">
      <c r="AD8623" s="7" t="str">
        <f>IFERROR(VLOOKUP(J8623,'Chuyển Mã'!$B$3:$C$9,2,0),"")</f>
        <v/>
      </c>
      <c r="AE8623" s="7">
        <f t="shared" si="959"/>
        <v>0</v>
      </c>
      <c r="AF8623" s="7">
        <f t="shared" si="960"/>
        <v>0</v>
      </c>
    </row>
    <row r="8624" spans="30:32" x14ac:dyDescent="0.25">
      <c r="AD8624" s="7" t="str">
        <f>IFERROR(VLOOKUP(J8624,'Chuyển Mã'!$B$3:$C$9,2,0),"")</f>
        <v/>
      </c>
      <c r="AE8624" s="7">
        <f t="shared" si="959"/>
        <v>0</v>
      </c>
      <c r="AF8624" s="7">
        <f t="shared" si="960"/>
        <v>0</v>
      </c>
    </row>
    <row r="8625" spans="30:32" x14ac:dyDescent="0.25">
      <c r="AD8625" s="7" t="str">
        <f>IFERROR(VLOOKUP(J8625,'Chuyển Mã'!$B$3:$C$9,2,0),"")</f>
        <v/>
      </c>
      <c r="AE8625" s="7">
        <f t="shared" si="959"/>
        <v>0</v>
      </c>
      <c r="AF8625" s="7">
        <f t="shared" si="960"/>
        <v>0</v>
      </c>
    </row>
    <row r="8626" spans="30:32" x14ac:dyDescent="0.25">
      <c r="AD8626" s="7" t="str">
        <f>IFERROR(VLOOKUP(J8626,'Chuyển Mã'!$B$3:$C$9,2,0),"")</f>
        <v/>
      </c>
      <c r="AE8626" s="7">
        <f t="shared" si="959"/>
        <v>0</v>
      </c>
      <c r="AF8626" s="7">
        <f t="shared" si="960"/>
        <v>0</v>
      </c>
    </row>
    <row r="8627" spans="30:32" x14ac:dyDescent="0.25">
      <c r="AD8627" s="7" t="str">
        <f>IFERROR(VLOOKUP(J8627,'Chuyển Mã'!$B$3:$C$9,2,0),"")</f>
        <v/>
      </c>
      <c r="AE8627" s="7">
        <f t="shared" si="959"/>
        <v>0</v>
      </c>
      <c r="AF8627" s="7">
        <f t="shared" si="960"/>
        <v>0</v>
      </c>
    </row>
    <row r="8628" spans="30:32" x14ac:dyDescent="0.25">
      <c r="AD8628" s="7" t="str">
        <f>IFERROR(VLOOKUP(J8628,'Chuyển Mã'!$B$3:$C$9,2,0),"")</f>
        <v/>
      </c>
      <c r="AE8628" s="7">
        <f t="shared" si="959"/>
        <v>0</v>
      </c>
      <c r="AF8628" s="7">
        <f t="shared" si="960"/>
        <v>0</v>
      </c>
    </row>
    <row r="8629" spans="30:32" x14ac:dyDescent="0.25">
      <c r="AD8629" s="7" t="str">
        <f>IFERROR(VLOOKUP(J8629,'Chuyển Mã'!$B$3:$C$9,2,0),"")</f>
        <v/>
      </c>
      <c r="AE8629" s="7">
        <f t="shared" si="959"/>
        <v>0</v>
      </c>
      <c r="AF8629" s="7">
        <f t="shared" si="960"/>
        <v>0</v>
      </c>
    </row>
    <row r="8630" spans="30:32" x14ac:dyDescent="0.25">
      <c r="AD8630" s="7" t="str">
        <f>IFERROR(VLOOKUP(J8630,'Chuyển Mã'!$B$3:$C$9,2,0),"")</f>
        <v/>
      </c>
      <c r="AE8630" s="7">
        <f t="shared" si="959"/>
        <v>0</v>
      </c>
      <c r="AF8630" s="7">
        <f t="shared" si="960"/>
        <v>0</v>
      </c>
    </row>
    <row r="8631" spans="30:32" x14ac:dyDescent="0.25">
      <c r="AD8631" s="7" t="str">
        <f>IFERROR(VLOOKUP(J8631,'Chuyển Mã'!$B$3:$C$9,2,0),"")</f>
        <v/>
      </c>
      <c r="AE8631" s="7">
        <f t="shared" si="959"/>
        <v>0</v>
      </c>
      <c r="AF8631" s="7">
        <f t="shared" si="960"/>
        <v>0</v>
      </c>
    </row>
    <row r="8632" spans="30:32" x14ac:dyDescent="0.25">
      <c r="AD8632" s="7" t="str">
        <f>IFERROR(VLOOKUP(J8632,'Chuyển Mã'!$B$3:$C$9,2,0),"")</f>
        <v/>
      </c>
      <c r="AE8632" s="7">
        <f t="shared" si="959"/>
        <v>0</v>
      </c>
      <c r="AF8632" s="7">
        <f t="shared" si="960"/>
        <v>0</v>
      </c>
    </row>
    <row r="8633" spans="30:32" x14ac:dyDescent="0.25">
      <c r="AD8633" s="7" t="str">
        <f>IFERROR(VLOOKUP(J8633,'Chuyển Mã'!$B$3:$C$9,2,0),"")</f>
        <v/>
      </c>
      <c r="AE8633" s="7">
        <f t="shared" si="959"/>
        <v>0</v>
      </c>
      <c r="AF8633" s="7">
        <f t="shared" si="960"/>
        <v>0</v>
      </c>
    </row>
    <row r="8634" spans="30:32" x14ac:dyDescent="0.25">
      <c r="AD8634" s="7" t="str">
        <f>IFERROR(VLOOKUP(J8634,'Chuyển Mã'!$B$3:$C$9,2,0),"")</f>
        <v/>
      </c>
      <c r="AE8634" s="7">
        <f t="shared" si="959"/>
        <v>0</v>
      </c>
      <c r="AF8634" s="7">
        <f t="shared" si="960"/>
        <v>0</v>
      </c>
    </row>
    <row r="8635" spans="30:32" x14ac:dyDescent="0.25">
      <c r="AD8635" s="7" t="str">
        <f>IFERROR(VLOOKUP(J8635,'Chuyển Mã'!$B$3:$C$9,2,0),"")</f>
        <v/>
      </c>
      <c r="AE8635" s="7">
        <f t="shared" si="959"/>
        <v>0</v>
      </c>
      <c r="AF8635" s="7">
        <f t="shared" si="960"/>
        <v>0</v>
      </c>
    </row>
    <row r="8636" spans="30:32" x14ac:dyDescent="0.25">
      <c r="AD8636" s="7" t="str">
        <f>IFERROR(VLOOKUP(J8636,'Chuyển Mã'!$B$3:$C$9,2,0),"")</f>
        <v/>
      </c>
      <c r="AE8636" s="7">
        <f t="shared" si="959"/>
        <v>0</v>
      </c>
      <c r="AF8636" s="7">
        <f t="shared" si="960"/>
        <v>0</v>
      </c>
    </row>
    <row r="8637" spans="30:32" x14ac:dyDescent="0.25">
      <c r="AD8637" s="7" t="str">
        <f>IFERROR(VLOOKUP(J8637,'Chuyển Mã'!$B$3:$C$9,2,0),"")</f>
        <v/>
      </c>
      <c r="AE8637" s="7">
        <f t="shared" si="959"/>
        <v>0</v>
      </c>
      <c r="AF8637" s="7">
        <f t="shared" si="960"/>
        <v>0</v>
      </c>
    </row>
    <row r="8638" spans="30:32" x14ac:dyDescent="0.25">
      <c r="AD8638" s="7" t="str">
        <f>IFERROR(VLOOKUP(J8638,'Chuyển Mã'!$B$3:$C$9,2,0),"")</f>
        <v/>
      </c>
      <c r="AE8638" s="7">
        <f t="shared" si="959"/>
        <v>0</v>
      </c>
      <c r="AF8638" s="7">
        <f t="shared" si="960"/>
        <v>0</v>
      </c>
    </row>
    <row r="8639" spans="30:32" x14ac:dyDescent="0.25">
      <c r="AD8639" s="7" t="str">
        <f>IFERROR(VLOOKUP(J8639,'Chuyển Mã'!$B$3:$C$9,2,0),"")</f>
        <v/>
      </c>
      <c r="AE8639" s="7">
        <f t="shared" si="959"/>
        <v>0</v>
      </c>
      <c r="AF8639" s="7">
        <f t="shared" si="960"/>
        <v>0</v>
      </c>
    </row>
    <row r="8640" spans="30:32" x14ac:dyDescent="0.25">
      <c r="AD8640" s="7" t="str">
        <f>IFERROR(VLOOKUP(J8640,'Chuyển Mã'!$B$3:$C$9,2,0),"")</f>
        <v/>
      </c>
      <c r="AE8640" s="7">
        <f t="shared" si="959"/>
        <v>0</v>
      </c>
      <c r="AF8640" s="7">
        <f t="shared" si="960"/>
        <v>0</v>
      </c>
    </row>
    <row r="8641" spans="30:32" x14ac:dyDescent="0.25">
      <c r="AD8641" s="7" t="str">
        <f>IFERROR(VLOOKUP(J8641,'Chuyển Mã'!$B$3:$C$9,2,0),"")</f>
        <v/>
      </c>
      <c r="AE8641" s="7">
        <f t="shared" si="959"/>
        <v>0</v>
      </c>
      <c r="AF8641" s="7">
        <f t="shared" si="960"/>
        <v>0</v>
      </c>
    </row>
    <row r="8642" spans="30:32" x14ac:dyDescent="0.25">
      <c r="AD8642" s="7" t="str">
        <f>IFERROR(VLOOKUP(J8642,'Chuyển Mã'!$B$3:$C$9,2,0),"")</f>
        <v/>
      </c>
      <c r="AE8642" s="7">
        <f t="shared" si="959"/>
        <v>0</v>
      </c>
      <c r="AF8642" s="7">
        <f t="shared" si="960"/>
        <v>0</v>
      </c>
    </row>
    <row r="8643" spans="30:32" x14ac:dyDescent="0.25">
      <c r="AD8643" s="7" t="str">
        <f>IFERROR(VLOOKUP(J8643,'Chuyển Mã'!$B$3:$C$9,2,0),"")</f>
        <v/>
      </c>
      <c r="AE8643" s="7">
        <f t="shared" ref="AE8643:AE8706" si="961">IFERROR(L8643,"")</f>
        <v>0</v>
      </c>
      <c r="AF8643" s="7">
        <f t="shared" ref="AF8643:AF8706" si="962">R8643</f>
        <v>0</v>
      </c>
    </row>
    <row r="8644" spans="30:32" x14ac:dyDescent="0.25">
      <c r="AD8644" s="7" t="str">
        <f>IFERROR(VLOOKUP(J8644,'Chuyển Mã'!$B$3:$C$9,2,0),"")</f>
        <v/>
      </c>
      <c r="AE8644" s="7">
        <f t="shared" si="961"/>
        <v>0</v>
      </c>
      <c r="AF8644" s="7">
        <f t="shared" si="962"/>
        <v>0</v>
      </c>
    </row>
    <row r="8645" spans="30:32" x14ac:dyDescent="0.25">
      <c r="AD8645" s="7" t="str">
        <f>IFERROR(VLOOKUP(J8645,'Chuyển Mã'!$B$3:$C$9,2,0),"")</f>
        <v/>
      </c>
      <c r="AE8645" s="7">
        <f t="shared" si="961"/>
        <v>0</v>
      </c>
      <c r="AF8645" s="7">
        <f t="shared" si="962"/>
        <v>0</v>
      </c>
    </row>
    <row r="8646" spans="30:32" x14ac:dyDescent="0.25">
      <c r="AD8646" s="7" t="str">
        <f>IFERROR(VLOOKUP(J8646,'Chuyển Mã'!$B$3:$C$9,2,0),"")</f>
        <v/>
      </c>
      <c r="AE8646" s="7">
        <f t="shared" si="961"/>
        <v>0</v>
      </c>
      <c r="AF8646" s="7">
        <f t="shared" si="962"/>
        <v>0</v>
      </c>
    </row>
    <row r="8647" spans="30:32" x14ac:dyDescent="0.25">
      <c r="AD8647" s="7" t="str">
        <f>IFERROR(VLOOKUP(J8647,'Chuyển Mã'!$B$3:$C$9,2,0),"")</f>
        <v/>
      </c>
      <c r="AE8647" s="7">
        <f t="shared" si="961"/>
        <v>0</v>
      </c>
      <c r="AF8647" s="7">
        <f t="shared" si="962"/>
        <v>0</v>
      </c>
    </row>
    <row r="8648" spans="30:32" x14ac:dyDescent="0.25">
      <c r="AD8648" s="7" t="str">
        <f>IFERROR(VLOOKUP(J8648,'Chuyển Mã'!$B$3:$C$9,2,0),"")</f>
        <v/>
      </c>
      <c r="AE8648" s="7">
        <f t="shared" si="961"/>
        <v>0</v>
      </c>
      <c r="AF8648" s="7">
        <f t="shared" si="962"/>
        <v>0</v>
      </c>
    </row>
    <row r="8649" spans="30:32" x14ac:dyDescent="0.25">
      <c r="AD8649" s="7" t="str">
        <f>IFERROR(VLOOKUP(J8649,'Chuyển Mã'!$B$3:$C$9,2,0),"")</f>
        <v/>
      </c>
      <c r="AE8649" s="7">
        <f t="shared" si="961"/>
        <v>0</v>
      </c>
      <c r="AF8649" s="7">
        <f t="shared" si="962"/>
        <v>0</v>
      </c>
    </row>
    <row r="8650" spans="30:32" x14ac:dyDescent="0.25">
      <c r="AD8650" s="7" t="str">
        <f>IFERROR(VLOOKUP(J8650,'Chuyển Mã'!$B$3:$C$9,2,0),"")</f>
        <v/>
      </c>
      <c r="AE8650" s="7">
        <f t="shared" si="961"/>
        <v>0</v>
      </c>
      <c r="AF8650" s="7">
        <f t="shared" si="962"/>
        <v>0</v>
      </c>
    </row>
    <row r="8651" spans="30:32" x14ac:dyDescent="0.25">
      <c r="AD8651" s="7" t="str">
        <f>IFERROR(VLOOKUP(J8651,'Chuyển Mã'!$B$3:$C$9,2,0),"")</f>
        <v/>
      </c>
      <c r="AE8651" s="7">
        <f t="shared" si="961"/>
        <v>0</v>
      </c>
      <c r="AF8651" s="7">
        <f t="shared" si="962"/>
        <v>0</v>
      </c>
    </row>
    <row r="8652" spans="30:32" x14ac:dyDescent="0.25">
      <c r="AD8652" s="7" t="str">
        <f>IFERROR(VLOOKUP(J8652,'Chuyển Mã'!$B$3:$C$9,2,0),"")</f>
        <v/>
      </c>
      <c r="AE8652" s="7">
        <f t="shared" si="961"/>
        <v>0</v>
      </c>
      <c r="AF8652" s="7">
        <f t="shared" si="962"/>
        <v>0</v>
      </c>
    </row>
    <row r="8653" spans="30:32" x14ac:dyDescent="0.25">
      <c r="AD8653" s="7" t="str">
        <f>IFERROR(VLOOKUP(J8653,'Chuyển Mã'!$B$3:$C$9,2,0),"")</f>
        <v/>
      </c>
      <c r="AE8653" s="7">
        <f t="shared" si="961"/>
        <v>0</v>
      </c>
      <c r="AF8653" s="7">
        <f t="shared" si="962"/>
        <v>0</v>
      </c>
    </row>
    <row r="8654" spans="30:32" x14ac:dyDescent="0.25">
      <c r="AD8654" s="7" t="str">
        <f>IFERROR(VLOOKUP(J8654,'Chuyển Mã'!$B$3:$C$9,2,0),"")</f>
        <v/>
      </c>
      <c r="AE8654" s="7">
        <f t="shared" si="961"/>
        <v>0</v>
      </c>
      <c r="AF8654" s="7">
        <f t="shared" si="962"/>
        <v>0</v>
      </c>
    </row>
    <row r="8655" spans="30:32" x14ac:dyDescent="0.25">
      <c r="AD8655" s="7" t="str">
        <f>IFERROR(VLOOKUP(J8655,'Chuyển Mã'!$B$3:$C$9,2,0),"")</f>
        <v/>
      </c>
      <c r="AE8655" s="7">
        <f t="shared" si="961"/>
        <v>0</v>
      </c>
      <c r="AF8655" s="7">
        <f t="shared" si="962"/>
        <v>0</v>
      </c>
    </row>
    <row r="8656" spans="30:32" x14ac:dyDescent="0.25">
      <c r="AD8656" s="7" t="str">
        <f>IFERROR(VLOOKUP(J8656,'Chuyển Mã'!$B$3:$C$9,2,0),"")</f>
        <v/>
      </c>
      <c r="AE8656" s="7">
        <f t="shared" si="961"/>
        <v>0</v>
      </c>
      <c r="AF8656" s="7">
        <f t="shared" si="962"/>
        <v>0</v>
      </c>
    </row>
    <row r="8657" spans="30:32" x14ac:dyDescent="0.25">
      <c r="AD8657" s="7" t="str">
        <f>IFERROR(VLOOKUP(J8657,'Chuyển Mã'!$B$3:$C$9,2,0),"")</f>
        <v/>
      </c>
      <c r="AE8657" s="7">
        <f t="shared" si="961"/>
        <v>0</v>
      </c>
      <c r="AF8657" s="7">
        <f t="shared" si="962"/>
        <v>0</v>
      </c>
    </row>
    <row r="8658" spans="30:32" x14ac:dyDescent="0.25">
      <c r="AD8658" s="7" t="str">
        <f>IFERROR(VLOOKUP(J8658,'Chuyển Mã'!$B$3:$C$9,2,0),"")</f>
        <v/>
      </c>
      <c r="AE8658" s="7">
        <f t="shared" si="961"/>
        <v>0</v>
      </c>
      <c r="AF8658" s="7">
        <f t="shared" si="962"/>
        <v>0</v>
      </c>
    </row>
    <row r="8659" spans="30:32" x14ac:dyDescent="0.25">
      <c r="AD8659" s="7" t="str">
        <f>IFERROR(VLOOKUP(J8659,'Chuyển Mã'!$B$3:$C$9,2,0),"")</f>
        <v/>
      </c>
      <c r="AE8659" s="7">
        <f t="shared" si="961"/>
        <v>0</v>
      </c>
      <c r="AF8659" s="7">
        <f t="shared" si="962"/>
        <v>0</v>
      </c>
    </row>
    <row r="8660" spans="30:32" x14ac:dyDescent="0.25">
      <c r="AD8660" s="7" t="str">
        <f>IFERROR(VLOOKUP(J8660,'Chuyển Mã'!$B$3:$C$9,2,0),"")</f>
        <v/>
      </c>
      <c r="AE8660" s="7">
        <f t="shared" si="961"/>
        <v>0</v>
      </c>
      <c r="AF8660" s="7">
        <f t="shared" si="962"/>
        <v>0</v>
      </c>
    </row>
    <row r="8661" spans="30:32" x14ac:dyDescent="0.25">
      <c r="AD8661" s="7" t="str">
        <f>IFERROR(VLOOKUP(J8661,'Chuyển Mã'!$B$3:$C$9,2,0),"")</f>
        <v/>
      </c>
      <c r="AE8661" s="7">
        <f t="shared" si="961"/>
        <v>0</v>
      </c>
      <c r="AF8661" s="7">
        <f t="shared" si="962"/>
        <v>0</v>
      </c>
    </row>
    <row r="8662" spans="30:32" x14ac:dyDescent="0.25">
      <c r="AD8662" s="7" t="str">
        <f>IFERROR(VLOOKUP(J8662,'Chuyển Mã'!$B$3:$C$9,2,0),"")</f>
        <v/>
      </c>
      <c r="AE8662" s="7">
        <f t="shared" si="961"/>
        <v>0</v>
      </c>
      <c r="AF8662" s="7">
        <f t="shared" si="962"/>
        <v>0</v>
      </c>
    </row>
    <row r="8663" spans="30:32" x14ac:dyDescent="0.25">
      <c r="AD8663" s="7" t="str">
        <f>IFERROR(VLOOKUP(J8663,'Chuyển Mã'!$B$3:$C$9,2,0),"")</f>
        <v/>
      </c>
      <c r="AE8663" s="7">
        <f t="shared" si="961"/>
        <v>0</v>
      </c>
      <c r="AF8663" s="7">
        <f t="shared" si="962"/>
        <v>0</v>
      </c>
    </row>
    <row r="8664" spans="30:32" x14ac:dyDescent="0.25">
      <c r="AD8664" s="7" t="str">
        <f>IFERROR(VLOOKUP(J8664,'Chuyển Mã'!$B$3:$C$9,2,0),"")</f>
        <v/>
      </c>
      <c r="AE8664" s="7">
        <f t="shared" si="961"/>
        <v>0</v>
      </c>
      <c r="AF8664" s="7">
        <f t="shared" si="962"/>
        <v>0</v>
      </c>
    </row>
    <row r="8665" spans="30:32" x14ac:dyDescent="0.25">
      <c r="AD8665" s="7" t="str">
        <f>IFERROR(VLOOKUP(J8665,'Chuyển Mã'!$B$3:$C$9,2,0),"")</f>
        <v/>
      </c>
      <c r="AE8665" s="7">
        <f t="shared" si="961"/>
        <v>0</v>
      </c>
      <c r="AF8665" s="7">
        <f t="shared" si="962"/>
        <v>0</v>
      </c>
    </row>
    <row r="8666" spans="30:32" x14ac:dyDescent="0.25">
      <c r="AD8666" s="7" t="str">
        <f>IFERROR(VLOOKUP(J8666,'Chuyển Mã'!$B$3:$C$9,2,0),"")</f>
        <v/>
      </c>
      <c r="AE8666" s="7">
        <f t="shared" si="961"/>
        <v>0</v>
      </c>
      <c r="AF8666" s="7">
        <f t="shared" si="962"/>
        <v>0</v>
      </c>
    </row>
    <row r="8667" spans="30:32" x14ac:dyDescent="0.25">
      <c r="AD8667" s="7" t="str">
        <f>IFERROR(VLOOKUP(J8667,'Chuyển Mã'!$B$3:$C$9,2,0),"")</f>
        <v/>
      </c>
      <c r="AE8667" s="7">
        <f t="shared" si="961"/>
        <v>0</v>
      </c>
      <c r="AF8667" s="7">
        <f t="shared" si="962"/>
        <v>0</v>
      </c>
    </row>
    <row r="8668" spans="30:32" x14ac:dyDescent="0.25">
      <c r="AD8668" s="7" t="str">
        <f>IFERROR(VLOOKUP(J8668,'Chuyển Mã'!$B$3:$C$9,2,0),"")</f>
        <v/>
      </c>
      <c r="AE8668" s="7">
        <f t="shared" si="961"/>
        <v>0</v>
      </c>
      <c r="AF8668" s="7">
        <f t="shared" si="962"/>
        <v>0</v>
      </c>
    </row>
    <row r="8669" spans="30:32" x14ac:dyDescent="0.25">
      <c r="AD8669" s="7" t="str">
        <f>IFERROR(VLOOKUP(J8669,'Chuyển Mã'!$B$3:$C$9,2,0),"")</f>
        <v/>
      </c>
      <c r="AE8669" s="7">
        <f t="shared" si="961"/>
        <v>0</v>
      </c>
      <c r="AF8669" s="7">
        <f t="shared" si="962"/>
        <v>0</v>
      </c>
    </row>
    <row r="8670" spans="30:32" x14ac:dyDescent="0.25">
      <c r="AD8670" s="7" t="str">
        <f>IFERROR(VLOOKUP(J8670,'Chuyển Mã'!$B$3:$C$9,2,0),"")</f>
        <v/>
      </c>
      <c r="AE8670" s="7">
        <f t="shared" si="961"/>
        <v>0</v>
      </c>
      <c r="AF8670" s="7">
        <f t="shared" si="962"/>
        <v>0</v>
      </c>
    </row>
    <row r="8671" spans="30:32" x14ac:dyDescent="0.25">
      <c r="AD8671" s="7" t="str">
        <f>IFERROR(VLOOKUP(J8671,'Chuyển Mã'!$B$3:$C$9,2,0),"")</f>
        <v/>
      </c>
      <c r="AE8671" s="7">
        <f t="shared" si="961"/>
        <v>0</v>
      </c>
      <c r="AF8671" s="7">
        <f t="shared" si="962"/>
        <v>0</v>
      </c>
    </row>
    <row r="8672" spans="30:32" x14ac:dyDescent="0.25">
      <c r="AD8672" s="7" t="str">
        <f>IFERROR(VLOOKUP(J8672,'Chuyển Mã'!$B$3:$C$9,2,0),"")</f>
        <v/>
      </c>
      <c r="AE8672" s="7">
        <f t="shared" si="961"/>
        <v>0</v>
      </c>
      <c r="AF8672" s="7">
        <f t="shared" si="962"/>
        <v>0</v>
      </c>
    </row>
    <row r="8673" spans="30:32" x14ac:dyDescent="0.25">
      <c r="AD8673" s="7" t="str">
        <f>IFERROR(VLOOKUP(J8673,'Chuyển Mã'!$B$3:$C$9,2,0),"")</f>
        <v/>
      </c>
      <c r="AE8673" s="7">
        <f t="shared" si="961"/>
        <v>0</v>
      </c>
      <c r="AF8673" s="7">
        <f t="shared" si="962"/>
        <v>0</v>
      </c>
    </row>
    <row r="8674" spans="30:32" x14ac:dyDescent="0.25">
      <c r="AD8674" s="7" t="str">
        <f>IFERROR(VLOOKUP(J8674,'Chuyển Mã'!$B$3:$C$9,2,0),"")</f>
        <v/>
      </c>
      <c r="AE8674" s="7">
        <f t="shared" si="961"/>
        <v>0</v>
      </c>
      <c r="AF8674" s="7">
        <f t="shared" si="962"/>
        <v>0</v>
      </c>
    </row>
    <row r="8675" spans="30:32" x14ac:dyDescent="0.25">
      <c r="AD8675" s="7" t="str">
        <f>IFERROR(VLOOKUP(J8675,'Chuyển Mã'!$B$3:$C$9,2,0),"")</f>
        <v/>
      </c>
      <c r="AE8675" s="7">
        <f t="shared" si="961"/>
        <v>0</v>
      </c>
      <c r="AF8675" s="7">
        <f t="shared" si="962"/>
        <v>0</v>
      </c>
    </row>
    <row r="8676" spans="30:32" x14ac:dyDescent="0.25">
      <c r="AD8676" s="7" t="str">
        <f>IFERROR(VLOOKUP(J8676,'Chuyển Mã'!$B$3:$C$9,2,0),"")</f>
        <v/>
      </c>
      <c r="AE8676" s="7">
        <f t="shared" si="961"/>
        <v>0</v>
      </c>
      <c r="AF8676" s="7">
        <f t="shared" si="962"/>
        <v>0</v>
      </c>
    </row>
    <row r="8677" spans="30:32" x14ac:dyDescent="0.25">
      <c r="AD8677" s="7" t="str">
        <f>IFERROR(VLOOKUP(J8677,'Chuyển Mã'!$B$3:$C$9,2,0),"")</f>
        <v/>
      </c>
      <c r="AE8677" s="7">
        <f t="shared" si="961"/>
        <v>0</v>
      </c>
      <c r="AF8677" s="7">
        <f t="shared" si="962"/>
        <v>0</v>
      </c>
    </row>
    <row r="8678" spans="30:32" x14ac:dyDescent="0.25">
      <c r="AD8678" s="7" t="str">
        <f>IFERROR(VLOOKUP(J8678,'Chuyển Mã'!$B$3:$C$9,2,0),"")</f>
        <v/>
      </c>
      <c r="AE8678" s="7">
        <f t="shared" si="961"/>
        <v>0</v>
      </c>
      <c r="AF8678" s="7">
        <f t="shared" si="962"/>
        <v>0</v>
      </c>
    </row>
    <row r="8679" spans="30:32" x14ac:dyDescent="0.25">
      <c r="AD8679" s="7" t="str">
        <f>IFERROR(VLOOKUP(J8679,'Chuyển Mã'!$B$3:$C$9,2,0),"")</f>
        <v/>
      </c>
      <c r="AE8679" s="7">
        <f t="shared" si="961"/>
        <v>0</v>
      </c>
      <c r="AF8679" s="7">
        <f t="shared" si="962"/>
        <v>0</v>
      </c>
    </row>
    <row r="8680" spans="30:32" x14ac:dyDescent="0.25">
      <c r="AD8680" s="7" t="str">
        <f>IFERROR(VLOOKUP(J8680,'Chuyển Mã'!$B$3:$C$9,2,0),"")</f>
        <v/>
      </c>
      <c r="AE8680" s="7">
        <f t="shared" si="961"/>
        <v>0</v>
      </c>
      <c r="AF8680" s="7">
        <f t="shared" si="962"/>
        <v>0</v>
      </c>
    </row>
    <row r="8681" spans="30:32" x14ac:dyDescent="0.25">
      <c r="AD8681" s="7" t="str">
        <f>IFERROR(VLOOKUP(J8681,'Chuyển Mã'!$B$3:$C$9,2,0),"")</f>
        <v/>
      </c>
      <c r="AE8681" s="7">
        <f t="shared" si="961"/>
        <v>0</v>
      </c>
      <c r="AF8681" s="7">
        <f t="shared" si="962"/>
        <v>0</v>
      </c>
    </row>
    <row r="8682" spans="30:32" x14ac:dyDescent="0.25">
      <c r="AD8682" s="7" t="str">
        <f>IFERROR(VLOOKUP(J8682,'Chuyển Mã'!$B$3:$C$9,2,0),"")</f>
        <v/>
      </c>
      <c r="AE8682" s="7">
        <f t="shared" si="961"/>
        <v>0</v>
      </c>
      <c r="AF8682" s="7">
        <f t="shared" si="962"/>
        <v>0</v>
      </c>
    </row>
    <row r="8683" spans="30:32" x14ac:dyDescent="0.25">
      <c r="AD8683" s="7" t="str">
        <f>IFERROR(VLOOKUP(J8683,'Chuyển Mã'!$B$3:$C$9,2,0),"")</f>
        <v/>
      </c>
      <c r="AE8683" s="7">
        <f t="shared" si="961"/>
        <v>0</v>
      </c>
      <c r="AF8683" s="7">
        <f t="shared" si="962"/>
        <v>0</v>
      </c>
    </row>
    <row r="8684" spans="30:32" x14ac:dyDescent="0.25">
      <c r="AD8684" s="7" t="str">
        <f>IFERROR(VLOOKUP(J8684,'Chuyển Mã'!$B$3:$C$9,2,0),"")</f>
        <v/>
      </c>
      <c r="AE8684" s="7">
        <f t="shared" si="961"/>
        <v>0</v>
      </c>
      <c r="AF8684" s="7">
        <f t="shared" si="962"/>
        <v>0</v>
      </c>
    </row>
    <row r="8685" spans="30:32" x14ac:dyDescent="0.25">
      <c r="AD8685" s="7" t="str">
        <f>IFERROR(VLOOKUP(J8685,'Chuyển Mã'!$B$3:$C$9,2,0),"")</f>
        <v/>
      </c>
      <c r="AE8685" s="7">
        <f t="shared" si="961"/>
        <v>0</v>
      </c>
      <c r="AF8685" s="7">
        <f t="shared" si="962"/>
        <v>0</v>
      </c>
    </row>
    <row r="8686" spans="30:32" x14ac:dyDescent="0.25">
      <c r="AD8686" s="7" t="str">
        <f>IFERROR(VLOOKUP(J8686,'Chuyển Mã'!$B$3:$C$9,2,0),"")</f>
        <v/>
      </c>
      <c r="AE8686" s="7">
        <f t="shared" si="961"/>
        <v>0</v>
      </c>
      <c r="AF8686" s="7">
        <f t="shared" si="962"/>
        <v>0</v>
      </c>
    </row>
    <row r="8687" spans="30:32" x14ac:dyDescent="0.25">
      <c r="AD8687" s="7" t="str">
        <f>IFERROR(VLOOKUP(J8687,'Chuyển Mã'!$B$3:$C$9,2,0),"")</f>
        <v/>
      </c>
      <c r="AE8687" s="7">
        <f t="shared" si="961"/>
        <v>0</v>
      </c>
      <c r="AF8687" s="7">
        <f t="shared" si="962"/>
        <v>0</v>
      </c>
    </row>
    <row r="8688" spans="30:32" x14ac:dyDescent="0.25">
      <c r="AD8688" s="7" t="str">
        <f>IFERROR(VLOOKUP(J8688,'Chuyển Mã'!$B$3:$C$9,2,0),"")</f>
        <v/>
      </c>
      <c r="AE8688" s="7">
        <f t="shared" si="961"/>
        <v>0</v>
      </c>
      <c r="AF8688" s="7">
        <f t="shared" si="962"/>
        <v>0</v>
      </c>
    </row>
    <row r="8689" spans="30:32" x14ac:dyDescent="0.25">
      <c r="AD8689" s="7" t="str">
        <f>IFERROR(VLOOKUP(J8689,'Chuyển Mã'!$B$3:$C$9,2,0),"")</f>
        <v/>
      </c>
      <c r="AE8689" s="7">
        <f t="shared" si="961"/>
        <v>0</v>
      </c>
      <c r="AF8689" s="7">
        <f t="shared" si="962"/>
        <v>0</v>
      </c>
    </row>
    <row r="8690" spans="30:32" x14ac:dyDescent="0.25">
      <c r="AD8690" s="7" t="str">
        <f>IFERROR(VLOOKUP(J8690,'Chuyển Mã'!$B$3:$C$9,2,0),"")</f>
        <v/>
      </c>
      <c r="AE8690" s="7">
        <f t="shared" si="961"/>
        <v>0</v>
      </c>
      <c r="AF8690" s="7">
        <f t="shared" si="962"/>
        <v>0</v>
      </c>
    </row>
    <row r="8691" spans="30:32" x14ac:dyDescent="0.25">
      <c r="AD8691" s="7" t="str">
        <f>IFERROR(VLOOKUP(J8691,'Chuyển Mã'!$B$3:$C$9,2,0),"")</f>
        <v/>
      </c>
      <c r="AE8691" s="7">
        <f t="shared" si="961"/>
        <v>0</v>
      </c>
      <c r="AF8691" s="7">
        <f t="shared" si="962"/>
        <v>0</v>
      </c>
    </row>
    <row r="8692" spans="30:32" x14ac:dyDescent="0.25">
      <c r="AD8692" s="7" t="str">
        <f>IFERROR(VLOOKUP(J8692,'Chuyển Mã'!$B$3:$C$9,2,0),"")</f>
        <v/>
      </c>
      <c r="AE8692" s="7">
        <f t="shared" si="961"/>
        <v>0</v>
      </c>
      <c r="AF8692" s="7">
        <f t="shared" si="962"/>
        <v>0</v>
      </c>
    </row>
    <row r="8693" spans="30:32" x14ac:dyDescent="0.25">
      <c r="AD8693" s="7" t="str">
        <f>IFERROR(VLOOKUP(J8693,'Chuyển Mã'!$B$3:$C$9,2,0),"")</f>
        <v/>
      </c>
      <c r="AE8693" s="7">
        <f t="shared" si="961"/>
        <v>0</v>
      </c>
      <c r="AF8693" s="7">
        <f t="shared" si="962"/>
        <v>0</v>
      </c>
    </row>
    <row r="8694" spans="30:32" x14ac:dyDescent="0.25">
      <c r="AD8694" s="7" t="str">
        <f>IFERROR(VLOOKUP(J8694,'Chuyển Mã'!$B$3:$C$9,2,0),"")</f>
        <v/>
      </c>
      <c r="AE8694" s="7">
        <f t="shared" si="961"/>
        <v>0</v>
      </c>
      <c r="AF8694" s="7">
        <f t="shared" si="962"/>
        <v>0</v>
      </c>
    </row>
    <row r="8695" spans="30:32" x14ac:dyDescent="0.25">
      <c r="AD8695" s="7" t="str">
        <f>IFERROR(VLOOKUP(J8695,'Chuyển Mã'!$B$3:$C$9,2,0),"")</f>
        <v/>
      </c>
      <c r="AE8695" s="7">
        <f t="shared" si="961"/>
        <v>0</v>
      </c>
      <c r="AF8695" s="7">
        <f t="shared" si="962"/>
        <v>0</v>
      </c>
    </row>
    <row r="8696" spans="30:32" x14ac:dyDescent="0.25">
      <c r="AD8696" s="7" t="str">
        <f>IFERROR(VLOOKUP(J8696,'Chuyển Mã'!$B$3:$C$9,2,0),"")</f>
        <v/>
      </c>
      <c r="AE8696" s="7">
        <f t="shared" si="961"/>
        <v>0</v>
      </c>
      <c r="AF8696" s="7">
        <f t="shared" si="962"/>
        <v>0</v>
      </c>
    </row>
    <row r="8697" spans="30:32" x14ac:dyDescent="0.25">
      <c r="AD8697" s="7" t="str">
        <f>IFERROR(VLOOKUP(J8697,'Chuyển Mã'!$B$3:$C$9,2,0),"")</f>
        <v/>
      </c>
      <c r="AE8697" s="7">
        <f t="shared" si="961"/>
        <v>0</v>
      </c>
      <c r="AF8697" s="7">
        <f t="shared" si="962"/>
        <v>0</v>
      </c>
    </row>
    <row r="8698" spans="30:32" x14ac:dyDescent="0.25">
      <c r="AD8698" s="7" t="str">
        <f>IFERROR(VLOOKUP(J8698,'Chuyển Mã'!$B$3:$C$9,2,0),"")</f>
        <v/>
      </c>
      <c r="AE8698" s="7">
        <f t="shared" si="961"/>
        <v>0</v>
      </c>
      <c r="AF8698" s="7">
        <f t="shared" si="962"/>
        <v>0</v>
      </c>
    </row>
    <row r="8699" spans="30:32" x14ac:dyDescent="0.25">
      <c r="AD8699" s="7" t="str">
        <f>IFERROR(VLOOKUP(J8699,'Chuyển Mã'!$B$3:$C$9,2,0),"")</f>
        <v/>
      </c>
      <c r="AE8699" s="7">
        <f t="shared" si="961"/>
        <v>0</v>
      </c>
      <c r="AF8699" s="7">
        <f t="shared" si="962"/>
        <v>0</v>
      </c>
    </row>
    <row r="8700" spans="30:32" x14ac:dyDescent="0.25">
      <c r="AD8700" s="7" t="str">
        <f>IFERROR(VLOOKUP(J8700,'Chuyển Mã'!$B$3:$C$9,2,0),"")</f>
        <v/>
      </c>
      <c r="AE8700" s="7">
        <f t="shared" si="961"/>
        <v>0</v>
      </c>
      <c r="AF8700" s="7">
        <f t="shared" si="962"/>
        <v>0</v>
      </c>
    </row>
    <row r="8701" spans="30:32" x14ac:dyDescent="0.25">
      <c r="AD8701" s="7" t="str">
        <f>IFERROR(VLOOKUP(J8701,'Chuyển Mã'!$B$3:$C$9,2,0),"")</f>
        <v/>
      </c>
      <c r="AE8701" s="7">
        <f t="shared" si="961"/>
        <v>0</v>
      </c>
      <c r="AF8701" s="7">
        <f t="shared" si="962"/>
        <v>0</v>
      </c>
    </row>
    <row r="8702" spans="30:32" x14ac:dyDescent="0.25">
      <c r="AD8702" s="7" t="str">
        <f>IFERROR(VLOOKUP(J8702,'Chuyển Mã'!$B$3:$C$9,2,0),"")</f>
        <v/>
      </c>
      <c r="AE8702" s="7">
        <f t="shared" si="961"/>
        <v>0</v>
      </c>
      <c r="AF8702" s="7">
        <f t="shared" si="962"/>
        <v>0</v>
      </c>
    </row>
    <row r="8703" spans="30:32" x14ac:dyDescent="0.25">
      <c r="AD8703" s="7" t="str">
        <f>IFERROR(VLOOKUP(J8703,'Chuyển Mã'!$B$3:$C$9,2,0),"")</f>
        <v/>
      </c>
      <c r="AE8703" s="7">
        <f t="shared" si="961"/>
        <v>0</v>
      </c>
      <c r="AF8703" s="7">
        <f t="shared" si="962"/>
        <v>0</v>
      </c>
    </row>
    <row r="8704" spans="30:32" x14ac:dyDescent="0.25">
      <c r="AD8704" s="7" t="str">
        <f>IFERROR(VLOOKUP(J8704,'Chuyển Mã'!$B$3:$C$9,2,0),"")</f>
        <v/>
      </c>
      <c r="AE8704" s="7">
        <f t="shared" si="961"/>
        <v>0</v>
      </c>
      <c r="AF8704" s="7">
        <f t="shared" si="962"/>
        <v>0</v>
      </c>
    </row>
    <row r="8705" spans="30:32" x14ac:dyDescent="0.25">
      <c r="AD8705" s="7" t="str">
        <f>IFERROR(VLOOKUP(J8705,'Chuyển Mã'!$B$3:$C$9,2,0),"")</f>
        <v/>
      </c>
      <c r="AE8705" s="7">
        <f t="shared" si="961"/>
        <v>0</v>
      </c>
      <c r="AF8705" s="7">
        <f t="shared" si="962"/>
        <v>0</v>
      </c>
    </row>
    <row r="8706" spans="30:32" x14ac:dyDescent="0.25">
      <c r="AD8706" s="7" t="str">
        <f>IFERROR(VLOOKUP(J8706,'Chuyển Mã'!$B$3:$C$9,2,0),"")</f>
        <v/>
      </c>
      <c r="AE8706" s="7">
        <f t="shared" si="961"/>
        <v>0</v>
      </c>
      <c r="AF8706" s="7">
        <f t="shared" si="962"/>
        <v>0</v>
      </c>
    </row>
    <row r="8707" spans="30:32" x14ac:dyDescent="0.25">
      <c r="AD8707" s="7" t="str">
        <f>IFERROR(VLOOKUP(J8707,'Chuyển Mã'!$B$3:$C$9,2,0),"")</f>
        <v/>
      </c>
      <c r="AE8707" s="7">
        <f t="shared" ref="AE8707:AE8770" si="963">IFERROR(L8707,"")</f>
        <v>0</v>
      </c>
      <c r="AF8707" s="7">
        <f t="shared" ref="AF8707:AF8770" si="964">R8707</f>
        <v>0</v>
      </c>
    </row>
    <row r="8708" spans="30:32" x14ac:dyDescent="0.25">
      <c r="AD8708" s="7" t="str">
        <f>IFERROR(VLOOKUP(J8708,'Chuyển Mã'!$B$3:$C$9,2,0),"")</f>
        <v/>
      </c>
      <c r="AE8708" s="7">
        <f t="shared" si="963"/>
        <v>0</v>
      </c>
      <c r="AF8708" s="7">
        <f t="shared" si="964"/>
        <v>0</v>
      </c>
    </row>
    <row r="8709" spans="30:32" x14ac:dyDescent="0.25">
      <c r="AD8709" s="7" t="str">
        <f>IFERROR(VLOOKUP(J8709,'Chuyển Mã'!$B$3:$C$9,2,0),"")</f>
        <v/>
      </c>
      <c r="AE8709" s="7">
        <f t="shared" si="963"/>
        <v>0</v>
      </c>
      <c r="AF8709" s="7">
        <f t="shared" si="964"/>
        <v>0</v>
      </c>
    </row>
    <row r="8710" spans="30:32" x14ac:dyDescent="0.25">
      <c r="AD8710" s="7" t="str">
        <f>IFERROR(VLOOKUP(J8710,'Chuyển Mã'!$B$3:$C$9,2,0),"")</f>
        <v/>
      </c>
      <c r="AE8710" s="7">
        <f t="shared" si="963"/>
        <v>0</v>
      </c>
      <c r="AF8710" s="7">
        <f t="shared" si="964"/>
        <v>0</v>
      </c>
    </row>
    <row r="8711" spans="30:32" x14ac:dyDescent="0.25">
      <c r="AD8711" s="7" t="str">
        <f>IFERROR(VLOOKUP(J8711,'Chuyển Mã'!$B$3:$C$9,2,0),"")</f>
        <v/>
      </c>
      <c r="AE8711" s="7">
        <f t="shared" si="963"/>
        <v>0</v>
      </c>
      <c r="AF8711" s="7">
        <f t="shared" si="964"/>
        <v>0</v>
      </c>
    </row>
    <row r="8712" spans="30:32" x14ac:dyDescent="0.25">
      <c r="AD8712" s="7" t="str">
        <f>IFERROR(VLOOKUP(J8712,'Chuyển Mã'!$B$3:$C$9,2,0),"")</f>
        <v/>
      </c>
      <c r="AE8712" s="7">
        <f t="shared" si="963"/>
        <v>0</v>
      </c>
      <c r="AF8712" s="7">
        <f t="shared" si="964"/>
        <v>0</v>
      </c>
    </row>
    <row r="8713" spans="30:32" x14ac:dyDescent="0.25">
      <c r="AD8713" s="7" t="str">
        <f>IFERROR(VLOOKUP(J8713,'Chuyển Mã'!$B$3:$C$9,2,0),"")</f>
        <v/>
      </c>
      <c r="AE8713" s="7">
        <f t="shared" si="963"/>
        <v>0</v>
      </c>
      <c r="AF8713" s="7">
        <f t="shared" si="964"/>
        <v>0</v>
      </c>
    </row>
    <row r="8714" spans="30:32" x14ac:dyDescent="0.25">
      <c r="AD8714" s="7" t="str">
        <f>IFERROR(VLOOKUP(J8714,'Chuyển Mã'!$B$3:$C$9,2,0),"")</f>
        <v/>
      </c>
      <c r="AE8714" s="7">
        <f t="shared" si="963"/>
        <v>0</v>
      </c>
      <c r="AF8714" s="7">
        <f t="shared" si="964"/>
        <v>0</v>
      </c>
    </row>
    <row r="8715" spans="30:32" x14ac:dyDescent="0.25">
      <c r="AD8715" s="7" t="str">
        <f>IFERROR(VLOOKUP(J8715,'Chuyển Mã'!$B$3:$C$9,2,0),"")</f>
        <v/>
      </c>
      <c r="AE8715" s="7">
        <f t="shared" si="963"/>
        <v>0</v>
      </c>
      <c r="AF8715" s="7">
        <f t="shared" si="964"/>
        <v>0</v>
      </c>
    </row>
    <row r="8716" spans="30:32" x14ac:dyDescent="0.25">
      <c r="AD8716" s="7" t="str">
        <f>IFERROR(VLOOKUP(J8716,'Chuyển Mã'!$B$3:$C$9,2,0),"")</f>
        <v/>
      </c>
      <c r="AE8716" s="7">
        <f t="shared" si="963"/>
        <v>0</v>
      </c>
      <c r="AF8716" s="7">
        <f t="shared" si="964"/>
        <v>0</v>
      </c>
    </row>
    <row r="8717" spans="30:32" x14ac:dyDescent="0.25">
      <c r="AD8717" s="7" t="str">
        <f>IFERROR(VLOOKUP(J8717,'Chuyển Mã'!$B$3:$C$9,2,0),"")</f>
        <v/>
      </c>
      <c r="AE8717" s="7">
        <f t="shared" si="963"/>
        <v>0</v>
      </c>
      <c r="AF8717" s="7">
        <f t="shared" si="964"/>
        <v>0</v>
      </c>
    </row>
    <row r="8718" spans="30:32" x14ac:dyDescent="0.25">
      <c r="AD8718" s="7" t="str">
        <f>IFERROR(VLOOKUP(J8718,'Chuyển Mã'!$B$3:$C$9,2,0),"")</f>
        <v/>
      </c>
      <c r="AE8718" s="7">
        <f t="shared" si="963"/>
        <v>0</v>
      </c>
      <c r="AF8718" s="7">
        <f t="shared" si="964"/>
        <v>0</v>
      </c>
    </row>
    <row r="8719" spans="30:32" x14ac:dyDescent="0.25">
      <c r="AD8719" s="7" t="str">
        <f>IFERROR(VLOOKUP(J8719,'Chuyển Mã'!$B$3:$C$9,2,0),"")</f>
        <v/>
      </c>
      <c r="AE8719" s="7">
        <f t="shared" si="963"/>
        <v>0</v>
      </c>
      <c r="AF8719" s="7">
        <f t="shared" si="964"/>
        <v>0</v>
      </c>
    </row>
    <row r="8720" spans="30:32" x14ac:dyDescent="0.25">
      <c r="AD8720" s="7" t="str">
        <f>IFERROR(VLOOKUP(J8720,'Chuyển Mã'!$B$3:$C$9,2,0),"")</f>
        <v/>
      </c>
      <c r="AE8720" s="7">
        <f t="shared" si="963"/>
        <v>0</v>
      </c>
      <c r="AF8720" s="7">
        <f t="shared" si="964"/>
        <v>0</v>
      </c>
    </row>
    <row r="8721" spans="30:32" x14ac:dyDescent="0.25">
      <c r="AD8721" s="7" t="str">
        <f>IFERROR(VLOOKUP(J8721,'Chuyển Mã'!$B$3:$C$9,2,0),"")</f>
        <v/>
      </c>
      <c r="AE8721" s="7">
        <f t="shared" si="963"/>
        <v>0</v>
      </c>
      <c r="AF8721" s="7">
        <f t="shared" si="964"/>
        <v>0</v>
      </c>
    </row>
    <row r="8722" spans="30:32" x14ac:dyDescent="0.25">
      <c r="AD8722" s="7" t="str">
        <f>IFERROR(VLOOKUP(J8722,'Chuyển Mã'!$B$3:$C$9,2,0),"")</f>
        <v/>
      </c>
      <c r="AE8722" s="7">
        <f t="shared" si="963"/>
        <v>0</v>
      </c>
      <c r="AF8722" s="7">
        <f t="shared" si="964"/>
        <v>0</v>
      </c>
    </row>
    <row r="8723" spans="30:32" x14ac:dyDescent="0.25">
      <c r="AD8723" s="7" t="str">
        <f>IFERROR(VLOOKUP(J8723,'Chuyển Mã'!$B$3:$C$9,2,0),"")</f>
        <v/>
      </c>
      <c r="AE8723" s="7">
        <f t="shared" si="963"/>
        <v>0</v>
      </c>
      <c r="AF8723" s="7">
        <f t="shared" si="964"/>
        <v>0</v>
      </c>
    </row>
    <row r="8724" spans="30:32" x14ac:dyDescent="0.25">
      <c r="AD8724" s="7" t="str">
        <f>IFERROR(VLOOKUP(J8724,'Chuyển Mã'!$B$3:$C$9,2,0),"")</f>
        <v/>
      </c>
      <c r="AE8724" s="7">
        <f t="shared" si="963"/>
        <v>0</v>
      </c>
      <c r="AF8724" s="7">
        <f t="shared" si="964"/>
        <v>0</v>
      </c>
    </row>
    <row r="8725" spans="30:32" x14ac:dyDescent="0.25">
      <c r="AD8725" s="7" t="str">
        <f>IFERROR(VLOOKUP(J8725,'Chuyển Mã'!$B$3:$C$9,2,0),"")</f>
        <v/>
      </c>
      <c r="AE8725" s="7">
        <f t="shared" si="963"/>
        <v>0</v>
      </c>
      <c r="AF8725" s="7">
        <f t="shared" si="964"/>
        <v>0</v>
      </c>
    </row>
    <row r="8726" spans="30:32" x14ac:dyDescent="0.25">
      <c r="AD8726" s="7" t="str">
        <f>IFERROR(VLOOKUP(J8726,'Chuyển Mã'!$B$3:$C$9,2,0),"")</f>
        <v/>
      </c>
      <c r="AE8726" s="7">
        <f t="shared" si="963"/>
        <v>0</v>
      </c>
      <c r="AF8726" s="7">
        <f t="shared" si="964"/>
        <v>0</v>
      </c>
    </row>
    <row r="8727" spans="30:32" x14ac:dyDescent="0.25">
      <c r="AD8727" s="7" t="str">
        <f>IFERROR(VLOOKUP(J8727,'Chuyển Mã'!$B$3:$C$9,2,0),"")</f>
        <v/>
      </c>
      <c r="AE8727" s="7">
        <f t="shared" si="963"/>
        <v>0</v>
      </c>
      <c r="AF8727" s="7">
        <f t="shared" si="964"/>
        <v>0</v>
      </c>
    </row>
    <row r="8728" spans="30:32" x14ac:dyDescent="0.25">
      <c r="AD8728" s="7" t="str">
        <f>IFERROR(VLOOKUP(J8728,'Chuyển Mã'!$B$3:$C$9,2,0),"")</f>
        <v/>
      </c>
      <c r="AE8728" s="7">
        <f t="shared" si="963"/>
        <v>0</v>
      </c>
      <c r="AF8728" s="7">
        <f t="shared" si="964"/>
        <v>0</v>
      </c>
    </row>
    <row r="8729" spans="30:32" x14ac:dyDescent="0.25">
      <c r="AD8729" s="7" t="str">
        <f>IFERROR(VLOOKUP(J8729,'Chuyển Mã'!$B$3:$C$9,2,0),"")</f>
        <v/>
      </c>
      <c r="AE8729" s="7">
        <f t="shared" si="963"/>
        <v>0</v>
      </c>
      <c r="AF8729" s="7">
        <f t="shared" si="964"/>
        <v>0</v>
      </c>
    </row>
    <row r="8730" spans="30:32" x14ac:dyDescent="0.25">
      <c r="AD8730" s="7" t="str">
        <f>IFERROR(VLOOKUP(J8730,'Chuyển Mã'!$B$3:$C$9,2,0),"")</f>
        <v/>
      </c>
      <c r="AE8730" s="7">
        <f t="shared" si="963"/>
        <v>0</v>
      </c>
      <c r="AF8730" s="7">
        <f t="shared" si="964"/>
        <v>0</v>
      </c>
    </row>
    <row r="8731" spans="30:32" x14ac:dyDescent="0.25">
      <c r="AD8731" s="7" t="str">
        <f>IFERROR(VLOOKUP(J8731,'Chuyển Mã'!$B$3:$C$9,2,0),"")</f>
        <v/>
      </c>
      <c r="AE8731" s="7">
        <f t="shared" si="963"/>
        <v>0</v>
      </c>
      <c r="AF8731" s="7">
        <f t="shared" si="964"/>
        <v>0</v>
      </c>
    </row>
    <row r="8732" spans="30:32" x14ac:dyDescent="0.25">
      <c r="AD8732" s="7" t="str">
        <f>IFERROR(VLOOKUP(J8732,'Chuyển Mã'!$B$3:$C$9,2,0),"")</f>
        <v/>
      </c>
      <c r="AE8732" s="7">
        <f t="shared" si="963"/>
        <v>0</v>
      </c>
      <c r="AF8732" s="7">
        <f t="shared" si="964"/>
        <v>0</v>
      </c>
    </row>
    <row r="8733" spans="30:32" x14ac:dyDescent="0.25">
      <c r="AD8733" s="7" t="str">
        <f>IFERROR(VLOOKUP(J8733,'Chuyển Mã'!$B$3:$C$9,2,0),"")</f>
        <v/>
      </c>
      <c r="AE8733" s="7">
        <f t="shared" si="963"/>
        <v>0</v>
      </c>
      <c r="AF8733" s="7">
        <f t="shared" si="964"/>
        <v>0</v>
      </c>
    </row>
    <row r="8734" spans="30:32" x14ac:dyDescent="0.25">
      <c r="AD8734" s="7" t="str">
        <f>IFERROR(VLOOKUP(J8734,'Chuyển Mã'!$B$3:$C$9,2,0),"")</f>
        <v/>
      </c>
      <c r="AE8734" s="7">
        <f t="shared" si="963"/>
        <v>0</v>
      </c>
      <c r="AF8734" s="7">
        <f t="shared" si="964"/>
        <v>0</v>
      </c>
    </row>
    <row r="8735" spans="30:32" x14ac:dyDescent="0.25">
      <c r="AD8735" s="7" t="str">
        <f>IFERROR(VLOOKUP(J8735,'Chuyển Mã'!$B$3:$C$9,2,0),"")</f>
        <v/>
      </c>
      <c r="AE8735" s="7">
        <f t="shared" si="963"/>
        <v>0</v>
      </c>
      <c r="AF8735" s="7">
        <f t="shared" si="964"/>
        <v>0</v>
      </c>
    </row>
    <row r="8736" spans="30:32" x14ac:dyDescent="0.25">
      <c r="AD8736" s="7" t="str">
        <f>IFERROR(VLOOKUP(J8736,'Chuyển Mã'!$B$3:$C$9,2,0),"")</f>
        <v/>
      </c>
      <c r="AE8736" s="7">
        <f t="shared" si="963"/>
        <v>0</v>
      </c>
      <c r="AF8736" s="7">
        <f t="shared" si="964"/>
        <v>0</v>
      </c>
    </row>
    <row r="8737" spans="30:32" x14ac:dyDescent="0.25">
      <c r="AD8737" s="7" t="str">
        <f>IFERROR(VLOOKUP(J8737,'Chuyển Mã'!$B$3:$C$9,2,0),"")</f>
        <v/>
      </c>
      <c r="AE8737" s="7">
        <f t="shared" si="963"/>
        <v>0</v>
      </c>
      <c r="AF8737" s="7">
        <f t="shared" si="964"/>
        <v>0</v>
      </c>
    </row>
    <row r="8738" spans="30:32" x14ac:dyDescent="0.25">
      <c r="AD8738" s="7" t="str">
        <f>IFERROR(VLOOKUP(J8738,'Chuyển Mã'!$B$3:$C$9,2,0),"")</f>
        <v/>
      </c>
      <c r="AE8738" s="7">
        <f t="shared" si="963"/>
        <v>0</v>
      </c>
      <c r="AF8738" s="7">
        <f t="shared" si="964"/>
        <v>0</v>
      </c>
    </row>
    <row r="8739" spans="30:32" x14ac:dyDescent="0.25">
      <c r="AD8739" s="7" t="str">
        <f>IFERROR(VLOOKUP(J8739,'Chuyển Mã'!$B$3:$C$9,2,0),"")</f>
        <v/>
      </c>
      <c r="AE8739" s="7">
        <f t="shared" si="963"/>
        <v>0</v>
      </c>
      <c r="AF8739" s="7">
        <f t="shared" si="964"/>
        <v>0</v>
      </c>
    </row>
    <row r="8740" spans="30:32" x14ac:dyDescent="0.25">
      <c r="AD8740" s="7" t="str">
        <f>IFERROR(VLOOKUP(J8740,'Chuyển Mã'!$B$3:$C$9,2,0),"")</f>
        <v/>
      </c>
      <c r="AE8740" s="7">
        <f t="shared" si="963"/>
        <v>0</v>
      </c>
      <c r="AF8740" s="7">
        <f t="shared" si="964"/>
        <v>0</v>
      </c>
    </row>
    <row r="8741" spans="30:32" x14ac:dyDescent="0.25">
      <c r="AD8741" s="7" t="str">
        <f>IFERROR(VLOOKUP(J8741,'Chuyển Mã'!$B$3:$C$9,2,0),"")</f>
        <v/>
      </c>
      <c r="AE8741" s="7">
        <f t="shared" si="963"/>
        <v>0</v>
      </c>
      <c r="AF8741" s="7">
        <f t="shared" si="964"/>
        <v>0</v>
      </c>
    </row>
    <row r="8742" spans="30:32" x14ac:dyDescent="0.25">
      <c r="AD8742" s="7" t="str">
        <f>IFERROR(VLOOKUP(J8742,'Chuyển Mã'!$B$3:$C$9,2,0),"")</f>
        <v/>
      </c>
      <c r="AE8742" s="7">
        <f t="shared" si="963"/>
        <v>0</v>
      </c>
      <c r="AF8742" s="7">
        <f t="shared" si="964"/>
        <v>0</v>
      </c>
    </row>
    <row r="8743" spans="30:32" x14ac:dyDescent="0.25">
      <c r="AD8743" s="7" t="str">
        <f>IFERROR(VLOOKUP(J8743,'Chuyển Mã'!$B$3:$C$9,2,0),"")</f>
        <v/>
      </c>
      <c r="AE8743" s="7">
        <f t="shared" si="963"/>
        <v>0</v>
      </c>
      <c r="AF8743" s="7">
        <f t="shared" si="964"/>
        <v>0</v>
      </c>
    </row>
    <row r="8744" spans="30:32" x14ac:dyDescent="0.25">
      <c r="AD8744" s="7" t="str">
        <f>IFERROR(VLOOKUP(J8744,'Chuyển Mã'!$B$3:$C$9,2,0),"")</f>
        <v/>
      </c>
      <c r="AE8744" s="7">
        <f t="shared" si="963"/>
        <v>0</v>
      </c>
      <c r="AF8744" s="7">
        <f t="shared" si="964"/>
        <v>0</v>
      </c>
    </row>
    <row r="8745" spans="30:32" x14ac:dyDescent="0.25">
      <c r="AD8745" s="7" t="str">
        <f>IFERROR(VLOOKUP(J8745,'Chuyển Mã'!$B$3:$C$9,2,0),"")</f>
        <v/>
      </c>
      <c r="AE8745" s="7">
        <f t="shared" si="963"/>
        <v>0</v>
      </c>
      <c r="AF8745" s="7">
        <f t="shared" si="964"/>
        <v>0</v>
      </c>
    </row>
    <row r="8746" spans="30:32" x14ac:dyDescent="0.25">
      <c r="AD8746" s="7" t="str">
        <f>IFERROR(VLOOKUP(J8746,'Chuyển Mã'!$B$3:$C$9,2,0),"")</f>
        <v/>
      </c>
      <c r="AE8746" s="7">
        <f t="shared" si="963"/>
        <v>0</v>
      </c>
      <c r="AF8746" s="7">
        <f t="shared" si="964"/>
        <v>0</v>
      </c>
    </row>
    <row r="8747" spans="30:32" x14ac:dyDescent="0.25">
      <c r="AD8747" s="7" t="str">
        <f>IFERROR(VLOOKUP(J8747,'Chuyển Mã'!$B$3:$C$9,2,0),"")</f>
        <v/>
      </c>
      <c r="AE8747" s="7">
        <f t="shared" si="963"/>
        <v>0</v>
      </c>
      <c r="AF8747" s="7">
        <f t="shared" si="964"/>
        <v>0</v>
      </c>
    </row>
    <row r="8748" spans="30:32" x14ac:dyDescent="0.25">
      <c r="AD8748" s="7" t="str">
        <f>IFERROR(VLOOKUP(J8748,'Chuyển Mã'!$B$3:$C$9,2,0),"")</f>
        <v/>
      </c>
      <c r="AE8748" s="7">
        <f t="shared" si="963"/>
        <v>0</v>
      </c>
      <c r="AF8748" s="7">
        <f t="shared" si="964"/>
        <v>0</v>
      </c>
    </row>
    <row r="8749" spans="30:32" x14ac:dyDescent="0.25">
      <c r="AD8749" s="7" t="str">
        <f>IFERROR(VLOOKUP(J8749,'Chuyển Mã'!$B$3:$C$9,2,0),"")</f>
        <v/>
      </c>
      <c r="AE8749" s="7">
        <f t="shared" si="963"/>
        <v>0</v>
      </c>
      <c r="AF8749" s="7">
        <f t="shared" si="964"/>
        <v>0</v>
      </c>
    </row>
    <row r="8750" spans="30:32" x14ac:dyDescent="0.25">
      <c r="AD8750" s="7" t="str">
        <f>IFERROR(VLOOKUP(J8750,'Chuyển Mã'!$B$3:$C$9,2,0),"")</f>
        <v/>
      </c>
      <c r="AE8750" s="7">
        <f t="shared" si="963"/>
        <v>0</v>
      </c>
      <c r="AF8750" s="7">
        <f t="shared" si="964"/>
        <v>0</v>
      </c>
    </row>
    <row r="8751" spans="30:32" x14ac:dyDescent="0.25">
      <c r="AD8751" s="7" t="str">
        <f>IFERROR(VLOOKUP(J8751,'Chuyển Mã'!$B$3:$C$9,2,0),"")</f>
        <v/>
      </c>
      <c r="AE8751" s="7">
        <f t="shared" si="963"/>
        <v>0</v>
      </c>
      <c r="AF8751" s="7">
        <f t="shared" si="964"/>
        <v>0</v>
      </c>
    </row>
    <row r="8752" spans="30:32" x14ac:dyDescent="0.25">
      <c r="AD8752" s="7" t="str">
        <f>IFERROR(VLOOKUP(J8752,'Chuyển Mã'!$B$3:$C$9,2,0),"")</f>
        <v/>
      </c>
      <c r="AE8752" s="7">
        <f t="shared" si="963"/>
        <v>0</v>
      </c>
      <c r="AF8752" s="7">
        <f t="shared" si="964"/>
        <v>0</v>
      </c>
    </row>
    <row r="8753" spans="30:32" x14ac:dyDescent="0.25">
      <c r="AD8753" s="7" t="str">
        <f>IFERROR(VLOOKUP(J8753,'Chuyển Mã'!$B$3:$C$9,2,0),"")</f>
        <v/>
      </c>
      <c r="AE8753" s="7">
        <f t="shared" si="963"/>
        <v>0</v>
      </c>
      <c r="AF8753" s="7">
        <f t="shared" si="964"/>
        <v>0</v>
      </c>
    </row>
    <row r="8754" spans="30:32" x14ac:dyDescent="0.25">
      <c r="AD8754" s="7" t="str">
        <f>IFERROR(VLOOKUP(J8754,'Chuyển Mã'!$B$3:$C$9,2,0),"")</f>
        <v/>
      </c>
      <c r="AE8754" s="7">
        <f t="shared" si="963"/>
        <v>0</v>
      </c>
      <c r="AF8754" s="7">
        <f t="shared" si="964"/>
        <v>0</v>
      </c>
    </row>
    <row r="8755" spans="30:32" x14ac:dyDescent="0.25">
      <c r="AD8755" s="7" t="str">
        <f>IFERROR(VLOOKUP(J8755,'Chuyển Mã'!$B$3:$C$9,2,0),"")</f>
        <v/>
      </c>
      <c r="AE8755" s="7">
        <f t="shared" si="963"/>
        <v>0</v>
      </c>
      <c r="AF8755" s="7">
        <f t="shared" si="964"/>
        <v>0</v>
      </c>
    </row>
    <row r="8756" spans="30:32" x14ac:dyDescent="0.25">
      <c r="AD8756" s="7" t="str">
        <f>IFERROR(VLOOKUP(J8756,'Chuyển Mã'!$B$3:$C$9,2,0),"")</f>
        <v/>
      </c>
      <c r="AE8756" s="7">
        <f t="shared" si="963"/>
        <v>0</v>
      </c>
      <c r="AF8756" s="7">
        <f t="shared" si="964"/>
        <v>0</v>
      </c>
    </row>
    <row r="8757" spans="30:32" x14ac:dyDescent="0.25">
      <c r="AD8757" s="7" t="str">
        <f>IFERROR(VLOOKUP(J8757,'Chuyển Mã'!$B$3:$C$9,2,0),"")</f>
        <v/>
      </c>
      <c r="AE8757" s="7">
        <f t="shared" si="963"/>
        <v>0</v>
      </c>
      <c r="AF8757" s="7">
        <f t="shared" si="964"/>
        <v>0</v>
      </c>
    </row>
    <row r="8758" spans="30:32" x14ac:dyDescent="0.25">
      <c r="AD8758" s="7" t="str">
        <f>IFERROR(VLOOKUP(J8758,'Chuyển Mã'!$B$3:$C$9,2,0),"")</f>
        <v/>
      </c>
      <c r="AE8758" s="7">
        <f t="shared" si="963"/>
        <v>0</v>
      </c>
      <c r="AF8758" s="7">
        <f t="shared" si="964"/>
        <v>0</v>
      </c>
    </row>
    <row r="8759" spans="30:32" x14ac:dyDescent="0.25">
      <c r="AD8759" s="7" t="str">
        <f>IFERROR(VLOOKUP(J8759,'Chuyển Mã'!$B$3:$C$9,2,0),"")</f>
        <v/>
      </c>
      <c r="AE8759" s="7">
        <f t="shared" si="963"/>
        <v>0</v>
      </c>
      <c r="AF8759" s="7">
        <f t="shared" si="964"/>
        <v>0</v>
      </c>
    </row>
    <row r="8760" spans="30:32" x14ac:dyDescent="0.25">
      <c r="AD8760" s="7" t="str">
        <f>IFERROR(VLOOKUP(J8760,'Chuyển Mã'!$B$3:$C$9,2,0),"")</f>
        <v/>
      </c>
      <c r="AE8760" s="7">
        <f t="shared" si="963"/>
        <v>0</v>
      </c>
      <c r="AF8760" s="7">
        <f t="shared" si="964"/>
        <v>0</v>
      </c>
    </row>
    <row r="8761" spans="30:32" x14ac:dyDescent="0.25">
      <c r="AD8761" s="7" t="str">
        <f>IFERROR(VLOOKUP(J8761,'Chuyển Mã'!$B$3:$C$9,2,0),"")</f>
        <v/>
      </c>
      <c r="AE8761" s="7">
        <f t="shared" si="963"/>
        <v>0</v>
      </c>
      <c r="AF8761" s="7">
        <f t="shared" si="964"/>
        <v>0</v>
      </c>
    </row>
    <row r="8762" spans="30:32" x14ac:dyDescent="0.25">
      <c r="AD8762" s="7" t="str">
        <f>IFERROR(VLOOKUP(J8762,'Chuyển Mã'!$B$3:$C$9,2,0),"")</f>
        <v/>
      </c>
      <c r="AE8762" s="7">
        <f t="shared" si="963"/>
        <v>0</v>
      </c>
      <c r="AF8762" s="7">
        <f t="shared" si="964"/>
        <v>0</v>
      </c>
    </row>
    <row r="8763" spans="30:32" x14ac:dyDescent="0.25">
      <c r="AD8763" s="7" t="str">
        <f>IFERROR(VLOOKUP(J8763,'Chuyển Mã'!$B$3:$C$9,2,0),"")</f>
        <v/>
      </c>
      <c r="AE8763" s="7">
        <f t="shared" si="963"/>
        <v>0</v>
      </c>
      <c r="AF8763" s="7">
        <f t="shared" si="964"/>
        <v>0</v>
      </c>
    </row>
    <row r="8764" spans="30:32" x14ac:dyDescent="0.25">
      <c r="AD8764" s="7" t="str">
        <f>IFERROR(VLOOKUP(J8764,'Chuyển Mã'!$B$3:$C$9,2,0),"")</f>
        <v/>
      </c>
      <c r="AE8764" s="7">
        <f t="shared" si="963"/>
        <v>0</v>
      </c>
      <c r="AF8764" s="7">
        <f t="shared" si="964"/>
        <v>0</v>
      </c>
    </row>
    <row r="8765" spans="30:32" x14ac:dyDescent="0.25">
      <c r="AD8765" s="7" t="str">
        <f>IFERROR(VLOOKUP(J8765,'Chuyển Mã'!$B$3:$C$9,2,0),"")</f>
        <v/>
      </c>
      <c r="AE8765" s="7">
        <f t="shared" si="963"/>
        <v>0</v>
      </c>
      <c r="AF8765" s="7">
        <f t="shared" si="964"/>
        <v>0</v>
      </c>
    </row>
    <row r="8766" spans="30:32" x14ac:dyDescent="0.25">
      <c r="AD8766" s="7" t="str">
        <f>IFERROR(VLOOKUP(J8766,'Chuyển Mã'!$B$3:$C$9,2,0),"")</f>
        <v/>
      </c>
      <c r="AE8766" s="7">
        <f t="shared" si="963"/>
        <v>0</v>
      </c>
      <c r="AF8766" s="7">
        <f t="shared" si="964"/>
        <v>0</v>
      </c>
    </row>
    <row r="8767" spans="30:32" x14ac:dyDescent="0.25">
      <c r="AD8767" s="7" t="str">
        <f>IFERROR(VLOOKUP(J8767,'Chuyển Mã'!$B$3:$C$9,2,0),"")</f>
        <v/>
      </c>
      <c r="AE8767" s="7">
        <f t="shared" si="963"/>
        <v>0</v>
      </c>
      <c r="AF8767" s="7">
        <f t="shared" si="964"/>
        <v>0</v>
      </c>
    </row>
    <row r="8768" spans="30:32" x14ac:dyDescent="0.25">
      <c r="AD8768" s="7" t="str">
        <f>IFERROR(VLOOKUP(J8768,'Chuyển Mã'!$B$3:$C$9,2,0),"")</f>
        <v/>
      </c>
      <c r="AE8768" s="7">
        <f t="shared" si="963"/>
        <v>0</v>
      </c>
      <c r="AF8768" s="7">
        <f t="shared" si="964"/>
        <v>0</v>
      </c>
    </row>
    <row r="8769" spans="30:32" x14ac:dyDescent="0.25">
      <c r="AD8769" s="7" t="str">
        <f>IFERROR(VLOOKUP(J8769,'Chuyển Mã'!$B$3:$C$9,2,0),"")</f>
        <v/>
      </c>
      <c r="AE8769" s="7">
        <f t="shared" si="963"/>
        <v>0</v>
      </c>
      <c r="AF8769" s="7">
        <f t="shared" si="964"/>
        <v>0</v>
      </c>
    </row>
    <row r="8770" spans="30:32" x14ac:dyDescent="0.25">
      <c r="AD8770" s="7" t="str">
        <f>IFERROR(VLOOKUP(J8770,'Chuyển Mã'!$B$3:$C$9,2,0),"")</f>
        <v/>
      </c>
      <c r="AE8770" s="7">
        <f t="shared" si="963"/>
        <v>0</v>
      </c>
      <c r="AF8770" s="7">
        <f t="shared" si="964"/>
        <v>0</v>
      </c>
    </row>
    <row r="8771" spans="30:32" x14ac:dyDescent="0.25">
      <c r="AD8771" s="7" t="str">
        <f>IFERROR(VLOOKUP(J8771,'Chuyển Mã'!$B$3:$C$9,2,0),"")</f>
        <v/>
      </c>
      <c r="AE8771" s="7">
        <f t="shared" ref="AE8771:AE8834" si="965">IFERROR(L8771,"")</f>
        <v>0</v>
      </c>
      <c r="AF8771" s="7">
        <f t="shared" ref="AF8771:AF8834" si="966">R8771</f>
        <v>0</v>
      </c>
    </row>
    <row r="8772" spans="30:32" x14ac:dyDescent="0.25">
      <c r="AD8772" s="7" t="str">
        <f>IFERROR(VLOOKUP(J8772,'Chuyển Mã'!$B$3:$C$9,2,0),"")</f>
        <v/>
      </c>
      <c r="AE8772" s="7">
        <f t="shared" si="965"/>
        <v>0</v>
      </c>
      <c r="AF8772" s="7">
        <f t="shared" si="966"/>
        <v>0</v>
      </c>
    </row>
    <row r="8773" spans="30:32" x14ac:dyDescent="0.25">
      <c r="AD8773" s="7" t="str">
        <f>IFERROR(VLOOKUP(J8773,'Chuyển Mã'!$B$3:$C$9,2,0),"")</f>
        <v/>
      </c>
      <c r="AE8773" s="7">
        <f t="shared" si="965"/>
        <v>0</v>
      </c>
      <c r="AF8773" s="7">
        <f t="shared" si="966"/>
        <v>0</v>
      </c>
    </row>
    <row r="8774" spans="30:32" x14ac:dyDescent="0.25">
      <c r="AD8774" s="7" t="str">
        <f>IFERROR(VLOOKUP(J8774,'Chuyển Mã'!$B$3:$C$9,2,0),"")</f>
        <v/>
      </c>
      <c r="AE8774" s="7">
        <f t="shared" si="965"/>
        <v>0</v>
      </c>
      <c r="AF8774" s="7">
        <f t="shared" si="966"/>
        <v>0</v>
      </c>
    </row>
    <row r="8775" spans="30:32" x14ac:dyDescent="0.25">
      <c r="AD8775" s="7" t="str">
        <f>IFERROR(VLOOKUP(J8775,'Chuyển Mã'!$B$3:$C$9,2,0),"")</f>
        <v/>
      </c>
      <c r="AE8775" s="7">
        <f t="shared" si="965"/>
        <v>0</v>
      </c>
      <c r="AF8775" s="7">
        <f t="shared" si="966"/>
        <v>0</v>
      </c>
    </row>
    <row r="8776" spans="30:32" x14ac:dyDescent="0.25">
      <c r="AD8776" s="7" t="str">
        <f>IFERROR(VLOOKUP(J8776,'Chuyển Mã'!$B$3:$C$9,2,0),"")</f>
        <v/>
      </c>
      <c r="AE8776" s="7">
        <f t="shared" si="965"/>
        <v>0</v>
      </c>
      <c r="AF8776" s="7">
        <f t="shared" si="966"/>
        <v>0</v>
      </c>
    </row>
    <row r="8777" spans="30:32" x14ac:dyDescent="0.25">
      <c r="AD8777" s="7" t="str">
        <f>IFERROR(VLOOKUP(J8777,'Chuyển Mã'!$B$3:$C$9,2,0),"")</f>
        <v/>
      </c>
      <c r="AE8777" s="7">
        <f t="shared" si="965"/>
        <v>0</v>
      </c>
      <c r="AF8777" s="7">
        <f t="shared" si="966"/>
        <v>0</v>
      </c>
    </row>
    <row r="8778" spans="30:32" x14ac:dyDescent="0.25">
      <c r="AD8778" s="7" t="str">
        <f>IFERROR(VLOOKUP(J8778,'Chuyển Mã'!$B$3:$C$9,2,0),"")</f>
        <v/>
      </c>
      <c r="AE8778" s="7">
        <f t="shared" si="965"/>
        <v>0</v>
      </c>
      <c r="AF8778" s="7">
        <f t="shared" si="966"/>
        <v>0</v>
      </c>
    </row>
    <row r="8779" spans="30:32" x14ac:dyDescent="0.25">
      <c r="AD8779" s="7" t="str">
        <f>IFERROR(VLOOKUP(J8779,'Chuyển Mã'!$B$3:$C$9,2,0),"")</f>
        <v/>
      </c>
      <c r="AE8779" s="7">
        <f t="shared" si="965"/>
        <v>0</v>
      </c>
      <c r="AF8779" s="7">
        <f t="shared" si="966"/>
        <v>0</v>
      </c>
    </row>
    <row r="8780" spans="30:32" x14ac:dyDescent="0.25">
      <c r="AD8780" s="7" t="str">
        <f>IFERROR(VLOOKUP(J8780,'Chuyển Mã'!$B$3:$C$9,2,0),"")</f>
        <v/>
      </c>
      <c r="AE8780" s="7">
        <f t="shared" si="965"/>
        <v>0</v>
      </c>
      <c r="AF8780" s="7">
        <f t="shared" si="966"/>
        <v>0</v>
      </c>
    </row>
    <row r="8781" spans="30:32" x14ac:dyDescent="0.25">
      <c r="AD8781" s="7" t="str">
        <f>IFERROR(VLOOKUP(J8781,'Chuyển Mã'!$B$3:$C$9,2,0),"")</f>
        <v/>
      </c>
      <c r="AE8781" s="7">
        <f t="shared" si="965"/>
        <v>0</v>
      </c>
      <c r="AF8781" s="7">
        <f t="shared" si="966"/>
        <v>0</v>
      </c>
    </row>
    <row r="8782" spans="30:32" x14ac:dyDescent="0.25">
      <c r="AD8782" s="7" t="str">
        <f>IFERROR(VLOOKUP(J8782,'Chuyển Mã'!$B$3:$C$9,2,0),"")</f>
        <v/>
      </c>
      <c r="AE8782" s="7">
        <f t="shared" si="965"/>
        <v>0</v>
      </c>
      <c r="AF8782" s="7">
        <f t="shared" si="966"/>
        <v>0</v>
      </c>
    </row>
    <row r="8783" spans="30:32" x14ac:dyDescent="0.25">
      <c r="AD8783" s="7" t="str">
        <f>IFERROR(VLOOKUP(J8783,'Chuyển Mã'!$B$3:$C$9,2,0),"")</f>
        <v/>
      </c>
      <c r="AE8783" s="7">
        <f t="shared" si="965"/>
        <v>0</v>
      </c>
      <c r="AF8783" s="7">
        <f t="shared" si="966"/>
        <v>0</v>
      </c>
    </row>
    <row r="8784" spans="30:32" x14ac:dyDescent="0.25">
      <c r="AD8784" s="7" t="str">
        <f>IFERROR(VLOOKUP(J8784,'Chuyển Mã'!$B$3:$C$9,2,0),"")</f>
        <v/>
      </c>
      <c r="AE8784" s="7">
        <f t="shared" si="965"/>
        <v>0</v>
      </c>
      <c r="AF8784" s="7">
        <f t="shared" si="966"/>
        <v>0</v>
      </c>
    </row>
    <row r="8785" spans="30:32" x14ac:dyDescent="0.25">
      <c r="AD8785" s="7" t="str">
        <f>IFERROR(VLOOKUP(J8785,'Chuyển Mã'!$B$3:$C$9,2,0),"")</f>
        <v/>
      </c>
      <c r="AE8785" s="7">
        <f t="shared" si="965"/>
        <v>0</v>
      </c>
      <c r="AF8785" s="7">
        <f t="shared" si="966"/>
        <v>0</v>
      </c>
    </row>
    <row r="8786" spans="30:32" x14ac:dyDescent="0.25">
      <c r="AD8786" s="7" t="str">
        <f>IFERROR(VLOOKUP(J8786,'Chuyển Mã'!$B$3:$C$9,2,0),"")</f>
        <v/>
      </c>
      <c r="AE8786" s="7">
        <f t="shared" si="965"/>
        <v>0</v>
      </c>
      <c r="AF8786" s="7">
        <f t="shared" si="966"/>
        <v>0</v>
      </c>
    </row>
    <row r="8787" spans="30:32" x14ac:dyDescent="0.25">
      <c r="AD8787" s="7" t="str">
        <f>IFERROR(VLOOKUP(J8787,'Chuyển Mã'!$B$3:$C$9,2,0),"")</f>
        <v/>
      </c>
      <c r="AE8787" s="7">
        <f t="shared" si="965"/>
        <v>0</v>
      </c>
      <c r="AF8787" s="7">
        <f t="shared" si="966"/>
        <v>0</v>
      </c>
    </row>
    <row r="8788" spans="30:32" x14ac:dyDescent="0.25">
      <c r="AD8788" s="7" t="str">
        <f>IFERROR(VLOOKUP(J8788,'Chuyển Mã'!$B$3:$C$9,2,0),"")</f>
        <v/>
      </c>
      <c r="AE8788" s="7">
        <f t="shared" si="965"/>
        <v>0</v>
      </c>
      <c r="AF8788" s="7">
        <f t="shared" si="966"/>
        <v>0</v>
      </c>
    </row>
    <row r="8789" spans="30:32" x14ac:dyDescent="0.25">
      <c r="AD8789" s="7" t="str">
        <f>IFERROR(VLOOKUP(J8789,'Chuyển Mã'!$B$3:$C$9,2,0),"")</f>
        <v/>
      </c>
      <c r="AE8789" s="7">
        <f t="shared" si="965"/>
        <v>0</v>
      </c>
      <c r="AF8789" s="7">
        <f t="shared" si="966"/>
        <v>0</v>
      </c>
    </row>
    <row r="8790" spans="30:32" x14ac:dyDescent="0.25">
      <c r="AD8790" s="7" t="str">
        <f>IFERROR(VLOOKUP(J8790,'Chuyển Mã'!$B$3:$C$9,2,0),"")</f>
        <v/>
      </c>
      <c r="AE8790" s="7">
        <f t="shared" si="965"/>
        <v>0</v>
      </c>
      <c r="AF8790" s="7">
        <f t="shared" si="966"/>
        <v>0</v>
      </c>
    </row>
    <row r="8791" spans="30:32" x14ac:dyDescent="0.25">
      <c r="AD8791" s="7" t="str">
        <f>IFERROR(VLOOKUP(J8791,'Chuyển Mã'!$B$3:$C$9,2,0),"")</f>
        <v/>
      </c>
      <c r="AE8791" s="7">
        <f t="shared" si="965"/>
        <v>0</v>
      </c>
      <c r="AF8791" s="7">
        <f t="shared" si="966"/>
        <v>0</v>
      </c>
    </row>
    <row r="8792" spans="30:32" x14ac:dyDescent="0.25">
      <c r="AD8792" s="7" t="str">
        <f>IFERROR(VLOOKUP(J8792,'Chuyển Mã'!$B$3:$C$9,2,0),"")</f>
        <v/>
      </c>
      <c r="AE8792" s="7">
        <f t="shared" si="965"/>
        <v>0</v>
      </c>
      <c r="AF8792" s="7">
        <f t="shared" si="966"/>
        <v>0</v>
      </c>
    </row>
    <row r="8793" spans="30:32" x14ac:dyDescent="0.25">
      <c r="AD8793" s="7" t="str">
        <f>IFERROR(VLOOKUP(J8793,'Chuyển Mã'!$B$3:$C$9,2,0),"")</f>
        <v/>
      </c>
      <c r="AE8793" s="7">
        <f t="shared" si="965"/>
        <v>0</v>
      </c>
      <c r="AF8793" s="7">
        <f t="shared" si="966"/>
        <v>0</v>
      </c>
    </row>
    <row r="8794" spans="30:32" x14ac:dyDescent="0.25">
      <c r="AD8794" s="7" t="str">
        <f>IFERROR(VLOOKUP(J8794,'Chuyển Mã'!$B$3:$C$9,2,0),"")</f>
        <v/>
      </c>
      <c r="AE8794" s="7">
        <f t="shared" si="965"/>
        <v>0</v>
      </c>
      <c r="AF8794" s="7">
        <f t="shared" si="966"/>
        <v>0</v>
      </c>
    </row>
    <row r="8795" spans="30:32" x14ac:dyDescent="0.25">
      <c r="AD8795" s="7" t="str">
        <f>IFERROR(VLOOKUP(J8795,'Chuyển Mã'!$B$3:$C$9,2,0),"")</f>
        <v/>
      </c>
      <c r="AE8795" s="7">
        <f t="shared" si="965"/>
        <v>0</v>
      </c>
      <c r="AF8795" s="7">
        <f t="shared" si="966"/>
        <v>0</v>
      </c>
    </row>
    <row r="8796" spans="30:32" x14ac:dyDescent="0.25">
      <c r="AD8796" s="7" t="str">
        <f>IFERROR(VLOOKUP(J8796,'Chuyển Mã'!$B$3:$C$9,2,0),"")</f>
        <v/>
      </c>
      <c r="AE8796" s="7">
        <f t="shared" si="965"/>
        <v>0</v>
      </c>
      <c r="AF8796" s="7">
        <f t="shared" si="966"/>
        <v>0</v>
      </c>
    </row>
    <row r="8797" spans="30:32" x14ac:dyDescent="0.25">
      <c r="AD8797" s="7" t="str">
        <f>IFERROR(VLOOKUP(J8797,'Chuyển Mã'!$B$3:$C$9,2,0),"")</f>
        <v/>
      </c>
      <c r="AE8797" s="7">
        <f t="shared" si="965"/>
        <v>0</v>
      </c>
      <c r="AF8797" s="7">
        <f t="shared" si="966"/>
        <v>0</v>
      </c>
    </row>
    <row r="8798" spans="30:32" x14ac:dyDescent="0.25">
      <c r="AD8798" s="7" t="str">
        <f>IFERROR(VLOOKUP(J8798,'Chuyển Mã'!$B$3:$C$9,2,0),"")</f>
        <v/>
      </c>
      <c r="AE8798" s="7">
        <f t="shared" si="965"/>
        <v>0</v>
      </c>
      <c r="AF8798" s="7">
        <f t="shared" si="966"/>
        <v>0</v>
      </c>
    </row>
    <row r="8799" spans="30:32" x14ac:dyDescent="0.25">
      <c r="AD8799" s="7" t="str">
        <f>IFERROR(VLOOKUP(J8799,'Chuyển Mã'!$B$3:$C$9,2,0),"")</f>
        <v/>
      </c>
      <c r="AE8799" s="7">
        <f t="shared" si="965"/>
        <v>0</v>
      </c>
      <c r="AF8799" s="7">
        <f t="shared" si="966"/>
        <v>0</v>
      </c>
    </row>
    <row r="8800" spans="30:32" x14ac:dyDescent="0.25">
      <c r="AD8800" s="7" t="str">
        <f>IFERROR(VLOOKUP(J8800,'Chuyển Mã'!$B$3:$C$9,2,0),"")</f>
        <v/>
      </c>
      <c r="AE8800" s="7">
        <f t="shared" si="965"/>
        <v>0</v>
      </c>
      <c r="AF8800" s="7">
        <f t="shared" si="966"/>
        <v>0</v>
      </c>
    </row>
    <row r="8801" spans="30:32" x14ac:dyDescent="0.25">
      <c r="AD8801" s="7" t="str">
        <f>IFERROR(VLOOKUP(J8801,'Chuyển Mã'!$B$3:$C$9,2,0),"")</f>
        <v/>
      </c>
      <c r="AE8801" s="7">
        <f t="shared" si="965"/>
        <v>0</v>
      </c>
      <c r="AF8801" s="7">
        <f t="shared" si="966"/>
        <v>0</v>
      </c>
    </row>
    <row r="8802" spans="30:32" x14ac:dyDescent="0.25">
      <c r="AD8802" s="7" t="str">
        <f>IFERROR(VLOOKUP(J8802,'Chuyển Mã'!$B$3:$C$9,2,0),"")</f>
        <v/>
      </c>
      <c r="AE8802" s="7">
        <f t="shared" si="965"/>
        <v>0</v>
      </c>
      <c r="AF8802" s="7">
        <f t="shared" si="966"/>
        <v>0</v>
      </c>
    </row>
    <row r="8803" spans="30:32" x14ac:dyDescent="0.25">
      <c r="AD8803" s="7" t="str">
        <f>IFERROR(VLOOKUP(J8803,'Chuyển Mã'!$B$3:$C$9,2,0),"")</f>
        <v/>
      </c>
      <c r="AE8803" s="7">
        <f t="shared" si="965"/>
        <v>0</v>
      </c>
      <c r="AF8803" s="7">
        <f t="shared" si="966"/>
        <v>0</v>
      </c>
    </row>
    <row r="8804" spans="30:32" x14ac:dyDescent="0.25">
      <c r="AD8804" s="7" t="str">
        <f>IFERROR(VLOOKUP(J8804,'Chuyển Mã'!$B$3:$C$9,2,0),"")</f>
        <v/>
      </c>
      <c r="AE8804" s="7">
        <f t="shared" si="965"/>
        <v>0</v>
      </c>
      <c r="AF8804" s="7">
        <f t="shared" si="966"/>
        <v>0</v>
      </c>
    </row>
    <row r="8805" spans="30:32" x14ac:dyDescent="0.25">
      <c r="AD8805" s="7" t="str">
        <f>IFERROR(VLOOKUP(J8805,'Chuyển Mã'!$B$3:$C$9,2,0),"")</f>
        <v/>
      </c>
      <c r="AE8805" s="7">
        <f t="shared" si="965"/>
        <v>0</v>
      </c>
      <c r="AF8805" s="7">
        <f t="shared" si="966"/>
        <v>0</v>
      </c>
    </row>
    <row r="8806" spans="30:32" x14ac:dyDescent="0.25">
      <c r="AD8806" s="7" t="str">
        <f>IFERROR(VLOOKUP(J8806,'Chuyển Mã'!$B$3:$C$9,2,0),"")</f>
        <v/>
      </c>
      <c r="AE8806" s="7">
        <f t="shared" si="965"/>
        <v>0</v>
      </c>
      <c r="AF8806" s="7">
        <f t="shared" si="966"/>
        <v>0</v>
      </c>
    </row>
    <row r="8807" spans="30:32" x14ac:dyDescent="0.25">
      <c r="AD8807" s="7" t="str">
        <f>IFERROR(VLOOKUP(J8807,'Chuyển Mã'!$B$3:$C$9,2,0),"")</f>
        <v/>
      </c>
      <c r="AE8807" s="7">
        <f t="shared" si="965"/>
        <v>0</v>
      </c>
      <c r="AF8807" s="7">
        <f t="shared" si="966"/>
        <v>0</v>
      </c>
    </row>
    <row r="8808" spans="30:32" x14ac:dyDescent="0.25">
      <c r="AD8808" s="7" t="str">
        <f>IFERROR(VLOOKUP(J8808,'Chuyển Mã'!$B$3:$C$9,2,0),"")</f>
        <v/>
      </c>
      <c r="AE8808" s="7">
        <f t="shared" si="965"/>
        <v>0</v>
      </c>
      <c r="AF8808" s="7">
        <f t="shared" si="966"/>
        <v>0</v>
      </c>
    </row>
    <row r="8809" spans="30:32" x14ac:dyDescent="0.25">
      <c r="AD8809" s="7" t="str">
        <f>IFERROR(VLOOKUP(J8809,'Chuyển Mã'!$B$3:$C$9,2,0),"")</f>
        <v/>
      </c>
      <c r="AE8809" s="7">
        <f t="shared" si="965"/>
        <v>0</v>
      </c>
      <c r="AF8809" s="7">
        <f t="shared" si="966"/>
        <v>0</v>
      </c>
    </row>
    <row r="8810" spans="30:32" x14ac:dyDescent="0.25">
      <c r="AD8810" s="7" t="str">
        <f>IFERROR(VLOOKUP(J8810,'Chuyển Mã'!$B$3:$C$9,2,0),"")</f>
        <v/>
      </c>
      <c r="AE8810" s="7">
        <f t="shared" si="965"/>
        <v>0</v>
      </c>
      <c r="AF8810" s="7">
        <f t="shared" si="966"/>
        <v>0</v>
      </c>
    </row>
    <row r="8811" spans="30:32" x14ac:dyDescent="0.25">
      <c r="AD8811" s="7" t="str">
        <f>IFERROR(VLOOKUP(J8811,'Chuyển Mã'!$B$3:$C$9,2,0),"")</f>
        <v/>
      </c>
      <c r="AE8811" s="7">
        <f t="shared" si="965"/>
        <v>0</v>
      </c>
      <c r="AF8811" s="7">
        <f t="shared" si="966"/>
        <v>0</v>
      </c>
    </row>
    <row r="8812" spans="30:32" x14ac:dyDescent="0.25">
      <c r="AD8812" s="7" t="str">
        <f>IFERROR(VLOOKUP(J8812,'Chuyển Mã'!$B$3:$C$9,2,0),"")</f>
        <v/>
      </c>
      <c r="AE8812" s="7">
        <f t="shared" si="965"/>
        <v>0</v>
      </c>
      <c r="AF8812" s="7">
        <f t="shared" si="966"/>
        <v>0</v>
      </c>
    </row>
    <row r="8813" spans="30:32" x14ac:dyDescent="0.25">
      <c r="AD8813" s="7" t="str">
        <f>IFERROR(VLOOKUP(J8813,'Chuyển Mã'!$B$3:$C$9,2,0),"")</f>
        <v/>
      </c>
      <c r="AE8813" s="7">
        <f t="shared" si="965"/>
        <v>0</v>
      </c>
      <c r="AF8813" s="7">
        <f t="shared" si="966"/>
        <v>0</v>
      </c>
    </row>
    <row r="8814" spans="30:32" x14ac:dyDescent="0.25">
      <c r="AD8814" s="7" t="str">
        <f>IFERROR(VLOOKUP(J8814,'Chuyển Mã'!$B$3:$C$9,2,0),"")</f>
        <v/>
      </c>
      <c r="AE8814" s="7">
        <f t="shared" si="965"/>
        <v>0</v>
      </c>
      <c r="AF8814" s="7">
        <f t="shared" si="966"/>
        <v>0</v>
      </c>
    </row>
    <row r="8815" spans="30:32" x14ac:dyDescent="0.25">
      <c r="AD8815" s="7" t="str">
        <f>IFERROR(VLOOKUP(J8815,'Chuyển Mã'!$B$3:$C$9,2,0),"")</f>
        <v/>
      </c>
      <c r="AE8815" s="7">
        <f t="shared" si="965"/>
        <v>0</v>
      </c>
      <c r="AF8815" s="7">
        <f t="shared" si="966"/>
        <v>0</v>
      </c>
    </row>
    <row r="8816" spans="30:32" x14ac:dyDescent="0.25">
      <c r="AD8816" s="7" t="str">
        <f>IFERROR(VLOOKUP(J8816,'Chuyển Mã'!$B$3:$C$9,2,0),"")</f>
        <v/>
      </c>
      <c r="AE8816" s="7">
        <f t="shared" si="965"/>
        <v>0</v>
      </c>
      <c r="AF8816" s="7">
        <f t="shared" si="966"/>
        <v>0</v>
      </c>
    </row>
    <row r="8817" spans="30:32" x14ac:dyDescent="0.25">
      <c r="AD8817" s="7" t="str">
        <f>IFERROR(VLOOKUP(J8817,'Chuyển Mã'!$B$3:$C$9,2,0),"")</f>
        <v/>
      </c>
      <c r="AE8817" s="7">
        <f t="shared" si="965"/>
        <v>0</v>
      </c>
      <c r="AF8817" s="7">
        <f t="shared" si="966"/>
        <v>0</v>
      </c>
    </row>
    <row r="8818" spans="30:32" x14ac:dyDescent="0.25">
      <c r="AD8818" s="7" t="str">
        <f>IFERROR(VLOOKUP(J8818,'Chuyển Mã'!$B$3:$C$9,2,0),"")</f>
        <v/>
      </c>
      <c r="AE8818" s="7">
        <f t="shared" si="965"/>
        <v>0</v>
      </c>
      <c r="AF8818" s="7">
        <f t="shared" si="966"/>
        <v>0</v>
      </c>
    </row>
    <row r="8819" spans="30:32" x14ac:dyDescent="0.25">
      <c r="AD8819" s="7" t="str">
        <f>IFERROR(VLOOKUP(J8819,'Chuyển Mã'!$B$3:$C$9,2,0),"")</f>
        <v/>
      </c>
      <c r="AE8819" s="7">
        <f t="shared" si="965"/>
        <v>0</v>
      </c>
      <c r="AF8819" s="7">
        <f t="shared" si="966"/>
        <v>0</v>
      </c>
    </row>
    <row r="8820" spans="30:32" x14ac:dyDescent="0.25">
      <c r="AD8820" s="7" t="str">
        <f>IFERROR(VLOOKUP(J8820,'Chuyển Mã'!$B$3:$C$9,2,0),"")</f>
        <v/>
      </c>
      <c r="AE8820" s="7">
        <f t="shared" si="965"/>
        <v>0</v>
      </c>
      <c r="AF8820" s="7">
        <f t="shared" si="966"/>
        <v>0</v>
      </c>
    </row>
    <row r="8821" spans="30:32" x14ac:dyDescent="0.25">
      <c r="AD8821" s="7" t="str">
        <f>IFERROR(VLOOKUP(J8821,'Chuyển Mã'!$B$3:$C$9,2,0),"")</f>
        <v/>
      </c>
      <c r="AE8821" s="7">
        <f t="shared" si="965"/>
        <v>0</v>
      </c>
      <c r="AF8821" s="7">
        <f t="shared" si="966"/>
        <v>0</v>
      </c>
    </row>
    <row r="8822" spans="30:32" x14ac:dyDescent="0.25">
      <c r="AD8822" s="7" t="str">
        <f>IFERROR(VLOOKUP(J8822,'Chuyển Mã'!$B$3:$C$9,2,0),"")</f>
        <v/>
      </c>
      <c r="AE8822" s="7">
        <f t="shared" si="965"/>
        <v>0</v>
      </c>
      <c r="AF8822" s="7">
        <f t="shared" si="966"/>
        <v>0</v>
      </c>
    </row>
    <row r="8823" spans="30:32" x14ac:dyDescent="0.25">
      <c r="AD8823" s="7" t="str">
        <f>IFERROR(VLOOKUP(J8823,'Chuyển Mã'!$B$3:$C$9,2,0),"")</f>
        <v/>
      </c>
      <c r="AE8823" s="7">
        <f t="shared" si="965"/>
        <v>0</v>
      </c>
      <c r="AF8823" s="7">
        <f t="shared" si="966"/>
        <v>0</v>
      </c>
    </row>
    <row r="8824" spans="30:32" x14ac:dyDescent="0.25">
      <c r="AD8824" s="7" t="str">
        <f>IFERROR(VLOOKUP(J8824,'Chuyển Mã'!$B$3:$C$9,2,0),"")</f>
        <v/>
      </c>
      <c r="AE8824" s="7">
        <f t="shared" si="965"/>
        <v>0</v>
      </c>
      <c r="AF8824" s="7">
        <f t="shared" si="966"/>
        <v>0</v>
      </c>
    </row>
    <row r="8825" spans="30:32" x14ac:dyDescent="0.25">
      <c r="AD8825" s="7" t="str">
        <f>IFERROR(VLOOKUP(J8825,'Chuyển Mã'!$B$3:$C$9,2,0),"")</f>
        <v/>
      </c>
      <c r="AE8825" s="7">
        <f t="shared" si="965"/>
        <v>0</v>
      </c>
      <c r="AF8825" s="7">
        <f t="shared" si="966"/>
        <v>0</v>
      </c>
    </row>
    <row r="8826" spans="30:32" x14ac:dyDescent="0.25">
      <c r="AD8826" s="7" t="str">
        <f>IFERROR(VLOOKUP(J8826,'Chuyển Mã'!$B$3:$C$9,2,0),"")</f>
        <v/>
      </c>
      <c r="AE8826" s="7">
        <f t="shared" si="965"/>
        <v>0</v>
      </c>
      <c r="AF8826" s="7">
        <f t="shared" si="966"/>
        <v>0</v>
      </c>
    </row>
    <row r="8827" spans="30:32" x14ac:dyDescent="0.25">
      <c r="AD8827" s="7" t="str">
        <f>IFERROR(VLOOKUP(J8827,'Chuyển Mã'!$B$3:$C$9,2,0),"")</f>
        <v/>
      </c>
      <c r="AE8827" s="7">
        <f t="shared" si="965"/>
        <v>0</v>
      </c>
      <c r="AF8827" s="7">
        <f t="shared" si="966"/>
        <v>0</v>
      </c>
    </row>
    <row r="8828" spans="30:32" x14ac:dyDescent="0.25">
      <c r="AD8828" s="7" t="str">
        <f>IFERROR(VLOOKUP(J8828,'Chuyển Mã'!$B$3:$C$9,2,0),"")</f>
        <v/>
      </c>
      <c r="AE8828" s="7">
        <f t="shared" si="965"/>
        <v>0</v>
      </c>
      <c r="AF8828" s="7">
        <f t="shared" si="966"/>
        <v>0</v>
      </c>
    </row>
    <row r="8829" spans="30:32" x14ac:dyDescent="0.25">
      <c r="AD8829" s="7" t="str">
        <f>IFERROR(VLOOKUP(J8829,'Chuyển Mã'!$B$3:$C$9,2,0),"")</f>
        <v/>
      </c>
      <c r="AE8829" s="7">
        <f t="shared" si="965"/>
        <v>0</v>
      </c>
      <c r="AF8829" s="7">
        <f t="shared" si="966"/>
        <v>0</v>
      </c>
    </row>
    <row r="8830" spans="30:32" x14ac:dyDescent="0.25">
      <c r="AD8830" s="7" t="str">
        <f>IFERROR(VLOOKUP(J8830,'Chuyển Mã'!$B$3:$C$9,2,0),"")</f>
        <v/>
      </c>
      <c r="AE8830" s="7">
        <f t="shared" si="965"/>
        <v>0</v>
      </c>
      <c r="AF8830" s="7">
        <f t="shared" si="966"/>
        <v>0</v>
      </c>
    </row>
    <row r="8831" spans="30:32" x14ac:dyDescent="0.25">
      <c r="AD8831" s="7" t="str">
        <f>IFERROR(VLOOKUP(J8831,'Chuyển Mã'!$B$3:$C$9,2,0),"")</f>
        <v/>
      </c>
      <c r="AE8831" s="7">
        <f t="shared" si="965"/>
        <v>0</v>
      </c>
      <c r="AF8831" s="7">
        <f t="shared" si="966"/>
        <v>0</v>
      </c>
    </row>
    <row r="8832" spans="30:32" x14ac:dyDescent="0.25">
      <c r="AD8832" s="7" t="str">
        <f>IFERROR(VLOOKUP(J8832,'Chuyển Mã'!$B$3:$C$9,2,0),"")</f>
        <v/>
      </c>
      <c r="AE8832" s="7">
        <f t="shared" si="965"/>
        <v>0</v>
      </c>
      <c r="AF8832" s="7">
        <f t="shared" si="966"/>
        <v>0</v>
      </c>
    </row>
    <row r="8833" spans="30:32" x14ac:dyDescent="0.25">
      <c r="AD8833" s="7" t="str">
        <f>IFERROR(VLOOKUP(J8833,'Chuyển Mã'!$B$3:$C$9,2,0),"")</f>
        <v/>
      </c>
      <c r="AE8833" s="7">
        <f t="shared" si="965"/>
        <v>0</v>
      </c>
      <c r="AF8833" s="7">
        <f t="shared" si="966"/>
        <v>0</v>
      </c>
    </row>
    <row r="8834" spans="30:32" x14ac:dyDescent="0.25">
      <c r="AD8834" s="7" t="str">
        <f>IFERROR(VLOOKUP(J8834,'Chuyển Mã'!$B$3:$C$9,2,0),"")</f>
        <v/>
      </c>
      <c r="AE8834" s="7">
        <f t="shared" si="965"/>
        <v>0</v>
      </c>
      <c r="AF8834" s="7">
        <f t="shared" si="966"/>
        <v>0</v>
      </c>
    </row>
    <row r="8835" spans="30:32" x14ac:dyDescent="0.25">
      <c r="AD8835" s="7" t="str">
        <f>IFERROR(VLOOKUP(J8835,'Chuyển Mã'!$B$3:$C$9,2,0),"")</f>
        <v/>
      </c>
      <c r="AE8835" s="7">
        <f t="shared" ref="AE8835:AE8898" si="967">IFERROR(L8835,"")</f>
        <v>0</v>
      </c>
      <c r="AF8835" s="7">
        <f t="shared" ref="AF8835:AF8898" si="968">R8835</f>
        <v>0</v>
      </c>
    </row>
    <row r="8836" spans="30:32" x14ac:dyDescent="0.25">
      <c r="AD8836" s="7" t="str">
        <f>IFERROR(VLOOKUP(J8836,'Chuyển Mã'!$B$3:$C$9,2,0),"")</f>
        <v/>
      </c>
      <c r="AE8836" s="7">
        <f t="shared" si="967"/>
        <v>0</v>
      </c>
      <c r="AF8836" s="7">
        <f t="shared" si="968"/>
        <v>0</v>
      </c>
    </row>
    <row r="8837" spans="30:32" x14ac:dyDescent="0.25">
      <c r="AD8837" s="7" t="str">
        <f>IFERROR(VLOOKUP(J8837,'Chuyển Mã'!$B$3:$C$9,2,0),"")</f>
        <v/>
      </c>
      <c r="AE8837" s="7">
        <f t="shared" si="967"/>
        <v>0</v>
      </c>
      <c r="AF8837" s="7">
        <f t="shared" si="968"/>
        <v>0</v>
      </c>
    </row>
    <row r="8838" spans="30:32" x14ac:dyDescent="0.25">
      <c r="AD8838" s="7" t="str">
        <f>IFERROR(VLOOKUP(J8838,'Chuyển Mã'!$B$3:$C$9,2,0),"")</f>
        <v/>
      </c>
      <c r="AE8838" s="7">
        <f t="shared" si="967"/>
        <v>0</v>
      </c>
      <c r="AF8838" s="7">
        <f t="shared" si="968"/>
        <v>0</v>
      </c>
    </row>
    <row r="8839" spans="30:32" x14ac:dyDescent="0.25">
      <c r="AD8839" s="7" t="str">
        <f>IFERROR(VLOOKUP(J8839,'Chuyển Mã'!$B$3:$C$9,2,0),"")</f>
        <v/>
      </c>
      <c r="AE8839" s="7">
        <f t="shared" si="967"/>
        <v>0</v>
      </c>
      <c r="AF8839" s="7">
        <f t="shared" si="968"/>
        <v>0</v>
      </c>
    </row>
    <row r="8840" spans="30:32" x14ac:dyDescent="0.25">
      <c r="AD8840" s="7" t="str">
        <f>IFERROR(VLOOKUP(J8840,'Chuyển Mã'!$B$3:$C$9,2,0),"")</f>
        <v/>
      </c>
      <c r="AE8840" s="7">
        <f t="shared" si="967"/>
        <v>0</v>
      </c>
      <c r="AF8840" s="7">
        <f t="shared" si="968"/>
        <v>0</v>
      </c>
    </row>
    <row r="8841" spans="30:32" x14ac:dyDescent="0.25">
      <c r="AD8841" s="7" t="str">
        <f>IFERROR(VLOOKUP(J8841,'Chuyển Mã'!$B$3:$C$9,2,0),"")</f>
        <v/>
      </c>
      <c r="AE8841" s="7">
        <f t="shared" si="967"/>
        <v>0</v>
      </c>
      <c r="AF8841" s="7">
        <f t="shared" si="968"/>
        <v>0</v>
      </c>
    </row>
    <row r="8842" spans="30:32" x14ac:dyDescent="0.25">
      <c r="AD8842" s="7" t="str">
        <f>IFERROR(VLOOKUP(J8842,'Chuyển Mã'!$B$3:$C$9,2,0),"")</f>
        <v/>
      </c>
      <c r="AE8842" s="7">
        <f t="shared" si="967"/>
        <v>0</v>
      </c>
      <c r="AF8842" s="7">
        <f t="shared" si="968"/>
        <v>0</v>
      </c>
    </row>
    <row r="8843" spans="30:32" x14ac:dyDescent="0.25">
      <c r="AD8843" s="7" t="str">
        <f>IFERROR(VLOOKUP(J8843,'Chuyển Mã'!$B$3:$C$9,2,0),"")</f>
        <v/>
      </c>
      <c r="AE8843" s="7">
        <f t="shared" si="967"/>
        <v>0</v>
      </c>
      <c r="AF8843" s="7">
        <f t="shared" si="968"/>
        <v>0</v>
      </c>
    </row>
    <row r="8844" spans="30:32" x14ac:dyDescent="0.25">
      <c r="AD8844" s="7" t="str">
        <f>IFERROR(VLOOKUP(J8844,'Chuyển Mã'!$B$3:$C$9,2,0),"")</f>
        <v/>
      </c>
      <c r="AE8844" s="7">
        <f t="shared" si="967"/>
        <v>0</v>
      </c>
      <c r="AF8844" s="7">
        <f t="shared" si="968"/>
        <v>0</v>
      </c>
    </row>
    <row r="8845" spans="30:32" x14ac:dyDescent="0.25">
      <c r="AD8845" s="7" t="str">
        <f>IFERROR(VLOOKUP(J8845,'Chuyển Mã'!$B$3:$C$9,2,0),"")</f>
        <v/>
      </c>
      <c r="AE8845" s="7">
        <f t="shared" si="967"/>
        <v>0</v>
      </c>
      <c r="AF8845" s="7">
        <f t="shared" si="968"/>
        <v>0</v>
      </c>
    </row>
    <row r="8846" spans="30:32" x14ac:dyDescent="0.25">
      <c r="AD8846" s="7" t="str">
        <f>IFERROR(VLOOKUP(J8846,'Chuyển Mã'!$B$3:$C$9,2,0),"")</f>
        <v/>
      </c>
      <c r="AE8846" s="7">
        <f t="shared" si="967"/>
        <v>0</v>
      </c>
      <c r="AF8846" s="7">
        <f t="shared" si="968"/>
        <v>0</v>
      </c>
    </row>
    <row r="8847" spans="30:32" x14ac:dyDescent="0.25">
      <c r="AD8847" s="7" t="str">
        <f>IFERROR(VLOOKUP(J8847,'Chuyển Mã'!$B$3:$C$9,2,0),"")</f>
        <v/>
      </c>
      <c r="AE8847" s="7">
        <f t="shared" si="967"/>
        <v>0</v>
      </c>
      <c r="AF8847" s="7">
        <f t="shared" si="968"/>
        <v>0</v>
      </c>
    </row>
    <row r="8848" spans="30:32" x14ac:dyDescent="0.25">
      <c r="AD8848" s="7" t="str">
        <f>IFERROR(VLOOKUP(J8848,'Chuyển Mã'!$B$3:$C$9,2,0),"")</f>
        <v/>
      </c>
      <c r="AE8848" s="7">
        <f t="shared" si="967"/>
        <v>0</v>
      </c>
      <c r="AF8848" s="7">
        <f t="shared" si="968"/>
        <v>0</v>
      </c>
    </row>
    <row r="8849" spans="30:32" x14ac:dyDescent="0.25">
      <c r="AD8849" s="7" t="str">
        <f>IFERROR(VLOOKUP(J8849,'Chuyển Mã'!$B$3:$C$9,2,0),"")</f>
        <v/>
      </c>
      <c r="AE8849" s="7">
        <f t="shared" si="967"/>
        <v>0</v>
      </c>
      <c r="AF8849" s="7">
        <f t="shared" si="968"/>
        <v>0</v>
      </c>
    </row>
    <row r="8850" spans="30:32" x14ac:dyDescent="0.25">
      <c r="AD8850" s="7" t="str">
        <f>IFERROR(VLOOKUP(J8850,'Chuyển Mã'!$B$3:$C$9,2,0),"")</f>
        <v/>
      </c>
      <c r="AE8850" s="7">
        <f t="shared" si="967"/>
        <v>0</v>
      </c>
      <c r="AF8850" s="7">
        <f t="shared" si="968"/>
        <v>0</v>
      </c>
    </row>
    <row r="8851" spans="30:32" x14ac:dyDescent="0.25">
      <c r="AD8851" s="7" t="str">
        <f>IFERROR(VLOOKUP(J8851,'Chuyển Mã'!$B$3:$C$9,2,0),"")</f>
        <v/>
      </c>
      <c r="AE8851" s="7">
        <f t="shared" si="967"/>
        <v>0</v>
      </c>
      <c r="AF8851" s="7">
        <f t="shared" si="968"/>
        <v>0</v>
      </c>
    </row>
    <row r="8852" spans="30:32" x14ac:dyDescent="0.25">
      <c r="AD8852" s="7" t="str">
        <f>IFERROR(VLOOKUP(J8852,'Chuyển Mã'!$B$3:$C$9,2,0),"")</f>
        <v/>
      </c>
      <c r="AE8852" s="7">
        <f t="shared" si="967"/>
        <v>0</v>
      </c>
      <c r="AF8852" s="7">
        <f t="shared" si="968"/>
        <v>0</v>
      </c>
    </row>
    <row r="8853" spans="30:32" x14ac:dyDescent="0.25">
      <c r="AD8853" s="7" t="str">
        <f>IFERROR(VLOOKUP(J8853,'Chuyển Mã'!$B$3:$C$9,2,0),"")</f>
        <v/>
      </c>
      <c r="AE8853" s="7">
        <f t="shared" si="967"/>
        <v>0</v>
      </c>
      <c r="AF8853" s="7">
        <f t="shared" si="968"/>
        <v>0</v>
      </c>
    </row>
    <row r="8854" spans="30:32" x14ac:dyDescent="0.25">
      <c r="AD8854" s="7" t="str">
        <f>IFERROR(VLOOKUP(J8854,'Chuyển Mã'!$B$3:$C$9,2,0),"")</f>
        <v/>
      </c>
      <c r="AE8854" s="7">
        <f t="shared" si="967"/>
        <v>0</v>
      </c>
      <c r="AF8854" s="7">
        <f t="shared" si="968"/>
        <v>0</v>
      </c>
    </row>
    <row r="8855" spans="30:32" x14ac:dyDescent="0.25">
      <c r="AD8855" s="7" t="str">
        <f>IFERROR(VLOOKUP(J8855,'Chuyển Mã'!$B$3:$C$9,2,0),"")</f>
        <v/>
      </c>
      <c r="AE8855" s="7">
        <f t="shared" si="967"/>
        <v>0</v>
      </c>
      <c r="AF8855" s="7">
        <f t="shared" si="968"/>
        <v>0</v>
      </c>
    </row>
    <row r="8856" spans="30:32" x14ac:dyDescent="0.25">
      <c r="AD8856" s="7" t="str">
        <f>IFERROR(VLOOKUP(J8856,'Chuyển Mã'!$B$3:$C$9,2,0),"")</f>
        <v/>
      </c>
      <c r="AE8856" s="7">
        <f t="shared" si="967"/>
        <v>0</v>
      </c>
      <c r="AF8856" s="7">
        <f t="shared" si="968"/>
        <v>0</v>
      </c>
    </row>
    <row r="8857" spans="30:32" x14ac:dyDescent="0.25">
      <c r="AD8857" s="7" t="str">
        <f>IFERROR(VLOOKUP(J8857,'Chuyển Mã'!$B$3:$C$9,2,0),"")</f>
        <v/>
      </c>
      <c r="AE8857" s="7">
        <f t="shared" si="967"/>
        <v>0</v>
      </c>
      <c r="AF8857" s="7">
        <f t="shared" si="968"/>
        <v>0</v>
      </c>
    </row>
    <row r="8858" spans="30:32" x14ac:dyDescent="0.25">
      <c r="AD8858" s="7" t="str">
        <f>IFERROR(VLOOKUP(J8858,'Chuyển Mã'!$B$3:$C$9,2,0),"")</f>
        <v/>
      </c>
      <c r="AE8858" s="7">
        <f t="shared" si="967"/>
        <v>0</v>
      </c>
      <c r="AF8858" s="7">
        <f t="shared" si="968"/>
        <v>0</v>
      </c>
    </row>
    <row r="8859" spans="30:32" x14ac:dyDescent="0.25">
      <c r="AD8859" s="7" t="str">
        <f>IFERROR(VLOOKUP(J8859,'Chuyển Mã'!$B$3:$C$9,2,0),"")</f>
        <v/>
      </c>
      <c r="AE8859" s="7">
        <f t="shared" si="967"/>
        <v>0</v>
      </c>
      <c r="AF8859" s="7">
        <f t="shared" si="968"/>
        <v>0</v>
      </c>
    </row>
    <row r="8860" spans="30:32" x14ac:dyDescent="0.25">
      <c r="AD8860" s="7" t="str">
        <f>IFERROR(VLOOKUP(J8860,'Chuyển Mã'!$B$3:$C$9,2,0),"")</f>
        <v/>
      </c>
      <c r="AE8860" s="7">
        <f t="shared" si="967"/>
        <v>0</v>
      </c>
      <c r="AF8860" s="7">
        <f t="shared" si="968"/>
        <v>0</v>
      </c>
    </row>
    <row r="8861" spans="30:32" x14ac:dyDescent="0.25">
      <c r="AD8861" s="7" t="str">
        <f>IFERROR(VLOOKUP(J8861,'Chuyển Mã'!$B$3:$C$9,2,0),"")</f>
        <v/>
      </c>
      <c r="AE8861" s="7">
        <f t="shared" si="967"/>
        <v>0</v>
      </c>
      <c r="AF8861" s="7">
        <f t="shared" si="968"/>
        <v>0</v>
      </c>
    </row>
    <row r="8862" spans="30:32" x14ac:dyDescent="0.25">
      <c r="AD8862" s="7" t="str">
        <f>IFERROR(VLOOKUP(J8862,'Chuyển Mã'!$B$3:$C$9,2,0),"")</f>
        <v/>
      </c>
      <c r="AE8862" s="7">
        <f t="shared" si="967"/>
        <v>0</v>
      </c>
      <c r="AF8862" s="7">
        <f t="shared" si="968"/>
        <v>0</v>
      </c>
    </row>
    <row r="8863" spans="30:32" x14ac:dyDescent="0.25">
      <c r="AD8863" s="7" t="str">
        <f>IFERROR(VLOOKUP(J8863,'Chuyển Mã'!$B$3:$C$9,2,0),"")</f>
        <v/>
      </c>
      <c r="AE8863" s="7">
        <f t="shared" si="967"/>
        <v>0</v>
      </c>
      <c r="AF8863" s="7">
        <f t="shared" si="968"/>
        <v>0</v>
      </c>
    </row>
    <row r="8864" spans="30:32" x14ac:dyDescent="0.25">
      <c r="AD8864" s="7" t="str">
        <f>IFERROR(VLOOKUP(J8864,'Chuyển Mã'!$B$3:$C$9,2,0),"")</f>
        <v/>
      </c>
      <c r="AE8864" s="7">
        <f t="shared" si="967"/>
        <v>0</v>
      </c>
      <c r="AF8864" s="7">
        <f t="shared" si="968"/>
        <v>0</v>
      </c>
    </row>
    <row r="8865" spans="30:32" x14ac:dyDescent="0.25">
      <c r="AD8865" s="7" t="str">
        <f>IFERROR(VLOOKUP(J8865,'Chuyển Mã'!$B$3:$C$9,2,0),"")</f>
        <v/>
      </c>
      <c r="AE8865" s="7">
        <f t="shared" si="967"/>
        <v>0</v>
      </c>
      <c r="AF8865" s="7">
        <f t="shared" si="968"/>
        <v>0</v>
      </c>
    </row>
    <row r="8866" spans="30:32" x14ac:dyDescent="0.25">
      <c r="AD8866" s="7" t="str">
        <f>IFERROR(VLOOKUP(J8866,'Chuyển Mã'!$B$3:$C$9,2,0),"")</f>
        <v/>
      </c>
      <c r="AE8866" s="7">
        <f t="shared" si="967"/>
        <v>0</v>
      </c>
      <c r="AF8866" s="7">
        <f t="shared" si="968"/>
        <v>0</v>
      </c>
    </row>
    <row r="8867" spans="30:32" x14ac:dyDescent="0.25">
      <c r="AD8867" s="7" t="str">
        <f>IFERROR(VLOOKUP(J8867,'Chuyển Mã'!$B$3:$C$9,2,0),"")</f>
        <v/>
      </c>
      <c r="AE8867" s="7">
        <f t="shared" si="967"/>
        <v>0</v>
      </c>
      <c r="AF8867" s="7">
        <f t="shared" si="968"/>
        <v>0</v>
      </c>
    </row>
    <row r="8868" spans="30:32" x14ac:dyDescent="0.25">
      <c r="AD8868" s="7" t="str">
        <f>IFERROR(VLOOKUP(J8868,'Chuyển Mã'!$B$3:$C$9,2,0),"")</f>
        <v/>
      </c>
      <c r="AE8868" s="7">
        <f t="shared" si="967"/>
        <v>0</v>
      </c>
      <c r="AF8868" s="7">
        <f t="shared" si="968"/>
        <v>0</v>
      </c>
    </row>
    <row r="8869" spans="30:32" x14ac:dyDescent="0.25">
      <c r="AD8869" s="7" t="str">
        <f>IFERROR(VLOOKUP(J8869,'Chuyển Mã'!$B$3:$C$9,2,0),"")</f>
        <v/>
      </c>
      <c r="AE8869" s="7">
        <f t="shared" si="967"/>
        <v>0</v>
      </c>
      <c r="AF8869" s="7">
        <f t="shared" si="968"/>
        <v>0</v>
      </c>
    </row>
    <row r="8870" spans="30:32" x14ac:dyDescent="0.25">
      <c r="AD8870" s="7" t="str">
        <f>IFERROR(VLOOKUP(J8870,'Chuyển Mã'!$B$3:$C$9,2,0),"")</f>
        <v/>
      </c>
      <c r="AE8870" s="7">
        <f t="shared" si="967"/>
        <v>0</v>
      </c>
      <c r="AF8870" s="7">
        <f t="shared" si="968"/>
        <v>0</v>
      </c>
    </row>
    <row r="8871" spans="30:32" x14ac:dyDescent="0.25">
      <c r="AD8871" s="7" t="str">
        <f>IFERROR(VLOOKUP(J8871,'Chuyển Mã'!$B$3:$C$9,2,0),"")</f>
        <v/>
      </c>
      <c r="AE8871" s="7">
        <f t="shared" si="967"/>
        <v>0</v>
      </c>
      <c r="AF8871" s="7">
        <f t="shared" si="968"/>
        <v>0</v>
      </c>
    </row>
    <row r="8872" spans="30:32" x14ac:dyDescent="0.25">
      <c r="AD8872" s="7" t="str">
        <f>IFERROR(VLOOKUP(J8872,'Chuyển Mã'!$B$3:$C$9,2,0),"")</f>
        <v/>
      </c>
      <c r="AE8872" s="7">
        <f t="shared" si="967"/>
        <v>0</v>
      </c>
      <c r="AF8872" s="7">
        <f t="shared" si="968"/>
        <v>0</v>
      </c>
    </row>
    <row r="8873" spans="30:32" x14ac:dyDescent="0.25">
      <c r="AD8873" s="7" t="str">
        <f>IFERROR(VLOOKUP(J8873,'Chuyển Mã'!$B$3:$C$9,2,0),"")</f>
        <v/>
      </c>
      <c r="AE8873" s="7">
        <f t="shared" si="967"/>
        <v>0</v>
      </c>
      <c r="AF8873" s="7">
        <f t="shared" si="968"/>
        <v>0</v>
      </c>
    </row>
    <row r="8874" spans="30:32" x14ac:dyDescent="0.25">
      <c r="AD8874" s="7" t="str">
        <f>IFERROR(VLOOKUP(J8874,'Chuyển Mã'!$B$3:$C$9,2,0),"")</f>
        <v/>
      </c>
      <c r="AE8874" s="7">
        <f t="shared" si="967"/>
        <v>0</v>
      </c>
      <c r="AF8874" s="7">
        <f t="shared" si="968"/>
        <v>0</v>
      </c>
    </row>
    <row r="8875" spans="30:32" x14ac:dyDescent="0.25">
      <c r="AD8875" s="7" t="str">
        <f>IFERROR(VLOOKUP(J8875,'Chuyển Mã'!$B$3:$C$9,2,0),"")</f>
        <v/>
      </c>
      <c r="AE8875" s="7">
        <f t="shared" si="967"/>
        <v>0</v>
      </c>
      <c r="AF8875" s="7">
        <f t="shared" si="968"/>
        <v>0</v>
      </c>
    </row>
    <row r="8876" spans="30:32" x14ac:dyDescent="0.25">
      <c r="AD8876" s="7" t="str">
        <f>IFERROR(VLOOKUP(J8876,'Chuyển Mã'!$B$3:$C$9,2,0),"")</f>
        <v/>
      </c>
      <c r="AE8876" s="7">
        <f t="shared" si="967"/>
        <v>0</v>
      </c>
      <c r="AF8876" s="7">
        <f t="shared" si="968"/>
        <v>0</v>
      </c>
    </row>
    <row r="8877" spans="30:32" x14ac:dyDescent="0.25">
      <c r="AD8877" s="7" t="str">
        <f>IFERROR(VLOOKUP(J8877,'Chuyển Mã'!$B$3:$C$9,2,0),"")</f>
        <v/>
      </c>
      <c r="AE8877" s="7">
        <f t="shared" si="967"/>
        <v>0</v>
      </c>
      <c r="AF8877" s="7">
        <f t="shared" si="968"/>
        <v>0</v>
      </c>
    </row>
    <row r="8878" spans="30:32" x14ac:dyDescent="0.25">
      <c r="AD8878" s="7" t="str">
        <f>IFERROR(VLOOKUP(J8878,'Chuyển Mã'!$B$3:$C$9,2,0),"")</f>
        <v/>
      </c>
      <c r="AE8878" s="7">
        <f t="shared" si="967"/>
        <v>0</v>
      </c>
      <c r="AF8878" s="7">
        <f t="shared" si="968"/>
        <v>0</v>
      </c>
    </row>
    <row r="8879" spans="30:32" x14ac:dyDescent="0.25">
      <c r="AD8879" s="7" t="str">
        <f>IFERROR(VLOOKUP(J8879,'Chuyển Mã'!$B$3:$C$9,2,0),"")</f>
        <v/>
      </c>
      <c r="AE8879" s="7">
        <f t="shared" si="967"/>
        <v>0</v>
      </c>
      <c r="AF8879" s="7">
        <f t="shared" si="968"/>
        <v>0</v>
      </c>
    </row>
    <row r="8880" spans="30:32" x14ac:dyDescent="0.25">
      <c r="AD8880" s="7" t="str">
        <f>IFERROR(VLOOKUP(J8880,'Chuyển Mã'!$B$3:$C$9,2,0),"")</f>
        <v/>
      </c>
      <c r="AE8880" s="7">
        <f t="shared" si="967"/>
        <v>0</v>
      </c>
      <c r="AF8880" s="7">
        <f t="shared" si="968"/>
        <v>0</v>
      </c>
    </row>
    <row r="8881" spans="30:32" x14ac:dyDescent="0.25">
      <c r="AD8881" s="7" t="str">
        <f>IFERROR(VLOOKUP(J8881,'Chuyển Mã'!$B$3:$C$9,2,0),"")</f>
        <v/>
      </c>
      <c r="AE8881" s="7">
        <f t="shared" si="967"/>
        <v>0</v>
      </c>
      <c r="AF8881" s="7">
        <f t="shared" si="968"/>
        <v>0</v>
      </c>
    </row>
    <row r="8882" spans="30:32" x14ac:dyDescent="0.25">
      <c r="AD8882" s="7" t="str">
        <f>IFERROR(VLOOKUP(J8882,'Chuyển Mã'!$B$3:$C$9,2,0),"")</f>
        <v/>
      </c>
      <c r="AE8882" s="7">
        <f t="shared" si="967"/>
        <v>0</v>
      </c>
      <c r="AF8882" s="7">
        <f t="shared" si="968"/>
        <v>0</v>
      </c>
    </row>
    <row r="8883" spans="30:32" x14ac:dyDescent="0.25">
      <c r="AD8883" s="7" t="str">
        <f>IFERROR(VLOOKUP(J8883,'Chuyển Mã'!$B$3:$C$9,2,0),"")</f>
        <v/>
      </c>
      <c r="AE8883" s="7">
        <f t="shared" si="967"/>
        <v>0</v>
      </c>
      <c r="AF8883" s="7">
        <f t="shared" si="968"/>
        <v>0</v>
      </c>
    </row>
    <row r="8884" spans="30:32" x14ac:dyDescent="0.25">
      <c r="AD8884" s="7" t="str">
        <f>IFERROR(VLOOKUP(J8884,'Chuyển Mã'!$B$3:$C$9,2,0),"")</f>
        <v/>
      </c>
      <c r="AE8884" s="7">
        <f t="shared" si="967"/>
        <v>0</v>
      </c>
      <c r="AF8884" s="7">
        <f t="shared" si="968"/>
        <v>0</v>
      </c>
    </row>
    <row r="8885" spans="30:32" x14ac:dyDescent="0.25">
      <c r="AD8885" s="7" t="str">
        <f>IFERROR(VLOOKUP(J8885,'Chuyển Mã'!$B$3:$C$9,2,0),"")</f>
        <v/>
      </c>
      <c r="AE8885" s="7">
        <f t="shared" si="967"/>
        <v>0</v>
      </c>
      <c r="AF8885" s="7">
        <f t="shared" si="968"/>
        <v>0</v>
      </c>
    </row>
    <row r="8886" spans="30:32" x14ac:dyDescent="0.25">
      <c r="AD8886" s="7" t="str">
        <f>IFERROR(VLOOKUP(J8886,'Chuyển Mã'!$B$3:$C$9,2,0),"")</f>
        <v/>
      </c>
      <c r="AE8886" s="7">
        <f t="shared" si="967"/>
        <v>0</v>
      </c>
      <c r="AF8886" s="7">
        <f t="shared" si="968"/>
        <v>0</v>
      </c>
    </row>
    <row r="8887" spans="30:32" x14ac:dyDescent="0.25">
      <c r="AD8887" s="7" t="str">
        <f>IFERROR(VLOOKUP(J8887,'Chuyển Mã'!$B$3:$C$9,2,0),"")</f>
        <v/>
      </c>
      <c r="AE8887" s="7">
        <f t="shared" si="967"/>
        <v>0</v>
      </c>
      <c r="AF8887" s="7">
        <f t="shared" si="968"/>
        <v>0</v>
      </c>
    </row>
    <row r="8888" spans="30:32" x14ac:dyDescent="0.25">
      <c r="AD8888" s="7" t="str">
        <f>IFERROR(VLOOKUP(J8888,'Chuyển Mã'!$B$3:$C$9,2,0),"")</f>
        <v/>
      </c>
      <c r="AE8888" s="7">
        <f t="shared" si="967"/>
        <v>0</v>
      </c>
      <c r="AF8888" s="7">
        <f t="shared" si="968"/>
        <v>0</v>
      </c>
    </row>
    <row r="8889" spans="30:32" x14ac:dyDescent="0.25">
      <c r="AD8889" s="7" t="str">
        <f>IFERROR(VLOOKUP(J8889,'Chuyển Mã'!$B$3:$C$9,2,0),"")</f>
        <v/>
      </c>
      <c r="AE8889" s="7">
        <f t="shared" si="967"/>
        <v>0</v>
      </c>
      <c r="AF8889" s="7">
        <f t="shared" si="968"/>
        <v>0</v>
      </c>
    </row>
    <row r="8890" spans="30:32" x14ac:dyDescent="0.25">
      <c r="AD8890" s="7" t="str">
        <f>IFERROR(VLOOKUP(J8890,'Chuyển Mã'!$B$3:$C$9,2,0),"")</f>
        <v/>
      </c>
      <c r="AE8890" s="7">
        <f t="shared" si="967"/>
        <v>0</v>
      </c>
      <c r="AF8890" s="7">
        <f t="shared" si="968"/>
        <v>0</v>
      </c>
    </row>
    <row r="8891" spans="30:32" x14ac:dyDescent="0.25">
      <c r="AD8891" s="7" t="str">
        <f>IFERROR(VLOOKUP(J8891,'Chuyển Mã'!$B$3:$C$9,2,0),"")</f>
        <v/>
      </c>
      <c r="AE8891" s="7">
        <f t="shared" si="967"/>
        <v>0</v>
      </c>
      <c r="AF8891" s="7">
        <f t="shared" si="968"/>
        <v>0</v>
      </c>
    </row>
    <row r="8892" spans="30:32" x14ac:dyDescent="0.25">
      <c r="AD8892" s="7" t="str">
        <f>IFERROR(VLOOKUP(J8892,'Chuyển Mã'!$B$3:$C$9,2,0),"")</f>
        <v/>
      </c>
      <c r="AE8892" s="7">
        <f t="shared" si="967"/>
        <v>0</v>
      </c>
      <c r="AF8892" s="7">
        <f t="shared" si="968"/>
        <v>0</v>
      </c>
    </row>
    <row r="8893" spans="30:32" x14ac:dyDescent="0.25">
      <c r="AD8893" s="7" t="str">
        <f>IFERROR(VLOOKUP(J8893,'Chuyển Mã'!$B$3:$C$9,2,0),"")</f>
        <v/>
      </c>
      <c r="AE8893" s="7">
        <f t="shared" si="967"/>
        <v>0</v>
      </c>
      <c r="AF8893" s="7">
        <f t="shared" si="968"/>
        <v>0</v>
      </c>
    </row>
    <row r="8894" spans="30:32" x14ac:dyDescent="0.25">
      <c r="AD8894" s="7" t="str">
        <f>IFERROR(VLOOKUP(J8894,'Chuyển Mã'!$B$3:$C$9,2,0),"")</f>
        <v/>
      </c>
      <c r="AE8894" s="7">
        <f t="shared" si="967"/>
        <v>0</v>
      </c>
      <c r="AF8894" s="7">
        <f t="shared" si="968"/>
        <v>0</v>
      </c>
    </row>
    <row r="8895" spans="30:32" x14ac:dyDescent="0.25">
      <c r="AD8895" s="7" t="str">
        <f>IFERROR(VLOOKUP(J8895,'Chuyển Mã'!$B$3:$C$9,2,0),"")</f>
        <v/>
      </c>
      <c r="AE8895" s="7">
        <f t="shared" si="967"/>
        <v>0</v>
      </c>
      <c r="AF8895" s="7">
        <f t="shared" si="968"/>
        <v>0</v>
      </c>
    </row>
    <row r="8896" spans="30:32" x14ac:dyDescent="0.25">
      <c r="AD8896" s="7" t="str">
        <f>IFERROR(VLOOKUP(J8896,'Chuyển Mã'!$B$3:$C$9,2,0),"")</f>
        <v/>
      </c>
      <c r="AE8896" s="7">
        <f t="shared" si="967"/>
        <v>0</v>
      </c>
      <c r="AF8896" s="7">
        <f t="shared" si="968"/>
        <v>0</v>
      </c>
    </row>
    <row r="8897" spans="30:32" x14ac:dyDescent="0.25">
      <c r="AD8897" s="7" t="str">
        <f>IFERROR(VLOOKUP(J8897,'Chuyển Mã'!$B$3:$C$9,2,0),"")</f>
        <v/>
      </c>
      <c r="AE8897" s="7">
        <f t="shared" si="967"/>
        <v>0</v>
      </c>
      <c r="AF8897" s="7">
        <f t="shared" si="968"/>
        <v>0</v>
      </c>
    </row>
    <row r="8898" spans="30:32" x14ac:dyDescent="0.25">
      <c r="AD8898" s="7" t="str">
        <f>IFERROR(VLOOKUP(J8898,'Chuyển Mã'!$B$3:$C$9,2,0),"")</f>
        <v/>
      </c>
      <c r="AE8898" s="7">
        <f t="shared" si="967"/>
        <v>0</v>
      </c>
      <c r="AF8898" s="7">
        <f t="shared" si="968"/>
        <v>0</v>
      </c>
    </row>
    <row r="8899" spans="30:32" x14ac:dyDescent="0.25">
      <c r="AD8899" s="7" t="str">
        <f>IFERROR(VLOOKUP(J8899,'Chuyển Mã'!$B$3:$C$9,2,0),"")</f>
        <v/>
      </c>
      <c r="AE8899" s="7">
        <f t="shared" ref="AE8899:AE8962" si="969">IFERROR(L8899,"")</f>
        <v>0</v>
      </c>
      <c r="AF8899" s="7">
        <f t="shared" ref="AF8899:AF8962" si="970">R8899</f>
        <v>0</v>
      </c>
    </row>
    <row r="8900" spans="30:32" x14ac:dyDescent="0.25">
      <c r="AD8900" s="7" t="str">
        <f>IFERROR(VLOOKUP(J8900,'Chuyển Mã'!$B$3:$C$9,2,0),"")</f>
        <v/>
      </c>
      <c r="AE8900" s="7">
        <f t="shared" si="969"/>
        <v>0</v>
      </c>
      <c r="AF8900" s="7">
        <f t="shared" si="970"/>
        <v>0</v>
      </c>
    </row>
    <row r="8901" spans="30:32" x14ac:dyDescent="0.25">
      <c r="AD8901" s="7" t="str">
        <f>IFERROR(VLOOKUP(J8901,'Chuyển Mã'!$B$3:$C$9,2,0),"")</f>
        <v/>
      </c>
      <c r="AE8901" s="7">
        <f t="shared" si="969"/>
        <v>0</v>
      </c>
      <c r="AF8901" s="7">
        <f t="shared" si="970"/>
        <v>0</v>
      </c>
    </row>
    <row r="8902" spans="30:32" x14ac:dyDescent="0.25">
      <c r="AD8902" s="7" t="str">
        <f>IFERROR(VLOOKUP(J8902,'Chuyển Mã'!$B$3:$C$9,2,0),"")</f>
        <v/>
      </c>
      <c r="AE8902" s="7">
        <f t="shared" si="969"/>
        <v>0</v>
      </c>
      <c r="AF8902" s="7">
        <f t="shared" si="970"/>
        <v>0</v>
      </c>
    </row>
    <row r="8903" spans="30:32" x14ac:dyDescent="0.25">
      <c r="AD8903" s="7" t="str">
        <f>IFERROR(VLOOKUP(J8903,'Chuyển Mã'!$B$3:$C$9,2,0),"")</f>
        <v/>
      </c>
      <c r="AE8903" s="7">
        <f t="shared" si="969"/>
        <v>0</v>
      </c>
      <c r="AF8903" s="7">
        <f t="shared" si="970"/>
        <v>0</v>
      </c>
    </row>
    <row r="8904" spans="30:32" x14ac:dyDescent="0.25">
      <c r="AD8904" s="7" t="str">
        <f>IFERROR(VLOOKUP(J8904,'Chuyển Mã'!$B$3:$C$9,2,0),"")</f>
        <v/>
      </c>
      <c r="AE8904" s="7">
        <f t="shared" si="969"/>
        <v>0</v>
      </c>
      <c r="AF8904" s="7">
        <f t="shared" si="970"/>
        <v>0</v>
      </c>
    </row>
    <row r="8905" spans="30:32" x14ac:dyDescent="0.25">
      <c r="AD8905" s="7" t="str">
        <f>IFERROR(VLOOKUP(J8905,'Chuyển Mã'!$B$3:$C$9,2,0),"")</f>
        <v/>
      </c>
      <c r="AE8905" s="7">
        <f t="shared" si="969"/>
        <v>0</v>
      </c>
      <c r="AF8905" s="7">
        <f t="shared" si="970"/>
        <v>0</v>
      </c>
    </row>
    <row r="8906" spans="30:32" x14ac:dyDescent="0.25">
      <c r="AD8906" s="7" t="str">
        <f>IFERROR(VLOOKUP(J8906,'Chuyển Mã'!$B$3:$C$9,2,0),"")</f>
        <v/>
      </c>
      <c r="AE8906" s="7">
        <f t="shared" si="969"/>
        <v>0</v>
      </c>
      <c r="AF8906" s="7">
        <f t="shared" si="970"/>
        <v>0</v>
      </c>
    </row>
    <row r="8907" spans="30:32" x14ac:dyDescent="0.25">
      <c r="AD8907" s="7" t="str">
        <f>IFERROR(VLOOKUP(J8907,'Chuyển Mã'!$B$3:$C$9,2,0),"")</f>
        <v/>
      </c>
      <c r="AE8907" s="7">
        <f t="shared" si="969"/>
        <v>0</v>
      </c>
      <c r="AF8907" s="7">
        <f t="shared" si="970"/>
        <v>0</v>
      </c>
    </row>
    <row r="8908" spans="30:32" x14ac:dyDescent="0.25">
      <c r="AD8908" s="7" t="str">
        <f>IFERROR(VLOOKUP(J8908,'Chuyển Mã'!$B$3:$C$9,2,0),"")</f>
        <v/>
      </c>
      <c r="AE8908" s="7">
        <f t="shared" si="969"/>
        <v>0</v>
      </c>
      <c r="AF8908" s="7">
        <f t="shared" si="970"/>
        <v>0</v>
      </c>
    </row>
    <row r="8909" spans="30:32" x14ac:dyDescent="0.25">
      <c r="AD8909" s="7" t="str">
        <f>IFERROR(VLOOKUP(J8909,'Chuyển Mã'!$B$3:$C$9,2,0),"")</f>
        <v/>
      </c>
      <c r="AE8909" s="7">
        <f t="shared" si="969"/>
        <v>0</v>
      </c>
      <c r="AF8909" s="7">
        <f t="shared" si="970"/>
        <v>0</v>
      </c>
    </row>
    <row r="8910" spans="30:32" x14ac:dyDescent="0.25">
      <c r="AD8910" s="7" t="str">
        <f>IFERROR(VLOOKUP(J8910,'Chuyển Mã'!$B$3:$C$9,2,0),"")</f>
        <v/>
      </c>
      <c r="AE8910" s="7">
        <f t="shared" si="969"/>
        <v>0</v>
      </c>
      <c r="AF8910" s="7">
        <f t="shared" si="970"/>
        <v>0</v>
      </c>
    </row>
    <row r="8911" spans="30:32" x14ac:dyDescent="0.25">
      <c r="AD8911" s="7" t="str">
        <f>IFERROR(VLOOKUP(J8911,'Chuyển Mã'!$B$3:$C$9,2,0),"")</f>
        <v/>
      </c>
      <c r="AE8911" s="7">
        <f t="shared" si="969"/>
        <v>0</v>
      </c>
      <c r="AF8911" s="7">
        <f t="shared" si="970"/>
        <v>0</v>
      </c>
    </row>
    <row r="8912" spans="30:32" x14ac:dyDescent="0.25">
      <c r="AD8912" s="7" t="str">
        <f>IFERROR(VLOOKUP(J8912,'Chuyển Mã'!$B$3:$C$9,2,0),"")</f>
        <v/>
      </c>
      <c r="AE8912" s="7">
        <f t="shared" si="969"/>
        <v>0</v>
      </c>
      <c r="AF8912" s="7">
        <f t="shared" si="970"/>
        <v>0</v>
      </c>
    </row>
    <row r="8913" spans="30:32" x14ac:dyDescent="0.25">
      <c r="AD8913" s="7" t="str">
        <f>IFERROR(VLOOKUP(J8913,'Chuyển Mã'!$B$3:$C$9,2,0),"")</f>
        <v/>
      </c>
      <c r="AE8913" s="7">
        <f t="shared" si="969"/>
        <v>0</v>
      </c>
      <c r="AF8913" s="7">
        <f t="shared" si="970"/>
        <v>0</v>
      </c>
    </row>
    <row r="8914" spans="30:32" x14ac:dyDescent="0.25">
      <c r="AD8914" s="7" t="str">
        <f>IFERROR(VLOOKUP(J8914,'Chuyển Mã'!$B$3:$C$9,2,0),"")</f>
        <v/>
      </c>
      <c r="AE8914" s="7">
        <f t="shared" si="969"/>
        <v>0</v>
      </c>
      <c r="AF8914" s="7">
        <f t="shared" si="970"/>
        <v>0</v>
      </c>
    </row>
    <row r="8915" spans="30:32" x14ac:dyDescent="0.25">
      <c r="AD8915" s="7" t="str">
        <f>IFERROR(VLOOKUP(J8915,'Chuyển Mã'!$B$3:$C$9,2,0),"")</f>
        <v/>
      </c>
      <c r="AE8915" s="7">
        <f t="shared" si="969"/>
        <v>0</v>
      </c>
      <c r="AF8915" s="7">
        <f t="shared" si="970"/>
        <v>0</v>
      </c>
    </row>
    <row r="8916" spans="30:32" x14ac:dyDescent="0.25">
      <c r="AD8916" s="7" t="str">
        <f>IFERROR(VLOOKUP(J8916,'Chuyển Mã'!$B$3:$C$9,2,0),"")</f>
        <v/>
      </c>
      <c r="AE8916" s="7">
        <f t="shared" si="969"/>
        <v>0</v>
      </c>
      <c r="AF8916" s="7">
        <f t="shared" si="970"/>
        <v>0</v>
      </c>
    </row>
    <row r="8917" spans="30:32" x14ac:dyDescent="0.25">
      <c r="AD8917" s="7" t="str">
        <f>IFERROR(VLOOKUP(J8917,'Chuyển Mã'!$B$3:$C$9,2,0),"")</f>
        <v/>
      </c>
      <c r="AE8917" s="7">
        <f t="shared" si="969"/>
        <v>0</v>
      </c>
      <c r="AF8917" s="7">
        <f t="shared" si="970"/>
        <v>0</v>
      </c>
    </row>
    <row r="8918" spans="30:32" x14ac:dyDescent="0.25">
      <c r="AD8918" s="7" t="str">
        <f>IFERROR(VLOOKUP(J8918,'Chuyển Mã'!$B$3:$C$9,2,0),"")</f>
        <v/>
      </c>
      <c r="AE8918" s="7">
        <f t="shared" si="969"/>
        <v>0</v>
      </c>
      <c r="AF8918" s="7">
        <f t="shared" si="970"/>
        <v>0</v>
      </c>
    </row>
    <row r="8919" spans="30:32" x14ac:dyDescent="0.25">
      <c r="AD8919" s="7" t="str">
        <f>IFERROR(VLOOKUP(J8919,'Chuyển Mã'!$B$3:$C$9,2,0),"")</f>
        <v/>
      </c>
      <c r="AE8919" s="7">
        <f t="shared" si="969"/>
        <v>0</v>
      </c>
      <c r="AF8919" s="7">
        <f t="shared" si="970"/>
        <v>0</v>
      </c>
    </row>
    <row r="8920" spans="30:32" x14ac:dyDescent="0.25">
      <c r="AD8920" s="7" t="str">
        <f>IFERROR(VLOOKUP(J8920,'Chuyển Mã'!$B$3:$C$9,2,0),"")</f>
        <v/>
      </c>
      <c r="AE8920" s="7">
        <f t="shared" si="969"/>
        <v>0</v>
      </c>
      <c r="AF8920" s="7">
        <f t="shared" si="970"/>
        <v>0</v>
      </c>
    </row>
    <row r="8921" spans="30:32" x14ac:dyDescent="0.25">
      <c r="AD8921" s="7" t="str">
        <f>IFERROR(VLOOKUP(J8921,'Chuyển Mã'!$B$3:$C$9,2,0),"")</f>
        <v/>
      </c>
      <c r="AE8921" s="7">
        <f t="shared" si="969"/>
        <v>0</v>
      </c>
      <c r="AF8921" s="7">
        <f t="shared" si="970"/>
        <v>0</v>
      </c>
    </row>
    <row r="8922" spans="30:32" x14ac:dyDescent="0.25">
      <c r="AD8922" s="7" t="str">
        <f>IFERROR(VLOOKUP(J8922,'Chuyển Mã'!$B$3:$C$9,2,0),"")</f>
        <v/>
      </c>
      <c r="AE8922" s="7">
        <f t="shared" si="969"/>
        <v>0</v>
      </c>
      <c r="AF8922" s="7">
        <f t="shared" si="970"/>
        <v>0</v>
      </c>
    </row>
    <row r="8923" spans="30:32" x14ac:dyDescent="0.25">
      <c r="AD8923" s="7" t="str">
        <f>IFERROR(VLOOKUP(J8923,'Chuyển Mã'!$B$3:$C$9,2,0),"")</f>
        <v/>
      </c>
      <c r="AE8923" s="7">
        <f t="shared" si="969"/>
        <v>0</v>
      </c>
      <c r="AF8923" s="7">
        <f t="shared" si="970"/>
        <v>0</v>
      </c>
    </row>
    <row r="8924" spans="30:32" x14ac:dyDescent="0.25">
      <c r="AD8924" s="7" t="str">
        <f>IFERROR(VLOOKUP(J8924,'Chuyển Mã'!$B$3:$C$9,2,0),"")</f>
        <v/>
      </c>
      <c r="AE8924" s="7">
        <f t="shared" si="969"/>
        <v>0</v>
      </c>
      <c r="AF8924" s="7">
        <f t="shared" si="970"/>
        <v>0</v>
      </c>
    </row>
    <row r="8925" spans="30:32" x14ac:dyDescent="0.25">
      <c r="AD8925" s="7" t="str">
        <f>IFERROR(VLOOKUP(J8925,'Chuyển Mã'!$B$3:$C$9,2,0),"")</f>
        <v/>
      </c>
      <c r="AE8925" s="7">
        <f t="shared" si="969"/>
        <v>0</v>
      </c>
      <c r="AF8925" s="7">
        <f t="shared" si="970"/>
        <v>0</v>
      </c>
    </row>
    <row r="8926" spans="30:32" x14ac:dyDescent="0.25">
      <c r="AD8926" s="7" t="str">
        <f>IFERROR(VLOOKUP(J8926,'Chuyển Mã'!$B$3:$C$9,2,0),"")</f>
        <v/>
      </c>
      <c r="AE8926" s="7">
        <f t="shared" si="969"/>
        <v>0</v>
      </c>
      <c r="AF8926" s="7">
        <f t="shared" si="970"/>
        <v>0</v>
      </c>
    </row>
    <row r="8927" spans="30:32" x14ac:dyDescent="0.25">
      <c r="AD8927" s="7" t="str">
        <f>IFERROR(VLOOKUP(J8927,'Chuyển Mã'!$B$3:$C$9,2,0),"")</f>
        <v/>
      </c>
      <c r="AE8927" s="7">
        <f t="shared" si="969"/>
        <v>0</v>
      </c>
      <c r="AF8927" s="7">
        <f t="shared" si="970"/>
        <v>0</v>
      </c>
    </row>
    <row r="8928" spans="30:32" x14ac:dyDescent="0.25">
      <c r="AD8928" s="7" t="str">
        <f>IFERROR(VLOOKUP(J8928,'Chuyển Mã'!$B$3:$C$9,2,0),"")</f>
        <v/>
      </c>
      <c r="AE8928" s="7">
        <f t="shared" si="969"/>
        <v>0</v>
      </c>
      <c r="AF8928" s="7">
        <f t="shared" si="970"/>
        <v>0</v>
      </c>
    </row>
    <row r="8929" spans="30:32" x14ac:dyDescent="0.25">
      <c r="AD8929" s="7" t="str">
        <f>IFERROR(VLOOKUP(J8929,'Chuyển Mã'!$B$3:$C$9,2,0),"")</f>
        <v/>
      </c>
      <c r="AE8929" s="7">
        <f t="shared" si="969"/>
        <v>0</v>
      </c>
      <c r="AF8929" s="7">
        <f t="shared" si="970"/>
        <v>0</v>
      </c>
    </row>
    <row r="8930" spans="30:32" x14ac:dyDescent="0.25">
      <c r="AD8930" s="7" t="str">
        <f>IFERROR(VLOOKUP(J8930,'Chuyển Mã'!$B$3:$C$9,2,0),"")</f>
        <v/>
      </c>
      <c r="AE8930" s="7">
        <f t="shared" si="969"/>
        <v>0</v>
      </c>
      <c r="AF8930" s="7">
        <f t="shared" si="970"/>
        <v>0</v>
      </c>
    </row>
    <row r="8931" spans="30:32" x14ac:dyDescent="0.25">
      <c r="AD8931" s="7" t="str">
        <f>IFERROR(VLOOKUP(J8931,'Chuyển Mã'!$B$3:$C$9,2,0),"")</f>
        <v/>
      </c>
      <c r="AE8931" s="7">
        <f t="shared" si="969"/>
        <v>0</v>
      </c>
      <c r="AF8931" s="7">
        <f t="shared" si="970"/>
        <v>0</v>
      </c>
    </row>
    <row r="8932" spans="30:32" x14ac:dyDescent="0.25">
      <c r="AD8932" s="7" t="str">
        <f>IFERROR(VLOOKUP(J8932,'Chuyển Mã'!$B$3:$C$9,2,0),"")</f>
        <v/>
      </c>
      <c r="AE8932" s="7">
        <f t="shared" si="969"/>
        <v>0</v>
      </c>
      <c r="AF8932" s="7">
        <f t="shared" si="970"/>
        <v>0</v>
      </c>
    </row>
    <row r="8933" spans="30:32" x14ac:dyDescent="0.25">
      <c r="AD8933" s="7" t="str">
        <f>IFERROR(VLOOKUP(J8933,'Chuyển Mã'!$B$3:$C$9,2,0),"")</f>
        <v/>
      </c>
      <c r="AE8933" s="7">
        <f t="shared" si="969"/>
        <v>0</v>
      </c>
      <c r="AF8933" s="7">
        <f t="shared" si="970"/>
        <v>0</v>
      </c>
    </row>
    <row r="8934" spans="30:32" x14ac:dyDescent="0.25">
      <c r="AD8934" s="7" t="str">
        <f>IFERROR(VLOOKUP(J8934,'Chuyển Mã'!$B$3:$C$9,2,0),"")</f>
        <v/>
      </c>
      <c r="AE8934" s="7">
        <f t="shared" si="969"/>
        <v>0</v>
      </c>
      <c r="AF8934" s="7">
        <f t="shared" si="970"/>
        <v>0</v>
      </c>
    </row>
    <row r="8935" spans="30:32" x14ac:dyDescent="0.25">
      <c r="AD8935" s="7" t="str">
        <f>IFERROR(VLOOKUP(J8935,'Chuyển Mã'!$B$3:$C$9,2,0),"")</f>
        <v/>
      </c>
      <c r="AE8935" s="7">
        <f t="shared" si="969"/>
        <v>0</v>
      </c>
      <c r="AF8935" s="7">
        <f t="shared" si="970"/>
        <v>0</v>
      </c>
    </row>
    <row r="8936" spans="30:32" x14ac:dyDescent="0.25">
      <c r="AD8936" s="7" t="str">
        <f>IFERROR(VLOOKUP(J8936,'Chuyển Mã'!$B$3:$C$9,2,0),"")</f>
        <v/>
      </c>
      <c r="AE8936" s="7">
        <f t="shared" si="969"/>
        <v>0</v>
      </c>
      <c r="AF8936" s="7">
        <f t="shared" si="970"/>
        <v>0</v>
      </c>
    </row>
    <row r="8937" spans="30:32" x14ac:dyDescent="0.25">
      <c r="AD8937" s="7" t="str">
        <f>IFERROR(VLOOKUP(J8937,'Chuyển Mã'!$B$3:$C$9,2,0),"")</f>
        <v/>
      </c>
      <c r="AE8937" s="7">
        <f t="shared" si="969"/>
        <v>0</v>
      </c>
      <c r="AF8937" s="7">
        <f t="shared" si="970"/>
        <v>0</v>
      </c>
    </row>
    <row r="8938" spans="30:32" x14ac:dyDescent="0.25">
      <c r="AD8938" s="7" t="str">
        <f>IFERROR(VLOOKUP(J8938,'Chuyển Mã'!$B$3:$C$9,2,0),"")</f>
        <v/>
      </c>
      <c r="AE8938" s="7">
        <f t="shared" si="969"/>
        <v>0</v>
      </c>
      <c r="AF8938" s="7">
        <f t="shared" si="970"/>
        <v>0</v>
      </c>
    </row>
    <row r="8939" spans="30:32" x14ac:dyDescent="0.25">
      <c r="AD8939" s="7" t="str">
        <f>IFERROR(VLOOKUP(J8939,'Chuyển Mã'!$B$3:$C$9,2,0),"")</f>
        <v/>
      </c>
      <c r="AE8939" s="7">
        <f t="shared" si="969"/>
        <v>0</v>
      </c>
      <c r="AF8939" s="7">
        <f t="shared" si="970"/>
        <v>0</v>
      </c>
    </row>
    <row r="8940" spans="30:32" x14ac:dyDescent="0.25">
      <c r="AD8940" s="7" t="str">
        <f>IFERROR(VLOOKUP(J8940,'Chuyển Mã'!$B$3:$C$9,2,0),"")</f>
        <v/>
      </c>
      <c r="AE8940" s="7">
        <f t="shared" si="969"/>
        <v>0</v>
      </c>
      <c r="AF8940" s="7">
        <f t="shared" si="970"/>
        <v>0</v>
      </c>
    </row>
    <row r="8941" spans="30:32" x14ac:dyDescent="0.25">
      <c r="AD8941" s="7" t="str">
        <f>IFERROR(VLOOKUP(J8941,'Chuyển Mã'!$B$3:$C$9,2,0),"")</f>
        <v/>
      </c>
      <c r="AE8941" s="7">
        <f t="shared" si="969"/>
        <v>0</v>
      </c>
      <c r="AF8941" s="7">
        <f t="shared" si="970"/>
        <v>0</v>
      </c>
    </row>
    <row r="8942" spans="30:32" x14ac:dyDescent="0.25">
      <c r="AD8942" s="7" t="str">
        <f>IFERROR(VLOOKUP(J8942,'Chuyển Mã'!$B$3:$C$9,2,0),"")</f>
        <v/>
      </c>
      <c r="AE8942" s="7">
        <f t="shared" si="969"/>
        <v>0</v>
      </c>
      <c r="AF8942" s="7">
        <f t="shared" si="970"/>
        <v>0</v>
      </c>
    </row>
    <row r="8943" spans="30:32" x14ac:dyDescent="0.25">
      <c r="AD8943" s="7" t="str">
        <f>IFERROR(VLOOKUP(J8943,'Chuyển Mã'!$B$3:$C$9,2,0),"")</f>
        <v/>
      </c>
      <c r="AE8943" s="7">
        <f t="shared" si="969"/>
        <v>0</v>
      </c>
      <c r="AF8943" s="7">
        <f t="shared" si="970"/>
        <v>0</v>
      </c>
    </row>
    <row r="8944" spans="30:32" x14ac:dyDescent="0.25">
      <c r="AD8944" s="7" t="str">
        <f>IFERROR(VLOOKUP(J8944,'Chuyển Mã'!$B$3:$C$9,2,0),"")</f>
        <v/>
      </c>
      <c r="AE8944" s="7">
        <f t="shared" si="969"/>
        <v>0</v>
      </c>
      <c r="AF8944" s="7">
        <f t="shared" si="970"/>
        <v>0</v>
      </c>
    </row>
    <row r="8945" spans="30:32" x14ac:dyDescent="0.25">
      <c r="AD8945" s="7" t="str">
        <f>IFERROR(VLOOKUP(J8945,'Chuyển Mã'!$B$3:$C$9,2,0),"")</f>
        <v/>
      </c>
      <c r="AE8945" s="7">
        <f t="shared" si="969"/>
        <v>0</v>
      </c>
      <c r="AF8945" s="7">
        <f t="shared" si="970"/>
        <v>0</v>
      </c>
    </row>
    <row r="8946" spans="30:32" x14ac:dyDescent="0.25">
      <c r="AD8946" s="7" t="str">
        <f>IFERROR(VLOOKUP(J8946,'Chuyển Mã'!$B$3:$C$9,2,0),"")</f>
        <v/>
      </c>
      <c r="AE8946" s="7">
        <f t="shared" si="969"/>
        <v>0</v>
      </c>
      <c r="AF8946" s="7">
        <f t="shared" si="970"/>
        <v>0</v>
      </c>
    </row>
    <row r="8947" spans="30:32" x14ac:dyDescent="0.25">
      <c r="AD8947" s="7" t="str">
        <f>IFERROR(VLOOKUP(J8947,'Chuyển Mã'!$B$3:$C$9,2,0),"")</f>
        <v/>
      </c>
      <c r="AE8947" s="7">
        <f t="shared" si="969"/>
        <v>0</v>
      </c>
      <c r="AF8947" s="7">
        <f t="shared" si="970"/>
        <v>0</v>
      </c>
    </row>
    <row r="8948" spans="30:32" x14ac:dyDescent="0.25">
      <c r="AD8948" s="7" t="str">
        <f>IFERROR(VLOOKUP(J8948,'Chuyển Mã'!$B$3:$C$9,2,0),"")</f>
        <v/>
      </c>
      <c r="AE8948" s="7">
        <f t="shared" si="969"/>
        <v>0</v>
      </c>
      <c r="AF8948" s="7">
        <f t="shared" si="970"/>
        <v>0</v>
      </c>
    </row>
    <row r="8949" spans="30:32" x14ac:dyDescent="0.25">
      <c r="AD8949" s="7" t="str">
        <f>IFERROR(VLOOKUP(J8949,'Chuyển Mã'!$B$3:$C$9,2,0),"")</f>
        <v/>
      </c>
      <c r="AE8949" s="7">
        <f t="shared" si="969"/>
        <v>0</v>
      </c>
      <c r="AF8949" s="7">
        <f t="shared" si="970"/>
        <v>0</v>
      </c>
    </row>
    <row r="8950" spans="30:32" x14ac:dyDescent="0.25">
      <c r="AD8950" s="7" t="str">
        <f>IFERROR(VLOOKUP(J8950,'Chuyển Mã'!$B$3:$C$9,2,0),"")</f>
        <v/>
      </c>
      <c r="AE8950" s="7">
        <f t="shared" si="969"/>
        <v>0</v>
      </c>
      <c r="AF8950" s="7">
        <f t="shared" si="970"/>
        <v>0</v>
      </c>
    </row>
    <row r="8951" spans="30:32" x14ac:dyDescent="0.25">
      <c r="AD8951" s="7" t="str">
        <f>IFERROR(VLOOKUP(J8951,'Chuyển Mã'!$B$3:$C$9,2,0),"")</f>
        <v/>
      </c>
      <c r="AE8951" s="7">
        <f t="shared" si="969"/>
        <v>0</v>
      </c>
      <c r="AF8951" s="7">
        <f t="shared" si="970"/>
        <v>0</v>
      </c>
    </row>
    <row r="8952" spans="30:32" x14ac:dyDescent="0.25">
      <c r="AD8952" s="7" t="str">
        <f>IFERROR(VLOOKUP(J8952,'Chuyển Mã'!$B$3:$C$9,2,0),"")</f>
        <v/>
      </c>
      <c r="AE8952" s="7">
        <f t="shared" si="969"/>
        <v>0</v>
      </c>
      <c r="AF8952" s="7">
        <f t="shared" si="970"/>
        <v>0</v>
      </c>
    </row>
    <row r="8953" spans="30:32" x14ac:dyDescent="0.25">
      <c r="AD8953" s="7" t="str">
        <f>IFERROR(VLOOKUP(J8953,'Chuyển Mã'!$B$3:$C$9,2,0),"")</f>
        <v/>
      </c>
      <c r="AE8953" s="7">
        <f t="shared" si="969"/>
        <v>0</v>
      </c>
      <c r="AF8953" s="7">
        <f t="shared" si="970"/>
        <v>0</v>
      </c>
    </row>
    <row r="8954" spans="30:32" x14ac:dyDescent="0.25">
      <c r="AD8954" s="7" t="str">
        <f>IFERROR(VLOOKUP(J8954,'Chuyển Mã'!$B$3:$C$9,2,0),"")</f>
        <v/>
      </c>
      <c r="AE8954" s="7">
        <f t="shared" si="969"/>
        <v>0</v>
      </c>
      <c r="AF8954" s="7">
        <f t="shared" si="970"/>
        <v>0</v>
      </c>
    </row>
    <row r="8955" spans="30:32" x14ac:dyDescent="0.25">
      <c r="AD8955" s="7" t="str">
        <f>IFERROR(VLOOKUP(J8955,'Chuyển Mã'!$B$3:$C$9,2,0),"")</f>
        <v/>
      </c>
      <c r="AE8955" s="7">
        <f t="shared" si="969"/>
        <v>0</v>
      </c>
      <c r="AF8955" s="7">
        <f t="shared" si="970"/>
        <v>0</v>
      </c>
    </row>
    <row r="8956" spans="30:32" x14ac:dyDescent="0.25">
      <c r="AD8956" s="7" t="str">
        <f>IFERROR(VLOOKUP(J8956,'Chuyển Mã'!$B$3:$C$9,2,0),"")</f>
        <v/>
      </c>
      <c r="AE8956" s="7">
        <f t="shared" si="969"/>
        <v>0</v>
      </c>
      <c r="AF8956" s="7">
        <f t="shared" si="970"/>
        <v>0</v>
      </c>
    </row>
    <row r="8957" spans="30:32" x14ac:dyDescent="0.25">
      <c r="AD8957" s="7" t="str">
        <f>IFERROR(VLOOKUP(J8957,'Chuyển Mã'!$B$3:$C$9,2,0),"")</f>
        <v/>
      </c>
      <c r="AE8957" s="7">
        <f t="shared" si="969"/>
        <v>0</v>
      </c>
      <c r="AF8957" s="7">
        <f t="shared" si="970"/>
        <v>0</v>
      </c>
    </row>
    <row r="8958" spans="30:32" x14ac:dyDescent="0.25">
      <c r="AD8958" s="7" t="str">
        <f>IFERROR(VLOOKUP(J8958,'Chuyển Mã'!$B$3:$C$9,2,0),"")</f>
        <v/>
      </c>
      <c r="AE8958" s="7">
        <f t="shared" si="969"/>
        <v>0</v>
      </c>
      <c r="AF8958" s="7">
        <f t="shared" si="970"/>
        <v>0</v>
      </c>
    </row>
    <row r="8959" spans="30:32" x14ac:dyDescent="0.25">
      <c r="AD8959" s="7" t="str">
        <f>IFERROR(VLOOKUP(J8959,'Chuyển Mã'!$B$3:$C$9,2,0),"")</f>
        <v/>
      </c>
      <c r="AE8959" s="7">
        <f t="shared" si="969"/>
        <v>0</v>
      </c>
      <c r="AF8959" s="7">
        <f t="shared" si="970"/>
        <v>0</v>
      </c>
    </row>
    <row r="8960" spans="30:32" x14ac:dyDescent="0.25">
      <c r="AD8960" s="7" t="str">
        <f>IFERROR(VLOOKUP(J8960,'Chuyển Mã'!$B$3:$C$9,2,0),"")</f>
        <v/>
      </c>
      <c r="AE8960" s="7">
        <f t="shared" si="969"/>
        <v>0</v>
      </c>
      <c r="AF8960" s="7">
        <f t="shared" si="970"/>
        <v>0</v>
      </c>
    </row>
    <row r="8961" spans="30:32" x14ac:dyDescent="0.25">
      <c r="AD8961" s="7" t="str">
        <f>IFERROR(VLOOKUP(J8961,'Chuyển Mã'!$B$3:$C$9,2,0),"")</f>
        <v/>
      </c>
      <c r="AE8961" s="7">
        <f t="shared" si="969"/>
        <v>0</v>
      </c>
      <c r="AF8961" s="7">
        <f t="shared" si="970"/>
        <v>0</v>
      </c>
    </row>
    <row r="8962" spans="30:32" x14ac:dyDescent="0.25">
      <c r="AD8962" s="7" t="str">
        <f>IFERROR(VLOOKUP(J8962,'Chuyển Mã'!$B$3:$C$9,2,0),"")</f>
        <v/>
      </c>
      <c r="AE8962" s="7">
        <f t="shared" si="969"/>
        <v>0</v>
      </c>
      <c r="AF8962" s="7">
        <f t="shared" si="970"/>
        <v>0</v>
      </c>
    </row>
    <row r="8963" spans="30:32" x14ac:dyDescent="0.25">
      <c r="AD8963" s="7" t="str">
        <f>IFERROR(VLOOKUP(J8963,'Chuyển Mã'!$B$3:$C$9,2,0),"")</f>
        <v/>
      </c>
      <c r="AE8963" s="7">
        <f t="shared" ref="AE8963:AE9026" si="971">IFERROR(L8963,"")</f>
        <v>0</v>
      </c>
      <c r="AF8963" s="7">
        <f t="shared" ref="AF8963:AF9026" si="972">R8963</f>
        <v>0</v>
      </c>
    </row>
    <row r="8964" spans="30:32" x14ac:dyDescent="0.25">
      <c r="AD8964" s="7" t="str">
        <f>IFERROR(VLOOKUP(J8964,'Chuyển Mã'!$B$3:$C$9,2,0),"")</f>
        <v/>
      </c>
      <c r="AE8964" s="7">
        <f t="shared" si="971"/>
        <v>0</v>
      </c>
      <c r="AF8964" s="7">
        <f t="shared" si="972"/>
        <v>0</v>
      </c>
    </row>
    <row r="8965" spans="30:32" x14ac:dyDescent="0.25">
      <c r="AD8965" s="7" t="str">
        <f>IFERROR(VLOOKUP(J8965,'Chuyển Mã'!$B$3:$C$9,2,0),"")</f>
        <v/>
      </c>
      <c r="AE8965" s="7">
        <f t="shared" si="971"/>
        <v>0</v>
      </c>
      <c r="AF8965" s="7">
        <f t="shared" si="972"/>
        <v>0</v>
      </c>
    </row>
    <row r="8966" spans="30:32" x14ac:dyDescent="0.25">
      <c r="AD8966" s="7" t="str">
        <f>IFERROR(VLOOKUP(J8966,'Chuyển Mã'!$B$3:$C$9,2,0),"")</f>
        <v/>
      </c>
      <c r="AE8966" s="7">
        <f t="shared" si="971"/>
        <v>0</v>
      </c>
      <c r="AF8966" s="7">
        <f t="shared" si="972"/>
        <v>0</v>
      </c>
    </row>
    <row r="8967" spans="30:32" x14ac:dyDescent="0.25">
      <c r="AD8967" s="7" t="str">
        <f>IFERROR(VLOOKUP(J8967,'Chuyển Mã'!$B$3:$C$9,2,0),"")</f>
        <v/>
      </c>
      <c r="AE8967" s="7">
        <f t="shared" si="971"/>
        <v>0</v>
      </c>
      <c r="AF8967" s="7">
        <f t="shared" si="972"/>
        <v>0</v>
      </c>
    </row>
    <row r="8968" spans="30:32" x14ac:dyDescent="0.25">
      <c r="AD8968" s="7" t="str">
        <f>IFERROR(VLOOKUP(J8968,'Chuyển Mã'!$B$3:$C$9,2,0),"")</f>
        <v/>
      </c>
      <c r="AE8968" s="7">
        <f t="shared" si="971"/>
        <v>0</v>
      </c>
      <c r="AF8968" s="7">
        <f t="shared" si="972"/>
        <v>0</v>
      </c>
    </row>
    <row r="8969" spans="30:32" x14ac:dyDescent="0.25">
      <c r="AD8969" s="7" t="str">
        <f>IFERROR(VLOOKUP(J8969,'Chuyển Mã'!$B$3:$C$9,2,0),"")</f>
        <v/>
      </c>
      <c r="AE8969" s="7">
        <f t="shared" si="971"/>
        <v>0</v>
      </c>
      <c r="AF8969" s="7">
        <f t="shared" si="972"/>
        <v>0</v>
      </c>
    </row>
    <row r="8970" spans="30:32" x14ac:dyDescent="0.25">
      <c r="AD8970" s="7" t="str">
        <f>IFERROR(VLOOKUP(J8970,'Chuyển Mã'!$B$3:$C$9,2,0),"")</f>
        <v/>
      </c>
      <c r="AE8970" s="7">
        <f t="shared" si="971"/>
        <v>0</v>
      </c>
      <c r="AF8970" s="7">
        <f t="shared" si="972"/>
        <v>0</v>
      </c>
    </row>
    <row r="8971" spans="30:32" x14ac:dyDescent="0.25">
      <c r="AD8971" s="7" t="str">
        <f>IFERROR(VLOOKUP(J8971,'Chuyển Mã'!$B$3:$C$9,2,0),"")</f>
        <v/>
      </c>
      <c r="AE8971" s="7">
        <f t="shared" si="971"/>
        <v>0</v>
      </c>
      <c r="AF8971" s="7">
        <f t="shared" si="972"/>
        <v>0</v>
      </c>
    </row>
    <row r="8972" spans="30:32" x14ac:dyDescent="0.25">
      <c r="AD8972" s="7" t="str">
        <f>IFERROR(VLOOKUP(J8972,'Chuyển Mã'!$B$3:$C$9,2,0),"")</f>
        <v/>
      </c>
      <c r="AE8972" s="7">
        <f t="shared" si="971"/>
        <v>0</v>
      </c>
      <c r="AF8972" s="7">
        <f t="shared" si="972"/>
        <v>0</v>
      </c>
    </row>
    <row r="8973" spans="30:32" x14ac:dyDescent="0.25">
      <c r="AD8973" s="7" t="str">
        <f>IFERROR(VLOOKUP(J8973,'Chuyển Mã'!$B$3:$C$9,2,0),"")</f>
        <v/>
      </c>
      <c r="AE8973" s="7">
        <f t="shared" si="971"/>
        <v>0</v>
      </c>
      <c r="AF8973" s="7">
        <f t="shared" si="972"/>
        <v>0</v>
      </c>
    </row>
    <row r="8974" spans="30:32" x14ac:dyDescent="0.25">
      <c r="AD8974" s="7" t="str">
        <f>IFERROR(VLOOKUP(J8974,'Chuyển Mã'!$B$3:$C$9,2,0),"")</f>
        <v/>
      </c>
      <c r="AE8974" s="7">
        <f t="shared" si="971"/>
        <v>0</v>
      </c>
      <c r="AF8974" s="7">
        <f t="shared" si="972"/>
        <v>0</v>
      </c>
    </row>
    <row r="8975" spans="30:32" x14ac:dyDescent="0.25">
      <c r="AD8975" s="7" t="str">
        <f>IFERROR(VLOOKUP(J8975,'Chuyển Mã'!$B$3:$C$9,2,0),"")</f>
        <v/>
      </c>
      <c r="AE8975" s="7">
        <f t="shared" si="971"/>
        <v>0</v>
      </c>
      <c r="AF8975" s="7">
        <f t="shared" si="972"/>
        <v>0</v>
      </c>
    </row>
    <row r="8976" spans="30:32" x14ac:dyDescent="0.25">
      <c r="AD8976" s="7" t="str">
        <f>IFERROR(VLOOKUP(J8976,'Chuyển Mã'!$B$3:$C$9,2,0),"")</f>
        <v/>
      </c>
      <c r="AE8976" s="7">
        <f t="shared" si="971"/>
        <v>0</v>
      </c>
      <c r="AF8976" s="7">
        <f t="shared" si="972"/>
        <v>0</v>
      </c>
    </row>
    <row r="8977" spans="30:32" x14ac:dyDescent="0.25">
      <c r="AD8977" s="7" t="str">
        <f>IFERROR(VLOOKUP(J8977,'Chuyển Mã'!$B$3:$C$9,2,0),"")</f>
        <v/>
      </c>
      <c r="AE8977" s="7">
        <f t="shared" si="971"/>
        <v>0</v>
      </c>
      <c r="AF8977" s="7">
        <f t="shared" si="972"/>
        <v>0</v>
      </c>
    </row>
    <row r="8978" spans="30:32" x14ac:dyDescent="0.25">
      <c r="AD8978" s="7" t="str">
        <f>IFERROR(VLOOKUP(J8978,'Chuyển Mã'!$B$3:$C$9,2,0),"")</f>
        <v/>
      </c>
      <c r="AE8978" s="7">
        <f t="shared" si="971"/>
        <v>0</v>
      </c>
      <c r="AF8978" s="7">
        <f t="shared" si="972"/>
        <v>0</v>
      </c>
    </row>
    <row r="8979" spans="30:32" x14ac:dyDescent="0.25">
      <c r="AD8979" s="7" t="str">
        <f>IFERROR(VLOOKUP(J8979,'Chuyển Mã'!$B$3:$C$9,2,0),"")</f>
        <v/>
      </c>
      <c r="AE8979" s="7">
        <f t="shared" si="971"/>
        <v>0</v>
      </c>
      <c r="AF8979" s="7">
        <f t="shared" si="972"/>
        <v>0</v>
      </c>
    </row>
    <row r="8980" spans="30:32" x14ac:dyDescent="0.25">
      <c r="AD8980" s="7" t="str">
        <f>IFERROR(VLOOKUP(J8980,'Chuyển Mã'!$B$3:$C$9,2,0),"")</f>
        <v/>
      </c>
      <c r="AE8980" s="7">
        <f t="shared" si="971"/>
        <v>0</v>
      </c>
      <c r="AF8980" s="7">
        <f t="shared" si="972"/>
        <v>0</v>
      </c>
    </row>
    <row r="8981" spans="30:32" x14ac:dyDescent="0.25">
      <c r="AD8981" s="7" t="str">
        <f>IFERROR(VLOOKUP(J8981,'Chuyển Mã'!$B$3:$C$9,2,0),"")</f>
        <v/>
      </c>
      <c r="AE8981" s="7">
        <f t="shared" si="971"/>
        <v>0</v>
      </c>
      <c r="AF8981" s="7">
        <f t="shared" si="972"/>
        <v>0</v>
      </c>
    </row>
    <row r="8982" spans="30:32" x14ac:dyDescent="0.25">
      <c r="AD8982" s="7" t="str">
        <f>IFERROR(VLOOKUP(J8982,'Chuyển Mã'!$B$3:$C$9,2,0),"")</f>
        <v/>
      </c>
      <c r="AE8982" s="7">
        <f t="shared" si="971"/>
        <v>0</v>
      </c>
      <c r="AF8982" s="7">
        <f t="shared" si="972"/>
        <v>0</v>
      </c>
    </row>
    <row r="8983" spans="30:32" x14ac:dyDescent="0.25">
      <c r="AD8983" s="7" t="str">
        <f>IFERROR(VLOOKUP(J8983,'Chuyển Mã'!$B$3:$C$9,2,0),"")</f>
        <v/>
      </c>
      <c r="AE8983" s="7">
        <f t="shared" si="971"/>
        <v>0</v>
      </c>
      <c r="AF8983" s="7">
        <f t="shared" si="972"/>
        <v>0</v>
      </c>
    </row>
    <row r="8984" spans="30:32" x14ac:dyDescent="0.25">
      <c r="AD8984" s="7" t="str">
        <f>IFERROR(VLOOKUP(J8984,'Chuyển Mã'!$B$3:$C$9,2,0),"")</f>
        <v/>
      </c>
      <c r="AE8984" s="7">
        <f t="shared" si="971"/>
        <v>0</v>
      </c>
      <c r="AF8984" s="7">
        <f t="shared" si="972"/>
        <v>0</v>
      </c>
    </row>
    <row r="8985" spans="30:32" x14ac:dyDescent="0.25">
      <c r="AD8985" s="7" t="str">
        <f>IFERROR(VLOOKUP(J8985,'Chuyển Mã'!$B$3:$C$9,2,0),"")</f>
        <v/>
      </c>
      <c r="AE8985" s="7">
        <f t="shared" si="971"/>
        <v>0</v>
      </c>
      <c r="AF8985" s="7">
        <f t="shared" si="972"/>
        <v>0</v>
      </c>
    </row>
    <row r="8986" spans="30:32" x14ac:dyDescent="0.25">
      <c r="AD8986" s="7" t="str">
        <f>IFERROR(VLOOKUP(J8986,'Chuyển Mã'!$B$3:$C$9,2,0),"")</f>
        <v/>
      </c>
      <c r="AE8986" s="7">
        <f t="shared" si="971"/>
        <v>0</v>
      </c>
      <c r="AF8986" s="7">
        <f t="shared" si="972"/>
        <v>0</v>
      </c>
    </row>
    <row r="8987" spans="30:32" x14ac:dyDescent="0.25">
      <c r="AD8987" s="7" t="str">
        <f>IFERROR(VLOOKUP(J8987,'Chuyển Mã'!$B$3:$C$9,2,0),"")</f>
        <v/>
      </c>
      <c r="AE8987" s="7">
        <f t="shared" si="971"/>
        <v>0</v>
      </c>
      <c r="AF8987" s="7">
        <f t="shared" si="972"/>
        <v>0</v>
      </c>
    </row>
    <row r="8988" spans="30:32" x14ac:dyDescent="0.25">
      <c r="AD8988" s="7" t="str">
        <f>IFERROR(VLOOKUP(J8988,'Chuyển Mã'!$B$3:$C$9,2,0),"")</f>
        <v/>
      </c>
      <c r="AE8988" s="7">
        <f t="shared" si="971"/>
        <v>0</v>
      </c>
      <c r="AF8988" s="7">
        <f t="shared" si="972"/>
        <v>0</v>
      </c>
    </row>
    <row r="8989" spans="30:32" x14ac:dyDescent="0.25">
      <c r="AD8989" s="7" t="str">
        <f>IFERROR(VLOOKUP(J8989,'Chuyển Mã'!$B$3:$C$9,2,0),"")</f>
        <v/>
      </c>
      <c r="AE8989" s="7">
        <f t="shared" si="971"/>
        <v>0</v>
      </c>
      <c r="AF8989" s="7">
        <f t="shared" si="972"/>
        <v>0</v>
      </c>
    </row>
    <row r="8990" spans="30:32" x14ac:dyDescent="0.25">
      <c r="AD8990" s="7" t="str">
        <f>IFERROR(VLOOKUP(J8990,'Chuyển Mã'!$B$3:$C$9,2,0),"")</f>
        <v/>
      </c>
      <c r="AE8990" s="7">
        <f t="shared" si="971"/>
        <v>0</v>
      </c>
      <c r="AF8990" s="7">
        <f t="shared" si="972"/>
        <v>0</v>
      </c>
    </row>
    <row r="8991" spans="30:32" x14ac:dyDescent="0.25">
      <c r="AD8991" s="7" t="str">
        <f>IFERROR(VLOOKUP(J8991,'Chuyển Mã'!$B$3:$C$9,2,0),"")</f>
        <v/>
      </c>
      <c r="AE8991" s="7">
        <f t="shared" si="971"/>
        <v>0</v>
      </c>
      <c r="AF8991" s="7">
        <f t="shared" si="972"/>
        <v>0</v>
      </c>
    </row>
    <row r="8992" spans="30:32" x14ac:dyDescent="0.25">
      <c r="AD8992" s="7" t="str">
        <f>IFERROR(VLOOKUP(J8992,'Chuyển Mã'!$B$3:$C$9,2,0),"")</f>
        <v/>
      </c>
      <c r="AE8992" s="7">
        <f t="shared" si="971"/>
        <v>0</v>
      </c>
      <c r="AF8992" s="7">
        <f t="shared" si="972"/>
        <v>0</v>
      </c>
    </row>
    <row r="8993" spans="30:32" x14ac:dyDescent="0.25">
      <c r="AD8993" s="7" t="str">
        <f>IFERROR(VLOOKUP(J8993,'Chuyển Mã'!$B$3:$C$9,2,0),"")</f>
        <v/>
      </c>
      <c r="AE8993" s="7">
        <f t="shared" si="971"/>
        <v>0</v>
      </c>
      <c r="AF8993" s="7">
        <f t="shared" si="972"/>
        <v>0</v>
      </c>
    </row>
    <row r="8994" spans="30:32" x14ac:dyDescent="0.25">
      <c r="AD8994" s="7" t="str">
        <f>IFERROR(VLOOKUP(J8994,'Chuyển Mã'!$B$3:$C$9,2,0),"")</f>
        <v/>
      </c>
      <c r="AE8994" s="7">
        <f t="shared" si="971"/>
        <v>0</v>
      </c>
      <c r="AF8994" s="7">
        <f t="shared" si="972"/>
        <v>0</v>
      </c>
    </row>
    <row r="8995" spans="30:32" x14ac:dyDescent="0.25">
      <c r="AD8995" s="7" t="str">
        <f>IFERROR(VLOOKUP(J8995,'Chuyển Mã'!$B$3:$C$9,2,0),"")</f>
        <v/>
      </c>
      <c r="AE8995" s="7">
        <f t="shared" si="971"/>
        <v>0</v>
      </c>
      <c r="AF8995" s="7">
        <f t="shared" si="972"/>
        <v>0</v>
      </c>
    </row>
    <row r="8996" spans="30:32" x14ac:dyDescent="0.25">
      <c r="AD8996" s="7" t="str">
        <f>IFERROR(VLOOKUP(J8996,'Chuyển Mã'!$B$3:$C$9,2,0),"")</f>
        <v/>
      </c>
      <c r="AE8996" s="7">
        <f t="shared" si="971"/>
        <v>0</v>
      </c>
      <c r="AF8996" s="7">
        <f t="shared" si="972"/>
        <v>0</v>
      </c>
    </row>
    <row r="8997" spans="30:32" x14ac:dyDescent="0.25">
      <c r="AD8997" s="7" t="str">
        <f>IFERROR(VLOOKUP(J8997,'Chuyển Mã'!$B$3:$C$9,2,0),"")</f>
        <v/>
      </c>
      <c r="AE8997" s="7">
        <f t="shared" si="971"/>
        <v>0</v>
      </c>
      <c r="AF8997" s="7">
        <f t="shared" si="972"/>
        <v>0</v>
      </c>
    </row>
    <row r="8998" spans="30:32" x14ac:dyDescent="0.25">
      <c r="AD8998" s="7" t="str">
        <f>IFERROR(VLOOKUP(J8998,'Chuyển Mã'!$B$3:$C$9,2,0),"")</f>
        <v/>
      </c>
      <c r="AE8998" s="7">
        <f t="shared" si="971"/>
        <v>0</v>
      </c>
      <c r="AF8998" s="7">
        <f t="shared" si="972"/>
        <v>0</v>
      </c>
    </row>
    <row r="8999" spans="30:32" x14ac:dyDescent="0.25">
      <c r="AD8999" s="7" t="str">
        <f>IFERROR(VLOOKUP(J8999,'Chuyển Mã'!$B$3:$C$9,2,0),"")</f>
        <v/>
      </c>
      <c r="AE8999" s="7">
        <f t="shared" si="971"/>
        <v>0</v>
      </c>
      <c r="AF8999" s="7">
        <f t="shared" si="972"/>
        <v>0</v>
      </c>
    </row>
    <row r="9000" spans="30:32" x14ac:dyDescent="0.25">
      <c r="AD9000" s="7" t="str">
        <f>IFERROR(VLOOKUP(J9000,'Chuyển Mã'!$B$3:$C$9,2,0),"")</f>
        <v/>
      </c>
      <c r="AE9000" s="7">
        <f t="shared" si="971"/>
        <v>0</v>
      </c>
      <c r="AF9000" s="7">
        <f t="shared" si="972"/>
        <v>0</v>
      </c>
    </row>
    <row r="9001" spans="30:32" x14ac:dyDescent="0.25">
      <c r="AD9001" s="7" t="str">
        <f>IFERROR(VLOOKUP(J9001,'Chuyển Mã'!$B$3:$C$9,2,0),"")</f>
        <v/>
      </c>
      <c r="AE9001" s="7">
        <f t="shared" si="971"/>
        <v>0</v>
      </c>
      <c r="AF9001" s="7">
        <f t="shared" si="972"/>
        <v>0</v>
      </c>
    </row>
    <row r="9002" spans="30:32" x14ac:dyDescent="0.25">
      <c r="AD9002" s="7" t="str">
        <f>IFERROR(VLOOKUP(J9002,'Chuyển Mã'!$B$3:$C$9,2,0),"")</f>
        <v/>
      </c>
      <c r="AE9002" s="7">
        <f t="shared" si="971"/>
        <v>0</v>
      </c>
      <c r="AF9002" s="7">
        <f t="shared" si="972"/>
        <v>0</v>
      </c>
    </row>
    <row r="9003" spans="30:32" x14ac:dyDescent="0.25">
      <c r="AD9003" s="7" t="str">
        <f>IFERROR(VLOOKUP(J9003,'Chuyển Mã'!$B$3:$C$9,2,0),"")</f>
        <v/>
      </c>
      <c r="AE9003" s="7">
        <f t="shared" si="971"/>
        <v>0</v>
      </c>
      <c r="AF9003" s="7">
        <f t="shared" si="972"/>
        <v>0</v>
      </c>
    </row>
    <row r="9004" spans="30:32" x14ac:dyDescent="0.25">
      <c r="AD9004" s="7" t="str">
        <f>IFERROR(VLOOKUP(J9004,'Chuyển Mã'!$B$3:$C$9,2,0),"")</f>
        <v/>
      </c>
      <c r="AE9004" s="7">
        <f t="shared" si="971"/>
        <v>0</v>
      </c>
      <c r="AF9004" s="7">
        <f t="shared" si="972"/>
        <v>0</v>
      </c>
    </row>
    <row r="9005" spans="30:32" x14ac:dyDescent="0.25">
      <c r="AD9005" s="7" t="str">
        <f>IFERROR(VLOOKUP(J9005,'Chuyển Mã'!$B$3:$C$9,2,0),"")</f>
        <v/>
      </c>
      <c r="AE9005" s="7">
        <f t="shared" si="971"/>
        <v>0</v>
      </c>
      <c r="AF9005" s="7">
        <f t="shared" si="972"/>
        <v>0</v>
      </c>
    </row>
    <row r="9006" spans="30:32" x14ac:dyDescent="0.25">
      <c r="AD9006" s="7" t="str">
        <f>IFERROR(VLOOKUP(J9006,'Chuyển Mã'!$B$3:$C$9,2,0),"")</f>
        <v/>
      </c>
      <c r="AE9006" s="7">
        <f t="shared" si="971"/>
        <v>0</v>
      </c>
      <c r="AF9006" s="7">
        <f t="shared" si="972"/>
        <v>0</v>
      </c>
    </row>
    <row r="9007" spans="30:32" x14ac:dyDescent="0.25">
      <c r="AD9007" s="7" t="str">
        <f>IFERROR(VLOOKUP(J9007,'Chuyển Mã'!$B$3:$C$9,2,0),"")</f>
        <v/>
      </c>
      <c r="AE9007" s="7">
        <f t="shared" si="971"/>
        <v>0</v>
      </c>
      <c r="AF9007" s="7">
        <f t="shared" si="972"/>
        <v>0</v>
      </c>
    </row>
    <row r="9008" spans="30:32" x14ac:dyDescent="0.25">
      <c r="AD9008" s="7" t="str">
        <f>IFERROR(VLOOKUP(J9008,'Chuyển Mã'!$B$3:$C$9,2,0),"")</f>
        <v/>
      </c>
      <c r="AE9008" s="7">
        <f t="shared" si="971"/>
        <v>0</v>
      </c>
      <c r="AF9008" s="7">
        <f t="shared" si="972"/>
        <v>0</v>
      </c>
    </row>
    <row r="9009" spans="30:32" x14ac:dyDescent="0.25">
      <c r="AD9009" s="7" t="str">
        <f>IFERROR(VLOOKUP(J9009,'Chuyển Mã'!$B$3:$C$9,2,0),"")</f>
        <v/>
      </c>
      <c r="AE9009" s="7">
        <f t="shared" si="971"/>
        <v>0</v>
      </c>
      <c r="AF9009" s="7">
        <f t="shared" si="972"/>
        <v>0</v>
      </c>
    </row>
    <row r="9010" spans="30:32" x14ac:dyDescent="0.25">
      <c r="AD9010" s="7" t="str">
        <f>IFERROR(VLOOKUP(J9010,'Chuyển Mã'!$B$3:$C$9,2,0),"")</f>
        <v/>
      </c>
      <c r="AE9010" s="7">
        <f t="shared" si="971"/>
        <v>0</v>
      </c>
      <c r="AF9010" s="7">
        <f t="shared" si="972"/>
        <v>0</v>
      </c>
    </row>
    <row r="9011" spans="30:32" x14ac:dyDescent="0.25">
      <c r="AD9011" s="7" t="str">
        <f>IFERROR(VLOOKUP(J9011,'Chuyển Mã'!$B$3:$C$9,2,0),"")</f>
        <v/>
      </c>
      <c r="AE9011" s="7">
        <f t="shared" si="971"/>
        <v>0</v>
      </c>
      <c r="AF9011" s="7">
        <f t="shared" si="972"/>
        <v>0</v>
      </c>
    </row>
    <row r="9012" spans="30:32" x14ac:dyDescent="0.25">
      <c r="AD9012" s="7" t="str">
        <f>IFERROR(VLOOKUP(J9012,'Chuyển Mã'!$B$3:$C$9,2,0),"")</f>
        <v/>
      </c>
      <c r="AE9012" s="7">
        <f t="shared" si="971"/>
        <v>0</v>
      </c>
      <c r="AF9012" s="7">
        <f t="shared" si="972"/>
        <v>0</v>
      </c>
    </row>
    <row r="9013" spans="30:32" x14ac:dyDescent="0.25">
      <c r="AD9013" s="7" t="str">
        <f>IFERROR(VLOOKUP(J9013,'Chuyển Mã'!$B$3:$C$9,2,0),"")</f>
        <v/>
      </c>
      <c r="AE9013" s="7">
        <f t="shared" si="971"/>
        <v>0</v>
      </c>
      <c r="AF9013" s="7">
        <f t="shared" si="972"/>
        <v>0</v>
      </c>
    </row>
    <row r="9014" spans="30:32" x14ac:dyDescent="0.25">
      <c r="AD9014" s="7" t="str">
        <f>IFERROR(VLOOKUP(J9014,'Chuyển Mã'!$B$3:$C$9,2,0),"")</f>
        <v/>
      </c>
      <c r="AE9014" s="7">
        <f t="shared" si="971"/>
        <v>0</v>
      </c>
      <c r="AF9014" s="7">
        <f t="shared" si="972"/>
        <v>0</v>
      </c>
    </row>
    <row r="9015" spans="30:32" x14ac:dyDescent="0.25">
      <c r="AD9015" s="7" t="str">
        <f>IFERROR(VLOOKUP(J9015,'Chuyển Mã'!$B$3:$C$9,2,0),"")</f>
        <v/>
      </c>
      <c r="AE9015" s="7">
        <f t="shared" si="971"/>
        <v>0</v>
      </c>
      <c r="AF9015" s="7">
        <f t="shared" si="972"/>
        <v>0</v>
      </c>
    </row>
    <row r="9016" spans="30:32" x14ac:dyDescent="0.25">
      <c r="AD9016" s="7" t="str">
        <f>IFERROR(VLOOKUP(J9016,'Chuyển Mã'!$B$3:$C$9,2,0),"")</f>
        <v/>
      </c>
      <c r="AE9016" s="7">
        <f t="shared" si="971"/>
        <v>0</v>
      </c>
      <c r="AF9016" s="7">
        <f t="shared" si="972"/>
        <v>0</v>
      </c>
    </row>
    <row r="9017" spans="30:32" x14ac:dyDescent="0.25">
      <c r="AD9017" s="7" t="str">
        <f>IFERROR(VLOOKUP(J9017,'Chuyển Mã'!$B$3:$C$9,2,0),"")</f>
        <v/>
      </c>
      <c r="AE9017" s="7">
        <f t="shared" si="971"/>
        <v>0</v>
      </c>
      <c r="AF9017" s="7">
        <f t="shared" si="972"/>
        <v>0</v>
      </c>
    </row>
    <row r="9018" spans="30:32" x14ac:dyDescent="0.25">
      <c r="AD9018" s="7" t="str">
        <f>IFERROR(VLOOKUP(J9018,'Chuyển Mã'!$B$3:$C$9,2,0),"")</f>
        <v/>
      </c>
      <c r="AE9018" s="7">
        <f t="shared" si="971"/>
        <v>0</v>
      </c>
      <c r="AF9018" s="7">
        <f t="shared" si="972"/>
        <v>0</v>
      </c>
    </row>
    <row r="9019" spans="30:32" x14ac:dyDescent="0.25">
      <c r="AD9019" s="7" t="str">
        <f>IFERROR(VLOOKUP(J9019,'Chuyển Mã'!$B$3:$C$9,2,0),"")</f>
        <v/>
      </c>
      <c r="AE9019" s="7">
        <f t="shared" si="971"/>
        <v>0</v>
      </c>
      <c r="AF9019" s="7">
        <f t="shared" si="972"/>
        <v>0</v>
      </c>
    </row>
    <row r="9020" spans="30:32" x14ac:dyDescent="0.25">
      <c r="AD9020" s="7" t="str">
        <f>IFERROR(VLOOKUP(J9020,'Chuyển Mã'!$B$3:$C$9,2,0),"")</f>
        <v/>
      </c>
      <c r="AE9020" s="7">
        <f t="shared" si="971"/>
        <v>0</v>
      </c>
      <c r="AF9020" s="7">
        <f t="shared" si="972"/>
        <v>0</v>
      </c>
    </row>
    <row r="9021" spans="30:32" x14ac:dyDescent="0.25">
      <c r="AD9021" s="7" t="str">
        <f>IFERROR(VLOOKUP(J9021,'Chuyển Mã'!$B$3:$C$9,2,0),"")</f>
        <v/>
      </c>
      <c r="AE9021" s="7">
        <f t="shared" si="971"/>
        <v>0</v>
      </c>
      <c r="AF9021" s="7">
        <f t="shared" si="972"/>
        <v>0</v>
      </c>
    </row>
    <row r="9022" spans="30:32" x14ac:dyDescent="0.25">
      <c r="AD9022" s="7" t="str">
        <f>IFERROR(VLOOKUP(J9022,'Chuyển Mã'!$B$3:$C$9,2,0),"")</f>
        <v/>
      </c>
      <c r="AE9022" s="7">
        <f t="shared" si="971"/>
        <v>0</v>
      </c>
      <c r="AF9022" s="7">
        <f t="shared" si="972"/>
        <v>0</v>
      </c>
    </row>
    <row r="9023" spans="30:32" x14ac:dyDescent="0.25">
      <c r="AD9023" s="7" t="str">
        <f>IFERROR(VLOOKUP(J9023,'Chuyển Mã'!$B$3:$C$9,2,0),"")</f>
        <v/>
      </c>
      <c r="AE9023" s="7">
        <f t="shared" si="971"/>
        <v>0</v>
      </c>
      <c r="AF9023" s="7">
        <f t="shared" si="972"/>
        <v>0</v>
      </c>
    </row>
    <row r="9024" spans="30:32" x14ac:dyDescent="0.25">
      <c r="AD9024" s="7" t="str">
        <f>IFERROR(VLOOKUP(J9024,'Chuyển Mã'!$B$3:$C$9,2,0),"")</f>
        <v/>
      </c>
      <c r="AE9024" s="7">
        <f t="shared" si="971"/>
        <v>0</v>
      </c>
      <c r="AF9024" s="7">
        <f t="shared" si="972"/>
        <v>0</v>
      </c>
    </row>
    <row r="9025" spans="30:32" x14ac:dyDescent="0.25">
      <c r="AD9025" s="7" t="str">
        <f>IFERROR(VLOOKUP(J9025,'Chuyển Mã'!$B$3:$C$9,2,0),"")</f>
        <v/>
      </c>
      <c r="AE9025" s="7">
        <f t="shared" si="971"/>
        <v>0</v>
      </c>
      <c r="AF9025" s="7">
        <f t="shared" si="972"/>
        <v>0</v>
      </c>
    </row>
    <row r="9026" spans="30:32" x14ac:dyDescent="0.25">
      <c r="AD9026" s="7" t="str">
        <f>IFERROR(VLOOKUP(J9026,'Chuyển Mã'!$B$3:$C$9,2,0),"")</f>
        <v/>
      </c>
      <c r="AE9026" s="7">
        <f t="shared" si="971"/>
        <v>0</v>
      </c>
      <c r="AF9026" s="7">
        <f t="shared" si="972"/>
        <v>0</v>
      </c>
    </row>
    <row r="9027" spans="30:32" x14ac:dyDescent="0.25">
      <c r="AD9027" s="7" t="str">
        <f>IFERROR(VLOOKUP(J9027,'Chuyển Mã'!$B$3:$C$9,2,0),"")</f>
        <v/>
      </c>
      <c r="AE9027" s="7">
        <f t="shared" ref="AE9027:AE9090" si="973">IFERROR(L9027,"")</f>
        <v>0</v>
      </c>
      <c r="AF9027" s="7">
        <f t="shared" ref="AF9027:AF9090" si="974">R9027</f>
        <v>0</v>
      </c>
    </row>
    <row r="9028" spans="30:32" x14ac:dyDescent="0.25">
      <c r="AD9028" s="7" t="str">
        <f>IFERROR(VLOOKUP(J9028,'Chuyển Mã'!$B$3:$C$9,2,0),"")</f>
        <v/>
      </c>
      <c r="AE9028" s="7">
        <f t="shared" si="973"/>
        <v>0</v>
      </c>
      <c r="AF9028" s="7">
        <f t="shared" si="974"/>
        <v>0</v>
      </c>
    </row>
    <row r="9029" spans="30:32" x14ac:dyDescent="0.25">
      <c r="AD9029" s="7" t="str">
        <f>IFERROR(VLOOKUP(J9029,'Chuyển Mã'!$B$3:$C$9,2,0),"")</f>
        <v/>
      </c>
      <c r="AE9029" s="7">
        <f t="shared" si="973"/>
        <v>0</v>
      </c>
      <c r="AF9029" s="7">
        <f t="shared" si="974"/>
        <v>0</v>
      </c>
    </row>
    <row r="9030" spans="30:32" x14ac:dyDescent="0.25">
      <c r="AD9030" s="7" t="str">
        <f>IFERROR(VLOOKUP(J9030,'Chuyển Mã'!$B$3:$C$9,2,0),"")</f>
        <v/>
      </c>
      <c r="AE9030" s="7">
        <f t="shared" si="973"/>
        <v>0</v>
      </c>
      <c r="AF9030" s="7">
        <f t="shared" si="974"/>
        <v>0</v>
      </c>
    </row>
    <row r="9031" spans="30:32" x14ac:dyDescent="0.25">
      <c r="AD9031" s="7" t="str">
        <f>IFERROR(VLOOKUP(J9031,'Chuyển Mã'!$B$3:$C$9,2,0),"")</f>
        <v/>
      </c>
      <c r="AE9031" s="7">
        <f t="shared" si="973"/>
        <v>0</v>
      </c>
      <c r="AF9031" s="7">
        <f t="shared" si="974"/>
        <v>0</v>
      </c>
    </row>
    <row r="9032" spans="30:32" x14ac:dyDescent="0.25">
      <c r="AD9032" s="7" t="str">
        <f>IFERROR(VLOOKUP(J9032,'Chuyển Mã'!$B$3:$C$9,2,0),"")</f>
        <v/>
      </c>
      <c r="AE9032" s="7">
        <f t="shared" si="973"/>
        <v>0</v>
      </c>
      <c r="AF9032" s="7">
        <f t="shared" si="974"/>
        <v>0</v>
      </c>
    </row>
    <row r="9033" spans="30:32" x14ac:dyDescent="0.25">
      <c r="AD9033" s="7" t="str">
        <f>IFERROR(VLOOKUP(J9033,'Chuyển Mã'!$B$3:$C$9,2,0),"")</f>
        <v/>
      </c>
      <c r="AE9033" s="7">
        <f t="shared" si="973"/>
        <v>0</v>
      </c>
      <c r="AF9033" s="7">
        <f t="shared" si="974"/>
        <v>0</v>
      </c>
    </row>
    <row r="9034" spans="30:32" x14ac:dyDescent="0.25">
      <c r="AD9034" s="7" t="str">
        <f>IFERROR(VLOOKUP(J9034,'Chuyển Mã'!$B$3:$C$9,2,0),"")</f>
        <v/>
      </c>
      <c r="AE9034" s="7">
        <f t="shared" si="973"/>
        <v>0</v>
      </c>
      <c r="AF9034" s="7">
        <f t="shared" si="974"/>
        <v>0</v>
      </c>
    </row>
    <row r="9035" spans="30:32" x14ac:dyDescent="0.25">
      <c r="AD9035" s="7" t="str">
        <f>IFERROR(VLOOKUP(J9035,'Chuyển Mã'!$B$3:$C$9,2,0),"")</f>
        <v/>
      </c>
      <c r="AE9035" s="7">
        <f t="shared" si="973"/>
        <v>0</v>
      </c>
      <c r="AF9035" s="7">
        <f t="shared" si="974"/>
        <v>0</v>
      </c>
    </row>
    <row r="9036" spans="30:32" x14ac:dyDescent="0.25">
      <c r="AD9036" s="7" t="str">
        <f>IFERROR(VLOOKUP(J9036,'Chuyển Mã'!$B$3:$C$9,2,0),"")</f>
        <v/>
      </c>
      <c r="AE9036" s="7">
        <f t="shared" si="973"/>
        <v>0</v>
      </c>
      <c r="AF9036" s="7">
        <f t="shared" si="974"/>
        <v>0</v>
      </c>
    </row>
    <row r="9037" spans="30:32" x14ac:dyDescent="0.25">
      <c r="AD9037" s="7" t="str">
        <f>IFERROR(VLOOKUP(J9037,'Chuyển Mã'!$B$3:$C$9,2,0),"")</f>
        <v/>
      </c>
      <c r="AE9037" s="7">
        <f t="shared" si="973"/>
        <v>0</v>
      </c>
      <c r="AF9037" s="7">
        <f t="shared" si="974"/>
        <v>0</v>
      </c>
    </row>
    <row r="9038" spans="30:32" x14ac:dyDescent="0.25">
      <c r="AD9038" s="7" t="str">
        <f>IFERROR(VLOOKUP(J9038,'Chuyển Mã'!$B$3:$C$9,2,0),"")</f>
        <v/>
      </c>
      <c r="AE9038" s="7">
        <f t="shared" si="973"/>
        <v>0</v>
      </c>
      <c r="AF9038" s="7">
        <f t="shared" si="974"/>
        <v>0</v>
      </c>
    </row>
    <row r="9039" spans="30:32" x14ac:dyDescent="0.25">
      <c r="AD9039" s="7" t="str">
        <f>IFERROR(VLOOKUP(J9039,'Chuyển Mã'!$B$3:$C$9,2,0),"")</f>
        <v/>
      </c>
      <c r="AE9039" s="7">
        <f t="shared" si="973"/>
        <v>0</v>
      </c>
      <c r="AF9039" s="7">
        <f t="shared" si="974"/>
        <v>0</v>
      </c>
    </row>
    <row r="9040" spans="30:32" x14ac:dyDescent="0.25">
      <c r="AD9040" s="7" t="str">
        <f>IFERROR(VLOOKUP(J9040,'Chuyển Mã'!$B$3:$C$9,2,0),"")</f>
        <v/>
      </c>
      <c r="AE9040" s="7">
        <f t="shared" si="973"/>
        <v>0</v>
      </c>
      <c r="AF9040" s="7">
        <f t="shared" si="974"/>
        <v>0</v>
      </c>
    </row>
    <row r="9041" spans="30:32" x14ac:dyDescent="0.25">
      <c r="AD9041" s="7" t="str">
        <f>IFERROR(VLOOKUP(J9041,'Chuyển Mã'!$B$3:$C$9,2,0),"")</f>
        <v/>
      </c>
      <c r="AE9041" s="7">
        <f t="shared" si="973"/>
        <v>0</v>
      </c>
      <c r="AF9041" s="7">
        <f t="shared" si="974"/>
        <v>0</v>
      </c>
    </row>
    <row r="9042" spans="30:32" x14ac:dyDescent="0.25">
      <c r="AD9042" s="7" t="str">
        <f>IFERROR(VLOOKUP(J9042,'Chuyển Mã'!$B$3:$C$9,2,0),"")</f>
        <v/>
      </c>
      <c r="AE9042" s="7">
        <f t="shared" si="973"/>
        <v>0</v>
      </c>
      <c r="AF9042" s="7">
        <f t="shared" si="974"/>
        <v>0</v>
      </c>
    </row>
    <row r="9043" spans="30:32" x14ac:dyDescent="0.25">
      <c r="AD9043" s="7" t="str">
        <f>IFERROR(VLOOKUP(J9043,'Chuyển Mã'!$B$3:$C$9,2,0),"")</f>
        <v/>
      </c>
      <c r="AE9043" s="7">
        <f t="shared" si="973"/>
        <v>0</v>
      </c>
      <c r="AF9043" s="7">
        <f t="shared" si="974"/>
        <v>0</v>
      </c>
    </row>
    <row r="9044" spans="30:32" x14ac:dyDescent="0.25">
      <c r="AD9044" s="7" t="str">
        <f>IFERROR(VLOOKUP(J9044,'Chuyển Mã'!$B$3:$C$9,2,0),"")</f>
        <v/>
      </c>
      <c r="AE9044" s="7">
        <f t="shared" si="973"/>
        <v>0</v>
      </c>
      <c r="AF9044" s="7">
        <f t="shared" si="974"/>
        <v>0</v>
      </c>
    </row>
    <row r="9045" spans="30:32" x14ac:dyDescent="0.25">
      <c r="AD9045" s="7" t="str">
        <f>IFERROR(VLOOKUP(J9045,'Chuyển Mã'!$B$3:$C$9,2,0),"")</f>
        <v/>
      </c>
      <c r="AE9045" s="7">
        <f t="shared" si="973"/>
        <v>0</v>
      </c>
      <c r="AF9045" s="7">
        <f t="shared" si="974"/>
        <v>0</v>
      </c>
    </row>
    <row r="9046" spans="30:32" x14ac:dyDescent="0.25">
      <c r="AD9046" s="7" t="str">
        <f>IFERROR(VLOOKUP(J9046,'Chuyển Mã'!$B$3:$C$9,2,0),"")</f>
        <v/>
      </c>
      <c r="AE9046" s="7">
        <f t="shared" si="973"/>
        <v>0</v>
      </c>
      <c r="AF9046" s="7">
        <f t="shared" si="974"/>
        <v>0</v>
      </c>
    </row>
    <row r="9047" spans="30:32" x14ac:dyDescent="0.25">
      <c r="AD9047" s="7" t="str">
        <f>IFERROR(VLOOKUP(J9047,'Chuyển Mã'!$B$3:$C$9,2,0),"")</f>
        <v/>
      </c>
      <c r="AE9047" s="7">
        <f t="shared" si="973"/>
        <v>0</v>
      </c>
      <c r="AF9047" s="7">
        <f t="shared" si="974"/>
        <v>0</v>
      </c>
    </row>
    <row r="9048" spans="30:32" x14ac:dyDescent="0.25">
      <c r="AD9048" s="7" t="str">
        <f>IFERROR(VLOOKUP(J9048,'Chuyển Mã'!$B$3:$C$9,2,0),"")</f>
        <v/>
      </c>
      <c r="AE9048" s="7">
        <f t="shared" si="973"/>
        <v>0</v>
      </c>
      <c r="AF9048" s="7">
        <f t="shared" si="974"/>
        <v>0</v>
      </c>
    </row>
    <row r="9049" spans="30:32" x14ac:dyDescent="0.25">
      <c r="AD9049" s="7" t="str">
        <f>IFERROR(VLOOKUP(J9049,'Chuyển Mã'!$B$3:$C$9,2,0),"")</f>
        <v/>
      </c>
      <c r="AE9049" s="7">
        <f t="shared" si="973"/>
        <v>0</v>
      </c>
      <c r="AF9049" s="7">
        <f t="shared" si="974"/>
        <v>0</v>
      </c>
    </row>
    <row r="9050" spans="30:32" x14ac:dyDescent="0.25">
      <c r="AD9050" s="7" t="str">
        <f>IFERROR(VLOOKUP(J9050,'Chuyển Mã'!$B$3:$C$9,2,0),"")</f>
        <v/>
      </c>
      <c r="AE9050" s="7">
        <f t="shared" si="973"/>
        <v>0</v>
      </c>
      <c r="AF9050" s="7">
        <f t="shared" si="974"/>
        <v>0</v>
      </c>
    </row>
    <row r="9051" spans="30:32" x14ac:dyDescent="0.25">
      <c r="AD9051" s="7" t="str">
        <f>IFERROR(VLOOKUP(J9051,'Chuyển Mã'!$B$3:$C$9,2,0),"")</f>
        <v/>
      </c>
      <c r="AE9051" s="7">
        <f t="shared" si="973"/>
        <v>0</v>
      </c>
      <c r="AF9051" s="7">
        <f t="shared" si="974"/>
        <v>0</v>
      </c>
    </row>
    <row r="9052" spans="30:32" x14ac:dyDescent="0.25">
      <c r="AD9052" s="7" t="str">
        <f>IFERROR(VLOOKUP(J9052,'Chuyển Mã'!$B$3:$C$9,2,0),"")</f>
        <v/>
      </c>
      <c r="AE9052" s="7">
        <f t="shared" si="973"/>
        <v>0</v>
      </c>
      <c r="AF9052" s="7">
        <f t="shared" si="974"/>
        <v>0</v>
      </c>
    </row>
    <row r="9053" spans="30:32" x14ac:dyDescent="0.25">
      <c r="AD9053" s="7" t="str">
        <f>IFERROR(VLOOKUP(J9053,'Chuyển Mã'!$B$3:$C$9,2,0),"")</f>
        <v/>
      </c>
      <c r="AE9053" s="7">
        <f t="shared" si="973"/>
        <v>0</v>
      </c>
      <c r="AF9053" s="7">
        <f t="shared" si="974"/>
        <v>0</v>
      </c>
    </row>
    <row r="9054" spans="30:32" x14ac:dyDescent="0.25">
      <c r="AD9054" s="7" t="str">
        <f>IFERROR(VLOOKUP(J9054,'Chuyển Mã'!$B$3:$C$9,2,0),"")</f>
        <v/>
      </c>
      <c r="AE9054" s="7">
        <f t="shared" si="973"/>
        <v>0</v>
      </c>
      <c r="AF9054" s="7">
        <f t="shared" si="974"/>
        <v>0</v>
      </c>
    </row>
    <row r="9055" spans="30:32" x14ac:dyDescent="0.25">
      <c r="AD9055" s="7" t="str">
        <f>IFERROR(VLOOKUP(J9055,'Chuyển Mã'!$B$3:$C$9,2,0),"")</f>
        <v/>
      </c>
      <c r="AE9055" s="7">
        <f t="shared" si="973"/>
        <v>0</v>
      </c>
      <c r="AF9055" s="7">
        <f t="shared" si="974"/>
        <v>0</v>
      </c>
    </row>
    <row r="9056" spans="30:32" x14ac:dyDescent="0.25">
      <c r="AD9056" s="7" t="str">
        <f>IFERROR(VLOOKUP(J9056,'Chuyển Mã'!$B$3:$C$9,2,0),"")</f>
        <v/>
      </c>
      <c r="AE9056" s="7">
        <f t="shared" si="973"/>
        <v>0</v>
      </c>
      <c r="AF9056" s="7">
        <f t="shared" si="974"/>
        <v>0</v>
      </c>
    </row>
    <row r="9057" spans="30:32" x14ac:dyDescent="0.25">
      <c r="AD9057" s="7" t="str">
        <f>IFERROR(VLOOKUP(J9057,'Chuyển Mã'!$B$3:$C$9,2,0),"")</f>
        <v/>
      </c>
      <c r="AE9057" s="7">
        <f t="shared" si="973"/>
        <v>0</v>
      </c>
      <c r="AF9057" s="7">
        <f t="shared" si="974"/>
        <v>0</v>
      </c>
    </row>
    <row r="9058" spans="30:32" x14ac:dyDescent="0.25">
      <c r="AD9058" s="7" t="str">
        <f>IFERROR(VLOOKUP(J9058,'Chuyển Mã'!$B$3:$C$9,2,0),"")</f>
        <v/>
      </c>
      <c r="AE9058" s="7">
        <f t="shared" si="973"/>
        <v>0</v>
      </c>
      <c r="AF9058" s="7">
        <f t="shared" si="974"/>
        <v>0</v>
      </c>
    </row>
    <row r="9059" spans="30:32" x14ac:dyDescent="0.25">
      <c r="AD9059" s="7" t="str">
        <f>IFERROR(VLOOKUP(J9059,'Chuyển Mã'!$B$3:$C$9,2,0),"")</f>
        <v/>
      </c>
      <c r="AE9059" s="7">
        <f t="shared" si="973"/>
        <v>0</v>
      </c>
      <c r="AF9059" s="7">
        <f t="shared" si="974"/>
        <v>0</v>
      </c>
    </row>
    <row r="9060" spans="30:32" x14ac:dyDescent="0.25">
      <c r="AD9060" s="7" t="str">
        <f>IFERROR(VLOOKUP(J9060,'Chuyển Mã'!$B$3:$C$9,2,0),"")</f>
        <v/>
      </c>
      <c r="AE9060" s="7">
        <f t="shared" si="973"/>
        <v>0</v>
      </c>
      <c r="AF9060" s="7">
        <f t="shared" si="974"/>
        <v>0</v>
      </c>
    </row>
    <row r="9061" spans="30:32" x14ac:dyDescent="0.25">
      <c r="AD9061" s="7" t="str">
        <f>IFERROR(VLOOKUP(J9061,'Chuyển Mã'!$B$3:$C$9,2,0),"")</f>
        <v/>
      </c>
      <c r="AE9061" s="7">
        <f t="shared" si="973"/>
        <v>0</v>
      </c>
      <c r="AF9061" s="7">
        <f t="shared" si="974"/>
        <v>0</v>
      </c>
    </row>
    <row r="9062" spans="30:32" x14ac:dyDescent="0.25">
      <c r="AD9062" s="7" t="str">
        <f>IFERROR(VLOOKUP(J9062,'Chuyển Mã'!$B$3:$C$9,2,0),"")</f>
        <v/>
      </c>
      <c r="AE9062" s="7">
        <f t="shared" si="973"/>
        <v>0</v>
      </c>
      <c r="AF9062" s="7">
        <f t="shared" si="974"/>
        <v>0</v>
      </c>
    </row>
    <row r="9063" spans="30:32" x14ac:dyDescent="0.25">
      <c r="AD9063" s="7" t="str">
        <f>IFERROR(VLOOKUP(J9063,'Chuyển Mã'!$B$3:$C$9,2,0),"")</f>
        <v/>
      </c>
      <c r="AE9063" s="7">
        <f t="shared" si="973"/>
        <v>0</v>
      </c>
      <c r="AF9063" s="7">
        <f t="shared" si="974"/>
        <v>0</v>
      </c>
    </row>
    <row r="9064" spans="30:32" x14ac:dyDescent="0.25">
      <c r="AD9064" s="7" t="str">
        <f>IFERROR(VLOOKUP(J9064,'Chuyển Mã'!$B$3:$C$9,2,0),"")</f>
        <v/>
      </c>
      <c r="AE9064" s="7">
        <f t="shared" si="973"/>
        <v>0</v>
      </c>
      <c r="AF9064" s="7">
        <f t="shared" si="974"/>
        <v>0</v>
      </c>
    </row>
    <row r="9065" spans="30:32" x14ac:dyDescent="0.25">
      <c r="AD9065" s="7" t="str">
        <f>IFERROR(VLOOKUP(J9065,'Chuyển Mã'!$B$3:$C$9,2,0),"")</f>
        <v/>
      </c>
      <c r="AE9065" s="7">
        <f t="shared" si="973"/>
        <v>0</v>
      </c>
      <c r="AF9065" s="7">
        <f t="shared" si="974"/>
        <v>0</v>
      </c>
    </row>
    <row r="9066" spans="30:32" x14ac:dyDescent="0.25">
      <c r="AD9066" s="7" t="str">
        <f>IFERROR(VLOOKUP(J9066,'Chuyển Mã'!$B$3:$C$9,2,0),"")</f>
        <v/>
      </c>
      <c r="AE9066" s="7">
        <f t="shared" si="973"/>
        <v>0</v>
      </c>
      <c r="AF9066" s="7">
        <f t="shared" si="974"/>
        <v>0</v>
      </c>
    </row>
    <row r="9067" spans="30:32" x14ac:dyDescent="0.25">
      <c r="AD9067" s="7" t="str">
        <f>IFERROR(VLOOKUP(J9067,'Chuyển Mã'!$B$3:$C$9,2,0),"")</f>
        <v/>
      </c>
      <c r="AE9067" s="7">
        <f t="shared" si="973"/>
        <v>0</v>
      </c>
      <c r="AF9067" s="7">
        <f t="shared" si="974"/>
        <v>0</v>
      </c>
    </row>
    <row r="9068" spans="30:32" x14ac:dyDescent="0.25">
      <c r="AD9068" s="7" t="str">
        <f>IFERROR(VLOOKUP(J9068,'Chuyển Mã'!$B$3:$C$9,2,0),"")</f>
        <v/>
      </c>
      <c r="AE9068" s="7">
        <f t="shared" si="973"/>
        <v>0</v>
      </c>
      <c r="AF9068" s="7">
        <f t="shared" si="974"/>
        <v>0</v>
      </c>
    </row>
    <row r="9069" spans="30:32" x14ac:dyDescent="0.25">
      <c r="AD9069" s="7" t="str">
        <f>IFERROR(VLOOKUP(J9069,'Chuyển Mã'!$B$3:$C$9,2,0),"")</f>
        <v/>
      </c>
      <c r="AE9069" s="7">
        <f t="shared" si="973"/>
        <v>0</v>
      </c>
      <c r="AF9069" s="7">
        <f t="shared" si="974"/>
        <v>0</v>
      </c>
    </row>
    <row r="9070" spans="30:32" x14ac:dyDescent="0.25">
      <c r="AD9070" s="7" t="str">
        <f>IFERROR(VLOOKUP(J9070,'Chuyển Mã'!$B$3:$C$9,2,0),"")</f>
        <v/>
      </c>
      <c r="AE9070" s="7">
        <f t="shared" si="973"/>
        <v>0</v>
      </c>
      <c r="AF9070" s="7">
        <f t="shared" si="974"/>
        <v>0</v>
      </c>
    </row>
    <row r="9071" spans="30:32" x14ac:dyDescent="0.25">
      <c r="AD9071" s="7" t="str">
        <f>IFERROR(VLOOKUP(J9071,'Chuyển Mã'!$B$3:$C$9,2,0),"")</f>
        <v/>
      </c>
      <c r="AE9071" s="7">
        <f t="shared" si="973"/>
        <v>0</v>
      </c>
      <c r="AF9071" s="7">
        <f t="shared" si="974"/>
        <v>0</v>
      </c>
    </row>
    <row r="9072" spans="30:32" x14ac:dyDescent="0.25">
      <c r="AD9072" s="7" t="str">
        <f>IFERROR(VLOOKUP(J9072,'Chuyển Mã'!$B$3:$C$9,2,0),"")</f>
        <v/>
      </c>
      <c r="AE9072" s="7">
        <f t="shared" si="973"/>
        <v>0</v>
      </c>
      <c r="AF9072" s="7">
        <f t="shared" si="974"/>
        <v>0</v>
      </c>
    </row>
    <row r="9073" spans="30:32" x14ac:dyDescent="0.25">
      <c r="AD9073" s="7" t="str">
        <f>IFERROR(VLOOKUP(J9073,'Chuyển Mã'!$B$3:$C$9,2,0),"")</f>
        <v/>
      </c>
      <c r="AE9073" s="7">
        <f t="shared" si="973"/>
        <v>0</v>
      </c>
      <c r="AF9073" s="7">
        <f t="shared" si="974"/>
        <v>0</v>
      </c>
    </row>
    <row r="9074" spans="30:32" x14ac:dyDescent="0.25">
      <c r="AD9074" s="7" t="str">
        <f>IFERROR(VLOOKUP(J9074,'Chuyển Mã'!$B$3:$C$9,2,0),"")</f>
        <v/>
      </c>
      <c r="AE9074" s="7">
        <f t="shared" si="973"/>
        <v>0</v>
      </c>
      <c r="AF9074" s="7">
        <f t="shared" si="974"/>
        <v>0</v>
      </c>
    </row>
    <row r="9075" spans="30:32" x14ac:dyDescent="0.25">
      <c r="AD9075" s="7" t="str">
        <f>IFERROR(VLOOKUP(J9075,'Chuyển Mã'!$B$3:$C$9,2,0),"")</f>
        <v/>
      </c>
      <c r="AE9075" s="7">
        <f t="shared" si="973"/>
        <v>0</v>
      </c>
      <c r="AF9075" s="7">
        <f t="shared" si="974"/>
        <v>0</v>
      </c>
    </row>
    <row r="9076" spans="30:32" x14ac:dyDescent="0.25">
      <c r="AD9076" s="7" t="str">
        <f>IFERROR(VLOOKUP(J9076,'Chuyển Mã'!$B$3:$C$9,2,0),"")</f>
        <v/>
      </c>
      <c r="AE9076" s="7">
        <f t="shared" si="973"/>
        <v>0</v>
      </c>
      <c r="AF9076" s="7">
        <f t="shared" si="974"/>
        <v>0</v>
      </c>
    </row>
    <row r="9077" spans="30:32" x14ac:dyDescent="0.25">
      <c r="AD9077" s="7" t="str">
        <f>IFERROR(VLOOKUP(J9077,'Chuyển Mã'!$B$3:$C$9,2,0),"")</f>
        <v/>
      </c>
      <c r="AE9077" s="7">
        <f t="shared" si="973"/>
        <v>0</v>
      </c>
      <c r="AF9077" s="7">
        <f t="shared" si="974"/>
        <v>0</v>
      </c>
    </row>
    <row r="9078" spans="30:32" x14ac:dyDescent="0.25">
      <c r="AD9078" s="7" t="str">
        <f>IFERROR(VLOOKUP(J9078,'Chuyển Mã'!$B$3:$C$9,2,0),"")</f>
        <v/>
      </c>
      <c r="AE9078" s="7">
        <f t="shared" si="973"/>
        <v>0</v>
      </c>
      <c r="AF9078" s="7">
        <f t="shared" si="974"/>
        <v>0</v>
      </c>
    </row>
    <row r="9079" spans="30:32" x14ac:dyDescent="0.25">
      <c r="AD9079" s="7" t="str">
        <f>IFERROR(VLOOKUP(J9079,'Chuyển Mã'!$B$3:$C$9,2,0),"")</f>
        <v/>
      </c>
      <c r="AE9079" s="7">
        <f t="shared" si="973"/>
        <v>0</v>
      </c>
      <c r="AF9079" s="7">
        <f t="shared" si="974"/>
        <v>0</v>
      </c>
    </row>
    <row r="9080" spans="30:32" x14ac:dyDescent="0.25">
      <c r="AD9080" s="7" t="str">
        <f>IFERROR(VLOOKUP(J9080,'Chuyển Mã'!$B$3:$C$9,2,0),"")</f>
        <v/>
      </c>
      <c r="AE9080" s="7">
        <f t="shared" si="973"/>
        <v>0</v>
      </c>
      <c r="AF9080" s="7">
        <f t="shared" si="974"/>
        <v>0</v>
      </c>
    </row>
    <row r="9081" spans="30:32" x14ac:dyDescent="0.25">
      <c r="AD9081" s="7" t="str">
        <f>IFERROR(VLOOKUP(J9081,'Chuyển Mã'!$B$3:$C$9,2,0),"")</f>
        <v/>
      </c>
      <c r="AE9081" s="7">
        <f t="shared" si="973"/>
        <v>0</v>
      </c>
      <c r="AF9081" s="7">
        <f t="shared" si="974"/>
        <v>0</v>
      </c>
    </row>
    <row r="9082" spans="30:32" x14ac:dyDescent="0.25">
      <c r="AD9082" s="7" t="str">
        <f>IFERROR(VLOOKUP(J9082,'Chuyển Mã'!$B$3:$C$9,2,0),"")</f>
        <v/>
      </c>
      <c r="AE9082" s="7">
        <f t="shared" si="973"/>
        <v>0</v>
      </c>
      <c r="AF9082" s="7">
        <f t="shared" si="974"/>
        <v>0</v>
      </c>
    </row>
    <row r="9083" spans="30:32" x14ac:dyDescent="0.25">
      <c r="AD9083" s="7" t="str">
        <f>IFERROR(VLOOKUP(J9083,'Chuyển Mã'!$B$3:$C$9,2,0),"")</f>
        <v/>
      </c>
      <c r="AE9083" s="7">
        <f t="shared" si="973"/>
        <v>0</v>
      </c>
      <c r="AF9083" s="7">
        <f t="shared" si="974"/>
        <v>0</v>
      </c>
    </row>
    <row r="9084" spans="30:32" x14ac:dyDescent="0.25">
      <c r="AD9084" s="7" t="str">
        <f>IFERROR(VLOOKUP(J9084,'Chuyển Mã'!$B$3:$C$9,2,0),"")</f>
        <v/>
      </c>
      <c r="AE9084" s="7">
        <f t="shared" si="973"/>
        <v>0</v>
      </c>
      <c r="AF9084" s="7">
        <f t="shared" si="974"/>
        <v>0</v>
      </c>
    </row>
    <row r="9085" spans="30:32" x14ac:dyDescent="0.25">
      <c r="AD9085" s="7" t="str">
        <f>IFERROR(VLOOKUP(J9085,'Chuyển Mã'!$B$3:$C$9,2,0),"")</f>
        <v/>
      </c>
      <c r="AE9085" s="7">
        <f t="shared" si="973"/>
        <v>0</v>
      </c>
      <c r="AF9085" s="7">
        <f t="shared" si="974"/>
        <v>0</v>
      </c>
    </row>
    <row r="9086" spans="30:32" x14ac:dyDescent="0.25">
      <c r="AD9086" s="7" t="str">
        <f>IFERROR(VLOOKUP(J9086,'Chuyển Mã'!$B$3:$C$9,2,0),"")</f>
        <v/>
      </c>
      <c r="AE9086" s="7">
        <f t="shared" si="973"/>
        <v>0</v>
      </c>
      <c r="AF9086" s="7">
        <f t="shared" si="974"/>
        <v>0</v>
      </c>
    </row>
    <row r="9087" spans="30:32" x14ac:dyDescent="0.25">
      <c r="AD9087" s="7" t="str">
        <f>IFERROR(VLOOKUP(J9087,'Chuyển Mã'!$B$3:$C$9,2,0),"")</f>
        <v/>
      </c>
      <c r="AE9087" s="7">
        <f t="shared" si="973"/>
        <v>0</v>
      </c>
      <c r="AF9087" s="7">
        <f t="shared" si="974"/>
        <v>0</v>
      </c>
    </row>
    <row r="9088" spans="30:32" x14ac:dyDescent="0.25">
      <c r="AD9088" s="7" t="str">
        <f>IFERROR(VLOOKUP(J9088,'Chuyển Mã'!$B$3:$C$9,2,0),"")</f>
        <v/>
      </c>
      <c r="AE9088" s="7">
        <f t="shared" si="973"/>
        <v>0</v>
      </c>
      <c r="AF9088" s="7">
        <f t="shared" si="974"/>
        <v>0</v>
      </c>
    </row>
    <row r="9089" spans="30:32" x14ac:dyDescent="0.25">
      <c r="AD9089" s="7" t="str">
        <f>IFERROR(VLOOKUP(J9089,'Chuyển Mã'!$B$3:$C$9,2,0),"")</f>
        <v/>
      </c>
      <c r="AE9089" s="7">
        <f t="shared" si="973"/>
        <v>0</v>
      </c>
      <c r="AF9089" s="7">
        <f t="shared" si="974"/>
        <v>0</v>
      </c>
    </row>
    <row r="9090" spans="30:32" x14ac:dyDescent="0.25">
      <c r="AD9090" s="7" t="str">
        <f>IFERROR(VLOOKUP(J9090,'Chuyển Mã'!$B$3:$C$9,2,0),"")</f>
        <v/>
      </c>
      <c r="AE9090" s="7">
        <f t="shared" si="973"/>
        <v>0</v>
      </c>
      <c r="AF9090" s="7">
        <f t="shared" si="974"/>
        <v>0</v>
      </c>
    </row>
    <row r="9091" spans="30:32" x14ac:dyDescent="0.25">
      <c r="AD9091" s="7" t="str">
        <f>IFERROR(VLOOKUP(J9091,'Chuyển Mã'!$B$3:$C$9,2,0),"")</f>
        <v/>
      </c>
      <c r="AE9091" s="7">
        <f t="shared" ref="AE9091:AE9154" si="975">IFERROR(L9091,"")</f>
        <v>0</v>
      </c>
      <c r="AF9091" s="7">
        <f t="shared" ref="AF9091:AF9154" si="976">R9091</f>
        <v>0</v>
      </c>
    </row>
    <row r="9092" spans="30:32" x14ac:dyDescent="0.25">
      <c r="AD9092" s="7" t="str">
        <f>IFERROR(VLOOKUP(J9092,'Chuyển Mã'!$B$3:$C$9,2,0),"")</f>
        <v/>
      </c>
      <c r="AE9092" s="7">
        <f t="shared" si="975"/>
        <v>0</v>
      </c>
      <c r="AF9092" s="7">
        <f t="shared" si="976"/>
        <v>0</v>
      </c>
    </row>
    <row r="9093" spans="30:32" x14ac:dyDescent="0.25">
      <c r="AD9093" s="7" t="str">
        <f>IFERROR(VLOOKUP(J9093,'Chuyển Mã'!$B$3:$C$9,2,0),"")</f>
        <v/>
      </c>
      <c r="AE9093" s="7">
        <f t="shared" si="975"/>
        <v>0</v>
      </c>
      <c r="AF9093" s="7">
        <f t="shared" si="976"/>
        <v>0</v>
      </c>
    </row>
    <row r="9094" spans="30:32" x14ac:dyDescent="0.25">
      <c r="AD9094" s="7" t="str">
        <f>IFERROR(VLOOKUP(J9094,'Chuyển Mã'!$B$3:$C$9,2,0),"")</f>
        <v/>
      </c>
      <c r="AE9094" s="7">
        <f t="shared" si="975"/>
        <v>0</v>
      </c>
      <c r="AF9094" s="7">
        <f t="shared" si="976"/>
        <v>0</v>
      </c>
    </row>
    <row r="9095" spans="30:32" x14ac:dyDescent="0.25">
      <c r="AD9095" s="7" t="str">
        <f>IFERROR(VLOOKUP(J9095,'Chuyển Mã'!$B$3:$C$9,2,0),"")</f>
        <v/>
      </c>
      <c r="AE9095" s="7">
        <f t="shared" si="975"/>
        <v>0</v>
      </c>
      <c r="AF9095" s="7">
        <f t="shared" si="976"/>
        <v>0</v>
      </c>
    </row>
    <row r="9096" spans="30:32" x14ac:dyDescent="0.25">
      <c r="AD9096" s="7" t="str">
        <f>IFERROR(VLOOKUP(J9096,'Chuyển Mã'!$B$3:$C$9,2,0),"")</f>
        <v/>
      </c>
      <c r="AE9096" s="7">
        <f t="shared" si="975"/>
        <v>0</v>
      </c>
      <c r="AF9096" s="7">
        <f t="shared" si="976"/>
        <v>0</v>
      </c>
    </row>
    <row r="9097" spans="30:32" x14ac:dyDescent="0.25">
      <c r="AD9097" s="7" t="str">
        <f>IFERROR(VLOOKUP(J9097,'Chuyển Mã'!$B$3:$C$9,2,0),"")</f>
        <v/>
      </c>
      <c r="AE9097" s="7">
        <f t="shared" si="975"/>
        <v>0</v>
      </c>
      <c r="AF9097" s="7">
        <f t="shared" si="976"/>
        <v>0</v>
      </c>
    </row>
    <row r="9098" spans="30:32" x14ac:dyDescent="0.25">
      <c r="AD9098" s="7" t="str">
        <f>IFERROR(VLOOKUP(J9098,'Chuyển Mã'!$B$3:$C$9,2,0),"")</f>
        <v/>
      </c>
      <c r="AE9098" s="7">
        <f t="shared" si="975"/>
        <v>0</v>
      </c>
      <c r="AF9098" s="7">
        <f t="shared" si="976"/>
        <v>0</v>
      </c>
    </row>
    <row r="9099" spans="30:32" x14ac:dyDescent="0.25">
      <c r="AD9099" s="7" t="str">
        <f>IFERROR(VLOOKUP(J9099,'Chuyển Mã'!$B$3:$C$9,2,0),"")</f>
        <v/>
      </c>
      <c r="AE9099" s="7">
        <f t="shared" si="975"/>
        <v>0</v>
      </c>
      <c r="AF9099" s="7">
        <f t="shared" si="976"/>
        <v>0</v>
      </c>
    </row>
    <row r="9100" spans="30:32" x14ac:dyDescent="0.25">
      <c r="AD9100" s="7" t="str">
        <f>IFERROR(VLOOKUP(J9100,'Chuyển Mã'!$B$3:$C$9,2,0),"")</f>
        <v/>
      </c>
      <c r="AE9100" s="7">
        <f t="shared" si="975"/>
        <v>0</v>
      </c>
      <c r="AF9100" s="7">
        <f t="shared" si="976"/>
        <v>0</v>
      </c>
    </row>
    <row r="9101" spans="30:32" x14ac:dyDescent="0.25">
      <c r="AD9101" s="7" t="str">
        <f>IFERROR(VLOOKUP(J9101,'Chuyển Mã'!$B$3:$C$9,2,0),"")</f>
        <v/>
      </c>
      <c r="AE9101" s="7">
        <f t="shared" si="975"/>
        <v>0</v>
      </c>
      <c r="AF9101" s="7">
        <f t="shared" si="976"/>
        <v>0</v>
      </c>
    </row>
    <row r="9102" spans="30:32" x14ac:dyDescent="0.25">
      <c r="AD9102" s="7" t="str">
        <f>IFERROR(VLOOKUP(J9102,'Chuyển Mã'!$B$3:$C$9,2,0),"")</f>
        <v/>
      </c>
      <c r="AE9102" s="7">
        <f t="shared" si="975"/>
        <v>0</v>
      </c>
      <c r="AF9102" s="7">
        <f t="shared" si="976"/>
        <v>0</v>
      </c>
    </row>
    <row r="9103" spans="30:32" x14ac:dyDescent="0.25">
      <c r="AD9103" s="7" t="str">
        <f>IFERROR(VLOOKUP(J9103,'Chuyển Mã'!$B$3:$C$9,2,0),"")</f>
        <v/>
      </c>
      <c r="AE9103" s="7">
        <f t="shared" si="975"/>
        <v>0</v>
      </c>
      <c r="AF9103" s="7">
        <f t="shared" si="976"/>
        <v>0</v>
      </c>
    </row>
    <row r="9104" spans="30:32" x14ac:dyDescent="0.25">
      <c r="AD9104" s="7" t="str">
        <f>IFERROR(VLOOKUP(J9104,'Chuyển Mã'!$B$3:$C$9,2,0),"")</f>
        <v/>
      </c>
      <c r="AE9104" s="7">
        <f t="shared" si="975"/>
        <v>0</v>
      </c>
      <c r="AF9104" s="7">
        <f t="shared" si="976"/>
        <v>0</v>
      </c>
    </row>
    <row r="9105" spans="30:32" x14ac:dyDescent="0.25">
      <c r="AD9105" s="7" t="str">
        <f>IFERROR(VLOOKUP(J9105,'Chuyển Mã'!$B$3:$C$9,2,0),"")</f>
        <v/>
      </c>
      <c r="AE9105" s="7">
        <f t="shared" si="975"/>
        <v>0</v>
      </c>
      <c r="AF9105" s="7">
        <f t="shared" si="976"/>
        <v>0</v>
      </c>
    </row>
    <row r="9106" spans="30:32" x14ac:dyDescent="0.25">
      <c r="AD9106" s="7" t="str">
        <f>IFERROR(VLOOKUP(J9106,'Chuyển Mã'!$B$3:$C$9,2,0),"")</f>
        <v/>
      </c>
      <c r="AE9106" s="7">
        <f t="shared" si="975"/>
        <v>0</v>
      </c>
      <c r="AF9106" s="7">
        <f t="shared" si="976"/>
        <v>0</v>
      </c>
    </row>
    <row r="9107" spans="30:32" x14ac:dyDescent="0.25">
      <c r="AD9107" s="7" t="str">
        <f>IFERROR(VLOOKUP(J9107,'Chuyển Mã'!$B$3:$C$9,2,0),"")</f>
        <v/>
      </c>
      <c r="AE9107" s="7">
        <f t="shared" si="975"/>
        <v>0</v>
      </c>
      <c r="AF9107" s="7">
        <f t="shared" si="976"/>
        <v>0</v>
      </c>
    </row>
    <row r="9108" spans="30:32" x14ac:dyDescent="0.25">
      <c r="AD9108" s="7" t="str">
        <f>IFERROR(VLOOKUP(J9108,'Chuyển Mã'!$B$3:$C$9,2,0),"")</f>
        <v/>
      </c>
      <c r="AE9108" s="7">
        <f t="shared" si="975"/>
        <v>0</v>
      </c>
      <c r="AF9108" s="7">
        <f t="shared" si="976"/>
        <v>0</v>
      </c>
    </row>
    <row r="9109" spans="30:32" x14ac:dyDescent="0.25">
      <c r="AD9109" s="7" t="str">
        <f>IFERROR(VLOOKUP(J9109,'Chuyển Mã'!$B$3:$C$9,2,0),"")</f>
        <v/>
      </c>
      <c r="AE9109" s="7">
        <f t="shared" si="975"/>
        <v>0</v>
      </c>
      <c r="AF9109" s="7">
        <f t="shared" si="976"/>
        <v>0</v>
      </c>
    </row>
    <row r="9110" spans="30:32" x14ac:dyDescent="0.25">
      <c r="AD9110" s="7" t="str">
        <f>IFERROR(VLOOKUP(J9110,'Chuyển Mã'!$B$3:$C$9,2,0),"")</f>
        <v/>
      </c>
      <c r="AE9110" s="7">
        <f t="shared" si="975"/>
        <v>0</v>
      </c>
      <c r="AF9110" s="7">
        <f t="shared" si="976"/>
        <v>0</v>
      </c>
    </row>
    <row r="9111" spans="30:32" x14ac:dyDescent="0.25">
      <c r="AD9111" s="7" t="str">
        <f>IFERROR(VLOOKUP(J9111,'Chuyển Mã'!$B$3:$C$9,2,0),"")</f>
        <v/>
      </c>
      <c r="AE9111" s="7">
        <f t="shared" si="975"/>
        <v>0</v>
      </c>
      <c r="AF9111" s="7">
        <f t="shared" si="976"/>
        <v>0</v>
      </c>
    </row>
    <row r="9112" spans="30:32" x14ac:dyDescent="0.25">
      <c r="AD9112" s="7" t="str">
        <f>IFERROR(VLOOKUP(J9112,'Chuyển Mã'!$B$3:$C$9,2,0),"")</f>
        <v/>
      </c>
      <c r="AE9112" s="7">
        <f t="shared" si="975"/>
        <v>0</v>
      </c>
      <c r="AF9112" s="7">
        <f t="shared" si="976"/>
        <v>0</v>
      </c>
    </row>
    <row r="9113" spans="30:32" x14ac:dyDescent="0.25">
      <c r="AD9113" s="7" t="str">
        <f>IFERROR(VLOOKUP(J9113,'Chuyển Mã'!$B$3:$C$9,2,0),"")</f>
        <v/>
      </c>
      <c r="AE9113" s="7">
        <f t="shared" si="975"/>
        <v>0</v>
      </c>
      <c r="AF9113" s="7">
        <f t="shared" si="976"/>
        <v>0</v>
      </c>
    </row>
    <row r="9114" spans="30:32" x14ac:dyDescent="0.25">
      <c r="AD9114" s="7" t="str">
        <f>IFERROR(VLOOKUP(J9114,'Chuyển Mã'!$B$3:$C$9,2,0),"")</f>
        <v/>
      </c>
      <c r="AE9114" s="7">
        <f t="shared" si="975"/>
        <v>0</v>
      </c>
      <c r="AF9114" s="7">
        <f t="shared" si="976"/>
        <v>0</v>
      </c>
    </row>
    <row r="9115" spans="30:32" x14ac:dyDescent="0.25">
      <c r="AD9115" s="7" t="str">
        <f>IFERROR(VLOOKUP(J9115,'Chuyển Mã'!$B$3:$C$9,2,0),"")</f>
        <v/>
      </c>
      <c r="AE9115" s="7">
        <f t="shared" si="975"/>
        <v>0</v>
      </c>
      <c r="AF9115" s="7">
        <f t="shared" si="976"/>
        <v>0</v>
      </c>
    </row>
    <row r="9116" spans="30:32" x14ac:dyDescent="0.25">
      <c r="AD9116" s="7" t="str">
        <f>IFERROR(VLOOKUP(J9116,'Chuyển Mã'!$B$3:$C$9,2,0),"")</f>
        <v/>
      </c>
      <c r="AE9116" s="7">
        <f t="shared" si="975"/>
        <v>0</v>
      </c>
      <c r="AF9116" s="7">
        <f t="shared" si="976"/>
        <v>0</v>
      </c>
    </row>
    <row r="9117" spans="30:32" x14ac:dyDescent="0.25">
      <c r="AD9117" s="7" t="str">
        <f>IFERROR(VLOOKUP(J9117,'Chuyển Mã'!$B$3:$C$9,2,0),"")</f>
        <v/>
      </c>
      <c r="AE9117" s="7">
        <f t="shared" si="975"/>
        <v>0</v>
      </c>
      <c r="AF9117" s="7">
        <f t="shared" si="976"/>
        <v>0</v>
      </c>
    </row>
    <row r="9118" spans="30:32" x14ac:dyDescent="0.25">
      <c r="AD9118" s="7" t="str">
        <f>IFERROR(VLOOKUP(J9118,'Chuyển Mã'!$B$3:$C$9,2,0),"")</f>
        <v/>
      </c>
      <c r="AE9118" s="7">
        <f t="shared" si="975"/>
        <v>0</v>
      </c>
      <c r="AF9118" s="7">
        <f t="shared" si="976"/>
        <v>0</v>
      </c>
    </row>
    <row r="9119" spans="30:32" x14ac:dyDescent="0.25">
      <c r="AD9119" s="7" t="str">
        <f>IFERROR(VLOOKUP(J9119,'Chuyển Mã'!$B$3:$C$9,2,0),"")</f>
        <v/>
      </c>
      <c r="AE9119" s="7">
        <f t="shared" si="975"/>
        <v>0</v>
      </c>
      <c r="AF9119" s="7">
        <f t="shared" si="976"/>
        <v>0</v>
      </c>
    </row>
    <row r="9120" spans="30:32" x14ac:dyDescent="0.25">
      <c r="AD9120" s="7" t="str">
        <f>IFERROR(VLOOKUP(J9120,'Chuyển Mã'!$B$3:$C$9,2,0),"")</f>
        <v/>
      </c>
      <c r="AE9120" s="7">
        <f t="shared" si="975"/>
        <v>0</v>
      </c>
      <c r="AF9120" s="7">
        <f t="shared" si="976"/>
        <v>0</v>
      </c>
    </row>
    <row r="9121" spans="30:32" x14ac:dyDescent="0.25">
      <c r="AD9121" s="7" t="str">
        <f>IFERROR(VLOOKUP(J9121,'Chuyển Mã'!$B$3:$C$9,2,0),"")</f>
        <v/>
      </c>
      <c r="AE9121" s="7">
        <f t="shared" si="975"/>
        <v>0</v>
      </c>
      <c r="AF9121" s="7">
        <f t="shared" si="976"/>
        <v>0</v>
      </c>
    </row>
    <row r="9122" spans="30:32" x14ac:dyDescent="0.25">
      <c r="AD9122" s="7" t="str">
        <f>IFERROR(VLOOKUP(J9122,'Chuyển Mã'!$B$3:$C$9,2,0),"")</f>
        <v/>
      </c>
      <c r="AE9122" s="7">
        <f t="shared" si="975"/>
        <v>0</v>
      </c>
      <c r="AF9122" s="7">
        <f t="shared" si="976"/>
        <v>0</v>
      </c>
    </row>
    <row r="9123" spans="30:32" x14ac:dyDescent="0.25">
      <c r="AD9123" s="7" t="str">
        <f>IFERROR(VLOOKUP(J9123,'Chuyển Mã'!$B$3:$C$9,2,0),"")</f>
        <v/>
      </c>
      <c r="AE9123" s="7">
        <f t="shared" si="975"/>
        <v>0</v>
      </c>
      <c r="AF9123" s="7">
        <f t="shared" si="976"/>
        <v>0</v>
      </c>
    </row>
    <row r="9124" spans="30:32" x14ac:dyDescent="0.25">
      <c r="AD9124" s="7" t="str">
        <f>IFERROR(VLOOKUP(J9124,'Chuyển Mã'!$B$3:$C$9,2,0),"")</f>
        <v/>
      </c>
      <c r="AE9124" s="7">
        <f t="shared" si="975"/>
        <v>0</v>
      </c>
      <c r="AF9124" s="7">
        <f t="shared" si="976"/>
        <v>0</v>
      </c>
    </row>
    <row r="9125" spans="30:32" x14ac:dyDescent="0.25">
      <c r="AD9125" s="7" t="str">
        <f>IFERROR(VLOOKUP(J9125,'Chuyển Mã'!$B$3:$C$9,2,0),"")</f>
        <v/>
      </c>
      <c r="AE9125" s="7">
        <f t="shared" si="975"/>
        <v>0</v>
      </c>
      <c r="AF9125" s="7">
        <f t="shared" si="976"/>
        <v>0</v>
      </c>
    </row>
    <row r="9126" spans="30:32" x14ac:dyDescent="0.25">
      <c r="AD9126" s="7" t="str">
        <f>IFERROR(VLOOKUP(J9126,'Chuyển Mã'!$B$3:$C$9,2,0),"")</f>
        <v/>
      </c>
      <c r="AE9126" s="7">
        <f t="shared" si="975"/>
        <v>0</v>
      </c>
      <c r="AF9126" s="7">
        <f t="shared" si="976"/>
        <v>0</v>
      </c>
    </row>
    <row r="9127" spans="30:32" x14ac:dyDescent="0.25">
      <c r="AD9127" s="7" t="str">
        <f>IFERROR(VLOOKUP(J9127,'Chuyển Mã'!$B$3:$C$9,2,0),"")</f>
        <v/>
      </c>
      <c r="AE9127" s="7">
        <f t="shared" si="975"/>
        <v>0</v>
      </c>
      <c r="AF9127" s="7">
        <f t="shared" si="976"/>
        <v>0</v>
      </c>
    </row>
    <row r="9128" spans="30:32" x14ac:dyDescent="0.25">
      <c r="AD9128" s="7" t="str">
        <f>IFERROR(VLOOKUP(J9128,'Chuyển Mã'!$B$3:$C$9,2,0),"")</f>
        <v/>
      </c>
      <c r="AE9128" s="7">
        <f t="shared" si="975"/>
        <v>0</v>
      </c>
      <c r="AF9128" s="7">
        <f t="shared" si="976"/>
        <v>0</v>
      </c>
    </row>
    <row r="9129" spans="30:32" x14ac:dyDescent="0.25">
      <c r="AD9129" s="7" t="str">
        <f>IFERROR(VLOOKUP(J9129,'Chuyển Mã'!$B$3:$C$9,2,0),"")</f>
        <v/>
      </c>
      <c r="AE9129" s="7">
        <f t="shared" si="975"/>
        <v>0</v>
      </c>
      <c r="AF9129" s="7">
        <f t="shared" si="976"/>
        <v>0</v>
      </c>
    </row>
    <row r="9130" spans="30:32" x14ac:dyDescent="0.25">
      <c r="AD9130" s="7" t="str">
        <f>IFERROR(VLOOKUP(J9130,'Chuyển Mã'!$B$3:$C$9,2,0),"")</f>
        <v/>
      </c>
      <c r="AE9130" s="7">
        <f t="shared" si="975"/>
        <v>0</v>
      </c>
      <c r="AF9130" s="7">
        <f t="shared" si="976"/>
        <v>0</v>
      </c>
    </row>
    <row r="9131" spans="30:32" x14ac:dyDescent="0.25">
      <c r="AD9131" s="7" t="str">
        <f>IFERROR(VLOOKUP(J9131,'Chuyển Mã'!$B$3:$C$9,2,0),"")</f>
        <v/>
      </c>
      <c r="AE9131" s="7">
        <f t="shared" si="975"/>
        <v>0</v>
      </c>
      <c r="AF9131" s="7">
        <f t="shared" si="976"/>
        <v>0</v>
      </c>
    </row>
    <row r="9132" spans="30:32" x14ac:dyDescent="0.25">
      <c r="AD9132" s="7" t="str">
        <f>IFERROR(VLOOKUP(J9132,'Chuyển Mã'!$B$3:$C$9,2,0),"")</f>
        <v/>
      </c>
      <c r="AE9132" s="7">
        <f t="shared" si="975"/>
        <v>0</v>
      </c>
      <c r="AF9132" s="7">
        <f t="shared" si="976"/>
        <v>0</v>
      </c>
    </row>
    <row r="9133" spans="30:32" x14ac:dyDescent="0.25">
      <c r="AD9133" s="7" t="str">
        <f>IFERROR(VLOOKUP(J9133,'Chuyển Mã'!$B$3:$C$9,2,0),"")</f>
        <v/>
      </c>
      <c r="AE9133" s="7">
        <f t="shared" si="975"/>
        <v>0</v>
      </c>
      <c r="AF9133" s="7">
        <f t="shared" si="976"/>
        <v>0</v>
      </c>
    </row>
    <row r="9134" spans="30:32" x14ac:dyDescent="0.25">
      <c r="AD9134" s="7" t="str">
        <f>IFERROR(VLOOKUP(J9134,'Chuyển Mã'!$B$3:$C$9,2,0),"")</f>
        <v/>
      </c>
      <c r="AE9134" s="7">
        <f t="shared" si="975"/>
        <v>0</v>
      </c>
      <c r="AF9134" s="7">
        <f t="shared" si="976"/>
        <v>0</v>
      </c>
    </row>
    <row r="9135" spans="30:32" x14ac:dyDescent="0.25">
      <c r="AD9135" s="7" t="str">
        <f>IFERROR(VLOOKUP(J9135,'Chuyển Mã'!$B$3:$C$9,2,0),"")</f>
        <v/>
      </c>
      <c r="AE9135" s="7">
        <f t="shared" si="975"/>
        <v>0</v>
      </c>
      <c r="AF9135" s="7">
        <f t="shared" si="976"/>
        <v>0</v>
      </c>
    </row>
    <row r="9136" spans="30:32" x14ac:dyDescent="0.25">
      <c r="AD9136" s="7" t="str">
        <f>IFERROR(VLOOKUP(J9136,'Chuyển Mã'!$B$3:$C$9,2,0),"")</f>
        <v/>
      </c>
      <c r="AE9136" s="7">
        <f t="shared" si="975"/>
        <v>0</v>
      </c>
      <c r="AF9136" s="7">
        <f t="shared" si="976"/>
        <v>0</v>
      </c>
    </row>
    <row r="9137" spans="30:32" x14ac:dyDescent="0.25">
      <c r="AD9137" s="7" t="str">
        <f>IFERROR(VLOOKUP(J9137,'Chuyển Mã'!$B$3:$C$9,2,0),"")</f>
        <v/>
      </c>
      <c r="AE9137" s="7">
        <f t="shared" si="975"/>
        <v>0</v>
      </c>
      <c r="AF9137" s="7">
        <f t="shared" si="976"/>
        <v>0</v>
      </c>
    </row>
    <row r="9138" spans="30:32" x14ac:dyDescent="0.25">
      <c r="AD9138" s="7" t="str">
        <f>IFERROR(VLOOKUP(J9138,'Chuyển Mã'!$B$3:$C$9,2,0),"")</f>
        <v/>
      </c>
      <c r="AE9138" s="7">
        <f t="shared" si="975"/>
        <v>0</v>
      </c>
      <c r="AF9138" s="7">
        <f t="shared" si="976"/>
        <v>0</v>
      </c>
    </row>
    <row r="9139" spans="30:32" x14ac:dyDescent="0.25">
      <c r="AD9139" s="7" t="str">
        <f>IFERROR(VLOOKUP(J9139,'Chuyển Mã'!$B$3:$C$9,2,0),"")</f>
        <v/>
      </c>
      <c r="AE9139" s="7">
        <f t="shared" si="975"/>
        <v>0</v>
      </c>
      <c r="AF9139" s="7">
        <f t="shared" si="976"/>
        <v>0</v>
      </c>
    </row>
    <row r="9140" spans="30:32" x14ac:dyDescent="0.25">
      <c r="AD9140" s="7" t="str">
        <f>IFERROR(VLOOKUP(J9140,'Chuyển Mã'!$B$3:$C$9,2,0),"")</f>
        <v/>
      </c>
      <c r="AE9140" s="7">
        <f t="shared" si="975"/>
        <v>0</v>
      </c>
      <c r="AF9140" s="7">
        <f t="shared" si="976"/>
        <v>0</v>
      </c>
    </row>
    <row r="9141" spans="30:32" x14ac:dyDescent="0.25">
      <c r="AD9141" s="7" t="str">
        <f>IFERROR(VLOOKUP(J9141,'Chuyển Mã'!$B$3:$C$9,2,0),"")</f>
        <v/>
      </c>
      <c r="AE9141" s="7">
        <f t="shared" si="975"/>
        <v>0</v>
      </c>
      <c r="AF9141" s="7">
        <f t="shared" si="976"/>
        <v>0</v>
      </c>
    </row>
    <row r="9142" spans="30:32" x14ac:dyDescent="0.25">
      <c r="AD9142" s="7" t="str">
        <f>IFERROR(VLOOKUP(J9142,'Chuyển Mã'!$B$3:$C$9,2,0),"")</f>
        <v/>
      </c>
      <c r="AE9142" s="7">
        <f t="shared" si="975"/>
        <v>0</v>
      </c>
      <c r="AF9142" s="7">
        <f t="shared" si="976"/>
        <v>0</v>
      </c>
    </row>
    <row r="9143" spans="30:32" x14ac:dyDescent="0.25">
      <c r="AD9143" s="7" t="str">
        <f>IFERROR(VLOOKUP(J9143,'Chuyển Mã'!$B$3:$C$9,2,0),"")</f>
        <v/>
      </c>
      <c r="AE9143" s="7">
        <f t="shared" si="975"/>
        <v>0</v>
      </c>
      <c r="AF9143" s="7">
        <f t="shared" si="976"/>
        <v>0</v>
      </c>
    </row>
    <row r="9144" spans="30:32" x14ac:dyDescent="0.25">
      <c r="AD9144" s="7" t="str">
        <f>IFERROR(VLOOKUP(J9144,'Chuyển Mã'!$B$3:$C$9,2,0),"")</f>
        <v/>
      </c>
      <c r="AE9144" s="7">
        <f t="shared" si="975"/>
        <v>0</v>
      </c>
      <c r="AF9144" s="7">
        <f t="shared" si="976"/>
        <v>0</v>
      </c>
    </row>
    <row r="9145" spans="30:32" x14ac:dyDescent="0.25">
      <c r="AD9145" s="7" t="str">
        <f>IFERROR(VLOOKUP(J9145,'Chuyển Mã'!$B$3:$C$9,2,0),"")</f>
        <v/>
      </c>
      <c r="AE9145" s="7">
        <f t="shared" si="975"/>
        <v>0</v>
      </c>
      <c r="AF9145" s="7">
        <f t="shared" si="976"/>
        <v>0</v>
      </c>
    </row>
    <row r="9146" spans="30:32" x14ac:dyDescent="0.25">
      <c r="AD9146" s="7" t="str">
        <f>IFERROR(VLOOKUP(J9146,'Chuyển Mã'!$B$3:$C$9,2,0),"")</f>
        <v/>
      </c>
      <c r="AE9146" s="7">
        <f t="shared" si="975"/>
        <v>0</v>
      </c>
      <c r="AF9146" s="7">
        <f t="shared" si="976"/>
        <v>0</v>
      </c>
    </row>
    <row r="9147" spans="30:32" x14ac:dyDescent="0.25">
      <c r="AD9147" s="7" t="str">
        <f>IFERROR(VLOOKUP(J9147,'Chuyển Mã'!$B$3:$C$9,2,0),"")</f>
        <v/>
      </c>
      <c r="AE9147" s="7">
        <f t="shared" si="975"/>
        <v>0</v>
      </c>
      <c r="AF9147" s="7">
        <f t="shared" si="976"/>
        <v>0</v>
      </c>
    </row>
    <row r="9148" spans="30:32" x14ac:dyDescent="0.25">
      <c r="AD9148" s="7" t="str">
        <f>IFERROR(VLOOKUP(J9148,'Chuyển Mã'!$B$3:$C$9,2,0),"")</f>
        <v/>
      </c>
      <c r="AE9148" s="7">
        <f t="shared" si="975"/>
        <v>0</v>
      </c>
      <c r="AF9148" s="7">
        <f t="shared" si="976"/>
        <v>0</v>
      </c>
    </row>
    <row r="9149" spans="30:32" x14ac:dyDescent="0.25">
      <c r="AD9149" s="7" t="str">
        <f>IFERROR(VLOOKUP(J9149,'Chuyển Mã'!$B$3:$C$9,2,0),"")</f>
        <v/>
      </c>
      <c r="AE9149" s="7">
        <f t="shared" si="975"/>
        <v>0</v>
      </c>
      <c r="AF9149" s="7">
        <f t="shared" si="976"/>
        <v>0</v>
      </c>
    </row>
    <row r="9150" spans="30:32" x14ac:dyDescent="0.25">
      <c r="AD9150" s="7" t="str">
        <f>IFERROR(VLOOKUP(J9150,'Chuyển Mã'!$B$3:$C$9,2,0),"")</f>
        <v/>
      </c>
      <c r="AE9150" s="7">
        <f t="shared" si="975"/>
        <v>0</v>
      </c>
      <c r="AF9150" s="7">
        <f t="shared" si="976"/>
        <v>0</v>
      </c>
    </row>
    <row r="9151" spans="30:32" x14ac:dyDescent="0.25">
      <c r="AD9151" s="7" t="str">
        <f>IFERROR(VLOOKUP(J9151,'Chuyển Mã'!$B$3:$C$9,2,0),"")</f>
        <v/>
      </c>
      <c r="AE9151" s="7">
        <f t="shared" si="975"/>
        <v>0</v>
      </c>
      <c r="AF9151" s="7">
        <f t="shared" si="976"/>
        <v>0</v>
      </c>
    </row>
    <row r="9152" spans="30:32" x14ac:dyDescent="0.25">
      <c r="AD9152" s="7" t="str">
        <f>IFERROR(VLOOKUP(J9152,'Chuyển Mã'!$B$3:$C$9,2,0),"")</f>
        <v/>
      </c>
      <c r="AE9152" s="7">
        <f t="shared" si="975"/>
        <v>0</v>
      </c>
      <c r="AF9152" s="7">
        <f t="shared" si="976"/>
        <v>0</v>
      </c>
    </row>
    <row r="9153" spans="30:32" x14ac:dyDescent="0.25">
      <c r="AD9153" s="7" t="str">
        <f>IFERROR(VLOOKUP(J9153,'Chuyển Mã'!$B$3:$C$9,2,0),"")</f>
        <v/>
      </c>
      <c r="AE9153" s="7">
        <f t="shared" si="975"/>
        <v>0</v>
      </c>
      <c r="AF9153" s="7">
        <f t="shared" si="976"/>
        <v>0</v>
      </c>
    </row>
    <row r="9154" spans="30:32" x14ac:dyDescent="0.25">
      <c r="AD9154" s="7" t="str">
        <f>IFERROR(VLOOKUP(J9154,'Chuyển Mã'!$B$3:$C$9,2,0),"")</f>
        <v/>
      </c>
      <c r="AE9154" s="7">
        <f t="shared" si="975"/>
        <v>0</v>
      </c>
      <c r="AF9154" s="7">
        <f t="shared" si="976"/>
        <v>0</v>
      </c>
    </row>
    <row r="9155" spans="30:32" x14ac:dyDescent="0.25">
      <c r="AD9155" s="7" t="str">
        <f>IFERROR(VLOOKUP(J9155,'Chuyển Mã'!$B$3:$C$9,2,0),"")</f>
        <v/>
      </c>
      <c r="AE9155" s="7">
        <f t="shared" ref="AE9155:AE9218" si="977">IFERROR(L9155,"")</f>
        <v>0</v>
      </c>
      <c r="AF9155" s="7">
        <f t="shared" ref="AF9155:AF9218" si="978">R9155</f>
        <v>0</v>
      </c>
    </row>
    <row r="9156" spans="30:32" x14ac:dyDescent="0.25">
      <c r="AD9156" s="7" t="str">
        <f>IFERROR(VLOOKUP(J9156,'Chuyển Mã'!$B$3:$C$9,2,0),"")</f>
        <v/>
      </c>
      <c r="AE9156" s="7">
        <f t="shared" si="977"/>
        <v>0</v>
      </c>
      <c r="AF9156" s="7">
        <f t="shared" si="978"/>
        <v>0</v>
      </c>
    </row>
    <row r="9157" spans="30:32" x14ac:dyDescent="0.25">
      <c r="AD9157" s="7" t="str">
        <f>IFERROR(VLOOKUP(J9157,'Chuyển Mã'!$B$3:$C$9,2,0),"")</f>
        <v/>
      </c>
      <c r="AE9157" s="7">
        <f t="shared" si="977"/>
        <v>0</v>
      </c>
      <c r="AF9157" s="7">
        <f t="shared" si="978"/>
        <v>0</v>
      </c>
    </row>
    <row r="9158" spans="30:32" x14ac:dyDescent="0.25">
      <c r="AD9158" s="7" t="str">
        <f>IFERROR(VLOOKUP(J9158,'Chuyển Mã'!$B$3:$C$9,2,0),"")</f>
        <v/>
      </c>
      <c r="AE9158" s="7">
        <f t="shared" si="977"/>
        <v>0</v>
      </c>
      <c r="AF9158" s="7">
        <f t="shared" si="978"/>
        <v>0</v>
      </c>
    </row>
    <row r="9159" spans="30:32" x14ac:dyDescent="0.25">
      <c r="AD9159" s="7" t="str">
        <f>IFERROR(VLOOKUP(J9159,'Chuyển Mã'!$B$3:$C$9,2,0),"")</f>
        <v/>
      </c>
      <c r="AE9159" s="7">
        <f t="shared" si="977"/>
        <v>0</v>
      </c>
      <c r="AF9159" s="7">
        <f t="shared" si="978"/>
        <v>0</v>
      </c>
    </row>
    <row r="9160" spans="30:32" x14ac:dyDescent="0.25">
      <c r="AD9160" s="7" t="str">
        <f>IFERROR(VLOOKUP(J9160,'Chuyển Mã'!$B$3:$C$9,2,0),"")</f>
        <v/>
      </c>
      <c r="AE9160" s="7">
        <f t="shared" si="977"/>
        <v>0</v>
      </c>
      <c r="AF9160" s="7">
        <f t="shared" si="978"/>
        <v>0</v>
      </c>
    </row>
    <row r="9161" spans="30:32" x14ac:dyDescent="0.25">
      <c r="AD9161" s="7" t="str">
        <f>IFERROR(VLOOKUP(J9161,'Chuyển Mã'!$B$3:$C$9,2,0),"")</f>
        <v/>
      </c>
      <c r="AE9161" s="7">
        <f t="shared" si="977"/>
        <v>0</v>
      </c>
      <c r="AF9161" s="7">
        <f t="shared" si="978"/>
        <v>0</v>
      </c>
    </row>
    <row r="9162" spans="30:32" x14ac:dyDescent="0.25">
      <c r="AD9162" s="7" t="str">
        <f>IFERROR(VLOOKUP(J9162,'Chuyển Mã'!$B$3:$C$9,2,0),"")</f>
        <v/>
      </c>
      <c r="AE9162" s="7">
        <f t="shared" si="977"/>
        <v>0</v>
      </c>
      <c r="AF9162" s="7">
        <f t="shared" si="978"/>
        <v>0</v>
      </c>
    </row>
    <row r="9163" spans="30:32" x14ac:dyDescent="0.25">
      <c r="AD9163" s="7" t="str">
        <f>IFERROR(VLOOKUP(J9163,'Chuyển Mã'!$B$3:$C$9,2,0),"")</f>
        <v/>
      </c>
      <c r="AE9163" s="7">
        <f t="shared" si="977"/>
        <v>0</v>
      </c>
      <c r="AF9163" s="7">
        <f t="shared" si="978"/>
        <v>0</v>
      </c>
    </row>
    <row r="9164" spans="30:32" x14ac:dyDescent="0.25">
      <c r="AD9164" s="7" t="str">
        <f>IFERROR(VLOOKUP(J9164,'Chuyển Mã'!$B$3:$C$9,2,0),"")</f>
        <v/>
      </c>
      <c r="AE9164" s="7">
        <f t="shared" si="977"/>
        <v>0</v>
      </c>
      <c r="AF9164" s="7">
        <f t="shared" si="978"/>
        <v>0</v>
      </c>
    </row>
    <row r="9165" spans="30:32" x14ac:dyDescent="0.25">
      <c r="AD9165" s="7" t="str">
        <f>IFERROR(VLOOKUP(J9165,'Chuyển Mã'!$B$3:$C$9,2,0),"")</f>
        <v/>
      </c>
      <c r="AE9165" s="7">
        <f t="shared" si="977"/>
        <v>0</v>
      </c>
      <c r="AF9165" s="7">
        <f t="shared" si="978"/>
        <v>0</v>
      </c>
    </row>
    <row r="9166" spans="30:32" x14ac:dyDescent="0.25">
      <c r="AD9166" s="7" t="str">
        <f>IFERROR(VLOOKUP(J9166,'Chuyển Mã'!$B$3:$C$9,2,0),"")</f>
        <v/>
      </c>
      <c r="AE9166" s="7">
        <f t="shared" si="977"/>
        <v>0</v>
      </c>
      <c r="AF9166" s="7">
        <f t="shared" si="978"/>
        <v>0</v>
      </c>
    </row>
    <row r="9167" spans="30:32" x14ac:dyDescent="0.25">
      <c r="AD9167" s="7" t="str">
        <f>IFERROR(VLOOKUP(J9167,'Chuyển Mã'!$B$3:$C$9,2,0),"")</f>
        <v/>
      </c>
      <c r="AE9167" s="7">
        <f t="shared" si="977"/>
        <v>0</v>
      </c>
      <c r="AF9167" s="7">
        <f t="shared" si="978"/>
        <v>0</v>
      </c>
    </row>
    <row r="9168" spans="30:32" x14ac:dyDescent="0.25">
      <c r="AD9168" s="7" t="str">
        <f>IFERROR(VLOOKUP(J9168,'Chuyển Mã'!$B$3:$C$9,2,0),"")</f>
        <v/>
      </c>
      <c r="AE9168" s="7">
        <f t="shared" si="977"/>
        <v>0</v>
      </c>
      <c r="AF9168" s="7">
        <f t="shared" si="978"/>
        <v>0</v>
      </c>
    </row>
    <row r="9169" spans="30:32" x14ac:dyDescent="0.25">
      <c r="AD9169" s="7" t="str">
        <f>IFERROR(VLOOKUP(J9169,'Chuyển Mã'!$B$3:$C$9,2,0),"")</f>
        <v/>
      </c>
      <c r="AE9169" s="7">
        <f t="shared" si="977"/>
        <v>0</v>
      </c>
      <c r="AF9169" s="7">
        <f t="shared" si="978"/>
        <v>0</v>
      </c>
    </row>
    <row r="9170" spans="30:32" x14ac:dyDescent="0.25">
      <c r="AD9170" s="7" t="str">
        <f>IFERROR(VLOOKUP(J9170,'Chuyển Mã'!$B$3:$C$9,2,0),"")</f>
        <v/>
      </c>
      <c r="AE9170" s="7">
        <f t="shared" si="977"/>
        <v>0</v>
      </c>
      <c r="AF9170" s="7">
        <f t="shared" si="978"/>
        <v>0</v>
      </c>
    </row>
    <row r="9171" spans="30:32" x14ac:dyDescent="0.25">
      <c r="AD9171" s="7" t="str">
        <f>IFERROR(VLOOKUP(J9171,'Chuyển Mã'!$B$3:$C$9,2,0),"")</f>
        <v/>
      </c>
      <c r="AE9171" s="7">
        <f t="shared" si="977"/>
        <v>0</v>
      </c>
      <c r="AF9171" s="7">
        <f t="shared" si="978"/>
        <v>0</v>
      </c>
    </row>
    <row r="9172" spans="30:32" x14ac:dyDescent="0.25">
      <c r="AD9172" s="7" t="str">
        <f>IFERROR(VLOOKUP(J9172,'Chuyển Mã'!$B$3:$C$9,2,0),"")</f>
        <v/>
      </c>
      <c r="AE9172" s="7">
        <f t="shared" si="977"/>
        <v>0</v>
      </c>
      <c r="AF9172" s="7">
        <f t="shared" si="978"/>
        <v>0</v>
      </c>
    </row>
    <row r="9173" spans="30:32" x14ac:dyDescent="0.25">
      <c r="AD9173" s="7" t="str">
        <f>IFERROR(VLOOKUP(J9173,'Chuyển Mã'!$B$3:$C$9,2,0),"")</f>
        <v/>
      </c>
      <c r="AE9173" s="7">
        <f t="shared" si="977"/>
        <v>0</v>
      </c>
      <c r="AF9173" s="7">
        <f t="shared" si="978"/>
        <v>0</v>
      </c>
    </row>
    <row r="9174" spans="30:32" x14ac:dyDescent="0.25">
      <c r="AD9174" s="7" t="str">
        <f>IFERROR(VLOOKUP(J9174,'Chuyển Mã'!$B$3:$C$9,2,0),"")</f>
        <v/>
      </c>
      <c r="AE9174" s="7">
        <f t="shared" si="977"/>
        <v>0</v>
      </c>
      <c r="AF9174" s="7">
        <f t="shared" si="978"/>
        <v>0</v>
      </c>
    </row>
    <row r="9175" spans="30:32" x14ac:dyDescent="0.25">
      <c r="AD9175" s="7" t="str">
        <f>IFERROR(VLOOKUP(J9175,'Chuyển Mã'!$B$3:$C$9,2,0),"")</f>
        <v/>
      </c>
      <c r="AE9175" s="7">
        <f t="shared" si="977"/>
        <v>0</v>
      </c>
      <c r="AF9175" s="7">
        <f t="shared" si="978"/>
        <v>0</v>
      </c>
    </row>
    <row r="9176" spans="30:32" x14ac:dyDescent="0.25">
      <c r="AD9176" s="7" t="str">
        <f>IFERROR(VLOOKUP(J9176,'Chuyển Mã'!$B$3:$C$9,2,0),"")</f>
        <v/>
      </c>
      <c r="AE9176" s="7">
        <f t="shared" si="977"/>
        <v>0</v>
      </c>
      <c r="AF9176" s="7">
        <f t="shared" si="978"/>
        <v>0</v>
      </c>
    </row>
    <row r="9177" spans="30:32" x14ac:dyDescent="0.25">
      <c r="AD9177" s="7" t="str">
        <f>IFERROR(VLOOKUP(J9177,'Chuyển Mã'!$B$3:$C$9,2,0),"")</f>
        <v/>
      </c>
      <c r="AE9177" s="7">
        <f t="shared" si="977"/>
        <v>0</v>
      </c>
      <c r="AF9177" s="7">
        <f t="shared" si="978"/>
        <v>0</v>
      </c>
    </row>
    <row r="9178" spans="30:32" x14ac:dyDescent="0.25">
      <c r="AD9178" s="7" t="str">
        <f>IFERROR(VLOOKUP(J9178,'Chuyển Mã'!$B$3:$C$9,2,0),"")</f>
        <v/>
      </c>
      <c r="AE9178" s="7">
        <f t="shared" si="977"/>
        <v>0</v>
      </c>
      <c r="AF9178" s="7">
        <f t="shared" si="978"/>
        <v>0</v>
      </c>
    </row>
    <row r="9179" spans="30:32" x14ac:dyDescent="0.25">
      <c r="AD9179" s="7" t="str">
        <f>IFERROR(VLOOKUP(J9179,'Chuyển Mã'!$B$3:$C$9,2,0),"")</f>
        <v/>
      </c>
      <c r="AE9179" s="7">
        <f t="shared" si="977"/>
        <v>0</v>
      </c>
      <c r="AF9179" s="7">
        <f t="shared" si="978"/>
        <v>0</v>
      </c>
    </row>
    <row r="9180" spans="30:32" x14ac:dyDescent="0.25">
      <c r="AD9180" s="7" t="str">
        <f>IFERROR(VLOOKUP(J9180,'Chuyển Mã'!$B$3:$C$9,2,0),"")</f>
        <v/>
      </c>
      <c r="AE9180" s="7">
        <f t="shared" si="977"/>
        <v>0</v>
      </c>
      <c r="AF9180" s="7">
        <f t="shared" si="978"/>
        <v>0</v>
      </c>
    </row>
    <row r="9181" spans="30:32" x14ac:dyDescent="0.25">
      <c r="AD9181" s="7" t="str">
        <f>IFERROR(VLOOKUP(J9181,'Chuyển Mã'!$B$3:$C$9,2,0),"")</f>
        <v/>
      </c>
      <c r="AE9181" s="7">
        <f t="shared" si="977"/>
        <v>0</v>
      </c>
      <c r="AF9181" s="7">
        <f t="shared" si="978"/>
        <v>0</v>
      </c>
    </row>
    <row r="9182" spans="30:32" x14ac:dyDescent="0.25">
      <c r="AD9182" s="7" t="str">
        <f>IFERROR(VLOOKUP(J9182,'Chuyển Mã'!$B$3:$C$9,2,0),"")</f>
        <v/>
      </c>
      <c r="AE9182" s="7">
        <f t="shared" si="977"/>
        <v>0</v>
      </c>
      <c r="AF9182" s="7">
        <f t="shared" si="978"/>
        <v>0</v>
      </c>
    </row>
    <row r="9183" spans="30:32" x14ac:dyDescent="0.25">
      <c r="AD9183" s="7" t="str">
        <f>IFERROR(VLOOKUP(J9183,'Chuyển Mã'!$B$3:$C$9,2,0),"")</f>
        <v/>
      </c>
      <c r="AE9183" s="7">
        <f t="shared" si="977"/>
        <v>0</v>
      </c>
      <c r="AF9183" s="7">
        <f t="shared" si="978"/>
        <v>0</v>
      </c>
    </row>
    <row r="9184" spans="30:32" x14ac:dyDescent="0.25">
      <c r="AD9184" s="7" t="str">
        <f>IFERROR(VLOOKUP(J9184,'Chuyển Mã'!$B$3:$C$9,2,0),"")</f>
        <v/>
      </c>
      <c r="AE9184" s="7">
        <f t="shared" si="977"/>
        <v>0</v>
      </c>
      <c r="AF9184" s="7">
        <f t="shared" si="978"/>
        <v>0</v>
      </c>
    </row>
    <row r="9185" spans="30:32" x14ac:dyDescent="0.25">
      <c r="AD9185" s="7" t="str">
        <f>IFERROR(VLOOKUP(J9185,'Chuyển Mã'!$B$3:$C$9,2,0),"")</f>
        <v/>
      </c>
      <c r="AE9185" s="7">
        <f t="shared" si="977"/>
        <v>0</v>
      </c>
      <c r="AF9185" s="7">
        <f t="shared" si="978"/>
        <v>0</v>
      </c>
    </row>
    <row r="9186" spans="30:32" x14ac:dyDescent="0.25">
      <c r="AD9186" s="7" t="str">
        <f>IFERROR(VLOOKUP(J9186,'Chuyển Mã'!$B$3:$C$9,2,0),"")</f>
        <v/>
      </c>
      <c r="AE9186" s="7">
        <f t="shared" si="977"/>
        <v>0</v>
      </c>
      <c r="AF9186" s="7">
        <f t="shared" si="978"/>
        <v>0</v>
      </c>
    </row>
    <row r="9187" spans="30:32" x14ac:dyDescent="0.25">
      <c r="AD9187" s="7" t="str">
        <f>IFERROR(VLOOKUP(J9187,'Chuyển Mã'!$B$3:$C$9,2,0),"")</f>
        <v/>
      </c>
      <c r="AE9187" s="7">
        <f t="shared" si="977"/>
        <v>0</v>
      </c>
      <c r="AF9187" s="7">
        <f t="shared" si="978"/>
        <v>0</v>
      </c>
    </row>
    <row r="9188" spans="30:32" x14ac:dyDescent="0.25">
      <c r="AD9188" s="7" t="str">
        <f>IFERROR(VLOOKUP(J9188,'Chuyển Mã'!$B$3:$C$9,2,0),"")</f>
        <v/>
      </c>
      <c r="AE9188" s="7">
        <f t="shared" si="977"/>
        <v>0</v>
      </c>
      <c r="AF9188" s="7">
        <f t="shared" si="978"/>
        <v>0</v>
      </c>
    </row>
    <row r="9189" spans="30:32" x14ac:dyDescent="0.25">
      <c r="AD9189" s="7" t="str">
        <f>IFERROR(VLOOKUP(J9189,'Chuyển Mã'!$B$3:$C$9,2,0),"")</f>
        <v/>
      </c>
      <c r="AE9189" s="7">
        <f t="shared" si="977"/>
        <v>0</v>
      </c>
      <c r="AF9189" s="7">
        <f t="shared" si="978"/>
        <v>0</v>
      </c>
    </row>
    <row r="9190" spans="30:32" x14ac:dyDescent="0.25">
      <c r="AD9190" s="7" t="str">
        <f>IFERROR(VLOOKUP(J9190,'Chuyển Mã'!$B$3:$C$9,2,0),"")</f>
        <v/>
      </c>
      <c r="AE9190" s="7">
        <f t="shared" si="977"/>
        <v>0</v>
      </c>
      <c r="AF9190" s="7">
        <f t="shared" si="978"/>
        <v>0</v>
      </c>
    </row>
    <row r="9191" spans="30:32" x14ac:dyDescent="0.25">
      <c r="AD9191" s="7" t="str">
        <f>IFERROR(VLOOKUP(J9191,'Chuyển Mã'!$B$3:$C$9,2,0),"")</f>
        <v/>
      </c>
      <c r="AE9191" s="7">
        <f t="shared" si="977"/>
        <v>0</v>
      </c>
      <c r="AF9191" s="7">
        <f t="shared" si="978"/>
        <v>0</v>
      </c>
    </row>
    <row r="9192" spans="30:32" x14ac:dyDescent="0.25">
      <c r="AD9192" s="7" t="str">
        <f>IFERROR(VLOOKUP(J9192,'Chuyển Mã'!$B$3:$C$9,2,0),"")</f>
        <v/>
      </c>
      <c r="AE9192" s="7">
        <f t="shared" si="977"/>
        <v>0</v>
      </c>
      <c r="AF9192" s="7">
        <f t="shared" si="978"/>
        <v>0</v>
      </c>
    </row>
    <row r="9193" spans="30:32" x14ac:dyDescent="0.25">
      <c r="AD9193" s="7" t="str">
        <f>IFERROR(VLOOKUP(J9193,'Chuyển Mã'!$B$3:$C$9,2,0),"")</f>
        <v/>
      </c>
      <c r="AE9193" s="7">
        <f t="shared" si="977"/>
        <v>0</v>
      </c>
      <c r="AF9193" s="7">
        <f t="shared" si="978"/>
        <v>0</v>
      </c>
    </row>
    <row r="9194" spans="30:32" x14ac:dyDescent="0.25">
      <c r="AD9194" s="7" t="str">
        <f>IFERROR(VLOOKUP(J9194,'Chuyển Mã'!$B$3:$C$9,2,0),"")</f>
        <v/>
      </c>
      <c r="AE9194" s="7">
        <f t="shared" si="977"/>
        <v>0</v>
      </c>
      <c r="AF9194" s="7">
        <f t="shared" si="978"/>
        <v>0</v>
      </c>
    </row>
    <row r="9195" spans="30:32" x14ac:dyDescent="0.25">
      <c r="AD9195" s="7" t="str">
        <f>IFERROR(VLOOKUP(J9195,'Chuyển Mã'!$B$3:$C$9,2,0),"")</f>
        <v/>
      </c>
      <c r="AE9195" s="7">
        <f t="shared" si="977"/>
        <v>0</v>
      </c>
      <c r="AF9195" s="7">
        <f t="shared" si="978"/>
        <v>0</v>
      </c>
    </row>
    <row r="9196" spans="30:32" x14ac:dyDescent="0.25">
      <c r="AD9196" s="7" t="str">
        <f>IFERROR(VLOOKUP(J9196,'Chuyển Mã'!$B$3:$C$9,2,0),"")</f>
        <v/>
      </c>
      <c r="AE9196" s="7">
        <f t="shared" si="977"/>
        <v>0</v>
      </c>
      <c r="AF9196" s="7">
        <f t="shared" si="978"/>
        <v>0</v>
      </c>
    </row>
    <row r="9197" spans="30:32" x14ac:dyDescent="0.25">
      <c r="AD9197" s="7" t="str">
        <f>IFERROR(VLOOKUP(J9197,'Chuyển Mã'!$B$3:$C$9,2,0),"")</f>
        <v/>
      </c>
      <c r="AE9197" s="7">
        <f t="shared" si="977"/>
        <v>0</v>
      </c>
      <c r="AF9197" s="7">
        <f t="shared" si="978"/>
        <v>0</v>
      </c>
    </row>
    <row r="9198" spans="30:32" x14ac:dyDescent="0.25">
      <c r="AD9198" s="7" t="str">
        <f>IFERROR(VLOOKUP(J9198,'Chuyển Mã'!$B$3:$C$9,2,0),"")</f>
        <v/>
      </c>
      <c r="AE9198" s="7">
        <f t="shared" si="977"/>
        <v>0</v>
      </c>
      <c r="AF9198" s="7">
        <f t="shared" si="978"/>
        <v>0</v>
      </c>
    </row>
    <row r="9199" spans="30:32" x14ac:dyDescent="0.25">
      <c r="AD9199" s="7" t="str">
        <f>IFERROR(VLOOKUP(J9199,'Chuyển Mã'!$B$3:$C$9,2,0),"")</f>
        <v/>
      </c>
      <c r="AE9199" s="7">
        <f t="shared" si="977"/>
        <v>0</v>
      </c>
      <c r="AF9199" s="7">
        <f t="shared" si="978"/>
        <v>0</v>
      </c>
    </row>
    <row r="9200" spans="30:32" x14ac:dyDescent="0.25">
      <c r="AD9200" s="7" t="str">
        <f>IFERROR(VLOOKUP(J9200,'Chuyển Mã'!$B$3:$C$9,2,0),"")</f>
        <v/>
      </c>
      <c r="AE9200" s="7">
        <f t="shared" si="977"/>
        <v>0</v>
      </c>
      <c r="AF9200" s="7">
        <f t="shared" si="978"/>
        <v>0</v>
      </c>
    </row>
    <row r="9201" spans="30:32" x14ac:dyDescent="0.25">
      <c r="AD9201" s="7" t="str">
        <f>IFERROR(VLOOKUP(J9201,'Chuyển Mã'!$B$3:$C$9,2,0),"")</f>
        <v/>
      </c>
      <c r="AE9201" s="7">
        <f t="shared" si="977"/>
        <v>0</v>
      </c>
      <c r="AF9201" s="7">
        <f t="shared" si="978"/>
        <v>0</v>
      </c>
    </row>
    <row r="9202" spans="30:32" x14ac:dyDescent="0.25">
      <c r="AD9202" s="7" t="str">
        <f>IFERROR(VLOOKUP(J9202,'Chuyển Mã'!$B$3:$C$9,2,0),"")</f>
        <v/>
      </c>
      <c r="AE9202" s="7">
        <f t="shared" si="977"/>
        <v>0</v>
      </c>
      <c r="AF9202" s="7">
        <f t="shared" si="978"/>
        <v>0</v>
      </c>
    </row>
    <row r="9203" spans="30:32" x14ac:dyDescent="0.25">
      <c r="AD9203" s="7" t="str">
        <f>IFERROR(VLOOKUP(J9203,'Chuyển Mã'!$B$3:$C$9,2,0),"")</f>
        <v/>
      </c>
      <c r="AE9203" s="7">
        <f t="shared" si="977"/>
        <v>0</v>
      </c>
      <c r="AF9203" s="7">
        <f t="shared" si="978"/>
        <v>0</v>
      </c>
    </row>
    <row r="9204" spans="30:32" x14ac:dyDescent="0.25">
      <c r="AD9204" s="7" t="str">
        <f>IFERROR(VLOOKUP(J9204,'Chuyển Mã'!$B$3:$C$9,2,0),"")</f>
        <v/>
      </c>
      <c r="AE9204" s="7">
        <f t="shared" si="977"/>
        <v>0</v>
      </c>
      <c r="AF9204" s="7">
        <f t="shared" si="978"/>
        <v>0</v>
      </c>
    </row>
    <row r="9205" spans="30:32" x14ac:dyDescent="0.25">
      <c r="AD9205" s="7" t="str">
        <f>IFERROR(VLOOKUP(J9205,'Chuyển Mã'!$B$3:$C$9,2,0),"")</f>
        <v/>
      </c>
      <c r="AE9205" s="7">
        <f t="shared" si="977"/>
        <v>0</v>
      </c>
      <c r="AF9205" s="7">
        <f t="shared" si="978"/>
        <v>0</v>
      </c>
    </row>
    <row r="9206" spans="30:32" x14ac:dyDescent="0.25">
      <c r="AD9206" s="7" t="str">
        <f>IFERROR(VLOOKUP(J9206,'Chuyển Mã'!$B$3:$C$9,2,0),"")</f>
        <v/>
      </c>
      <c r="AE9206" s="7">
        <f t="shared" si="977"/>
        <v>0</v>
      </c>
      <c r="AF9206" s="7">
        <f t="shared" si="978"/>
        <v>0</v>
      </c>
    </row>
    <row r="9207" spans="30:32" x14ac:dyDescent="0.25">
      <c r="AD9207" s="7" t="str">
        <f>IFERROR(VLOOKUP(J9207,'Chuyển Mã'!$B$3:$C$9,2,0),"")</f>
        <v/>
      </c>
      <c r="AE9207" s="7">
        <f t="shared" si="977"/>
        <v>0</v>
      </c>
      <c r="AF9207" s="7">
        <f t="shared" si="978"/>
        <v>0</v>
      </c>
    </row>
    <row r="9208" spans="30:32" x14ac:dyDescent="0.25">
      <c r="AD9208" s="7" t="str">
        <f>IFERROR(VLOOKUP(J9208,'Chuyển Mã'!$B$3:$C$9,2,0),"")</f>
        <v/>
      </c>
      <c r="AE9208" s="7">
        <f t="shared" si="977"/>
        <v>0</v>
      </c>
      <c r="AF9208" s="7">
        <f t="shared" si="978"/>
        <v>0</v>
      </c>
    </row>
    <row r="9209" spans="30:32" x14ac:dyDescent="0.25">
      <c r="AD9209" s="7" t="str">
        <f>IFERROR(VLOOKUP(J9209,'Chuyển Mã'!$B$3:$C$9,2,0),"")</f>
        <v/>
      </c>
      <c r="AE9209" s="7">
        <f t="shared" si="977"/>
        <v>0</v>
      </c>
      <c r="AF9209" s="7">
        <f t="shared" si="978"/>
        <v>0</v>
      </c>
    </row>
    <row r="9210" spans="30:32" x14ac:dyDescent="0.25">
      <c r="AD9210" s="7" t="str">
        <f>IFERROR(VLOOKUP(J9210,'Chuyển Mã'!$B$3:$C$9,2,0),"")</f>
        <v/>
      </c>
      <c r="AE9210" s="7">
        <f t="shared" si="977"/>
        <v>0</v>
      </c>
      <c r="AF9210" s="7">
        <f t="shared" si="978"/>
        <v>0</v>
      </c>
    </row>
    <row r="9211" spans="30:32" x14ac:dyDescent="0.25">
      <c r="AD9211" s="7" t="str">
        <f>IFERROR(VLOOKUP(J9211,'Chuyển Mã'!$B$3:$C$9,2,0),"")</f>
        <v/>
      </c>
      <c r="AE9211" s="7">
        <f t="shared" si="977"/>
        <v>0</v>
      </c>
      <c r="AF9211" s="7">
        <f t="shared" si="978"/>
        <v>0</v>
      </c>
    </row>
    <row r="9212" spans="30:32" x14ac:dyDescent="0.25">
      <c r="AD9212" s="7" t="str">
        <f>IFERROR(VLOOKUP(J9212,'Chuyển Mã'!$B$3:$C$9,2,0),"")</f>
        <v/>
      </c>
      <c r="AE9212" s="7">
        <f t="shared" si="977"/>
        <v>0</v>
      </c>
      <c r="AF9212" s="7">
        <f t="shared" si="978"/>
        <v>0</v>
      </c>
    </row>
    <row r="9213" spans="30:32" x14ac:dyDescent="0.25">
      <c r="AD9213" s="7" t="str">
        <f>IFERROR(VLOOKUP(J9213,'Chuyển Mã'!$B$3:$C$9,2,0),"")</f>
        <v/>
      </c>
      <c r="AE9213" s="7">
        <f t="shared" si="977"/>
        <v>0</v>
      </c>
      <c r="AF9213" s="7">
        <f t="shared" si="978"/>
        <v>0</v>
      </c>
    </row>
    <row r="9214" spans="30:32" x14ac:dyDescent="0.25">
      <c r="AD9214" s="7" t="str">
        <f>IFERROR(VLOOKUP(J9214,'Chuyển Mã'!$B$3:$C$9,2,0),"")</f>
        <v/>
      </c>
      <c r="AE9214" s="7">
        <f t="shared" si="977"/>
        <v>0</v>
      </c>
      <c r="AF9214" s="7">
        <f t="shared" si="978"/>
        <v>0</v>
      </c>
    </row>
    <row r="9215" spans="30:32" x14ac:dyDescent="0.25">
      <c r="AD9215" s="7" t="str">
        <f>IFERROR(VLOOKUP(J9215,'Chuyển Mã'!$B$3:$C$9,2,0),"")</f>
        <v/>
      </c>
      <c r="AE9215" s="7">
        <f t="shared" si="977"/>
        <v>0</v>
      </c>
      <c r="AF9215" s="7">
        <f t="shared" si="978"/>
        <v>0</v>
      </c>
    </row>
    <row r="9216" spans="30:32" x14ac:dyDescent="0.25">
      <c r="AD9216" s="7" t="str">
        <f>IFERROR(VLOOKUP(J9216,'Chuyển Mã'!$B$3:$C$9,2,0),"")</f>
        <v/>
      </c>
      <c r="AE9216" s="7">
        <f t="shared" si="977"/>
        <v>0</v>
      </c>
      <c r="AF9216" s="7">
        <f t="shared" si="978"/>
        <v>0</v>
      </c>
    </row>
    <row r="9217" spans="30:32" x14ac:dyDescent="0.25">
      <c r="AD9217" s="7" t="str">
        <f>IFERROR(VLOOKUP(J9217,'Chuyển Mã'!$B$3:$C$9,2,0),"")</f>
        <v/>
      </c>
      <c r="AE9217" s="7">
        <f t="shared" si="977"/>
        <v>0</v>
      </c>
      <c r="AF9217" s="7">
        <f t="shared" si="978"/>
        <v>0</v>
      </c>
    </row>
    <row r="9218" spans="30:32" x14ac:dyDescent="0.25">
      <c r="AD9218" s="7" t="str">
        <f>IFERROR(VLOOKUP(J9218,'Chuyển Mã'!$B$3:$C$9,2,0),"")</f>
        <v/>
      </c>
      <c r="AE9218" s="7">
        <f t="shared" si="977"/>
        <v>0</v>
      </c>
      <c r="AF9218" s="7">
        <f t="shared" si="978"/>
        <v>0</v>
      </c>
    </row>
    <row r="9219" spans="30:32" x14ac:dyDescent="0.25">
      <c r="AD9219" s="7" t="str">
        <f>IFERROR(VLOOKUP(J9219,'Chuyển Mã'!$B$3:$C$9,2,0),"")</f>
        <v/>
      </c>
      <c r="AE9219" s="7">
        <f t="shared" ref="AE9219:AE9282" si="979">IFERROR(L9219,"")</f>
        <v>0</v>
      </c>
      <c r="AF9219" s="7">
        <f t="shared" ref="AF9219:AF9282" si="980">R9219</f>
        <v>0</v>
      </c>
    </row>
    <row r="9220" spans="30:32" x14ac:dyDescent="0.25">
      <c r="AD9220" s="7" t="str">
        <f>IFERROR(VLOOKUP(J9220,'Chuyển Mã'!$B$3:$C$9,2,0),"")</f>
        <v/>
      </c>
      <c r="AE9220" s="7">
        <f t="shared" si="979"/>
        <v>0</v>
      </c>
      <c r="AF9220" s="7">
        <f t="shared" si="980"/>
        <v>0</v>
      </c>
    </row>
    <row r="9221" spans="30:32" x14ac:dyDescent="0.25">
      <c r="AD9221" s="7" t="str">
        <f>IFERROR(VLOOKUP(J9221,'Chuyển Mã'!$B$3:$C$9,2,0),"")</f>
        <v/>
      </c>
      <c r="AE9221" s="7">
        <f t="shared" si="979"/>
        <v>0</v>
      </c>
      <c r="AF9221" s="7">
        <f t="shared" si="980"/>
        <v>0</v>
      </c>
    </row>
    <row r="9222" spans="30:32" x14ac:dyDescent="0.25">
      <c r="AD9222" s="7" t="str">
        <f>IFERROR(VLOOKUP(J9222,'Chuyển Mã'!$B$3:$C$9,2,0),"")</f>
        <v/>
      </c>
      <c r="AE9222" s="7">
        <f t="shared" si="979"/>
        <v>0</v>
      </c>
      <c r="AF9222" s="7">
        <f t="shared" si="980"/>
        <v>0</v>
      </c>
    </row>
    <row r="9223" spans="30:32" x14ac:dyDescent="0.25">
      <c r="AD9223" s="7" t="str">
        <f>IFERROR(VLOOKUP(J9223,'Chuyển Mã'!$B$3:$C$9,2,0),"")</f>
        <v/>
      </c>
      <c r="AE9223" s="7">
        <f t="shared" si="979"/>
        <v>0</v>
      </c>
      <c r="AF9223" s="7">
        <f t="shared" si="980"/>
        <v>0</v>
      </c>
    </row>
    <row r="9224" spans="30:32" x14ac:dyDescent="0.25">
      <c r="AD9224" s="7" t="str">
        <f>IFERROR(VLOOKUP(J9224,'Chuyển Mã'!$B$3:$C$9,2,0),"")</f>
        <v/>
      </c>
      <c r="AE9224" s="7">
        <f t="shared" si="979"/>
        <v>0</v>
      </c>
      <c r="AF9224" s="7">
        <f t="shared" si="980"/>
        <v>0</v>
      </c>
    </row>
    <row r="9225" spans="30:32" x14ac:dyDescent="0.25">
      <c r="AD9225" s="7" t="str">
        <f>IFERROR(VLOOKUP(J9225,'Chuyển Mã'!$B$3:$C$9,2,0),"")</f>
        <v/>
      </c>
      <c r="AE9225" s="7">
        <f t="shared" si="979"/>
        <v>0</v>
      </c>
      <c r="AF9225" s="7">
        <f t="shared" si="980"/>
        <v>0</v>
      </c>
    </row>
    <row r="9226" spans="30:32" x14ac:dyDescent="0.25">
      <c r="AD9226" s="7" t="str">
        <f>IFERROR(VLOOKUP(J9226,'Chuyển Mã'!$B$3:$C$9,2,0),"")</f>
        <v/>
      </c>
      <c r="AE9226" s="7">
        <f t="shared" si="979"/>
        <v>0</v>
      </c>
      <c r="AF9226" s="7">
        <f t="shared" si="980"/>
        <v>0</v>
      </c>
    </row>
    <row r="9227" spans="30:32" x14ac:dyDescent="0.25">
      <c r="AD9227" s="7" t="str">
        <f>IFERROR(VLOOKUP(J9227,'Chuyển Mã'!$B$3:$C$9,2,0),"")</f>
        <v/>
      </c>
      <c r="AE9227" s="7">
        <f t="shared" si="979"/>
        <v>0</v>
      </c>
      <c r="AF9227" s="7">
        <f t="shared" si="980"/>
        <v>0</v>
      </c>
    </row>
    <row r="9228" spans="30:32" x14ac:dyDescent="0.25">
      <c r="AD9228" s="7" t="str">
        <f>IFERROR(VLOOKUP(J9228,'Chuyển Mã'!$B$3:$C$9,2,0),"")</f>
        <v/>
      </c>
      <c r="AE9228" s="7">
        <f t="shared" si="979"/>
        <v>0</v>
      </c>
      <c r="AF9228" s="7">
        <f t="shared" si="980"/>
        <v>0</v>
      </c>
    </row>
    <row r="9229" spans="30:32" x14ac:dyDescent="0.25">
      <c r="AD9229" s="7" t="str">
        <f>IFERROR(VLOOKUP(J9229,'Chuyển Mã'!$B$3:$C$9,2,0),"")</f>
        <v/>
      </c>
      <c r="AE9229" s="7">
        <f t="shared" si="979"/>
        <v>0</v>
      </c>
      <c r="AF9229" s="7">
        <f t="shared" si="980"/>
        <v>0</v>
      </c>
    </row>
    <row r="9230" spans="30:32" x14ac:dyDescent="0.25">
      <c r="AD9230" s="7" t="str">
        <f>IFERROR(VLOOKUP(J9230,'Chuyển Mã'!$B$3:$C$9,2,0),"")</f>
        <v/>
      </c>
      <c r="AE9230" s="7">
        <f t="shared" si="979"/>
        <v>0</v>
      </c>
      <c r="AF9230" s="7">
        <f t="shared" si="980"/>
        <v>0</v>
      </c>
    </row>
    <row r="9231" spans="30:32" x14ac:dyDescent="0.25">
      <c r="AD9231" s="7" t="str">
        <f>IFERROR(VLOOKUP(J9231,'Chuyển Mã'!$B$3:$C$9,2,0),"")</f>
        <v/>
      </c>
      <c r="AE9231" s="7">
        <f t="shared" si="979"/>
        <v>0</v>
      </c>
      <c r="AF9231" s="7">
        <f t="shared" si="980"/>
        <v>0</v>
      </c>
    </row>
    <row r="9232" spans="30:32" x14ac:dyDescent="0.25">
      <c r="AD9232" s="7" t="str">
        <f>IFERROR(VLOOKUP(J9232,'Chuyển Mã'!$B$3:$C$9,2,0),"")</f>
        <v/>
      </c>
      <c r="AE9232" s="7">
        <f t="shared" si="979"/>
        <v>0</v>
      </c>
      <c r="AF9232" s="7">
        <f t="shared" si="980"/>
        <v>0</v>
      </c>
    </row>
    <row r="9233" spans="30:32" x14ac:dyDescent="0.25">
      <c r="AD9233" s="7" t="str">
        <f>IFERROR(VLOOKUP(J9233,'Chuyển Mã'!$B$3:$C$9,2,0),"")</f>
        <v/>
      </c>
      <c r="AE9233" s="7">
        <f t="shared" si="979"/>
        <v>0</v>
      </c>
      <c r="AF9233" s="7">
        <f t="shared" si="980"/>
        <v>0</v>
      </c>
    </row>
    <row r="9234" spans="30:32" x14ac:dyDescent="0.25">
      <c r="AD9234" s="7" t="str">
        <f>IFERROR(VLOOKUP(J9234,'Chuyển Mã'!$B$3:$C$9,2,0),"")</f>
        <v/>
      </c>
      <c r="AE9234" s="7">
        <f t="shared" si="979"/>
        <v>0</v>
      </c>
      <c r="AF9234" s="7">
        <f t="shared" si="980"/>
        <v>0</v>
      </c>
    </row>
    <row r="9235" spans="30:32" x14ac:dyDescent="0.25">
      <c r="AD9235" s="7" t="str">
        <f>IFERROR(VLOOKUP(J9235,'Chuyển Mã'!$B$3:$C$9,2,0),"")</f>
        <v/>
      </c>
      <c r="AE9235" s="7">
        <f t="shared" si="979"/>
        <v>0</v>
      </c>
      <c r="AF9235" s="7">
        <f t="shared" si="980"/>
        <v>0</v>
      </c>
    </row>
    <row r="9236" spans="30:32" x14ac:dyDescent="0.25">
      <c r="AD9236" s="7" t="str">
        <f>IFERROR(VLOOKUP(J9236,'Chuyển Mã'!$B$3:$C$9,2,0),"")</f>
        <v/>
      </c>
      <c r="AE9236" s="7">
        <f t="shared" si="979"/>
        <v>0</v>
      </c>
      <c r="AF9236" s="7">
        <f t="shared" si="980"/>
        <v>0</v>
      </c>
    </row>
    <row r="9237" spans="30:32" x14ac:dyDescent="0.25">
      <c r="AD9237" s="7" t="str">
        <f>IFERROR(VLOOKUP(J9237,'Chuyển Mã'!$B$3:$C$9,2,0),"")</f>
        <v/>
      </c>
      <c r="AE9237" s="7">
        <f t="shared" si="979"/>
        <v>0</v>
      </c>
      <c r="AF9237" s="7">
        <f t="shared" si="980"/>
        <v>0</v>
      </c>
    </row>
    <row r="9238" spans="30:32" x14ac:dyDescent="0.25">
      <c r="AD9238" s="7" t="str">
        <f>IFERROR(VLOOKUP(J9238,'Chuyển Mã'!$B$3:$C$9,2,0),"")</f>
        <v/>
      </c>
      <c r="AE9238" s="7">
        <f t="shared" si="979"/>
        <v>0</v>
      </c>
      <c r="AF9238" s="7">
        <f t="shared" si="980"/>
        <v>0</v>
      </c>
    </row>
    <row r="9239" spans="30:32" x14ac:dyDescent="0.25">
      <c r="AD9239" s="7" t="str">
        <f>IFERROR(VLOOKUP(J9239,'Chuyển Mã'!$B$3:$C$9,2,0),"")</f>
        <v/>
      </c>
      <c r="AE9239" s="7">
        <f t="shared" si="979"/>
        <v>0</v>
      </c>
      <c r="AF9239" s="7">
        <f t="shared" si="980"/>
        <v>0</v>
      </c>
    </row>
    <row r="9240" spans="30:32" x14ac:dyDescent="0.25">
      <c r="AD9240" s="7" t="str">
        <f>IFERROR(VLOOKUP(J9240,'Chuyển Mã'!$B$3:$C$9,2,0),"")</f>
        <v/>
      </c>
      <c r="AE9240" s="7">
        <f t="shared" si="979"/>
        <v>0</v>
      </c>
      <c r="AF9240" s="7">
        <f t="shared" si="980"/>
        <v>0</v>
      </c>
    </row>
    <row r="9241" spans="30:32" x14ac:dyDescent="0.25">
      <c r="AD9241" s="7" t="str">
        <f>IFERROR(VLOOKUP(J9241,'Chuyển Mã'!$B$3:$C$9,2,0),"")</f>
        <v/>
      </c>
      <c r="AE9241" s="7">
        <f t="shared" si="979"/>
        <v>0</v>
      </c>
      <c r="AF9241" s="7">
        <f t="shared" si="980"/>
        <v>0</v>
      </c>
    </row>
    <row r="9242" spans="30:32" x14ac:dyDescent="0.25">
      <c r="AD9242" s="7" t="str">
        <f>IFERROR(VLOOKUP(J9242,'Chuyển Mã'!$B$3:$C$9,2,0),"")</f>
        <v/>
      </c>
      <c r="AE9242" s="7">
        <f t="shared" si="979"/>
        <v>0</v>
      </c>
      <c r="AF9242" s="7">
        <f t="shared" si="980"/>
        <v>0</v>
      </c>
    </row>
    <row r="9243" spans="30:32" x14ac:dyDescent="0.25">
      <c r="AD9243" s="7" t="str">
        <f>IFERROR(VLOOKUP(J9243,'Chuyển Mã'!$B$3:$C$9,2,0),"")</f>
        <v/>
      </c>
      <c r="AE9243" s="7">
        <f t="shared" si="979"/>
        <v>0</v>
      </c>
      <c r="AF9243" s="7">
        <f t="shared" si="980"/>
        <v>0</v>
      </c>
    </row>
    <row r="9244" spans="30:32" x14ac:dyDescent="0.25">
      <c r="AD9244" s="7" t="str">
        <f>IFERROR(VLOOKUP(J9244,'Chuyển Mã'!$B$3:$C$9,2,0),"")</f>
        <v/>
      </c>
      <c r="AE9244" s="7">
        <f t="shared" si="979"/>
        <v>0</v>
      </c>
      <c r="AF9244" s="7">
        <f t="shared" si="980"/>
        <v>0</v>
      </c>
    </row>
    <row r="9245" spans="30:32" x14ac:dyDescent="0.25">
      <c r="AD9245" s="7" t="str">
        <f>IFERROR(VLOOKUP(J9245,'Chuyển Mã'!$B$3:$C$9,2,0),"")</f>
        <v/>
      </c>
      <c r="AE9245" s="7">
        <f t="shared" si="979"/>
        <v>0</v>
      </c>
      <c r="AF9245" s="7">
        <f t="shared" si="980"/>
        <v>0</v>
      </c>
    </row>
    <row r="9246" spans="30:32" x14ac:dyDescent="0.25">
      <c r="AD9246" s="7" t="str">
        <f>IFERROR(VLOOKUP(J9246,'Chuyển Mã'!$B$3:$C$9,2,0),"")</f>
        <v/>
      </c>
      <c r="AE9246" s="7">
        <f t="shared" si="979"/>
        <v>0</v>
      </c>
      <c r="AF9246" s="7">
        <f t="shared" si="980"/>
        <v>0</v>
      </c>
    </row>
    <row r="9247" spans="30:32" x14ac:dyDescent="0.25">
      <c r="AD9247" s="7" t="str">
        <f>IFERROR(VLOOKUP(J9247,'Chuyển Mã'!$B$3:$C$9,2,0),"")</f>
        <v/>
      </c>
      <c r="AE9247" s="7">
        <f t="shared" si="979"/>
        <v>0</v>
      </c>
      <c r="AF9247" s="7">
        <f t="shared" si="980"/>
        <v>0</v>
      </c>
    </row>
    <row r="9248" spans="30:32" x14ac:dyDescent="0.25">
      <c r="AD9248" s="7" t="str">
        <f>IFERROR(VLOOKUP(J9248,'Chuyển Mã'!$B$3:$C$9,2,0),"")</f>
        <v/>
      </c>
      <c r="AE9248" s="7">
        <f t="shared" si="979"/>
        <v>0</v>
      </c>
      <c r="AF9248" s="7">
        <f t="shared" si="980"/>
        <v>0</v>
      </c>
    </row>
    <row r="9249" spans="30:32" x14ac:dyDescent="0.25">
      <c r="AD9249" s="7" t="str">
        <f>IFERROR(VLOOKUP(J9249,'Chuyển Mã'!$B$3:$C$9,2,0),"")</f>
        <v/>
      </c>
      <c r="AE9249" s="7">
        <f t="shared" si="979"/>
        <v>0</v>
      </c>
      <c r="AF9249" s="7">
        <f t="shared" si="980"/>
        <v>0</v>
      </c>
    </row>
    <row r="9250" spans="30:32" x14ac:dyDescent="0.25">
      <c r="AD9250" s="7" t="str">
        <f>IFERROR(VLOOKUP(J9250,'Chuyển Mã'!$B$3:$C$9,2,0),"")</f>
        <v/>
      </c>
      <c r="AE9250" s="7">
        <f t="shared" si="979"/>
        <v>0</v>
      </c>
      <c r="AF9250" s="7">
        <f t="shared" si="980"/>
        <v>0</v>
      </c>
    </row>
    <row r="9251" spans="30:32" x14ac:dyDescent="0.25">
      <c r="AD9251" s="7" t="str">
        <f>IFERROR(VLOOKUP(J9251,'Chuyển Mã'!$B$3:$C$9,2,0),"")</f>
        <v/>
      </c>
      <c r="AE9251" s="7">
        <f t="shared" si="979"/>
        <v>0</v>
      </c>
      <c r="AF9251" s="7">
        <f t="shared" si="980"/>
        <v>0</v>
      </c>
    </row>
    <row r="9252" spans="30:32" x14ac:dyDescent="0.25">
      <c r="AD9252" s="7" t="str">
        <f>IFERROR(VLOOKUP(J9252,'Chuyển Mã'!$B$3:$C$9,2,0),"")</f>
        <v/>
      </c>
      <c r="AE9252" s="7">
        <f t="shared" si="979"/>
        <v>0</v>
      </c>
      <c r="AF9252" s="7">
        <f t="shared" si="980"/>
        <v>0</v>
      </c>
    </row>
    <row r="9253" spans="30:32" x14ac:dyDescent="0.25">
      <c r="AD9253" s="7" t="str">
        <f>IFERROR(VLOOKUP(J9253,'Chuyển Mã'!$B$3:$C$9,2,0),"")</f>
        <v/>
      </c>
      <c r="AE9253" s="7">
        <f t="shared" si="979"/>
        <v>0</v>
      </c>
      <c r="AF9253" s="7">
        <f t="shared" si="980"/>
        <v>0</v>
      </c>
    </row>
    <row r="9254" spans="30:32" x14ac:dyDescent="0.25">
      <c r="AD9254" s="7" t="str">
        <f>IFERROR(VLOOKUP(J9254,'Chuyển Mã'!$B$3:$C$9,2,0),"")</f>
        <v/>
      </c>
      <c r="AE9254" s="7">
        <f t="shared" si="979"/>
        <v>0</v>
      </c>
      <c r="AF9254" s="7">
        <f t="shared" si="980"/>
        <v>0</v>
      </c>
    </row>
    <row r="9255" spans="30:32" x14ac:dyDescent="0.25">
      <c r="AD9255" s="7" t="str">
        <f>IFERROR(VLOOKUP(J9255,'Chuyển Mã'!$B$3:$C$9,2,0),"")</f>
        <v/>
      </c>
      <c r="AE9255" s="7">
        <f t="shared" si="979"/>
        <v>0</v>
      </c>
      <c r="AF9255" s="7">
        <f t="shared" si="980"/>
        <v>0</v>
      </c>
    </row>
    <row r="9256" spans="30:32" x14ac:dyDescent="0.25">
      <c r="AD9256" s="7" t="str">
        <f>IFERROR(VLOOKUP(J9256,'Chuyển Mã'!$B$3:$C$9,2,0),"")</f>
        <v/>
      </c>
      <c r="AE9256" s="7">
        <f t="shared" si="979"/>
        <v>0</v>
      </c>
      <c r="AF9256" s="7">
        <f t="shared" si="980"/>
        <v>0</v>
      </c>
    </row>
    <row r="9257" spans="30:32" x14ac:dyDescent="0.25">
      <c r="AD9257" s="7" t="str">
        <f>IFERROR(VLOOKUP(J9257,'Chuyển Mã'!$B$3:$C$9,2,0),"")</f>
        <v/>
      </c>
      <c r="AE9257" s="7">
        <f t="shared" si="979"/>
        <v>0</v>
      </c>
      <c r="AF9257" s="7">
        <f t="shared" si="980"/>
        <v>0</v>
      </c>
    </row>
    <row r="9258" spans="30:32" x14ac:dyDescent="0.25">
      <c r="AD9258" s="7" t="str">
        <f>IFERROR(VLOOKUP(J9258,'Chuyển Mã'!$B$3:$C$9,2,0),"")</f>
        <v/>
      </c>
      <c r="AE9258" s="7">
        <f t="shared" si="979"/>
        <v>0</v>
      </c>
      <c r="AF9258" s="7">
        <f t="shared" si="980"/>
        <v>0</v>
      </c>
    </row>
    <row r="9259" spans="30:32" x14ac:dyDescent="0.25">
      <c r="AD9259" s="7" t="str">
        <f>IFERROR(VLOOKUP(J9259,'Chuyển Mã'!$B$3:$C$9,2,0),"")</f>
        <v/>
      </c>
      <c r="AE9259" s="7">
        <f t="shared" si="979"/>
        <v>0</v>
      </c>
      <c r="AF9259" s="7">
        <f t="shared" si="980"/>
        <v>0</v>
      </c>
    </row>
    <row r="9260" spans="30:32" x14ac:dyDescent="0.25">
      <c r="AD9260" s="7" t="str">
        <f>IFERROR(VLOOKUP(J9260,'Chuyển Mã'!$B$3:$C$9,2,0),"")</f>
        <v/>
      </c>
      <c r="AE9260" s="7">
        <f t="shared" si="979"/>
        <v>0</v>
      </c>
      <c r="AF9260" s="7">
        <f t="shared" si="980"/>
        <v>0</v>
      </c>
    </row>
    <row r="9261" spans="30:32" x14ac:dyDescent="0.25">
      <c r="AD9261" s="7" t="str">
        <f>IFERROR(VLOOKUP(J9261,'Chuyển Mã'!$B$3:$C$9,2,0),"")</f>
        <v/>
      </c>
      <c r="AE9261" s="7">
        <f t="shared" si="979"/>
        <v>0</v>
      </c>
      <c r="AF9261" s="7">
        <f t="shared" si="980"/>
        <v>0</v>
      </c>
    </row>
    <row r="9262" spans="30:32" x14ac:dyDescent="0.25">
      <c r="AD9262" s="7" t="str">
        <f>IFERROR(VLOOKUP(J9262,'Chuyển Mã'!$B$3:$C$9,2,0),"")</f>
        <v/>
      </c>
      <c r="AE9262" s="7">
        <f t="shared" si="979"/>
        <v>0</v>
      </c>
      <c r="AF9262" s="7">
        <f t="shared" si="980"/>
        <v>0</v>
      </c>
    </row>
    <row r="9263" spans="30:32" x14ac:dyDescent="0.25">
      <c r="AD9263" s="7" t="str">
        <f>IFERROR(VLOOKUP(J9263,'Chuyển Mã'!$B$3:$C$9,2,0),"")</f>
        <v/>
      </c>
      <c r="AE9263" s="7">
        <f t="shared" si="979"/>
        <v>0</v>
      </c>
      <c r="AF9263" s="7">
        <f t="shared" si="980"/>
        <v>0</v>
      </c>
    </row>
    <row r="9264" spans="30:32" x14ac:dyDescent="0.25">
      <c r="AD9264" s="7" t="str">
        <f>IFERROR(VLOOKUP(J9264,'Chuyển Mã'!$B$3:$C$9,2,0),"")</f>
        <v/>
      </c>
      <c r="AE9264" s="7">
        <f t="shared" si="979"/>
        <v>0</v>
      </c>
      <c r="AF9264" s="7">
        <f t="shared" si="980"/>
        <v>0</v>
      </c>
    </row>
    <row r="9265" spans="30:32" x14ac:dyDescent="0.25">
      <c r="AD9265" s="7" t="str">
        <f>IFERROR(VLOOKUP(J9265,'Chuyển Mã'!$B$3:$C$9,2,0),"")</f>
        <v/>
      </c>
      <c r="AE9265" s="7">
        <f t="shared" si="979"/>
        <v>0</v>
      </c>
      <c r="AF9265" s="7">
        <f t="shared" si="980"/>
        <v>0</v>
      </c>
    </row>
    <row r="9266" spans="30:32" x14ac:dyDescent="0.25">
      <c r="AD9266" s="7" t="str">
        <f>IFERROR(VLOOKUP(J9266,'Chuyển Mã'!$B$3:$C$9,2,0),"")</f>
        <v/>
      </c>
      <c r="AE9266" s="7">
        <f t="shared" si="979"/>
        <v>0</v>
      </c>
      <c r="AF9266" s="7">
        <f t="shared" si="980"/>
        <v>0</v>
      </c>
    </row>
    <row r="9267" spans="30:32" x14ac:dyDescent="0.25">
      <c r="AD9267" s="7" t="str">
        <f>IFERROR(VLOOKUP(J9267,'Chuyển Mã'!$B$3:$C$9,2,0),"")</f>
        <v/>
      </c>
      <c r="AE9267" s="7">
        <f t="shared" si="979"/>
        <v>0</v>
      </c>
      <c r="AF9267" s="7">
        <f t="shared" si="980"/>
        <v>0</v>
      </c>
    </row>
    <row r="9268" spans="30:32" x14ac:dyDescent="0.25">
      <c r="AD9268" s="7" t="str">
        <f>IFERROR(VLOOKUP(J9268,'Chuyển Mã'!$B$3:$C$9,2,0),"")</f>
        <v/>
      </c>
      <c r="AE9268" s="7">
        <f t="shared" si="979"/>
        <v>0</v>
      </c>
      <c r="AF9268" s="7">
        <f t="shared" si="980"/>
        <v>0</v>
      </c>
    </row>
    <row r="9269" spans="30:32" x14ac:dyDescent="0.25">
      <c r="AD9269" s="7" t="str">
        <f>IFERROR(VLOOKUP(J9269,'Chuyển Mã'!$B$3:$C$9,2,0),"")</f>
        <v/>
      </c>
      <c r="AE9269" s="7">
        <f t="shared" si="979"/>
        <v>0</v>
      </c>
      <c r="AF9269" s="7">
        <f t="shared" si="980"/>
        <v>0</v>
      </c>
    </row>
    <row r="9270" spans="30:32" x14ac:dyDescent="0.25">
      <c r="AD9270" s="7" t="str">
        <f>IFERROR(VLOOKUP(J9270,'Chuyển Mã'!$B$3:$C$9,2,0),"")</f>
        <v/>
      </c>
      <c r="AE9270" s="7">
        <f t="shared" si="979"/>
        <v>0</v>
      </c>
      <c r="AF9270" s="7">
        <f t="shared" si="980"/>
        <v>0</v>
      </c>
    </row>
    <row r="9271" spans="30:32" x14ac:dyDescent="0.25">
      <c r="AD9271" s="7" t="str">
        <f>IFERROR(VLOOKUP(J9271,'Chuyển Mã'!$B$3:$C$9,2,0),"")</f>
        <v/>
      </c>
      <c r="AE9271" s="7">
        <f t="shared" si="979"/>
        <v>0</v>
      </c>
      <c r="AF9271" s="7">
        <f t="shared" si="980"/>
        <v>0</v>
      </c>
    </row>
    <row r="9272" spans="30:32" x14ac:dyDescent="0.25">
      <c r="AD9272" s="7" t="str">
        <f>IFERROR(VLOOKUP(J9272,'Chuyển Mã'!$B$3:$C$9,2,0),"")</f>
        <v/>
      </c>
      <c r="AE9272" s="7">
        <f t="shared" si="979"/>
        <v>0</v>
      </c>
      <c r="AF9272" s="7">
        <f t="shared" si="980"/>
        <v>0</v>
      </c>
    </row>
    <row r="9273" spans="30:32" x14ac:dyDescent="0.25">
      <c r="AD9273" s="7" t="str">
        <f>IFERROR(VLOOKUP(J9273,'Chuyển Mã'!$B$3:$C$9,2,0),"")</f>
        <v/>
      </c>
      <c r="AE9273" s="7">
        <f t="shared" si="979"/>
        <v>0</v>
      </c>
      <c r="AF9273" s="7">
        <f t="shared" si="980"/>
        <v>0</v>
      </c>
    </row>
    <row r="9274" spans="30:32" x14ac:dyDescent="0.25">
      <c r="AD9274" s="7" t="str">
        <f>IFERROR(VLOOKUP(J9274,'Chuyển Mã'!$B$3:$C$9,2,0),"")</f>
        <v/>
      </c>
      <c r="AE9274" s="7">
        <f t="shared" si="979"/>
        <v>0</v>
      </c>
      <c r="AF9274" s="7">
        <f t="shared" si="980"/>
        <v>0</v>
      </c>
    </row>
    <row r="9275" spans="30:32" x14ac:dyDescent="0.25">
      <c r="AD9275" s="7" t="str">
        <f>IFERROR(VLOOKUP(J9275,'Chuyển Mã'!$B$3:$C$9,2,0),"")</f>
        <v/>
      </c>
      <c r="AE9275" s="7">
        <f t="shared" si="979"/>
        <v>0</v>
      </c>
      <c r="AF9275" s="7">
        <f t="shared" si="980"/>
        <v>0</v>
      </c>
    </row>
    <row r="9276" spans="30:32" x14ac:dyDescent="0.25">
      <c r="AD9276" s="7" t="str">
        <f>IFERROR(VLOOKUP(J9276,'Chuyển Mã'!$B$3:$C$9,2,0),"")</f>
        <v/>
      </c>
      <c r="AE9276" s="7">
        <f t="shared" si="979"/>
        <v>0</v>
      </c>
      <c r="AF9276" s="7">
        <f t="shared" si="980"/>
        <v>0</v>
      </c>
    </row>
    <row r="9277" spans="30:32" x14ac:dyDescent="0.25">
      <c r="AD9277" s="7" t="str">
        <f>IFERROR(VLOOKUP(J9277,'Chuyển Mã'!$B$3:$C$9,2,0),"")</f>
        <v/>
      </c>
      <c r="AE9277" s="7">
        <f t="shared" si="979"/>
        <v>0</v>
      </c>
      <c r="AF9277" s="7">
        <f t="shared" si="980"/>
        <v>0</v>
      </c>
    </row>
    <row r="9278" spans="30:32" x14ac:dyDescent="0.25">
      <c r="AD9278" s="7" t="str">
        <f>IFERROR(VLOOKUP(J9278,'Chuyển Mã'!$B$3:$C$9,2,0),"")</f>
        <v/>
      </c>
      <c r="AE9278" s="7">
        <f t="shared" si="979"/>
        <v>0</v>
      </c>
      <c r="AF9278" s="7">
        <f t="shared" si="980"/>
        <v>0</v>
      </c>
    </row>
    <row r="9279" spans="30:32" x14ac:dyDescent="0.25">
      <c r="AD9279" s="7" t="str">
        <f>IFERROR(VLOOKUP(J9279,'Chuyển Mã'!$B$3:$C$9,2,0),"")</f>
        <v/>
      </c>
      <c r="AE9279" s="7">
        <f t="shared" si="979"/>
        <v>0</v>
      </c>
      <c r="AF9279" s="7">
        <f t="shared" si="980"/>
        <v>0</v>
      </c>
    </row>
    <row r="9280" spans="30:32" x14ac:dyDescent="0.25">
      <c r="AD9280" s="7" t="str">
        <f>IFERROR(VLOOKUP(J9280,'Chuyển Mã'!$B$3:$C$9,2,0),"")</f>
        <v/>
      </c>
      <c r="AE9280" s="7">
        <f t="shared" si="979"/>
        <v>0</v>
      </c>
      <c r="AF9280" s="7">
        <f t="shared" si="980"/>
        <v>0</v>
      </c>
    </row>
    <row r="9281" spans="30:32" x14ac:dyDescent="0.25">
      <c r="AD9281" s="7" t="str">
        <f>IFERROR(VLOOKUP(J9281,'Chuyển Mã'!$B$3:$C$9,2,0),"")</f>
        <v/>
      </c>
      <c r="AE9281" s="7">
        <f t="shared" si="979"/>
        <v>0</v>
      </c>
      <c r="AF9281" s="7">
        <f t="shared" si="980"/>
        <v>0</v>
      </c>
    </row>
    <row r="9282" spans="30:32" x14ac:dyDescent="0.25">
      <c r="AD9282" s="7" t="str">
        <f>IFERROR(VLOOKUP(J9282,'Chuyển Mã'!$B$3:$C$9,2,0),"")</f>
        <v/>
      </c>
      <c r="AE9282" s="7">
        <f t="shared" si="979"/>
        <v>0</v>
      </c>
      <c r="AF9282" s="7">
        <f t="shared" si="980"/>
        <v>0</v>
      </c>
    </row>
    <row r="9283" spans="30:32" x14ac:dyDescent="0.25">
      <c r="AD9283" s="7" t="str">
        <f>IFERROR(VLOOKUP(J9283,'Chuyển Mã'!$B$3:$C$9,2,0),"")</f>
        <v/>
      </c>
      <c r="AE9283" s="7">
        <f t="shared" ref="AE9283:AE9346" si="981">IFERROR(L9283,"")</f>
        <v>0</v>
      </c>
      <c r="AF9283" s="7">
        <f t="shared" ref="AF9283:AF9346" si="982">R9283</f>
        <v>0</v>
      </c>
    </row>
    <row r="9284" spans="30:32" x14ac:dyDescent="0.25">
      <c r="AD9284" s="7" t="str">
        <f>IFERROR(VLOOKUP(J9284,'Chuyển Mã'!$B$3:$C$9,2,0),"")</f>
        <v/>
      </c>
      <c r="AE9284" s="7">
        <f t="shared" si="981"/>
        <v>0</v>
      </c>
      <c r="AF9284" s="7">
        <f t="shared" si="982"/>
        <v>0</v>
      </c>
    </row>
    <row r="9285" spans="30:32" x14ac:dyDescent="0.25">
      <c r="AD9285" s="7" t="str">
        <f>IFERROR(VLOOKUP(J9285,'Chuyển Mã'!$B$3:$C$9,2,0),"")</f>
        <v/>
      </c>
      <c r="AE9285" s="7">
        <f t="shared" si="981"/>
        <v>0</v>
      </c>
      <c r="AF9285" s="7">
        <f t="shared" si="982"/>
        <v>0</v>
      </c>
    </row>
    <row r="9286" spans="30:32" x14ac:dyDescent="0.25">
      <c r="AD9286" s="7" t="str">
        <f>IFERROR(VLOOKUP(J9286,'Chuyển Mã'!$B$3:$C$9,2,0),"")</f>
        <v/>
      </c>
      <c r="AE9286" s="7">
        <f t="shared" si="981"/>
        <v>0</v>
      </c>
      <c r="AF9286" s="7">
        <f t="shared" si="982"/>
        <v>0</v>
      </c>
    </row>
    <row r="9287" spans="30:32" x14ac:dyDescent="0.25">
      <c r="AD9287" s="7" t="str">
        <f>IFERROR(VLOOKUP(J9287,'Chuyển Mã'!$B$3:$C$9,2,0),"")</f>
        <v/>
      </c>
      <c r="AE9287" s="7">
        <f t="shared" si="981"/>
        <v>0</v>
      </c>
      <c r="AF9287" s="7">
        <f t="shared" si="982"/>
        <v>0</v>
      </c>
    </row>
    <row r="9288" spans="30:32" x14ac:dyDescent="0.25">
      <c r="AD9288" s="7" t="str">
        <f>IFERROR(VLOOKUP(J9288,'Chuyển Mã'!$B$3:$C$9,2,0),"")</f>
        <v/>
      </c>
      <c r="AE9288" s="7">
        <f t="shared" si="981"/>
        <v>0</v>
      </c>
      <c r="AF9288" s="7">
        <f t="shared" si="982"/>
        <v>0</v>
      </c>
    </row>
    <row r="9289" spans="30:32" x14ac:dyDescent="0.25">
      <c r="AD9289" s="7" t="str">
        <f>IFERROR(VLOOKUP(J9289,'Chuyển Mã'!$B$3:$C$9,2,0),"")</f>
        <v/>
      </c>
      <c r="AE9289" s="7">
        <f t="shared" si="981"/>
        <v>0</v>
      </c>
      <c r="AF9289" s="7">
        <f t="shared" si="982"/>
        <v>0</v>
      </c>
    </row>
    <row r="9290" spans="30:32" x14ac:dyDescent="0.25">
      <c r="AD9290" s="7" t="str">
        <f>IFERROR(VLOOKUP(J9290,'Chuyển Mã'!$B$3:$C$9,2,0),"")</f>
        <v/>
      </c>
      <c r="AE9290" s="7">
        <f t="shared" si="981"/>
        <v>0</v>
      </c>
      <c r="AF9290" s="7">
        <f t="shared" si="982"/>
        <v>0</v>
      </c>
    </row>
    <row r="9291" spans="30:32" x14ac:dyDescent="0.25">
      <c r="AD9291" s="7" t="str">
        <f>IFERROR(VLOOKUP(J9291,'Chuyển Mã'!$B$3:$C$9,2,0),"")</f>
        <v/>
      </c>
      <c r="AE9291" s="7">
        <f t="shared" si="981"/>
        <v>0</v>
      </c>
      <c r="AF9291" s="7">
        <f t="shared" si="982"/>
        <v>0</v>
      </c>
    </row>
    <row r="9292" spans="30:32" x14ac:dyDescent="0.25">
      <c r="AD9292" s="7" t="str">
        <f>IFERROR(VLOOKUP(J9292,'Chuyển Mã'!$B$3:$C$9,2,0),"")</f>
        <v/>
      </c>
      <c r="AE9292" s="7">
        <f t="shared" si="981"/>
        <v>0</v>
      </c>
      <c r="AF9292" s="7">
        <f t="shared" si="982"/>
        <v>0</v>
      </c>
    </row>
    <row r="9293" spans="30:32" x14ac:dyDescent="0.25">
      <c r="AD9293" s="7" t="str">
        <f>IFERROR(VLOOKUP(J9293,'Chuyển Mã'!$B$3:$C$9,2,0),"")</f>
        <v/>
      </c>
      <c r="AE9293" s="7">
        <f t="shared" si="981"/>
        <v>0</v>
      </c>
      <c r="AF9293" s="7">
        <f t="shared" si="982"/>
        <v>0</v>
      </c>
    </row>
    <row r="9294" spans="30:32" x14ac:dyDescent="0.25">
      <c r="AD9294" s="7" t="str">
        <f>IFERROR(VLOOKUP(J9294,'Chuyển Mã'!$B$3:$C$9,2,0),"")</f>
        <v/>
      </c>
      <c r="AE9294" s="7">
        <f t="shared" si="981"/>
        <v>0</v>
      </c>
      <c r="AF9294" s="7">
        <f t="shared" si="982"/>
        <v>0</v>
      </c>
    </row>
    <row r="9295" spans="30:32" x14ac:dyDescent="0.25">
      <c r="AD9295" s="7" t="str">
        <f>IFERROR(VLOOKUP(J9295,'Chuyển Mã'!$B$3:$C$9,2,0),"")</f>
        <v/>
      </c>
      <c r="AE9295" s="7">
        <f t="shared" si="981"/>
        <v>0</v>
      </c>
      <c r="AF9295" s="7">
        <f t="shared" si="982"/>
        <v>0</v>
      </c>
    </row>
    <row r="9296" spans="30:32" x14ac:dyDescent="0.25">
      <c r="AD9296" s="7" t="str">
        <f>IFERROR(VLOOKUP(J9296,'Chuyển Mã'!$B$3:$C$9,2,0),"")</f>
        <v/>
      </c>
      <c r="AE9296" s="7">
        <f t="shared" si="981"/>
        <v>0</v>
      </c>
      <c r="AF9296" s="7">
        <f t="shared" si="982"/>
        <v>0</v>
      </c>
    </row>
    <row r="9297" spans="30:32" x14ac:dyDescent="0.25">
      <c r="AD9297" s="7" t="str">
        <f>IFERROR(VLOOKUP(J9297,'Chuyển Mã'!$B$3:$C$9,2,0),"")</f>
        <v/>
      </c>
      <c r="AE9297" s="7">
        <f t="shared" si="981"/>
        <v>0</v>
      </c>
      <c r="AF9297" s="7">
        <f t="shared" si="982"/>
        <v>0</v>
      </c>
    </row>
    <row r="9298" spans="30:32" x14ac:dyDescent="0.25">
      <c r="AD9298" s="7" t="str">
        <f>IFERROR(VLOOKUP(J9298,'Chuyển Mã'!$B$3:$C$9,2,0),"")</f>
        <v/>
      </c>
      <c r="AE9298" s="7">
        <f t="shared" si="981"/>
        <v>0</v>
      </c>
      <c r="AF9298" s="7">
        <f t="shared" si="982"/>
        <v>0</v>
      </c>
    </row>
    <row r="9299" spans="30:32" x14ac:dyDescent="0.25">
      <c r="AD9299" s="7" t="str">
        <f>IFERROR(VLOOKUP(J9299,'Chuyển Mã'!$B$3:$C$9,2,0),"")</f>
        <v/>
      </c>
      <c r="AE9299" s="7">
        <f t="shared" si="981"/>
        <v>0</v>
      </c>
      <c r="AF9299" s="7">
        <f t="shared" si="982"/>
        <v>0</v>
      </c>
    </row>
    <row r="9300" spans="30:32" x14ac:dyDescent="0.25">
      <c r="AD9300" s="7" t="str">
        <f>IFERROR(VLOOKUP(J9300,'Chuyển Mã'!$B$3:$C$9,2,0),"")</f>
        <v/>
      </c>
      <c r="AE9300" s="7">
        <f t="shared" si="981"/>
        <v>0</v>
      </c>
      <c r="AF9300" s="7">
        <f t="shared" si="982"/>
        <v>0</v>
      </c>
    </row>
    <row r="9301" spans="30:32" x14ac:dyDescent="0.25">
      <c r="AD9301" s="7" t="str">
        <f>IFERROR(VLOOKUP(J9301,'Chuyển Mã'!$B$3:$C$9,2,0),"")</f>
        <v/>
      </c>
      <c r="AE9301" s="7">
        <f t="shared" si="981"/>
        <v>0</v>
      </c>
      <c r="AF9301" s="7">
        <f t="shared" si="982"/>
        <v>0</v>
      </c>
    </row>
    <row r="9302" spans="30:32" x14ac:dyDescent="0.25">
      <c r="AD9302" s="7" t="str">
        <f>IFERROR(VLOOKUP(J9302,'Chuyển Mã'!$B$3:$C$9,2,0),"")</f>
        <v/>
      </c>
      <c r="AE9302" s="7">
        <f t="shared" si="981"/>
        <v>0</v>
      </c>
      <c r="AF9302" s="7">
        <f t="shared" si="982"/>
        <v>0</v>
      </c>
    </row>
    <row r="9303" spans="30:32" x14ac:dyDescent="0.25">
      <c r="AD9303" s="7" t="str">
        <f>IFERROR(VLOOKUP(J9303,'Chuyển Mã'!$B$3:$C$9,2,0),"")</f>
        <v/>
      </c>
      <c r="AE9303" s="7">
        <f t="shared" si="981"/>
        <v>0</v>
      </c>
      <c r="AF9303" s="7">
        <f t="shared" si="982"/>
        <v>0</v>
      </c>
    </row>
    <row r="9304" spans="30:32" x14ac:dyDescent="0.25">
      <c r="AD9304" s="7" t="str">
        <f>IFERROR(VLOOKUP(J9304,'Chuyển Mã'!$B$3:$C$9,2,0),"")</f>
        <v/>
      </c>
      <c r="AE9304" s="7">
        <f t="shared" si="981"/>
        <v>0</v>
      </c>
      <c r="AF9304" s="7">
        <f t="shared" si="982"/>
        <v>0</v>
      </c>
    </row>
    <row r="9305" spans="30:32" x14ac:dyDescent="0.25">
      <c r="AD9305" s="7" t="str">
        <f>IFERROR(VLOOKUP(J9305,'Chuyển Mã'!$B$3:$C$9,2,0),"")</f>
        <v/>
      </c>
      <c r="AE9305" s="7">
        <f t="shared" si="981"/>
        <v>0</v>
      </c>
      <c r="AF9305" s="7">
        <f t="shared" si="982"/>
        <v>0</v>
      </c>
    </row>
    <row r="9306" spans="30:32" x14ac:dyDescent="0.25">
      <c r="AD9306" s="7" t="str">
        <f>IFERROR(VLOOKUP(J9306,'Chuyển Mã'!$B$3:$C$9,2,0),"")</f>
        <v/>
      </c>
      <c r="AE9306" s="7">
        <f t="shared" si="981"/>
        <v>0</v>
      </c>
      <c r="AF9306" s="7">
        <f t="shared" si="982"/>
        <v>0</v>
      </c>
    </row>
    <row r="9307" spans="30:32" x14ac:dyDescent="0.25">
      <c r="AD9307" s="7" t="str">
        <f>IFERROR(VLOOKUP(J9307,'Chuyển Mã'!$B$3:$C$9,2,0),"")</f>
        <v/>
      </c>
      <c r="AE9307" s="7">
        <f t="shared" si="981"/>
        <v>0</v>
      </c>
      <c r="AF9307" s="7">
        <f t="shared" si="982"/>
        <v>0</v>
      </c>
    </row>
    <row r="9308" spans="30:32" x14ac:dyDescent="0.25">
      <c r="AD9308" s="7" t="str">
        <f>IFERROR(VLOOKUP(J9308,'Chuyển Mã'!$B$3:$C$9,2,0),"")</f>
        <v/>
      </c>
      <c r="AE9308" s="7">
        <f t="shared" si="981"/>
        <v>0</v>
      </c>
      <c r="AF9308" s="7">
        <f t="shared" si="982"/>
        <v>0</v>
      </c>
    </row>
    <row r="9309" spans="30:32" x14ac:dyDescent="0.25">
      <c r="AD9309" s="7" t="str">
        <f>IFERROR(VLOOKUP(J9309,'Chuyển Mã'!$B$3:$C$9,2,0),"")</f>
        <v/>
      </c>
      <c r="AE9309" s="7">
        <f t="shared" si="981"/>
        <v>0</v>
      </c>
      <c r="AF9309" s="7">
        <f t="shared" si="982"/>
        <v>0</v>
      </c>
    </row>
    <row r="9310" spans="30:32" x14ac:dyDescent="0.25">
      <c r="AD9310" s="7" t="str">
        <f>IFERROR(VLOOKUP(J9310,'Chuyển Mã'!$B$3:$C$9,2,0),"")</f>
        <v/>
      </c>
      <c r="AE9310" s="7">
        <f t="shared" si="981"/>
        <v>0</v>
      </c>
      <c r="AF9310" s="7">
        <f t="shared" si="982"/>
        <v>0</v>
      </c>
    </row>
    <row r="9311" spans="30:32" x14ac:dyDescent="0.25">
      <c r="AD9311" s="7" t="str">
        <f>IFERROR(VLOOKUP(J9311,'Chuyển Mã'!$B$3:$C$9,2,0),"")</f>
        <v/>
      </c>
      <c r="AE9311" s="7">
        <f t="shared" si="981"/>
        <v>0</v>
      </c>
      <c r="AF9311" s="7">
        <f t="shared" si="982"/>
        <v>0</v>
      </c>
    </row>
    <row r="9312" spans="30:32" x14ac:dyDescent="0.25">
      <c r="AD9312" s="7" t="str">
        <f>IFERROR(VLOOKUP(J9312,'Chuyển Mã'!$B$3:$C$9,2,0),"")</f>
        <v/>
      </c>
      <c r="AE9312" s="7">
        <f t="shared" si="981"/>
        <v>0</v>
      </c>
      <c r="AF9312" s="7">
        <f t="shared" si="982"/>
        <v>0</v>
      </c>
    </row>
    <row r="9313" spans="30:32" x14ac:dyDescent="0.25">
      <c r="AD9313" s="7" t="str">
        <f>IFERROR(VLOOKUP(J9313,'Chuyển Mã'!$B$3:$C$9,2,0),"")</f>
        <v/>
      </c>
      <c r="AE9313" s="7">
        <f t="shared" si="981"/>
        <v>0</v>
      </c>
      <c r="AF9313" s="7">
        <f t="shared" si="982"/>
        <v>0</v>
      </c>
    </row>
    <row r="9314" spans="30:32" x14ac:dyDescent="0.25">
      <c r="AD9314" s="7" t="str">
        <f>IFERROR(VLOOKUP(J9314,'Chuyển Mã'!$B$3:$C$9,2,0),"")</f>
        <v/>
      </c>
      <c r="AE9314" s="7">
        <f t="shared" si="981"/>
        <v>0</v>
      </c>
      <c r="AF9314" s="7">
        <f t="shared" si="982"/>
        <v>0</v>
      </c>
    </row>
    <row r="9315" spans="30:32" x14ac:dyDescent="0.25">
      <c r="AD9315" s="7" t="str">
        <f>IFERROR(VLOOKUP(J9315,'Chuyển Mã'!$B$3:$C$9,2,0),"")</f>
        <v/>
      </c>
      <c r="AE9315" s="7">
        <f t="shared" si="981"/>
        <v>0</v>
      </c>
      <c r="AF9315" s="7">
        <f t="shared" si="982"/>
        <v>0</v>
      </c>
    </row>
    <row r="9316" spans="30:32" x14ac:dyDescent="0.25">
      <c r="AD9316" s="7" t="str">
        <f>IFERROR(VLOOKUP(J9316,'Chuyển Mã'!$B$3:$C$9,2,0),"")</f>
        <v/>
      </c>
      <c r="AE9316" s="7">
        <f t="shared" si="981"/>
        <v>0</v>
      </c>
      <c r="AF9316" s="7">
        <f t="shared" si="982"/>
        <v>0</v>
      </c>
    </row>
    <row r="9317" spans="30:32" x14ac:dyDescent="0.25">
      <c r="AD9317" s="7" t="str">
        <f>IFERROR(VLOOKUP(J9317,'Chuyển Mã'!$B$3:$C$9,2,0),"")</f>
        <v/>
      </c>
      <c r="AE9317" s="7">
        <f t="shared" si="981"/>
        <v>0</v>
      </c>
      <c r="AF9317" s="7">
        <f t="shared" si="982"/>
        <v>0</v>
      </c>
    </row>
    <row r="9318" spans="30:32" x14ac:dyDescent="0.25">
      <c r="AD9318" s="7" t="str">
        <f>IFERROR(VLOOKUP(J9318,'Chuyển Mã'!$B$3:$C$9,2,0),"")</f>
        <v/>
      </c>
      <c r="AE9318" s="7">
        <f t="shared" si="981"/>
        <v>0</v>
      </c>
      <c r="AF9318" s="7">
        <f t="shared" si="982"/>
        <v>0</v>
      </c>
    </row>
    <row r="9319" spans="30:32" x14ac:dyDescent="0.25">
      <c r="AD9319" s="7" t="str">
        <f>IFERROR(VLOOKUP(J9319,'Chuyển Mã'!$B$3:$C$9,2,0),"")</f>
        <v/>
      </c>
      <c r="AE9319" s="7">
        <f t="shared" si="981"/>
        <v>0</v>
      </c>
      <c r="AF9319" s="7">
        <f t="shared" si="982"/>
        <v>0</v>
      </c>
    </row>
    <row r="9320" spans="30:32" x14ac:dyDescent="0.25">
      <c r="AD9320" s="7" t="str">
        <f>IFERROR(VLOOKUP(J9320,'Chuyển Mã'!$B$3:$C$9,2,0),"")</f>
        <v/>
      </c>
      <c r="AE9320" s="7">
        <f t="shared" si="981"/>
        <v>0</v>
      </c>
      <c r="AF9320" s="7">
        <f t="shared" si="982"/>
        <v>0</v>
      </c>
    </row>
    <row r="9321" spans="30:32" x14ac:dyDescent="0.25">
      <c r="AD9321" s="7" t="str">
        <f>IFERROR(VLOOKUP(J9321,'Chuyển Mã'!$B$3:$C$9,2,0),"")</f>
        <v/>
      </c>
      <c r="AE9321" s="7">
        <f t="shared" si="981"/>
        <v>0</v>
      </c>
      <c r="AF9321" s="7">
        <f t="shared" si="982"/>
        <v>0</v>
      </c>
    </row>
    <row r="9322" spans="30:32" x14ac:dyDescent="0.25">
      <c r="AD9322" s="7" t="str">
        <f>IFERROR(VLOOKUP(J9322,'Chuyển Mã'!$B$3:$C$9,2,0),"")</f>
        <v/>
      </c>
      <c r="AE9322" s="7">
        <f t="shared" si="981"/>
        <v>0</v>
      </c>
      <c r="AF9322" s="7">
        <f t="shared" si="982"/>
        <v>0</v>
      </c>
    </row>
    <row r="9323" spans="30:32" x14ac:dyDescent="0.25">
      <c r="AD9323" s="7" t="str">
        <f>IFERROR(VLOOKUP(J9323,'Chuyển Mã'!$B$3:$C$9,2,0),"")</f>
        <v/>
      </c>
      <c r="AE9323" s="7">
        <f t="shared" si="981"/>
        <v>0</v>
      </c>
      <c r="AF9323" s="7">
        <f t="shared" si="982"/>
        <v>0</v>
      </c>
    </row>
    <row r="9324" spans="30:32" x14ac:dyDescent="0.25">
      <c r="AD9324" s="7" t="str">
        <f>IFERROR(VLOOKUP(J9324,'Chuyển Mã'!$B$3:$C$9,2,0),"")</f>
        <v/>
      </c>
      <c r="AE9324" s="7">
        <f t="shared" si="981"/>
        <v>0</v>
      </c>
      <c r="AF9324" s="7">
        <f t="shared" si="982"/>
        <v>0</v>
      </c>
    </row>
    <row r="9325" spans="30:32" x14ac:dyDescent="0.25">
      <c r="AD9325" s="7" t="str">
        <f>IFERROR(VLOOKUP(J9325,'Chuyển Mã'!$B$3:$C$9,2,0),"")</f>
        <v/>
      </c>
      <c r="AE9325" s="7">
        <f t="shared" si="981"/>
        <v>0</v>
      </c>
      <c r="AF9325" s="7">
        <f t="shared" si="982"/>
        <v>0</v>
      </c>
    </row>
    <row r="9326" spans="30:32" x14ac:dyDescent="0.25">
      <c r="AD9326" s="7" t="str">
        <f>IFERROR(VLOOKUP(J9326,'Chuyển Mã'!$B$3:$C$9,2,0),"")</f>
        <v/>
      </c>
      <c r="AE9326" s="7">
        <f t="shared" si="981"/>
        <v>0</v>
      </c>
      <c r="AF9326" s="7">
        <f t="shared" si="982"/>
        <v>0</v>
      </c>
    </row>
    <row r="9327" spans="30:32" x14ac:dyDescent="0.25">
      <c r="AD9327" s="7" t="str">
        <f>IFERROR(VLOOKUP(J9327,'Chuyển Mã'!$B$3:$C$9,2,0),"")</f>
        <v/>
      </c>
      <c r="AE9327" s="7">
        <f t="shared" si="981"/>
        <v>0</v>
      </c>
      <c r="AF9327" s="7">
        <f t="shared" si="982"/>
        <v>0</v>
      </c>
    </row>
    <row r="9328" spans="30:32" x14ac:dyDescent="0.25">
      <c r="AD9328" s="7" t="str">
        <f>IFERROR(VLOOKUP(J9328,'Chuyển Mã'!$B$3:$C$9,2,0),"")</f>
        <v/>
      </c>
      <c r="AE9328" s="7">
        <f t="shared" si="981"/>
        <v>0</v>
      </c>
      <c r="AF9328" s="7">
        <f t="shared" si="982"/>
        <v>0</v>
      </c>
    </row>
    <row r="9329" spans="30:32" x14ac:dyDescent="0.25">
      <c r="AD9329" s="7" t="str">
        <f>IFERROR(VLOOKUP(J9329,'Chuyển Mã'!$B$3:$C$9,2,0),"")</f>
        <v/>
      </c>
      <c r="AE9329" s="7">
        <f t="shared" si="981"/>
        <v>0</v>
      </c>
      <c r="AF9329" s="7">
        <f t="shared" si="982"/>
        <v>0</v>
      </c>
    </row>
    <row r="9330" spans="30:32" x14ac:dyDescent="0.25">
      <c r="AD9330" s="7" t="str">
        <f>IFERROR(VLOOKUP(J9330,'Chuyển Mã'!$B$3:$C$9,2,0),"")</f>
        <v/>
      </c>
      <c r="AE9330" s="7">
        <f t="shared" si="981"/>
        <v>0</v>
      </c>
      <c r="AF9330" s="7">
        <f t="shared" si="982"/>
        <v>0</v>
      </c>
    </row>
    <row r="9331" spans="30:32" x14ac:dyDescent="0.25">
      <c r="AD9331" s="7" t="str">
        <f>IFERROR(VLOOKUP(J9331,'Chuyển Mã'!$B$3:$C$9,2,0),"")</f>
        <v/>
      </c>
      <c r="AE9331" s="7">
        <f t="shared" si="981"/>
        <v>0</v>
      </c>
      <c r="AF9331" s="7">
        <f t="shared" si="982"/>
        <v>0</v>
      </c>
    </row>
    <row r="9332" spans="30:32" x14ac:dyDescent="0.25">
      <c r="AD9332" s="7" t="str">
        <f>IFERROR(VLOOKUP(J9332,'Chuyển Mã'!$B$3:$C$9,2,0),"")</f>
        <v/>
      </c>
      <c r="AE9332" s="7">
        <f t="shared" si="981"/>
        <v>0</v>
      </c>
      <c r="AF9332" s="7">
        <f t="shared" si="982"/>
        <v>0</v>
      </c>
    </row>
    <row r="9333" spans="30:32" x14ac:dyDescent="0.25">
      <c r="AD9333" s="7" t="str">
        <f>IFERROR(VLOOKUP(J9333,'Chuyển Mã'!$B$3:$C$9,2,0),"")</f>
        <v/>
      </c>
      <c r="AE9333" s="7">
        <f t="shared" si="981"/>
        <v>0</v>
      </c>
      <c r="AF9333" s="7">
        <f t="shared" si="982"/>
        <v>0</v>
      </c>
    </row>
    <row r="9334" spans="30:32" x14ac:dyDescent="0.25">
      <c r="AD9334" s="7" t="str">
        <f>IFERROR(VLOOKUP(J9334,'Chuyển Mã'!$B$3:$C$9,2,0),"")</f>
        <v/>
      </c>
      <c r="AE9334" s="7">
        <f t="shared" si="981"/>
        <v>0</v>
      </c>
      <c r="AF9334" s="7">
        <f t="shared" si="982"/>
        <v>0</v>
      </c>
    </row>
    <row r="9335" spans="30:32" x14ac:dyDescent="0.25">
      <c r="AD9335" s="7" t="str">
        <f>IFERROR(VLOOKUP(J9335,'Chuyển Mã'!$B$3:$C$9,2,0),"")</f>
        <v/>
      </c>
      <c r="AE9335" s="7">
        <f t="shared" si="981"/>
        <v>0</v>
      </c>
      <c r="AF9335" s="7">
        <f t="shared" si="982"/>
        <v>0</v>
      </c>
    </row>
    <row r="9336" spans="30:32" x14ac:dyDescent="0.25">
      <c r="AD9336" s="7" t="str">
        <f>IFERROR(VLOOKUP(J9336,'Chuyển Mã'!$B$3:$C$9,2,0),"")</f>
        <v/>
      </c>
      <c r="AE9336" s="7">
        <f t="shared" si="981"/>
        <v>0</v>
      </c>
      <c r="AF9336" s="7">
        <f t="shared" si="982"/>
        <v>0</v>
      </c>
    </row>
    <row r="9337" spans="30:32" x14ac:dyDescent="0.25">
      <c r="AD9337" s="7" t="str">
        <f>IFERROR(VLOOKUP(J9337,'Chuyển Mã'!$B$3:$C$9,2,0),"")</f>
        <v/>
      </c>
      <c r="AE9337" s="7">
        <f t="shared" si="981"/>
        <v>0</v>
      </c>
      <c r="AF9337" s="7">
        <f t="shared" si="982"/>
        <v>0</v>
      </c>
    </row>
    <row r="9338" spans="30:32" x14ac:dyDescent="0.25">
      <c r="AD9338" s="7" t="str">
        <f>IFERROR(VLOOKUP(J9338,'Chuyển Mã'!$B$3:$C$9,2,0),"")</f>
        <v/>
      </c>
      <c r="AE9338" s="7">
        <f t="shared" si="981"/>
        <v>0</v>
      </c>
      <c r="AF9338" s="7">
        <f t="shared" si="982"/>
        <v>0</v>
      </c>
    </row>
    <row r="9339" spans="30:32" x14ac:dyDescent="0.25">
      <c r="AD9339" s="7" t="str">
        <f>IFERROR(VLOOKUP(J9339,'Chuyển Mã'!$B$3:$C$9,2,0),"")</f>
        <v/>
      </c>
      <c r="AE9339" s="7">
        <f t="shared" si="981"/>
        <v>0</v>
      </c>
      <c r="AF9339" s="7">
        <f t="shared" si="982"/>
        <v>0</v>
      </c>
    </row>
    <row r="9340" spans="30:32" x14ac:dyDescent="0.25">
      <c r="AD9340" s="7" t="str">
        <f>IFERROR(VLOOKUP(J9340,'Chuyển Mã'!$B$3:$C$9,2,0),"")</f>
        <v/>
      </c>
      <c r="AE9340" s="7">
        <f t="shared" si="981"/>
        <v>0</v>
      </c>
      <c r="AF9340" s="7">
        <f t="shared" si="982"/>
        <v>0</v>
      </c>
    </row>
    <row r="9341" spans="30:32" x14ac:dyDescent="0.25">
      <c r="AD9341" s="7" t="str">
        <f>IFERROR(VLOOKUP(J9341,'Chuyển Mã'!$B$3:$C$9,2,0),"")</f>
        <v/>
      </c>
      <c r="AE9341" s="7">
        <f t="shared" si="981"/>
        <v>0</v>
      </c>
      <c r="AF9341" s="7">
        <f t="shared" si="982"/>
        <v>0</v>
      </c>
    </row>
    <row r="9342" spans="30:32" x14ac:dyDescent="0.25">
      <c r="AD9342" s="7" t="str">
        <f>IFERROR(VLOOKUP(J9342,'Chuyển Mã'!$B$3:$C$9,2,0),"")</f>
        <v/>
      </c>
      <c r="AE9342" s="7">
        <f t="shared" si="981"/>
        <v>0</v>
      </c>
      <c r="AF9342" s="7">
        <f t="shared" si="982"/>
        <v>0</v>
      </c>
    </row>
    <row r="9343" spans="30:32" x14ac:dyDescent="0.25">
      <c r="AD9343" s="7" t="str">
        <f>IFERROR(VLOOKUP(J9343,'Chuyển Mã'!$B$3:$C$9,2,0),"")</f>
        <v/>
      </c>
      <c r="AE9343" s="7">
        <f t="shared" si="981"/>
        <v>0</v>
      </c>
      <c r="AF9343" s="7">
        <f t="shared" si="982"/>
        <v>0</v>
      </c>
    </row>
    <row r="9344" spans="30:32" x14ac:dyDescent="0.25">
      <c r="AD9344" s="7" t="str">
        <f>IFERROR(VLOOKUP(J9344,'Chuyển Mã'!$B$3:$C$9,2,0),"")</f>
        <v/>
      </c>
      <c r="AE9344" s="7">
        <f t="shared" si="981"/>
        <v>0</v>
      </c>
      <c r="AF9344" s="7">
        <f t="shared" si="982"/>
        <v>0</v>
      </c>
    </row>
    <row r="9345" spans="30:32" x14ac:dyDescent="0.25">
      <c r="AD9345" s="7" t="str">
        <f>IFERROR(VLOOKUP(J9345,'Chuyển Mã'!$B$3:$C$9,2,0),"")</f>
        <v/>
      </c>
      <c r="AE9345" s="7">
        <f t="shared" si="981"/>
        <v>0</v>
      </c>
      <c r="AF9345" s="7">
        <f t="shared" si="982"/>
        <v>0</v>
      </c>
    </row>
    <row r="9346" spans="30:32" x14ac:dyDescent="0.25">
      <c r="AD9346" s="7" t="str">
        <f>IFERROR(VLOOKUP(J9346,'Chuyển Mã'!$B$3:$C$9,2,0),"")</f>
        <v/>
      </c>
      <c r="AE9346" s="7">
        <f t="shared" si="981"/>
        <v>0</v>
      </c>
      <c r="AF9346" s="7">
        <f t="shared" si="982"/>
        <v>0</v>
      </c>
    </row>
    <row r="9347" spans="30:32" x14ac:dyDescent="0.25">
      <c r="AD9347" s="7" t="str">
        <f>IFERROR(VLOOKUP(J9347,'Chuyển Mã'!$B$3:$C$9,2,0),"")</f>
        <v/>
      </c>
      <c r="AE9347" s="7">
        <f t="shared" ref="AE9347:AE9410" si="983">IFERROR(L9347,"")</f>
        <v>0</v>
      </c>
      <c r="AF9347" s="7">
        <f t="shared" ref="AF9347:AF9410" si="984">R9347</f>
        <v>0</v>
      </c>
    </row>
    <row r="9348" spans="30:32" x14ac:dyDescent="0.25">
      <c r="AD9348" s="7" t="str">
        <f>IFERROR(VLOOKUP(J9348,'Chuyển Mã'!$B$3:$C$9,2,0),"")</f>
        <v/>
      </c>
      <c r="AE9348" s="7">
        <f t="shared" si="983"/>
        <v>0</v>
      </c>
      <c r="AF9348" s="7">
        <f t="shared" si="984"/>
        <v>0</v>
      </c>
    </row>
    <row r="9349" spans="30:32" x14ac:dyDescent="0.25">
      <c r="AD9349" s="7" t="str">
        <f>IFERROR(VLOOKUP(J9349,'Chuyển Mã'!$B$3:$C$9,2,0),"")</f>
        <v/>
      </c>
      <c r="AE9349" s="7">
        <f t="shared" si="983"/>
        <v>0</v>
      </c>
      <c r="AF9349" s="7">
        <f t="shared" si="984"/>
        <v>0</v>
      </c>
    </row>
    <row r="9350" spans="30:32" x14ac:dyDescent="0.25">
      <c r="AD9350" s="7" t="str">
        <f>IFERROR(VLOOKUP(J9350,'Chuyển Mã'!$B$3:$C$9,2,0),"")</f>
        <v/>
      </c>
      <c r="AE9350" s="7">
        <f t="shared" si="983"/>
        <v>0</v>
      </c>
      <c r="AF9350" s="7">
        <f t="shared" si="984"/>
        <v>0</v>
      </c>
    </row>
    <row r="9351" spans="30:32" x14ac:dyDescent="0.25">
      <c r="AD9351" s="7" t="str">
        <f>IFERROR(VLOOKUP(J9351,'Chuyển Mã'!$B$3:$C$9,2,0),"")</f>
        <v/>
      </c>
      <c r="AE9351" s="7">
        <f t="shared" si="983"/>
        <v>0</v>
      </c>
      <c r="AF9351" s="7">
        <f t="shared" si="984"/>
        <v>0</v>
      </c>
    </row>
    <row r="9352" spans="30:32" x14ac:dyDescent="0.25">
      <c r="AD9352" s="7" t="str">
        <f>IFERROR(VLOOKUP(J9352,'Chuyển Mã'!$B$3:$C$9,2,0),"")</f>
        <v/>
      </c>
      <c r="AE9352" s="7">
        <f t="shared" si="983"/>
        <v>0</v>
      </c>
      <c r="AF9352" s="7">
        <f t="shared" si="984"/>
        <v>0</v>
      </c>
    </row>
    <row r="9353" spans="30:32" x14ac:dyDescent="0.25">
      <c r="AD9353" s="7" t="str">
        <f>IFERROR(VLOOKUP(J9353,'Chuyển Mã'!$B$3:$C$9,2,0),"")</f>
        <v/>
      </c>
      <c r="AE9353" s="7">
        <f t="shared" si="983"/>
        <v>0</v>
      </c>
      <c r="AF9353" s="7">
        <f t="shared" si="984"/>
        <v>0</v>
      </c>
    </row>
    <row r="9354" spans="30:32" x14ac:dyDescent="0.25">
      <c r="AD9354" s="7" t="str">
        <f>IFERROR(VLOOKUP(J9354,'Chuyển Mã'!$B$3:$C$9,2,0),"")</f>
        <v/>
      </c>
      <c r="AE9354" s="7">
        <f t="shared" si="983"/>
        <v>0</v>
      </c>
      <c r="AF9354" s="7">
        <f t="shared" si="984"/>
        <v>0</v>
      </c>
    </row>
    <row r="9355" spans="30:32" x14ac:dyDescent="0.25">
      <c r="AD9355" s="7" t="str">
        <f>IFERROR(VLOOKUP(J9355,'Chuyển Mã'!$B$3:$C$9,2,0),"")</f>
        <v/>
      </c>
      <c r="AE9355" s="7">
        <f t="shared" si="983"/>
        <v>0</v>
      </c>
      <c r="AF9355" s="7">
        <f t="shared" si="984"/>
        <v>0</v>
      </c>
    </row>
    <row r="9356" spans="30:32" x14ac:dyDescent="0.25">
      <c r="AD9356" s="7" t="str">
        <f>IFERROR(VLOOKUP(J9356,'Chuyển Mã'!$B$3:$C$9,2,0),"")</f>
        <v/>
      </c>
      <c r="AE9356" s="7">
        <f t="shared" si="983"/>
        <v>0</v>
      </c>
      <c r="AF9356" s="7">
        <f t="shared" si="984"/>
        <v>0</v>
      </c>
    </row>
    <row r="9357" spans="30:32" x14ac:dyDescent="0.25">
      <c r="AD9357" s="7" t="str">
        <f>IFERROR(VLOOKUP(J9357,'Chuyển Mã'!$B$3:$C$9,2,0),"")</f>
        <v/>
      </c>
      <c r="AE9357" s="7">
        <f t="shared" si="983"/>
        <v>0</v>
      </c>
      <c r="AF9357" s="7">
        <f t="shared" si="984"/>
        <v>0</v>
      </c>
    </row>
    <row r="9358" spans="30:32" x14ac:dyDescent="0.25">
      <c r="AD9358" s="7" t="str">
        <f>IFERROR(VLOOKUP(J9358,'Chuyển Mã'!$B$3:$C$9,2,0),"")</f>
        <v/>
      </c>
      <c r="AE9358" s="7">
        <f t="shared" si="983"/>
        <v>0</v>
      </c>
      <c r="AF9358" s="7">
        <f t="shared" si="984"/>
        <v>0</v>
      </c>
    </row>
    <row r="9359" spans="30:32" x14ac:dyDescent="0.25">
      <c r="AD9359" s="7" t="str">
        <f>IFERROR(VLOOKUP(J9359,'Chuyển Mã'!$B$3:$C$9,2,0),"")</f>
        <v/>
      </c>
      <c r="AE9359" s="7">
        <f t="shared" si="983"/>
        <v>0</v>
      </c>
      <c r="AF9359" s="7">
        <f t="shared" si="984"/>
        <v>0</v>
      </c>
    </row>
    <row r="9360" spans="30:32" x14ac:dyDescent="0.25">
      <c r="AD9360" s="7" t="str">
        <f>IFERROR(VLOOKUP(J9360,'Chuyển Mã'!$B$3:$C$9,2,0),"")</f>
        <v/>
      </c>
      <c r="AE9360" s="7">
        <f t="shared" si="983"/>
        <v>0</v>
      </c>
      <c r="AF9360" s="7">
        <f t="shared" si="984"/>
        <v>0</v>
      </c>
    </row>
    <row r="9361" spans="30:32" x14ac:dyDescent="0.25">
      <c r="AD9361" s="7" t="str">
        <f>IFERROR(VLOOKUP(J9361,'Chuyển Mã'!$B$3:$C$9,2,0),"")</f>
        <v/>
      </c>
      <c r="AE9361" s="7">
        <f t="shared" si="983"/>
        <v>0</v>
      </c>
      <c r="AF9361" s="7">
        <f t="shared" si="984"/>
        <v>0</v>
      </c>
    </row>
    <row r="9362" spans="30:32" x14ac:dyDescent="0.25">
      <c r="AD9362" s="7" t="str">
        <f>IFERROR(VLOOKUP(J9362,'Chuyển Mã'!$B$3:$C$9,2,0),"")</f>
        <v/>
      </c>
      <c r="AE9362" s="7">
        <f t="shared" si="983"/>
        <v>0</v>
      </c>
      <c r="AF9362" s="7">
        <f t="shared" si="984"/>
        <v>0</v>
      </c>
    </row>
    <row r="9363" spans="30:32" x14ac:dyDescent="0.25">
      <c r="AD9363" s="7" t="str">
        <f>IFERROR(VLOOKUP(J9363,'Chuyển Mã'!$B$3:$C$9,2,0),"")</f>
        <v/>
      </c>
      <c r="AE9363" s="7">
        <f t="shared" si="983"/>
        <v>0</v>
      </c>
      <c r="AF9363" s="7">
        <f t="shared" si="984"/>
        <v>0</v>
      </c>
    </row>
    <row r="9364" spans="30:32" x14ac:dyDescent="0.25">
      <c r="AD9364" s="7" t="str">
        <f>IFERROR(VLOOKUP(J9364,'Chuyển Mã'!$B$3:$C$9,2,0),"")</f>
        <v/>
      </c>
      <c r="AE9364" s="7">
        <f t="shared" si="983"/>
        <v>0</v>
      </c>
      <c r="AF9364" s="7">
        <f t="shared" si="984"/>
        <v>0</v>
      </c>
    </row>
    <row r="9365" spans="30:32" x14ac:dyDescent="0.25">
      <c r="AD9365" s="7" t="str">
        <f>IFERROR(VLOOKUP(J9365,'Chuyển Mã'!$B$3:$C$9,2,0),"")</f>
        <v/>
      </c>
      <c r="AE9365" s="7">
        <f t="shared" si="983"/>
        <v>0</v>
      </c>
      <c r="AF9365" s="7">
        <f t="shared" si="984"/>
        <v>0</v>
      </c>
    </row>
    <row r="9366" spans="30:32" x14ac:dyDescent="0.25">
      <c r="AD9366" s="7" t="str">
        <f>IFERROR(VLOOKUP(J9366,'Chuyển Mã'!$B$3:$C$9,2,0),"")</f>
        <v/>
      </c>
      <c r="AE9366" s="7">
        <f t="shared" si="983"/>
        <v>0</v>
      </c>
      <c r="AF9366" s="7">
        <f t="shared" si="984"/>
        <v>0</v>
      </c>
    </row>
    <row r="9367" spans="30:32" x14ac:dyDescent="0.25">
      <c r="AD9367" s="7" t="str">
        <f>IFERROR(VLOOKUP(J9367,'Chuyển Mã'!$B$3:$C$9,2,0),"")</f>
        <v/>
      </c>
      <c r="AE9367" s="7">
        <f t="shared" si="983"/>
        <v>0</v>
      </c>
      <c r="AF9367" s="7">
        <f t="shared" si="984"/>
        <v>0</v>
      </c>
    </row>
    <row r="9368" spans="30:32" x14ac:dyDescent="0.25">
      <c r="AD9368" s="7" t="str">
        <f>IFERROR(VLOOKUP(J9368,'Chuyển Mã'!$B$3:$C$9,2,0),"")</f>
        <v/>
      </c>
      <c r="AE9368" s="7">
        <f t="shared" si="983"/>
        <v>0</v>
      </c>
      <c r="AF9368" s="7">
        <f t="shared" si="984"/>
        <v>0</v>
      </c>
    </row>
    <row r="9369" spans="30:32" x14ac:dyDescent="0.25">
      <c r="AD9369" s="7" t="str">
        <f>IFERROR(VLOOKUP(J9369,'Chuyển Mã'!$B$3:$C$9,2,0),"")</f>
        <v/>
      </c>
      <c r="AE9369" s="7">
        <f t="shared" si="983"/>
        <v>0</v>
      </c>
      <c r="AF9369" s="7">
        <f t="shared" si="984"/>
        <v>0</v>
      </c>
    </row>
    <row r="9370" spans="30:32" x14ac:dyDescent="0.25">
      <c r="AD9370" s="7" t="str">
        <f>IFERROR(VLOOKUP(J9370,'Chuyển Mã'!$B$3:$C$9,2,0),"")</f>
        <v/>
      </c>
      <c r="AE9370" s="7">
        <f t="shared" si="983"/>
        <v>0</v>
      </c>
      <c r="AF9370" s="7">
        <f t="shared" si="984"/>
        <v>0</v>
      </c>
    </row>
    <row r="9371" spans="30:32" x14ac:dyDescent="0.25">
      <c r="AD9371" s="7" t="str">
        <f>IFERROR(VLOOKUP(J9371,'Chuyển Mã'!$B$3:$C$9,2,0),"")</f>
        <v/>
      </c>
      <c r="AE9371" s="7">
        <f t="shared" si="983"/>
        <v>0</v>
      </c>
      <c r="AF9371" s="7">
        <f t="shared" si="984"/>
        <v>0</v>
      </c>
    </row>
    <row r="9372" spans="30:32" x14ac:dyDescent="0.25">
      <c r="AD9372" s="7" t="str">
        <f>IFERROR(VLOOKUP(J9372,'Chuyển Mã'!$B$3:$C$9,2,0),"")</f>
        <v/>
      </c>
      <c r="AE9372" s="7">
        <f t="shared" si="983"/>
        <v>0</v>
      </c>
      <c r="AF9372" s="7">
        <f t="shared" si="984"/>
        <v>0</v>
      </c>
    </row>
    <row r="9373" spans="30:32" x14ac:dyDescent="0.25">
      <c r="AD9373" s="7" t="str">
        <f>IFERROR(VLOOKUP(J9373,'Chuyển Mã'!$B$3:$C$9,2,0),"")</f>
        <v/>
      </c>
      <c r="AE9373" s="7">
        <f t="shared" si="983"/>
        <v>0</v>
      </c>
      <c r="AF9373" s="7">
        <f t="shared" si="984"/>
        <v>0</v>
      </c>
    </row>
    <row r="9374" spans="30:32" x14ac:dyDescent="0.25">
      <c r="AD9374" s="7" t="str">
        <f>IFERROR(VLOOKUP(J9374,'Chuyển Mã'!$B$3:$C$9,2,0),"")</f>
        <v/>
      </c>
      <c r="AE9374" s="7">
        <f t="shared" si="983"/>
        <v>0</v>
      </c>
      <c r="AF9374" s="7">
        <f t="shared" si="984"/>
        <v>0</v>
      </c>
    </row>
    <row r="9375" spans="30:32" x14ac:dyDescent="0.25">
      <c r="AD9375" s="7" t="str">
        <f>IFERROR(VLOOKUP(J9375,'Chuyển Mã'!$B$3:$C$9,2,0),"")</f>
        <v/>
      </c>
      <c r="AE9375" s="7">
        <f t="shared" si="983"/>
        <v>0</v>
      </c>
      <c r="AF9375" s="7">
        <f t="shared" si="984"/>
        <v>0</v>
      </c>
    </row>
    <row r="9376" spans="30:32" x14ac:dyDescent="0.25">
      <c r="AD9376" s="7" t="str">
        <f>IFERROR(VLOOKUP(J9376,'Chuyển Mã'!$B$3:$C$9,2,0),"")</f>
        <v/>
      </c>
      <c r="AE9376" s="7">
        <f t="shared" si="983"/>
        <v>0</v>
      </c>
      <c r="AF9376" s="7">
        <f t="shared" si="984"/>
        <v>0</v>
      </c>
    </row>
    <row r="9377" spans="30:32" x14ac:dyDescent="0.25">
      <c r="AD9377" s="7" t="str">
        <f>IFERROR(VLOOKUP(J9377,'Chuyển Mã'!$B$3:$C$9,2,0),"")</f>
        <v/>
      </c>
      <c r="AE9377" s="7">
        <f t="shared" si="983"/>
        <v>0</v>
      </c>
      <c r="AF9377" s="7">
        <f t="shared" si="984"/>
        <v>0</v>
      </c>
    </row>
    <row r="9378" spans="30:32" x14ac:dyDescent="0.25">
      <c r="AD9378" s="7" t="str">
        <f>IFERROR(VLOOKUP(J9378,'Chuyển Mã'!$B$3:$C$9,2,0),"")</f>
        <v/>
      </c>
      <c r="AE9378" s="7">
        <f t="shared" si="983"/>
        <v>0</v>
      </c>
      <c r="AF9378" s="7">
        <f t="shared" si="984"/>
        <v>0</v>
      </c>
    </row>
    <row r="9379" spans="30:32" x14ac:dyDescent="0.25">
      <c r="AD9379" s="7" t="str">
        <f>IFERROR(VLOOKUP(J9379,'Chuyển Mã'!$B$3:$C$9,2,0),"")</f>
        <v/>
      </c>
      <c r="AE9379" s="7">
        <f t="shared" si="983"/>
        <v>0</v>
      </c>
      <c r="AF9379" s="7">
        <f t="shared" si="984"/>
        <v>0</v>
      </c>
    </row>
    <row r="9380" spans="30:32" x14ac:dyDescent="0.25">
      <c r="AD9380" s="7" t="str">
        <f>IFERROR(VLOOKUP(J9380,'Chuyển Mã'!$B$3:$C$9,2,0),"")</f>
        <v/>
      </c>
      <c r="AE9380" s="7">
        <f t="shared" si="983"/>
        <v>0</v>
      </c>
      <c r="AF9380" s="7">
        <f t="shared" si="984"/>
        <v>0</v>
      </c>
    </row>
    <row r="9381" spans="30:32" x14ac:dyDescent="0.25">
      <c r="AD9381" s="7" t="str">
        <f>IFERROR(VLOOKUP(J9381,'Chuyển Mã'!$B$3:$C$9,2,0),"")</f>
        <v/>
      </c>
      <c r="AE9381" s="7">
        <f t="shared" si="983"/>
        <v>0</v>
      </c>
      <c r="AF9381" s="7">
        <f t="shared" si="984"/>
        <v>0</v>
      </c>
    </row>
    <row r="9382" spans="30:32" x14ac:dyDescent="0.25">
      <c r="AD9382" s="7" t="str">
        <f>IFERROR(VLOOKUP(J9382,'Chuyển Mã'!$B$3:$C$9,2,0),"")</f>
        <v/>
      </c>
      <c r="AE9382" s="7">
        <f t="shared" si="983"/>
        <v>0</v>
      </c>
      <c r="AF9382" s="7">
        <f t="shared" si="984"/>
        <v>0</v>
      </c>
    </row>
    <row r="9383" spans="30:32" x14ac:dyDescent="0.25">
      <c r="AD9383" s="7" t="str">
        <f>IFERROR(VLOOKUP(J9383,'Chuyển Mã'!$B$3:$C$9,2,0),"")</f>
        <v/>
      </c>
      <c r="AE9383" s="7">
        <f t="shared" si="983"/>
        <v>0</v>
      </c>
      <c r="AF9383" s="7">
        <f t="shared" si="984"/>
        <v>0</v>
      </c>
    </row>
    <row r="9384" spans="30:32" x14ac:dyDescent="0.25">
      <c r="AD9384" s="7" t="str">
        <f>IFERROR(VLOOKUP(J9384,'Chuyển Mã'!$B$3:$C$9,2,0),"")</f>
        <v/>
      </c>
      <c r="AE9384" s="7">
        <f t="shared" si="983"/>
        <v>0</v>
      </c>
      <c r="AF9384" s="7">
        <f t="shared" si="984"/>
        <v>0</v>
      </c>
    </row>
    <row r="9385" spans="30:32" x14ac:dyDescent="0.25">
      <c r="AD9385" s="7" t="str">
        <f>IFERROR(VLOOKUP(J9385,'Chuyển Mã'!$B$3:$C$9,2,0),"")</f>
        <v/>
      </c>
      <c r="AE9385" s="7">
        <f t="shared" si="983"/>
        <v>0</v>
      </c>
      <c r="AF9385" s="7">
        <f t="shared" si="984"/>
        <v>0</v>
      </c>
    </row>
    <row r="9386" spans="30:32" x14ac:dyDescent="0.25">
      <c r="AD9386" s="7" t="str">
        <f>IFERROR(VLOOKUP(J9386,'Chuyển Mã'!$B$3:$C$9,2,0),"")</f>
        <v/>
      </c>
      <c r="AE9386" s="7">
        <f t="shared" si="983"/>
        <v>0</v>
      </c>
      <c r="AF9386" s="7">
        <f t="shared" si="984"/>
        <v>0</v>
      </c>
    </row>
    <row r="9387" spans="30:32" x14ac:dyDescent="0.25">
      <c r="AD9387" s="7" t="str">
        <f>IFERROR(VLOOKUP(J9387,'Chuyển Mã'!$B$3:$C$9,2,0),"")</f>
        <v/>
      </c>
      <c r="AE9387" s="7">
        <f t="shared" si="983"/>
        <v>0</v>
      </c>
      <c r="AF9387" s="7">
        <f t="shared" si="984"/>
        <v>0</v>
      </c>
    </row>
    <row r="9388" spans="30:32" x14ac:dyDescent="0.25">
      <c r="AD9388" s="7" t="str">
        <f>IFERROR(VLOOKUP(J9388,'Chuyển Mã'!$B$3:$C$9,2,0),"")</f>
        <v/>
      </c>
      <c r="AE9388" s="7">
        <f t="shared" si="983"/>
        <v>0</v>
      </c>
      <c r="AF9388" s="7">
        <f t="shared" si="984"/>
        <v>0</v>
      </c>
    </row>
    <row r="9389" spans="30:32" x14ac:dyDescent="0.25">
      <c r="AD9389" s="7" t="str">
        <f>IFERROR(VLOOKUP(J9389,'Chuyển Mã'!$B$3:$C$9,2,0),"")</f>
        <v/>
      </c>
      <c r="AE9389" s="7">
        <f t="shared" si="983"/>
        <v>0</v>
      </c>
      <c r="AF9389" s="7">
        <f t="shared" si="984"/>
        <v>0</v>
      </c>
    </row>
    <row r="9390" spans="30:32" x14ac:dyDescent="0.25">
      <c r="AD9390" s="7" t="str">
        <f>IFERROR(VLOOKUP(J9390,'Chuyển Mã'!$B$3:$C$9,2,0),"")</f>
        <v/>
      </c>
      <c r="AE9390" s="7">
        <f t="shared" si="983"/>
        <v>0</v>
      </c>
      <c r="AF9390" s="7">
        <f t="shared" si="984"/>
        <v>0</v>
      </c>
    </row>
    <row r="9391" spans="30:32" x14ac:dyDescent="0.25">
      <c r="AD9391" s="7" t="str">
        <f>IFERROR(VLOOKUP(J9391,'Chuyển Mã'!$B$3:$C$9,2,0),"")</f>
        <v/>
      </c>
      <c r="AE9391" s="7">
        <f t="shared" si="983"/>
        <v>0</v>
      </c>
      <c r="AF9391" s="7">
        <f t="shared" si="984"/>
        <v>0</v>
      </c>
    </row>
    <row r="9392" spans="30:32" x14ac:dyDescent="0.25">
      <c r="AD9392" s="7" t="str">
        <f>IFERROR(VLOOKUP(J9392,'Chuyển Mã'!$B$3:$C$9,2,0),"")</f>
        <v/>
      </c>
      <c r="AE9392" s="7">
        <f t="shared" si="983"/>
        <v>0</v>
      </c>
      <c r="AF9392" s="7">
        <f t="shared" si="984"/>
        <v>0</v>
      </c>
    </row>
    <row r="9393" spans="30:32" x14ac:dyDescent="0.25">
      <c r="AD9393" s="7" t="str">
        <f>IFERROR(VLOOKUP(J9393,'Chuyển Mã'!$B$3:$C$9,2,0),"")</f>
        <v/>
      </c>
      <c r="AE9393" s="7">
        <f t="shared" si="983"/>
        <v>0</v>
      </c>
      <c r="AF9393" s="7">
        <f t="shared" si="984"/>
        <v>0</v>
      </c>
    </row>
    <row r="9394" spans="30:32" x14ac:dyDescent="0.25">
      <c r="AD9394" s="7" t="str">
        <f>IFERROR(VLOOKUP(J9394,'Chuyển Mã'!$B$3:$C$9,2,0),"")</f>
        <v/>
      </c>
      <c r="AE9394" s="7">
        <f t="shared" si="983"/>
        <v>0</v>
      </c>
      <c r="AF9394" s="7">
        <f t="shared" si="984"/>
        <v>0</v>
      </c>
    </row>
    <row r="9395" spans="30:32" x14ac:dyDescent="0.25">
      <c r="AD9395" s="7" t="str">
        <f>IFERROR(VLOOKUP(J9395,'Chuyển Mã'!$B$3:$C$9,2,0),"")</f>
        <v/>
      </c>
      <c r="AE9395" s="7">
        <f t="shared" si="983"/>
        <v>0</v>
      </c>
      <c r="AF9395" s="7">
        <f t="shared" si="984"/>
        <v>0</v>
      </c>
    </row>
    <row r="9396" spans="30:32" x14ac:dyDescent="0.25">
      <c r="AD9396" s="7" t="str">
        <f>IFERROR(VLOOKUP(J9396,'Chuyển Mã'!$B$3:$C$9,2,0),"")</f>
        <v/>
      </c>
      <c r="AE9396" s="7">
        <f t="shared" si="983"/>
        <v>0</v>
      </c>
      <c r="AF9396" s="7">
        <f t="shared" si="984"/>
        <v>0</v>
      </c>
    </row>
    <row r="9397" spans="30:32" x14ac:dyDescent="0.25">
      <c r="AD9397" s="7" t="str">
        <f>IFERROR(VLOOKUP(J9397,'Chuyển Mã'!$B$3:$C$9,2,0),"")</f>
        <v/>
      </c>
      <c r="AE9397" s="7">
        <f t="shared" si="983"/>
        <v>0</v>
      </c>
      <c r="AF9397" s="7">
        <f t="shared" si="984"/>
        <v>0</v>
      </c>
    </row>
    <row r="9398" spans="30:32" x14ac:dyDescent="0.25">
      <c r="AD9398" s="7" t="str">
        <f>IFERROR(VLOOKUP(J9398,'Chuyển Mã'!$B$3:$C$9,2,0),"")</f>
        <v/>
      </c>
      <c r="AE9398" s="7">
        <f t="shared" si="983"/>
        <v>0</v>
      </c>
      <c r="AF9398" s="7">
        <f t="shared" si="984"/>
        <v>0</v>
      </c>
    </row>
    <row r="9399" spans="30:32" x14ac:dyDescent="0.25">
      <c r="AD9399" s="7" t="str">
        <f>IFERROR(VLOOKUP(J9399,'Chuyển Mã'!$B$3:$C$9,2,0),"")</f>
        <v/>
      </c>
      <c r="AE9399" s="7">
        <f t="shared" si="983"/>
        <v>0</v>
      </c>
      <c r="AF9399" s="7">
        <f t="shared" si="984"/>
        <v>0</v>
      </c>
    </row>
    <row r="9400" spans="30:32" x14ac:dyDescent="0.25">
      <c r="AD9400" s="7" t="str">
        <f>IFERROR(VLOOKUP(J9400,'Chuyển Mã'!$B$3:$C$9,2,0),"")</f>
        <v/>
      </c>
      <c r="AE9400" s="7">
        <f t="shared" si="983"/>
        <v>0</v>
      </c>
      <c r="AF9400" s="7">
        <f t="shared" si="984"/>
        <v>0</v>
      </c>
    </row>
    <row r="9401" spans="30:32" x14ac:dyDescent="0.25">
      <c r="AD9401" s="7" t="str">
        <f>IFERROR(VLOOKUP(J9401,'Chuyển Mã'!$B$3:$C$9,2,0),"")</f>
        <v/>
      </c>
      <c r="AE9401" s="7">
        <f t="shared" si="983"/>
        <v>0</v>
      </c>
      <c r="AF9401" s="7">
        <f t="shared" si="984"/>
        <v>0</v>
      </c>
    </row>
    <row r="9402" spans="30:32" x14ac:dyDescent="0.25">
      <c r="AD9402" s="7" t="str">
        <f>IFERROR(VLOOKUP(J9402,'Chuyển Mã'!$B$3:$C$9,2,0),"")</f>
        <v/>
      </c>
      <c r="AE9402" s="7">
        <f t="shared" si="983"/>
        <v>0</v>
      </c>
      <c r="AF9402" s="7">
        <f t="shared" si="984"/>
        <v>0</v>
      </c>
    </row>
    <row r="9403" spans="30:32" x14ac:dyDescent="0.25">
      <c r="AD9403" s="7" t="str">
        <f>IFERROR(VLOOKUP(J9403,'Chuyển Mã'!$B$3:$C$9,2,0),"")</f>
        <v/>
      </c>
      <c r="AE9403" s="7">
        <f t="shared" si="983"/>
        <v>0</v>
      </c>
      <c r="AF9403" s="7">
        <f t="shared" si="984"/>
        <v>0</v>
      </c>
    </row>
    <row r="9404" spans="30:32" x14ac:dyDescent="0.25">
      <c r="AD9404" s="7" t="str">
        <f>IFERROR(VLOOKUP(J9404,'Chuyển Mã'!$B$3:$C$9,2,0),"")</f>
        <v/>
      </c>
      <c r="AE9404" s="7">
        <f t="shared" si="983"/>
        <v>0</v>
      </c>
      <c r="AF9404" s="7">
        <f t="shared" si="984"/>
        <v>0</v>
      </c>
    </row>
    <row r="9405" spans="30:32" x14ac:dyDescent="0.25">
      <c r="AD9405" s="7" t="str">
        <f>IFERROR(VLOOKUP(J9405,'Chuyển Mã'!$B$3:$C$9,2,0),"")</f>
        <v/>
      </c>
      <c r="AE9405" s="7">
        <f t="shared" si="983"/>
        <v>0</v>
      </c>
      <c r="AF9405" s="7">
        <f t="shared" si="984"/>
        <v>0</v>
      </c>
    </row>
    <row r="9406" spans="30:32" x14ac:dyDescent="0.25">
      <c r="AD9406" s="7" t="str">
        <f>IFERROR(VLOOKUP(J9406,'Chuyển Mã'!$B$3:$C$9,2,0),"")</f>
        <v/>
      </c>
      <c r="AE9406" s="7">
        <f t="shared" si="983"/>
        <v>0</v>
      </c>
      <c r="AF9406" s="7">
        <f t="shared" si="984"/>
        <v>0</v>
      </c>
    </row>
    <row r="9407" spans="30:32" x14ac:dyDescent="0.25">
      <c r="AD9407" s="7" t="str">
        <f>IFERROR(VLOOKUP(J9407,'Chuyển Mã'!$B$3:$C$9,2,0),"")</f>
        <v/>
      </c>
      <c r="AE9407" s="7">
        <f t="shared" si="983"/>
        <v>0</v>
      </c>
      <c r="AF9407" s="7">
        <f t="shared" si="984"/>
        <v>0</v>
      </c>
    </row>
    <row r="9408" spans="30:32" x14ac:dyDescent="0.25">
      <c r="AD9408" s="7" t="str">
        <f>IFERROR(VLOOKUP(J9408,'Chuyển Mã'!$B$3:$C$9,2,0),"")</f>
        <v/>
      </c>
      <c r="AE9408" s="7">
        <f t="shared" si="983"/>
        <v>0</v>
      </c>
      <c r="AF9408" s="7">
        <f t="shared" si="984"/>
        <v>0</v>
      </c>
    </row>
    <row r="9409" spans="30:32" x14ac:dyDescent="0.25">
      <c r="AD9409" s="7" t="str">
        <f>IFERROR(VLOOKUP(J9409,'Chuyển Mã'!$B$3:$C$9,2,0),"")</f>
        <v/>
      </c>
      <c r="AE9409" s="7">
        <f t="shared" si="983"/>
        <v>0</v>
      </c>
      <c r="AF9409" s="7">
        <f t="shared" si="984"/>
        <v>0</v>
      </c>
    </row>
    <row r="9410" spans="30:32" x14ac:dyDescent="0.25">
      <c r="AD9410" s="7" t="str">
        <f>IFERROR(VLOOKUP(J9410,'Chuyển Mã'!$B$3:$C$9,2,0),"")</f>
        <v/>
      </c>
      <c r="AE9410" s="7">
        <f t="shared" si="983"/>
        <v>0</v>
      </c>
      <c r="AF9410" s="7">
        <f t="shared" si="984"/>
        <v>0</v>
      </c>
    </row>
    <row r="9411" spans="30:32" x14ac:dyDescent="0.25">
      <c r="AD9411" s="7" t="str">
        <f>IFERROR(VLOOKUP(J9411,'Chuyển Mã'!$B$3:$C$9,2,0),"")</f>
        <v/>
      </c>
      <c r="AE9411" s="7">
        <f t="shared" ref="AE9411:AE9474" si="985">IFERROR(L9411,"")</f>
        <v>0</v>
      </c>
      <c r="AF9411" s="7">
        <f t="shared" ref="AF9411:AF9474" si="986">R9411</f>
        <v>0</v>
      </c>
    </row>
    <row r="9412" spans="30:32" x14ac:dyDescent="0.25">
      <c r="AD9412" s="7" t="str">
        <f>IFERROR(VLOOKUP(J9412,'Chuyển Mã'!$B$3:$C$9,2,0),"")</f>
        <v/>
      </c>
      <c r="AE9412" s="7">
        <f t="shared" si="985"/>
        <v>0</v>
      </c>
      <c r="AF9412" s="7">
        <f t="shared" si="986"/>
        <v>0</v>
      </c>
    </row>
    <row r="9413" spans="30:32" x14ac:dyDescent="0.25">
      <c r="AD9413" s="7" t="str">
        <f>IFERROR(VLOOKUP(J9413,'Chuyển Mã'!$B$3:$C$9,2,0),"")</f>
        <v/>
      </c>
      <c r="AE9413" s="7">
        <f t="shared" si="985"/>
        <v>0</v>
      </c>
      <c r="AF9413" s="7">
        <f t="shared" si="986"/>
        <v>0</v>
      </c>
    </row>
    <row r="9414" spans="30:32" x14ac:dyDescent="0.25">
      <c r="AD9414" s="7" t="str">
        <f>IFERROR(VLOOKUP(J9414,'Chuyển Mã'!$B$3:$C$9,2,0),"")</f>
        <v/>
      </c>
      <c r="AE9414" s="7">
        <f t="shared" si="985"/>
        <v>0</v>
      </c>
      <c r="AF9414" s="7">
        <f t="shared" si="986"/>
        <v>0</v>
      </c>
    </row>
    <row r="9415" spans="30:32" x14ac:dyDescent="0.25">
      <c r="AD9415" s="7" t="str">
        <f>IFERROR(VLOOKUP(J9415,'Chuyển Mã'!$B$3:$C$9,2,0),"")</f>
        <v/>
      </c>
      <c r="AE9415" s="7">
        <f t="shared" si="985"/>
        <v>0</v>
      </c>
      <c r="AF9415" s="7">
        <f t="shared" si="986"/>
        <v>0</v>
      </c>
    </row>
    <row r="9416" spans="30:32" x14ac:dyDescent="0.25">
      <c r="AD9416" s="7" t="str">
        <f>IFERROR(VLOOKUP(J9416,'Chuyển Mã'!$B$3:$C$9,2,0),"")</f>
        <v/>
      </c>
      <c r="AE9416" s="7">
        <f t="shared" si="985"/>
        <v>0</v>
      </c>
      <c r="AF9416" s="7">
        <f t="shared" si="986"/>
        <v>0</v>
      </c>
    </row>
    <row r="9417" spans="30:32" x14ac:dyDescent="0.25">
      <c r="AD9417" s="7" t="str">
        <f>IFERROR(VLOOKUP(J9417,'Chuyển Mã'!$B$3:$C$9,2,0),"")</f>
        <v/>
      </c>
      <c r="AE9417" s="7">
        <f t="shared" si="985"/>
        <v>0</v>
      </c>
      <c r="AF9417" s="7">
        <f t="shared" si="986"/>
        <v>0</v>
      </c>
    </row>
    <row r="9418" spans="30:32" x14ac:dyDescent="0.25">
      <c r="AD9418" s="7" t="str">
        <f>IFERROR(VLOOKUP(J9418,'Chuyển Mã'!$B$3:$C$9,2,0),"")</f>
        <v/>
      </c>
      <c r="AE9418" s="7">
        <f t="shared" si="985"/>
        <v>0</v>
      </c>
      <c r="AF9418" s="7">
        <f t="shared" si="986"/>
        <v>0</v>
      </c>
    </row>
    <row r="9419" spans="30:32" x14ac:dyDescent="0.25">
      <c r="AD9419" s="7" t="str">
        <f>IFERROR(VLOOKUP(J9419,'Chuyển Mã'!$B$3:$C$9,2,0),"")</f>
        <v/>
      </c>
      <c r="AE9419" s="7">
        <f t="shared" si="985"/>
        <v>0</v>
      </c>
      <c r="AF9419" s="7">
        <f t="shared" si="986"/>
        <v>0</v>
      </c>
    </row>
    <row r="9420" spans="30:32" x14ac:dyDescent="0.25">
      <c r="AD9420" s="7" t="str">
        <f>IFERROR(VLOOKUP(J9420,'Chuyển Mã'!$B$3:$C$9,2,0),"")</f>
        <v/>
      </c>
      <c r="AE9420" s="7">
        <f t="shared" si="985"/>
        <v>0</v>
      </c>
      <c r="AF9420" s="7">
        <f t="shared" si="986"/>
        <v>0</v>
      </c>
    </row>
    <row r="9421" spans="30:32" x14ac:dyDescent="0.25">
      <c r="AD9421" s="7" t="str">
        <f>IFERROR(VLOOKUP(J9421,'Chuyển Mã'!$B$3:$C$9,2,0),"")</f>
        <v/>
      </c>
      <c r="AE9421" s="7">
        <f t="shared" si="985"/>
        <v>0</v>
      </c>
      <c r="AF9421" s="7">
        <f t="shared" si="986"/>
        <v>0</v>
      </c>
    </row>
    <row r="9422" spans="30:32" x14ac:dyDescent="0.25">
      <c r="AD9422" s="7" t="str">
        <f>IFERROR(VLOOKUP(J9422,'Chuyển Mã'!$B$3:$C$9,2,0),"")</f>
        <v/>
      </c>
      <c r="AE9422" s="7">
        <f t="shared" si="985"/>
        <v>0</v>
      </c>
      <c r="AF9422" s="7">
        <f t="shared" si="986"/>
        <v>0</v>
      </c>
    </row>
    <row r="9423" spans="30:32" x14ac:dyDescent="0.25">
      <c r="AD9423" s="7" t="str">
        <f>IFERROR(VLOOKUP(J9423,'Chuyển Mã'!$B$3:$C$9,2,0),"")</f>
        <v/>
      </c>
      <c r="AE9423" s="7">
        <f t="shared" si="985"/>
        <v>0</v>
      </c>
      <c r="AF9423" s="7">
        <f t="shared" si="986"/>
        <v>0</v>
      </c>
    </row>
    <row r="9424" spans="30:32" x14ac:dyDescent="0.25">
      <c r="AD9424" s="7" t="str">
        <f>IFERROR(VLOOKUP(J9424,'Chuyển Mã'!$B$3:$C$9,2,0),"")</f>
        <v/>
      </c>
      <c r="AE9424" s="7">
        <f t="shared" si="985"/>
        <v>0</v>
      </c>
      <c r="AF9424" s="7">
        <f t="shared" si="986"/>
        <v>0</v>
      </c>
    </row>
    <row r="9425" spans="30:32" x14ac:dyDescent="0.25">
      <c r="AD9425" s="7" t="str">
        <f>IFERROR(VLOOKUP(J9425,'Chuyển Mã'!$B$3:$C$9,2,0),"")</f>
        <v/>
      </c>
      <c r="AE9425" s="7">
        <f t="shared" si="985"/>
        <v>0</v>
      </c>
      <c r="AF9425" s="7">
        <f t="shared" si="986"/>
        <v>0</v>
      </c>
    </row>
    <row r="9426" spans="30:32" x14ac:dyDescent="0.25">
      <c r="AD9426" s="7" t="str">
        <f>IFERROR(VLOOKUP(J9426,'Chuyển Mã'!$B$3:$C$9,2,0),"")</f>
        <v/>
      </c>
      <c r="AE9426" s="7">
        <f t="shared" si="985"/>
        <v>0</v>
      </c>
      <c r="AF9426" s="7">
        <f t="shared" si="986"/>
        <v>0</v>
      </c>
    </row>
    <row r="9427" spans="30:32" x14ac:dyDescent="0.25">
      <c r="AD9427" s="7" t="str">
        <f>IFERROR(VLOOKUP(J9427,'Chuyển Mã'!$B$3:$C$9,2,0),"")</f>
        <v/>
      </c>
      <c r="AE9427" s="7">
        <f t="shared" si="985"/>
        <v>0</v>
      </c>
      <c r="AF9427" s="7">
        <f t="shared" si="986"/>
        <v>0</v>
      </c>
    </row>
    <row r="9428" spans="30:32" x14ac:dyDescent="0.25">
      <c r="AD9428" s="7" t="str">
        <f>IFERROR(VLOOKUP(J9428,'Chuyển Mã'!$B$3:$C$9,2,0),"")</f>
        <v/>
      </c>
      <c r="AE9428" s="7">
        <f t="shared" si="985"/>
        <v>0</v>
      </c>
      <c r="AF9428" s="7">
        <f t="shared" si="986"/>
        <v>0</v>
      </c>
    </row>
    <row r="9429" spans="30:32" x14ac:dyDescent="0.25">
      <c r="AD9429" s="7" t="str">
        <f>IFERROR(VLOOKUP(J9429,'Chuyển Mã'!$B$3:$C$9,2,0),"")</f>
        <v/>
      </c>
      <c r="AE9429" s="7">
        <f t="shared" si="985"/>
        <v>0</v>
      </c>
      <c r="AF9429" s="7">
        <f t="shared" si="986"/>
        <v>0</v>
      </c>
    </row>
    <row r="9430" spans="30:32" x14ac:dyDescent="0.25">
      <c r="AD9430" s="7" t="str">
        <f>IFERROR(VLOOKUP(J9430,'Chuyển Mã'!$B$3:$C$9,2,0),"")</f>
        <v/>
      </c>
      <c r="AE9430" s="7">
        <f t="shared" si="985"/>
        <v>0</v>
      </c>
      <c r="AF9430" s="7">
        <f t="shared" si="986"/>
        <v>0</v>
      </c>
    </row>
    <row r="9431" spans="30:32" x14ac:dyDescent="0.25">
      <c r="AD9431" s="7" t="str">
        <f>IFERROR(VLOOKUP(J9431,'Chuyển Mã'!$B$3:$C$9,2,0),"")</f>
        <v/>
      </c>
      <c r="AE9431" s="7">
        <f t="shared" si="985"/>
        <v>0</v>
      </c>
      <c r="AF9431" s="7">
        <f t="shared" si="986"/>
        <v>0</v>
      </c>
    </row>
    <row r="9432" spans="30:32" x14ac:dyDescent="0.25">
      <c r="AD9432" s="7" t="str">
        <f>IFERROR(VLOOKUP(J9432,'Chuyển Mã'!$B$3:$C$9,2,0),"")</f>
        <v/>
      </c>
      <c r="AE9432" s="7">
        <f t="shared" si="985"/>
        <v>0</v>
      </c>
      <c r="AF9432" s="7">
        <f t="shared" si="986"/>
        <v>0</v>
      </c>
    </row>
    <row r="9433" spans="30:32" x14ac:dyDescent="0.25">
      <c r="AD9433" s="7" t="str">
        <f>IFERROR(VLOOKUP(J9433,'Chuyển Mã'!$B$3:$C$9,2,0),"")</f>
        <v/>
      </c>
      <c r="AE9433" s="7">
        <f t="shared" si="985"/>
        <v>0</v>
      </c>
      <c r="AF9433" s="7">
        <f t="shared" si="986"/>
        <v>0</v>
      </c>
    </row>
    <row r="9434" spans="30:32" x14ac:dyDescent="0.25">
      <c r="AD9434" s="7" t="str">
        <f>IFERROR(VLOOKUP(J9434,'Chuyển Mã'!$B$3:$C$9,2,0),"")</f>
        <v/>
      </c>
      <c r="AE9434" s="7">
        <f t="shared" si="985"/>
        <v>0</v>
      </c>
      <c r="AF9434" s="7">
        <f t="shared" si="986"/>
        <v>0</v>
      </c>
    </row>
    <row r="9435" spans="30:32" x14ac:dyDescent="0.25">
      <c r="AD9435" s="7" t="str">
        <f>IFERROR(VLOOKUP(J9435,'Chuyển Mã'!$B$3:$C$9,2,0),"")</f>
        <v/>
      </c>
      <c r="AE9435" s="7">
        <f t="shared" si="985"/>
        <v>0</v>
      </c>
      <c r="AF9435" s="7">
        <f t="shared" si="986"/>
        <v>0</v>
      </c>
    </row>
    <row r="9436" spans="30:32" x14ac:dyDescent="0.25">
      <c r="AD9436" s="7" t="str">
        <f>IFERROR(VLOOKUP(J9436,'Chuyển Mã'!$B$3:$C$9,2,0),"")</f>
        <v/>
      </c>
      <c r="AE9436" s="7">
        <f t="shared" si="985"/>
        <v>0</v>
      </c>
      <c r="AF9436" s="7">
        <f t="shared" si="986"/>
        <v>0</v>
      </c>
    </row>
    <row r="9437" spans="30:32" x14ac:dyDescent="0.25">
      <c r="AD9437" s="7" t="str">
        <f>IFERROR(VLOOKUP(J9437,'Chuyển Mã'!$B$3:$C$9,2,0),"")</f>
        <v/>
      </c>
      <c r="AE9437" s="7">
        <f t="shared" si="985"/>
        <v>0</v>
      </c>
      <c r="AF9437" s="7">
        <f t="shared" si="986"/>
        <v>0</v>
      </c>
    </row>
    <row r="9438" spans="30:32" x14ac:dyDescent="0.25">
      <c r="AD9438" s="7" t="str">
        <f>IFERROR(VLOOKUP(J9438,'Chuyển Mã'!$B$3:$C$9,2,0),"")</f>
        <v/>
      </c>
      <c r="AE9438" s="7">
        <f t="shared" si="985"/>
        <v>0</v>
      </c>
      <c r="AF9438" s="7">
        <f t="shared" si="986"/>
        <v>0</v>
      </c>
    </row>
    <row r="9439" spans="30:32" x14ac:dyDescent="0.25">
      <c r="AD9439" s="7" t="str">
        <f>IFERROR(VLOOKUP(J9439,'Chuyển Mã'!$B$3:$C$9,2,0),"")</f>
        <v/>
      </c>
      <c r="AE9439" s="7">
        <f t="shared" si="985"/>
        <v>0</v>
      </c>
      <c r="AF9439" s="7">
        <f t="shared" si="986"/>
        <v>0</v>
      </c>
    </row>
    <row r="9440" spans="30:32" x14ac:dyDescent="0.25">
      <c r="AD9440" s="7" t="str">
        <f>IFERROR(VLOOKUP(J9440,'Chuyển Mã'!$B$3:$C$9,2,0),"")</f>
        <v/>
      </c>
      <c r="AE9440" s="7">
        <f t="shared" si="985"/>
        <v>0</v>
      </c>
      <c r="AF9440" s="7">
        <f t="shared" si="986"/>
        <v>0</v>
      </c>
    </row>
    <row r="9441" spans="30:32" x14ac:dyDescent="0.25">
      <c r="AD9441" s="7" t="str">
        <f>IFERROR(VLOOKUP(J9441,'Chuyển Mã'!$B$3:$C$9,2,0),"")</f>
        <v/>
      </c>
      <c r="AE9441" s="7">
        <f t="shared" si="985"/>
        <v>0</v>
      </c>
      <c r="AF9441" s="7">
        <f t="shared" si="986"/>
        <v>0</v>
      </c>
    </row>
    <row r="9442" spans="30:32" x14ac:dyDescent="0.25">
      <c r="AD9442" s="7" t="str">
        <f>IFERROR(VLOOKUP(J9442,'Chuyển Mã'!$B$3:$C$9,2,0),"")</f>
        <v/>
      </c>
      <c r="AE9442" s="7">
        <f t="shared" si="985"/>
        <v>0</v>
      </c>
      <c r="AF9442" s="7">
        <f t="shared" si="986"/>
        <v>0</v>
      </c>
    </row>
    <row r="9443" spans="30:32" x14ac:dyDescent="0.25">
      <c r="AD9443" s="7" t="str">
        <f>IFERROR(VLOOKUP(J9443,'Chuyển Mã'!$B$3:$C$9,2,0),"")</f>
        <v/>
      </c>
      <c r="AE9443" s="7">
        <f t="shared" si="985"/>
        <v>0</v>
      </c>
      <c r="AF9443" s="7">
        <f t="shared" si="986"/>
        <v>0</v>
      </c>
    </row>
    <row r="9444" spans="30:32" x14ac:dyDescent="0.25">
      <c r="AD9444" s="7" t="str">
        <f>IFERROR(VLOOKUP(J9444,'Chuyển Mã'!$B$3:$C$9,2,0),"")</f>
        <v/>
      </c>
      <c r="AE9444" s="7">
        <f t="shared" si="985"/>
        <v>0</v>
      </c>
      <c r="AF9444" s="7">
        <f t="shared" si="986"/>
        <v>0</v>
      </c>
    </row>
    <row r="9445" spans="30:32" x14ac:dyDescent="0.25">
      <c r="AD9445" s="7" t="str">
        <f>IFERROR(VLOOKUP(J9445,'Chuyển Mã'!$B$3:$C$9,2,0),"")</f>
        <v/>
      </c>
      <c r="AE9445" s="7">
        <f t="shared" si="985"/>
        <v>0</v>
      </c>
      <c r="AF9445" s="7">
        <f t="shared" si="986"/>
        <v>0</v>
      </c>
    </row>
    <row r="9446" spans="30:32" x14ac:dyDescent="0.25">
      <c r="AD9446" s="7" t="str">
        <f>IFERROR(VLOOKUP(J9446,'Chuyển Mã'!$B$3:$C$9,2,0),"")</f>
        <v/>
      </c>
      <c r="AE9446" s="7">
        <f t="shared" si="985"/>
        <v>0</v>
      </c>
      <c r="AF9446" s="7">
        <f t="shared" si="986"/>
        <v>0</v>
      </c>
    </row>
    <row r="9447" spans="30:32" x14ac:dyDescent="0.25">
      <c r="AD9447" s="7" t="str">
        <f>IFERROR(VLOOKUP(J9447,'Chuyển Mã'!$B$3:$C$9,2,0),"")</f>
        <v/>
      </c>
      <c r="AE9447" s="7">
        <f t="shared" si="985"/>
        <v>0</v>
      </c>
      <c r="AF9447" s="7">
        <f t="shared" si="986"/>
        <v>0</v>
      </c>
    </row>
    <row r="9448" spans="30:32" x14ac:dyDescent="0.25">
      <c r="AD9448" s="7" t="str">
        <f>IFERROR(VLOOKUP(J9448,'Chuyển Mã'!$B$3:$C$9,2,0),"")</f>
        <v/>
      </c>
      <c r="AE9448" s="7">
        <f t="shared" si="985"/>
        <v>0</v>
      </c>
      <c r="AF9448" s="7">
        <f t="shared" si="986"/>
        <v>0</v>
      </c>
    </row>
    <row r="9449" spans="30:32" x14ac:dyDescent="0.25">
      <c r="AD9449" s="7" t="str">
        <f>IFERROR(VLOOKUP(J9449,'Chuyển Mã'!$B$3:$C$9,2,0),"")</f>
        <v/>
      </c>
      <c r="AE9449" s="7">
        <f t="shared" si="985"/>
        <v>0</v>
      </c>
      <c r="AF9449" s="7">
        <f t="shared" si="986"/>
        <v>0</v>
      </c>
    </row>
    <row r="9450" spans="30:32" x14ac:dyDescent="0.25">
      <c r="AD9450" s="7" t="str">
        <f>IFERROR(VLOOKUP(J9450,'Chuyển Mã'!$B$3:$C$9,2,0),"")</f>
        <v/>
      </c>
      <c r="AE9450" s="7">
        <f t="shared" si="985"/>
        <v>0</v>
      </c>
      <c r="AF9450" s="7">
        <f t="shared" si="986"/>
        <v>0</v>
      </c>
    </row>
    <row r="9451" spans="30:32" x14ac:dyDescent="0.25">
      <c r="AD9451" s="7" t="str">
        <f>IFERROR(VLOOKUP(J9451,'Chuyển Mã'!$B$3:$C$9,2,0),"")</f>
        <v/>
      </c>
      <c r="AE9451" s="7">
        <f t="shared" si="985"/>
        <v>0</v>
      </c>
      <c r="AF9451" s="7">
        <f t="shared" si="986"/>
        <v>0</v>
      </c>
    </row>
    <row r="9452" spans="30:32" x14ac:dyDescent="0.25">
      <c r="AD9452" s="7" t="str">
        <f>IFERROR(VLOOKUP(J9452,'Chuyển Mã'!$B$3:$C$9,2,0),"")</f>
        <v/>
      </c>
      <c r="AE9452" s="7">
        <f t="shared" si="985"/>
        <v>0</v>
      </c>
      <c r="AF9452" s="7">
        <f t="shared" si="986"/>
        <v>0</v>
      </c>
    </row>
    <row r="9453" spans="30:32" x14ac:dyDescent="0.25">
      <c r="AD9453" s="7" t="str">
        <f>IFERROR(VLOOKUP(J9453,'Chuyển Mã'!$B$3:$C$9,2,0),"")</f>
        <v/>
      </c>
      <c r="AE9453" s="7">
        <f t="shared" si="985"/>
        <v>0</v>
      </c>
      <c r="AF9453" s="7">
        <f t="shared" si="986"/>
        <v>0</v>
      </c>
    </row>
    <row r="9454" spans="30:32" x14ac:dyDescent="0.25">
      <c r="AD9454" s="7" t="str">
        <f>IFERROR(VLOOKUP(J9454,'Chuyển Mã'!$B$3:$C$9,2,0),"")</f>
        <v/>
      </c>
      <c r="AE9454" s="7">
        <f t="shared" si="985"/>
        <v>0</v>
      </c>
      <c r="AF9454" s="7">
        <f t="shared" si="986"/>
        <v>0</v>
      </c>
    </row>
    <row r="9455" spans="30:32" x14ac:dyDescent="0.25">
      <c r="AD9455" s="7" t="str">
        <f>IFERROR(VLOOKUP(J9455,'Chuyển Mã'!$B$3:$C$9,2,0),"")</f>
        <v/>
      </c>
      <c r="AE9455" s="7">
        <f t="shared" si="985"/>
        <v>0</v>
      </c>
      <c r="AF9455" s="7">
        <f t="shared" si="986"/>
        <v>0</v>
      </c>
    </row>
    <row r="9456" spans="30:32" x14ac:dyDescent="0.25">
      <c r="AD9456" s="7" t="str">
        <f>IFERROR(VLOOKUP(J9456,'Chuyển Mã'!$B$3:$C$9,2,0),"")</f>
        <v/>
      </c>
      <c r="AE9456" s="7">
        <f t="shared" si="985"/>
        <v>0</v>
      </c>
      <c r="AF9456" s="7">
        <f t="shared" si="986"/>
        <v>0</v>
      </c>
    </row>
    <row r="9457" spans="30:32" x14ac:dyDescent="0.25">
      <c r="AD9457" s="7" t="str">
        <f>IFERROR(VLOOKUP(J9457,'Chuyển Mã'!$B$3:$C$9,2,0),"")</f>
        <v/>
      </c>
      <c r="AE9457" s="7">
        <f t="shared" si="985"/>
        <v>0</v>
      </c>
      <c r="AF9457" s="7">
        <f t="shared" si="986"/>
        <v>0</v>
      </c>
    </row>
    <row r="9458" spans="30:32" x14ac:dyDescent="0.25">
      <c r="AD9458" s="7" t="str">
        <f>IFERROR(VLOOKUP(J9458,'Chuyển Mã'!$B$3:$C$9,2,0),"")</f>
        <v/>
      </c>
      <c r="AE9458" s="7">
        <f t="shared" si="985"/>
        <v>0</v>
      </c>
      <c r="AF9458" s="7">
        <f t="shared" si="986"/>
        <v>0</v>
      </c>
    </row>
    <row r="9459" spans="30:32" x14ac:dyDescent="0.25">
      <c r="AD9459" s="7" t="str">
        <f>IFERROR(VLOOKUP(J9459,'Chuyển Mã'!$B$3:$C$9,2,0),"")</f>
        <v/>
      </c>
      <c r="AE9459" s="7">
        <f t="shared" si="985"/>
        <v>0</v>
      </c>
      <c r="AF9459" s="7">
        <f t="shared" si="986"/>
        <v>0</v>
      </c>
    </row>
    <row r="9460" spans="30:32" x14ac:dyDescent="0.25">
      <c r="AD9460" s="7" t="str">
        <f>IFERROR(VLOOKUP(J9460,'Chuyển Mã'!$B$3:$C$9,2,0),"")</f>
        <v/>
      </c>
      <c r="AE9460" s="7">
        <f t="shared" si="985"/>
        <v>0</v>
      </c>
      <c r="AF9460" s="7">
        <f t="shared" si="986"/>
        <v>0</v>
      </c>
    </row>
    <row r="9461" spans="30:32" x14ac:dyDescent="0.25">
      <c r="AD9461" s="7" t="str">
        <f>IFERROR(VLOOKUP(J9461,'Chuyển Mã'!$B$3:$C$9,2,0),"")</f>
        <v/>
      </c>
      <c r="AE9461" s="7">
        <f t="shared" si="985"/>
        <v>0</v>
      </c>
      <c r="AF9461" s="7">
        <f t="shared" si="986"/>
        <v>0</v>
      </c>
    </row>
    <row r="9462" spans="30:32" x14ac:dyDescent="0.25">
      <c r="AD9462" s="7" t="str">
        <f>IFERROR(VLOOKUP(J9462,'Chuyển Mã'!$B$3:$C$9,2,0),"")</f>
        <v/>
      </c>
      <c r="AE9462" s="7">
        <f t="shared" si="985"/>
        <v>0</v>
      </c>
      <c r="AF9462" s="7">
        <f t="shared" si="986"/>
        <v>0</v>
      </c>
    </row>
    <row r="9463" spans="30:32" x14ac:dyDescent="0.25">
      <c r="AD9463" s="7" t="str">
        <f>IFERROR(VLOOKUP(J9463,'Chuyển Mã'!$B$3:$C$9,2,0),"")</f>
        <v/>
      </c>
      <c r="AE9463" s="7">
        <f t="shared" si="985"/>
        <v>0</v>
      </c>
      <c r="AF9463" s="7">
        <f t="shared" si="986"/>
        <v>0</v>
      </c>
    </row>
    <row r="9464" spans="30:32" x14ac:dyDescent="0.25">
      <c r="AD9464" s="7" t="str">
        <f>IFERROR(VLOOKUP(J9464,'Chuyển Mã'!$B$3:$C$9,2,0),"")</f>
        <v/>
      </c>
      <c r="AE9464" s="7">
        <f t="shared" si="985"/>
        <v>0</v>
      </c>
      <c r="AF9464" s="7">
        <f t="shared" si="986"/>
        <v>0</v>
      </c>
    </row>
    <row r="9465" spans="30:32" x14ac:dyDescent="0.25">
      <c r="AD9465" s="7" t="str">
        <f>IFERROR(VLOOKUP(J9465,'Chuyển Mã'!$B$3:$C$9,2,0),"")</f>
        <v/>
      </c>
      <c r="AE9465" s="7">
        <f t="shared" si="985"/>
        <v>0</v>
      </c>
      <c r="AF9465" s="7">
        <f t="shared" si="986"/>
        <v>0</v>
      </c>
    </row>
    <row r="9466" spans="30:32" x14ac:dyDescent="0.25">
      <c r="AD9466" s="7" t="str">
        <f>IFERROR(VLOOKUP(J9466,'Chuyển Mã'!$B$3:$C$9,2,0),"")</f>
        <v/>
      </c>
      <c r="AE9466" s="7">
        <f t="shared" si="985"/>
        <v>0</v>
      </c>
      <c r="AF9466" s="7">
        <f t="shared" si="986"/>
        <v>0</v>
      </c>
    </row>
    <row r="9467" spans="30:32" x14ac:dyDescent="0.25">
      <c r="AD9467" s="7" t="str">
        <f>IFERROR(VLOOKUP(J9467,'Chuyển Mã'!$B$3:$C$9,2,0),"")</f>
        <v/>
      </c>
      <c r="AE9467" s="7">
        <f t="shared" si="985"/>
        <v>0</v>
      </c>
      <c r="AF9467" s="7">
        <f t="shared" si="986"/>
        <v>0</v>
      </c>
    </row>
    <row r="9468" spans="30:32" x14ac:dyDescent="0.25">
      <c r="AD9468" s="7" t="str">
        <f>IFERROR(VLOOKUP(J9468,'Chuyển Mã'!$B$3:$C$9,2,0),"")</f>
        <v/>
      </c>
      <c r="AE9468" s="7">
        <f t="shared" si="985"/>
        <v>0</v>
      </c>
      <c r="AF9468" s="7">
        <f t="shared" si="986"/>
        <v>0</v>
      </c>
    </row>
    <row r="9469" spans="30:32" x14ac:dyDescent="0.25">
      <c r="AD9469" s="7" t="str">
        <f>IFERROR(VLOOKUP(J9469,'Chuyển Mã'!$B$3:$C$9,2,0),"")</f>
        <v/>
      </c>
      <c r="AE9469" s="7">
        <f t="shared" si="985"/>
        <v>0</v>
      </c>
      <c r="AF9469" s="7">
        <f t="shared" si="986"/>
        <v>0</v>
      </c>
    </row>
    <row r="9470" spans="30:32" x14ac:dyDescent="0.25">
      <c r="AD9470" s="7" t="str">
        <f>IFERROR(VLOOKUP(J9470,'Chuyển Mã'!$B$3:$C$9,2,0),"")</f>
        <v/>
      </c>
      <c r="AE9470" s="7">
        <f t="shared" si="985"/>
        <v>0</v>
      </c>
      <c r="AF9470" s="7">
        <f t="shared" si="986"/>
        <v>0</v>
      </c>
    </row>
    <row r="9471" spans="30:32" x14ac:dyDescent="0.25">
      <c r="AD9471" s="7" t="str">
        <f>IFERROR(VLOOKUP(J9471,'Chuyển Mã'!$B$3:$C$9,2,0),"")</f>
        <v/>
      </c>
      <c r="AE9471" s="7">
        <f t="shared" si="985"/>
        <v>0</v>
      </c>
      <c r="AF9471" s="7">
        <f t="shared" si="986"/>
        <v>0</v>
      </c>
    </row>
    <row r="9472" spans="30:32" x14ac:dyDescent="0.25">
      <c r="AD9472" s="7" t="str">
        <f>IFERROR(VLOOKUP(J9472,'Chuyển Mã'!$B$3:$C$9,2,0),"")</f>
        <v/>
      </c>
      <c r="AE9472" s="7">
        <f t="shared" si="985"/>
        <v>0</v>
      </c>
      <c r="AF9472" s="7">
        <f t="shared" si="986"/>
        <v>0</v>
      </c>
    </row>
    <row r="9473" spans="30:32" x14ac:dyDescent="0.25">
      <c r="AD9473" s="7" t="str">
        <f>IFERROR(VLOOKUP(J9473,'Chuyển Mã'!$B$3:$C$9,2,0),"")</f>
        <v/>
      </c>
      <c r="AE9473" s="7">
        <f t="shared" si="985"/>
        <v>0</v>
      </c>
      <c r="AF9473" s="7">
        <f t="shared" si="986"/>
        <v>0</v>
      </c>
    </row>
    <row r="9474" spans="30:32" x14ac:dyDescent="0.25">
      <c r="AD9474" s="7" t="str">
        <f>IFERROR(VLOOKUP(J9474,'Chuyển Mã'!$B$3:$C$9,2,0),"")</f>
        <v/>
      </c>
      <c r="AE9474" s="7">
        <f t="shared" si="985"/>
        <v>0</v>
      </c>
      <c r="AF9474" s="7">
        <f t="shared" si="986"/>
        <v>0</v>
      </c>
    </row>
    <row r="9475" spans="30:32" x14ac:dyDescent="0.25">
      <c r="AD9475" s="7" t="str">
        <f>IFERROR(VLOOKUP(J9475,'Chuyển Mã'!$B$3:$C$9,2,0),"")</f>
        <v/>
      </c>
      <c r="AE9475" s="7">
        <f t="shared" ref="AE9475:AE9538" si="987">IFERROR(L9475,"")</f>
        <v>0</v>
      </c>
      <c r="AF9475" s="7">
        <f t="shared" ref="AF9475:AF9538" si="988">R9475</f>
        <v>0</v>
      </c>
    </row>
    <row r="9476" spans="30:32" x14ac:dyDescent="0.25">
      <c r="AD9476" s="7" t="str">
        <f>IFERROR(VLOOKUP(J9476,'Chuyển Mã'!$B$3:$C$9,2,0),"")</f>
        <v/>
      </c>
      <c r="AE9476" s="7">
        <f t="shared" si="987"/>
        <v>0</v>
      </c>
      <c r="AF9476" s="7">
        <f t="shared" si="988"/>
        <v>0</v>
      </c>
    </row>
    <row r="9477" spans="30:32" x14ac:dyDescent="0.25">
      <c r="AD9477" s="7" t="str">
        <f>IFERROR(VLOOKUP(J9477,'Chuyển Mã'!$B$3:$C$9,2,0),"")</f>
        <v/>
      </c>
      <c r="AE9477" s="7">
        <f t="shared" si="987"/>
        <v>0</v>
      </c>
      <c r="AF9477" s="7">
        <f t="shared" si="988"/>
        <v>0</v>
      </c>
    </row>
    <row r="9478" spans="30:32" x14ac:dyDescent="0.25">
      <c r="AD9478" s="7" t="str">
        <f>IFERROR(VLOOKUP(J9478,'Chuyển Mã'!$B$3:$C$9,2,0),"")</f>
        <v/>
      </c>
      <c r="AE9478" s="7">
        <f t="shared" si="987"/>
        <v>0</v>
      </c>
      <c r="AF9478" s="7">
        <f t="shared" si="988"/>
        <v>0</v>
      </c>
    </row>
    <row r="9479" spans="30:32" x14ac:dyDescent="0.25">
      <c r="AD9479" s="7" t="str">
        <f>IFERROR(VLOOKUP(J9479,'Chuyển Mã'!$B$3:$C$9,2,0),"")</f>
        <v/>
      </c>
      <c r="AE9479" s="7">
        <f t="shared" si="987"/>
        <v>0</v>
      </c>
      <c r="AF9479" s="7">
        <f t="shared" si="988"/>
        <v>0</v>
      </c>
    </row>
    <row r="9480" spans="30:32" x14ac:dyDescent="0.25">
      <c r="AD9480" s="7" t="str">
        <f>IFERROR(VLOOKUP(J9480,'Chuyển Mã'!$B$3:$C$9,2,0),"")</f>
        <v/>
      </c>
      <c r="AE9480" s="7">
        <f t="shared" si="987"/>
        <v>0</v>
      </c>
      <c r="AF9480" s="7">
        <f t="shared" si="988"/>
        <v>0</v>
      </c>
    </row>
    <row r="9481" spans="30:32" x14ac:dyDescent="0.25">
      <c r="AD9481" s="7" t="str">
        <f>IFERROR(VLOOKUP(J9481,'Chuyển Mã'!$B$3:$C$9,2,0),"")</f>
        <v/>
      </c>
      <c r="AE9481" s="7">
        <f t="shared" si="987"/>
        <v>0</v>
      </c>
      <c r="AF9481" s="7">
        <f t="shared" si="988"/>
        <v>0</v>
      </c>
    </row>
    <row r="9482" spans="30:32" x14ac:dyDescent="0.25">
      <c r="AD9482" s="7" t="str">
        <f>IFERROR(VLOOKUP(J9482,'Chuyển Mã'!$B$3:$C$9,2,0),"")</f>
        <v/>
      </c>
      <c r="AE9482" s="7">
        <f t="shared" si="987"/>
        <v>0</v>
      </c>
      <c r="AF9482" s="7">
        <f t="shared" si="988"/>
        <v>0</v>
      </c>
    </row>
    <row r="9483" spans="30:32" x14ac:dyDescent="0.25">
      <c r="AD9483" s="7" t="str">
        <f>IFERROR(VLOOKUP(J9483,'Chuyển Mã'!$B$3:$C$9,2,0),"")</f>
        <v/>
      </c>
      <c r="AE9483" s="7">
        <f t="shared" si="987"/>
        <v>0</v>
      </c>
      <c r="AF9483" s="7">
        <f t="shared" si="988"/>
        <v>0</v>
      </c>
    </row>
    <row r="9484" spans="30:32" x14ac:dyDescent="0.25">
      <c r="AD9484" s="7" t="str">
        <f>IFERROR(VLOOKUP(J9484,'Chuyển Mã'!$B$3:$C$9,2,0),"")</f>
        <v/>
      </c>
      <c r="AE9484" s="7">
        <f t="shared" si="987"/>
        <v>0</v>
      </c>
      <c r="AF9484" s="7">
        <f t="shared" si="988"/>
        <v>0</v>
      </c>
    </row>
    <row r="9485" spans="30:32" x14ac:dyDescent="0.25">
      <c r="AD9485" s="7" t="str">
        <f>IFERROR(VLOOKUP(J9485,'Chuyển Mã'!$B$3:$C$9,2,0),"")</f>
        <v/>
      </c>
      <c r="AE9485" s="7">
        <f t="shared" si="987"/>
        <v>0</v>
      </c>
      <c r="AF9485" s="7">
        <f t="shared" si="988"/>
        <v>0</v>
      </c>
    </row>
    <row r="9486" spans="30:32" x14ac:dyDescent="0.25">
      <c r="AD9486" s="7" t="str">
        <f>IFERROR(VLOOKUP(J9486,'Chuyển Mã'!$B$3:$C$9,2,0),"")</f>
        <v/>
      </c>
      <c r="AE9486" s="7">
        <f t="shared" si="987"/>
        <v>0</v>
      </c>
      <c r="AF9486" s="7">
        <f t="shared" si="988"/>
        <v>0</v>
      </c>
    </row>
    <row r="9487" spans="30:32" x14ac:dyDescent="0.25">
      <c r="AD9487" s="7" t="str">
        <f>IFERROR(VLOOKUP(J9487,'Chuyển Mã'!$B$3:$C$9,2,0),"")</f>
        <v/>
      </c>
      <c r="AE9487" s="7">
        <f t="shared" si="987"/>
        <v>0</v>
      </c>
      <c r="AF9487" s="7">
        <f t="shared" si="988"/>
        <v>0</v>
      </c>
    </row>
    <row r="9488" spans="30:32" x14ac:dyDescent="0.25">
      <c r="AD9488" s="7" t="str">
        <f>IFERROR(VLOOKUP(J9488,'Chuyển Mã'!$B$3:$C$9,2,0),"")</f>
        <v/>
      </c>
      <c r="AE9488" s="7">
        <f t="shared" si="987"/>
        <v>0</v>
      </c>
      <c r="AF9488" s="7">
        <f t="shared" si="988"/>
        <v>0</v>
      </c>
    </row>
    <row r="9489" spans="30:32" x14ac:dyDescent="0.25">
      <c r="AD9489" s="7" t="str">
        <f>IFERROR(VLOOKUP(J9489,'Chuyển Mã'!$B$3:$C$9,2,0),"")</f>
        <v/>
      </c>
      <c r="AE9489" s="7">
        <f t="shared" si="987"/>
        <v>0</v>
      </c>
      <c r="AF9489" s="7">
        <f t="shared" si="988"/>
        <v>0</v>
      </c>
    </row>
    <row r="9490" spans="30:32" x14ac:dyDescent="0.25">
      <c r="AD9490" s="7" t="str">
        <f>IFERROR(VLOOKUP(J9490,'Chuyển Mã'!$B$3:$C$9,2,0),"")</f>
        <v/>
      </c>
      <c r="AE9490" s="7">
        <f t="shared" si="987"/>
        <v>0</v>
      </c>
      <c r="AF9490" s="7">
        <f t="shared" si="988"/>
        <v>0</v>
      </c>
    </row>
    <row r="9491" spans="30:32" x14ac:dyDescent="0.25">
      <c r="AD9491" s="7" t="str">
        <f>IFERROR(VLOOKUP(J9491,'Chuyển Mã'!$B$3:$C$9,2,0),"")</f>
        <v/>
      </c>
      <c r="AE9491" s="7">
        <f t="shared" si="987"/>
        <v>0</v>
      </c>
      <c r="AF9491" s="7">
        <f t="shared" si="988"/>
        <v>0</v>
      </c>
    </row>
    <row r="9492" spans="30:32" x14ac:dyDescent="0.25">
      <c r="AD9492" s="7" t="str">
        <f>IFERROR(VLOOKUP(J9492,'Chuyển Mã'!$B$3:$C$9,2,0),"")</f>
        <v/>
      </c>
      <c r="AE9492" s="7">
        <f t="shared" si="987"/>
        <v>0</v>
      </c>
      <c r="AF9492" s="7">
        <f t="shared" si="988"/>
        <v>0</v>
      </c>
    </row>
    <row r="9493" spans="30:32" x14ac:dyDescent="0.25">
      <c r="AD9493" s="7" t="str">
        <f>IFERROR(VLOOKUP(J9493,'Chuyển Mã'!$B$3:$C$9,2,0),"")</f>
        <v/>
      </c>
      <c r="AE9493" s="7">
        <f t="shared" si="987"/>
        <v>0</v>
      </c>
      <c r="AF9493" s="7">
        <f t="shared" si="988"/>
        <v>0</v>
      </c>
    </row>
    <row r="9494" spans="30:32" x14ac:dyDescent="0.25">
      <c r="AD9494" s="7" t="str">
        <f>IFERROR(VLOOKUP(J9494,'Chuyển Mã'!$B$3:$C$9,2,0),"")</f>
        <v/>
      </c>
      <c r="AE9494" s="7">
        <f t="shared" si="987"/>
        <v>0</v>
      </c>
      <c r="AF9494" s="7">
        <f t="shared" si="988"/>
        <v>0</v>
      </c>
    </row>
    <row r="9495" spans="30:32" x14ac:dyDescent="0.25">
      <c r="AD9495" s="7" t="str">
        <f>IFERROR(VLOOKUP(J9495,'Chuyển Mã'!$B$3:$C$9,2,0),"")</f>
        <v/>
      </c>
      <c r="AE9495" s="7">
        <f t="shared" si="987"/>
        <v>0</v>
      </c>
      <c r="AF9495" s="7">
        <f t="shared" si="988"/>
        <v>0</v>
      </c>
    </row>
    <row r="9496" spans="30:32" x14ac:dyDescent="0.25">
      <c r="AD9496" s="7" t="str">
        <f>IFERROR(VLOOKUP(J9496,'Chuyển Mã'!$B$3:$C$9,2,0),"")</f>
        <v/>
      </c>
      <c r="AE9496" s="7">
        <f t="shared" si="987"/>
        <v>0</v>
      </c>
      <c r="AF9496" s="7">
        <f t="shared" si="988"/>
        <v>0</v>
      </c>
    </row>
    <row r="9497" spans="30:32" x14ac:dyDescent="0.25">
      <c r="AD9497" s="7" t="str">
        <f>IFERROR(VLOOKUP(J9497,'Chuyển Mã'!$B$3:$C$9,2,0),"")</f>
        <v/>
      </c>
      <c r="AE9497" s="7">
        <f t="shared" si="987"/>
        <v>0</v>
      </c>
      <c r="AF9497" s="7">
        <f t="shared" si="988"/>
        <v>0</v>
      </c>
    </row>
    <row r="9498" spans="30:32" x14ac:dyDescent="0.25">
      <c r="AD9498" s="7" t="str">
        <f>IFERROR(VLOOKUP(J9498,'Chuyển Mã'!$B$3:$C$9,2,0),"")</f>
        <v/>
      </c>
      <c r="AE9498" s="7">
        <f t="shared" si="987"/>
        <v>0</v>
      </c>
      <c r="AF9498" s="7">
        <f t="shared" si="988"/>
        <v>0</v>
      </c>
    </row>
    <row r="9499" spans="30:32" x14ac:dyDescent="0.25">
      <c r="AD9499" s="7" t="str">
        <f>IFERROR(VLOOKUP(J9499,'Chuyển Mã'!$B$3:$C$9,2,0),"")</f>
        <v/>
      </c>
      <c r="AE9499" s="7">
        <f t="shared" si="987"/>
        <v>0</v>
      </c>
      <c r="AF9499" s="7">
        <f t="shared" si="988"/>
        <v>0</v>
      </c>
    </row>
    <row r="9500" spans="30:32" x14ac:dyDescent="0.25">
      <c r="AD9500" s="7" t="str">
        <f>IFERROR(VLOOKUP(J9500,'Chuyển Mã'!$B$3:$C$9,2,0),"")</f>
        <v/>
      </c>
      <c r="AE9500" s="7">
        <f t="shared" si="987"/>
        <v>0</v>
      </c>
      <c r="AF9500" s="7">
        <f t="shared" si="988"/>
        <v>0</v>
      </c>
    </row>
    <row r="9501" spans="30:32" x14ac:dyDescent="0.25">
      <c r="AD9501" s="7" t="str">
        <f>IFERROR(VLOOKUP(J9501,'Chuyển Mã'!$B$3:$C$9,2,0),"")</f>
        <v/>
      </c>
      <c r="AE9501" s="7">
        <f t="shared" si="987"/>
        <v>0</v>
      </c>
      <c r="AF9501" s="7">
        <f t="shared" si="988"/>
        <v>0</v>
      </c>
    </row>
    <row r="9502" spans="30:32" x14ac:dyDescent="0.25">
      <c r="AD9502" s="7" t="str">
        <f>IFERROR(VLOOKUP(J9502,'Chuyển Mã'!$B$3:$C$9,2,0),"")</f>
        <v/>
      </c>
      <c r="AE9502" s="7">
        <f t="shared" si="987"/>
        <v>0</v>
      </c>
      <c r="AF9502" s="7">
        <f t="shared" si="988"/>
        <v>0</v>
      </c>
    </row>
    <row r="9503" spans="30:32" x14ac:dyDescent="0.25">
      <c r="AD9503" s="7" t="str">
        <f>IFERROR(VLOOKUP(J9503,'Chuyển Mã'!$B$3:$C$9,2,0),"")</f>
        <v/>
      </c>
      <c r="AE9503" s="7">
        <f t="shared" si="987"/>
        <v>0</v>
      </c>
      <c r="AF9503" s="7">
        <f t="shared" si="988"/>
        <v>0</v>
      </c>
    </row>
    <row r="9504" spans="30:32" x14ac:dyDescent="0.25">
      <c r="AD9504" s="7" t="str">
        <f>IFERROR(VLOOKUP(J9504,'Chuyển Mã'!$B$3:$C$9,2,0),"")</f>
        <v/>
      </c>
      <c r="AE9504" s="7">
        <f t="shared" si="987"/>
        <v>0</v>
      </c>
      <c r="AF9504" s="7">
        <f t="shared" si="988"/>
        <v>0</v>
      </c>
    </row>
    <row r="9505" spans="30:32" x14ac:dyDescent="0.25">
      <c r="AD9505" s="7" t="str">
        <f>IFERROR(VLOOKUP(J9505,'Chuyển Mã'!$B$3:$C$9,2,0),"")</f>
        <v/>
      </c>
      <c r="AE9505" s="7">
        <f t="shared" si="987"/>
        <v>0</v>
      </c>
      <c r="AF9505" s="7">
        <f t="shared" si="988"/>
        <v>0</v>
      </c>
    </row>
    <row r="9506" spans="30:32" x14ac:dyDescent="0.25">
      <c r="AD9506" s="7" t="str">
        <f>IFERROR(VLOOKUP(J9506,'Chuyển Mã'!$B$3:$C$9,2,0),"")</f>
        <v/>
      </c>
      <c r="AE9506" s="7">
        <f t="shared" si="987"/>
        <v>0</v>
      </c>
      <c r="AF9506" s="7">
        <f t="shared" si="988"/>
        <v>0</v>
      </c>
    </row>
    <row r="9507" spans="30:32" x14ac:dyDescent="0.25">
      <c r="AD9507" s="7" t="str">
        <f>IFERROR(VLOOKUP(J9507,'Chuyển Mã'!$B$3:$C$9,2,0),"")</f>
        <v/>
      </c>
      <c r="AE9507" s="7">
        <f t="shared" si="987"/>
        <v>0</v>
      </c>
      <c r="AF9507" s="7">
        <f t="shared" si="988"/>
        <v>0</v>
      </c>
    </row>
    <row r="9508" spans="30:32" x14ac:dyDescent="0.25">
      <c r="AD9508" s="7" t="str">
        <f>IFERROR(VLOOKUP(J9508,'Chuyển Mã'!$B$3:$C$9,2,0),"")</f>
        <v/>
      </c>
      <c r="AE9508" s="7">
        <f t="shared" si="987"/>
        <v>0</v>
      </c>
      <c r="AF9508" s="7">
        <f t="shared" si="988"/>
        <v>0</v>
      </c>
    </row>
    <row r="9509" spans="30:32" x14ac:dyDescent="0.25">
      <c r="AD9509" s="7" t="str">
        <f>IFERROR(VLOOKUP(J9509,'Chuyển Mã'!$B$3:$C$9,2,0),"")</f>
        <v/>
      </c>
      <c r="AE9509" s="7">
        <f t="shared" si="987"/>
        <v>0</v>
      </c>
      <c r="AF9509" s="7">
        <f t="shared" si="988"/>
        <v>0</v>
      </c>
    </row>
    <row r="9510" spans="30:32" x14ac:dyDescent="0.25">
      <c r="AD9510" s="7" t="str">
        <f>IFERROR(VLOOKUP(J9510,'Chuyển Mã'!$B$3:$C$9,2,0),"")</f>
        <v/>
      </c>
      <c r="AE9510" s="7">
        <f t="shared" si="987"/>
        <v>0</v>
      </c>
      <c r="AF9510" s="7">
        <f t="shared" si="988"/>
        <v>0</v>
      </c>
    </row>
    <row r="9511" spans="30:32" x14ac:dyDescent="0.25">
      <c r="AD9511" s="7" t="str">
        <f>IFERROR(VLOOKUP(J9511,'Chuyển Mã'!$B$3:$C$9,2,0),"")</f>
        <v/>
      </c>
      <c r="AE9511" s="7">
        <f t="shared" si="987"/>
        <v>0</v>
      </c>
      <c r="AF9511" s="7">
        <f t="shared" si="988"/>
        <v>0</v>
      </c>
    </row>
    <row r="9512" spans="30:32" x14ac:dyDescent="0.25">
      <c r="AD9512" s="7" t="str">
        <f>IFERROR(VLOOKUP(J9512,'Chuyển Mã'!$B$3:$C$9,2,0),"")</f>
        <v/>
      </c>
      <c r="AE9512" s="7">
        <f t="shared" si="987"/>
        <v>0</v>
      </c>
      <c r="AF9512" s="7">
        <f t="shared" si="988"/>
        <v>0</v>
      </c>
    </row>
    <row r="9513" spans="30:32" x14ac:dyDescent="0.25">
      <c r="AD9513" s="7" t="str">
        <f>IFERROR(VLOOKUP(J9513,'Chuyển Mã'!$B$3:$C$9,2,0),"")</f>
        <v/>
      </c>
      <c r="AE9513" s="7">
        <f t="shared" si="987"/>
        <v>0</v>
      </c>
      <c r="AF9513" s="7">
        <f t="shared" si="988"/>
        <v>0</v>
      </c>
    </row>
    <row r="9514" spans="30:32" x14ac:dyDescent="0.25">
      <c r="AD9514" s="7" t="str">
        <f>IFERROR(VLOOKUP(J9514,'Chuyển Mã'!$B$3:$C$9,2,0),"")</f>
        <v/>
      </c>
      <c r="AE9514" s="7">
        <f t="shared" si="987"/>
        <v>0</v>
      </c>
      <c r="AF9514" s="7">
        <f t="shared" si="988"/>
        <v>0</v>
      </c>
    </row>
    <row r="9515" spans="30:32" x14ac:dyDescent="0.25">
      <c r="AD9515" s="7" t="str">
        <f>IFERROR(VLOOKUP(J9515,'Chuyển Mã'!$B$3:$C$9,2,0),"")</f>
        <v/>
      </c>
      <c r="AE9515" s="7">
        <f t="shared" si="987"/>
        <v>0</v>
      </c>
      <c r="AF9515" s="7">
        <f t="shared" si="988"/>
        <v>0</v>
      </c>
    </row>
    <row r="9516" spans="30:32" x14ac:dyDescent="0.25">
      <c r="AD9516" s="7" t="str">
        <f>IFERROR(VLOOKUP(J9516,'Chuyển Mã'!$B$3:$C$9,2,0),"")</f>
        <v/>
      </c>
      <c r="AE9516" s="7">
        <f t="shared" si="987"/>
        <v>0</v>
      </c>
      <c r="AF9516" s="7">
        <f t="shared" si="988"/>
        <v>0</v>
      </c>
    </row>
    <row r="9517" spans="30:32" x14ac:dyDescent="0.25">
      <c r="AD9517" s="7" t="str">
        <f>IFERROR(VLOOKUP(J9517,'Chuyển Mã'!$B$3:$C$9,2,0),"")</f>
        <v/>
      </c>
      <c r="AE9517" s="7">
        <f t="shared" si="987"/>
        <v>0</v>
      </c>
      <c r="AF9517" s="7">
        <f t="shared" si="988"/>
        <v>0</v>
      </c>
    </row>
    <row r="9518" spans="30:32" x14ac:dyDescent="0.25">
      <c r="AD9518" s="7" t="str">
        <f>IFERROR(VLOOKUP(J9518,'Chuyển Mã'!$B$3:$C$9,2,0),"")</f>
        <v/>
      </c>
      <c r="AE9518" s="7">
        <f t="shared" si="987"/>
        <v>0</v>
      </c>
      <c r="AF9518" s="7">
        <f t="shared" si="988"/>
        <v>0</v>
      </c>
    </row>
    <row r="9519" spans="30:32" x14ac:dyDescent="0.25">
      <c r="AD9519" s="7" t="str">
        <f>IFERROR(VLOOKUP(J9519,'Chuyển Mã'!$B$3:$C$9,2,0),"")</f>
        <v/>
      </c>
      <c r="AE9519" s="7">
        <f t="shared" si="987"/>
        <v>0</v>
      </c>
      <c r="AF9519" s="7">
        <f t="shared" si="988"/>
        <v>0</v>
      </c>
    </row>
    <row r="9520" spans="30:32" x14ac:dyDescent="0.25">
      <c r="AD9520" s="7" t="str">
        <f>IFERROR(VLOOKUP(J9520,'Chuyển Mã'!$B$3:$C$9,2,0),"")</f>
        <v/>
      </c>
      <c r="AE9520" s="7">
        <f t="shared" si="987"/>
        <v>0</v>
      </c>
      <c r="AF9520" s="7">
        <f t="shared" si="988"/>
        <v>0</v>
      </c>
    </row>
    <row r="9521" spans="30:32" x14ac:dyDescent="0.25">
      <c r="AD9521" s="7" t="str">
        <f>IFERROR(VLOOKUP(J9521,'Chuyển Mã'!$B$3:$C$9,2,0),"")</f>
        <v/>
      </c>
      <c r="AE9521" s="7">
        <f t="shared" si="987"/>
        <v>0</v>
      </c>
      <c r="AF9521" s="7">
        <f t="shared" si="988"/>
        <v>0</v>
      </c>
    </row>
    <row r="9522" spans="30:32" x14ac:dyDescent="0.25">
      <c r="AD9522" s="7" t="str">
        <f>IFERROR(VLOOKUP(J9522,'Chuyển Mã'!$B$3:$C$9,2,0),"")</f>
        <v/>
      </c>
      <c r="AE9522" s="7">
        <f t="shared" si="987"/>
        <v>0</v>
      </c>
      <c r="AF9522" s="7">
        <f t="shared" si="988"/>
        <v>0</v>
      </c>
    </row>
    <row r="9523" spans="30:32" x14ac:dyDescent="0.25">
      <c r="AD9523" s="7" t="str">
        <f>IFERROR(VLOOKUP(J9523,'Chuyển Mã'!$B$3:$C$9,2,0),"")</f>
        <v/>
      </c>
      <c r="AE9523" s="7">
        <f t="shared" si="987"/>
        <v>0</v>
      </c>
      <c r="AF9523" s="7">
        <f t="shared" si="988"/>
        <v>0</v>
      </c>
    </row>
    <row r="9524" spans="30:32" x14ac:dyDescent="0.25">
      <c r="AD9524" s="7" t="str">
        <f>IFERROR(VLOOKUP(J9524,'Chuyển Mã'!$B$3:$C$9,2,0),"")</f>
        <v/>
      </c>
      <c r="AE9524" s="7">
        <f t="shared" si="987"/>
        <v>0</v>
      </c>
      <c r="AF9524" s="7">
        <f t="shared" si="988"/>
        <v>0</v>
      </c>
    </row>
    <row r="9525" spans="30:32" x14ac:dyDescent="0.25">
      <c r="AD9525" s="7" t="str">
        <f>IFERROR(VLOOKUP(J9525,'Chuyển Mã'!$B$3:$C$9,2,0),"")</f>
        <v/>
      </c>
      <c r="AE9525" s="7">
        <f t="shared" si="987"/>
        <v>0</v>
      </c>
      <c r="AF9525" s="7">
        <f t="shared" si="988"/>
        <v>0</v>
      </c>
    </row>
    <row r="9526" spans="30:32" x14ac:dyDescent="0.25">
      <c r="AD9526" s="7" t="str">
        <f>IFERROR(VLOOKUP(J9526,'Chuyển Mã'!$B$3:$C$9,2,0),"")</f>
        <v/>
      </c>
      <c r="AE9526" s="7">
        <f t="shared" si="987"/>
        <v>0</v>
      </c>
      <c r="AF9526" s="7">
        <f t="shared" si="988"/>
        <v>0</v>
      </c>
    </row>
    <row r="9527" spans="30:32" x14ac:dyDescent="0.25">
      <c r="AD9527" s="7" t="str">
        <f>IFERROR(VLOOKUP(J9527,'Chuyển Mã'!$B$3:$C$9,2,0),"")</f>
        <v/>
      </c>
      <c r="AE9527" s="7">
        <f t="shared" si="987"/>
        <v>0</v>
      </c>
      <c r="AF9527" s="7">
        <f t="shared" si="988"/>
        <v>0</v>
      </c>
    </row>
    <row r="9528" spans="30:32" x14ac:dyDescent="0.25">
      <c r="AD9528" s="7" t="str">
        <f>IFERROR(VLOOKUP(J9528,'Chuyển Mã'!$B$3:$C$9,2,0),"")</f>
        <v/>
      </c>
      <c r="AE9528" s="7">
        <f t="shared" si="987"/>
        <v>0</v>
      </c>
      <c r="AF9528" s="7">
        <f t="shared" si="988"/>
        <v>0</v>
      </c>
    </row>
    <row r="9529" spans="30:32" x14ac:dyDescent="0.25">
      <c r="AD9529" s="7" t="str">
        <f>IFERROR(VLOOKUP(J9529,'Chuyển Mã'!$B$3:$C$9,2,0),"")</f>
        <v/>
      </c>
      <c r="AE9529" s="7">
        <f t="shared" si="987"/>
        <v>0</v>
      </c>
      <c r="AF9529" s="7">
        <f t="shared" si="988"/>
        <v>0</v>
      </c>
    </row>
    <row r="9530" spans="30:32" x14ac:dyDescent="0.25">
      <c r="AD9530" s="7" t="str">
        <f>IFERROR(VLOOKUP(J9530,'Chuyển Mã'!$B$3:$C$9,2,0),"")</f>
        <v/>
      </c>
      <c r="AE9530" s="7">
        <f t="shared" si="987"/>
        <v>0</v>
      </c>
      <c r="AF9530" s="7">
        <f t="shared" si="988"/>
        <v>0</v>
      </c>
    </row>
    <row r="9531" spans="30:32" x14ac:dyDescent="0.25">
      <c r="AD9531" s="7" t="str">
        <f>IFERROR(VLOOKUP(J9531,'Chuyển Mã'!$B$3:$C$9,2,0),"")</f>
        <v/>
      </c>
      <c r="AE9531" s="7">
        <f t="shared" si="987"/>
        <v>0</v>
      </c>
      <c r="AF9531" s="7">
        <f t="shared" si="988"/>
        <v>0</v>
      </c>
    </row>
    <row r="9532" spans="30:32" x14ac:dyDescent="0.25">
      <c r="AD9532" s="7" t="str">
        <f>IFERROR(VLOOKUP(J9532,'Chuyển Mã'!$B$3:$C$9,2,0),"")</f>
        <v/>
      </c>
      <c r="AE9532" s="7">
        <f t="shared" si="987"/>
        <v>0</v>
      </c>
      <c r="AF9532" s="7">
        <f t="shared" si="988"/>
        <v>0</v>
      </c>
    </row>
    <row r="9533" spans="30:32" x14ac:dyDescent="0.25">
      <c r="AD9533" s="7" t="str">
        <f>IFERROR(VLOOKUP(J9533,'Chuyển Mã'!$B$3:$C$9,2,0),"")</f>
        <v/>
      </c>
      <c r="AE9533" s="7">
        <f t="shared" si="987"/>
        <v>0</v>
      </c>
      <c r="AF9533" s="7">
        <f t="shared" si="988"/>
        <v>0</v>
      </c>
    </row>
    <row r="9534" spans="30:32" x14ac:dyDescent="0.25">
      <c r="AD9534" s="7" t="str">
        <f>IFERROR(VLOOKUP(J9534,'Chuyển Mã'!$B$3:$C$9,2,0),"")</f>
        <v/>
      </c>
      <c r="AE9534" s="7">
        <f t="shared" si="987"/>
        <v>0</v>
      </c>
      <c r="AF9534" s="7">
        <f t="shared" si="988"/>
        <v>0</v>
      </c>
    </row>
    <row r="9535" spans="30:32" x14ac:dyDescent="0.25">
      <c r="AD9535" s="7" t="str">
        <f>IFERROR(VLOOKUP(J9535,'Chuyển Mã'!$B$3:$C$9,2,0),"")</f>
        <v/>
      </c>
      <c r="AE9535" s="7">
        <f t="shared" si="987"/>
        <v>0</v>
      </c>
      <c r="AF9535" s="7">
        <f t="shared" si="988"/>
        <v>0</v>
      </c>
    </row>
    <row r="9536" spans="30:32" x14ac:dyDescent="0.25">
      <c r="AD9536" s="7" t="str">
        <f>IFERROR(VLOOKUP(J9536,'Chuyển Mã'!$B$3:$C$9,2,0),"")</f>
        <v/>
      </c>
      <c r="AE9536" s="7">
        <f t="shared" si="987"/>
        <v>0</v>
      </c>
      <c r="AF9536" s="7">
        <f t="shared" si="988"/>
        <v>0</v>
      </c>
    </row>
    <row r="9537" spans="30:32" x14ac:dyDescent="0.25">
      <c r="AD9537" s="7" t="str">
        <f>IFERROR(VLOOKUP(J9537,'Chuyển Mã'!$B$3:$C$9,2,0),"")</f>
        <v/>
      </c>
      <c r="AE9537" s="7">
        <f t="shared" si="987"/>
        <v>0</v>
      </c>
      <c r="AF9537" s="7">
        <f t="shared" si="988"/>
        <v>0</v>
      </c>
    </row>
    <row r="9538" spans="30:32" x14ac:dyDescent="0.25">
      <c r="AD9538" s="7" t="str">
        <f>IFERROR(VLOOKUP(J9538,'Chuyển Mã'!$B$3:$C$9,2,0),"")</f>
        <v/>
      </c>
      <c r="AE9538" s="7">
        <f t="shared" si="987"/>
        <v>0</v>
      </c>
      <c r="AF9538" s="7">
        <f t="shared" si="988"/>
        <v>0</v>
      </c>
    </row>
    <row r="9539" spans="30:32" x14ac:dyDescent="0.25">
      <c r="AD9539" s="7" t="str">
        <f>IFERROR(VLOOKUP(J9539,'Chuyển Mã'!$B$3:$C$9,2,0),"")</f>
        <v/>
      </c>
      <c r="AE9539" s="7">
        <f t="shared" ref="AE9539:AE9602" si="989">IFERROR(L9539,"")</f>
        <v>0</v>
      </c>
      <c r="AF9539" s="7">
        <f t="shared" ref="AF9539:AF9602" si="990">R9539</f>
        <v>0</v>
      </c>
    </row>
    <row r="9540" spans="30:32" x14ac:dyDescent="0.25">
      <c r="AD9540" s="7" t="str">
        <f>IFERROR(VLOOKUP(J9540,'Chuyển Mã'!$B$3:$C$9,2,0),"")</f>
        <v/>
      </c>
      <c r="AE9540" s="7">
        <f t="shared" si="989"/>
        <v>0</v>
      </c>
      <c r="AF9540" s="7">
        <f t="shared" si="990"/>
        <v>0</v>
      </c>
    </row>
    <row r="9541" spans="30:32" x14ac:dyDescent="0.25">
      <c r="AD9541" s="7" t="str">
        <f>IFERROR(VLOOKUP(J9541,'Chuyển Mã'!$B$3:$C$9,2,0),"")</f>
        <v/>
      </c>
      <c r="AE9541" s="7">
        <f t="shared" si="989"/>
        <v>0</v>
      </c>
      <c r="AF9541" s="7">
        <f t="shared" si="990"/>
        <v>0</v>
      </c>
    </row>
    <row r="9542" spans="30:32" x14ac:dyDescent="0.25">
      <c r="AD9542" s="7" t="str">
        <f>IFERROR(VLOOKUP(J9542,'Chuyển Mã'!$B$3:$C$9,2,0),"")</f>
        <v/>
      </c>
      <c r="AE9542" s="7">
        <f t="shared" si="989"/>
        <v>0</v>
      </c>
      <c r="AF9542" s="7">
        <f t="shared" si="990"/>
        <v>0</v>
      </c>
    </row>
    <row r="9543" spans="30:32" x14ac:dyDescent="0.25">
      <c r="AD9543" s="7" t="str">
        <f>IFERROR(VLOOKUP(J9543,'Chuyển Mã'!$B$3:$C$9,2,0),"")</f>
        <v/>
      </c>
      <c r="AE9543" s="7">
        <f t="shared" si="989"/>
        <v>0</v>
      </c>
      <c r="AF9543" s="7">
        <f t="shared" si="990"/>
        <v>0</v>
      </c>
    </row>
    <row r="9544" spans="30:32" x14ac:dyDescent="0.25">
      <c r="AD9544" s="7" t="str">
        <f>IFERROR(VLOOKUP(J9544,'Chuyển Mã'!$B$3:$C$9,2,0),"")</f>
        <v/>
      </c>
      <c r="AE9544" s="7">
        <f t="shared" si="989"/>
        <v>0</v>
      </c>
      <c r="AF9544" s="7">
        <f t="shared" si="990"/>
        <v>0</v>
      </c>
    </row>
    <row r="9545" spans="30:32" x14ac:dyDescent="0.25">
      <c r="AD9545" s="7" t="str">
        <f>IFERROR(VLOOKUP(J9545,'Chuyển Mã'!$B$3:$C$9,2,0),"")</f>
        <v/>
      </c>
      <c r="AE9545" s="7">
        <f t="shared" si="989"/>
        <v>0</v>
      </c>
      <c r="AF9545" s="7">
        <f t="shared" si="990"/>
        <v>0</v>
      </c>
    </row>
    <row r="9546" spans="30:32" x14ac:dyDescent="0.25">
      <c r="AD9546" s="7" t="str">
        <f>IFERROR(VLOOKUP(J9546,'Chuyển Mã'!$B$3:$C$9,2,0),"")</f>
        <v/>
      </c>
      <c r="AE9546" s="7">
        <f t="shared" si="989"/>
        <v>0</v>
      </c>
      <c r="AF9546" s="7">
        <f t="shared" si="990"/>
        <v>0</v>
      </c>
    </row>
    <row r="9547" spans="30:32" x14ac:dyDescent="0.25">
      <c r="AD9547" s="7" t="str">
        <f>IFERROR(VLOOKUP(J9547,'Chuyển Mã'!$B$3:$C$9,2,0),"")</f>
        <v/>
      </c>
      <c r="AE9547" s="7">
        <f t="shared" si="989"/>
        <v>0</v>
      </c>
      <c r="AF9547" s="7">
        <f t="shared" si="990"/>
        <v>0</v>
      </c>
    </row>
    <row r="9548" spans="30:32" x14ac:dyDescent="0.25">
      <c r="AD9548" s="7" t="str">
        <f>IFERROR(VLOOKUP(J9548,'Chuyển Mã'!$B$3:$C$9,2,0),"")</f>
        <v/>
      </c>
      <c r="AE9548" s="7">
        <f t="shared" si="989"/>
        <v>0</v>
      </c>
      <c r="AF9548" s="7">
        <f t="shared" si="990"/>
        <v>0</v>
      </c>
    </row>
    <row r="9549" spans="30:32" x14ac:dyDescent="0.25">
      <c r="AD9549" s="7" t="str">
        <f>IFERROR(VLOOKUP(J9549,'Chuyển Mã'!$B$3:$C$9,2,0),"")</f>
        <v/>
      </c>
      <c r="AE9549" s="7">
        <f t="shared" si="989"/>
        <v>0</v>
      </c>
      <c r="AF9549" s="7">
        <f t="shared" si="990"/>
        <v>0</v>
      </c>
    </row>
    <row r="9550" spans="30:32" x14ac:dyDescent="0.25">
      <c r="AD9550" s="7" t="str">
        <f>IFERROR(VLOOKUP(J9550,'Chuyển Mã'!$B$3:$C$9,2,0),"")</f>
        <v/>
      </c>
      <c r="AE9550" s="7">
        <f t="shared" si="989"/>
        <v>0</v>
      </c>
      <c r="AF9550" s="7">
        <f t="shared" si="990"/>
        <v>0</v>
      </c>
    </row>
    <row r="9551" spans="30:32" x14ac:dyDescent="0.25">
      <c r="AD9551" s="7" t="str">
        <f>IFERROR(VLOOKUP(J9551,'Chuyển Mã'!$B$3:$C$9,2,0),"")</f>
        <v/>
      </c>
      <c r="AE9551" s="7">
        <f t="shared" si="989"/>
        <v>0</v>
      </c>
      <c r="AF9551" s="7">
        <f t="shared" si="990"/>
        <v>0</v>
      </c>
    </row>
    <row r="9552" spans="30:32" x14ac:dyDescent="0.25">
      <c r="AD9552" s="7" t="str">
        <f>IFERROR(VLOOKUP(J9552,'Chuyển Mã'!$B$3:$C$9,2,0),"")</f>
        <v/>
      </c>
      <c r="AE9552" s="7">
        <f t="shared" si="989"/>
        <v>0</v>
      </c>
      <c r="AF9552" s="7">
        <f t="shared" si="990"/>
        <v>0</v>
      </c>
    </row>
    <row r="9553" spans="30:32" x14ac:dyDescent="0.25">
      <c r="AD9553" s="7" t="str">
        <f>IFERROR(VLOOKUP(J9553,'Chuyển Mã'!$B$3:$C$9,2,0),"")</f>
        <v/>
      </c>
      <c r="AE9553" s="7">
        <f t="shared" si="989"/>
        <v>0</v>
      </c>
      <c r="AF9553" s="7">
        <f t="shared" si="990"/>
        <v>0</v>
      </c>
    </row>
    <row r="9554" spans="30:32" x14ac:dyDescent="0.25">
      <c r="AD9554" s="7" t="str">
        <f>IFERROR(VLOOKUP(J9554,'Chuyển Mã'!$B$3:$C$9,2,0),"")</f>
        <v/>
      </c>
      <c r="AE9554" s="7">
        <f t="shared" si="989"/>
        <v>0</v>
      </c>
      <c r="AF9554" s="7">
        <f t="shared" si="990"/>
        <v>0</v>
      </c>
    </row>
    <row r="9555" spans="30:32" x14ac:dyDescent="0.25">
      <c r="AD9555" s="7" t="str">
        <f>IFERROR(VLOOKUP(J9555,'Chuyển Mã'!$B$3:$C$9,2,0),"")</f>
        <v/>
      </c>
      <c r="AE9555" s="7">
        <f t="shared" si="989"/>
        <v>0</v>
      </c>
      <c r="AF9555" s="7">
        <f t="shared" si="990"/>
        <v>0</v>
      </c>
    </row>
    <row r="9556" spans="30:32" x14ac:dyDescent="0.25">
      <c r="AD9556" s="7" t="str">
        <f>IFERROR(VLOOKUP(J9556,'Chuyển Mã'!$B$3:$C$9,2,0),"")</f>
        <v/>
      </c>
      <c r="AE9556" s="7">
        <f t="shared" si="989"/>
        <v>0</v>
      </c>
      <c r="AF9556" s="7">
        <f t="shared" si="990"/>
        <v>0</v>
      </c>
    </row>
    <row r="9557" spans="30:32" x14ac:dyDescent="0.25">
      <c r="AD9557" s="7" t="str">
        <f>IFERROR(VLOOKUP(J9557,'Chuyển Mã'!$B$3:$C$9,2,0),"")</f>
        <v/>
      </c>
      <c r="AE9557" s="7">
        <f t="shared" si="989"/>
        <v>0</v>
      </c>
      <c r="AF9557" s="7">
        <f t="shared" si="990"/>
        <v>0</v>
      </c>
    </row>
    <row r="9558" spans="30:32" x14ac:dyDescent="0.25">
      <c r="AD9558" s="7" t="str">
        <f>IFERROR(VLOOKUP(J9558,'Chuyển Mã'!$B$3:$C$9,2,0),"")</f>
        <v/>
      </c>
      <c r="AE9558" s="7">
        <f t="shared" si="989"/>
        <v>0</v>
      </c>
      <c r="AF9558" s="7">
        <f t="shared" si="990"/>
        <v>0</v>
      </c>
    </row>
    <row r="9559" spans="30:32" x14ac:dyDescent="0.25">
      <c r="AD9559" s="7" t="str">
        <f>IFERROR(VLOOKUP(J9559,'Chuyển Mã'!$B$3:$C$9,2,0),"")</f>
        <v/>
      </c>
      <c r="AE9559" s="7">
        <f t="shared" si="989"/>
        <v>0</v>
      </c>
      <c r="AF9559" s="7">
        <f t="shared" si="990"/>
        <v>0</v>
      </c>
    </row>
    <row r="9560" spans="30:32" x14ac:dyDescent="0.25">
      <c r="AD9560" s="7" t="str">
        <f>IFERROR(VLOOKUP(J9560,'Chuyển Mã'!$B$3:$C$9,2,0),"")</f>
        <v/>
      </c>
      <c r="AE9560" s="7">
        <f t="shared" si="989"/>
        <v>0</v>
      </c>
      <c r="AF9560" s="7">
        <f t="shared" si="990"/>
        <v>0</v>
      </c>
    </row>
    <row r="9561" spans="30:32" x14ac:dyDescent="0.25">
      <c r="AD9561" s="7" t="str">
        <f>IFERROR(VLOOKUP(J9561,'Chuyển Mã'!$B$3:$C$9,2,0),"")</f>
        <v/>
      </c>
      <c r="AE9561" s="7">
        <f t="shared" si="989"/>
        <v>0</v>
      </c>
      <c r="AF9561" s="7">
        <f t="shared" si="990"/>
        <v>0</v>
      </c>
    </row>
    <row r="9562" spans="30:32" x14ac:dyDescent="0.25">
      <c r="AD9562" s="7" t="str">
        <f>IFERROR(VLOOKUP(J9562,'Chuyển Mã'!$B$3:$C$9,2,0),"")</f>
        <v/>
      </c>
      <c r="AE9562" s="7">
        <f t="shared" si="989"/>
        <v>0</v>
      </c>
      <c r="AF9562" s="7">
        <f t="shared" si="990"/>
        <v>0</v>
      </c>
    </row>
    <row r="9563" spans="30:32" x14ac:dyDescent="0.25">
      <c r="AD9563" s="7" t="str">
        <f>IFERROR(VLOOKUP(J9563,'Chuyển Mã'!$B$3:$C$9,2,0),"")</f>
        <v/>
      </c>
      <c r="AE9563" s="7">
        <f t="shared" si="989"/>
        <v>0</v>
      </c>
      <c r="AF9563" s="7">
        <f t="shared" si="990"/>
        <v>0</v>
      </c>
    </row>
    <row r="9564" spans="30:32" x14ac:dyDescent="0.25">
      <c r="AD9564" s="7" t="str">
        <f>IFERROR(VLOOKUP(J9564,'Chuyển Mã'!$B$3:$C$9,2,0),"")</f>
        <v/>
      </c>
      <c r="AE9564" s="7">
        <f t="shared" si="989"/>
        <v>0</v>
      </c>
      <c r="AF9564" s="7">
        <f t="shared" si="990"/>
        <v>0</v>
      </c>
    </row>
    <row r="9565" spans="30:32" x14ac:dyDescent="0.25">
      <c r="AD9565" s="7" t="str">
        <f>IFERROR(VLOOKUP(J9565,'Chuyển Mã'!$B$3:$C$9,2,0),"")</f>
        <v/>
      </c>
      <c r="AE9565" s="7">
        <f t="shared" si="989"/>
        <v>0</v>
      </c>
      <c r="AF9565" s="7">
        <f t="shared" si="990"/>
        <v>0</v>
      </c>
    </row>
    <row r="9566" spans="30:32" x14ac:dyDescent="0.25">
      <c r="AD9566" s="7" t="str">
        <f>IFERROR(VLOOKUP(J9566,'Chuyển Mã'!$B$3:$C$9,2,0),"")</f>
        <v/>
      </c>
      <c r="AE9566" s="7">
        <f t="shared" si="989"/>
        <v>0</v>
      </c>
      <c r="AF9566" s="7">
        <f t="shared" si="990"/>
        <v>0</v>
      </c>
    </row>
    <row r="9567" spans="30:32" x14ac:dyDescent="0.25">
      <c r="AD9567" s="7" t="str">
        <f>IFERROR(VLOOKUP(J9567,'Chuyển Mã'!$B$3:$C$9,2,0),"")</f>
        <v/>
      </c>
      <c r="AE9567" s="7">
        <f t="shared" si="989"/>
        <v>0</v>
      </c>
      <c r="AF9567" s="7">
        <f t="shared" si="990"/>
        <v>0</v>
      </c>
    </row>
    <row r="9568" spans="30:32" x14ac:dyDescent="0.25">
      <c r="AD9568" s="7" t="str">
        <f>IFERROR(VLOOKUP(J9568,'Chuyển Mã'!$B$3:$C$9,2,0),"")</f>
        <v/>
      </c>
      <c r="AE9568" s="7">
        <f t="shared" si="989"/>
        <v>0</v>
      </c>
      <c r="AF9568" s="7">
        <f t="shared" si="990"/>
        <v>0</v>
      </c>
    </row>
    <row r="9569" spans="30:32" x14ac:dyDescent="0.25">
      <c r="AD9569" s="7" t="str">
        <f>IFERROR(VLOOKUP(J9569,'Chuyển Mã'!$B$3:$C$9,2,0),"")</f>
        <v/>
      </c>
      <c r="AE9569" s="7">
        <f t="shared" si="989"/>
        <v>0</v>
      </c>
      <c r="AF9569" s="7">
        <f t="shared" si="990"/>
        <v>0</v>
      </c>
    </row>
    <row r="9570" spans="30:32" x14ac:dyDescent="0.25">
      <c r="AD9570" s="7" t="str">
        <f>IFERROR(VLOOKUP(J9570,'Chuyển Mã'!$B$3:$C$9,2,0),"")</f>
        <v/>
      </c>
      <c r="AE9570" s="7">
        <f t="shared" si="989"/>
        <v>0</v>
      </c>
      <c r="AF9570" s="7">
        <f t="shared" si="990"/>
        <v>0</v>
      </c>
    </row>
    <row r="9571" spans="30:32" x14ac:dyDescent="0.25">
      <c r="AD9571" s="7" t="str">
        <f>IFERROR(VLOOKUP(J9571,'Chuyển Mã'!$B$3:$C$9,2,0),"")</f>
        <v/>
      </c>
      <c r="AE9571" s="7">
        <f t="shared" si="989"/>
        <v>0</v>
      </c>
      <c r="AF9571" s="7">
        <f t="shared" si="990"/>
        <v>0</v>
      </c>
    </row>
    <row r="9572" spans="30:32" x14ac:dyDescent="0.25">
      <c r="AD9572" s="7" t="str">
        <f>IFERROR(VLOOKUP(J9572,'Chuyển Mã'!$B$3:$C$9,2,0),"")</f>
        <v/>
      </c>
      <c r="AE9572" s="7">
        <f t="shared" si="989"/>
        <v>0</v>
      </c>
      <c r="AF9572" s="7">
        <f t="shared" si="990"/>
        <v>0</v>
      </c>
    </row>
    <row r="9573" spans="30:32" x14ac:dyDescent="0.25">
      <c r="AD9573" s="7" t="str">
        <f>IFERROR(VLOOKUP(J9573,'Chuyển Mã'!$B$3:$C$9,2,0),"")</f>
        <v/>
      </c>
      <c r="AE9573" s="7">
        <f t="shared" si="989"/>
        <v>0</v>
      </c>
      <c r="AF9573" s="7">
        <f t="shared" si="990"/>
        <v>0</v>
      </c>
    </row>
    <row r="9574" spans="30:32" x14ac:dyDescent="0.25">
      <c r="AD9574" s="7" t="str">
        <f>IFERROR(VLOOKUP(J9574,'Chuyển Mã'!$B$3:$C$9,2,0),"")</f>
        <v/>
      </c>
      <c r="AE9574" s="7">
        <f t="shared" si="989"/>
        <v>0</v>
      </c>
      <c r="AF9574" s="7">
        <f t="shared" si="990"/>
        <v>0</v>
      </c>
    </row>
    <row r="9575" spans="30:32" x14ac:dyDescent="0.25">
      <c r="AD9575" s="7" t="str">
        <f>IFERROR(VLOOKUP(J9575,'Chuyển Mã'!$B$3:$C$9,2,0),"")</f>
        <v/>
      </c>
      <c r="AE9575" s="7">
        <f t="shared" si="989"/>
        <v>0</v>
      </c>
      <c r="AF9575" s="7">
        <f t="shared" si="990"/>
        <v>0</v>
      </c>
    </row>
    <row r="9576" spans="30:32" x14ac:dyDescent="0.25">
      <c r="AD9576" s="7" t="str">
        <f>IFERROR(VLOOKUP(J9576,'Chuyển Mã'!$B$3:$C$9,2,0),"")</f>
        <v/>
      </c>
      <c r="AE9576" s="7">
        <f t="shared" si="989"/>
        <v>0</v>
      </c>
      <c r="AF9576" s="7">
        <f t="shared" si="990"/>
        <v>0</v>
      </c>
    </row>
    <row r="9577" spans="30:32" x14ac:dyDescent="0.25">
      <c r="AD9577" s="7" t="str">
        <f>IFERROR(VLOOKUP(J9577,'Chuyển Mã'!$B$3:$C$9,2,0),"")</f>
        <v/>
      </c>
      <c r="AE9577" s="7">
        <f t="shared" si="989"/>
        <v>0</v>
      </c>
      <c r="AF9577" s="7">
        <f t="shared" si="990"/>
        <v>0</v>
      </c>
    </row>
    <row r="9578" spans="30:32" x14ac:dyDescent="0.25">
      <c r="AD9578" s="7" t="str">
        <f>IFERROR(VLOOKUP(J9578,'Chuyển Mã'!$B$3:$C$9,2,0),"")</f>
        <v/>
      </c>
      <c r="AE9578" s="7">
        <f t="shared" si="989"/>
        <v>0</v>
      </c>
      <c r="AF9578" s="7">
        <f t="shared" si="990"/>
        <v>0</v>
      </c>
    </row>
    <row r="9579" spans="30:32" x14ac:dyDescent="0.25">
      <c r="AD9579" s="7" t="str">
        <f>IFERROR(VLOOKUP(J9579,'Chuyển Mã'!$B$3:$C$9,2,0),"")</f>
        <v/>
      </c>
      <c r="AE9579" s="7">
        <f t="shared" si="989"/>
        <v>0</v>
      </c>
      <c r="AF9579" s="7">
        <f t="shared" si="990"/>
        <v>0</v>
      </c>
    </row>
    <row r="9580" spans="30:32" x14ac:dyDescent="0.25">
      <c r="AD9580" s="7" t="str">
        <f>IFERROR(VLOOKUP(J9580,'Chuyển Mã'!$B$3:$C$9,2,0),"")</f>
        <v/>
      </c>
      <c r="AE9580" s="7">
        <f t="shared" si="989"/>
        <v>0</v>
      </c>
      <c r="AF9580" s="7">
        <f t="shared" si="990"/>
        <v>0</v>
      </c>
    </row>
    <row r="9581" spans="30:32" x14ac:dyDescent="0.25">
      <c r="AD9581" s="7" t="str">
        <f>IFERROR(VLOOKUP(J9581,'Chuyển Mã'!$B$3:$C$9,2,0),"")</f>
        <v/>
      </c>
      <c r="AE9581" s="7">
        <f t="shared" si="989"/>
        <v>0</v>
      </c>
      <c r="AF9581" s="7">
        <f t="shared" si="990"/>
        <v>0</v>
      </c>
    </row>
    <row r="9582" spans="30:32" x14ac:dyDescent="0.25">
      <c r="AD9582" s="7" t="str">
        <f>IFERROR(VLOOKUP(J9582,'Chuyển Mã'!$B$3:$C$9,2,0),"")</f>
        <v/>
      </c>
      <c r="AE9582" s="7">
        <f t="shared" si="989"/>
        <v>0</v>
      </c>
      <c r="AF9582" s="7">
        <f t="shared" si="990"/>
        <v>0</v>
      </c>
    </row>
    <row r="9583" spans="30:32" x14ac:dyDescent="0.25">
      <c r="AD9583" s="7" t="str">
        <f>IFERROR(VLOOKUP(J9583,'Chuyển Mã'!$B$3:$C$9,2,0),"")</f>
        <v/>
      </c>
      <c r="AE9583" s="7">
        <f t="shared" si="989"/>
        <v>0</v>
      </c>
      <c r="AF9583" s="7">
        <f t="shared" si="990"/>
        <v>0</v>
      </c>
    </row>
    <row r="9584" spans="30:32" x14ac:dyDescent="0.25">
      <c r="AD9584" s="7" t="str">
        <f>IFERROR(VLOOKUP(J9584,'Chuyển Mã'!$B$3:$C$9,2,0),"")</f>
        <v/>
      </c>
      <c r="AE9584" s="7">
        <f t="shared" si="989"/>
        <v>0</v>
      </c>
      <c r="AF9584" s="7">
        <f t="shared" si="990"/>
        <v>0</v>
      </c>
    </row>
    <row r="9585" spans="30:32" x14ac:dyDescent="0.25">
      <c r="AD9585" s="7" t="str">
        <f>IFERROR(VLOOKUP(J9585,'Chuyển Mã'!$B$3:$C$9,2,0),"")</f>
        <v/>
      </c>
      <c r="AE9585" s="7">
        <f t="shared" si="989"/>
        <v>0</v>
      </c>
      <c r="AF9585" s="7">
        <f t="shared" si="990"/>
        <v>0</v>
      </c>
    </row>
    <row r="9586" spans="30:32" x14ac:dyDescent="0.25">
      <c r="AD9586" s="7" t="str">
        <f>IFERROR(VLOOKUP(J9586,'Chuyển Mã'!$B$3:$C$9,2,0),"")</f>
        <v/>
      </c>
      <c r="AE9586" s="7">
        <f t="shared" si="989"/>
        <v>0</v>
      </c>
      <c r="AF9586" s="7">
        <f t="shared" si="990"/>
        <v>0</v>
      </c>
    </row>
    <row r="9587" spans="30:32" x14ac:dyDescent="0.25">
      <c r="AD9587" s="7" t="str">
        <f>IFERROR(VLOOKUP(J9587,'Chuyển Mã'!$B$3:$C$9,2,0),"")</f>
        <v/>
      </c>
      <c r="AE9587" s="7">
        <f t="shared" si="989"/>
        <v>0</v>
      </c>
      <c r="AF9587" s="7">
        <f t="shared" si="990"/>
        <v>0</v>
      </c>
    </row>
    <row r="9588" spans="30:32" x14ac:dyDescent="0.25">
      <c r="AD9588" s="7" t="str">
        <f>IFERROR(VLOOKUP(J9588,'Chuyển Mã'!$B$3:$C$9,2,0),"")</f>
        <v/>
      </c>
      <c r="AE9588" s="7">
        <f t="shared" si="989"/>
        <v>0</v>
      </c>
      <c r="AF9588" s="7">
        <f t="shared" si="990"/>
        <v>0</v>
      </c>
    </row>
    <row r="9589" spans="30:32" x14ac:dyDescent="0.25">
      <c r="AD9589" s="7" t="str">
        <f>IFERROR(VLOOKUP(J9589,'Chuyển Mã'!$B$3:$C$9,2,0),"")</f>
        <v/>
      </c>
      <c r="AE9589" s="7">
        <f t="shared" si="989"/>
        <v>0</v>
      </c>
      <c r="AF9589" s="7">
        <f t="shared" si="990"/>
        <v>0</v>
      </c>
    </row>
    <row r="9590" spans="30:32" x14ac:dyDescent="0.25">
      <c r="AD9590" s="7" t="str">
        <f>IFERROR(VLOOKUP(J9590,'Chuyển Mã'!$B$3:$C$9,2,0),"")</f>
        <v/>
      </c>
      <c r="AE9590" s="7">
        <f t="shared" si="989"/>
        <v>0</v>
      </c>
      <c r="AF9590" s="7">
        <f t="shared" si="990"/>
        <v>0</v>
      </c>
    </row>
    <row r="9591" spans="30:32" x14ac:dyDescent="0.25">
      <c r="AD9591" s="7" t="str">
        <f>IFERROR(VLOOKUP(J9591,'Chuyển Mã'!$B$3:$C$9,2,0),"")</f>
        <v/>
      </c>
      <c r="AE9591" s="7">
        <f t="shared" si="989"/>
        <v>0</v>
      </c>
      <c r="AF9591" s="7">
        <f t="shared" si="990"/>
        <v>0</v>
      </c>
    </row>
    <row r="9592" spans="30:32" x14ac:dyDescent="0.25">
      <c r="AD9592" s="7" t="str">
        <f>IFERROR(VLOOKUP(J9592,'Chuyển Mã'!$B$3:$C$9,2,0),"")</f>
        <v/>
      </c>
      <c r="AE9592" s="7">
        <f t="shared" si="989"/>
        <v>0</v>
      </c>
      <c r="AF9592" s="7">
        <f t="shared" si="990"/>
        <v>0</v>
      </c>
    </row>
    <row r="9593" spans="30:32" x14ac:dyDescent="0.25">
      <c r="AD9593" s="7" t="str">
        <f>IFERROR(VLOOKUP(J9593,'Chuyển Mã'!$B$3:$C$9,2,0),"")</f>
        <v/>
      </c>
      <c r="AE9593" s="7">
        <f t="shared" si="989"/>
        <v>0</v>
      </c>
      <c r="AF9593" s="7">
        <f t="shared" si="990"/>
        <v>0</v>
      </c>
    </row>
    <row r="9594" spans="30:32" x14ac:dyDescent="0.25">
      <c r="AD9594" s="7" t="str">
        <f>IFERROR(VLOOKUP(J9594,'Chuyển Mã'!$B$3:$C$9,2,0),"")</f>
        <v/>
      </c>
      <c r="AE9594" s="7">
        <f t="shared" si="989"/>
        <v>0</v>
      </c>
      <c r="AF9594" s="7">
        <f t="shared" si="990"/>
        <v>0</v>
      </c>
    </row>
    <row r="9595" spans="30:32" x14ac:dyDescent="0.25">
      <c r="AD9595" s="7" t="str">
        <f>IFERROR(VLOOKUP(J9595,'Chuyển Mã'!$B$3:$C$9,2,0),"")</f>
        <v/>
      </c>
      <c r="AE9595" s="7">
        <f t="shared" si="989"/>
        <v>0</v>
      </c>
      <c r="AF9595" s="7">
        <f t="shared" si="990"/>
        <v>0</v>
      </c>
    </row>
    <row r="9596" spans="30:32" x14ac:dyDescent="0.25">
      <c r="AD9596" s="7" t="str">
        <f>IFERROR(VLOOKUP(J9596,'Chuyển Mã'!$B$3:$C$9,2,0),"")</f>
        <v/>
      </c>
      <c r="AE9596" s="7">
        <f t="shared" si="989"/>
        <v>0</v>
      </c>
      <c r="AF9596" s="7">
        <f t="shared" si="990"/>
        <v>0</v>
      </c>
    </row>
    <row r="9597" spans="30:32" x14ac:dyDescent="0.25">
      <c r="AD9597" s="7" t="str">
        <f>IFERROR(VLOOKUP(J9597,'Chuyển Mã'!$B$3:$C$9,2,0),"")</f>
        <v/>
      </c>
      <c r="AE9597" s="7">
        <f t="shared" si="989"/>
        <v>0</v>
      </c>
      <c r="AF9597" s="7">
        <f t="shared" si="990"/>
        <v>0</v>
      </c>
    </row>
    <row r="9598" spans="30:32" x14ac:dyDescent="0.25">
      <c r="AD9598" s="7" t="str">
        <f>IFERROR(VLOOKUP(J9598,'Chuyển Mã'!$B$3:$C$9,2,0),"")</f>
        <v/>
      </c>
      <c r="AE9598" s="7">
        <f t="shared" si="989"/>
        <v>0</v>
      </c>
      <c r="AF9598" s="7">
        <f t="shared" si="990"/>
        <v>0</v>
      </c>
    </row>
    <row r="9599" spans="30:32" x14ac:dyDescent="0.25">
      <c r="AD9599" s="7" t="str">
        <f>IFERROR(VLOOKUP(J9599,'Chuyển Mã'!$B$3:$C$9,2,0),"")</f>
        <v/>
      </c>
      <c r="AE9599" s="7">
        <f t="shared" si="989"/>
        <v>0</v>
      </c>
      <c r="AF9599" s="7">
        <f t="shared" si="990"/>
        <v>0</v>
      </c>
    </row>
    <row r="9600" spans="30:32" x14ac:dyDescent="0.25">
      <c r="AD9600" s="7" t="str">
        <f>IFERROR(VLOOKUP(J9600,'Chuyển Mã'!$B$3:$C$9,2,0),"")</f>
        <v/>
      </c>
      <c r="AE9600" s="7">
        <f t="shared" si="989"/>
        <v>0</v>
      </c>
      <c r="AF9600" s="7">
        <f t="shared" si="990"/>
        <v>0</v>
      </c>
    </row>
    <row r="9601" spans="30:32" x14ac:dyDescent="0.25">
      <c r="AD9601" s="7" t="str">
        <f>IFERROR(VLOOKUP(J9601,'Chuyển Mã'!$B$3:$C$9,2,0),"")</f>
        <v/>
      </c>
      <c r="AE9601" s="7">
        <f t="shared" si="989"/>
        <v>0</v>
      </c>
      <c r="AF9601" s="7">
        <f t="shared" si="990"/>
        <v>0</v>
      </c>
    </row>
    <row r="9602" spans="30:32" x14ac:dyDescent="0.25">
      <c r="AD9602" s="7" t="str">
        <f>IFERROR(VLOOKUP(J9602,'Chuyển Mã'!$B$3:$C$9,2,0),"")</f>
        <v/>
      </c>
      <c r="AE9602" s="7">
        <f t="shared" si="989"/>
        <v>0</v>
      </c>
      <c r="AF9602" s="7">
        <f t="shared" si="990"/>
        <v>0</v>
      </c>
    </row>
    <row r="9603" spans="30:32" x14ac:dyDescent="0.25">
      <c r="AD9603" s="7" t="str">
        <f>IFERROR(VLOOKUP(J9603,'Chuyển Mã'!$B$3:$C$9,2,0),"")</f>
        <v/>
      </c>
      <c r="AE9603" s="7">
        <f t="shared" ref="AE9603:AE9666" si="991">IFERROR(L9603,"")</f>
        <v>0</v>
      </c>
      <c r="AF9603" s="7">
        <f t="shared" ref="AF9603:AF9666" si="992">R9603</f>
        <v>0</v>
      </c>
    </row>
    <row r="9604" spans="30:32" x14ac:dyDescent="0.25">
      <c r="AD9604" s="7" t="str">
        <f>IFERROR(VLOOKUP(J9604,'Chuyển Mã'!$B$3:$C$9,2,0),"")</f>
        <v/>
      </c>
      <c r="AE9604" s="7">
        <f t="shared" si="991"/>
        <v>0</v>
      </c>
      <c r="AF9604" s="7">
        <f t="shared" si="992"/>
        <v>0</v>
      </c>
    </row>
    <row r="9605" spans="30:32" x14ac:dyDescent="0.25">
      <c r="AD9605" s="7" t="str">
        <f>IFERROR(VLOOKUP(J9605,'Chuyển Mã'!$B$3:$C$9,2,0),"")</f>
        <v/>
      </c>
      <c r="AE9605" s="7">
        <f t="shared" si="991"/>
        <v>0</v>
      </c>
      <c r="AF9605" s="7">
        <f t="shared" si="992"/>
        <v>0</v>
      </c>
    </row>
    <row r="9606" spans="30:32" x14ac:dyDescent="0.25">
      <c r="AD9606" s="7" t="str">
        <f>IFERROR(VLOOKUP(J9606,'Chuyển Mã'!$B$3:$C$9,2,0),"")</f>
        <v/>
      </c>
      <c r="AE9606" s="7">
        <f t="shared" si="991"/>
        <v>0</v>
      </c>
      <c r="AF9606" s="7">
        <f t="shared" si="992"/>
        <v>0</v>
      </c>
    </row>
    <row r="9607" spans="30:32" x14ac:dyDescent="0.25">
      <c r="AD9607" s="7" t="str">
        <f>IFERROR(VLOOKUP(J9607,'Chuyển Mã'!$B$3:$C$9,2,0),"")</f>
        <v/>
      </c>
      <c r="AE9607" s="7">
        <f t="shared" si="991"/>
        <v>0</v>
      </c>
      <c r="AF9607" s="7">
        <f t="shared" si="992"/>
        <v>0</v>
      </c>
    </row>
    <row r="9608" spans="30:32" x14ac:dyDescent="0.25">
      <c r="AD9608" s="7" t="str">
        <f>IFERROR(VLOOKUP(J9608,'Chuyển Mã'!$B$3:$C$9,2,0),"")</f>
        <v/>
      </c>
      <c r="AE9608" s="7">
        <f t="shared" si="991"/>
        <v>0</v>
      </c>
      <c r="AF9608" s="7">
        <f t="shared" si="992"/>
        <v>0</v>
      </c>
    </row>
    <row r="9609" spans="30:32" x14ac:dyDescent="0.25">
      <c r="AD9609" s="7" t="str">
        <f>IFERROR(VLOOKUP(J9609,'Chuyển Mã'!$B$3:$C$9,2,0),"")</f>
        <v/>
      </c>
      <c r="AE9609" s="7">
        <f t="shared" si="991"/>
        <v>0</v>
      </c>
      <c r="AF9609" s="7">
        <f t="shared" si="992"/>
        <v>0</v>
      </c>
    </row>
    <row r="9610" spans="30:32" x14ac:dyDescent="0.25">
      <c r="AD9610" s="7" t="str">
        <f>IFERROR(VLOOKUP(J9610,'Chuyển Mã'!$B$3:$C$9,2,0),"")</f>
        <v/>
      </c>
      <c r="AE9610" s="7">
        <f t="shared" si="991"/>
        <v>0</v>
      </c>
      <c r="AF9610" s="7">
        <f t="shared" si="992"/>
        <v>0</v>
      </c>
    </row>
    <row r="9611" spans="30:32" x14ac:dyDescent="0.25">
      <c r="AD9611" s="7" t="str">
        <f>IFERROR(VLOOKUP(J9611,'Chuyển Mã'!$B$3:$C$9,2,0),"")</f>
        <v/>
      </c>
      <c r="AE9611" s="7">
        <f t="shared" si="991"/>
        <v>0</v>
      </c>
      <c r="AF9611" s="7">
        <f t="shared" si="992"/>
        <v>0</v>
      </c>
    </row>
    <row r="9612" spans="30:32" x14ac:dyDescent="0.25">
      <c r="AD9612" s="7" t="str">
        <f>IFERROR(VLOOKUP(J9612,'Chuyển Mã'!$B$3:$C$9,2,0),"")</f>
        <v/>
      </c>
      <c r="AE9612" s="7">
        <f t="shared" si="991"/>
        <v>0</v>
      </c>
      <c r="AF9612" s="7">
        <f t="shared" si="992"/>
        <v>0</v>
      </c>
    </row>
    <row r="9613" spans="30:32" x14ac:dyDescent="0.25">
      <c r="AD9613" s="7" t="str">
        <f>IFERROR(VLOOKUP(J9613,'Chuyển Mã'!$B$3:$C$9,2,0),"")</f>
        <v/>
      </c>
      <c r="AE9613" s="7">
        <f t="shared" si="991"/>
        <v>0</v>
      </c>
      <c r="AF9613" s="7">
        <f t="shared" si="992"/>
        <v>0</v>
      </c>
    </row>
    <row r="9614" spans="30:32" x14ac:dyDescent="0.25">
      <c r="AD9614" s="7" t="str">
        <f>IFERROR(VLOOKUP(J9614,'Chuyển Mã'!$B$3:$C$9,2,0),"")</f>
        <v/>
      </c>
      <c r="AE9614" s="7">
        <f t="shared" si="991"/>
        <v>0</v>
      </c>
      <c r="AF9614" s="7">
        <f t="shared" si="992"/>
        <v>0</v>
      </c>
    </row>
    <row r="9615" spans="30:32" x14ac:dyDescent="0.25">
      <c r="AD9615" s="7" t="str">
        <f>IFERROR(VLOOKUP(J9615,'Chuyển Mã'!$B$3:$C$9,2,0),"")</f>
        <v/>
      </c>
      <c r="AE9615" s="7">
        <f t="shared" si="991"/>
        <v>0</v>
      </c>
      <c r="AF9615" s="7">
        <f t="shared" si="992"/>
        <v>0</v>
      </c>
    </row>
    <row r="9616" spans="30:32" x14ac:dyDescent="0.25">
      <c r="AD9616" s="7" t="str">
        <f>IFERROR(VLOOKUP(J9616,'Chuyển Mã'!$B$3:$C$9,2,0),"")</f>
        <v/>
      </c>
      <c r="AE9616" s="7">
        <f t="shared" si="991"/>
        <v>0</v>
      </c>
      <c r="AF9616" s="7">
        <f t="shared" si="992"/>
        <v>0</v>
      </c>
    </row>
    <row r="9617" spans="30:32" x14ac:dyDescent="0.25">
      <c r="AD9617" s="7" t="str">
        <f>IFERROR(VLOOKUP(J9617,'Chuyển Mã'!$B$3:$C$9,2,0),"")</f>
        <v/>
      </c>
      <c r="AE9617" s="7">
        <f t="shared" si="991"/>
        <v>0</v>
      </c>
      <c r="AF9617" s="7">
        <f t="shared" si="992"/>
        <v>0</v>
      </c>
    </row>
    <row r="9618" spans="30:32" x14ac:dyDescent="0.25">
      <c r="AD9618" s="7" t="str">
        <f>IFERROR(VLOOKUP(J9618,'Chuyển Mã'!$B$3:$C$9,2,0),"")</f>
        <v/>
      </c>
      <c r="AE9618" s="7">
        <f t="shared" si="991"/>
        <v>0</v>
      </c>
      <c r="AF9618" s="7">
        <f t="shared" si="992"/>
        <v>0</v>
      </c>
    </row>
    <row r="9619" spans="30:32" x14ac:dyDescent="0.25">
      <c r="AD9619" s="7" t="str">
        <f>IFERROR(VLOOKUP(J9619,'Chuyển Mã'!$B$3:$C$9,2,0),"")</f>
        <v/>
      </c>
      <c r="AE9619" s="7">
        <f t="shared" si="991"/>
        <v>0</v>
      </c>
      <c r="AF9619" s="7">
        <f t="shared" si="992"/>
        <v>0</v>
      </c>
    </row>
    <row r="9620" spans="30:32" x14ac:dyDescent="0.25">
      <c r="AD9620" s="7" t="str">
        <f>IFERROR(VLOOKUP(J9620,'Chuyển Mã'!$B$3:$C$9,2,0),"")</f>
        <v/>
      </c>
      <c r="AE9620" s="7">
        <f t="shared" si="991"/>
        <v>0</v>
      </c>
      <c r="AF9620" s="7">
        <f t="shared" si="992"/>
        <v>0</v>
      </c>
    </row>
    <row r="9621" spans="30:32" x14ac:dyDescent="0.25">
      <c r="AD9621" s="7" t="str">
        <f>IFERROR(VLOOKUP(J9621,'Chuyển Mã'!$B$3:$C$9,2,0),"")</f>
        <v/>
      </c>
      <c r="AE9621" s="7">
        <f t="shared" si="991"/>
        <v>0</v>
      </c>
      <c r="AF9621" s="7">
        <f t="shared" si="992"/>
        <v>0</v>
      </c>
    </row>
    <row r="9622" spans="30:32" x14ac:dyDescent="0.25">
      <c r="AD9622" s="7" t="str">
        <f>IFERROR(VLOOKUP(J9622,'Chuyển Mã'!$B$3:$C$9,2,0),"")</f>
        <v/>
      </c>
      <c r="AE9622" s="7">
        <f t="shared" si="991"/>
        <v>0</v>
      </c>
      <c r="AF9622" s="7">
        <f t="shared" si="992"/>
        <v>0</v>
      </c>
    </row>
    <row r="9623" spans="30:32" x14ac:dyDescent="0.25">
      <c r="AD9623" s="7" t="str">
        <f>IFERROR(VLOOKUP(J9623,'Chuyển Mã'!$B$3:$C$9,2,0),"")</f>
        <v/>
      </c>
      <c r="AE9623" s="7">
        <f t="shared" si="991"/>
        <v>0</v>
      </c>
      <c r="AF9623" s="7">
        <f t="shared" si="992"/>
        <v>0</v>
      </c>
    </row>
    <row r="9624" spans="30:32" x14ac:dyDescent="0.25">
      <c r="AD9624" s="7" t="str">
        <f>IFERROR(VLOOKUP(J9624,'Chuyển Mã'!$B$3:$C$9,2,0),"")</f>
        <v/>
      </c>
      <c r="AE9624" s="7">
        <f t="shared" si="991"/>
        <v>0</v>
      </c>
      <c r="AF9624" s="7">
        <f t="shared" si="992"/>
        <v>0</v>
      </c>
    </row>
    <row r="9625" spans="30:32" x14ac:dyDescent="0.25">
      <c r="AD9625" s="7" t="str">
        <f>IFERROR(VLOOKUP(J9625,'Chuyển Mã'!$B$3:$C$9,2,0),"")</f>
        <v/>
      </c>
      <c r="AE9625" s="7">
        <f t="shared" si="991"/>
        <v>0</v>
      </c>
      <c r="AF9625" s="7">
        <f t="shared" si="992"/>
        <v>0</v>
      </c>
    </row>
    <row r="9626" spans="30:32" x14ac:dyDescent="0.25">
      <c r="AD9626" s="7" t="str">
        <f>IFERROR(VLOOKUP(J9626,'Chuyển Mã'!$B$3:$C$9,2,0),"")</f>
        <v/>
      </c>
      <c r="AE9626" s="7">
        <f t="shared" si="991"/>
        <v>0</v>
      </c>
      <c r="AF9626" s="7">
        <f t="shared" si="992"/>
        <v>0</v>
      </c>
    </row>
    <row r="9627" spans="30:32" x14ac:dyDescent="0.25">
      <c r="AD9627" s="7" t="str">
        <f>IFERROR(VLOOKUP(J9627,'Chuyển Mã'!$B$3:$C$9,2,0),"")</f>
        <v/>
      </c>
      <c r="AE9627" s="7">
        <f t="shared" si="991"/>
        <v>0</v>
      </c>
      <c r="AF9627" s="7">
        <f t="shared" si="992"/>
        <v>0</v>
      </c>
    </row>
    <row r="9628" spans="30:32" x14ac:dyDescent="0.25">
      <c r="AD9628" s="7" t="str">
        <f>IFERROR(VLOOKUP(J9628,'Chuyển Mã'!$B$3:$C$9,2,0),"")</f>
        <v/>
      </c>
      <c r="AE9628" s="7">
        <f t="shared" si="991"/>
        <v>0</v>
      </c>
      <c r="AF9628" s="7">
        <f t="shared" si="992"/>
        <v>0</v>
      </c>
    </row>
    <row r="9629" spans="30:32" x14ac:dyDescent="0.25">
      <c r="AD9629" s="7" t="str">
        <f>IFERROR(VLOOKUP(J9629,'Chuyển Mã'!$B$3:$C$9,2,0),"")</f>
        <v/>
      </c>
      <c r="AE9629" s="7">
        <f t="shared" si="991"/>
        <v>0</v>
      </c>
      <c r="AF9629" s="7">
        <f t="shared" si="992"/>
        <v>0</v>
      </c>
    </row>
    <row r="9630" spans="30:32" x14ac:dyDescent="0.25">
      <c r="AD9630" s="7" t="str">
        <f>IFERROR(VLOOKUP(J9630,'Chuyển Mã'!$B$3:$C$9,2,0),"")</f>
        <v/>
      </c>
      <c r="AE9630" s="7">
        <f t="shared" si="991"/>
        <v>0</v>
      </c>
      <c r="AF9630" s="7">
        <f t="shared" si="992"/>
        <v>0</v>
      </c>
    </row>
    <row r="9631" spans="30:32" x14ac:dyDescent="0.25">
      <c r="AD9631" s="7" t="str">
        <f>IFERROR(VLOOKUP(J9631,'Chuyển Mã'!$B$3:$C$9,2,0),"")</f>
        <v/>
      </c>
      <c r="AE9631" s="7">
        <f t="shared" si="991"/>
        <v>0</v>
      </c>
      <c r="AF9631" s="7">
        <f t="shared" si="992"/>
        <v>0</v>
      </c>
    </row>
    <row r="9632" spans="30:32" x14ac:dyDescent="0.25">
      <c r="AD9632" s="7" t="str">
        <f>IFERROR(VLOOKUP(J9632,'Chuyển Mã'!$B$3:$C$9,2,0),"")</f>
        <v/>
      </c>
      <c r="AE9632" s="7">
        <f t="shared" si="991"/>
        <v>0</v>
      </c>
      <c r="AF9632" s="7">
        <f t="shared" si="992"/>
        <v>0</v>
      </c>
    </row>
    <row r="9633" spans="30:32" x14ac:dyDescent="0.25">
      <c r="AD9633" s="7" t="str">
        <f>IFERROR(VLOOKUP(J9633,'Chuyển Mã'!$B$3:$C$9,2,0),"")</f>
        <v/>
      </c>
      <c r="AE9633" s="7">
        <f t="shared" si="991"/>
        <v>0</v>
      </c>
      <c r="AF9633" s="7">
        <f t="shared" si="992"/>
        <v>0</v>
      </c>
    </row>
    <row r="9634" spans="30:32" x14ac:dyDescent="0.25">
      <c r="AD9634" s="7" t="str">
        <f>IFERROR(VLOOKUP(J9634,'Chuyển Mã'!$B$3:$C$9,2,0),"")</f>
        <v/>
      </c>
      <c r="AE9634" s="7">
        <f t="shared" si="991"/>
        <v>0</v>
      </c>
      <c r="AF9634" s="7">
        <f t="shared" si="992"/>
        <v>0</v>
      </c>
    </row>
    <row r="9635" spans="30:32" x14ac:dyDescent="0.25">
      <c r="AD9635" s="7" t="str">
        <f>IFERROR(VLOOKUP(J9635,'Chuyển Mã'!$B$3:$C$9,2,0),"")</f>
        <v/>
      </c>
      <c r="AE9635" s="7">
        <f t="shared" si="991"/>
        <v>0</v>
      </c>
      <c r="AF9635" s="7">
        <f t="shared" si="992"/>
        <v>0</v>
      </c>
    </row>
    <row r="9636" spans="30:32" x14ac:dyDescent="0.25">
      <c r="AD9636" s="7" t="str">
        <f>IFERROR(VLOOKUP(J9636,'Chuyển Mã'!$B$3:$C$9,2,0),"")</f>
        <v/>
      </c>
      <c r="AE9636" s="7">
        <f t="shared" si="991"/>
        <v>0</v>
      </c>
      <c r="AF9636" s="7">
        <f t="shared" si="992"/>
        <v>0</v>
      </c>
    </row>
    <row r="9637" spans="30:32" x14ac:dyDescent="0.25">
      <c r="AD9637" s="7" t="str">
        <f>IFERROR(VLOOKUP(J9637,'Chuyển Mã'!$B$3:$C$9,2,0),"")</f>
        <v/>
      </c>
      <c r="AE9637" s="7">
        <f t="shared" si="991"/>
        <v>0</v>
      </c>
      <c r="AF9637" s="7">
        <f t="shared" si="992"/>
        <v>0</v>
      </c>
    </row>
    <row r="9638" spans="30:32" x14ac:dyDescent="0.25">
      <c r="AD9638" s="7" t="str">
        <f>IFERROR(VLOOKUP(J9638,'Chuyển Mã'!$B$3:$C$9,2,0),"")</f>
        <v/>
      </c>
      <c r="AE9638" s="7">
        <f t="shared" si="991"/>
        <v>0</v>
      </c>
      <c r="AF9638" s="7">
        <f t="shared" si="992"/>
        <v>0</v>
      </c>
    </row>
    <row r="9639" spans="30:32" x14ac:dyDescent="0.25">
      <c r="AD9639" s="7" t="str">
        <f>IFERROR(VLOOKUP(J9639,'Chuyển Mã'!$B$3:$C$9,2,0),"")</f>
        <v/>
      </c>
      <c r="AE9639" s="7">
        <f t="shared" si="991"/>
        <v>0</v>
      </c>
      <c r="AF9639" s="7">
        <f t="shared" si="992"/>
        <v>0</v>
      </c>
    </row>
    <row r="9640" spans="30:32" x14ac:dyDescent="0.25">
      <c r="AD9640" s="7" t="str">
        <f>IFERROR(VLOOKUP(J9640,'Chuyển Mã'!$B$3:$C$9,2,0),"")</f>
        <v/>
      </c>
      <c r="AE9640" s="7">
        <f t="shared" si="991"/>
        <v>0</v>
      </c>
      <c r="AF9640" s="7">
        <f t="shared" si="992"/>
        <v>0</v>
      </c>
    </row>
    <row r="9641" spans="30:32" x14ac:dyDescent="0.25">
      <c r="AD9641" s="7" t="str">
        <f>IFERROR(VLOOKUP(J9641,'Chuyển Mã'!$B$3:$C$9,2,0),"")</f>
        <v/>
      </c>
      <c r="AE9641" s="7">
        <f t="shared" si="991"/>
        <v>0</v>
      </c>
      <c r="AF9641" s="7">
        <f t="shared" si="992"/>
        <v>0</v>
      </c>
    </row>
    <row r="9642" spans="30:32" x14ac:dyDescent="0.25">
      <c r="AD9642" s="7" t="str">
        <f>IFERROR(VLOOKUP(J9642,'Chuyển Mã'!$B$3:$C$9,2,0),"")</f>
        <v/>
      </c>
      <c r="AE9642" s="7">
        <f t="shared" si="991"/>
        <v>0</v>
      </c>
      <c r="AF9642" s="7">
        <f t="shared" si="992"/>
        <v>0</v>
      </c>
    </row>
    <row r="9643" spans="30:32" x14ac:dyDescent="0.25">
      <c r="AD9643" s="7" t="str">
        <f>IFERROR(VLOOKUP(J9643,'Chuyển Mã'!$B$3:$C$9,2,0),"")</f>
        <v/>
      </c>
      <c r="AE9643" s="7">
        <f t="shared" si="991"/>
        <v>0</v>
      </c>
      <c r="AF9643" s="7">
        <f t="shared" si="992"/>
        <v>0</v>
      </c>
    </row>
    <row r="9644" spans="30:32" x14ac:dyDescent="0.25">
      <c r="AD9644" s="7" t="str">
        <f>IFERROR(VLOOKUP(J9644,'Chuyển Mã'!$B$3:$C$9,2,0),"")</f>
        <v/>
      </c>
      <c r="AE9644" s="7">
        <f t="shared" si="991"/>
        <v>0</v>
      </c>
      <c r="AF9644" s="7">
        <f t="shared" si="992"/>
        <v>0</v>
      </c>
    </row>
    <row r="9645" spans="30:32" x14ac:dyDescent="0.25">
      <c r="AD9645" s="7" t="str">
        <f>IFERROR(VLOOKUP(J9645,'Chuyển Mã'!$B$3:$C$9,2,0),"")</f>
        <v/>
      </c>
      <c r="AE9645" s="7">
        <f t="shared" si="991"/>
        <v>0</v>
      </c>
      <c r="AF9645" s="7">
        <f t="shared" si="992"/>
        <v>0</v>
      </c>
    </row>
    <row r="9646" spans="30:32" x14ac:dyDescent="0.25">
      <c r="AD9646" s="7" t="str">
        <f>IFERROR(VLOOKUP(J9646,'Chuyển Mã'!$B$3:$C$9,2,0),"")</f>
        <v/>
      </c>
      <c r="AE9646" s="7">
        <f t="shared" si="991"/>
        <v>0</v>
      </c>
      <c r="AF9646" s="7">
        <f t="shared" si="992"/>
        <v>0</v>
      </c>
    </row>
    <row r="9647" spans="30:32" x14ac:dyDescent="0.25">
      <c r="AD9647" s="7" t="str">
        <f>IFERROR(VLOOKUP(J9647,'Chuyển Mã'!$B$3:$C$9,2,0),"")</f>
        <v/>
      </c>
      <c r="AE9647" s="7">
        <f t="shared" si="991"/>
        <v>0</v>
      </c>
      <c r="AF9647" s="7">
        <f t="shared" si="992"/>
        <v>0</v>
      </c>
    </row>
    <row r="9648" spans="30:32" x14ac:dyDescent="0.25">
      <c r="AD9648" s="7" t="str">
        <f>IFERROR(VLOOKUP(J9648,'Chuyển Mã'!$B$3:$C$9,2,0),"")</f>
        <v/>
      </c>
      <c r="AE9648" s="7">
        <f t="shared" si="991"/>
        <v>0</v>
      </c>
      <c r="AF9648" s="7">
        <f t="shared" si="992"/>
        <v>0</v>
      </c>
    </row>
    <row r="9649" spans="30:32" x14ac:dyDescent="0.25">
      <c r="AD9649" s="7" t="str">
        <f>IFERROR(VLOOKUP(J9649,'Chuyển Mã'!$B$3:$C$9,2,0),"")</f>
        <v/>
      </c>
      <c r="AE9649" s="7">
        <f t="shared" si="991"/>
        <v>0</v>
      </c>
      <c r="AF9649" s="7">
        <f t="shared" si="992"/>
        <v>0</v>
      </c>
    </row>
    <row r="9650" spans="30:32" x14ac:dyDescent="0.25">
      <c r="AD9650" s="7" t="str">
        <f>IFERROR(VLOOKUP(J9650,'Chuyển Mã'!$B$3:$C$9,2,0),"")</f>
        <v/>
      </c>
      <c r="AE9650" s="7">
        <f t="shared" si="991"/>
        <v>0</v>
      </c>
      <c r="AF9650" s="7">
        <f t="shared" si="992"/>
        <v>0</v>
      </c>
    </row>
    <row r="9651" spans="30:32" x14ac:dyDescent="0.25">
      <c r="AD9651" s="7" t="str">
        <f>IFERROR(VLOOKUP(J9651,'Chuyển Mã'!$B$3:$C$9,2,0),"")</f>
        <v/>
      </c>
      <c r="AE9651" s="7">
        <f t="shared" si="991"/>
        <v>0</v>
      </c>
      <c r="AF9651" s="7">
        <f t="shared" si="992"/>
        <v>0</v>
      </c>
    </row>
    <row r="9652" spans="30:32" x14ac:dyDescent="0.25">
      <c r="AD9652" s="7" t="str">
        <f>IFERROR(VLOOKUP(J9652,'Chuyển Mã'!$B$3:$C$9,2,0),"")</f>
        <v/>
      </c>
      <c r="AE9652" s="7">
        <f t="shared" si="991"/>
        <v>0</v>
      </c>
      <c r="AF9652" s="7">
        <f t="shared" si="992"/>
        <v>0</v>
      </c>
    </row>
    <row r="9653" spans="30:32" x14ac:dyDescent="0.25">
      <c r="AD9653" s="7" t="str">
        <f>IFERROR(VLOOKUP(J9653,'Chuyển Mã'!$B$3:$C$9,2,0),"")</f>
        <v/>
      </c>
      <c r="AE9653" s="7">
        <f t="shared" si="991"/>
        <v>0</v>
      </c>
      <c r="AF9653" s="7">
        <f t="shared" si="992"/>
        <v>0</v>
      </c>
    </row>
    <row r="9654" spans="30:32" x14ac:dyDescent="0.25">
      <c r="AD9654" s="7" t="str">
        <f>IFERROR(VLOOKUP(J9654,'Chuyển Mã'!$B$3:$C$9,2,0),"")</f>
        <v/>
      </c>
      <c r="AE9654" s="7">
        <f t="shared" si="991"/>
        <v>0</v>
      </c>
      <c r="AF9654" s="7">
        <f t="shared" si="992"/>
        <v>0</v>
      </c>
    </row>
    <row r="9655" spans="30:32" x14ac:dyDescent="0.25">
      <c r="AD9655" s="7" t="str">
        <f>IFERROR(VLOOKUP(J9655,'Chuyển Mã'!$B$3:$C$9,2,0),"")</f>
        <v/>
      </c>
      <c r="AE9655" s="7">
        <f t="shared" si="991"/>
        <v>0</v>
      </c>
      <c r="AF9655" s="7">
        <f t="shared" si="992"/>
        <v>0</v>
      </c>
    </row>
    <row r="9656" spans="30:32" x14ac:dyDescent="0.25">
      <c r="AD9656" s="7" t="str">
        <f>IFERROR(VLOOKUP(J9656,'Chuyển Mã'!$B$3:$C$9,2,0),"")</f>
        <v/>
      </c>
      <c r="AE9656" s="7">
        <f t="shared" si="991"/>
        <v>0</v>
      </c>
      <c r="AF9656" s="7">
        <f t="shared" si="992"/>
        <v>0</v>
      </c>
    </row>
    <row r="9657" spans="30:32" x14ac:dyDescent="0.25">
      <c r="AD9657" s="7" t="str">
        <f>IFERROR(VLOOKUP(J9657,'Chuyển Mã'!$B$3:$C$9,2,0),"")</f>
        <v/>
      </c>
      <c r="AE9657" s="7">
        <f t="shared" si="991"/>
        <v>0</v>
      </c>
      <c r="AF9657" s="7">
        <f t="shared" si="992"/>
        <v>0</v>
      </c>
    </row>
    <row r="9658" spans="30:32" x14ac:dyDescent="0.25">
      <c r="AD9658" s="7" t="str">
        <f>IFERROR(VLOOKUP(J9658,'Chuyển Mã'!$B$3:$C$9,2,0),"")</f>
        <v/>
      </c>
      <c r="AE9658" s="7">
        <f t="shared" si="991"/>
        <v>0</v>
      </c>
      <c r="AF9658" s="7">
        <f t="shared" si="992"/>
        <v>0</v>
      </c>
    </row>
    <row r="9659" spans="30:32" x14ac:dyDescent="0.25">
      <c r="AD9659" s="7" t="str">
        <f>IFERROR(VLOOKUP(J9659,'Chuyển Mã'!$B$3:$C$9,2,0),"")</f>
        <v/>
      </c>
      <c r="AE9659" s="7">
        <f t="shared" si="991"/>
        <v>0</v>
      </c>
      <c r="AF9659" s="7">
        <f t="shared" si="992"/>
        <v>0</v>
      </c>
    </row>
    <row r="9660" spans="30:32" x14ac:dyDescent="0.25">
      <c r="AD9660" s="7" t="str">
        <f>IFERROR(VLOOKUP(J9660,'Chuyển Mã'!$B$3:$C$9,2,0),"")</f>
        <v/>
      </c>
      <c r="AE9660" s="7">
        <f t="shared" si="991"/>
        <v>0</v>
      </c>
      <c r="AF9660" s="7">
        <f t="shared" si="992"/>
        <v>0</v>
      </c>
    </row>
    <row r="9661" spans="30:32" x14ac:dyDescent="0.25">
      <c r="AD9661" s="7" t="str">
        <f>IFERROR(VLOOKUP(J9661,'Chuyển Mã'!$B$3:$C$9,2,0),"")</f>
        <v/>
      </c>
      <c r="AE9661" s="7">
        <f t="shared" si="991"/>
        <v>0</v>
      </c>
      <c r="AF9661" s="7">
        <f t="shared" si="992"/>
        <v>0</v>
      </c>
    </row>
    <row r="9662" spans="30:32" x14ac:dyDescent="0.25">
      <c r="AD9662" s="7" t="str">
        <f>IFERROR(VLOOKUP(J9662,'Chuyển Mã'!$B$3:$C$9,2,0),"")</f>
        <v/>
      </c>
      <c r="AE9662" s="7">
        <f t="shared" si="991"/>
        <v>0</v>
      </c>
      <c r="AF9662" s="7">
        <f t="shared" si="992"/>
        <v>0</v>
      </c>
    </row>
    <row r="9663" spans="30:32" x14ac:dyDescent="0.25">
      <c r="AD9663" s="7" t="str">
        <f>IFERROR(VLOOKUP(J9663,'Chuyển Mã'!$B$3:$C$9,2,0),"")</f>
        <v/>
      </c>
      <c r="AE9663" s="7">
        <f t="shared" si="991"/>
        <v>0</v>
      </c>
      <c r="AF9663" s="7">
        <f t="shared" si="992"/>
        <v>0</v>
      </c>
    </row>
    <row r="9664" spans="30:32" x14ac:dyDescent="0.25">
      <c r="AD9664" s="7" t="str">
        <f>IFERROR(VLOOKUP(J9664,'Chuyển Mã'!$B$3:$C$9,2,0),"")</f>
        <v/>
      </c>
      <c r="AE9664" s="7">
        <f t="shared" si="991"/>
        <v>0</v>
      </c>
      <c r="AF9664" s="7">
        <f t="shared" si="992"/>
        <v>0</v>
      </c>
    </row>
    <row r="9665" spans="30:32" x14ac:dyDescent="0.25">
      <c r="AD9665" s="7" t="str">
        <f>IFERROR(VLOOKUP(J9665,'Chuyển Mã'!$B$3:$C$9,2,0),"")</f>
        <v/>
      </c>
      <c r="AE9665" s="7">
        <f t="shared" si="991"/>
        <v>0</v>
      </c>
      <c r="AF9665" s="7">
        <f t="shared" si="992"/>
        <v>0</v>
      </c>
    </row>
    <row r="9666" spans="30:32" x14ac:dyDescent="0.25">
      <c r="AD9666" s="7" t="str">
        <f>IFERROR(VLOOKUP(J9666,'Chuyển Mã'!$B$3:$C$9,2,0),"")</f>
        <v/>
      </c>
      <c r="AE9666" s="7">
        <f t="shared" si="991"/>
        <v>0</v>
      </c>
      <c r="AF9666" s="7">
        <f t="shared" si="992"/>
        <v>0</v>
      </c>
    </row>
    <row r="9667" spans="30:32" x14ac:dyDescent="0.25">
      <c r="AD9667" s="7" t="str">
        <f>IFERROR(VLOOKUP(J9667,'Chuyển Mã'!$B$3:$C$9,2,0),"")</f>
        <v/>
      </c>
      <c r="AE9667" s="7">
        <f t="shared" ref="AE9667:AE9730" si="993">IFERROR(L9667,"")</f>
        <v>0</v>
      </c>
      <c r="AF9667" s="7">
        <f t="shared" ref="AF9667:AF9730" si="994">R9667</f>
        <v>0</v>
      </c>
    </row>
    <row r="9668" spans="30:32" x14ac:dyDescent="0.25">
      <c r="AD9668" s="7" t="str">
        <f>IFERROR(VLOOKUP(J9668,'Chuyển Mã'!$B$3:$C$9,2,0),"")</f>
        <v/>
      </c>
      <c r="AE9668" s="7">
        <f t="shared" si="993"/>
        <v>0</v>
      </c>
      <c r="AF9668" s="7">
        <f t="shared" si="994"/>
        <v>0</v>
      </c>
    </row>
    <row r="9669" spans="30:32" x14ac:dyDescent="0.25">
      <c r="AD9669" s="7" t="str">
        <f>IFERROR(VLOOKUP(J9669,'Chuyển Mã'!$B$3:$C$9,2,0),"")</f>
        <v/>
      </c>
      <c r="AE9669" s="7">
        <f t="shared" si="993"/>
        <v>0</v>
      </c>
      <c r="AF9669" s="7">
        <f t="shared" si="994"/>
        <v>0</v>
      </c>
    </row>
    <row r="9670" spans="30:32" x14ac:dyDescent="0.25">
      <c r="AD9670" s="7" t="str">
        <f>IFERROR(VLOOKUP(J9670,'Chuyển Mã'!$B$3:$C$9,2,0),"")</f>
        <v/>
      </c>
      <c r="AE9670" s="7">
        <f t="shared" si="993"/>
        <v>0</v>
      </c>
      <c r="AF9670" s="7">
        <f t="shared" si="994"/>
        <v>0</v>
      </c>
    </row>
    <row r="9671" spans="30:32" x14ac:dyDescent="0.25">
      <c r="AD9671" s="7" t="str">
        <f>IFERROR(VLOOKUP(J9671,'Chuyển Mã'!$B$3:$C$9,2,0),"")</f>
        <v/>
      </c>
      <c r="AE9671" s="7">
        <f t="shared" si="993"/>
        <v>0</v>
      </c>
      <c r="AF9671" s="7">
        <f t="shared" si="994"/>
        <v>0</v>
      </c>
    </row>
    <row r="9672" spans="30:32" x14ac:dyDescent="0.25">
      <c r="AD9672" s="7" t="str">
        <f>IFERROR(VLOOKUP(J9672,'Chuyển Mã'!$B$3:$C$9,2,0),"")</f>
        <v/>
      </c>
      <c r="AE9672" s="7">
        <f t="shared" si="993"/>
        <v>0</v>
      </c>
      <c r="AF9672" s="7">
        <f t="shared" si="994"/>
        <v>0</v>
      </c>
    </row>
    <row r="9673" spans="30:32" x14ac:dyDescent="0.25">
      <c r="AD9673" s="7" t="str">
        <f>IFERROR(VLOOKUP(J9673,'Chuyển Mã'!$B$3:$C$9,2,0),"")</f>
        <v/>
      </c>
      <c r="AE9673" s="7">
        <f t="shared" si="993"/>
        <v>0</v>
      </c>
      <c r="AF9673" s="7">
        <f t="shared" si="994"/>
        <v>0</v>
      </c>
    </row>
    <row r="9674" spans="30:32" x14ac:dyDescent="0.25">
      <c r="AD9674" s="7" t="str">
        <f>IFERROR(VLOOKUP(J9674,'Chuyển Mã'!$B$3:$C$9,2,0),"")</f>
        <v/>
      </c>
      <c r="AE9674" s="7">
        <f t="shared" si="993"/>
        <v>0</v>
      </c>
      <c r="AF9674" s="7">
        <f t="shared" si="994"/>
        <v>0</v>
      </c>
    </row>
    <row r="9675" spans="30:32" x14ac:dyDescent="0.25">
      <c r="AD9675" s="7" t="str">
        <f>IFERROR(VLOOKUP(J9675,'Chuyển Mã'!$B$3:$C$9,2,0),"")</f>
        <v/>
      </c>
      <c r="AE9675" s="7">
        <f t="shared" si="993"/>
        <v>0</v>
      </c>
      <c r="AF9675" s="7">
        <f t="shared" si="994"/>
        <v>0</v>
      </c>
    </row>
    <row r="9676" spans="30:32" x14ac:dyDescent="0.25">
      <c r="AD9676" s="7" t="str">
        <f>IFERROR(VLOOKUP(J9676,'Chuyển Mã'!$B$3:$C$9,2,0),"")</f>
        <v/>
      </c>
      <c r="AE9676" s="7">
        <f t="shared" si="993"/>
        <v>0</v>
      </c>
      <c r="AF9676" s="7">
        <f t="shared" si="994"/>
        <v>0</v>
      </c>
    </row>
    <row r="9677" spans="30:32" x14ac:dyDescent="0.25">
      <c r="AD9677" s="7" t="str">
        <f>IFERROR(VLOOKUP(J9677,'Chuyển Mã'!$B$3:$C$9,2,0),"")</f>
        <v/>
      </c>
      <c r="AE9677" s="7">
        <f t="shared" si="993"/>
        <v>0</v>
      </c>
      <c r="AF9677" s="7">
        <f t="shared" si="994"/>
        <v>0</v>
      </c>
    </row>
    <row r="9678" spans="30:32" x14ac:dyDescent="0.25">
      <c r="AD9678" s="7" t="str">
        <f>IFERROR(VLOOKUP(J9678,'Chuyển Mã'!$B$3:$C$9,2,0),"")</f>
        <v/>
      </c>
      <c r="AE9678" s="7">
        <f t="shared" si="993"/>
        <v>0</v>
      </c>
      <c r="AF9678" s="7">
        <f t="shared" si="994"/>
        <v>0</v>
      </c>
    </row>
    <row r="9679" spans="30:32" x14ac:dyDescent="0.25">
      <c r="AD9679" s="7" t="str">
        <f>IFERROR(VLOOKUP(J9679,'Chuyển Mã'!$B$3:$C$9,2,0),"")</f>
        <v/>
      </c>
      <c r="AE9679" s="7">
        <f t="shared" si="993"/>
        <v>0</v>
      </c>
      <c r="AF9679" s="7">
        <f t="shared" si="994"/>
        <v>0</v>
      </c>
    </row>
    <row r="9680" spans="30:32" x14ac:dyDescent="0.25">
      <c r="AD9680" s="7" t="str">
        <f>IFERROR(VLOOKUP(J9680,'Chuyển Mã'!$B$3:$C$9,2,0),"")</f>
        <v/>
      </c>
      <c r="AE9680" s="7">
        <f t="shared" si="993"/>
        <v>0</v>
      </c>
      <c r="AF9680" s="7">
        <f t="shared" si="994"/>
        <v>0</v>
      </c>
    </row>
    <row r="9681" spans="30:32" x14ac:dyDescent="0.25">
      <c r="AD9681" s="7" t="str">
        <f>IFERROR(VLOOKUP(J9681,'Chuyển Mã'!$B$3:$C$9,2,0),"")</f>
        <v/>
      </c>
      <c r="AE9681" s="7">
        <f t="shared" si="993"/>
        <v>0</v>
      </c>
      <c r="AF9681" s="7">
        <f t="shared" si="994"/>
        <v>0</v>
      </c>
    </row>
    <row r="9682" spans="30:32" x14ac:dyDescent="0.25">
      <c r="AD9682" s="7" t="str">
        <f>IFERROR(VLOOKUP(J9682,'Chuyển Mã'!$B$3:$C$9,2,0),"")</f>
        <v/>
      </c>
      <c r="AE9682" s="7">
        <f t="shared" si="993"/>
        <v>0</v>
      </c>
      <c r="AF9682" s="7">
        <f t="shared" si="994"/>
        <v>0</v>
      </c>
    </row>
    <row r="9683" spans="30:32" x14ac:dyDescent="0.25">
      <c r="AD9683" s="7" t="str">
        <f>IFERROR(VLOOKUP(J9683,'Chuyển Mã'!$B$3:$C$9,2,0),"")</f>
        <v/>
      </c>
      <c r="AE9683" s="7">
        <f t="shared" si="993"/>
        <v>0</v>
      </c>
      <c r="AF9683" s="7">
        <f t="shared" si="994"/>
        <v>0</v>
      </c>
    </row>
    <row r="9684" spans="30:32" x14ac:dyDescent="0.25">
      <c r="AD9684" s="7" t="str">
        <f>IFERROR(VLOOKUP(J9684,'Chuyển Mã'!$B$3:$C$9,2,0),"")</f>
        <v/>
      </c>
      <c r="AE9684" s="7">
        <f t="shared" si="993"/>
        <v>0</v>
      </c>
      <c r="AF9684" s="7">
        <f t="shared" si="994"/>
        <v>0</v>
      </c>
    </row>
    <row r="9685" spans="30:32" x14ac:dyDescent="0.25">
      <c r="AD9685" s="7" t="str">
        <f>IFERROR(VLOOKUP(J9685,'Chuyển Mã'!$B$3:$C$9,2,0),"")</f>
        <v/>
      </c>
      <c r="AE9685" s="7">
        <f t="shared" si="993"/>
        <v>0</v>
      </c>
      <c r="AF9685" s="7">
        <f t="shared" si="994"/>
        <v>0</v>
      </c>
    </row>
    <row r="9686" spans="30:32" x14ac:dyDescent="0.25">
      <c r="AD9686" s="7" t="str">
        <f>IFERROR(VLOOKUP(J9686,'Chuyển Mã'!$B$3:$C$9,2,0),"")</f>
        <v/>
      </c>
      <c r="AE9686" s="7">
        <f t="shared" si="993"/>
        <v>0</v>
      </c>
      <c r="AF9686" s="7">
        <f t="shared" si="994"/>
        <v>0</v>
      </c>
    </row>
    <row r="9687" spans="30:32" x14ac:dyDescent="0.25">
      <c r="AD9687" s="7" t="str">
        <f>IFERROR(VLOOKUP(J9687,'Chuyển Mã'!$B$3:$C$9,2,0),"")</f>
        <v/>
      </c>
      <c r="AE9687" s="7">
        <f t="shared" si="993"/>
        <v>0</v>
      </c>
      <c r="AF9687" s="7">
        <f t="shared" si="994"/>
        <v>0</v>
      </c>
    </row>
    <row r="9688" spans="30:32" x14ac:dyDescent="0.25">
      <c r="AD9688" s="7" t="str">
        <f>IFERROR(VLOOKUP(J9688,'Chuyển Mã'!$B$3:$C$9,2,0),"")</f>
        <v/>
      </c>
      <c r="AE9688" s="7">
        <f t="shared" si="993"/>
        <v>0</v>
      </c>
      <c r="AF9688" s="7">
        <f t="shared" si="994"/>
        <v>0</v>
      </c>
    </row>
    <row r="9689" spans="30:32" x14ac:dyDescent="0.25">
      <c r="AD9689" s="7" t="str">
        <f>IFERROR(VLOOKUP(J9689,'Chuyển Mã'!$B$3:$C$9,2,0),"")</f>
        <v/>
      </c>
      <c r="AE9689" s="7">
        <f t="shared" si="993"/>
        <v>0</v>
      </c>
      <c r="AF9689" s="7">
        <f t="shared" si="994"/>
        <v>0</v>
      </c>
    </row>
    <row r="9690" spans="30:32" x14ac:dyDescent="0.25">
      <c r="AD9690" s="7" t="str">
        <f>IFERROR(VLOOKUP(J9690,'Chuyển Mã'!$B$3:$C$9,2,0),"")</f>
        <v/>
      </c>
      <c r="AE9690" s="7">
        <f t="shared" si="993"/>
        <v>0</v>
      </c>
      <c r="AF9690" s="7">
        <f t="shared" si="994"/>
        <v>0</v>
      </c>
    </row>
    <row r="9691" spans="30:32" x14ac:dyDescent="0.25">
      <c r="AD9691" s="7" t="str">
        <f>IFERROR(VLOOKUP(J9691,'Chuyển Mã'!$B$3:$C$9,2,0),"")</f>
        <v/>
      </c>
      <c r="AE9691" s="7">
        <f t="shared" si="993"/>
        <v>0</v>
      </c>
      <c r="AF9691" s="7">
        <f t="shared" si="994"/>
        <v>0</v>
      </c>
    </row>
    <row r="9692" spans="30:32" x14ac:dyDescent="0.25">
      <c r="AD9692" s="7" t="str">
        <f>IFERROR(VLOOKUP(J9692,'Chuyển Mã'!$B$3:$C$9,2,0),"")</f>
        <v/>
      </c>
      <c r="AE9692" s="7">
        <f t="shared" si="993"/>
        <v>0</v>
      </c>
      <c r="AF9692" s="7">
        <f t="shared" si="994"/>
        <v>0</v>
      </c>
    </row>
    <row r="9693" spans="30:32" x14ac:dyDescent="0.25">
      <c r="AD9693" s="7" t="str">
        <f>IFERROR(VLOOKUP(J9693,'Chuyển Mã'!$B$3:$C$9,2,0),"")</f>
        <v/>
      </c>
      <c r="AE9693" s="7">
        <f t="shared" si="993"/>
        <v>0</v>
      </c>
      <c r="AF9693" s="7">
        <f t="shared" si="994"/>
        <v>0</v>
      </c>
    </row>
    <row r="9694" spans="30:32" x14ac:dyDescent="0.25">
      <c r="AD9694" s="7" t="str">
        <f>IFERROR(VLOOKUP(J9694,'Chuyển Mã'!$B$3:$C$9,2,0),"")</f>
        <v/>
      </c>
      <c r="AE9694" s="7">
        <f t="shared" si="993"/>
        <v>0</v>
      </c>
      <c r="AF9694" s="7">
        <f t="shared" si="994"/>
        <v>0</v>
      </c>
    </row>
    <row r="9695" spans="30:32" x14ac:dyDescent="0.25">
      <c r="AD9695" s="7" t="str">
        <f>IFERROR(VLOOKUP(J9695,'Chuyển Mã'!$B$3:$C$9,2,0),"")</f>
        <v/>
      </c>
      <c r="AE9695" s="7">
        <f t="shared" si="993"/>
        <v>0</v>
      </c>
      <c r="AF9695" s="7">
        <f t="shared" si="994"/>
        <v>0</v>
      </c>
    </row>
    <row r="9696" spans="30:32" x14ac:dyDescent="0.25">
      <c r="AD9696" s="7" t="str">
        <f>IFERROR(VLOOKUP(J9696,'Chuyển Mã'!$B$3:$C$9,2,0),"")</f>
        <v/>
      </c>
      <c r="AE9696" s="7">
        <f t="shared" si="993"/>
        <v>0</v>
      </c>
      <c r="AF9696" s="7">
        <f t="shared" si="994"/>
        <v>0</v>
      </c>
    </row>
    <row r="9697" spans="30:32" x14ac:dyDescent="0.25">
      <c r="AD9697" s="7" t="str">
        <f>IFERROR(VLOOKUP(J9697,'Chuyển Mã'!$B$3:$C$9,2,0),"")</f>
        <v/>
      </c>
      <c r="AE9697" s="7">
        <f t="shared" si="993"/>
        <v>0</v>
      </c>
      <c r="AF9697" s="7">
        <f t="shared" si="994"/>
        <v>0</v>
      </c>
    </row>
    <row r="9698" spans="30:32" x14ac:dyDescent="0.25">
      <c r="AD9698" s="7" t="str">
        <f>IFERROR(VLOOKUP(J9698,'Chuyển Mã'!$B$3:$C$9,2,0),"")</f>
        <v/>
      </c>
      <c r="AE9698" s="7">
        <f t="shared" si="993"/>
        <v>0</v>
      </c>
      <c r="AF9698" s="7">
        <f t="shared" si="994"/>
        <v>0</v>
      </c>
    </row>
    <row r="9699" spans="30:32" x14ac:dyDescent="0.25">
      <c r="AD9699" s="7" t="str">
        <f>IFERROR(VLOOKUP(J9699,'Chuyển Mã'!$B$3:$C$9,2,0),"")</f>
        <v/>
      </c>
      <c r="AE9699" s="7">
        <f t="shared" si="993"/>
        <v>0</v>
      </c>
      <c r="AF9699" s="7">
        <f t="shared" si="994"/>
        <v>0</v>
      </c>
    </row>
    <row r="9700" spans="30:32" x14ac:dyDescent="0.25">
      <c r="AD9700" s="7" t="str">
        <f>IFERROR(VLOOKUP(J9700,'Chuyển Mã'!$B$3:$C$9,2,0),"")</f>
        <v/>
      </c>
      <c r="AE9700" s="7">
        <f t="shared" si="993"/>
        <v>0</v>
      </c>
      <c r="AF9700" s="7">
        <f t="shared" si="994"/>
        <v>0</v>
      </c>
    </row>
    <row r="9701" spans="30:32" x14ac:dyDescent="0.25">
      <c r="AD9701" s="7" t="str">
        <f>IFERROR(VLOOKUP(J9701,'Chuyển Mã'!$B$3:$C$9,2,0),"")</f>
        <v/>
      </c>
      <c r="AE9701" s="7">
        <f t="shared" si="993"/>
        <v>0</v>
      </c>
      <c r="AF9701" s="7">
        <f t="shared" si="994"/>
        <v>0</v>
      </c>
    </row>
    <row r="9702" spans="30:32" x14ac:dyDescent="0.25">
      <c r="AD9702" s="7" t="str">
        <f>IFERROR(VLOOKUP(J9702,'Chuyển Mã'!$B$3:$C$9,2,0),"")</f>
        <v/>
      </c>
      <c r="AE9702" s="7">
        <f t="shared" si="993"/>
        <v>0</v>
      </c>
      <c r="AF9702" s="7">
        <f t="shared" si="994"/>
        <v>0</v>
      </c>
    </row>
    <row r="9703" spans="30:32" x14ac:dyDescent="0.25">
      <c r="AD9703" s="7" t="str">
        <f>IFERROR(VLOOKUP(J9703,'Chuyển Mã'!$B$3:$C$9,2,0),"")</f>
        <v/>
      </c>
      <c r="AE9703" s="7">
        <f t="shared" si="993"/>
        <v>0</v>
      </c>
      <c r="AF9703" s="7">
        <f t="shared" si="994"/>
        <v>0</v>
      </c>
    </row>
    <row r="9704" spans="30:32" x14ac:dyDescent="0.25">
      <c r="AD9704" s="7" t="str">
        <f>IFERROR(VLOOKUP(J9704,'Chuyển Mã'!$B$3:$C$9,2,0),"")</f>
        <v/>
      </c>
      <c r="AE9704" s="7">
        <f t="shared" si="993"/>
        <v>0</v>
      </c>
      <c r="AF9704" s="7">
        <f t="shared" si="994"/>
        <v>0</v>
      </c>
    </row>
    <row r="9705" spans="30:32" x14ac:dyDescent="0.25">
      <c r="AD9705" s="7" t="str">
        <f>IFERROR(VLOOKUP(J9705,'Chuyển Mã'!$B$3:$C$9,2,0),"")</f>
        <v/>
      </c>
      <c r="AE9705" s="7">
        <f t="shared" si="993"/>
        <v>0</v>
      </c>
      <c r="AF9705" s="7">
        <f t="shared" si="994"/>
        <v>0</v>
      </c>
    </row>
    <row r="9706" spans="30:32" x14ac:dyDescent="0.25">
      <c r="AD9706" s="7" t="str">
        <f>IFERROR(VLOOKUP(J9706,'Chuyển Mã'!$B$3:$C$9,2,0),"")</f>
        <v/>
      </c>
      <c r="AE9706" s="7">
        <f t="shared" si="993"/>
        <v>0</v>
      </c>
      <c r="AF9706" s="7">
        <f t="shared" si="994"/>
        <v>0</v>
      </c>
    </row>
    <row r="9707" spans="30:32" x14ac:dyDescent="0.25">
      <c r="AD9707" s="7" t="str">
        <f>IFERROR(VLOOKUP(J9707,'Chuyển Mã'!$B$3:$C$9,2,0),"")</f>
        <v/>
      </c>
      <c r="AE9707" s="7">
        <f t="shared" si="993"/>
        <v>0</v>
      </c>
      <c r="AF9707" s="7">
        <f t="shared" si="994"/>
        <v>0</v>
      </c>
    </row>
    <row r="9708" spans="30:32" x14ac:dyDescent="0.25">
      <c r="AD9708" s="7" t="str">
        <f>IFERROR(VLOOKUP(J9708,'Chuyển Mã'!$B$3:$C$9,2,0),"")</f>
        <v/>
      </c>
      <c r="AE9708" s="7">
        <f t="shared" si="993"/>
        <v>0</v>
      </c>
      <c r="AF9708" s="7">
        <f t="shared" si="994"/>
        <v>0</v>
      </c>
    </row>
    <row r="9709" spans="30:32" x14ac:dyDescent="0.25">
      <c r="AD9709" s="7" t="str">
        <f>IFERROR(VLOOKUP(J9709,'Chuyển Mã'!$B$3:$C$9,2,0),"")</f>
        <v/>
      </c>
      <c r="AE9709" s="7">
        <f t="shared" si="993"/>
        <v>0</v>
      </c>
      <c r="AF9709" s="7">
        <f t="shared" si="994"/>
        <v>0</v>
      </c>
    </row>
    <row r="9710" spans="30:32" x14ac:dyDescent="0.25">
      <c r="AD9710" s="7" t="str">
        <f>IFERROR(VLOOKUP(J9710,'Chuyển Mã'!$B$3:$C$9,2,0),"")</f>
        <v/>
      </c>
      <c r="AE9710" s="7">
        <f t="shared" si="993"/>
        <v>0</v>
      </c>
      <c r="AF9710" s="7">
        <f t="shared" si="994"/>
        <v>0</v>
      </c>
    </row>
    <row r="9711" spans="30:32" x14ac:dyDescent="0.25">
      <c r="AD9711" s="7" t="str">
        <f>IFERROR(VLOOKUP(J9711,'Chuyển Mã'!$B$3:$C$9,2,0),"")</f>
        <v/>
      </c>
      <c r="AE9711" s="7">
        <f t="shared" si="993"/>
        <v>0</v>
      </c>
      <c r="AF9711" s="7">
        <f t="shared" si="994"/>
        <v>0</v>
      </c>
    </row>
    <row r="9712" spans="30:32" x14ac:dyDescent="0.25">
      <c r="AD9712" s="7" t="str">
        <f>IFERROR(VLOOKUP(J9712,'Chuyển Mã'!$B$3:$C$9,2,0),"")</f>
        <v/>
      </c>
      <c r="AE9712" s="7">
        <f t="shared" si="993"/>
        <v>0</v>
      </c>
      <c r="AF9712" s="7">
        <f t="shared" si="994"/>
        <v>0</v>
      </c>
    </row>
    <row r="9713" spans="30:32" x14ac:dyDescent="0.25">
      <c r="AD9713" s="7" t="str">
        <f>IFERROR(VLOOKUP(J9713,'Chuyển Mã'!$B$3:$C$9,2,0),"")</f>
        <v/>
      </c>
      <c r="AE9713" s="7">
        <f t="shared" si="993"/>
        <v>0</v>
      </c>
      <c r="AF9713" s="7">
        <f t="shared" si="994"/>
        <v>0</v>
      </c>
    </row>
    <row r="9714" spans="30:32" x14ac:dyDescent="0.25">
      <c r="AD9714" s="7" t="str">
        <f>IFERROR(VLOOKUP(J9714,'Chuyển Mã'!$B$3:$C$9,2,0),"")</f>
        <v/>
      </c>
      <c r="AE9714" s="7">
        <f t="shared" si="993"/>
        <v>0</v>
      </c>
      <c r="AF9714" s="7">
        <f t="shared" si="994"/>
        <v>0</v>
      </c>
    </row>
    <row r="9715" spans="30:32" x14ac:dyDescent="0.25">
      <c r="AD9715" s="7" t="str">
        <f>IFERROR(VLOOKUP(J9715,'Chuyển Mã'!$B$3:$C$9,2,0),"")</f>
        <v/>
      </c>
      <c r="AE9715" s="7">
        <f t="shared" si="993"/>
        <v>0</v>
      </c>
      <c r="AF9715" s="7">
        <f t="shared" si="994"/>
        <v>0</v>
      </c>
    </row>
    <row r="9716" spans="30:32" x14ac:dyDescent="0.25">
      <c r="AD9716" s="7" t="str">
        <f>IFERROR(VLOOKUP(J9716,'Chuyển Mã'!$B$3:$C$9,2,0),"")</f>
        <v/>
      </c>
      <c r="AE9716" s="7">
        <f t="shared" si="993"/>
        <v>0</v>
      </c>
      <c r="AF9716" s="7">
        <f t="shared" si="994"/>
        <v>0</v>
      </c>
    </row>
    <row r="9717" spans="30:32" x14ac:dyDescent="0.25">
      <c r="AD9717" s="7" t="str">
        <f>IFERROR(VLOOKUP(J9717,'Chuyển Mã'!$B$3:$C$9,2,0),"")</f>
        <v/>
      </c>
      <c r="AE9717" s="7">
        <f t="shared" si="993"/>
        <v>0</v>
      </c>
      <c r="AF9717" s="7">
        <f t="shared" si="994"/>
        <v>0</v>
      </c>
    </row>
    <row r="9718" spans="30:32" x14ac:dyDescent="0.25">
      <c r="AD9718" s="7" t="str">
        <f>IFERROR(VLOOKUP(J9718,'Chuyển Mã'!$B$3:$C$9,2,0),"")</f>
        <v/>
      </c>
      <c r="AE9718" s="7">
        <f t="shared" si="993"/>
        <v>0</v>
      </c>
      <c r="AF9718" s="7">
        <f t="shared" si="994"/>
        <v>0</v>
      </c>
    </row>
    <row r="9719" spans="30:32" x14ac:dyDescent="0.25">
      <c r="AD9719" s="7" t="str">
        <f>IFERROR(VLOOKUP(J9719,'Chuyển Mã'!$B$3:$C$9,2,0),"")</f>
        <v/>
      </c>
      <c r="AE9719" s="7">
        <f t="shared" si="993"/>
        <v>0</v>
      </c>
      <c r="AF9719" s="7">
        <f t="shared" si="994"/>
        <v>0</v>
      </c>
    </row>
    <row r="9720" spans="30:32" x14ac:dyDescent="0.25">
      <c r="AD9720" s="7" t="str">
        <f>IFERROR(VLOOKUP(J9720,'Chuyển Mã'!$B$3:$C$9,2,0),"")</f>
        <v/>
      </c>
      <c r="AE9720" s="7">
        <f t="shared" si="993"/>
        <v>0</v>
      </c>
      <c r="AF9720" s="7">
        <f t="shared" si="994"/>
        <v>0</v>
      </c>
    </row>
    <row r="9721" spans="30:32" x14ac:dyDescent="0.25">
      <c r="AD9721" s="7" t="str">
        <f>IFERROR(VLOOKUP(J9721,'Chuyển Mã'!$B$3:$C$9,2,0),"")</f>
        <v/>
      </c>
      <c r="AE9721" s="7">
        <f t="shared" si="993"/>
        <v>0</v>
      </c>
      <c r="AF9721" s="7">
        <f t="shared" si="994"/>
        <v>0</v>
      </c>
    </row>
    <row r="9722" spans="30:32" x14ac:dyDescent="0.25">
      <c r="AD9722" s="7" t="str">
        <f>IFERROR(VLOOKUP(J9722,'Chuyển Mã'!$B$3:$C$9,2,0),"")</f>
        <v/>
      </c>
      <c r="AE9722" s="7">
        <f t="shared" si="993"/>
        <v>0</v>
      </c>
      <c r="AF9722" s="7">
        <f t="shared" si="994"/>
        <v>0</v>
      </c>
    </row>
    <row r="9723" spans="30:32" x14ac:dyDescent="0.25">
      <c r="AD9723" s="7" t="str">
        <f>IFERROR(VLOOKUP(J9723,'Chuyển Mã'!$B$3:$C$9,2,0),"")</f>
        <v/>
      </c>
      <c r="AE9723" s="7">
        <f t="shared" si="993"/>
        <v>0</v>
      </c>
      <c r="AF9723" s="7">
        <f t="shared" si="994"/>
        <v>0</v>
      </c>
    </row>
    <row r="9724" spans="30:32" x14ac:dyDescent="0.25">
      <c r="AD9724" s="7" t="str">
        <f>IFERROR(VLOOKUP(J9724,'Chuyển Mã'!$B$3:$C$9,2,0),"")</f>
        <v/>
      </c>
      <c r="AE9724" s="7">
        <f t="shared" si="993"/>
        <v>0</v>
      </c>
      <c r="AF9724" s="7">
        <f t="shared" si="994"/>
        <v>0</v>
      </c>
    </row>
    <row r="9725" spans="30:32" x14ac:dyDescent="0.25">
      <c r="AD9725" s="7" t="str">
        <f>IFERROR(VLOOKUP(J9725,'Chuyển Mã'!$B$3:$C$9,2,0),"")</f>
        <v/>
      </c>
      <c r="AE9725" s="7">
        <f t="shared" si="993"/>
        <v>0</v>
      </c>
      <c r="AF9725" s="7">
        <f t="shared" si="994"/>
        <v>0</v>
      </c>
    </row>
    <row r="9726" spans="30:32" x14ac:dyDescent="0.25">
      <c r="AD9726" s="7" t="str">
        <f>IFERROR(VLOOKUP(J9726,'Chuyển Mã'!$B$3:$C$9,2,0),"")</f>
        <v/>
      </c>
      <c r="AE9726" s="7">
        <f t="shared" si="993"/>
        <v>0</v>
      </c>
      <c r="AF9726" s="7">
        <f t="shared" si="994"/>
        <v>0</v>
      </c>
    </row>
    <row r="9727" spans="30:32" x14ac:dyDescent="0.25">
      <c r="AD9727" s="7" t="str">
        <f>IFERROR(VLOOKUP(J9727,'Chuyển Mã'!$B$3:$C$9,2,0),"")</f>
        <v/>
      </c>
      <c r="AE9727" s="7">
        <f t="shared" si="993"/>
        <v>0</v>
      </c>
      <c r="AF9727" s="7">
        <f t="shared" si="994"/>
        <v>0</v>
      </c>
    </row>
    <row r="9728" spans="30:32" x14ac:dyDescent="0.25">
      <c r="AD9728" s="7" t="str">
        <f>IFERROR(VLOOKUP(J9728,'Chuyển Mã'!$B$3:$C$9,2,0),"")</f>
        <v/>
      </c>
      <c r="AE9728" s="7">
        <f t="shared" si="993"/>
        <v>0</v>
      </c>
      <c r="AF9728" s="7">
        <f t="shared" si="994"/>
        <v>0</v>
      </c>
    </row>
    <row r="9729" spans="30:32" x14ac:dyDescent="0.25">
      <c r="AD9729" s="7" t="str">
        <f>IFERROR(VLOOKUP(J9729,'Chuyển Mã'!$B$3:$C$9,2,0),"")</f>
        <v/>
      </c>
      <c r="AE9729" s="7">
        <f t="shared" si="993"/>
        <v>0</v>
      </c>
      <c r="AF9729" s="7">
        <f t="shared" si="994"/>
        <v>0</v>
      </c>
    </row>
    <row r="9730" spans="30:32" x14ac:dyDescent="0.25">
      <c r="AD9730" s="7" t="str">
        <f>IFERROR(VLOOKUP(J9730,'Chuyển Mã'!$B$3:$C$9,2,0),"")</f>
        <v/>
      </c>
      <c r="AE9730" s="7">
        <f t="shared" si="993"/>
        <v>0</v>
      </c>
      <c r="AF9730" s="7">
        <f t="shared" si="994"/>
        <v>0</v>
      </c>
    </row>
    <row r="9731" spans="30:32" x14ac:dyDescent="0.25">
      <c r="AD9731" s="7" t="str">
        <f>IFERROR(VLOOKUP(J9731,'Chuyển Mã'!$B$3:$C$9,2,0),"")</f>
        <v/>
      </c>
      <c r="AE9731" s="7">
        <f t="shared" ref="AE9731:AE9794" si="995">IFERROR(L9731,"")</f>
        <v>0</v>
      </c>
      <c r="AF9731" s="7">
        <f t="shared" ref="AF9731:AF9794" si="996">R9731</f>
        <v>0</v>
      </c>
    </row>
    <row r="9732" spans="30:32" x14ac:dyDescent="0.25">
      <c r="AD9732" s="7" t="str">
        <f>IFERROR(VLOOKUP(J9732,'Chuyển Mã'!$B$3:$C$9,2,0),"")</f>
        <v/>
      </c>
      <c r="AE9732" s="7">
        <f t="shared" si="995"/>
        <v>0</v>
      </c>
      <c r="AF9732" s="7">
        <f t="shared" si="996"/>
        <v>0</v>
      </c>
    </row>
    <row r="9733" spans="30:32" x14ac:dyDescent="0.25">
      <c r="AD9733" s="7" t="str">
        <f>IFERROR(VLOOKUP(J9733,'Chuyển Mã'!$B$3:$C$9,2,0),"")</f>
        <v/>
      </c>
      <c r="AE9733" s="7">
        <f t="shared" si="995"/>
        <v>0</v>
      </c>
      <c r="AF9733" s="7">
        <f t="shared" si="996"/>
        <v>0</v>
      </c>
    </row>
    <row r="9734" spans="30:32" x14ac:dyDescent="0.25">
      <c r="AD9734" s="7" t="str">
        <f>IFERROR(VLOOKUP(J9734,'Chuyển Mã'!$B$3:$C$9,2,0),"")</f>
        <v/>
      </c>
      <c r="AE9734" s="7">
        <f t="shared" si="995"/>
        <v>0</v>
      </c>
      <c r="AF9734" s="7">
        <f t="shared" si="996"/>
        <v>0</v>
      </c>
    </row>
    <row r="9735" spans="30:32" x14ac:dyDescent="0.25">
      <c r="AD9735" s="7" t="str">
        <f>IFERROR(VLOOKUP(J9735,'Chuyển Mã'!$B$3:$C$9,2,0),"")</f>
        <v/>
      </c>
      <c r="AE9735" s="7">
        <f t="shared" si="995"/>
        <v>0</v>
      </c>
      <c r="AF9735" s="7">
        <f t="shared" si="996"/>
        <v>0</v>
      </c>
    </row>
    <row r="9736" spans="30:32" x14ac:dyDescent="0.25">
      <c r="AD9736" s="7" t="str">
        <f>IFERROR(VLOOKUP(J9736,'Chuyển Mã'!$B$3:$C$9,2,0),"")</f>
        <v/>
      </c>
      <c r="AE9736" s="7">
        <f t="shared" si="995"/>
        <v>0</v>
      </c>
      <c r="AF9736" s="7">
        <f t="shared" si="996"/>
        <v>0</v>
      </c>
    </row>
    <row r="9737" spans="30:32" x14ac:dyDescent="0.25">
      <c r="AD9737" s="7" t="str">
        <f>IFERROR(VLOOKUP(J9737,'Chuyển Mã'!$B$3:$C$9,2,0),"")</f>
        <v/>
      </c>
      <c r="AE9737" s="7">
        <f t="shared" si="995"/>
        <v>0</v>
      </c>
      <c r="AF9737" s="7">
        <f t="shared" si="996"/>
        <v>0</v>
      </c>
    </row>
    <row r="9738" spans="30:32" x14ac:dyDescent="0.25">
      <c r="AD9738" s="7" t="str">
        <f>IFERROR(VLOOKUP(J9738,'Chuyển Mã'!$B$3:$C$9,2,0),"")</f>
        <v/>
      </c>
      <c r="AE9738" s="7">
        <f t="shared" si="995"/>
        <v>0</v>
      </c>
      <c r="AF9738" s="7">
        <f t="shared" si="996"/>
        <v>0</v>
      </c>
    </row>
    <row r="9739" spans="30:32" x14ac:dyDescent="0.25">
      <c r="AD9739" s="7" t="str">
        <f>IFERROR(VLOOKUP(J9739,'Chuyển Mã'!$B$3:$C$9,2,0),"")</f>
        <v/>
      </c>
      <c r="AE9739" s="7">
        <f t="shared" si="995"/>
        <v>0</v>
      </c>
      <c r="AF9739" s="7">
        <f t="shared" si="996"/>
        <v>0</v>
      </c>
    </row>
    <row r="9740" spans="30:32" x14ac:dyDescent="0.25">
      <c r="AD9740" s="7" t="str">
        <f>IFERROR(VLOOKUP(J9740,'Chuyển Mã'!$B$3:$C$9,2,0),"")</f>
        <v/>
      </c>
      <c r="AE9740" s="7">
        <f t="shared" si="995"/>
        <v>0</v>
      </c>
      <c r="AF9740" s="7">
        <f t="shared" si="996"/>
        <v>0</v>
      </c>
    </row>
    <row r="9741" spans="30:32" x14ac:dyDescent="0.25">
      <c r="AD9741" s="7" t="str">
        <f>IFERROR(VLOOKUP(J9741,'Chuyển Mã'!$B$3:$C$9,2,0),"")</f>
        <v/>
      </c>
      <c r="AE9741" s="7">
        <f t="shared" si="995"/>
        <v>0</v>
      </c>
      <c r="AF9741" s="7">
        <f t="shared" si="996"/>
        <v>0</v>
      </c>
    </row>
    <row r="9742" spans="30:32" x14ac:dyDescent="0.25">
      <c r="AD9742" s="7" t="str">
        <f>IFERROR(VLOOKUP(J9742,'Chuyển Mã'!$B$3:$C$9,2,0),"")</f>
        <v/>
      </c>
      <c r="AE9742" s="7">
        <f t="shared" si="995"/>
        <v>0</v>
      </c>
      <c r="AF9742" s="7">
        <f t="shared" si="996"/>
        <v>0</v>
      </c>
    </row>
    <row r="9743" spans="30:32" x14ac:dyDescent="0.25">
      <c r="AD9743" s="7" t="str">
        <f>IFERROR(VLOOKUP(J9743,'Chuyển Mã'!$B$3:$C$9,2,0),"")</f>
        <v/>
      </c>
      <c r="AE9743" s="7">
        <f t="shared" si="995"/>
        <v>0</v>
      </c>
      <c r="AF9743" s="7">
        <f t="shared" si="996"/>
        <v>0</v>
      </c>
    </row>
    <row r="9744" spans="30:32" x14ac:dyDescent="0.25">
      <c r="AD9744" s="7" t="str">
        <f>IFERROR(VLOOKUP(J9744,'Chuyển Mã'!$B$3:$C$9,2,0),"")</f>
        <v/>
      </c>
      <c r="AE9744" s="7">
        <f t="shared" si="995"/>
        <v>0</v>
      </c>
      <c r="AF9744" s="7">
        <f t="shared" si="996"/>
        <v>0</v>
      </c>
    </row>
    <row r="9745" spans="30:32" x14ac:dyDescent="0.25">
      <c r="AD9745" s="7" t="str">
        <f>IFERROR(VLOOKUP(J9745,'Chuyển Mã'!$B$3:$C$9,2,0),"")</f>
        <v/>
      </c>
      <c r="AE9745" s="7">
        <f t="shared" si="995"/>
        <v>0</v>
      </c>
      <c r="AF9745" s="7">
        <f t="shared" si="996"/>
        <v>0</v>
      </c>
    </row>
    <row r="9746" spans="30:32" x14ac:dyDescent="0.25">
      <c r="AD9746" s="7" t="str">
        <f>IFERROR(VLOOKUP(J9746,'Chuyển Mã'!$B$3:$C$9,2,0),"")</f>
        <v/>
      </c>
      <c r="AE9746" s="7">
        <f t="shared" si="995"/>
        <v>0</v>
      </c>
      <c r="AF9746" s="7">
        <f t="shared" si="996"/>
        <v>0</v>
      </c>
    </row>
    <row r="9747" spans="30:32" x14ac:dyDescent="0.25">
      <c r="AD9747" s="7" t="str">
        <f>IFERROR(VLOOKUP(J9747,'Chuyển Mã'!$B$3:$C$9,2,0),"")</f>
        <v/>
      </c>
      <c r="AE9747" s="7">
        <f t="shared" si="995"/>
        <v>0</v>
      </c>
      <c r="AF9747" s="7">
        <f t="shared" si="996"/>
        <v>0</v>
      </c>
    </row>
    <row r="9748" spans="30:32" x14ac:dyDescent="0.25">
      <c r="AD9748" s="7" t="str">
        <f>IFERROR(VLOOKUP(J9748,'Chuyển Mã'!$B$3:$C$9,2,0),"")</f>
        <v/>
      </c>
      <c r="AE9748" s="7">
        <f t="shared" si="995"/>
        <v>0</v>
      </c>
      <c r="AF9748" s="7">
        <f t="shared" si="996"/>
        <v>0</v>
      </c>
    </row>
    <row r="9749" spans="30:32" x14ac:dyDescent="0.25">
      <c r="AD9749" s="7" t="str">
        <f>IFERROR(VLOOKUP(J9749,'Chuyển Mã'!$B$3:$C$9,2,0),"")</f>
        <v/>
      </c>
      <c r="AE9749" s="7">
        <f t="shared" si="995"/>
        <v>0</v>
      </c>
      <c r="AF9749" s="7">
        <f t="shared" si="996"/>
        <v>0</v>
      </c>
    </row>
    <row r="9750" spans="30:32" x14ac:dyDescent="0.25">
      <c r="AD9750" s="7" t="str">
        <f>IFERROR(VLOOKUP(J9750,'Chuyển Mã'!$B$3:$C$9,2,0),"")</f>
        <v/>
      </c>
      <c r="AE9750" s="7">
        <f t="shared" si="995"/>
        <v>0</v>
      </c>
      <c r="AF9750" s="7">
        <f t="shared" si="996"/>
        <v>0</v>
      </c>
    </row>
    <row r="9751" spans="30:32" x14ac:dyDescent="0.25">
      <c r="AD9751" s="7" t="str">
        <f>IFERROR(VLOOKUP(J9751,'Chuyển Mã'!$B$3:$C$9,2,0),"")</f>
        <v/>
      </c>
      <c r="AE9751" s="7">
        <f t="shared" si="995"/>
        <v>0</v>
      </c>
      <c r="AF9751" s="7">
        <f t="shared" si="996"/>
        <v>0</v>
      </c>
    </row>
    <row r="9752" spans="30:32" x14ac:dyDescent="0.25">
      <c r="AD9752" s="7" t="str">
        <f>IFERROR(VLOOKUP(J9752,'Chuyển Mã'!$B$3:$C$9,2,0),"")</f>
        <v/>
      </c>
      <c r="AE9752" s="7">
        <f t="shared" si="995"/>
        <v>0</v>
      </c>
      <c r="AF9752" s="7">
        <f t="shared" si="996"/>
        <v>0</v>
      </c>
    </row>
    <row r="9753" spans="30:32" x14ac:dyDescent="0.25">
      <c r="AD9753" s="7" t="str">
        <f>IFERROR(VLOOKUP(J9753,'Chuyển Mã'!$B$3:$C$9,2,0),"")</f>
        <v/>
      </c>
      <c r="AE9753" s="7">
        <f t="shared" si="995"/>
        <v>0</v>
      </c>
      <c r="AF9753" s="7">
        <f t="shared" si="996"/>
        <v>0</v>
      </c>
    </row>
    <row r="9754" spans="30:32" x14ac:dyDescent="0.25">
      <c r="AD9754" s="7" t="str">
        <f>IFERROR(VLOOKUP(J9754,'Chuyển Mã'!$B$3:$C$9,2,0),"")</f>
        <v/>
      </c>
      <c r="AE9754" s="7">
        <f t="shared" si="995"/>
        <v>0</v>
      </c>
      <c r="AF9754" s="7">
        <f t="shared" si="996"/>
        <v>0</v>
      </c>
    </row>
    <row r="9755" spans="30:32" x14ac:dyDescent="0.25">
      <c r="AD9755" s="7" t="str">
        <f>IFERROR(VLOOKUP(J9755,'Chuyển Mã'!$B$3:$C$9,2,0),"")</f>
        <v/>
      </c>
      <c r="AE9755" s="7">
        <f t="shared" si="995"/>
        <v>0</v>
      </c>
      <c r="AF9755" s="7">
        <f t="shared" si="996"/>
        <v>0</v>
      </c>
    </row>
    <row r="9756" spans="30:32" x14ac:dyDescent="0.25">
      <c r="AD9756" s="7" t="str">
        <f>IFERROR(VLOOKUP(J9756,'Chuyển Mã'!$B$3:$C$9,2,0),"")</f>
        <v/>
      </c>
      <c r="AE9756" s="7">
        <f t="shared" si="995"/>
        <v>0</v>
      </c>
      <c r="AF9756" s="7">
        <f t="shared" si="996"/>
        <v>0</v>
      </c>
    </row>
    <row r="9757" spans="30:32" x14ac:dyDescent="0.25">
      <c r="AD9757" s="7" t="str">
        <f>IFERROR(VLOOKUP(J9757,'Chuyển Mã'!$B$3:$C$9,2,0),"")</f>
        <v/>
      </c>
      <c r="AE9757" s="7">
        <f t="shared" si="995"/>
        <v>0</v>
      </c>
      <c r="AF9757" s="7">
        <f t="shared" si="996"/>
        <v>0</v>
      </c>
    </row>
    <row r="9758" spans="30:32" x14ac:dyDescent="0.25">
      <c r="AD9758" s="7" t="str">
        <f>IFERROR(VLOOKUP(J9758,'Chuyển Mã'!$B$3:$C$9,2,0),"")</f>
        <v/>
      </c>
      <c r="AE9758" s="7">
        <f t="shared" si="995"/>
        <v>0</v>
      </c>
      <c r="AF9758" s="7">
        <f t="shared" si="996"/>
        <v>0</v>
      </c>
    </row>
    <row r="9759" spans="30:32" x14ac:dyDescent="0.25">
      <c r="AD9759" s="7" t="str">
        <f>IFERROR(VLOOKUP(J9759,'Chuyển Mã'!$B$3:$C$9,2,0),"")</f>
        <v/>
      </c>
      <c r="AE9759" s="7">
        <f t="shared" si="995"/>
        <v>0</v>
      </c>
      <c r="AF9759" s="7">
        <f t="shared" si="996"/>
        <v>0</v>
      </c>
    </row>
    <row r="9760" spans="30:32" x14ac:dyDescent="0.25">
      <c r="AD9760" s="7" t="str">
        <f>IFERROR(VLOOKUP(J9760,'Chuyển Mã'!$B$3:$C$9,2,0),"")</f>
        <v/>
      </c>
      <c r="AE9760" s="7">
        <f t="shared" si="995"/>
        <v>0</v>
      </c>
      <c r="AF9760" s="7">
        <f t="shared" si="996"/>
        <v>0</v>
      </c>
    </row>
    <row r="9761" spans="30:32" x14ac:dyDescent="0.25">
      <c r="AD9761" s="7" t="str">
        <f>IFERROR(VLOOKUP(J9761,'Chuyển Mã'!$B$3:$C$9,2,0),"")</f>
        <v/>
      </c>
      <c r="AE9761" s="7">
        <f t="shared" si="995"/>
        <v>0</v>
      </c>
      <c r="AF9761" s="7">
        <f t="shared" si="996"/>
        <v>0</v>
      </c>
    </row>
    <row r="9762" spans="30:32" x14ac:dyDescent="0.25">
      <c r="AD9762" s="7" t="str">
        <f>IFERROR(VLOOKUP(J9762,'Chuyển Mã'!$B$3:$C$9,2,0),"")</f>
        <v/>
      </c>
      <c r="AE9762" s="7">
        <f t="shared" si="995"/>
        <v>0</v>
      </c>
      <c r="AF9762" s="7">
        <f t="shared" si="996"/>
        <v>0</v>
      </c>
    </row>
    <row r="9763" spans="30:32" x14ac:dyDescent="0.25">
      <c r="AD9763" s="7" t="str">
        <f>IFERROR(VLOOKUP(J9763,'Chuyển Mã'!$B$3:$C$9,2,0),"")</f>
        <v/>
      </c>
      <c r="AE9763" s="7">
        <f t="shared" si="995"/>
        <v>0</v>
      </c>
      <c r="AF9763" s="7">
        <f t="shared" si="996"/>
        <v>0</v>
      </c>
    </row>
    <row r="9764" spans="30:32" x14ac:dyDescent="0.25">
      <c r="AD9764" s="7" t="str">
        <f>IFERROR(VLOOKUP(J9764,'Chuyển Mã'!$B$3:$C$9,2,0),"")</f>
        <v/>
      </c>
      <c r="AE9764" s="7">
        <f t="shared" si="995"/>
        <v>0</v>
      </c>
      <c r="AF9764" s="7">
        <f t="shared" si="996"/>
        <v>0</v>
      </c>
    </row>
    <row r="9765" spans="30:32" x14ac:dyDescent="0.25">
      <c r="AD9765" s="7" t="str">
        <f>IFERROR(VLOOKUP(J9765,'Chuyển Mã'!$B$3:$C$9,2,0),"")</f>
        <v/>
      </c>
      <c r="AE9765" s="7">
        <f t="shared" si="995"/>
        <v>0</v>
      </c>
      <c r="AF9765" s="7">
        <f t="shared" si="996"/>
        <v>0</v>
      </c>
    </row>
    <row r="9766" spans="30:32" x14ac:dyDescent="0.25">
      <c r="AD9766" s="7" t="str">
        <f>IFERROR(VLOOKUP(J9766,'Chuyển Mã'!$B$3:$C$9,2,0),"")</f>
        <v/>
      </c>
      <c r="AE9766" s="7">
        <f t="shared" si="995"/>
        <v>0</v>
      </c>
      <c r="AF9766" s="7">
        <f t="shared" si="996"/>
        <v>0</v>
      </c>
    </row>
    <row r="9767" spans="30:32" x14ac:dyDescent="0.25">
      <c r="AD9767" s="7" t="str">
        <f>IFERROR(VLOOKUP(J9767,'Chuyển Mã'!$B$3:$C$9,2,0),"")</f>
        <v/>
      </c>
      <c r="AE9767" s="7">
        <f t="shared" si="995"/>
        <v>0</v>
      </c>
      <c r="AF9767" s="7">
        <f t="shared" si="996"/>
        <v>0</v>
      </c>
    </row>
    <row r="9768" spans="30:32" x14ac:dyDescent="0.25">
      <c r="AD9768" s="7" t="str">
        <f>IFERROR(VLOOKUP(J9768,'Chuyển Mã'!$B$3:$C$9,2,0),"")</f>
        <v/>
      </c>
      <c r="AE9768" s="7">
        <f t="shared" si="995"/>
        <v>0</v>
      </c>
      <c r="AF9768" s="7">
        <f t="shared" si="996"/>
        <v>0</v>
      </c>
    </row>
    <row r="9769" spans="30:32" x14ac:dyDescent="0.25">
      <c r="AD9769" s="7" t="str">
        <f>IFERROR(VLOOKUP(J9769,'Chuyển Mã'!$B$3:$C$9,2,0),"")</f>
        <v/>
      </c>
      <c r="AE9769" s="7">
        <f t="shared" si="995"/>
        <v>0</v>
      </c>
      <c r="AF9769" s="7">
        <f t="shared" si="996"/>
        <v>0</v>
      </c>
    </row>
    <row r="9770" spans="30:32" x14ac:dyDescent="0.25">
      <c r="AD9770" s="7" t="str">
        <f>IFERROR(VLOOKUP(J9770,'Chuyển Mã'!$B$3:$C$9,2,0),"")</f>
        <v/>
      </c>
      <c r="AE9770" s="7">
        <f t="shared" si="995"/>
        <v>0</v>
      </c>
      <c r="AF9770" s="7">
        <f t="shared" si="996"/>
        <v>0</v>
      </c>
    </row>
    <row r="9771" spans="30:32" x14ac:dyDescent="0.25">
      <c r="AD9771" s="7" t="str">
        <f>IFERROR(VLOOKUP(J9771,'Chuyển Mã'!$B$3:$C$9,2,0),"")</f>
        <v/>
      </c>
      <c r="AE9771" s="7">
        <f t="shared" si="995"/>
        <v>0</v>
      </c>
      <c r="AF9771" s="7">
        <f t="shared" si="996"/>
        <v>0</v>
      </c>
    </row>
    <row r="9772" spans="30:32" x14ac:dyDescent="0.25">
      <c r="AD9772" s="7" t="str">
        <f>IFERROR(VLOOKUP(J9772,'Chuyển Mã'!$B$3:$C$9,2,0),"")</f>
        <v/>
      </c>
      <c r="AE9772" s="7">
        <f t="shared" si="995"/>
        <v>0</v>
      </c>
      <c r="AF9772" s="7">
        <f t="shared" si="996"/>
        <v>0</v>
      </c>
    </row>
    <row r="9773" spans="30:32" x14ac:dyDescent="0.25">
      <c r="AD9773" s="7" t="str">
        <f>IFERROR(VLOOKUP(J9773,'Chuyển Mã'!$B$3:$C$9,2,0),"")</f>
        <v/>
      </c>
      <c r="AE9773" s="7">
        <f t="shared" si="995"/>
        <v>0</v>
      </c>
      <c r="AF9773" s="7">
        <f t="shared" si="996"/>
        <v>0</v>
      </c>
    </row>
    <row r="9774" spans="30:32" x14ac:dyDescent="0.25">
      <c r="AD9774" s="7" t="str">
        <f>IFERROR(VLOOKUP(J9774,'Chuyển Mã'!$B$3:$C$9,2,0),"")</f>
        <v/>
      </c>
      <c r="AE9774" s="7">
        <f t="shared" si="995"/>
        <v>0</v>
      </c>
      <c r="AF9774" s="7">
        <f t="shared" si="996"/>
        <v>0</v>
      </c>
    </row>
    <row r="9775" spans="30:32" x14ac:dyDescent="0.25">
      <c r="AD9775" s="7" t="str">
        <f>IFERROR(VLOOKUP(J9775,'Chuyển Mã'!$B$3:$C$9,2,0),"")</f>
        <v/>
      </c>
      <c r="AE9775" s="7">
        <f t="shared" si="995"/>
        <v>0</v>
      </c>
      <c r="AF9775" s="7">
        <f t="shared" si="996"/>
        <v>0</v>
      </c>
    </row>
    <row r="9776" spans="30:32" x14ac:dyDescent="0.25">
      <c r="AD9776" s="7" t="str">
        <f>IFERROR(VLOOKUP(J9776,'Chuyển Mã'!$B$3:$C$9,2,0),"")</f>
        <v/>
      </c>
      <c r="AE9776" s="7">
        <f t="shared" si="995"/>
        <v>0</v>
      </c>
      <c r="AF9776" s="7">
        <f t="shared" si="996"/>
        <v>0</v>
      </c>
    </row>
    <row r="9777" spans="30:32" x14ac:dyDescent="0.25">
      <c r="AD9777" s="7" t="str">
        <f>IFERROR(VLOOKUP(J9777,'Chuyển Mã'!$B$3:$C$9,2,0),"")</f>
        <v/>
      </c>
      <c r="AE9777" s="7">
        <f t="shared" si="995"/>
        <v>0</v>
      </c>
      <c r="AF9777" s="7">
        <f t="shared" si="996"/>
        <v>0</v>
      </c>
    </row>
    <row r="9778" spans="30:32" x14ac:dyDescent="0.25">
      <c r="AD9778" s="7" t="str">
        <f>IFERROR(VLOOKUP(J9778,'Chuyển Mã'!$B$3:$C$9,2,0),"")</f>
        <v/>
      </c>
      <c r="AE9778" s="7">
        <f t="shared" si="995"/>
        <v>0</v>
      </c>
      <c r="AF9778" s="7">
        <f t="shared" si="996"/>
        <v>0</v>
      </c>
    </row>
    <row r="9779" spans="30:32" x14ac:dyDescent="0.25">
      <c r="AD9779" s="7" t="str">
        <f>IFERROR(VLOOKUP(J9779,'Chuyển Mã'!$B$3:$C$9,2,0),"")</f>
        <v/>
      </c>
      <c r="AE9779" s="7">
        <f t="shared" si="995"/>
        <v>0</v>
      </c>
      <c r="AF9779" s="7">
        <f t="shared" si="996"/>
        <v>0</v>
      </c>
    </row>
    <row r="9780" spans="30:32" x14ac:dyDescent="0.25">
      <c r="AD9780" s="7" t="str">
        <f>IFERROR(VLOOKUP(J9780,'Chuyển Mã'!$B$3:$C$9,2,0),"")</f>
        <v/>
      </c>
      <c r="AE9780" s="7">
        <f t="shared" si="995"/>
        <v>0</v>
      </c>
      <c r="AF9780" s="7">
        <f t="shared" si="996"/>
        <v>0</v>
      </c>
    </row>
    <row r="9781" spans="30:32" x14ac:dyDescent="0.25">
      <c r="AD9781" s="7" t="str">
        <f>IFERROR(VLOOKUP(J9781,'Chuyển Mã'!$B$3:$C$9,2,0),"")</f>
        <v/>
      </c>
      <c r="AE9781" s="7">
        <f t="shared" si="995"/>
        <v>0</v>
      </c>
      <c r="AF9781" s="7">
        <f t="shared" si="996"/>
        <v>0</v>
      </c>
    </row>
    <row r="9782" spans="30:32" x14ac:dyDescent="0.25">
      <c r="AD9782" s="7" t="str">
        <f>IFERROR(VLOOKUP(J9782,'Chuyển Mã'!$B$3:$C$9,2,0),"")</f>
        <v/>
      </c>
      <c r="AE9782" s="7">
        <f t="shared" si="995"/>
        <v>0</v>
      </c>
      <c r="AF9782" s="7">
        <f t="shared" si="996"/>
        <v>0</v>
      </c>
    </row>
    <row r="9783" spans="30:32" x14ac:dyDescent="0.25">
      <c r="AD9783" s="7" t="str">
        <f>IFERROR(VLOOKUP(J9783,'Chuyển Mã'!$B$3:$C$9,2,0),"")</f>
        <v/>
      </c>
      <c r="AE9783" s="7">
        <f t="shared" si="995"/>
        <v>0</v>
      </c>
      <c r="AF9783" s="7">
        <f t="shared" si="996"/>
        <v>0</v>
      </c>
    </row>
    <row r="9784" spans="30:32" x14ac:dyDescent="0.25">
      <c r="AD9784" s="7" t="str">
        <f>IFERROR(VLOOKUP(J9784,'Chuyển Mã'!$B$3:$C$9,2,0),"")</f>
        <v/>
      </c>
      <c r="AE9784" s="7">
        <f t="shared" si="995"/>
        <v>0</v>
      </c>
      <c r="AF9784" s="7">
        <f t="shared" si="996"/>
        <v>0</v>
      </c>
    </row>
    <row r="9785" spans="30:32" x14ac:dyDescent="0.25">
      <c r="AD9785" s="7" t="str">
        <f>IFERROR(VLOOKUP(J9785,'Chuyển Mã'!$B$3:$C$9,2,0),"")</f>
        <v/>
      </c>
      <c r="AE9785" s="7">
        <f t="shared" si="995"/>
        <v>0</v>
      </c>
      <c r="AF9785" s="7">
        <f t="shared" si="996"/>
        <v>0</v>
      </c>
    </row>
    <row r="9786" spans="30:32" x14ac:dyDescent="0.25">
      <c r="AD9786" s="7" t="str">
        <f>IFERROR(VLOOKUP(J9786,'Chuyển Mã'!$B$3:$C$9,2,0),"")</f>
        <v/>
      </c>
      <c r="AE9786" s="7">
        <f t="shared" si="995"/>
        <v>0</v>
      </c>
      <c r="AF9786" s="7">
        <f t="shared" si="996"/>
        <v>0</v>
      </c>
    </row>
    <row r="9787" spans="30:32" x14ac:dyDescent="0.25">
      <c r="AD9787" s="7" t="str">
        <f>IFERROR(VLOOKUP(J9787,'Chuyển Mã'!$B$3:$C$9,2,0),"")</f>
        <v/>
      </c>
      <c r="AE9787" s="7">
        <f t="shared" si="995"/>
        <v>0</v>
      </c>
      <c r="AF9787" s="7">
        <f t="shared" si="996"/>
        <v>0</v>
      </c>
    </row>
    <row r="9788" spans="30:32" x14ac:dyDescent="0.25">
      <c r="AD9788" s="7" t="str">
        <f>IFERROR(VLOOKUP(J9788,'Chuyển Mã'!$B$3:$C$9,2,0),"")</f>
        <v/>
      </c>
      <c r="AE9788" s="7">
        <f t="shared" si="995"/>
        <v>0</v>
      </c>
      <c r="AF9788" s="7">
        <f t="shared" si="996"/>
        <v>0</v>
      </c>
    </row>
    <row r="9789" spans="30:32" x14ac:dyDescent="0.25">
      <c r="AD9789" s="7" t="str">
        <f>IFERROR(VLOOKUP(J9789,'Chuyển Mã'!$B$3:$C$9,2,0),"")</f>
        <v/>
      </c>
      <c r="AE9789" s="7">
        <f t="shared" si="995"/>
        <v>0</v>
      </c>
      <c r="AF9789" s="7">
        <f t="shared" si="996"/>
        <v>0</v>
      </c>
    </row>
    <row r="9790" spans="30:32" x14ac:dyDescent="0.25">
      <c r="AD9790" s="7" t="str">
        <f>IFERROR(VLOOKUP(J9790,'Chuyển Mã'!$B$3:$C$9,2,0),"")</f>
        <v/>
      </c>
      <c r="AE9790" s="7">
        <f t="shared" si="995"/>
        <v>0</v>
      </c>
      <c r="AF9790" s="7">
        <f t="shared" si="996"/>
        <v>0</v>
      </c>
    </row>
    <row r="9791" spans="30:32" x14ac:dyDescent="0.25">
      <c r="AD9791" s="7" t="str">
        <f>IFERROR(VLOOKUP(J9791,'Chuyển Mã'!$B$3:$C$9,2,0),"")</f>
        <v/>
      </c>
      <c r="AE9791" s="7">
        <f t="shared" si="995"/>
        <v>0</v>
      </c>
      <c r="AF9791" s="7">
        <f t="shared" si="996"/>
        <v>0</v>
      </c>
    </row>
    <row r="9792" spans="30:32" x14ac:dyDescent="0.25">
      <c r="AD9792" s="7" t="str">
        <f>IFERROR(VLOOKUP(J9792,'Chuyển Mã'!$B$3:$C$9,2,0),"")</f>
        <v/>
      </c>
      <c r="AE9792" s="7">
        <f t="shared" si="995"/>
        <v>0</v>
      </c>
      <c r="AF9792" s="7">
        <f t="shared" si="996"/>
        <v>0</v>
      </c>
    </row>
    <row r="9793" spans="30:32" x14ac:dyDescent="0.25">
      <c r="AD9793" s="7" t="str">
        <f>IFERROR(VLOOKUP(J9793,'Chuyển Mã'!$B$3:$C$9,2,0),"")</f>
        <v/>
      </c>
      <c r="AE9793" s="7">
        <f t="shared" si="995"/>
        <v>0</v>
      </c>
      <c r="AF9793" s="7">
        <f t="shared" si="996"/>
        <v>0</v>
      </c>
    </row>
    <row r="9794" spans="30:32" x14ac:dyDescent="0.25">
      <c r="AD9794" s="7" t="str">
        <f>IFERROR(VLOOKUP(J9794,'Chuyển Mã'!$B$3:$C$9,2,0),"")</f>
        <v/>
      </c>
      <c r="AE9794" s="7">
        <f t="shared" si="995"/>
        <v>0</v>
      </c>
      <c r="AF9794" s="7">
        <f t="shared" si="996"/>
        <v>0</v>
      </c>
    </row>
    <row r="9795" spans="30:32" x14ac:dyDescent="0.25">
      <c r="AD9795" s="7" t="str">
        <f>IFERROR(VLOOKUP(J9795,'Chuyển Mã'!$B$3:$C$9,2,0),"")</f>
        <v/>
      </c>
      <c r="AE9795" s="7">
        <f t="shared" ref="AE9795:AE9858" si="997">IFERROR(L9795,"")</f>
        <v>0</v>
      </c>
      <c r="AF9795" s="7">
        <f t="shared" ref="AF9795:AF9858" si="998">R9795</f>
        <v>0</v>
      </c>
    </row>
    <row r="9796" spans="30:32" x14ac:dyDescent="0.25">
      <c r="AD9796" s="7" t="str">
        <f>IFERROR(VLOOKUP(J9796,'Chuyển Mã'!$B$3:$C$9,2,0),"")</f>
        <v/>
      </c>
      <c r="AE9796" s="7">
        <f t="shared" si="997"/>
        <v>0</v>
      </c>
      <c r="AF9796" s="7">
        <f t="shared" si="998"/>
        <v>0</v>
      </c>
    </row>
    <row r="9797" spans="30:32" x14ac:dyDescent="0.25">
      <c r="AD9797" s="7" t="str">
        <f>IFERROR(VLOOKUP(J9797,'Chuyển Mã'!$B$3:$C$9,2,0),"")</f>
        <v/>
      </c>
      <c r="AE9797" s="7">
        <f t="shared" si="997"/>
        <v>0</v>
      </c>
      <c r="AF9797" s="7">
        <f t="shared" si="998"/>
        <v>0</v>
      </c>
    </row>
    <row r="9798" spans="30:32" x14ac:dyDescent="0.25">
      <c r="AD9798" s="7" t="str">
        <f>IFERROR(VLOOKUP(J9798,'Chuyển Mã'!$B$3:$C$9,2,0),"")</f>
        <v/>
      </c>
      <c r="AE9798" s="7">
        <f t="shared" si="997"/>
        <v>0</v>
      </c>
      <c r="AF9798" s="7">
        <f t="shared" si="998"/>
        <v>0</v>
      </c>
    </row>
    <row r="9799" spans="30:32" x14ac:dyDescent="0.25">
      <c r="AD9799" s="7" t="str">
        <f>IFERROR(VLOOKUP(J9799,'Chuyển Mã'!$B$3:$C$9,2,0),"")</f>
        <v/>
      </c>
      <c r="AE9799" s="7">
        <f t="shared" si="997"/>
        <v>0</v>
      </c>
      <c r="AF9799" s="7">
        <f t="shared" si="998"/>
        <v>0</v>
      </c>
    </row>
    <row r="9800" spans="30:32" x14ac:dyDescent="0.25">
      <c r="AD9800" s="7" t="str">
        <f>IFERROR(VLOOKUP(J9800,'Chuyển Mã'!$B$3:$C$9,2,0),"")</f>
        <v/>
      </c>
      <c r="AE9800" s="7">
        <f t="shared" si="997"/>
        <v>0</v>
      </c>
      <c r="AF9800" s="7">
        <f t="shared" si="998"/>
        <v>0</v>
      </c>
    </row>
    <row r="9801" spans="30:32" x14ac:dyDescent="0.25">
      <c r="AD9801" s="7" t="str">
        <f>IFERROR(VLOOKUP(J9801,'Chuyển Mã'!$B$3:$C$9,2,0),"")</f>
        <v/>
      </c>
      <c r="AE9801" s="7">
        <f t="shared" si="997"/>
        <v>0</v>
      </c>
      <c r="AF9801" s="7">
        <f t="shared" si="998"/>
        <v>0</v>
      </c>
    </row>
    <row r="9802" spans="30:32" x14ac:dyDescent="0.25">
      <c r="AD9802" s="7" t="str">
        <f>IFERROR(VLOOKUP(J9802,'Chuyển Mã'!$B$3:$C$9,2,0),"")</f>
        <v/>
      </c>
      <c r="AE9802" s="7">
        <f t="shared" si="997"/>
        <v>0</v>
      </c>
      <c r="AF9802" s="7">
        <f t="shared" si="998"/>
        <v>0</v>
      </c>
    </row>
    <row r="9803" spans="30:32" x14ac:dyDescent="0.25">
      <c r="AD9803" s="7" t="str">
        <f>IFERROR(VLOOKUP(J9803,'Chuyển Mã'!$B$3:$C$9,2,0),"")</f>
        <v/>
      </c>
      <c r="AE9803" s="7">
        <f t="shared" si="997"/>
        <v>0</v>
      </c>
      <c r="AF9803" s="7">
        <f t="shared" si="998"/>
        <v>0</v>
      </c>
    </row>
    <row r="9804" spans="30:32" x14ac:dyDescent="0.25">
      <c r="AD9804" s="7" t="str">
        <f>IFERROR(VLOOKUP(J9804,'Chuyển Mã'!$B$3:$C$9,2,0),"")</f>
        <v/>
      </c>
      <c r="AE9804" s="7">
        <f t="shared" si="997"/>
        <v>0</v>
      </c>
      <c r="AF9804" s="7">
        <f t="shared" si="998"/>
        <v>0</v>
      </c>
    </row>
    <row r="9805" spans="30:32" x14ac:dyDescent="0.25">
      <c r="AD9805" s="7" t="str">
        <f>IFERROR(VLOOKUP(J9805,'Chuyển Mã'!$B$3:$C$9,2,0),"")</f>
        <v/>
      </c>
      <c r="AE9805" s="7">
        <f t="shared" si="997"/>
        <v>0</v>
      </c>
      <c r="AF9805" s="7">
        <f t="shared" si="998"/>
        <v>0</v>
      </c>
    </row>
    <row r="9806" spans="30:32" x14ac:dyDescent="0.25">
      <c r="AD9806" s="7" t="str">
        <f>IFERROR(VLOOKUP(J9806,'Chuyển Mã'!$B$3:$C$9,2,0),"")</f>
        <v/>
      </c>
      <c r="AE9806" s="7">
        <f t="shared" si="997"/>
        <v>0</v>
      </c>
      <c r="AF9806" s="7">
        <f t="shared" si="998"/>
        <v>0</v>
      </c>
    </row>
    <row r="9807" spans="30:32" x14ac:dyDescent="0.25">
      <c r="AD9807" s="7" t="str">
        <f>IFERROR(VLOOKUP(J9807,'Chuyển Mã'!$B$3:$C$9,2,0),"")</f>
        <v/>
      </c>
      <c r="AE9807" s="7">
        <f t="shared" si="997"/>
        <v>0</v>
      </c>
      <c r="AF9807" s="7">
        <f t="shared" si="998"/>
        <v>0</v>
      </c>
    </row>
    <row r="9808" spans="30:32" x14ac:dyDescent="0.25">
      <c r="AD9808" s="7" t="str">
        <f>IFERROR(VLOOKUP(J9808,'Chuyển Mã'!$B$3:$C$9,2,0),"")</f>
        <v/>
      </c>
      <c r="AE9808" s="7">
        <f t="shared" si="997"/>
        <v>0</v>
      </c>
      <c r="AF9808" s="7">
        <f t="shared" si="998"/>
        <v>0</v>
      </c>
    </row>
    <row r="9809" spans="30:32" x14ac:dyDescent="0.25">
      <c r="AD9809" s="7" t="str">
        <f>IFERROR(VLOOKUP(J9809,'Chuyển Mã'!$B$3:$C$9,2,0),"")</f>
        <v/>
      </c>
      <c r="AE9809" s="7">
        <f t="shared" si="997"/>
        <v>0</v>
      </c>
      <c r="AF9809" s="7">
        <f t="shared" si="998"/>
        <v>0</v>
      </c>
    </row>
    <row r="9810" spans="30:32" x14ac:dyDescent="0.25">
      <c r="AD9810" s="7" t="str">
        <f>IFERROR(VLOOKUP(J9810,'Chuyển Mã'!$B$3:$C$9,2,0),"")</f>
        <v/>
      </c>
      <c r="AE9810" s="7">
        <f t="shared" si="997"/>
        <v>0</v>
      </c>
      <c r="AF9810" s="7">
        <f t="shared" si="998"/>
        <v>0</v>
      </c>
    </row>
    <row r="9811" spans="30:32" x14ac:dyDescent="0.25">
      <c r="AD9811" s="7" t="str">
        <f>IFERROR(VLOOKUP(J9811,'Chuyển Mã'!$B$3:$C$9,2,0),"")</f>
        <v/>
      </c>
      <c r="AE9811" s="7">
        <f t="shared" si="997"/>
        <v>0</v>
      </c>
      <c r="AF9811" s="7">
        <f t="shared" si="998"/>
        <v>0</v>
      </c>
    </row>
    <row r="9812" spans="30:32" x14ac:dyDescent="0.25">
      <c r="AD9812" s="7" t="str">
        <f>IFERROR(VLOOKUP(J9812,'Chuyển Mã'!$B$3:$C$9,2,0),"")</f>
        <v/>
      </c>
      <c r="AE9812" s="7">
        <f t="shared" si="997"/>
        <v>0</v>
      </c>
      <c r="AF9812" s="7">
        <f t="shared" si="998"/>
        <v>0</v>
      </c>
    </row>
    <row r="9813" spans="30:32" x14ac:dyDescent="0.25">
      <c r="AD9813" s="7" t="str">
        <f>IFERROR(VLOOKUP(J9813,'Chuyển Mã'!$B$3:$C$9,2,0),"")</f>
        <v/>
      </c>
      <c r="AE9813" s="7">
        <f t="shared" si="997"/>
        <v>0</v>
      </c>
      <c r="AF9813" s="7">
        <f t="shared" si="998"/>
        <v>0</v>
      </c>
    </row>
    <row r="9814" spans="30:32" x14ac:dyDescent="0.25">
      <c r="AD9814" s="7" t="str">
        <f>IFERROR(VLOOKUP(J9814,'Chuyển Mã'!$B$3:$C$9,2,0),"")</f>
        <v/>
      </c>
      <c r="AE9814" s="7">
        <f t="shared" si="997"/>
        <v>0</v>
      </c>
      <c r="AF9814" s="7">
        <f t="shared" si="998"/>
        <v>0</v>
      </c>
    </row>
    <row r="9815" spans="30:32" x14ac:dyDescent="0.25">
      <c r="AD9815" s="7" t="str">
        <f>IFERROR(VLOOKUP(J9815,'Chuyển Mã'!$B$3:$C$9,2,0),"")</f>
        <v/>
      </c>
      <c r="AE9815" s="7">
        <f t="shared" si="997"/>
        <v>0</v>
      </c>
      <c r="AF9815" s="7">
        <f t="shared" si="998"/>
        <v>0</v>
      </c>
    </row>
    <row r="9816" spans="30:32" x14ac:dyDescent="0.25">
      <c r="AD9816" s="7" t="str">
        <f>IFERROR(VLOOKUP(J9816,'Chuyển Mã'!$B$3:$C$9,2,0),"")</f>
        <v/>
      </c>
      <c r="AE9816" s="7">
        <f t="shared" si="997"/>
        <v>0</v>
      </c>
      <c r="AF9816" s="7">
        <f t="shared" si="998"/>
        <v>0</v>
      </c>
    </row>
    <row r="9817" spans="30:32" x14ac:dyDescent="0.25">
      <c r="AD9817" s="7" t="str">
        <f>IFERROR(VLOOKUP(J9817,'Chuyển Mã'!$B$3:$C$9,2,0),"")</f>
        <v/>
      </c>
      <c r="AE9817" s="7">
        <f t="shared" si="997"/>
        <v>0</v>
      </c>
      <c r="AF9817" s="7">
        <f t="shared" si="998"/>
        <v>0</v>
      </c>
    </row>
    <row r="9818" spans="30:32" x14ac:dyDescent="0.25">
      <c r="AD9818" s="7" t="str">
        <f>IFERROR(VLOOKUP(J9818,'Chuyển Mã'!$B$3:$C$9,2,0),"")</f>
        <v/>
      </c>
      <c r="AE9818" s="7">
        <f t="shared" si="997"/>
        <v>0</v>
      </c>
      <c r="AF9818" s="7">
        <f t="shared" si="998"/>
        <v>0</v>
      </c>
    </row>
    <row r="9819" spans="30:32" x14ac:dyDescent="0.25">
      <c r="AD9819" s="7" t="str">
        <f>IFERROR(VLOOKUP(J9819,'Chuyển Mã'!$B$3:$C$9,2,0),"")</f>
        <v/>
      </c>
      <c r="AE9819" s="7">
        <f t="shared" si="997"/>
        <v>0</v>
      </c>
      <c r="AF9819" s="7">
        <f t="shared" si="998"/>
        <v>0</v>
      </c>
    </row>
    <row r="9820" spans="30:32" x14ac:dyDescent="0.25">
      <c r="AD9820" s="7" t="str">
        <f>IFERROR(VLOOKUP(J9820,'Chuyển Mã'!$B$3:$C$9,2,0),"")</f>
        <v/>
      </c>
      <c r="AE9820" s="7">
        <f t="shared" si="997"/>
        <v>0</v>
      </c>
      <c r="AF9820" s="7">
        <f t="shared" si="998"/>
        <v>0</v>
      </c>
    </row>
    <row r="9821" spans="30:32" x14ac:dyDescent="0.25">
      <c r="AD9821" s="7" t="str">
        <f>IFERROR(VLOOKUP(J9821,'Chuyển Mã'!$B$3:$C$9,2,0),"")</f>
        <v/>
      </c>
      <c r="AE9821" s="7">
        <f t="shared" si="997"/>
        <v>0</v>
      </c>
      <c r="AF9821" s="7">
        <f t="shared" si="998"/>
        <v>0</v>
      </c>
    </row>
    <row r="9822" spans="30:32" x14ac:dyDescent="0.25">
      <c r="AD9822" s="7" t="str">
        <f>IFERROR(VLOOKUP(J9822,'Chuyển Mã'!$B$3:$C$9,2,0),"")</f>
        <v/>
      </c>
      <c r="AE9822" s="7">
        <f t="shared" si="997"/>
        <v>0</v>
      </c>
      <c r="AF9822" s="7">
        <f t="shared" si="998"/>
        <v>0</v>
      </c>
    </row>
    <row r="9823" spans="30:32" x14ac:dyDescent="0.25">
      <c r="AD9823" s="7" t="str">
        <f>IFERROR(VLOOKUP(J9823,'Chuyển Mã'!$B$3:$C$9,2,0),"")</f>
        <v/>
      </c>
      <c r="AE9823" s="7">
        <f t="shared" si="997"/>
        <v>0</v>
      </c>
      <c r="AF9823" s="7">
        <f t="shared" si="998"/>
        <v>0</v>
      </c>
    </row>
    <row r="9824" spans="30:32" x14ac:dyDescent="0.25">
      <c r="AD9824" s="7" t="str">
        <f>IFERROR(VLOOKUP(J9824,'Chuyển Mã'!$B$3:$C$9,2,0),"")</f>
        <v/>
      </c>
      <c r="AE9824" s="7">
        <f t="shared" si="997"/>
        <v>0</v>
      </c>
      <c r="AF9824" s="7">
        <f t="shared" si="998"/>
        <v>0</v>
      </c>
    </row>
    <row r="9825" spans="30:32" x14ac:dyDescent="0.25">
      <c r="AD9825" s="7" t="str">
        <f>IFERROR(VLOOKUP(J9825,'Chuyển Mã'!$B$3:$C$9,2,0),"")</f>
        <v/>
      </c>
      <c r="AE9825" s="7">
        <f t="shared" si="997"/>
        <v>0</v>
      </c>
      <c r="AF9825" s="7">
        <f t="shared" si="998"/>
        <v>0</v>
      </c>
    </row>
    <row r="9826" spans="30:32" x14ac:dyDescent="0.25">
      <c r="AD9826" s="7" t="str">
        <f>IFERROR(VLOOKUP(J9826,'Chuyển Mã'!$B$3:$C$9,2,0),"")</f>
        <v/>
      </c>
      <c r="AE9826" s="7">
        <f t="shared" si="997"/>
        <v>0</v>
      </c>
      <c r="AF9826" s="7">
        <f t="shared" si="998"/>
        <v>0</v>
      </c>
    </row>
    <row r="9827" spans="30:32" x14ac:dyDescent="0.25">
      <c r="AD9827" s="7" t="str">
        <f>IFERROR(VLOOKUP(J9827,'Chuyển Mã'!$B$3:$C$9,2,0),"")</f>
        <v/>
      </c>
      <c r="AE9827" s="7">
        <f t="shared" si="997"/>
        <v>0</v>
      </c>
      <c r="AF9827" s="7">
        <f t="shared" si="998"/>
        <v>0</v>
      </c>
    </row>
    <row r="9828" spans="30:32" x14ac:dyDescent="0.25">
      <c r="AD9828" s="7" t="str">
        <f>IFERROR(VLOOKUP(J9828,'Chuyển Mã'!$B$3:$C$9,2,0),"")</f>
        <v/>
      </c>
      <c r="AE9828" s="7">
        <f t="shared" si="997"/>
        <v>0</v>
      </c>
      <c r="AF9828" s="7">
        <f t="shared" si="998"/>
        <v>0</v>
      </c>
    </row>
    <row r="9829" spans="30:32" x14ac:dyDescent="0.25">
      <c r="AD9829" s="7" t="str">
        <f>IFERROR(VLOOKUP(J9829,'Chuyển Mã'!$B$3:$C$9,2,0),"")</f>
        <v/>
      </c>
      <c r="AE9829" s="7">
        <f t="shared" si="997"/>
        <v>0</v>
      </c>
      <c r="AF9829" s="7">
        <f t="shared" si="998"/>
        <v>0</v>
      </c>
    </row>
    <row r="9830" spans="30:32" x14ac:dyDescent="0.25">
      <c r="AD9830" s="7" t="str">
        <f>IFERROR(VLOOKUP(J9830,'Chuyển Mã'!$B$3:$C$9,2,0),"")</f>
        <v/>
      </c>
      <c r="AE9830" s="7">
        <f t="shared" si="997"/>
        <v>0</v>
      </c>
      <c r="AF9830" s="7">
        <f t="shared" si="998"/>
        <v>0</v>
      </c>
    </row>
    <row r="9831" spans="30:32" x14ac:dyDescent="0.25">
      <c r="AD9831" s="7" t="str">
        <f>IFERROR(VLOOKUP(J9831,'Chuyển Mã'!$B$3:$C$9,2,0),"")</f>
        <v/>
      </c>
      <c r="AE9831" s="7">
        <f t="shared" si="997"/>
        <v>0</v>
      </c>
      <c r="AF9831" s="7">
        <f t="shared" si="998"/>
        <v>0</v>
      </c>
    </row>
    <row r="9832" spans="30:32" x14ac:dyDescent="0.25">
      <c r="AD9832" s="7" t="str">
        <f>IFERROR(VLOOKUP(J9832,'Chuyển Mã'!$B$3:$C$9,2,0),"")</f>
        <v/>
      </c>
      <c r="AE9832" s="7">
        <f t="shared" si="997"/>
        <v>0</v>
      </c>
      <c r="AF9832" s="7">
        <f t="shared" si="998"/>
        <v>0</v>
      </c>
    </row>
    <row r="9833" spans="30:32" x14ac:dyDescent="0.25">
      <c r="AD9833" s="7" t="str">
        <f>IFERROR(VLOOKUP(J9833,'Chuyển Mã'!$B$3:$C$9,2,0),"")</f>
        <v/>
      </c>
      <c r="AE9833" s="7">
        <f t="shared" si="997"/>
        <v>0</v>
      </c>
      <c r="AF9833" s="7">
        <f t="shared" si="998"/>
        <v>0</v>
      </c>
    </row>
    <row r="9834" spans="30:32" x14ac:dyDescent="0.25">
      <c r="AD9834" s="7" t="str">
        <f>IFERROR(VLOOKUP(J9834,'Chuyển Mã'!$B$3:$C$9,2,0),"")</f>
        <v/>
      </c>
      <c r="AE9834" s="7">
        <f t="shared" si="997"/>
        <v>0</v>
      </c>
      <c r="AF9834" s="7">
        <f t="shared" si="998"/>
        <v>0</v>
      </c>
    </row>
    <row r="9835" spans="30:32" x14ac:dyDescent="0.25">
      <c r="AD9835" s="7" t="str">
        <f>IFERROR(VLOOKUP(J9835,'Chuyển Mã'!$B$3:$C$9,2,0),"")</f>
        <v/>
      </c>
      <c r="AE9835" s="7">
        <f t="shared" si="997"/>
        <v>0</v>
      </c>
      <c r="AF9835" s="7">
        <f t="shared" si="998"/>
        <v>0</v>
      </c>
    </row>
    <row r="9836" spans="30:32" x14ac:dyDescent="0.25">
      <c r="AD9836" s="7" t="str">
        <f>IFERROR(VLOOKUP(J9836,'Chuyển Mã'!$B$3:$C$9,2,0),"")</f>
        <v/>
      </c>
      <c r="AE9836" s="7">
        <f t="shared" si="997"/>
        <v>0</v>
      </c>
      <c r="AF9836" s="7">
        <f t="shared" si="998"/>
        <v>0</v>
      </c>
    </row>
    <row r="9837" spans="30:32" x14ac:dyDescent="0.25">
      <c r="AD9837" s="7" t="str">
        <f>IFERROR(VLOOKUP(J9837,'Chuyển Mã'!$B$3:$C$9,2,0),"")</f>
        <v/>
      </c>
      <c r="AE9837" s="7">
        <f t="shared" si="997"/>
        <v>0</v>
      </c>
      <c r="AF9837" s="7">
        <f t="shared" si="998"/>
        <v>0</v>
      </c>
    </row>
    <row r="9838" spans="30:32" x14ac:dyDescent="0.25">
      <c r="AD9838" s="7" t="str">
        <f>IFERROR(VLOOKUP(J9838,'Chuyển Mã'!$B$3:$C$9,2,0),"")</f>
        <v/>
      </c>
      <c r="AE9838" s="7">
        <f t="shared" si="997"/>
        <v>0</v>
      </c>
      <c r="AF9838" s="7">
        <f t="shared" si="998"/>
        <v>0</v>
      </c>
    </row>
    <row r="9839" spans="30:32" x14ac:dyDescent="0.25">
      <c r="AD9839" s="7" t="str">
        <f>IFERROR(VLOOKUP(J9839,'Chuyển Mã'!$B$3:$C$9,2,0),"")</f>
        <v/>
      </c>
      <c r="AE9839" s="7">
        <f t="shared" si="997"/>
        <v>0</v>
      </c>
      <c r="AF9839" s="7">
        <f t="shared" si="998"/>
        <v>0</v>
      </c>
    </row>
    <row r="9840" spans="30:32" x14ac:dyDescent="0.25">
      <c r="AD9840" s="7" t="str">
        <f>IFERROR(VLOOKUP(J9840,'Chuyển Mã'!$B$3:$C$9,2,0),"")</f>
        <v/>
      </c>
      <c r="AE9840" s="7">
        <f t="shared" si="997"/>
        <v>0</v>
      </c>
      <c r="AF9840" s="7">
        <f t="shared" si="998"/>
        <v>0</v>
      </c>
    </row>
    <row r="9841" spans="30:32" x14ac:dyDescent="0.25">
      <c r="AD9841" s="7" t="str">
        <f>IFERROR(VLOOKUP(J9841,'Chuyển Mã'!$B$3:$C$9,2,0),"")</f>
        <v/>
      </c>
      <c r="AE9841" s="7">
        <f t="shared" si="997"/>
        <v>0</v>
      </c>
      <c r="AF9841" s="7">
        <f t="shared" si="998"/>
        <v>0</v>
      </c>
    </row>
    <row r="9842" spans="30:32" x14ac:dyDescent="0.25">
      <c r="AD9842" s="7" t="str">
        <f>IFERROR(VLOOKUP(J9842,'Chuyển Mã'!$B$3:$C$9,2,0),"")</f>
        <v/>
      </c>
      <c r="AE9842" s="7">
        <f t="shared" si="997"/>
        <v>0</v>
      </c>
      <c r="AF9842" s="7">
        <f t="shared" si="998"/>
        <v>0</v>
      </c>
    </row>
    <row r="9843" spans="30:32" x14ac:dyDescent="0.25">
      <c r="AD9843" s="7" t="str">
        <f>IFERROR(VLOOKUP(J9843,'Chuyển Mã'!$B$3:$C$9,2,0),"")</f>
        <v/>
      </c>
      <c r="AE9843" s="7">
        <f t="shared" si="997"/>
        <v>0</v>
      </c>
      <c r="AF9843" s="7">
        <f t="shared" si="998"/>
        <v>0</v>
      </c>
    </row>
    <row r="9844" spans="30:32" x14ac:dyDescent="0.25">
      <c r="AD9844" s="7" t="str">
        <f>IFERROR(VLOOKUP(J9844,'Chuyển Mã'!$B$3:$C$9,2,0),"")</f>
        <v/>
      </c>
      <c r="AE9844" s="7">
        <f t="shared" si="997"/>
        <v>0</v>
      </c>
      <c r="AF9844" s="7">
        <f t="shared" si="998"/>
        <v>0</v>
      </c>
    </row>
    <row r="9845" spans="30:32" x14ac:dyDescent="0.25">
      <c r="AD9845" s="7" t="str">
        <f>IFERROR(VLOOKUP(J9845,'Chuyển Mã'!$B$3:$C$9,2,0),"")</f>
        <v/>
      </c>
      <c r="AE9845" s="7">
        <f t="shared" si="997"/>
        <v>0</v>
      </c>
      <c r="AF9845" s="7">
        <f t="shared" si="998"/>
        <v>0</v>
      </c>
    </row>
    <row r="9846" spans="30:32" x14ac:dyDescent="0.25">
      <c r="AD9846" s="7" t="str">
        <f>IFERROR(VLOOKUP(J9846,'Chuyển Mã'!$B$3:$C$9,2,0),"")</f>
        <v/>
      </c>
      <c r="AE9846" s="7">
        <f t="shared" si="997"/>
        <v>0</v>
      </c>
      <c r="AF9846" s="7">
        <f t="shared" si="998"/>
        <v>0</v>
      </c>
    </row>
    <row r="9847" spans="30:32" x14ac:dyDescent="0.25">
      <c r="AD9847" s="7" t="str">
        <f>IFERROR(VLOOKUP(J9847,'Chuyển Mã'!$B$3:$C$9,2,0),"")</f>
        <v/>
      </c>
      <c r="AE9847" s="7">
        <f t="shared" si="997"/>
        <v>0</v>
      </c>
      <c r="AF9847" s="7">
        <f t="shared" si="998"/>
        <v>0</v>
      </c>
    </row>
    <row r="9848" spans="30:32" x14ac:dyDescent="0.25">
      <c r="AD9848" s="7" t="str">
        <f>IFERROR(VLOOKUP(J9848,'Chuyển Mã'!$B$3:$C$9,2,0),"")</f>
        <v/>
      </c>
      <c r="AE9848" s="7">
        <f t="shared" si="997"/>
        <v>0</v>
      </c>
      <c r="AF9848" s="7">
        <f t="shared" si="998"/>
        <v>0</v>
      </c>
    </row>
    <row r="9849" spans="30:32" x14ac:dyDescent="0.25">
      <c r="AD9849" s="7" t="str">
        <f>IFERROR(VLOOKUP(J9849,'Chuyển Mã'!$B$3:$C$9,2,0),"")</f>
        <v/>
      </c>
      <c r="AE9849" s="7">
        <f t="shared" si="997"/>
        <v>0</v>
      </c>
      <c r="AF9849" s="7">
        <f t="shared" si="998"/>
        <v>0</v>
      </c>
    </row>
    <row r="9850" spans="30:32" x14ac:dyDescent="0.25">
      <c r="AD9850" s="7" t="str">
        <f>IFERROR(VLOOKUP(J9850,'Chuyển Mã'!$B$3:$C$9,2,0),"")</f>
        <v/>
      </c>
      <c r="AE9850" s="7">
        <f t="shared" si="997"/>
        <v>0</v>
      </c>
      <c r="AF9850" s="7">
        <f t="shared" si="998"/>
        <v>0</v>
      </c>
    </row>
    <row r="9851" spans="30:32" x14ac:dyDescent="0.25">
      <c r="AD9851" s="7" t="str">
        <f>IFERROR(VLOOKUP(J9851,'Chuyển Mã'!$B$3:$C$9,2,0),"")</f>
        <v/>
      </c>
      <c r="AE9851" s="7">
        <f t="shared" si="997"/>
        <v>0</v>
      </c>
      <c r="AF9851" s="7">
        <f t="shared" si="998"/>
        <v>0</v>
      </c>
    </row>
    <row r="9852" spans="30:32" x14ac:dyDescent="0.25">
      <c r="AD9852" s="7" t="str">
        <f>IFERROR(VLOOKUP(J9852,'Chuyển Mã'!$B$3:$C$9,2,0),"")</f>
        <v/>
      </c>
      <c r="AE9852" s="7">
        <f t="shared" si="997"/>
        <v>0</v>
      </c>
      <c r="AF9852" s="7">
        <f t="shared" si="998"/>
        <v>0</v>
      </c>
    </row>
    <row r="9853" spans="30:32" x14ac:dyDescent="0.25">
      <c r="AD9853" s="7" t="str">
        <f>IFERROR(VLOOKUP(J9853,'Chuyển Mã'!$B$3:$C$9,2,0),"")</f>
        <v/>
      </c>
      <c r="AE9853" s="7">
        <f t="shared" si="997"/>
        <v>0</v>
      </c>
      <c r="AF9853" s="7">
        <f t="shared" si="998"/>
        <v>0</v>
      </c>
    </row>
    <row r="9854" spans="30:32" x14ac:dyDescent="0.25">
      <c r="AD9854" s="7" t="str">
        <f>IFERROR(VLOOKUP(J9854,'Chuyển Mã'!$B$3:$C$9,2,0),"")</f>
        <v/>
      </c>
      <c r="AE9854" s="7">
        <f t="shared" si="997"/>
        <v>0</v>
      </c>
      <c r="AF9854" s="7">
        <f t="shared" si="998"/>
        <v>0</v>
      </c>
    </row>
    <row r="9855" spans="30:32" x14ac:dyDescent="0.25">
      <c r="AD9855" s="7" t="str">
        <f>IFERROR(VLOOKUP(J9855,'Chuyển Mã'!$B$3:$C$9,2,0),"")</f>
        <v/>
      </c>
      <c r="AE9855" s="7">
        <f t="shared" si="997"/>
        <v>0</v>
      </c>
      <c r="AF9855" s="7">
        <f t="shared" si="998"/>
        <v>0</v>
      </c>
    </row>
    <row r="9856" spans="30:32" x14ac:dyDescent="0.25">
      <c r="AD9856" s="7" t="str">
        <f>IFERROR(VLOOKUP(J9856,'Chuyển Mã'!$B$3:$C$9,2,0),"")</f>
        <v/>
      </c>
      <c r="AE9856" s="7">
        <f t="shared" si="997"/>
        <v>0</v>
      </c>
      <c r="AF9856" s="7">
        <f t="shared" si="998"/>
        <v>0</v>
      </c>
    </row>
    <row r="9857" spans="30:32" x14ac:dyDescent="0.25">
      <c r="AD9857" s="7" t="str">
        <f>IFERROR(VLOOKUP(J9857,'Chuyển Mã'!$B$3:$C$9,2,0),"")</f>
        <v/>
      </c>
      <c r="AE9857" s="7">
        <f t="shared" si="997"/>
        <v>0</v>
      </c>
      <c r="AF9857" s="7">
        <f t="shared" si="998"/>
        <v>0</v>
      </c>
    </row>
    <row r="9858" spans="30:32" x14ac:dyDescent="0.25">
      <c r="AD9858" s="7" t="str">
        <f>IFERROR(VLOOKUP(J9858,'Chuyển Mã'!$B$3:$C$9,2,0),"")</f>
        <v/>
      </c>
      <c r="AE9858" s="7">
        <f t="shared" si="997"/>
        <v>0</v>
      </c>
      <c r="AF9858" s="7">
        <f t="shared" si="998"/>
        <v>0</v>
      </c>
    </row>
    <row r="9859" spans="30:32" x14ac:dyDescent="0.25">
      <c r="AD9859" s="7" t="str">
        <f>IFERROR(VLOOKUP(J9859,'Chuyển Mã'!$B$3:$C$9,2,0),"")</f>
        <v/>
      </c>
      <c r="AE9859" s="7">
        <f t="shared" ref="AE9859:AE9922" si="999">IFERROR(L9859,"")</f>
        <v>0</v>
      </c>
      <c r="AF9859" s="7">
        <f t="shared" ref="AF9859:AF9922" si="1000">R9859</f>
        <v>0</v>
      </c>
    </row>
    <row r="9860" spans="30:32" x14ac:dyDescent="0.25">
      <c r="AD9860" s="7" t="str">
        <f>IFERROR(VLOOKUP(J9860,'Chuyển Mã'!$B$3:$C$9,2,0),"")</f>
        <v/>
      </c>
      <c r="AE9860" s="7">
        <f t="shared" si="999"/>
        <v>0</v>
      </c>
      <c r="AF9860" s="7">
        <f t="shared" si="1000"/>
        <v>0</v>
      </c>
    </row>
    <row r="9861" spans="30:32" x14ac:dyDescent="0.25">
      <c r="AD9861" s="7" t="str">
        <f>IFERROR(VLOOKUP(J9861,'Chuyển Mã'!$B$3:$C$9,2,0),"")</f>
        <v/>
      </c>
      <c r="AE9861" s="7">
        <f t="shared" si="999"/>
        <v>0</v>
      </c>
      <c r="AF9861" s="7">
        <f t="shared" si="1000"/>
        <v>0</v>
      </c>
    </row>
    <row r="9862" spans="30:32" x14ac:dyDescent="0.25">
      <c r="AD9862" s="7" t="str">
        <f>IFERROR(VLOOKUP(J9862,'Chuyển Mã'!$B$3:$C$9,2,0),"")</f>
        <v/>
      </c>
      <c r="AE9862" s="7">
        <f t="shared" si="999"/>
        <v>0</v>
      </c>
      <c r="AF9862" s="7">
        <f t="shared" si="1000"/>
        <v>0</v>
      </c>
    </row>
    <row r="9863" spans="30:32" x14ac:dyDescent="0.25">
      <c r="AD9863" s="7" t="str">
        <f>IFERROR(VLOOKUP(J9863,'Chuyển Mã'!$B$3:$C$9,2,0),"")</f>
        <v/>
      </c>
      <c r="AE9863" s="7">
        <f t="shared" si="999"/>
        <v>0</v>
      </c>
      <c r="AF9863" s="7">
        <f t="shared" si="1000"/>
        <v>0</v>
      </c>
    </row>
    <row r="9864" spans="30:32" x14ac:dyDescent="0.25">
      <c r="AD9864" s="7" t="str">
        <f>IFERROR(VLOOKUP(J9864,'Chuyển Mã'!$B$3:$C$9,2,0),"")</f>
        <v/>
      </c>
      <c r="AE9864" s="7">
        <f t="shared" si="999"/>
        <v>0</v>
      </c>
      <c r="AF9864" s="7">
        <f t="shared" si="1000"/>
        <v>0</v>
      </c>
    </row>
    <row r="9865" spans="30:32" x14ac:dyDescent="0.25">
      <c r="AD9865" s="7" t="str">
        <f>IFERROR(VLOOKUP(J9865,'Chuyển Mã'!$B$3:$C$9,2,0),"")</f>
        <v/>
      </c>
      <c r="AE9865" s="7">
        <f t="shared" si="999"/>
        <v>0</v>
      </c>
      <c r="AF9865" s="7">
        <f t="shared" si="1000"/>
        <v>0</v>
      </c>
    </row>
    <row r="9866" spans="30:32" x14ac:dyDescent="0.25">
      <c r="AD9866" s="7" t="str">
        <f>IFERROR(VLOOKUP(J9866,'Chuyển Mã'!$B$3:$C$9,2,0),"")</f>
        <v/>
      </c>
      <c r="AE9866" s="7">
        <f t="shared" si="999"/>
        <v>0</v>
      </c>
      <c r="AF9866" s="7">
        <f t="shared" si="1000"/>
        <v>0</v>
      </c>
    </row>
    <row r="9867" spans="30:32" x14ac:dyDescent="0.25">
      <c r="AD9867" s="7" t="str">
        <f>IFERROR(VLOOKUP(J9867,'Chuyển Mã'!$B$3:$C$9,2,0),"")</f>
        <v/>
      </c>
      <c r="AE9867" s="7">
        <f t="shared" si="999"/>
        <v>0</v>
      </c>
      <c r="AF9867" s="7">
        <f t="shared" si="1000"/>
        <v>0</v>
      </c>
    </row>
    <row r="9868" spans="30:32" x14ac:dyDescent="0.25">
      <c r="AD9868" s="7" t="str">
        <f>IFERROR(VLOOKUP(J9868,'Chuyển Mã'!$B$3:$C$9,2,0),"")</f>
        <v/>
      </c>
      <c r="AE9868" s="7">
        <f t="shared" si="999"/>
        <v>0</v>
      </c>
      <c r="AF9868" s="7">
        <f t="shared" si="1000"/>
        <v>0</v>
      </c>
    </row>
    <row r="9869" spans="30:32" x14ac:dyDescent="0.25">
      <c r="AD9869" s="7" t="str">
        <f>IFERROR(VLOOKUP(J9869,'Chuyển Mã'!$B$3:$C$9,2,0),"")</f>
        <v/>
      </c>
      <c r="AE9869" s="7">
        <f t="shared" si="999"/>
        <v>0</v>
      </c>
      <c r="AF9869" s="7">
        <f t="shared" si="1000"/>
        <v>0</v>
      </c>
    </row>
    <row r="9870" spans="30:32" x14ac:dyDescent="0.25">
      <c r="AD9870" s="7" t="str">
        <f>IFERROR(VLOOKUP(J9870,'Chuyển Mã'!$B$3:$C$9,2,0),"")</f>
        <v/>
      </c>
      <c r="AE9870" s="7">
        <f t="shared" si="999"/>
        <v>0</v>
      </c>
      <c r="AF9870" s="7">
        <f t="shared" si="1000"/>
        <v>0</v>
      </c>
    </row>
    <row r="9871" spans="30:32" x14ac:dyDescent="0.25">
      <c r="AD9871" s="7" t="str">
        <f>IFERROR(VLOOKUP(J9871,'Chuyển Mã'!$B$3:$C$9,2,0),"")</f>
        <v/>
      </c>
      <c r="AE9871" s="7">
        <f t="shared" si="999"/>
        <v>0</v>
      </c>
      <c r="AF9871" s="7">
        <f t="shared" si="1000"/>
        <v>0</v>
      </c>
    </row>
    <row r="9872" spans="30:32" x14ac:dyDescent="0.25">
      <c r="AD9872" s="7" t="str">
        <f>IFERROR(VLOOKUP(J9872,'Chuyển Mã'!$B$3:$C$9,2,0),"")</f>
        <v/>
      </c>
      <c r="AE9872" s="7">
        <f t="shared" si="999"/>
        <v>0</v>
      </c>
      <c r="AF9872" s="7">
        <f t="shared" si="1000"/>
        <v>0</v>
      </c>
    </row>
    <row r="9873" spans="30:32" x14ac:dyDescent="0.25">
      <c r="AD9873" s="7" t="str">
        <f>IFERROR(VLOOKUP(J9873,'Chuyển Mã'!$B$3:$C$9,2,0),"")</f>
        <v/>
      </c>
      <c r="AE9873" s="7">
        <f t="shared" si="999"/>
        <v>0</v>
      </c>
      <c r="AF9873" s="7">
        <f t="shared" si="1000"/>
        <v>0</v>
      </c>
    </row>
    <row r="9874" spans="30:32" x14ac:dyDescent="0.25">
      <c r="AD9874" s="7" t="str">
        <f>IFERROR(VLOOKUP(J9874,'Chuyển Mã'!$B$3:$C$9,2,0),"")</f>
        <v/>
      </c>
      <c r="AE9874" s="7">
        <f t="shared" si="999"/>
        <v>0</v>
      </c>
      <c r="AF9874" s="7">
        <f t="shared" si="1000"/>
        <v>0</v>
      </c>
    </row>
    <row r="9875" spans="30:32" x14ac:dyDescent="0.25">
      <c r="AD9875" s="7" t="str">
        <f>IFERROR(VLOOKUP(J9875,'Chuyển Mã'!$B$3:$C$9,2,0),"")</f>
        <v/>
      </c>
      <c r="AE9875" s="7">
        <f t="shared" si="999"/>
        <v>0</v>
      </c>
      <c r="AF9875" s="7">
        <f t="shared" si="1000"/>
        <v>0</v>
      </c>
    </row>
    <row r="9876" spans="30:32" x14ac:dyDescent="0.25">
      <c r="AD9876" s="7" t="str">
        <f>IFERROR(VLOOKUP(J9876,'Chuyển Mã'!$B$3:$C$9,2,0),"")</f>
        <v/>
      </c>
      <c r="AE9876" s="7">
        <f t="shared" si="999"/>
        <v>0</v>
      </c>
      <c r="AF9876" s="7">
        <f t="shared" si="1000"/>
        <v>0</v>
      </c>
    </row>
    <row r="9877" spans="30:32" x14ac:dyDescent="0.25">
      <c r="AD9877" s="7" t="str">
        <f>IFERROR(VLOOKUP(J9877,'Chuyển Mã'!$B$3:$C$9,2,0),"")</f>
        <v/>
      </c>
      <c r="AE9877" s="7">
        <f t="shared" si="999"/>
        <v>0</v>
      </c>
      <c r="AF9877" s="7">
        <f t="shared" si="1000"/>
        <v>0</v>
      </c>
    </row>
    <row r="9878" spans="30:32" x14ac:dyDescent="0.25">
      <c r="AD9878" s="7" t="str">
        <f>IFERROR(VLOOKUP(J9878,'Chuyển Mã'!$B$3:$C$9,2,0),"")</f>
        <v/>
      </c>
      <c r="AE9878" s="7">
        <f t="shared" si="999"/>
        <v>0</v>
      </c>
      <c r="AF9878" s="7">
        <f t="shared" si="1000"/>
        <v>0</v>
      </c>
    </row>
    <row r="9879" spans="30:32" x14ac:dyDescent="0.25">
      <c r="AD9879" s="7" t="str">
        <f>IFERROR(VLOOKUP(J9879,'Chuyển Mã'!$B$3:$C$9,2,0),"")</f>
        <v/>
      </c>
      <c r="AE9879" s="7">
        <f t="shared" si="999"/>
        <v>0</v>
      </c>
      <c r="AF9879" s="7">
        <f t="shared" si="1000"/>
        <v>0</v>
      </c>
    </row>
    <row r="9880" spans="30:32" x14ac:dyDescent="0.25">
      <c r="AD9880" s="7" t="str">
        <f>IFERROR(VLOOKUP(J9880,'Chuyển Mã'!$B$3:$C$9,2,0),"")</f>
        <v/>
      </c>
      <c r="AE9880" s="7">
        <f t="shared" si="999"/>
        <v>0</v>
      </c>
      <c r="AF9880" s="7">
        <f t="shared" si="1000"/>
        <v>0</v>
      </c>
    </row>
    <row r="9881" spans="30:32" x14ac:dyDescent="0.25">
      <c r="AD9881" s="7" t="str">
        <f>IFERROR(VLOOKUP(J9881,'Chuyển Mã'!$B$3:$C$9,2,0),"")</f>
        <v/>
      </c>
      <c r="AE9881" s="7">
        <f t="shared" si="999"/>
        <v>0</v>
      </c>
      <c r="AF9881" s="7">
        <f t="shared" si="1000"/>
        <v>0</v>
      </c>
    </row>
    <row r="9882" spans="30:32" x14ac:dyDescent="0.25">
      <c r="AD9882" s="7" t="str">
        <f>IFERROR(VLOOKUP(J9882,'Chuyển Mã'!$B$3:$C$9,2,0),"")</f>
        <v/>
      </c>
      <c r="AE9882" s="7">
        <f t="shared" si="999"/>
        <v>0</v>
      </c>
      <c r="AF9882" s="7">
        <f t="shared" si="1000"/>
        <v>0</v>
      </c>
    </row>
    <row r="9883" spans="30:32" x14ac:dyDescent="0.25">
      <c r="AD9883" s="7" t="str">
        <f>IFERROR(VLOOKUP(J9883,'Chuyển Mã'!$B$3:$C$9,2,0),"")</f>
        <v/>
      </c>
      <c r="AE9883" s="7">
        <f t="shared" si="999"/>
        <v>0</v>
      </c>
      <c r="AF9883" s="7">
        <f t="shared" si="1000"/>
        <v>0</v>
      </c>
    </row>
    <row r="9884" spans="30:32" x14ac:dyDescent="0.25">
      <c r="AD9884" s="7" t="str">
        <f>IFERROR(VLOOKUP(J9884,'Chuyển Mã'!$B$3:$C$9,2,0),"")</f>
        <v/>
      </c>
      <c r="AE9884" s="7">
        <f t="shared" si="999"/>
        <v>0</v>
      </c>
      <c r="AF9884" s="7">
        <f t="shared" si="1000"/>
        <v>0</v>
      </c>
    </row>
    <row r="9885" spans="30:32" x14ac:dyDescent="0.25">
      <c r="AD9885" s="7" t="str">
        <f>IFERROR(VLOOKUP(J9885,'Chuyển Mã'!$B$3:$C$9,2,0),"")</f>
        <v/>
      </c>
      <c r="AE9885" s="7">
        <f t="shared" si="999"/>
        <v>0</v>
      </c>
      <c r="AF9885" s="7">
        <f t="shared" si="1000"/>
        <v>0</v>
      </c>
    </row>
    <row r="9886" spans="30:32" x14ac:dyDescent="0.25">
      <c r="AD9886" s="7" t="str">
        <f>IFERROR(VLOOKUP(J9886,'Chuyển Mã'!$B$3:$C$9,2,0),"")</f>
        <v/>
      </c>
      <c r="AE9886" s="7">
        <f t="shared" si="999"/>
        <v>0</v>
      </c>
      <c r="AF9886" s="7">
        <f t="shared" si="1000"/>
        <v>0</v>
      </c>
    </row>
    <row r="9887" spans="30:32" x14ac:dyDescent="0.25">
      <c r="AD9887" s="7" t="str">
        <f>IFERROR(VLOOKUP(J9887,'Chuyển Mã'!$B$3:$C$9,2,0),"")</f>
        <v/>
      </c>
      <c r="AE9887" s="7">
        <f t="shared" si="999"/>
        <v>0</v>
      </c>
      <c r="AF9887" s="7">
        <f t="shared" si="1000"/>
        <v>0</v>
      </c>
    </row>
    <row r="9888" spans="30:32" x14ac:dyDescent="0.25">
      <c r="AD9888" s="7" t="str">
        <f>IFERROR(VLOOKUP(J9888,'Chuyển Mã'!$B$3:$C$9,2,0),"")</f>
        <v/>
      </c>
      <c r="AE9888" s="7">
        <f t="shared" si="999"/>
        <v>0</v>
      </c>
      <c r="AF9888" s="7">
        <f t="shared" si="1000"/>
        <v>0</v>
      </c>
    </row>
    <row r="9889" spans="30:32" x14ac:dyDescent="0.25">
      <c r="AD9889" s="7" t="str">
        <f>IFERROR(VLOOKUP(J9889,'Chuyển Mã'!$B$3:$C$9,2,0),"")</f>
        <v/>
      </c>
      <c r="AE9889" s="7">
        <f t="shared" si="999"/>
        <v>0</v>
      </c>
      <c r="AF9889" s="7">
        <f t="shared" si="1000"/>
        <v>0</v>
      </c>
    </row>
    <row r="9890" spans="30:32" x14ac:dyDescent="0.25">
      <c r="AD9890" s="7" t="str">
        <f>IFERROR(VLOOKUP(J9890,'Chuyển Mã'!$B$3:$C$9,2,0),"")</f>
        <v/>
      </c>
      <c r="AE9890" s="7">
        <f t="shared" si="999"/>
        <v>0</v>
      </c>
      <c r="AF9890" s="7">
        <f t="shared" si="1000"/>
        <v>0</v>
      </c>
    </row>
    <row r="9891" spans="30:32" x14ac:dyDescent="0.25">
      <c r="AD9891" s="7" t="str">
        <f>IFERROR(VLOOKUP(J9891,'Chuyển Mã'!$B$3:$C$9,2,0),"")</f>
        <v/>
      </c>
      <c r="AE9891" s="7">
        <f t="shared" si="999"/>
        <v>0</v>
      </c>
      <c r="AF9891" s="7">
        <f t="shared" si="1000"/>
        <v>0</v>
      </c>
    </row>
    <row r="9892" spans="30:32" x14ac:dyDescent="0.25">
      <c r="AD9892" s="7" t="str">
        <f>IFERROR(VLOOKUP(J9892,'Chuyển Mã'!$B$3:$C$9,2,0),"")</f>
        <v/>
      </c>
      <c r="AE9892" s="7">
        <f t="shared" si="999"/>
        <v>0</v>
      </c>
      <c r="AF9892" s="7">
        <f t="shared" si="1000"/>
        <v>0</v>
      </c>
    </row>
    <row r="9893" spans="30:32" x14ac:dyDescent="0.25">
      <c r="AD9893" s="7" t="str">
        <f>IFERROR(VLOOKUP(J9893,'Chuyển Mã'!$B$3:$C$9,2,0),"")</f>
        <v/>
      </c>
      <c r="AE9893" s="7">
        <f t="shared" si="999"/>
        <v>0</v>
      </c>
      <c r="AF9893" s="7">
        <f t="shared" si="1000"/>
        <v>0</v>
      </c>
    </row>
    <row r="9894" spans="30:32" x14ac:dyDescent="0.25">
      <c r="AD9894" s="7" t="str">
        <f>IFERROR(VLOOKUP(J9894,'Chuyển Mã'!$B$3:$C$9,2,0),"")</f>
        <v/>
      </c>
      <c r="AE9894" s="7">
        <f t="shared" si="999"/>
        <v>0</v>
      </c>
      <c r="AF9894" s="7">
        <f t="shared" si="1000"/>
        <v>0</v>
      </c>
    </row>
    <row r="9895" spans="30:32" x14ac:dyDescent="0.25">
      <c r="AD9895" s="7" t="str">
        <f>IFERROR(VLOOKUP(J9895,'Chuyển Mã'!$B$3:$C$9,2,0),"")</f>
        <v/>
      </c>
      <c r="AE9895" s="7">
        <f t="shared" si="999"/>
        <v>0</v>
      </c>
      <c r="AF9895" s="7">
        <f t="shared" si="1000"/>
        <v>0</v>
      </c>
    </row>
    <row r="9896" spans="30:32" x14ac:dyDescent="0.25">
      <c r="AD9896" s="7" t="str">
        <f>IFERROR(VLOOKUP(J9896,'Chuyển Mã'!$B$3:$C$9,2,0),"")</f>
        <v/>
      </c>
      <c r="AE9896" s="7">
        <f t="shared" si="999"/>
        <v>0</v>
      </c>
      <c r="AF9896" s="7">
        <f t="shared" si="1000"/>
        <v>0</v>
      </c>
    </row>
    <row r="9897" spans="30:32" x14ac:dyDescent="0.25">
      <c r="AD9897" s="7" t="str">
        <f>IFERROR(VLOOKUP(J9897,'Chuyển Mã'!$B$3:$C$9,2,0),"")</f>
        <v/>
      </c>
      <c r="AE9897" s="7">
        <f t="shared" si="999"/>
        <v>0</v>
      </c>
      <c r="AF9897" s="7">
        <f t="shared" si="1000"/>
        <v>0</v>
      </c>
    </row>
    <row r="9898" spans="30:32" x14ac:dyDescent="0.25">
      <c r="AD9898" s="7" t="str">
        <f>IFERROR(VLOOKUP(J9898,'Chuyển Mã'!$B$3:$C$9,2,0),"")</f>
        <v/>
      </c>
      <c r="AE9898" s="7">
        <f t="shared" si="999"/>
        <v>0</v>
      </c>
      <c r="AF9898" s="7">
        <f t="shared" si="1000"/>
        <v>0</v>
      </c>
    </row>
    <row r="9899" spans="30:32" x14ac:dyDescent="0.25">
      <c r="AD9899" s="7" t="str">
        <f>IFERROR(VLOOKUP(J9899,'Chuyển Mã'!$B$3:$C$9,2,0),"")</f>
        <v/>
      </c>
      <c r="AE9899" s="7">
        <f t="shared" si="999"/>
        <v>0</v>
      </c>
      <c r="AF9899" s="7">
        <f t="shared" si="1000"/>
        <v>0</v>
      </c>
    </row>
    <row r="9900" spans="30:32" x14ac:dyDescent="0.25">
      <c r="AD9900" s="7" t="str">
        <f>IFERROR(VLOOKUP(J9900,'Chuyển Mã'!$B$3:$C$9,2,0),"")</f>
        <v/>
      </c>
      <c r="AE9900" s="7">
        <f t="shared" si="999"/>
        <v>0</v>
      </c>
      <c r="AF9900" s="7">
        <f t="shared" si="1000"/>
        <v>0</v>
      </c>
    </row>
    <row r="9901" spans="30:32" x14ac:dyDescent="0.25">
      <c r="AD9901" s="7" t="str">
        <f>IFERROR(VLOOKUP(J9901,'Chuyển Mã'!$B$3:$C$9,2,0),"")</f>
        <v/>
      </c>
      <c r="AE9901" s="7">
        <f t="shared" si="999"/>
        <v>0</v>
      </c>
      <c r="AF9901" s="7">
        <f t="shared" si="1000"/>
        <v>0</v>
      </c>
    </row>
    <row r="9902" spans="30:32" x14ac:dyDescent="0.25">
      <c r="AD9902" s="7" t="str">
        <f>IFERROR(VLOOKUP(J9902,'Chuyển Mã'!$B$3:$C$9,2,0),"")</f>
        <v/>
      </c>
      <c r="AE9902" s="7">
        <f t="shared" si="999"/>
        <v>0</v>
      </c>
      <c r="AF9902" s="7">
        <f t="shared" si="1000"/>
        <v>0</v>
      </c>
    </row>
    <row r="9903" spans="30:32" x14ac:dyDescent="0.25">
      <c r="AD9903" s="7" t="str">
        <f>IFERROR(VLOOKUP(J9903,'Chuyển Mã'!$B$3:$C$9,2,0),"")</f>
        <v/>
      </c>
      <c r="AE9903" s="7">
        <f t="shared" si="999"/>
        <v>0</v>
      </c>
      <c r="AF9903" s="7">
        <f t="shared" si="1000"/>
        <v>0</v>
      </c>
    </row>
    <row r="9904" spans="30:32" x14ac:dyDescent="0.25">
      <c r="AD9904" s="7" t="str">
        <f>IFERROR(VLOOKUP(J9904,'Chuyển Mã'!$B$3:$C$9,2,0),"")</f>
        <v/>
      </c>
      <c r="AE9904" s="7">
        <f t="shared" si="999"/>
        <v>0</v>
      </c>
      <c r="AF9904" s="7">
        <f t="shared" si="1000"/>
        <v>0</v>
      </c>
    </row>
    <row r="9905" spans="30:32" x14ac:dyDescent="0.25">
      <c r="AD9905" s="7" t="str">
        <f>IFERROR(VLOOKUP(J9905,'Chuyển Mã'!$B$3:$C$9,2,0),"")</f>
        <v/>
      </c>
      <c r="AE9905" s="7">
        <f t="shared" si="999"/>
        <v>0</v>
      </c>
      <c r="AF9905" s="7">
        <f t="shared" si="1000"/>
        <v>0</v>
      </c>
    </row>
    <row r="9906" spans="30:32" x14ac:dyDescent="0.25">
      <c r="AD9906" s="7" t="str">
        <f>IFERROR(VLOOKUP(J9906,'Chuyển Mã'!$B$3:$C$9,2,0),"")</f>
        <v/>
      </c>
      <c r="AE9906" s="7">
        <f t="shared" si="999"/>
        <v>0</v>
      </c>
      <c r="AF9906" s="7">
        <f t="shared" si="1000"/>
        <v>0</v>
      </c>
    </row>
    <row r="9907" spans="30:32" x14ac:dyDescent="0.25">
      <c r="AD9907" s="7" t="str">
        <f>IFERROR(VLOOKUP(J9907,'Chuyển Mã'!$B$3:$C$9,2,0),"")</f>
        <v/>
      </c>
      <c r="AE9907" s="7">
        <f t="shared" si="999"/>
        <v>0</v>
      </c>
      <c r="AF9907" s="7">
        <f t="shared" si="1000"/>
        <v>0</v>
      </c>
    </row>
    <row r="9908" spans="30:32" x14ac:dyDescent="0.25">
      <c r="AD9908" s="7" t="str">
        <f>IFERROR(VLOOKUP(J9908,'Chuyển Mã'!$B$3:$C$9,2,0),"")</f>
        <v/>
      </c>
      <c r="AE9908" s="7">
        <f t="shared" si="999"/>
        <v>0</v>
      </c>
      <c r="AF9908" s="7">
        <f t="shared" si="1000"/>
        <v>0</v>
      </c>
    </row>
    <row r="9909" spans="30:32" x14ac:dyDescent="0.25">
      <c r="AD9909" s="7" t="str">
        <f>IFERROR(VLOOKUP(J9909,'Chuyển Mã'!$B$3:$C$9,2,0),"")</f>
        <v/>
      </c>
      <c r="AE9909" s="7">
        <f t="shared" si="999"/>
        <v>0</v>
      </c>
      <c r="AF9909" s="7">
        <f t="shared" si="1000"/>
        <v>0</v>
      </c>
    </row>
    <row r="9910" spans="30:32" x14ac:dyDescent="0.25">
      <c r="AD9910" s="7" t="str">
        <f>IFERROR(VLOOKUP(J9910,'Chuyển Mã'!$B$3:$C$9,2,0),"")</f>
        <v/>
      </c>
      <c r="AE9910" s="7">
        <f t="shared" si="999"/>
        <v>0</v>
      </c>
      <c r="AF9910" s="7">
        <f t="shared" si="1000"/>
        <v>0</v>
      </c>
    </row>
    <row r="9911" spans="30:32" x14ac:dyDescent="0.25">
      <c r="AD9911" s="7" t="str">
        <f>IFERROR(VLOOKUP(J9911,'Chuyển Mã'!$B$3:$C$9,2,0),"")</f>
        <v/>
      </c>
      <c r="AE9911" s="7">
        <f t="shared" si="999"/>
        <v>0</v>
      </c>
      <c r="AF9911" s="7">
        <f t="shared" si="1000"/>
        <v>0</v>
      </c>
    </row>
    <row r="9912" spans="30:32" x14ac:dyDescent="0.25">
      <c r="AD9912" s="7" t="str">
        <f>IFERROR(VLOOKUP(J9912,'Chuyển Mã'!$B$3:$C$9,2,0),"")</f>
        <v/>
      </c>
      <c r="AE9912" s="7">
        <f t="shared" si="999"/>
        <v>0</v>
      </c>
      <c r="AF9912" s="7">
        <f t="shared" si="1000"/>
        <v>0</v>
      </c>
    </row>
    <row r="9913" spans="30:32" x14ac:dyDescent="0.25">
      <c r="AD9913" s="7" t="str">
        <f>IFERROR(VLOOKUP(J9913,'Chuyển Mã'!$B$3:$C$9,2,0),"")</f>
        <v/>
      </c>
      <c r="AE9913" s="7">
        <f t="shared" si="999"/>
        <v>0</v>
      </c>
      <c r="AF9913" s="7">
        <f t="shared" si="1000"/>
        <v>0</v>
      </c>
    </row>
    <row r="9914" spans="30:32" x14ac:dyDescent="0.25">
      <c r="AD9914" s="7" t="str">
        <f>IFERROR(VLOOKUP(J9914,'Chuyển Mã'!$B$3:$C$9,2,0),"")</f>
        <v/>
      </c>
      <c r="AE9914" s="7">
        <f t="shared" si="999"/>
        <v>0</v>
      </c>
      <c r="AF9914" s="7">
        <f t="shared" si="1000"/>
        <v>0</v>
      </c>
    </row>
    <row r="9915" spans="30:32" x14ac:dyDescent="0.25">
      <c r="AD9915" s="7" t="str">
        <f>IFERROR(VLOOKUP(J9915,'Chuyển Mã'!$B$3:$C$9,2,0),"")</f>
        <v/>
      </c>
      <c r="AE9915" s="7">
        <f t="shared" si="999"/>
        <v>0</v>
      </c>
      <c r="AF9915" s="7">
        <f t="shared" si="1000"/>
        <v>0</v>
      </c>
    </row>
    <row r="9916" spans="30:32" x14ac:dyDescent="0.25">
      <c r="AD9916" s="7" t="str">
        <f>IFERROR(VLOOKUP(J9916,'Chuyển Mã'!$B$3:$C$9,2,0),"")</f>
        <v/>
      </c>
      <c r="AE9916" s="7">
        <f t="shared" si="999"/>
        <v>0</v>
      </c>
      <c r="AF9916" s="7">
        <f t="shared" si="1000"/>
        <v>0</v>
      </c>
    </row>
    <row r="9917" spans="30:32" x14ac:dyDescent="0.25">
      <c r="AD9917" s="7" t="str">
        <f>IFERROR(VLOOKUP(J9917,'Chuyển Mã'!$B$3:$C$9,2,0),"")</f>
        <v/>
      </c>
      <c r="AE9917" s="7">
        <f t="shared" si="999"/>
        <v>0</v>
      </c>
      <c r="AF9917" s="7">
        <f t="shared" si="1000"/>
        <v>0</v>
      </c>
    </row>
    <row r="9918" spans="30:32" x14ac:dyDescent="0.25">
      <c r="AD9918" s="7" t="str">
        <f>IFERROR(VLOOKUP(J9918,'Chuyển Mã'!$B$3:$C$9,2,0),"")</f>
        <v/>
      </c>
      <c r="AE9918" s="7">
        <f t="shared" si="999"/>
        <v>0</v>
      </c>
      <c r="AF9918" s="7">
        <f t="shared" si="1000"/>
        <v>0</v>
      </c>
    </row>
    <row r="9919" spans="30:32" x14ac:dyDescent="0.25">
      <c r="AD9919" s="7" t="str">
        <f>IFERROR(VLOOKUP(J9919,'Chuyển Mã'!$B$3:$C$9,2,0),"")</f>
        <v/>
      </c>
      <c r="AE9919" s="7">
        <f t="shared" si="999"/>
        <v>0</v>
      </c>
      <c r="AF9919" s="7">
        <f t="shared" si="1000"/>
        <v>0</v>
      </c>
    </row>
    <row r="9920" spans="30:32" x14ac:dyDescent="0.25">
      <c r="AD9920" s="7" t="str">
        <f>IFERROR(VLOOKUP(J9920,'Chuyển Mã'!$B$3:$C$9,2,0),"")</f>
        <v/>
      </c>
      <c r="AE9920" s="7">
        <f t="shared" si="999"/>
        <v>0</v>
      </c>
      <c r="AF9920" s="7">
        <f t="shared" si="1000"/>
        <v>0</v>
      </c>
    </row>
    <row r="9921" spans="30:32" x14ac:dyDescent="0.25">
      <c r="AD9921" s="7" t="str">
        <f>IFERROR(VLOOKUP(J9921,'Chuyển Mã'!$B$3:$C$9,2,0),"")</f>
        <v/>
      </c>
      <c r="AE9921" s="7">
        <f t="shared" si="999"/>
        <v>0</v>
      </c>
      <c r="AF9921" s="7">
        <f t="shared" si="1000"/>
        <v>0</v>
      </c>
    </row>
    <row r="9922" spans="30:32" x14ac:dyDescent="0.25">
      <c r="AD9922" s="7" t="str">
        <f>IFERROR(VLOOKUP(J9922,'Chuyển Mã'!$B$3:$C$9,2,0),"")</f>
        <v/>
      </c>
      <c r="AE9922" s="7">
        <f t="shared" si="999"/>
        <v>0</v>
      </c>
      <c r="AF9922" s="7">
        <f t="shared" si="1000"/>
        <v>0</v>
      </c>
    </row>
    <row r="9923" spans="30:32" x14ac:dyDescent="0.25">
      <c r="AD9923" s="7" t="str">
        <f>IFERROR(VLOOKUP(J9923,'Chuyển Mã'!$B$3:$C$9,2,0),"")</f>
        <v/>
      </c>
      <c r="AE9923" s="7">
        <f t="shared" ref="AE9923:AE9986" si="1001">IFERROR(L9923,"")</f>
        <v>0</v>
      </c>
      <c r="AF9923" s="7">
        <f t="shared" ref="AF9923:AF9986" si="1002">R9923</f>
        <v>0</v>
      </c>
    </row>
    <row r="9924" spans="30:32" x14ac:dyDescent="0.25">
      <c r="AD9924" s="7" t="str">
        <f>IFERROR(VLOOKUP(J9924,'Chuyển Mã'!$B$3:$C$9,2,0),"")</f>
        <v/>
      </c>
      <c r="AE9924" s="7">
        <f t="shared" si="1001"/>
        <v>0</v>
      </c>
      <c r="AF9924" s="7">
        <f t="shared" si="1002"/>
        <v>0</v>
      </c>
    </row>
    <row r="9925" spans="30:32" x14ac:dyDescent="0.25">
      <c r="AD9925" s="7" t="str">
        <f>IFERROR(VLOOKUP(J9925,'Chuyển Mã'!$B$3:$C$9,2,0),"")</f>
        <v/>
      </c>
      <c r="AE9925" s="7">
        <f t="shared" si="1001"/>
        <v>0</v>
      </c>
      <c r="AF9925" s="7">
        <f t="shared" si="1002"/>
        <v>0</v>
      </c>
    </row>
    <row r="9926" spans="30:32" x14ac:dyDescent="0.25">
      <c r="AD9926" s="7" t="str">
        <f>IFERROR(VLOOKUP(J9926,'Chuyển Mã'!$B$3:$C$9,2,0),"")</f>
        <v/>
      </c>
      <c r="AE9926" s="7">
        <f t="shared" si="1001"/>
        <v>0</v>
      </c>
      <c r="AF9926" s="7">
        <f t="shared" si="1002"/>
        <v>0</v>
      </c>
    </row>
    <row r="9927" spans="30:32" x14ac:dyDescent="0.25">
      <c r="AD9927" s="7" t="str">
        <f>IFERROR(VLOOKUP(J9927,'Chuyển Mã'!$B$3:$C$9,2,0),"")</f>
        <v/>
      </c>
      <c r="AE9927" s="7">
        <f t="shared" si="1001"/>
        <v>0</v>
      </c>
      <c r="AF9927" s="7">
        <f t="shared" si="1002"/>
        <v>0</v>
      </c>
    </row>
    <row r="9928" spans="30:32" x14ac:dyDescent="0.25">
      <c r="AD9928" s="7" t="str">
        <f>IFERROR(VLOOKUP(J9928,'Chuyển Mã'!$B$3:$C$9,2,0),"")</f>
        <v/>
      </c>
      <c r="AE9928" s="7">
        <f t="shared" si="1001"/>
        <v>0</v>
      </c>
      <c r="AF9928" s="7">
        <f t="shared" si="1002"/>
        <v>0</v>
      </c>
    </row>
    <row r="9929" spans="30:32" x14ac:dyDescent="0.25">
      <c r="AD9929" s="7" t="str">
        <f>IFERROR(VLOOKUP(J9929,'Chuyển Mã'!$B$3:$C$9,2,0),"")</f>
        <v/>
      </c>
      <c r="AE9929" s="7">
        <f t="shared" si="1001"/>
        <v>0</v>
      </c>
      <c r="AF9929" s="7">
        <f t="shared" si="1002"/>
        <v>0</v>
      </c>
    </row>
    <row r="9930" spans="30:32" x14ac:dyDescent="0.25">
      <c r="AD9930" s="7" t="str">
        <f>IFERROR(VLOOKUP(J9930,'Chuyển Mã'!$B$3:$C$9,2,0),"")</f>
        <v/>
      </c>
      <c r="AE9930" s="7">
        <f t="shared" si="1001"/>
        <v>0</v>
      </c>
      <c r="AF9930" s="7">
        <f t="shared" si="1002"/>
        <v>0</v>
      </c>
    </row>
    <row r="9931" spans="30:32" x14ac:dyDescent="0.25">
      <c r="AD9931" s="7" t="str">
        <f>IFERROR(VLOOKUP(J9931,'Chuyển Mã'!$B$3:$C$9,2,0),"")</f>
        <v/>
      </c>
      <c r="AE9931" s="7">
        <f t="shared" si="1001"/>
        <v>0</v>
      </c>
      <c r="AF9931" s="7">
        <f t="shared" si="1002"/>
        <v>0</v>
      </c>
    </row>
    <row r="9932" spans="30:32" x14ac:dyDescent="0.25">
      <c r="AD9932" s="7" t="str">
        <f>IFERROR(VLOOKUP(J9932,'Chuyển Mã'!$B$3:$C$9,2,0),"")</f>
        <v/>
      </c>
      <c r="AE9932" s="7">
        <f t="shared" si="1001"/>
        <v>0</v>
      </c>
      <c r="AF9932" s="7">
        <f t="shared" si="1002"/>
        <v>0</v>
      </c>
    </row>
    <row r="9933" spans="30:32" x14ac:dyDescent="0.25">
      <c r="AD9933" s="7" t="str">
        <f>IFERROR(VLOOKUP(J9933,'Chuyển Mã'!$B$3:$C$9,2,0),"")</f>
        <v/>
      </c>
      <c r="AE9933" s="7">
        <f t="shared" si="1001"/>
        <v>0</v>
      </c>
      <c r="AF9933" s="7">
        <f t="shared" si="1002"/>
        <v>0</v>
      </c>
    </row>
    <row r="9934" spans="30:32" x14ac:dyDescent="0.25">
      <c r="AD9934" s="7" t="str">
        <f>IFERROR(VLOOKUP(J9934,'Chuyển Mã'!$B$3:$C$9,2,0),"")</f>
        <v/>
      </c>
      <c r="AE9934" s="7">
        <f t="shared" si="1001"/>
        <v>0</v>
      </c>
      <c r="AF9934" s="7">
        <f t="shared" si="1002"/>
        <v>0</v>
      </c>
    </row>
    <row r="9935" spans="30:32" x14ac:dyDescent="0.25">
      <c r="AD9935" s="7" t="str">
        <f>IFERROR(VLOOKUP(J9935,'Chuyển Mã'!$B$3:$C$9,2,0),"")</f>
        <v/>
      </c>
      <c r="AE9935" s="7">
        <f t="shared" si="1001"/>
        <v>0</v>
      </c>
      <c r="AF9935" s="7">
        <f t="shared" si="1002"/>
        <v>0</v>
      </c>
    </row>
    <row r="9936" spans="30:32" x14ac:dyDescent="0.25">
      <c r="AD9936" s="7" t="str">
        <f>IFERROR(VLOOKUP(J9936,'Chuyển Mã'!$B$3:$C$9,2,0),"")</f>
        <v/>
      </c>
      <c r="AE9936" s="7">
        <f t="shared" si="1001"/>
        <v>0</v>
      </c>
      <c r="AF9936" s="7">
        <f t="shared" si="1002"/>
        <v>0</v>
      </c>
    </row>
    <row r="9937" spans="30:32" x14ac:dyDescent="0.25">
      <c r="AD9937" s="7" t="str">
        <f>IFERROR(VLOOKUP(J9937,'Chuyển Mã'!$B$3:$C$9,2,0),"")</f>
        <v/>
      </c>
      <c r="AE9937" s="7">
        <f t="shared" si="1001"/>
        <v>0</v>
      </c>
      <c r="AF9937" s="7">
        <f t="shared" si="1002"/>
        <v>0</v>
      </c>
    </row>
    <row r="9938" spans="30:32" x14ac:dyDescent="0.25">
      <c r="AD9938" s="7" t="str">
        <f>IFERROR(VLOOKUP(J9938,'Chuyển Mã'!$B$3:$C$9,2,0),"")</f>
        <v/>
      </c>
      <c r="AE9938" s="7">
        <f t="shared" si="1001"/>
        <v>0</v>
      </c>
      <c r="AF9938" s="7">
        <f t="shared" si="1002"/>
        <v>0</v>
      </c>
    </row>
    <row r="9939" spans="30:32" x14ac:dyDescent="0.25">
      <c r="AD9939" s="7" t="str">
        <f>IFERROR(VLOOKUP(J9939,'Chuyển Mã'!$B$3:$C$9,2,0),"")</f>
        <v/>
      </c>
      <c r="AE9939" s="7">
        <f t="shared" si="1001"/>
        <v>0</v>
      </c>
      <c r="AF9939" s="7">
        <f t="shared" si="1002"/>
        <v>0</v>
      </c>
    </row>
    <row r="9940" spans="30:32" x14ac:dyDescent="0.25">
      <c r="AD9940" s="7" t="str">
        <f>IFERROR(VLOOKUP(J9940,'Chuyển Mã'!$B$3:$C$9,2,0),"")</f>
        <v/>
      </c>
      <c r="AE9940" s="7">
        <f t="shared" si="1001"/>
        <v>0</v>
      </c>
      <c r="AF9940" s="7">
        <f t="shared" si="1002"/>
        <v>0</v>
      </c>
    </row>
    <row r="9941" spans="30:32" x14ac:dyDescent="0.25">
      <c r="AD9941" s="7" t="str">
        <f>IFERROR(VLOOKUP(J9941,'Chuyển Mã'!$B$3:$C$9,2,0),"")</f>
        <v/>
      </c>
      <c r="AE9941" s="7">
        <f t="shared" si="1001"/>
        <v>0</v>
      </c>
      <c r="AF9941" s="7">
        <f t="shared" si="1002"/>
        <v>0</v>
      </c>
    </row>
    <row r="9942" spans="30:32" x14ac:dyDescent="0.25">
      <c r="AD9942" s="7" t="str">
        <f>IFERROR(VLOOKUP(J9942,'Chuyển Mã'!$B$3:$C$9,2,0),"")</f>
        <v/>
      </c>
      <c r="AE9942" s="7">
        <f t="shared" si="1001"/>
        <v>0</v>
      </c>
      <c r="AF9942" s="7">
        <f t="shared" si="1002"/>
        <v>0</v>
      </c>
    </row>
    <row r="9943" spans="30:32" x14ac:dyDescent="0.25">
      <c r="AD9943" s="7" t="str">
        <f>IFERROR(VLOOKUP(J9943,'Chuyển Mã'!$B$3:$C$9,2,0),"")</f>
        <v/>
      </c>
      <c r="AE9943" s="7">
        <f t="shared" si="1001"/>
        <v>0</v>
      </c>
      <c r="AF9943" s="7">
        <f t="shared" si="1002"/>
        <v>0</v>
      </c>
    </row>
    <row r="9944" spans="30:32" x14ac:dyDescent="0.25">
      <c r="AD9944" s="7" t="str">
        <f>IFERROR(VLOOKUP(J9944,'Chuyển Mã'!$B$3:$C$9,2,0),"")</f>
        <v/>
      </c>
      <c r="AE9944" s="7">
        <f t="shared" si="1001"/>
        <v>0</v>
      </c>
      <c r="AF9944" s="7">
        <f t="shared" si="1002"/>
        <v>0</v>
      </c>
    </row>
    <row r="9945" spans="30:32" x14ac:dyDescent="0.25">
      <c r="AD9945" s="7" t="str">
        <f>IFERROR(VLOOKUP(J9945,'Chuyển Mã'!$B$3:$C$9,2,0),"")</f>
        <v/>
      </c>
      <c r="AE9945" s="7">
        <f t="shared" si="1001"/>
        <v>0</v>
      </c>
      <c r="AF9945" s="7">
        <f t="shared" si="1002"/>
        <v>0</v>
      </c>
    </row>
    <row r="9946" spans="30:32" x14ac:dyDescent="0.25">
      <c r="AD9946" s="7" t="str">
        <f>IFERROR(VLOOKUP(J9946,'Chuyển Mã'!$B$3:$C$9,2,0),"")</f>
        <v/>
      </c>
      <c r="AE9946" s="7">
        <f t="shared" si="1001"/>
        <v>0</v>
      </c>
      <c r="AF9946" s="7">
        <f t="shared" si="1002"/>
        <v>0</v>
      </c>
    </row>
    <row r="9947" spans="30:32" x14ac:dyDescent="0.25">
      <c r="AD9947" s="7" t="str">
        <f>IFERROR(VLOOKUP(J9947,'Chuyển Mã'!$B$3:$C$9,2,0),"")</f>
        <v/>
      </c>
      <c r="AE9947" s="7">
        <f t="shared" si="1001"/>
        <v>0</v>
      </c>
      <c r="AF9947" s="7">
        <f t="shared" si="1002"/>
        <v>0</v>
      </c>
    </row>
    <row r="9948" spans="30:32" x14ac:dyDescent="0.25">
      <c r="AD9948" s="7" t="str">
        <f>IFERROR(VLOOKUP(J9948,'Chuyển Mã'!$B$3:$C$9,2,0),"")</f>
        <v/>
      </c>
      <c r="AE9948" s="7">
        <f t="shared" si="1001"/>
        <v>0</v>
      </c>
      <c r="AF9948" s="7">
        <f t="shared" si="1002"/>
        <v>0</v>
      </c>
    </row>
    <row r="9949" spans="30:32" x14ac:dyDescent="0.25">
      <c r="AD9949" s="7" t="str">
        <f>IFERROR(VLOOKUP(J9949,'Chuyển Mã'!$B$3:$C$9,2,0),"")</f>
        <v/>
      </c>
      <c r="AE9949" s="7">
        <f t="shared" si="1001"/>
        <v>0</v>
      </c>
      <c r="AF9949" s="7">
        <f t="shared" si="1002"/>
        <v>0</v>
      </c>
    </row>
    <row r="9950" spans="30:32" x14ac:dyDescent="0.25">
      <c r="AD9950" s="7" t="str">
        <f>IFERROR(VLOOKUP(J9950,'Chuyển Mã'!$B$3:$C$9,2,0),"")</f>
        <v/>
      </c>
      <c r="AE9950" s="7">
        <f t="shared" si="1001"/>
        <v>0</v>
      </c>
      <c r="AF9950" s="7">
        <f t="shared" si="1002"/>
        <v>0</v>
      </c>
    </row>
    <row r="9951" spans="30:32" x14ac:dyDescent="0.25">
      <c r="AD9951" s="7" t="str">
        <f>IFERROR(VLOOKUP(J9951,'Chuyển Mã'!$B$3:$C$9,2,0),"")</f>
        <v/>
      </c>
      <c r="AE9951" s="7">
        <f t="shared" si="1001"/>
        <v>0</v>
      </c>
      <c r="AF9951" s="7">
        <f t="shared" si="1002"/>
        <v>0</v>
      </c>
    </row>
    <row r="9952" spans="30:32" x14ac:dyDescent="0.25">
      <c r="AD9952" s="7" t="str">
        <f>IFERROR(VLOOKUP(J9952,'Chuyển Mã'!$B$3:$C$9,2,0),"")</f>
        <v/>
      </c>
      <c r="AE9952" s="7">
        <f t="shared" si="1001"/>
        <v>0</v>
      </c>
      <c r="AF9952" s="7">
        <f t="shared" si="1002"/>
        <v>0</v>
      </c>
    </row>
    <row r="9953" spans="30:32" x14ac:dyDescent="0.25">
      <c r="AD9953" s="7" t="str">
        <f>IFERROR(VLOOKUP(J9953,'Chuyển Mã'!$B$3:$C$9,2,0),"")</f>
        <v/>
      </c>
      <c r="AE9953" s="7">
        <f t="shared" si="1001"/>
        <v>0</v>
      </c>
      <c r="AF9953" s="7">
        <f t="shared" si="1002"/>
        <v>0</v>
      </c>
    </row>
    <row r="9954" spans="30:32" x14ac:dyDescent="0.25">
      <c r="AD9954" s="7" t="str">
        <f>IFERROR(VLOOKUP(J9954,'Chuyển Mã'!$B$3:$C$9,2,0),"")</f>
        <v/>
      </c>
      <c r="AE9954" s="7">
        <f t="shared" si="1001"/>
        <v>0</v>
      </c>
      <c r="AF9954" s="7">
        <f t="shared" si="1002"/>
        <v>0</v>
      </c>
    </row>
    <row r="9955" spans="30:32" x14ac:dyDescent="0.25">
      <c r="AD9955" s="7" t="str">
        <f>IFERROR(VLOOKUP(J9955,'Chuyển Mã'!$B$3:$C$9,2,0),"")</f>
        <v/>
      </c>
      <c r="AE9955" s="7">
        <f t="shared" si="1001"/>
        <v>0</v>
      </c>
      <c r="AF9955" s="7">
        <f t="shared" si="1002"/>
        <v>0</v>
      </c>
    </row>
    <row r="9956" spans="30:32" x14ac:dyDescent="0.25">
      <c r="AD9956" s="7" t="str">
        <f>IFERROR(VLOOKUP(J9956,'Chuyển Mã'!$B$3:$C$9,2,0),"")</f>
        <v/>
      </c>
      <c r="AE9956" s="7">
        <f t="shared" si="1001"/>
        <v>0</v>
      </c>
      <c r="AF9956" s="7">
        <f t="shared" si="1002"/>
        <v>0</v>
      </c>
    </row>
    <row r="9957" spans="30:32" x14ac:dyDescent="0.25">
      <c r="AD9957" s="7" t="str">
        <f>IFERROR(VLOOKUP(J9957,'Chuyển Mã'!$B$3:$C$9,2,0),"")</f>
        <v/>
      </c>
      <c r="AE9957" s="7">
        <f t="shared" si="1001"/>
        <v>0</v>
      </c>
      <c r="AF9957" s="7">
        <f t="shared" si="1002"/>
        <v>0</v>
      </c>
    </row>
    <row r="9958" spans="30:32" x14ac:dyDescent="0.25">
      <c r="AD9958" s="7" t="str">
        <f>IFERROR(VLOOKUP(J9958,'Chuyển Mã'!$B$3:$C$9,2,0),"")</f>
        <v/>
      </c>
      <c r="AE9958" s="7">
        <f t="shared" si="1001"/>
        <v>0</v>
      </c>
      <c r="AF9958" s="7">
        <f t="shared" si="1002"/>
        <v>0</v>
      </c>
    </row>
    <row r="9959" spans="30:32" x14ac:dyDescent="0.25">
      <c r="AD9959" s="7" t="str">
        <f>IFERROR(VLOOKUP(J9959,'Chuyển Mã'!$B$3:$C$9,2,0),"")</f>
        <v/>
      </c>
      <c r="AE9959" s="7">
        <f t="shared" si="1001"/>
        <v>0</v>
      </c>
      <c r="AF9959" s="7">
        <f t="shared" si="1002"/>
        <v>0</v>
      </c>
    </row>
    <row r="9960" spans="30:32" x14ac:dyDescent="0.25">
      <c r="AD9960" s="7" t="str">
        <f>IFERROR(VLOOKUP(J9960,'Chuyển Mã'!$B$3:$C$9,2,0),"")</f>
        <v/>
      </c>
      <c r="AE9960" s="7">
        <f t="shared" si="1001"/>
        <v>0</v>
      </c>
      <c r="AF9960" s="7">
        <f t="shared" si="1002"/>
        <v>0</v>
      </c>
    </row>
    <row r="9961" spans="30:32" x14ac:dyDescent="0.25">
      <c r="AD9961" s="7" t="str">
        <f>IFERROR(VLOOKUP(J9961,'Chuyển Mã'!$B$3:$C$9,2,0),"")</f>
        <v/>
      </c>
      <c r="AE9961" s="7">
        <f t="shared" si="1001"/>
        <v>0</v>
      </c>
      <c r="AF9961" s="7">
        <f t="shared" si="1002"/>
        <v>0</v>
      </c>
    </row>
    <row r="9962" spans="30:32" x14ac:dyDescent="0.25">
      <c r="AD9962" s="7" t="str">
        <f>IFERROR(VLOOKUP(J9962,'Chuyển Mã'!$B$3:$C$9,2,0),"")</f>
        <v/>
      </c>
      <c r="AE9962" s="7">
        <f t="shared" si="1001"/>
        <v>0</v>
      </c>
      <c r="AF9962" s="7">
        <f t="shared" si="1002"/>
        <v>0</v>
      </c>
    </row>
    <row r="9963" spans="30:32" x14ac:dyDescent="0.25">
      <c r="AD9963" s="7" t="str">
        <f>IFERROR(VLOOKUP(J9963,'Chuyển Mã'!$B$3:$C$9,2,0),"")</f>
        <v/>
      </c>
      <c r="AE9963" s="7">
        <f t="shared" si="1001"/>
        <v>0</v>
      </c>
      <c r="AF9963" s="7">
        <f t="shared" si="1002"/>
        <v>0</v>
      </c>
    </row>
    <row r="9964" spans="30:32" x14ac:dyDescent="0.25">
      <c r="AD9964" s="7" t="str">
        <f>IFERROR(VLOOKUP(J9964,'Chuyển Mã'!$B$3:$C$9,2,0),"")</f>
        <v/>
      </c>
      <c r="AE9964" s="7">
        <f t="shared" si="1001"/>
        <v>0</v>
      </c>
      <c r="AF9964" s="7">
        <f t="shared" si="1002"/>
        <v>0</v>
      </c>
    </row>
    <row r="9965" spans="30:32" x14ac:dyDescent="0.25">
      <c r="AD9965" s="7" t="str">
        <f>IFERROR(VLOOKUP(J9965,'Chuyển Mã'!$B$3:$C$9,2,0),"")</f>
        <v/>
      </c>
      <c r="AE9965" s="7">
        <f t="shared" si="1001"/>
        <v>0</v>
      </c>
      <c r="AF9965" s="7">
        <f t="shared" si="1002"/>
        <v>0</v>
      </c>
    </row>
    <row r="9966" spans="30:32" x14ac:dyDescent="0.25">
      <c r="AD9966" s="7" t="str">
        <f>IFERROR(VLOOKUP(J9966,'Chuyển Mã'!$B$3:$C$9,2,0),"")</f>
        <v/>
      </c>
      <c r="AE9966" s="7">
        <f t="shared" si="1001"/>
        <v>0</v>
      </c>
      <c r="AF9966" s="7">
        <f t="shared" si="1002"/>
        <v>0</v>
      </c>
    </row>
    <row r="9967" spans="30:32" x14ac:dyDescent="0.25">
      <c r="AD9967" s="7" t="str">
        <f>IFERROR(VLOOKUP(J9967,'Chuyển Mã'!$B$3:$C$9,2,0),"")</f>
        <v/>
      </c>
      <c r="AE9967" s="7">
        <f t="shared" si="1001"/>
        <v>0</v>
      </c>
      <c r="AF9967" s="7">
        <f t="shared" si="1002"/>
        <v>0</v>
      </c>
    </row>
    <row r="9968" spans="30:32" x14ac:dyDescent="0.25">
      <c r="AD9968" s="7" t="str">
        <f>IFERROR(VLOOKUP(J9968,'Chuyển Mã'!$B$3:$C$9,2,0),"")</f>
        <v/>
      </c>
      <c r="AE9968" s="7">
        <f t="shared" si="1001"/>
        <v>0</v>
      </c>
      <c r="AF9968" s="7">
        <f t="shared" si="1002"/>
        <v>0</v>
      </c>
    </row>
    <row r="9969" spans="30:32" x14ac:dyDescent="0.25">
      <c r="AD9969" s="7" t="str">
        <f>IFERROR(VLOOKUP(J9969,'Chuyển Mã'!$B$3:$C$9,2,0),"")</f>
        <v/>
      </c>
      <c r="AE9969" s="7">
        <f t="shared" si="1001"/>
        <v>0</v>
      </c>
      <c r="AF9969" s="7">
        <f t="shared" si="1002"/>
        <v>0</v>
      </c>
    </row>
    <row r="9970" spans="30:32" x14ac:dyDescent="0.25">
      <c r="AD9970" s="7" t="str">
        <f>IFERROR(VLOOKUP(J9970,'Chuyển Mã'!$B$3:$C$9,2,0),"")</f>
        <v/>
      </c>
      <c r="AE9970" s="7">
        <f t="shared" si="1001"/>
        <v>0</v>
      </c>
      <c r="AF9970" s="7">
        <f t="shared" si="1002"/>
        <v>0</v>
      </c>
    </row>
    <row r="9971" spans="30:32" x14ac:dyDescent="0.25">
      <c r="AD9971" s="7" t="str">
        <f>IFERROR(VLOOKUP(J9971,'Chuyển Mã'!$B$3:$C$9,2,0),"")</f>
        <v/>
      </c>
      <c r="AE9971" s="7">
        <f t="shared" si="1001"/>
        <v>0</v>
      </c>
      <c r="AF9971" s="7">
        <f t="shared" si="1002"/>
        <v>0</v>
      </c>
    </row>
    <row r="9972" spans="30:32" x14ac:dyDescent="0.25">
      <c r="AD9972" s="7" t="str">
        <f>IFERROR(VLOOKUP(J9972,'Chuyển Mã'!$B$3:$C$9,2,0),"")</f>
        <v/>
      </c>
      <c r="AE9972" s="7">
        <f t="shared" si="1001"/>
        <v>0</v>
      </c>
      <c r="AF9972" s="7">
        <f t="shared" si="1002"/>
        <v>0</v>
      </c>
    </row>
    <row r="9973" spans="30:32" x14ac:dyDescent="0.25">
      <c r="AD9973" s="7" t="str">
        <f>IFERROR(VLOOKUP(J9973,'Chuyển Mã'!$B$3:$C$9,2,0),"")</f>
        <v/>
      </c>
      <c r="AE9973" s="7">
        <f t="shared" si="1001"/>
        <v>0</v>
      </c>
      <c r="AF9973" s="7">
        <f t="shared" si="1002"/>
        <v>0</v>
      </c>
    </row>
    <row r="9974" spans="30:32" x14ac:dyDescent="0.25">
      <c r="AD9974" s="7" t="str">
        <f>IFERROR(VLOOKUP(J9974,'Chuyển Mã'!$B$3:$C$9,2,0),"")</f>
        <v/>
      </c>
      <c r="AE9974" s="7">
        <f t="shared" si="1001"/>
        <v>0</v>
      </c>
      <c r="AF9974" s="7">
        <f t="shared" si="1002"/>
        <v>0</v>
      </c>
    </row>
    <row r="9975" spans="30:32" x14ac:dyDescent="0.25">
      <c r="AD9975" s="7" t="str">
        <f>IFERROR(VLOOKUP(J9975,'Chuyển Mã'!$B$3:$C$9,2,0),"")</f>
        <v/>
      </c>
      <c r="AE9975" s="7">
        <f t="shared" si="1001"/>
        <v>0</v>
      </c>
      <c r="AF9975" s="7">
        <f t="shared" si="1002"/>
        <v>0</v>
      </c>
    </row>
    <row r="9976" spans="30:32" x14ac:dyDescent="0.25">
      <c r="AD9976" s="7" t="str">
        <f>IFERROR(VLOOKUP(J9976,'Chuyển Mã'!$B$3:$C$9,2,0),"")</f>
        <v/>
      </c>
      <c r="AE9976" s="7">
        <f t="shared" si="1001"/>
        <v>0</v>
      </c>
      <c r="AF9976" s="7">
        <f t="shared" si="1002"/>
        <v>0</v>
      </c>
    </row>
    <row r="9977" spans="30:32" x14ac:dyDescent="0.25">
      <c r="AD9977" s="7" t="str">
        <f>IFERROR(VLOOKUP(J9977,'Chuyển Mã'!$B$3:$C$9,2,0),"")</f>
        <v/>
      </c>
      <c r="AE9977" s="7">
        <f t="shared" si="1001"/>
        <v>0</v>
      </c>
      <c r="AF9977" s="7">
        <f t="shared" si="1002"/>
        <v>0</v>
      </c>
    </row>
    <row r="9978" spans="30:32" x14ac:dyDescent="0.25">
      <c r="AD9978" s="7" t="str">
        <f>IFERROR(VLOOKUP(J9978,'Chuyển Mã'!$B$3:$C$9,2,0),"")</f>
        <v/>
      </c>
      <c r="AE9978" s="7">
        <f t="shared" si="1001"/>
        <v>0</v>
      </c>
      <c r="AF9978" s="7">
        <f t="shared" si="1002"/>
        <v>0</v>
      </c>
    </row>
    <row r="9979" spans="30:32" x14ac:dyDescent="0.25">
      <c r="AD9979" s="7" t="str">
        <f>IFERROR(VLOOKUP(J9979,'Chuyển Mã'!$B$3:$C$9,2,0),"")</f>
        <v/>
      </c>
      <c r="AE9979" s="7">
        <f t="shared" si="1001"/>
        <v>0</v>
      </c>
      <c r="AF9979" s="7">
        <f t="shared" si="1002"/>
        <v>0</v>
      </c>
    </row>
    <row r="9980" spans="30:32" x14ac:dyDescent="0.25">
      <c r="AD9980" s="7" t="str">
        <f>IFERROR(VLOOKUP(J9980,'Chuyển Mã'!$B$3:$C$9,2,0),"")</f>
        <v/>
      </c>
      <c r="AE9980" s="7">
        <f t="shared" si="1001"/>
        <v>0</v>
      </c>
      <c r="AF9980" s="7">
        <f t="shared" si="1002"/>
        <v>0</v>
      </c>
    </row>
    <row r="9981" spans="30:32" x14ac:dyDescent="0.25">
      <c r="AD9981" s="7" t="str">
        <f>IFERROR(VLOOKUP(J9981,'Chuyển Mã'!$B$3:$C$9,2,0),"")</f>
        <v/>
      </c>
      <c r="AE9981" s="7">
        <f t="shared" si="1001"/>
        <v>0</v>
      </c>
      <c r="AF9981" s="7">
        <f t="shared" si="1002"/>
        <v>0</v>
      </c>
    </row>
    <row r="9982" spans="30:32" x14ac:dyDescent="0.25">
      <c r="AD9982" s="7" t="str">
        <f>IFERROR(VLOOKUP(J9982,'Chuyển Mã'!$B$3:$C$9,2,0),"")</f>
        <v/>
      </c>
      <c r="AE9982" s="7">
        <f t="shared" si="1001"/>
        <v>0</v>
      </c>
      <c r="AF9982" s="7">
        <f t="shared" si="1002"/>
        <v>0</v>
      </c>
    </row>
    <row r="9983" spans="30:32" x14ac:dyDescent="0.25">
      <c r="AD9983" s="7" t="str">
        <f>IFERROR(VLOOKUP(J9983,'Chuyển Mã'!$B$3:$C$9,2,0),"")</f>
        <v/>
      </c>
      <c r="AE9983" s="7">
        <f t="shared" si="1001"/>
        <v>0</v>
      </c>
      <c r="AF9983" s="7">
        <f t="shared" si="1002"/>
        <v>0</v>
      </c>
    </row>
    <row r="9984" spans="30:32" x14ac:dyDescent="0.25">
      <c r="AD9984" s="7" t="str">
        <f>IFERROR(VLOOKUP(J9984,'Chuyển Mã'!$B$3:$C$9,2,0),"")</f>
        <v/>
      </c>
      <c r="AE9984" s="7">
        <f t="shared" si="1001"/>
        <v>0</v>
      </c>
      <c r="AF9984" s="7">
        <f t="shared" si="1002"/>
        <v>0</v>
      </c>
    </row>
    <row r="9985" spans="30:32" x14ac:dyDescent="0.25">
      <c r="AD9985" s="7" t="str">
        <f>IFERROR(VLOOKUP(J9985,'Chuyển Mã'!$B$3:$C$9,2,0),"")</f>
        <v/>
      </c>
      <c r="AE9985" s="7">
        <f t="shared" si="1001"/>
        <v>0</v>
      </c>
      <c r="AF9985" s="7">
        <f t="shared" si="1002"/>
        <v>0</v>
      </c>
    </row>
    <row r="9986" spans="30:32" x14ac:dyDescent="0.25">
      <c r="AD9986" s="7" t="str">
        <f>IFERROR(VLOOKUP(J9986,'Chuyển Mã'!$B$3:$C$9,2,0),"")</f>
        <v/>
      </c>
      <c r="AE9986" s="7">
        <f t="shared" si="1001"/>
        <v>0</v>
      </c>
      <c r="AF9986" s="7">
        <f t="shared" si="1002"/>
        <v>0</v>
      </c>
    </row>
    <row r="9987" spans="30:32" x14ac:dyDescent="0.25">
      <c r="AD9987" s="7" t="str">
        <f>IFERROR(VLOOKUP(J9987,'Chuyển Mã'!$B$3:$C$9,2,0),"")</f>
        <v/>
      </c>
      <c r="AE9987" s="7">
        <f t="shared" ref="AE9987:AE10050" si="1003">IFERROR(L9987,"")</f>
        <v>0</v>
      </c>
      <c r="AF9987" s="7">
        <f t="shared" ref="AF9987:AF10050" si="1004">R9987</f>
        <v>0</v>
      </c>
    </row>
    <row r="9988" spans="30:32" x14ac:dyDescent="0.25">
      <c r="AD9988" s="7" t="str">
        <f>IFERROR(VLOOKUP(J9988,'Chuyển Mã'!$B$3:$C$9,2,0),"")</f>
        <v/>
      </c>
      <c r="AE9988" s="7">
        <f t="shared" si="1003"/>
        <v>0</v>
      </c>
      <c r="AF9988" s="7">
        <f t="shared" si="1004"/>
        <v>0</v>
      </c>
    </row>
    <row r="9989" spans="30:32" x14ac:dyDescent="0.25">
      <c r="AD9989" s="7" t="str">
        <f>IFERROR(VLOOKUP(J9989,'Chuyển Mã'!$B$3:$C$9,2,0),"")</f>
        <v/>
      </c>
      <c r="AE9989" s="7">
        <f t="shared" si="1003"/>
        <v>0</v>
      </c>
      <c r="AF9989" s="7">
        <f t="shared" si="1004"/>
        <v>0</v>
      </c>
    </row>
    <row r="9990" spans="30:32" x14ac:dyDescent="0.25">
      <c r="AD9990" s="7" t="str">
        <f>IFERROR(VLOOKUP(J9990,'Chuyển Mã'!$B$3:$C$9,2,0),"")</f>
        <v/>
      </c>
      <c r="AE9990" s="7">
        <f t="shared" si="1003"/>
        <v>0</v>
      </c>
      <c r="AF9990" s="7">
        <f t="shared" si="1004"/>
        <v>0</v>
      </c>
    </row>
    <row r="9991" spans="30:32" x14ac:dyDescent="0.25">
      <c r="AD9991" s="7" t="str">
        <f>IFERROR(VLOOKUP(J9991,'Chuyển Mã'!$B$3:$C$9,2,0),"")</f>
        <v/>
      </c>
      <c r="AE9991" s="7">
        <f t="shared" si="1003"/>
        <v>0</v>
      </c>
      <c r="AF9991" s="7">
        <f t="shared" si="1004"/>
        <v>0</v>
      </c>
    </row>
    <row r="9992" spans="30:32" x14ac:dyDescent="0.25">
      <c r="AD9992" s="7" t="str">
        <f>IFERROR(VLOOKUP(J9992,'Chuyển Mã'!$B$3:$C$9,2,0),"")</f>
        <v/>
      </c>
      <c r="AE9992" s="7">
        <f t="shared" si="1003"/>
        <v>0</v>
      </c>
      <c r="AF9992" s="7">
        <f t="shared" si="1004"/>
        <v>0</v>
      </c>
    </row>
    <row r="9993" spans="30:32" x14ac:dyDescent="0.25">
      <c r="AD9993" s="7" t="str">
        <f>IFERROR(VLOOKUP(J9993,'Chuyển Mã'!$B$3:$C$9,2,0),"")</f>
        <v/>
      </c>
      <c r="AE9993" s="7">
        <f t="shared" si="1003"/>
        <v>0</v>
      </c>
      <c r="AF9993" s="7">
        <f t="shared" si="1004"/>
        <v>0</v>
      </c>
    </row>
    <row r="9994" spans="30:32" x14ac:dyDescent="0.25">
      <c r="AD9994" s="7" t="str">
        <f>IFERROR(VLOOKUP(J9994,'Chuyển Mã'!$B$3:$C$9,2,0),"")</f>
        <v/>
      </c>
      <c r="AE9994" s="7">
        <f t="shared" si="1003"/>
        <v>0</v>
      </c>
      <c r="AF9994" s="7">
        <f t="shared" si="1004"/>
        <v>0</v>
      </c>
    </row>
    <row r="9995" spans="30:32" x14ac:dyDescent="0.25">
      <c r="AD9995" s="7" t="str">
        <f>IFERROR(VLOOKUP(J9995,'Chuyển Mã'!$B$3:$C$9,2,0),"")</f>
        <v/>
      </c>
      <c r="AE9995" s="7">
        <f t="shared" si="1003"/>
        <v>0</v>
      </c>
      <c r="AF9995" s="7">
        <f t="shared" si="1004"/>
        <v>0</v>
      </c>
    </row>
    <row r="9996" spans="30:32" x14ac:dyDescent="0.25">
      <c r="AD9996" s="7" t="str">
        <f>IFERROR(VLOOKUP(J9996,'Chuyển Mã'!$B$3:$C$9,2,0),"")</f>
        <v/>
      </c>
      <c r="AE9996" s="7">
        <f t="shared" si="1003"/>
        <v>0</v>
      </c>
      <c r="AF9996" s="7">
        <f t="shared" si="1004"/>
        <v>0</v>
      </c>
    </row>
    <row r="9997" spans="30:32" x14ac:dyDescent="0.25">
      <c r="AD9997" s="7" t="str">
        <f>IFERROR(VLOOKUP(J9997,'Chuyển Mã'!$B$3:$C$9,2,0),"")</f>
        <v/>
      </c>
      <c r="AE9997" s="7">
        <f t="shared" si="1003"/>
        <v>0</v>
      </c>
      <c r="AF9997" s="7">
        <f t="shared" si="1004"/>
        <v>0</v>
      </c>
    </row>
    <row r="9998" spans="30:32" x14ac:dyDescent="0.25">
      <c r="AD9998" s="7" t="str">
        <f>IFERROR(VLOOKUP(J9998,'Chuyển Mã'!$B$3:$C$9,2,0),"")</f>
        <v/>
      </c>
      <c r="AE9998" s="7">
        <f t="shared" si="1003"/>
        <v>0</v>
      </c>
      <c r="AF9998" s="7">
        <f t="shared" si="1004"/>
        <v>0</v>
      </c>
    </row>
    <row r="9999" spans="30:32" x14ac:dyDescent="0.25">
      <c r="AD9999" s="7" t="str">
        <f>IFERROR(VLOOKUP(J9999,'Chuyển Mã'!$B$3:$C$9,2,0),"")</f>
        <v/>
      </c>
      <c r="AE9999" s="7">
        <f t="shared" si="1003"/>
        <v>0</v>
      </c>
      <c r="AF9999" s="7">
        <f t="shared" si="1004"/>
        <v>0</v>
      </c>
    </row>
    <row r="10000" spans="30:32" x14ac:dyDescent="0.25">
      <c r="AD10000" s="7" t="str">
        <f>IFERROR(VLOOKUP(J10000,'Chuyển Mã'!$B$3:$C$9,2,0),"")</f>
        <v/>
      </c>
      <c r="AE10000" s="7">
        <f t="shared" si="1003"/>
        <v>0</v>
      </c>
      <c r="AF10000" s="7">
        <f t="shared" si="1004"/>
        <v>0</v>
      </c>
    </row>
    <row r="10001" spans="30:32" x14ac:dyDescent="0.25">
      <c r="AD10001" s="7" t="str">
        <f>IFERROR(VLOOKUP(J10001,'Chuyển Mã'!$B$3:$C$9,2,0),"")</f>
        <v/>
      </c>
      <c r="AE10001" s="7">
        <f t="shared" si="1003"/>
        <v>0</v>
      </c>
      <c r="AF10001" s="7">
        <f t="shared" si="1004"/>
        <v>0</v>
      </c>
    </row>
    <row r="10002" spans="30:32" x14ac:dyDescent="0.25">
      <c r="AD10002" s="7" t="str">
        <f>IFERROR(VLOOKUP(J10002,'Chuyển Mã'!$B$3:$C$9,2,0),"")</f>
        <v/>
      </c>
      <c r="AE10002" s="7">
        <f t="shared" si="1003"/>
        <v>0</v>
      </c>
      <c r="AF10002" s="7">
        <f t="shared" si="1004"/>
        <v>0</v>
      </c>
    </row>
    <row r="10003" spans="30:32" x14ac:dyDescent="0.25">
      <c r="AD10003" s="7" t="str">
        <f>IFERROR(VLOOKUP(J10003,'Chuyển Mã'!$B$3:$C$9,2,0),"")</f>
        <v/>
      </c>
      <c r="AE10003" s="7">
        <f t="shared" si="1003"/>
        <v>0</v>
      </c>
      <c r="AF10003" s="7">
        <f t="shared" si="1004"/>
        <v>0</v>
      </c>
    </row>
    <row r="10004" spans="30:32" x14ac:dyDescent="0.25">
      <c r="AD10004" s="7" t="str">
        <f>IFERROR(VLOOKUP(J10004,'Chuyển Mã'!$B$3:$C$9,2,0),"")</f>
        <v/>
      </c>
      <c r="AE10004" s="7">
        <f t="shared" si="1003"/>
        <v>0</v>
      </c>
      <c r="AF10004" s="7">
        <f t="shared" si="1004"/>
        <v>0</v>
      </c>
    </row>
    <row r="10005" spans="30:32" x14ac:dyDescent="0.25">
      <c r="AD10005" s="7" t="str">
        <f>IFERROR(VLOOKUP(J10005,'Chuyển Mã'!$B$3:$C$9,2,0),"")</f>
        <v/>
      </c>
      <c r="AE10005" s="7">
        <f t="shared" si="1003"/>
        <v>0</v>
      </c>
      <c r="AF10005" s="7">
        <f t="shared" si="1004"/>
        <v>0</v>
      </c>
    </row>
    <row r="10006" spans="30:32" x14ac:dyDescent="0.25">
      <c r="AD10006" s="7" t="str">
        <f>IFERROR(VLOOKUP(J10006,'Chuyển Mã'!$B$3:$C$9,2,0),"")</f>
        <v/>
      </c>
      <c r="AE10006" s="7">
        <f t="shared" si="1003"/>
        <v>0</v>
      </c>
      <c r="AF10006" s="7">
        <f t="shared" si="1004"/>
        <v>0</v>
      </c>
    </row>
    <row r="10007" spans="30:32" x14ac:dyDescent="0.25">
      <c r="AD10007" s="7" t="str">
        <f>IFERROR(VLOOKUP(J10007,'Chuyển Mã'!$B$3:$C$9,2,0),"")</f>
        <v/>
      </c>
      <c r="AE10007" s="7">
        <f t="shared" si="1003"/>
        <v>0</v>
      </c>
      <c r="AF10007" s="7">
        <f t="shared" si="1004"/>
        <v>0</v>
      </c>
    </row>
    <row r="10008" spans="30:32" x14ac:dyDescent="0.25">
      <c r="AD10008" s="7" t="str">
        <f>IFERROR(VLOOKUP(J10008,'Chuyển Mã'!$B$3:$C$9,2,0),"")</f>
        <v/>
      </c>
      <c r="AE10008" s="7">
        <f t="shared" si="1003"/>
        <v>0</v>
      </c>
      <c r="AF10008" s="7">
        <f t="shared" si="1004"/>
        <v>0</v>
      </c>
    </row>
    <row r="10009" spans="30:32" x14ac:dyDescent="0.25">
      <c r="AD10009" s="7" t="str">
        <f>IFERROR(VLOOKUP(J10009,'Chuyển Mã'!$B$3:$C$9,2,0),"")</f>
        <v/>
      </c>
      <c r="AE10009" s="7">
        <f t="shared" si="1003"/>
        <v>0</v>
      </c>
      <c r="AF10009" s="7">
        <f t="shared" si="1004"/>
        <v>0</v>
      </c>
    </row>
    <row r="10010" spans="30:32" x14ac:dyDescent="0.25">
      <c r="AD10010" s="7" t="str">
        <f>IFERROR(VLOOKUP(J10010,'Chuyển Mã'!$B$3:$C$9,2,0),"")</f>
        <v/>
      </c>
      <c r="AE10010" s="7">
        <f t="shared" si="1003"/>
        <v>0</v>
      </c>
      <c r="AF10010" s="7">
        <f t="shared" si="1004"/>
        <v>0</v>
      </c>
    </row>
    <row r="10011" spans="30:32" x14ac:dyDescent="0.25">
      <c r="AD10011" s="7" t="str">
        <f>IFERROR(VLOOKUP(J10011,'Chuyển Mã'!$B$3:$C$9,2,0),"")</f>
        <v/>
      </c>
      <c r="AE10011" s="7">
        <f t="shared" si="1003"/>
        <v>0</v>
      </c>
      <c r="AF10011" s="7">
        <f t="shared" si="1004"/>
        <v>0</v>
      </c>
    </row>
    <row r="10012" spans="30:32" x14ac:dyDescent="0.25">
      <c r="AD10012" s="7" t="str">
        <f>IFERROR(VLOOKUP(J10012,'Chuyển Mã'!$B$3:$C$9,2,0),"")</f>
        <v/>
      </c>
      <c r="AE10012" s="7">
        <f t="shared" si="1003"/>
        <v>0</v>
      </c>
      <c r="AF10012" s="7">
        <f t="shared" si="1004"/>
        <v>0</v>
      </c>
    </row>
    <row r="10013" spans="30:32" x14ac:dyDescent="0.25">
      <c r="AD10013" s="7" t="str">
        <f>IFERROR(VLOOKUP(J10013,'Chuyển Mã'!$B$3:$C$9,2,0),"")</f>
        <v/>
      </c>
      <c r="AE10013" s="7">
        <f t="shared" si="1003"/>
        <v>0</v>
      </c>
      <c r="AF10013" s="7">
        <f t="shared" si="1004"/>
        <v>0</v>
      </c>
    </row>
    <row r="10014" spans="30:32" x14ac:dyDescent="0.25">
      <c r="AD10014" s="7" t="str">
        <f>IFERROR(VLOOKUP(J10014,'Chuyển Mã'!$B$3:$C$9,2,0),"")</f>
        <v/>
      </c>
      <c r="AE10014" s="7">
        <f t="shared" si="1003"/>
        <v>0</v>
      </c>
      <c r="AF10014" s="7">
        <f t="shared" si="1004"/>
        <v>0</v>
      </c>
    </row>
    <row r="10015" spans="30:32" x14ac:dyDescent="0.25">
      <c r="AD10015" s="7" t="str">
        <f>IFERROR(VLOOKUP(J10015,'Chuyển Mã'!$B$3:$C$9,2,0),"")</f>
        <v/>
      </c>
      <c r="AE10015" s="7">
        <f t="shared" si="1003"/>
        <v>0</v>
      </c>
      <c r="AF10015" s="7">
        <f t="shared" si="1004"/>
        <v>0</v>
      </c>
    </row>
    <row r="10016" spans="30:32" x14ac:dyDescent="0.25">
      <c r="AD10016" s="7" t="str">
        <f>IFERROR(VLOOKUP(J10016,'Chuyển Mã'!$B$3:$C$9,2,0),"")</f>
        <v/>
      </c>
      <c r="AE10016" s="7">
        <f t="shared" si="1003"/>
        <v>0</v>
      </c>
      <c r="AF10016" s="7">
        <f t="shared" si="1004"/>
        <v>0</v>
      </c>
    </row>
    <row r="10017" spans="30:32" x14ac:dyDescent="0.25">
      <c r="AD10017" s="7" t="str">
        <f>IFERROR(VLOOKUP(J10017,'Chuyển Mã'!$B$3:$C$9,2,0),"")</f>
        <v/>
      </c>
      <c r="AE10017" s="7">
        <f t="shared" si="1003"/>
        <v>0</v>
      </c>
      <c r="AF10017" s="7">
        <f t="shared" si="1004"/>
        <v>0</v>
      </c>
    </row>
    <row r="10018" spans="30:32" x14ac:dyDescent="0.25">
      <c r="AD10018" s="7" t="str">
        <f>IFERROR(VLOOKUP(J10018,'Chuyển Mã'!$B$3:$C$9,2,0),"")</f>
        <v/>
      </c>
      <c r="AE10018" s="7">
        <f t="shared" si="1003"/>
        <v>0</v>
      </c>
      <c r="AF10018" s="7">
        <f t="shared" si="1004"/>
        <v>0</v>
      </c>
    </row>
    <row r="10019" spans="30:32" x14ac:dyDescent="0.25">
      <c r="AD10019" s="7" t="str">
        <f>IFERROR(VLOOKUP(J10019,'Chuyển Mã'!$B$3:$C$9,2,0),"")</f>
        <v/>
      </c>
      <c r="AE10019" s="7">
        <f t="shared" si="1003"/>
        <v>0</v>
      </c>
      <c r="AF10019" s="7">
        <f t="shared" si="1004"/>
        <v>0</v>
      </c>
    </row>
    <row r="10020" spans="30:32" x14ac:dyDescent="0.25">
      <c r="AD10020" s="7" t="str">
        <f>IFERROR(VLOOKUP(J10020,'Chuyển Mã'!$B$3:$C$9,2,0),"")</f>
        <v/>
      </c>
      <c r="AE10020" s="7">
        <f t="shared" si="1003"/>
        <v>0</v>
      </c>
      <c r="AF10020" s="7">
        <f t="shared" si="1004"/>
        <v>0</v>
      </c>
    </row>
    <row r="10021" spans="30:32" x14ac:dyDescent="0.25">
      <c r="AD10021" s="7" t="str">
        <f>IFERROR(VLOOKUP(J10021,'Chuyển Mã'!$B$3:$C$9,2,0),"")</f>
        <v/>
      </c>
      <c r="AE10021" s="7">
        <f t="shared" si="1003"/>
        <v>0</v>
      </c>
      <c r="AF10021" s="7">
        <f t="shared" si="1004"/>
        <v>0</v>
      </c>
    </row>
    <row r="10022" spans="30:32" x14ac:dyDescent="0.25">
      <c r="AD10022" s="7" t="str">
        <f>IFERROR(VLOOKUP(J10022,'Chuyển Mã'!$B$3:$C$9,2,0),"")</f>
        <v/>
      </c>
      <c r="AE10022" s="7">
        <f t="shared" si="1003"/>
        <v>0</v>
      </c>
      <c r="AF10022" s="7">
        <f t="shared" si="1004"/>
        <v>0</v>
      </c>
    </row>
    <row r="10023" spans="30:32" x14ac:dyDescent="0.25">
      <c r="AD10023" s="7" t="str">
        <f>IFERROR(VLOOKUP(J10023,'Chuyển Mã'!$B$3:$C$9,2,0),"")</f>
        <v/>
      </c>
      <c r="AE10023" s="7">
        <f t="shared" si="1003"/>
        <v>0</v>
      </c>
      <c r="AF10023" s="7">
        <f t="shared" si="1004"/>
        <v>0</v>
      </c>
    </row>
    <row r="10024" spans="30:32" x14ac:dyDescent="0.25">
      <c r="AD10024" s="7" t="str">
        <f>IFERROR(VLOOKUP(J10024,'Chuyển Mã'!$B$3:$C$9,2,0),"")</f>
        <v/>
      </c>
      <c r="AE10024" s="7">
        <f t="shared" si="1003"/>
        <v>0</v>
      </c>
      <c r="AF10024" s="7">
        <f t="shared" si="1004"/>
        <v>0</v>
      </c>
    </row>
    <row r="10025" spans="30:32" x14ac:dyDescent="0.25">
      <c r="AD10025" s="7" t="str">
        <f>IFERROR(VLOOKUP(J10025,'Chuyển Mã'!$B$3:$C$9,2,0),"")</f>
        <v/>
      </c>
      <c r="AE10025" s="7">
        <f t="shared" si="1003"/>
        <v>0</v>
      </c>
      <c r="AF10025" s="7">
        <f t="shared" si="1004"/>
        <v>0</v>
      </c>
    </row>
    <row r="10026" spans="30:32" x14ac:dyDescent="0.25">
      <c r="AD10026" s="7" t="str">
        <f>IFERROR(VLOOKUP(J10026,'Chuyển Mã'!$B$3:$C$9,2,0),"")</f>
        <v/>
      </c>
      <c r="AE10026" s="7">
        <f t="shared" si="1003"/>
        <v>0</v>
      </c>
      <c r="AF10026" s="7">
        <f t="shared" si="1004"/>
        <v>0</v>
      </c>
    </row>
    <row r="10027" spans="30:32" x14ac:dyDescent="0.25">
      <c r="AD10027" s="7" t="str">
        <f>IFERROR(VLOOKUP(J10027,'Chuyển Mã'!$B$3:$C$9,2,0),"")</f>
        <v/>
      </c>
      <c r="AE10027" s="7">
        <f t="shared" si="1003"/>
        <v>0</v>
      </c>
      <c r="AF10027" s="7">
        <f t="shared" si="1004"/>
        <v>0</v>
      </c>
    </row>
    <row r="10028" spans="30:32" x14ac:dyDescent="0.25">
      <c r="AD10028" s="7" t="str">
        <f>IFERROR(VLOOKUP(J10028,'Chuyển Mã'!$B$3:$C$9,2,0),"")</f>
        <v/>
      </c>
      <c r="AE10028" s="7">
        <f t="shared" si="1003"/>
        <v>0</v>
      </c>
      <c r="AF10028" s="7">
        <f t="shared" si="1004"/>
        <v>0</v>
      </c>
    </row>
    <row r="10029" spans="30:32" x14ac:dyDescent="0.25">
      <c r="AD10029" s="7" t="str">
        <f>IFERROR(VLOOKUP(J10029,'Chuyển Mã'!$B$3:$C$9,2,0),"")</f>
        <v/>
      </c>
      <c r="AE10029" s="7">
        <f t="shared" si="1003"/>
        <v>0</v>
      </c>
      <c r="AF10029" s="7">
        <f t="shared" si="1004"/>
        <v>0</v>
      </c>
    </row>
    <row r="10030" spans="30:32" x14ac:dyDescent="0.25">
      <c r="AD10030" s="7" t="str">
        <f>IFERROR(VLOOKUP(J10030,'Chuyển Mã'!$B$3:$C$9,2,0),"")</f>
        <v/>
      </c>
      <c r="AE10030" s="7">
        <f t="shared" si="1003"/>
        <v>0</v>
      </c>
      <c r="AF10030" s="7">
        <f t="shared" si="1004"/>
        <v>0</v>
      </c>
    </row>
    <row r="10031" spans="30:32" x14ac:dyDescent="0.25">
      <c r="AD10031" s="7" t="str">
        <f>IFERROR(VLOOKUP(J10031,'Chuyển Mã'!$B$3:$C$9,2,0),"")</f>
        <v/>
      </c>
      <c r="AE10031" s="7">
        <f t="shared" si="1003"/>
        <v>0</v>
      </c>
      <c r="AF10031" s="7">
        <f t="shared" si="1004"/>
        <v>0</v>
      </c>
    </row>
    <row r="10032" spans="30:32" x14ac:dyDescent="0.25">
      <c r="AD10032" s="7" t="str">
        <f>IFERROR(VLOOKUP(J10032,'Chuyển Mã'!$B$3:$C$9,2,0),"")</f>
        <v/>
      </c>
      <c r="AE10032" s="7">
        <f t="shared" si="1003"/>
        <v>0</v>
      </c>
      <c r="AF10032" s="7">
        <f t="shared" si="1004"/>
        <v>0</v>
      </c>
    </row>
    <row r="10033" spans="30:32" x14ac:dyDescent="0.25">
      <c r="AD10033" s="7" t="str">
        <f>IFERROR(VLOOKUP(J10033,'Chuyển Mã'!$B$3:$C$9,2,0),"")</f>
        <v/>
      </c>
      <c r="AE10033" s="7">
        <f t="shared" si="1003"/>
        <v>0</v>
      </c>
      <c r="AF10033" s="7">
        <f t="shared" si="1004"/>
        <v>0</v>
      </c>
    </row>
    <row r="10034" spans="30:32" x14ac:dyDescent="0.25">
      <c r="AD10034" s="7" t="str">
        <f>IFERROR(VLOOKUP(J10034,'Chuyển Mã'!$B$3:$C$9,2,0),"")</f>
        <v/>
      </c>
      <c r="AE10034" s="7">
        <f t="shared" si="1003"/>
        <v>0</v>
      </c>
      <c r="AF10034" s="7">
        <f t="shared" si="1004"/>
        <v>0</v>
      </c>
    </row>
    <row r="10035" spans="30:32" x14ac:dyDescent="0.25">
      <c r="AD10035" s="7" t="str">
        <f>IFERROR(VLOOKUP(J10035,'Chuyển Mã'!$B$3:$C$9,2,0),"")</f>
        <v/>
      </c>
      <c r="AE10035" s="7">
        <f t="shared" si="1003"/>
        <v>0</v>
      </c>
      <c r="AF10035" s="7">
        <f t="shared" si="1004"/>
        <v>0</v>
      </c>
    </row>
    <row r="10036" spans="30:32" x14ac:dyDescent="0.25">
      <c r="AD10036" s="7" t="str">
        <f>IFERROR(VLOOKUP(J10036,'Chuyển Mã'!$B$3:$C$9,2,0),"")</f>
        <v/>
      </c>
      <c r="AE10036" s="7">
        <f t="shared" si="1003"/>
        <v>0</v>
      </c>
      <c r="AF10036" s="7">
        <f t="shared" si="1004"/>
        <v>0</v>
      </c>
    </row>
    <row r="10037" spans="30:32" x14ac:dyDescent="0.25">
      <c r="AD10037" s="7" t="str">
        <f>IFERROR(VLOOKUP(J10037,'Chuyển Mã'!$B$3:$C$9,2,0),"")</f>
        <v/>
      </c>
      <c r="AE10037" s="7">
        <f t="shared" si="1003"/>
        <v>0</v>
      </c>
      <c r="AF10037" s="7">
        <f t="shared" si="1004"/>
        <v>0</v>
      </c>
    </row>
    <row r="10038" spans="30:32" x14ac:dyDescent="0.25">
      <c r="AD10038" s="7" t="str">
        <f>IFERROR(VLOOKUP(J10038,'Chuyển Mã'!$B$3:$C$9,2,0),"")</f>
        <v/>
      </c>
      <c r="AE10038" s="7">
        <f t="shared" si="1003"/>
        <v>0</v>
      </c>
      <c r="AF10038" s="7">
        <f t="shared" si="1004"/>
        <v>0</v>
      </c>
    </row>
    <row r="10039" spans="30:32" x14ac:dyDescent="0.25">
      <c r="AD10039" s="7" t="str">
        <f>IFERROR(VLOOKUP(J10039,'Chuyển Mã'!$B$3:$C$9,2,0),"")</f>
        <v/>
      </c>
      <c r="AE10039" s="7">
        <f t="shared" si="1003"/>
        <v>0</v>
      </c>
      <c r="AF10039" s="7">
        <f t="shared" si="1004"/>
        <v>0</v>
      </c>
    </row>
    <row r="10040" spans="30:32" x14ac:dyDescent="0.25">
      <c r="AD10040" s="7" t="str">
        <f>IFERROR(VLOOKUP(J10040,'Chuyển Mã'!$B$3:$C$9,2,0),"")</f>
        <v/>
      </c>
      <c r="AE10040" s="7">
        <f t="shared" si="1003"/>
        <v>0</v>
      </c>
      <c r="AF10040" s="7">
        <f t="shared" si="1004"/>
        <v>0</v>
      </c>
    </row>
    <row r="10041" spans="30:32" x14ac:dyDescent="0.25">
      <c r="AD10041" s="7" t="str">
        <f>IFERROR(VLOOKUP(J10041,'Chuyển Mã'!$B$3:$C$9,2,0),"")</f>
        <v/>
      </c>
      <c r="AE10041" s="7">
        <f t="shared" si="1003"/>
        <v>0</v>
      </c>
      <c r="AF10041" s="7">
        <f t="shared" si="1004"/>
        <v>0</v>
      </c>
    </row>
    <row r="10042" spans="30:32" x14ac:dyDescent="0.25">
      <c r="AD10042" s="7" t="str">
        <f>IFERROR(VLOOKUP(J10042,'Chuyển Mã'!$B$3:$C$9,2,0),"")</f>
        <v/>
      </c>
      <c r="AE10042" s="7">
        <f t="shared" si="1003"/>
        <v>0</v>
      </c>
      <c r="AF10042" s="7">
        <f t="shared" si="1004"/>
        <v>0</v>
      </c>
    </row>
    <row r="10043" spans="30:32" x14ac:dyDescent="0.25">
      <c r="AD10043" s="7" t="str">
        <f>IFERROR(VLOOKUP(J10043,'Chuyển Mã'!$B$3:$C$9,2,0),"")</f>
        <v/>
      </c>
      <c r="AE10043" s="7">
        <f t="shared" si="1003"/>
        <v>0</v>
      </c>
      <c r="AF10043" s="7">
        <f t="shared" si="1004"/>
        <v>0</v>
      </c>
    </row>
    <row r="10044" spans="30:32" x14ac:dyDescent="0.25">
      <c r="AD10044" s="7" t="str">
        <f>IFERROR(VLOOKUP(J10044,'Chuyển Mã'!$B$3:$C$9,2,0),"")</f>
        <v/>
      </c>
      <c r="AE10044" s="7">
        <f t="shared" si="1003"/>
        <v>0</v>
      </c>
      <c r="AF10044" s="7">
        <f t="shared" si="1004"/>
        <v>0</v>
      </c>
    </row>
    <row r="10045" spans="30:32" x14ac:dyDescent="0.25">
      <c r="AD10045" s="7" t="str">
        <f>IFERROR(VLOOKUP(J10045,'Chuyển Mã'!$B$3:$C$9,2,0),"")</f>
        <v/>
      </c>
      <c r="AE10045" s="7">
        <f t="shared" si="1003"/>
        <v>0</v>
      </c>
      <c r="AF10045" s="7">
        <f t="shared" si="1004"/>
        <v>0</v>
      </c>
    </row>
    <row r="10046" spans="30:32" x14ac:dyDescent="0.25">
      <c r="AD10046" s="7" t="str">
        <f>IFERROR(VLOOKUP(J10046,'Chuyển Mã'!$B$3:$C$9,2,0),"")</f>
        <v/>
      </c>
      <c r="AE10046" s="7">
        <f t="shared" si="1003"/>
        <v>0</v>
      </c>
      <c r="AF10046" s="7">
        <f t="shared" si="1004"/>
        <v>0</v>
      </c>
    </row>
    <row r="10047" spans="30:32" x14ac:dyDescent="0.25">
      <c r="AD10047" s="7" t="str">
        <f>IFERROR(VLOOKUP(J10047,'Chuyển Mã'!$B$3:$C$9,2,0),"")</f>
        <v/>
      </c>
      <c r="AE10047" s="7">
        <f t="shared" si="1003"/>
        <v>0</v>
      </c>
      <c r="AF10047" s="7">
        <f t="shared" si="1004"/>
        <v>0</v>
      </c>
    </row>
    <row r="10048" spans="30:32" x14ac:dyDescent="0.25">
      <c r="AD10048" s="7" t="str">
        <f>IFERROR(VLOOKUP(J10048,'Chuyển Mã'!$B$3:$C$9,2,0),"")</f>
        <v/>
      </c>
      <c r="AE10048" s="7">
        <f t="shared" si="1003"/>
        <v>0</v>
      </c>
      <c r="AF10048" s="7">
        <f t="shared" si="1004"/>
        <v>0</v>
      </c>
    </row>
    <row r="10049" spans="30:32" x14ac:dyDescent="0.25">
      <c r="AD10049" s="7" t="str">
        <f>IFERROR(VLOOKUP(J10049,'Chuyển Mã'!$B$3:$C$9,2,0),"")</f>
        <v/>
      </c>
      <c r="AE10049" s="7">
        <f t="shared" si="1003"/>
        <v>0</v>
      </c>
      <c r="AF10049" s="7">
        <f t="shared" si="1004"/>
        <v>0</v>
      </c>
    </row>
    <row r="10050" spans="30:32" x14ac:dyDescent="0.25">
      <c r="AD10050" s="7" t="str">
        <f>IFERROR(VLOOKUP(J10050,'Chuyển Mã'!$B$3:$C$9,2,0),"")</f>
        <v/>
      </c>
      <c r="AE10050" s="7">
        <f t="shared" si="1003"/>
        <v>0</v>
      </c>
      <c r="AF10050" s="7">
        <f t="shared" si="1004"/>
        <v>0</v>
      </c>
    </row>
    <row r="10051" spans="30:32" x14ac:dyDescent="0.25">
      <c r="AD10051" s="7" t="str">
        <f>IFERROR(VLOOKUP(J10051,'Chuyển Mã'!$B$3:$C$9,2,0),"")</f>
        <v/>
      </c>
      <c r="AE10051" s="7">
        <f t="shared" ref="AE10051:AE10114" si="1005">IFERROR(L10051,"")</f>
        <v>0</v>
      </c>
      <c r="AF10051" s="7">
        <f t="shared" ref="AF10051:AF10114" si="1006">R10051</f>
        <v>0</v>
      </c>
    </row>
    <row r="10052" spans="30:32" x14ac:dyDescent="0.25">
      <c r="AD10052" s="7" t="str">
        <f>IFERROR(VLOOKUP(J10052,'Chuyển Mã'!$B$3:$C$9,2,0),"")</f>
        <v/>
      </c>
      <c r="AE10052" s="7">
        <f t="shared" si="1005"/>
        <v>0</v>
      </c>
      <c r="AF10052" s="7">
        <f t="shared" si="1006"/>
        <v>0</v>
      </c>
    </row>
    <row r="10053" spans="30:32" x14ac:dyDescent="0.25">
      <c r="AD10053" s="7" t="str">
        <f>IFERROR(VLOOKUP(J10053,'Chuyển Mã'!$B$3:$C$9,2,0),"")</f>
        <v/>
      </c>
      <c r="AE10053" s="7">
        <f t="shared" si="1005"/>
        <v>0</v>
      </c>
      <c r="AF10053" s="7">
        <f t="shared" si="1006"/>
        <v>0</v>
      </c>
    </row>
    <row r="10054" spans="30:32" x14ac:dyDescent="0.25">
      <c r="AD10054" s="7" t="str">
        <f>IFERROR(VLOOKUP(J10054,'Chuyển Mã'!$B$3:$C$9,2,0),"")</f>
        <v/>
      </c>
      <c r="AE10054" s="7">
        <f t="shared" si="1005"/>
        <v>0</v>
      </c>
      <c r="AF10054" s="7">
        <f t="shared" si="1006"/>
        <v>0</v>
      </c>
    </row>
    <row r="10055" spans="30:32" x14ac:dyDescent="0.25">
      <c r="AD10055" s="7" t="str">
        <f>IFERROR(VLOOKUP(J10055,'Chuyển Mã'!$B$3:$C$9,2,0),"")</f>
        <v/>
      </c>
      <c r="AE10055" s="7">
        <f t="shared" si="1005"/>
        <v>0</v>
      </c>
      <c r="AF10055" s="7">
        <f t="shared" si="1006"/>
        <v>0</v>
      </c>
    </row>
    <row r="10056" spans="30:32" x14ac:dyDescent="0.25">
      <c r="AD10056" s="7" t="str">
        <f>IFERROR(VLOOKUP(J10056,'Chuyển Mã'!$B$3:$C$9,2,0),"")</f>
        <v/>
      </c>
      <c r="AE10056" s="7">
        <f t="shared" si="1005"/>
        <v>0</v>
      </c>
      <c r="AF10056" s="7">
        <f t="shared" si="1006"/>
        <v>0</v>
      </c>
    </row>
    <row r="10057" spans="30:32" x14ac:dyDescent="0.25">
      <c r="AD10057" s="7" t="str">
        <f>IFERROR(VLOOKUP(J10057,'Chuyển Mã'!$B$3:$C$9,2,0),"")</f>
        <v/>
      </c>
      <c r="AE10057" s="7">
        <f t="shared" si="1005"/>
        <v>0</v>
      </c>
      <c r="AF10057" s="7">
        <f t="shared" si="1006"/>
        <v>0</v>
      </c>
    </row>
    <row r="10058" spans="30:32" x14ac:dyDescent="0.25">
      <c r="AD10058" s="7" t="str">
        <f>IFERROR(VLOOKUP(J10058,'Chuyển Mã'!$B$3:$C$9,2,0),"")</f>
        <v/>
      </c>
      <c r="AE10058" s="7">
        <f t="shared" si="1005"/>
        <v>0</v>
      </c>
      <c r="AF10058" s="7">
        <f t="shared" si="1006"/>
        <v>0</v>
      </c>
    </row>
    <row r="10059" spans="30:32" x14ac:dyDescent="0.25">
      <c r="AD10059" s="7" t="str">
        <f>IFERROR(VLOOKUP(J10059,'Chuyển Mã'!$B$3:$C$9,2,0),"")</f>
        <v/>
      </c>
      <c r="AE10059" s="7">
        <f t="shared" si="1005"/>
        <v>0</v>
      </c>
      <c r="AF10059" s="7">
        <f t="shared" si="1006"/>
        <v>0</v>
      </c>
    </row>
    <row r="10060" spans="30:32" x14ac:dyDescent="0.25">
      <c r="AD10060" s="7" t="str">
        <f>IFERROR(VLOOKUP(J10060,'Chuyển Mã'!$B$3:$C$9,2,0),"")</f>
        <v/>
      </c>
      <c r="AE10060" s="7">
        <f t="shared" si="1005"/>
        <v>0</v>
      </c>
      <c r="AF10060" s="7">
        <f t="shared" si="1006"/>
        <v>0</v>
      </c>
    </row>
    <row r="10061" spans="30:32" x14ac:dyDescent="0.25">
      <c r="AD10061" s="7" t="str">
        <f>IFERROR(VLOOKUP(J10061,'Chuyển Mã'!$B$3:$C$9,2,0),"")</f>
        <v/>
      </c>
      <c r="AE10061" s="7">
        <f t="shared" si="1005"/>
        <v>0</v>
      </c>
      <c r="AF10061" s="7">
        <f t="shared" si="1006"/>
        <v>0</v>
      </c>
    </row>
    <row r="10062" spans="30:32" x14ac:dyDescent="0.25">
      <c r="AD10062" s="7" t="str">
        <f>IFERROR(VLOOKUP(J10062,'Chuyển Mã'!$B$3:$C$9,2,0),"")</f>
        <v/>
      </c>
      <c r="AE10062" s="7">
        <f t="shared" si="1005"/>
        <v>0</v>
      </c>
      <c r="AF10062" s="7">
        <f t="shared" si="1006"/>
        <v>0</v>
      </c>
    </row>
    <row r="10063" spans="30:32" x14ac:dyDescent="0.25">
      <c r="AD10063" s="7" t="str">
        <f>IFERROR(VLOOKUP(J10063,'Chuyển Mã'!$B$3:$C$9,2,0),"")</f>
        <v/>
      </c>
      <c r="AE10063" s="7">
        <f t="shared" si="1005"/>
        <v>0</v>
      </c>
      <c r="AF10063" s="7">
        <f t="shared" si="1006"/>
        <v>0</v>
      </c>
    </row>
    <row r="10064" spans="30:32" x14ac:dyDescent="0.25">
      <c r="AD10064" s="7" t="str">
        <f>IFERROR(VLOOKUP(J10064,'Chuyển Mã'!$B$3:$C$9,2,0),"")</f>
        <v/>
      </c>
      <c r="AE10064" s="7">
        <f t="shared" si="1005"/>
        <v>0</v>
      </c>
      <c r="AF10064" s="7">
        <f t="shared" si="1006"/>
        <v>0</v>
      </c>
    </row>
    <row r="10065" spans="30:32" x14ac:dyDescent="0.25">
      <c r="AD10065" s="7" t="str">
        <f>IFERROR(VLOOKUP(J10065,'Chuyển Mã'!$B$3:$C$9,2,0),"")</f>
        <v/>
      </c>
      <c r="AE10065" s="7">
        <f t="shared" si="1005"/>
        <v>0</v>
      </c>
      <c r="AF10065" s="7">
        <f t="shared" si="1006"/>
        <v>0</v>
      </c>
    </row>
    <row r="10066" spans="30:32" x14ac:dyDescent="0.25">
      <c r="AD10066" s="7" t="str">
        <f>IFERROR(VLOOKUP(J10066,'Chuyển Mã'!$B$3:$C$9,2,0),"")</f>
        <v/>
      </c>
      <c r="AE10066" s="7">
        <f t="shared" si="1005"/>
        <v>0</v>
      </c>
      <c r="AF10066" s="7">
        <f t="shared" si="1006"/>
        <v>0</v>
      </c>
    </row>
    <row r="10067" spans="30:32" x14ac:dyDescent="0.25">
      <c r="AD10067" s="7" t="str">
        <f>IFERROR(VLOOKUP(J10067,'Chuyển Mã'!$B$3:$C$9,2,0),"")</f>
        <v/>
      </c>
      <c r="AE10067" s="7">
        <f t="shared" si="1005"/>
        <v>0</v>
      </c>
      <c r="AF10067" s="7">
        <f t="shared" si="1006"/>
        <v>0</v>
      </c>
    </row>
    <row r="10068" spans="30:32" x14ac:dyDescent="0.25">
      <c r="AD10068" s="7" t="str">
        <f>IFERROR(VLOOKUP(J10068,'Chuyển Mã'!$B$3:$C$9,2,0),"")</f>
        <v/>
      </c>
      <c r="AE10068" s="7">
        <f t="shared" si="1005"/>
        <v>0</v>
      </c>
      <c r="AF10068" s="7">
        <f t="shared" si="1006"/>
        <v>0</v>
      </c>
    </row>
    <row r="10069" spans="30:32" x14ac:dyDescent="0.25">
      <c r="AD10069" s="7" t="str">
        <f>IFERROR(VLOOKUP(J10069,'Chuyển Mã'!$B$3:$C$9,2,0),"")</f>
        <v/>
      </c>
      <c r="AE10069" s="7">
        <f t="shared" si="1005"/>
        <v>0</v>
      </c>
      <c r="AF10069" s="7">
        <f t="shared" si="1006"/>
        <v>0</v>
      </c>
    </row>
    <row r="10070" spans="30:32" x14ac:dyDescent="0.25">
      <c r="AD10070" s="7" t="str">
        <f>IFERROR(VLOOKUP(J10070,'Chuyển Mã'!$B$3:$C$9,2,0),"")</f>
        <v/>
      </c>
      <c r="AE10070" s="7">
        <f t="shared" si="1005"/>
        <v>0</v>
      </c>
      <c r="AF10070" s="7">
        <f t="shared" si="1006"/>
        <v>0</v>
      </c>
    </row>
    <row r="10071" spans="30:32" x14ac:dyDescent="0.25">
      <c r="AD10071" s="7" t="str">
        <f>IFERROR(VLOOKUP(J10071,'Chuyển Mã'!$B$3:$C$9,2,0),"")</f>
        <v/>
      </c>
      <c r="AE10071" s="7">
        <f t="shared" si="1005"/>
        <v>0</v>
      </c>
      <c r="AF10071" s="7">
        <f t="shared" si="1006"/>
        <v>0</v>
      </c>
    </row>
    <row r="10072" spans="30:32" x14ac:dyDescent="0.25">
      <c r="AD10072" s="7" t="str">
        <f>IFERROR(VLOOKUP(J10072,'Chuyển Mã'!$B$3:$C$9,2,0),"")</f>
        <v/>
      </c>
      <c r="AE10072" s="7">
        <f t="shared" si="1005"/>
        <v>0</v>
      </c>
      <c r="AF10072" s="7">
        <f t="shared" si="1006"/>
        <v>0</v>
      </c>
    </row>
    <row r="10073" spans="30:32" x14ac:dyDescent="0.25">
      <c r="AD10073" s="7" t="str">
        <f>IFERROR(VLOOKUP(J10073,'Chuyển Mã'!$B$3:$C$9,2,0),"")</f>
        <v/>
      </c>
      <c r="AE10073" s="7">
        <f t="shared" si="1005"/>
        <v>0</v>
      </c>
      <c r="AF10073" s="7">
        <f t="shared" si="1006"/>
        <v>0</v>
      </c>
    </row>
    <row r="10074" spans="30:32" x14ac:dyDescent="0.25">
      <c r="AD10074" s="7" t="str">
        <f>IFERROR(VLOOKUP(J10074,'Chuyển Mã'!$B$3:$C$9,2,0),"")</f>
        <v/>
      </c>
      <c r="AE10074" s="7">
        <f t="shared" si="1005"/>
        <v>0</v>
      </c>
      <c r="AF10074" s="7">
        <f t="shared" si="1006"/>
        <v>0</v>
      </c>
    </row>
    <row r="10075" spans="30:32" x14ac:dyDescent="0.25">
      <c r="AD10075" s="7" t="str">
        <f>IFERROR(VLOOKUP(J10075,'Chuyển Mã'!$B$3:$C$9,2,0),"")</f>
        <v/>
      </c>
      <c r="AE10075" s="7">
        <f t="shared" si="1005"/>
        <v>0</v>
      </c>
      <c r="AF10075" s="7">
        <f t="shared" si="1006"/>
        <v>0</v>
      </c>
    </row>
    <row r="10076" spans="30:32" x14ac:dyDescent="0.25">
      <c r="AD10076" s="7" t="str">
        <f>IFERROR(VLOOKUP(J10076,'Chuyển Mã'!$B$3:$C$9,2,0),"")</f>
        <v/>
      </c>
      <c r="AE10076" s="7">
        <f t="shared" si="1005"/>
        <v>0</v>
      </c>
      <c r="AF10076" s="7">
        <f t="shared" si="1006"/>
        <v>0</v>
      </c>
    </row>
    <row r="10077" spans="30:32" x14ac:dyDescent="0.25">
      <c r="AD10077" s="7" t="str">
        <f>IFERROR(VLOOKUP(J10077,'Chuyển Mã'!$B$3:$C$9,2,0),"")</f>
        <v/>
      </c>
      <c r="AE10077" s="7">
        <f t="shared" si="1005"/>
        <v>0</v>
      </c>
      <c r="AF10077" s="7">
        <f t="shared" si="1006"/>
        <v>0</v>
      </c>
    </row>
    <row r="10078" spans="30:32" x14ac:dyDescent="0.25">
      <c r="AD10078" s="7" t="str">
        <f>IFERROR(VLOOKUP(J10078,'Chuyển Mã'!$B$3:$C$9,2,0),"")</f>
        <v/>
      </c>
      <c r="AE10078" s="7">
        <f t="shared" si="1005"/>
        <v>0</v>
      </c>
      <c r="AF10078" s="7">
        <f t="shared" si="1006"/>
        <v>0</v>
      </c>
    </row>
    <row r="10079" spans="30:32" x14ac:dyDescent="0.25">
      <c r="AD10079" s="7" t="str">
        <f>IFERROR(VLOOKUP(J10079,'Chuyển Mã'!$B$3:$C$9,2,0),"")</f>
        <v/>
      </c>
      <c r="AE10079" s="7">
        <f t="shared" si="1005"/>
        <v>0</v>
      </c>
      <c r="AF10079" s="7">
        <f t="shared" si="1006"/>
        <v>0</v>
      </c>
    </row>
    <row r="10080" spans="30:32" x14ac:dyDescent="0.25">
      <c r="AD10080" s="7" t="str">
        <f>IFERROR(VLOOKUP(J10080,'Chuyển Mã'!$B$3:$C$9,2,0),"")</f>
        <v/>
      </c>
      <c r="AE10080" s="7">
        <f t="shared" si="1005"/>
        <v>0</v>
      </c>
      <c r="AF10080" s="7">
        <f t="shared" si="1006"/>
        <v>0</v>
      </c>
    </row>
    <row r="10081" spans="30:32" x14ac:dyDescent="0.25">
      <c r="AD10081" s="7" t="str">
        <f>IFERROR(VLOOKUP(J10081,'Chuyển Mã'!$B$3:$C$9,2,0),"")</f>
        <v/>
      </c>
      <c r="AE10081" s="7">
        <f t="shared" si="1005"/>
        <v>0</v>
      </c>
      <c r="AF10081" s="7">
        <f t="shared" si="1006"/>
        <v>0</v>
      </c>
    </row>
    <row r="10082" spans="30:32" x14ac:dyDescent="0.25">
      <c r="AD10082" s="7" t="str">
        <f>IFERROR(VLOOKUP(J10082,'Chuyển Mã'!$B$3:$C$9,2,0),"")</f>
        <v/>
      </c>
      <c r="AE10082" s="7">
        <f t="shared" si="1005"/>
        <v>0</v>
      </c>
      <c r="AF10082" s="7">
        <f t="shared" si="1006"/>
        <v>0</v>
      </c>
    </row>
    <row r="10083" spans="30:32" x14ac:dyDescent="0.25">
      <c r="AD10083" s="7" t="str">
        <f>IFERROR(VLOOKUP(J10083,'Chuyển Mã'!$B$3:$C$9,2,0),"")</f>
        <v/>
      </c>
      <c r="AE10083" s="7">
        <f t="shared" si="1005"/>
        <v>0</v>
      </c>
      <c r="AF10083" s="7">
        <f t="shared" si="1006"/>
        <v>0</v>
      </c>
    </row>
    <row r="10084" spans="30:32" x14ac:dyDescent="0.25">
      <c r="AD10084" s="7" t="str">
        <f>IFERROR(VLOOKUP(J10084,'Chuyển Mã'!$B$3:$C$9,2,0),"")</f>
        <v/>
      </c>
      <c r="AE10084" s="7">
        <f t="shared" si="1005"/>
        <v>0</v>
      </c>
      <c r="AF10084" s="7">
        <f t="shared" si="1006"/>
        <v>0</v>
      </c>
    </row>
    <row r="10085" spans="30:32" x14ac:dyDescent="0.25">
      <c r="AD10085" s="7" t="str">
        <f>IFERROR(VLOOKUP(J10085,'Chuyển Mã'!$B$3:$C$9,2,0),"")</f>
        <v/>
      </c>
      <c r="AE10085" s="7">
        <f t="shared" si="1005"/>
        <v>0</v>
      </c>
      <c r="AF10085" s="7">
        <f t="shared" si="1006"/>
        <v>0</v>
      </c>
    </row>
    <row r="10086" spans="30:32" x14ac:dyDescent="0.25">
      <c r="AD10086" s="7" t="str">
        <f>IFERROR(VLOOKUP(J10086,'Chuyển Mã'!$B$3:$C$9,2,0),"")</f>
        <v/>
      </c>
      <c r="AE10086" s="7">
        <f t="shared" si="1005"/>
        <v>0</v>
      </c>
      <c r="AF10086" s="7">
        <f t="shared" si="1006"/>
        <v>0</v>
      </c>
    </row>
    <row r="10087" spans="30:32" x14ac:dyDescent="0.25">
      <c r="AD10087" s="7" t="str">
        <f>IFERROR(VLOOKUP(J10087,'Chuyển Mã'!$B$3:$C$9,2,0),"")</f>
        <v/>
      </c>
      <c r="AE10087" s="7">
        <f t="shared" si="1005"/>
        <v>0</v>
      </c>
      <c r="AF10087" s="7">
        <f t="shared" si="1006"/>
        <v>0</v>
      </c>
    </row>
    <row r="10088" spans="30:32" x14ac:dyDescent="0.25">
      <c r="AD10088" s="7" t="str">
        <f>IFERROR(VLOOKUP(J10088,'Chuyển Mã'!$B$3:$C$9,2,0),"")</f>
        <v/>
      </c>
      <c r="AE10088" s="7">
        <f t="shared" si="1005"/>
        <v>0</v>
      </c>
      <c r="AF10088" s="7">
        <f t="shared" si="1006"/>
        <v>0</v>
      </c>
    </row>
    <row r="10089" spans="30:32" x14ac:dyDescent="0.25">
      <c r="AD10089" s="7" t="str">
        <f>IFERROR(VLOOKUP(J10089,'Chuyển Mã'!$B$3:$C$9,2,0),"")</f>
        <v/>
      </c>
      <c r="AE10089" s="7">
        <f t="shared" si="1005"/>
        <v>0</v>
      </c>
      <c r="AF10089" s="7">
        <f t="shared" si="1006"/>
        <v>0</v>
      </c>
    </row>
    <row r="10090" spans="30:32" x14ac:dyDescent="0.25">
      <c r="AD10090" s="7" t="str">
        <f>IFERROR(VLOOKUP(J10090,'Chuyển Mã'!$B$3:$C$9,2,0),"")</f>
        <v/>
      </c>
      <c r="AE10090" s="7">
        <f t="shared" si="1005"/>
        <v>0</v>
      </c>
      <c r="AF10090" s="7">
        <f t="shared" si="1006"/>
        <v>0</v>
      </c>
    </row>
    <row r="10091" spans="30:32" x14ac:dyDescent="0.25">
      <c r="AD10091" s="7" t="str">
        <f>IFERROR(VLOOKUP(J10091,'Chuyển Mã'!$B$3:$C$9,2,0),"")</f>
        <v/>
      </c>
      <c r="AE10091" s="7">
        <f t="shared" si="1005"/>
        <v>0</v>
      </c>
      <c r="AF10091" s="7">
        <f t="shared" si="1006"/>
        <v>0</v>
      </c>
    </row>
    <row r="10092" spans="30:32" x14ac:dyDescent="0.25">
      <c r="AD10092" s="7" t="str">
        <f>IFERROR(VLOOKUP(J10092,'Chuyển Mã'!$B$3:$C$9,2,0),"")</f>
        <v/>
      </c>
      <c r="AE10092" s="7">
        <f t="shared" si="1005"/>
        <v>0</v>
      </c>
      <c r="AF10092" s="7">
        <f t="shared" si="1006"/>
        <v>0</v>
      </c>
    </row>
    <row r="10093" spans="30:32" x14ac:dyDescent="0.25">
      <c r="AD10093" s="7" t="str">
        <f>IFERROR(VLOOKUP(J10093,'Chuyển Mã'!$B$3:$C$9,2,0),"")</f>
        <v/>
      </c>
      <c r="AE10093" s="7">
        <f t="shared" si="1005"/>
        <v>0</v>
      </c>
      <c r="AF10093" s="7">
        <f t="shared" si="1006"/>
        <v>0</v>
      </c>
    </row>
    <row r="10094" spans="30:32" x14ac:dyDescent="0.25">
      <c r="AD10094" s="7" t="str">
        <f>IFERROR(VLOOKUP(J10094,'Chuyển Mã'!$B$3:$C$9,2,0),"")</f>
        <v/>
      </c>
      <c r="AE10094" s="7">
        <f t="shared" si="1005"/>
        <v>0</v>
      </c>
      <c r="AF10094" s="7">
        <f t="shared" si="1006"/>
        <v>0</v>
      </c>
    </row>
    <row r="10095" spans="30:32" x14ac:dyDescent="0.25">
      <c r="AD10095" s="7" t="str">
        <f>IFERROR(VLOOKUP(J10095,'Chuyển Mã'!$B$3:$C$9,2,0),"")</f>
        <v/>
      </c>
      <c r="AE10095" s="7">
        <f t="shared" si="1005"/>
        <v>0</v>
      </c>
      <c r="AF10095" s="7">
        <f t="shared" si="1006"/>
        <v>0</v>
      </c>
    </row>
    <row r="10096" spans="30:32" x14ac:dyDescent="0.25">
      <c r="AD10096" s="7" t="str">
        <f>IFERROR(VLOOKUP(J10096,'Chuyển Mã'!$B$3:$C$9,2,0),"")</f>
        <v/>
      </c>
      <c r="AE10096" s="7">
        <f t="shared" si="1005"/>
        <v>0</v>
      </c>
      <c r="AF10096" s="7">
        <f t="shared" si="1006"/>
        <v>0</v>
      </c>
    </row>
    <row r="10097" spans="30:32" x14ac:dyDescent="0.25">
      <c r="AD10097" s="7" t="str">
        <f>IFERROR(VLOOKUP(J10097,'Chuyển Mã'!$B$3:$C$9,2,0),"")</f>
        <v/>
      </c>
      <c r="AE10097" s="7">
        <f t="shared" si="1005"/>
        <v>0</v>
      </c>
      <c r="AF10097" s="7">
        <f t="shared" si="1006"/>
        <v>0</v>
      </c>
    </row>
    <row r="10098" spans="30:32" x14ac:dyDescent="0.25">
      <c r="AD10098" s="7" t="str">
        <f>IFERROR(VLOOKUP(J10098,'Chuyển Mã'!$B$3:$C$9,2,0),"")</f>
        <v/>
      </c>
      <c r="AE10098" s="7">
        <f t="shared" si="1005"/>
        <v>0</v>
      </c>
      <c r="AF10098" s="7">
        <f t="shared" si="1006"/>
        <v>0</v>
      </c>
    </row>
    <row r="10099" spans="30:32" x14ac:dyDescent="0.25">
      <c r="AD10099" s="7" t="str">
        <f>IFERROR(VLOOKUP(J10099,'Chuyển Mã'!$B$3:$C$9,2,0),"")</f>
        <v/>
      </c>
      <c r="AE10099" s="7">
        <f t="shared" si="1005"/>
        <v>0</v>
      </c>
      <c r="AF10099" s="7">
        <f t="shared" si="1006"/>
        <v>0</v>
      </c>
    </row>
    <row r="10100" spans="30:32" x14ac:dyDescent="0.25">
      <c r="AD10100" s="7" t="str">
        <f>IFERROR(VLOOKUP(J10100,'Chuyển Mã'!$B$3:$C$9,2,0),"")</f>
        <v/>
      </c>
      <c r="AE10100" s="7">
        <f t="shared" si="1005"/>
        <v>0</v>
      </c>
      <c r="AF10100" s="7">
        <f t="shared" si="1006"/>
        <v>0</v>
      </c>
    </row>
    <row r="10101" spans="30:32" x14ac:dyDescent="0.25">
      <c r="AD10101" s="7" t="str">
        <f>IFERROR(VLOOKUP(J10101,'Chuyển Mã'!$B$3:$C$9,2,0),"")</f>
        <v/>
      </c>
      <c r="AE10101" s="7">
        <f t="shared" si="1005"/>
        <v>0</v>
      </c>
      <c r="AF10101" s="7">
        <f t="shared" si="1006"/>
        <v>0</v>
      </c>
    </row>
    <row r="10102" spans="30:32" x14ac:dyDescent="0.25">
      <c r="AD10102" s="7" t="str">
        <f>IFERROR(VLOOKUP(J10102,'Chuyển Mã'!$B$3:$C$9,2,0),"")</f>
        <v/>
      </c>
      <c r="AE10102" s="7">
        <f t="shared" si="1005"/>
        <v>0</v>
      </c>
      <c r="AF10102" s="7">
        <f t="shared" si="1006"/>
        <v>0</v>
      </c>
    </row>
    <row r="10103" spans="30:32" x14ac:dyDescent="0.25">
      <c r="AD10103" s="7" t="str">
        <f>IFERROR(VLOOKUP(J10103,'Chuyển Mã'!$B$3:$C$9,2,0),"")</f>
        <v/>
      </c>
      <c r="AE10103" s="7">
        <f t="shared" si="1005"/>
        <v>0</v>
      </c>
      <c r="AF10103" s="7">
        <f t="shared" si="1006"/>
        <v>0</v>
      </c>
    </row>
    <row r="10104" spans="30:32" x14ac:dyDescent="0.25">
      <c r="AD10104" s="7" t="str">
        <f>IFERROR(VLOOKUP(J10104,'Chuyển Mã'!$B$3:$C$9,2,0),"")</f>
        <v/>
      </c>
      <c r="AE10104" s="7">
        <f t="shared" si="1005"/>
        <v>0</v>
      </c>
      <c r="AF10104" s="7">
        <f t="shared" si="1006"/>
        <v>0</v>
      </c>
    </row>
    <row r="10105" spans="30:32" x14ac:dyDescent="0.25">
      <c r="AD10105" s="7" t="str">
        <f>IFERROR(VLOOKUP(J10105,'Chuyển Mã'!$B$3:$C$9,2,0),"")</f>
        <v/>
      </c>
      <c r="AE10105" s="7">
        <f t="shared" si="1005"/>
        <v>0</v>
      </c>
      <c r="AF10105" s="7">
        <f t="shared" si="1006"/>
        <v>0</v>
      </c>
    </row>
    <row r="10106" spans="30:32" x14ac:dyDescent="0.25">
      <c r="AD10106" s="7" t="str">
        <f>IFERROR(VLOOKUP(J10106,'Chuyển Mã'!$B$3:$C$9,2,0),"")</f>
        <v/>
      </c>
      <c r="AE10106" s="7">
        <f t="shared" si="1005"/>
        <v>0</v>
      </c>
      <c r="AF10106" s="7">
        <f t="shared" si="1006"/>
        <v>0</v>
      </c>
    </row>
    <row r="10107" spans="30:32" x14ac:dyDescent="0.25">
      <c r="AD10107" s="7" t="str">
        <f>IFERROR(VLOOKUP(J10107,'Chuyển Mã'!$B$3:$C$9,2,0),"")</f>
        <v/>
      </c>
      <c r="AE10107" s="7">
        <f t="shared" si="1005"/>
        <v>0</v>
      </c>
      <c r="AF10107" s="7">
        <f t="shared" si="1006"/>
        <v>0</v>
      </c>
    </row>
    <row r="10108" spans="30:32" x14ac:dyDescent="0.25">
      <c r="AD10108" s="7" t="str">
        <f>IFERROR(VLOOKUP(J10108,'Chuyển Mã'!$B$3:$C$9,2,0),"")</f>
        <v/>
      </c>
      <c r="AE10108" s="7">
        <f t="shared" si="1005"/>
        <v>0</v>
      </c>
      <c r="AF10108" s="7">
        <f t="shared" si="1006"/>
        <v>0</v>
      </c>
    </row>
    <row r="10109" spans="30:32" x14ac:dyDescent="0.25">
      <c r="AD10109" s="7" t="str">
        <f>IFERROR(VLOOKUP(J10109,'Chuyển Mã'!$B$3:$C$9,2,0),"")</f>
        <v/>
      </c>
      <c r="AE10109" s="7">
        <f t="shared" si="1005"/>
        <v>0</v>
      </c>
      <c r="AF10109" s="7">
        <f t="shared" si="1006"/>
        <v>0</v>
      </c>
    </row>
    <row r="10110" spans="30:32" x14ac:dyDescent="0.25">
      <c r="AD10110" s="7" t="str">
        <f>IFERROR(VLOOKUP(J10110,'Chuyển Mã'!$B$3:$C$9,2,0),"")</f>
        <v/>
      </c>
      <c r="AE10110" s="7">
        <f t="shared" si="1005"/>
        <v>0</v>
      </c>
      <c r="AF10110" s="7">
        <f t="shared" si="1006"/>
        <v>0</v>
      </c>
    </row>
    <row r="10111" spans="30:32" x14ac:dyDescent="0.25">
      <c r="AD10111" s="7" t="str">
        <f>IFERROR(VLOOKUP(J10111,'Chuyển Mã'!$B$3:$C$9,2,0),"")</f>
        <v/>
      </c>
      <c r="AE10111" s="7">
        <f t="shared" si="1005"/>
        <v>0</v>
      </c>
      <c r="AF10111" s="7">
        <f t="shared" si="1006"/>
        <v>0</v>
      </c>
    </row>
    <row r="10112" spans="30:32" x14ac:dyDescent="0.25">
      <c r="AD10112" s="7" t="str">
        <f>IFERROR(VLOOKUP(J10112,'Chuyển Mã'!$B$3:$C$9,2,0),"")</f>
        <v/>
      </c>
      <c r="AE10112" s="7">
        <f t="shared" si="1005"/>
        <v>0</v>
      </c>
      <c r="AF10112" s="7">
        <f t="shared" si="1006"/>
        <v>0</v>
      </c>
    </row>
    <row r="10113" spans="30:32" x14ac:dyDescent="0.25">
      <c r="AD10113" s="7" t="str">
        <f>IFERROR(VLOOKUP(J10113,'Chuyển Mã'!$B$3:$C$9,2,0),"")</f>
        <v/>
      </c>
      <c r="AE10113" s="7">
        <f t="shared" si="1005"/>
        <v>0</v>
      </c>
      <c r="AF10113" s="7">
        <f t="shared" si="1006"/>
        <v>0</v>
      </c>
    </row>
    <row r="10114" spans="30:32" x14ac:dyDescent="0.25">
      <c r="AD10114" s="7" t="str">
        <f>IFERROR(VLOOKUP(J10114,'Chuyển Mã'!$B$3:$C$9,2,0),"")</f>
        <v/>
      </c>
      <c r="AE10114" s="7">
        <f t="shared" si="1005"/>
        <v>0</v>
      </c>
      <c r="AF10114" s="7">
        <f t="shared" si="1006"/>
        <v>0</v>
      </c>
    </row>
    <row r="10115" spans="30:32" x14ac:dyDescent="0.25">
      <c r="AD10115" s="7" t="str">
        <f>IFERROR(VLOOKUP(J10115,'Chuyển Mã'!$B$3:$C$9,2,0),"")</f>
        <v/>
      </c>
      <c r="AE10115" s="7">
        <f t="shared" ref="AE10115:AE10178" si="1007">IFERROR(L10115,"")</f>
        <v>0</v>
      </c>
      <c r="AF10115" s="7">
        <f t="shared" ref="AF10115:AF10178" si="1008">R10115</f>
        <v>0</v>
      </c>
    </row>
    <row r="10116" spans="30:32" x14ac:dyDescent="0.25">
      <c r="AD10116" s="7" t="str">
        <f>IFERROR(VLOOKUP(J10116,'Chuyển Mã'!$B$3:$C$9,2,0),"")</f>
        <v/>
      </c>
      <c r="AE10116" s="7">
        <f t="shared" si="1007"/>
        <v>0</v>
      </c>
      <c r="AF10116" s="7">
        <f t="shared" si="1008"/>
        <v>0</v>
      </c>
    </row>
    <row r="10117" spans="30:32" x14ac:dyDescent="0.25">
      <c r="AD10117" s="7" t="str">
        <f>IFERROR(VLOOKUP(J10117,'Chuyển Mã'!$B$3:$C$9,2,0),"")</f>
        <v/>
      </c>
      <c r="AE10117" s="7">
        <f t="shared" si="1007"/>
        <v>0</v>
      </c>
      <c r="AF10117" s="7">
        <f t="shared" si="1008"/>
        <v>0</v>
      </c>
    </row>
    <row r="10118" spans="30:32" x14ac:dyDescent="0.25">
      <c r="AD10118" s="7" t="str">
        <f>IFERROR(VLOOKUP(J10118,'Chuyển Mã'!$B$3:$C$9,2,0),"")</f>
        <v/>
      </c>
      <c r="AE10118" s="7">
        <f t="shared" si="1007"/>
        <v>0</v>
      </c>
      <c r="AF10118" s="7">
        <f t="shared" si="1008"/>
        <v>0</v>
      </c>
    </row>
    <row r="10119" spans="30:32" x14ac:dyDescent="0.25">
      <c r="AD10119" s="7" t="str">
        <f>IFERROR(VLOOKUP(J10119,'Chuyển Mã'!$B$3:$C$9,2,0),"")</f>
        <v/>
      </c>
      <c r="AE10119" s="7">
        <f t="shared" si="1007"/>
        <v>0</v>
      </c>
      <c r="AF10119" s="7">
        <f t="shared" si="1008"/>
        <v>0</v>
      </c>
    </row>
    <row r="10120" spans="30:32" x14ac:dyDescent="0.25">
      <c r="AD10120" s="7" t="str">
        <f>IFERROR(VLOOKUP(J10120,'Chuyển Mã'!$B$3:$C$9,2,0),"")</f>
        <v/>
      </c>
      <c r="AE10120" s="7">
        <f t="shared" si="1007"/>
        <v>0</v>
      </c>
      <c r="AF10120" s="7">
        <f t="shared" si="1008"/>
        <v>0</v>
      </c>
    </row>
    <row r="10121" spans="30:32" x14ac:dyDescent="0.25">
      <c r="AD10121" s="7" t="str">
        <f>IFERROR(VLOOKUP(J10121,'Chuyển Mã'!$B$3:$C$9,2,0),"")</f>
        <v/>
      </c>
      <c r="AE10121" s="7">
        <f t="shared" si="1007"/>
        <v>0</v>
      </c>
      <c r="AF10121" s="7">
        <f t="shared" si="1008"/>
        <v>0</v>
      </c>
    </row>
    <row r="10122" spans="30:32" x14ac:dyDescent="0.25">
      <c r="AD10122" s="7" t="str">
        <f>IFERROR(VLOOKUP(J10122,'Chuyển Mã'!$B$3:$C$9,2,0),"")</f>
        <v/>
      </c>
      <c r="AE10122" s="7">
        <f t="shared" si="1007"/>
        <v>0</v>
      </c>
      <c r="AF10122" s="7">
        <f t="shared" si="1008"/>
        <v>0</v>
      </c>
    </row>
    <row r="10123" spans="30:32" x14ac:dyDescent="0.25">
      <c r="AD10123" s="7" t="str">
        <f>IFERROR(VLOOKUP(J10123,'Chuyển Mã'!$B$3:$C$9,2,0),"")</f>
        <v/>
      </c>
      <c r="AE10123" s="7">
        <f t="shared" si="1007"/>
        <v>0</v>
      </c>
      <c r="AF10123" s="7">
        <f t="shared" si="1008"/>
        <v>0</v>
      </c>
    </row>
    <row r="10124" spans="30:32" x14ac:dyDescent="0.25">
      <c r="AD10124" s="7" t="str">
        <f>IFERROR(VLOOKUP(J10124,'Chuyển Mã'!$B$3:$C$9,2,0),"")</f>
        <v/>
      </c>
      <c r="AE10124" s="7">
        <f t="shared" si="1007"/>
        <v>0</v>
      </c>
      <c r="AF10124" s="7">
        <f t="shared" si="1008"/>
        <v>0</v>
      </c>
    </row>
    <row r="10125" spans="30:32" x14ac:dyDescent="0.25">
      <c r="AD10125" s="7" t="str">
        <f>IFERROR(VLOOKUP(J10125,'Chuyển Mã'!$B$3:$C$9,2,0),"")</f>
        <v/>
      </c>
      <c r="AE10125" s="7">
        <f t="shared" si="1007"/>
        <v>0</v>
      </c>
      <c r="AF10125" s="7">
        <f t="shared" si="1008"/>
        <v>0</v>
      </c>
    </row>
    <row r="10126" spans="30:32" x14ac:dyDescent="0.25">
      <c r="AD10126" s="7" t="str">
        <f>IFERROR(VLOOKUP(J10126,'Chuyển Mã'!$B$3:$C$9,2,0),"")</f>
        <v/>
      </c>
      <c r="AE10126" s="7">
        <f t="shared" si="1007"/>
        <v>0</v>
      </c>
      <c r="AF10126" s="7">
        <f t="shared" si="1008"/>
        <v>0</v>
      </c>
    </row>
    <row r="10127" spans="30:32" x14ac:dyDescent="0.25">
      <c r="AD10127" s="7" t="str">
        <f>IFERROR(VLOOKUP(J10127,'Chuyển Mã'!$B$3:$C$9,2,0),"")</f>
        <v/>
      </c>
      <c r="AE10127" s="7">
        <f t="shared" si="1007"/>
        <v>0</v>
      </c>
      <c r="AF10127" s="7">
        <f t="shared" si="1008"/>
        <v>0</v>
      </c>
    </row>
    <row r="10128" spans="30:32" x14ac:dyDescent="0.25">
      <c r="AD10128" s="7" t="str">
        <f>IFERROR(VLOOKUP(J10128,'Chuyển Mã'!$B$3:$C$9,2,0),"")</f>
        <v/>
      </c>
      <c r="AE10128" s="7">
        <f t="shared" si="1007"/>
        <v>0</v>
      </c>
      <c r="AF10128" s="7">
        <f t="shared" si="1008"/>
        <v>0</v>
      </c>
    </row>
    <row r="10129" spans="30:32" x14ac:dyDescent="0.25">
      <c r="AD10129" s="7" t="str">
        <f>IFERROR(VLOOKUP(J10129,'Chuyển Mã'!$B$3:$C$9,2,0),"")</f>
        <v/>
      </c>
      <c r="AE10129" s="7">
        <f t="shared" si="1007"/>
        <v>0</v>
      </c>
      <c r="AF10129" s="7">
        <f t="shared" si="1008"/>
        <v>0</v>
      </c>
    </row>
    <row r="10130" spans="30:32" x14ac:dyDescent="0.25">
      <c r="AD10130" s="7" t="str">
        <f>IFERROR(VLOOKUP(J10130,'Chuyển Mã'!$B$3:$C$9,2,0),"")</f>
        <v/>
      </c>
      <c r="AE10130" s="7">
        <f t="shared" si="1007"/>
        <v>0</v>
      </c>
      <c r="AF10130" s="7">
        <f t="shared" si="1008"/>
        <v>0</v>
      </c>
    </row>
    <row r="10131" spans="30:32" x14ac:dyDescent="0.25">
      <c r="AD10131" s="7" t="str">
        <f>IFERROR(VLOOKUP(J10131,'Chuyển Mã'!$B$3:$C$9,2,0),"")</f>
        <v/>
      </c>
      <c r="AE10131" s="7">
        <f t="shared" si="1007"/>
        <v>0</v>
      </c>
      <c r="AF10131" s="7">
        <f t="shared" si="1008"/>
        <v>0</v>
      </c>
    </row>
    <row r="10132" spans="30:32" x14ac:dyDescent="0.25">
      <c r="AD10132" s="7" t="str">
        <f>IFERROR(VLOOKUP(J10132,'Chuyển Mã'!$B$3:$C$9,2,0),"")</f>
        <v/>
      </c>
      <c r="AE10132" s="7">
        <f t="shared" si="1007"/>
        <v>0</v>
      </c>
      <c r="AF10132" s="7">
        <f t="shared" si="1008"/>
        <v>0</v>
      </c>
    </row>
    <row r="10133" spans="30:32" x14ac:dyDescent="0.25">
      <c r="AD10133" s="7" t="str">
        <f>IFERROR(VLOOKUP(J10133,'Chuyển Mã'!$B$3:$C$9,2,0),"")</f>
        <v/>
      </c>
      <c r="AE10133" s="7">
        <f t="shared" si="1007"/>
        <v>0</v>
      </c>
      <c r="AF10133" s="7">
        <f t="shared" si="1008"/>
        <v>0</v>
      </c>
    </row>
    <row r="10134" spans="30:32" x14ac:dyDescent="0.25">
      <c r="AD10134" s="7" t="str">
        <f>IFERROR(VLOOKUP(J10134,'Chuyển Mã'!$B$3:$C$9,2,0),"")</f>
        <v/>
      </c>
      <c r="AE10134" s="7">
        <f t="shared" si="1007"/>
        <v>0</v>
      </c>
      <c r="AF10134" s="7">
        <f t="shared" si="1008"/>
        <v>0</v>
      </c>
    </row>
    <row r="10135" spans="30:32" x14ac:dyDescent="0.25">
      <c r="AD10135" s="7" t="str">
        <f>IFERROR(VLOOKUP(J10135,'Chuyển Mã'!$B$3:$C$9,2,0),"")</f>
        <v/>
      </c>
      <c r="AE10135" s="7">
        <f t="shared" si="1007"/>
        <v>0</v>
      </c>
      <c r="AF10135" s="7">
        <f t="shared" si="1008"/>
        <v>0</v>
      </c>
    </row>
    <row r="10136" spans="30:32" x14ac:dyDescent="0.25">
      <c r="AD10136" s="7" t="str">
        <f>IFERROR(VLOOKUP(J10136,'Chuyển Mã'!$B$3:$C$9,2,0),"")</f>
        <v/>
      </c>
      <c r="AE10136" s="7">
        <f t="shared" si="1007"/>
        <v>0</v>
      </c>
      <c r="AF10136" s="7">
        <f t="shared" si="1008"/>
        <v>0</v>
      </c>
    </row>
    <row r="10137" spans="30:32" x14ac:dyDescent="0.25">
      <c r="AD10137" s="7" t="str">
        <f>IFERROR(VLOOKUP(J10137,'Chuyển Mã'!$B$3:$C$9,2,0),"")</f>
        <v/>
      </c>
      <c r="AE10137" s="7">
        <f t="shared" si="1007"/>
        <v>0</v>
      </c>
      <c r="AF10137" s="7">
        <f t="shared" si="1008"/>
        <v>0</v>
      </c>
    </row>
    <row r="10138" spans="30:32" x14ac:dyDescent="0.25">
      <c r="AD10138" s="7" t="str">
        <f>IFERROR(VLOOKUP(J10138,'Chuyển Mã'!$B$3:$C$9,2,0),"")</f>
        <v/>
      </c>
      <c r="AE10138" s="7">
        <f t="shared" si="1007"/>
        <v>0</v>
      </c>
      <c r="AF10138" s="7">
        <f t="shared" si="1008"/>
        <v>0</v>
      </c>
    </row>
    <row r="10139" spans="30:32" x14ac:dyDescent="0.25">
      <c r="AD10139" s="7" t="str">
        <f>IFERROR(VLOOKUP(J10139,'Chuyển Mã'!$B$3:$C$9,2,0),"")</f>
        <v/>
      </c>
      <c r="AE10139" s="7">
        <f t="shared" si="1007"/>
        <v>0</v>
      </c>
      <c r="AF10139" s="7">
        <f t="shared" si="1008"/>
        <v>0</v>
      </c>
    </row>
    <row r="10140" spans="30:32" x14ac:dyDescent="0.25">
      <c r="AD10140" s="7" t="str">
        <f>IFERROR(VLOOKUP(J10140,'Chuyển Mã'!$B$3:$C$9,2,0),"")</f>
        <v/>
      </c>
      <c r="AE10140" s="7">
        <f t="shared" si="1007"/>
        <v>0</v>
      </c>
      <c r="AF10140" s="7">
        <f t="shared" si="1008"/>
        <v>0</v>
      </c>
    </row>
    <row r="10141" spans="30:32" x14ac:dyDescent="0.25">
      <c r="AD10141" s="7" t="str">
        <f>IFERROR(VLOOKUP(J10141,'Chuyển Mã'!$B$3:$C$9,2,0),"")</f>
        <v/>
      </c>
      <c r="AE10141" s="7">
        <f t="shared" si="1007"/>
        <v>0</v>
      </c>
      <c r="AF10141" s="7">
        <f t="shared" si="1008"/>
        <v>0</v>
      </c>
    </row>
    <row r="10142" spans="30:32" x14ac:dyDescent="0.25">
      <c r="AD10142" s="7" t="str">
        <f>IFERROR(VLOOKUP(J10142,'Chuyển Mã'!$B$3:$C$9,2,0),"")</f>
        <v/>
      </c>
      <c r="AE10142" s="7">
        <f t="shared" si="1007"/>
        <v>0</v>
      </c>
      <c r="AF10142" s="7">
        <f t="shared" si="1008"/>
        <v>0</v>
      </c>
    </row>
    <row r="10143" spans="30:32" x14ac:dyDescent="0.25">
      <c r="AD10143" s="7" t="str">
        <f>IFERROR(VLOOKUP(J10143,'Chuyển Mã'!$B$3:$C$9,2,0),"")</f>
        <v/>
      </c>
      <c r="AE10143" s="7">
        <f t="shared" si="1007"/>
        <v>0</v>
      </c>
      <c r="AF10143" s="7">
        <f t="shared" si="1008"/>
        <v>0</v>
      </c>
    </row>
    <row r="10144" spans="30:32" x14ac:dyDescent="0.25">
      <c r="AD10144" s="7" t="str">
        <f>IFERROR(VLOOKUP(J10144,'Chuyển Mã'!$B$3:$C$9,2,0),"")</f>
        <v/>
      </c>
      <c r="AE10144" s="7">
        <f t="shared" si="1007"/>
        <v>0</v>
      </c>
      <c r="AF10144" s="7">
        <f t="shared" si="1008"/>
        <v>0</v>
      </c>
    </row>
    <row r="10145" spans="30:32" x14ac:dyDescent="0.25">
      <c r="AD10145" s="7" t="str">
        <f>IFERROR(VLOOKUP(J10145,'Chuyển Mã'!$B$3:$C$9,2,0),"")</f>
        <v/>
      </c>
      <c r="AE10145" s="7">
        <f t="shared" si="1007"/>
        <v>0</v>
      </c>
      <c r="AF10145" s="7">
        <f t="shared" si="1008"/>
        <v>0</v>
      </c>
    </row>
    <row r="10146" spans="30:32" x14ac:dyDescent="0.25">
      <c r="AD10146" s="7" t="str">
        <f>IFERROR(VLOOKUP(J10146,'Chuyển Mã'!$B$3:$C$9,2,0),"")</f>
        <v/>
      </c>
      <c r="AE10146" s="7">
        <f t="shared" si="1007"/>
        <v>0</v>
      </c>
      <c r="AF10146" s="7">
        <f t="shared" si="1008"/>
        <v>0</v>
      </c>
    </row>
    <row r="10147" spans="30:32" x14ac:dyDescent="0.25">
      <c r="AD10147" s="7" t="str">
        <f>IFERROR(VLOOKUP(J10147,'Chuyển Mã'!$B$3:$C$9,2,0),"")</f>
        <v/>
      </c>
      <c r="AE10147" s="7">
        <f t="shared" si="1007"/>
        <v>0</v>
      </c>
      <c r="AF10147" s="7">
        <f t="shared" si="1008"/>
        <v>0</v>
      </c>
    </row>
    <row r="10148" spans="30:32" x14ac:dyDescent="0.25">
      <c r="AD10148" s="7" t="str">
        <f>IFERROR(VLOOKUP(J10148,'Chuyển Mã'!$B$3:$C$9,2,0),"")</f>
        <v/>
      </c>
      <c r="AE10148" s="7">
        <f t="shared" si="1007"/>
        <v>0</v>
      </c>
      <c r="AF10148" s="7">
        <f t="shared" si="1008"/>
        <v>0</v>
      </c>
    </row>
    <row r="10149" spans="30:32" x14ac:dyDescent="0.25">
      <c r="AD10149" s="7" t="str">
        <f>IFERROR(VLOOKUP(J10149,'Chuyển Mã'!$B$3:$C$9,2,0),"")</f>
        <v/>
      </c>
      <c r="AE10149" s="7">
        <f t="shared" si="1007"/>
        <v>0</v>
      </c>
      <c r="AF10149" s="7">
        <f t="shared" si="1008"/>
        <v>0</v>
      </c>
    </row>
    <row r="10150" spans="30:32" x14ac:dyDescent="0.25">
      <c r="AD10150" s="7" t="str">
        <f>IFERROR(VLOOKUP(J10150,'Chuyển Mã'!$B$3:$C$9,2,0),"")</f>
        <v/>
      </c>
      <c r="AE10150" s="7">
        <f t="shared" si="1007"/>
        <v>0</v>
      </c>
      <c r="AF10150" s="7">
        <f t="shared" si="1008"/>
        <v>0</v>
      </c>
    </row>
    <row r="10151" spans="30:32" x14ac:dyDescent="0.25">
      <c r="AD10151" s="7" t="str">
        <f>IFERROR(VLOOKUP(J10151,'Chuyển Mã'!$B$3:$C$9,2,0),"")</f>
        <v/>
      </c>
      <c r="AE10151" s="7">
        <f t="shared" si="1007"/>
        <v>0</v>
      </c>
      <c r="AF10151" s="7">
        <f t="shared" si="1008"/>
        <v>0</v>
      </c>
    </row>
    <row r="10152" spans="30:32" x14ac:dyDescent="0.25">
      <c r="AD10152" s="7" t="str">
        <f>IFERROR(VLOOKUP(J10152,'Chuyển Mã'!$B$3:$C$9,2,0),"")</f>
        <v/>
      </c>
      <c r="AE10152" s="7">
        <f t="shared" si="1007"/>
        <v>0</v>
      </c>
      <c r="AF10152" s="7">
        <f t="shared" si="1008"/>
        <v>0</v>
      </c>
    </row>
    <row r="10153" spans="30:32" x14ac:dyDescent="0.25">
      <c r="AD10153" s="7" t="str">
        <f>IFERROR(VLOOKUP(J10153,'Chuyển Mã'!$B$3:$C$9,2,0),"")</f>
        <v/>
      </c>
      <c r="AE10153" s="7">
        <f t="shared" si="1007"/>
        <v>0</v>
      </c>
      <c r="AF10153" s="7">
        <f t="shared" si="1008"/>
        <v>0</v>
      </c>
    </row>
    <row r="10154" spans="30:32" x14ac:dyDescent="0.25">
      <c r="AD10154" s="7" t="str">
        <f>IFERROR(VLOOKUP(J10154,'Chuyển Mã'!$B$3:$C$9,2,0),"")</f>
        <v/>
      </c>
      <c r="AE10154" s="7">
        <f t="shared" si="1007"/>
        <v>0</v>
      </c>
      <c r="AF10154" s="7">
        <f t="shared" si="1008"/>
        <v>0</v>
      </c>
    </row>
    <row r="10155" spans="30:32" x14ac:dyDescent="0.25">
      <c r="AD10155" s="7" t="str">
        <f>IFERROR(VLOOKUP(J10155,'Chuyển Mã'!$B$3:$C$9,2,0),"")</f>
        <v/>
      </c>
      <c r="AE10155" s="7">
        <f t="shared" si="1007"/>
        <v>0</v>
      </c>
      <c r="AF10155" s="7">
        <f t="shared" si="1008"/>
        <v>0</v>
      </c>
    </row>
    <row r="10156" spans="30:32" x14ac:dyDescent="0.25">
      <c r="AD10156" s="7" t="str">
        <f>IFERROR(VLOOKUP(J10156,'Chuyển Mã'!$B$3:$C$9,2,0),"")</f>
        <v/>
      </c>
      <c r="AE10156" s="7">
        <f t="shared" si="1007"/>
        <v>0</v>
      </c>
      <c r="AF10156" s="7">
        <f t="shared" si="1008"/>
        <v>0</v>
      </c>
    </row>
    <row r="10157" spans="30:32" x14ac:dyDescent="0.25">
      <c r="AD10157" s="7" t="str">
        <f>IFERROR(VLOOKUP(J10157,'Chuyển Mã'!$B$3:$C$9,2,0),"")</f>
        <v/>
      </c>
      <c r="AE10157" s="7">
        <f t="shared" si="1007"/>
        <v>0</v>
      </c>
      <c r="AF10157" s="7">
        <f t="shared" si="1008"/>
        <v>0</v>
      </c>
    </row>
    <row r="10158" spans="30:32" x14ac:dyDescent="0.25">
      <c r="AD10158" s="7" t="str">
        <f>IFERROR(VLOOKUP(J10158,'Chuyển Mã'!$B$3:$C$9,2,0),"")</f>
        <v/>
      </c>
      <c r="AE10158" s="7">
        <f t="shared" si="1007"/>
        <v>0</v>
      </c>
      <c r="AF10158" s="7">
        <f t="shared" si="1008"/>
        <v>0</v>
      </c>
    </row>
    <row r="10159" spans="30:32" x14ac:dyDescent="0.25">
      <c r="AD10159" s="7" t="str">
        <f>IFERROR(VLOOKUP(J10159,'Chuyển Mã'!$B$3:$C$9,2,0),"")</f>
        <v/>
      </c>
      <c r="AE10159" s="7">
        <f t="shared" si="1007"/>
        <v>0</v>
      </c>
      <c r="AF10159" s="7">
        <f t="shared" si="1008"/>
        <v>0</v>
      </c>
    </row>
    <row r="10160" spans="30:32" x14ac:dyDescent="0.25">
      <c r="AD10160" s="7" t="str">
        <f>IFERROR(VLOOKUP(J10160,'Chuyển Mã'!$B$3:$C$9,2,0),"")</f>
        <v/>
      </c>
      <c r="AE10160" s="7">
        <f t="shared" si="1007"/>
        <v>0</v>
      </c>
      <c r="AF10160" s="7">
        <f t="shared" si="1008"/>
        <v>0</v>
      </c>
    </row>
    <row r="10161" spans="30:32" x14ac:dyDescent="0.25">
      <c r="AD10161" s="7" t="str">
        <f>IFERROR(VLOOKUP(J10161,'Chuyển Mã'!$B$3:$C$9,2,0),"")</f>
        <v/>
      </c>
      <c r="AE10161" s="7">
        <f t="shared" si="1007"/>
        <v>0</v>
      </c>
      <c r="AF10161" s="7">
        <f t="shared" si="1008"/>
        <v>0</v>
      </c>
    </row>
    <row r="10162" spans="30:32" x14ac:dyDescent="0.25">
      <c r="AD10162" s="7" t="str">
        <f>IFERROR(VLOOKUP(J10162,'Chuyển Mã'!$B$3:$C$9,2,0),"")</f>
        <v/>
      </c>
      <c r="AE10162" s="7">
        <f t="shared" si="1007"/>
        <v>0</v>
      </c>
      <c r="AF10162" s="7">
        <f t="shared" si="1008"/>
        <v>0</v>
      </c>
    </row>
    <row r="10163" spans="30:32" x14ac:dyDescent="0.25">
      <c r="AD10163" s="7" t="str">
        <f>IFERROR(VLOOKUP(J10163,'Chuyển Mã'!$B$3:$C$9,2,0),"")</f>
        <v/>
      </c>
      <c r="AE10163" s="7">
        <f t="shared" si="1007"/>
        <v>0</v>
      </c>
      <c r="AF10163" s="7">
        <f t="shared" si="1008"/>
        <v>0</v>
      </c>
    </row>
    <row r="10164" spans="30:32" x14ac:dyDescent="0.25">
      <c r="AD10164" s="7" t="str">
        <f>IFERROR(VLOOKUP(J10164,'Chuyển Mã'!$B$3:$C$9,2,0),"")</f>
        <v/>
      </c>
      <c r="AE10164" s="7">
        <f t="shared" si="1007"/>
        <v>0</v>
      </c>
      <c r="AF10164" s="7">
        <f t="shared" si="1008"/>
        <v>0</v>
      </c>
    </row>
    <row r="10165" spans="30:32" x14ac:dyDescent="0.25">
      <c r="AD10165" s="7" t="str">
        <f>IFERROR(VLOOKUP(J10165,'Chuyển Mã'!$B$3:$C$9,2,0),"")</f>
        <v/>
      </c>
      <c r="AE10165" s="7">
        <f t="shared" si="1007"/>
        <v>0</v>
      </c>
      <c r="AF10165" s="7">
        <f t="shared" si="1008"/>
        <v>0</v>
      </c>
    </row>
    <row r="10166" spans="30:32" x14ac:dyDescent="0.25">
      <c r="AD10166" s="7" t="str">
        <f>IFERROR(VLOOKUP(J10166,'Chuyển Mã'!$B$3:$C$9,2,0),"")</f>
        <v/>
      </c>
      <c r="AE10166" s="7">
        <f t="shared" si="1007"/>
        <v>0</v>
      </c>
      <c r="AF10166" s="7">
        <f t="shared" si="1008"/>
        <v>0</v>
      </c>
    </row>
    <row r="10167" spans="30:32" x14ac:dyDescent="0.25">
      <c r="AD10167" s="7" t="str">
        <f>IFERROR(VLOOKUP(J10167,'Chuyển Mã'!$B$3:$C$9,2,0),"")</f>
        <v/>
      </c>
      <c r="AE10167" s="7">
        <f t="shared" si="1007"/>
        <v>0</v>
      </c>
      <c r="AF10167" s="7">
        <f t="shared" si="1008"/>
        <v>0</v>
      </c>
    </row>
    <row r="10168" spans="30:32" x14ac:dyDescent="0.25">
      <c r="AD10168" s="7" t="str">
        <f>IFERROR(VLOOKUP(J10168,'Chuyển Mã'!$B$3:$C$9,2,0),"")</f>
        <v/>
      </c>
      <c r="AE10168" s="7">
        <f t="shared" si="1007"/>
        <v>0</v>
      </c>
      <c r="AF10168" s="7">
        <f t="shared" si="1008"/>
        <v>0</v>
      </c>
    </row>
    <row r="10169" spans="30:32" x14ac:dyDescent="0.25">
      <c r="AD10169" s="7" t="str">
        <f>IFERROR(VLOOKUP(J10169,'Chuyển Mã'!$B$3:$C$9,2,0),"")</f>
        <v/>
      </c>
      <c r="AE10169" s="7">
        <f t="shared" si="1007"/>
        <v>0</v>
      </c>
      <c r="AF10169" s="7">
        <f t="shared" si="1008"/>
        <v>0</v>
      </c>
    </row>
    <row r="10170" spans="30:32" x14ac:dyDescent="0.25">
      <c r="AD10170" s="7" t="str">
        <f>IFERROR(VLOOKUP(J10170,'Chuyển Mã'!$B$3:$C$9,2,0),"")</f>
        <v/>
      </c>
      <c r="AE10170" s="7">
        <f t="shared" si="1007"/>
        <v>0</v>
      </c>
      <c r="AF10170" s="7">
        <f t="shared" si="1008"/>
        <v>0</v>
      </c>
    </row>
    <row r="10171" spans="30:32" x14ac:dyDescent="0.25">
      <c r="AD10171" s="7" t="str">
        <f>IFERROR(VLOOKUP(J10171,'Chuyển Mã'!$B$3:$C$9,2,0),"")</f>
        <v/>
      </c>
      <c r="AE10171" s="7">
        <f t="shared" si="1007"/>
        <v>0</v>
      </c>
      <c r="AF10171" s="7">
        <f t="shared" si="1008"/>
        <v>0</v>
      </c>
    </row>
    <row r="10172" spans="30:32" x14ac:dyDescent="0.25">
      <c r="AD10172" s="7" t="str">
        <f>IFERROR(VLOOKUP(J10172,'Chuyển Mã'!$B$3:$C$9,2,0),"")</f>
        <v/>
      </c>
      <c r="AE10172" s="7">
        <f t="shared" si="1007"/>
        <v>0</v>
      </c>
      <c r="AF10172" s="7">
        <f t="shared" si="1008"/>
        <v>0</v>
      </c>
    </row>
    <row r="10173" spans="30:32" x14ac:dyDescent="0.25">
      <c r="AD10173" s="7" t="str">
        <f>IFERROR(VLOOKUP(J10173,'Chuyển Mã'!$B$3:$C$9,2,0),"")</f>
        <v/>
      </c>
      <c r="AE10173" s="7">
        <f t="shared" si="1007"/>
        <v>0</v>
      </c>
      <c r="AF10173" s="7">
        <f t="shared" si="1008"/>
        <v>0</v>
      </c>
    </row>
    <row r="10174" spans="30:32" x14ac:dyDescent="0.25">
      <c r="AD10174" s="7" t="str">
        <f>IFERROR(VLOOKUP(J10174,'Chuyển Mã'!$B$3:$C$9,2,0),"")</f>
        <v/>
      </c>
      <c r="AE10174" s="7">
        <f t="shared" si="1007"/>
        <v>0</v>
      </c>
      <c r="AF10174" s="7">
        <f t="shared" si="1008"/>
        <v>0</v>
      </c>
    </row>
    <row r="10175" spans="30:32" x14ac:dyDescent="0.25">
      <c r="AD10175" s="7" t="str">
        <f>IFERROR(VLOOKUP(J10175,'Chuyển Mã'!$B$3:$C$9,2,0),"")</f>
        <v/>
      </c>
      <c r="AE10175" s="7">
        <f t="shared" si="1007"/>
        <v>0</v>
      </c>
      <c r="AF10175" s="7">
        <f t="shared" si="1008"/>
        <v>0</v>
      </c>
    </row>
    <row r="10176" spans="30:32" x14ac:dyDescent="0.25">
      <c r="AD10176" s="7" t="str">
        <f>IFERROR(VLOOKUP(J10176,'Chuyển Mã'!$B$3:$C$9,2,0),"")</f>
        <v/>
      </c>
      <c r="AE10176" s="7">
        <f t="shared" si="1007"/>
        <v>0</v>
      </c>
      <c r="AF10176" s="7">
        <f t="shared" si="1008"/>
        <v>0</v>
      </c>
    </row>
    <row r="10177" spans="30:32" x14ac:dyDescent="0.25">
      <c r="AD10177" s="7" t="str">
        <f>IFERROR(VLOOKUP(J10177,'Chuyển Mã'!$B$3:$C$9,2,0),"")</f>
        <v/>
      </c>
      <c r="AE10177" s="7">
        <f t="shared" si="1007"/>
        <v>0</v>
      </c>
      <c r="AF10177" s="7">
        <f t="shared" si="1008"/>
        <v>0</v>
      </c>
    </row>
    <row r="10178" spans="30:32" x14ac:dyDescent="0.25">
      <c r="AD10178" s="7" t="str">
        <f>IFERROR(VLOOKUP(J10178,'Chuyển Mã'!$B$3:$C$9,2,0),"")</f>
        <v/>
      </c>
      <c r="AE10178" s="7">
        <f t="shared" si="1007"/>
        <v>0</v>
      </c>
      <c r="AF10178" s="7">
        <f t="shared" si="1008"/>
        <v>0</v>
      </c>
    </row>
    <row r="10179" spans="30:32" x14ac:dyDescent="0.25">
      <c r="AD10179" s="7" t="str">
        <f>IFERROR(VLOOKUP(J10179,'Chuyển Mã'!$B$3:$C$9,2,0),"")</f>
        <v/>
      </c>
      <c r="AE10179" s="7">
        <f t="shared" ref="AE10179:AE10242" si="1009">IFERROR(L10179,"")</f>
        <v>0</v>
      </c>
      <c r="AF10179" s="7">
        <f t="shared" ref="AF10179:AF10242" si="1010">R10179</f>
        <v>0</v>
      </c>
    </row>
    <row r="10180" spans="30:32" x14ac:dyDescent="0.25">
      <c r="AD10180" s="7" t="str">
        <f>IFERROR(VLOOKUP(J10180,'Chuyển Mã'!$B$3:$C$9,2,0),"")</f>
        <v/>
      </c>
      <c r="AE10180" s="7">
        <f t="shared" si="1009"/>
        <v>0</v>
      </c>
      <c r="AF10180" s="7">
        <f t="shared" si="1010"/>
        <v>0</v>
      </c>
    </row>
    <row r="10181" spans="30:32" x14ac:dyDescent="0.25">
      <c r="AD10181" s="7" t="str">
        <f>IFERROR(VLOOKUP(J10181,'Chuyển Mã'!$B$3:$C$9,2,0),"")</f>
        <v/>
      </c>
      <c r="AE10181" s="7">
        <f t="shared" si="1009"/>
        <v>0</v>
      </c>
      <c r="AF10181" s="7">
        <f t="shared" si="1010"/>
        <v>0</v>
      </c>
    </row>
    <row r="10182" spans="30:32" x14ac:dyDescent="0.25">
      <c r="AD10182" s="7" t="str">
        <f>IFERROR(VLOOKUP(J10182,'Chuyển Mã'!$B$3:$C$9,2,0),"")</f>
        <v/>
      </c>
      <c r="AE10182" s="7">
        <f t="shared" si="1009"/>
        <v>0</v>
      </c>
      <c r="AF10182" s="7">
        <f t="shared" si="1010"/>
        <v>0</v>
      </c>
    </row>
    <row r="10183" spans="30:32" x14ac:dyDescent="0.25">
      <c r="AD10183" s="7" t="str">
        <f>IFERROR(VLOOKUP(J10183,'Chuyển Mã'!$B$3:$C$9,2,0),"")</f>
        <v/>
      </c>
      <c r="AE10183" s="7">
        <f t="shared" si="1009"/>
        <v>0</v>
      </c>
      <c r="AF10183" s="7">
        <f t="shared" si="1010"/>
        <v>0</v>
      </c>
    </row>
    <row r="10184" spans="30:32" x14ac:dyDescent="0.25">
      <c r="AD10184" s="7" t="str">
        <f>IFERROR(VLOOKUP(J10184,'Chuyển Mã'!$B$3:$C$9,2,0),"")</f>
        <v/>
      </c>
      <c r="AE10184" s="7">
        <f t="shared" si="1009"/>
        <v>0</v>
      </c>
      <c r="AF10184" s="7">
        <f t="shared" si="1010"/>
        <v>0</v>
      </c>
    </row>
    <row r="10185" spans="30:32" x14ac:dyDescent="0.25">
      <c r="AD10185" s="7" t="str">
        <f>IFERROR(VLOOKUP(J10185,'Chuyển Mã'!$B$3:$C$9,2,0),"")</f>
        <v/>
      </c>
      <c r="AE10185" s="7">
        <f t="shared" si="1009"/>
        <v>0</v>
      </c>
      <c r="AF10185" s="7">
        <f t="shared" si="1010"/>
        <v>0</v>
      </c>
    </row>
    <row r="10186" spans="30:32" x14ac:dyDescent="0.25">
      <c r="AD10186" s="7" t="str">
        <f>IFERROR(VLOOKUP(J10186,'Chuyển Mã'!$B$3:$C$9,2,0),"")</f>
        <v/>
      </c>
      <c r="AE10186" s="7">
        <f t="shared" si="1009"/>
        <v>0</v>
      </c>
      <c r="AF10186" s="7">
        <f t="shared" si="1010"/>
        <v>0</v>
      </c>
    </row>
    <row r="10187" spans="30:32" x14ac:dyDescent="0.25">
      <c r="AD10187" s="7" t="str">
        <f>IFERROR(VLOOKUP(J10187,'Chuyển Mã'!$B$3:$C$9,2,0),"")</f>
        <v/>
      </c>
      <c r="AE10187" s="7">
        <f t="shared" si="1009"/>
        <v>0</v>
      </c>
      <c r="AF10187" s="7">
        <f t="shared" si="1010"/>
        <v>0</v>
      </c>
    </row>
    <row r="10188" spans="30:32" x14ac:dyDescent="0.25">
      <c r="AD10188" s="7" t="str">
        <f>IFERROR(VLOOKUP(J10188,'Chuyển Mã'!$B$3:$C$9,2,0),"")</f>
        <v/>
      </c>
      <c r="AE10188" s="7">
        <f t="shared" si="1009"/>
        <v>0</v>
      </c>
      <c r="AF10188" s="7">
        <f t="shared" si="1010"/>
        <v>0</v>
      </c>
    </row>
    <row r="10189" spans="30:32" x14ac:dyDescent="0.25">
      <c r="AD10189" s="7" t="str">
        <f>IFERROR(VLOOKUP(J10189,'Chuyển Mã'!$B$3:$C$9,2,0),"")</f>
        <v/>
      </c>
      <c r="AE10189" s="7">
        <f t="shared" si="1009"/>
        <v>0</v>
      </c>
      <c r="AF10189" s="7">
        <f t="shared" si="1010"/>
        <v>0</v>
      </c>
    </row>
    <row r="10190" spans="30:32" x14ac:dyDescent="0.25">
      <c r="AD10190" s="7" t="str">
        <f>IFERROR(VLOOKUP(J10190,'Chuyển Mã'!$B$3:$C$9,2,0),"")</f>
        <v/>
      </c>
      <c r="AE10190" s="7">
        <f t="shared" si="1009"/>
        <v>0</v>
      </c>
      <c r="AF10190" s="7">
        <f t="shared" si="1010"/>
        <v>0</v>
      </c>
    </row>
    <row r="10191" spans="30:32" x14ac:dyDescent="0.25">
      <c r="AD10191" s="7" t="str">
        <f>IFERROR(VLOOKUP(J10191,'Chuyển Mã'!$B$3:$C$9,2,0),"")</f>
        <v/>
      </c>
      <c r="AE10191" s="7">
        <f t="shared" si="1009"/>
        <v>0</v>
      </c>
      <c r="AF10191" s="7">
        <f t="shared" si="1010"/>
        <v>0</v>
      </c>
    </row>
    <row r="10192" spans="30:32" x14ac:dyDescent="0.25">
      <c r="AD10192" s="7" t="str">
        <f>IFERROR(VLOOKUP(J10192,'Chuyển Mã'!$B$3:$C$9,2,0),"")</f>
        <v/>
      </c>
      <c r="AE10192" s="7">
        <f t="shared" si="1009"/>
        <v>0</v>
      </c>
      <c r="AF10192" s="7">
        <f t="shared" si="1010"/>
        <v>0</v>
      </c>
    </row>
    <row r="10193" spans="30:32" x14ac:dyDescent="0.25">
      <c r="AD10193" s="7" t="str">
        <f>IFERROR(VLOOKUP(J10193,'Chuyển Mã'!$B$3:$C$9,2,0),"")</f>
        <v/>
      </c>
      <c r="AE10193" s="7">
        <f t="shared" si="1009"/>
        <v>0</v>
      </c>
      <c r="AF10193" s="7">
        <f t="shared" si="1010"/>
        <v>0</v>
      </c>
    </row>
    <row r="10194" spans="30:32" x14ac:dyDescent="0.25">
      <c r="AD10194" s="7" t="str">
        <f>IFERROR(VLOOKUP(J10194,'Chuyển Mã'!$B$3:$C$9,2,0),"")</f>
        <v/>
      </c>
      <c r="AE10194" s="7">
        <f t="shared" si="1009"/>
        <v>0</v>
      </c>
      <c r="AF10194" s="7">
        <f t="shared" si="1010"/>
        <v>0</v>
      </c>
    </row>
    <row r="10195" spans="30:32" x14ac:dyDescent="0.25">
      <c r="AD10195" s="7" t="str">
        <f>IFERROR(VLOOKUP(J10195,'Chuyển Mã'!$B$3:$C$9,2,0),"")</f>
        <v/>
      </c>
      <c r="AE10195" s="7">
        <f t="shared" si="1009"/>
        <v>0</v>
      </c>
      <c r="AF10195" s="7">
        <f t="shared" si="1010"/>
        <v>0</v>
      </c>
    </row>
    <row r="10196" spans="30:32" x14ac:dyDescent="0.25">
      <c r="AD10196" s="7" t="str">
        <f>IFERROR(VLOOKUP(J10196,'Chuyển Mã'!$B$3:$C$9,2,0),"")</f>
        <v/>
      </c>
      <c r="AE10196" s="7">
        <f t="shared" si="1009"/>
        <v>0</v>
      </c>
      <c r="AF10196" s="7">
        <f t="shared" si="1010"/>
        <v>0</v>
      </c>
    </row>
    <row r="10197" spans="30:32" x14ac:dyDescent="0.25">
      <c r="AD10197" s="7" t="str">
        <f>IFERROR(VLOOKUP(J10197,'Chuyển Mã'!$B$3:$C$9,2,0),"")</f>
        <v/>
      </c>
      <c r="AE10197" s="7">
        <f t="shared" si="1009"/>
        <v>0</v>
      </c>
      <c r="AF10197" s="7">
        <f t="shared" si="1010"/>
        <v>0</v>
      </c>
    </row>
    <row r="10198" spans="30:32" x14ac:dyDescent="0.25">
      <c r="AD10198" s="7" t="str">
        <f>IFERROR(VLOOKUP(J10198,'Chuyển Mã'!$B$3:$C$9,2,0),"")</f>
        <v/>
      </c>
      <c r="AE10198" s="7">
        <f t="shared" si="1009"/>
        <v>0</v>
      </c>
      <c r="AF10198" s="7">
        <f t="shared" si="1010"/>
        <v>0</v>
      </c>
    </row>
    <row r="10199" spans="30:32" x14ac:dyDescent="0.25">
      <c r="AD10199" s="7" t="str">
        <f>IFERROR(VLOOKUP(J10199,'Chuyển Mã'!$B$3:$C$9,2,0),"")</f>
        <v/>
      </c>
      <c r="AE10199" s="7">
        <f t="shared" si="1009"/>
        <v>0</v>
      </c>
      <c r="AF10199" s="7">
        <f t="shared" si="1010"/>
        <v>0</v>
      </c>
    </row>
    <row r="10200" spans="30:32" x14ac:dyDescent="0.25">
      <c r="AD10200" s="7" t="str">
        <f>IFERROR(VLOOKUP(J10200,'Chuyển Mã'!$B$3:$C$9,2,0),"")</f>
        <v/>
      </c>
      <c r="AE10200" s="7">
        <f t="shared" si="1009"/>
        <v>0</v>
      </c>
      <c r="AF10200" s="7">
        <f t="shared" si="1010"/>
        <v>0</v>
      </c>
    </row>
    <row r="10201" spans="30:32" x14ac:dyDescent="0.25">
      <c r="AD10201" s="7" t="str">
        <f>IFERROR(VLOOKUP(J10201,'Chuyển Mã'!$B$3:$C$9,2,0),"")</f>
        <v/>
      </c>
      <c r="AE10201" s="7">
        <f t="shared" si="1009"/>
        <v>0</v>
      </c>
      <c r="AF10201" s="7">
        <f t="shared" si="1010"/>
        <v>0</v>
      </c>
    </row>
    <row r="10202" spans="30:32" x14ac:dyDescent="0.25">
      <c r="AD10202" s="7" t="str">
        <f>IFERROR(VLOOKUP(J10202,'Chuyển Mã'!$B$3:$C$9,2,0),"")</f>
        <v/>
      </c>
      <c r="AE10202" s="7">
        <f t="shared" si="1009"/>
        <v>0</v>
      </c>
      <c r="AF10202" s="7">
        <f t="shared" si="1010"/>
        <v>0</v>
      </c>
    </row>
    <row r="10203" spans="30:32" x14ac:dyDescent="0.25">
      <c r="AD10203" s="7" t="str">
        <f>IFERROR(VLOOKUP(J10203,'Chuyển Mã'!$B$3:$C$9,2,0),"")</f>
        <v/>
      </c>
      <c r="AE10203" s="7">
        <f t="shared" si="1009"/>
        <v>0</v>
      </c>
      <c r="AF10203" s="7">
        <f t="shared" si="1010"/>
        <v>0</v>
      </c>
    </row>
    <row r="10204" spans="30:32" x14ac:dyDescent="0.25">
      <c r="AD10204" s="7" t="str">
        <f>IFERROR(VLOOKUP(J10204,'Chuyển Mã'!$B$3:$C$9,2,0),"")</f>
        <v/>
      </c>
      <c r="AE10204" s="7">
        <f t="shared" si="1009"/>
        <v>0</v>
      </c>
      <c r="AF10204" s="7">
        <f t="shared" si="1010"/>
        <v>0</v>
      </c>
    </row>
    <row r="10205" spans="30:32" x14ac:dyDescent="0.25">
      <c r="AD10205" s="7" t="str">
        <f>IFERROR(VLOOKUP(J10205,'Chuyển Mã'!$B$3:$C$9,2,0),"")</f>
        <v/>
      </c>
      <c r="AE10205" s="7">
        <f t="shared" si="1009"/>
        <v>0</v>
      </c>
      <c r="AF10205" s="7">
        <f t="shared" si="1010"/>
        <v>0</v>
      </c>
    </row>
    <row r="10206" spans="30:32" x14ac:dyDescent="0.25">
      <c r="AD10206" s="7" t="str">
        <f>IFERROR(VLOOKUP(J10206,'Chuyển Mã'!$B$3:$C$9,2,0),"")</f>
        <v/>
      </c>
      <c r="AE10206" s="7">
        <f t="shared" si="1009"/>
        <v>0</v>
      </c>
      <c r="AF10206" s="7">
        <f t="shared" si="1010"/>
        <v>0</v>
      </c>
    </row>
    <row r="10207" spans="30:32" x14ac:dyDescent="0.25">
      <c r="AD10207" s="7" t="str">
        <f>IFERROR(VLOOKUP(J10207,'Chuyển Mã'!$B$3:$C$9,2,0),"")</f>
        <v/>
      </c>
      <c r="AE10207" s="7">
        <f t="shared" si="1009"/>
        <v>0</v>
      </c>
      <c r="AF10207" s="7">
        <f t="shared" si="1010"/>
        <v>0</v>
      </c>
    </row>
    <row r="10208" spans="30:32" x14ac:dyDescent="0.25">
      <c r="AD10208" s="7" t="str">
        <f>IFERROR(VLOOKUP(J10208,'Chuyển Mã'!$B$3:$C$9,2,0),"")</f>
        <v/>
      </c>
      <c r="AE10208" s="7">
        <f t="shared" si="1009"/>
        <v>0</v>
      </c>
      <c r="AF10208" s="7">
        <f t="shared" si="1010"/>
        <v>0</v>
      </c>
    </row>
    <row r="10209" spans="30:32" x14ac:dyDescent="0.25">
      <c r="AD10209" s="7" t="str">
        <f>IFERROR(VLOOKUP(J10209,'Chuyển Mã'!$B$3:$C$9,2,0),"")</f>
        <v/>
      </c>
      <c r="AE10209" s="7">
        <f t="shared" si="1009"/>
        <v>0</v>
      </c>
      <c r="AF10209" s="7">
        <f t="shared" si="1010"/>
        <v>0</v>
      </c>
    </row>
    <row r="10210" spans="30:32" x14ac:dyDescent="0.25">
      <c r="AD10210" s="7" t="str">
        <f>IFERROR(VLOOKUP(J10210,'Chuyển Mã'!$B$3:$C$9,2,0),"")</f>
        <v/>
      </c>
      <c r="AE10210" s="7">
        <f t="shared" si="1009"/>
        <v>0</v>
      </c>
      <c r="AF10210" s="7">
        <f t="shared" si="1010"/>
        <v>0</v>
      </c>
    </row>
    <row r="10211" spans="30:32" x14ac:dyDescent="0.25">
      <c r="AD10211" s="7" t="str">
        <f>IFERROR(VLOOKUP(J10211,'Chuyển Mã'!$B$3:$C$9,2,0),"")</f>
        <v/>
      </c>
      <c r="AE10211" s="7">
        <f t="shared" si="1009"/>
        <v>0</v>
      </c>
      <c r="AF10211" s="7">
        <f t="shared" si="1010"/>
        <v>0</v>
      </c>
    </row>
    <row r="10212" spans="30:32" x14ac:dyDescent="0.25">
      <c r="AD10212" s="7" t="str">
        <f>IFERROR(VLOOKUP(J10212,'Chuyển Mã'!$B$3:$C$9,2,0),"")</f>
        <v/>
      </c>
      <c r="AE10212" s="7">
        <f t="shared" si="1009"/>
        <v>0</v>
      </c>
      <c r="AF10212" s="7">
        <f t="shared" si="1010"/>
        <v>0</v>
      </c>
    </row>
    <row r="10213" spans="30:32" x14ac:dyDescent="0.25">
      <c r="AD10213" s="7" t="str">
        <f>IFERROR(VLOOKUP(J10213,'Chuyển Mã'!$B$3:$C$9,2,0),"")</f>
        <v/>
      </c>
      <c r="AE10213" s="7">
        <f t="shared" si="1009"/>
        <v>0</v>
      </c>
      <c r="AF10213" s="7">
        <f t="shared" si="1010"/>
        <v>0</v>
      </c>
    </row>
    <row r="10214" spans="30:32" x14ac:dyDescent="0.25">
      <c r="AD10214" s="7" t="str">
        <f>IFERROR(VLOOKUP(J10214,'Chuyển Mã'!$B$3:$C$9,2,0),"")</f>
        <v/>
      </c>
      <c r="AE10214" s="7">
        <f t="shared" si="1009"/>
        <v>0</v>
      </c>
      <c r="AF10214" s="7">
        <f t="shared" si="1010"/>
        <v>0</v>
      </c>
    </row>
    <row r="10215" spans="30:32" x14ac:dyDescent="0.25">
      <c r="AD10215" s="7" t="str">
        <f>IFERROR(VLOOKUP(J10215,'Chuyển Mã'!$B$3:$C$9,2,0),"")</f>
        <v/>
      </c>
      <c r="AE10215" s="7">
        <f t="shared" si="1009"/>
        <v>0</v>
      </c>
      <c r="AF10215" s="7">
        <f t="shared" si="1010"/>
        <v>0</v>
      </c>
    </row>
    <row r="10216" spans="30:32" x14ac:dyDescent="0.25">
      <c r="AD10216" s="7" t="str">
        <f>IFERROR(VLOOKUP(J10216,'Chuyển Mã'!$B$3:$C$9,2,0),"")</f>
        <v/>
      </c>
      <c r="AE10216" s="7">
        <f t="shared" si="1009"/>
        <v>0</v>
      </c>
      <c r="AF10216" s="7">
        <f t="shared" si="1010"/>
        <v>0</v>
      </c>
    </row>
    <row r="10217" spans="30:32" x14ac:dyDescent="0.25">
      <c r="AD10217" s="7" t="str">
        <f>IFERROR(VLOOKUP(J10217,'Chuyển Mã'!$B$3:$C$9,2,0),"")</f>
        <v/>
      </c>
      <c r="AE10217" s="7">
        <f t="shared" si="1009"/>
        <v>0</v>
      </c>
      <c r="AF10217" s="7">
        <f t="shared" si="1010"/>
        <v>0</v>
      </c>
    </row>
    <row r="10218" spans="30:32" x14ac:dyDescent="0.25">
      <c r="AD10218" s="7" t="str">
        <f>IFERROR(VLOOKUP(J10218,'Chuyển Mã'!$B$3:$C$9,2,0),"")</f>
        <v/>
      </c>
      <c r="AE10218" s="7">
        <f t="shared" si="1009"/>
        <v>0</v>
      </c>
      <c r="AF10218" s="7">
        <f t="shared" si="1010"/>
        <v>0</v>
      </c>
    </row>
    <row r="10219" spans="30:32" x14ac:dyDescent="0.25">
      <c r="AD10219" s="7" t="str">
        <f>IFERROR(VLOOKUP(J10219,'Chuyển Mã'!$B$3:$C$9,2,0),"")</f>
        <v/>
      </c>
      <c r="AE10219" s="7">
        <f t="shared" si="1009"/>
        <v>0</v>
      </c>
      <c r="AF10219" s="7">
        <f t="shared" si="1010"/>
        <v>0</v>
      </c>
    </row>
    <row r="10220" spans="30:32" x14ac:dyDescent="0.25">
      <c r="AD10220" s="7" t="str">
        <f>IFERROR(VLOOKUP(J10220,'Chuyển Mã'!$B$3:$C$9,2,0),"")</f>
        <v/>
      </c>
      <c r="AE10220" s="7">
        <f t="shared" si="1009"/>
        <v>0</v>
      </c>
      <c r="AF10220" s="7">
        <f t="shared" si="1010"/>
        <v>0</v>
      </c>
    </row>
    <row r="10221" spans="30:32" x14ac:dyDescent="0.25">
      <c r="AD10221" s="7" t="str">
        <f>IFERROR(VLOOKUP(J10221,'Chuyển Mã'!$B$3:$C$9,2,0),"")</f>
        <v/>
      </c>
      <c r="AE10221" s="7">
        <f t="shared" si="1009"/>
        <v>0</v>
      </c>
      <c r="AF10221" s="7">
        <f t="shared" si="1010"/>
        <v>0</v>
      </c>
    </row>
    <row r="10222" spans="30:32" x14ac:dyDescent="0.25">
      <c r="AD10222" s="7" t="str">
        <f>IFERROR(VLOOKUP(J10222,'Chuyển Mã'!$B$3:$C$9,2,0),"")</f>
        <v/>
      </c>
      <c r="AE10222" s="7">
        <f t="shared" si="1009"/>
        <v>0</v>
      </c>
      <c r="AF10222" s="7">
        <f t="shared" si="1010"/>
        <v>0</v>
      </c>
    </row>
    <row r="10223" spans="30:32" x14ac:dyDescent="0.25">
      <c r="AD10223" s="7" t="str">
        <f>IFERROR(VLOOKUP(J10223,'Chuyển Mã'!$B$3:$C$9,2,0),"")</f>
        <v/>
      </c>
      <c r="AE10223" s="7">
        <f t="shared" si="1009"/>
        <v>0</v>
      </c>
      <c r="AF10223" s="7">
        <f t="shared" si="1010"/>
        <v>0</v>
      </c>
    </row>
    <row r="10224" spans="30:32" x14ac:dyDescent="0.25">
      <c r="AD10224" s="7" t="str">
        <f>IFERROR(VLOOKUP(J10224,'Chuyển Mã'!$B$3:$C$9,2,0),"")</f>
        <v/>
      </c>
      <c r="AE10224" s="7">
        <f t="shared" si="1009"/>
        <v>0</v>
      </c>
      <c r="AF10224" s="7">
        <f t="shared" si="1010"/>
        <v>0</v>
      </c>
    </row>
    <row r="10225" spans="30:32" x14ac:dyDescent="0.25">
      <c r="AD10225" s="7" t="str">
        <f>IFERROR(VLOOKUP(J10225,'Chuyển Mã'!$B$3:$C$9,2,0),"")</f>
        <v/>
      </c>
      <c r="AE10225" s="7">
        <f t="shared" si="1009"/>
        <v>0</v>
      </c>
      <c r="AF10225" s="7">
        <f t="shared" si="1010"/>
        <v>0</v>
      </c>
    </row>
    <row r="10226" spans="30:32" x14ac:dyDescent="0.25">
      <c r="AD10226" s="7" t="str">
        <f>IFERROR(VLOOKUP(J10226,'Chuyển Mã'!$B$3:$C$9,2,0),"")</f>
        <v/>
      </c>
      <c r="AE10226" s="7">
        <f t="shared" si="1009"/>
        <v>0</v>
      </c>
      <c r="AF10226" s="7">
        <f t="shared" si="1010"/>
        <v>0</v>
      </c>
    </row>
    <row r="10227" spans="30:32" x14ac:dyDescent="0.25">
      <c r="AD10227" s="7" t="str">
        <f>IFERROR(VLOOKUP(J10227,'Chuyển Mã'!$B$3:$C$9,2,0),"")</f>
        <v/>
      </c>
      <c r="AE10227" s="7">
        <f t="shared" si="1009"/>
        <v>0</v>
      </c>
      <c r="AF10227" s="7">
        <f t="shared" si="1010"/>
        <v>0</v>
      </c>
    </row>
    <row r="10228" spans="30:32" x14ac:dyDescent="0.25">
      <c r="AD10228" s="7" t="str">
        <f>IFERROR(VLOOKUP(J10228,'Chuyển Mã'!$B$3:$C$9,2,0),"")</f>
        <v/>
      </c>
      <c r="AE10228" s="7">
        <f t="shared" si="1009"/>
        <v>0</v>
      </c>
      <c r="AF10228" s="7">
        <f t="shared" si="1010"/>
        <v>0</v>
      </c>
    </row>
    <row r="10229" spans="30:32" x14ac:dyDescent="0.25">
      <c r="AD10229" s="7" t="str">
        <f>IFERROR(VLOOKUP(J10229,'Chuyển Mã'!$B$3:$C$9,2,0),"")</f>
        <v/>
      </c>
      <c r="AE10229" s="7">
        <f t="shared" si="1009"/>
        <v>0</v>
      </c>
      <c r="AF10229" s="7">
        <f t="shared" si="1010"/>
        <v>0</v>
      </c>
    </row>
    <row r="10230" spans="30:32" x14ac:dyDescent="0.25">
      <c r="AD10230" s="7" t="str">
        <f>IFERROR(VLOOKUP(J10230,'Chuyển Mã'!$B$3:$C$9,2,0),"")</f>
        <v/>
      </c>
      <c r="AE10230" s="7">
        <f t="shared" si="1009"/>
        <v>0</v>
      </c>
      <c r="AF10230" s="7">
        <f t="shared" si="1010"/>
        <v>0</v>
      </c>
    </row>
    <row r="10231" spans="30:32" x14ac:dyDescent="0.25">
      <c r="AD10231" s="7" t="str">
        <f>IFERROR(VLOOKUP(J10231,'Chuyển Mã'!$B$3:$C$9,2,0),"")</f>
        <v/>
      </c>
      <c r="AE10231" s="7">
        <f t="shared" si="1009"/>
        <v>0</v>
      </c>
      <c r="AF10231" s="7">
        <f t="shared" si="1010"/>
        <v>0</v>
      </c>
    </row>
    <row r="10232" spans="30:32" x14ac:dyDescent="0.25">
      <c r="AD10232" s="7" t="str">
        <f>IFERROR(VLOOKUP(J10232,'Chuyển Mã'!$B$3:$C$9,2,0),"")</f>
        <v/>
      </c>
      <c r="AE10232" s="7">
        <f t="shared" si="1009"/>
        <v>0</v>
      </c>
      <c r="AF10232" s="7">
        <f t="shared" si="1010"/>
        <v>0</v>
      </c>
    </row>
    <row r="10233" spans="30:32" x14ac:dyDescent="0.25">
      <c r="AD10233" s="7" t="str">
        <f>IFERROR(VLOOKUP(J10233,'Chuyển Mã'!$B$3:$C$9,2,0),"")</f>
        <v/>
      </c>
      <c r="AE10233" s="7">
        <f t="shared" si="1009"/>
        <v>0</v>
      </c>
      <c r="AF10233" s="7">
        <f t="shared" si="1010"/>
        <v>0</v>
      </c>
    </row>
    <row r="10234" spans="30:32" x14ac:dyDescent="0.25">
      <c r="AD10234" s="7" t="str">
        <f>IFERROR(VLOOKUP(J10234,'Chuyển Mã'!$B$3:$C$9,2,0),"")</f>
        <v/>
      </c>
      <c r="AE10234" s="7">
        <f t="shared" si="1009"/>
        <v>0</v>
      </c>
      <c r="AF10234" s="7">
        <f t="shared" si="1010"/>
        <v>0</v>
      </c>
    </row>
    <row r="10235" spans="30:32" x14ac:dyDescent="0.25">
      <c r="AD10235" s="7" t="str">
        <f>IFERROR(VLOOKUP(J10235,'Chuyển Mã'!$B$3:$C$9,2,0),"")</f>
        <v/>
      </c>
      <c r="AE10235" s="7">
        <f t="shared" si="1009"/>
        <v>0</v>
      </c>
      <c r="AF10235" s="7">
        <f t="shared" si="1010"/>
        <v>0</v>
      </c>
    </row>
    <row r="10236" spans="30:32" x14ac:dyDescent="0.25">
      <c r="AD10236" s="7" t="str">
        <f>IFERROR(VLOOKUP(J10236,'Chuyển Mã'!$B$3:$C$9,2,0),"")</f>
        <v/>
      </c>
      <c r="AE10236" s="7">
        <f t="shared" si="1009"/>
        <v>0</v>
      </c>
      <c r="AF10236" s="7">
        <f t="shared" si="1010"/>
        <v>0</v>
      </c>
    </row>
    <row r="10237" spans="30:32" x14ac:dyDescent="0.25">
      <c r="AD10237" s="7" t="str">
        <f>IFERROR(VLOOKUP(J10237,'Chuyển Mã'!$B$3:$C$9,2,0),"")</f>
        <v/>
      </c>
      <c r="AE10237" s="7">
        <f t="shared" si="1009"/>
        <v>0</v>
      </c>
      <c r="AF10237" s="7">
        <f t="shared" si="1010"/>
        <v>0</v>
      </c>
    </row>
    <row r="10238" spans="30:32" x14ac:dyDescent="0.25">
      <c r="AD10238" s="7" t="str">
        <f>IFERROR(VLOOKUP(J10238,'Chuyển Mã'!$B$3:$C$9,2,0),"")</f>
        <v/>
      </c>
      <c r="AE10238" s="7">
        <f t="shared" si="1009"/>
        <v>0</v>
      </c>
      <c r="AF10238" s="7">
        <f t="shared" si="1010"/>
        <v>0</v>
      </c>
    </row>
    <row r="10239" spans="30:32" x14ac:dyDescent="0.25">
      <c r="AD10239" s="7" t="str">
        <f>IFERROR(VLOOKUP(J10239,'Chuyển Mã'!$B$3:$C$9,2,0),"")</f>
        <v/>
      </c>
      <c r="AE10239" s="7">
        <f t="shared" si="1009"/>
        <v>0</v>
      </c>
      <c r="AF10239" s="7">
        <f t="shared" si="1010"/>
        <v>0</v>
      </c>
    </row>
    <row r="10240" spans="30:32" x14ac:dyDescent="0.25">
      <c r="AD10240" s="7" t="str">
        <f>IFERROR(VLOOKUP(J10240,'Chuyển Mã'!$B$3:$C$9,2,0),"")</f>
        <v/>
      </c>
      <c r="AE10240" s="7">
        <f t="shared" si="1009"/>
        <v>0</v>
      </c>
      <c r="AF10240" s="7">
        <f t="shared" si="1010"/>
        <v>0</v>
      </c>
    </row>
    <row r="10241" spans="30:32" x14ac:dyDescent="0.25">
      <c r="AD10241" s="7" t="str">
        <f>IFERROR(VLOOKUP(J10241,'Chuyển Mã'!$B$3:$C$9,2,0),"")</f>
        <v/>
      </c>
      <c r="AE10241" s="7">
        <f t="shared" si="1009"/>
        <v>0</v>
      </c>
      <c r="AF10241" s="7">
        <f t="shared" si="1010"/>
        <v>0</v>
      </c>
    </row>
    <row r="10242" spans="30:32" x14ac:dyDescent="0.25">
      <c r="AD10242" s="7" t="str">
        <f>IFERROR(VLOOKUP(J10242,'Chuyển Mã'!$B$3:$C$9,2,0),"")</f>
        <v/>
      </c>
      <c r="AE10242" s="7">
        <f t="shared" si="1009"/>
        <v>0</v>
      </c>
      <c r="AF10242" s="7">
        <f t="shared" si="1010"/>
        <v>0</v>
      </c>
    </row>
    <row r="10243" spans="30:32" x14ac:dyDescent="0.25">
      <c r="AD10243" s="7" t="str">
        <f>IFERROR(VLOOKUP(J10243,'Chuyển Mã'!$B$3:$C$9,2,0),"")</f>
        <v/>
      </c>
      <c r="AE10243" s="7">
        <f t="shared" ref="AE10243:AE10306" si="1011">IFERROR(L10243,"")</f>
        <v>0</v>
      </c>
      <c r="AF10243" s="7">
        <f t="shared" ref="AF10243:AF10306" si="1012">R10243</f>
        <v>0</v>
      </c>
    </row>
    <row r="10244" spans="30:32" x14ac:dyDescent="0.25">
      <c r="AD10244" s="7" t="str">
        <f>IFERROR(VLOOKUP(J10244,'Chuyển Mã'!$B$3:$C$9,2,0),"")</f>
        <v/>
      </c>
      <c r="AE10244" s="7">
        <f t="shared" si="1011"/>
        <v>0</v>
      </c>
      <c r="AF10244" s="7">
        <f t="shared" si="1012"/>
        <v>0</v>
      </c>
    </row>
    <row r="10245" spans="30:32" x14ac:dyDescent="0.25">
      <c r="AD10245" s="7" t="str">
        <f>IFERROR(VLOOKUP(J10245,'Chuyển Mã'!$B$3:$C$9,2,0),"")</f>
        <v/>
      </c>
      <c r="AE10245" s="7">
        <f t="shared" si="1011"/>
        <v>0</v>
      </c>
      <c r="AF10245" s="7">
        <f t="shared" si="1012"/>
        <v>0</v>
      </c>
    </row>
    <row r="10246" spans="30:32" x14ac:dyDescent="0.25">
      <c r="AD10246" s="7" t="str">
        <f>IFERROR(VLOOKUP(J10246,'Chuyển Mã'!$B$3:$C$9,2,0),"")</f>
        <v/>
      </c>
      <c r="AE10246" s="7">
        <f t="shared" si="1011"/>
        <v>0</v>
      </c>
      <c r="AF10246" s="7">
        <f t="shared" si="1012"/>
        <v>0</v>
      </c>
    </row>
    <row r="10247" spans="30:32" x14ac:dyDescent="0.25">
      <c r="AD10247" s="7" t="str">
        <f>IFERROR(VLOOKUP(J10247,'Chuyển Mã'!$B$3:$C$9,2,0),"")</f>
        <v/>
      </c>
      <c r="AE10247" s="7">
        <f t="shared" si="1011"/>
        <v>0</v>
      </c>
      <c r="AF10247" s="7">
        <f t="shared" si="1012"/>
        <v>0</v>
      </c>
    </row>
    <row r="10248" spans="30:32" x14ac:dyDescent="0.25">
      <c r="AD10248" s="7" t="str">
        <f>IFERROR(VLOOKUP(J10248,'Chuyển Mã'!$B$3:$C$9,2,0),"")</f>
        <v/>
      </c>
      <c r="AE10248" s="7">
        <f t="shared" si="1011"/>
        <v>0</v>
      </c>
      <c r="AF10248" s="7">
        <f t="shared" si="1012"/>
        <v>0</v>
      </c>
    </row>
    <row r="10249" spans="30:32" x14ac:dyDescent="0.25">
      <c r="AD10249" s="7" t="str">
        <f>IFERROR(VLOOKUP(J10249,'Chuyển Mã'!$B$3:$C$9,2,0),"")</f>
        <v/>
      </c>
      <c r="AE10249" s="7">
        <f t="shared" si="1011"/>
        <v>0</v>
      </c>
      <c r="AF10249" s="7">
        <f t="shared" si="1012"/>
        <v>0</v>
      </c>
    </row>
    <row r="10250" spans="30:32" x14ac:dyDescent="0.25">
      <c r="AD10250" s="7" t="str">
        <f>IFERROR(VLOOKUP(J10250,'Chuyển Mã'!$B$3:$C$9,2,0),"")</f>
        <v/>
      </c>
      <c r="AE10250" s="7">
        <f t="shared" si="1011"/>
        <v>0</v>
      </c>
      <c r="AF10250" s="7">
        <f t="shared" si="1012"/>
        <v>0</v>
      </c>
    </row>
    <row r="10251" spans="30:32" x14ac:dyDescent="0.25">
      <c r="AD10251" s="7" t="str">
        <f>IFERROR(VLOOKUP(J10251,'Chuyển Mã'!$B$3:$C$9,2,0),"")</f>
        <v/>
      </c>
      <c r="AE10251" s="7">
        <f t="shared" si="1011"/>
        <v>0</v>
      </c>
      <c r="AF10251" s="7">
        <f t="shared" si="1012"/>
        <v>0</v>
      </c>
    </row>
    <row r="10252" spans="30:32" x14ac:dyDescent="0.25">
      <c r="AD10252" s="7" t="str">
        <f>IFERROR(VLOOKUP(J10252,'Chuyển Mã'!$B$3:$C$9,2,0),"")</f>
        <v/>
      </c>
      <c r="AE10252" s="7">
        <f t="shared" si="1011"/>
        <v>0</v>
      </c>
      <c r="AF10252" s="7">
        <f t="shared" si="1012"/>
        <v>0</v>
      </c>
    </row>
    <row r="10253" spans="30:32" x14ac:dyDescent="0.25">
      <c r="AD10253" s="7" t="str">
        <f>IFERROR(VLOOKUP(J10253,'Chuyển Mã'!$B$3:$C$9,2,0),"")</f>
        <v/>
      </c>
      <c r="AE10253" s="7">
        <f t="shared" si="1011"/>
        <v>0</v>
      </c>
      <c r="AF10253" s="7">
        <f t="shared" si="1012"/>
        <v>0</v>
      </c>
    </row>
    <row r="10254" spans="30:32" x14ac:dyDescent="0.25">
      <c r="AD10254" s="7" t="str">
        <f>IFERROR(VLOOKUP(J10254,'Chuyển Mã'!$B$3:$C$9,2,0),"")</f>
        <v/>
      </c>
      <c r="AE10254" s="7">
        <f t="shared" si="1011"/>
        <v>0</v>
      </c>
      <c r="AF10254" s="7">
        <f t="shared" si="1012"/>
        <v>0</v>
      </c>
    </row>
    <row r="10255" spans="30:32" x14ac:dyDescent="0.25">
      <c r="AD10255" s="7" t="str">
        <f>IFERROR(VLOOKUP(J10255,'Chuyển Mã'!$B$3:$C$9,2,0),"")</f>
        <v/>
      </c>
      <c r="AE10255" s="7">
        <f t="shared" si="1011"/>
        <v>0</v>
      </c>
      <c r="AF10255" s="7">
        <f t="shared" si="1012"/>
        <v>0</v>
      </c>
    </row>
    <row r="10256" spans="30:32" x14ac:dyDescent="0.25">
      <c r="AD10256" s="7" t="str">
        <f>IFERROR(VLOOKUP(J10256,'Chuyển Mã'!$B$3:$C$9,2,0),"")</f>
        <v/>
      </c>
      <c r="AE10256" s="7">
        <f t="shared" si="1011"/>
        <v>0</v>
      </c>
      <c r="AF10256" s="7">
        <f t="shared" si="1012"/>
        <v>0</v>
      </c>
    </row>
    <row r="10257" spans="30:32" x14ac:dyDescent="0.25">
      <c r="AD10257" s="7" t="str">
        <f>IFERROR(VLOOKUP(J10257,'Chuyển Mã'!$B$3:$C$9,2,0),"")</f>
        <v/>
      </c>
      <c r="AE10257" s="7">
        <f t="shared" si="1011"/>
        <v>0</v>
      </c>
      <c r="AF10257" s="7">
        <f t="shared" si="1012"/>
        <v>0</v>
      </c>
    </row>
    <row r="10258" spans="30:32" x14ac:dyDescent="0.25">
      <c r="AD10258" s="7" t="str">
        <f>IFERROR(VLOOKUP(J10258,'Chuyển Mã'!$B$3:$C$9,2,0),"")</f>
        <v/>
      </c>
      <c r="AE10258" s="7">
        <f t="shared" si="1011"/>
        <v>0</v>
      </c>
      <c r="AF10258" s="7">
        <f t="shared" si="1012"/>
        <v>0</v>
      </c>
    </row>
    <row r="10259" spans="30:32" x14ac:dyDescent="0.25">
      <c r="AD10259" s="7" t="str">
        <f>IFERROR(VLOOKUP(J10259,'Chuyển Mã'!$B$3:$C$9,2,0),"")</f>
        <v/>
      </c>
      <c r="AE10259" s="7">
        <f t="shared" si="1011"/>
        <v>0</v>
      </c>
      <c r="AF10259" s="7">
        <f t="shared" si="1012"/>
        <v>0</v>
      </c>
    </row>
    <row r="10260" spans="30:32" x14ac:dyDescent="0.25">
      <c r="AD10260" s="7" t="str">
        <f>IFERROR(VLOOKUP(J10260,'Chuyển Mã'!$B$3:$C$9,2,0),"")</f>
        <v/>
      </c>
      <c r="AE10260" s="7">
        <f t="shared" si="1011"/>
        <v>0</v>
      </c>
      <c r="AF10260" s="7">
        <f t="shared" si="1012"/>
        <v>0</v>
      </c>
    </row>
    <row r="10261" spans="30:32" x14ac:dyDescent="0.25">
      <c r="AD10261" s="7" t="str">
        <f>IFERROR(VLOOKUP(J10261,'Chuyển Mã'!$B$3:$C$9,2,0),"")</f>
        <v/>
      </c>
      <c r="AE10261" s="7">
        <f t="shared" si="1011"/>
        <v>0</v>
      </c>
      <c r="AF10261" s="7">
        <f t="shared" si="1012"/>
        <v>0</v>
      </c>
    </row>
    <row r="10262" spans="30:32" x14ac:dyDescent="0.25">
      <c r="AD10262" s="7" t="str">
        <f>IFERROR(VLOOKUP(J10262,'Chuyển Mã'!$B$3:$C$9,2,0),"")</f>
        <v/>
      </c>
      <c r="AE10262" s="7">
        <f t="shared" si="1011"/>
        <v>0</v>
      </c>
      <c r="AF10262" s="7">
        <f t="shared" si="1012"/>
        <v>0</v>
      </c>
    </row>
    <row r="10263" spans="30:32" x14ac:dyDescent="0.25">
      <c r="AD10263" s="7" t="str">
        <f>IFERROR(VLOOKUP(J10263,'Chuyển Mã'!$B$3:$C$9,2,0),"")</f>
        <v/>
      </c>
      <c r="AE10263" s="7">
        <f t="shared" si="1011"/>
        <v>0</v>
      </c>
      <c r="AF10263" s="7">
        <f t="shared" si="1012"/>
        <v>0</v>
      </c>
    </row>
    <row r="10264" spans="30:32" x14ac:dyDescent="0.25">
      <c r="AD10264" s="7" t="str">
        <f>IFERROR(VLOOKUP(J10264,'Chuyển Mã'!$B$3:$C$9,2,0),"")</f>
        <v/>
      </c>
      <c r="AE10264" s="7">
        <f t="shared" si="1011"/>
        <v>0</v>
      </c>
      <c r="AF10264" s="7">
        <f t="shared" si="1012"/>
        <v>0</v>
      </c>
    </row>
    <row r="10265" spans="30:32" x14ac:dyDescent="0.25">
      <c r="AD10265" s="7" t="str">
        <f>IFERROR(VLOOKUP(J10265,'Chuyển Mã'!$B$3:$C$9,2,0),"")</f>
        <v/>
      </c>
      <c r="AE10265" s="7">
        <f t="shared" si="1011"/>
        <v>0</v>
      </c>
      <c r="AF10265" s="7">
        <f t="shared" si="1012"/>
        <v>0</v>
      </c>
    </row>
    <row r="10266" spans="30:32" x14ac:dyDescent="0.25">
      <c r="AD10266" s="7" t="str">
        <f>IFERROR(VLOOKUP(J10266,'Chuyển Mã'!$B$3:$C$9,2,0),"")</f>
        <v/>
      </c>
      <c r="AE10266" s="7">
        <f t="shared" si="1011"/>
        <v>0</v>
      </c>
      <c r="AF10266" s="7">
        <f t="shared" si="1012"/>
        <v>0</v>
      </c>
    </row>
    <row r="10267" spans="30:32" x14ac:dyDescent="0.25">
      <c r="AD10267" s="7" t="str">
        <f>IFERROR(VLOOKUP(J10267,'Chuyển Mã'!$B$3:$C$9,2,0),"")</f>
        <v/>
      </c>
      <c r="AE10267" s="7">
        <f t="shared" si="1011"/>
        <v>0</v>
      </c>
      <c r="AF10267" s="7">
        <f t="shared" si="1012"/>
        <v>0</v>
      </c>
    </row>
    <row r="10268" spans="30:32" x14ac:dyDescent="0.25">
      <c r="AD10268" s="7" t="str">
        <f>IFERROR(VLOOKUP(J10268,'Chuyển Mã'!$B$3:$C$9,2,0),"")</f>
        <v/>
      </c>
      <c r="AE10268" s="7">
        <f t="shared" si="1011"/>
        <v>0</v>
      </c>
      <c r="AF10268" s="7">
        <f t="shared" si="1012"/>
        <v>0</v>
      </c>
    </row>
    <row r="10269" spans="30:32" x14ac:dyDescent="0.25">
      <c r="AD10269" s="7" t="str">
        <f>IFERROR(VLOOKUP(J10269,'Chuyển Mã'!$B$3:$C$9,2,0),"")</f>
        <v/>
      </c>
      <c r="AE10269" s="7">
        <f t="shared" si="1011"/>
        <v>0</v>
      </c>
      <c r="AF10269" s="7">
        <f t="shared" si="1012"/>
        <v>0</v>
      </c>
    </row>
    <row r="10270" spans="30:32" x14ac:dyDescent="0.25">
      <c r="AD10270" s="7" t="str">
        <f>IFERROR(VLOOKUP(J10270,'Chuyển Mã'!$B$3:$C$9,2,0),"")</f>
        <v/>
      </c>
      <c r="AE10270" s="7">
        <f t="shared" si="1011"/>
        <v>0</v>
      </c>
      <c r="AF10270" s="7">
        <f t="shared" si="1012"/>
        <v>0</v>
      </c>
    </row>
    <row r="10271" spans="30:32" x14ac:dyDescent="0.25">
      <c r="AD10271" s="7" t="str">
        <f>IFERROR(VLOOKUP(J10271,'Chuyển Mã'!$B$3:$C$9,2,0),"")</f>
        <v/>
      </c>
      <c r="AE10271" s="7">
        <f t="shared" si="1011"/>
        <v>0</v>
      </c>
      <c r="AF10271" s="7">
        <f t="shared" si="1012"/>
        <v>0</v>
      </c>
    </row>
    <row r="10272" spans="30:32" x14ac:dyDescent="0.25">
      <c r="AD10272" s="7" t="str">
        <f>IFERROR(VLOOKUP(J10272,'Chuyển Mã'!$B$3:$C$9,2,0),"")</f>
        <v/>
      </c>
      <c r="AE10272" s="7">
        <f t="shared" si="1011"/>
        <v>0</v>
      </c>
      <c r="AF10272" s="7">
        <f t="shared" si="1012"/>
        <v>0</v>
      </c>
    </row>
    <row r="10273" spans="30:32" x14ac:dyDescent="0.25">
      <c r="AD10273" s="7" t="str">
        <f>IFERROR(VLOOKUP(J10273,'Chuyển Mã'!$B$3:$C$9,2,0),"")</f>
        <v/>
      </c>
      <c r="AE10273" s="7">
        <f t="shared" si="1011"/>
        <v>0</v>
      </c>
      <c r="AF10273" s="7">
        <f t="shared" si="1012"/>
        <v>0</v>
      </c>
    </row>
    <row r="10274" spans="30:32" x14ac:dyDescent="0.25">
      <c r="AD10274" s="7" t="str">
        <f>IFERROR(VLOOKUP(J10274,'Chuyển Mã'!$B$3:$C$9,2,0),"")</f>
        <v/>
      </c>
      <c r="AE10274" s="7">
        <f t="shared" si="1011"/>
        <v>0</v>
      </c>
      <c r="AF10274" s="7">
        <f t="shared" si="1012"/>
        <v>0</v>
      </c>
    </row>
    <row r="10275" spans="30:32" x14ac:dyDescent="0.25">
      <c r="AD10275" s="7" t="str">
        <f>IFERROR(VLOOKUP(J10275,'Chuyển Mã'!$B$3:$C$9,2,0),"")</f>
        <v/>
      </c>
      <c r="AE10275" s="7">
        <f t="shared" si="1011"/>
        <v>0</v>
      </c>
      <c r="AF10275" s="7">
        <f t="shared" si="1012"/>
        <v>0</v>
      </c>
    </row>
    <row r="10276" spans="30:32" x14ac:dyDescent="0.25">
      <c r="AD10276" s="7" t="str">
        <f>IFERROR(VLOOKUP(J10276,'Chuyển Mã'!$B$3:$C$9,2,0),"")</f>
        <v/>
      </c>
      <c r="AE10276" s="7">
        <f t="shared" si="1011"/>
        <v>0</v>
      </c>
      <c r="AF10276" s="7">
        <f t="shared" si="1012"/>
        <v>0</v>
      </c>
    </row>
    <row r="10277" spans="30:32" x14ac:dyDescent="0.25">
      <c r="AD10277" s="7" t="str">
        <f>IFERROR(VLOOKUP(J10277,'Chuyển Mã'!$B$3:$C$9,2,0),"")</f>
        <v/>
      </c>
      <c r="AE10277" s="7">
        <f t="shared" si="1011"/>
        <v>0</v>
      </c>
      <c r="AF10277" s="7">
        <f t="shared" si="1012"/>
        <v>0</v>
      </c>
    </row>
    <row r="10278" spans="30:32" x14ac:dyDescent="0.25">
      <c r="AD10278" s="7" t="str">
        <f>IFERROR(VLOOKUP(J10278,'Chuyển Mã'!$B$3:$C$9,2,0),"")</f>
        <v/>
      </c>
      <c r="AE10278" s="7">
        <f t="shared" si="1011"/>
        <v>0</v>
      </c>
      <c r="AF10278" s="7">
        <f t="shared" si="1012"/>
        <v>0</v>
      </c>
    </row>
    <row r="10279" spans="30:32" x14ac:dyDescent="0.25">
      <c r="AD10279" s="7" t="str">
        <f>IFERROR(VLOOKUP(J10279,'Chuyển Mã'!$B$3:$C$9,2,0),"")</f>
        <v/>
      </c>
      <c r="AE10279" s="7">
        <f t="shared" si="1011"/>
        <v>0</v>
      </c>
      <c r="AF10279" s="7">
        <f t="shared" si="1012"/>
        <v>0</v>
      </c>
    </row>
    <row r="10280" spans="30:32" x14ac:dyDescent="0.25">
      <c r="AD10280" s="7" t="str">
        <f>IFERROR(VLOOKUP(J10280,'Chuyển Mã'!$B$3:$C$9,2,0),"")</f>
        <v/>
      </c>
      <c r="AE10280" s="7">
        <f t="shared" si="1011"/>
        <v>0</v>
      </c>
      <c r="AF10280" s="7">
        <f t="shared" si="1012"/>
        <v>0</v>
      </c>
    </row>
    <row r="10281" spans="30:32" x14ac:dyDescent="0.25">
      <c r="AD10281" s="7" t="str">
        <f>IFERROR(VLOOKUP(J10281,'Chuyển Mã'!$B$3:$C$9,2,0),"")</f>
        <v/>
      </c>
      <c r="AE10281" s="7">
        <f t="shared" si="1011"/>
        <v>0</v>
      </c>
      <c r="AF10281" s="7">
        <f t="shared" si="1012"/>
        <v>0</v>
      </c>
    </row>
    <row r="10282" spans="30:32" x14ac:dyDescent="0.25">
      <c r="AD10282" s="7" t="str">
        <f>IFERROR(VLOOKUP(J10282,'Chuyển Mã'!$B$3:$C$9,2,0),"")</f>
        <v/>
      </c>
      <c r="AE10282" s="7">
        <f t="shared" si="1011"/>
        <v>0</v>
      </c>
      <c r="AF10282" s="7">
        <f t="shared" si="1012"/>
        <v>0</v>
      </c>
    </row>
    <row r="10283" spans="30:32" x14ac:dyDescent="0.25">
      <c r="AD10283" s="7" t="str">
        <f>IFERROR(VLOOKUP(J10283,'Chuyển Mã'!$B$3:$C$9,2,0),"")</f>
        <v/>
      </c>
      <c r="AE10283" s="7">
        <f t="shared" si="1011"/>
        <v>0</v>
      </c>
      <c r="AF10283" s="7">
        <f t="shared" si="1012"/>
        <v>0</v>
      </c>
    </row>
    <row r="10284" spans="30:32" x14ac:dyDescent="0.25">
      <c r="AD10284" s="7" t="str">
        <f>IFERROR(VLOOKUP(J10284,'Chuyển Mã'!$B$3:$C$9,2,0),"")</f>
        <v/>
      </c>
      <c r="AE10284" s="7">
        <f t="shared" si="1011"/>
        <v>0</v>
      </c>
      <c r="AF10284" s="7">
        <f t="shared" si="1012"/>
        <v>0</v>
      </c>
    </row>
    <row r="10285" spans="30:32" x14ac:dyDescent="0.25">
      <c r="AD10285" s="7" t="str">
        <f>IFERROR(VLOOKUP(J10285,'Chuyển Mã'!$B$3:$C$9,2,0),"")</f>
        <v/>
      </c>
      <c r="AE10285" s="7">
        <f t="shared" si="1011"/>
        <v>0</v>
      </c>
      <c r="AF10285" s="7">
        <f t="shared" si="1012"/>
        <v>0</v>
      </c>
    </row>
    <row r="10286" spans="30:32" x14ac:dyDescent="0.25">
      <c r="AD10286" s="7" t="str">
        <f>IFERROR(VLOOKUP(J10286,'Chuyển Mã'!$B$3:$C$9,2,0),"")</f>
        <v/>
      </c>
      <c r="AE10286" s="7">
        <f t="shared" si="1011"/>
        <v>0</v>
      </c>
      <c r="AF10286" s="7">
        <f t="shared" si="1012"/>
        <v>0</v>
      </c>
    </row>
    <row r="10287" spans="30:32" x14ac:dyDescent="0.25">
      <c r="AD10287" s="7" t="str">
        <f>IFERROR(VLOOKUP(J10287,'Chuyển Mã'!$B$3:$C$9,2,0),"")</f>
        <v/>
      </c>
      <c r="AE10287" s="7">
        <f t="shared" si="1011"/>
        <v>0</v>
      </c>
      <c r="AF10287" s="7">
        <f t="shared" si="1012"/>
        <v>0</v>
      </c>
    </row>
    <row r="10288" spans="30:32" x14ac:dyDescent="0.25">
      <c r="AD10288" s="7" t="str">
        <f>IFERROR(VLOOKUP(J10288,'Chuyển Mã'!$B$3:$C$9,2,0),"")</f>
        <v/>
      </c>
      <c r="AE10288" s="7">
        <f t="shared" si="1011"/>
        <v>0</v>
      </c>
      <c r="AF10288" s="7">
        <f t="shared" si="1012"/>
        <v>0</v>
      </c>
    </row>
    <row r="10289" spans="30:32" x14ac:dyDescent="0.25">
      <c r="AD10289" s="7" t="str">
        <f>IFERROR(VLOOKUP(J10289,'Chuyển Mã'!$B$3:$C$9,2,0),"")</f>
        <v/>
      </c>
      <c r="AE10289" s="7">
        <f t="shared" si="1011"/>
        <v>0</v>
      </c>
      <c r="AF10289" s="7">
        <f t="shared" si="1012"/>
        <v>0</v>
      </c>
    </row>
    <row r="10290" spans="30:32" x14ac:dyDescent="0.25">
      <c r="AD10290" s="7" t="str">
        <f>IFERROR(VLOOKUP(J10290,'Chuyển Mã'!$B$3:$C$9,2,0),"")</f>
        <v/>
      </c>
      <c r="AE10290" s="7">
        <f t="shared" si="1011"/>
        <v>0</v>
      </c>
      <c r="AF10290" s="7">
        <f t="shared" si="1012"/>
        <v>0</v>
      </c>
    </row>
    <row r="10291" spans="30:32" x14ac:dyDescent="0.25">
      <c r="AD10291" s="7" t="str">
        <f>IFERROR(VLOOKUP(J10291,'Chuyển Mã'!$B$3:$C$9,2,0),"")</f>
        <v/>
      </c>
      <c r="AE10291" s="7">
        <f t="shared" si="1011"/>
        <v>0</v>
      </c>
      <c r="AF10291" s="7">
        <f t="shared" si="1012"/>
        <v>0</v>
      </c>
    </row>
    <row r="10292" spans="30:32" x14ac:dyDescent="0.25">
      <c r="AD10292" s="7" t="str">
        <f>IFERROR(VLOOKUP(J10292,'Chuyển Mã'!$B$3:$C$9,2,0),"")</f>
        <v/>
      </c>
      <c r="AE10292" s="7">
        <f t="shared" si="1011"/>
        <v>0</v>
      </c>
      <c r="AF10292" s="7">
        <f t="shared" si="1012"/>
        <v>0</v>
      </c>
    </row>
    <row r="10293" spans="30:32" x14ac:dyDescent="0.25">
      <c r="AD10293" s="7" t="str">
        <f>IFERROR(VLOOKUP(J10293,'Chuyển Mã'!$B$3:$C$9,2,0),"")</f>
        <v/>
      </c>
      <c r="AE10293" s="7">
        <f t="shared" si="1011"/>
        <v>0</v>
      </c>
      <c r="AF10293" s="7">
        <f t="shared" si="1012"/>
        <v>0</v>
      </c>
    </row>
    <row r="10294" spans="30:32" x14ac:dyDescent="0.25">
      <c r="AD10294" s="7" t="str">
        <f>IFERROR(VLOOKUP(J10294,'Chuyển Mã'!$B$3:$C$9,2,0),"")</f>
        <v/>
      </c>
      <c r="AE10294" s="7">
        <f t="shared" si="1011"/>
        <v>0</v>
      </c>
      <c r="AF10294" s="7">
        <f t="shared" si="1012"/>
        <v>0</v>
      </c>
    </row>
    <row r="10295" spans="30:32" x14ac:dyDescent="0.25">
      <c r="AD10295" s="7" t="str">
        <f>IFERROR(VLOOKUP(J10295,'Chuyển Mã'!$B$3:$C$9,2,0),"")</f>
        <v/>
      </c>
      <c r="AE10295" s="7">
        <f t="shared" si="1011"/>
        <v>0</v>
      </c>
      <c r="AF10295" s="7">
        <f t="shared" si="1012"/>
        <v>0</v>
      </c>
    </row>
    <row r="10296" spans="30:32" x14ac:dyDescent="0.25">
      <c r="AD10296" s="7" t="str">
        <f>IFERROR(VLOOKUP(J10296,'Chuyển Mã'!$B$3:$C$9,2,0),"")</f>
        <v/>
      </c>
      <c r="AE10296" s="7">
        <f t="shared" si="1011"/>
        <v>0</v>
      </c>
      <c r="AF10296" s="7">
        <f t="shared" si="1012"/>
        <v>0</v>
      </c>
    </row>
    <row r="10297" spans="30:32" x14ac:dyDescent="0.25">
      <c r="AD10297" s="7" t="str">
        <f>IFERROR(VLOOKUP(J10297,'Chuyển Mã'!$B$3:$C$9,2,0),"")</f>
        <v/>
      </c>
      <c r="AE10297" s="7">
        <f t="shared" si="1011"/>
        <v>0</v>
      </c>
      <c r="AF10297" s="7">
        <f t="shared" si="1012"/>
        <v>0</v>
      </c>
    </row>
    <row r="10298" spans="30:32" x14ac:dyDescent="0.25">
      <c r="AD10298" s="7" t="str">
        <f>IFERROR(VLOOKUP(J10298,'Chuyển Mã'!$B$3:$C$9,2,0),"")</f>
        <v/>
      </c>
      <c r="AE10298" s="7">
        <f t="shared" si="1011"/>
        <v>0</v>
      </c>
      <c r="AF10298" s="7">
        <f t="shared" si="1012"/>
        <v>0</v>
      </c>
    </row>
    <row r="10299" spans="30:32" x14ac:dyDescent="0.25">
      <c r="AD10299" s="7" t="str">
        <f>IFERROR(VLOOKUP(J10299,'Chuyển Mã'!$B$3:$C$9,2,0),"")</f>
        <v/>
      </c>
      <c r="AE10299" s="7">
        <f t="shared" si="1011"/>
        <v>0</v>
      </c>
      <c r="AF10299" s="7">
        <f t="shared" si="1012"/>
        <v>0</v>
      </c>
    </row>
    <row r="10300" spans="30:32" x14ac:dyDescent="0.25">
      <c r="AD10300" s="7" t="str">
        <f>IFERROR(VLOOKUP(J10300,'Chuyển Mã'!$B$3:$C$9,2,0),"")</f>
        <v/>
      </c>
      <c r="AE10300" s="7">
        <f t="shared" si="1011"/>
        <v>0</v>
      </c>
      <c r="AF10300" s="7">
        <f t="shared" si="1012"/>
        <v>0</v>
      </c>
    </row>
    <row r="10301" spans="30:32" x14ac:dyDescent="0.25">
      <c r="AD10301" s="7" t="str">
        <f>IFERROR(VLOOKUP(J10301,'Chuyển Mã'!$B$3:$C$9,2,0),"")</f>
        <v/>
      </c>
      <c r="AE10301" s="7">
        <f t="shared" si="1011"/>
        <v>0</v>
      </c>
      <c r="AF10301" s="7">
        <f t="shared" si="1012"/>
        <v>0</v>
      </c>
    </row>
    <row r="10302" spans="30:32" x14ac:dyDescent="0.25">
      <c r="AD10302" s="7" t="str">
        <f>IFERROR(VLOOKUP(J10302,'Chuyển Mã'!$B$3:$C$9,2,0),"")</f>
        <v/>
      </c>
      <c r="AE10302" s="7">
        <f t="shared" si="1011"/>
        <v>0</v>
      </c>
      <c r="AF10302" s="7">
        <f t="shared" si="1012"/>
        <v>0</v>
      </c>
    </row>
    <row r="10303" spans="30:32" x14ac:dyDescent="0.25">
      <c r="AD10303" s="7" t="str">
        <f>IFERROR(VLOOKUP(J10303,'Chuyển Mã'!$B$3:$C$9,2,0),"")</f>
        <v/>
      </c>
      <c r="AE10303" s="7">
        <f t="shared" si="1011"/>
        <v>0</v>
      </c>
      <c r="AF10303" s="7">
        <f t="shared" si="1012"/>
        <v>0</v>
      </c>
    </row>
    <row r="10304" spans="30:32" x14ac:dyDescent="0.25">
      <c r="AD10304" s="7" t="str">
        <f>IFERROR(VLOOKUP(J10304,'Chuyển Mã'!$B$3:$C$9,2,0),"")</f>
        <v/>
      </c>
      <c r="AE10304" s="7">
        <f t="shared" si="1011"/>
        <v>0</v>
      </c>
      <c r="AF10304" s="7">
        <f t="shared" si="1012"/>
        <v>0</v>
      </c>
    </row>
    <row r="10305" spans="30:32" x14ac:dyDescent="0.25">
      <c r="AD10305" s="7" t="str">
        <f>IFERROR(VLOOKUP(J10305,'Chuyển Mã'!$B$3:$C$9,2,0),"")</f>
        <v/>
      </c>
      <c r="AE10305" s="7">
        <f t="shared" si="1011"/>
        <v>0</v>
      </c>
      <c r="AF10305" s="7">
        <f t="shared" si="1012"/>
        <v>0</v>
      </c>
    </row>
    <row r="10306" spans="30:32" x14ac:dyDescent="0.25">
      <c r="AD10306" s="7" t="str">
        <f>IFERROR(VLOOKUP(J10306,'Chuyển Mã'!$B$3:$C$9,2,0),"")</f>
        <v/>
      </c>
      <c r="AE10306" s="7">
        <f t="shared" si="1011"/>
        <v>0</v>
      </c>
      <c r="AF10306" s="7">
        <f t="shared" si="1012"/>
        <v>0</v>
      </c>
    </row>
    <row r="10307" spans="30:32" x14ac:dyDescent="0.25">
      <c r="AD10307" s="7" t="str">
        <f>IFERROR(VLOOKUP(J10307,'Chuyển Mã'!$B$3:$C$9,2,0),"")</f>
        <v/>
      </c>
      <c r="AE10307" s="7">
        <f t="shared" ref="AE10307:AE10370" si="1013">IFERROR(L10307,"")</f>
        <v>0</v>
      </c>
      <c r="AF10307" s="7">
        <f t="shared" ref="AF10307:AF10370" si="1014">R10307</f>
        <v>0</v>
      </c>
    </row>
    <row r="10308" spans="30:32" x14ac:dyDescent="0.25">
      <c r="AD10308" s="7" t="str">
        <f>IFERROR(VLOOKUP(J10308,'Chuyển Mã'!$B$3:$C$9,2,0),"")</f>
        <v/>
      </c>
      <c r="AE10308" s="7">
        <f t="shared" si="1013"/>
        <v>0</v>
      </c>
      <c r="AF10308" s="7">
        <f t="shared" si="1014"/>
        <v>0</v>
      </c>
    </row>
    <row r="10309" spans="30:32" x14ac:dyDescent="0.25">
      <c r="AD10309" s="7" t="str">
        <f>IFERROR(VLOOKUP(J10309,'Chuyển Mã'!$B$3:$C$9,2,0),"")</f>
        <v/>
      </c>
      <c r="AE10309" s="7">
        <f t="shared" si="1013"/>
        <v>0</v>
      </c>
      <c r="AF10309" s="7">
        <f t="shared" si="1014"/>
        <v>0</v>
      </c>
    </row>
    <row r="10310" spans="30:32" x14ac:dyDescent="0.25">
      <c r="AD10310" s="7" t="str">
        <f>IFERROR(VLOOKUP(J10310,'Chuyển Mã'!$B$3:$C$9,2,0),"")</f>
        <v/>
      </c>
      <c r="AE10310" s="7">
        <f t="shared" si="1013"/>
        <v>0</v>
      </c>
      <c r="AF10310" s="7">
        <f t="shared" si="1014"/>
        <v>0</v>
      </c>
    </row>
    <row r="10311" spans="30:32" x14ac:dyDescent="0.25">
      <c r="AD10311" s="7" t="str">
        <f>IFERROR(VLOOKUP(J10311,'Chuyển Mã'!$B$3:$C$9,2,0),"")</f>
        <v/>
      </c>
      <c r="AE10311" s="7">
        <f t="shared" si="1013"/>
        <v>0</v>
      </c>
      <c r="AF10311" s="7">
        <f t="shared" si="1014"/>
        <v>0</v>
      </c>
    </row>
    <row r="10312" spans="30:32" x14ac:dyDescent="0.25">
      <c r="AD10312" s="7" t="str">
        <f>IFERROR(VLOOKUP(J10312,'Chuyển Mã'!$B$3:$C$9,2,0),"")</f>
        <v/>
      </c>
      <c r="AE10312" s="7">
        <f t="shared" si="1013"/>
        <v>0</v>
      </c>
      <c r="AF10312" s="7">
        <f t="shared" si="1014"/>
        <v>0</v>
      </c>
    </row>
    <row r="10313" spans="30:32" x14ac:dyDescent="0.25">
      <c r="AD10313" s="7" t="str">
        <f>IFERROR(VLOOKUP(J10313,'Chuyển Mã'!$B$3:$C$9,2,0),"")</f>
        <v/>
      </c>
      <c r="AE10313" s="7">
        <f t="shared" si="1013"/>
        <v>0</v>
      </c>
      <c r="AF10313" s="7">
        <f t="shared" si="1014"/>
        <v>0</v>
      </c>
    </row>
    <row r="10314" spans="30:32" x14ac:dyDescent="0.25">
      <c r="AD10314" s="7" t="str">
        <f>IFERROR(VLOOKUP(J10314,'Chuyển Mã'!$B$3:$C$9,2,0),"")</f>
        <v/>
      </c>
      <c r="AE10314" s="7">
        <f t="shared" si="1013"/>
        <v>0</v>
      </c>
      <c r="AF10314" s="7">
        <f t="shared" si="1014"/>
        <v>0</v>
      </c>
    </row>
    <row r="10315" spans="30:32" x14ac:dyDescent="0.25">
      <c r="AD10315" s="7" t="str">
        <f>IFERROR(VLOOKUP(J10315,'Chuyển Mã'!$B$3:$C$9,2,0),"")</f>
        <v/>
      </c>
      <c r="AE10315" s="7">
        <f t="shared" si="1013"/>
        <v>0</v>
      </c>
      <c r="AF10315" s="7">
        <f t="shared" si="1014"/>
        <v>0</v>
      </c>
    </row>
    <row r="10316" spans="30:32" x14ac:dyDescent="0.25">
      <c r="AD10316" s="7" t="str">
        <f>IFERROR(VLOOKUP(J10316,'Chuyển Mã'!$B$3:$C$9,2,0),"")</f>
        <v/>
      </c>
      <c r="AE10316" s="7">
        <f t="shared" si="1013"/>
        <v>0</v>
      </c>
      <c r="AF10316" s="7">
        <f t="shared" si="1014"/>
        <v>0</v>
      </c>
    </row>
    <row r="10317" spans="30:32" x14ac:dyDescent="0.25">
      <c r="AD10317" s="7" t="str">
        <f>IFERROR(VLOOKUP(J10317,'Chuyển Mã'!$B$3:$C$9,2,0),"")</f>
        <v/>
      </c>
      <c r="AE10317" s="7">
        <f t="shared" si="1013"/>
        <v>0</v>
      </c>
      <c r="AF10317" s="7">
        <f t="shared" si="1014"/>
        <v>0</v>
      </c>
    </row>
    <row r="10318" spans="30:32" x14ac:dyDescent="0.25">
      <c r="AD10318" s="7" t="str">
        <f>IFERROR(VLOOKUP(J10318,'Chuyển Mã'!$B$3:$C$9,2,0),"")</f>
        <v/>
      </c>
      <c r="AE10318" s="7">
        <f t="shared" si="1013"/>
        <v>0</v>
      </c>
      <c r="AF10318" s="7">
        <f t="shared" si="1014"/>
        <v>0</v>
      </c>
    </row>
    <row r="10319" spans="30:32" x14ac:dyDescent="0.25">
      <c r="AD10319" s="7" t="str">
        <f>IFERROR(VLOOKUP(J10319,'Chuyển Mã'!$B$3:$C$9,2,0),"")</f>
        <v/>
      </c>
      <c r="AE10319" s="7">
        <f t="shared" si="1013"/>
        <v>0</v>
      </c>
      <c r="AF10319" s="7">
        <f t="shared" si="1014"/>
        <v>0</v>
      </c>
    </row>
    <row r="10320" spans="30:32" x14ac:dyDescent="0.25">
      <c r="AD10320" s="7" t="str">
        <f>IFERROR(VLOOKUP(J10320,'Chuyển Mã'!$B$3:$C$9,2,0),"")</f>
        <v/>
      </c>
      <c r="AE10320" s="7">
        <f t="shared" si="1013"/>
        <v>0</v>
      </c>
      <c r="AF10320" s="7">
        <f t="shared" si="1014"/>
        <v>0</v>
      </c>
    </row>
    <row r="10321" spans="30:32" x14ac:dyDescent="0.25">
      <c r="AD10321" s="7" t="str">
        <f>IFERROR(VLOOKUP(J10321,'Chuyển Mã'!$B$3:$C$9,2,0),"")</f>
        <v/>
      </c>
      <c r="AE10321" s="7">
        <f t="shared" si="1013"/>
        <v>0</v>
      </c>
      <c r="AF10321" s="7">
        <f t="shared" si="1014"/>
        <v>0</v>
      </c>
    </row>
    <row r="10322" spans="30:32" x14ac:dyDescent="0.25">
      <c r="AD10322" s="7" t="str">
        <f>IFERROR(VLOOKUP(J10322,'Chuyển Mã'!$B$3:$C$9,2,0),"")</f>
        <v/>
      </c>
      <c r="AE10322" s="7">
        <f t="shared" si="1013"/>
        <v>0</v>
      </c>
      <c r="AF10322" s="7">
        <f t="shared" si="1014"/>
        <v>0</v>
      </c>
    </row>
    <row r="10323" spans="30:32" x14ac:dyDescent="0.25">
      <c r="AD10323" s="7" t="str">
        <f>IFERROR(VLOOKUP(J10323,'Chuyển Mã'!$B$3:$C$9,2,0),"")</f>
        <v/>
      </c>
      <c r="AE10323" s="7">
        <f t="shared" si="1013"/>
        <v>0</v>
      </c>
      <c r="AF10323" s="7">
        <f t="shared" si="1014"/>
        <v>0</v>
      </c>
    </row>
    <row r="10324" spans="30:32" x14ac:dyDescent="0.25">
      <c r="AD10324" s="7" t="str">
        <f>IFERROR(VLOOKUP(J10324,'Chuyển Mã'!$B$3:$C$9,2,0),"")</f>
        <v/>
      </c>
      <c r="AE10324" s="7">
        <f t="shared" si="1013"/>
        <v>0</v>
      </c>
      <c r="AF10324" s="7">
        <f t="shared" si="1014"/>
        <v>0</v>
      </c>
    </row>
    <row r="10325" spans="30:32" x14ac:dyDescent="0.25">
      <c r="AD10325" s="7" t="str">
        <f>IFERROR(VLOOKUP(J10325,'Chuyển Mã'!$B$3:$C$9,2,0),"")</f>
        <v/>
      </c>
      <c r="AE10325" s="7">
        <f t="shared" si="1013"/>
        <v>0</v>
      </c>
      <c r="AF10325" s="7">
        <f t="shared" si="1014"/>
        <v>0</v>
      </c>
    </row>
    <row r="10326" spans="30:32" x14ac:dyDescent="0.25">
      <c r="AD10326" s="7" t="str">
        <f>IFERROR(VLOOKUP(J10326,'Chuyển Mã'!$B$3:$C$9,2,0),"")</f>
        <v/>
      </c>
      <c r="AE10326" s="7">
        <f t="shared" si="1013"/>
        <v>0</v>
      </c>
      <c r="AF10326" s="7">
        <f t="shared" si="1014"/>
        <v>0</v>
      </c>
    </row>
    <row r="10327" spans="30:32" x14ac:dyDescent="0.25">
      <c r="AD10327" s="7" t="str">
        <f>IFERROR(VLOOKUP(J10327,'Chuyển Mã'!$B$3:$C$9,2,0),"")</f>
        <v/>
      </c>
      <c r="AE10327" s="7">
        <f t="shared" si="1013"/>
        <v>0</v>
      </c>
      <c r="AF10327" s="7">
        <f t="shared" si="1014"/>
        <v>0</v>
      </c>
    </row>
    <row r="10328" spans="30:32" x14ac:dyDescent="0.25">
      <c r="AD10328" s="7" t="str">
        <f>IFERROR(VLOOKUP(J10328,'Chuyển Mã'!$B$3:$C$9,2,0),"")</f>
        <v/>
      </c>
      <c r="AE10328" s="7">
        <f t="shared" si="1013"/>
        <v>0</v>
      </c>
      <c r="AF10328" s="7">
        <f t="shared" si="1014"/>
        <v>0</v>
      </c>
    </row>
    <row r="10329" spans="30:32" x14ac:dyDescent="0.25">
      <c r="AD10329" s="7" t="str">
        <f>IFERROR(VLOOKUP(J10329,'Chuyển Mã'!$B$3:$C$9,2,0),"")</f>
        <v/>
      </c>
      <c r="AE10329" s="7">
        <f t="shared" si="1013"/>
        <v>0</v>
      </c>
      <c r="AF10329" s="7">
        <f t="shared" si="1014"/>
        <v>0</v>
      </c>
    </row>
    <row r="10330" spans="30:32" x14ac:dyDescent="0.25">
      <c r="AD10330" s="7" t="str">
        <f>IFERROR(VLOOKUP(J10330,'Chuyển Mã'!$B$3:$C$9,2,0),"")</f>
        <v/>
      </c>
      <c r="AE10330" s="7">
        <f t="shared" si="1013"/>
        <v>0</v>
      </c>
      <c r="AF10330" s="7">
        <f t="shared" si="1014"/>
        <v>0</v>
      </c>
    </row>
    <row r="10331" spans="30:32" x14ac:dyDescent="0.25">
      <c r="AD10331" s="7" t="str">
        <f>IFERROR(VLOOKUP(J10331,'Chuyển Mã'!$B$3:$C$9,2,0),"")</f>
        <v/>
      </c>
      <c r="AE10331" s="7">
        <f t="shared" si="1013"/>
        <v>0</v>
      </c>
      <c r="AF10331" s="7">
        <f t="shared" si="1014"/>
        <v>0</v>
      </c>
    </row>
    <row r="10332" spans="30:32" x14ac:dyDescent="0.25">
      <c r="AD10332" s="7" t="str">
        <f>IFERROR(VLOOKUP(J10332,'Chuyển Mã'!$B$3:$C$9,2,0),"")</f>
        <v/>
      </c>
      <c r="AE10332" s="7">
        <f t="shared" si="1013"/>
        <v>0</v>
      </c>
      <c r="AF10332" s="7">
        <f t="shared" si="1014"/>
        <v>0</v>
      </c>
    </row>
    <row r="10333" spans="30:32" x14ac:dyDescent="0.25">
      <c r="AD10333" s="7" t="str">
        <f>IFERROR(VLOOKUP(J10333,'Chuyển Mã'!$B$3:$C$9,2,0),"")</f>
        <v/>
      </c>
      <c r="AE10333" s="7">
        <f t="shared" si="1013"/>
        <v>0</v>
      </c>
      <c r="AF10333" s="7">
        <f t="shared" si="1014"/>
        <v>0</v>
      </c>
    </row>
    <row r="10334" spans="30:32" x14ac:dyDescent="0.25">
      <c r="AD10334" s="7" t="str">
        <f>IFERROR(VLOOKUP(J10334,'Chuyển Mã'!$B$3:$C$9,2,0),"")</f>
        <v/>
      </c>
      <c r="AE10334" s="7">
        <f t="shared" si="1013"/>
        <v>0</v>
      </c>
      <c r="AF10334" s="7">
        <f t="shared" si="1014"/>
        <v>0</v>
      </c>
    </row>
    <row r="10335" spans="30:32" x14ac:dyDescent="0.25">
      <c r="AD10335" s="7" t="str">
        <f>IFERROR(VLOOKUP(J10335,'Chuyển Mã'!$B$3:$C$9,2,0),"")</f>
        <v/>
      </c>
      <c r="AE10335" s="7">
        <f t="shared" si="1013"/>
        <v>0</v>
      </c>
      <c r="AF10335" s="7">
        <f t="shared" si="1014"/>
        <v>0</v>
      </c>
    </row>
    <row r="10336" spans="30:32" x14ac:dyDescent="0.25">
      <c r="AD10336" s="7" t="str">
        <f>IFERROR(VLOOKUP(J10336,'Chuyển Mã'!$B$3:$C$9,2,0),"")</f>
        <v/>
      </c>
      <c r="AE10336" s="7">
        <f t="shared" si="1013"/>
        <v>0</v>
      </c>
      <c r="AF10336" s="7">
        <f t="shared" si="1014"/>
        <v>0</v>
      </c>
    </row>
    <row r="10337" spans="30:32" x14ac:dyDescent="0.25">
      <c r="AD10337" s="7" t="str">
        <f>IFERROR(VLOOKUP(J10337,'Chuyển Mã'!$B$3:$C$9,2,0),"")</f>
        <v/>
      </c>
      <c r="AE10337" s="7">
        <f t="shared" si="1013"/>
        <v>0</v>
      </c>
      <c r="AF10337" s="7">
        <f t="shared" si="1014"/>
        <v>0</v>
      </c>
    </row>
    <row r="10338" spans="30:32" x14ac:dyDescent="0.25">
      <c r="AD10338" s="7" t="str">
        <f>IFERROR(VLOOKUP(J10338,'Chuyển Mã'!$B$3:$C$9,2,0),"")</f>
        <v/>
      </c>
      <c r="AE10338" s="7">
        <f t="shared" si="1013"/>
        <v>0</v>
      </c>
      <c r="AF10338" s="7">
        <f t="shared" si="1014"/>
        <v>0</v>
      </c>
    </row>
    <row r="10339" spans="30:32" x14ac:dyDescent="0.25">
      <c r="AD10339" s="7" t="str">
        <f>IFERROR(VLOOKUP(J10339,'Chuyển Mã'!$B$3:$C$9,2,0),"")</f>
        <v/>
      </c>
      <c r="AE10339" s="7">
        <f t="shared" si="1013"/>
        <v>0</v>
      </c>
      <c r="AF10339" s="7">
        <f t="shared" si="1014"/>
        <v>0</v>
      </c>
    </row>
    <row r="10340" spans="30:32" x14ac:dyDescent="0.25">
      <c r="AD10340" s="7" t="str">
        <f>IFERROR(VLOOKUP(J10340,'Chuyển Mã'!$B$3:$C$9,2,0),"")</f>
        <v/>
      </c>
      <c r="AE10340" s="7">
        <f t="shared" si="1013"/>
        <v>0</v>
      </c>
      <c r="AF10340" s="7">
        <f t="shared" si="1014"/>
        <v>0</v>
      </c>
    </row>
    <row r="10341" spans="30:32" x14ac:dyDescent="0.25">
      <c r="AD10341" s="7" t="str">
        <f>IFERROR(VLOOKUP(J10341,'Chuyển Mã'!$B$3:$C$9,2,0),"")</f>
        <v/>
      </c>
      <c r="AE10341" s="7">
        <f t="shared" si="1013"/>
        <v>0</v>
      </c>
      <c r="AF10341" s="7">
        <f t="shared" si="1014"/>
        <v>0</v>
      </c>
    </row>
    <row r="10342" spans="30:32" x14ac:dyDescent="0.25">
      <c r="AD10342" s="7" t="str">
        <f>IFERROR(VLOOKUP(J10342,'Chuyển Mã'!$B$3:$C$9,2,0),"")</f>
        <v/>
      </c>
      <c r="AE10342" s="7">
        <f t="shared" si="1013"/>
        <v>0</v>
      </c>
      <c r="AF10342" s="7">
        <f t="shared" si="1014"/>
        <v>0</v>
      </c>
    </row>
    <row r="10343" spans="30:32" x14ac:dyDescent="0.25">
      <c r="AD10343" s="7" t="str">
        <f>IFERROR(VLOOKUP(J10343,'Chuyển Mã'!$B$3:$C$9,2,0),"")</f>
        <v/>
      </c>
      <c r="AE10343" s="7">
        <f t="shared" si="1013"/>
        <v>0</v>
      </c>
      <c r="AF10343" s="7">
        <f t="shared" si="1014"/>
        <v>0</v>
      </c>
    </row>
    <row r="10344" spans="30:32" x14ac:dyDescent="0.25">
      <c r="AD10344" s="7" t="str">
        <f>IFERROR(VLOOKUP(J10344,'Chuyển Mã'!$B$3:$C$9,2,0),"")</f>
        <v/>
      </c>
      <c r="AE10344" s="7">
        <f t="shared" si="1013"/>
        <v>0</v>
      </c>
      <c r="AF10344" s="7">
        <f t="shared" si="1014"/>
        <v>0</v>
      </c>
    </row>
    <row r="10345" spans="30:32" x14ac:dyDescent="0.25">
      <c r="AD10345" s="7" t="str">
        <f>IFERROR(VLOOKUP(J10345,'Chuyển Mã'!$B$3:$C$9,2,0),"")</f>
        <v/>
      </c>
      <c r="AE10345" s="7">
        <f t="shared" si="1013"/>
        <v>0</v>
      </c>
      <c r="AF10345" s="7">
        <f t="shared" si="1014"/>
        <v>0</v>
      </c>
    </row>
    <row r="10346" spans="30:32" x14ac:dyDescent="0.25">
      <c r="AD10346" s="7" t="str">
        <f>IFERROR(VLOOKUP(J10346,'Chuyển Mã'!$B$3:$C$9,2,0),"")</f>
        <v/>
      </c>
      <c r="AE10346" s="7">
        <f t="shared" si="1013"/>
        <v>0</v>
      </c>
      <c r="AF10346" s="7">
        <f t="shared" si="1014"/>
        <v>0</v>
      </c>
    </row>
    <row r="10347" spans="30:32" x14ac:dyDescent="0.25">
      <c r="AD10347" s="7" t="str">
        <f>IFERROR(VLOOKUP(J10347,'Chuyển Mã'!$B$3:$C$9,2,0),"")</f>
        <v/>
      </c>
      <c r="AE10347" s="7">
        <f t="shared" si="1013"/>
        <v>0</v>
      </c>
      <c r="AF10347" s="7">
        <f t="shared" si="1014"/>
        <v>0</v>
      </c>
    </row>
    <row r="10348" spans="30:32" x14ac:dyDescent="0.25">
      <c r="AD10348" s="7" t="str">
        <f>IFERROR(VLOOKUP(J10348,'Chuyển Mã'!$B$3:$C$9,2,0),"")</f>
        <v/>
      </c>
      <c r="AE10348" s="7">
        <f t="shared" si="1013"/>
        <v>0</v>
      </c>
      <c r="AF10348" s="7">
        <f t="shared" si="1014"/>
        <v>0</v>
      </c>
    </row>
    <row r="10349" spans="30:32" x14ac:dyDescent="0.25">
      <c r="AD10349" s="7" t="str">
        <f>IFERROR(VLOOKUP(J10349,'Chuyển Mã'!$B$3:$C$9,2,0),"")</f>
        <v/>
      </c>
      <c r="AE10349" s="7">
        <f t="shared" si="1013"/>
        <v>0</v>
      </c>
      <c r="AF10349" s="7">
        <f t="shared" si="1014"/>
        <v>0</v>
      </c>
    </row>
    <row r="10350" spans="30:32" x14ac:dyDescent="0.25">
      <c r="AD10350" s="7" t="str">
        <f>IFERROR(VLOOKUP(J10350,'Chuyển Mã'!$B$3:$C$9,2,0),"")</f>
        <v/>
      </c>
      <c r="AE10350" s="7">
        <f t="shared" si="1013"/>
        <v>0</v>
      </c>
      <c r="AF10350" s="7">
        <f t="shared" si="1014"/>
        <v>0</v>
      </c>
    </row>
    <row r="10351" spans="30:32" x14ac:dyDescent="0.25">
      <c r="AD10351" s="7" t="str">
        <f>IFERROR(VLOOKUP(J10351,'Chuyển Mã'!$B$3:$C$9,2,0),"")</f>
        <v/>
      </c>
      <c r="AE10351" s="7">
        <f t="shared" si="1013"/>
        <v>0</v>
      </c>
      <c r="AF10351" s="7">
        <f t="shared" si="1014"/>
        <v>0</v>
      </c>
    </row>
    <row r="10352" spans="30:32" x14ac:dyDescent="0.25">
      <c r="AD10352" s="7" t="str">
        <f>IFERROR(VLOOKUP(J10352,'Chuyển Mã'!$B$3:$C$9,2,0),"")</f>
        <v/>
      </c>
      <c r="AE10352" s="7">
        <f t="shared" si="1013"/>
        <v>0</v>
      </c>
      <c r="AF10352" s="7">
        <f t="shared" si="1014"/>
        <v>0</v>
      </c>
    </row>
    <row r="10353" spans="30:32" x14ac:dyDescent="0.25">
      <c r="AD10353" s="7" t="str">
        <f>IFERROR(VLOOKUP(J10353,'Chuyển Mã'!$B$3:$C$9,2,0),"")</f>
        <v/>
      </c>
      <c r="AE10353" s="7">
        <f t="shared" si="1013"/>
        <v>0</v>
      </c>
      <c r="AF10353" s="7">
        <f t="shared" si="1014"/>
        <v>0</v>
      </c>
    </row>
    <row r="10354" spans="30:32" x14ac:dyDescent="0.25">
      <c r="AD10354" s="7" t="str">
        <f>IFERROR(VLOOKUP(J10354,'Chuyển Mã'!$B$3:$C$9,2,0),"")</f>
        <v/>
      </c>
      <c r="AE10354" s="7">
        <f t="shared" si="1013"/>
        <v>0</v>
      </c>
      <c r="AF10354" s="7">
        <f t="shared" si="1014"/>
        <v>0</v>
      </c>
    </row>
    <row r="10355" spans="30:32" x14ac:dyDescent="0.25">
      <c r="AD10355" s="7" t="str">
        <f>IFERROR(VLOOKUP(J10355,'Chuyển Mã'!$B$3:$C$9,2,0),"")</f>
        <v/>
      </c>
      <c r="AE10355" s="7">
        <f t="shared" si="1013"/>
        <v>0</v>
      </c>
      <c r="AF10355" s="7">
        <f t="shared" si="1014"/>
        <v>0</v>
      </c>
    </row>
    <row r="10356" spans="30:32" x14ac:dyDescent="0.25">
      <c r="AD10356" s="7" t="str">
        <f>IFERROR(VLOOKUP(J10356,'Chuyển Mã'!$B$3:$C$9,2,0),"")</f>
        <v/>
      </c>
      <c r="AE10356" s="7">
        <f t="shared" si="1013"/>
        <v>0</v>
      </c>
      <c r="AF10356" s="7">
        <f t="shared" si="1014"/>
        <v>0</v>
      </c>
    </row>
    <row r="10357" spans="30:32" x14ac:dyDescent="0.25">
      <c r="AD10357" s="7" t="str">
        <f>IFERROR(VLOOKUP(J10357,'Chuyển Mã'!$B$3:$C$9,2,0),"")</f>
        <v/>
      </c>
      <c r="AE10357" s="7">
        <f t="shared" si="1013"/>
        <v>0</v>
      </c>
      <c r="AF10357" s="7">
        <f t="shared" si="1014"/>
        <v>0</v>
      </c>
    </row>
    <row r="10358" spans="30:32" x14ac:dyDescent="0.25">
      <c r="AD10358" s="7" t="str">
        <f>IFERROR(VLOOKUP(J10358,'Chuyển Mã'!$B$3:$C$9,2,0),"")</f>
        <v/>
      </c>
      <c r="AE10358" s="7">
        <f t="shared" si="1013"/>
        <v>0</v>
      </c>
      <c r="AF10358" s="7">
        <f t="shared" si="1014"/>
        <v>0</v>
      </c>
    </row>
    <row r="10359" spans="30:32" x14ac:dyDescent="0.25">
      <c r="AD10359" s="7" t="str">
        <f>IFERROR(VLOOKUP(J10359,'Chuyển Mã'!$B$3:$C$9,2,0),"")</f>
        <v/>
      </c>
      <c r="AE10359" s="7">
        <f t="shared" si="1013"/>
        <v>0</v>
      </c>
      <c r="AF10359" s="7">
        <f t="shared" si="1014"/>
        <v>0</v>
      </c>
    </row>
    <row r="10360" spans="30:32" x14ac:dyDescent="0.25">
      <c r="AD10360" s="7" t="str">
        <f>IFERROR(VLOOKUP(J10360,'Chuyển Mã'!$B$3:$C$9,2,0),"")</f>
        <v/>
      </c>
      <c r="AE10360" s="7">
        <f t="shared" si="1013"/>
        <v>0</v>
      </c>
      <c r="AF10360" s="7">
        <f t="shared" si="1014"/>
        <v>0</v>
      </c>
    </row>
    <row r="10361" spans="30:32" x14ac:dyDescent="0.25">
      <c r="AD10361" s="7" t="str">
        <f>IFERROR(VLOOKUP(J10361,'Chuyển Mã'!$B$3:$C$9,2,0),"")</f>
        <v/>
      </c>
      <c r="AE10361" s="7">
        <f t="shared" si="1013"/>
        <v>0</v>
      </c>
      <c r="AF10361" s="7">
        <f t="shared" si="1014"/>
        <v>0</v>
      </c>
    </row>
    <row r="10362" spans="30:32" x14ac:dyDescent="0.25">
      <c r="AD10362" s="7" t="str">
        <f>IFERROR(VLOOKUP(J10362,'Chuyển Mã'!$B$3:$C$9,2,0),"")</f>
        <v/>
      </c>
      <c r="AE10362" s="7">
        <f t="shared" si="1013"/>
        <v>0</v>
      </c>
      <c r="AF10362" s="7">
        <f t="shared" si="1014"/>
        <v>0</v>
      </c>
    </row>
    <row r="10363" spans="30:32" x14ac:dyDescent="0.25">
      <c r="AD10363" s="7" t="str">
        <f>IFERROR(VLOOKUP(J10363,'Chuyển Mã'!$B$3:$C$9,2,0),"")</f>
        <v/>
      </c>
      <c r="AE10363" s="7">
        <f t="shared" si="1013"/>
        <v>0</v>
      </c>
      <c r="AF10363" s="7">
        <f t="shared" si="1014"/>
        <v>0</v>
      </c>
    </row>
    <row r="10364" spans="30:32" x14ac:dyDescent="0.25">
      <c r="AD10364" s="7" t="str">
        <f>IFERROR(VLOOKUP(J10364,'Chuyển Mã'!$B$3:$C$9,2,0),"")</f>
        <v/>
      </c>
      <c r="AE10364" s="7">
        <f t="shared" si="1013"/>
        <v>0</v>
      </c>
      <c r="AF10364" s="7">
        <f t="shared" si="1014"/>
        <v>0</v>
      </c>
    </row>
    <row r="10365" spans="30:32" x14ac:dyDescent="0.25">
      <c r="AD10365" s="7" t="str">
        <f>IFERROR(VLOOKUP(J10365,'Chuyển Mã'!$B$3:$C$9,2,0),"")</f>
        <v/>
      </c>
      <c r="AE10365" s="7">
        <f t="shared" si="1013"/>
        <v>0</v>
      </c>
      <c r="AF10365" s="7">
        <f t="shared" si="1014"/>
        <v>0</v>
      </c>
    </row>
    <row r="10366" spans="30:32" x14ac:dyDescent="0.25">
      <c r="AD10366" s="7" t="str">
        <f>IFERROR(VLOOKUP(J10366,'Chuyển Mã'!$B$3:$C$9,2,0),"")</f>
        <v/>
      </c>
      <c r="AE10366" s="7">
        <f t="shared" si="1013"/>
        <v>0</v>
      </c>
      <c r="AF10366" s="7">
        <f t="shared" si="1014"/>
        <v>0</v>
      </c>
    </row>
    <row r="10367" spans="30:32" x14ac:dyDescent="0.25">
      <c r="AD10367" s="7" t="str">
        <f>IFERROR(VLOOKUP(J10367,'Chuyển Mã'!$B$3:$C$9,2,0),"")</f>
        <v/>
      </c>
      <c r="AE10367" s="7">
        <f t="shared" si="1013"/>
        <v>0</v>
      </c>
      <c r="AF10367" s="7">
        <f t="shared" si="1014"/>
        <v>0</v>
      </c>
    </row>
    <row r="10368" spans="30:32" x14ac:dyDescent="0.25">
      <c r="AD10368" s="7" t="str">
        <f>IFERROR(VLOOKUP(J10368,'Chuyển Mã'!$B$3:$C$9,2,0),"")</f>
        <v/>
      </c>
      <c r="AE10368" s="7">
        <f t="shared" si="1013"/>
        <v>0</v>
      </c>
      <c r="AF10368" s="7">
        <f t="shared" si="1014"/>
        <v>0</v>
      </c>
    </row>
    <row r="10369" spans="30:32" x14ac:dyDescent="0.25">
      <c r="AD10369" s="7" t="str">
        <f>IFERROR(VLOOKUP(J10369,'Chuyển Mã'!$B$3:$C$9,2,0),"")</f>
        <v/>
      </c>
      <c r="AE10369" s="7">
        <f t="shared" si="1013"/>
        <v>0</v>
      </c>
      <c r="AF10369" s="7">
        <f t="shared" si="1014"/>
        <v>0</v>
      </c>
    </row>
    <row r="10370" spans="30:32" x14ac:dyDescent="0.25">
      <c r="AD10370" s="7" t="str">
        <f>IFERROR(VLOOKUP(J10370,'Chuyển Mã'!$B$3:$C$9,2,0),"")</f>
        <v/>
      </c>
      <c r="AE10370" s="7">
        <f t="shared" si="1013"/>
        <v>0</v>
      </c>
      <c r="AF10370" s="7">
        <f t="shared" si="1014"/>
        <v>0</v>
      </c>
    </row>
    <row r="10371" spans="30:32" x14ac:dyDescent="0.25">
      <c r="AD10371" s="7" t="str">
        <f>IFERROR(VLOOKUP(J10371,'Chuyển Mã'!$B$3:$C$9,2,0),"")</f>
        <v/>
      </c>
      <c r="AE10371" s="7">
        <f t="shared" ref="AE10371:AE10373" si="1015">IFERROR(L10371,"")</f>
        <v>0</v>
      </c>
      <c r="AF10371" s="7">
        <f t="shared" ref="AF10371:AF10373" si="1016">R10371</f>
        <v>0</v>
      </c>
    </row>
    <row r="10372" spans="30:32" x14ac:dyDescent="0.25">
      <c r="AD10372" s="7" t="str">
        <f>IFERROR(VLOOKUP(J10372,'Chuyển Mã'!$B$3:$C$9,2,0),"")</f>
        <v/>
      </c>
      <c r="AE10372" s="7">
        <f t="shared" si="1015"/>
        <v>0</v>
      </c>
      <c r="AF10372" s="7">
        <f t="shared" si="1016"/>
        <v>0</v>
      </c>
    </row>
    <row r="10373" spans="30:32" x14ac:dyDescent="0.25">
      <c r="AD10373" s="7" t="str">
        <f>IFERROR(VLOOKUP(J10373,'Chuyển Mã'!$B$3:$C$9,2,0),"")</f>
        <v/>
      </c>
      <c r="AE10373" s="7">
        <f t="shared" si="1015"/>
        <v>0</v>
      </c>
      <c r="AF10373" s="7">
        <f t="shared" si="1016"/>
        <v>0</v>
      </c>
    </row>
  </sheetData>
  <sheetProtection selectLockedCells="1" selectUnlockedCells="1"/>
  <autoFilter ref="A1:Z6418"/>
  <phoneticPr fontId="17" type="noConversion"/>
  <dataValidations xWindow="1803" yWindow="506" count="31">
    <dataValidation operator="equal" showInputMessage="1" showErrorMessage="1" errorTitle="MISA SME.NET" error="Ngày chứng từ không được để trống!" promptTitle="MISA SME.NET" prompt="Nhập Số đơn hàng_x000a_Tối đa 20 ký tự." sqref="I1303:I1304 B3024:B3492 I4057:I4308 I4327:I4333 I4338:I4339 I4342:I4386 I4393:I4423 I4427:I4428 I4440:I4477 I4508:I4534 I4538:I4545 I4555:I4565 I4581:I4586 I4810:I4897 I4609:I4702 I4706:I4808 I4899:I4935 I5019:I5034 I5277:I5308 I5311:I5365 I5368:I5397 I5400:I5404 I5451:I5702 I5090:I5223 I5037:I5088 I21:I24 I9:I10 I329:I333 I320:I322 I298:I303 I270:I274 I795:I798 I846:I851 I965:I969 B1:B3022 B3494:B65568 I5738:I5740 I5745:I5750 I5756:I5762 I5769:I5785 I5790:I5854 I5871:I6006 I6029:I6048 I6052:I6106 I6121:I6124 I6416:I6417 I6131:I6411"/>
    <dataValidation operator="equal" allowBlank="1" showInputMessage="1" promptTitle="MISA SME.NET" prompt="Nhập Số lượng_x000a_Tối đa 14 ký tự." sqref="R1101:R1207 R1:R1099 R1247:R4308 R4310:R65568"/>
    <dataValidation operator="equal" allowBlank="1" showInputMessage="1" promptTitle="MISA SME.NET" prompt="Nhập Tên mặt hàng_x000a_Tối đa 255 ký tự." sqref="M2 L3023:L3025 L1929:L3021 L3028:L3029 L5089 L3031:L3332 L1:L1927 L6419:L1048576 L6040:L6048 J6029:J6111 L6091:L6098 L6066:L6070 L6078:L6084 L6101:L6106"/>
    <dataValidation operator="equal" allowBlank="1" showInputMessage="1" promptTitle="MISA SME.NET" prompt="Nhập Mã kho_x000a_Tối đa 20 ký tự." sqref="R1208:R1246 N1:N3022 N3024:N65568"/>
    <dataValidation operator="equal" allowBlank="1" showInputMessage="1" promptTitle="MISA SME.NET" prompt="Nhập Hàng khuyến mại_x000a_Nhập 1: là hàng khuyến mại_x000a_Nhập 0 hoặc để trống: không phải hàng khuyến mại" sqref="M1 M3:M65568 K6029:K6048 K6052:K6106"/>
    <dataValidation operator="equal" allowBlank="1" showInputMessage="1" promptTitle="MISA SME.NET" prompt="Nhập Đơn giá_x000a_Tối đa 14 ký tự." sqref="T1:T1083 T1093:T1099 T1479:T1927 T3023:T3026 T1253:T1477 T1929:T3021 T1101:T1251 T1085:T1091 R4309 T3029:T1048576"/>
    <dataValidation operator="equal" allowBlank="1" showInputMessage="1" promptTitle="MISA SME.NET" prompt="Nhập Thành tiền_x000a_Tối đa 14 ký tự." sqref="U1:U1083 U1101:U1251 U1253:U1477 U1085:U1099 U1479:U3023 U3025:U3188 U3190:U1048576"/>
    <dataValidation operator="equal" showInputMessage="1" showErrorMessage="1" errorTitle="MISA SME.NET" error="Ngày hạch toán không được để trống!" promptTitle="MISA SME.NET" prompt="Nhập Ngày đơn hàng" sqref="A1:A3333 A4057:A1048576"/>
    <dataValidation allowBlank="1" showInputMessage="1" showErrorMessage="1" promptTitle="MISA SME.NET" prompt="Nhập Ngày giao hàng" sqref="D3026:D3027 D1:D1927 D1929:D3024 D3029:D3461 D5089:D65568"/>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3182 X3184:X1048576"/>
    <dataValidation allowBlank="1" showInputMessage="1" promptTitle="MISA SME.NET" prompt="Nhập Tỷ lệ chiết khẩu_x000a_Nhập giá trị trong khoảng 0 - 100." sqref="V3:V1082 V1 V1084:V1048576"/>
    <dataValidation operator="equal" allowBlank="1" showInputMessage="1" promptTitle="MISA SME.NET" prompt="Nhập Tiền chiết khấu_x000a_Tối đa 14 ký tự." sqref="W1 W6418:W1048576"/>
    <dataValidation type="list" allowBlank="1" showInputMessage="1" showErrorMessage="1" sqref="I4311:I4319 I4486:I4488 I4491:I4502 I4566:I4580 I4587:I4606 I3707:I3709 I3732:I3735 I3740:I3741 I3951:I3956 I3820:I3838 I4703:I4705 I4950:I5005 I5013:I5018 I5250:I5254 I5224:I5231 I5366:I5367 I5398:I5399 I5703:I5704 G1:G5419 G5422:G6028 G6107:G1048576 I5732:I5734 I5737 I5857:I5860">
      <formula1>Ma_KH</formula1>
    </dataValidation>
    <dataValidation type="list" allowBlank="1" showInputMessage="1" showErrorMessage="1" sqref="I1457 I1079 I1086 J1:J5731 J6112:J1048576 J5864:J5870 J6015:J6028">
      <formula1>Ma_NV</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I4309:I4310">
      <formula1>Ma_HH</formula1>
    </dataValidation>
    <dataValidation type="list" operator="equal" allowBlank="1" showInputMessage="1" promptTitle="MISA SME.NET" prompt="Nhập Mã nhân viên bán hàng" sqref="H4309:H4310 H6029:H6048 H6052:H6106">
      <formula1>Ma_NVMB</formula1>
    </dataValidation>
    <dataValidation operator="equal" allowBlank="1" showInputMessage="1" promptTitle="MISA SME.NET" prompt="Nhập Diễn giải_x000a_Tối đa 255 ký tự" sqref="I3335:I3391 I3493:I3495 I3487 I4069:I4072 I3489:I3490 I3393:I3484 G6029:G6048 G6052:G6106"/>
    <dataValidation operator="equal" allowBlank="1" showInputMessage="1" promptTitle="MISA SME.NET" prompt="Nhập Tên khách hàng_x000a_Tối đa 128 ký tự." sqref="H1:H4308 H4311:H6028 H6107:H1048576 F6029:F6048 H6049:H6051 F6052:F6106"/>
    <dataValidation operator="equal" allowBlank="1" showInputMessage="1" promptTitle="MISA SME.NET" prompt="Nhập Tỷ lệ tính thuế (Thuế suất KHAC)_x000a_Nếu thuế suất là KHAC thì nhập giá trị lớn hơn 0 đến 100" sqref="Y1:Y1048576"/>
    <dataValidation operator="equal" allowBlank="1" showInputMessage="1" promptTitle="MISA SME.NET" prompt="Nhập Mã đơn vị tính." sqref="Q1:Q1048576"/>
    <dataValidation operator="equal" allowBlank="1" showInputMessage="1" promptTitle="MISA SME.NET" prompt="Nhập Tiền thuế giá trị gia tăng_x000a_Tối đa 14 ký tự." sqref="Z1:Z1048576"/>
    <dataValidation operator="equal" allowBlank="1" showInputMessage="1" promptTitle="MISA SME.NET" prompt="Nhập Đơn giá sau thuế_x000a_Tối đa 14 ký tự." sqref="S1:S1048576"/>
    <dataValidation operator="equal" allowBlank="1" showInputMessage="1" promptTitle="MISA SME.NET" prompt="Nhập Hạn sử dụng" sqref="P1:P1048576"/>
    <dataValidation operator="equal" allowBlank="1" showInputMessage="1" promptTitle="MISA SME.NET" prompt="Nhập Số lô_x000a_Tối đa 50 ký tự." sqref="O1:O1048576"/>
    <dataValidation type="list" allowBlank="1" showInputMessage="1" showErrorMessage="1" sqref="K1:K6028 K6107:K1048576">
      <formula1>Ma_HH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1:C1048576"/>
    <dataValidation allowBlank="1" showInputMessage="1" showErrorMessage="1" promptTitle="MISA SME.NET" prompt="Nhập Tính giá thành_x000a_Nhập 0 hoặc bỏ trống: Không tính giá thành_x000a_Nhập 1: Tính giá thành" sqref="F1:F6028 F6107:F1048576 F6049:F6051"/>
    <dataValidation allowBlank="1" showInputMessage="1" showErrorMessage="1" promptTitle="MISA SME.NET" prompt="Nhập địa điểm giao hàng._x000a_Tối đa 255 ký tự." sqref="E1:E6028 E6107:E1048576 E6049:E6051"/>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K6049:K6051">
      <formula1>MA_VTHH</formula1>
    </dataValidation>
    <dataValidation type="list" showInputMessage="1" errorTitle="MISA SME.NET 2012" error="Mã khách hàng không được để trống!" promptTitle="MISA SME.NET" prompt="Nhập Mã khách hàng" sqref="E6029:E6048 I6049:I6051 G6049:G6051 E6052:E6106">
      <formula1>Ma_KH</formula1>
    </dataValidation>
    <dataValidation type="list" operator="equal" allowBlank="1" showInputMessage="1" promptTitle="MISA SME.NET" prompt="Nhập Mã nhân viên bán hàng" sqref="J5871:J6014 J5732:J5863">
      <formula1>Ma_NV</formula1>
    </dataValidation>
  </dataValidations>
  <pageMargins left="0.7" right="0.7" top="0.75" bottom="0.75" header="0.51180555555555551" footer="0.51180555555555551"/>
  <pageSetup firstPageNumber="0" orientation="portrait" useFirstPageNumber="1" horizontalDpi="300" verticalDpi="300" r:id="rId1"/>
  <headerFooter alignWithMargins="0"/>
  <drawing r:id="rId2"/>
  <legacyDrawing r:id="rId3"/>
  <controls>
    <mc:AlternateContent xmlns:mc="http://schemas.openxmlformats.org/markup-compatibility/2006">
      <mc:Choice Requires="x14">
        <control shapeId="1029" r:id="rId4" name="cmbTimKiem">
          <controlPr defaultSize="0" autoLine="0" r:id="rId5">
            <anchor moveWithCells="1">
              <from>
                <xdr:col>6</xdr:col>
                <xdr:colOff>104775</xdr:colOff>
                <xdr:row>0</xdr:row>
                <xdr:rowOff>28575</xdr:rowOff>
              </from>
              <to>
                <xdr:col>6</xdr:col>
                <xdr:colOff>981075</xdr:colOff>
                <xdr:row>0</xdr:row>
                <xdr:rowOff>180975</xdr:rowOff>
              </to>
            </anchor>
          </controlPr>
        </control>
      </mc:Choice>
      <mc:Fallback>
        <control shapeId="1029" r:id="rId4" name="cmbTimKiem"/>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9"/>
  <sheetViews>
    <sheetView topLeftCell="B1" workbookViewId="0">
      <pane ySplit="1" topLeftCell="A2" activePane="bottomLeft" state="frozen"/>
      <selection pane="bottomLeft" activeCell="L23" sqref="L23"/>
    </sheetView>
  </sheetViews>
  <sheetFormatPr defaultRowHeight="15" x14ac:dyDescent="0.25"/>
  <cols>
    <col min="1" max="1" width="15.85546875" hidden="1" customWidth="1"/>
    <col min="2" max="2" width="14.28515625" bestFit="1" customWidth="1"/>
    <col min="3" max="3" width="19.28515625" bestFit="1" customWidth="1"/>
    <col min="4" max="4" width="18.7109375" bestFit="1" customWidth="1"/>
    <col min="5" max="5" width="15.85546875" bestFit="1" customWidth="1"/>
    <col min="6" max="6" width="12.28515625" hidden="1" customWidth="1"/>
    <col min="7" max="7" width="12.42578125" hidden="1" customWidth="1"/>
    <col min="8" max="8" width="14.28515625" bestFit="1" customWidth="1"/>
    <col min="9" max="9" width="14.5703125" hidden="1" customWidth="1"/>
    <col min="10" max="10" width="16.28515625" hidden="1" customWidth="1"/>
    <col min="11" max="11" width="20.7109375" hidden="1" customWidth="1"/>
    <col min="12" max="12" width="19.140625" bestFit="1" customWidth="1"/>
    <col min="13" max="13" width="20.140625" bestFit="1" customWidth="1"/>
    <col min="14" max="14" width="10.2851562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2.7109375" bestFit="1"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2.7109375" bestFit="1" customWidth="1"/>
    <col min="29" max="29" width="19.85546875" customWidth="1"/>
    <col min="30" max="30" width="20.5703125" hidden="1" customWidth="1"/>
    <col min="31" max="31" width="8.140625" bestFit="1" customWidth="1"/>
    <col min="32" max="32" width="24" hidden="1" customWidth="1"/>
    <col min="33" max="33" width="10.85546875" bestFit="1" customWidth="1"/>
    <col min="34" max="34" width="10.5703125" bestFit="1" customWidth="1"/>
    <col min="35" max="35" width="5.7109375" bestFit="1" customWidth="1"/>
    <col min="36" max="36" width="9.5703125" bestFit="1" customWidth="1"/>
    <col min="37" max="37" width="12.5703125" hidden="1" customWidth="1"/>
    <col min="38" max="38" width="11.140625" hidden="1" customWidth="1"/>
    <col min="39" max="39" width="12.5703125" hidden="1" customWidth="1"/>
    <col min="40" max="40" width="9.28515625" hidden="1" customWidth="1"/>
    <col min="41" max="41" width="5.7109375" hidden="1" customWidth="1"/>
    <col min="42" max="42" width="13.28515625" hidden="1" customWidth="1"/>
    <col min="43" max="43" width="10.7109375" hidden="1" customWidth="1"/>
    <col min="44" max="44" width="15.28515625" hidden="1" customWidth="1"/>
    <col min="45" max="45" width="7.42578125" hidden="1" customWidth="1"/>
    <col min="46" max="46" width="17.5703125" hidden="1" customWidth="1"/>
    <col min="47" max="47" width="11" hidden="1" customWidth="1"/>
    <col min="48" max="48" width="14" hidden="1" customWidth="1"/>
    <col min="49" max="49" width="14.42578125" hidden="1" customWidth="1"/>
    <col min="50" max="50" width="16.85546875" hidden="1" customWidth="1"/>
    <col min="51" max="51" width="13.42578125" hidden="1" customWidth="1"/>
  </cols>
  <sheetData>
    <row r="1" spans="1:51" ht="15.75" x14ac:dyDescent="0.25">
      <c r="A1" s="4" t="s">
        <v>7145</v>
      </c>
      <c r="B1" s="4" t="s">
        <v>7146</v>
      </c>
      <c r="C1" s="43" t="s">
        <v>7147</v>
      </c>
      <c r="D1" s="43" t="s">
        <v>7148</v>
      </c>
      <c r="E1" s="43" t="s">
        <v>7149</v>
      </c>
      <c r="F1" s="4" t="s">
        <v>7150</v>
      </c>
      <c r="G1" s="4" t="s">
        <v>7151</v>
      </c>
      <c r="H1" s="43" t="s">
        <v>7152</v>
      </c>
      <c r="I1" s="4" t="s">
        <v>7153</v>
      </c>
      <c r="J1" s="4" t="s">
        <v>7154</v>
      </c>
      <c r="K1" s="4" t="s">
        <v>7155</v>
      </c>
      <c r="L1" s="43" t="s">
        <v>7156</v>
      </c>
      <c r="M1" s="43" t="s">
        <v>7157</v>
      </c>
      <c r="N1" s="4" t="s">
        <v>7158</v>
      </c>
      <c r="O1" s="4" t="s">
        <v>7159</v>
      </c>
      <c r="P1" s="4" t="s">
        <v>7160</v>
      </c>
      <c r="Q1" s="4" t="s">
        <v>7161</v>
      </c>
      <c r="R1" s="4" t="s">
        <v>7162</v>
      </c>
      <c r="S1" s="4" t="s">
        <v>7163</v>
      </c>
      <c r="T1" s="4" t="s">
        <v>7164</v>
      </c>
      <c r="U1" s="4" t="s">
        <v>7165</v>
      </c>
      <c r="V1" s="4" t="s">
        <v>7166</v>
      </c>
      <c r="W1" s="4" t="s">
        <v>7167</v>
      </c>
      <c r="X1" s="4" t="s">
        <v>7168</v>
      </c>
      <c r="Y1" s="4" t="s">
        <v>7169</v>
      </c>
      <c r="Z1" s="4" t="s">
        <v>7170</v>
      </c>
      <c r="AA1" s="4" t="s">
        <v>7171</v>
      </c>
      <c r="AB1" s="43" t="s">
        <v>1</v>
      </c>
      <c r="AC1" s="43" t="s">
        <v>2</v>
      </c>
      <c r="AD1" s="43" t="s">
        <v>7172</v>
      </c>
      <c r="AE1" s="4" t="s">
        <v>7173</v>
      </c>
      <c r="AF1" s="4" t="s">
        <v>7174</v>
      </c>
      <c r="AG1" s="4" t="s">
        <v>7175</v>
      </c>
      <c r="AH1" s="4" t="s">
        <v>7176</v>
      </c>
      <c r="AI1" s="4" t="s">
        <v>10</v>
      </c>
      <c r="AJ1" s="42" t="s">
        <v>3</v>
      </c>
      <c r="AK1" s="42" t="s">
        <v>7177</v>
      </c>
      <c r="AL1" s="42" t="s">
        <v>5</v>
      </c>
      <c r="AM1" s="42" t="s">
        <v>7178</v>
      </c>
      <c r="AN1" s="42" t="s">
        <v>7179</v>
      </c>
      <c r="AO1" s="51" t="s">
        <v>19</v>
      </c>
      <c r="AP1" s="51" t="s">
        <v>20</v>
      </c>
      <c r="AQ1" s="51" t="s">
        <v>7180</v>
      </c>
      <c r="AR1" s="52" t="s">
        <v>7181</v>
      </c>
      <c r="AS1" s="51" t="s">
        <v>7138</v>
      </c>
      <c r="AT1" s="51" t="s">
        <v>7139</v>
      </c>
      <c r="AU1" s="52" t="s">
        <v>7140</v>
      </c>
      <c r="AV1" s="51" t="s">
        <v>7141</v>
      </c>
      <c r="AW1" s="51" t="s">
        <v>7142</v>
      </c>
      <c r="AX1" s="51" t="s">
        <v>7143</v>
      </c>
      <c r="AY1" s="52" t="s">
        <v>7144</v>
      </c>
    </row>
    <row r="2" spans="1:51" x14ac:dyDescent="0.25">
      <c r="B2" t="str">
        <f>IF($C2&lt;&gt;"","3","")</f>
        <v>3</v>
      </c>
      <c r="C2" s="53">
        <v>45903</v>
      </c>
      <c r="D2" s="53">
        <f>C2</f>
        <v>45903</v>
      </c>
      <c r="E2" t="s">
        <v>7182</v>
      </c>
      <c r="H2" t="s">
        <v>770</v>
      </c>
      <c r="L2" t="s">
        <v>7184</v>
      </c>
      <c r="M2" t="s">
        <v>1815</v>
      </c>
      <c r="U2" t="str">
        <f>IF($C2&lt;&gt;"","K-C6","")</f>
        <v>K-C6</v>
      </c>
      <c r="AB2" t="s">
        <v>30</v>
      </c>
      <c r="AC2" t="str">
        <f>VLOOKUP($AB2,TONG_SL!$A:$D,2,0)</f>
        <v>Gà muối 500g</v>
      </c>
      <c r="AE2" t="str">
        <f>IF($C2&lt;&gt;"","K-C6","")</f>
        <v>K-C6</v>
      </c>
      <c r="AG2" t="str">
        <f>IF($C2&lt;&gt;"","632","")</f>
        <v>632</v>
      </c>
      <c r="AH2" t="str">
        <f>IF($C2&lt;&gt;"","156","")</f>
        <v>156</v>
      </c>
      <c r="AI2" t="str">
        <f>VLOOKUP($AB2,TONG_SL!$A:$D,3,0)</f>
        <v>Túi</v>
      </c>
      <c r="AJ2">
        <v>2</v>
      </c>
    </row>
    <row r="3" spans="1:51" x14ac:dyDescent="0.25">
      <c r="B3" t="str">
        <f>IF($C3&lt;&gt;"","3","")</f>
        <v>3</v>
      </c>
      <c r="C3" s="53">
        <v>45903</v>
      </c>
      <c r="D3" s="53">
        <f>C3</f>
        <v>45903</v>
      </c>
      <c r="E3" t="s">
        <v>7182</v>
      </c>
      <c r="H3" t="s">
        <v>4575</v>
      </c>
      <c r="L3" t="s">
        <v>8964</v>
      </c>
      <c r="M3" t="s">
        <v>1809</v>
      </c>
      <c r="U3" t="str">
        <f>IF($C3&lt;&gt;"","K-C6","")</f>
        <v>K-C6</v>
      </c>
      <c r="AB3" t="s">
        <v>30</v>
      </c>
      <c r="AC3" t="str">
        <f>VLOOKUP($AB3,TONG_SL!$A:$D,2,0)</f>
        <v>Gà muối 500g</v>
      </c>
      <c r="AE3" t="str">
        <f>IF($C3&lt;&gt;"","K-C6","")</f>
        <v>K-C6</v>
      </c>
      <c r="AG3" t="str">
        <f>IF($C3&lt;&gt;"","632","")</f>
        <v>632</v>
      </c>
      <c r="AH3" t="str">
        <f>IF($C3&lt;&gt;"","156","")</f>
        <v>156</v>
      </c>
      <c r="AI3" t="str">
        <f>VLOOKUP($AB3,TONG_SL!$A:$D,3,0)</f>
        <v>Túi</v>
      </c>
      <c r="AJ3">
        <v>1</v>
      </c>
    </row>
    <row r="4" spans="1:51" x14ac:dyDescent="0.25">
      <c r="C4" s="53">
        <v>45903</v>
      </c>
      <c r="D4" s="53">
        <f t="shared" ref="D4:D9" si="0">C4</f>
        <v>45903</v>
      </c>
      <c r="E4" t="s">
        <v>7182</v>
      </c>
      <c r="H4" t="s">
        <v>3718</v>
      </c>
      <c r="L4" t="s">
        <v>8965</v>
      </c>
      <c r="M4" t="s">
        <v>1811</v>
      </c>
      <c r="U4" t="str">
        <f t="shared" ref="U4:U9" si="1">IF($C4&lt;&gt;"","K-C6","")</f>
        <v>K-C6</v>
      </c>
      <c r="AB4" t="s">
        <v>570</v>
      </c>
      <c r="AC4" t="s">
        <v>8966</v>
      </c>
      <c r="AE4" t="str">
        <f t="shared" ref="AE4:AE9" si="2">IF($C4&lt;&gt;"","K-C6","")</f>
        <v>K-C6</v>
      </c>
      <c r="AG4" t="str">
        <f t="shared" ref="AG4:AG9" si="3">IF($C4&lt;&gt;"","632","")</f>
        <v>632</v>
      </c>
      <c r="AH4" t="str">
        <f t="shared" ref="AH4:AH9" si="4">IF($C4&lt;&gt;"","156","")</f>
        <v>156</v>
      </c>
      <c r="AI4" t="str">
        <f>VLOOKUP($AB4,TONG_SL!$A:$D,3,0)</f>
        <v>Túi</v>
      </c>
      <c r="AJ4">
        <v>2</v>
      </c>
    </row>
    <row r="5" spans="1:51" x14ac:dyDescent="0.25">
      <c r="C5" s="53">
        <v>45903</v>
      </c>
      <c r="D5" s="53">
        <f t="shared" si="0"/>
        <v>45903</v>
      </c>
      <c r="E5" t="s">
        <v>7182</v>
      </c>
      <c r="H5" t="s">
        <v>3733</v>
      </c>
      <c r="L5" t="s">
        <v>8965</v>
      </c>
      <c r="M5" t="s">
        <v>1811</v>
      </c>
      <c r="U5" t="str">
        <f t="shared" si="1"/>
        <v>K-C6</v>
      </c>
      <c r="AB5" t="s">
        <v>570</v>
      </c>
      <c r="AC5" t="s">
        <v>8966</v>
      </c>
      <c r="AE5" t="str">
        <f t="shared" si="2"/>
        <v>K-C6</v>
      </c>
      <c r="AG5" t="str">
        <f t="shared" si="3"/>
        <v>632</v>
      </c>
      <c r="AH5" t="str">
        <f t="shared" si="4"/>
        <v>156</v>
      </c>
      <c r="AI5" t="str">
        <f>VLOOKUP($AB5,TONG_SL!$A:$D,3,0)</f>
        <v>Túi</v>
      </c>
      <c r="AJ5">
        <v>10</v>
      </c>
    </row>
    <row r="6" spans="1:51" x14ac:dyDescent="0.25">
      <c r="C6" s="53">
        <v>45903</v>
      </c>
      <c r="D6" s="53">
        <f t="shared" si="0"/>
        <v>45903</v>
      </c>
      <c r="E6" t="s">
        <v>7183</v>
      </c>
      <c r="H6" t="s">
        <v>7218</v>
      </c>
      <c r="L6" t="s">
        <v>8965</v>
      </c>
      <c r="M6" t="s">
        <v>1796</v>
      </c>
      <c r="U6" t="str">
        <f t="shared" si="1"/>
        <v>K-C6</v>
      </c>
      <c r="AB6" t="s">
        <v>55</v>
      </c>
      <c r="AC6" t="s">
        <v>8967</v>
      </c>
      <c r="AE6" t="str">
        <f t="shared" si="2"/>
        <v>K-C6</v>
      </c>
      <c r="AG6" t="str">
        <f t="shared" si="3"/>
        <v>632</v>
      </c>
      <c r="AH6" t="str">
        <f t="shared" si="4"/>
        <v>156</v>
      </c>
      <c r="AI6" t="str">
        <f>VLOOKUP($AB6,TONG_SL!$A:$D,3,0)</f>
        <v>Túi</v>
      </c>
      <c r="AJ6">
        <v>1</v>
      </c>
    </row>
    <row r="7" spans="1:51" x14ac:dyDescent="0.25">
      <c r="C7" s="53">
        <v>45903</v>
      </c>
      <c r="D7" s="53">
        <f t="shared" si="0"/>
        <v>45903</v>
      </c>
      <c r="E7" t="s">
        <v>7183</v>
      </c>
      <c r="H7" t="s">
        <v>7218</v>
      </c>
      <c r="L7" t="s">
        <v>8965</v>
      </c>
      <c r="M7" t="s">
        <v>1796</v>
      </c>
      <c r="U7" t="str">
        <f t="shared" si="1"/>
        <v>K-C6</v>
      </c>
      <c r="AB7" t="s">
        <v>30</v>
      </c>
      <c r="AC7" t="s">
        <v>31</v>
      </c>
      <c r="AE7" t="str">
        <f t="shared" si="2"/>
        <v>K-C6</v>
      </c>
      <c r="AG7" t="str">
        <f t="shared" si="3"/>
        <v>632</v>
      </c>
      <c r="AH7" t="str">
        <f t="shared" si="4"/>
        <v>156</v>
      </c>
      <c r="AI7" t="str">
        <f>VLOOKUP($AB7,TONG_SL!$A:$D,3,0)</f>
        <v>Túi</v>
      </c>
      <c r="AJ7">
        <v>4</v>
      </c>
    </row>
    <row r="8" spans="1:51" x14ac:dyDescent="0.25">
      <c r="C8" s="53">
        <v>45904</v>
      </c>
      <c r="D8" s="53">
        <f t="shared" si="0"/>
        <v>45904</v>
      </c>
      <c r="E8" t="s">
        <v>7183</v>
      </c>
      <c r="H8" t="s">
        <v>7218</v>
      </c>
      <c r="L8" t="s">
        <v>8965</v>
      </c>
      <c r="M8" t="s">
        <v>1796</v>
      </c>
      <c r="U8" t="str">
        <f t="shared" si="1"/>
        <v>K-C6</v>
      </c>
      <c r="AB8" t="s">
        <v>556</v>
      </c>
      <c r="AC8" t="s">
        <v>8968</v>
      </c>
      <c r="AE8" t="str">
        <f t="shared" si="2"/>
        <v>K-C6</v>
      </c>
      <c r="AG8" t="str">
        <f t="shared" si="3"/>
        <v>632</v>
      </c>
      <c r="AH8" t="str">
        <f t="shared" si="4"/>
        <v>156</v>
      </c>
      <c r="AI8" t="str">
        <f>VLOOKUP($AB8,TONG_SL!$A:$D,3,0)</f>
        <v>Gói</v>
      </c>
      <c r="AJ8">
        <v>1</v>
      </c>
    </row>
    <row r="9" spans="1:51" x14ac:dyDescent="0.25">
      <c r="C9" s="53">
        <v>45904</v>
      </c>
      <c r="D9" s="53">
        <f t="shared" si="0"/>
        <v>45904</v>
      </c>
      <c r="E9" t="s">
        <v>7183</v>
      </c>
      <c r="H9" t="s">
        <v>7218</v>
      </c>
      <c r="L9" t="s">
        <v>8965</v>
      </c>
      <c r="M9" t="s">
        <v>1796</v>
      </c>
      <c r="U9" t="str">
        <f t="shared" si="1"/>
        <v>K-C6</v>
      </c>
      <c r="AB9" t="s">
        <v>30</v>
      </c>
      <c r="AC9" t="s">
        <v>8969</v>
      </c>
      <c r="AE9" t="str">
        <f t="shared" si="2"/>
        <v>K-C6</v>
      </c>
      <c r="AG9" t="str">
        <f t="shared" si="3"/>
        <v>632</v>
      </c>
      <c r="AH9" t="str">
        <f t="shared" si="4"/>
        <v>156</v>
      </c>
      <c r="AI9" t="str">
        <f>VLOOKUP($AB9,TONG_SL!$A:$D,3,0)</f>
        <v>Túi</v>
      </c>
      <c r="AJ9">
        <v>3</v>
      </c>
    </row>
    <row r="13" spans="1:51" ht="17.25" customHeight="1" x14ac:dyDescent="0.25"/>
    <row r="18" spans="2:36" x14ac:dyDescent="0.25">
      <c r="B18" t="str">
        <f>IF($C18&lt;&gt;"","3","")</f>
        <v>3</v>
      </c>
      <c r="C18" s="53">
        <v>45873</v>
      </c>
      <c r="D18" s="53">
        <f>C18</f>
        <v>45873</v>
      </c>
      <c r="E18" t="s">
        <v>7183</v>
      </c>
      <c r="H18" t="s">
        <v>4628</v>
      </c>
      <c r="L18" t="s">
        <v>7184</v>
      </c>
      <c r="M18" t="s">
        <v>1796</v>
      </c>
      <c r="U18" t="str">
        <f>IF($C18&lt;&gt;"","K-C6","")</f>
        <v>K-C6</v>
      </c>
      <c r="AB18" t="s">
        <v>27</v>
      </c>
      <c r="AC18" t="str">
        <f>VLOOKUP($AB18,TONG_SL!$A:$D,2,0)</f>
        <v>Chân giò heo muối 300g</v>
      </c>
      <c r="AE18" t="str">
        <f>IF($C18&lt;&gt;"","K-C6","")</f>
        <v>K-C6</v>
      </c>
      <c r="AG18" t="str">
        <f>IF($C18&lt;&gt;"","632","")</f>
        <v>632</v>
      </c>
      <c r="AH18" t="str">
        <f>IF($C18&lt;&gt;"","156","")</f>
        <v>156</v>
      </c>
      <c r="AI18" t="str">
        <f>VLOOKUP($AB18,TONG_SL!$A:$D,3,0)</f>
        <v>Túi</v>
      </c>
      <c r="AJ18">
        <v>2</v>
      </c>
    </row>
    <row r="19" spans="2:36" x14ac:dyDescent="0.25">
      <c r="B19" t="str">
        <f>IF($C19&lt;&gt;"","3","")</f>
        <v>3</v>
      </c>
      <c r="C19" s="53">
        <v>45874</v>
      </c>
      <c r="D19" s="53">
        <v>45874</v>
      </c>
      <c r="E19" t="s">
        <v>7215</v>
      </c>
      <c r="H19" t="s">
        <v>7218</v>
      </c>
      <c r="L19" t="s">
        <v>7184</v>
      </c>
      <c r="M19" t="s">
        <v>7216</v>
      </c>
      <c r="U19" t="str">
        <f>IF($C19&lt;&gt;"","K-C6","")</f>
        <v>K-C6</v>
      </c>
      <c r="AB19" t="s">
        <v>7217</v>
      </c>
      <c r="AC19" t="str">
        <f>VLOOKUP($AB19,TONG_SL!$A:$D,2,0)</f>
        <v>Tai heo muối 200g</v>
      </c>
      <c r="AE19" t="str">
        <f>IF($C19&lt;&gt;"","K-C6","")</f>
        <v>K-C6</v>
      </c>
      <c r="AG19" t="str">
        <f>IF($C19&lt;&gt;"","632","")</f>
        <v>632</v>
      </c>
      <c r="AH19" t="str">
        <f>IF($C19&lt;&gt;"","156","")</f>
        <v>156</v>
      </c>
      <c r="AI19" t="str">
        <f>VLOOKUP($AB19,TONG_SL!$A:$D,3,0)</f>
        <v>Túi</v>
      </c>
      <c r="AJ19">
        <v>2</v>
      </c>
    </row>
  </sheetData>
  <dataValidations count="3">
    <dataValidation type="list" allowBlank="1" showInputMessage="1" showErrorMessage="1" sqref="H1:H1048576">
      <formula1>Ma_KH</formula1>
    </dataValidation>
    <dataValidation type="list" allowBlank="1" showInputMessage="1" showErrorMessage="1" sqref="M1:M1048576">
      <formula1>Ma_NV</formula1>
    </dataValidation>
    <dataValidation type="list" allowBlank="1" showInputMessage="1" showErrorMessage="1" sqref="AB1:AB1048576">
      <formula1>Ma_HH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141"/>
  <sheetViews>
    <sheetView topLeftCell="B117" workbookViewId="0">
      <selection activeCell="I248" sqref="I248"/>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4" t="s">
        <v>539</v>
      </c>
      <c r="B1" s="24"/>
      <c r="C1" s="24"/>
      <c r="D1" s="24"/>
      <c r="E1" s="24"/>
      <c r="F1" s="24"/>
      <c r="G1" s="24"/>
    </row>
    <row r="2" spans="1:12" ht="16.5" x14ac:dyDescent="0.25">
      <c r="A2" s="17"/>
      <c r="B2" s="17"/>
      <c r="C2" s="17"/>
      <c r="D2" s="17"/>
      <c r="E2" s="17"/>
      <c r="F2" s="18" t="s">
        <v>540</v>
      </c>
    </row>
    <row r="3" spans="1:12" ht="16.5" x14ac:dyDescent="0.25">
      <c r="A3" s="17"/>
      <c r="B3" s="17"/>
      <c r="C3" s="17"/>
      <c r="D3" s="17"/>
      <c r="E3" s="17"/>
      <c r="F3" s="17"/>
      <c r="G3" s="17"/>
    </row>
    <row r="4" spans="1:12" ht="66" x14ac:dyDescent="0.25">
      <c r="A4" s="36" t="s">
        <v>7137</v>
      </c>
      <c r="B4" s="36" t="s">
        <v>541</v>
      </c>
      <c r="C4" s="36" t="s">
        <v>542</v>
      </c>
      <c r="D4" s="36" t="s">
        <v>2</v>
      </c>
      <c r="E4" s="37" t="s">
        <v>543</v>
      </c>
      <c r="F4" s="38" t="s">
        <v>544</v>
      </c>
    </row>
    <row r="5" spans="1:12" ht="16.5" x14ac:dyDescent="0.25">
      <c r="A5" s="19" t="str">
        <f>B5&amp;C5</f>
        <v>AAUCGM100</v>
      </c>
      <c r="B5" s="19" t="s">
        <v>8354</v>
      </c>
      <c r="C5" s="19" t="s">
        <v>556</v>
      </c>
      <c r="D5" s="19" t="s">
        <v>557</v>
      </c>
      <c r="E5" s="20">
        <v>24549</v>
      </c>
      <c r="F5" s="20">
        <v>24549</v>
      </c>
      <c r="H5" s="58">
        <f>F5-E5</f>
        <v>0</v>
      </c>
      <c r="I5" s="60">
        <v>24549</v>
      </c>
      <c r="J5">
        <f>IF(H5&gt;=0,F5,E5)</f>
        <v>24549</v>
      </c>
      <c r="L5">
        <v>24549</v>
      </c>
    </row>
    <row r="6" spans="1:12" ht="16.5" x14ac:dyDescent="0.25">
      <c r="A6" s="19" t="str">
        <f t="shared" ref="A6:A69" si="0">B6&amp;C6</f>
        <v>AAUCGM300</v>
      </c>
      <c r="B6" s="19" t="s">
        <v>8354</v>
      </c>
      <c r="C6" s="19" t="s">
        <v>27</v>
      </c>
      <c r="D6" s="19" t="s">
        <v>28</v>
      </c>
      <c r="E6" s="20">
        <v>73431</v>
      </c>
      <c r="F6" s="20">
        <v>73431</v>
      </c>
      <c r="H6" s="58">
        <f t="shared" ref="H6:H69" si="1">F6-E6</f>
        <v>0</v>
      </c>
      <c r="I6" s="60">
        <v>73431</v>
      </c>
      <c r="L6">
        <v>73431</v>
      </c>
    </row>
    <row r="7" spans="1:12" ht="16.5" x14ac:dyDescent="0.25">
      <c r="A7" s="19" t="str">
        <f t="shared" si="0"/>
        <v>AAUGL250</v>
      </c>
      <c r="B7" s="19" t="s">
        <v>8354</v>
      </c>
      <c r="C7" s="19" t="s">
        <v>47</v>
      </c>
      <c r="D7" s="19" t="s">
        <v>48</v>
      </c>
      <c r="E7" s="21">
        <v>59400</v>
      </c>
      <c r="F7" s="21">
        <v>49500</v>
      </c>
      <c r="H7" s="58">
        <f t="shared" si="1"/>
        <v>-9900</v>
      </c>
      <c r="I7" s="60">
        <v>59400</v>
      </c>
      <c r="L7">
        <v>49500</v>
      </c>
    </row>
    <row r="8" spans="1:12" ht="16.5" x14ac:dyDescent="0.25">
      <c r="A8" s="19" t="str">
        <f t="shared" si="0"/>
        <v>AAUGM500</v>
      </c>
      <c r="B8" s="19" t="s">
        <v>8354</v>
      </c>
      <c r="C8" s="19" t="s">
        <v>30</v>
      </c>
      <c r="D8" s="19" t="s">
        <v>31</v>
      </c>
      <c r="E8" s="20">
        <v>111058</v>
      </c>
      <c r="F8" s="20">
        <v>111058</v>
      </c>
      <c r="H8" s="58">
        <f t="shared" si="1"/>
        <v>0</v>
      </c>
      <c r="I8" s="60">
        <v>111058</v>
      </c>
      <c r="L8">
        <v>111058</v>
      </c>
    </row>
    <row r="9" spans="1:12" ht="16.5" x14ac:dyDescent="0.25">
      <c r="A9" s="19" t="str">
        <f t="shared" si="0"/>
        <v>AAUGSG250</v>
      </c>
      <c r="B9" s="19" t="s">
        <v>8354</v>
      </c>
      <c r="C9" s="19" t="s">
        <v>49</v>
      </c>
      <c r="D9" s="19" t="s">
        <v>50</v>
      </c>
      <c r="E9" s="20">
        <v>61050</v>
      </c>
      <c r="F9" s="20">
        <v>50400</v>
      </c>
      <c r="H9" s="58">
        <f t="shared" si="1"/>
        <v>-10650</v>
      </c>
      <c r="I9" s="60">
        <v>61050</v>
      </c>
      <c r="L9">
        <v>50400</v>
      </c>
    </row>
    <row r="10" spans="1:12" ht="16.5" x14ac:dyDescent="0.25">
      <c r="A10" s="19" t="str">
        <f t="shared" si="0"/>
        <v>AAUGTLX250G</v>
      </c>
      <c r="B10" s="19" t="s">
        <v>8354</v>
      </c>
      <c r="C10" s="19" t="s">
        <v>32</v>
      </c>
      <c r="D10" s="19" t="s">
        <v>33</v>
      </c>
      <c r="E10" s="21">
        <v>50183</v>
      </c>
      <c r="F10" s="21">
        <v>50183</v>
      </c>
      <c r="H10" s="58">
        <f t="shared" si="1"/>
        <v>0</v>
      </c>
      <c r="I10" s="60">
        <v>50183</v>
      </c>
      <c r="L10">
        <v>50183</v>
      </c>
    </row>
    <row r="11" spans="1:12" ht="16.5" x14ac:dyDescent="0.25">
      <c r="A11" s="19" t="str">
        <f t="shared" si="0"/>
        <v>AAUGXD500</v>
      </c>
      <c r="B11" s="19" t="s">
        <v>8354</v>
      </c>
      <c r="C11" s="19" t="s">
        <v>55</v>
      </c>
      <c r="D11" s="19" t="s">
        <v>56</v>
      </c>
      <c r="E11" s="20">
        <v>111606</v>
      </c>
      <c r="F11" s="20">
        <v>111606</v>
      </c>
      <c r="H11" s="58">
        <f t="shared" si="1"/>
        <v>0</v>
      </c>
      <c r="I11" s="60">
        <v>111606</v>
      </c>
      <c r="L11">
        <v>111606</v>
      </c>
    </row>
    <row r="12" spans="1:12" ht="16.5" x14ac:dyDescent="0.25">
      <c r="A12" s="19" t="str">
        <f t="shared" si="0"/>
        <v>AAUMNH250</v>
      </c>
      <c r="B12" s="19" t="s">
        <v>8354</v>
      </c>
      <c r="C12" s="19" t="s">
        <v>51</v>
      </c>
      <c r="D12" s="19" t="s">
        <v>52</v>
      </c>
      <c r="E12" s="20">
        <v>46000</v>
      </c>
      <c r="F12" s="20">
        <v>46000</v>
      </c>
      <c r="H12" s="58">
        <f t="shared" si="1"/>
        <v>0</v>
      </c>
      <c r="I12" s="60">
        <v>46000</v>
      </c>
      <c r="L12">
        <v>46000</v>
      </c>
    </row>
    <row r="13" spans="1:12" ht="16.5" x14ac:dyDescent="0.25">
      <c r="A13" s="19" t="str">
        <f t="shared" si="0"/>
        <v>AAUTH200</v>
      </c>
      <c r="B13" s="19" t="s">
        <v>8354</v>
      </c>
      <c r="C13" s="19" t="s">
        <v>35</v>
      </c>
      <c r="D13" s="19" t="s">
        <v>36</v>
      </c>
      <c r="E13" s="20">
        <v>55595</v>
      </c>
      <c r="F13" s="20">
        <v>55595</v>
      </c>
      <c r="H13" s="58">
        <f t="shared" si="1"/>
        <v>0</v>
      </c>
      <c r="I13" s="60">
        <v>55595</v>
      </c>
      <c r="L13">
        <v>55595</v>
      </c>
    </row>
    <row r="14" spans="1:12" ht="16.5" x14ac:dyDescent="0.25">
      <c r="A14" s="19" t="str">
        <f t="shared" si="0"/>
        <v/>
      </c>
      <c r="B14" s="19"/>
      <c r="C14" s="19"/>
      <c r="D14" s="19"/>
      <c r="E14" s="20"/>
      <c r="F14" s="20"/>
      <c r="H14" s="58">
        <f t="shared" si="1"/>
        <v>0</v>
      </c>
      <c r="I14" s="60" t="e">
        <v>#VALUE!</v>
      </c>
      <c r="L14" t="e">
        <v>#VALUE!</v>
      </c>
    </row>
    <row r="15" spans="1:12" ht="16.5" x14ac:dyDescent="0.25">
      <c r="A15" s="19" t="str">
        <f t="shared" si="0"/>
        <v>ACMCGM300</v>
      </c>
      <c r="B15" s="19" t="s">
        <v>1854</v>
      </c>
      <c r="C15" s="19" t="s">
        <v>27</v>
      </c>
      <c r="D15" s="19" t="s">
        <v>28</v>
      </c>
      <c r="E15" s="20">
        <v>73431</v>
      </c>
      <c r="F15" s="20">
        <v>66088</v>
      </c>
      <c r="H15" s="58">
        <f t="shared" si="1"/>
        <v>-7343</v>
      </c>
      <c r="I15" s="60">
        <v>73431</v>
      </c>
      <c r="L15">
        <v>66088</v>
      </c>
    </row>
    <row r="16" spans="1:12" ht="16.5" x14ac:dyDescent="0.25">
      <c r="A16" s="19" t="str">
        <f t="shared" si="0"/>
        <v>ACMCN300</v>
      </c>
      <c r="B16" s="19" t="s">
        <v>1854</v>
      </c>
      <c r="C16" s="19" t="s">
        <v>41</v>
      </c>
      <c r="D16" s="19" t="s">
        <v>42</v>
      </c>
      <c r="E16" s="20">
        <v>70950</v>
      </c>
      <c r="F16" s="20">
        <v>63855</v>
      </c>
      <c r="H16" s="58">
        <f t="shared" si="1"/>
        <v>-7095</v>
      </c>
      <c r="I16" s="60">
        <v>70950</v>
      </c>
      <c r="L16">
        <v>63855</v>
      </c>
    </row>
    <row r="17" spans="1:12" ht="16.5" x14ac:dyDescent="0.25">
      <c r="A17" s="19" t="str">
        <f t="shared" si="0"/>
        <v>ACMGM500</v>
      </c>
      <c r="B17" s="19" t="s">
        <v>1854</v>
      </c>
      <c r="C17" s="19" t="s">
        <v>30</v>
      </c>
      <c r="D17" s="19" t="s">
        <v>31</v>
      </c>
      <c r="E17" s="21">
        <v>111058</v>
      </c>
      <c r="F17" s="21">
        <v>99952</v>
      </c>
      <c r="H17" s="58">
        <f t="shared" si="1"/>
        <v>-11106</v>
      </c>
      <c r="I17" s="60">
        <v>111058</v>
      </c>
      <c r="L17">
        <v>99952</v>
      </c>
    </row>
    <row r="18" spans="1:12" ht="16.5" x14ac:dyDescent="0.25">
      <c r="A18" s="19" t="str">
        <f t="shared" si="0"/>
        <v>ACMGTLX250G</v>
      </c>
      <c r="B18" s="19" t="s">
        <v>1854</v>
      </c>
      <c r="C18" s="19" t="s">
        <v>32</v>
      </c>
      <c r="D18" s="19" t="s">
        <v>33</v>
      </c>
      <c r="E18" s="20">
        <v>50183</v>
      </c>
      <c r="F18" s="20">
        <v>45165</v>
      </c>
      <c r="H18" s="58">
        <f t="shared" si="1"/>
        <v>-5018</v>
      </c>
      <c r="I18" s="60">
        <v>50183</v>
      </c>
      <c r="L18">
        <v>45165</v>
      </c>
    </row>
    <row r="19" spans="1:12" ht="16.5" x14ac:dyDescent="0.25">
      <c r="A19" s="19" t="str">
        <f t="shared" si="0"/>
        <v/>
      </c>
      <c r="B19" s="19"/>
      <c r="C19" s="19"/>
      <c r="D19" s="19"/>
      <c r="E19" s="20"/>
      <c r="F19" s="20"/>
      <c r="H19" s="58">
        <f t="shared" si="1"/>
        <v>0</v>
      </c>
      <c r="I19" s="60" t="e">
        <v>#VALUE!</v>
      </c>
      <c r="L19" t="e">
        <v>#VALUE!</v>
      </c>
    </row>
    <row r="20" spans="1:12" ht="16.5" x14ac:dyDescent="0.25">
      <c r="A20" s="19" t="str">
        <f t="shared" si="0"/>
        <v>AEONCN300</v>
      </c>
      <c r="B20" s="19" t="s">
        <v>1879</v>
      </c>
      <c r="C20" s="19" t="s">
        <v>41</v>
      </c>
      <c r="D20" s="19" t="s">
        <v>42</v>
      </c>
      <c r="E20" s="20">
        <v>70950</v>
      </c>
      <c r="F20" s="20">
        <v>70950</v>
      </c>
      <c r="H20" s="58">
        <f t="shared" si="1"/>
        <v>0</v>
      </c>
      <c r="I20" s="60">
        <v>70950</v>
      </c>
      <c r="L20">
        <v>70950</v>
      </c>
    </row>
    <row r="21" spans="1:12" ht="16.5" x14ac:dyDescent="0.25">
      <c r="A21" s="19" t="str">
        <f t="shared" si="0"/>
        <v>AEONGM500</v>
      </c>
      <c r="B21" s="19" t="s">
        <v>1879</v>
      </c>
      <c r="C21" s="19" t="s">
        <v>30</v>
      </c>
      <c r="D21" s="19" t="s">
        <v>31</v>
      </c>
      <c r="E21" s="20">
        <v>111058</v>
      </c>
      <c r="F21" s="20">
        <v>111058</v>
      </c>
      <c r="H21" s="58">
        <f t="shared" si="1"/>
        <v>0</v>
      </c>
      <c r="I21" s="60">
        <v>111058</v>
      </c>
      <c r="L21">
        <v>111058</v>
      </c>
    </row>
    <row r="22" spans="1:12" ht="16.5" x14ac:dyDescent="0.25">
      <c r="A22" s="19" t="str">
        <f t="shared" si="0"/>
        <v>AEONGTLX250G</v>
      </c>
      <c r="B22" s="19" t="s">
        <v>1879</v>
      </c>
      <c r="C22" s="19" t="s">
        <v>32</v>
      </c>
      <c r="D22" s="19" t="s">
        <v>33</v>
      </c>
      <c r="E22" s="20">
        <v>50183</v>
      </c>
      <c r="F22" s="20">
        <v>50183</v>
      </c>
      <c r="H22" s="58">
        <f t="shared" si="1"/>
        <v>0</v>
      </c>
      <c r="I22" s="60">
        <v>50183</v>
      </c>
      <c r="L22">
        <v>50183</v>
      </c>
    </row>
    <row r="23" spans="1:12" ht="16.5" x14ac:dyDescent="0.25">
      <c r="A23" s="19" t="str">
        <f t="shared" si="0"/>
        <v/>
      </c>
      <c r="B23" s="19"/>
      <c r="C23" s="19"/>
      <c r="D23" s="19"/>
      <c r="E23" s="20"/>
      <c r="F23" s="20"/>
      <c r="H23" s="58">
        <f t="shared" si="1"/>
        <v>0</v>
      </c>
      <c r="I23" s="60" t="e">
        <v>#VALUE!</v>
      </c>
      <c r="L23" t="e">
        <v>#VALUE!</v>
      </c>
    </row>
    <row r="24" spans="1:12" ht="16.5" x14ac:dyDescent="0.25">
      <c r="A24" s="19" t="str">
        <f t="shared" si="0"/>
        <v>ANNGHIACGM300</v>
      </c>
      <c r="B24" s="19" t="s">
        <v>8355</v>
      </c>
      <c r="C24" s="19" t="s">
        <v>27</v>
      </c>
      <c r="D24" s="19" t="s">
        <v>28</v>
      </c>
      <c r="E24" s="20">
        <v>73431</v>
      </c>
      <c r="F24" s="20">
        <v>73431</v>
      </c>
      <c r="H24" s="58">
        <f t="shared" si="1"/>
        <v>0</v>
      </c>
      <c r="I24" s="60">
        <v>73431</v>
      </c>
      <c r="L24">
        <v>73431</v>
      </c>
    </row>
    <row r="25" spans="1:12" ht="16.5" x14ac:dyDescent="0.25">
      <c r="A25" s="19" t="str">
        <f t="shared" si="0"/>
        <v>ANNGHIAGHK300</v>
      </c>
      <c r="B25" s="19" t="s">
        <v>8355</v>
      </c>
      <c r="C25" s="19" t="s">
        <v>558</v>
      </c>
      <c r="D25" s="19" t="s">
        <v>559</v>
      </c>
      <c r="E25" s="20">
        <v>70000</v>
      </c>
      <c r="F25" s="20">
        <v>70000</v>
      </c>
      <c r="H25" s="58">
        <f t="shared" si="1"/>
        <v>0</v>
      </c>
      <c r="I25" s="60">
        <v>70000</v>
      </c>
      <c r="L25">
        <v>70000</v>
      </c>
    </row>
    <row r="26" spans="1:12" ht="16.5" x14ac:dyDescent="0.25">
      <c r="A26" s="19" t="str">
        <f t="shared" si="0"/>
        <v>ANNGHIAGM500</v>
      </c>
      <c r="B26" s="19" t="s">
        <v>8355</v>
      </c>
      <c r="C26" s="19" t="s">
        <v>30</v>
      </c>
      <c r="D26" s="19" t="s">
        <v>31</v>
      </c>
      <c r="E26" s="20">
        <v>111058</v>
      </c>
      <c r="F26" s="20">
        <v>111058</v>
      </c>
      <c r="H26" s="58">
        <f t="shared" si="1"/>
        <v>0</v>
      </c>
      <c r="I26" s="60">
        <v>111058</v>
      </c>
      <c r="L26">
        <v>111058</v>
      </c>
    </row>
    <row r="27" spans="1:12" ht="16.5" x14ac:dyDescent="0.25">
      <c r="A27" s="19" t="str">
        <f t="shared" si="0"/>
        <v>ANNGHIAGTLX250G</v>
      </c>
      <c r="B27" s="19" t="s">
        <v>8355</v>
      </c>
      <c r="C27" s="19" t="s">
        <v>32</v>
      </c>
      <c r="D27" s="19" t="s">
        <v>33</v>
      </c>
      <c r="E27" s="20">
        <v>50183</v>
      </c>
      <c r="F27" s="20">
        <v>50183</v>
      </c>
      <c r="H27" s="58">
        <f t="shared" si="1"/>
        <v>0</v>
      </c>
      <c r="I27" s="60">
        <v>50183</v>
      </c>
      <c r="L27">
        <v>50183</v>
      </c>
    </row>
    <row r="28" spans="1:12" ht="16.5" x14ac:dyDescent="0.25">
      <c r="A28" s="19" t="str">
        <f t="shared" si="0"/>
        <v>ANNGHIATH200</v>
      </c>
      <c r="B28" s="19" t="s">
        <v>8355</v>
      </c>
      <c r="C28" s="19" t="s">
        <v>35</v>
      </c>
      <c r="D28" s="19" t="s">
        <v>36</v>
      </c>
      <c r="E28" s="20">
        <v>55595</v>
      </c>
      <c r="F28" s="20">
        <v>55595</v>
      </c>
      <c r="H28" s="58">
        <f t="shared" si="1"/>
        <v>0</v>
      </c>
      <c r="I28" s="60">
        <v>55595</v>
      </c>
      <c r="L28">
        <v>55595</v>
      </c>
    </row>
    <row r="29" spans="1:12" ht="16.5" x14ac:dyDescent="0.25">
      <c r="A29" s="19" t="str">
        <f t="shared" si="0"/>
        <v/>
      </c>
      <c r="B29" s="19"/>
      <c r="C29" s="19"/>
      <c r="D29" s="19"/>
      <c r="E29" s="20"/>
      <c r="F29" s="20"/>
      <c r="H29" s="58">
        <f t="shared" si="1"/>
        <v>0</v>
      </c>
      <c r="I29" s="60" t="e">
        <v>#VALUE!</v>
      </c>
      <c r="L29" t="e">
        <v>#VALUE!</v>
      </c>
    </row>
    <row r="30" spans="1:12" ht="16.5" x14ac:dyDescent="0.25">
      <c r="A30" s="19" t="str">
        <f t="shared" si="0"/>
        <v>BACHHOAXANHCGM300</v>
      </c>
      <c r="B30" s="19" t="s">
        <v>8356</v>
      </c>
      <c r="C30" s="19" t="s">
        <v>27</v>
      </c>
      <c r="D30" s="19" t="s">
        <v>28</v>
      </c>
      <c r="E30" s="20">
        <v>73431</v>
      </c>
      <c r="F30" s="20">
        <v>66088</v>
      </c>
      <c r="H30" s="58">
        <f t="shared" si="1"/>
        <v>-7343</v>
      </c>
      <c r="I30" s="60">
        <v>73431</v>
      </c>
      <c r="L30">
        <v>66088</v>
      </c>
    </row>
    <row r="31" spans="1:12" ht="16.5" x14ac:dyDescent="0.25">
      <c r="A31" s="19" t="str">
        <f t="shared" si="0"/>
        <v>BACHHOAXANHGM500</v>
      </c>
      <c r="B31" s="19" t="s">
        <v>8356</v>
      </c>
      <c r="C31" s="19" t="s">
        <v>30</v>
      </c>
      <c r="D31" s="19" t="s">
        <v>31</v>
      </c>
      <c r="E31" s="20">
        <v>111058</v>
      </c>
      <c r="F31" s="20">
        <v>81818</v>
      </c>
      <c r="H31" s="58">
        <f t="shared" si="1"/>
        <v>-29240</v>
      </c>
      <c r="I31" s="60">
        <v>111058</v>
      </c>
      <c r="L31">
        <v>81818</v>
      </c>
    </row>
    <row r="32" spans="1:12" ht="16.5" x14ac:dyDescent="0.25">
      <c r="A32" s="19" t="str">
        <f t="shared" si="0"/>
        <v>BACHHOAXANHGTLX250G</v>
      </c>
      <c r="B32" s="19" t="s">
        <v>8356</v>
      </c>
      <c r="C32" s="19" t="s">
        <v>32</v>
      </c>
      <c r="D32" s="19" t="s">
        <v>33</v>
      </c>
      <c r="E32" s="20">
        <v>50183</v>
      </c>
      <c r="F32" s="20">
        <v>45165</v>
      </c>
      <c r="H32" s="58">
        <f t="shared" si="1"/>
        <v>-5018</v>
      </c>
      <c r="I32" s="60">
        <v>50183</v>
      </c>
      <c r="L32">
        <v>45165</v>
      </c>
    </row>
    <row r="33" spans="1:12" ht="16.5" x14ac:dyDescent="0.25">
      <c r="A33" s="19" t="str">
        <f t="shared" si="0"/>
        <v/>
      </c>
      <c r="B33" s="19"/>
      <c r="C33" s="19"/>
      <c r="D33" s="19"/>
      <c r="E33" s="20"/>
      <c r="F33" s="20"/>
      <c r="H33" s="58">
        <f t="shared" si="1"/>
        <v>0</v>
      </c>
      <c r="I33" s="60" t="e">
        <v>#VALUE!</v>
      </c>
      <c r="L33" t="e">
        <v>#VALUE!</v>
      </c>
    </row>
    <row r="34" spans="1:12" ht="16.5" x14ac:dyDescent="0.25">
      <c r="A34" s="19" t="str">
        <f t="shared" si="0"/>
        <v>BRGCGM300</v>
      </c>
      <c r="B34" s="19" t="s">
        <v>1896</v>
      </c>
      <c r="C34" s="19" t="s">
        <v>27</v>
      </c>
      <c r="D34" s="19" t="s">
        <v>28</v>
      </c>
      <c r="E34" s="20">
        <v>73431</v>
      </c>
      <c r="F34" s="20">
        <v>69759</v>
      </c>
      <c r="H34" s="58">
        <f t="shared" si="1"/>
        <v>-3672</v>
      </c>
      <c r="I34" s="60">
        <v>73431</v>
      </c>
      <c r="L34">
        <v>69759</v>
      </c>
    </row>
    <row r="35" spans="1:12" ht="16.5" x14ac:dyDescent="0.25">
      <c r="A35" s="19" t="str">
        <f t="shared" si="0"/>
        <v>BRGCGM500</v>
      </c>
      <c r="B35" s="19" t="s">
        <v>1896</v>
      </c>
      <c r="C35" s="19" t="s">
        <v>547</v>
      </c>
      <c r="D35" s="19" t="s">
        <v>548</v>
      </c>
      <c r="E35" s="20">
        <v>119066</v>
      </c>
      <c r="F35" s="20">
        <v>113113</v>
      </c>
      <c r="H35" s="58">
        <f t="shared" si="1"/>
        <v>-5953</v>
      </c>
      <c r="I35" s="60">
        <v>119066</v>
      </c>
      <c r="L35">
        <v>113113</v>
      </c>
    </row>
    <row r="36" spans="1:12" ht="16.5" x14ac:dyDescent="0.25">
      <c r="A36" s="19" t="str">
        <f t="shared" si="0"/>
        <v>BRGGL500KT</v>
      </c>
      <c r="B36" s="19" t="s">
        <v>1896</v>
      </c>
      <c r="C36" s="19" t="s">
        <v>549</v>
      </c>
      <c r="D36" s="19" t="s">
        <v>550</v>
      </c>
      <c r="E36" s="20">
        <v>89312</v>
      </c>
      <c r="F36" s="20">
        <v>89312</v>
      </c>
      <c r="H36" s="58">
        <f t="shared" si="1"/>
        <v>0</v>
      </c>
      <c r="I36" s="60">
        <v>89312</v>
      </c>
      <c r="L36">
        <v>89312</v>
      </c>
    </row>
    <row r="37" spans="1:12" ht="16.5" x14ac:dyDescent="0.25">
      <c r="A37" s="19" t="str">
        <f t="shared" si="0"/>
        <v>BRGGM500</v>
      </c>
      <c r="B37" s="19" t="s">
        <v>1896</v>
      </c>
      <c r="C37" s="19" t="s">
        <v>30</v>
      </c>
      <c r="D37" s="19" t="s">
        <v>31</v>
      </c>
      <c r="E37" s="20">
        <v>111058</v>
      </c>
      <c r="F37" s="20">
        <v>105505</v>
      </c>
      <c r="H37" s="58">
        <f t="shared" si="1"/>
        <v>-5553</v>
      </c>
      <c r="I37" s="60">
        <v>111058</v>
      </c>
      <c r="L37">
        <v>105505</v>
      </c>
    </row>
    <row r="38" spans="1:12" ht="16.5" x14ac:dyDescent="0.25">
      <c r="A38" s="19" t="str">
        <f t="shared" si="0"/>
        <v>BRGGTLX250G</v>
      </c>
      <c r="B38" s="19" t="s">
        <v>1896</v>
      </c>
      <c r="C38" s="19" t="s">
        <v>32</v>
      </c>
      <c r="D38" s="19" t="s">
        <v>33</v>
      </c>
      <c r="E38" s="20">
        <v>50183</v>
      </c>
      <c r="F38" s="20">
        <v>47673</v>
      </c>
      <c r="H38" s="58">
        <f t="shared" si="1"/>
        <v>-2510</v>
      </c>
      <c r="I38" s="60">
        <v>50183</v>
      </c>
      <c r="L38">
        <v>47673</v>
      </c>
    </row>
    <row r="39" spans="1:12" ht="16.5" x14ac:dyDescent="0.25">
      <c r="A39" s="19" t="str">
        <f t="shared" si="0"/>
        <v>BRGGTNH500</v>
      </c>
      <c r="B39" s="19" t="s">
        <v>1896</v>
      </c>
      <c r="C39" s="19" t="s">
        <v>551</v>
      </c>
      <c r="D39" s="19" t="s">
        <v>552</v>
      </c>
      <c r="E39" s="20">
        <v>96890</v>
      </c>
      <c r="F39" s="20">
        <v>96890</v>
      </c>
      <c r="H39" s="58">
        <f t="shared" si="1"/>
        <v>0</v>
      </c>
      <c r="I39" s="60">
        <v>96890</v>
      </c>
      <c r="L39">
        <v>96890</v>
      </c>
    </row>
    <row r="40" spans="1:12" ht="16.5" x14ac:dyDescent="0.25">
      <c r="A40" s="19" t="str">
        <f t="shared" si="0"/>
        <v>BRGGXD500</v>
      </c>
      <c r="B40" s="19" t="s">
        <v>1896</v>
      </c>
      <c r="C40" s="19" t="s">
        <v>55</v>
      </c>
      <c r="D40" s="19" t="s">
        <v>56</v>
      </c>
      <c r="E40" s="20">
        <v>111606</v>
      </c>
      <c r="F40" s="20">
        <v>106026</v>
      </c>
      <c r="H40" s="58">
        <f t="shared" si="1"/>
        <v>-5580</v>
      </c>
      <c r="I40" s="60">
        <v>111606</v>
      </c>
      <c r="L40">
        <v>106026</v>
      </c>
    </row>
    <row r="41" spans="1:12" ht="16.5" x14ac:dyDescent="0.25">
      <c r="A41" s="19" t="str">
        <f t="shared" si="0"/>
        <v>BRGMNH250</v>
      </c>
      <c r="B41" s="19" t="s">
        <v>1896</v>
      </c>
      <c r="C41" s="19" t="s">
        <v>51</v>
      </c>
      <c r="D41" s="19" t="s">
        <v>52</v>
      </c>
      <c r="E41" s="20">
        <v>46000</v>
      </c>
      <c r="F41" s="20">
        <v>43700</v>
      </c>
      <c r="H41" s="58">
        <f t="shared" si="1"/>
        <v>-2300</v>
      </c>
      <c r="I41" s="60">
        <v>46000</v>
      </c>
      <c r="L41">
        <v>43700</v>
      </c>
    </row>
    <row r="42" spans="1:12" ht="16.5" x14ac:dyDescent="0.25">
      <c r="A42" s="19" t="str">
        <f t="shared" si="0"/>
        <v>BRGTH200</v>
      </c>
      <c r="B42" s="19" t="s">
        <v>1896</v>
      </c>
      <c r="C42" s="19" t="s">
        <v>35</v>
      </c>
      <c r="D42" s="19" t="s">
        <v>36</v>
      </c>
      <c r="E42" s="20">
        <v>55595</v>
      </c>
      <c r="F42" s="20">
        <v>52815</v>
      </c>
      <c r="H42" s="58">
        <f t="shared" si="1"/>
        <v>-2780</v>
      </c>
      <c r="I42" s="60">
        <v>55595</v>
      </c>
      <c r="L42">
        <v>52815</v>
      </c>
    </row>
    <row r="43" spans="1:12" ht="16.5" x14ac:dyDescent="0.25">
      <c r="A43" s="19" t="str">
        <f t="shared" si="0"/>
        <v>BRGTH400</v>
      </c>
      <c r="B43" s="19" t="s">
        <v>1896</v>
      </c>
      <c r="C43" s="19" t="s">
        <v>553</v>
      </c>
      <c r="D43" s="19" t="s">
        <v>554</v>
      </c>
      <c r="E43" s="20">
        <v>107205</v>
      </c>
      <c r="F43" s="20">
        <v>101845</v>
      </c>
      <c r="H43" s="58">
        <f t="shared" si="1"/>
        <v>-5360</v>
      </c>
      <c r="I43" s="60">
        <v>107205</v>
      </c>
      <c r="L43">
        <v>101845</v>
      </c>
    </row>
    <row r="44" spans="1:12" ht="16.5" x14ac:dyDescent="0.25">
      <c r="A44" s="19" t="str">
        <f t="shared" si="0"/>
        <v/>
      </c>
      <c r="B44" s="19"/>
      <c r="C44" s="19"/>
      <c r="D44" s="19"/>
      <c r="E44" s="20"/>
      <c r="F44" s="20"/>
      <c r="H44" s="58">
        <f t="shared" si="1"/>
        <v>0</v>
      </c>
      <c r="I44" s="60" t="e">
        <v>#VALUE!</v>
      </c>
      <c r="L44" t="e">
        <v>#VALUE!</v>
      </c>
    </row>
    <row r="45" spans="1:12" ht="16.5" x14ac:dyDescent="0.25">
      <c r="A45" s="19" t="str">
        <f t="shared" si="0"/>
        <v>CircleKCGM100</v>
      </c>
      <c r="B45" s="19" t="s">
        <v>555</v>
      </c>
      <c r="C45" s="19" t="s">
        <v>556</v>
      </c>
      <c r="D45" s="19" t="s">
        <v>557</v>
      </c>
      <c r="E45" s="20">
        <v>24549</v>
      </c>
      <c r="F45" s="20">
        <v>23076</v>
      </c>
      <c r="H45" s="58">
        <f t="shared" si="1"/>
        <v>-1473</v>
      </c>
      <c r="I45" s="60">
        <v>24549</v>
      </c>
      <c r="L45">
        <v>23076</v>
      </c>
    </row>
    <row r="46" spans="1:12" ht="16.5" x14ac:dyDescent="0.25">
      <c r="A46" s="19" t="str">
        <f t="shared" si="0"/>
        <v>CircleKGHK300</v>
      </c>
      <c r="B46" s="19" t="s">
        <v>555</v>
      </c>
      <c r="C46" s="19" t="s">
        <v>558</v>
      </c>
      <c r="D46" s="19" t="s">
        <v>559</v>
      </c>
      <c r="E46" s="21">
        <v>70000</v>
      </c>
      <c r="F46" s="21">
        <v>62637</v>
      </c>
      <c r="H46" s="58">
        <f t="shared" si="1"/>
        <v>-7363</v>
      </c>
      <c r="I46" s="60">
        <v>70000</v>
      </c>
      <c r="L46">
        <v>62637</v>
      </c>
    </row>
    <row r="47" spans="1:12" ht="16.5" x14ac:dyDescent="0.25">
      <c r="A47" s="19" t="str">
        <f t="shared" si="0"/>
        <v/>
      </c>
      <c r="B47" s="19"/>
      <c r="C47" s="19"/>
      <c r="D47" s="19"/>
      <c r="E47" s="21"/>
      <c r="F47" s="21"/>
      <c r="H47" s="58">
        <f t="shared" si="1"/>
        <v>0</v>
      </c>
      <c r="I47" s="60" t="e">
        <v>#VALUE!</v>
      </c>
      <c r="L47" t="e">
        <v>#VALUE!</v>
      </c>
    </row>
    <row r="48" spans="1:12" ht="16.5" x14ac:dyDescent="0.25">
      <c r="A48" s="19" t="str">
        <f t="shared" si="0"/>
        <v>CLEVERFOODCC300</v>
      </c>
      <c r="B48" s="19" t="s">
        <v>560</v>
      </c>
      <c r="C48" s="19" t="s">
        <v>39</v>
      </c>
      <c r="D48" s="19" t="s">
        <v>40</v>
      </c>
      <c r="E48" s="21">
        <v>74250</v>
      </c>
      <c r="F48" s="21">
        <v>71280</v>
      </c>
      <c r="H48" s="58">
        <f t="shared" si="1"/>
        <v>-2970</v>
      </c>
      <c r="I48" s="60">
        <v>74250</v>
      </c>
      <c r="L48">
        <v>71280</v>
      </c>
    </row>
    <row r="49" spans="1:12" ht="16.5" x14ac:dyDescent="0.25">
      <c r="A49" s="19" t="str">
        <f t="shared" si="0"/>
        <v>CLEVERFOODCGM300</v>
      </c>
      <c r="B49" s="19" t="s">
        <v>560</v>
      </c>
      <c r="C49" s="19" t="s">
        <v>27</v>
      </c>
      <c r="D49" s="19" t="s">
        <v>28</v>
      </c>
      <c r="E49" s="21">
        <v>73431</v>
      </c>
      <c r="F49" s="21">
        <v>70494</v>
      </c>
      <c r="H49" s="58">
        <f t="shared" si="1"/>
        <v>-2937</v>
      </c>
      <c r="I49" s="60">
        <v>73431</v>
      </c>
      <c r="L49">
        <v>70494</v>
      </c>
    </row>
    <row r="50" spans="1:12" ht="16.5" x14ac:dyDescent="0.25">
      <c r="A50" s="19" t="str">
        <f t="shared" si="0"/>
        <v>CLEVERFOODCN300</v>
      </c>
      <c r="B50" s="19" t="s">
        <v>560</v>
      </c>
      <c r="C50" s="19" t="s">
        <v>41</v>
      </c>
      <c r="D50" s="19" t="s">
        <v>42</v>
      </c>
      <c r="E50" s="21">
        <v>70950</v>
      </c>
      <c r="F50" s="21">
        <v>68112</v>
      </c>
      <c r="H50" s="58">
        <f t="shared" si="1"/>
        <v>-2838</v>
      </c>
      <c r="I50" s="60">
        <v>70950</v>
      </c>
      <c r="L50">
        <v>68112</v>
      </c>
    </row>
    <row r="51" spans="1:12" ht="16.5" x14ac:dyDescent="0.25">
      <c r="A51" s="19" t="str">
        <f t="shared" si="0"/>
        <v>CLEVERFOODGM500</v>
      </c>
      <c r="B51" s="19" t="s">
        <v>560</v>
      </c>
      <c r="C51" s="19" t="s">
        <v>30</v>
      </c>
      <c r="D51" s="19" t="s">
        <v>31</v>
      </c>
      <c r="E51" s="21">
        <v>111058</v>
      </c>
      <c r="F51" s="21">
        <v>106616</v>
      </c>
      <c r="H51" s="58">
        <f t="shared" si="1"/>
        <v>-4442</v>
      </c>
      <c r="I51" s="60">
        <v>111058</v>
      </c>
      <c r="L51">
        <v>106616</v>
      </c>
    </row>
    <row r="52" spans="1:12" ht="16.5" x14ac:dyDescent="0.25">
      <c r="A52" s="19" t="str">
        <f t="shared" si="0"/>
        <v>CLEVERFOODGTLX250G</v>
      </c>
      <c r="B52" s="19" t="s">
        <v>560</v>
      </c>
      <c r="C52" s="19" t="s">
        <v>32</v>
      </c>
      <c r="D52" s="19" t="s">
        <v>33</v>
      </c>
      <c r="E52" s="21">
        <v>50183</v>
      </c>
      <c r="F52" s="21">
        <v>48175</v>
      </c>
      <c r="H52" s="58">
        <f t="shared" si="1"/>
        <v>-2008</v>
      </c>
      <c r="I52" s="60">
        <v>50183</v>
      </c>
      <c r="L52">
        <v>48175</v>
      </c>
    </row>
    <row r="53" spans="1:12" ht="16.5" x14ac:dyDescent="0.25">
      <c r="A53" s="19" t="str">
        <f t="shared" si="0"/>
        <v>CLEVERFOODMNH250</v>
      </c>
      <c r="B53" s="19" t="s">
        <v>560</v>
      </c>
      <c r="C53" s="19" t="s">
        <v>51</v>
      </c>
      <c r="D53" s="19" t="s">
        <v>52</v>
      </c>
      <c r="E53" s="21">
        <v>46000</v>
      </c>
      <c r="F53" s="21">
        <v>44160</v>
      </c>
      <c r="H53" s="58">
        <f t="shared" si="1"/>
        <v>-1840</v>
      </c>
      <c r="I53" s="60">
        <v>46000</v>
      </c>
      <c r="L53">
        <v>44160</v>
      </c>
    </row>
    <row r="54" spans="1:12" ht="16.5" x14ac:dyDescent="0.25">
      <c r="A54" s="19" t="str">
        <f t="shared" si="0"/>
        <v>CLEVERFOODTH200</v>
      </c>
      <c r="B54" s="19" t="s">
        <v>560</v>
      </c>
      <c r="C54" s="19" t="s">
        <v>35</v>
      </c>
      <c r="D54" s="19" t="s">
        <v>36</v>
      </c>
      <c r="E54" s="21">
        <v>55595</v>
      </c>
      <c r="F54" s="21">
        <v>53371</v>
      </c>
      <c r="H54" s="58">
        <f t="shared" si="1"/>
        <v>-2224</v>
      </c>
      <c r="I54" s="60">
        <v>55595</v>
      </c>
      <c r="L54">
        <v>53371</v>
      </c>
    </row>
    <row r="55" spans="1:12" ht="16.5" x14ac:dyDescent="0.25">
      <c r="A55" s="19" t="str">
        <f t="shared" si="0"/>
        <v/>
      </c>
      <c r="B55" s="19"/>
      <c r="C55" s="19"/>
      <c r="D55" s="19"/>
      <c r="E55" s="21"/>
      <c r="F55" s="21"/>
      <c r="H55" s="58">
        <f t="shared" si="1"/>
        <v>0</v>
      </c>
      <c r="I55" s="60" t="e">
        <v>#VALUE!</v>
      </c>
      <c r="L55" t="e">
        <v>#VALUE!</v>
      </c>
    </row>
    <row r="56" spans="1:12" ht="16.5" x14ac:dyDescent="0.25">
      <c r="A56" s="19" t="str">
        <f t="shared" si="0"/>
        <v>COOPBGHM450</v>
      </c>
      <c r="B56" s="19" t="s">
        <v>562</v>
      </c>
      <c r="C56" s="19" t="s">
        <v>563</v>
      </c>
      <c r="D56" s="19" t="s">
        <v>564</v>
      </c>
      <c r="E56" s="21">
        <v>106050</v>
      </c>
      <c r="F56" s="21">
        <v>86961</v>
      </c>
      <c r="H56" s="58">
        <f t="shared" si="1"/>
        <v>-19089</v>
      </c>
      <c r="I56" s="60">
        <v>106050</v>
      </c>
      <c r="L56">
        <v>86961</v>
      </c>
    </row>
    <row r="57" spans="1:12" ht="16.5" x14ac:dyDescent="0.25">
      <c r="A57" s="19" t="str">
        <f t="shared" si="0"/>
        <v>COOPCC300</v>
      </c>
      <c r="B57" s="19" t="s">
        <v>562</v>
      </c>
      <c r="C57" s="19" t="s">
        <v>39</v>
      </c>
      <c r="D57" s="19" t="s">
        <v>40</v>
      </c>
      <c r="E57" s="21">
        <v>74250</v>
      </c>
      <c r="F57" s="21">
        <v>74250</v>
      </c>
      <c r="H57" s="58">
        <f t="shared" si="1"/>
        <v>0</v>
      </c>
      <c r="I57" s="60">
        <v>74250</v>
      </c>
      <c r="L57">
        <v>74250</v>
      </c>
    </row>
    <row r="58" spans="1:12" ht="16.5" x14ac:dyDescent="0.25">
      <c r="A58" s="19" t="str">
        <f t="shared" si="0"/>
        <v>COOPCGM300</v>
      </c>
      <c r="B58" s="19" t="s">
        <v>562</v>
      </c>
      <c r="C58" s="19" t="s">
        <v>27</v>
      </c>
      <c r="D58" s="19" t="s">
        <v>28</v>
      </c>
      <c r="E58" s="21">
        <v>73431</v>
      </c>
      <c r="F58" s="21">
        <v>73431</v>
      </c>
      <c r="H58" s="58">
        <f t="shared" si="1"/>
        <v>0</v>
      </c>
      <c r="I58" s="60">
        <v>73431</v>
      </c>
      <c r="L58">
        <v>73431</v>
      </c>
    </row>
    <row r="59" spans="1:12" ht="16.5" x14ac:dyDescent="0.25">
      <c r="A59" s="19" t="str">
        <f t="shared" si="0"/>
        <v>COOPCGM500</v>
      </c>
      <c r="B59" s="19" t="s">
        <v>562</v>
      </c>
      <c r="C59" s="19" t="s">
        <v>547</v>
      </c>
      <c r="D59" s="19" t="s">
        <v>548</v>
      </c>
      <c r="E59" s="21">
        <v>119066</v>
      </c>
      <c r="F59" s="21">
        <v>119066</v>
      </c>
      <c r="H59" s="58">
        <f t="shared" si="1"/>
        <v>0</v>
      </c>
      <c r="I59" s="60">
        <v>119066</v>
      </c>
      <c r="L59">
        <v>119066</v>
      </c>
    </row>
    <row r="60" spans="1:12" ht="16.5" x14ac:dyDescent="0.25">
      <c r="A60" s="19" t="str">
        <f t="shared" si="0"/>
        <v>COOPCN300</v>
      </c>
      <c r="B60" s="19" t="s">
        <v>562</v>
      </c>
      <c r="C60" s="19" t="s">
        <v>41</v>
      </c>
      <c r="D60" s="19" t="s">
        <v>42</v>
      </c>
      <c r="E60" s="21">
        <v>74250</v>
      </c>
      <c r="F60" s="21">
        <v>70950</v>
      </c>
      <c r="H60" s="58">
        <f t="shared" si="1"/>
        <v>-3300</v>
      </c>
      <c r="I60" s="60">
        <v>74250</v>
      </c>
      <c r="L60">
        <v>70950</v>
      </c>
    </row>
    <row r="61" spans="1:12" ht="16.5" x14ac:dyDescent="0.25">
      <c r="A61" s="19" t="str">
        <f t="shared" si="0"/>
        <v>COOPGHC500</v>
      </c>
      <c r="B61" s="19" t="s">
        <v>562</v>
      </c>
      <c r="C61" s="19" t="s">
        <v>565</v>
      </c>
      <c r="D61" s="19" t="s">
        <v>566</v>
      </c>
      <c r="E61" s="20">
        <v>110250</v>
      </c>
      <c r="F61" s="20">
        <v>110250</v>
      </c>
      <c r="H61" s="58">
        <f t="shared" si="1"/>
        <v>0</v>
      </c>
      <c r="I61" s="60">
        <v>110250</v>
      </c>
      <c r="L61">
        <v>110250</v>
      </c>
    </row>
    <row r="62" spans="1:12" ht="16.5" x14ac:dyDescent="0.25">
      <c r="A62" s="19" t="str">
        <f t="shared" si="0"/>
        <v>COOPGM500</v>
      </c>
      <c r="B62" s="19" t="s">
        <v>562</v>
      </c>
      <c r="C62" s="19" t="s">
        <v>30</v>
      </c>
      <c r="D62" s="19" t="s">
        <v>31</v>
      </c>
      <c r="E62" s="20">
        <v>111058</v>
      </c>
      <c r="F62" s="20">
        <v>111058</v>
      </c>
      <c r="H62" s="58">
        <f t="shared" si="1"/>
        <v>0</v>
      </c>
      <c r="I62" s="60">
        <v>111058</v>
      </c>
      <c r="L62">
        <v>111058</v>
      </c>
    </row>
    <row r="63" spans="1:12" ht="16.5" x14ac:dyDescent="0.25">
      <c r="A63" s="19" t="str">
        <f t="shared" si="0"/>
        <v>COOPGTLX250G</v>
      </c>
      <c r="B63" s="19" t="s">
        <v>562</v>
      </c>
      <c r="C63" s="19" t="s">
        <v>32</v>
      </c>
      <c r="D63" s="19" t="s">
        <v>33</v>
      </c>
      <c r="E63" s="20">
        <v>50183</v>
      </c>
      <c r="F63" s="20">
        <v>50182</v>
      </c>
      <c r="H63" s="58">
        <f t="shared" si="1"/>
        <v>-1</v>
      </c>
      <c r="I63" s="60">
        <v>50183</v>
      </c>
      <c r="L63">
        <v>50182</v>
      </c>
    </row>
    <row r="64" spans="1:12" ht="16.5" x14ac:dyDescent="0.25">
      <c r="A64" s="19" t="str">
        <f t="shared" si="0"/>
        <v>COOPGXD500</v>
      </c>
      <c r="B64" s="19" t="s">
        <v>562</v>
      </c>
      <c r="C64" s="19" t="s">
        <v>55</v>
      </c>
      <c r="D64" s="19" t="s">
        <v>56</v>
      </c>
      <c r="E64" s="20">
        <v>111606</v>
      </c>
      <c r="F64" s="20">
        <v>111606</v>
      </c>
      <c r="H64" s="58">
        <f t="shared" si="1"/>
        <v>0</v>
      </c>
      <c r="I64" s="60">
        <v>111606</v>
      </c>
      <c r="L64">
        <v>111606</v>
      </c>
    </row>
    <row r="65" spans="1:12" ht="16.5" x14ac:dyDescent="0.25">
      <c r="A65" s="19" t="str">
        <f t="shared" si="0"/>
        <v/>
      </c>
      <c r="B65" s="19"/>
      <c r="C65" s="19"/>
      <c r="D65" s="19"/>
      <c r="E65" s="20"/>
      <c r="F65" s="20"/>
      <c r="H65" s="58">
        <f t="shared" si="1"/>
        <v>0</v>
      </c>
      <c r="I65" s="60" t="e">
        <v>#VALUE!</v>
      </c>
      <c r="L65" t="e">
        <v>#VALUE!</v>
      </c>
    </row>
    <row r="66" spans="1:12" ht="16.5" x14ac:dyDescent="0.25">
      <c r="A66" s="19" t="str">
        <f t="shared" si="0"/>
        <v>DALATFARMCC300</v>
      </c>
      <c r="B66" s="19" t="s">
        <v>567</v>
      </c>
      <c r="C66" s="19" t="s">
        <v>39</v>
      </c>
      <c r="D66" s="19" t="s">
        <v>40</v>
      </c>
      <c r="E66" s="20">
        <v>74250</v>
      </c>
      <c r="F66" s="20">
        <v>74250</v>
      </c>
      <c r="H66" s="58">
        <f t="shared" si="1"/>
        <v>0</v>
      </c>
      <c r="I66" s="60">
        <v>74250</v>
      </c>
      <c r="L66">
        <v>74250</v>
      </c>
    </row>
    <row r="67" spans="1:12" ht="16.5" x14ac:dyDescent="0.25">
      <c r="A67" s="19" t="str">
        <f t="shared" si="0"/>
        <v>DALATFARMCGM100</v>
      </c>
      <c r="B67" s="19" t="s">
        <v>567</v>
      </c>
      <c r="C67" s="19" t="s">
        <v>556</v>
      </c>
      <c r="D67" s="19" t="s">
        <v>557</v>
      </c>
      <c r="E67" s="20">
        <v>24549</v>
      </c>
      <c r="F67" s="20">
        <v>24549</v>
      </c>
      <c r="H67" s="58">
        <f t="shared" si="1"/>
        <v>0</v>
      </c>
      <c r="I67" s="60">
        <v>24549</v>
      </c>
      <c r="L67">
        <v>24549</v>
      </c>
    </row>
    <row r="68" spans="1:12" ht="16.5" x14ac:dyDescent="0.25">
      <c r="A68" s="19" t="str">
        <f t="shared" si="0"/>
        <v>DALATFARMCGM300</v>
      </c>
      <c r="B68" s="19" t="s">
        <v>567</v>
      </c>
      <c r="C68" s="19" t="s">
        <v>27</v>
      </c>
      <c r="D68" s="19" t="s">
        <v>28</v>
      </c>
      <c r="E68" s="20">
        <v>73431</v>
      </c>
      <c r="F68" s="20">
        <v>73431</v>
      </c>
      <c r="H68" s="58">
        <f t="shared" si="1"/>
        <v>0</v>
      </c>
      <c r="I68" s="60">
        <v>73431</v>
      </c>
      <c r="L68">
        <v>73431</v>
      </c>
    </row>
    <row r="69" spans="1:12" ht="16.5" x14ac:dyDescent="0.25">
      <c r="A69" s="19" t="str">
        <f t="shared" si="0"/>
        <v>DALATFARMCGM500</v>
      </c>
      <c r="B69" s="19" t="s">
        <v>567</v>
      </c>
      <c r="C69" s="19" t="s">
        <v>547</v>
      </c>
      <c r="D69" s="19" t="s">
        <v>548</v>
      </c>
      <c r="E69" s="20">
        <v>119066</v>
      </c>
      <c r="F69" s="20">
        <v>119066</v>
      </c>
      <c r="H69" s="58">
        <f t="shared" si="1"/>
        <v>0</v>
      </c>
      <c r="I69" s="60">
        <v>119066</v>
      </c>
      <c r="L69">
        <v>119066</v>
      </c>
    </row>
    <row r="70" spans="1:12" ht="16.5" x14ac:dyDescent="0.25">
      <c r="A70" s="19" t="str">
        <f t="shared" ref="A70:A545" si="2">B70&amp;C70</f>
        <v>DALATFARMCGST150</v>
      </c>
      <c r="B70" s="19" t="s">
        <v>567</v>
      </c>
      <c r="C70" s="19" t="s">
        <v>568</v>
      </c>
      <c r="D70" s="19" t="s">
        <v>569</v>
      </c>
      <c r="E70" s="20">
        <v>22500</v>
      </c>
      <c r="F70" s="20">
        <v>22500</v>
      </c>
      <c r="H70" s="58">
        <f t="shared" ref="H70:H134" si="3">F70-E70</f>
        <v>0</v>
      </c>
      <c r="I70" s="60">
        <v>22500</v>
      </c>
      <c r="L70">
        <v>22500</v>
      </c>
    </row>
    <row r="71" spans="1:12" ht="16.5" x14ac:dyDescent="0.25">
      <c r="A71" s="19" t="str">
        <f t="shared" si="2"/>
        <v>DALATFARMCN300</v>
      </c>
      <c r="B71" s="19" t="s">
        <v>567</v>
      </c>
      <c r="C71" s="19" t="s">
        <v>41</v>
      </c>
      <c r="D71" s="19" t="s">
        <v>42</v>
      </c>
      <c r="E71" s="20">
        <v>70950</v>
      </c>
      <c r="F71" s="20">
        <v>70950</v>
      </c>
      <c r="H71" s="58">
        <f t="shared" si="3"/>
        <v>0</v>
      </c>
      <c r="I71" s="60">
        <v>70950</v>
      </c>
      <c r="L71">
        <v>70950</v>
      </c>
    </row>
    <row r="72" spans="1:12" ht="16.5" x14ac:dyDescent="0.25">
      <c r="A72" s="19" t="str">
        <f t="shared" si="2"/>
        <v>DALATFARMGHK300</v>
      </c>
      <c r="B72" s="19" t="s">
        <v>567</v>
      </c>
      <c r="C72" s="19" t="s">
        <v>558</v>
      </c>
      <c r="D72" s="19" t="s">
        <v>559</v>
      </c>
      <c r="E72" s="20">
        <v>70000</v>
      </c>
      <c r="F72" s="20">
        <v>70000</v>
      </c>
      <c r="H72" s="58">
        <f t="shared" si="3"/>
        <v>0</v>
      </c>
      <c r="I72" s="60">
        <v>70000</v>
      </c>
      <c r="L72">
        <v>70000</v>
      </c>
    </row>
    <row r="73" spans="1:12" ht="16.5" x14ac:dyDescent="0.25">
      <c r="A73" s="19" t="str">
        <f t="shared" si="2"/>
        <v>DALATFARMGM500</v>
      </c>
      <c r="B73" s="19" t="s">
        <v>567</v>
      </c>
      <c r="C73" s="19" t="s">
        <v>30</v>
      </c>
      <c r="D73" s="19" t="s">
        <v>31</v>
      </c>
      <c r="E73" s="21">
        <v>111058</v>
      </c>
      <c r="F73" s="21">
        <v>111058</v>
      </c>
      <c r="H73" s="58">
        <f t="shared" si="3"/>
        <v>0</v>
      </c>
      <c r="I73" s="60">
        <v>111058</v>
      </c>
      <c r="L73">
        <v>111058</v>
      </c>
    </row>
    <row r="74" spans="1:12" ht="16.5" x14ac:dyDescent="0.25">
      <c r="A74" s="19" t="str">
        <f t="shared" si="2"/>
        <v>DALATFARMGTLX250G</v>
      </c>
      <c r="B74" s="19" t="s">
        <v>567</v>
      </c>
      <c r="C74" s="19" t="s">
        <v>32</v>
      </c>
      <c r="D74" s="19" t="s">
        <v>33</v>
      </c>
      <c r="E74" s="21">
        <v>50183</v>
      </c>
      <c r="F74" s="21">
        <v>50183</v>
      </c>
      <c r="H74" s="58">
        <f t="shared" si="3"/>
        <v>0</v>
      </c>
      <c r="I74" s="60">
        <v>50183</v>
      </c>
      <c r="L74">
        <v>50183</v>
      </c>
    </row>
    <row r="75" spans="1:12" ht="16.5" x14ac:dyDescent="0.25">
      <c r="A75" s="19" t="str">
        <f t="shared" si="2"/>
        <v>DALATFARMGXD500</v>
      </c>
      <c r="B75" s="19" t="s">
        <v>567</v>
      </c>
      <c r="C75" s="19" t="s">
        <v>55</v>
      </c>
      <c r="D75" s="19" t="s">
        <v>56</v>
      </c>
      <c r="E75" s="21">
        <v>111606</v>
      </c>
      <c r="F75" s="21">
        <v>111606</v>
      </c>
      <c r="H75" s="58">
        <f t="shared" si="3"/>
        <v>0</v>
      </c>
      <c r="I75" s="60">
        <v>111606</v>
      </c>
      <c r="L75">
        <v>111606</v>
      </c>
    </row>
    <row r="76" spans="1:12" ht="16.5" x14ac:dyDescent="0.25">
      <c r="A76" s="19" t="str">
        <f t="shared" si="2"/>
        <v>DALATFARMMNH250</v>
      </c>
      <c r="B76" s="19" t="s">
        <v>567</v>
      </c>
      <c r="C76" s="19" t="s">
        <v>51</v>
      </c>
      <c r="D76" s="19" t="s">
        <v>52</v>
      </c>
      <c r="E76" s="21">
        <v>46000</v>
      </c>
      <c r="F76" s="21">
        <v>46000</v>
      </c>
      <c r="H76" s="58">
        <f t="shared" si="3"/>
        <v>0</v>
      </c>
      <c r="I76" s="60">
        <v>46000</v>
      </c>
      <c r="L76">
        <v>46000</v>
      </c>
    </row>
    <row r="77" spans="1:12" ht="16.5" x14ac:dyDescent="0.25">
      <c r="A77" s="19" t="str">
        <f t="shared" si="2"/>
        <v>DALATFARMTH200</v>
      </c>
      <c r="B77" s="19" t="s">
        <v>567</v>
      </c>
      <c r="C77" s="19" t="s">
        <v>35</v>
      </c>
      <c r="D77" s="19" t="s">
        <v>36</v>
      </c>
      <c r="E77" s="21">
        <v>55595</v>
      </c>
      <c r="F77" s="21">
        <v>55595</v>
      </c>
      <c r="H77" s="58">
        <f t="shared" si="3"/>
        <v>0</v>
      </c>
      <c r="I77" s="60">
        <v>55595</v>
      </c>
      <c r="L77">
        <v>55595</v>
      </c>
    </row>
    <row r="78" spans="1:12" ht="16.5" x14ac:dyDescent="0.25">
      <c r="A78" s="19" t="str">
        <f t="shared" si="2"/>
        <v>DALATFARMTHST150</v>
      </c>
      <c r="B78" s="19" t="s">
        <v>567</v>
      </c>
      <c r="C78" s="19" t="s">
        <v>570</v>
      </c>
      <c r="D78" s="19" t="s">
        <v>571</v>
      </c>
      <c r="E78" s="21">
        <v>21667</v>
      </c>
      <c r="F78" s="21">
        <v>21667</v>
      </c>
      <c r="H78" s="58">
        <f t="shared" si="3"/>
        <v>0</v>
      </c>
      <c r="I78" s="60">
        <v>21667</v>
      </c>
      <c r="L78">
        <v>21667</v>
      </c>
    </row>
    <row r="79" spans="1:12" ht="16.5" x14ac:dyDescent="0.25">
      <c r="A79" s="19" t="str">
        <f t="shared" si="2"/>
        <v/>
      </c>
      <c r="B79" s="19"/>
      <c r="C79" s="19"/>
      <c r="D79" s="19"/>
      <c r="E79" s="21"/>
      <c r="F79" s="21"/>
      <c r="H79" s="58">
        <f t="shared" si="3"/>
        <v>0</v>
      </c>
      <c r="I79" s="60" t="e">
        <v>#VALUE!</v>
      </c>
      <c r="L79" t="e">
        <v>#VALUE!</v>
      </c>
    </row>
    <row r="80" spans="1:12" ht="16.5" x14ac:dyDescent="0.25">
      <c r="A80" s="19" t="str">
        <f t="shared" si="2"/>
        <v>DUCTHANHCGM300</v>
      </c>
      <c r="B80" s="19" t="s">
        <v>572</v>
      </c>
      <c r="C80" s="19" t="s">
        <v>27</v>
      </c>
      <c r="D80" s="19" t="s">
        <v>28</v>
      </c>
      <c r="E80" s="21">
        <v>73431</v>
      </c>
      <c r="F80" s="21">
        <v>73431</v>
      </c>
      <c r="H80" s="58">
        <f t="shared" si="3"/>
        <v>0</v>
      </c>
      <c r="I80" s="60">
        <v>73431</v>
      </c>
      <c r="L80">
        <v>73431</v>
      </c>
    </row>
    <row r="81" spans="1:12" ht="16.5" x14ac:dyDescent="0.25">
      <c r="A81" s="19" t="str">
        <f t="shared" si="2"/>
        <v>DUCTHANHGTLX250G</v>
      </c>
      <c r="B81" s="19" t="s">
        <v>572</v>
      </c>
      <c r="C81" s="19" t="s">
        <v>32</v>
      </c>
      <c r="D81" s="19" t="s">
        <v>33</v>
      </c>
      <c r="E81" s="21">
        <v>50183</v>
      </c>
      <c r="F81" s="21">
        <v>50182</v>
      </c>
      <c r="H81" s="58">
        <f t="shared" si="3"/>
        <v>-1</v>
      </c>
      <c r="I81" s="60">
        <v>50183</v>
      </c>
      <c r="L81">
        <v>50182</v>
      </c>
    </row>
    <row r="82" spans="1:12" ht="16.5" x14ac:dyDescent="0.25">
      <c r="A82" s="19" t="str">
        <f t="shared" si="2"/>
        <v>DUCTHANHTH200</v>
      </c>
      <c r="B82" s="19" t="s">
        <v>572</v>
      </c>
      <c r="C82" s="19" t="s">
        <v>35</v>
      </c>
      <c r="D82" s="19" t="s">
        <v>36</v>
      </c>
      <c r="E82" s="21">
        <v>55595</v>
      </c>
      <c r="F82" s="21">
        <v>55595</v>
      </c>
      <c r="H82" s="58">
        <f t="shared" si="3"/>
        <v>0</v>
      </c>
      <c r="I82" s="60">
        <v>55595</v>
      </c>
      <c r="L82">
        <v>55595</v>
      </c>
    </row>
    <row r="83" spans="1:12" ht="16.5" x14ac:dyDescent="0.25">
      <c r="A83" s="19" t="str">
        <f t="shared" si="2"/>
        <v/>
      </c>
      <c r="B83" s="19"/>
      <c r="C83" s="19"/>
      <c r="D83" s="19"/>
      <c r="E83" s="21"/>
      <c r="F83" s="21"/>
      <c r="H83" s="58">
        <f t="shared" si="3"/>
        <v>0</v>
      </c>
      <c r="I83" s="60" t="e">
        <v>#VALUE!</v>
      </c>
      <c r="L83" t="e">
        <v>#VALUE!</v>
      </c>
    </row>
    <row r="84" spans="1:12" ht="16.5" x14ac:dyDescent="0.25">
      <c r="A84" s="19" t="str">
        <f t="shared" si="2"/>
        <v>EASYMARTCC300</v>
      </c>
      <c r="B84" s="19" t="s">
        <v>574</v>
      </c>
      <c r="C84" s="19" t="s">
        <v>39</v>
      </c>
      <c r="D84" s="19" t="s">
        <v>40</v>
      </c>
      <c r="E84" s="21">
        <v>74250</v>
      </c>
      <c r="F84" s="21">
        <v>71280</v>
      </c>
      <c r="H84" s="58">
        <f t="shared" si="3"/>
        <v>-2970</v>
      </c>
      <c r="I84" s="60">
        <v>74250</v>
      </c>
      <c r="L84">
        <v>71280</v>
      </c>
    </row>
    <row r="85" spans="1:12" ht="16.5" x14ac:dyDescent="0.25">
      <c r="A85" s="19" t="str">
        <f t="shared" si="2"/>
        <v>EASYMARTCGM300</v>
      </c>
      <c r="B85" s="19" t="s">
        <v>574</v>
      </c>
      <c r="C85" s="19" t="s">
        <v>27</v>
      </c>
      <c r="D85" s="19" t="s">
        <v>28</v>
      </c>
      <c r="E85" s="21">
        <v>73431</v>
      </c>
      <c r="F85" s="21">
        <v>70494</v>
      </c>
      <c r="H85" s="58">
        <f t="shared" si="3"/>
        <v>-2937</v>
      </c>
      <c r="I85" s="60">
        <v>73431</v>
      </c>
      <c r="L85">
        <v>70494</v>
      </c>
    </row>
    <row r="86" spans="1:12" ht="16.5" x14ac:dyDescent="0.25">
      <c r="A86" s="19" t="str">
        <f t="shared" si="2"/>
        <v>EASYMARTGM500</v>
      </c>
      <c r="B86" s="19" t="s">
        <v>574</v>
      </c>
      <c r="C86" s="19" t="s">
        <v>30</v>
      </c>
      <c r="D86" s="19" t="s">
        <v>31</v>
      </c>
      <c r="E86" s="21">
        <v>111058</v>
      </c>
      <c r="F86" s="21">
        <v>106616</v>
      </c>
      <c r="H86" s="58">
        <f t="shared" si="3"/>
        <v>-4442</v>
      </c>
      <c r="I86" s="60">
        <v>111058</v>
      </c>
      <c r="L86">
        <v>106616</v>
      </c>
    </row>
    <row r="87" spans="1:12" ht="16.5" x14ac:dyDescent="0.25">
      <c r="A87" s="19" t="str">
        <f t="shared" si="2"/>
        <v>EASYMARTGTLX250G</v>
      </c>
      <c r="B87" s="19" t="s">
        <v>574</v>
      </c>
      <c r="C87" s="19" t="s">
        <v>32</v>
      </c>
      <c r="D87" s="19" t="s">
        <v>33</v>
      </c>
      <c r="E87" s="21">
        <v>50183</v>
      </c>
      <c r="F87" s="21">
        <v>48175</v>
      </c>
      <c r="H87" s="58">
        <f t="shared" si="3"/>
        <v>-2008</v>
      </c>
      <c r="I87" s="60">
        <v>50183</v>
      </c>
      <c r="L87">
        <v>48175</v>
      </c>
    </row>
    <row r="88" spans="1:12" ht="16.5" x14ac:dyDescent="0.25">
      <c r="A88" s="19" t="str">
        <f t="shared" si="2"/>
        <v>EASYMARTMNH250</v>
      </c>
      <c r="B88" s="19" t="s">
        <v>574</v>
      </c>
      <c r="C88" s="19" t="s">
        <v>51</v>
      </c>
      <c r="D88" s="19" t="s">
        <v>52</v>
      </c>
      <c r="E88" s="21">
        <v>46000</v>
      </c>
      <c r="F88" s="21">
        <v>44160</v>
      </c>
      <c r="H88" s="58">
        <f t="shared" si="3"/>
        <v>-1840</v>
      </c>
      <c r="I88" s="60">
        <v>46000</v>
      </c>
      <c r="L88">
        <v>44160</v>
      </c>
    </row>
    <row r="89" spans="1:12" ht="16.5" x14ac:dyDescent="0.25">
      <c r="A89" s="19" t="str">
        <f t="shared" si="2"/>
        <v>EASYMARTTH200</v>
      </c>
      <c r="B89" s="19" t="s">
        <v>574</v>
      </c>
      <c r="C89" s="19" t="s">
        <v>35</v>
      </c>
      <c r="D89" s="19" t="s">
        <v>36</v>
      </c>
      <c r="E89" s="21">
        <v>55595</v>
      </c>
      <c r="F89" s="21">
        <v>53372</v>
      </c>
      <c r="H89" s="58">
        <f t="shared" si="3"/>
        <v>-2223</v>
      </c>
      <c r="I89" s="60">
        <v>55595</v>
      </c>
      <c r="L89">
        <v>53372</v>
      </c>
    </row>
    <row r="90" spans="1:12" ht="16.5" x14ac:dyDescent="0.25">
      <c r="A90" s="19" t="str">
        <f t="shared" si="2"/>
        <v/>
      </c>
      <c r="B90" s="19"/>
      <c r="C90" s="19"/>
      <c r="D90" s="19"/>
      <c r="E90" s="20"/>
      <c r="F90" s="21"/>
      <c r="H90" s="58">
        <f t="shared" si="3"/>
        <v>0</v>
      </c>
      <c r="I90" s="60" t="e">
        <v>#VALUE!</v>
      </c>
      <c r="L90" t="e">
        <v>#VALUE!</v>
      </c>
    </row>
    <row r="91" spans="1:12" ht="16.5" x14ac:dyDescent="0.25">
      <c r="A91" s="19" t="str">
        <f t="shared" si="2"/>
        <v>EBCC300</v>
      </c>
      <c r="B91" s="19" t="s">
        <v>3495</v>
      </c>
      <c r="C91" s="19" t="s">
        <v>39</v>
      </c>
      <c r="D91" s="19" t="s">
        <v>40</v>
      </c>
      <c r="E91" s="20">
        <v>74250</v>
      </c>
      <c r="F91" s="21">
        <v>63113</v>
      </c>
      <c r="H91" s="58">
        <f t="shared" si="3"/>
        <v>-11137</v>
      </c>
      <c r="I91" s="60">
        <v>74250</v>
      </c>
      <c r="L91">
        <v>63113</v>
      </c>
    </row>
    <row r="92" spans="1:12" ht="16.5" x14ac:dyDescent="0.25">
      <c r="A92" s="19" t="str">
        <f t="shared" si="2"/>
        <v>EBCGM300</v>
      </c>
      <c r="B92" s="19" t="s">
        <v>3495</v>
      </c>
      <c r="C92" s="19" t="s">
        <v>27</v>
      </c>
      <c r="D92" s="19" t="s">
        <v>28</v>
      </c>
      <c r="E92" s="20">
        <v>73432</v>
      </c>
      <c r="F92" s="21">
        <v>73431</v>
      </c>
      <c r="H92" s="58">
        <f t="shared" si="3"/>
        <v>-1</v>
      </c>
      <c r="I92" s="60">
        <v>73432</v>
      </c>
      <c r="L92">
        <v>73431</v>
      </c>
    </row>
    <row r="93" spans="1:12" ht="16.5" x14ac:dyDescent="0.25">
      <c r="A93" s="19" t="str">
        <f t="shared" si="2"/>
        <v>EBCN300</v>
      </c>
      <c r="B93" s="19" t="s">
        <v>3495</v>
      </c>
      <c r="C93" s="19" t="s">
        <v>41</v>
      </c>
      <c r="D93" s="19" t="s">
        <v>42</v>
      </c>
      <c r="E93" s="20">
        <v>70950</v>
      </c>
      <c r="F93" s="21">
        <v>60308</v>
      </c>
      <c r="H93" s="58">
        <f t="shared" si="3"/>
        <v>-10642</v>
      </c>
      <c r="I93" s="60">
        <v>70950</v>
      </c>
      <c r="L93">
        <v>60308</v>
      </c>
    </row>
    <row r="94" spans="1:12" ht="16.5" x14ac:dyDescent="0.25">
      <c r="A94" s="19" t="str">
        <f t="shared" si="2"/>
        <v>EBGM500</v>
      </c>
      <c r="B94" s="19" t="s">
        <v>3495</v>
      </c>
      <c r="C94" s="19" t="s">
        <v>30</v>
      </c>
      <c r="D94" s="19" t="s">
        <v>31</v>
      </c>
      <c r="E94" s="20">
        <v>111058</v>
      </c>
      <c r="F94" s="21">
        <v>111058</v>
      </c>
      <c r="H94" s="58">
        <f t="shared" si="3"/>
        <v>0</v>
      </c>
      <c r="I94" s="60">
        <v>111058</v>
      </c>
      <c r="L94">
        <v>111058</v>
      </c>
    </row>
    <row r="95" spans="1:12" ht="16.5" x14ac:dyDescent="0.25">
      <c r="A95" s="19" t="str">
        <f t="shared" si="2"/>
        <v>EBGTLX250G</v>
      </c>
      <c r="B95" s="19" t="s">
        <v>3495</v>
      </c>
      <c r="C95" s="19" t="s">
        <v>32</v>
      </c>
      <c r="D95" s="19" t="s">
        <v>33</v>
      </c>
      <c r="E95" s="20">
        <v>50183</v>
      </c>
      <c r="F95" s="21">
        <v>50183</v>
      </c>
      <c r="H95" s="58">
        <f t="shared" si="3"/>
        <v>0</v>
      </c>
      <c r="I95" s="60">
        <v>50183</v>
      </c>
      <c r="L95">
        <v>50183</v>
      </c>
    </row>
    <row r="96" spans="1:12" ht="16.5" x14ac:dyDescent="0.25">
      <c r="A96" s="19" t="str">
        <f t="shared" si="2"/>
        <v>EBGXD500</v>
      </c>
      <c r="B96" s="19" t="s">
        <v>3495</v>
      </c>
      <c r="C96" s="19" t="s">
        <v>55</v>
      </c>
      <c r="D96" s="19" t="s">
        <v>56</v>
      </c>
      <c r="E96" s="20">
        <v>111606</v>
      </c>
      <c r="F96" s="21">
        <v>94865</v>
      </c>
      <c r="H96" s="58">
        <f t="shared" si="3"/>
        <v>-16741</v>
      </c>
      <c r="I96" s="60">
        <v>111606</v>
      </c>
      <c r="L96">
        <v>94865</v>
      </c>
    </row>
    <row r="97" spans="1:12" ht="16.5" x14ac:dyDescent="0.25">
      <c r="A97" s="19" t="str">
        <f t="shared" si="2"/>
        <v>EBMNH250</v>
      </c>
      <c r="B97" s="19" t="s">
        <v>3495</v>
      </c>
      <c r="C97" s="19" t="s">
        <v>51</v>
      </c>
      <c r="D97" s="19" t="s">
        <v>52</v>
      </c>
      <c r="E97" s="20">
        <v>46000</v>
      </c>
      <c r="F97" s="20">
        <v>46000</v>
      </c>
      <c r="H97" s="58">
        <f t="shared" si="3"/>
        <v>0</v>
      </c>
      <c r="I97" s="60">
        <v>46000</v>
      </c>
      <c r="L97">
        <v>46000</v>
      </c>
    </row>
    <row r="98" spans="1:12" ht="16.5" x14ac:dyDescent="0.25">
      <c r="A98" s="19" t="str">
        <f t="shared" ref="A98:A162" si="4">B98&amp;C98</f>
        <v>EBTH200</v>
      </c>
      <c r="B98" s="19" t="s">
        <v>3495</v>
      </c>
      <c r="C98" s="19" t="s">
        <v>35</v>
      </c>
      <c r="D98" s="19" t="s">
        <v>36</v>
      </c>
      <c r="E98" s="20">
        <v>55595</v>
      </c>
      <c r="F98" s="20">
        <v>55595</v>
      </c>
      <c r="H98" s="58">
        <f t="shared" si="3"/>
        <v>0</v>
      </c>
      <c r="I98" s="60">
        <v>55595</v>
      </c>
      <c r="L98">
        <v>55595</v>
      </c>
    </row>
    <row r="99" spans="1:12" ht="16.5" x14ac:dyDescent="0.25">
      <c r="A99" s="19" t="str">
        <f t="shared" ref="A99" si="5">B99&amp;C99</f>
        <v>EBCGM500</v>
      </c>
      <c r="B99" s="19" t="s">
        <v>3495</v>
      </c>
      <c r="C99" s="19" t="s">
        <v>547</v>
      </c>
      <c r="D99" s="19" t="s">
        <v>548</v>
      </c>
      <c r="E99" s="20">
        <v>111058</v>
      </c>
      <c r="F99" s="20">
        <v>111058</v>
      </c>
      <c r="H99" s="58">
        <f t="shared" ref="H99" si="6">F99-E99</f>
        <v>0</v>
      </c>
      <c r="I99" s="60">
        <v>55595</v>
      </c>
      <c r="L99">
        <v>55595</v>
      </c>
    </row>
    <row r="100" spans="1:12" ht="16.5" x14ac:dyDescent="0.25">
      <c r="A100" s="19" t="str">
        <f>B100&amp;C100</f>
        <v/>
      </c>
      <c r="B100" s="19"/>
      <c r="C100" s="19"/>
      <c r="D100" s="19"/>
      <c r="E100" s="20"/>
      <c r="F100" s="20"/>
      <c r="H100" s="58">
        <f t="shared" si="3"/>
        <v>0</v>
      </c>
      <c r="I100" s="60" t="e">
        <v>#VALUE!</v>
      </c>
      <c r="L100" t="e">
        <v>#VALUE!</v>
      </c>
    </row>
    <row r="101" spans="1:12" ht="16.5" x14ac:dyDescent="0.25">
      <c r="A101" s="19" t="str">
        <f t="shared" si="4"/>
        <v>Eco001CGM300</v>
      </c>
      <c r="B101" s="19" t="s">
        <v>576</v>
      </c>
      <c r="C101" s="19" t="s">
        <v>27</v>
      </c>
      <c r="D101" s="19" t="s">
        <v>28</v>
      </c>
      <c r="E101" s="20">
        <v>73431</v>
      </c>
      <c r="F101" s="20">
        <v>73431</v>
      </c>
      <c r="H101" s="58">
        <f t="shared" si="3"/>
        <v>0</v>
      </c>
      <c r="I101" s="60">
        <v>73431</v>
      </c>
      <c r="L101">
        <v>73431</v>
      </c>
    </row>
    <row r="102" spans="1:12" ht="16.5" x14ac:dyDescent="0.25">
      <c r="A102" s="19" t="str">
        <f t="shared" si="4"/>
        <v>Eco001GHK300</v>
      </c>
      <c r="B102" s="19" t="s">
        <v>576</v>
      </c>
      <c r="C102" s="19" t="s">
        <v>558</v>
      </c>
      <c r="D102" s="19" t="s">
        <v>559</v>
      </c>
      <c r="E102" s="20">
        <v>70000</v>
      </c>
      <c r="F102" s="20">
        <v>70000</v>
      </c>
      <c r="H102" s="58">
        <f t="shared" si="3"/>
        <v>0</v>
      </c>
      <c r="I102" s="60">
        <v>70000</v>
      </c>
      <c r="L102">
        <v>70000</v>
      </c>
    </row>
    <row r="103" spans="1:12" ht="16.5" x14ac:dyDescent="0.25">
      <c r="A103" s="19" t="str">
        <f t="shared" si="4"/>
        <v>Eco001GM500</v>
      </c>
      <c r="B103" s="19" t="s">
        <v>576</v>
      </c>
      <c r="C103" s="19" t="s">
        <v>30</v>
      </c>
      <c r="D103" s="19" t="s">
        <v>31</v>
      </c>
      <c r="E103" s="20">
        <v>111058</v>
      </c>
      <c r="F103" s="20">
        <v>111058</v>
      </c>
      <c r="H103" s="58">
        <f t="shared" si="3"/>
        <v>0</v>
      </c>
      <c r="I103" s="60">
        <v>111058</v>
      </c>
      <c r="L103">
        <v>111058</v>
      </c>
    </row>
    <row r="104" spans="1:12" ht="16.5" x14ac:dyDescent="0.25">
      <c r="A104" s="19" t="str">
        <f t="shared" si="4"/>
        <v>Eco001GTLX250G</v>
      </c>
      <c r="B104" s="19" t="s">
        <v>576</v>
      </c>
      <c r="C104" s="19" t="s">
        <v>32</v>
      </c>
      <c r="D104" s="19" t="s">
        <v>33</v>
      </c>
      <c r="E104" s="20">
        <v>50183</v>
      </c>
      <c r="F104" s="20">
        <v>50182</v>
      </c>
      <c r="H104" s="58">
        <f t="shared" si="3"/>
        <v>-1</v>
      </c>
      <c r="I104" s="60">
        <v>50183</v>
      </c>
      <c r="L104">
        <v>50182</v>
      </c>
    </row>
    <row r="105" spans="1:12" ht="16.5" x14ac:dyDescent="0.25">
      <c r="A105" s="19" t="str">
        <f t="shared" si="4"/>
        <v>Eco001TH200</v>
      </c>
      <c r="B105" s="19" t="s">
        <v>576</v>
      </c>
      <c r="C105" s="19" t="s">
        <v>35</v>
      </c>
      <c r="D105" s="19" t="s">
        <v>36</v>
      </c>
      <c r="E105" s="20">
        <v>55595</v>
      </c>
      <c r="F105" s="20">
        <v>55595</v>
      </c>
      <c r="H105" s="58">
        <f t="shared" si="3"/>
        <v>0</v>
      </c>
      <c r="I105" s="60">
        <v>55595</v>
      </c>
      <c r="L105">
        <v>55595</v>
      </c>
    </row>
    <row r="106" spans="1:12" ht="16.5" x14ac:dyDescent="0.25">
      <c r="A106" s="19" t="str">
        <f t="shared" si="4"/>
        <v/>
      </c>
      <c r="B106" s="19"/>
      <c r="C106" s="19"/>
      <c r="D106" s="19"/>
      <c r="E106" s="20"/>
      <c r="F106" s="20"/>
      <c r="H106" s="58">
        <f t="shared" si="3"/>
        <v>0</v>
      </c>
      <c r="I106" s="60" t="e">
        <v>#VALUE!</v>
      </c>
      <c r="L106" t="e">
        <v>#VALUE!</v>
      </c>
    </row>
    <row r="107" spans="1:12" ht="16.5" x14ac:dyDescent="0.25">
      <c r="A107" s="19" t="str">
        <f t="shared" si="4"/>
        <v>FARMSHOPCC300</v>
      </c>
      <c r="B107" s="19" t="s">
        <v>8357</v>
      </c>
      <c r="C107" s="19" t="s">
        <v>39</v>
      </c>
      <c r="D107" s="19" t="s">
        <v>40</v>
      </c>
      <c r="E107" s="20">
        <v>74250</v>
      </c>
      <c r="F107" s="20">
        <v>74250</v>
      </c>
      <c r="H107" s="58">
        <f t="shared" si="3"/>
        <v>0</v>
      </c>
      <c r="I107" s="60">
        <v>74250</v>
      </c>
      <c r="L107">
        <v>74250</v>
      </c>
    </row>
    <row r="108" spans="1:12" ht="16.5" x14ac:dyDescent="0.25">
      <c r="A108" s="19" t="str">
        <f t="shared" si="4"/>
        <v>FARMSHOPCGM100</v>
      </c>
      <c r="B108" s="19" t="s">
        <v>8357</v>
      </c>
      <c r="C108" s="19" t="s">
        <v>556</v>
      </c>
      <c r="D108" s="19" t="s">
        <v>557</v>
      </c>
      <c r="E108" s="20">
        <v>24549</v>
      </c>
      <c r="F108" s="20">
        <v>24549</v>
      </c>
      <c r="H108" s="58">
        <f t="shared" si="3"/>
        <v>0</v>
      </c>
      <c r="I108" s="60">
        <v>24549</v>
      </c>
      <c r="L108">
        <v>24549</v>
      </c>
    </row>
    <row r="109" spans="1:12" ht="16.5" x14ac:dyDescent="0.25">
      <c r="A109" s="19" t="str">
        <f t="shared" si="4"/>
        <v>FARMSHOPCN300</v>
      </c>
      <c r="B109" s="19" t="s">
        <v>8357</v>
      </c>
      <c r="C109" s="19" t="s">
        <v>41</v>
      </c>
      <c r="D109" s="19" t="s">
        <v>42</v>
      </c>
      <c r="E109" s="20">
        <v>70950</v>
      </c>
      <c r="F109" s="20">
        <v>70950</v>
      </c>
      <c r="H109" s="58">
        <f t="shared" si="3"/>
        <v>0</v>
      </c>
      <c r="I109" s="60">
        <v>70950</v>
      </c>
      <c r="L109">
        <v>70950</v>
      </c>
    </row>
    <row r="110" spans="1:12" ht="16.5" x14ac:dyDescent="0.25">
      <c r="A110" s="19" t="str">
        <f t="shared" si="4"/>
        <v>FARMSHOPGM500</v>
      </c>
      <c r="B110" s="19" t="s">
        <v>8357</v>
      </c>
      <c r="C110" s="19" t="s">
        <v>30</v>
      </c>
      <c r="D110" s="19" t="s">
        <v>31</v>
      </c>
      <c r="E110" s="20">
        <v>111058</v>
      </c>
      <c r="F110" s="20">
        <v>111058</v>
      </c>
      <c r="H110" s="58">
        <f t="shared" si="3"/>
        <v>0</v>
      </c>
      <c r="I110" s="60">
        <v>111058</v>
      </c>
      <c r="L110">
        <v>111058</v>
      </c>
    </row>
    <row r="111" spans="1:12" ht="16.5" x14ac:dyDescent="0.25">
      <c r="A111" s="19" t="str">
        <f t="shared" si="4"/>
        <v>FARMSHOPGTLX250G</v>
      </c>
      <c r="B111" s="19" t="s">
        <v>8357</v>
      </c>
      <c r="C111" s="19" t="s">
        <v>32</v>
      </c>
      <c r="D111" s="19" t="s">
        <v>33</v>
      </c>
      <c r="E111" s="20">
        <v>50183</v>
      </c>
      <c r="F111" s="20">
        <v>50182</v>
      </c>
      <c r="H111" s="58">
        <f t="shared" si="3"/>
        <v>-1</v>
      </c>
      <c r="I111" s="60">
        <v>50183</v>
      </c>
      <c r="L111">
        <v>50182</v>
      </c>
    </row>
    <row r="112" spans="1:12" ht="16.5" x14ac:dyDescent="0.25">
      <c r="A112" s="19" t="str">
        <f t="shared" si="4"/>
        <v/>
      </c>
      <c r="B112" s="19"/>
      <c r="C112" s="19"/>
      <c r="D112" s="19"/>
      <c r="E112" s="20"/>
      <c r="F112" s="20"/>
      <c r="H112" s="58">
        <f t="shared" si="3"/>
        <v>0</v>
      </c>
      <c r="I112" s="60" t="e">
        <v>#VALUE!</v>
      </c>
      <c r="L112" t="e">
        <v>#VALUE!</v>
      </c>
    </row>
    <row r="113" spans="1:12" ht="16.5" x14ac:dyDescent="0.25">
      <c r="A113" s="19" t="str">
        <f t="shared" si="4"/>
        <v>FINEMARTCC300</v>
      </c>
      <c r="B113" s="19" t="s">
        <v>8358</v>
      </c>
      <c r="C113" s="19" t="s">
        <v>39</v>
      </c>
      <c r="D113" s="19" t="s">
        <v>40</v>
      </c>
      <c r="E113" s="20">
        <v>74250</v>
      </c>
      <c r="F113" s="20">
        <v>74250</v>
      </c>
      <c r="H113" s="58">
        <f t="shared" si="3"/>
        <v>0</v>
      </c>
      <c r="I113" s="60">
        <v>74250</v>
      </c>
      <c r="L113">
        <v>74250</v>
      </c>
    </row>
    <row r="114" spans="1:12" ht="16.5" x14ac:dyDescent="0.25">
      <c r="A114" s="19" t="str">
        <f t="shared" si="4"/>
        <v>FINEMARTCGM300</v>
      </c>
      <c r="B114" s="19" t="s">
        <v>8358</v>
      </c>
      <c r="C114" s="19" t="s">
        <v>27</v>
      </c>
      <c r="D114" s="19" t="s">
        <v>28</v>
      </c>
      <c r="E114" s="20">
        <v>73431</v>
      </c>
      <c r="F114" s="20">
        <v>73431</v>
      </c>
      <c r="H114" s="58">
        <f t="shared" si="3"/>
        <v>0</v>
      </c>
      <c r="I114" s="60">
        <v>73431</v>
      </c>
      <c r="L114">
        <v>73431</v>
      </c>
    </row>
    <row r="115" spans="1:12" ht="16.5" x14ac:dyDescent="0.25">
      <c r="A115" s="19" t="str">
        <f t="shared" si="4"/>
        <v>FINEMARTCN300</v>
      </c>
      <c r="B115" s="19" t="s">
        <v>8358</v>
      </c>
      <c r="C115" s="19" t="s">
        <v>41</v>
      </c>
      <c r="D115" s="19" t="s">
        <v>42</v>
      </c>
      <c r="E115" s="20">
        <v>70950</v>
      </c>
      <c r="F115" s="20">
        <v>70950</v>
      </c>
      <c r="H115" s="58">
        <f t="shared" si="3"/>
        <v>0</v>
      </c>
      <c r="I115" s="60">
        <v>70950</v>
      </c>
      <c r="L115">
        <v>70950</v>
      </c>
    </row>
    <row r="116" spans="1:12" ht="16.5" x14ac:dyDescent="0.25">
      <c r="A116" s="19" t="str">
        <f t="shared" si="4"/>
        <v>FINEMARTGL250</v>
      </c>
      <c r="B116" s="19" t="s">
        <v>8358</v>
      </c>
      <c r="C116" s="19" t="s">
        <v>47</v>
      </c>
      <c r="D116" s="19" t="s">
        <v>48</v>
      </c>
      <c r="E116" s="20">
        <v>59400</v>
      </c>
      <c r="F116" s="20">
        <v>49500</v>
      </c>
      <c r="H116" s="58">
        <f t="shared" si="3"/>
        <v>-9900</v>
      </c>
      <c r="I116" s="60">
        <v>59400</v>
      </c>
      <c r="L116">
        <v>49500</v>
      </c>
    </row>
    <row r="117" spans="1:12" ht="16.5" x14ac:dyDescent="0.25">
      <c r="A117" s="19" t="str">
        <f t="shared" si="4"/>
        <v>FINEMARTGM500</v>
      </c>
      <c r="B117" s="19" t="s">
        <v>8358</v>
      </c>
      <c r="C117" s="19" t="s">
        <v>30</v>
      </c>
      <c r="D117" s="19" t="s">
        <v>31</v>
      </c>
      <c r="E117" s="20">
        <v>111058</v>
      </c>
      <c r="F117" s="20">
        <v>111058</v>
      </c>
      <c r="H117" s="58">
        <f t="shared" si="3"/>
        <v>0</v>
      </c>
      <c r="I117" s="60">
        <v>111058</v>
      </c>
      <c r="L117">
        <v>111058</v>
      </c>
    </row>
    <row r="118" spans="1:12" ht="16.5" x14ac:dyDescent="0.25">
      <c r="A118" s="19" t="str">
        <f t="shared" si="4"/>
        <v>FINEMARTMNH250</v>
      </c>
      <c r="B118" s="19" t="s">
        <v>8358</v>
      </c>
      <c r="C118" s="19" t="s">
        <v>51</v>
      </c>
      <c r="D118" s="19" t="s">
        <v>52</v>
      </c>
      <c r="E118" s="20">
        <v>46000</v>
      </c>
      <c r="F118" s="20">
        <v>46000</v>
      </c>
      <c r="H118" s="58">
        <f t="shared" si="3"/>
        <v>0</v>
      </c>
      <c r="I118" s="60">
        <v>46000</v>
      </c>
      <c r="L118">
        <v>46000</v>
      </c>
    </row>
    <row r="119" spans="1:12" ht="16.5" x14ac:dyDescent="0.25">
      <c r="A119" s="19" t="str">
        <f t="shared" si="4"/>
        <v>FINEMARTTH200</v>
      </c>
      <c r="B119" s="19" t="s">
        <v>8358</v>
      </c>
      <c r="C119" s="19" t="s">
        <v>35</v>
      </c>
      <c r="D119" s="19" t="s">
        <v>36</v>
      </c>
      <c r="E119" s="20">
        <v>55595</v>
      </c>
      <c r="F119" s="20">
        <v>55595</v>
      </c>
      <c r="H119" s="58">
        <f t="shared" si="3"/>
        <v>0</v>
      </c>
      <c r="I119" s="60">
        <v>55595</v>
      </c>
      <c r="L119">
        <v>55595</v>
      </c>
    </row>
    <row r="120" spans="1:12" ht="16.5" x14ac:dyDescent="0.25">
      <c r="A120" s="19" t="str">
        <f t="shared" si="4"/>
        <v/>
      </c>
      <c r="B120" s="19"/>
      <c r="C120" s="19"/>
      <c r="D120" s="19"/>
      <c r="E120" s="20"/>
      <c r="F120" s="20"/>
      <c r="H120" s="58">
        <f t="shared" si="3"/>
        <v>0</v>
      </c>
      <c r="I120" s="60" t="e">
        <v>#VALUE!</v>
      </c>
      <c r="L120" t="e">
        <v>#VALUE!</v>
      </c>
    </row>
    <row r="121" spans="1:12" ht="16.5" x14ac:dyDescent="0.25">
      <c r="A121" s="19" t="str">
        <f t="shared" si="4"/>
        <v>FMCGM300</v>
      </c>
      <c r="B121" s="19" t="s">
        <v>8359</v>
      </c>
      <c r="C121" s="19" t="s">
        <v>27</v>
      </c>
      <c r="D121" s="19" t="s">
        <v>28</v>
      </c>
      <c r="E121" s="20">
        <v>73431</v>
      </c>
      <c r="F121" s="20">
        <v>73431</v>
      </c>
      <c r="H121" s="58">
        <f t="shared" si="3"/>
        <v>0</v>
      </c>
      <c r="I121" s="60">
        <v>73431</v>
      </c>
      <c r="L121">
        <v>73431</v>
      </c>
    </row>
    <row r="122" spans="1:12" ht="16.5" x14ac:dyDescent="0.25">
      <c r="A122" s="19" t="str">
        <f t="shared" si="4"/>
        <v>FMGM500</v>
      </c>
      <c r="B122" s="19" t="s">
        <v>8359</v>
      </c>
      <c r="C122" s="19" t="s">
        <v>30</v>
      </c>
      <c r="D122" s="19" t="s">
        <v>31</v>
      </c>
      <c r="E122" s="20">
        <v>111058</v>
      </c>
      <c r="F122" s="20">
        <v>111058</v>
      </c>
      <c r="H122" s="58">
        <f t="shared" si="3"/>
        <v>0</v>
      </c>
      <c r="I122" s="60">
        <v>111058</v>
      </c>
      <c r="L122">
        <v>111058</v>
      </c>
    </row>
    <row r="123" spans="1:12" ht="16.5" x14ac:dyDescent="0.25">
      <c r="A123" s="19" t="str">
        <f t="shared" si="4"/>
        <v>FMGTLX250G</v>
      </c>
      <c r="B123" s="19" t="s">
        <v>8359</v>
      </c>
      <c r="C123" s="19" t="s">
        <v>32</v>
      </c>
      <c r="D123" s="19" t="s">
        <v>33</v>
      </c>
      <c r="E123" s="20">
        <v>50183</v>
      </c>
      <c r="F123" s="20">
        <v>50183</v>
      </c>
      <c r="H123" s="58">
        <f t="shared" si="3"/>
        <v>0</v>
      </c>
      <c r="I123" s="60">
        <v>50183</v>
      </c>
      <c r="L123">
        <v>50183</v>
      </c>
    </row>
    <row r="124" spans="1:12" ht="16.5" x14ac:dyDescent="0.25">
      <c r="A124" s="19" t="str">
        <f t="shared" si="4"/>
        <v>FMTH200</v>
      </c>
      <c r="B124" s="19" t="s">
        <v>8359</v>
      </c>
      <c r="C124" s="19" t="s">
        <v>35</v>
      </c>
      <c r="D124" s="19" t="s">
        <v>36</v>
      </c>
      <c r="E124" s="20">
        <v>55595</v>
      </c>
      <c r="F124" s="20">
        <v>55595</v>
      </c>
      <c r="H124" s="58">
        <f t="shared" si="3"/>
        <v>0</v>
      </c>
      <c r="I124" s="60">
        <v>55595</v>
      </c>
      <c r="L124">
        <v>55595</v>
      </c>
    </row>
    <row r="125" spans="1:12" ht="16.5" x14ac:dyDescent="0.25">
      <c r="A125" s="19" t="str">
        <f t="shared" si="4"/>
        <v/>
      </c>
      <c r="B125" s="19"/>
      <c r="C125" s="19"/>
      <c r="D125" s="19"/>
      <c r="E125" s="20"/>
      <c r="F125" s="20"/>
      <c r="H125" s="58">
        <f t="shared" si="3"/>
        <v>0</v>
      </c>
      <c r="I125" s="60" t="e">
        <v>#VALUE!</v>
      </c>
      <c r="L125" t="e">
        <v>#VALUE!</v>
      </c>
    </row>
    <row r="126" spans="1:12" ht="16.5" x14ac:dyDescent="0.25">
      <c r="A126" s="19" t="str">
        <f t="shared" si="4"/>
        <v>FRUITSCC300</v>
      </c>
      <c r="B126" s="19" t="s">
        <v>8360</v>
      </c>
      <c r="C126" s="19" t="s">
        <v>39</v>
      </c>
      <c r="D126" s="19" t="s">
        <v>40</v>
      </c>
      <c r="E126" s="20">
        <v>74250</v>
      </c>
      <c r="F126" s="20">
        <v>70538</v>
      </c>
      <c r="H126" s="58">
        <f t="shared" si="3"/>
        <v>-3712</v>
      </c>
      <c r="I126" s="60">
        <v>74250</v>
      </c>
      <c r="L126">
        <v>70538</v>
      </c>
    </row>
    <row r="127" spans="1:12" ht="16.5" x14ac:dyDescent="0.25">
      <c r="A127" s="19" t="str">
        <f t="shared" si="4"/>
        <v>FRUITSCGM300</v>
      </c>
      <c r="B127" s="19" t="s">
        <v>8360</v>
      </c>
      <c r="C127" s="19" t="s">
        <v>27</v>
      </c>
      <c r="D127" s="19" t="s">
        <v>28</v>
      </c>
      <c r="E127" s="20">
        <v>73431</v>
      </c>
      <c r="F127" s="20">
        <v>69759</v>
      </c>
      <c r="H127" s="58">
        <f t="shared" si="3"/>
        <v>-3672</v>
      </c>
      <c r="I127" s="60">
        <v>73431</v>
      </c>
      <c r="L127">
        <v>69759</v>
      </c>
    </row>
    <row r="128" spans="1:12" ht="16.5" x14ac:dyDescent="0.25">
      <c r="A128" s="19" t="str">
        <f t="shared" si="4"/>
        <v>FRUITSCGM500</v>
      </c>
      <c r="B128" s="19" t="s">
        <v>8360</v>
      </c>
      <c r="C128" s="19" t="s">
        <v>547</v>
      </c>
      <c r="D128" s="19" t="s">
        <v>548</v>
      </c>
      <c r="E128" s="20">
        <v>119066</v>
      </c>
      <c r="F128" s="20">
        <v>113113</v>
      </c>
      <c r="H128" s="58">
        <f t="shared" si="3"/>
        <v>-5953</v>
      </c>
      <c r="I128" s="60">
        <v>119066</v>
      </c>
      <c r="L128">
        <v>113113</v>
      </c>
    </row>
    <row r="129" spans="1:12" ht="16.5" x14ac:dyDescent="0.25">
      <c r="A129" s="19" t="str">
        <f t="shared" si="4"/>
        <v>FRUITSCN300</v>
      </c>
      <c r="B129" s="19" t="s">
        <v>8360</v>
      </c>
      <c r="C129" s="19" t="s">
        <v>41</v>
      </c>
      <c r="D129" s="19" t="s">
        <v>42</v>
      </c>
      <c r="E129" s="20">
        <v>70950</v>
      </c>
      <c r="F129" s="20">
        <v>67403</v>
      </c>
      <c r="H129" s="58">
        <f t="shared" si="3"/>
        <v>-3547</v>
      </c>
      <c r="I129" s="60">
        <v>70950</v>
      </c>
      <c r="L129">
        <v>67403</v>
      </c>
    </row>
    <row r="130" spans="1:12" ht="16.5" x14ac:dyDescent="0.25">
      <c r="A130" s="19" t="str">
        <f t="shared" si="4"/>
        <v>FRUITSGHK300</v>
      </c>
      <c r="B130" s="19" t="s">
        <v>8360</v>
      </c>
      <c r="C130" s="19" t="s">
        <v>558</v>
      </c>
      <c r="D130" s="19" t="s">
        <v>559</v>
      </c>
      <c r="E130" s="20">
        <v>70000</v>
      </c>
      <c r="F130" s="20">
        <v>66500</v>
      </c>
      <c r="H130" s="58">
        <f t="shared" si="3"/>
        <v>-3500</v>
      </c>
      <c r="I130" s="60">
        <v>70000</v>
      </c>
      <c r="L130">
        <v>66500</v>
      </c>
    </row>
    <row r="131" spans="1:12" ht="16.5" x14ac:dyDescent="0.25">
      <c r="A131" s="19" t="str">
        <f t="shared" si="4"/>
        <v>FRUITSGL250</v>
      </c>
      <c r="B131" s="19" t="s">
        <v>8360</v>
      </c>
      <c r="C131" s="19" t="s">
        <v>47</v>
      </c>
      <c r="D131" s="19" t="s">
        <v>48</v>
      </c>
      <c r="E131" s="20">
        <v>49500</v>
      </c>
      <c r="F131" s="20">
        <v>47025</v>
      </c>
      <c r="H131" s="58">
        <f t="shared" si="3"/>
        <v>-2475</v>
      </c>
      <c r="I131" s="60">
        <v>49500</v>
      </c>
      <c r="L131">
        <v>47025</v>
      </c>
    </row>
    <row r="132" spans="1:12" ht="16.5" x14ac:dyDescent="0.25">
      <c r="A132" s="19" t="str">
        <f t="shared" si="4"/>
        <v>FRUITSGM500</v>
      </c>
      <c r="B132" s="19" t="s">
        <v>8360</v>
      </c>
      <c r="C132" s="19" t="s">
        <v>30</v>
      </c>
      <c r="D132" s="19" t="s">
        <v>31</v>
      </c>
      <c r="E132" s="20">
        <v>111058</v>
      </c>
      <c r="F132" s="20">
        <v>105505</v>
      </c>
      <c r="H132" s="58">
        <f t="shared" si="3"/>
        <v>-5553</v>
      </c>
      <c r="I132" s="60">
        <v>111058</v>
      </c>
      <c r="L132">
        <v>105505</v>
      </c>
    </row>
    <row r="133" spans="1:12" ht="16.5" x14ac:dyDescent="0.25">
      <c r="A133" s="19" t="str">
        <f t="shared" si="4"/>
        <v>FRUITSGSG250</v>
      </c>
      <c r="B133" s="19" t="s">
        <v>8360</v>
      </c>
      <c r="C133" s="19" t="s">
        <v>49</v>
      </c>
      <c r="D133" s="19" t="s">
        <v>50</v>
      </c>
      <c r="E133" s="20">
        <v>50400</v>
      </c>
      <c r="F133" s="20">
        <v>47880</v>
      </c>
      <c r="H133" s="58">
        <f t="shared" si="3"/>
        <v>-2520</v>
      </c>
      <c r="I133" s="60">
        <v>50400</v>
      </c>
      <c r="L133">
        <v>47880</v>
      </c>
    </row>
    <row r="134" spans="1:12" ht="16.5" x14ac:dyDescent="0.25">
      <c r="A134" s="19" t="str">
        <f t="shared" si="4"/>
        <v>FRUITSGTLX250G</v>
      </c>
      <c r="B134" s="19" t="s">
        <v>8360</v>
      </c>
      <c r="C134" s="19" t="s">
        <v>32</v>
      </c>
      <c r="D134" s="19" t="s">
        <v>33</v>
      </c>
      <c r="E134" s="20">
        <v>50183</v>
      </c>
      <c r="F134" s="20">
        <v>47674</v>
      </c>
      <c r="H134" s="58">
        <f t="shared" si="3"/>
        <v>-2509</v>
      </c>
      <c r="I134" s="60">
        <v>50183</v>
      </c>
      <c r="L134">
        <v>47674</v>
      </c>
    </row>
    <row r="135" spans="1:12" ht="16.5" x14ac:dyDescent="0.25">
      <c r="A135" s="19" t="str">
        <f t="shared" si="4"/>
        <v>FRUITSMNH250</v>
      </c>
      <c r="B135" s="19" t="s">
        <v>8360</v>
      </c>
      <c r="C135" s="19" t="s">
        <v>51</v>
      </c>
      <c r="D135" s="19" t="s">
        <v>52</v>
      </c>
      <c r="E135" s="20">
        <v>46000</v>
      </c>
      <c r="F135" s="20">
        <v>43700</v>
      </c>
      <c r="H135" s="58">
        <f t="shared" ref="H135:H198" si="7">F135-E135</f>
        <v>-2300</v>
      </c>
      <c r="I135" s="60">
        <v>46000</v>
      </c>
      <c r="L135">
        <v>43700</v>
      </c>
    </row>
    <row r="136" spans="1:12" ht="16.5" x14ac:dyDescent="0.25">
      <c r="A136" s="19" t="str">
        <f t="shared" si="4"/>
        <v>FRUITSTH200</v>
      </c>
      <c r="B136" s="19" t="s">
        <v>8360</v>
      </c>
      <c r="C136" s="19" t="s">
        <v>35</v>
      </c>
      <c r="D136" s="19" t="s">
        <v>36</v>
      </c>
      <c r="E136" s="20">
        <v>55595</v>
      </c>
      <c r="F136" s="20">
        <v>52815</v>
      </c>
      <c r="H136" s="58">
        <f t="shared" si="7"/>
        <v>-2780</v>
      </c>
      <c r="I136" s="60">
        <v>55595</v>
      </c>
      <c r="L136">
        <v>52815</v>
      </c>
    </row>
    <row r="137" spans="1:12" ht="16.5" x14ac:dyDescent="0.25">
      <c r="A137" s="19" t="str">
        <f t="shared" si="4"/>
        <v>FRUITSTH400</v>
      </c>
      <c r="B137" s="19" t="s">
        <v>8360</v>
      </c>
      <c r="C137" s="19" t="s">
        <v>553</v>
      </c>
      <c r="D137" s="19" t="s">
        <v>554</v>
      </c>
      <c r="E137" s="20">
        <v>107205</v>
      </c>
      <c r="F137" s="20">
        <v>101845</v>
      </c>
      <c r="H137" s="58">
        <f t="shared" si="7"/>
        <v>-5360</v>
      </c>
      <c r="I137" s="60">
        <v>107205</v>
      </c>
      <c r="L137">
        <v>101845</v>
      </c>
    </row>
    <row r="138" spans="1:12" ht="16.5" x14ac:dyDescent="0.25">
      <c r="A138" s="19" t="str">
        <f t="shared" si="4"/>
        <v/>
      </c>
      <c r="B138" s="19"/>
      <c r="C138" s="19"/>
      <c r="D138" s="19"/>
      <c r="E138" s="20"/>
      <c r="F138" s="20"/>
      <c r="H138" s="58">
        <f t="shared" si="7"/>
        <v>0</v>
      </c>
      <c r="I138" s="60" t="e">
        <v>#VALUE!</v>
      </c>
      <c r="L138" t="e">
        <v>#VALUE!</v>
      </c>
    </row>
    <row r="139" spans="1:12" ht="16.5" x14ac:dyDescent="0.25">
      <c r="A139" s="19" t="str">
        <f t="shared" si="4"/>
        <v>GDVNCGM300</v>
      </c>
      <c r="B139" s="19" t="s">
        <v>8361</v>
      </c>
      <c r="C139" s="19" t="s">
        <v>27</v>
      </c>
      <c r="D139" s="19" t="s">
        <v>28</v>
      </c>
      <c r="E139" s="20">
        <v>73431</v>
      </c>
      <c r="F139" s="20">
        <v>73431</v>
      </c>
      <c r="H139" s="58">
        <f t="shared" si="7"/>
        <v>0</v>
      </c>
      <c r="I139" s="60">
        <v>73431</v>
      </c>
      <c r="L139">
        <v>73431</v>
      </c>
    </row>
    <row r="140" spans="1:12" ht="16.5" x14ac:dyDescent="0.25">
      <c r="A140" s="19" t="str">
        <f t="shared" si="4"/>
        <v>GDVNGHK300</v>
      </c>
      <c r="B140" s="19" t="s">
        <v>8361</v>
      </c>
      <c r="C140" s="19" t="s">
        <v>558</v>
      </c>
      <c r="D140" s="19" t="s">
        <v>559</v>
      </c>
      <c r="E140" s="20">
        <v>70000</v>
      </c>
      <c r="F140" s="20">
        <v>70000</v>
      </c>
      <c r="H140" s="58">
        <f t="shared" si="7"/>
        <v>0</v>
      </c>
      <c r="I140" s="60">
        <v>70000</v>
      </c>
      <c r="L140">
        <v>70000</v>
      </c>
    </row>
    <row r="141" spans="1:12" ht="16.5" x14ac:dyDescent="0.25">
      <c r="A141" s="19" t="str">
        <f t="shared" si="4"/>
        <v/>
      </c>
      <c r="B141" s="19"/>
      <c r="C141" s="19"/>
      <c r="D141" s="19"/>
      <c r="E141" s="20"/>
      <c r="F141" s="20"/>
      <c r="H141" s="58">
        <f t="shared" si="7"/>
        <v>0</v>
      </c>
      <c r="I141" s="60" t="e">
        <v>#VALUE!</v>
      </c>
      <c r="L141" t="e">
        <v>#VALUE!</v>
      </c>
    </row>
    <row r="142" spans="1:12" ht="16.5" x14ac:dyDescent="0.25">
      <c r="A142" s="19" t="str">
        <f t="shared" si="4"/>
        <v>GreenCGM100</v>
      </c>
      <c r="B142" s="19" t="s">
        <v>578</v>
      </c>
      <c r="C142" s="19" t="s">
        <v>556</v>
      </c>
      <c r="D142" s="19" t="s">
        <v>557</v>
      </c>
      <c r="E142" s="20">
        <v>24549</v>
      </c>
      <c r="F142" s="20">
        <v>24549</v>
      </c>
      <c r="H142" s="58">
        <f t="shared" si="7"/>
        <v>0</v>
      </c>
      <c r="I142" s="60">
        <v>24549</v>
      </c>
      <c r="L142">
        <v>24549</v>
      </c>
    </row>
    <row r="143" spans="1:12" ht="16.5" x14ac:dyDescent="0.25">
      <c r="A143" s="19" t="str">
        <f t="shared" si="4"/>
        <v>GreenCGM300</v>
      </c>
      <c r="B143" s="19" t="s">
        <v>578</v>
      </c>
      <c r="C143" s="19" t="s">
        <v>27</v>
      </c>
      <c r="D143" s="19" t="s">
        <v>28</v>
      </c>
      <c r="E143" s="20">
        <v>73431</v>
      </c>
      <c r="F143" s="20">
        <v>73431</v>
      </c>
      <c r="H143" s="58">
        <f t="shared" si="7"/>
        <v>0</v>
      </c>
      <c r="I143" s="60">
        <v>73431</v>
      </c>
      <c r="L143">
        <v>73431</v>
      </c>
    </row>
    <row r="144" spans="1:12" ht="16.5" x14ac:dyDescent="0.25">
      <c r="A144" s="19" t="str">
        <f t="shared" si="4"/>
        <v>GreenCGM500</v>
      </c>
      <c r="B144" s="19" t="s">
        <v>578</v>
      </c>
      <c r="C144" s="19" t="s">
        <v>547</v>
      </c>
      <c r="D144" s="19" t="s">
        <v>548</v>
      </c>
      <c r="E144" s="20">
        <v>119066</v>
      </c>
      <c r="F144" s="20">
        <v>119066</v>
      </c>
      <c r="H144" s="58">
        <f t="shared" si="7"/>
        <v>0</v>
      </c>
      <c r="I144" s="60">
        <v>119066</v>
      </c>
      <c r="L144">
        <v>119066</v>
      </c>
    </row>
    <row r="145" spans="1:12" ht="16.5" x14ac:dyDescent="0.25">
      <c r="A145" s="19" t="str">
        <f t="shared" si="4"/>
        <v>GreenGHK300</v>
      </c>
      <c r="B145" s="19" t="s">
        <v>578</v>
      </c>
      <c r="C145" s="19" t="s">
        <v>558</v>
      </c>
      <c r="D145" s="19" t="s">
        <v>559</v>
      </c>
      <c r="E145" s="20">
        <v>70000</v>
      </c>
      <c r="F145" s="20">
        <v>70000</v>
      </c>
      <c r="H145" s="58">
        <f t="shared" si="7"/>
        <v>0</v>
      </c>
      <c r="I145" s="60">
        <v>70000</v>
      </c>
      <c r="L145">
        <v>70000</v>
      </c>
    </row>
    <row r="146" spans="1:12" ht="16.5" x14ac:dyDescent="0.25">
      <c r="A146" s="19" t="str">
        <f t="shared" si="4"/>
        <v>GreenGM500</v>
      </c>
      <c r="B146" s="19" t="s">
        <v>578</v>
      </c>
      <c r="C146" s="19" t="s">
        <v>30</v>
      </c>
      <c r="D146" s="19" t="s">
        <v>31</v>
      </c>
      <c r="E146" s="20">
        <v>111058</v>
      </c>
      <c r="F146" s="20">
        <v>111058</v>
      </c>
      <c r="H146" s="58">
        <f t="shared" si="7"/>
        <v>0</v>
      </c>
      <c r="I146" s="60">
        <v>111058</v>
      </c>
      <c r="L146">
        <v>111058</v>
      </c>
    </row>
    <row r="147" spans="1:12" ht="16.5" x14ac:dyDescent="0.25">
      <c r="A147" s="19" t="str">
        <f t="shared" si="4"/>
        <v>GreenGTLX250G</v>
      </c>
      <c r="B147" s="19" t="s">
        <v>578</v>
      </c>
      <c r="C147" s="19" t="s">
        <v>32</v>
      </c>
      <c r="D147" s="19" t="s">
        <v>33</v>
      </c>
      <c r="E147" s="20">
        <v>50183</v>
      </c>
      <c r="F147" s="20">
        <v>50182</v>
      </c>
      <c r="H147" s="58">
        <f t="shared" si="7"/>
        <v>-1</v>
      </c>
      <c r="I147" s="60">
        <v>50183</v>
      </c>
      <c r="L147">
        <v>50182</v>
      </c>
    </row>
    <row r="148" spans="1:12" ht="16.5" x14ac:dyDescent="0.25">
      <c r="A148" s="19" t="str">
        <f t="shared" si="4"/>
        <v>GreenGXD500</v>
      </c>
      <c r="B148" s="19" t="s">
        <v>578</v>
      </c>
      <c r="C148" s="19" t="s">
        <v>55</v>
      </c>
      <c r="D148" s="19" t="s">
        <v>56</v>
      </c>
      <c r="E148" s="20">
        <v>111606</v>
      </c>
      <c r="F148" s="20">
        <v>111606</v>
      </c>
      <c r="H148" s="58">
        <f t="shared" si="7"/>
        <v>0</v>
      </c>
      <c r="I148" s="60">
        <v>111606</v>
      </c>
      <c r="L148">
        <v>111606</v>
      </c>
    </row>
    <row r="149" spans="1:12" ht="16.5" x14ac:dyDescent="0.25">
      <c r="A149" s="19" t="str">
        <f t="shared" si="4"/>
        <v>GreenMNH250</v>
      </c>
      <c r="B149" s="19" t="s">
        <v>578</v>
      </c>
      <c r="C149" s="19" t="s">
        <v>51</v>
      </c>
      <c r="D149" s="19" t="s">
        <v>52</v>
      </c>
      <c r="E149" s="20">
        <v>46000</v>
      </c>
      <c r="F149" s="20">
        <v>46000</v>
      </c>
      <c r="H149" s="58">
        <f t="shared" si="7"/>
        <v>0</v>
      </c>
      <c r="I149" s="60">
        <v>46000</v>
      </c>
      <c r="L149">
        <v>46000</v>
      </c>
    </row>
    <row r="150" spans="1:12" ht="16.5" x14ac:dyDescent="0.25">
      <c r="A150" s="19" t="str">
        <f t="shared" si="4"/>
        <v>GreenTH200</v>
      </c>
      <c r="B150" s="19" t="s">
        <v>578</v>
      </c>
      <c r="C150" s="19" t="s">
        <v>35</v>
      </c>
      <c r="D150" s="19" t="s">
        <v>36</v>
      </c>
      <c r="E150" s="20">
        <v>55595</v>
      </c>
      <c r="F150" s="20">
        <v>55595</v>
      </c>
      <c r="H150" s="58">
        <f t="shared" si="7"/>
        <v>0</v>
      </c>
      <c r="I150" s="60">
        <v>55595</v>
      </c>
      <c r="L150">
        <v>55595</v>
      </c>
    </row>
    <row r="151" spans="1:12" ht="16.5" x14ac:dyDescent="0.25">
      <c r="A151" s="19" t="str">
        <f t="shared" si="4"/>
        <v/>
      </c>
      <c r="B151" s="19"/>
      <c r="C151" s="19"/>
      <c r="D151" s="19"/>
      <c r="E151" s="20"/>
      <c r="F151" s="20"/>
      <c r="H151" s="58">
        <f t="shared" si="7"/>
        <v>0</v>
      </c>
      <c r="I151" s="60" t="e">
        <v>#VALUE!</v>
      </c>
      <c r="L151" t="e">
        <v>#VALUE!</v>
      </c>
    </row>
    <row r="152" spans="1:12" ht="16.5" x14ac:dyDescent="0.25">
      <c r="A152" s="19" t="str">
        <f t="shared" si="4"/>
        <v>GS25CGM100</v>
      </c>
      <c r="B152" s="19" t="s">
        <v>580</v>
      </c>
      <c r="C152" s="19" t="s">
        <v>556</v>
      </c>
      <c r="D152" s="19" t="s">
        <v>557</v>
      </c>
      <c r="E152" s="20">
        <v>24549</v>
      </c>
      <c r="F152" s="20">
        <v>24549</v>
      </c>
      <c r="H152" s="58">
        <f t="shared" si="7"/>
        <v>0</v>
      </c>
      <c r="I152" s="60">
        <v>24549</v>
      </c>
      <c r="L152">
        <v>24549</v>
      </c>
    </row>
    <row r="153" spans="1:12" ht="16.5" x14ac:dyDescent="0.25">
      <c r="A153" s="19" t="str">
        <f t="shared" si="4"/>
        <v>GS25CGM300</v>
      </c>
      <c r="B153" s="19" t="s">
        <v>580</v>
      </c>
      <c r="C153" s="19" t="s">
        <v>27</v>
      </c>
      <c r="D153" s="19" t="s">
        <v>28</v>
      </c>
      <c r="E153" s="20">
        <v>73431</v>
      </c>
      <c r="F153" s="20">
        <v>73431</v>
      </c>
      <c r="H153" s="58">
        <f t="shared" si="7"/>
        <v>0</v>
      </c>
      <c r="I153" s="60">
        <v>73431</v>
      </c>
      <c r="L153">
        <v>73431</v>
      </c>
    </row>
    <row r="154" spans="1:12" ht="16.5" x14ac:dyDescent="0.25">
      <c r="A154" s="19" t="str">
        <f t="shared" si="4"/>
        <v>GS25GHK300</v>
      </c>
      <c r="B154" s="19" t="s">
        <v>580</v>
      </c>
      <c r="C154" s="19" t="s">
        <v>558</v>
      </c>
      <c r="D154" s="19" t="s">
        <v>559</v>
      </c>
      <c r="E154" s="20">
        <v>70000</v>
      </c>
      <c r="F154" s="20">
        <v>66500</v>
      </c>
      <c r="H154" s="58">
        <f t="shared" si="7"/>
        <v>-3500</v>
      </c>
      <c r="I154" s="60">
        <v>70000</v>
      </c>
      <c r="L154">
        <v>66500</v>
      </c>
    </row>
    <row r="155" spans="1:12" ht="16.5" x14ac:dyDescent="0.25">
      <c r="A155" s="19" t="str">
        <f t="shared" si="4"/>
        <v>GS25GSG45G</v>
      </c>
      <c r="B155" s="19" t="s">
        <v>580</v>
      </c>
      <c r="C155" s="19" t="s">
        <v>686</v>
      </c>
      <c r="D155" s="19" t="s">
        <v>687</v>
      </c>
      <c r="E155" s="20">
        <v>9200</v>
      </c>
      <c r="F155" s="20">
        <v>9200</v>
      </c>
      <c r="H155" s="58">
        <f t="shared" si="7"/>
        <v>0</v>
      </c>
      <c r="I155" s="60">
        <v>9200</v>
      </c>
      <c r="L155">
        <v>9200</v>
      </c>
    </row>
    <row r="156" spans="1:12" ht="16.5" x14ac:dyDescent="0.25">
      <c r="A156" s="19" t="str">
        <f t="shared" si="4"/>
        <v>GS25GTLX250G</v>
      </c>
      <c r="B156" s="19" t="s">
        <v>580</v>
      </c>
      <c r="C156" s="19" t="s">
        <v>32</v>
      </c>
      <c r="D156" s="19" t="s">
        <v>33</v>
      </c>
      <c r="E156" s="20">
        <v>50183</v>
      </c>
      <c r="F156" s="20">
        <v>50183</v>
      </c>
      <c r="H156" s="58">
        <f t="shared" si="7"/>
        <v>0</v>
      </c>
      <c r="I156" s="60">
        <v>50183</v>
      </c>
      <c r="L156">
        <v>50183</v>
      </c>
    </row>
    <row r="157" spans="1:12" ht="16.5" x14ac:dyDescent="0.25">
      <c r="A157" s="19" t="str">
        <f t="shared" si="4"/>
        <v>GS25THST150</v>
      </c>
      <c r="B157" s="19" t="s">
        <v>580</v>
      </c>
      <c r="C157" s="19" t="s">
        <v>570</v>
      </c>
      <c r="D157" s="19" t="s">
        <v>571</v>
      </c>
      <c r="E157" s="20">
        <v>21667</v>
      </c>
      <c r="F157" s="20">
        <v>21667</v>
      </c>
      <c r="H157" s="58">
        <f t="shared" si="7"/>
        <v>0</v>
      </c>
      <c r="I157" s="60">
        <v>21667</v>
      </c>
      <c r="L157">
        <v>21667</v>
      </c>
    </row>
    <row r="158" spans="1:12" ht="16.5" x14ac:dyDescent="0.25">
      <c r="A158" s="19" t="str">
        <f t="shared" si="4"/>
        <v/>
      </c>
      <c r="B158" s="19"/>
      <c r="C158" s="19"/>
      <c r="D158" s="19"/>
      <c r="E158" s="20"/>
      <c r="F158" s="20"/>
      <c r="H158" s="58">
        <f t="shared" si="7"/>
        <v>0</v>
      </c>
      <c r="I158" s="60" t="e">
        <v>#VALUE!</v>
      </c>
      <c r="L158" t="e">
        <v>#VALUE!</v>
      </c>
    </row>
    <row r="159" spans="1:12" ht="16.5" x14ac:dyDescent="0.25">
      <c r="A159" s="19" t="str">
        <f t="shared" si="4"/>
        <v>GTGLCC300</v>
      </c>
      <c r="B159" s="19" t="s">
        <v>581</v>
      </c>
      <c r="C159" s="19" t="s">
        <v>39</v>
      </c>
      <c r="D159" s="19" t="s">
        <v>40</v>
      </c>
      <c r="E159" s="20">
        <v>74250</v>
      </c>
      <c r="F159" s="20">
        <v>71280</v>
      </c>
      <c r="H159" s="58">
        <f t="shared" si="7"/>
        <v>-2970</v>
      </c>
      <c r="I159" s="60">
        <v>74250</v>
      </c>
      <c r="L159">
        <v>71280</v>
      </c>
    </row>
    <row r="160" spans="1:12" ht="16.5" x14ac:dyDescent="0.25">
      <c r="A160" s="19" t="str">
        <f t="shared" si="4"/>
        <v>GTGLCGM300</v>
      </c>
      <c r="B160" s="19" t="s">
        <v>581</v>
      </c>
      <c r="C160" s="19" t="s">
        <v>27</v>
      </c>
      <c r="D160" s="19" t="s">
        <v>28</v>
      </c>
      <c r="E160" s="20">
        <v>73431</v>
      </c>
      <c r="F160" s="20">
        <v>70494</v>
      </c>
      <c r="H160" s="58">
        <f t="shared" si="7"/>
        <v>-2937</v>
      </c>
      <c r="I160" s="60">
        <v>73431</v>
      </c>
      <c r="L160">
        <v>70494</v>
      </c>
    </row>
    <row r="161" spans="1:12" ht="16.5" x14ac:dyDescent="0.25">
      <c r="A161" s="19" t="str">
        <f t="shared" si="4"/>
        <v>GTGLGM500</v>
      </c>
      <c r="B161" s="19" t="s">
        <v>581</v>
      </c>
      <c r="C161" s="19" t="s">
        <v>30</v>
      </c>
      <c r="D161" s="19" t="s">
        <v>31</v>
      </c>
      <c r="E161" s="20">
        <v>111058</v>
      </c>
      <c r="F161" s="20">
        <v>106616</v>
      </c>
      <c r="H161" s="58">
        <f t="shared" si="7"/>
        <v>-4442</v>
      </c>
      <c r="I161" s="60">
        <v>111058</v>
      </c>
      <c r="L161">
        <v>106616</v>
      </c>
    </row>
    <row r="162" spans="1:12" ht="16.5" x14ac:dyDescent="0.25">
      <c r="A162" s="19" t="str">
        <f t="shared" si="4"/>
        <v>GTGLGTLX250G</v>
      </c>
      <c r="B162" s="19" t="s">
        <v>581</v>
      </c>
      <c r="C162" s="19" t="s">
        <v>32</v>
      </c>
      <c r="D162" s="19" t="s">
        <v>33</v>
      </c>
      <c r="E162" s="20">
        <v>50183</v>
      </c>
      <c r="F162" s="20">
        <v>48175</v>
      </c>
      <c r="H162" s="58">
        <f t="shared" si="7"/>
        <v>-2008</v>
      </c>
      <c r="I162" s="60">
        <v>50183</v>
      </c>
      <c r="L162">
        <v>48175</v>
      </c>
    </row>
    <row r="163" spans="1:12" ht="16.5" x14ac:dyDescent="0.25">
      <c r="A163" s="19" t="str">
        <f t="shared" ref="A163:A226" si="8">B163&amp;C163</f>
        <v>GTGLMNH250</v>
      </c>
      <c r="B163" s="19" t="s">
        <v>581</v>
      </c>
      <c r="C163" s="19" t="s">
        <v>51</v>
      </c>
      <c r="D163" s="19" t="s">
        <v>52</v>
      </c>
      <c r="E163" s="20">
        <v>46000</v>
      </c>
      <c r="F163" s="20">
        <v>44160</v>
      </c>
      <c r="H163" s="58">
        <f t="shared" si="7"/>
        <v>-1840</v>
      </c>
      <c r="I163" s="60">
        <v>46000</v>
      </c>
      <c r="L163">
        <v>44160</v>
      </c>
    </row>
    <row r="164" spans="1:12" ht="16.5" x14ac:dyDescent="0.25">
      <c r="A164" s="19" t="str">
        <f t="shared" si="8"/>
        <v>GTGLTH200</v>
      </c>
      <c r="B164" s="19" t="s">
        <v>581</v>
      </c>
      <c r="C164" s="19" t="s">
        <v>35</v>
      </c>
      <c r="D164" s="19" t="s">
        <v>36</v>
      </c>
      <c r="E164" s="20">
        <v>55595</v>
      </c>
      <c r="F164" s="20">
        <v>53372</v>
      </c>
      <c r="H164" s="58">
        <f t="shared" si="7"/>
        <v>-2223</v>
      </c>
      <c r="I164" s="60">
        <v>55595</v>
      </c>
      <c r="L164">
        <v>53372</v>
      </c>
    </row>
    <row r="165" spans="1:12" ht="16.5" x14ac:dyDescent="0.25">
      <c r="A165" s="19" t="str">
        <f t="shared" si="8"/>
        <v/>
      </c>
      <c r="B165" s="19"/>
      <c r="C165" s="19"/>
      <c r="D165" s="19"/>
      <c r="E165" s="20"/>
      <c r="F165" s="20"/>
      <c r="H165" s="58">
        <f t="shared" si="7"/>
        <v>0</v>
      </c>
      <c r="I165" s="60" t="e">
        <v>#VALUE!</v>
      </c>
      <c r="L165" t="e">
        <v>#VALUE!</v>
      </c>
    </row>
    <row r="166" spans="1:12" ht="16.5" x14ac:dyDescent="0.25">
      <c r="A166" s="19" t="str">
        <f t="shared" si="8"/>
        <v>HTLCC300</v>
      </c>
      <c r="B166" s="19" t="s">
        <v>583</v>
      </c>
      <c r="C166" s="19" t="s">
        <v>39</v>
      </c>
      <c r="D166" s="19" t="s">
        <v>40</v>
      </c>
      <c r="E166" s="20">
        <v>74250</v>
      </c>
      <c r="F166" s="20">
        <v>72765</v>
      </c>
      <c r="H166" s="58">
        <f t="shared" si="7"/>
        <v>-1485</v>
      </c>
      <c r="I166" s="60">
        <v>74250</v>
      </c>
      <c r="L166">
        <v>72765</v>
      </c>
    </row>
    <row r="167" spans="1:12" ht="16.5" x14ac:dyDescent="0.25">
      <c r="A167" s="19" t="str">
        <f t="shared" si="8"/>
        <v>HTLCGM300</v>
      </c>
      <c r="B167" s="19" t="s">
        <v>583</v>
      </c>
      <c r="C167" s="19" t="s">
        <v>27</v>
      </c>
      <c r="D167" s="19" t="s">
        <v>28</v>
      </c>
      <c r="E167" s="20">
        <v>73431</v>
      </c>
      <c r="F167" s="20">
        <v>71962</v>
      </c>
      <c r="H167" s="58">
        <f t="shared" si="7"/>
        <v>-1469</v>
      </c>
      <c r="I167" s="60">
        <v>73431</v>
      </c>
      <c r="L167">
        <v>71962</v>
      </c>
    </row>
    <row r="168" spans="1:12" ht="16.5" x14ac:dyDescent="0.25">
      <c r="A168" s="19" t="str">
        <f t="shared" si="8"/>
        <v>HTLGM500</v>
      </c>
      <c r="B168" s="19" t="s">
        <v>583</v>
      </c>
      <c r="C168" s="19" t="s">
        <v>30</v>
      </c>
      <c r="D168" s="19" t="s">
        <v>31</v>
      </c>
      <c r="E168" s="20">
        <v>111058</v>
      </c>
      <c r="F168" s="20">
        <v>108837</v>
      </c>
      <c r="H168" s="58">
        <f t="shared" si="7"/>
        <v>-2221</v>
      </c>
      <c r="I168" s="60">
        <v>111058</v>
      </c>
      <c r="L168">
        <v>108837</v>
      </c>
    </row>
    <row r="169" spans="1:12" ht="16.5" x14ac:dyDescent="0.25">
      <c r="A169" s="19" t="str">
        <f t="shared" si="8"/>
        <v>HTLGTLX250G</v>
      </c>
      <c r="B169" s="19" t="s">
        <v>583</v>
      </c>
      <c r="C169" s="19" t="s">
        <v>32</v>
      </c>
      <c r="D169" s="19" t="s">
        <v>33</v>
      </c>
      <c r="E169" s="20">
        <v>50183</v>
      </c>
      <c r="F169" s="20">
        <v>49179</v>
      </c>
      <c r="H169" s="58">
        <f t="shared" si="7"/>
        <v>-1004</v>
      </c>
      <c r="I169" s="60">
        <v>50183</v>
      </c>
      <c r="L169">
        <v>49179</v>
      </c>
    </row>
    <row r="170" spans="1:12" ht="16.5" x14ac:dyDescent="0.25">
      <c r="A170" s="19" t="str">
        <f t="shared" si="8"/>
        <v>HTLMNH250</v>
      </c>
      <c r="B170" s="19" t="s">
        <v>583</v>
      </c>
      <c r="C170" s="19" t="s">
        <v>51</v>
      </c>
      <c r="D170" s="19" t="s">
        <v>52</v>
      </c>
      <c r="E170" s="20">
        <v>46000</v>
      </c>
      <c r="F170" s="20">
        <v>45080</v>
      </c>
      <c r="H170" s="58">
        <f t="shared" si="7"/>
        <v>-920</v>
      </c>
      <c r="I170" s="60">
        <v>46000</v>
      </c>
      <c r="L170">
        <v>45080</v>
      </c>
    </row>
    <row r="171" spans="1:12" ht="16.5" x14ac:dyDescent="0.25">
      <c r="A171" s="19" t="str">
        <f t="shared" si="8"/>
        <v/>
      </c>
      <c r="B171" s="19"/>
      <c r="C171" s="19"/>
      <c r="D171" s="19"/>
      <c r="E171" s="20"/>
      <c r="F171" s="20"/>
      <c r="H171" s="58">
        <f t="shared" si="7"/>
        <v>0</v>
      </c>
      <c r="I171" s="60" t="e">
        <v>#VALUE!</v>
      </c>
      <c r="L171" t="e">
        <v>#VALUE!</v>
      </c>
    </row>
    <row r="172" spans="1:12" ht="16.5" x14ac:dyDescent="0.25">
      <c r="A172" s="19" t="str">
        <f t="shared" si="8"/>
        <v>HUYHUNGCC300</v>
      </c>
      <c r="B172" s="19" t="s">
        <v>585</v>
      </c>
      <c r="C172" s="19" t="s">
        <v>39</v>
      </c>
      <c r="D172" s="19" t="s">
        <v>40</v>
      </c>
      <c r="E172" s="20">
        <v>74250</v>
      </c>
      <c r="F172" s="20">
        <v>66825</v>
      </c>
      <c r="H172" s="58">
        <f t="shared" si="7"/>
        <v>-7425</v>
      </c>
      <c r="I172" s="60">
        <v>74250</v>
      </c>
      <c r="L172">
        <v>66825</v>
      </c>
    </row>
    <row r="173" spans="1:12" ht="16.5" x14ac:dyDescent="0.25">
      <c r="A173" s="19" t="str">
        <f t="shared" si="8"/>
        <v>HUYHUNGCGM100</v>
      </c>
      <c r="B173" s="19" t="s">
        <v>585</v>
      </c>
      <c r="C173" s="19" t="s">
        <v>556</v>
      </c>
      <c r="D173" s="19" t="s">
        <v>557</v>
      </c>
      <c r="E173" s="20">
        <v>24549</v>
      </c>
      <c r="F173" s="20">
        <v>22094</v>
      </c>
      <c r="H173" s="58">
        <f t="shared" si="7"/>
        <v>-2455</v>
      </c>
      <c r="I173" s="60">
        <v>24549</v>
      </c>
      <c r="L173">
        <v>22094</v>
      </c>
    </row>
    <row r="174" spans="1:12" ht="16.5" x14ac:dyDescent="0.25">
      <c r="A174" s="19" t="str">
        <f t="shared" si="8"/>
        <v>HUYHUNGCGM300</v>
      </c>
      <c r="B174" s="19" t="s">
        <v>585</v>
      </c>
      <c r="C174" s="19" t="s">
        <v>27</v>
      </c>
      <c r="D174" s="19" t="s">
        <v>28</v>
      </c>
      <c r="E174" s="20">
        <v>73431</v>
      </c>
      <c r="F174" s="20">
        <v>66088</v>
      </c>
      <c r="H174" s="58">
        <f t="shared" si="7"/>
        <v>-7343</v>
      </c>
      <c r="I174" s="60">
        <v>73431</v>
      </c>
      <c r="L174">
        <v>66088</v>
      </c>
    </row>
    <row r="175" spans="1:12" ht="16.5" x14ac:dyDescent="0.25">
      <c r="A175" s="19" t="str">
        <f t="shared" si="8"/>
        <v>HUYHUNGCGM500</v>
      </c>
      <c r="B175" s="19" t="s">
        <v>585</v>
      </c>
      <c r="C175" s="19" t="s">
        <v>547</v>
      </c>
      <c r="D175" s="19" t="s">
        <v>548</v>
      </c>
      <c r="E175" s="20">
        <v>119066</v>
      </c>
      <c r="F175" s="20">
        <v>107159</v>
      </c>
      <c r="H175" s="58">
        <f t="shared" si="7"/>
        <v>-11907</v>
      </c>
      <c r="I175" s="60">
        <v>119066</v>
      </c>
      <c r="L175">
        <v>107159</v>
      </c>
    </row>
    <row r="176" spans="1:12" ht="16.5" x14ac:dyDescent="0.25">
      <c r="A176" s="19" t="str">
        <f t="shared" si="8"/>
        <v>HUYHUNGCN300</v>
      </c>
      <c r="B176" s="19" t="s">
        <v>585</v>
      </c>
      <c r="C176" s="19" t="s">
        <v>41</v>
      </c>
      <c r="D176" s="19" t="s">
        <v>42</v>
      </c>
      <c r="E176" s="20">
        <v>70950</v>
      </c>
      <c r="F176" s="20">
        <v>63855</v>
      </c>
      <c r="H176" s="58">
        <f t="shared" si="7"/>
        <v>-7095</v>
      </c>
      <c r="I176" s="60">
        <v>70950</v>
      </c>
      <c r="L176">
        <v>63855</v>
      </c>
    </row>
    <row r="177" spans="1:12" ht="16.5" x14ac:dyDescent="0.25">
      <c r="A177" s="19" t="str">
        <f t="shared" si="8"/>
        <v>HUYHUNGGHK300</v>
      </c>
      <c r="B177" s="19" t="s">
        <v>585</v>
      </c>
      <c r="C177" s="19" t="s">
        <v>558</v>
      </c>
      <c r="D177" s="19" t="s">
        <v>559</v>
      </c>
      <c r="E177" s="20">
        <v>70000</v>
      </c>
      <c r="F177" s="20">
        <v>63000</v>
      </c>
      <c r="H177" s="58">
        <f t="shared" si="7"/>
        <v>-7000</v>
      </c>
      <c r="I177" s="60">
        <v>70000</v>
      </c>
      <c r="L177">
        <v>63000</v>
      </c>
    </row>
    <row r="178" spans="1:12" ht="16.5" x14ac:dyDescent="0.25">
      <c r="A178" s="19" t="str">
        <f t="shared" si="8"/>
        <v>HUYHUNGGM500</v>
      </c>
      <c r="B178" s="19" t="s">
        <v>585</v>
      </c>
      <c r="C178" s="19" t="s">
        <v>30</v>
      </c>
      <c r="D178" s="19" t="s">
        <v>31</v>
      </c>
      <c r="E178" s="20">
        <v>111058</v>
      </c>
      <c r="F178" s="20">
        <v>99952</v>
      </c>
      <c r="H178" s="58">
        <f t="shared" si="7"/>
        <v>-11106</v>
      </c>
      <c r="I178" s="60">
        <v>111058</v>
      </c>
      <c r="L178">
        <v>99952</v>
      </c>
    </row>
    <row r="179" spans="1:12" ht="16.5" x14ac:dyDescent="0.25">
      <c r="A179" s="19" t="str">
        <f t="shared" si="8"/>
        <v>HUYHUNGGSG250</v>
      </c>
      <c r="B179" s="19" t="s">
        <v>585</v>
      </c>
      <c r="C179" s="19" t="s">
        <v>49</v>
      </c>
      <c r="D179" s="19" t="s">
        <v>50</v>
      </c>
      <c r="E179" s="20">
        <v>50400</v>
      </c>
      <c r="F179" s="20">
        <v>45360</v>
      </c>
      <c r="H179" s="58">
        <f t="shared" si="7"/>
        <v>-5040</v>
      </c>
      <c r="I179" s="60">
        <v>50400</v>
      </c>
      <c r="L179">
        <v>45360</v>
      </c>
    </row>
    <row r="180" spans="1:12" ht="16.5" x14ac:dyDescent="0.25">
      <c r="A180" s="19" t="str">
        <f t="shared" si="8"/>
        <v>HUYHUNGGTLX250G</v>
      </c>
      <c r="B180" s="19" t="s">
        <v>585</v>
      </c>
      <c r="C180" s="19" t="s">
        <v>32</v>
      </c>
      <c r="D180" s="19" t="s">
        <v>33</v>
      </c>
      <c r="E180" s="20">
        <v>50183</v>
      </c>
      <c r="F180" s="20">
        <v>45165</v>
      </c>
      <c r="H180" s="58">
        <f t="shared" si="7"/>
        <v>-5018</v>
      </c>
      <c r="I180" s="60">
        <v>50183</v>
      </c>
      <c r="L180">
        <v>45165</v>
      </c>
    </row>
    <row r="181" spans="1:12" ht="16.5" x14ac:dyDescent="0.25">
      <c r="A181" s="19" t="str">
        <f t="shared" si="8"/>
        <v>HUYHUNGGXD500</v>
      </c>
      <c r="B181" s="19" t="s">
        <v>585</v>
      </c>
      <c r="C181" s="19" t="s">
        <v>55</v>
      </c>
      <c r="D181" s="19" t="s">
        <v>56</v>
      </c>
      <c r="E181" s="20">
        <v>111606</v>
      </c>
      <c r="F181" s="20">
        <v>100445</v>
      </c>
      <c r="H181" s="58">
        <f t="shared" si="7"/>
        <v>-11161</v>
      </c>
      <c r="I181" s="60">
        <v>111606</v>
      </c>
      <c r="L181">
        <v>100445</v>
      </c>
    </row>
    <row r="182" spans="1:12" ht="16.5" x14ac:dyDescent="0.25">
      <c r="A182" s="19" t="str">
        <f t="shared" si="8"/>
        <v>HUYHUNGTH200</v>
      </c>
      <c r="B182" s="19" t="s">
        <v>585</v>
      </c>
      <c r="C182" s="19" t="s">
        <v>35</v>
      </c>
      <c r="D182" s="19" t="s">
        <v>36</v>
      </c>
      <c r="E182" s="20">
        <v>55595</v>
      </c>
      <c r="F182" s="20">
        <v>50036</v>
      </c>
      <c r="H182" s="58">
        <f t="shared" si="7"/>
        <v>-5559</v>
      </c>
      <c r="I182" s="60">
        <v>55595</v>
      </c>
      <c r="L182">
        <v>50036</v>
      </c>
    </row>
    <row r="183" spans="1:12" ht="16.5" x14ac:dyDescent="0.25">
      <c r="A183" s="19" t="str">
        <f t="shared" si="8"/>
        <v/>
      </c>
      <c r="B183" s="19"/>
      <c r="C183" s="19"/>
      <c r="D183" s="19"/>
      <c r="E183" s="20"/>
      <c r="F183" s="20"/>
      <c r="H183" s="58">
        <f t="shared" si="7"/>
        <v>0</v>
      </c>
      <c r="I183" s="60" t="e">
        <v>#VALUE!</v>
      </c>
      <c r="L183" t="e">
        <v>#VALUE!</v>
      </c>
    </row>
    <row r="184" spans="1:12" ht="16.5" x14ac:dyDescent="0.25">
      <c r="A184" s="19" t="str">
        <f t="shared" si="8"/>
        <v>INTIMEXDANANGCGM300</v>
      </c>
      <c r="B184" s="19" t="s">
        <v>8362</v>
      </c>
      <c r="C184" s="19" t="s">
        <v>27</v>
      </c>
      <c r="D184" s="19" t="s">
        <v>28</v>
      </c>
      <c r="E184" s="20">
        <v>73431</v>
      </c>
      <c r="F184" s="20">
        <v>73431</v>
      </c>
      <c r="H184" s="58">
        <f t="shared" si="7"/>
        <v>0</v>
      </c>
      <c r="I184" s="60">
        <v>73431</v>
      </c>
      <c r="L184">
        <v>73431</v>
      </c>
    </row>
    <row r="185" spans="1:12" ht="16.5" x14ac:dyDescent="0.25">
      <c r="A185" s="19" t="str">
        <f t="shared" si="8"/>
        <v>INTIMEXDANANGGM500</v>
      </c>
      <c r="B185" s="19" t="s">
        <v>8362</v>
      </c>
      <c r="C185" s="19" t="s">
        <v>30</v>
      </c>
      <c r="D185" s="19" t="s">
        <v>31</v>
      </c>
      <c r="E185" s="20">
        <v>111058</v>
      </c>
      <c r="F185" s="20">
        <v>111058</v>
      </c>
      <c r="H185" s="58">
        <f t="shared" si="7"/>
        <v>0</v>
      </c>
      <c r="I185" s="60">
        <v>111058</v>
      </c>
      <c r="L185">
        <v>111058</v>
      </c>
    </row>
    <row r="186" spans="1:12" ht="16.5" x14ac:dyDescent="0.25">
      <c r="A186" s="19" t="str">
        <f t="shared" si="8"/>
        <v>INTIMEXDANANGTH200</v>
      </c>
      <c r="B186" s="19" t="s">
        <v>8362</v>
      </c>
      <c r="C186" s="19" t="s">
        <v>35</v>
      </c>
      <c r="D186" s="19" t="s">
        <v>36</v>
      </c>
      <c r="E186" s="20">
        <v>55595</v>
      </c>
      <c r="F186" s="20">
        <v>55595</v>
      </c>
      <c r="H186" s="58">
        <f t="shared" si="7"/>
        <v>0</v>
      </c>
      <c r="I186" s="60">
        <v>55595</v>
      </c>
      <c r="L186">
        <v>55595</v>
      </c>
    </row>
    <row r="187" spans="1:12" ht="16.5" x14ac:dyDescent="0.25">
      <c r="A187" s="19" t="str">
        <f t="shared" si="8"/>
        <v/>
      </c>
      <c r="B187" s="19"/>
      <c r="C187" s="19"/>
      <c r="D187" s="19"/>
      <c r="E187" s="20"/>
      <c r="F187" s="20"/>
      <c r="H187" s="58">
        <f t="shared" si="7"/>
        <v>0</v>
      </c>
      <c r="I187" s="60" t="e">
        <v>#VALUE!</v>
      </c>
      <c r="L187" t="e">
        <v>#VALUE!</v>
      </c>
    </row>
    <row r="188" spans="1:12" ht="16.5" x14ac:dyDescent="0.25">
      <c r="A188" s="19" t="str">
        <f t="shared" si="8"/>
        <v>JMARTCGM300</v>
      </c>
      <c r="B188" s="19" t="s">
        <v>8363</v>
      </c>
      <c r="C188" s="19" t="s">
        <v>27</v>
      </c>
      <c r="D188" s="19" t="s">
        <v>28</v>
      </c>
      <c r="E188" s="20">
        <v>73431</v>
      </c>
      <c r="F188" s="20">
        <v>68291</v>
      </c>
      <c r="H188" s="58">
        <f t="shared" si="7"/>
        <v>-5140</v>
      </c>
      <c r="I188" s="60">
        <v>73431</v>
      </c>
      <c r="L188">
        <v>68291</v>
      </c>
    </row>
    <row r="189" spans="1:12" ht="16.5" x14ac:dyDescent="0.25">
      <c r="A189" s="19" t="str">
        <f t="shared" si="8"/>
        <v>JMARTCGM500</v>
      </c>
      <c r="B189" s="19" t="s">
        <v>8363</v>
      </c>
      <c r="C189" s="19" t="s">
        <v>547</v>
      </c>
      <c r="D189" s="19" t="s">
        <v>548</v>
      </c>
      <c r="E189" s="20">
        <v>119066</v>
      </c>
      <c r="F189" s="20">
        <v>110731</v>
      </c>
      <c r="H189" s="58">
        <f t="shared" si="7"/>
        <v>-8335</v>
      </c>
      <c r="I189" s="60">
        <v>119066</v>
      </c>
      <c r="L189">
        <v>110731</v>
      </c>
    </row>
    <row r="190" spans="1:12" ht="16.5" x14ac:dyDescent="0.25">
      <c r="A190" s="19" t="str">
        <f t="shared" si="8"/>
        <v>JMARTGHK300</v>
      </c>
      <c r="B190" s="19" t="s">
        <v>8363</v>
      </c>
      <c r="C190" s="19" t="s">
        <v>558</v>
      </c>
      <c r="D190" s="19" t="s">
        <v>559</v>
      </c>
      <c r="E190" s="20">
        <v>70000</v>
      </c>
      <c r="F190" s="20">
        <v>65100</v>
      </c>
      <c r="H190" s="58">
        <f t="shared" si="7"/>
        <v>-4900</v>
      </c>
      <c r="I190" s="60">
        <v>70000</v>
      </c>
      <c r="L190">
        <v>65100</v>
      </c>
    </row>
    <row r="191" spans="1:12" ht="16.5" x14ac:dyDescent="0.25">
      <c r="A191" s="19" t="str">
        <f t="shared" si="8"/>
        <v>JMARTGM500</v>
      </c>
      <c r="B191" s="19" t="s">
        <v>8363</v>
      </c>
      <c r="C191" s="19" t="s">
        <v>30</v>
      </c>
      <c r="D191" s="19" t="s">
        <v>31</v>
      </c>
      <c r="E191" s="20">
        <v>111058</v>
      </c>
      <c r="F191" s="20">
        <v>103284</v>
      </c>
      <c r="H191" s="58">
        <f t="shared" si="7"/>
        <v>-7774</v>
      </c>
      <c r="I191" s="60">
        <v>111058</v>
      </c>
      <c r="L191">
        <v>103284</v>
      </c>
    </row>
    <row r="192" spans="1:12" ht="16.5" x14ac:dyDescent="0.25">
      <c r="A192" s="19" t="str">
        <f t="shared" si="8"/>
        <v>JMARTTH200</v>
      </c>
      <c r="B192" s="19" t="s">
        <v>8363</v>
      </c>
      <c r="C192" s="19" t="s">
        <v>35</v>
      </c>
      <c r="D192" s="19" t="s">
        <v>36</v>
      </c>
      <c r="E192" s="20">
        <v>55595</v>
      </c>
      <c r="F192" s="20">
        <v>51703</v>
      </c>
      <c r="H192" s="58">
        <f t="shared" si="7"/>
        <v>-3892</v>
      </c>
      <c r="I192" s="60">
        <v>55595</v>
      </c>
      <c r="L192">
        <v>51703</v>
      </c>
    </row>
    <row r="193" spans="1:12" ht="16.5" x14ac:dyDescent="0.25">
      <c r="A193" s="19" t="str">
        <f t="shared" si="8"/>
        <v/>
      </c>
      <c r="B193" s="19"/>
      <c r="C193" s="19"/>
      <c r="D193" s="19"/>
      <c r="E193" s="20"/>
      <c r="F193" s="20"/>
      <c r="H193" s="58">
        <f t="shared" si="7"/>
        <v>0</v>
      </c>
      <c r="I193" s="60" t="e">
        <v>#VALUE!</v>
      </c>
      <c r="L193" t="e">
        <v>#VALUE!</v>
      </c>
    </row>
    <row r="194" spans="1:12" ht="16.5" x14ac:dyDescent="0.25">
      <c r="A194" s="19" t="str">
        <f t="shared" si="8"/>
        <v>KACC300</v>
      </c>
      <c r="B194" s="19" t="s">
        <v>8364</v>
      </c>
      <c r="C194" s="19" t="s">
        <v>39</v>
      </c>
      <c r="D194" s="19" t="s">
        <v>40</v>
      </c>
      <c r="E194" s="20">
        <v>74250</v>
      </c>
      <c r="F194" s="20">
        <v>74250</v>
      </c>
      <c r="H194" s="58">
        <f t="shared" si="7"/>
        <v>0</v>
      </c>
      <c r="I194" s="60">
        <v>74250</v>
      </c>
      <c r="L194">
        <v>74250</v>
      </c>
    </row>
    <row r="195" spans="1:12" ht="16.5" x14ac:dyDescent="0.25">
      <c r="A195" s="19" t="str">
        <f t="shared" si="8"/>
        <v>KACGM300</v>
      </c>
      <c r="B195" s="19" t="s">
        <v>8364</v>
      </c>
      <c r="C195" s="19" t="s">
        <v>27</v>
      </c>
      <c r="D195" s="19" t="s">
        <v>28</v>
      </c>
      <c r="E195" s="20">
        <v>73431</v>
      </c>
      <c r="F195" s="20">
        <v>73431</v>
      </c>
      <c r="H195" s="58">
        <f t="shared" si="7"/>
        <v>0</v>
      </c>
      <c r="I195" s="60">
        <v>73431</v>
      </c>
      <c r="L195">
        <v>73431</v>
      </c>
    </row>
    <row r="196" spans="1:12" ht="16.5" x14ac:dyDescent="0.25">
      <c r="A196" s="19" t="str">
        <f t="shared" si="8"/>
        <v>KACGM500</v>
      </c>
      <c r="B196" s="19" t="s">
        <v>8364</v>
      </c>
      <c r="C196" s="19" t="s">
        <v>547</v>
      </c>
      <c r="D196" s="19" t="s">
        <v>548</v>
      </c>
      <c r="E196" s="20">
        <v>119066</v>
      </c>
      <c r="F196" s="20">
        <v>119066</v>
      </c>
      <c r="H196" s="58">
        <f t="shared" si="7"/>
        <v>0</v>
      </c>
      <c r="I196" s="60">
        <v>119066</v>
      </c>
      <c r="L196">
        <v>119066</v>
      </c>
    </row>
    <row r="197" spans="1:12" ht="16.5" x14ac:dyDescent="0.25">
      <c r="A197" s="19" t="str">
        <f t="shared" si="8"/>
        <v>KACN300</v>
      </c>
      <c r="B197" s="19" t="s">
        <v>8364</v>
      </c>
      <c r="C197" s="19" t="s">
        <v>41</v>
      </c>
      <c r="D197" s="19" t="s">
        <v>42</v>
      </c>
      <c r="E197" s="20">
        <v>70950</v>
      </c>
      <c r="F197" s="20">
        <v>70950</v>
      </c>
      <c r="H197" s="58">
        <f t="shared" si="7"/>
        <v>0</v>
      </c>
      <c r="I197" s="60">
        <v>70950</v>
      </c>
      <c r="L197">
        <v>70950</v>
      </c>
    </row>
    <row r="198" spans="1:12" ht="16.5" x14ac:dyDescent="0.25">
      <c r="A198" s="19" t="str">
        <f t="shared" si="8"/>
        <v>KAGL250</v>
      </c>
      <c r="B198" s="19" t="s">
        <v>8364</v>
      </c>
      <c r="C198" s="19" t="s">
        <v>47</v>
      </c>
      <c r="D198" s="19" t="s">
        <v>48</v>
      </c>
      <c r="E198" s="20">
        <v>59400</v>
      </c>
      <c r="F198" s="20">
        <v>49500</v>
      </c>
      <c r="H198" s="58">
        <f t="shared" si="7"/>
        <v>-9900</v>
      </c>
      <c r="I198" s="60">
        <v>59400</v>
      </c>
      <c r="L198">
        <v>49500</v>
      </c>
    </row>
    <row r="199" spans="1:12" ht="16.5" x14ac:dyDescent="0.25">
      <c r="A199" s="19" t="str">
        <f t="shared" si="8"/>
        <v>KAGM500</v>
      </c>
      <c r="B199" s="19" t="s">
        <v>8364</v>
      </c>
      <c r="C199" s="19" t="s">
        <v>30</v>
      </c>
      <c r="D199" s="19" t="s">
        <v>31</v>
      </c>
      <c r="E199" s="20">
        <v>111058</v>
      </c>
      <c r="F199" s="20">
        <v>111058</v>
      </c>
      <c r="H199" s="58">
        <f t="shared" ref="H199:H262" si="9">F199-E199</f>
        <v>0</v>
      </c>
      <c r="I199" s="60">
        <v>111058</v>
      </c>
      <c r="L199">
        <v>111058</v>
      </c>
    </row>
    <row r="200" spans="1:12" ht="16.5" x14ac:dyDescent="0.25">
      <c r="A200" s="19" t="str">
        <f t="shared" si="8"/>
        <v>KAGSG250</v>
      </c>
      <c r="B200" s="19" t="s">
        <v>8364</v>
      </c>
      <c r="C200" s="19" t="s">
        <v>49</v>
      </c>
      <c r="D200" s="19" t="s">
        <v>50</v>
      </c>
      <c r="E200" s="20">
        <v>61050</v>
      </c>
      <c r="F200" s="20">
        <v>50400</v>
      </c>
      <c r="H200" s="58">
        <f t="shared" si="9"/>
        <v>-10650</v>
      </c>
      <c r="I200" s="60">
        <v>61050</v>
      </c>
      <c r="L200">
        <v>50400</v>
      </c>
    </row>
    <row r="201" spans="1:12" ht="16.5" x14ac:dyDescent="0.25">
      <c r="A201" s="19" t="str">
        <f t="shared" si="8"/>
        <v>KAGTLX250G</v>
      </c>
      <c r="B201" s="19" t="s">
        <v>8364</v>
      </c>
      <c r="C201" s="19" t="s">
        <v>32</v>
      </c>
      <c r="D201" s="19" t="s">
        <v>33</v>
      </c>
      <c r="E201" s="20">
        <v>50183</v>
      </c>
      <c r="F201" s="20">
        <v>50183</v>
      </c>
      <c r="H201" s="58">
        <f t="shared" si="9"/>
        <v>0</v>
      </c>
      <c r="I201" s="60">
        <v>50183</v>
      </c>
      <c r="L201">
        <v>50183</v>
      </c>
    </row>
    <row r="202" spans="1:12" ht="16.5" x14ac:dyDescent="0.25">
      <c r="A202" s="19" t="str">
        <f t="shared" si="8"/>
        <v>KAGXD500</v>
      </c>
      <c r="B202" s="19" t="s">
        <v>8364</v>
      </c>
      <c r="C202" s="19" t="s">
        <v>55</v>
      </c>
      <c r="D202" s="19" t="s">
        <v>56</v>
      </c>
      <c r="E202" s="20">
        <v>111606</v>
      </c>
      <c r="F202" s="20">
        <v>111606</v>
      </c>
      <c r="H202" s="58">
        <f t="shared" si="9"/>
        <v>0</v>
      </c>
      <c r="I202" s="60">
        <v>111606</v>
      </c>
      <c r="L202">
        <v>111606</v>
      </c>
    </row>
    <row r="203" spans="1:12" ht="16.5" x14ac:dyDescent="0.25">
      <c r="A203" s="19" t="str">
        <f t="shared" si="8"/>
        <v>KAMNH250</v>
      </c>
      <c r="B203" s="19" t="s">
        <v>8364</v>
      </c>
      <c r="C203" s="19" t="s">
        <v>51</v>
      </c>
      <c r="D203" s="19" t="s">
        <v>52</v>
      </c>
      <c r="E203" s="20">
        <v>46000</v>
      </c>
      <c r="F203" s="20">
        <v>46000</v>
      </c>
      <c r="H203" s="58">
        <f t="shared" si="9"/>
        <v>0</v>
      </c>
      <c r="I203" s="60">
        <v>46000</v>
      </c>
      <c r="L203">
        <v>46000</v>
      </c>
    </row>
    <row r="204" spans="1:12" ht="16.5" x14ac:dyDescent="0.25">
      <c r="A204" s="19" t="str">
        <f t="shared" si="8"/>
        <v>KATH200</v>
      </c>
      <c r="B204" s="19" t="s">
        <v>8364</v>
      </c>
      <c r="C204" s="19" t="s">
        <v>35</v>
      </c>
      <c r="D204" s="19" t="s">
        <v>36</v>
      </c>
      <c r="E204" s="20">
        <v>55595</v>
      </c>
      <c r="F204" s="20">
        <v>55595</v>
      </c>
      <c r="H204" s="58">
        <f t="shared" si="9"/>
        <v>0</v>
      </c>
      <c r="I204" s="60">
        <v>55595</v>
      </c>
      <c r="L204">
        <v>55595</v>
      </c>
    </row>
    <row r="205" spans="1:12" ht="16.5" x14ac:dyDescent="0.25">
      <c r="A205" s="19" t="str">
        <f t="shared" si="8"/>
        <v/>
      </c>
      <c r="B205" s="19"/>
      <c r="C205" s="19"/>
      <c r="D205" s="19"/>
      <c r="E205" s="20"/>
      <c r="F205" s="20"/>
      <c r="H205" s="58">
        <f t="shared" si="9"/>
        <v>0</v>
      </c>
      <c r="I205" s="60" t="e">
        <v>#VALUE!</v>
      </c>
      <c r="L205" t="e">
        <v>#VALUE!</v>
      </c>
    </row>
    <row r="206" spans="1:12" ht="16.5" x14ac:dyDescent="0.25">
      <c r="A206" s="19" t="str">
        <f t="shared" si="8"/>
        <v>KFCGM100</v>
      </c>
      <c r="B206" s="19" t="s">
        <v>8365</v>
      </c>
      <c r="C206" s="19" t="s">
        <v>556</v>
      </c>
      <c r="D206" s="19" t="s">
        <v>557</v>
      </c>
      <c r="E206" s="20">
        <v>24549</v>
      </c>
      <c r="F206" s="20">
        <v>22217</v>
      </c>
      <c r="H206" s="58">
        <f t="shared" si="9"/>
        <v>-2332</v>
      </c>
      <c r="I206" s="60">
        <v>24549</v>
      </c>
      <c r="L206">
        <v>22217</v>
      </c>
    </row>
    <row r="207" spans="1:12" ht="16.5" x14ac:dyDescent="0.25">
      <c r="A207" s="19" t="str">
        <f t="shared" si="8"/>
        <v>KFCGM300</v>
      </c>
      <c r="B207" s="19" t="s">
        <v>8365</v>
      </c>
      <c r="C207" s="19" t="s">
        <v>27</v>
      </c>
      <c r="D207" s="19" t="s">
        <v>28</v>
      </c>
      <c r="E207" s="20">
        <v>73431</v>
      </c>
      <c r="F207" s="20">
        <v>66455</v>
      </c>
      <c r="H207" s="58">
        <f t="shared" si="9"/>
        <v>-6976</v>
      </c>
      <c r="I207" s="60">
        <v>73431</v>
      </c>
      <c r="L207">
        <v>66455</v>
      </c>
    </row>
    <row r="208" spans="1:12" ht="16.5" x14ac:dyDescent="0.25">
      <c r="A208" s="19" t="str">
        <f t="shared" si="8"/>
        <v>KFCGM500</v>
      </c>
      <c r="B208" s="19" t="s">
        <v>8365</v>
      </c>
      <c r="C208" s="19" t="s">
        <v>547</v>
      </c>
      <c r="D208" s="19" t="s">
        <v>548</v>
      </c>
      <c r="E208" s="20">
        <v>119066</v>
      </c>
      <c r="F208" s="20">
        <v>107755</v>
      </c>
      <c r="H208" s="58">
        <f t="shared" si="9"/>
        <v>-11311</v>
      </c>
      <c r="I208" s="60">
        <v>119066</v>
      </c>
      <c r="L208">
        <v>107755</v>
      </c>
    </row>
    <row r="209" spans="1:12" ht="16.5" x14ac:dyDescent="0.25">
      <c r="A209" s="19" t="str">
        <f t="shared" si="8"/>
        <v>KFGM500</v>
      </c>
      <c r="B209" s="19" t="s">
        <v>8365</v>
      </c>
      <c r="C209" s="19" t="s">
        <v>30</v>
      </c>
      <c r="D209" s="19" t="s">
        <v>31</v>
      </c>
      <c r="E209" s="20">
        <v>111058</v>
      </c>
      <c r="F209" s="20">
        <v>102729</v>
      </c>
      <c r="H209" s="58">
        <f t="shared" si="9"/>
        <v>-8329</v>
      </c>
      <c r="I209" s="60">
        <v>111058</v>
      </c>
      <c r="L209">
        <v>102729</v>
      </c>
    </row>
    <row r="210" spans="1:12" ht="16.5" x14ac:dyDescent="0.25">
      <c r="A210" s="19" t="str">
        <f t="shared" si="8"/>
        <v>KFGTLX250G</v>
      </c>
      <c r="B210" s="19" t="s">
        <v>8365</v>
      </c>
      <c r="C210" s="19" t="s">
        <v>32</v>
      </c>
      <c r="D210" s="19" t="s">
        <v>33</v>
      </c>
      <c r="E210" s="20">
        <v>50183</v>
      </c>
      <c r="F210" s="20">
        <v>45416</v>
      </c>
      <c r="H210" s="58">
        <f t="shared" si="9"/>
        <v>-4767</v>
      </c>
      <c r="I210" s="60">
        <v>50183</v>
      </c>
      <c r="L210">
        <v>45416</v>
      </c>
    </row>
    <row r="211" spans="1:12" ht="16.5" x14ac:dyDescent="0.25">
      <c r="A211" s="19" t="str">
        <f t="shared" si="8"/>
        <v>KFGXD500</v>
      </c>
      <c r="B211" s="19" t="s">
        <v>8365</v>
      </c>
      <c r="C211" s="19" t="s">
        <v>55</v>
      </c>
      <c r="D211" s="19" t="s">
        <v>56</v>
      </c>
      <c r="E211" s="20">
        <v>111606</v>
      </c>
      <c r="F211" s="20">
        <v>101003</v>
      </c>
      <c r="H211" s="58">
        <f t="shared" si="9"/>
        <v>-10603</v>
      </c>
      <c r="I211" s="60">
        <v>111606</v>
      </c>
      <c r="L211">
        <v>101003</v>
      </c>
    </row>
    <row r="212" spans="1:12" ht="16.5" x14ac:dyDescent="0.25">
      <c r="A212" s="19" t="str">
        <f t="shared" si="8"/>
        <v/>
      </c>
      <c r="B212" s="19"/>
      <c r="C212" s="19"/>
      <c r="D212" s="19"/>
      <c r="E212" s="20"/>
      <c r="F212" s="20"/>
      <c r="H212" s="58">
        <f t="shared" si="9"/>
        <v>0</v>
      </c>
      <c r="I212" s="60" t="e">
        <v>#VALUE!</v>
      </c>
      <c r="L212" t="e">
        <v>#VALUE!</v>
      </c>
    </row>
    <row r="213" spans="1:12" ht="16.5" x14ac:dyDescent="0.25">
      <c r="A213" s="19" t="str">
        <f t="shared" si="8"/>
        <v>KJHBINHDUONG-163TH400</v>
      </c>
      <c r="B213" s="19" t="s">
        <v>8366</v>
      </c>
      <c r="C213" s="19" t="s">
        <v>553</v>
      </c>
      <c r="D213" s="19" t="s">
        <v>554</v>
      </c>
      <c r="E213" s="20">
        <v>107205</v>
      </c>
      <c r="F213" s="20">
        <v>107205</v>
      </c>
      <c r="H213" s="58">
        <f t="shared" si="9"/>
        <v>0</v>
      </c>
      <c r="I213" s="60">
        <v>107205</v>
      </c>
      <c r="L213">
        <v>107205</v>
      </c>
    </row>
    <row r="214" spans="1:12" ht="16.5" x14ac:dyDescent="0.25">
      <c r="A214" s="19" t="str">
        <f t="shared" si="8"/>
        <v/>
      </c>
      <c r="B214" s="19"/>
      <c r="C214" s="19"/>
      <c r="D214" s="19"/>
      <c r="E214" s="20"/>
      <c r="F214" s="20"/>
      <c r="H214" s="58">
        <f t="shared" si="9"/>
        <v>0</v>
      </c>
      <c r="I214" s="60" t="e">
        <v>#VALUE!</v>
      </c>
      <c r="L214" t="e">
        <v>#VALUE!</v>
      </c>
    </row>
    <row r="215" spans="1:12" ht="16.5" x14ac:dyDescent="0.25">
      <c r="A215" s="19" t="str">
        <f t="shared" si="8"/>
        <v>KKCGM300</v>
      </c>
      <c r="B215" s="19" t="s">
        <v>587</v>
      </c>
      <c r="C215" s="19" t="s">
        <v>27</v>
      </c>
      <c r="D215" s="19" t="s">
        <v>28</v>
      </c>
      <c r="E215" s="20">
        <v>73431</v>
      </c>
      <c r="F215" s="20">
        <v>73431</v>
      </c>
      <c r="H215" s="58">
        <f t="shared" si="9"/>
        <v>0</v>
      </c>
      <c r="I215" s="60">
        <v>73431</v>
      </c>
      <c r="L215">
        <v>73431</v>
      </c>
    </row>
    <row r="216" spans="1:12" ht="16.5" x14ac:dyDescent="0.25">
      <c r="A216" s="19" t="str">
        <f t="shared" si="8"/>
        <v>KKGM500</v>
      </c>
      <c r="B216" s="19" t="s">
        <v>587</v>
      </c>
      <c r="C216" s="19" t="s">
        <v>30</v>
      </c>
      <c r="D216" s="19" t="s">
        <v>31</v>
      </c>
      <c r="E216" s="20">
        <v>111058</v>
      </c>
      <c r="F216" s="20">
        <v>111058</v>
      </c>
      <c r="H216" s="58">
        <f t="shared" si="9"/>
        <v>0</v>
      </c>
      <c r="I216" s="60">
        <v>111058</v>
      </c>
      <c r="L216">
        <v>111058</v>
      </c>
    </row>
    <row r="217" spans="1:12" ht="16.5" x14ac:dyDescent="0.25">
      <c r="A217" s="19" t="str">
        <f t="shared" si="8"/>
        <v/>
      </c>
      <c r="B217" s="19"/>
      <c r="C217" s="19"/>
      <c r="D217" s="19"/>
      <c r="E217" s="20"/>
      <c r="F217" s="20"/>
      <c r="H217" s="58">
        <f t="shared" si="9"/>
        <v>0</v>
      </c>
      <c r="I217" s="60" t="e">
        <v>#VALUE!</v>
      </c>
      <c r="L217" t="e">
        <v>#VALUE!</v>
      </c>
    </row>
    <row r="218" spans="1:12" ht="16.5" x14ac:dyDescent="0.25">
      <c r="A218" s="19" t="str">
        <f t="shared" si="8"/>
        <v>KMARKETCGM300</v>
      </c>
      <c r="B218" s="19" t="s">
        <v>589</v>
      </c>
      <c r="C218" s="19" t="s">
        <v>27</v>
      </c>
      <c r="D218" s="19" t="s">
        <v>28</v>
      </c>
      <c r="E218" s="20">
        <v>73431</v>
      </c>
      <c r="F218" s="20">
        <v>69759</v>
      </c>
      <c r="H218" s="58">
        <f t="shared" si="9"/>
        <v>-3672</v>
      </c>
      <c r="I218" s="60">
        <v>73431</v>
      </c>
      <c r="L218">
        <v>69759</v>
      </c>
    </row>
    <row r="219" spans="1:12" ht="16.5" x14ac:dyDescent="0.25">
      <c r="A219" s="19" t="str">
        <f t="shared" si="8"/>
        <v>KMARKETCN300</v>
      </c>
      <c r="B219" s="19" t="s">
        <v>589</v>
      </c>
      <c r="C219" s="19" t="s">
        <v>41</v>
      </c>
      <c r="D219" s="19" t="s">
        <v>42</v>
      </c>
      <c r="E219" s="20">
        <v>70950</v>
      </c>
      <c r="F219" s="20">
        <v>67403</v>
      </c>
      <c r="H219" s="58">
        <f t="shared" si="9"/>
        <v>-3547</v>
      </c>
      <c r="I219" s="60">
        <v>70950</v>
      </c>
      <c r="L219">
        <v>67403</v>
      </c>
    </row>
    <row r="220" spans="1:12" ht="16.5" x14ac:dyDescent="0.25">
      <c r="A220" s="19" t="str">
        <f t="shared" si="8"/>
        <v>KMARKETGL250</v>
      </c>
      <c r="B220" s="19" t="s">
        <v>589</v>
      </c>
      <c r="C220" s="19" t="s">
        <v>47</v>
      </c>
      <c r="D220" s="19" t="s">
        <v>48</v>
      </c>
      <c r="E220" s="20">
        <v>56430</v>
      </c>
      <c r="F220" s="20">
        <v>49500</v>
      </c>
      <c r="H220" s="58">
        <f t="shared" si="9"/>
        <v>-6930</v>
      </c>
      <c r="I220" s="60">
        <v>56430</v>
      </c>
      <c r="L220">
        <v>49500</v>
      </c>
    </row>
    <row r="221" spans="1:12" ht="16.5" x14ac:dyDescent="0.25">
      <c r="A221" s="19" t="str">
        <f t="shared" si="8"/>
        <v>KMARKETGL500KT</v>
      </c>
      <c r="B221" s="19" t="s">
        <v>589</v>
      </c>
      <c r="C221" s="19" t="s">
        <v>549</v>
      </c>
      <c r="D221" s="19" t="s">
        <v>550</v>
      </c>
      <c r="E221" s="20">
        <v>89312</v>
      </c>
      <c r="F221" s="20">
        <v>89312</v>
      </c>
      <c r="H221" s="58">
        <f t="shared" si="9"/>
        <v>0</v>
      </c>
      <c r="I221" s="60">
        <v>89312</v>
      </c>
      <c r="L221">
        <v>89312</v>
      </c>
    </row>
    <row r="222" spans="1:12" ht="16.5" x14ac:dyDescent="0.25">
      <c r="A222" s="19" t="str">
        <f t="shared" si="8"/>
        <v>KMARKETGM500</v>
      </c>
      <c r="B222" s="19" t="s">
        <v>589</v>
      </c>
      <c r="C222" s="19" t="s">
        <v>30</v>
      </c>
      <c r="D222" s="19" t="s">
        <v>31</v>
      </c>
      <c r="E222" s="20">
        <v>111058</v>
      </c>
      <c r="F222" s="20">
        <v>105505</v>
      </c>
      <c r="H222" s="58">
        <f t="shared" si="9"/>
        <v>-5553</v>
      </c>
      <c r="I222" s="60">
        <v>111058</v>
      </c>
      <c r="L222">
        <v>105505</v>
      </c>
    </row>
    <row r="223" spans="1:12" ht="16.5" x14ac:dyDescent="0.25">
      <c r="A223" s="19" t="str">
        <f t="shared" si="8"/>
        <v>KMARKETGSG250</v>
      </c>
      <c r="B223" s="19" t="s">
        <v>589</v>
      </c>
      <c r="C223" s="19" t="s">
        <v>49</v>
      </c>
      <c r="D223" s="19" t="s">
        <v>50</v>
      </c>
      <c r="E223" s="20">
        <v>57998</v>
      </c>
      <c r="F223" s="20">
        <v>50400</v>
      </c>
      <c r="H223" s="58">
        <f t="shared" si="9"/>
        <v>-7598</v>
      </c>
      <c r="I223" s="60">
        <v>57998</v>
      </c>
      <c r="L223">
        <v>50400</v>
      </c>
    </row>
    <row r="224" spans="1:12" ht="16.5" x14ac:dyDescent="0.25">
      <c r="A224" s="19" t="str">
        <f t="shared" si="8"/>
        <v>KMARKETTH200</v>
      </c>
      <c r="B224" s="19" t="s">
        <v>589</v>
      </c>
      <c r="C224" s="19" t="s">
        <v>35</v>
      </c>
      <c r="D224" s="19" t="s">
        <v>36</v>
      </c>
      <c r="E224" s="20">
        <v>55595</v>
      </c>
      <c r="F224" s="20">
        <v>52816</v>
      </c>
      <c r="H224" s="58">
        <f t="shared" si="9"/>
        <v>-2779</v>
      </c>
      <c r="I224" s="60">
        <v>55595</v>
      </c>
      <c r="L224">
        <v>52816</v>
      </c>
    </row>
    <row r="225" spans="1:12" ht="16.5" x14ac:dyDescent="0.25">
      <c r="A225" s="19" t="str">
        <f t="shared" si="8"/>
        <v/>
      </c>
      <c r="B225" s="19"/>
      <c r="C225" s="19"/>
      <c r="D225" s="19"/>
      <c r="E225" s="20"/>
      <c r="F225" s="20"/>
      <c r="H225" s="58">
        <f t="shared" si="9"/>
        <v>0</v>
      </c>
      <c r="I225" s="60" t="e">
        <v>#VALUE!</v>
      </c>
      <c r="L225" t="e">
        <v>#VALUE!</v>
      </c>
    </row>
    <row r="226" spans="1:12" ht="16.5" x14ac:dyDescent="0.25">
      <c r="A226" s="19" t="str">
        <f t="shared" si="8"/>
        <v>LOCALMARTCGM300</v>
      </c>
      <c r="B226" s="19" t="s">
        <v>591</v>
      </c>
      <c r="C226" s="19" t="s">
        <v>27</v>
      </c>
      <c r="D226" s="19" t="s">
        <v>28</v>
      </c>
      <c r="E226" s="20">
        <v>73431</v>
      </c>
      <c r="F226" s="20">
        <v>73431</v>
      </c>
      <c r="H226" s="58">
        <f t="shared" si="9"/>
        <v>0</v>
      </c>
      <c r="I226" s="60">
        <v>73431</v>
      </c>
      <c r="L226">
        <v>73431</v>
      </c>
    </row>
    <row r="227" spans="1:12" ht="16.5" x14ac:dyDescent="0.25">
      <c r="A227" s="19" t="str">
        <f t="shared" ref="A227:A293" si="10">B227&amp;C227</f>
        <v>LOCALMARTCN300</v>
      </c>
      <c r="B227" s="19" t="s">
        <v>591</v>
      </c>
      <c r="C227" s="19" t="s">
        <v>41</v>
      </c>
      <c r="D227" s="19" t="s">
        <v>42</v>
      </c>
      <c r="E227" s="20">
        <v>70950</v>
      </c>
      <c r="F227" s="20">
        <v>70950</v>
      </c>
      <c r="H227" s="58">
        <f t="shared" si="9"/>
        <v>0</v>
      </c>
      <c r="I227" s="60">
        <v>70950</v>
      </c>
      <c r="L227">
        <v>70950</v>
      </c>
    </row>
    <row r="228" spans="1:12" ht="16.5" x14ac:dyDescent="0.25">
      <c r="A228" s="19" t="str">
        <f t="shared" si="10"/>
        <v>LOCALMARTGM500</v>
      </c>
      <c r="B228" s="19" t="s">
        <v>591</v>
      </c>
      <c r="C228" s="19" t="s">
        <v>30</v>
      </c>
      <c r="D228" s="19" t="s">
        <v>31</v>
      </c>
      <c r="E228" s="20">
        <v>111058</v>
      </c>
      <c r="F228" s="20">
        <v>111058</v>
      </c>
      <c r="H228" s="58">
        <f t="shared" si="9"/>
        <v>0</v>
      </c>
      <c r="I228" s="60">
        <v>111058</v>
      </c>
      <c r="L228">
        <v>111058</v>
      </c>
    </row>
    <row r="229" spans="1:12" ht="16.5" x14ac:dyDescent="0.25">
      <c r="A229" s="19" t="str">
        <f t="shared" si="10"/>
        <v>LOCALMARTGTLX250G</v>
      </c>
      <c r="B229" s="19" t="s">
        <v>591</v>
      </c>
      <c r="C229" s="19" t="s">
        <v>32</v>
      </c>
      <c r="D229" s="19" t="s">
        <v>33</v>
      </c>
      <c r="E229" s="20">
        <v>50183</v>
      </c>
      <c r="F229" s="20">
        <v>50182</v>
      </c>
      <c r="H229" s="58">
        <f t="shared" si="9"/>
        <v>-1</v>
      </c>
      <c r="I229" s="60">
        <v>50183</v>
      </c>
      <c r="L229">
        <v>50182</v>
      </c>
    </row>
    <row r="230" spans="1:12" ht="16.5" x14ac:dyDescent="0.25">
      <c r="A230" s="19" t="str">
        <f t="shared" si="10"/>
        <v>LOCALMARTGXD500</v>
      </c>
      <c r="B230" s="19" t="s">
        <v>591</v>
      </c>
      <c r="C230" s="19" t="s">
        <v>55</v>
      </c>
      <c r="D230" s="19" t="s">
        <v>56</v>
      </c>
      <c r="E230" s="20">
        <v>111606</v>
      </c>
      <c r="F230" s="20">
        <v>111606</v>
      </c>
      <c r="H230" s="58">
        <f t="shared" si="9"/>
        <v>0</v>
      </c>
      <c r="I230" s="60">
        <v>111606</v>
      </c>
      <c r="L230">
        <v>111606</v>
      </c>
    </row>
    <row r="231" spans="1:12" ht="16.5" x14ac:dyDescent="0.25">
      <c r="A231" s="19" t="str">
        <f t="shared" si="10"/>
        <v/>
      </c>
      <c r="B231" s="19"/>
      <c r="C231" s="19"/>
      <c r="D231" s="19"/>
      <c r="E231" s="20"/>
      <c r="F231" s="20"/>
      <c r="H231" s="58">
        <f t="shared" si="9"/>
        <v>0</v>
      </c>
      <c r="I231" s="60" t="e">
        <v>#VALUE!</v>
      </c>
      <c r="L231" t="e">
        <v>#VALUE!</v>
      </c>
    </row>
    <row r="232" spans="1:12" ht="16.5" x14ac:dyDescent="0.25">
      <c r="A232" s="19" t="str">
        <f t="shared" si="10"/>
        <v>LOTTECGM500</v>
      </c>
      <c r="B232" s="19" t="s">
        <v>593</v>
      </c>
      <c r="C232" s="19" t="s">
        <v>547</v>
      </c>
      <c r="D232" s="19" t="s">
        <v>548</v>
      </c>
      <c r="E232" s="20">
        <v>119066</v>
      </c>
      <c r="F232" s="20">
        <v>119066</v>
      </c>
      <c r="H232" s="58">
        <f t="shared" si="9"/>
        <v>0</v>
      </c>
      <c r="I232" s="60">
        <v>119066</v>
      </c>
      <c r="L232">
        <v>119066</v>
      </c>
    </row>
    <row r="233" spans="1:12" ht="16.5" x14ac:dyDescent="0.25">
      <c r="A233" s="19" t="str">
        <f t="shared" si="10"/>
        <v>LOTTEGM500</v>
      </c>
      <c r="B233" s="19" t="s">
        <v>593</v>
      </c>
      <c r="C233" s="19" t="s">
        <v>30</v>
      </c>
      <c r="D233" s="19" t="s">
        <v>31</v>
      </c>
      <c r="E233" s="20">
        <v>111058</v>
      </c>
      <c r="F233" s="20">
        <v>111058</v>
      </c>
      <c r="H233" s="58">
        <f t="shared" si="9"/>
        <v>0</v>
      </c>
      <c r="I233" s="60">
        <v>111058</v>
      </c>
      <c r="L233">
        <v>111058</v>
      </c>
    </row>
    <row r="234" spans="1:12" ht="16.5" x14ac:dyDescent="0.25">
      <c r="A234" s="19" t="str">
        <f t="shared" si="10"/>
        <v>LOTTETH400</v>
      </c>
      <c r="B234" s="19" t="s">
        <v>593</v>
      </c>
      <c r="C234" s="19" t="s">
        <v>553</v>
      </c>
      <c r="D234" s="19" t="s">
        <v>554</v>
      </c>
      <c r="E234" s="20">
        <v>107205</v>
      </c>
      <c r="F234" s="20">
        <v>107205</v>
      </c>
      <c r="H234" s="58">
        <f t="shared" si="9"/>
        <v>0</v>
      </c>
      <c r="I234" s="60">
        <v>107205</v>
      </c>
      <c r="L234">
        <v>107205</v>
      </c>
    </row>
    <row r="235" spans="1:12" ht="16.5" x14ac:dyDescent="0.25">
      <c r="A235" s="19" t="str">
        <f t="shared" si="10"/>
        <v/>
      </c>
      <c r="B235" s="19"/>
      <c r="C235" s="19"/>
      <c r="D235" s="19"/>
      <c r="E235" s="20"/>
      <c r="F235" s="20"/>
      <c r="H235" s="58">
        <f t="shared" si="9"/>
        <v>0</v>
      </c>
      <c r="I235" s="60" t="e">
        <v>#VALUE!</v>
      </c>
      <c r="L235" t="e">
        <v>#VALUE!</v>
      </c>
    </row>
    <row r="236" spans="1:12" ht="16.5" x14ac:dyDescent="0.25">
      <c r="A236" s="19" t="str">
        <f t="shared" si="10"/>
        <v>MDBDCGM300</v>
      </c>
      <c r="B236" s="19" t="s">
        <v>8367</v>
      </c>
      <c r="C236" s="19" t="s">
        <v>27</v>
      </c>
      <c r="D236" s="19" t="s">
        <v>28</v>
      </c>
      <c r="E236" s="20">
        <v>73431</v>
      </c>
      <c r="F236" s="20">
        <v>73431</v>
      </c>
      <c r="H236" s="58">
        <f t="shared" si="9"/>
        <v>0</v>
      </c>
      <c r="I236" s="60">
        <v>73431</v>
      </c>
      <c r="L236">
        <v>73431</v>
      </c>
    </row>
    <row r="237" spans="1:12" ht="16.5" x14ac:dyDescent="0.25">
      <c r="A237" s="19" t="str">
        <f t="shared" si="10"/>
        <v>MDBDTH200</v>
      </c>
      <c r="B237" s="19" t="s">
        <v>8367</v>
      </c>
      <c r="C237" s="19" t="s">
        <v>35</v>
      </c>
      <c r="D237" s="19" t="s">
        <v>36</v>
      </c>
      <c r="E237" s="20">
        <v>55595</v>
      </c>
      <c r="F237" s="20">
        <v>55595</v>
      </c>
      <c r="H237" s="58">
        <f t="shared" si="9"/>
        <v>0</v>
      </c>
      <c r="I237" s="60">
        <v>55595</v>
      </c>
      <c r="L237">
        <v>55595</v>
      </c>
    </row>
    <row r="238" spans="1:12" ht="16.5" x14ac:dyDescent="0.25">
      <c r="A238" s="19" t="str">
        <f t="shared" si="10"/>
        <v/>
      </c>
      <c r="B238" s="19"/>
      <c r="C238" s="19"/>
      <c r="D238" s="19"/>
      <c r="E238" s="20"/>
      <c r="F238" s="20"/>
      <c r="H238" s="58">
        <f t="shared" si="9"/>
        <v>0</v>
      </c>
      <c r="I238" s="60" t="e">
        <v>#VALUE!</v>
      </c>
      <c r="L238" t="e">
        <v>#VALUE!</v>
      </c>
    </row>
    <row r="239" spans="1:12" ht="16.5" x14ac:dyDescent="0.25">
      <c r="A239" s="57" t="str">
        <f t="shared" si="10"/>
        <v>MEGACGM300</v>
      </c>
      <c r="B239" s="57" t="s">
        <v>594</v>
      </c>
      <c r="C239" s="57" t="s">
        <v>27</v>
      </c>
      <c r="D239" s="57" t="s">
        <v>28</v>
      </c>
      <c r="E239" s="21">
        <v>73431</v>
      </c>
      <c r="F239" s="21">
        <v>73431</v>
      </c>
      <c r="H239" s="58">
        <f t="shared" si="9"/>
        <v>0</v>
      </c>
      <c r="I239" s="60">
        <v>73431</v>
      </c>
      <c r="L239">
        <v>73431</v>
      </c>
    </row>
    <row r="240" spans="1:12" ht="16.5" x14ac:dyDescent="0.25">
      <c r="A240" s="57" t="str">
        <f t="shared" si="10"/>
        <v>MEGACGM500</v>
      </c>
      <c r="B240" s="57" t="s">
        <v>594</v>
      </c>
      <c r="C240" s="57" t="s">
        <v>547</v>
      </c>
      <c r="D240" s="57" t="s">
        <v>548</v>
      </c>
      <c r="E240" s="21">
        <v>119066</v>
      </c>
      <c r="F240" s="21">
        <v>119066</v>
      </c>
      <c r="H240" s="58">
        <f t="shared" si="9"/>
        <v>0</v>
      </c>
      <c r="I240" s="60">
        <v>119066</v>
      </c>
      <c r="L240">
        <v>119066</v>
      </c>
    </row>
    <row r="241" spans="1:12" ht="16.5" x14ac:dyDescent="0.25">
      <c r="A241" s="57" t="str">
        <f t="shared" si="10"/>
        <v>MEGAGM500</v>
      </c>
      <c r="B241" s="57" t="s">
        <v>594</v>
      </c>
      <c r="C241" s="57" t="s">
        <v>30</v>
      </c>
      <c r="D241" s="57" t="s">
        <v>31</v>
      </c>
      <c r="E241" s="21">
        <v>111058</v>
      </c>
      <c r="F241" s="21">
        <v>111058</v>
      </c>
      <c r="H241" s="58">
        <f t="shared" si="9"/>
        <v>0</v>
      </c>
      <c r="I241" s="60">
        <v>111058</v>
      </c>
      <c r="L241">
        <v>111058</v>
      </c>
    </row>
    <row r="242" spans="1:12" ht="16.5" x14ac:dyDescent="0.25">
      <c r="A242" s="57" t="str">
        <f t="shared" si="10"/>
        <v>MEGAGTLX250G</v>
      </c>
      <c r="B242" s="57" t="s">
        <v>594</v>
      </c>
      <c r="C242" s="57" t="s">
        <v>32</v>
      </c>
      <c r="D242" s="57" t="s">
        <v>33</v>
      </c>
      <c r="E242" s="21">
        <v>50183</v>
      </c>
      <c r="F242" s="21">
        <v>50183</v>
      </c>
      <c r="H242" s="58">
        <f t="shared" si="9"/>
        <v>0</v>
      </c>
      <c r="I242" s="60">
        <v>50183</v>
      </c>
      <c r="L242">
        <v>50183</v>
      </c>
    </row>
    <row r="243" spans="1:12" ht="16.5" x14ac:dyDescent="0.25">
      <c r="A243" s="57" t="str">
        <f t="shared" si="10"/>
        <v>MEGAGXD500</v>
      </c>
      <c r="B243" s="57" t="s">
        <v>594</v>
      </c>
      <c r="C243" s="57" t="s">
        <v>55</v>
      </c>
      <c r="D243" s="57" t="s">
        <v>56</v>
      </c>
      <c r="E243" s="21">
        <v>111606</v>
      </c>
      <c r="F243" s="21">
        <v>111606</v>
      </c>
      <c r="H243" s="58">
        <f t="shared" si="9"/>
        <v>0</v>
      </c>
      <c r="I243" s="60">
        <v>111606</v>
      </c>
      <c r="L243">
        <v>111606</v>
      </c>
    </row>
    <row r="244" spans="1:12" ht="16.5" x14ac:dyDescent="0.25">
      <c r="A244" s="57" t="str">
        <f t="shared" si="10"/>
        <v>MEGAMNH250</v>
      </c>
      <c r="B244" s="57" t="s">
        <v>594</v>
      </c>
      <c r="C244" s="57" t="s">
        <v>51</v>
      </c>
      <c r="D244" s="57" t="s">
        <v>52</v>
      </c>
      <c r="E244" s="21">
        <v>46000</v>
      </c>
      <c r="F244" s="21">
        <v>46000</v>
      </c>
      <c r="H244" s="58">
        <f t="shared" si="9"/>
        <v>0</v>
      </c>
      <c r="I244" s="60">
        <v>46000</v>
      </c>
      <c r="L244">
        <v>46000</v>
      </c>
    </row>
    <row r="245" spans="1:12" ht="16.5" x14ac:dyDescent="0.25">
      <c r="A245" s="57" t="str">
        <f t="shared" si="10"/>
        <v>MEGAMNH500</v>
      </c>
      <c r="B245" s="57" t="s">
        <v>594</v>
      </c>
      <c r="C245" s="57" t="s">
        <v>595</v>
      </c>
      <c r="D245" s="57" t="s">
        <v>596</v>
      </c>
      <c r="E245" s="21">
        <v>92000</v>
      </c>
      <c r="F245" s="21">
        <v>78200</v>
      </c>
      <c r="H245" s="58">
        <f t="shared" si="9"/>
        <v>-13800</v>
      </c>
      <c r="I245" s="60">
        <v>92000</v>
      </c>
      <c r="L245">
        <v>78200</v>
      </c>
    </row>
    <row r="246" spans="1:12" ht="16.5" x14ac:dyDescent="0.25">
      <c r="A246" s="57" t="str">
        <f t="shared" si="10"/>
        <v>MEGATH200</v>
      </c>
      <c r="B246" s="57" t="s">
        <v>594</v>
      </c>
      <c r="C246" s="57" t="s">
        <v>35</v>
      </c>
      <c r="D246" s="57" t="s">
        <v>36</v>
      </c>
      <c r="E246" s="21">
        <v>55595</v>
      </c>
      <c r="F246" s="21">
        <v>55595</v>
      </c>
      <c r="H246" s="58">
        <f t="shared" si="9"/>
        <v>0</v>
      </c>
      <c r="I246" s="60">
        <v>55595</v>
      </c>
      <c r="L246">
        <v>55595</v>
      </c>
    </row>
    <row r="247" spans="1:12" ht="16.5" x14ac:dyDescent="0.25">
      <c r="A247" s="57" t="str">
        <f t="shared" si="10"/>
        <v>MEGATH400</v>
      </c>
      <c r="B247" s="57" t="s">
        <v>594</v>
      </c>
      <c r="C247" s="57" t="s">
        <v>553</v>
      </c>
      <c r="D247" s="57" t="s">
        <v>554</v>
      </c>
      <c r="E247" s="21">
        <v>107205</v>
      </c>
      <c r="F247" s="21">
        <v>107205</v>
      </c>
      <c r="H247" s="58">
        <f t="shared" si="9"/>
        <v>0</v>
      </c>
      <c r="I247" s="60">
        <v>107205</v>
      </c>
      <c r="L247">
        <v>107205</v>
      </c>
    </row>
    <row r="248" spans="1:12" ht="16.5" x14ac:dyDescent="0.25">
      <c r="A248" s="57" t="str">
        <f t="shared" ref="A248" si="11">B248&amp;C248</f>
        <v>MEGATHST500</v>
      </c>
      <c r="B248" s="57" t="s">
        <v>594</v>
      </c>
      <c r="C248" s="57" t="s">
        <v>1784</v>
      </c>
      <c r="D248" s="57" t="s">
        <v>1785</v>
      </c>
      <c r="E248" s="21">
        <v>72500</v>
      </c>
      <c r="F248" s="21">
        <v>72500</v>
      </c>
      <c r="H248" s="58">
        <f t="shared" si="9"/>
        <v>0</v>
      </c>
      <c r="I248" s="60">
        <v>72500</v>
      </c>
      <c r="L248">
        <v>72500</v>
      </c>
    </row>
    <row r="249" spans="1:12" ht="16.5" x14ac:dyDescent="0.25">
      <c r="A249" s="57" t="str">
        <f t="shared" ref="A249" si="12">B249&amp;C249</f>
        <v>MEGACGST500</v>
      </c>
      <c r="B249" s="57" t="s">
        <v>594</v>
      </c>
      <c r="C249" s="57" t="s">
        <v>1724</v>
      </c>
      <c r="D249" s="57" t="s">
        <v>1725</v>
      </c>
      <c r="E249" s="21">
        <v>70000</v>
      </c>
      <c r="F249" s="21">
        <v>70000</v>
      </c>
      <c r="H249" s="58">
        <f t="shared" si="9"/>
        <v>0</v>
      </c>
      <c r="I249" s="60">
        <v>70000</v>
      </c>
      <c r="L249">
        <v>70000</v>
      </c>
    </row>
    <row r="250" spans="1:12" ht="16.5" x14ac:dyDescent="0.25">
      <c r="A250" s="57" t="str">
        <f t="shared" ref="A250" si="13">B250&amp;C250</f>
        <v>MEGACGST500</v>
      </c>
      <c r="B250" s="57" t="s">
        <v>594</v>
      </c>
      <c r="C250" s="57" t="s">
        <v>1724</v>
      </c>
      <c r="D250" s="57" t="s">
        <v>1725</v>
      </c>
      <c r="E250" s="21">
        <v>70000</v>
      </c>
      <c r="F250" s="21">
        <v>70000</v>
      </c>
      <c r="H250" s="58">
        <f t="shared" si="9"/>
        <v>0</v>
      </c>
      <c r="I250" s="60">
        <v>70000</v>
      </c>
      <c r="L250">
        <v>70000</v>
      </c>
    </row>
    <row r="251" spans="1:12" ht="16.5" x14ac:dyDescent="0.25">
      <c r="A251" s="19" t="str">
        <f t="shared" si="10"/>
        <v/>
      </c>
      <c r="B251" s="19"/>
      <c r="C251" s="19"/>
      <c r="D251" s="19"/>
      <c r="E251" s="20"/>
      <c r="F251" s="20"/>
      <c r="H251" s="58">
        <f t="shared" si="9"/>
        <v>0</v>
      </c>
      <c r="I251" s="60" t="e">
        <v>#VALUE!</v>
      </c>
      <c r="L251" t="e">
        <v>#VALUE!</v>
      </c>
    </row>
    <row r="252" spans="1:12" ht="16.5" x14ac:dyDescent="0.25">
      <c r="A252" s="19" t="str">
        <f t="shared" si="10"/>
        <v>MENASCC300</v>
      </c>
      <c r="B252" s="19" t="s">
        <v>8368</v>
      </c>
      <c r="C252" s="19" t="s">
        <v>39</v>
      </c>
      <c r="D252" s="19" t="s">
        <v>40</v>
      </c>
      <c r="E252" s="20">
        <v>74250</v>
      </c>
      <c r="F252" s="20">
        <v>74250</v>
      </c>
      <c r="H252" s="58">
        <f t="shared" si="9"/>
        <v>0</v>
      </c>
      <c r="I252" s="60">
        <v>74250</v>
      </c>
      <c r="L252">
        <v>74250</v>
      </c>
    </row>
    <row r="253" spans="1:12" ht="16.5" x14ac:dyDescent="0.25">
      <c r="A253" s="19" t="str">
        <f t="shared" si="10"/>
        <v>MENASCGM300</v>
      </c>
      <c r="B253" s="19" t="s">
        <v>8368</v>
      </c>
      <c r="C253" s="19" t="s">
        <v>27</v>
      </c>
      <c r="D253" s="19" t="s">
        <v>28</v>
      </c>
      <c r="E253" s="20">
        <v>73431</v>
      </c>
      <c r="F253" s="20">
        <v>73431</v>
      </c>
      <c r="H253" s="58">
        <f t="shared" si="9"/>
        <v>0</v>
      </c>
      <c r="I253" s="60">
        <v>73431</v>
      </c>
      <c r="L253">
        <v>73431</v>
      </c>
    </row>
    <row r="254" spans="1:12" ht="16.5" x14ac:dyDescent="0.25">
      <c r="A254" s="19" t="str">
        <f t="shared" si="10"/>
        <v>MENASCGM500</v>
      </c>
      <c r="B254" s="19" t="s">
        <v>8368</v>
      </c>
      <c r="C254" s="19" t="s">
        <v>547</v>
      </c>
      <c r="D254" s="19" t="s">
        <v>548</v>
      </c>
      <c r="E254" s="20">
        <v>119066</v>
      </c>
      <c r="F254" s="20">
        <v>119066</v>
      </c>
      <c r="H254" s="58">
        <f t="shared" si="9"/>
        <v>0</v>
      </c>
      <c r="I254" s="60">
        <v>119066</v>
      </c>
      <c r="L254">
        <v>119066</v>
      </c>
    </row>
    <row r="255" spans="1:12" ht="16.5" x14ac:dyDescent="0.25">
      <c r="A255" s="19" t="str">
        <f t="shared" si="10"/>
        <v>MENASCN300</v>
      </c>
      <c r="B255" s="19" t="s">
        <v>8368</v>
      </c>
      <c r="C255" s="19" t="s">
        <v>41</v>
      </c>
      <c r="D255" s="19" t="s">
        <v>42</v>
      </c>
      <c r="E255" s="20">
        <v>70950</v>
      </c>
      <c r="F255" s="20">
        <v>70950</v>
      </c>
      <c r="H255" s="58">
        <f t="shared" si="9"/>
        <v>0</v>
      </c>
      <c r="I255" s="60">
        <v>70950</v>
      </c>
      <c r="L255">
        <v>70950</v>
      </c>
    </row>
    <row r="256" spans="1:12" ht="16.5" x14ac:dyDescent="0.25">
      <c r="A256" s="19" t="str">
        <f t="shared" si="10"/>
        <v>MENASGL250</v>
      </c>
      <c r="B256" s="19" t="s">
        <v>8368</v>
      </c>
      <c r="C256" s="19" t="s">
        <v>47</v>
      </c>
      <c r="D256" s="19" t="s">
        <v>48</v>
      </c>
      <c r="E256" s="20">
        <v>49500</v>
      </c>
      <c r="F256" s="20">
        <v>49500</v>
      </c>
      <c r="H256" s="58">
        <f t="shared" si="9"/>
        <v>0</v>
      </c>
      <c r="I256" s="60">
        <v>49500</v>
      </c>
      <c r="L256">
        <v>49500</v>
      </c>
    </row>
    <row r="257" spans="1:12" ht="16.5" x14ac:dyDescent="0.25">
      <c r="A257" s="19" t="str">
        <f t="shared" si="10"/>
        <v>MENASGSG250</v>
      </c>
      <c r="B257" s="19" t="s">
        <v>8368</v>
      </c>
      <c r="C257" s="19" t="s">
        <v>49</v>
      </c>
      <c r="D257" s="19" t="s">
        <v>50</v>
      </c>
      <c r="E257" s="20">
        <v>50400</v>
      </c>
      <c r="F257" s="20">
        <v>50400</v>
      </c>
      <c r="H257" s="58">
        <f t="shared" si="9"/>
        <v>0</v>
      </c>
      <c r="I257" s="60">
        <v>50400</v>
      </c>
      <c r="L257">
        <v>50400</v>
      </c>
    </row>
    <row r="258" spans="1:12" ht="16.5" x14ac:dyDescent="0.25">
      <c r="A258" s="19" t="str">
        <f t="shared" si="10"/>
        <v>MENASGTLX250G</v>
      </c>
      <c r="B258" s="19" t="s">
        <v>8368</v>
      </c>
      <c r="C258" s="19" t="s">
        <v>32</v>
      </c>
      <c r="D258" s="19" t="s">
        <v>33</v>
      </c>
      <c r="E258" s="20">
        <v>50183</v>
      </c>
      <c r="F258" s="20">
        <v>50183</v>
      </c>
      <c r="H258" s="58">
        <f t="shared" si="9"/>
        <v>0</v>
      </c>
      <c r="I258" s="60">
        <v>50183</v>
      </c>
      <c r="L258">
        <v>50183</v>
      </c>
    </row>
    <row r="259" spans="1:12" ht="16.5" x14ac:dyDescent="0.25">
      <c r="A259" s="19" t="str">
        <f t="shared" si="10"/>
        <v>MENASTH200</v>
      </c>
      <c r="B259" s="19" t="s">
        <v>8368</v>
      </c>
      <c r="C259" s="19" t="s">
        <v>35</v>
      </c>
      <c r="D259" s="19" t="s">
        <v>36</v>
      </c>
      <c r="E259" s="20">
        <v>55595</v>
      </c>
      <c r="F259" s="20">
        <v>55595</v>
      </c>
      <c r="H259" s="58">
        <f t="shared" si="9"/>
        <v>0</v>
      </c>
      <c r="I259" s="60">
        <v>55595</v>
      </c>
      <c r="L259">
        <v>55595</v>
      </c>
    </row>
    <row r="260" spans="1:12" ht="16.5" x14ac:dyDescent="0.25">
      <c r="A260" s="19" t="str">
        <f t="shared" si="10"/>
        <v>MENASTH400</v>
      </c>
      <c r="B260" s="19" t="s">
        <v>8368</v>
      </c>
      <c r="C260" s="19" t="s">
        <v>553</v>
      </c>
      <c r="D260" s="19" t="s">
        <v>554</v>
      </c>
      <c r="E260" s="20">
        <v>107205</v>
      </c>
      <c r="F260" s="20">
        <v>107205</v>
      </c>
      <c r="H260" s="58">
        <f t="shared" si="9"/>
        <v>0</v>
      </c>
      <c r="I260" s="60">
        <v>107205</v>
      </c>
      <c r="L260">
        <v>107205</v>
      </c>
    </row>
    <row r="261" spans="1:12" ht="16.5" x14ac:dyDescent="0.25">
      <c r="A261" s="19" t="str">
        <f t="shared" si="10"/>
        <v/>
      </c>
      <c r="B261" s="19"/>
      <c r="C261" s="19"/>
      <c r="D261" s="19"/>
      <c r="E261" s="20"/>
      <c r="F261" s="20"/>
      <c r="H261" s="58">
        <f t="shared" si="9"/>
        <v>0</v>
      </c>
      <c r="I261" s="60" t="e">
        <v>#VALUE!</v>
      </c>
      <c r="L261" t="e">
        <v>#VALUE!</v>
      </c>
    </row>
    <row r="262" spans="1:12" ht="16.5" x14ac:dyDescent="0.25">
      <c r="A262" s="19" t="str">
        <f t="shared" si="10"/>
        <v>MINHCAUCGM300</v>
      </c>
      <c r="B262" s="19" t="s">
        <v>597</v>
      </c>
      <c r="C262" s="19" t="s">
        <v>27</v>
      </c>
      <c r="D262" s="19" t="s">
        <v>28</v>
      </c>
      <c r="E262" s="20">
        <v>73431</v>
      </c>
      <c r="F262" s="20">
        <v>66088</v>
      </c>
      <c r="H262" s="58">
        <f t="shared" si="9"/>
        <v>-7343</v>
      </c>
      <c r="I262" s="60">
        <v>73431</v>
      </c>
      <c r="L262">
        <v>66088</v>
      </c>
    </row>
    <row r="263" spans="1:12" ht="16.5" x14ac:dyDescent="0.25">
      <c r="A263" s="19" t="str">
        <f t="shared" si="10"/>
        <v>MINHCAUCGM500</v>
      </c>
      <c r="B263" s="19" t="s">
        <v>597</v>
      </c>
      <c r="C263" s="19" t="s">
        <v>547</v>
      </c>
      <c r="D263" s="19" t="s">
        <v>548</v>
      </c>
      <c r="E263" s="20">
        <v>119066</v>
      </c>
      <c r="F263" s="20">
        <v>107159</v>
      </c>
      <c r="H263" s="58">
        <f t="shared" ref="H263:H326" si="14">F263-E263</f>
        <v>-11907</v>
      </c>
      <c r="I263" s="60">
        <v>119066</v>
      </c>
      <c r="L263">
        <v>107159</v>
      </c>
    </row>
    <row r="264" spans="1:12" ht="16.5" x14ac:dyDescent="0.25">
      <c r="A264" s="19" t="str">
        <f t="shared" si="10"/>
        <v>MINHCAUGM500</v>
      </c>
      <c r="B264" s="19" t="s">
        <v>597</v>
      </c>
      <c r="C264" s="19" t="s">
        <v>30</v>
      </c>
      <c r="D264" s="19" t="s">
        <v>31</v>
      </c>
      <c r="E264" s="20">
        <v>111058</v>
      </c>
      <c r="F264" s="20">
        <v>99952</v>
      </c>
      <c r="H264" s="58">
        <f t="shared" si="14"/>
        <v>-11106</v>
      </c>
      <c r="I264" s="60">
        <v>111058</v>
      </c>
      <c r="L264">
        <v>99952</v>
      </c>
    </row>
    <row r="265" spans="1:12" ht="16.5" x14ac:dyDescent="0.25">
      <c r="A265" s="19" t="str">
        <f t="shared" si="10"/>
        <v>MINHCAUTH200</v>
      </c>
      <c r="B265" s="19" t="s">
        <v>597</v>
      </c>
      <c r="C265" s="19" t="s">
        <v>35</v>
      </c>
      <c r="D265" s="19" t="s">
        <v>36</v>
      </c>
      <c r="E265" s="20">
        <v>55595</v>
      </c>
      <c r="F265" s="20">
        <v>50036</v>
      </c>
      <c r="H265" s="58">
        <f t="shared" si="14"/>
        <v>-5559</v>
      </c>
      <c r="I265" s="60">
        <v>55595</v>
      </c>
      <c r="L265">
        <v>50036</v>
      </c>
    </row>
    <row r="266" spans="1:12" ht="16.5" x14ac:dyDescent="0.25">
      <c r="A266" s="19" t="str">
        <f t="shared" si="10"/>
        <v/>
      </c>
      <c r="B266" s="19"/>
      <c r="C266" s="19"/>
      <c r="D266" s="19"/>
      <c r="E266" s="20"/>
      <c r="F266" s="20"/>
      <c r="H266" s="58">
        <f t="shared" si="14"/>
        <v>0</v>
      </c>
      <c r="I266" s="60" t="e">
        <v>#VALUE!</v>
      </c>
      <c r="L266" t="e">
        <v>#VALUE!</v>
      </c>
    </row>
    <row r="267" spans="1:12" ht="16.5" x14ac:dyDescent="0.25">
      <c r="A267" s="19" t="str">
        <f t="shared" si="10"/>
        <v>MINHPHUOCCGM500</v>
      </c>
      <c r="B267" s="19" t="s">
        <v>8369</v>
      </c>
      <c r="C267" s="19" t="s">
        <v>547</v>
      </c>
      <c r="D267" s="19" t="s">
        <v>548</v>
      </c>
      <c r="E267" s="20">
        <v>119066</v>
      </c>
      <c r="F267" s="20">
        <v>119066</v>
      </c>
      <c r="H267" s="58">
        <f t="shared" si="14"/>
        <v>0</v>
      </c>
      <c r="I267" s="60">
        <v>119066</v>
      </c>
      <c r="L267">
        <v>119066</v>
      </c>
    </row>
    <row r="268" spans="1:12" ht="16.5" x14ac:dyDescent="0.25">
      <c r="A268" s="19" t="str">
        <f t="shared" si="10"/>
        <v/>
      </c>
      <c r="B268" s="19"/>
      <c r="C268" s="19"/>
      <c r="D268" s="19"/>
      <c r="E268" s="20"/>
      <c r="F268" s="20"/>
      <c r="H268" s="58">
        <f t="shared" si="14"/>
        <v>0</v>
      </c>
      <c r="I268" s="60" t="e">
        <v>#VALUE!</v>
      </c>
      <c r="L268" t="e">
        <v>#VALUE!</v>
      </c>
    </row>
    <row r="269" spans="1:12" ht="16.5" x14ac:dyDescent="0.25">
      <c r="A269" s="19" t="str">
        <f t="shared" si="10"/>
        <v>NNKCC300</v>
      </c>
      <c r="B269" s="19" t="s">
        <v>8370</v>
      </c>
      <c r="C269" s="19" t="s">
        <v>39</v>
      </c>
      <c r="D269" s="19" t="s">
        <v>40</v>
      </c>
      <c r="E269" s="20">
        <v>74250</v>
      </c>
      <c r="F269" s="20">
        <v>74250</v>
      </c>
      <c r="H269" s="58">
        <f t="shared" si="14"/>
        <v>0</v>
      </c>
      <c r="I269" s="60">
        <v>74250</v>
      </c>
      <c r="L269">
        <v>74250</v>
      </c>
    </row>
    <row r="270" spans="1:12" ht="16.5" x14ac:dyDescent="0.25">
      <c r="A270" s="19" t="str">
        <f t="shared" si="10"/>
        <v>NNKCGM300</v>
      </c>
      <c r="B270" s="19" t="s">
        <v>8370</v>
      </c>
      <c r="C270" s="19" t="s">
        <v>27</v>
      </c>
      <c r="D270" s="19" t="s">
        <v>28</v>
      </c>
      <c r="E270" s="20">
        <v>73431</v>
      </c>
      <c r="F270" s="20">
        <v>73431</v>
      </c>
      <c r="H270" s="58">
        <f t="shared" si="14"/>
        <v>0</v>
      </c>
      <c r="I270" s="60">
        <v>73431</v>
      </c>
      <c r="L270">
        <v>73431</v>
      </c>
    </row>
    <row r="271" spans="1:12" ht="16.5" x14ac:dyDescent="0.25">
      <c r="A271" s="19" t="str">
        <f t="shared" si="10"/>
        <v>NNKCGST250</v>
      </c>
      <c r="B271" s="19" t="s">
        <v>8370</v>
      </c>
      <c r="C271" s="19" t="s">
        <v>603</v>
      </c>
      <c r="D271" s="19" t="s">
        <v>604</v>
      </c>
      <c r="E271" s="20">
        <v>37500</v>
      </c>
      <c r="F271" s="20">
        <v>37500</v>
      </c>
      <c r="H271" s="58">
        <f t="shared" si="14"/>
        <v>0</v>
      </c>
      <c r="I271" s="60">
        <v>37500</v>
      </c>
      <c r="L271">
        <v>37500</v>
      </c>
    </row>
    <row r="272" spans="1:12" ht="16.5" x14ac:dyDescent="0.25">
      <c r="A272" s="19" t="str">
        <f t="shared" si="10"/>
        <v>NNKCN300</v>
      </c>
      <c r="B272" s="19" t="s">
        <v>8370</v>
      </c>
      <c r="C272" s="19" t="s">
        <v>41</v>
      </c>
      <c r="D272" s="19" t="s">
        <v>42</v>
      </c>
      <c r="E272" s="20">
        <v>70950</v>
      </c>
      <c r="F272" s="20">
        <v>70950</v>
      </c>
      <c r="H272" s="58">
        <f t="shared" si="14"/>
        <v>0</v>
      </c>
      <c r="I272" s="60">
        <v>70950</v>
      </c>
      <c r="L272">
        <v>70950</v>
      </c>
    </row>
    <row r="273" spans="1:12" ht="16.5" x14ac:dyDescent="0.25">
      <c r="A273" s="19" t="str">
        <f t="shared" si="10"/>
        <v>NNKGM500</v>
      </c>
      <c r="B273" s="19" t="s">
        <v>8370</v>
      </c>
      <c r="C273" s="19" t="s">
        <v>30</v>
      </c>
      <c r="D273" s="19" t="s">
        <v>31</v>
      </c>
      <c r="E273" s="20">
        <v>111058</v>
      </c>
      <c r="F273" s="20">
        <v>111058</v>
      </c>
      <c r="H273" s="58">
        <f t="shared" si="14"/>
        <v>0</v>
      </c>
      <c r="I273" s="60">
        <v>111058</v>
      </c>
      <c r="L273">
        <v>111058</v>
      </c>
    </row>
    <row r="274" spans="1:12" ht="16.5" x14ac:dyDescent="0.25">
      <c r="A274" s="19" t="str">
        <f t="shared" si="10"/>
        <v>NNKGTLX250G</v>
      </c>
      <c r="B274" s="19" t="s">
        <v>8370</v>
      </c>
      <c r="C274" s="19" t="s">
        <v>32</v>
      </c>
      <c r="D274" s="19" t="s">
        <v>33</v>
      </c>
      <c r="E274" s="20">
        <v>50183</v>
      </c>
      <c r="F274" s="20">
        <v>50183</v>
      </c>
      <c r="H274" s="58">
        <f t="shared" si="14"/>
        <v>0</v>
      </c>
      <c r="I274" s="60">
        <v>50183</v>
      </c>
      <c r="L274">
        <v>50183</v>
      </c>
    </row>
    <row r="275" spans="1:12" ht="16.5" x14ac:dyDescent="0.25">
      <c r="A275" s="19" t="str">
        <f t="shared" si="10"/>
        <v>NNKGXD500</v>
      </c>
      <c r="B275" s="19" t="s">
        <v>8370</v>
      </c>
      <c r="C275" s="19" t="s">
        <v>55</v>
      </c>
      <c r="D275" s="19" t="s">
        <v>56</v>
      </c>
      <c r="E275" s="20">
        <v>111606</v>
      </c>
      <c r="F275" s="20">
        <v>111606</v>
      </c>
      <c r="H275" s="58">
        <f t="shared" si="14"/>
        <v>0</v>
      </c>
      <c r="I275" s="60">
        <v>111606</v>
      </c>
      <c r="L275">
        <v>111606</v>
      </c>
    </row>
    <row r="276" spans="1:12" ht="16.5" x14ac:dyDescent="0.25">
      <c r="A276" s="19" t="str">
        <f t="shared" si="10"/>
        <v>NNKTH200</v>
      </c>
      <c r="B276" s="19" t="s">
        <v>8370</v>
      </c>
      <c r="C276" s="19" t="s">
        <v>35</v>
      </c>
      <c r="D276" s="19" t="s">
        <v>36</v>
      </c>
      <c r="E276" s="20">
        <v>55595</v>
      </c>
      <c r="F276" s="20">
        <v>55595</v>
      </c>
      <c r="H276" s="58">
        <f t="shared" si="14"/>
        <v>0</v>
      </c>
      <c r="I276" s="60">
        <v>55595</v>
      </c>
      <c r="L276">
        <v>55595</v>
      </c>
    </row>
    <row r="277" spans="1:12" ht="16.5" x14ac:dyDescent="0.25">
      <c r="A277" s="19" t="str">
        <f t="shared" si="10"/>
        <v>NNKTHST250</v>
      </c>
      <c r="B277" s="19" t="s">
        <v>8370</v>
      </c>
      <c r="C277" s="19" t="s">
        <v>605</v>
      </c>
      <c r="D277" s="19" t="s">
        <v>606</v>
      </c>
      <c r="E277" s="20">
        <v>36111</v>
      </c>
      <c r="F277" s="20">
        <v>36111</v>
      </c>
      <c r="H277" s="58">
        <f t="shared" si="14"/>
        <v>0</v>
      </c>
      <c r="I277" s="60">
        <v>36111</v>
      </c>
      <c r="L277">
        <v>36111</v>
      </c>
    </row>
    <row r="278" spans="1:12" ht="16.5" x14ac:dyDescent="0.25">
      <c r="A278" s="19" t="str">
        <f t="shared" si="10"/>
        <v/>
      </c>
      <c r="B278" s="19"/>
      <c r="C278" s="19"/>
      <c r="D278" s="19"/>
      <c r="E278" s="20"/>
      <c r="F278" s="20"/>
      <c r="H278" s="58">
        <f t="shared" si="14"/>
        <v>0</v>
      </c>
      <c r="I278" s="60" t="e">
        <v>#VALUE!</v>
      </c>
      <c r="L278" t="e">
        <v>#VALUE!</v>
      </c>
    </row>
    <row r="279" spans="1:12" ht="16.5" x14ac:dyDescent="0.25">
      <c r="A279" s="19" t="str">
        <f t="shared" si="10"/>
        <v>NHATMINHCC300</v>
      </c>
      <c r="B279" s="19" t="s">
        <v>8371</v>
      </c>
      <c r="C279" s="19" t="s">
        <v>39</v>
      </c>
      <c r="D279" s="19" t="s">
        <v>40</v>
      </c>
      <c r="E279" s="20">
        <v>74250</v>
      </c>
      <c r="F279" s="20">
        <v>74250</v>
      </c>
      <c r="H279" s="58">
        <f t="shared" si="14"/>
        <v>0</v>
      </c>
      <c r="I279" s="60">
        <v>74250</v>
      </c>
      <c r="L279">
        <v>74250</v>
      </c>
    </row>
    <row r="280" spans="1:12" ht="16.5" x14ac:dyDescent="0.25">
      <c r="A280" s="19" t="str">
        <f t="shared" si="10"/>
        <v>NHATMINHCGM300</v>
      </c>
      <c r="B280" s="19" t="s">
        <v>8371</v>
      </c>
      <c r="C280" s="19" t="s">
        <v>27</v>
      </c>
      <c r="D280" s="19" t="s">
        <v>28</v>
      </c>
      <c r="E280" s="20">
        <v>73431</v>
      </c>
      <c r="F280" s="20">
        <v>73431</v>
      </c>
      <c r="H280" s="58">
        <f t="shared" si="14"/>
        <v>0</v>
      </c>
      <c r="I280" s="60">
        <v>73431</v>
      </c>
      <c r="L280">
        <v>73431</v>
      </c>
    </row>
    <row r="281" spans="1:12" ht="16.5" x14ac:dyDescent="0.25">
      <c r="A281" s="19" t="str">
        <f t="shared" si="10"/>
        <v>NHATMINHCGM500</v>
      </c>
      <c r="B281" s="19" t="s">
        <v>8371</v>
      </c>
      <c r="C281" s="19" t="s">
        <v>547</v>
      </c>
      <c r="D281" s="19" t="s">
        <v>548</v>
      </c>
      <c r="E281" s="20">
        <v>119066</v>
      </c>
      <c r="F281" s="20">
        <v>119066</v>
      </c>
      <c r="H281" s="58">
        <f t="shared" si="14"/>
        <v>0</v>
      </c>
      <c r="I281" s="60">
        <v>119066</v>
      </c>
      <c r="L281">
        <v>119066</v>
      </c>
    </row>
    <row r="282" spans="1:12" ht="16.5" x14ac:dyDescent="0.25">
      <c r="A282" s="19" t="str">
        <f t="shared" si="10"/>
        <v>NHATMINHCGST250</v>
      </c>
      <c r="B282" s="19" t="s">
        <v>8371</v>
      </c>
      <c r="C282" s="19" t="s">
        <v>603</v>
      </c>
      <c r="D282" s="19" t="s">
        <v>604</v>
      </c>
      <c r="E282" s="20">
        <v>37500</v>
      </c>
      <c r="F282" s="20">
        <v>33750</v>
      </c>
      <c r="H282" s="58">
        <f t="shared" si="14"/>
        <v>-3750</v>
      </c>
      <c r="I282" s="60">
        <v>37500</v>
      </c>
      <c r="L282">
        <v>33750</v>
      </c>
    </row>
    <row r="283" spans="1:12" ht="16.5" x14ac:dyDescent="0.25">
      <c r="A283" s="19" t="str">
        <f t="shared" si="10"/>
        <v>NHATMINHCN300</v>
      </c>
      <c r="B283" s="19" t="s">
        <v>8371</v>
      </c>
      <c r="C283" s="19" t="s">
        <v>41</v>
      </c>
      <c r="D283" s="19" t="s">
        <v>42</v>
      </c>
      <c r="E283" s="20">
        <v>70950</v>
      </c>
      <c r="F283" s="20">
        <v>70950</v>
      </c>
      <c r="H283" s="58">
        <f t="shared" si="14"/>
        <v>0</v>
      </c>
      <c r="I283" s="60">
        <v>70950</v>
      </c>
      <c r="L283">
        <v>70950</v>
      </c>
    </row>
    <row r="284" spans="1:12" ht="16.5" x14ac:dyDescent="0.25">
      <c r="A284" s="19" t="str">
        <f t="shared" si="10"/>
        <v>NHATMINHGL250</v>
      </c>
      <c r="B284" s="19" t="s">
        <v>8371</v>
      </c>
      <c r="C284" s="19" t="s">
        <v>47</v>
      </c>
      <c r="D284" s="19" t="s">
        <v>48</v>
      </c>
      <c r="E284" s="20">
        <v>59400</v>
      </c>
      <c r="F284" s="20">
        <v>49500</v>
      </c>
      <c r="H284" s="58">
        <f t="shared" si="14"/>
        <v>-9900</v>
      </c>
      <c r="I284" s="60">
        <v>59400</v>
      </c>
      <c r="L284">
        <v>49500</v>
      </c>
    </row>
    <row r="285" spans="1:12" ht="16.5" x14ac:dyDescent="0.25">
      <c r="A285" s="19" t="str">
        <f t="shared" si="10"/>
        <v>NHATMINHGM500</v>
      </c>
      <c r="B285" s="19" t="s">
        <v>8371</v>
      </c>
      <c r="C285" s="19" t="s">
        <v>30</v>
      </c>
      <c r="D285" s="19" t="s">
        <v>31</v>
      </c>
      <c r="E285" s="20">
        <v>111058</v>
      </c>
      <c r="F285" s="20">
        <v>111058</v>
      </c>
      <c r="H285" s="58">
        <f t="shared" si="14"/>
        <v>0</v>
      </c>
      <c r="I285" s="60">
        <v>111058</v>
      </c>
      <c r="L285">
        <v>111058</v>
      </c>
    </row>
    <row r="286" spans="1:12" ht="16.5" x14ac:dyDescent="0.25">
      <c r="A286" s="19" t="str">
        <f t="shared" si="10"/>
        <v>NHATMINHGSG250</v>
      </c>
      <c r="B286" s="19" t="s">
        <v>8371</v>
      </c>
      <c r="C286" s="19" t="s">
        <v>49</v>
      </c>
      <c r="D286" s="19" t="s">
        <v>50</v>
      </c>
      <c r="E286" s="20">
        <v>61050</v>
      </c>
      <c r="F286" s="20">
        <v>50400</v>
      </c>
      <c r="H286" s="58">
        <f t="shared" si="14"/>
        <v>-10650</v>
      </c>
      <c r="I286" s="60">
        <v>61050</v>
      </c>
      <c r="L286">
        <v>50400</v>
      </c>
    </row>
    <row r="287" spans="1:12" ht="16.5" x14ac:dyDescent="0.25">
      <c r="A287" s="19" t="str">
        <f t="shared" si="10"/>
        <v>NHATMINHGTLX250G</v>
      </c>
      <c r="B287" s="19" t="s">
        <v>8371</v>
      </c>
      <c r="C287" s="19" t="s">
        <v>32</v>
      </c>
      <c r="D287" s="19" t="s">
        <v>33</v>
      </c>
      <c r="E287" s="20">
        <v>50183</v>
      </c>
      <c r="F287" s="20">
        <v>50183</v>
      </c>
      <c r="H287" s="58">
        <f t="shared" si="14"/>
        <v>0</v>
      </c>
      <c r="I287" s="60">
        <v>50183</v>
      </c>
      <c r="L287">
        <v>50183</v>
      </c>
    </row>
    <row r="288" spans="1:12" ht="16.5" x14ac:dyDescent="0.25">
      <c r="A288" s="19" t="str">
        <f t="shared" si="10"/>
        <v>NHATMINHMNH250</v>
      </c>
      <c r="B288" s="19" t="s">
        <v>8371</v>
      </c>
      <c r="C288" s="19" t="s">
        <v>51</v>
      </c>
      <c r="D288" s="19" t="s">
        <v>52</v>
      </c>
      <c r="E288" s="20">
        <v>46000</v>
      </c>
      <c r="F288" s="20">
        <v>46000</v>
      </c>
      <c r="H288" s="58">
        <f t="shared" si="14"/>
        <v>0</v>
      </c>
      <c r="I288" s="60">
        <v>46000</v>
      </c>
      <c r="L288">
        <v>46000</v>
      </c>
    </row>
    <row r="289" spans="1:12" ht="16.5" x14ac:dyDescent="0.25">
      <c r="A289" s="19" t="str">
        <f t="shared" si="10"/>
        <v>NHATMINHTH200</v>
      </c>
      <c r="B289" s="19" t="s">
        <v>8371</v>
      </c>
      <c r="C289" s="19" t="s">
        <v>35</v>
      </c>
      <c r="D289" s="19" t="s">
        <v>36</v>
      </c>
      <c r="E289" s="20">
        <v>55595</v>
      </c>
      <c r="F289" s="20">
        <v>55595</v>
      </c>
      <c r="H289" s="58">
        <f t="shared" si="14"/>
        <v>0</v>
      </c>
      <c r="I289" s="60">
        <v>55595</v>
      </c>
      <c r="L289">
        <v>55595</v>
      </c>
    </row>
    <row r="290" spans="1:12" ht="16.5" x14ac:dyDescent="0.25">
      <c r="A290" s="19" t="str">
        <f t="shared" si="10"/>
        <v>NHATMINHTHST250</v>
      </c>
      <c r="B290" s="19" t="s">
        <v>8371</v>
      </c>
      <c r="C290" s="19" t="s">
        <v>605</v>
      </c>
      <c r="D290" s="19" t="s">
        <v>606</v>
      </c>
      <c r="E290" s="20">
        <v>36111</v>
      </c>
      <c r="F290" s="20">
        <v>32500</v>
      </c>
      <c r="H290" s="58">
        <f t="shared" si="14"/>
        <v>-3611</v>
      </c>
      <c r="I290" s="60">
        <v>36111</v>
      </c>
      <c r="L290">
        <v>32500</v>
      </c>
    </row>
    <row r="291" spans="1:12" ht="16.5" x14ac:dyDescent="0.25">
      <c r="A291" s="19" t="str">
        <f t="shared" si="10"/>
        <v/>
      </c>
      <c r="B291" s="19"/>
      <c r="C291" s="19"/>
      <c r="D291" s="19"/>
      <c r="E291" s="20"/>
      <c r="F291" s="20"/>
      <c r="H291" s="58">
        <f t="shared" si="14"/>
        <v>0</v>
      </c>
      <c r="I291" s="60" t="e">
        <v>#VALUE!</v>
      </c>
      <c r="L291" t="e">
        <v>#VALUE!</v>
      </c>
    </row>
    <row r="292" spans="1:12" ht="16.5" x14ac:dyDescent="0.25">
      <c r="A292" s="19" t="str">
        <f t="shared" si="10"/>
        <v>OKONOCGM100</v>
      </c>
      <c r="B292" s="19" t="s">
        <v>599</v>
      </c>
      <c r="C292" s="19" t="s">
        <v>556</v>
      </c>
      <c r="D292" s="19" t="s">
        <v>557</v>
      </c>
      <c r="E292" s="20">
        <v>24549</v>
      </c>
      <c r="F292" s="20">
        <v>23322</v>
      </c>
      <c r="H292" s="58">
        <f t="shared" si="14"/>
        <v>-1227</v>
      </c>
      <c r="I292" s="60">
        <v>24549</v>
      </c>
      <c r="L292">
        <v>23322</v>
      </c>
    </row>
    <row r="293" spans="1:12" ht="16.5" x14ac:dyDescent="0.25">
      <c r="A293" s="19" t="str">
        <f t="shared" si="10"/>
        <v>OKONOCGM300</v>
      </c>
      <c r="B293" s="19" t="s">
        <v>599</v>
      </c>
      <c r="C293" s="19" t="s">
        <v>27</v>
      </c>
      <c r="D293" s="19" t="s">
        <v>28</v>
      </c>
      <c r="E293" s="20">
        <v>73431</v>
      </c>
      <c r="F293" s="20">
        <v>69759</v>
      </c>
      <c r="H293" s="58">
        <f t="shared" si="14"/>
        <v>-3672</v>
      </c>
      <c r="I293" s="60">
        <v>73431</v>
      </c>
      <c r="L293">
        <v>69759</v>
      </c>
    </row>
    <row r="294" spans="1:12" ht="16.5" x14ac:dyDescent="0.25">
      <c r="A294" s="19" t="str">
        <f t="shared" ref="A294:A357" si="15">B294&amp;C294</f>
        <v>OKONOGM500</v>
      </c>
      <c r="B294" s="19" t="s">
        <v>599</v>
      </c>
      <c r="C294" s="19" t="s">
        <v>30</v>
      </c>
      <c r="D294" s="19" t="s">
        <v>31</v>
      </c>
      <c r="E294" s="20">
        <v>111058</v>
      </c>
      <c r="F294" s="20">
        <v>105505</v>
      </c>
      <c r="H294" s="58">
        <f t="shared" si="14"/>
        <v>-5553</v>
      </c>
      <c r="I294" s="60">
        <v>111058</v>
      </c>
      <c r="L294">
        <v>105505</v>
      </c>
    </row>
    <row r="295" spans="1:12" ht="16.5" x14ac:dyDescent="0.25">
      <c r="A295" s="19" t="str">
        <f t="shared" si="15"/>
        <v>OKONOGTLX250G</v>
      </c>
      <c r="B295" s="19" t="s">
        <v>599</v>
      </c>
      <c r="C295" s="19" t="s">
        <v>32</v>
      </c>
      <c r="D295" s="19" t="s">
        <v>33</v>
      </c>
      <c r="E295" s="20">
        <v>50183</v>
      </c>
      <c r="F295" s="20">
        <v>47674</v>
      </c>
      <c r="H295" s="58">
        <f t="shared" si="14"/>
        <v>-2509</v>
      </c>
      <c r="I295" s="60">
        <v>50183</v>
      </c>
      <c r="L295">
        <v>47674</v>
      </c>
    </row>
    <row r="296" spans="1:12" ht="16.5" x14ac:dyDescent="0.25">
      <c r="A296" s="19" t="str">
        <f t="shared" si="15"/>
        <v>OKONOTH200</v>
      </c>
      <c r="B296" s="19" t="s">
        <v>599</v>
      </c>
      <c r="C296" s="19" t="s">
        <v>35</v>
      </c>
      <c r="D296" s="19" t="s">
        <v>36</v>
      </c>
      <c r="E296" s="20">
        <v>55595</v>
      </c>
      <c r="F296" s="20">
        <v>52816</v>
      </c>
      <c r="H296" s="58">
        <f t="shared" si="14"/>
        <v>-2779</v>
      </c>
      <c r="I296" s="60">
        <v>55595</v>
      </c>
      <c r="L296">
        <v>52816</v>
      </c>
    </row>
    <row r="297" spans="1:12" ht="16.5" x14ac:dyDescent="0.25">
      <c r="A297" s="19" t="str">
        <f t="shared" si="15"/>
        <v/>
      </c>
      <c r="B297" s="19"/>
      <c r="C297" s="19"/>
      <c r="D297" s="19"/>
      <c r="E297" s="20"/>
      <c r="F297" s="20"/>
      <c r="H297" s="58">
        <f t="shared" si="14"/>
        <v>0</v>
      </c>
      <c r="I297" s="60" t="e">
        <v>#VALUE!</v>
      </c>
      <c r="L297" t="e">
        <v>#VALUE!</v>
      </c>
    </row>
    <row r="298" spans="1:12" ht="16.5" x14ac:dyDescent="0.25">
      <c r="A298" s="19" t="str">
        <f t="shared" si="15"/>
        <v>PTMARTCC300</v>
      </c>
      <c r="B298" s="19" t="s">
        <v>601</v>
      </c>
      <c r="C298" s="19" t="s">
        <v>39</v>
      </c>
      <c r="D298" s="19" t="s">
        <v>40</v>
      </c>
      <c r="E298" s="20">
        <v>74250</v>
      </c>
      <c r="F298" s="20">
        <v>74250</v>
      </c>
      <c r="H298" s="58">
        <f t="shared" si="14"/>
        <v>0</v>
      </c>
      <c r="I298" s="60">
        <v>74250</v>
      </c>
      <c r="L298">
        <v>74250</v>
      </c>
    </row>
    <row r="299" spans="1:12" ht="16.5" x14ac:dyDescent="0.25">
      <c r="A299" s="19" t="str">
        <f t="shared" si="15"/>
        <v>PTMARTCGM300</v>
      </c>
      <c r="B299" s="19" t="s">
        <v>601</v>
      </c>
      <c r="C299" s="19" t="s">
        <v>27</v>
      </c>
      <c r="D299" s="19" t="s">
        <v>28</v>
      </c>
      <c r="E299" s="20">
        <v>73431</v>
      </c>
      <c r="F299" s="20">
        <v>73431</v>
      </c>
      <c r="H299" s="58">
        <f t="shared" si="14"/>
        <v>0</v>
      </c>
      <c r="I299" s="60">
        <v>73431</v>
      </c>
      <c r="L299">
        <v>73431</v>
      </c>
    </row>
    <row r="300" spans="1:12" ht="16.5" x14ac:dyDescent="0.25">
      <c r="A300" s="19" t="str">
        <f t="shared" si="15"/>
        <v>PTMARTCGM500</v>
      </c>
      <c r="B300" s="19" t="s">
        <v>601</v>
      </c>
      <c r="C300" s="19" t="s">
        <v>547</v>
      </c>
      <c r="D300" s="19" t="s">
        <v>548</v>
      </c>
      <c r="E300" s="20">
        <v>119066</v>
      </c>
      <c r="F300" s="20">
        <v>119066</v>
      </c>
      <c r="H300" s="58">
        <f t="shared" si="14"/>
        <v>0</v>
      </c>
      <c r="I300" s="60">
        <v>119066</v>
      </c>
      <c r="L300">
        <v>119066</v>
      </c>
    </row>
    <row r="301" spans="1:12" ht="16.5" x14ac:dyDescent="0.25">
      <c r="A301" s="19" t="str">
        <f t="shared" si="15"/>
        <v>PTMARTCN300</v>
      </c>
      <c r="B301" s="19" t="s">
        <v>601</v>
      </c>
      <c r="C301" s="19" t="s">
        <v>41</v>
      </c>
      <c r="D301" s="19" t="s">
        <v>42</v>
      </c>
      <c r="E301" s="20">
        <v>70950</v>
      </c>
      <c r="F301" s="20">
        <v>70950</v>
      </c>
      <c r="H301" s="58">
        <f t="shared" si="14"/>
        <v>0</v>
      </c>
      <c r="I301" s="60">
        <v>70950</v>
      </c>
      <c r="L301">
        <v>70950</v>
      </c>
    </row>
    <row r="302" spans="1:12" ht="16.5" x14ac:dyDescent="0.25">
      <c r="A302" s="19" t="str">
        <f t="shared" si="15"/>
        <v>PTMARTGM500</v>
      </c>
      <c r="B302" s="19" t="s">
        <v>601</v>
      </c>
      <c r="C302" s="19" t="s">
        <v>30</v>
      </c>
      <c r="D302" s="19" t="s">
        <v>31</v>
      </c>
      <c r="E302" s="20">
        <v>111058</v>
      </c>
      <c r="F302" s="20">
        <v>111058</v>
      </c>
      <c r="H302" s="58">
        <f t="shared" si="14"/>
        <v>0</v>
      </c>
      <c r="I302" s="60">
        <v>111058</v>
      </c>
      <c r="L302">
        <v>111058</v>
      </c>
    </row>
    <row r="303" spans="1:12" ht="16.5" x14ac:dyDescent="0.25">
      <c r="A303" s="19" t="str">
        <f t="shared" si="15"/>
        <v>PTMARTGTLX250G</v>
      </c>
      <c r="B303" s="19" t="s">
        <v>601</v>
      </c>
      <c r="C303" s="19" t="s">
        <v>32</v>
      </c>
      <c r="D303" s="19" t="s">
        <v>33</v>
      </c>
      <c r="E303" s="20">
        <v>50183</v>
      </c>
      <c r="F303" s="20">
        <v>50183</v>
      </c>
      <c r="H303" s="58">
        <f t="shared" si="14"/>
        <v>0</v>
      </c>
      <c r="I303" s="60">
        <v>50183</v>
      </c>
      <c r="L303">
        <v>50183</v>
      </c>
    </row>
    <row r="304" spans="1:12" ht="16.5" x14ac:dyDescent="0.25">
      <c r="A304" s="19" t="str">
        <f t="shared" si="15"/>
        <v>PTMARTMNH250</v>
      </c>
      <c r="B304" s="19" t="s">
        <v>601</v>
      </c>
      <c r="C304" s="19" t="s">
        <v>51</v>
      </c>
      <c r="D304" s="19" t="s">
        <v>52</v>
      </c>
      <c r="E304" s="20">
        <v>46000</v>
      </c>
      <c r="F304" s="20">
        <v>46000</v>
      </c>
      <c r="H304" s="58">
        <f t="shared" si="14"/>
        <v>0</v>
      </c>
      <c r="I304" s="60">
        <v>46000</v>
      </c>
      <c r="L304">
        <v>46000</v>
      </c>
    </row>
    <row r="305" spans="1:12" ht="16.5" x14ac:dyDescent="0.25">
      <c r="A305" s="19" t="str">
        <f t="shared" si="15"/>
        <v>PTMARTTH200</v>
      </c>
      <c r="B305" s="19" t="s">
        <v>601</v>
      </c>
      <c r="C305" s="19" t="s">
        <v>35</v>
      </c>
      <c r="D305" s="19" t="s">
        <v>36</v>
      </c>
      <c r="E305" s="20">
        <v>55595</v>
      </c>
      <c r="F305" s="20">
        <v>55595</v>
      </c>
      <c r="H305" s="58">
        <f t="shared" si="14"/>
        <v>0</v>
      </c>
      <c r="I305" s="60">
        <v>55595</v>
      </c>
      <c r="L305">
        <v>55595</v>
      </c>
    </row>
    <row r="306" spans="1:12" ht="16.5" x14ac:dyDescent="0.25">
      <c r="A306" s="19" t="str">
        <f t="shared" si="15"/>
        <v/>
      </c>
      <c r="B306" s="19"/>
      <c r="C306" s="19"/>
      <c r="D306" s="19"/>
      <c r="E306" s="20"/>
      <c r="F306" s="20"/>
      <c r="H306" s="58">
        <f t="shared" si="14"/>
        <v>0</v>
      </c>
      <c r="I306" s="60" t="e">
        <v>#VALUE!</v>
      </c>
      <c r="L306" t="e">
        <v>#VALUE!</v>
      </c>
    </row>
    <row r="307" spans="1:12" ht="16.5" x14ac:dyDescent="0.25">
      <c r="A307" s="19" t="str">
        <f t="shared" si="15"/>
        <v>READY MARTCC300</v>
      </c>
      <c r="B307" s="19" t="s">
        <v>8372</v>
      </c>
      <c r="C307" s="19" t="s">
        <v>39</v>
      </c>
      <c r="D307" s="19" t="s">
        <v>40</v>
      </c>
      <c r="E307" s="20">
        <v>74250</v>
      </c>
      <c r="F307" s="20">
        <v>74250</v>
      </c>
      <c r="H307" s="58">
        <f t="shared" si="14"/>
        <v>0</v>
      </c>
      <c r="I307" s="60">
        <v>74250</v>
      </c>
      <c r="L307">
        <v>74250</v>
      </c>
    </row>
    <row r="308" spans="1:12" ht="16.5" x14ac:dyDescent="0.25">
      <c r="A308" s="19" t="str">
        <f t="shared" si="15"/>
        <v>READY MARTCGM100</v>
      </c>
      <c r="B308" s="19" t="s">
        <v>8372</v>
      </c>
      <c r="C308" s="19" t="s">
        <v>556</v>
      </c>
      <c r="D308" s="19" t="s">
        <v>557</v>
      </c>
      <c r="E308" s="20">
        <v>24549</v>
      </c>
      <c r="F308" s="20">
        <v>24549</v>
      </c>
      <c r="H308" s="58">
        <f t="shared" si="14"/>
        <v>0</v>
      </c>
      <c r="I308" s="60">
        <v>24549</v>
      </c>
      <c r="L308">
        <v>24549</v>
      </c>
    </row>
    <row r="309" spans="1:12" ht="16.5" x14ac:dyDescent="0.25">
      <c r="A309" s="19" t="str">
        <f t="shared" si="15"/>
        <v>READY MARTCGM300</v>
      </c>
      <c r="B309" s="19" t="s">
        <v>8372</v>
      </c>
      <c r="C309" s="19" t="s">
        <v>27</v>
      </c>
      <c r="D309" s="19" t="s">
        <v>28</v>
      </c>
      <c r="E309" s="20">
        <v>73431</v>
      </c>
      <c r="F309" s="20">
        <v>73431</v>
      </c>
      <c r="H309" s="58">
        <f t="shared" si="14"/>
        <v>0</v>
      </c>
      <c r="I309" s="60">
        <v>73431</v>
      </c>
      <c r="L309">
        <v>73431</v>
      </c>
    </row>
    <row r="310" spans="1:12" ht="16.5" x14ac:dyDescent="0.25">
      <c r="A310" s="19" t="str">
        <f t="shared" si="15"/>
        <v>READY MARTCGM500</v>
      </c>
      <c r="B310" s="19" t="s">
        <v>8372</v>
      </c>
      <c r="C310" s="19" t="s">
        <v>547</v>
      </c>
      <c r="D310" s="19" t="s">
        <v>548</v>
      </c>
      <c r="E310" s="20">
        <v>119066</v>
      </c>
      <c r="F310" s="20">
        <v>119066</v>
      </c>
      <c r="H310" s="58">
        <f t="shared" si="14"/>
        <v>0</v>
      </c>
      <c r="I310" s="60">
        <v>119066</v>
      </c>
      <c r="L310">
        <v>119066</v>
      </c>
    </row>
    <row r="311" spans="1:12" ht="16.5" x14ac:dyDescent="0.25">
      <c r="A311" s="19" t="str">
        <f t="shared" si="15"/>
        <v>READY MARTCGST150</v>
      </c>
      <c r="B311" s="19" t="s">
        <v>8372</v>
      </c>
      <c r="C311" s="19" t="s">
        <v>568</v>
      </c>
      <c r="D311" s="19" t="s">
        <v>569</v>
      </c>
      <c r="E311" s="20">
        <v>22500</v>
      </c>
      <c r="F311" s="20">
        <v>22500</v>
      </c>
      <c r="H311" s="58">
        <f t="shared" si="14"/>
        <v>0</v>
      </c>
      <c r="I311" s="60">
        <v>22500</v>
      </c>
      <c r="L311">
        <v>22500</v>
      </c>
    </row>
    <row r="312" spans="1:12" ht="16.5" x14ac:dyDescent="0.25">
      <c r="A312" s="19" t="str">
        <f t="shared" si="15"/>
        <v>READY MARTCGST250</v>
      </c>
      <c r="B312" s="19" t="s">
        <v>8372</v>
      </c>
      <c r="C312" s="19" t="s">
        <v>603</v>
      </c>
      <c r="D312" s="19" t="s">
        <v>604</v>
      </c>
      <c r="E312" s="20">
        <v>37500</v>
      </c>
      <c r="F312" s="20">
        <v>37500</v>
      </c>
      <c r="H312" s="58">
        <f t="shared" si="14"/>
        <v>0</v>
      </c>
      <c r="I312" s="60">
        <v>37500</v>
      </c>
      <c r="L312">
        <v>37500</v>
      </c>
    </row>
    <row r="313" spans="1:12" ht="16.5" x14ac:dyDescent="0.25">
      <c r="A313" s="19" t="str">
        <f t="shared" si="15"/>
        <v>READY MARTCN300</v>
      </c>
      <c r="B313" s="19" t="s">
        <v>8372</v>
      </c>
      <c r="C313" s="19" t="s">
        <v>41</v>
      </c>
      <c r="D313" s="19" t="s">
        <v>42</v>
      </c>
      <c r="E313" s="20">
        <v>70950</v>
      </c>
      <c r="F313" s="20">
        <v>70950</v>
      </c>
      <c r="H313" s="58">
        <f t="shared" si="14"/>
        <v>0</v>
      </c>
      <c r="I313" s="60">
        <v>70950</v>
      </c>
      <c r="L313">
        <v>70950</v>
      </c>
    </row>
    <row r="314" spans="1:12" ht="16.5" x14ac:dyDescent="0.25">
      <c r="A314" s="19" t="str">
        <f t="shared" si="15"/>
        <v>READY MARTGHK300</v>
      </c>
      <c r="B314" s="19" t="s">
        <v>8372</v>
      </c>
      <c r="C314" s="19" t="s">
        <v>558</v>
      </c>
      <c r="D314" s="19" t="s">
        <v>559</v>
      </c>
      <c r="E314" s="20">
        <v>70000</v>
      </c>
      <c r="F314" s="20">
        <v>70000</v>
      </c>
      <c r="H314" s="58">
        <f t="shared" si="14"/>
        <v>0</v>
      </c>
      <c r="I314" s="60">
        <v>70000</v>
      </c>
      <c r="L314">
        <v>70000</v>
      </c>
    </row>
    <row r="315" spans="1:12" ht="16.5" x14ac:dyDescent="0.25">
      <c r="A315" s="19" t="str">
        <f t="shared" si="15"/>
        <v>READY MARTGL250</v>
      </c>
      <c r="B315" s="19" t="s">
        <v>8372</v>
      </c>
      <c r="C315" s="19" t="s">
        <v>47</v>
      </c>
      <c r="D315" s="19" t="s">
        <v>48</v>
      </c>
      <c r="E315" s="20">
        <v>59400</v>
      </c>
      <c r="F315" s="20">
        <v>49500</v>
      </c>
      <c r="H315" s="58">
        <f t="shared" si="14"/>
        <v>-9900</v>
      </c>
      <c r="I315" s="60">
        <v>59400</v>
      </c>
      <c r="L315">
        <v>49500</v>
      </c>
    </row>
    <row r="316" spans="1:12" ht="16.5" x14ac:dyDescent="0.25">
      <c r="A316" s="19" t="str">
        <f t="shared" si="15"/>
        <v>READY MARTGM500</v>
      </c>
      <c r="B316" s="19" t="s">
        <v>8372</v>
      </c>
      <c r="C316" s="19" t="s">
        <v>30</v>
      </c>
      <c r="D316" s="19" t="s">
        <v>31</v>
      </c>
      <c r="E316" s="20">
        <v>111058</v>
      </c>
      <c r="F316" s="20">
        <v>111058</v>
      </c>
      <c r="H316" s="58">
        <f t="shared" si="14"/>
        <v>0</v>
      </c>
      <c r="I316" s="60">
        <v>111058</v>
      </c>
      <c r="L316">
        <v>111058</v>
      </c>
    </row>
    <row r="317" spans="1:12" ht="16.5" x14ac:dyDescent="0.25">
      <c r="A317" s="19" t="str">
        <f t="shared" si="15"/>
        <v>READY MARTGSG250</v>
      </c>
      <c r="B317" s="19" t="s">
        <v>8372</v>
      </c>
      <c r="C317" s="19" t="s">
        <v>49</v>
      </c>
      <c r="D317" s="19" t="s">
        <v>50</v>
      </c>
      <c r="E317" s="20">
        <v>61050</v>
      </c>
      <c r="F317" s="20">
        <v>50400</v>
      </c>
      <c r="H317" s="58">
        <f t="shared" si="14"/>
        <v>-10650</v>
      </c>
      <c r="I317" s="60">
        <v>61050</v>
      </c>
      <c r="L317">
        <v>50400</v>
      </c>
    </row>
    <row r="318" spans="1:12" ht="16.5" x14ac:dyDescent="0.25">
      <c r="A318" s="19" t="str">
        <f t="shared" si="15"/>
        <v>READY MARTGTLX250G</v>
      </c>
      <c r="B318" s="19" t="s">
        <v>8372</v>
      </c>
      <c r="C318" s="19" t="s">
        <v>32</v>
      </c>
      <c r="D318" s="19" t="s">
        <v>33</v>
      </c>
      <c r="E318" s="20">
        <v>50183</v>
      </c>
      <c r="F318" s="20">
        <v>50183</v>
      </c>
      <c r="H318" s="58">
        <f t="shared" si="14"/>
        <v>0</v>
      </c>
      <c r="I318" s="60">
        <v>50183</v>
      </c>
      <c r="L318">
        <v>50183</v>
      </c>
    </row>
    <row r="319" spans="1:12" ht="16.5" x14ac:dyDescent="0.25">
      <c r="A319" s="19" t="str">
        <f t="shared" si="15"/>
        <v>READY MARTGXD500</v>
      </c>
      <c r="B319" s="19" t="s">
        <v>8372</v>
      </c>
      <c r="C319" s="19" t="s">
        <v>55</v>
      </c>
      <c r="D319" s="19" t="s">
        <v>56</v>
      </c>
      <c r="E319" s="20">
        <v>111606</v>
      </c>
      <c r="F319" s="20">
        <v>111606</v>
      </c>
      <c r="H319" s="58">
        <f t="shared" si="14"/>
        <v>0</v>
      </c>
      <c r="I319" s="60">
        <v>111606</v>
      </c>
      <c r="L319">
        <v>111606</v>
      </c>
    </row>
    <row r="320" spans="1:12" ht="16.5" x14ac:dyDescent="0.25">
      <c r="A320" s="19" t="str">
        <f t="shared" si="15"/>
        <v>READY MARTMNH250</v>
      </c>
      <c r="B320" s="19" t="s">
        <v>8372</v>
      </c>
      <c r="C320" s="19" t="s">
        <v>51</v>
      </c>
      <c r="D320" s="19" t="s">
        <v>52</v>
      </c>
      <c r="E320" s="20">
        <v>46000</v>
      </c>
      <c r="F320" s="20">
        <v>46000</v>
      </c>
      <c r="H320" s="58">
        <f t="shared" si="14"/>
        <v>0</v>
      </c>
      <c r="I320" s="60">
        <v>46000</v>
      </c>
      <c r="L320">
        <v>46000</v>
      </c>
    </row>
    <row r="321" spans="1:12" ht="16.5" x14ac:dyDescent="0.25">
      <c r="A321" s="19" t="str">
        <f t="shared" si="15"/>
        <v>READY MARTTH200</v>
      </c>
      <c r="B321" s="19" t="s">
        <v>8372</v>
      </c>
      <c r="C321" s="19" t="s">
        <v>35</v>
      </c>
      <c r="D321" s="19" t="s">
        <v>36</v>
      </c>
      <c r="E321" s="20">
        <v>55595</v>
      </c>
      <c r="F321" s="20">
        <v>55595</v>
      </c>
      <c r="H321" s="58">
        <f t="shared" si="14"/>
        <v>0</v>
      </c>
      <c r="I321" s="60">
        <v>55595</v>
      </c>
      <c r="L321">
        <v>55595</v>
      </c>
    </row>
    <row r="322" spans="1:12" ht="16.5" x14ac:dyDescent="0.25">
      <c r="A322" s="19" t="str">
        <f t="shared" si="15"/>
        <v>READY MARTTHST150</v>
      </c>
      <c r="B322" s="19" t="s">
        <v>8372</v>
      </c>
      <c r="C322" s="19" t="s">
        <v>570</v>
      </c>
      <c r="D322" s="19" t="s">
        <v>571</v>
      </c>
      <c r="E322" s="20">
        <v>21667</v>
      </c>
      <c r="F322" s="20">
        <v>21667</v>
      </c>
      <c r="H322" s="58">
        <f t="shared" si="14"/>
        <v>0</v>
      </c>
      <c r="I322" s="60">
        <v>21667</v>
      </c>
      <c r="L322">
        <v>21667</v>
      </c>
    </row>
    <row r="323" spans="1:12" ht="16.5" x14ac:dyDescent="0.25">
      <c r="A323" s="19" t="str">
        <f t="shared" si="15"/>
        <v>READY MARTTHST250</v>
      </c>
      <c r="B323" s="19" t="s">
        <v>8372</v>
      </c>
      <c r="C323" s="19" t="s">
        <v>605</v>
      </c>
      <c r="D323" s="19" t="s">
        <v>606</v>
      </c>
      <c r="E323" s="20">
        <v>36111</v>
      </c>
      <c r="F323" s="20">
        <v>36111</v>
      </c>
      <c r="H323" s="58">
        <f t="shared" si="14"/>
        <v>0</v>
      </c>
      <c r="I323" s="60">
        <v>36111</v>
      </c>
      <c r="L323">
        <v>36111</v>
      </c>
    </row>
    <row r="324" spans="1:12" ht="16.5" x14ac:dyDescent="0.25">
      <c r="A324" s="19" t="str">
        <f t="shared" si="15"/>
        <v/>
      </c>
      <c r="B324" s="19"/>
      <c r="C324" s="19"/>
      <c r="D324" s="19"/>
      <c r="E324" s="20"/>
      <c r="F324" s="20"/>
      <c r="H324" s="58">
        <f t="shared" si="14"/>
        <v>0</v>
      </c>
      <c r="I324" s="60" t="e">
        <v>#VALUE!</v>
      </c>
      <c r="L324" t="e">
        <v>#VALUE!</v>
      </c>
    </row>
    <row r="325" spans="1:12" ht="16.5" x14ac:dyDescent="0.25">
      <c r="A325" s="19" t="str">
        <f t="shared" si="15"/>
        <v>REALFMARTCC300</v>
      </c>
      <c r="B325" s="19" t="s">
        <v>8373</v>
      </c>
      <c r="C325" s="19" t="s">
        <v>39</v>
      </c>
      <c r="D325" s="19" t="s">
        <v>40</v>
      </c>
      <c r="E325" s="20">
        <v>74250</v>
      </c>
      <c r="F325" s="20">
        <v>74250</v>
      </c>
      <c r="H325" s="58">
        <f t="shared" si="14"/>
        <v>0</v>
      </c>
      <c r="I325" s="60">
        <v>74250</v>
      </c>
      <c r="L325">
        <v>74250</v>
      </c>
    </row>
    <row r="326" spans="1:12" ht="16.5" x14ac:dyDescent="0.25">
      <c r="A326" s="19" t="str">
        <f t="shared" si="15"/>
        <v>REALFMARTCGM300</v>
      </c>
      <c r="B326" s="19" t="s">
        <v>8373</v>
      </c>
      <c r="C326" s="19" t="s">
        <v>27</v>
      </c>
      <c r="D326" s="19" t="s">
        <v>28</v>
      </c>
      <c r="E326" s="20">
        <v>73431</v>
      </c>
      <c r="F326" s="20">
        <v>73431</v>
      </c>
      <c r="H326" s="58">
        <f t="shared" si="14"/>
        <v>0</v>
      </c>
      <c r="I326" s="60">
        <v>73431</v>
      </c>
      <c r="L326">
        <v>73431</v>
      </c>
    </row>
    <row r="327" spans="1:12" ht="16.5" x14ac:dyDescent="0.25">
      <c r="A327" s="19" t="str">
        <f t="shared" si="15"/>
        <v>REALFMARTCGM500</v>
      </c>
      <c r="B327" s="19" t="s">
        <v>8373</v>
      </c>
      <c r="C327" s="19" t="s">
        <v>547</v>
      </c>
      <c r="D327" s="19" t="s">
        <v>548</v>
      </c>
      <c r="E327" s="20">
        <v>119066</v>
      </c>
      <c r="F327" s="20">
        <v>119066</v>
      </c>
      <c r="H327" s="58">
        <f t="shared" ref="H327:H390" si="16">F327-E327</f>
        <v>0</v>
      </c>
      <c r="I327" s="60">
        <v>119066</v>
      </c>
      <c r="L327">
        <v>119066</v>
      </c>
    </row>
    <row r="328" spans="1:12" ht="16.5" x14ac:dyDescent="0.25">
      <c r="A328" s="19" t="str">
        <f t="shared" si="15"/>
        <v>REALFMARTCN300</v>
      </c>
      <c r="B328" s="19" t="s">
        <v>8373</v>
      </c>
      <c r="C328" s="19" t="s">
        <v>41</v>
      </c>
      <c r="D328" s="19" t="s">
        <v>42</v>
      </c>
      <c r="E328" s="20">
        <v>70950</v>
      </c>
      <c r="F328" s="20">
        <v>70950</v>
      </c>
      <c r="H328" s="58">
        <f t="shared" si="16"/>
        <v>0</v>
      </c>
      <c r="I328" s="60">
        <v>70950</v>
      </c>
      <c r="L328">
        <v>70950</v>
      </c>
    </row>
    <row r="329" spans="1:12" ht="16.5" x14ac:dyDescent="0.25">
      <c r="A329" s="19" t="str">
        <f t="shared" si="15"/>
        <v>REALFMARTGTLX250G</v>
      </c>
      <c r="B329" s="19" t="s">
        <v>8373</v>
      </c>
      <c r="C329" s="19" t="s">
        <v>32</v>
      </c>
      <c r="D329" s="19" t="s">
        <v>33</v>
      </c>
      <c r="E329" s="20">
        <v>50183</v>
      </c>
      <c r="F329" s="20">
        <v>50183</v>
      </c>
      <c r="H329" s="58">
        <f t="shared" si="16"/>
        <v>0</v>
      </c>
      <c r="I329" s="60">
        <v>50183</v>
      </c>
      <c r="L329">
        <v>50183</v>
      </c>
    </row>
    <row r="330" spans="1:12" ht="16.5" x14ac:dyDescent="0.25">
      <c r="A330" s="19" t="str">
        <f t="shared" si="15"/>
        <v>REALFMARTMNH250</v>
      </c>
      <c r="B330" s="19" t="s">
        <v>8373</v>
      </c>
      <c r="C330" s="19" t="s">
        <v>51</v>
      </c>
      <c r="D330" s="19" t="s">
        <v>52</v>
      </c>
      <c r="E330" s="20">
        <v>46000</v>
      </c>
      <c r="F330" s="20">
        <v>46000</v>
      </c>
      <c r="H330" s="58">
        <f t="shared" si="16"/>
        <v>0</v>
      </c>
      <c r="I330" s="60">
        <v>46000</v>
      </c>
      <c r="L330">
        <v>46000</v>
      </c>
    </row>
    <row r="331" spans="1:12" ht="16.5" x14ac:dyDescent="0.25">
      <c r="A331" s="19" t="str">
        <f t="shared" si="15"/>
        <v/>
      </c>
      <c r="B331" s="19"/>
      <c r="C331" s="19"/>
      <c r="D331" s="19"/>
      <c r="E331" s="20"/>
      <c r="F331" s="20"/>
      <c r="H331" s="58">
        <f t="shared" si="16"/>
        <v>0</v>
      </c>
      <c r="I331" s="60" t="e">
        <v>#VALUE!</v>
      </c>
      <c r="L331" t="e">
        <v>#VALUE!</v>
      </c>
    </row>
    <row r="332" spans="1:12" ht="16.5" x14ac:dyDescent="0.25">
      <c r="A332" s="19" t="str">
        <f t="shared" si="15"/>
        <v>SAIGONHDCGM300</v>
      </c>
      <c r="B332" s="19" t="s">
        <v>8374</v>
      </c>
      <c r="C332" s="19" t="s">
        <v>27</v>
      </c>
      <c r="D332" s="19" t="s">
        <v>28</v>
      </c>
      <c r="E332" s="20">
        <v>73431</v>
      </c>
      <c r="F332" s="20">
        <v>73431</v>
      </c>
      <c r="H332" s="58">
        <f t="shared" si="16"/>
        <v>0</v>
      </c>
      <c r="I332" s="60">
        <v>73431</v>
      </c>
      <c r="L332">
        <v>73431</v>
      </c>
    </row>
    <row r="333" spans="1:12" ht="16.5" x14ac:dyDescent="0.25">
      <c r="A333" s="19" t="str">
        <f t="shared" si="15"/>
        <v>SAIGONHDCGM500</v>
      </c>
      <c r="B333" s="19" t="s">
        <v>8374</v>
      </c>
      <c r="C333" s="19" t="s">
        <v>547</v>
      </c>
      <c r="D333" s="19" t="s">
        <v>548</v>
      </c>
      <c r="E333" s="20">
        <v>119066</v>
      </c>
      <c r="F333" s="20">
        <v>119066</v>
      </c>
      <c r="H333" s="58">
        <f t="shared" si="16"/>
        <v>0</v>
      </c>
      <c r="I333" s="60">
        <v>119066</v>
      </c>
      <c r="L333">
        <v>119066</v>
      </c>
    </row>
    <row r="334" spans="1:12" ht="16.5" x14ac:dyDescent="0.25">
      <c r="A334" s="19" t="str">
        <f t="shared" si="15"/>
        <v>SAIGONHDGM500</v>
      </c>
      <c r="B334" s="19" t="s">
        <v>8374</v>
      </c>
      <c r="C334" s="19" t="s">
        <v>30</v>
      </c>
      <c r="D334" s="19" t="s">
        <v>31</v>
      </c>
      <c r="E334" s="20">
        <v>111058</v>
      </c>
      <c r="F334" s="20">
        <v>111058</v>
      </c>
      <c r="H334" s="58">
        <f t="shared" si="16"/>
        <v>0</v>
      </c>
      <c r="I334" s="60">
        <v>111058</v>
      </c>
      <c r="L334">
        <v>111058</v>
      </c>
    </row>
    <row r="335" spans="1:12" ht="16.5" x14ac:dyDescent="0.25">
      <c r="A335" s="19" t="str">
        <f t="shared" si="15"/>
        <v>SAIGONHDTH200</v>
      </c>
      <c r="B335" s="19" t="s">
        <v>8374</v>
      </c>
      <c r="C335" s="19" t="s">
        <v>35</v>
      </c>
      <c r="D335" s="19" t="s">
        <v>36</v>
      </c>
      <c r="E335" s="20">
        <v>55595</v>
      </c>
      <c r="F335" s="20">
        <v>55595</v>
      </c>
      <c r="H335" s="58">
        <f t="shared" si="16"/>
        <v>0</v>
      </c>
      <c r="I335" s="60">
        <v>55595</v>
      </c>
      <c r="L335">
        <v>55595</v>
      </c>
    </row>
    <row r="336" spans="1:12" ht="16.5" x14ac:dyDescent="0.25">
      <c r="A336" s="19" t="str">
        <f t="shared" si="15"/>
        <v>SAIGONHDTH400</v>
      </c>
      <c r="B336" s="19" t="s">
        <v>8374</v>
      </c>
      <c r="C336" s="19" t="s">
        <v>553</v>
      </c>
      <c r="D336" s="19" t="s">
        <v>554</v>
      </c>
      <c r="E336" s="20">
        <v>107205</v>
      </c>
      <c r="F336" s="20">
        <v>107205</v>
      </c>
      <c r="H336" s="58">
        <f t="shared" si="16"/>
        <v>0</v>
      </c>
      <c r="I336" s="60">
        <v>107205</v>
      </c>
      <c r="L336">
        <v>107205</v>
      </c>
    </row>
    <row r="337" spans="1:12" ht="16.5" x14ac:dyDescent="0.25">
      <c r="A337" s="19" t="str">
        <f t="shared" si="15"/>
        <v/>
      </c>
      <c r="B337" s="19"/>
      <c r="C337" s="19"/>
      <c r="D337" s="19"/>
      <c r="E337" s="20"/>
      <c r="F337" s="20"/>
      <c r="H337" s="58">
        <f t="shared" si="16"/>
        <v>0</v>
      </c>
      <c r="I337" s="60" t="e">
        <v>#VALUE!</v>
      </c>
      <c r="L337" t="e">
        <v>#VALUE!</v>
      </c>
    </row>
    <row r="338" spans="1:12" ht="16.5" x14ac:dyDescent="0.25">
      <c r="A338" s="19" t="str">
        <f t="shared" si="15"/>
        <v>SANHDIEUCGM300</v>
      </c>
      <c r="B338" s="19" t="s">
        <v>607</v>
      </c>
      <c r="C338" s="19" t="s">
        <v>27</v>
      </c>
      <c r="D338" s="19" t="s">
        <v>28</v>
      </c>
      <c r="E338" s="20">
        <v>73431</v>
      </c>
      <c r="F338" s="20">
        <v>73431</v>
      </c>
      <c r="H338" s="58">
        <f t="shared" si="16"/>
        <v>0</v>
      </c>
      <c r="I338" s="60">
        <v>73431</v>
      </c>
      <c r="L338">
        <v>73431</v>
      </c>
    </row>
    <row r="339" spans="1:12" ht="16.5" x14ac:dyDescent="0.25">
      <c r="A339" s="19" t="str">
        <f t="shared" si="15"/>
        <v>SANHDIEUGM500</v>
      </c>
      <c r="B339" s="19" t="s">
        <v>607</v>
      </c>
      <c r="C339" s="19" t="s">
        <v>30</v>
      </c>
      <c r="D339" s="19" t="s">
        <v>31</v>
      </c>
      <c r="E339" s="20">
        <v>111058</v>
      </c>
      <c r="F339" s="20">
        <v>111058</v>
      </c>
      <c r="H339" s="58">
        <f t="shared" si="16"/>
        <v>0</v>
      </c>
      <c r="I339" s="60">
        <v>111058</v>
      </c>
      <c r="L339">
        <v>111058</v>
      </c>
    </row>
    <row r="340" spans="1:12" ht="16.5" x14ac:dyDescent="0.25">
      <c r="A340" s="19" t="str">
        <f t="shared" si="15"/>
        <v>SANHDIEUGTLX250G</v>
      </c>
      <c r="B340" s="19" t="s">
        <v>607</v>
      </c>
      <c r="C340" s="19" t="s">
        <v>32</v>
      </c>
      <c r="D340" s="19" t="s">
        <v>33</v>
      </c>
      <c r="E340" s="20">
        <v>50183</v>
      </c>
      <c r="F340" s="20">
        <v>50183</v>
      </c>
      <c r="H340" s="58">
        <f t="shared" si="16"/>
        <v>0</v>
      </c>
      <c r="I340" s="60">
        <v>50183</v>
      </c>
      <c r="L340">
        <v>50183</v>
      </c>
    </row>
    <row r="341" spans="1:12" ht="16.5" x14ac:dyDescent="0.25">
      <c r="A341" s="19" t="str">
        <f t="shared" si="15"/>
        <v>SANHDIEUTH200</v>
      </c>
      <c r="B341" s="19" t="s">
        <v>607</v>
      </c>
      <c r="C341" s="19" t="s">
        <v>35</v>
      </c>
      <c r="D341" s="19" t="s">
        <v>36</v>
      </c>
      <c r="E341" s="20">
        <v>55595</v>
      </c>
      <c r="F341" s="20">
        <v>55595</v>
      </c>
      <c r="H341" s="58">
        <f t="shared" si="16"/>
        <v>0</v>
      </c>
      <c r="I341" s="60">
        <v>55595</v>
      </c>
      <c r="L341">
        <v>55595</v>
      </c>
    </row>
    <row r="342" spans="1:12" ht="16.5" x14ac:dyDescent="0.25">
      <c r="A342" s="19" t="str">
        <f t="shared" si="15"/>
        <v/>
      </c>
      <c r="B342" s="19"/>
      <c r="C342" s="19"/>
      <c r="D342" s="19"/>
      <c r="E342" s="20"/>
      <c r="F342" s="20"/>
      <c r="H342" s="58">
        <f t="shared" si="16"/>
        <v>0</v>
      </c>
      <c r="I342" s="60" t="e">
        <v>#VALUE!</v>
      </c>
      <c r="L342" t="e">
        <v>#VALUE!</v>
      </c>
    </row>
    <row r="343" spans="1:12" ht="16.5" x14ac:dyDescent="0.25">
      <c r="A343" s="19" t="str">
        <f t="shared" si="15"/>
        <v>SATRACGM300</v>
      </c>
      <c r="B343" s="19" t="s">
        <v>8375</v>
      </c>
      <c r="C343" s="19" t="s">
        <v>27</v>
      </c>
      <c r="D343" s="19" t="s">
        <v>28</v>
      </c>
      <c r="E343" s="20">
        <v>73431</v>
      </c>
      <c r="F343" s="20">
        <v>73431</v>
      </c>
      <c r="H343" s="58">
        <f t="shared" si="16"/>
        <v>0</v>
      </c>
      <c r="I343" s="60">
        <v>73431</v>
      </c>
      <c r="L343">
        <v>73431</v>
      </c>
    </row>
    <row r="344" spans="1:12" ht="16.5" x14ac:dyDescent="0.25">
      <c r="A344" s="19" t="str">
        <f t="shared" si="15"/>
        <v>SATRACGM500</v>
      </c>
      <c r="B344" s="19" t="s">
        <v>8375</v>
      </c>
      <c r="C344" s="19" t="s">
        <v>547</v>
      </c>
      <c r="D344" s="19" t="s">
        <v>548</v>
      </c>
      <c r="E344" s="20">
        <v>119066</v>
      </c>
      <c r="F344" s="20">
        <v>119066</v>
      </c>
      <c r="H344" s="58">
        <f t="shared" si="16"/>
        <v>0</v>
      </c>
      <c r="I344" s="60">
        <v>119066</v>
      </c>
      <c r="L344">
        <v>119066</v>
      </c>
    </row>
    <row r="345" spans="1:12" ht="16.5" x14ac:dyDescent="0.25">
      <c r="A345" s="19" t="str">
        <f t="shared" si="15"/>
        <v>SATRAGM500</v>
      </c>
      <c r="B345" s="19" t="s">
        <v>8375</v>
      </c>
      <c r="C345" s="19" t="s">
        <v>30</v>
      </c>
      <c r="D345" s="19" t="s">
        <v>31</v>
      </c>
      <c r="E345" s="20">
        <v>111058</v>
      </c>
      <c r="F345" s="20">
        <v>111058</v>
      </c>
      <c r="H345" s="58">
        <f t="shared" si="16"/>
        <v>0</v>
      </c>
      <c r="I345" s="60">
        <v>111058</v>
      </c>
      <c r="L345">
        <v>111058</v>
      </c>
    </row>
    <row r="346" spans="1:12" ht="16.5" x14ac:dyDescent="0.25">
      <c r="A346" s="19" t="str">
        <f t="shared" si="15"/>
        <v>SATRAGTLX250G</v>
      </c>
      <c r="B346" s="19" t="s">
        <v>8375</v>
      </c>
      <c r="C346" s="19" t="s">
        <v>32</v>
      </c>
      <c r="D346" s="19" t="s">
        <v>33</v>
      </c>
      <c r="E346" s="20">
        <v>50183</v>
      </c>
      <c r="F346" s="20">
        <v>50182</v>
      </c>
      <c r="H346" s="58">
        <f t="shared" si="16"/>
        <v>-1</v>
      </c>
      <c r="I346" s="60">
        <v>50183</v>
      </c>
      <c r="L346">
        <v>50182</v>
      </c>
    </row>
    <row r="347" spans="1:12" ht="16.5" x14ac:dyDescent="0.25">
      <c r="A347" s="19" t="str">
        <f t="shared" si="15"/>
        <v>SATRAMNH250</v>
      </c>
      <c r="B347" s="19" t="s">
        <v>8375</v>
      </c>
      <c r="C347" s="19" t="s">
        <v>51</v>
      </c>
      <c r="D347" s="19" t="s">
        <v>52</v>
      </c>
      <c r="E347" s="20">
        <v>46000</v>
      </c>
      <c r="F347" s="20">
        <v>46000</v>
      </c>
      <c r="H347" s="58">
        <f t="shared" si="16"/>
        <v>0</v>
      </c>
      <c r="I347" s="60">
        <v>46000</v>
      </c>
      <c r="L347">
        <v>46000</v>
      </c>
    </row>
    <row r="348" spans="1:12" ht="16.5" x14ac:dyDescent="0.25">
      <c r="A348" s="19" t="str">
        <f t="shared" si="15"/>
        <v>SATRATH200</v>
      </c>
      <c r="B348" s="19" t="s">
        <v>8375</v>
      </c>
      <c r="C348" s="19" t="s">
        <v>35</v>
      </c>
      <c r="D348" s="19" t="s">
        <v>36</v>
      </c>
      <c r="E348" s="20">
        <v>55595</v>
      </c>
      <c r="F348" s="20">
        <v>55595</v>
      </c>
      <c r="H348" s="58">
        <f t="shared" si="16"/>
        <v>0</v>
      </c>
      <c r="I348" s="60">
        <v>55595</v>
      </c>
      <c r="L348">
        <v>55595</v>
      </c>
    </row>
    <row r="349" spans="1:12" ht="16.5" x14ac:dyDescent="0.25">
      <c r="A349" s="19" t="str">
        <f t="shared" si="15"/>
        <v>SATRATH400</v>
      </c>
      <c r="B349" s="19" t="s">
        <v>8375</v>
      </c>
      <c r="C349" s="19" t="s">
        <v>553</v>
      </c>
      <c r="D349" s="19" t="s">
        <v>554</v>
      </c>
      <c r="E349" s="20">
        <v>107205</v>
      </c>
      <c r="F349" s="20">
        <v>107205</v>
      </c>
      <c r="H349" s="58">
        <f t="shared" si="16"/>
        <v>0</v>
      </c>
      <c r="I349" s="60">
        <v>107205</v>
      </c>
      <c r="L349">
        <v>107205</v>
      </c>
    </row>
    <row r="350" spans="1:12" ht="16.5" x14ac:dyDescent="0.25">
      <c r="A350" s="19" t="str">
        <f t="shared" si="15"/>
        <v/>
      </c>
      <c r="B350" s="19"/>
      <c r="C350" s="19"/>
      <c r="D350" s="19"/>
      <c r="E350" s="20"/>
      <c r="F350" s="20"/>
      <c r="H350" s="58">
        <f t="shared" si="16"/>
        <v>0</v>
      </c>
      <c r="I350" s="60" t="e">
        <v>#VALUE!</v>
      </c>
      <c r="L350" t="e">
        <v>#VALUE!</v>
      </c>
    </row>
    <row r="351" spans="1:12" ht="16.5" x14ac:dyDescent="0.25">
      <c r="A351" s="19" t="str">
        <f t="shared" si="15"/>
        <v>SEVENCGM100</v>
      </c>
      <c r="B351" s="19" t="s">
        <v>608</v>
      </c>
      <c r="C351" s="19" t="s">
        <v>556</v>
      </c>
      <c r="D351" s="19" t="s">
        <v>557</v>
      </c>
      <c r="E351" s="20">
        <v>24549</v>
      </c>
      <c r="F351" s="20">
        <v>22340</v>
      </c>
      <c r="H351" s="58">
        <f t="shared" si="16"/>
        <v>-2209</v>
      </c>
      <c r="I351" s="60">
        <v>24549</v>
      </c>
      <c r="L351">
        <v>22340</v>
      </c>
    </row>
    <row r="352" spans="1:12" ht="16.5" x14ac:dyDescent="0.25">
      <c r="A352" s="19" t="str">
        <f t="shared" si="15"/>
        <v>SEVENGM500</v>
      </c>
      <c r="B352" s="19" t="s">
        <v>608</v>
      </c>
      <c r="C352" s="19" t="s">
        <v>30</v>
      </c>
      <c r="D352" s="19" t="s">
        <v>31</v>
      </c>
      <c r="E352" s="20">
        <v>111058</v>
      </c>
      <c r="F352" s="20">
        <v>101063</v>
      </c>
      <c r="H352" s="58">
        <f t="shared" si="16"/>
        <v>-9995</v>
      </c>
      <c r="I352" s="60">
        <v>111058</v>
      </c>
      <c r="L352">
        <v>101063</v>
      </c>
    </row>
    <row r="353" spans="1:12" ht="16.5" x14ac:dyDescent="0.25">
      <c r="A353" s="19" t="str">
        <f t="shared" si="15"/>
        <v>SEVENGSG45G</v>
      </c>
      <c r="B353" s="19" t="s">
        <v>608</v>
      </c>
      <c r="C353" s="19" t="s">
        <v>686</v>
      </c>
      <c r="D353" s="19" t="s">
        <v>687</v>
      </c>
      <c r="E353" s="20">
        <v>8372</v>
      </c>
      <c r="F353" s="20">
        <v>8372</v>
      </c>
      <c r="H353" s="58">
        <f t="shared" si="16"/>
        <v>0</v>
      </c>
      <c r="I353" s="60">
        <v>8372</v>
      </c>
      <c r="L353">
        <v>8372</v>
      </c>
    </row>
    <row r="354" spans="1:12" ht="16.5" x14ac:dyDescent="0.25">
      <c r="A354" s="19" t="str">
        <f t="shared" si="15"/>
        <v/>
      </c>
      <c r="B354" s="19"/>
      <c r="C354" s="19"/>
      <c r="D354" s="19"/>
      <c r="E354" s="20"/>
      <c r="F354" s="20"/>
      <c r="H354" s="58">
        <f t="shared" si="16"/>
        <v>0</v>
      </c>
      <c r="I354" s="60" t="e">
        <v>#VALUE!</v>
      </c>
      <c r="L354" t="e">
        <v>#VALUE!</v>
      </c>
    </row>
    <row r="355" spans="1:12" ht="16.5" x14ac:dyDescent="0.25">
      <c r="A355" s="19" t="str">
        <f t="shared" si="15"/>
        <v>SIBACGM300</v>
      </c>
      <c r="B355" s="19" t="s">
        <v>609</v>
      </c>
      <c r="C355" s="19" t="s">
        <v>27</v>
      </c>
      <c r="D355" s="19" t="s">
        <v>28</v>
      </c>
      <c r="E355" s="20">
        <v>73431</v>
      </c>
      <c r="F355" s="20">
        <v>69025</v>
      </c>
      <c r="H355" s="58">
        <f t="shared" si="16"/>
        <v>-4406</v>
      </c>
      <c r="I355" s="60">
        <v>73431</v>
      </c>
      <c r="L355">
        <v>69025</v>
      </c>
    </row>
    <row r="356" spans="1:12" ht="16.5" x14ac:dyDescent="0.25">
      <c r="A356" s="19" t="str">
        <f t="shared" si="15"/>
        <v>SIBAGSG250</v>
      </c>
      <c r="B356" s="19" t="s">
        <v>609</v>
      </c>
      <c r="C356" s="19" t="s">
        <v>49</v>
      </c>
      <c r="D356" s="19" t="s">
        <v>50</v>
      </c>
      <c r="E356" s="20">
        <v>57387</v>
      </c>
      <c r="F356" s="20">
        <v>50400</v>
      </c>
      <c r="H356" s="58">
        <f t="shared" si="16"/>
        <v>-6987</v>
      </c>
      <c r="I356" s="60">
        <v>57387</v>
      </c>
      <c r="L356">
        <v>50400</v>
      </c>
    </row>
    <row r="357" spans="1:12" ht="16.5" x14ac:dyDescent="0.25">
      <c r="A357" s="19" t="str">
        <f t="shared" si="15"/>
        <v>SIBAGTLX250G</v>
      </c>
      <c r="B357" s="19" t="s">
        <v>609</v>
      </c>
      <c r="C357" s="19" t="s">
        <v>32</v>
      </c>
      <c r="D357" s="19" t="s">
        <v>33</v>
      </c>
      <c r="E357" s="20">
        <v>50183</v>
      </c>
      <c r="F357" s="20">
        <v>47172</v>
      </c>
      <c r="H357" s="58">
        <f t="shared" si="16"/>
        <v>-3011</v>
      </c>
      <c r="I357" s="60">
        <v>50183</v>
      </c>
      <c r="L357">
        <v>47172</v>
      </c>
    </row>
    <row r="358" spans="1:12" ht="16.5" x14ac:dyDescent="0.25">
      <c r="A358" s="19" t="str">
        <f t="shared" ref="A358:A421" si="17">B358&amp;C358</f>
        <v>SIBATH200</v>
      </c>
      <c r="B358" s="19" t="s">
        <v>609</v>
      </c>
      <c r="C358" s="19" t="s">
        <v>35</v>
      </c>
      <c r="D358" s="19" t="s">
        <v>36</v>
      </c>
      <c r="E358" s="20">
        <v>55595</v>
      </c>
      <c r="F358" s="20">
        <v>52259</v>
      </c>
      <c r="H358" s="58">
        <f t="shared" si="16"/>
        <v>-3336</v>
      </c>
      <c r="I358" s="60">
        <v>55595</v>
      </c>
      <c r="L358">
        <v>52259</v>
      </c>
    </row>
    <row r="359" spans="1:12" ht="16.5" x14ac:dyDescent="0.25">
      <c r="A359" s="19" t="str">
        <f t="shared" si="17"/>
        <v/>
      </c>
      <c r="B359" s="19"/>
      <c r="C359" s="19"/>
      <c r="D359" s="19"/>
      <c r="E359" s="20"/>
      <c r="F359" s="20"/>
      <c r="H359" s="58">
        <f t="shared" si="16"/>
        <v>0</v>
      </c>
      <c r="I359" s="60" t="e">
        <v>#VALUE!</v>
      </c>
      <c r="L359" t="e">
        <v>#VALUE!</v>
      </c>
    </row>
    <row r="360" spans="1:12" ht="16.5" x14ac:dyDescent="0.25">
      <c r="A360" s="19" t="str">
        <f t="shared" si="17"/>
        <v>SMARTCC300</v>
      </c>
      <c r="B360" s="19" t="s">
        <v>611</v>
      </c>
      <c r="C360" s="19" t="s">
        <v>39</v>
      </c>
      <c r="D360" s="19" t="s">
        <v>40</v>
      </c>
      <c r="E360" s="20">
        <v>74250</v>
      </c>
      <c r="F360" s="20">
        <v>70538</v>
      </c>
      <c r="H360" s="58">
        <f t="shared" si="16"/>
        <v>-3712</v>
      </c>
      <c r="I360" s="60">
        <v>74250</v>
      </c>
      <c r="L360">
        <v>70538</v>
      </c>
    </row>
    <row r="361" spans="1:12" ht="16.5" x14ac:dyDescent="0.25">
      <c r="A361" s="19" t="str">
        <f t="shared" si="17"/>
        <v>SMARTCGM100</v>
      </c>
      <c r="B361" s="19" t="s">
        <v>611</v>
      </c>
      <c r="C361" s="19" t="s">
        <v>556</v>
      </c>
      <c r="D361" s="19" t="s">
        <v>557</v>
      </c>
      <c r="E361" s="20">
        <v>24549</v>
      </c>
      <c r="F361" s="20">
        <v>23322</v>
      </c>
      <c r="H361" s="58">
        <f t="shared" si="16"/>
        <v>-1227</v>
      </c>
      <c r="I361" s="60">
        <v>24549</v>
      </c>
      <c r="L361">
        <v>23322</v>
      </c>
    </row>
    <row r="362" spans="1:12" ht="16.5" x14ac:dyDescent="0.25">
      <c r="A362" s="19" t="str">
        <f t="shared" si="17"/>
        <v>SMARTCGM300</v>
      </c>
      <c r="B362" s="19" t="s">
        <v>611</v>
      </c>
      <c r="C362" s="19" t="s">
        <v>27</v>
      </c>
      <c r="D362" s="19" t="s">
        <v>28</v>
      </c>
      <c r="E362" s="20">
        <v>73431</v>
      </c>
      <c r="F362" s="20">
        <v>69759</v>
      </c>
      <c r="H362" s="58">
        <f t="shared" si="16"/>
        <v>-3672</v>
      </c>
      <c r="I362" s="60">
        <v>73431</v>
      </c>
      <c r="L362">
        <v>69759</v>
      </c>
    </row>
    <row r="363" spans="1:12" ht="16.5" x14ac:dyDescent="0.25">
      <c r="A363" s="19" t="str">
        <f t="shared" si="17"/>
        <v>SMARTCN300</v>
      </c>
      <c r="B363" s="19" t="s">
        <v>611</v>
      </c>
      <c r="C363" s="19" t="s">
        <v>41</v>
      </c>
      <c r="D363" s="19" t="s">
        <v>42</v>
      </c>
      <c r="E363" s="20">
        <v>70950</v>
      </c>
      <c r="F363" s="20">
        <v>67403</v>
      </c>
      <c r="H363" s="58">
        <f t="shared" si="16"/>
        <v>-3547</v>
      </c>
      <c r="I363" s="60">
        <v>70950</v>
      </c>
      <c r="L363">
        <v>67403</v>
      </c>
    </row>
    <row r="364" spans="1:12" ht="16.5" x14ac:dyDescent="0.25">
      <c r="A364" s="19" t="str">
        <f t="shared" si="17"/>
        <v>SMARTGL250</v>
      </c>
      <c r="B364" s="19" t="s">
        <v>611</v>
      </c>
      <c r="C364" s="19" t="s">
        <v>47</v>
      </c>
      <c r="D364" s="19" t="s">
        <v>48</v>
      </c>
      <c r="E364" s="20">
        <v>56430</v>
      </c>
      <c r="F364" s="20">
        <v>49500</v>
      </c>
      <c r="H364" s="58">
        <f t="shared" si="16"/>
        <v>-6930</v>
      </c>
      <c r="I364" s="60">
        <v>56430</v>
      </c>
      <c r="L364">
        <v>49500</v>
      </c>
    </row>
    <row r="365" spans="1:12" ht="16.5" x14ac:dyDescent="0.25">
      <c r="A365" s="19" t="str">
        <f t="shared" si="17"/>
        <v>SMARTGM500</v>
      </c>
      <c r="B365" s="19" t="s">
        <v>611</v>
      </c>
      <c r="C365" s="19" t="s">
        <v>30</v>
      </c>
      <c r="D365" s="19" t="s">
        <v>31</v>
      </c>
      <c r="E365" s="20">
        <v>111058</v>
      </c>
      <c r="F365" s="20">
        <v>105506</v>
      </c>
      <c r="H365" s="58">
        <f t="shared" si="16"/>
        <v>-5552</v>
      </c>
      <c r="I365" s="60">
        <v>111058</v>
      </c>
      <c r="L365">
        <v>105506</v>
      </c>
    </row>
    <row r="366" spans="1:12" ht="16.5" x14ac:dyDescent="0.25">
      <c r="A366" s="19" t="str">
        <f t="shared" si="17"/>
        <v>SMARTGSG250</v>
      </c>
      <c r="B366" s="19" t="s">
        <v>611</v>
      </c>
      <c r="C366" s="19" t="s">
        <v>49</v>
      </c>
      <c r="D366" s="19" t="s">
        <v>50</v>
      </c>
      <c r="E366" s="20">
        <v>57998</v>
      </c>
      <c r="F366" s="20">
        <v>50400</v>
      </c>
      <c r="H366" s="58">
        <f t="shared" si="16"/>
        <v>-7598</v>
      </c>
      <c r="I366" s="60">
        <v>57998</v>
      </c>
      <c r="L366">
        <v>50400</v>
      </c>
    </row>
    <row r="367" spans="1:12" ht="16.5" x14ac:dyDescent="0.25">
      <c r="A367" s="19" t="str">
        <f t="shared" si="17"/>
        <v>SMARTGTLX250G</v>
      </c>
      <c r="B367" s="19" t="s">
        <v>611</v>
      </c>
      <c r="C367" s="19" t="s">
        <v>32</v>
      </c>
      <c r="D367" s="19" t="s">
        <v>33</v>
      </c>
      <c r="E367" s="20">
        <v>50183</v>
      </c>
      <c r="F367" s="20">
        <v>47672</v>
      </c>
      <c r="H367" s="58">
        <f t="shared" si="16"/>
        <v>-2511</v>
      </c>
      <c r="I367" s="60">
        <v>50183</v>
      </c>
      <c r="L367">
        <v>47672</v>
      </c>
    </row>
    <row r="368" spans="1:12" ht="16.5" x14ac:dyDescent="0.25">
      <c r="A368" s="19" t="str">
        <f t="shared" si="17"/>
        <v>SMARTGTNH500</v>
      </c>
      <c r="B368" s="19" t="s">
        <v>611</v>
      </c>
      <c r="C368" s="19" t="s">
        <v>551</v>
      </c>
      <c r="D368" s="19" t="s">
        <v>552</v>
      </c>
      <c r="E368" s="20">
        <v>96890</v>
      </c>
      <c r="F368" s="20">
        <v>96890</v>
      </c>
      <c r="H368" s="58">
        <f t="shared" si="16"/>
        <v>0</v>
      </c>
      <c r="I368" s="60">
        <v>96890</v>
      </c>
      <c r="L368">
        <v>96890</v>
      </c>
    </row>
    <row r="369" spans="1:12" ht="16.5" x14ac:dyDescent="0.25">
      <c r="A369" s="19" t="str">
        <f t="shared" si="17"/>
        <v>SMARTMNH250</v>
      </c>
      <c r="B369" s="19" t="s">
        <v>611</v>
      </c>
      <c r="C369" s="19" t="s">
        <v>51</v>
      </c>
      <c r="D369" s="19" t="s">
        <v>52</v>
      </c>
      <c r="E369" s="20">
        <v>46000</v>
      </c>
      <c r="F369" s="20">
        <v>43700</v>
      </c>
      <c r="H369" s="58">
        <f t="shared" si="16"/>
        <v>-2300</v>
      </c>
      <c r="I369" s="60">
        <v>46000</v>
      </c>
      <c r="L369">
        <v>43700</v>
      </c>
    </row>
    <row r="370" spans="1:12" ht="16.5" x14ac:dyDescent="0.25">
      <c r="A370" s="19" t="str">
        <f t="shared" si="17"/>
        <v>SMARTTH200</v>
      </c>
      <c r="B370" s="19" t="s">
        <v>611</v>
      </c>
      <c r="C370" s="19" t="s">
        <v>35</v>
      </c>
      <c r="D370" s="19" t="s">
        <v>36</v>
      </c>
      <c r="E370" s="20">
        <v>55595</v>
      </c>
      <c r="F370" s="20">
        <v>52815</v>
      </c>
      <c r="H370" s="58">
        <f t="shared" si="16"/>
        <v>-2780</v>
      </c>
      <c r="I370" s="60">
        <v>55595</v>
      </c>
      <c r="L370">
        <v>52815</v>
      </c>
    </row>
    <row r="371" spans="1:12" ht="16.5" x14ac:dyDescent="0.25">
      <c r="A371" s="19" t="str">
        <f t="shared" si="17"/>
        <v/>
      </c>
      <c r="B371" s="19"/>
      <c r="C371" s="19"/>
      <c r="D371" s="19"/>
      <c r="E371" s="20"/>
      <c r="F371" s="20"/>
      <c r="H371" s="58">
        <f t="shared" si="16"/>
        <v>0</v>
      </c>
      <c r="I371" s="60" t="e">
        <v>#VALUE!</v>
      </c>
      <c r="L371" t="e">
        <v>#VALUE!</v>
      </c>
    </row>
    <row r="372" spans="1:12" ht="16.5" x14ac:dyDescent="0.25">
      <c r="A372" s="19" t="str">
        <f t="shared" si="17"/>
        <v>SONGNGOCCC300</v>
      </c>
      <c r="B372" s="19" t="s">
        <v>8376</v>
      </c>
      <c r="C372" s="19" t="s">
        <v>39</v>
      </c>
      <c r="D372" s="19" t="s">
        <v>40</v>
      </c>
      <c r="E372" s="20">
        <v>74250</v>
      </c>
      <c r="F372" s="20">
        <v>74250</v>
      </c>
      <c r="H372" s="58">
        <f t="shared" si="16"/>
        <v>0</v>
      </c>
      <c r="I372" s="60">
        <v>74250</v>
      </c>
      <c r="L372">
        <v>74250</v>
      </c>
    </row>
    <row r="373" spans="1:12" ht="16.5" x14ac:dyDescent="0.25">
      <c r="A373" s="19" t="str">
        <f t="shared" si="17"/>
        <v>SONGNGOCCGM300</v>
      </c>
      <c r="B373" s="19" t="s">
        <v>8376</v>
      </c>
      <c r="C373" s="19" t="s">
        <v>27</v>
      </c>
      <c r="D373" s="19" t="s">
        <v>28</v>
      </c>
      <c r="E373" s="20">
        <v>73431</v>
      </c>
      <c r="F373" s="20">
        <v>73431</v>
      </c>
      <c r="H373" s="58">
        <f t="shared" si="16"/>
        <v>0</v>
      </c>
      <c r="I373" s="60">
        <v>73431</v>
      </c>
      <c r="L373">
        <v>73431</v>
      </c>
    </row>
    <row r="374" spans="1:12" ht="16.5" x14ac:dyDescent="0.25">
      <c r="A374" s="19" t="str">
        <f t="shared" si="17"/>
        <v>SONGNGOCCGM500</v>
      </c>
      <c r="B374" s="19" t="s">
        <v>8376</v>
      </c>
      <c r="C374" s="19" t="s">
        <v>547</v>
      </c>
      <c r="D374" s="19" t="s">
        <v>548</v>
      </c>
      <c r="E374" s="20">
        <v>119066</v>
      </c>
      <c r="F374" s="20">
        <v>119066</v>
      </c>
      <c r="H374" s="58">
        <f t="shared" si="16"/>
        <v>0</v>
      </c>
      <c r="I374" s="60">
        <v>119066</v>
      </c>
      <c r="L374">
        <v>119066</v>
      </c>
    </row>
    <row r="375" spans="1:12" ht="16.5" x14ac:dyDescent="0.25">
      <c r="A375" s="19" t="str">
        <f t="shared" si="17"/>
        <v>SONGNGOCCN300</v>
      </c>
      <c r="B375" s="19" t="s">
        <v>8376</v>
      </c>
      <c r="C375" s="19" t="s">
        <v>41</v>
      </c>
      <c r="D375" s="19" t="s">
        <v>42</v>
      </c>
      <c r="E375" s="20">
        <v>70950</v>
      </c>
      <c r="F375" s="20">
        <v>70950</v>
      </c>
      <c r="H375" s="58">
        <f t="shared" si="16"/>
        <v>0</v>
      </c>
      <c r="I375" s="60">
        <v>70950</v>
      </c>
      <c r="L375">
        <v>70950</v>
      </c>
    </row>
    <row r="376" spans="1:12" ht="16.5" x14ac:dyDescent="0.25">
      <c r="A376" s="19" t="str">
        <f t="shared" si="17"/>
        <v>SONGNGOCGM500</v>
      </c>
      <c r="B376" s="19" t="s">
        <v>8376</v>
      </c>
      <c r="C376" s="19" t="s">
        <v>30</v>
      </c>
      <c r="D376" s="19" t="s">
        <v>31</v>
      </c>
      <c r="E376" s="20">
        <v>111058</v>
      </c>
      <c r="F376" s="20">
        <v>111058</v>
      </c>
      <c r="H376" s="58">
        <f t="shared" si="16"/>
        <v>0</v>
      </c>
      <c r="I376" s="60">
        <v>111058</v>
      </c>
      <c r="L376">
        <v>111058</v>
      </c>
    </row>
    <row r="377" spans="1:12" ht="16.5" x14ac:dyDescent="0.25">
      <c r="A377" s="19" t="str">
        <f t="shared" si="17"/>
        <v>SONGNGOCGTLX250G</v>
      </c>
      <c r="B377" s="19" t="s">
        <v>8376</v>
      </c>
      <c r="C377" s="19" t="s">
        <v>32</v>
      </c>
      <c r="D377" s="19" t="s">
        <v>33</v>
      </c>
      <c r="E377" s="20">
        <v>50183</v>
      </c>
      <c r="F377" s="20">
        <v>50183</v>
      </c>
      <c r="H377" s="58">
        <f t="shared" si="16"/>
        <v>0</v>
      </c>
      <c r="I377" s="60">
        <v>50183</v>
      </c>
      <c r="L377">
        <v>50183</v>
      </c>
    </row>
    <row r="378" spans="1:12" ht="16.5" x14ac:dyDescent="0.25">
      <c r="A378" s="19" t="str">
        <f t="shared" si="17"/>
        <v/>
      </c>
      <c r="B378" s="19"/>
      <c r="C378" s="19"/>
      <c r="D378" s="19"/>
      <c r="E378" s="20"/>
      <c r="F378" s="20"/>
      <c r="H378" s="58">
        <f t="shared" si="16"/>
        <v>0</v>
      </c>
      <c r="I378" s="60" t="e">
        <v>#VALUE!</v>
      </c>
      <c r="L378" t="e">
        <v>#VALUE!</v>
      </c>
    </row>
    <row r="379" spans="1:12" ht="16.5" x14ac:dyDescent="0.25">
      <c r="A379" s="19" t="str">
        <f t="shared" si="17"/>
        <v>STCHOHAYCGM100</v>
      </c>
      <c r="B379" s="19" t="s">
        <v>613</v>
      </c>
      <c r="C379" s="19" t="s">
        <v>556</v>
      </c>
      <c r="D379" s="19" t="s">
        <v>557</v>
      </c>
      <c r="E379" s="20">
        <v>24549</v>
      </c>
      <c r="F379" s="20">
        <v>24549</v>
      </c>
      <c r="H379" s="58">
        <f t="shared" si="16"/>
        <v>0</v>
      </c>
      <c r="I379" s="60">
        <v>24549</v>
      </c>
      <c r="L379">
        <v>24549</v>
      </c>
    </row>
    <row r="380" spans="1:12" ht="16.5" x14ac:dyDescent="0.25">
      <c r="A380" s="19" t="str">
        <f t="shared" si="17"/>
        <v>STCHOHAYCGM300</v>
      </c>
      <c r="B380" s="19" t="s">
        <v>613</v>
      </c>
      <c r="C380" s="19" t="s">
        <v>27</v>
      </c>
      <c r="D380" s="19" t="s">
        <v>28</v>
      </c>
      <c r="E380" s="20">
        <v>73431</v>
      </c>
      <c r="F380" s="20">
        <v>73431</v>
      </c>
      <c r="H380" s="58">
        <f t="shared" si="16"/>
        <v>0</v>
      </c>
      <c r="I380" s="60">
        <v>73431</v>
      </c>
      <c r="L380">
        <v>73431</v>
      </c>
    </row>
    <row r="381" spans="1:12" ht="16.5" x14ac:dyDescent="0.25">
      <c r="A381" s="19" t="str">
        <f t="shared" si="17"/>
        <v>STCHOHAYCN300</v>
      </c>
      <c r="B381" s="19" t="s">
        <v>613</v>
      </c>
      <c r="C381" s="19" t="s">
        <v>41</v>
      </c>
      <c r="D381" s="19" t="s">
        <v>42</v>
      </c>
      <c r="E381" s="20">
        <v>70950</v>
      </c>
      <c r="F381" s="20">
        <v>70950</v>
      </c>
      <c r="H381" s="58">
        <f t="shared" si="16"/>
        <v>0</v>
      </c>
      <c r="I381" s="60">
        <v>70950</v>
      </c>
      <c r="L381">
        <v>70950</v>
      </c>
    </row>
    <row r="382" spans="1:12" ht="16.5" x14ac:dyDescent="0.25">
      <c r="A382" s="19" t="str">
        <f t="shared" si="17"/>
        <v>STCHOHAYGHK300</v>
      </c>
      <c r="B382" s="19" t="s">
        <v>613</v>
      </c>
      <c r="C382" s="19" t="s">
        <v>558</v>
      </c>
      <c r="D382" s="19" t="s">
        <v>559</v>
      </c>
      <c r="E382" s="20">
        <v>70000</v>
      </c>
      <c r="F382" s="20">
        <v>70000</v>
      </c>
      <c r="H382" s="58">
        <f t="shared" si="16"/>
        <v>0</v>
      </c>
      <c r="I382" s="60">
        <v>70000</v>
      </c>
      <c r="L382">
        <v>70000</v>
      </c>
    </row>
    <row r="383" spans="1:12" ht="16.5" x14ac:dyDescent="0.25">
      <c r="A383" s="19" t="str">
        <f t="shared" si="17"/>
        <v>STCHOHAYGL250</v>
      </c>
      <c r="B383" s="19" t="s">
        <v>613</v>
      </c>
      <c r="C383" s="19" t="s">
        <v>47</v>
      </c>
      <c r="D383" s="19" t="s">
        <v>48</v>
      </c>
      <c r="E383" s="20">
        <v>49500</v>
      </c>
      <c r="F383" s="20">
        <v>49500</v>
      </c>
      <c r="H383" s="58">
        <f t="shared" si="16"/>
        <v>0</v>
      </c>
      <c r="I383" s="60">
        <v>49500</v>
      </c>
      <c r="L383">
        <v>49500</v>
      </c>
    </row>
    <row r="384" spans="1:12" ht="16.5" x14ac:dyDescent="0.25">
      <c r="A384" s="19" t="str">
        <f t="shared" si="17"/>
        <v>STCHOHAYGM500</v>
      </c>
      <c r="B384" s="19" t="s">
        <v>613</v>
      </c>
      <c r="C384" s="19" t="s">
        <v>30</v>
      </c>
      <c r="D384" s="19" t="s">
        <v>31</v>
      </c>
      <c r="E384" s="20">
        <v>111058</v>
      </c>
      <c r="F384" s="20">
        <v>111058</v>
      </c>
      <c r="H384" s="58">
        <f t="shared" si="16"/>
        <v>0</v>
      </c>
      <c r="I384" s="60">
        <v>111058</v>
      </c>
      <c r="L384">
        <v>111058</v>
      </c>
    </row>
    <row r="385" spans="1:12" ht="16.5" x14ac:dyDescent="0.25">
      <c r="A385" s="19" t="str">
        <f t="shared" si="17"/>
        <v>STCHOHAYGSG250</v>
      </c>
      <c r="B385" s="19" t="s">
        <v>613</v>
      </c>
      <c r="C385" s="19" t="s">
        <v>49</v>
      </c>
      <c r="D385" s="19" t="s">
        <v>50</v>
      </c>
      <c r="E385" s="20">
        <v>50400</v>
      </c>
      <c r="F385" s="20">
        <v>50400</v>
      </c>
      <c r="H385" s="58">
        <f t="shared" si="16"/>
        <v>0</v>
      </c>
      <c r="I385" s="60">
        <v>50400</v>
      </c>
      <c r="L385">
        <v>50400</v>
      </c>
    </row>
    <row r="386" spans="1:12" ht="16.5" x14ac:dyDescent="0.25">
      <c r="A386" s="19" t="str">
        <f t="shared" si="17"/>
        <v>STCHOHAYGTLX250G</v>
      </c>
      <c r="B386" s="19" t="s">
        <v>613</v>
      </c>
      <c r="C386" s="19" t="s">
        <v>32</v>
      </c>
      <c r="D386" s="19" t="s">
        <v>33</v>
      </c>
      <c r="E386" s="20">
        <v>50183</v>
      </c>
      <c r="F386" s="20">
        <v>50182</v>
      </c>
      <c r="H386" s="58">
        <f t="shared" si="16"/>
        <v>-1</v>
      </c>
      <c r="I386" s="60">
        <v>50183</v>
      </c>
      <c r="L386">
        <v>50182</v>
      </c>
    </row>
    <row r="387" spans="1:12" ht="16.5" x14ac:dyDescent="0.25">
      <c r="A387" s="19" t="str">
        <f t="shared" si="17"/>
        <v>STCHOHAYGXD500</v>
      </c>
      <c r="B387" s="19" t="s">
        <v>613</v>
      </c>
      <c r="C387" s="19" t="s">
        <v>55</v>
      </c>
      <c r="D387" s="19" t="s">
        <v>56</v>
      </c>
      <c r="E387" s="20">
        <v>111606</v>
      </c>
      <c r="F387" s="20">
        <v>111606</v>
      </c>
      <c r="H387" s="58">
        <f t="shared" si="16"/>
        <v>0</v>
      </c>
      <c r="I387" s="60">
        <v>111606</v>
      </c>
      <c r="L387">
        <v>111606</v>
      </c>
    </row>
    <row r="388" spans="1:12" ht="16.5" x14ac:dyDescent="0.25">
      <c r="A388" s="19" t="str">
        <f t="shared" si="17"/>
        <v>STCHOHAYMNH250</v>
      </c>
      <c r="B388" s="19" t="s">
        <v>613</v>
      </c>
      <c r="C388" s="19" t="s">
        <v>51</v>
      </c>
      <c r="D388" s="19" t="s">
        <v>52</v>
      </c>
      <c r="E388" s="20">
        <v>46000</v>
      </c>
      <c r="F388" s="20">
        <v>46000</v>
      </c>
      <c r="H388" s="58">
        <f t="shared" si="16"/>
        <v>0</v>
      </c>
      <c r="I388" s="60">
        <v>46000</v>
      </c>
      <c r="L388">
        <v>46000</v>
      </c>
    </row>
    <row r="389" spans="1:12" ht="16.5" x14ac:dyDescent="0.25">
      <c r="A389" s="19" t="str">
        <f t="shared" si="17"/>
        <v>STCHOHAYTH200</v>
      </c>
      <c r="B389" s="19" t="s">
        <v>613</v>
      </c>
      <c r="C389" s="19" t="s">
        <v>35</v>
      </c>
      <c r="D389" s="19" t="s">
        <v>36</v>
      </c>
      <c r="E389" s="20">
        <v>55595</v>
      </c>
      <c r="F389" s="20">
        <v>55595</v>
      </c>
      <c r="H389" s="58">
        <f t="shared" si="16"/>
        <v>0</v>
      </c>
      <c r="I389" s="60">
        <v>55595</v>
      </c>
      <c r="L389">
        <v>55595</v>
      </c>
    </row>
    <row r="390" spans="1:12" ht="16.5" x14ac:dyDescent="0.25">
      <c r="A390" s="19" t="str">
        <f t="shared" si="17"/>
        <v/>
      </c>
      <c r="B390" s="19"/>
      <c r="C390" s="19"/>
      <c r="D390" s="19"/>
      <c r="E390" s="20"/>
      <c r="F390" s="20"/>
      <c r="H390" s="58">
        <f t="shared" si="16"/>
        <v>0</v>
      </c>
      <c r="I390" s="60" t="e">
        <v>#VALUE!</v>
      </c>
      <c r="L390" t="e">
        <v>#VALUE!</v>
      </c>
    </row>
    <row r="391" spans="1:12" ht="16.5" x14ac:dyDescent="0.25">
      <c r="A391" s="19" t="str">
        <f t="shared" si="17"/>
        <v>STTHANHCONGCGST150</v>
      </c>
      <c r="B391" s="19" t="s">
        <v>615</v>
      </c>
      <c r="C391" s="19" t="s">
        <v>568</v>
      </c>
      <c r="D391" s="19" t="s">
        <v>569</v>
      </c>
      <c r="E391" s="20">
        <v>22500</v>
      </c>
      <c r="F391" s="20">
        <v>20925</v>
      </c>
      <c r="H391" s="58">
        <f t="shared" ref="H391:H454" si="18">F391-E391</f>
        <v>-1575</v>
      </c>
      <c r="I391" s="60">
        <v>22500</v>
      </c>
      <c r="L391">
        <v>20925</v>
      </c>
    </row>
    <row r="392" spans="1:12" ht="16.5" x14ac:dyDescent="0.25">
      <c r="A392" s="19" t="str">
        <f t="shared" si="17"/>
        <v>STTHANHCONGGM500</v>
      </c>
      <c r="B392" s="19" t="s">
        <v>615</v>
      </c>
      <c r="C392" s="19" t="s">
        <v>30</v>
      </c>
      <c r="D392" s="19" t="s">
        <v>31</v>
      </c>
      <c r="E392" s="20">
        <v>111058</v>
      </c>
      <c r="F392" s="20">
        <v>103284</v>
      </c>
      <c r="H392" s="58">
        <f t="shared" si="18"/>
        <v>-7774</v>
      </c>
      <c r="I392" s="60">
        <v>111058</v>
      </c>
      <c r="L392">
        <v>103284</v>
      </c>
    </row>
    <row r="393" spans="1:12" ht="16.5" x14ac:dyDescent="0.25">
      <c r="A393" s="19" t="str">
        <f t="shared" si="17"/>
        <v>STTHANHCONGGSG250</v>
      </c>
      <c r="B393" s="19" t="s">
        <v>615</v>
      </c>
      <c r="C393" s="19" t="s">
        <v>49</v>
      </c>
      <c r="D393" s="19" t="s">
        <v>50</v>
      </c>
      <c r="E393" s="20">
        <v>50400</v>
      </c>
      <c r="F393" s="20">
        <v>46872</v>
      </c>
      <c r="H393" s="58">
        <f t="shared" si="18"/>
        <v>-3528</v>
      </c>
      <c r="I393" s="60">
        <v>50400</v>
      </c>
      <c r="L393">
        <v>46872</v>
      </c>
    </row>
    <row r="394" spans="1:12" ht="16.5" x14ac:dyDescent="0.25">
      <c r="A394" s="19" t="str">
        <f t="shared" si="17"/>
        <v>STTHANHCONGGXD500</v>
      </c>
      <c r="B394" s="19" t="s">
        <v>615</v>
      </c>
      <c r="C394" s="19" t="s">
        <v>55</v>
      </c>
      <c r="D394" s="19" t="s">
        <v>56</v>
      </c>
      <c r="E394" s="20">
        <v>111606</v>
      </c>
      <c r="F394" s="20">
        <v>103794</v>
      </c>
      <c r="H394" s="58">
        <f t="shared" si="18"/>
        <v>-7812</v>
      </c>
      <c r="I394" s="60">
        <v>111606</v>
      </c>
      <c r="L394">
        <v>103794</v>
      </c>
    </row>
    <row r="395" spans="1:12" ht="16.5" x14ac:dyDescent="0.25">
      <c r="A395" s="19" t="str">
        <f t="shared" si="17"/>
        <v>STTHANHCONGTH200</v>
      </c>
      <c r="B395" s="19" t="s">
        <v>615</v>
      </c>
      <c r="C395" s="19" t="s">
        <v>35</v>
      </c>
      <c r="D395" s="19" t="s">
        <v>36</v>
      </c>
      <c r="E395" s="20">
        <v>55595</v>
      </c>
      <c r="F395" s="20">
        <v>51704</v>
      </c>
      <c r="H395" s="58">
        <f t="shared" si="18"/>
        <v>-3891</v>
      </c>
      <c r="I395" s="60">
        <v>55595</v>
      </c>
      <c r="L395">
        <v>51704</v>
      </c>
    </row>
    <row r="396" spans="1:12" ht="16.5" x14ac:dyDescent="0.25">
      <c r="A396" s="19" t="str">
        <f t="shared" si="17"/>
        <v>STTHANHCONGTHST150</v>
      </c>
      <c r="B396" s="19" t="s">
        <v>615</v>
      </c>
      <c r="C396" s="19" t="s">
        <v>570</v>
      </c>
      <c r="D396" s="19" t="s">
        <v>571</v>
      </c>
      <c r="E396" s="20">
        <v>21667</v>
      </c>
      <c r="F396" s="20">
        <v>20150</v>
      </c>
      <c r="H396" s="58">
        <f t="shared" si="18"/>
        <v>-1517</v>
      </c>
      <c r="I396" s="60">
        <v>21667</v>
      </c>
      <c r="L396">
        <v>20150</v>
      </c>
    </row>
    <row r="397" spans="1:12" ht="16.5" x14ac:dyDescent="0.25">
      <c r="A397" s="19" t="str">
        <f t="shared" si="17"/>
        <v>STTHANHCONGTHST250</v>
      </c>
      <c r="B397" s="19" t="s">
        <v>615</v>
      </c>
      <c r="C397" s="19" t="s">
        <v>605</v>
      </c>
      <c r="D397" s="19" t="s">
        <v>606</v>
      </c>
      <c r="E397" s="20">
        <v>36111</v>
      </c>
      <c r="F397" s="20">
        <v>33583</v>
      </c>
      <c r="H397" s="58">
        <f t="shared" si="18"/>
        <v>-2528</v>
      </c>
      <c r="I397" s="60">
        <v>36111</v>
      </c>
      <c r="L397">
        <v>33583</v>
      </c>
    </row>
    <row r="398" spans="1:12" ht="16.5" x14ac:dyDescent="0.25">
      <c r="A398" s="19" t="str">
        <f t="shared" si="17"/>
        <v/>
      </c>
      <c r="B398" s="19"/>
      <c r="C398" s="19"/>
      <c r="D398" s="19"/>
      <c r="E398" s="20"/>
      <c r="F398" s="20"/>
      <c r="H398" s="58">
        <f t="shared" si="18"/>
        <v>0</v>
      </c>
      <c r="I398" s="60" t="e">
        <v>#VALUE!</v>
      </c>
      <c r="L398" t="e">
        <v>#VALUE!</v>
      </c>
    </row>
    <row r="399" spans="1:12" ht="16.5" x14ac:dyDescent="0.25">
      <c r="A399" s="19" t="str">
        <f t="shared" si="17"/>
        <v>TAEBACKTH400</v>
      </c>
      <c r="B399" s="19" t="s">
        <v>617</v>
      </c>
      <c r="C399" s="19" t="s">
        <v>553</v>
      </c>
      <c r="D399" s="19" t="s">
        <v>554</v>
      </c>
      <c r="E399" s="20">
        <v>107205</v>
      </c>
      <c r="F399" s="20">
        <v>98629</v>
      </c>
      <c r="H399" s="58">
        <f t="shared" si="18"/>
        <v>-8576</v>
      </c>
      <c r="I399" s="60">
        <v>107205</v>
      </c>
      <c r="L399">
        <v>98629</v>
      </c>
    </row>
    <row r="400" spans="1:12" ht="16.5" x14ac:dyDescent="0.25">
      <c r="A400" s="19" t="str">
        <f t="shared" si="17"/>
        <v/>
      </c>
      <c r="B400" s="19"/>
      <c r="C400" s="19"/>
      <c r="D400" s="19"/>
      <c r="E400" s="20"/>
      <c r="F400" s="20"/>
      <c r="H400" s="58">
        <f t="shared" si="18"/>
        <v>0</v>
      </c>
      <c r="I400" s="60" t="e">
        <v>#VALUE!</v>
      </c>
      <c r="L400" t="e">
        <v>#VALUE!</v>
      </c>
    </row>
    <row r="401" spans="1:12" ht="16.5" x14ac:dyDescent="0.25">
      <c r="A401" s="19" t="str">
        <f t="shared" si="17"/>
        <v>TMARTCC300</v>
      </c>
      <c r="B401" s="19" t="s">
        <v>619</v>
      </c>
      <c r="C401" s="19" t="s">
        <v>39</v>
      </c>
      <c r="D401" s="19" t="s">
        <v>40</v>
      </c>
      <c r="E401" s="20">
        <v>74250</v>
      </c>
      <c r="F401" s="20">
        <v>74250</v>
      </c>
      <c r="H401" s="58">
        <f t="shared" si="18"/>
        <v>0</v>
      </c>
      <c r="I401" s="60">
        <v>74250</v>
      </c>
      <c r="L401">
        <v>74250</v>
      </c>
    </row>
    <row r="402" spans="1:12" ht="16.5" x14ac:dyDescent="0.25">
      <c r="A402" s="19" t="str">
        <f t="shared" si="17"/>
        <v>TMARTCGM100</v>
      </c>
      <c r="B402" s="19" t="s">
        <v>619</v>
      </c>
      <c r="C402" s="19" t="s">
        <v>556</v>
      </c>
      <c r="D402" s="19" t="s">
        <v>557</v>
      </c>
      <c r="E402" s="20">
        <v>24549</v>
      </c>
      <c r="F402" s="20">
        <v>24549</v>
      </c>
      <c r="H402" s="58">
        <f t="shared" si="18"/>
        <v>0</v>
      </c>
      <c r="I402" s="60">
        <v>24549</v>
      </c>
      <c r="L402">
        <v>24549</v>
      </c>
    </row>
    <row r="403" spans="1:12" ht="16.5" x14ac:dyDescent="0.25">
      <c r="A403" s="19" t="str">
        <f t="shared" si="17"/>
        <v>TMARTCGM300</v>
      </c>
      <c r="B403" s="19" t="s">
        <v>619</v>
      </c>
      <c r="C403" s="19" t="s">
        <v>27</v>
      </c>
      <c r="D403" s="19" t="s">
        <v>28</v>
      </c>
      <c r="E403" s="20">
        <v>73431</v>
      </c>
      <c r="F403" s="20">
        <v>73431</v>
      </c>
      <c r="H403" s="58">
        <f t="shared" si="18"/>
        <v>0</v>
      </c>
      <c r="I403" s="60">
        <v>73431</v>
      </c>
      <c r="L403">
        <v>73431</v>
      </c>
    </row>
    <row r="404" spans="1:12" ht="16.5" x14ac:dyDescent="0.25">
      <c r="A404" s="19" t="str">
        <f t="shared" si="17"/>
        <v>TMARTCGM500</v>
      </c>
      <c r="B404" s="19" t="s">
        <v>619</v>
      </c>
      <c r="C404" s="19" t="s">
        <v>547</v>
      </c>
      <c r="D404" s="19" t="s">
        <v>548</v>
      </c>
      <c r="E404" s="20">
        <v>119066</v>
      </c>
      <c r="F404" s="20">
        <v>119066</v>
      </c>
      <c r="H404" s="58">
        <f t="shared" si="18"/>
        <v>0</v>
      </c>
      <c r="I404" s="60">
        <v>119066</v>
      </c>
      <c r="L404">
        <v>119066</v>
      </c>
    </row>
    <row r="405" spans="1:12" ht="16.5" x14ac:dyDescent="0.25">
      <c r="A405" s="19" t="str">
        <f t="shared" si="17"/>
        <v>TMARTCGST150</v>
      </c>
      <c r="B405" s="19" t="s">
        <v>619</v>
      </c>
      <c r="C405" s="19" t="s">
        <v>568</v>
      </c>
      <c r="D405" s="19" t="s">
        <v>569</v>
      </c>
      <c r="E405" s="20">
        <v>22500</v>
      </c>
      <c r="F405" s="20">
        <v>20250</v>
      </c>
      <c r="H405" s="58">
        <f t="shared" si="18"/>
        <v>-2250</v>
      </c>
      <c r="I405" s="60">
        <v>22500</v>
      </c>
      <c r="L405">
        <v>20250</v>
      </c>
    </row>
    <row r="406" spans="1:12" ht="16.5" x14ac:dyDescent="0.25">
      <c r="A406" s="19" t="str">
        <f t="shared" si="17"/>
        <v>TMARTCN300</v>
      </c>
      <c r="B406" s="19" t="s">
        <v>619</v>
      </c>
      <c r="C406" s="19" t="s">
        <v>41</v>
      </c>
      <c r="D406" s="19" t="s">
        <v>42</v>
      </c>
      <c r="E406" s="20">
        <v>70950</v>
      </c>
      <c r="F406" s="20">
        <v>70950</v>
      </c>
      <c r="H406" s="58">
        <f t="shared" si="18"/>
        <v>0</v>
      </c>
      <c r="I406" s="60">
        <v>70950</v>
      </c>
      <c r="L406">
        <v>70950</v>
      </c>
    </row>
    <row r="407" spans="1:12" ht="16.5" x14ac:dyDescent="0.25">
      <c r="A407" s="19" t="str">
        <f t="shared" si="17"/>
        <v>TMARTGHK300</v>
      </c>
      <c r="B407" s="19" t="s">
        <v>619</v>
      </c>
      <c r="C407" s="19" t="s">
        <v>558</v>
      </c>
      <c r="D407" s="19" t="s">
        <v>559</v>
      </c>
      <c r="E407" s="20">
        <v>70000</v>
      </c>
      <c r="F407" s="20">
        <v>70000</v>
      </c>
      <c r="H407" s="58">
        <f t="shared" si="18"/>
        <v>0</v>
      </c>
      <c r="I407" s="60">
        <v>70000</v>
      </c>
      <c r="L407">
        <v>70000</v>
      </c>
    </row>
    <row r="408" spans="1:12" ht="16.5" x14ac:dyDescent="0.25">
      <c r="A408" s="19" t="str">
        <f t="shared" si="17"/>
        <v>TMARTGL250</v>
      </c>
      <c r="B408" s="19" t="s">
        <v>619</v>
      </c>
      <c r="C408" s="19" t="s">
        <v>47</v>
      </c>
      <c r="D408" s="19" t="s">
        <v>48</v>
      </c>
      <c r="E408" s="20">
        <v>59400</v>
      </c>
      <c r="F408" s="20">
        <v>49500</v>
      </c>
      <c r="H408" s="58">
        <f t="shared" si="18"/>
        <v>-9900</v>
      </c>
      <c r="I408" s="60">
        <v>59400</v>
      </c>
      <c r="L408">
        <v>49500</v>
      </c>
    </row>
    <row r="409" spans="1:12" ht="16.5" x14ac:dyDescent="0.25">
      <c r="A409" s="19" t="str">
        <f t="shared" si="17"/>
        <v>TMARTGL500KT</v>
      </c>
      <c r="B409" s="19" t="s">
        <v>619</v>
      </c>
      <c r="C409" s="19" t="s">
        <v>549</v>
      </c>
      <c r="D409" s="19" t="s">
        <v>550</v>
      </c>
      <c r="E409" s="20">
        <v>94013</v>
      </c>
      <c r="F409" s="20">
        <v>94013</v>
      </c>
      <c r="H409" s="58">
        <f t="shared" si="18"/>
        <v>0</v>
      </c>
      <c r="I409" s="60">
        <v>94013</v>
      </c>
      <c r="L409">
        <v>94013</v>
      </c>
    </row>
    <row r="410" spans="1:12" ht="16.5" x14ac:dyDescent="0.25">
      <c r="A410" s="19" t="str">
        <f t="shared" si="17"/>
        <v>TMARTGM500</v>
      </c>
      <c r="B410" s="19" t="s">
        <v>619</v>
      </c>
      <c r="C410" s="19" t="s">
        <v>30</v>
      </c>
      <c r="D410" s="19" t="s">
        <v>31</v>
      </c>
      <c r="E410" s="20">
        <v>111058</v>
      </c>
      <c r="F410" s="20">
        <v>111058</v>
      </c>
      <c r="H410" s="58">
        <f t="shared" si="18"/>
        <v>0</v>
      </c>
      <c r="I410" s="60">
        <v>111058</v>
      </c>
      <c r="L410">
        <v>111058</v>
      </c>
    </row>
    <row r="411" spans="1:12" ht="16.5" x14ac:dyDescent="0.25">
      <c r="A411" s="19" t="str">
        <f t="shared" si="17"/>
        <v>TMARTGSG250</v>
      </c>
      <c r="B411" s="19" t="s">
        <v>619</v>
      </c>
      <c r="C411" s="19" t="s">
        <v>49</v>
      </c>
      <c r="D411" s="19" t="s">
        <v>50</v>
      </c>
      <c r="E411" s="20">
        <v>61050</v>
      </c>
      <c r="F411" s="20">
        <v>50400</v>
      </c>
      <c r="H411" s="58">
        <f t="shared" si="18"/>
        <v>-10650</v>
      </c>
      <c r="I411" s="60">
        <v>61050</v>
      </c>
      <c r="L411">
        <v>50400</v>
      </c>
    </row>
    <row r="412" spans="1:12" ht="16.5" x14ac:dyDescent="0.25">
      <c r="A412" s="19" t="str">
        <f t="shared" si="17"/>
        <v>TMARTGTLX250G</v>
      </c>
      <c r="B412" s="19" t="s">
        <v>619</v>
      </c>
      <c r="C412" s="19" t="s">
        <v>32</v>
      </c>
      <c r="D412" s="19" t="s">
        <v>33</v>
      </c>
      <c r="E412" s="20">
        <v>50812</v>
      </c>
      <c r="F412" s="20">
        <v>50183</v>
      </c>
      <c r="H412" s="58">
        <f t="shared" si="18"/>
        <v>-629</v>
      </c>
      <c r="I412" s="60">
        <v>50812</v>
      </c>
      <c r="L412">
        <v>50183</v>
      </c>
    </row>
    <row r="413" spans="1:12" ht="16.5" x14ac:dyDescent="0.25">
      <c r="A413" s="19" t="str">
        <f t="shared" si="17"/>
        <v>TMARTGXD500</v>
      </c>
      <c r="B413" s="19" t="s">
        <v>619</v>
      </c>
      <c r="C413" s="19" t="s">
        <v>55</v>
      </c>
      <c r="D413" s="19" t="s">
        <v>56</v>
      </c>
      <c r="E413" s="20">
        <v>111606</v>
      </c>
      <c r="F413" s="20">
        <v>111606</v>
      </c>
      <c r="H413" s="58">
        <f t="shared" si="18"/>
        <v>0</v>
      </c>
      <c r="I413" s="60">
        <v>111606</v>
      </c>
      <c r="L413">
        <v>111606</v>
      </c>
    </row>
    <row r="414" spans="1:12" ht="16.5" x14ac:dyDescent="0.25">
      <c r="A414" s="19" t="str">
        <f t="shared" si="17"/>
        <v>TMARTMNH250</v>
      </c>
      <c r="B414" s="19" t="s">
        <v>619</v>
      </c>
      <c r="C414" s="19" t="s">
        <v>51</v>
      </c>
      <c r="D414" s="19" t="s">
        <v>52</v>
      </c>
      <c r="E414" s="20">
        <v>46000</v>
      </c>
      <c r="F414" s="20">
        <v>46000</v>
      </c>
      <c r="H414" s="58">
        <f t="shared" si="18"/>
        <v>0</v>
      </c>
      <c r="I414" s="60">
        <v>46000</v>
      </c>
      <c r="L414">
        <v>46000</v>
      </c>
    </row>
    <row r="415" spans="1:12" ht="16.5" x14ac:dyDescent="0.25">
      <c r="A415" s="19" t="str">
        <f t="shared" si="17"/>
        <v>TMARTTH200</v>
      </c>
      <c r="B415" s="19" t="s">
        <v>619</v>
      </c>
      <c r="C415" s="19" t="s">
        <v>35</v>
      </c>
      <c r="D415" s="19" t="s">
        <v>36</v>
      </c>
      <c r="E415" s="20">
        <v>55595</v>
      </c>
      <c r="F415" s="20">
        <v>55595</v>
      </c>
      <c r="H415" s="58">
        <f t="shared" si="18"/>
        <v>0</v>
      </c>
      <c r="I415" s="60">
        <v>55595</v>
      </c>
      <c r="L415">
        <v>55595</v>
      </c>
    </row>
    <row r="416" spans="1:12" ht="16.5" x14ac:dyDescent="0.25">
      <c r="A416" s="19" t="str">
        <f t="shared" si="17"/>
        <v>TMARTTH400</v>
      </c>
      <c r="B416" s="19" t="s">
        <v>619</v>
      </c>
      <c r="C416" s="19" t="s">
        <v>553</v>
      </c>
      <c r="D416" s="19" t="s">
        <v>554</v>
      </c>
      <c r="E416" s="20">
        <v>107205</v>
      </c>
      <c r="F416" s="20">
        <v>107205</v>
      </c>
      <c r="H416" s="58">
        <f t="shared" si="18"/>
        <v>0</v>
      </c>
      <c r="I416" s="60">
        <v>107205</v>
      </c>
      <c r="L416">
        <v>107205</v>
      </c>
    </row>
    <row r="417" spans="1:12" ht="16.5" x14ac:dyDescent="0.25">
      <c r="A417" s="19" t="str">
        <f t="shared" si="17"/>
        <v>TMARTTHST150</v>
      </c>
      <c r="B417" s="19" t="s">
        <v>619</v>
      </c>
      <c r="C417" s="19" t="s">
        <v>570</v>
      </c>
      <c r="D417" s="19" t="s">
        <v>571</v>
      </c>
      <c r="E417" s="20">
        <v>21667</v>
      </c>
      <c r="F417" s="20">
        <v>19500</v>
      </c>
      <c r="H417" s="58">
        <f t="shared" si="18"/>
        <v>-2167</v>
      </c>
      <c r="I417" s="60">
        <v>21667</v>
      </c>
      <c r="L417">
        <v>19500</v>
      </c>
    </row>
    <row r="418" spans="1:12" ht="16.5" x14ac:dyDescent="0.25">
      <c r="A418" s="19" t="str">
        <f t="shared" si="17"/>
        <v/>
      </c>
      <c r="B418" s="19"/>
      <c r="C418" s="19"/>
      <c r="D418" s="19"/>
      <c r="E418" s="20"/>
      <c r="F418" s="20"/>
      <c r="H418" s="58">
        <f t="shared" si="18"/>
        <v>0</v>
      </c>
      <c r="I418" s="60" t="e">
        <v>#VALUE!</v>
      </c>
      <c r="L418" t="e">
        <v>#VALUE!</v>
      </c>
    </row>
    <row r="419" spans="1:12" ht="16.5" x14ac:dyDescent="0.25">
      <c r="A419" s="19" t="str">
        <f t="shared" si="17"/>
        <v>TMARTHATECOCGM300</v>
      </c>
      <c r="B419" s="19" t="s">
        <v>621</v>
      </c>
      <c r="C419" s="19" t="s">
        <v>27</v>
      </c>
      <c r="D419" s="19" t="s">
        <v>28</v>
      </c>
      <c r="E419" s="20">
        <v>73431</v>
      </c>
      <c r="F419" s="20">
        <v>73431</v>
      </c>
      <c r="H419" s="58">
        <f t="shared" si="18"/>
        <v>0</v>
      </c>
      <c r="I419" s="60">
        <v>73431</v>
      </c>
      <c r="L419">
        <v>73431</v>
      </c>
    </row>
    <row r="420" spans="1:12" ht="16.5" x14ac:dyDescent="0.25">
      <c r="A420" s="19" t="str">
        <f t="shared" si="17"/>
        <v>TMARTHATECOCGM500</v>
      </c>
      <c r="B420" s="19" t="s">
        <v>621</v>
      </c>
      <c r="C420" s="19" t="s">
        <v>547</v>
      </c>
      <c r="D420" s="19" t="s">
        <v>548</v>
      </c>
      <c r="E420" s="20">
        <v>119066</v>
      </c>
      <c r="F420" s="20">
        <v>119066</v>
      </c>
      <c r="H420" s="58">
        <f t="shared" si="18"/>
        <v>0</v>
      </c>
      <c r="I420" s="60">
        <v>119066</v>
      </c>
      <c r="L420">
        <v>119066</v>
      </c>
    </row>
    <row r="421" spans="1:12" ht="16.5" x14ac:dyDescent="0.25">
      <c r="A421" s="19" t="str">
        <f t="shared" si="17"/>
        <v>TMARTHATECOGM500</v>
      </c>
      <c r="B421" s="19" t="s">
        <v>621</v>
      </c>
      <c r="C421" s="19" t="s">
        <v>30</v>
      </c>
      <c r="D421" s="19" t="s">
        <v>31</v>
      </c>
      <c r="E421" s="20">
        <v>111058</v>
      </c>
      <c r="F421" s="20">
        <v>111058</v>
      </c>
      <c r="H421" s="58">
        <f t="shared" si="18"/>
        <v>0</v>
      </c>
      <c r="I421" s="60">
        <v>111058</v>
      </c>
      <c r="L421">
        <v>111058</v>
      </c>
    </row>
    <row r="422" spans="1:12" ht="16.5" x14ac:dyDescent="0.25">
      <c r="A422" s="19" t="str">
        <f t="shared" ref="A422:A485" si="19">B422&amp;C422</f>
        <v>TMARTHATECOGTLX250G</v>
      </c>
      <c r="B422" s="19" t="s">
        <v>621</v>
      </c>
      <c r="C422" s="19" t="s">
        <v>32</v>
      </c>
      <c r="D422" s="19" t="s">
        <v>33</v>
      </c>
      <c r="E422" s="20">
        <v>50183</v>
      </c>
      <c r="F422" s="20">
        <v>50182</v>
      </c>
      <c r="H422" s="58">
        <f t="shared" si="18"/>
        <v>-1</v>
      </c>
      <c r="I422" s="60">
        <v>50183</v>
      </c>
      <c r="L422">
        <v>50182</v>
      </c>
    </row>
    <row r="423" spans="1:12" ht="16.5" x14ac:dyDescent="0.25">
      <c r="A423" s="19" t="str">
        <f t="shared" si="19"/>
        <v>TMARTHATECOMNH250</v>
      </c>
      <c r="B423" s="19" t="s">
        <v>621</v>
      </c>
      <c r="C423" s="19" t="s">
        <v>51</v>
      </c>
      <c r="D423" s="19" t="s">
        <v>52</v>
      </c>
      <c r="E423" s="20">
        <v>46000</v>
      </c>
      <c r="F423" s="20">
        <v>46000</v>
      </c>
      <c r="H423" s="58">
        <f t="shared" si="18"/>
        <v>0</v>
      </c>
      <c r="I423" s="60">
        <v>46000</v>
      </c>
      <c r="L423">
        <v>46000</v>
      </c>
    </row>
    <row r="424" spans="1:12" ht="16.5" x14ac:dyDescent="0.25">
      <c r="A424" s="19" t="str">
        <f t="shared" si="19"/>
        <v>TMARTHATECOTH200</v>
      </c>
      <c r="B424" s="19" t="s">
        <v>621</v>
      </c>
      <c r="C424" s="19" t="s">
        <v>35</v>
      </c>
      <c r="D424" s="19" t="s">
        <v>36</v>
      </c>
      <c r="E424" s="20">
        <v>55595</v>
      </c>
      <c r="F424" s="20">
        <v>55595</v>
      </c>
      <c r="H424" s="58">
        <f t="shared" si="18"/>
        <v>0</v>
      </c>
      <c r="I424" s="60">
        <v>55595</v>
      </c>
      <c r="L424">
        <v>55595</v>
      </c>
    </row>
    <row r="425" spans="1:12" ht="16.5" x14ac:dyDescent="0.25">
      <c r="A425" s="19" t="str">
        <f t="shared" si="19"/>
        <v/>
      </c>
      <c r="B425" s="19"/>
      <c r="C425" s="19"/>
      <c r="D425" s="19"/>
      <c r="E425" s="20"/>
      <c r="F425" s="20"/>
      <c r="H425" s="58">
        <f t="shared" si="18"/>
        <v>0</v>
      </c>
      <c r="I425" s="60" t="e">
        <v>#VALUE!</v>
      </c>
      <c r="L425" t="e">
        <v>#VALUE!</v>
      </c>
    </row>
    <row r="426" spans="1:12" ht="16.5" x14ac:dyDescent="0.25">
      <c r="A426" s="19" t="str">
        <f t="shared" si="19"/>
        <v>TOMITACGM100</v>
      </c>
      <c r="B426" s="19" t="s">
        <v>623</v>
      </c>
      <c r="C426" s="19" t="s">
        <v>556</v>
      </c>
      <c r="D426" s="19" t="s">
        <v>557</v>
      </c>
      <c r="E426" s="20">
        <v>24549</v>
      </c>
      <c r="F426" s="20">
        <v>24549</v>
      </c>
      <c r="H426" s="58">
        <f t="shared" si="18"/>
        <v>0</v>
      </c>
      <c r="I426" s="60">
        <v>24549</v>
      </c>
      <c r="L426">
        <v>24549</v>
      </c>
    </row>
    <row r="427" spans="1:12" ht="16.5" x14ac:dyDescent="0.25">
      <c r="A427" s="19" t="str">
        <f t="shared" si="19"/>
        <v>TOMITACGM300</v>
      </c>
      <c r="B427" s="19" t="s">
        <v>623</v>
      </c>
      <c r="C427" s="19" t="s">
        <v>27</v>
      </c>
      <c r="D427" s="19" t="s">
        <v>28</v>
      </c>
      <c r="E427" s="20">
        <v>73431</v>
      </c>
      <c r="F427" s="20">
        <v>73431</v>
      </c>
      <c r="H427" s="58">
        <f t="shared" si="18"/>
        <v>0</v>
      </c>
      <c r="I427" s="60">
        <v>73431</v>
      </c>
      <c r="L427">
        <v>73431</v>
      </c>
    </row>
    <row r="428" spans="1:12" ht="16.5" x14ac:dyDescent="0.25">
      <c r="A428" s="19" t="str">
        <f t="shared" si="19"/>
        <v/>
      </c>
      <c r="B428" s="19"/>
      <c r="C428" s="19"/>
      <c r="D428" s="19"/>
      <c r="E428" s="20"/>
      <c r="F428" s="20"/>
      <c r="H428" s="58">
        <f t="shared" si="18"/>
        <v>0</v>
      </c>
      <c r="I428" s="60" t="e">
        <v>#VALUE!</v>
      </c>
      <c r="L428" t="e">
        <v>#VALUE!</v>
      </c>
    </row>
    <row r="429" spans="1:12" ht="16.5" x14ac:dyDescent="0.25">
      <c r="A429" s="19" t="str">
        <f t="shared" si="19"/>
        <v>TTMFARMCC300</v>
      </c>
      <c r="B429" s="19" t="s">
        <v>625</v>
      </c>
      <c r="C429" s="19" t="s">
        <v>39</v>
      </c>
      <c r="D429" s="19" t="s">
        <v>40</v>
      </c>
      <c r="E429" s="20">
        <v>74250</v>
      </c>
      <c r="F429" s="20">
        <v>74250</v>
      </c>
      <c r="H429" s="58">
        <f t="shared" si="18"/>
        <v>0</v>
      </c>
      <c r="I429" s="60">
        <v>74250</v>
      </c>
      <c r="L429">
        <v>74250</v>
      </c>
    </row>
    <row r="430" spans="1:12" ht="16.5" x14ac:dyDescent="0.25">
      <c r="A430" s="19" t="str">
        <f t="shared" si="19"/>
        <v>TTMFARMCGM300</v>
      </c>
      <c r="B430" s="19" t="s">
        <v>625</v>
      </c>
      <c r="C430" s="19" t="s">
        <v>27</v>
      </c>
      <c r="D430" s="19" t="s">
        <v>28</v>
      </c>
      <c r="E430" s="20">
        <v>73431</v>
      </c>
      <c r="F430" s="20">
        <v>73431</v>
      </c>
      <c r="H430" s="58">
        <f t="shared" si="18"/>
        <v>0</v>
      </c>
      <c r="I430" s="60">
        <v>73431</v>
      </c>
      <c r="L430">
        <v>73431</v>
      </c>
    </row>
    <row r="431" spans="1:12" ht="16.5" x14ac:dyDescent="0.25">
      <c r="A431" s="19" t="str">
        <f t="shared" si="19"/>
        <v>TTMFARMCGM500</v>
      </c>
      <c r="B431" s="19" t="s">
        <v>625</v>
      </c>
      <c r="C431" s="19" t="s">
        <v>547</v>
      </c>
      <c r="D431" s="19" t="s">
        <v>548</v>
      </c>
      <c r="E431" s="20">
        <v>119066</v>
      </c>
      <c r="F431" s="20">
        <v>119066</v>
      </c>
      <c r="H431" s="58">
        <f t="shared" si="18"/>
        <v>0</v>
      </c>
      <c r="I431" s="60">
        <v>119066</v>
      </c>
      <c r="L431">
        <v>119066</v>
      </c>
    </row>
    <row r="432" spans="1:12" ht="16.5" x14ac:dyDescent="0.25">
      <c r="A432" s="19" t="str">
        <f t="shared" si="19"/>
        <v>TTMFARMGM500</v>
      </c>
      <c r="B432" s="19" t="s">
        <v>625</v>
      </c>
      <c r="C432" s="19" t="s">
        <v>30</v>
      </c>
      <c r="D432" s="19" t="s">
        <v>31</v>
      </c>
      <c r="E432" s="20">
        <v>111058</v>
      </c>
      <c r="F432" s="20">
        <v>111058</v>
      </c>
      <c r="H432" s="58">
        <f t="shared" si="18"/>
        <v>0</v>
      </c>
      <c r="I432" s="60">
        <v>111058</v>
      </c>
      <c r="L432">
        <v>111058</v>
      </c>
    </row>
    <row r="433" spans="1:12" ht="16.5" x14ac:dyDescent="0.25">
      <c r="A433" s="19" t="str">
        <f t="shared" si="19"/>
        <v>TTMFARMGTLX250G</v>
      </c>
      <c r="B433" s="19" t="s">
        <v>625</v>
      </c>
      <c r="C433" s="19" t="s">
        <v>32</v>
      </c>
      <c r="D433" s="19" t="s">
        <v>33</v>
      </c>
      <c r="E433" s="20">
        <v>50183</v>
      </c>
      <c r="F433" s="20">
        <v>50183</v>
      </c>
      <c r="H433" s="58">
        <f t="shared" si="18"/>
        <v>0</v>
      </c>
      <c r="I433" s="60">
        <v>50183</v>
      </c>
      <c r="L433">
        <v>50183</v>
      </c>
    </row>
    <row r="434" spans="1:12" ht="16.5" x14ac:dyDescent="0.25">
      <c r="A434" s="19" t="str">
        <f t="shared" si="19"/>
        <v>TTMFARMMNH250</v>
      </c>
      <c r="B434" s="19" t="s">
        <v>625</v>
      </c>
      <c r="C434" s="19" t="s">
        <v>51</v>
      </c>
      <c r="D434" s="19" t="s">
        <v>52</v>
      </c>
      <c r="E434" s="20">
        <v>46000</v>
      </c>
      <c r="F434" s="20">
        <v>46000</v>
      </c>
      <c r="H434" s="58">
        <f t="shared" si="18"/>
        <v>0</v>
      </c>
      <c r="I434" s="60">
        <v>46000</v>
      </c>
      <c r="L434">
        <v>46000</v>
      </c>
    </row>
    <row r="435" spans="1:12" ht="16.5" x14ac:dyDescent="0.25">
      <c r="A435" s="19" t="str">
        <f t="shared" si="19"/>
        <v>TTMFARMTH200</v>
      </c>
      <c r="B435" s="19" t="s">
        <v>625</v>
      </c>
      <c r="C435" s="19" t="s">
        <v>35</v>
      </c>
      <c r="D435" s="19" t="s">
        <v>36</v>
      </c>
      <c r="E435" s="20">
        <v>55595</v>
      </c>
      <c r="F435" s="20">
        <v>55595</v>
      </c>
      <c r="H435" s="58">
        <f t="shared" si="18"/>
        <v>0</v>
      </c>
      <c r="I435" s="60">
        <v>55595</v>
      </c>
      <c r="L435">
        <v>55595</v>
      </c>
    </row>
    <row r="436" spans="1:12" ht="16.5" x14ac:dyDescent="0.25">
      <c r="A436" s="19" t="str">
        <f t="shared" si="19"/>
        <v/>
      </c>
      <c r="B436" s="19"/>
      <c r="C436" s="19"/>
      <c r="D436" s="19"/>
      <c r="E436" s="20"/>
      <c r="F436" s="20"/>
      <c r="H436" s="58">
        <f t="shared" si="18"/>
        <v>0</v>
      </c>
      <c r="I436" s="60" t="e">
        <v>#VALUE!</v>
      </c>
      <c r="L436" t="e">
        <v>#VALUE!</v>
      </c>
    </row>
    <row r="437" spans="1:12" ht="16.5" x14ac:dyDescent="0.25">
      <c r="A437" s="19" t="str">
        <f t="shared" si="19"/>
        <v>UNITCC300</v>
      </c>
      <c r="B437" s="19" t="s">
        <v>627</v>
      </c>
      <c r="C437" s="19" t="s">
        <v>39</v>
      </c>
      <c r="D437" s="19" t="s">
        <v>40</v>
      </c>
      <c r="E437" s="20">
        <v>74250</v>
      </c>
      <c r="F437" s="20">
        <v>74250</v>
      </c>
      <c r="H437" s="58">
        <f t="shared" si="18"/>
        <v>0</v>
      </c>
      <c r="I437" s="60">
        <v>74250</v>
      </c>
      <c r="L437">
        <v>74250</v>
      </c>
    </row>
    <row r="438" spans="1:12" ht="16.5" x14ac:dyDescent="0.25">
      <c r="A438" s="19" t="str">
        <f t="shared" si="19"/>
        <v>UNITCGM300</v>
      </c>
      <c r="B438" s="19" t="s">
        <v>627</v>
      </c>
      <c r="C438" s="19" t="s">
        <v>27</v>
      </c>
      <c r="D438" s="19" t="s">
        <v>28</v>
      </c>
      <c r="E438" s="20">
        <v>73431</v>
      </c>
      <c r="F438" s="20">
        <v>73431</v>
      </c>
      <c r="H438" s="58">
        <f t="shared" si="18"/>
        <v>0</v>
      </c>
      <c r="I438" s="60">
        <v>73431</v>
      </c>
      <c r="L438">
        <v>73431</v>
      </c>
    </row>
    <row r="439" spans="1:12" ht="16.5" x14ac:dyDescent="0.25">
      <c r="A439" s="19" t="str">
        <f t="shared" si="19"/>
        <v>UNITCGM500</v>
      </c>
      <c r="B439" s="19" t="s">
        <v>627</v>
      </c>
      <c r="C439" s="19" t="s">
        <v>547</v>
      </c>
      <c r="D439" s="19" t="s">
        <v>548</v>
      </c>
      <c r="E439" s="20">
        <v>119066</v>
      </c>
      <c r="F439" s="20">
        <v>119066</v>
      </c>
      <c r="H439" s="58">
        <f t="shared" si="18"/>
        <v>0</v>
      </c>
      <c r="I439" s="60">
        <v>119066</v>
      </c>
      <c r="L439">
        <v>119066</v>
      </c>
    </row>
    <row r="440" spans="1:12" ht="16.5" x14ac:dyDescent="0.25">
      <c r="A440" s="19" t="str">
        <f t="shared" si="19"/>
        <v>UNITCN300</v>
      </c>
      <c r="B440" s="19" t="s">
        <v>627</v>
      </c>
      <c r="C440" s="19" t="s">
        <v>41</v>
      </c>
      <c r="D440" s="19" t="s">
        <v>42</v>
      </c>
      <c r="E440" s="20">
        <v>70950</v>
      </c>
      <c r="F440" s="20">
        <v>70950</v>
      </c>
      <c r="H440" s="58">
        <f t="shared" si="18"/>
        <v>0</v>
      </c>
      <c r="I440" s="60">
        <v>70950</v>
      </c>
      <c r="L440">
        <v>70950</v>
      </c>
    </row>
    <row r="441" spans="1:12" ht="16.5" x14ac:dyDescent="0.25">
      <c r="A441" s="19" t="str">
        <f t="shared" si="19"/>
        <v>UNITGHK300</v>
      </c>
      <c r="B441" s="19" t="s">
        <v>627</v>
      </c>
      <c r="C441" s="19" t="s">
        <v>558</v>
      </c>
      <c r="D441" s="19" t="s">
        <v>559</v>
      </c>
      <c r="E441" s="20">
        <v>70000</v>
      </c>
      <c r="F441" s="20">
        <v>70000</v>
      </c>
      <c r="H441" s="58">
        <f t="shared" si="18"/>
        <v>0</v>
      </c>
      <c r="I441" s="60">
        <v>70000</v>
      </c>
      <c r="L441">
        <v>70000</v>
      </c>
    </row>
    <row r="442" spans="1:12" ht="16.5" x14ac:dyDescent="0.25">
      <c r="A442" s="19" t="str">
        <f t="shared" si="19"/>
        <v>UNITGM500</v>
      </c>
      <c r="B442" s="19" t="s">
        <v>627</v>
      </c>
      <c r="C442" s="19" t="s">
        <v>30</v>
      </c>
      <c r="D442" s="19" t="s">
        <v>31</v>
      </c>
      <c r="E442" s="20">
        <v>111058</v>
      </c>
      <c r="F442" s="20">
        <v>111058</v>
      </c>
      <c r="H442" s="58">
        <f t="shared" si="18"/>
        <v>0</v>
      </c>
      <c r="I442" s="60">
        <v>111058</v>
      </c>
      <c r="L442">
        <v>111058</v>
      </c>
    </row>
    <row r="443" spans="1:12" ht="16.5" x14ac:dyDescent="0.25">
      <c r="A443" s="19" t="str">
        <f t="shared" si="19"/>
        <v>UNITGTLX250G</v>
      </c>
      <c r="B443" s="19" t="s">
        <v>627</v>
      </c>
      <c r="C443" s="19" t="s">
        <v>32</v>
      </c>
      <c r="D443" s="19" t="s">
        <v>33</v>
      </c>
      <c r="E443" s="20">
        <v>50183</v>
      </c>
      <c r="F443" s="20">
        <v>50183</v>
      </c>
      <c r="H443" s="58">
        <f t="shared" si="18"/>
        <v>0</v>
      </c>
      <c r="I443" s="60">
        <v>50183</v>
      </c>
      <c r="L443">
        <v>50183</v>
      </c>
    </row>
    <row r="444" spans="1:12" ht="16.5" x14ac:dyDescent="0.25">
      <c r="A444" s="19" t="str">
        <f t="shared" si="19"/>
        <v>UNITGXD500</v>
      </c>
      <c r="B444" s="19" t="s">
        <v>627</v>
      </c>
      <c r="C444" s="19" t="s">
        <v>55</v>
      </c>
      <c r="D444" s="19" t="s">
        <v>56</v>
      </c>
      <c r="E444" s="20">
        <v>111606</v>
      </c>
      <c r="F444" s="20">
        <v>111606</v>
      </c>
      <c r="H444" s="58">
        <f t="shared" si="18"/>
        <v>0</v>
      </c>
      <c r="I444" s="60">
        <v>111606</v>
      </c>
      <c r="L444">
        <v>111606</v>
      </c>
    </row>
    <row r="445" spans="1:12" ht="16.5" x14ac:dyDescent="0.25">
      <c r="A445" s="19" t="str">
        <f t="shared" si="19"/>
        <v>UNITMNH250</v>
      </c>
      <c r="B445" s="19" t="s">
        <v>627</v>
      </c>
      <c r="C445" s="19" t="s">
        <v>51</v>
      </c>
      <c r="D445" s="19" t="s">
        <v>52</v>
      </c>
      <c r="E445" s="20">
        <v>46000</v>
      </c>
      <c r="F445" s="20">
        <v>46000</v>
      </c>
      <c r="H445" s="58">
        <f t="shared" si="18"/>
        <v>0</v>
      </c>
      <c r="I445" s="60">
        <v>46000</v>
      </c>
      <c r="L445">
        <v>46000</v>
      </c>
    </row>
    <row r="446" spans="1:12" ht="16.5" x14ac:dyDescent="0.25">
      <c r="A446" s="19" t="str">
        <f t="shared" si="19"/>
        <v>UNITTH200</v>
      </c>
      <c r="B446" s="19" t="s">
        <v>627</v>
      </c>
      <c r="C446" s="19" t="s">
        <v>35</v>
      </c>
      <c r="D446" s="19" t="s">
        <v>36</v>
      </c>
      <c r="E446" s="20">
        <v>55595</v>
      </c>
      <c r="F446" s="20">
        <v>55595</v>
      </c>
      <c r="H446" s="58">
        <f t="shared" si="18"/>
        <v>0</v>
      </c>
      <c r="I446" s="60">
        <v>55595</v>
      </c>
      <c r="L446">
        <v>55595</v>
      </c>
    </row>
    <row r="447" spans="1:12" ht="16.5" x14ac:dyDescent="0.25">
      <c r="A447" s="19" t="str">
        <f t="shared" si="19"/>
        <v/>
      </c>
      <c r="B447" s="19"/>
      <c r="C447" s="19"/>
      <c r="D447" s="19"/>
      <c r="E447" s="20"/>
      <c r="F447" s="20"/>
      <c r="H447" s="58">
        <f t="shared" si="18"/>
        <v>0</v>
      </c>
      <c r="I447" s="60" t="e">
        <v>#VALUE!</v>
      </c>
      <c r="L447" t="e">
        <v>#VALUE!</v>
      </c>
    </row>
    <row r="448" spans="1:12" ht="16.5" x14ac:dyDescent="0.25">
      <c r="A448" s="19" t="str">
        <f t="shared" si="19"/>
        <v>VANCUONGCC300</v>
      </c>
      <c r="B448" s="19" t="s">
        <v>8377</v>
      </c>
      <c r="C448" s="19" t="s">
        <v>39</v>
      </c>
      <c r="D448" s="19" t="s">
        <v>40</v>
      </c>
      <c r="E448" s="20">
        <v>74250</v>
      </c>
      <c r="F448" s="20">
        <v>74250</v>
      </c>
      <c r="H448" s="58">
        <f t="shared" si="18"/>
        <v>0</v>
      </c>
      <c r="I448" s="60">
        <v>74250</v>
      </c>
      <c r="L448">
        <v>74250</v>
      </c>
    </row>
    <row r="449" spans="1:12" ht="16.5" x14ac:dyDescent="0.25">
      <c r="A449" s="19" t="str">
        <f t="shared" si="19"/>
        <v>VANCUONGCGM300</v>
      </c>
      <c r="B449" s="19" t="s">
        <v>8377</v>
      </c>
      <c r="C449" s="19" t="s">
        <v>27</v>
      </c>
      <c r="D449" s="19" t="s">
        <v>28</v>
      </c>
      <c r="E449" s="20">
        <v>73431</v>
      </c>
      <c r="F449" s="20">
        <v>73431</v>
      </c>
      <c r="H449" s="58">
        <f t="shared" si="18"/>
        <v>0</v>
      </c>
      <c r="I449" s="60">
        <v>73431</v>
      </c>
      <c r="L449">
        <v>73431</v>
      </c>
    </row>
    <row r="450" spans="1:12" ht="16.5" x14ac:dyDescent="0.25">
      <c r="A450" s="19" t="str">
        <f t="shared" si="19"/>
        <v>VANCUONGGL250</v>
      </c>
      <c r="B450" s="19" t="s">
        <v>8377</v>
      </c>
      <c r="C450" s="19" t="s">
        <v>47</v>
      </c>
      <c r="D450" s="19" t="s">
        <v>48</v>
      </c>
      <c r="E450" s="20">
        <v>49500</v>
      </c>
      <c r="F450" s="20">
        <v>49500</v>
      </c>
      <c r="H450" s="58">
        <f t="shared" si="18"/>
        <v>0</v>
      </c>
      <c r="I450" s="60">
        <v>49500</v>
      </c>
      <c r="L450">
        <v>49500</v>
      </c>
    </row>
    <row r="451" spans="1:12" ht="16.5" x14ac:dyDescent="0.25">
      <c r="A451" s="19" t="str">
        <f t="shared" si="19"/>
        <v>VANCUONGGM500</v>
      </c>
      <c r="B451" s="19" t="s">
        <v>8377</v>
      </c>
      <c r="C451" s="19" t="s">
        <v>30</v>
      </c>
      <c r="D451" s="19" t="s">
        <v>31</v>
      </c>
      <c r="E451" s="20">
        <v>111058</v>
      </c>
      <c r="F451" s="20">
        <v>111058</v>
      </c>
      <c r="H451" s="58">
        <f t="shared" si="18"/>
        <v>0</v>
      </c>
      <c r="I451" s="60">
        <v>111058</v>
      </c>
      <c r="L451">
        <v>111058</v>
      </c>
    </row>
    <row r="452" spans="1:12" ht="16.5" x14ac:dyDescent="0.25">
      <c r="A452" s="19" t="str">
        <f t="shared" si="19"/>
        <v>VANCUONGGSG250</v>
      </c>
      <c r="B452" s="19" t="s">
        <v>8377</v>
      </c>
      <c r="C452" s="19" t="s">
        <v>49</v>
      </c>
      <c r="D452" s="19" t="s">
        <v>50</v>
      </c>
      <c r="E452" s="20">
        <v>50400</v>
      </c>
      <c r="F452" s="20">
        <v>50400</v>
      </c>
      <c r="H452" s="58">
        <f t="shared" si="18"/>
        <v>0</v>
      </c>
      <c r="I452" s="60">
        <v>50400</v>
      </c>
      <c r="L452">
        <v>50400</v>
      </c>
    </row>
    <row r="453" spans="1:12" ht="16.5" x14ac:dyDescent="0.25">
      <c r="A453" s="19" t="str">
        <f t="shared" si="19"/>
        <v>VANCUONGGTLX250G</v>
      </c>
      <c r="B453" s="19" t="s">
        <v>8377</v>
      </c>
      <c r="C453" s="19" t="s">
        <v>32</v>
      </c>
      <c r="D453" s="19" t="s">
        <v>33</v>
      </c>
      <c r="E453" s="20">
        <v>50183</v>
      </c>
      <c r="F453" s="20">
        <v>50182</v>
      </c>
      <c r="H453" s="58">
        <f t="shared" si="18"/>
        <v>-1</v>
      </c>
      <c r="I453" s="60">
        <v>50183</v>
      </c>
      <c r="L453">
        <v>50182</v>
      </c>
    </row>
    <row r="454" spans="1:12" ht="16.5" x14ac:dyDescent="0.25">
      <c r="A454" s="19" t="str">
        <f t="shared" si="19"/>
        <v>VANCUONGMNH250</v>
      </c>
      <c r="B454" s="19" t="s">
        <v>8377</v>
      </c>
      <c r="C454" s="19" t="s">
        <v>51</v>
      </c>
      <c r="D454" s="19" t="s">
        <v>52</v>
      </c>
      <c r="E454" s="20">
        <v>46000</v>
      </c>
      <c r="F454" s="20">
        <v>46000</v>
      </c>
      <c r="H454" s="58">
        <f t="shared" si="18"/>
        <v>0</v>
      </c>
      <c r="I454" s="60">
        <v>46000</v>
      </c>
      <c r="L454">
        <v>46000</v>
      </c>
    </row>
    <row r="455" spans="1:12" ht="16.5" x14ac:dyDescent="0.25">
      <c r="A455" s="19" t="str">
        <f t="shared" si="19"/>
        <v>VANCUONGTH200</v>
      </c>
      <c r="B455" s="19" t="s">
        <v>8377</v>
      </c>
      <c r="C455" s="19" t="s">
        <v>35</v>
      </c>
      <c r="D455" s="19" t="s">
        <v>36</v>
      </c>
      <c r="E455" s="20">
        <v>55595</v>
      </c>
      <c r="F455" s="20">
        <v>55595</v>
      </c>
      <c r="H455" s="58">
        <f t="shared" ref="H455:H518" si="20">F455-E455</f>
        <v>0</v>
      </c>
      <c r="I455" s="60">
        <v>55595</v>
      </c>
      <c r="L455">
        <v>55595</v>
      </c>
    </row>
    <row r="456" spans="1:12" ht="16.5" x14ac:dyDescent="0.25">
      <c r="A456" s="19" t="str">
        <f t="shared" si="19"/>
        <v/>
      </c>
      <c r="B456" s="19"/>
      <c r="C456" s="19"/>
      <c r="D456" s="19"/>
      <c r="E456" s="20"/>
      <c r="F456" s="20"/>
      <c r="H456" s="58">
        <f t="shared" si="20"/>
        <v>0</v>
      </c>
      <c r="I456" s="60" t="e">
        <v>#VALUE!</v>
      </c>
      <c r="L456" t="e">
        <v>#VALUE!</v>
      </c>
    </row>
    <row r="457" spans="1:12" ht="16.5" x14ac:dyDescent="0.25">
      <c r="A457" s="19" t="str">
        <f t="shared" si="19"/>
        <v>VIETYCC300</v>
      </c>
      <c r="B457" s="19" t="s">
        <v>629</v>
      </c>
      <c r="C457" s="19" t="s">
        <v>39</v>
      </c>
      <c r="D457" s="19" t="s">
        <v>40</v>
      </c>
      <c r="E457" s="20">
        <v>74250</v>
      </c>
      <c r="F457" s="20">
        <v>70538</v>
      </c>
      <c r="H457" s="58">
        <f t="shared" si="20"/>
        <v>-3712</v>
      </c>
      <c r="I457" s="60">
        <v>74250</v>
      </c>
      <c r="L457">
        <v>70538</v>
      </c>
    </row>
    <row r="458" spans="1:12" ht="16.5" x14ac:dyDescent="0.25">
      <c r="A458" s="19" t="str">
        <f t="shared" si="19"/>
        <v>VIETYCGM300</v>
      </c>
      <c r="B458" s="19" t="s">
        <v>629</v>
      </c>
      <c r="C458" s="19" t="s">
        <v>27</v>
      </c>
      <c r="D458" s="19" t="s">
        <v>28</v>
      </c>
      <c r="E458" s="20">
        <v>73431</v>
      </c>
      <c r="F458" s="20">
        <v>69759</v>
      </c>
      <c r="H458" s="58">
        <f t="shared" si="20"/>
        <v>-3672</v>
      </c>
      <c r="I458" s="60">
        <v>73431</v>
      </c>
      <c r="L458">
        <v>69759</v>
      </c>
    </row>
    <row r="459" spans="1:12" ht="16.5" x14ac:dyDescent="0.25">
      <c r="A459" s="19" t="str">
        <f t="shared" si="19"/>
        <v>VIETYCN300</v>
      </c>
      <c r="B459" s="19" t="s">
        <v>629</v>
      </c>
      <c r="C459" s="19" t="s">
        <v>41</v>
      </c>
      <c r="D459" s="19" t="s">
        <v>42</v>
      </c>
      <c r="E459" s="20">
        <v>70950</v>
      </c>
      <c r="F459" s="20">
        <v>67402</v>
      </c>
      <c r="H459" s="58">
        <f t="shared" si="20"/>
        <v>-3548</v>
      </c>
      <c r="I459" s="60">
        <v>70950</v>
      </c>
      <c r="L459">
        <v>67402</v>
      </c>
    </row>
    <row r="460" spans="1:12" ht="16.5" x14ac:dyDescent="0.25">
      <c r="A460" s="19" t="str">
        <f t="shared" si="19"/>
        <v>VIETYGHK300</v>
      </c>
      <c r="B460" s="19" t="s">
        <v>629</v>
      </c>
      <c r="C460" s="19" t="s">
        <v>558</v>
      </c>
      <c r="D460" s="19" t="s">
        <v>559</v>
      </c>
      <c r="E460" s="20">
        <v>70000</v>
      </c>
      <c r="F460" s="20">
        <v>66500</v>
      </c>
      <c r="H460" s="58">
        <f t="shared" si="20"/>
        <v>-3500</v>
      </c>
      <c r="I460" s="60">
        <v>70000</v>
      </c>
      <c r="L460">
        <v>66500</v>
      </c>
    </row>
    <row r="461" spans="1:12" ht="16.5" x14ac:dyDescent="0.25">
      <c r="A461" s="19" t="str">
        <f t="shared" si="19"/>
        <v>VIETYGM500</v>
      </c>
      <c r="B461" s="19" t="s">
        <v>629</v>
      </c>
      <c r="C461" s="19" t="s">
        <v>30</v>
      </c>
      <c r="D461" s="19" t="s">
        <v>31</v>
      </c>
      <c r="E461" s="20">
        <v>111058</v>
      </c>
      <c r="F461" s="20">
        <v>105505</v>
      </c>
      <c r="H461" s="58">
        <f t="shared" si="20"/>
        <v>-5553</v>
      </c>
      <c r="I461" s="60">
        <v>111058</v>
      </c>
      <c r="L461">
        <v>105505</v>
      </c>
    </row>
    <row r="462" spans="1:12" ht="16.5" x14ac:dyDescent="0.25">
      <c r="A462" s="19" t="str">
        <f t="shared" si="19"/>
        <v>VIETYGTLX250G</v>
      </c>
      <c r="B462" s="19" t="s">
        <v>629</v>
      </c>
      <c r="C462" s="19" t="s">
        <v>32</v>
      </c>
      <c r="D462" s="19" t="s">
        <v>33</v>
      </c>
      <c r="E462" s="20">
        <v>50183</v>
      </c>
      <c r="F462" s="20">
        <v>47673</v>
      </c>
      <c r="H462" s="58">
        <f t="shared" si="20"/>
        <v>-2510</v>
      </c>
      <c r="I462" s="60">
        <v>50183</v>
      </c>
      <c r="L462">
        <v>47673</v>
      </c>
    </row>
    <row r="463" spans="1:12" ht="16.5" x14ac:dyDescent="0.25">
      <c r="A463" s="19" t="str">
        <f t="shared" si="19"/>
        <v>VIETYGXD500</v>
      </c>
      <c r="B463" s="19" t="s">
        <v>629</v>
      </c>
      <c r="C463" s="19" t="s">
        <v>55</v>
      </c>
      <c r="D463" s="19" t="s">
        <v>56</v>
      </c>
      <c r="E463" s="20">
        <v>111606</v>
      </c>
      <c r="F463" s="20">
        <v>106025</v>
      </c>
      <c r="H463" s="58">
        <f t="shared" si="20"/>
        <v>-5581</v>
      </c>
      <c r="I463" s="60">
        <v>111606</v>
      </c>
      <c r="L463">
        <v>106025</v>
      </c>
    </row>
    <row r="464" spans="1:12" ht="16.5" x14ac:dyDescent="0.25">
      <c r="A464" s="19" t="str">
        <f t="shared" si="19"/>
        <v>VIETYMNH250</v>
      </c>
      <c r="B464" s="19" t="s">
        <v>629</v>
      </c>
      <c r="C464" s="19" t="s">
        <v>51</v>
      </c>
      <c r="D464" s="19" t="s">
        <v>52</v>
      </c>
      <c r="E464" s="20">
        <v>46000</v>
      </c>
      <c r="F464" s="20">
        <v>43700</v>
      </c>
      <c r="H464" s="58">
        <f t="shared" si="20"/>
        <v>-2300</v>
      </c>
      <c r="I464" s="60">
        <v>46000</v>
      </c>
      <c r="L464">
        <v>43700</v>
      </c>
    </row>
    <row r="465" spans="1:12" ht="16.5" x14ac:dyDescent="0.25">
      <c r="A465" s="19" t="str">
        <f t="shared" si="19"/>
        <v>VIETYTH200</v>
      </c>
      <c r="B465" s="19" t="s">
        <v>629</v>
      </c>
      <c r="C465" s="19" t="s">
        <v>35</v>
      </c>
      <c r="D465" s="19" t="s">
        <v>36</v>
      </c>
      <c r="E465" s="20">
        <v>55595</v>
      </c>
      <c r="F465" s="20">
        <v>52815</v>
      </c>
      <c r="H465" s="58">
        <f t="shared" si="20"/>
        <v>-2780</v>
      </c>
      <c r="I465" s="60">
        <v>55595</v>
      </c>
      <c r="L465">
        <v>52815</v>
      </c>
    </row>
    <row r="466" spans="1:12" ht="16.5" x14ac:dyDescent="0.25">
      <c r="A466" s="19" t="str">
        <f t="shared" si="19"/>
        <v/>
      </c>
      <c r="B466" s="19"/>
      <c r="C466" s="19"/>
      <c r="D466" s="19"/>
      <c r="E466" s="20"/>
      <c r="F466" s="20"/>
      <c r="H466" s="58">
        <f t="shared" si="20"/>
        <v>0</v>
      </c>
      <c r="I466" s="60" t="e">
        <v>#VALUE!</v>
      </c>
      <c r="L466" t="e">
        <v>#VALUE!</v>
      </c>
    </row>
    <row r="467" spans="1:12" ht="16.5" x14ac:dyDescent="0.25">
      <c r="A467" s="19" t="str">
        <f t="shared" si="19"/>
        <v>VITALMARTCC300</v>
      </c>
      <c r="B467" s="19" t="s">
        <v>631</v>
      </c>
      <c r="C467" s="19" t="s">
        <v>39</v>
      </c>
      <c r="D467" s="19" t="s">
        <v>40</v>
      </c>
      <c r="E467" s="20">
        <v>74250</v>
      </c>
      <c r="F467" s="20">
        <v>74250</v>
      </c>
      <c r="H467" s="58">
        <f t="shared" si="20"/>
        <v>0</v>
      </c>
      <c r="I467" s="60">
        <v>74250</v>
      </c>
      <c r="L467">
        <v>74250</v>
      </c>
    </row>
    <row r="468" spans="1:12" ht="16.5" x14ac:dyDescent="0.25">
      <c r="A468" s="19" t="str">
        <f t="shared" si="19"/>
        <v>VITALMARTCGM100</v>
      </c>
      <c r="B468" s="19" t="s">
        <v>631</v>
      </c>
      <c r="C468" s="19" t="s">
        <v>556</v>
      </c>
      <c r="D468" s="19" t="s">
        <v>557</v>
      </c>
      <c r="E468" s="20">
        <v>24549</v>
      </c>
      <c r="F468" s="20">
        <v>22830</v>
      </c>
      <c r="H468" s="58">
        <f t="shared" si="20"/>
        <v>-1719</v>
      </c>
      <c r="I468" s="60">
        <v>24549</v>
      </c>
      <c r="L468">
        <v>22830</v>
      </c>
    </row>
    <row r="469" spans="1:12" ht="16.5" x14ac:dyDescent="0.25">
      <c r="A469" s="19" t="str">
        <f t="shared" si="19"/>
        <v>VITALMARTCGM300</v>
      </c>
      <c r="B469" s="19" t="s">
        <v>631</v>
      </c>
      <c r="C469" s="19" t="s">
        <v>27</v>
      </c>
      <c r="D469" s="19" t="s">
        <v>28</v>
      </c>
      <c r="E469" s="20">
        <v>73431</v>
      </c>
      <c r="F469" s="20">
        <v>73431</v>
      </c>
      <c r="H469" s="58">
        <f t="shared" si="20"/>
        <v>0</v>
      </c>
      <c r="I469" s="60">
        <v>73431</v>
      </c>
      <c r="L469">
        <v>73431</v>
      </c>
    </row>
    <row r="470" spans="1:12" ht="16.5" x14ac:dyDescent="0.25">
      <c r="A470" s="19" t="str">
        <f t="shared" si="19"/>
        <v>VITALMARTCGM500</v>
      </c>
      <c r="B470" s="19" t="s">
        <v>631</v>
      </c>
      <c r="C470" s="19" t="s">
        <v>547</v>
      </c>
      <c r="D470" s="19" t="s">
        <v>548</v>
      </c>
      <c r="E470" s="20">
        <v>119066</v>
      </c>
      <c r="F470" s="20">
        <v>110732</v>
      </c>
      <c r="H470" s="58">
        <f t="shared" si="20"/>
        <v>-8334</v>
      </c>
      <c r="I470" s="60">
        <v>119066</v>
      </c>
      <c r="L470">
        <v>110732</v>
      </c>
    </row>
    <row r="471" spans="1:12" ht="16.5" x14ac:dyDescent="0.25">
      <c r="A471" s="19" t="str">
        <f t="shared" si="19"/>
        <v>VITALMARTCN300</v>
      </c>
      <c r="B471" s="19" t="s">
        <v>631</v>
      </c>
      <c r="C471" s="19" t="s">
        <v>41</v>
      </c>
      <c r="D471" s="19" t="s">
        <v>42</v>
      </c>
      <c r="E471" s="20">
        <v>70950</v>
      </c>
      <c r="F471" s="20">
        <v>70950</v>
      </c>
      <c r="H471" s="58">
        <f t="shared" si="20"/>
        <v>0</v>
      </c>
      <c r="I471" s="60">
        <v>70950</v>
      </c>
      <c r="L471">
        <v>70950</v>
      </c>
    </row>
    <row r="472" spans="1:12" ht="16.5" x14ac:dyDescent="0.25">
      <c r="A472" s="19" t="str">
        <f t="shared" si="19"/>
        <v>VITALMARTGL250</v>
      </c>
      <c r="B472" s="19" t="s">
        <v>631</v>
      </c>
      <c r="C472" s="19" t="s">
        <v>47</v>
      </c>
      <c r="D472" s="19" t="s">
        <v>48</v>
      </c>
      <c r="E472" s="20">
        <v>49500</v>
      </c>
      <c r="F472" s="20">
        <v>49500</v>
      </c>
      <c r="H472" s="58">
        <f t="shared" si="20"/>
        <v>0</v>
      </c>
      <c r="I472" s="60">
        <v>49500</v>
      </c>
      <c r="L472">
        <v>49500</v>
      </c>
    </row>
    <row r="473" spans="1:12" ht="16.5" x14ac:dyDescent="0.25">
      <c r="A473" s="19" t="str">
        <f t="shared" si="19"/>
        <v>VITALMARTGM500</v>
      </c>
      <c r="B473" s="19" t="s">
        <v>631</v>
      </c>
      <c r="C473" s="19" t="s">
        <v>30</v>
      </c>
      <c r="D473" s="19" t="s">
        <v>31</v>
      </c>
      <c r="E473" s="20">
        <v>111058</v>
      </c>
      <c r="F473" s="20">
        <v>111058</v>
      </c>
      <c r="H473" s="58">
        <f t="shared" si="20"/>
        <v>0</v>
      </c>
      <c r="I473" s="60">
        <v>111058</v>
      </c>
      <c r="L473">
        <v>111058</v>
      </c>
    </row>
    <row r="474" spans="1:12" ht="16.5" x14ac:dyDescent="0.25">
      <c r="A474" s="19" t="str">
        <f t="shared" si="19"/>
        <v>VITALMARTGSG250</v>
      </c>
      <c r="B474" s="19" t="s">
        <v>631</v>
      </c>
      <c r="C474" s="19" t="s">
        <v>49</v>
      </c>
      <c r="D474" s="19" t="s">
        <v>50</v>
      </c>
      <c r="E474" s="20">
        <v>50400</v>
      </c>
      <c r="F474" s="20">
        <v>50400</v>
      </c>
      <c r="H474" s="58">
        <f t="shared" si="20"/>
        <v>0</v>
      </c>
      <c r="I474" s="60">
        <v>50400</v>
      </c>
      <c r="L474">
        <v>50400</v>
      </c>
    </row>
    <row r="475" spans="1:12" ht="16.5" x14ac:dyDescent="0.25">
      <c r="A475" s="19" t="str">
        <f t="shared" si="19"/>
        <v>VITALMARTGTLX250G</v>
      </c>
      <c r="B475" s="19" t="s">
        <v>631</v>
      </c>
      <c r="C475" s="19" t="s">
        <v>32</v>
      </c>
      <c r="D475" s="19" t="s">
        <v>33</v>
      </c>
      <c r="E475" s="20">
        <v>50183</v>
      </c>
      <c r="F475" s="20">
        <v>50182</v>
      </c>
      <c r="H475" s="58">
        <f t="shared" si="20"/>
        <v>-1</v>
      </c>
      <c r="I475" s="60">
        <v>50183</v>
      </c>
      <c r="L475">
        <v>50182</v>
      </c>
    </row>
    <row r="476" spans="1:12" ht="16.5" x14ac:dyDescent="0.25">
      <c r="A476" s="19" t="str">
        <f t="shared" si="19"/>
        <v>VITALMARTGXD500</v>
      </c>
      <c r="B476" s="19" t="s">
        <v>631</v>
      </c>
      <c r="C476" s="19" t="s">
        <v>55</v>
      </c>
      <c r="D476" s="19" t="s">
        <v>56</v>
      </c>
      <c r="E476" s="20">
        <v>111606</v>
      </c>
      <c r="F476" s="20">
        <v>103794</v>
      </c>
      <c r="H476" s="58">
        <f t="shared" si="20"/>
        <v>-7812</v>
      </c>
      <c r="I476" s="60">
        <v>111606</v>
      </c>
      <c r="L476">
        <v>103794</v>
      </c>
    </row>
    <row r="477" spans="1:12" ht="16.5" x14ac:dyDescent="0.25">
      <c r="A477" s="19" t="str">
        <f t="shared" si="19"/>
        <v>VITALMARTMNH250</v>
      </c>
      <c r="B477" s="19" t="s">
        <v>631</v>
      </c>
      <c r="C477" s="19" t="s">
        <v>51</v>
      </c>
      <c r="D477" s="19" t="s">
        <v>52</v>
      </c>
      <c r="E477" s="20">
        <v>46000</v>
      </c>
      <c r="F477" s="20">
        <v>46000</v>
      </c>
      <c r="H477" s="58">
        <f t="shared" si="20"/>
        <v>0</v>
      </c>
      <c r="I477" s="60">
        <v>46000</v>
      </c>
      <c r="L477">
        <v>46000</v>
      </c>
    </row>
    <row r="478" spans="1:12" ht="16.5" x14ac:dyDescent="0.25">
      <c r="A478" s="19" t="str">
        <f t="shared" si="19"/>
        <v>VITALMARTTH200</v>
      </c>
      <c r="B478" s="19" t="s">
        <v>631</v>
      </c>
      <c r="C478" s="19" t="s">
        <v>35</v>
      </c>
      <c r="D478" s="19" t="s">
        <v>36</v>
      </c>
      <c r="E478" s="20">
        <v>55595</v>
      </c>
      <c r="F478" s="20">
        <v>55595</v>
      </c>
      <c r="H478" s="58">
        <f t="shared" si="20"/>
        <v>0</v>
      </c>
      <c r="I478" s="60">
        <v>55595</v>
      </c>
      <c r="L478">
        <v>55595</v>
      </c>
    </row>
    <row r="479" spans="1:12" ht="16.5" x14ac:dyDescent="0.25">
      <c r="A479" s="19" t="str">
        <f t="shared" si="19"/>
        <v/>
      </c>
      <c r="B479" s="19"/>
      <c r="C479" s="19"/>
      <c r="D479" s="19"/>
      <c r="E479" s="20"/>
      <c r="F479" s="20"/>
      <c r="H479" s="58">
        <f t="shared" si="20"/>
        <v>0</v>
      </c>
      <c r="I479" s="60" t="e">
        <v>#VALUE!</v>
      </c>
      <c r="L479" t="e">
        <v>#VALUE!</v>
      </c>
    </row>
    <row r="480" spans="1:12" ht="16.5" x14ac:dyDescent="0.25">
      <c r="A480" s="19" t="str">
        <f t="shared" si="19"/>
        <v>VNPOSTCC300</v>
      </c>
      <c r="B480" s="19" t="s">
        <v>633</v>
      </c>
      <c r="C480" s="19" t="s">
        <v>39</v>
      </c>
      <c r="D480" s="19" t="s">
        <v>40</v>
      </c>
      <c r="E480" s="20">
        <v>74250</v>
      </c>
      <c r="F480" s="20">
        <v>74250</v>
      </c>
      <c r="H480" s="58">
        <f t="shared" si="20"/>
        <v>0</v>
      </c>
      <c r="I480" s="60">
        <v>74250</v>
      </c>
      <c r="L480">
        <v>74250</v>
      </c>
    </row>
    <row r="481" spans="1:12" ht="16.5" x14ac:dyDescent="0.25">
      <c r="A481" s="19" t="str">
        <f t="shared" si="19"/>
        <v>VNPOSTCGM300</v>
      </c>
      <c r="B481" s="19" t="s">
        <v>633</v>
      </c>
      <c r="C481" s="19" t="s">
        <v>27</v>
      </c>
      <c r="D481" s="19" t="s">
        <v>28</v>
      </c>
      <c r="E481" s="20">
        <v>73431</v>
      </c>
      <c r="F481" s="20">
        <v>73431</v>
      </c>
      <c r="H481" s="58">
        <f t="shared" si="20"/>
        <v>0</v>
      </c>
      <c r="I481" s="60">
        <v>73431</v>
      </c>
      <c r="L481">
        <v>73431</v>
      </c>
    </row>
    <row r="482" spans="1:12" ht="16.5" x14ac:dyDescent="0.25">
      <c r="A482" s="19" t="str">
        <f t="shared" si="19"/>
        <v>VNPOSTCN300</v>
      </c>
      <c r="B482" s="19" t="s">
        <v>633</v>
      </c>
      <c r="C482" s="19" t="s">
        <v>41</v>
      </c>
      <c r="D482" s="19" t="s">
        <v>42</v>
      </c>
      <c r="E482" s="20">
        <v>70950</v>
      </c>
      <c r="F482" s="20">
        <v>70950</v>
      </c>
      <c r="H482" s="58">
        <f t="shared" si="20"/>
        <v>0</v>
      </c>
      <c r="I482" s="60">
        <v>70950</v>
      </c>
      <c r="L482">
        <v>70950</v>
      </c>
    </row>
    <row r="483" spans="1:12" ht="16.5" x14ac:dyDescent="0.25">
      <c r="A483" s="19" t="str">
        <f t="shared" si="19"/>
        <v>VNPOSTGL250</v>
      </c>
      <c r="B483" s="19" t="s">
        <v>633</v>
      </c>
      <c r="C483" s="19" t="s">
        <v>47</v>
      </c>
      <c r="D483" s="19" t="s">
        <v>48</v>
      </c>
      <c r="E483" s="20">
        <v>49500</v>
      </c>
      <c r="F483" s="20">
        <v>49500</v>
      </c>
      <c r="H483" s="58">
        <f t="shared" si="20"/>
        <v>0</v>
      </c>
      <c r="I483" s="60">
        <v>49500</v>
      </c>
      <c r="L483">
        <v>49500</v>
      </c>
    </row>
    <row r="484" spans="1:12" ht="16.5" x14ac:dyDescent="0.25">
      <c r="A484" s="19" t="str">
        <f t="shared" si="19"/>
        <v>VNPOSTGL500KT</v>
      </c>
      <c r="B484" s="19" t="s">
        <v>633</v>
      </c>
      <c r="C484" s="19" t="s">
        <v>549</v>
      </c>
      <c r="D484" s="19" t="s">
        <v>550</v>
      </c>
      <c r="E484" s="20">
        <v>77091</v>
      </c>
      <c r="F484" s="20">
        <v>77091</v>
      </c>
      <c r="H484" s="58">
        <f t="shared" si="20"/>
        <v>0</v>
      </c>
      <c r="I484" s="60">
        <v>77091</v>
      </c>
      <c r="L484">
        <v>77091</v>
      </c>
    </row>
    <row r="485" spans="1:12" ht="16.5" x14ac:dyDescent="0.25">
      <c r="A485" s="19" t="str">
        <f t="shared" si="19"/>
        <v>VNPOSTGM500</v>
      </c>
      <c r="B485" s="19" t="s">
        <v>633</v>
      </c>
      <c r="C485" s="19" t="s">
        <v>30</v>
      </c>
      <c r="D485" s="19" t="s">
        <v>31</v>
      </c>
      <c r="E485" s="20">
        <v>111058</v>
      </c>
      <c r="F485" s="20">
        <v>111058</v>
      </c>
      <c r="H485" s="58">
        <f t="shared" si="20"/>
        <v>0</v>
      </c>
      <c r="I485" s="60">
        <v>111058</v>
      </c>
      <c r="L485">
        <v>111058</v>
      </c>
    </row>
    <row r="486" spans="1:12" ht="16.5" x14ac:dyDescent="0.25">
      <c r="A486" s="19" t="str">
        <f t="shared" ref="A486:A506" si="21">B486&amp;C486</f>
        <v>VNPOSTGSG250</v>
      </c>
      <c r="B486" s="19" t="s">
        <v>633</v>
      </c>
      <c r="C486" s="19" t="s">
        <v>49</v>
      </c>
      <c r="D486" s="19" t="s">
        <v>50</v>
      </c>
      <c r="E486" s="20">
        <v>50400</v>
      </c>
      <c r="F486" s="20">
        <v>50400</v>
      </c>
      <c r="H486" s="58">
        <f t="shared" si="20"/>
        <v>0</v>
      </c>
      <c r="I486" s="60">
        <v>50400</v>
      </c>
      <c r="L486">
        <v>50400</v>
      </c>
    </row>
    <row r="487" spans="1:12" ht="16.5" x14ac:dyDescent="0.25">
      <c r="A487" s="19" t="str">
        <f t="shared" si="21"/>
        <v>VNPOSTGTLX250G</v>
      </c>
      <c r="B487" s="19" t="s">
        <v>633</v>
      </c>
      <c r="C487" s="19" t="s">
        <v>32</v>
      </c>
      <c r="D487" s="19" t="s">
        <v>33</v>
      </c>
      <c r="E487" s="20">
        <v>50183</v>
      </c>
      <c r="F487" s="20">
        <v>50183</v>
      </c>
      <c r="H487" s="58">
        <f t="shared" si="20"/>
        <v>0</v>
      </c>
      <c r="I487" s="60">
        <v>50183</v>
      </c>
      <c r="L487">
        <v>50183</v>
      </c>
    </row>
    <row r="488" spans="1:12" ht="16.5" x14ac:dyDescent="0.25">
      <c r="A488" s="19" t="str">
        <f t="shared" si="21"/>
        <v>VNPOSTGTNH500</v>
      </c>
      <c r="B488" s="19" t="s">
        <v>633</v>
      </c>
      <c r="C488" s="19" t="s">
        <v>551</v>
      </c>
      <c r="D488" s="19" t="s">
        <v>552</v>
      </c>
      <c r="E488" s="20">
        <v>81591</v>
      </c>
      <c r="F488" s="20">
        <v>81591</v>
      </c>
      <c r="H488" s="58">
        <f t="shared" si="20"/>
        <v>0</v>
      </c>
      <c r="I488" s="60">
        <v>81591</v>
      </c>
      <c r="L488">
        <v>81591</v>
      </c>
    </row>
    <row r="489" spans="1:12" ht="16.5" x14ac:dyDescent="0.25">
      <c r="A489" s="19" t="str">
        <f t="shared" si="21"/>
        <v>VNPOSTGXD500</v>
      </c>
      <c r="B489" s="19" t="s">
        <v>633</v>
      </c>
      <c r="C489" s="19" t="s">
        <v>55</v>
      </c>
      <c r="D489" s="19" t="s">
        <v>56</v>
      </c>
      <c r="E489" s="20">
        <v>111606</v>
      </c>
      <c r="F489" s="20">
        <v>111606</v>
      </c>
      <c r="H489" s="58">
        <f t="shared" si="20"/>
        <v>0</v>
      </c>
      <c r="I489" s="60">
        <v>111606</v>
      </c>
      <c r="L489">
        <v>111606</v>
      </c>
    </row>
    <row r="490" spans="1:12" ht="16.5" x14ac:dyDescent="0.25">
      <c r="A490" s="19" t="str">
        <f t="shared" si="21"/>
        <v>VNPOSTMNH250</v>
      </c>
      <c r="B490" s="19" t="s">
        <v>633</v>
      </c>
      <c r="C490" s="19" t="s">
        <v>51</v>
      </c>
      <c r="D490" s="19" t="s">
        <v>52</v>
      </c>
      <c r="E490" s="20">
        <v>46000</v>
      </c>
      <c r="F490" s="20">
        <v>46000</v>
      </c>
      <c r="H490" s="58">
        <f t="shared" si="20"/>
        <v>0</v>
      </c>
      <c r="I490" s="60">
        <v>46000</v>
      </c>
      <c r="L490">
        <v>46000</v>
      </c>
    </row>
    <row r="491" spans="1:12" ht="16.5" x14ac:dyDescent="0.25">
      <c r="A491" s="19" t="str">
        <f t="shared" si="21"/>
        <v>VNPOSTTH200</v>
      </c>
      <c r="B491" s="19" t="s">
        <v>633</v>
      </c>
      <c r="C491" s="19" t="s">
        <v>35</v>
      </c>
      <c r="D491" s="19" t="s">
        <v>36</v>
      </c>
      <c r="E491" s="20">
        <v>55595</v>
      </c>
      <c r="F491" s="20">
        <v>55595</v>
      </c>
      <c r="H491" s="58">
        <f t="shared" si="20"/>
        <v>0</v>
      </c>
      <c r="I491" s="60">
        <v>55595</v>
      </c>
      <c r="L491">
        <v>55595</v>
      </c>
    </row>
    <row r="492" spans="1:12" ht="16.5" x14ac:dyDescent="0.25">
      <c r="A492" s="19" t="str">
        <f t="shared" si="21"/>
        <v/>
      </c>
      <c r="B492" s="19"/>
      <c r="C492" s="19"/>
      <c r="D492" s="19"/>
      <c r="E492" s="20"/>
      <c r="F492" s="20"/>
      <c r="H492" s="58">
        <f t="shared" si="20"/>
        <v>0</v>
      </c>
      <c r="I492" s="60" t="e">
        <v>#VALUE!</v>
      </c>
      <c r="L492" t="e">
        <v>#VALUE!</v>
      </c>
    </row>
    <row r="493" spans="1:12" ht="16.5" x14ac:dyDescent="0.25">
      <c r="A493" s="19" t="str">
        <f t="shared" si="21"/>
        <v>WINCC300</v>
      </c>
      <c r="B493" s="19" t="s">
        <v>635</v>
      </c>
      <c r="C493" s="19" t="s">
        <v>39</v>
      </c>
      <c r="D493" s="19" t="s">
        <v>40</v>
      </c>
      <c r="E493" s="20">
        <v>74250</v>
      </c>
      <c r="F493" s="20">
        <v>74250</v>
      </c>
      <c r="H493" s="58">
        <f t="shared" si="20"/>
        <v>0</v>
      </c>
      <c r="I493" s="60">
        <v>74250</v>
      </c>
      <c r="L493">
        <v>74250</v>
      </c>
    </row>
    <row r="494" spans="1:12" ht="16.5" x14ac:dyDescent="0.25">
      <c r="A494" s="19" t="str">
        <f t="shared" si="21"/>
        <v>WINCGM300</v>
      </c>
      <c r="B494" s="19" t="s">
        <v>635</v>
      </c>
      <c r="C494" s="19" t="s">
        <v>27</v>
      </c>
      <c r="D494" s="19" t="s">
        <v>28</v>
      </c>
      <c r="E494" s="20">
        <v>73431</v>
      </c>
      <c r="F494" s="20">
        <v>73431</v>
      </c>
      <c r="H494" s="58">
        <f t="shared" si="20"/>
        <v>0</v>
      </c>
      <c r="I494" s="60">
        <v>73431</v>
      </c>
      <c r="L494">
        <v>73431</v>
      </c>
    </row>
    <row r="495" spans="1:12" ht="16.5" x14ac:dyDescent="0.25">
      <c r="A495" s="19" t="str">
        <f t="shared" si="21"/>
        <v>WINCGXD150</v>
      </c>
      <c r="B495" s="19" t="s">
        <v>635</v>
      </c>
      <c r="C495" s="19" t="s">
        <v>1738</v>
      </c>
      <c r="D495" s="19" t="s">
        <v>1739</v>
      </c>
      <c r="E495" s="20">
        <v>31977</v>
      </c>
      <c r="F495" s="20">
        <v>31977</v>
      </c>
      <c r="H495" s="58">
        <f t="shared" si="20"/>
        <v>0</v>
      </c>
      <c r="I495" s="60">
        <v>31977</v>
      </c>
      <c r="L495">
        <v>31977</v>
      </c>
    </row>
    <row r="496" spans="1:12" ht="16.5" x14ac:dyDescent="0.25">
      <c r="A496" s="19" t="str">
        <f t="shared" si="21"/>
        <v>WINCN300</v>
      </c>
      <c r="B496" s="19" t="s">
        <v>635</v>
      </c>
      <c r="C496" s="19" t="s">
        <v>41</v>
      </c>
      <c r="D496" s="19" t="s">
        <v>42</v>
      </c>
      <c r="E496" s="20">
        <v>70950</v>
      </c>
      <c r="F496" s="20">
        <v>70950</v>
      </c>
      <c r="H496" s="58">
        <f t="shared" si="20"/>
        <v>0</v>
      </c>
      <c r="I496" s="60">
        <v>70950</v>
      </c>
      <c r="L496">
        <v>70950</v>
      </c>
    </row>
    <row r="497" spans="1:12" ht="16.5" x14ac:dyDescent="0.25">
      <c r="A497" s="19" t="str">
        <f t="shared" si="21"/>
        <v>WINGL250</v>
      </c>
      <c r="B497" s="19" t="s">
        <v>635</v>
      </c>
      <c r="C497" s="19" t="s">
        <v>47</v>
      </c>
      <c r="D497" s="19" t="s">
        <v>48</v>
      </c>
      <c r="E497" s="20">
        <v>59400</v>
      </c>
      <c r="F497" s="20">
        <v>49500</v>
      </c>
      <c r="H497" s="58">
        <f t="shared" si="20"/>
        <v>-9900</v>
      </c>
      <c r="I497" s="60">
        <v>59400</v>
      </c>
      <c r="L497">
        <v>49500</v>
      </c>
    </row>
    <row r="498" spans="1:12" ht="16.5" x14ac:dyDescent="0.25">
      <c r="A498" s="19" t="str">
        <f t="shared" si="21"/>
        <v>WINGL500KT</v>
      </c>
      <c r="B498" s="19" t="s">
        <v>635</v>
      </c>
      <c r="C498" s="19" t="s">
        <v>549</v>
      </c>
      <c r="D498" s="19" t="s">
        <v>550</v>
      </c>
      <c r="E498" s="20">
        <v>77091</v>
      </c>
      <c r="F498" s="20">
        <v>77091</v>
      </c>
      <c r="H498" s="58">
        <f t="shared" si="20"/>
        <v>0</v>
      </c>
      <c r="I498" s="60">
        <v>77091</v>
      </c>
      <c r="L498">
        <v>77091</v>
      </c>
    </row>
    <row r="499" spans="1:12" ht="16.5" x14ac:dyDescent="0.25">
      <c r="A499" s="19" t="str">
        <f t="shared" si="21"/>
        <v>WINGM500</v>
      </c>
      <c r="B499" s="19" t="s">
        <v>635</v>
      </c>
      <c r="C499" s="19" t="s">
        <v>30</v>
      </c>
      <c r="D499" s="19" t="s">
        <v>31</v>
      </c>
      <c r="E499" s="20">
        <v>111058</v>
      </c>
      <c r="F499" s="20">
        <v>111058</v>
      </c>
      <c r="H499" s="58">
        <f t="shared" si="20"/>
        <v>0</v>
      </c>
      <c r="I499" s="60">
        <v>111058</v>
      </c>
      <c r="L499">
        <v>111058</v>
      </c>
    </row>
    <row r="500" spans="1:12" ht="16.5" x14ac:dyDescent="0.25">
      <c r="A500" s="19" t="str">
        <f t="shared" si="21"/>
        <v>WINGSG250</v>
      </c>
      <c r="B500" s="19" t="s">
        <v>635</v>
      </c>
      <c r="C500" s="19" t="s">
        <v>49</v>
      </c>
      <c r="D500" s="19" t="s">
        <v>50</v>
      </c>
      <c r="E500" s="20">
        <v>61050</v>
      </c>
      <c r="F500" s="20">
        <v>50400</v>
      </c>
      <c r="H500" s="58">
        <f t="shared" si="20"/>
        <v>-10650</v>
      </c>
      <c r="I500" s="60">
        <v>61050</v>
      </c>
      <c r="L500">
        <v>50400</v>
      </c>
    </row>
    <row r="501" spans="1:12" ht="16.5" x14ac:dyDescent="0.25">
      <c r="A501" s="19" t="str">
        <f t="shared" si="21"/>
        <v>WINGTLX250G</v>
      </c>
      <c r="B501" s="19" t="s">
        <v>635</v>
      </c>
      <c r="C501" s="19" t="s">
        <v>32</v>
      </c>
      <c r="D501" s="19" t="s">
        <v>33</v>
      </c>
      <c r="E501" s="20">
        <v>50183</v>
      </c>
      <c r="F501" s="20">
        <v>50183</v>
      </c>
      <c r="H501" s="58">
        <f t="shared" si="20"/>
        <v>0</v>
      </c>
      <c r="I501" s="60">
        <v>50183</v>
      </c>
      <c r="L501">
        <v>50183</v>
      </c>
    </row>
    <row r="502" spans="1:12" ht="16.5" x14ac:dyDescent="0.25">
      <c r="A502" s="19" t="str">
        <f t="shared" si="21"/>
        <v>WINGTNH500</v>
      </c>
      <c r="B502" s="19" t="s">
        <v>635</v>
      </c>
      <c r="C502" s="19" t="s">
        <v>551</v>
      </c>
      <c r="D502" s="19" t="s">
        <v>552</v>
      </c>
      <c r="E502" s="20">
        <v>81591</v>
      </c>
      <c r="F502" s="20">
        <v>81591</v>
      </c>
      <c r="H502" s="58">
        <f t="shared" si="20"/>
        <v>0</v>
      </c>
      <c r="I502" s="60">
        <v>81591</v>
      </c>
      <c r="L502">
        <v>81591</v>
      </c>
    </row>
    <row r="503" spans="1:12" ht="16.5" x14ac:dyDescent="0.25">
      <c r="A503" s="19" t="str">
        <f t="shared" si="21"/>
        <v>WINGXD500</v>
      </c>
      <c r="B503" s="19" t="s">
        <v>635</v>
      </c>
      <c r="C503" s="19" t="s">
        <v>55</v>
      </c>
      <c r="D503" s="19" t="s">
        <v>56</v>
      </c>
      <c r="E503" s="20">
        <v>111606</v>
      </c>
      <c r="F503" s="20">
        <v>111606</v>
      </c>
      <c r="H503" s="58">
        <f t="shared" si="20"/>
        <v>0</v>
      </c>
      <c r="I503" s="60">
        <v>111606</v>
      </c>
      <c r="L503">
        <v>111606</v>
      </c>
    </row>
    <row r="504" spans="1:12" ht="16.5" x14ac:dyDescent="0.25">
      <c r="A504" s="19" t="str">
        <f t="shared" si="21"/>
        <v>WINMNH250</v>
      </c>
      <c r="B504" s="19" t="s">
        <v>635</v>
      </c>
      <c r="C504" s="19" t="s">
        <v>51</v>
      </c>
      <c r="D504" s="19" t="s">
        <v>52</v>
      </c>
      <c r="E504" s="20">
        <v>46000</v>
      </c>
      <c r="F504" s="20">
        <v>46000</v>
      </c>
      <c r="H504" s="58">
        <f t="shared" si="20"/>
        <v>0</v>
      </c>
      <c r="I504" s="60">
        <v>46000</v>
      </c>
      <c r="L504">
        <v>46000</v>
      </c>
    </row>
    <row r="505" spans="1:12" ht="16.5" x14ac:dyDescent="0.25">
      <c r="A505" s="19" t="str">
        <f t="shared" si="21"/>
        <v>WINTH200</v>
      </c>
      <c r="B505" s="19" t="s">
        <v>635</v>
      </c>
      <c r="C505" s="19" t="s">
        <v>35</v>
      </c>
      <c r="D505" s="19" t="s">
        <v>36</v>
      </c>
      <c r="E505" s="20">
        <v>55595</v>
      </c>
      <c r="F505" s="20">
        <v>55595</v>
      </c>
      <c r="H505" s="58">
        <f t="shared" si="20"/>
        <v>0</v>
      </c>
      <c r="I505" s="60">
        <v>55595</v>
      </c>
      <c r="L505">
        <v>55595</v>
      </c>
    </row>
    <row r="506" spans="1:12" ht="16.5" x14ac:dyDescent="0.25">
      <c r="A506" s="19" t="str">
        <f t="shared" si="21"/>
        <v/>
      </c>
      <c r="B506" s="19"/>
      <c r="C506" s="19"/>
      <c r="D506" s="19"/>
      <c r="E506" s="20"/>
      <c r="F506" s="20"/>
      <c r="H506" s="58">
        <f t="shared" si="20"/>
        <v>0</v>
      </c>
      <c r="I506" s="60">
        <v>0</v>
      </c>
      <c r="L506">
        <v>0</v>
      </c>
    </row>
    <row r="507" spans="1:12" ht="16.5" x14ac:dyDescent="0.25">
      <c r="A507" s="19" t="str">
        <f t="shared" si="2"/>
        <v>KL.HNCN300</v>
      </c>
      <c r="B507" s="19" t="s">
        <v>764</v>
      </c>
      <c r="C507" s="19" t="s">
        <v>41</v>
      </c>
      <c r="D507" s="19" t="s">
        <v>42</v>
      </c>
      <c r="E507" s="20">
        <v>86111</v>
      </c>
      <c r="F507" s="20">
        <v>86111</v>
      </c>
      <c r="H507" s="58">
        <f t="shared" si="20"/>
        <v>0</v>
      </c>
      <c r="I507" s="60">
        <v>86111</v>
      </c>
      <c r="L507">
        <v>86111</v>
      </c>
    </row>
    <row r="508" spans="1:12" ht="16.5" x14ac:dyDescent="0.25">
      <c r="A508" s="19" t="str">
        <f t="shared" si="2"/>
        <v>KL.HNGL500KT</v>
      </c>
      <c r="B508" s="19" t="s">
        <v>764</v>
      </c>
      <c r="C508" s="19" t="s">
        <v>549</v>
      </c>
      <c r="D508" s="19" t="s">
        <v>550</v>
      </c>
      <c r="E508" s="21">
        <v>94013</v>
      </c>
      <c r="F508" s="21">
        <v>94013</v>
      </c>
      <c r="H508" s="58">
        <f t="shared" si="20"/>
        <v>0</v>
      </c>
      <c r="I508" s="60">
        <v>94013</v>
      </c>
      <c r="L508">
        <v>94013</v>
      </c>
    </row>
    <row r="509" spans="1:12" ht="16.5" x14ac:dyDescent="0.25">
      <c r="A509" s="19" t="str">
        <f t="shared" si="2"/>
        <v>KL.HNGTNH500</v>
      </c>
      <c r="B509" s="19" t="s">
        <v>764</v>
      </c>
      <c r="C509" s="19" t="s">
        <v>551</v>
      </c>
      <c r="D509" s="19" t="s">
        <v>552</v>
      </c>
      <c r="E509" s="21">
        <v>135185</v>
      </c>
      <c r="F509" s="21">
        <v>135185</v>
      </c>
      <c r="H509" s="58">
        <f t="shared" si="20"/>
        <v>0</v>
      </c>
      <c r="I509" s="60">
        <v>135185</v>
      </c>
      <c r="L509">
        <v>135185</v>
      </c>
    </row>
    <row r="510" spans="1:12" ht="16.5" x14ac:dyDescent="0.25">
      <c r="A510" s="19" t="str">
        <f t="shared" si="2"/>
        <v>KL.HNCGM100</v>
      </c>
      <c r="B510" s="19" t="s">
        <v>764</v>
      </c>
      <c r="C510" s="19" t="s">
        <v>556</v>
      </c>
      <c r="D510" s="19" t="s">
        <v>557</v>
      </c>
      <c r="E510" s="21">
        <v>36111</v>
      </c>
      <c r="F510" s="21">
        <v>22585.08</v>
      </c>
      <c r="H510" s="58">
        <f t="shared" si="20"/>
        <v>-13525.919999999998</v>
      </c>
      <c r="I510" s="60">
        <v>36111</v>
      </c>
      <c r="L510">
        <v>22585.08</v>
      </c>
    </row>
    <row r="511" spans="1:12" ht="16.5" x14ac:dyDescent="0.25">
      <c r="A511" s="19" t="str">
        <f t="shared" si="2"/>
        <v>KL.HNGHK300</v>
      </c>
      <c r="B511" s="19" t="s">
        <v>764</v>
      </c>
      <c r="C511" s="19" t="s">
        <v>558</v>
      </c>
      <c r="D511" s="19" t="s">
        <v>559</v>
      </c>
      <c r="E511" s="21">
        <v>70000</v>
      </c>
      <c r="F511" s="21">
        <v>64400</v>
      </c>
      <c r="H511" s="58">
        <f t="shared" si="20"/>
        <v>-5600</v>
      </c>
      <c r="I511" s="60">
        <v>70000</v>
      </c>
      <c r="L511">
        <v>64400</v>
      </c>
    </row>
    <row r="512" spans="1:12" ht="16.5" x14ac:dyDescent="0.25">
      <c r="A512" s="19" t="str">
        <f t="shared" si="2"/>
        <v>KL.HNGM500</v>
      </c>
      <c r="B512" s="19" t="s">
        <v>764</v>
      </c>
      <c r="C512" s="19" t="s">
        <v>30</v>
      </c>
      <c r="D512" s="19" t="s">
        <v>31</v>
      </c>
      <c r="E512" s="21">
        <v>147000</v>
      </c>
      <c r="F512" s="21">
        <v>102173.36</v>
      </c>
      <c r="H512" s="58">
        <f t="shared" si="20"/>
        <v>-44826.64</v>
      </c>
      <c r="I512" s="60">
        <v>147000</v>
      </c>
      <c r="L512">
        <v>102173.36</v>
      </c>
    </row>
    <row r="513" spans="1:12" ht="16.5" x14ac:dyDescent="0.25">
      <c r="A513" s="19" t="str">
        <f t="shared" si="2"/>
        <v>KL.HNGSG45G</v>
      </c>
      <c r="B513" s="19" t="s">
        <v>764</v>
      </c>
      <c r="C513" s="19" t="s">
        <v>686</v>
      </c>
      <c r="D513" s="19" t="s">
        <v>687</v>
      </c>
      <c r="E513" s="21">
        <v>9200</v>
      </c>
      <c r="F513" s="21">
        <v>8280</v>
      </c>
      <c r="H513" s="58">
        <f t="shared" si="20"/>
        <v>-920</v>
      </c>
      <c r="I513" s="60">
        <v>9200</v>
      </c>
      <c r="L513">
        <v>8280</v>
      </c>
    </row>
    <row r="514" spans="1:12" ht="16.5" x14ac:dyDescent="0.25">
      <c r="A514" s="19" t="str">
        <f t="shared" si="2"/>
        <v>KL.HNCC300</v>
      </c>
      <c r="B514" s="19" t="s">
        <v>764</v>
      </c>
      <c r="C514" s="19" t="s">
        <v>39</v>
      </c>
      <c r="D514" s="19" t="s">
        <v>40</v>
      </c>
      <c r="E514" s="20">
        <v>90741</v>
      </c>
      <c r="F514" s="20">
        <v>68310</v>
      </c>
      <c r="H514" s="58">
        <f t="shared" si="20"/>
        <v>-22431</v>
      </c>
      <c r="I514" s="60">
        <v>90741</v>
      </c>
      <c r="L514">
        <v>68310</v>
      </c>
    </row>
    <row r="515" spans="1:12" ht="16.5" x14ac:dyDescent="0.25">
      <c r="A515" s="19" t="str">
        <f t="shared" si="2"/>
        <v>KL.HNCGM300</v>
      </c>
      <c r="B515" s="19" t="s">
        <v>764</v>
      </c>
      <c r="C515" s="19" t="s">
        <v>27</v>
      </c>
      <c r="D515" s="19" t="s">
        <v>28</v>
      </c>
      <c r="E515" s="20">
        <v>96000</v>
      </c>
      <c r="F515" s="20">
        <v>67556.52</v>
      </c>
      <c r="H515" s="58">
        <f t="shared" si="20"/>
        <v>-28443.479999999996</v>
      </c>
      <c r="I515" s="60">
        <v>96000</v>
      </c>
      <c r="L515">
        <v>67556.52</v>
      </c>
    </row>
    <row r="516" spans="1:12" ht="16.5" x14ac:dyDescent="0.25">
      <c r="A516" s="19" t="str">
        <f t="shared" si="2"/>
        <v>KL.HNCGM500</v>
      </c>
      <c r="B516" s="19" t="s">
        <v>764</v>
      </c>
      <c r="C516" s="19" t="s">
        <v>547</v>
      </c>
      <c r="D516" s="19" t="s">
        <v>548</v>
      </c>
      <c r="E516" s="20">
        <v>147000</v>
      </c>
      <c r="F516" s="20">
        <v>109540.72</v>
      </c>
      <c r="H516" s="58">
        <f t="shared" si="20"/>
        <v>-37459.279999999999</v>
      </c>
      <c r="I516" s="60">
        <v>147000</v>
      </c>
      <c r="L516">
        <v>109540.72</v>
      </c>
    </row>
    <row r="517" spans="1:12" ht="16.5" x14ac:dyDescent="0.25">
      <c r="A517" s="19" t="str">
        <f t="shared" si="2"/>
        <v>KL.HNCGST150</v>
      </c>
      <c r="B517" s="19" t="s">
        <v>764</v>
      </c>
      <c r="C517" s="19" t="s">
        <v>568</v>
      </c>
      <c r="D517" s="19" t="s">
        <v>569</v>
      </c>
      <c r="E517" s="20">
        <v>22500</v>
      </c>
      <c r="F517" s="20">
        <v>20700</v>
      </c>
      <c r="H517" s="58">
        <f t="shared" si="20"/>
        <v>-1800</v>
      </c>
      <c r="I517" s="60">
        <v>22500</v>
      </c>
      <c r="L517">
        <v>20700</v>
      </c>
    </row>
    <row r="518" spans="1:12" ht="16.5" x14ac:dyDescent="0.25">
      <c r="A518" s="19" t="str">
        <f t="shared" si="2"/>
        <v>KL.HNGTLX250G</v>
      </c>
      <c r="B518" s="19" t="s">
        <v>764</v>
      </c>
      <c r="C518" s="19" t="s">
        <v>32</v>
      </c>
      <c r="D518" s="19" t="s">
        <v>33</v>
      </c>
      <c r="E518" s="20">
        <v>66000</v>
      </c>
      <c r="F518" s="20">
        <v>46168.36</v>
      </c>
      <c r="H518" s="58">
        <f t="shared" si="20"/>
        <v>-19831.64</v>
      </c>
      <c r="I518" s="60">
        <v>66000</v>
      </c>
      <c r="L518">
        <v>46168.36</v>
      </c>
    </row>
    <row r="519" spans="1:12" ht="16.5" x14ac:dyDescent="0.25">
      <c r="A519" s="19" t="str">
        <f t="shared" si="2"/>
        <v>KL.HNGXD500</v>
      </c>
      <c r="B519" s="19" t="s">
        <v>764</v>
      </c>
      <c r="C519" s="19" t="s">
        <v>55</v>
      </c>
      <c r="D519" s="19" t="s">
        <v>56</v>
      </c>
      <c r="E519" s="20">
        <v>147000</v>
      </c>
      <c r="F519" s="20">
        <v>102677.52</v>
      </c>
      <c r="H519" s="58">
        <f t="shared" ref="H519:H585" si="22">F519-E519</f>
        <v>-44322.479999999996</v>
      </c>
      <c r="I519" s="60">
        <v>147000</v>
      </c>
      <c r="L519">
        <v>102677.52</v>
      </c>
    </row>
    <row r="520" spans="1:12" ht="16.5" x14ac:dyDescent="0.25">
      <c r="A520" s="19" t="str">
        <f t="shared" si="2"/>
        <v>KL.HNMNH250</v>
      </c>
      <c r="B520" s="19" t="s">
        <v>764</v>
      </c>
      <c r="C520" s="19" t="s">
        <v>51</v>
      </c>
      <c r="D520" s="19" t="s">
        <v>52</v>
      </c>
      <c r="E520" s="20">
        <v>58333</v>
      </c>
      <c r="F520" s="20">
        <v>42320</v>
      </c>
      <c r="H520" s="58">
        <f t="shared" si="22"/>
        <v>-16013</v>
      </c>
      <c r="I520" s="60">
        <v>58333</v>
      </c>
      <c r="L520">
        <v>42320</v>
      </c>
    </row>
    <row r="521" spans="1:12" ht="16.5" x14ac:dyDescent="0.25">
      <c r="A521" s="19" t="str">
        <f t="shared" si="2"/>
        <v>KL.HNTH200</v>
      </c>
      <c r="B521" s="19" t="s">
        <v>764</v>
      </c>
      <c r="C521" s="19" t="s">
        <v>35</v>
      </c>
      <c r="D521" s="19" t="s">
        <v>36</v>
      </c>
      <c r="E521" s="20">
        <v>73000</v>
      </c>
      <c r="F521" s="20">
        <v>51147.4</v>
      </c>
      <c r="H521" s="58">
        <f t="shared" si="22"/>
        <v>-21852.6</v>
      </c>
      <c r="I521" s="60">
        <v>73000</v>
      </c>
      <c r="L521">
        <v>51147.4</v>
      </c>
    </row>
    <row r="522" spans="1:12" ht="16.5" x14ac:dyDescent="0.25">
      <c r="A522" s="19" t="str">
        <f t="shared" si="2"/>
        <v>KL.HNTHST150</v>
      </c>
      <c r="B522" s="19" t="s">
        <v>764</v>
      </c>
      <c r="C522" s="19" t="s">
        <v>570</v>
      </c>
      <c r="D522" s="19" t="s">
        <v>571</v>
      </c>
      <c r="E522" s="20">
        <v>21667</v>
      </c>
      <c r="F522" s="20">
        <v>19933.64</v>
      </c>
      <c r="H522" s="58">
        <f t="shared" si="22"/>
        <v>-1733.3600000000006</v>
      </c>
      <c r="I522" s="60">
        <v>21667</v>
      </c>
      <c r="L522">
        <v>19933.64</v>
      </c>
    </row>
    <row r="523" spans="1:12" ht="16.5" x14ac:dyDescent="0.25">
      <c r="A523" s="19" t="str">
        <f t="shared" si="2"/>
        <v>KL.HNGL250</v>
      </c>
      <c r="B523" s="19" t="s">
        <v>764</v>
      </c>
      <c r="C523" s="19" t="s">
        <v>47</v>
      </c>
      <c r="D523" s="19" t="s">
        <v>48</v>
      </c>
      <c r="E523" s="20">
        <v>59400</v>
      </c>
      <c r="F523" s="20">
        <v>45540</v>
      </c>
      <c r="H523" s="58">
        <f t="shared" si="22"/>
        <v>-13860</v>
      </c>
      <c r="I523" s="60">
        <v>59400</v>
      </c>
      <c r="L523">
        <v>45540</v>
      </c>
    </row>
    <row r="524" spans="1:12" ht="16.5" x14ac:dyDescent="0.25">
      <c r="A524" s="19" t="str">
        <f t="shared" ref="A524" si="23">B524&amp;C524</f>
        <v>KL.HNGSG250</v>
      </c>
      <c r="B524" s="19" t="s">
        <v>764</v>
      </c>
      <c r="C524" s="19" t="s">
        <v>49</v>
      </c>
      <c r="D524" s="19" t="s">
        <v>50</v>
      </c>
      <c r="E524" s="20">
        <v>73431</v>
      </c>
      <c r="F524" s="20">
        <v>73431</v>
      </c>
      <c r="H524" s="58">
        <f t="shared" ref="H524" si="24">F524-E524</f>
        <v>0</v>
      </c>
      <c r="I524" s="60">
        <v>59400</v>
      </c>
      <c r="L524">
        <v>45540</v>
      </c>
    </row>
    <row r="525" spans="1:12" ht="16.5" x14ac:dyDescent="0.25">
      <c r="A525" s="19" t="str">
        <f>B525&amp;C525</f>
        <v/>
      </c>
      <c r="B525" s="19"/>
      <c r="C525" s="19"/>
      <c r="D525" s="19"/>
      <c r="E525" s="20"/>
      <c r="F525" s="20"/>
      <c r="H525" s="58"/>
      <c r="I525" s="60"/>
    </row>
    <row r="526" spans="1:12" ht="16.5" x14ac:dyDescent="0.25">
      <c r="A526" s="19" t="str">
        <f t="shared" si="2"/>
        <v>KL.HN001CGM300</v>
      </c>
      <c r="B526" s="23" t="s">
        <v>765</v>
      </c>
      <c r="C526" s="23" t="s">
        <v>27</v>
      </c>
      <c r="D526" s="23" t="s">
        <v>28</v>
      </c>
      <c r="E526" s="20">
        <v>96000</v>
      </c>
      <c r="F526" s="20">
        <v>69759.45</v>
      </c>
      <c r="H526" s="58">
        <f t="shared" si="22"/>
        <v>-26240.550000000003</v>
      </c>
      <c r="I526" s="60">
        <v>96000</v>
      </c>
      <c r="L526">
        <v>69759.45</v>
      </c>
    </row>
    <row r="527" spans="1:12" ht="16.5" x14ac:dyDescent="0.25">
      <c r="A527" s="19" t="str">
        <f t="shared" si="2"/>
        <v>KL.HN001GXD500</v>
      </c>
      <c r="B527" s="23" t="s">
        <v>765</v>
      </c>
      <c r="C527" s="23" t="s">
        <v>55</v>
      </c>
      <c r="D527" s="23" t="s">
        <v>56</v>
      </c>
      <c r="E527" s="20">
        <v>147000</v>
      </c>
      <c r="F527" s="20">
        <v>106025.7</v>
      </c>
      <c r="H527" s="58">
        <f t="shared" si="22"/>
        <v>-40974.300000000003</v>
      </c>
      <c r="I527" s="60">
        <v>147000</v>
      </c>
      <c r="L527">
        <v>106025.7</v>
      </c>
    </row>
    <row r="528" spans="1:12" ht="16.5" x14ac:dyDescent="0.25">
      <c r="A528" s="19" t="str">
        <f t="shared" si="2"/>
        <v>KL.HN003CGM300</v>
      </c>
      <c r="B528" s="23" t="s">
        <v>766</v>
      </c>
      <c r="C528" s="23" t="s">
        <v>27</v>
      </c>
      <c r="D528" s="23" t="s">
        <v>28</v>
      </c>
      <c r="E528" s="20">
        <v>96000</v>
      </c>
      <c r="F528" s="20">
        <v>69759.45</v>
      </c>
      <c r="H528" s="58">
        <f t="shared" si="22"/>
        <v>-26240.550000000003</v>
      </c>
      <c r="I528" s="60">
        <v>96000</v>
      </c>
      <c r="L528">
        <v>69759.45</v>
      </c>
    </row>
    <row r="529" spans="1:12" ht="16.5" x14ac:dyDescent="0.25">
      <c r="A529" s="19" t="str">
        <f t="shared" si="2"/>
        <v>KL.HN003GM500</v>
      </c>
      <c r="B529" s="23" t="s">
        <v>766</v>
      </c>
      <c r="C529" s="23" t="s">
        <v>30</v>
      </c>
      <c r="D529" s="23" t="s">
        <v>31</v>
      </c>
      <c r="E529" s="20">
        <v>147000</v>
      </c>
      <c r="F529" s="20">
        <v>105505.09999999999</v>
      </c>
      <c r="H529" s="58">
        <f t="shared" si="22"/>
        <v>-41494.900000000009</v>
      </c>
      <c r="I529" s="60">
        <v>147000</v>
      </c>
      <c r="L529">
        <v>105505.09999999999</v>
      </c>
    </row>
    <row r="530" spans="1:12" ht="16.5" x14ac:dyDescent="0.25">
      <c r="A530" s="19" t="str">
        <f t="shared" si="2"/>
        <v>KL.HN003GXD500</v>
      </c>
      <c r="B530" s="23" t="s">
        <v>766</v>
      </c>
      <c r="C530" s="23" t="s">
        <v>55</v>
      </c>
      <c r="D530" s="23" t="s">
        <v>56</v>
      </c>
      <c r="E530" s="20">
        <v>147000</v>
      </c>
      <c r="F530" s="20">
        <v>106025.7</v>
      </c>
      <c r="H530" s="58">
        <f t="shared" si="22"/>
        <v>-40974.300000000003</v>
      </c>
      <c r="I530" s="60">
        <v>147000</v>
      </c>
      <c r="L530">
        <v>106025.7</v>
      </c>
    </row>
    <row r="531" spans="1:12" ht="16.5" x14ac:dyDescent="0.25">
      <c r="A531" s="19" t="str">
        <f t="shared" si="2"/>
        <v>KL.HN003MNH250</v>
      </c>
      <c r="B531" s="23" t="s">
        <v>766</v>
      </c>
      <c r="C531" s="23" t="s">
        <v>51</v>
      </c>
      <c r="D531" s="23" t="s">
        <v>52</v>
      </c>
      <c r="E531" s="20">
        <v>58333</v>
      </c>
      <c r="F531" s="20">
        <v>43700</v>
      </c>
      <c r="H531" s="58">
        <f t="shared" si="22"/>
        <v>-14633</v>
      </c>
      <c r="I531" s="60">
        <v>58333</v>
      </c>
      <c r="L531">
        <v>43700</v>
      </c>
    </row>
    <row r="532" spans="1:12" ht="16.5" x14ac:dyDescent="0.25">
      <c r="A532" s="19" t="str">
        <f t="shared" si="2"/>
        <v>KL.HN007CGM300</v>
      </c>
      <c r="B532" s="23" t="s">
        <v>767</v>
      </c>
      <c r="C532" s="23" t="s">
        <v>27</v>
      </c>
      <c r="D532" s="23" t="s">
        <v>28</v>
      </c>
      <c r="E532" s="20">
        <v>96000</v>
      </c>
      <c r="F532" s="20">
        <v>73431</v>
      </c>
      <c r="H532" s="58">
        <f t="shared" si="22"/>
        <v>-22569</v>
      </c>
      <c r="I532" s="60">
        <v>96000</v>
      </c>
      <c r="L532">
        <v>73431</v>
      </c>
    </row>
    <row r="533" spans="1:12" ht="16.5" x14ac:dyDescent="0.25">
      <c r="A533" s="19" t="str">
        <f t="shared" si="2"/>
        <v>KL.HN007CN300</v>
      </c>
      <c r="B533" s="23" t="s">
        <v>767</v>
      </c>
      <c r="C533" s="23" t="s">
        <v>41</v>
      </c>
      <c r="D533" s="23" t="s">
        <v>42</v>
      </c>
      <c r="E533" s="20">
        <v>86111</v>
      </c>
      <c r="F533" s="20">
        <v>70950</v>
      </c>
      <c r="H533" s="58">
        <f t="shared" si="22"/>
        <v>-15161</v>
      </c>
      <c r="I533" s="60">
        <v>86111</v>
      </c>
      <c r="L533">
        <v>70950</v>
      </c>
    </row>
    <row r="534" spans="1:12" ht="16.5" x14ac:dyDescent="0.25">
      <c r="A534" s="19" t="str">
        <f t="shared" si="2"/>
        <v>KL.HN007GM500</v>
      </c>
      <c r="B534" s="23" t="s">
        <v>767</v>
      </c>
      <c r="C534" s="23" t="s">
        <v>30</v>
      </c>
      <c r="D534" s="23" t="s">
        <v>31</v>
      </c>
      <c r="E534" s="20">
        <v>147000</v>
      </c>
      <c r="F534" s="20">
        <v>111058</v>
      </c>
      <c r="H534" s="58">
        <f t="shared" si="22"/>
        <v>-35942</v>
      </c>
      <c r="I534" s="60">
        <v>147000</v>
      </c>
      <c r="L534">
        <v>111058</v>
      </c>
    </row>
    <row r="535" spans="1:12" ht="16.5" x14ac:dyDescent="0.25">
      <c r="A535" s="19" t="str">
        <f>B535&amp;C535</f>
        <v>KL.HN007CC300</v>
      </c>
      <c r="B535" s="23" t="s">
        <v>767</v>
      </c>
      <c r="C535" s="19" t="s">
        <v>39</v>
      </c>
      <c r="D535" s="19" t="s">
        <v>40</v>
      </c>
      <c r="E535" s="20">
        <v>90741</v>
      </c>
      <c r="F535" s="20">
        <v>68310</v>
      </c>
      <c r="H535" s="58"/>
      <c r="I535" s="60"/>
    </row>
    <row r="536" spans="1:12" ht="16.5" x14ac:dyDescent="0.25">
      <c r="A536" s="19" t="str">
        <f t="shared" si="2"/>
        <v>KL.HN007GTLX250G</v>
      </c>
      <c r="B536" s="23" t="s">
        <v>767</v>
      </c>
      <c r="C536" s="23" t="s">
        <v>32</v>
      </c>
      <c r="D536" s="23" t="s">
        <v>33</v>
      </c>
      <c r="E536" s="20">
        <v>66000</v>
      </c>
      <c r="F536" s="20">
        <v>50183</v>
      </c>
      <c r="H536" s="58">
        <f t="shared" si="22"/>
        <v>-15817</v>
      </c>
      <c r="I536" s="60">
        <v>66000</v>
      </c>
      <c r="L536">
        <v>50183</v>
      </c>
    </row>
    <row r="537" spans="1:12" ht="16.5" x14ac:dyDescent="0.25">
      <c r="A537" s="19" t="str">
        <f t="shared" si="2"/>
        <v>KL.HN007MNH250</v>
      </c>
      <c r="B537" s="23" t="s">
        <v>767</v>
      </c>
      <c r="C537" s="23" t="s">
        <v>51</v>
      </c>
      <c r="D537" s="23" t="s">
        <v>52</v>
      </c>
      <c r="E537" s="20">
        <v>58333</v>
      </c>
      <c r="F537" s="20">
        <v>46000</v>
      </c>
      <c r="H537" s="58">
        <f t="shared" si="22"/>
        <v>-12333</v>
      </c>
      <c r="I537" s="60">
        <v>58333</v>
      </c>
      <c r="L537">
        <v>46000</v>
      </c>
    </row>
    <row r="538" spans="1:12" ht="16.5" x14ac:dyDescent="0.25">
      <c r="A538" s="19" t="str">
        <f t="shared" si="2"/>
        <v>KL.HN008CGM300</v>
      </c>
      <c r="B538" s="23" t="s">
        <v>768</v>
      </c>
      <c r="C538" s="23" t="s">
        <v>27</v>
      </c>
      <c r="D538" s="23" t="s">
        <v>28</v>
      </c>
      <c r="E538" s="20">
        <v>96000</v>
      </c>
      <c r="F538" s="20">
        <v>73431</v>
      </c>
      <c r="H538" s="58">
        <f t="shared" si="22"/>
        <v>-22569</v>
      </c>
      <c r="I538" s="60">
        <v>96000</v>
      </c>
      <c r="L538">
        <v>73431</v>
      </c>
    </row>
    <row r="539" spans="1:12" ht="16.5" x14ac:dyDescent="0.25">
      <c r="A539" s="19" t="str">
        <f t="shared" si="2"/>
        <v>KL.HN008CGM500</v>
      </c>
      <c r="B539" s="23" t="s">
        <v>768</v>
      </c>
      <c r="C539" s="23" t="s">
        <v>547</v>
      </c>
      <c r="D539" s="23" t="s">
        <v>548</v>
      </c>
      <c r="E539" s="20">
        <v>147000</v>
      </c>
      <c r="F539" s="20">
        <v>119066</v>
      </c>
      <c r="H539" s="58">
        <f t="shared" si="22"/>
        <v>-27934</v>
      </c>
      <c r="I539" s="60">
        <v>147000</v>
      </c>
      <c r="L539">
        <v>119066</v>
      </c>
    </row>
    <row r="540" spans="1:12" ht="16.5" x14ac:dyDescent="0.25">
      <c r="A540" s="19" t="str">
        <f t="shared" si="2"/>
        <v>KL000101CC300</v>
      </c>
      <c r="B540" s="23" t="s">
        <v>769</v>
      </c>
      <c r="C540" s="23" t="s">
        <v>39</v>
      </c>
      <c r="D540" s="23" t="s">
        <v>40</v>
      </c>
      <c r="E540" s="20">
        <v>90741</v>
      </c>
      <c r="F540" s="20">
        <v>70537.5</v>
      </c>
      <c r="H540" s="58">
        <f t="shared" si="22"/>
        <v>-20203.5</v>
      </c>
      <c r="I540" s="60">
        <v>90741</v>
      </c>
      <c r="L540">
        <v>70537.5</v>
      </c>
    </row>
    <row r="541" spans="1:12" ht="16.5" x14ac:dyDescent="0.25">
      <c r="A541" s="19" t="str">
        <f t="shared" si="2"/>
        <v>KL000101CGM300</v>
      </c>
      <c r="B541" s="23" t="s">
        <v>769</v>
      </c>
      <c r="C541" s="23" t="s">
        <v>27</v>
      </c>
      <c r="D541" s="23" t="s">
        <v>28</v>
      </c>
      <c r="E541" s="20">
        <v>96000</v>
      </c>
      <c r="F541" s="20">
        <v>69759.45</v>
      </c>
      <c r="H541" s="58">
        <f t="shared" si="22"/>
        <v>-26240.550000000003</v>
      </c>
      <c r="I541" s="60">
        <v>96000</v>
      </c>
      <c r="L541">
        <v>69759.45</v>
      </c>
    </row>
    <row r="542" spans="1:12" ht="16.5" x14ac:dyDescent="0.25">
      <c r="A542" s="19" t="str">
        <f t="shared" si="2"/>
        <v>KL000101CGST150</v>
      </c>
      <c r="B542" s="23" t="s">
        <v>769</v>
      </c>
      <c r="C542" s="23" t="s">
        <v>568</v>
      </c>
      <c r="D542" s="23" t="s">
        <v>569</v>
      </c>
      <c r="E542" s="20">
        <v>22500</v>
      </c>
      <c r="F542" s="20">
        <v>21375</v>
      </c>
      <c r="H542" s="58">
        <f t="shared" si="22"/>
        <v>-1125</v>
      </c>
      <c r="I542" s="60">
        <v>22500</v>
      </c>
      <c r="L542">
        <v>21375</v>
      </c>
    </row>
    <row r="543" spans="1:12" ht="16.5" x14ac:dyDescent="0.25">
      <c r="A543" s="19" t="str">
        <f t="shared" si="2"/>
        <v>KL000101GM500</v>
      </c>
      <c r="B543" s="23" t="s">
        <v>769</v>
      </c>
      <c r="C543" s="23" t="s">
        <v>30</v>
      </c>
      <c r="D543" s="23" t="s">
        <v>31</v>
      </c>
      <c r="E543" s="20">
        <v>147000</v>
      </c>
      <c r="F543" s="20">
        <v>105505.09999999999</v>
      </c>
      <c r="H543" s="58">
        <f t="shared" si="22"/>
        <v>-41494.900000000009</v>
      </c>
      <c r="I543" s="60">
        <v>147000</v>
      </c>
      <c r="L543">
        <v>105505.09999999999</v>
      </c>
    </row>
    <row r="544" spans="1:12" ht="16.5" x14ac:dyDescent="0.25">
      <c r="A544" s="19" t="str">
        <f t="shared" si="2"/>
        <v>KL000101GTLX250G</v>
      </c>
      <c r="B544" s="23" t="s">
        <v>769</v>
      </c>
      <c r="C544" s="23" t="s">
        <v>32</v>
      </c>
      <c r="D544" s="23" t="s">
        <v>33</v>
      </c>
      <c r="E544" s="20">
        <v>66000</v>
      </c>
      <c r="F544" s="20">
        <v>47673.85</v>
      </c>
      <c r="H544" s="58">
        <f t="shared" si="22"/>
        <v>-18326.150000000001</v>
      </c>
      <c r="I544" s="60">
        <v>66000</v>
      </c>
      <c r="L544">
        <v>47673.85</v>
      </c>
    </row>
    <row r="545" spans="1:12" ht="16.5" x14ac:dyDescent="0.25">
      <c r="A545" s="19" t="str">
        <f t="shared" si="2"/>
        <v>KL000101MNH250</v>
      </c>
      <c r="B545" s="23" t="s">
        <v>769</v>
      </c>
      <c r="C545" s="23" t="s">
        <v>51</v>
      </c>
      <c r="D545" s="23" t="s">
        <v>52</v>
      </c>
      <c r="E545" s="20">
        <v>58333</v>
      </c>
      <c r="F545" s="20">
        <v>43700</v>
      </c>
      <c r="H545" s="58">
        <f t="shared" si="22"/>
        <v>-14633</v>
      </c>
      <c r="I545" s="60">
        <v>58333</v>
      </c>
      <c r="L545">
        <v>43700</v>
      </c>
    </row>
    <row r="546" spans="1:12" ht="16.5" x14ac:dyDescent="0.25">
      <c r="A546" s="19" t="str">
        <f t="shared" ref="A546:A610" si="25">B546&amp;C546</f>
        <v>KL000101TH200</v>
      </c>
      <c r="B546" s="23" t="s">
        <v>769</v>
      </c>
      <c r="C546" s="23" t="s">
        <v>35</v>
      </c>
      <c r="D546" s="23" t="s">
        <v>36</v>
      </c>
      <c r="E546" s="20">
        <v>73000</v>
      </c>
      <c r="F546" s="20">
        <v>52815.25</v>
      </c>
      <c r="H546" s="58">
        <f t="shared" si="22"/>
        <v>-20184.75</v>
      </c>
      <c r="I546" s="60">
        <v>73000</v>
      </c>
      <c r="L546">
        <v>52815.25</v>
      </c>
    </row>
    <row r="547" spans="1:12" ht="16.5" x14ac:dyDescent="0.25">
      <c r="A547" s="19" t="str">
        <f t="shared" si="25"/>
        <v>KL000101THST150</v>
      </c>
      <c r="B547" s="23" t="s">
        <v>769</v>
      </c>
      <c r="C547" s="23" t="s">
        <v>570</v>
      </c>
      <c r="D547" s="23" t="s">
        <v>571</v>
      </c>
      <c r="E547" s="20">
        <v>21667</v>
      </c>
      <c r="F547" s="20">
        <v>20583.649999999998</v>
      </c>
      <c r="H547" s="58">
        <f t="shared" si="22"/>
        <v>-1083.3500000000022</v>
      </c>
      <c r="I547" s="60">
        <v>21667</v>
      </c>
      <c r="L547">
        <v>20583.649999999998</v>
      </c>
    </row>
    <row r="548" spans="1:12" ht="16.5" x14ac:dyDescent="0.25">
      <c r="A548" s="19" t="str">
        <f t="shared" si="25"/>
        <v>KL00014CGM300</v>
      </c>
      <c r="B548" s="23" t="s">
        <v>770</v>
      </c>
      <c r="C548" s="23" t="s">
        <v>27</v>
      </c>
      <c r="D548" s="23" t="s">
        <v>28</v>
      </c>
      <c r="E548" s="20">
        <v>96000</v>
      </c>
      <c r="F548" s="20">
        <v>96000</v>
      </c>
      <c r="H548" s="58">
        <f t="shared" si="22"/>
        <v>0</v>
      </c>
      <c r="I548" s="60">
        <v>96000</v>
      </c>
      <c r="L548">
        <v>96000</v>
      </c>
    </row>
    <row r="549" spans="1:12" ht="16.5" x14ac:dyDescent="0.25">
      <c r="A549" s="19" t="str">
        <f t="shared" si="25"/>
        <v>KL00014GM500</v>
      </c>
      <c r="B549" s="23" t="s">
        <v>770</v>
      </c>
      <c r="C549" s="23" t="s">
        <v>30</v>
      </c>
      <c r="D549" s="23" t="s">
        <v>31</v>
      </c>
      <c r="E549" s="20">
        <v>147000</v>
      </c>
      <c r="F549" s="20">
        <v>147000</v>
      </c>
      <c r="H549" s="58">
        <f t="shared" si="22"/>
        <v>0</v>
      </c>
      <c r="I549" s="60">
        <v>147000</v>
      </c>
      <c r="L549">
        <v>147000</v>
      </c>
    </row>
    <row r="550" spans="1:12" ht="16.5" x14ac:dyDescent="0.25">
      <c r="A550" s="19" t="str">
        <f t="shared" si="25"/>
        <v>KL00014GTLX250G</v>
      </c>
      <c r="B550" s="23" t="s">
        <v>770</v>
      </c>
      <c r="C550" s="23" t="s">
        <v>32</v>
      </c>
      <c r="D550" s="23" t="s">
        <v>33</v>
      </c>
      <c r="E550" s="20">
        <v>66000</v>
      </c>
      <c r="F550" s="20">
        <v>66000</v>
      </c>
      <c r="H550" s="58">
        <f t="shared" si="22"/>
        <v>0</v>
      </c>
      <c r="I550" s="60">
        <v>66000</v>
      </c>
      <c r="L550">
        <v>66000</v>
      </c>
    </row>
    <row r="551" spans="1:12" ht="16.5" x14ac:dyDescent="0.25">
      <c r="A551" s="19" t="str">
        <f t="shared" si="25"/>
        <v>KL00014TH200</v>
      </c>
      <c r="B551" s="23" t="s">
        <v>770</v>
      </c>
      <c r="C551" s="23" t="s">
        <v>35</v>
      </c>
      <c r="D551" s="23" t="s">
        <v>36</v>
      </c>
      <c r="E551" s="20">
        <v>73000</v>
      </c>
      <c r="F551" s="20">
        <v>73000</v>
      </c>
      <c r="H551" s="58">
        <f t="shared" si="22"/>
        <v>0</v>
      </c>
      <c r="I551" s="60">
        <v>73000</v>
      </c>
      <c r="L551">
        <v>73000</v>
      </c>
    </row>
    <row r="552" spans="1:12" ht="16.5" x14ac:dyDescent="0.25">
      <c r="A552" s="19" t="str">
        <f t="shared" si="25"/>
        <v>KL00015CGM300</v>
      </c>
      <c r="B552" s="23" t="s">
        <v>771</v>
      </c>
      <c r="C552" s="23" t="s">
        <v>27</v>
      </c>
      <c r="D552" s="23" t="s">
        <v>28</v>
      </c>
      <c r="E552" s="20">
        <v>96000</v>
      </c>
      <c r="F552" s="20">
        <v>96000</v>
      </c>
      <c r="H552" s="58">
        <f t="shared" si="22"/>
        <v>0</v>
      </c>
      <c r="I552" s="60">
        <v>96000</v>
      </c>
      <c r="L552">
        <v>96000</v>
      </c>
    </row>
    <row r="553" spans="1:12" ht="16.5" x14ac:dyDescent="0.25">
      <c r="A553" s="19" t="str">
        <f t="shared" si="25"/>
        <v>KL00015GM500</v>
      </c>
      <c r="B553" s="23" t="s">
        <v>771</v>
      </c>
      <c r="C553" s="23" t="s">
        <v>30</v>
      </c>
      <c r="D553" s="23" t="s">
        <v>31</v>
      </c>
      <c r="E553" s="20">
        <v>147000</v>
      </c>
      <c r="F553" s="20">
        <v>147000</v>
      </c>
      <c r="H553" s="58">
        <f t="shared" si="22"/>
        <v>0</v>
      </c>
      <c r="I553" s="60">
        <v>147000</v>
      </c>
      <c r="L553">
        <v>147000</v>
      </c>
    </row>
    <row r="554" spans="1:12" ht="16.5" x14ac:dyDescent="0.25">
      <c r="A554" s="19" t="str">
        <f t="shared" si="25"/>
        <v>KL00015GTLX250G</v>
      </c>
      <c r="B554" s="23" t="s">
        <v>771</v>
      </c>
      <c r="C554" s="23" t="s">
        <v>32</v>
      </c>
      <c r="D554" s="23" t="s">
        <v>33</v>
      </c>
      <c r="E554" s="20">
        <v>66000</v>
      </c>
      <c r="F554" s="20">
        <v>66000</v>
      </c>
      <c r="H554" s="58">
        <f t="shared" si="22"/>
        <v>0</v>
      </c>
      <c r="I554" s="60">
        <v>66000</v>
      </c>
      <c r="L554">
        <v>66000</v>
      </c>
    </row>
    <row r="555" spans="1:12" ht="16.5" x14ac:dyDescent="0.25">
      <c r="A555" s="19" t="str">
        <f t="shared" si="25"/>
        <v>KL00015TH200</v>
      </c>
      <c r="B555" s="23" t="s">
        <v>771</v>
      </c>
      <c r="C555" s="23" t="s">
        <v>35</v>
      </c>
      <c r="D555" s="23" t="s">
        <v>36</v>
      </c>
      <c r="E555" s="20">
        <v>73000</v>
      </c>
      <c r="F555" s="20">
        <v>73000</v>
      </c>
      <c r="H555" s="58">
        <f t="shared" si="22"/>
        <v>0</v>
      </c>
      <c r="I555" s="60">
        <v>73000</v>
      </c>
      <c r="L555">
        <v>73000</v>
      </c>
    </row>
    <row r="556" spans="1:12" ht="16.5" x14ac:dyDescent="0.25">
      <c r="A556" s="19" t="str">
        <f t="shared" si="25"/>
        <v>KL00016CGM300</v>
      </c>
      <c r="B556" s="23" t="s">
        <v>772</v>
      </c>
      <c r="C556" s="23" t="s">
        <v>27</v>
      </c>
      <c r="D556" s="23" t="s">
        <v>28</v>
      </c>
      <c r="E556" s="20">
        <v>96000</v>
      </c>
      <c r="F556" s="20">
        <v>68290.83</v>
      </c>
      <c r="H556" s="58">
        <f t="shared" si="22"/>
        <v>-27709.17</v>
      </c>
      <c r="I556" s="60">
        <v>96000</v>
      </c>
      <c r="L556">
        <v>68290.83</v>
      </c>
    </row>
    <row r="557" spans="1:12" ht="16.5" x14ac:dyDescent="0.25">
      <c r="A557" s="19" t="str">
        <f t="shared" si="25"/>
        <v>KL00016GM500</v>
      </c>
      <c r="B557" s="23" t="s">
        <v>772</v>
      </c>
      <c r="C557" s="23" t="s">
        <v>30</v>
      </c>
      <c r="D557" s="23" t="s">
        <v>31</v>
      </c>
      <c r="E557" s="20">
        <v>147000</v>
      </c>
      <c r="F557" s="20">
        <v>103283.94</v>
      </c>
      <c r="H557" s="58">
        <f t="shared" si="22"/>
        <v>-43716.06</v>
      </c>
      <c r="I557" s="60">
        <v>147000</v>
      </c>
      <c r="L557">
        <v>103283.94</v>
      </c>
    </row>
    <row r="558" spans="1:12" ht="16.5" x14ac:dyDescent="0.25">
      <c r="A558" s="19" t="str">
        <f t="shared" si="25"/>
        <v>KL00016TH200</v>
      </c>
      <c r="B558" s="23" t="s">
        <v>772</v>
      </c>
      <c r="C558" s="23" t="s">
        <v>35</v>
      </c>
      <c r="D558" s="23" t="s">
        <v>36</v>
      </c>
      <c r="E558" s="20">
        <v>73000</v>
      </c>
      <c r="F558" s="20">
        <v>51703.350000000006</v>
      </c>
      <c r="H558" s="58">
        <f t="shared" si="22"/>
        <v>-21296.649999999994</v>
      </c>
      <c r="I558" s="60">
        <v>73000</v>
      </c>
      <c r="L558">
        <v>51703.350000000006</v>
      </c>
    </row>
    <row r="559" spans="1:12" ht="16.5" x14ac:dyDescent="0.25">
      <c r="A559" s="19" t="str">
        <f t="shared" si="25"/>
        <v>KL00020CGM300</v>
      </c>
      <c r="B559" s="23" t="s">
        <v>773</v>
      </c>
      <c r="C559" s="23" t="s">
        <v>27</v>
      </c>
      <c r="D559" s="23" t="s">
        <v>28</v>
      </c>
      <c r="E559" s="20">
        <v>96000</v>
      </c>
      <c r="F559" s="20">
        <v>69759.45</v>
      </c>
      <c r="H559" s="58">
        <f t="shared" si="22"/>
        <v>-26240.550000000003</v>
      </c>
      <c r="I559" s="60">
        <v>96000</v>
      </c>
      <c r="L559">
        <v>69759.45</v>
      </c>
    </row>
    <row r="560" spans="1:12" ht="16.5" x14ac:dyDescent="0.25">
      <c r="A560" s="19" t="str">
        <f t="shared" si="25"/>
        <v>KL00028CC300</v>
      </c>
      <c r="B560" s="23" t="s">
        <v>774</v>
      </c>
      <c r="C560" s="23" t="s">
        <v>39</v>
      </c>
      <c r="D560" s="23" t="s">
        <v>40</v>
      </c>
      <c r="E560" s="20">
        <v>90741</v>
      </c>
      <c r="F560" s="20">
        <v>70537.5</v>
      </c>
      <c r="H560" s="58">
        <f t="shared" si="22"/>
        <v>-20203.5</v>
      </c>
      <c r="I560" s="60">
        <v>90741</v>
      </c>
      <c r="L560">
        <v>70537.5</v>
      </c>
    </row>
    <row r="561" spans="1:12" ht="16.5" x14ac:dyDescent="0.25">
      <c r="A561" s="19" t="str">
        <f t="shared" si="25"/>
        <v>KL00028CGM300</v>
      </c>
      <c r="B561" s="23" t="s">
        <v>774</v>
      </c>
      <c r="C561" s="23" t="s">
        <v>27</v>
      </c>
      <c r="D561" s="23" t="s">
        <v>28</v>
      </c>
      <c r="E561" s="20">
        <v>96000</v>
      </c>
      <c r="F561" s="20">
        <v>69759.45</v>
      </c>
      <c r="H561" s="58">
        <f t="shared" si="22"/>
        <v>-26240.550000000003</v>
      </c>
      <c r="I561" s="60">
        <v>96000</v>
      </c>
      <c r="L561">
        <v>69759.45</v>
      </c>
    </row>
    <row r="562" spans="1:12" ht="16.5" x14ac:dyDescent="0.25">
      <c r="A562" s="19" t="str">
        <f t="shared" si="25"/>
        <v>KL00028CN300</v>
      </c>
      <c r="B562" s="23" t="s">
        <v>774</v>
      </c>
      <c r="C562" s="23" t="s">
        <v>41</v>
      </c>
      <c r="D562" s="23" t="s">
        <v>42</v>
      </c>
      <c r="E562" s="20">
        <v>86111</v>
      </c>
      <c r="F562" s="20">
        <v>67402.5</v>
      </c>
      <c r="H562" s="58">
        <f t="shared" si="22"/>
        <v>-18708.5</v>
      </c>
      <c r="I562" s="60">
        <v>86111</v>
      </c>
      <c r="L562">
        <v>67402.5</v>
      </c>
    </row>
    <row r="563" spans="1:12" ht="16.5" x14ac:dyDescent="0.25">
      <c r="A563" s="19" t="str">
        <f t="shared" si="25"/>
        <v>KL00028GM500</v>
      </c>
      <c r="B563" s="23" t="s">
        <v>774</v>
      </c>
      <c r="C563" s="23" t="s">
        <v>30</v>
      </c>
      <c r="D563" s="23" t="s">
        <v>31</v>
      </c>
      <c r="E563" s="21">
        <v>147000</v>
      </c>
      <c r="F563" s="21">
        <v>105505.09999999999</v>
      </c>
      <c r="H563" s="58">
        <f t="shared" si="22"/>
        <v>-41494.900000000009</v>
      </c>
      <c r="I563" s="60">
        <v>147000</v>
      </c>
      <c r="L563">
        <v>105505.09999999999</v>
      </c>
    </row>
    <row r="564" spans="1:12" ht="16.5" x14ac:dyDescent="0.25">
      <c r="A564" s="19" t="str">
        <f t="shared" si="25"/>
        <v>KL00028GTLX250G</v>
      </c>
      <c r="B564" s="23" t="s">
        <v>774</v>
      </c>
      <c r="C564" s="23" t="s">
        <v>32</v>
      </c>
      <c r="D564" s="23" t="s">
        <v>33</v>
      </c>
      <c r="E564" s="21">
        <v>66000</v>
      </c>
      <c r="F564" s="21">
        <v>47673.85</v>
      </c>
      <c r="H564" s="58">
        <f t="shared" si="22"/>
        <v>-18326.150000000001</v>
      </c>
      <c r="I564" s="60">
        <v>66000</v>
      </c>
      <c r="L564">
        <v>47673.85</v>
      </c>
    </row>
    <row r="565" spans="1:12" ht="16.5" x14ac:dyDescent="0.25">
      <c r="A565" s="19" t="str">
        <f t="shared" si="25"/>
        <v>KL00028GXD500</v>
      </c>
      <c r="B565" s="23" t="s">
        <v>774</v>
      </c>
      <c r="C565" s="23" t="s">
        <v>55</v>
      </c>
      <c r="D565" s="23" t="s">
        <v>56</v>
      </c>
      <c r="E565" s="21">
        <v>147000</v>
      </c>
      <c r="F565" s="21">
        <v>106025.7</v>
      </c>
      <c r="H565" s="58">
        <f t="shared" si="22"/>
        <v>-40974.300000000003</v>
      </c>
      <c r="I565" s="60">
        <v>147000</v>
      </c>
      <c r="L565">
        <v>106025.7</v>
      </c>
    </row>
    <row r="566" spans="1:12" ht="16.5" x14ac:dyDescent="0.25">
      <c r="A566" s="19" t="str">
        <f t="shared" si="25"/>
        <v>KL00028TH200</v>
      </c>
      <c r="B566" s="23" t="s">
        <v>774</v>
      </c>
      <c r="C566" s="23" t="s">
        <v>35</v>
      </c>
      <c r="D566" s="23" t="s">
        <v>36</v>
      </c>
      <c r="E566" s="21">
        <v>73000</v>
      </c>
      <c r="F566" s="21">
        <v>52815.25</v>
      </c>
      <c r="H566" s="58">
        <f t="shared" si="22"/>
        <v>-20184.75</v>
      </c>
      <c r="I566" s="60">
        <v>73000</v>
      </c>
      <c r="L566">
        <v>52815.25</v>
      </c>
    </row>
    <row r="567" spans="1:12" ht="16.5" x14ac:dyDescent="0.25">
      <c r="A567" s="19" t="str">
        <f t="shared" si="25"/>
        <v>KL00045CGM300</v>
      </c>
      <c r="B567" s="23" t="s">
        <v>775</v>
      </c>
      <c r="C567" s="23" t="s">
        <v>27</v>
      </c>
      <c r="D567" s="23" t="s">
        <v>28</v>
      </c>
      <c r="E567" s="20">
        <v>96000</v>
      </c>
      <c r="F567" s="20">
        <v>67556.52</v>
      </c>
      <c r="H567" s="58">
        <f t="shared" si="22"/>
        <v>-28443.479999999996</v>
      </c>
      <c r="I567" s="60">
        <v>96000</v>
      </c>
      <c r="L567">
        <v>67556.52</v>
      </c>
    </row>
    <row r="568" spans="1:12" ht="16.5" x14ac:dyDescent="0.25">
      <c r="A568" s="19" t="str">
        <f t="shared" si="25"/>
        <v>KL00045GM500</v>
      </c>
      <c r="B568" s="23" t="s">
        <v>775</v>
      </c>
      <c r="C568" s="23" t="s">
        <v>30</v>
      </c>
      <c r="D568" s="23" t="s">
        <v>31</v>
      </c>
      <c r="E568" s="20">
        <v>147000</v>
      </c>
      <c r="F568" s="20">
        <v>102173.36</v>
      </c>
      <c r="H568" s="58">
        <f t="shared" si="22"/>
        <v>-44826.64</v>
      </c>
      <c r="I568" s="60">
        <v>147000</v>
      </c>
      <c r="L568">
        <v>102173.36</v>
      </c>
    </row>
    <row r="569" spans="1:12" ht="16.5" x14ac:dyDescent="0.25">
      <c r="A569" s="19" t="str">
        <f t="shared" si="25"/>
        <v>KL00052CC300</v>
      </c>
      <c r="B569" s="23" t="s">
        <v>776</v>
      </c>
      <c r="C569" s="23" t="s">
        <v>39</v>
      </c>
      <c r="D569" s="23" t="s">
        <v>40</v>
      </c>
      <c r="E569" s="20">
        <v>90741</v>
      </c>
      <c r="F569" s="20">
        <v>90741</v>
      </c>
      <c r="H569" s="58">
        <f t="shared" si="22"/>
        <v>0</v>
      </c>
      <c r="I569" s="60">
        <v>90741</v>
      </c>
      <c r="L569">
        <v>90741</v>
      </c>
    </row>
    <row r="570" spans="1:12" ht="16.5" x14ac:dyDescent="0.25">
      <c r="A570" s="19" t="str">
        <f t="shared" si="25"/>
        <v>KL00052CGM300</v>
      </c>
      <c r="B570" s="23" t="s">
        <v>776</v>
      </c>
      <c r="C570" s="23" t="s">
        <v>27</v>
      </c>
      <c r="D570" s="23" t="s">
        <v>28</v>
      </c>
      <c r="E570" s="20">
        <v>96000</v>
      </c>
      <c r="F570" s="20">
        <v>96000</v>
      </c>
      <c r="H570" s="58">
        <f t="shared" si="22"/>
        <v>0</v>
      </c>
      <c r="I570" s="60">
        <v>96000</v>
      </c>
      <c r="L570">
        <v>96000</v>
      </c>
    </row>
    <row r="571" spans="1:12" ht="16.5" x14ac:dyDescent="0.25">
      <c r="A571" s="19" t="str">
        <f t="shared" si="25"/>
        <v>KL00052CN300</v>
      </c>
      <c r="B571" s="23" t="s">
        <v>776</v>
      </c>
      <c r="C571" s="23" t="s">
        <v>41</v>
      </c>
      <c r="D571" s="23" t="s">
        <v>42</v>
      </c>
      <c r="E571" s="20">
        <v>86111</v>
      </c>
      <c r="F571" s="20">
        <v>86111</v>
      </c>
      <c r="H571" s="58">
        <f t="shared" si="22"/>
        <v>0</v>
      </c>
      <c r="I571" s="60">
        <v>86111</v>
      </c>
      <c r="L571">
        <v>86111</v>
      </c>
    </row>
    <row r="572" spans="1:12" ht="16.5" x14ac:dyDescent="0.25">
      <c r="A572" s="19" t="str">
        <f t="shared" si="25"/>
        <v>KL00052GM500</v>
      </c>
      <c r="B572" s="23" t="s">
        <v>776</v>
      </c>
      <c r="C572" s="23" t="s">
        <v>30</v>
      </c>
      <c r="D572" s="23" t="s">
        <v>31</v>
      </c>
      <c r="E572" s="20">
        <v>147000</v>
      </c>
      <c r="F572" s="20">
        <v>147000</v>
      </c>
      <c r="H572" s="58">
        <f t="shared" si="22"/>
        <v>0</v>
      </c>
      <c r="I572" s="60">
        <v>147000</v>
      </c>
      <c r="L572">
        <v>147000</v>
      </c>
    </row>
    <row r="573" spans="1:12" ht="16.5" x14ac:dyDescent="0.25">
      <c r="A573" s="19" t="str">
        <f t="shared" si="25"/>
        <v>KL00052GTLX250G</v>
      </c>
      <c r="B573" s="23" t="s">
        <v>776</v>
      </c>
      <c r="C573" s="23" t="s">
        <v>32</v>
      </c>
      <c r="D573" s="23" t="s">
        <v>33</v>
      </c>
      <c r="E573" s="20">
        <v>66000</v>
      </c>
      <c r="F573" s="20">
        <v>66000</v>
      </c>
      <c r="H573" s="58">
        <f t="shared" si="22"/>
        <v>0</v>
      </c>
      <c r="I573" s="60">
        <v>66000</v>
      </c>
      <c r="L573">
        <v>66000</v>
      </c>
    </row>
    <row r="574" spans="1:12" ht="16.5" x14ac:dyDescent="0.25">
      <c r="A574" s="19" t="str">
        <f t="shared" si="25"/>
        <v>KL00052MNH250</v>
      </c>
      <c r="B574" s="23" t="s">
        <v>776</v>
      </c>
      <c r="C574" s="23" t="s">
        <v>51</v>
      </c>
      <c r="D574" s="23" t="s">
        <v>52</v>
      </c>
      <c r="E574" s="20">
        <v>58333</v>
      </c>
      <c r="F574" s="20">
        <v>58333</v>
      </c>
      <c r="H574" s="58">
        <f t="shared" si="22"/>
        <v>0</v>
      </c>
      <c r="I574" s="60">
        <v>58333</v>
      </c>
      <c r="L574">
        <v>58333</v>
      </c>
    </row>
    <row r="575" spans="1:12" ht="16.5" x14ac:dyDescent="0.25">
      <c r="A575" s="19" t="str">
        <f t="shared" si="25"/>
        <v>KL00052TH200</v>
      </c>
      <c r="B575" s="22" t="s">
        <v>776</v>
      </c>
      <c r="C575" s="22" t="s">
        <v>35</v>
      </c>
      <c r="D575" s="22" t="s">
        <v>36</v>
      </c>
      <c r="E575" s="21">
        <v>73000</v>
      </c>
      <c r="F575" s="21">
        <v>73000</v>
      </c>
      <c r="H575" s="58">
        <f t="shared" si="22"/>
        <v>0</v>
      </c>
      <c r="I575" s="60">
        <v>73000</v>
      </c>
      <c r="L575">
        <v>73000</v>
      </c>
    </row>
    <row r="576" spans="1:12" ht="16.5" x14ac:dyDescent="0.25">
      <c r="A576" s="19" t="str">
        <f t="shared" si="25"/>
        <v>KL00053CGM300</v>
      </c>
      <c r="B576" s="23" t="s">
        <v>777</v>
      </c>
      <c r="C576" s="23" t="s">
        <v>27</v>
      </c>
      <c r="D576" s="23" t="s">
        <v>28</v>
      </c>
      <c r="E576" s="20">
        <v>96000</v>
      </c>
      <c r="F576" s="20">
        <v>69759.45</v>
      </c>
      <c r="H576" s="58">
        <f t="shared" si="22"/>
        <v>-26240.550000000003</v>
      </c>
      <c r="I576" s="60">
        <v>96000</v>
      </c>
      <c r="L576">
        <v>69759.45</v>
      </c>
    </row>
    <row r="577" spans="1:12" ht="16.5" x14ac:dyDescent="0.25">
      <c r="A577" s="19" t="str">
        <f t="shared" si="25"/>
        <v>KL00053GM500</v>
      </c>
      <c r="B577" s="23" t="s">
        <v>777</v>
      </c>
      <c r="C577" s="23" t="s">
        <v>30</v>
      </c>
      <c r="D577" s="23" t="s">
        <v>31</v>
      </c>
      <c r="E577" s="20">
        <v>147000</v>
      </c>
      <c r="F577" s="20">
        <v>105505.09999999999</v>
      </c>
      <c r="H577" s="58">
        <f t="shared" si="22"/>
        <v>-41494.900000000009</v>
      </c>
      <c r="I577" s="60">
        <v>147000</v>
      </c>
      <c r="L577">
        <v>105505.09999999999</v>
      </c>
    </row>
    <row r="578" spans="1:12" ht="16.5" x14ac:dyDescent="0.25">
      <c r="A578" s="19" t="str">
        <f t="shared" si="25"/>
        <v>KL00053MNH250</v>
      </c>
      <c r="B578" s="22" t="s">
        <v>777</v>
      </c>
      <c r="C578" s="22" t="s">
        <v>51</v>
      </c>
      <c r="D578" s="22" t="s">
        <v>52</v>
      </c>
      <c r="E578" s="21">
        <v>58333</v>
      </c>
      <c r="F578" s="21">
        <v>43700</v>
      </c>
      <c r="H578" s="58">
        <f t="shared" si="22"/>
        <v>-14633</v>
      </c>
      <c r="I578" s="60">
        <v>58333</v>
      </c>
      <c r="L578">
        <v>43700</v>
      </c>
    </row>
    <row r="579" spans="1:12" ht="16.5" x14ac:dyDescent="0.25">
      <c r="A579" s="19" t="str">
        <f t="shared" si="25"/>
        <v>KL00056CC300</v>
      </c>
      <c r="B579" s="23" t="s">
        <v>778</v>
      </c>
      <c r="C579" s="23" t="s">
        <v>39</v>
      </c>
      <c r="D579" s="23" t="s">
        <v>40</v>
      </c>
      <c r="E579" s="20">
        <v>90741</v>
      </c>
      <c r="F579" s="20">
        <v>74250</v>
      </c>
      <c r="H579" s="58">
        <f t="shared" si="22"/>
        <v>-16491</v>
      </c>
      <c r="I579" s="60">
        <v>90741</v>
      </c>
      <c r="L579">
        <v>74250</v>
      </c>
    </row>
    <row r="580" spans="1:12" ht="16.5" x14ac:dyDescent="0.25">
      <c r="A580" s="19" t="str">
        <f t="shared" si="25"/>
        <v>KL00056CGM300</v>
      </c>
      <c r="B580" s="23" t="s">
        <v>778</v>
      </c>
      <c r="C580" s="23" t="s">
        <v>27</v>
      </c>
      <c r="D580" s="23" t="s">
        <v>28</v>
      </c>
      <c r="E580" s="20">
        <v>96000</v>
      </c>
      <c r="F580" s="20">
        <v>73431</v>
      </c>
      <c r="H580" s="58">
        <f t="shared" si="22"/>
        <v>-22569</v>
      </c>
      <c r="I580" s="60">
        <v>96000</v>
      </c>
      <c r="L580">
        <v>73431</v>
      </c>
    </row>
    <row r="581" spans="1:12" ht="16.5" x14ac:dyDescent="0.25">
      <c r="A581" s="19" t="str">
        <f t="shared" si="25"/>
        <v>KL00056GM500</v>
      </c>
      <c r="B581" s="23" t="s">
        <v>778</v>
      </c>
      <c r="C581" s="23" t="s">
        <v>30</v>
      </c>
      <c r="D581" s="23" t="s">
        <v>31</v>
      </c>
      <c r="E581" s="20">
        <v>147000</v>
      </c>
      <c r="F581" s="20">
        <v>111058</v>
      </c>
      <c r="H581" s="58">
        <f t="shared" si="22"/>
        <v>-35942</v>
      </c>
      <c r="I581" s="60">
        <v>147000</v>
      </c>
      <c r="L581">
        <v>111058</v>
      </c>
    </row>
    <row r="582" spans="1:12" ht="16.5" x14ac:dyDescent="0.25">
      <c r="A582" s="19" t="str">
        <f t="shared" si="25"/>
        <v>KL00056GTLX250G</v>
      </c>
      <c r="B582" s="23" t="s">
        <v>778</v>
      </c>
      <c r="C582" s="23" t="s">
        <v>32</v>
      </c>
      <c r="D582" s="23" t="s">
        <v>33</v>
      </c>
      <c r="E582" s="20">
        <v>66000</v>
      </c>
      <c r="F582" s="20">
        <v>50183</v>
      </c>
      <c r="H582" s="58">
        <f t="shared" si="22"/>
        <v>-15817</v>
      </c>
      <c r="I582" s="60">
        <v>66000</v>
      </c>
      <c r="L582">
        <v>50183</v>
      </c>
    </row>
    <row r="583" spans="1:12" ht="16.5" x14ac:dyDescent="0.25">
      <c r="A583" s="19" t="str">
        <f t="shared" si="25"/>
        <v>KL00056GXD500</v>
      </c>
      <c r="B583" s="23" t="s">
        <v>778</v>
      </c>
      <c r="C583" s="23" t="s">
        <v>55</v>
      </c>
      <c r="D583" s="23" t="s">
        <v>56</v>
      </c>
      <c r="E583" s="20">
        <v>147000</v>
      </c>
      <c r="F583" s="20">
        <v>111606</v>
      </c>
      <c r="H583" s="58">
        <f t="shared" si="22"/>
        <v>-35394</v>
      </c>
      <c r="I583" s="60">
        <v>147000</v>
      </c>
      <c r="L583">
        <v>111606</v>
      </c>
    </row>
    <row r="584" spans="1:12" ht="16.5" x14ac:dyDescent="0.25">
      <c r="A584" s="19" t="str">
        <f t="shared" si="25"/>
        <v>KL00056MNH250</v>
      </c>
      <c r="B584" s="23" t="s">
        <v>778</v>
      </c>
      <c r="C584" s="23" t="s">
        <v>51</v>
      </c>
      <c r="D584" s="23" t="s">
        <v>52</v>
      </c>
      <c r="E584" s="20">
        <v>58333</v>
      </c>
      <c r="F584" s="20">
        <v>46000</v>
      </c>
      <c r="H584" s="58">
        <f t="shared" si="22"/>
        <v>-12333</v>
      </c>
      <c r="I584" s="60">
        <v>58333</v>
      </c>
      <c r="L584">
        <v>46000</v>
      </c>
    </row>
    <row r="585" spans="1:12" ht="16.5" x14ac:dyDescent="0.25">
      <c r="A585" s="19" t="str">
        <f t="shared" si="25"/>
        <v>KL00056TH200</v>
      </c>
      <c r="B585" s="23" t="s">
        <v>778</v>
      </c>
      <c r="C585" s="23" t="s">
        <v>35</v>
      </c>
      <c r="D585" s="23" t="s">
        <v>36</v>
      </c>
      <c r="E585" s="20">
        <v>73000</v>
      </c>
      <c r="F585" s="20">
        <v>55595</v>
      </c>
      <c r="H585" s="58">
        <f t="shared" si="22"/>
        <v>-17405</v>
      </c>
      <c r="I585" s="60">
        <v>73000</v>
      </c>
      <c r="L585">
        <v>55595</v>
      </c>
    </row>
    <row r="586" spans="1:12" ht="16.5" x14ac:dyDescent="0.25">
      <c r="A586" s="19" t="str">
        <f t="shared" si="25"/>
        <v>KL00057CGM300</v>
      </c>
      <c r="B586" s="23" t="s">
        <v>779</v>
      </c>
      <c r="C586" s="23" t="s">
        <v>27</v>
      </c>
      <c r="D586" s="23" t="s">
        <v>28</v>
      </c>
      <c r="E586" s="20">
        <v>96000</v>
      </c>
      <c r="F586" s="20">
        <v>67556.52</v>
      </c>
      <c r="H586" s="58">
        <f t="shared" ref="H586:H652" si="26">F586-E586</f>
        <v>-28443.479999999996</v>
      </c>
      <c r="I586" s="60">
        <v>96000</v>
      </c>
      <c r="L586">
        <v>67556.52</v>
      </c>
    </row>
    <row r="587" spans="1:12" ht="16.5" x14ac:dyDescent="0.25">
      <c r="A587" s="19" t="str">
        <f t="shared" si="25"/>
        <v>KL00057GL250</v>
      </c>
      <c r="B587" s="23" t="s">
        <v>779</v>
      </c>
      <c r="C587" s="23" t="s">
        <v>47</v>
      </c>
      <c r="D587" s="23" t="s">
        <v>48</v>
      </c>
      <c r="E587" s="20">
        <v>59400</v>
      </c>
      <c r="F587" s="20">
        <v>45540</v>
      </c>
      <c r="H587" s="58">
        <f t="shared" si="26"/>
        <v>-13860</v>
      </c>
      <c r="I587" s="60">
        <v>59400</v>
      </c>
      <c r="L587">
        <v>45540</v>
      </c>
    </row>
    <row r="588" spans="1:12" ht="16.5" x14ac:dyDescent="0.25">
      <c r="A588" s="19" t="str">
        <f t="shared" si="25"/>
        <v>KL00057GM500</v>
      </c>
      <c r="B588" s="23" t="s">
        <v>779</v>
      </c>
      <c r="C588" s="23" t="s">
        <v>30</v>
      </c>
      <c r="D588" s="23" t="s">
        <v>31</v>
      </c>
      <c r="E588" s="20">
        <v>147000</v>
      </c>
      <c r="F588" s="20">
        <v>102173.36</v>
      </c>
      <c r="H588" s="58">
        <f t="shared" si="26"/>
        <v>-44826.64</v>
      </c>
      <c r="I588" s="60">
        <v>147000</v>
      </c>
      <c r="L588">
        <v>102173.36</v>
      </c>
    </row>
    <row r="589" spans="1:12" ht="16.5" x14ac:dyDescent="0.25">
      <c r="A589" s="19" t="str">
        <f t="shared" si="25"/>
        <v>KL00057GTLX250G</v>
      </c>
      <c r="B589" s="23" t="s">
        <v>779</v>
      </c>
      <c r="C589" s="23" t="s">
        <v>32</v>
      </c>
      <c r="D589" s="23" t="s">
        <v>33</v>
      </c>
      <c r="E589" s="20">
        <v>66000</v>
      </c>
      <c r="F589" s="20">
        <v>46168.36</v>
      </c>
      <c r="H589" s="58">
        <f t="shared" si="26"/>
        <v>-19831.64</v>
      </c>
      <c r="I589" s="60">
        <v>66000</v>
      </c>
      <c r="L589">
        <v>46168.36</v>
      </c>
    </row>
    <row r="590" spans="1:12" ht="16.5" x14ac:dyDescent="0.25">
      <c r="A590" s="19" t="str">
        <f t="shared" si="25"/>
        <v>KL00065CGM300</v>
      </c>
      <c r="B590" s="23" t="s">
        <v>780</v>
      </c>
      <c r="C590" s="23" t="s">
        <v>27</v>
      </c>
      <c r="D590" s="23" t="s">
        <v>28</v>
      </c>
      <c r="E590" s="20">
        <v>96000</v>
      </c>
      <c r="F590" s="20">
        <v>73431</v>
      </c>
      <c r="H590" s="58">
        <f t="shared" si="26"/>
        <v>-22569</v>
      </c>
      <c r="I590" s="60">
        <v>96000</v>
      </c>
      <c r="L590">
        <v>73431</v>
      </c>
    </row>
    <row r="591" spans="1:12" ht="16.5" x14ac:dyDescent="0.25">
      <c r="A591" s="19" t="str">
        <f t="shared" si="25"/>
        <v>KL00065GM500</v>
      </c>
      <c r="B591" s="23" t="s">
        <v>780</v>
      </c>
      <c r="C591" s="23" t="s">
        <v>30</v>
      </c>
      <c r="D591" s="23" t="s">
        <v>31</v>
      </c>
      <c r="E591" s="20">
        <v>147000</v>
      </c>
      <c r="F591" s="20">
        <v>111058</v>
      </c>
      <c r="H591" s="58">
        <f t="shared" si="26"/>
        <v>-35942</v>
      </c>
      <c r="I591" s="60">
        <v>147000</v>
      </c>
      <c r="L591">
        <v>111058</v>
      </c>
    </row>
    <row r="592" spans="1:12" ht="16.5" x14ac:dyDescent="0.25">
      <c r="A592" s="19" t="str">
        <f t="shared" si="25"/>
        <v>KL00065GTLX250G</v>
      </c>
      <c r="B592" s="23" t="s">
        <v>780</v>
      </c>
      <c r="C592" s="23" t="s">
        <v>32</v>
      </c>
      <c r="D592" s="23" t="s">
        <v>33</v>
      </c>
      <c r="E592" s="20">
        <v>66000</v>
      </c>
      <c r="F592" s="20">
        <v>50183</v>
      </c>
      <c r="H592" s="58">
        <f t="shared" si="26"/>
        <v>-15817</v>
      </c>
      <c r="I592" s="60">
        <v>66000</v>
      </c>
      <c r="L592">
        <v>50183</v>
      </c>
    </row>
    <row r="593" spans="1:12" ht="16.5" x14ac:dyDescent="0.25">
      <c r="A593" s="19" t="str">
        <f t="shared" si="25"/>
        <v>KL00065TH200</v>
      </c>
      <c r="B593" s="23" t="s">
        <v>780</v>
      </c>
      <c r="C593" s="23" t="s">
        <v>35</v>
      </c>
      <c r="D593" s="23" t="s">
        <v>36</v>
      </c>
      <c r="E593" s="20">
        <v>73000</v>
      </c>
      <c r="F593" s="20">
        <v>55595</v>
      </c>
      <c r="H593" s="58">
        <f t="shared" si="26"/>
        <v>-17405</v>
      </c>
      <c r="I593" s="60">
        <v>73000</v>
      </c>
      <c r="L593">
        <v>55595</v>
      </c>
    </row>
    <row r="594" spans="1:12" ht="16.5" x14ac:dyDescent="0.25">
      <c r="A594" s="19" t="str">
        <f t="shared" si="25"/>
        <v>KL00066CGM100</v>
      </c>
      <c r="B594" s="23" t="s">
        <v>781</v>
      </c>
      <c r="C594" s="23" t="s">
        <v>556</v>
      </c>
      <c r="D594" s="23" t="s">
        <v>557</v>
      </c>
      <c r="E594" s="20">
        <v>36111</v>
      </c>
      <c r="F594" s="20">
        <v>23321.55</v>
      </c>
      <c r="H594" s="58">
        <f t="shared" si="26"/>
        <v>-12789.45</v>
      </c>
      <c r="I594" s="60">
        <v>36111</v>
      </c>
      <c r="L594">
        <v>23321.55</v>
      </c>
    </row>
    <row r="595" spans="1:12" ht="16.5" x14ac:dyDescent="0.25">
      <c r="A595" s="19" t="str">
        <f t="shared" si="25"/>
        <v>KL00066CGM300</v>
      </c>
      <c r="B595" s="23" t="s">
        <v>781</v>
      </c>
      <c r="C595" s="23" t="s">
        <v>27</v>
      </c>
      <c r="D595" s="23" t="s">
        <v>28</v>
      </c>
      <c r="E595" s="20">
        <v>96000</v>
      </c>
      <c r="F595" s="20">
        <v>69759.45</v>
      </c>
      <c r="H595" s="58">
        <f t="shared" si="26"/>
        <v>-26240.550000000003</v>
      </c>
      <c r="I595" s="60">
        <v>96000</v>
      </c>
      <c r="L595">
        <v>69759.45</v>
      </c>
    </row>
    <row r="596" spans="1:12" ht="16.5" x14ac:dyDescent="0.25">
      <c r="A596" s="19" t="str">
        <f t="shared" si="25"/>
        <v>KL00066GM500</v>
      </c>
      <c r="B596" s="23" t="s">
        <v>781</v>
      </c>
      <c r="C596" s="23" t="s">
        <v>30</v>
      </c>
      <c r="D596" s="23" t="s">
        <v>31</v>
      </c>
      <c r="E596" s="20">
        <v>147000</v>
      </c>
      <c r="F596" s="20">
        <v>105505.09999999999</v>
      </c>
      <c r="H596" s="58">
        <f t="shared" si="26"/>
        <v>-41494.900000000009</v>
      </c>
      <c r="I596" s="60">
        <v>147000</v>
      </c>
      <c r="L596">
        <v>105505.09999999999</v>
      </c>
    </row>
    <row r="597" spans="1:12" ht="16.5" x14ac:dyDescent="0.25">
      <c r="A597" s="19" t="str">
        <f t="shared" si="25"/>
        <v>KL00068CGM300</v>
      </c>
      <c r="B597" s="23" t="s">
        <v>782</v>
      </c>
      <c r="C597" s="23" t="s">
        <v>27</v>
      </c>
      <c r="D597" s="23" t="s">
        <v>28</v>
      </c>
      <c r="E597" s="20">
        <v>96000</v>
      </c>
      <c r="F597" s="20">
        <v>68290.83</v>
      </c>
      <c r="H597" s="58">
        <f t="shared" si="26"/>
        <v>-27709.17</v>
      </c>
      <c r="I597" s="60">
        <v>96000</v>
      </c>
      <c r="L597">
        <v>68290.83</v>
      </c>
    </row>
    <row r="598" spans="1:12" ht="16.5" x14ac:dyDescent="0.25">
      <c r="A598" s="19" t="str">
        <f t="shared" si="25"/>
        <v>KL00068GTLX250G</v>
      </c>
      <c r="B598" s="23" t="s">
        <v>782</v>
      </c>
      <c r="C598" s="23" t="s">
        <v>32</v>
      </c>
      <c r="D598" s="23" t="s">
        <v>33</v>
      </c>
      <c r="E598" s="20">
        <v>66000</v>
      </c>
      <c r="F598" s="20">
        <v>46670.19</v>
      </c>
      <c r="H598" s="58">
        <f t="shared" si="26"/>
        <v>-19329.809999999998</v>
      </c>
      <c r="I598" s="60">
        <v>66000</v>
      </c>
      <c r="L598">
        <v>46670.19</v>
      </c>
    </row>
    <row r="599" spans="1:12" ht="16.5" x14ac:dyDescent="0.25">
      <c r="A599" s="19" t="str">
        <f t="shared" si="25"/>
        <v>KL00068TH200</v>
      </c>
      <c r="B599" s="23" t="s">
        <v>782</v>
      </c>
      <c r="C599" s="23" t="s">
        <v>35</v>
      </c>
      <c r="D599" s="23" t="s">
        <v>36</v>
      </c>
      <c r="E599" s="20">
        <v>73000</v>
      </c>
      <c r="F599" s="20">
        <v>51703.350000000006</v>
      </c>
      <c r="H599" s="58">
        <f t="shared" si="26"/>
        <v>-21296.649999999994</v>
      </c>
      <c r="I599" s="60">
        <v>73000</v>
      </c>
      <c r="L599">
        <v>51703.350000000006</v>
      </c>
    </row>
    <row r="600" spans="1:12" ht="16.5" x14ac:dyDescent="0.25">
      <c r="A600" s="19" t="str">
        <f t="shared" ref="A600" si="27">B600&amp;C600</f>
        <v>KL00068MNH250</v>
      </c>
      <c r="B600" s="23" t="s">
        <v>782</v>
      </c>
      <c r="C600" s="23" t="s">
        <v>51</v>
      </c>
      <c r="D600" s="23" t="s">
        <v>52</v>
      </c>
      <c r="E600" s="20">
        <v>46000</v>
      </c>
      <c r="F600" s="20">
        <v>46000</v>
      </c>
      <c r="H600" s="58">
        <f t="shared" ref="H600" si="28">F600-E600</f>
        <v>0</v>
      </c>
      <c r="I600" s="60">
        <v>73000</v>
      </c>
      <c r="L600">
        <v>51703.350000000006</v>
      </c>
    </row>
    <row r="601" spans="1:12" ht="16.5" x14ac:dyDescent="0.25">
      <c r="A601" s="19" t="str">
        <f t="shared" si="25"/>
        <v>KL00073CGM300</v>
      </c>
      <c r="B601" s="23" t="s">
        <v>783</v>
      </c>
      <c r="C601" s="23" t="s">
        <v>27</v>
      </c>
      <c r="D601" s="23" t="s">
        <v>28</v>
      </c>
      <c r="E601" s="20">
        <v>96000</v>
      </c>
      <c r="F601" s="20">
        <v>69759.45</v>
      </c>
      <c r="H601" s="58">
        <f t="shared" si="26"/>
        <v>-26240.550000000003</v>
      </c>
      <c r="I601" s="60">
        <v>96000</v>
      </c>
      <c r="L601">
        <v>69759.45</v>
      </c>
    </row>
    <row r="602" spans="1:12" ht="16.5" x14ac:dyDescent="0.25">
      <c r="A602" s="19" t="str">
        <f t="shared" si="25"/>
        <v>KL00073GM500</v>
      </c>
      <c r="B602" s="23" t="s">
        <v>783</v>
      </c>
      <c r="C602" s="22" t="s">
        <v>30</v>
      </c>
      <c r="D602" s="22" t="s">
        <v>31</v>
      </c>
      <c r="E602" s="21">
        <v>147000</v>
      </c>
      <c r="F602" s="21">
        <v>105505.09999999999</v>
      </c>
      <c r="H602" s="58">
        <f t="shared" si="26"/>
        <v>-41494.900000000009</v>
      </c>
      <c r="I602" s="60">
        <v>147000</v>
      </c>
      <c r="L602">
        <v>105505.09999999999</v>
      </c>
    </row>
    <row r="603" spans="1:12" ht="16.5" x14ac:dyDescent="0.25">
      <c r="A603" s="19" t="str">
        <f t="shared" si="25"/>
        <v>KL00078CC300</v>
      </c>
      <c r="B603" s="23" t="s">
        <v>784</v>
      </c>
      <c r="C603" s="22" t="s">
        <v>39</v>
      </c>
      <c r="D603" s="22" t="s">
        <v>40</v>
      </c>
      <c r="E603" s="21">
        <v>90741</v>
      </c>
      <c r="F603" s="21">
        <v>70537.5</v>
      </c>
      <c r="H603" s="58">
        <f t="shared" si="26"/>
        <v>-20203.5</v>
      </c>
      <c r="I603" s="60">
        <v>90741</v>
      </c>
      <c r="L603">
        <v>70537.5</v>
      </c>
    </row>
    <row r="604" spans="1:12" ht="16.5" x14ac:dyDescent="0.25">
      <c r="A604" s="19" t="str">
        <f t="shared" si="25"/>
        <v>KL00078CGM300</v>
      </c>
      <c r="B604" s="23" t="s">
        <v>784</v>
      </c>
      <c r="C604" s="22" t="s">
        <v>27</v>
      </c>
      <c r="D604" s="22" t="s">
        <v>28</v>
      </c>
      <c r="E604" s="21">
        <v>96000</v>
      </c>
      <c r="F604" s="21">
        <v>69759.45</v>
      </c>
      <c r="H604" s="58">
        <f t="shared" si="26"/>
        <v>-26240.550000000003</v>
      </c>
      <c r="I604" s="60">
        <v>96000</v>
      </c>
      <c r="L604">
        <v>69759.45</v>
      </c>
    </row>
    <row r="605" spans="1:12" ht="16.5" x14ac:dyDescent="0.25">
      <c r="A605" s="19" t="str">
        <f t="shared" si="25"/>
        <v>KL00078CN300</v>
      </c>
      <c r="B605" s="23" t="s">
        <v>784</v>
      </c>
      <c r="C605" s="23" t="s">
        <v>41</v>
      </c>
      <c r="D605" s="23" t="s">
        <v>42</v>
      </c>
      <c r="E605" s="20">
        <v>86111</v>
      </c>
      <c r="F605" s="20">
        <v>67402.5</v>
      </c>
      <c r="H605" s="58">
        <f t="shared" si="26"/>
        <v>-18708.5</v>
      </c>
      <c r="I605" s="60">
        <v>86111</v>
      </c>
      <c r="L605">
        <v>67402.5</v>
      </c>
    </row>
    <row r="606" spans="1:12" ht="16.5" x14ac:dyDescent="0.25">
      <c r="A606" s="19" t="str">
        <f t="shared" si="25"/>
        <v>KL00078GM500</v>
      </c>
      <c r="B606" s="23" t="s">
        <v>784</v>
      </c>
      <c r="C606" s="23" t="s">
        <v>30</v>
      </c>
      <c r="D606" s="23" t="s">
        <v>31</v>
      </c>
      <c r="E606" s="20">
        <v>147000</v>
      </c>
      <c r="F606" s="20">
        <v>105505.09999999999</v>
      </c>
      <c r="H606" s="58">
        <f t="shared" si="26"/>
        <v>-41494.900000000009</v>
      </c>
      <c r="I606" s="60">
        <v>147000</v>
      </c>
      <c r="L606">
        <v>105505.09999999999</v>
      </c>
    </row>
    <row r="607" spans="1:12" ht="16.5" x14ac:dyDescent="0.25">
      <c r="A607" s="19" t="str">
        <f t="shared" si="25"/>
        <v>KL00078GTLX250G</v>
      </c>
      <c r="B607" s="23" t="s">
        <v>784</v>
      </c>
      <c r="C607" s="23" t="s">
        <v>32</v>
      </c>
      <c r="D607" s="23" t="s">
        <v>33</v>
      </c>
      <c r="E607" s="20">
        <v>66000</v>
      </c>
      <c r="F607" s="20">
        <v>47673.85</v>
      </c>
      <c r="H607" s="58">
        <f t="shared" si="26"/>
        <v>-18326.150000000001</v>
      </c>
      <c r="I607" s="60">
        <v>66000</v>
      </c>
      <c r="L607">
        <v>47673.85</v>
      </c>
    </row>
    <row r="608" spans="1:12" ht="16.5" x14ac:dyDescent="0.25">
      <c r="A608" s="19" t="str">
        <f t="shared" si="25"/>
        <v>KL00078MNH250</v>
      </c>
      <c r="B608" s="22" t="s">
        <v>784</v>
      </c>
      <c r="C608" s="22" t="s">
        <v>51</v>
      </c>
      <c r="D608" s="22" t="s">
        <v>52</v>
      </c>
      <c r="E608" s="21">
        <v>58333</v>
      </c>
      <c r="F608" s="21">
        <v>43700</v>
      </c>
      <c r="H608" s="58">
        <f t="shared" si="26"/>
        <v>-14633</v>
      </c>
      <c r="I608" s="60">
        <v>58333</v>
      </c>
      <c r="L608">
        <v>43700</v>
      </c>
    </row>
    <row r="609" spans="1:12" ht="16.5" x14ac:dyDescent="0.25">
      <c r="A609" s="19" t="str">
        <f t="shared" si="25"/>
        <v>KL00078TH200</v>
      </c>
      <c r="B609" s="22" t="s">
        <v>784</v>
      </c>
      <c r="C609" s="22" t="s">
        <v>35</v>
      </c>
      <c r="D609" s="22" t="s">
        <v>36</v>
      </c>
      <c r="E609" s="21">
        <v>73000</v>
      </c>
      <c r="F609" s="21">
        <v>52815.25</v>
      </c>
      <c r="H609" s="58">
        <f t="shared" si="26"/>
        <v>-20184.75</v>
      </c>
      <c r="I609" s="60">
        <v>73000</v>
      </c>
      <c r="L609">
        <v>52815.25</v>
      </c>
    </row>
    <row r="610" spans="1:12" ht="16.5" x14ac:dyDescent="0.25">
      <c r="A610" s="19" t="str">
        <f t="shared" si="25"/>
        <v>KL00079CC300</v>
      </c>
      <c r="B610" s="23" t="s">
        <v>785</v>
      </c>
      <c r="C610" s="23" t="s">
        <v>39</v>
      </c>
      <c r="D610" s="23" t="s">
        <v>40</v>
      </c>
      <c r="E610" s="20">
        <v>90741</v>
      </c>
      <c r="F610" s="20">
        <v>70537.5</v>
      </c>
      <c r="H610" s="58">
        <f t="shared" si="26"/>
        <v>-20203.5</v>
      </c>
      <c r="I610" s="60">
        <v>90741</v>
      </c>
      <c r="L610">
        <v>70537.5</v>
      </c>
    </row>
    <row r="611" spans="1:12" ht="16.5" x14ac:dyDescent="0.25">
      <c r="A611" s="19" t="str">
        <f t="shared" ref="A611:A676" si="29">B611&amp;C611</f>
        <v>KL00079CGM300</v>
      </c>
      <c r="B611" s="23" t="s">
        <v>785</v>
      </c>
      <c r="C611" s="23" t="s">
        <v>27</v>
      </c>
      <c r="D611" s="23" t="s">
        <v>28</v>
      </c>
      <c r="E611" s="20">
        <v>96000</v>
      </c>
      <c r="F611" s="20">
        <v>69759.45</v>
      </c>
      <c r="H611" s="58">
        <f t="shared" si="26"/>
        <v>-26240.550000000003</v>
      </c>
      <c r="I611" s="60">
        <v>96000</v>
      </c>
      <c r="L611">
        <v>69759.45</v>
      </c>
    </row>
    <row r="612" spans="1:12" ht="16.5" x14ac:dyDescent="0.25">
      <c r="A612" s="19" t="str">
        <f t="shared" si="29"/>
        <v>KL00079CGST150</v>
      </c>
      <c r="B612" s="23" t="s">
        <v>785</v>
      </c>
      <c r="C612" s="23" t="s">
        <v>568</v>
      </c>
      <c r="D612" s="23" t="s">
        <v>569</v>
      </c>
      <c r="E612" s="20">
        <v>22500</v>
      </c>
      <c r="F612" s="20">
        <v>21375</v>
      </c>
      <c r="H612" s="58">
        <f t="shared" si="26"/>
        <v>-1125</v>
      </c>
      <c r="I612" s="60">
        <v>22500</v>
      </c>
      <c r="L612">
        <v>21375</v>
      </c>
    </row>
    <row r="613" spans="1:12" ht="16.5" x14ac:dyDescent="0.25">
      <c r="A613" s="19" t="str">
        <f t="shared" si="29"/>
        <v>KL00079GM500</v>
      </c>
      <c r="B613" s="23" t="s">
        <v>785</v>
      </c>
      <c r="C613" s="23" t="s">
        <v>30</v>
      </c>
      <c r="D613" s="23" t="s">
        <v>31</v>
      </c>
      <c r="E613" s="20">
        <v>147000</v>
      </c>
      <c r="F613" s="20">
        <v>105505.09999999999</v>
      </c>
      <c r="H613" s="58">
        <f t="shared" si="26"/>
        <v>-41494.900000000009</v>
      </c>
      <c r="I613" s="60">
        <v>147000</v>
      </c>
      <c r="L613">
        <v>105505.09999999999</v>
      </c>
    </row>
    <row r="614" spans="1:12" ht="16.5" x14ac:dyDescent="0.25">
      <c r="A614" s="19" t="str">
        <f t="shared" si="29"/>
        <v>KL00079GTLX250G</v>
      </c>
      <c r="B614" s="23" t="s">
        <v>785</v>
      </c>
      <c r="C614" s="23" t="s">
        <v>32</v>
      </c>
      <c r="D614" s="23" t="s">
        <v>33</v>
      </c>
      <c r="E614" s="20">
        <v>66000</v>
      </c>
      <c r="F614" s="20">
        <v>47673.85</v>
      </c>
      <c r="H614" s="58">
        <f t="shared" si="26"/>
        <v>-18326.150000000001</v>
      </c>
      <c r="I614" s="60">
        <v>66000</v>
      </c>
      <c r="L614">
        <v>47673.85</v>
      </c>
    </row>
    <row r="615" spans="1:12" ht="16.5" x14ac:dyDescent="0.25">
      <c r="A615" s="19" t="str">
        <f t="shared" si="29"/>
        <v>KL00079MNH250</v>
      </c>
      <c r="B615" s="23" t="s">
        <v>785</v>
      </c>
      <c r="C615" s="23" t="s">
        <v>51</v>
      </c>
      <c r="D615" s="23" t="s">
        <v>52</v>
      </c>
      <c r="E615" s="20">
        <v>58333</v>
      </c>
      <c r="F615" s="20">
        <v>43700</v>
      </c>
      <c r="H615" s="58">
        <f t="shared" si="26"/>
        <v>-14633</v>
      </c>
      <c r="I615" s="60">
        <v>58333</v>
      </c>
      <c r="L615">
        <v>43700</v>
      </c>
    </row>
    <row r="616" spans="1:12" ht="16.5" x14ac:dyDescent="0.25">
      <c r="A616" s="19" t="str">
        <f t="shared" si="29"/>
        <v>KL00079TH200</v>
      </c>
      <c r="B616" s="23" t="s">
        <v>785</v>
      </c>
      <c r="C616" s="23" t="s">
        <v>35</v>
      </c>
      <c r="D616" s="23" t="s">
        <v>36</v>
      </c>
      <c r="E616" s="20">
        <v>73000</v>
      </c>
      <c r="F616" s="20">
        <v>52815.25</v>
      </c>
      <c r="H616" s="58">
        <f t="shared" si="26"/>
        <v>-20184.75</v>
      </c>
      <c r="I616" s="60">
        <v>73000</v>
      </c>
      <c r="L616">
        <v>52815.25</v>
      </c>
    </row>
    <row r="617" spans="1:12" ht="16.5" x14ac:dyDescent="0.25">
      <c r="A617" s="19" t="str">
        <f t="shared" si="29"/>
        <v>KL00079THST150</v>
      </c>
      <c r="B617" s="23" t="s">
        <v>785</v>
      </c>
      <c r="C617" s="23" t="s">
        <v>570</v>
      </c>
      <c r="D617" s="23" t="s">
        <v>571</v>
      </c>
      <c r="E617" s="20">
        <v>21667</v>
      </c>
      <c r="F617" s="20">
        <v>20583.649999999998</v>
      </c>
      <c r="H617" s="58">
        <f t="shared" si="26"/>
        <v>-1083.3500000000022</v>
      </c>
      <c r="I617" s="60">
        <v>21667</v>
      </c>
      <c r="L617">
        <v>20583.649999999998</v>
      </c>
    </row>
    <row r="618" spans="1:12" ht="16.5" x14ac:dyDescent="0.25">
      <c r="A618" s="19" t="str">
        <f t="shared" si="29"/>
        <v>KL00082CGM300</v>
      </c>
      <c r="B618" s="23" t="s">
        <v>786</v>
      </c>
      <c r="C618" s="23" t="s">
        <v>27</v>
      </c>
      <c r="D618" s="23" t="s">
        <v>28</v>
      </c>
      <c r="E618" s="20">
        <v>96000</v>
      </c>
      <c r="F618" s="20">
        <v>68290.83</v>
      </c>
      <c r="H618" s="58">
        <f t="shared" si="26"/>
        <v>-27709.17</v>
      </c>
      <c r="I618" s="60">
        <v>96000</v>
      </c>
      <c r="L618">
        <v>68290.83</v>
      </c>
    </row>
    <row r="619" spans="1:12" ht="16.5" x14ac:dyDescent="0.25">
      <c r="A619" s="19" t="str">
        <f t="shared" si="29"/>
        <v>KL00082GM500</v>
      </c>
      <c r="B619" s="23" t="s">
        <v>786</v>
      </c>
      <c r="C619" s="23" t="s">
        <v>30</v>
      </c>
      <c r="D619" s="23" t="s">
        <v>31</v>
      </c>
      <c r="E619" s="20">
        <v>147000</v>
      </c>
      <c r="F619" s="20">
        <v>103283.94</v>
      </c>
      <c r="H619" s="58">
        <f t="shared" si="26"/>
        <v>-43716.06</v>
      </c>
      <c r="I619" s="60">
        <v>147000</v>
      </c>
      <c r="L619">
        <v>103283.94</v>
      </c>
    </row>
    <row r="620" spans="1:12" ht="16.5" x14ac:dyDescent="0.25">
      <c r="A620" s="19" t="str">
        <f t="shared" si="29"/>
        <v>KL00085CGM300</v>
      </c>
      <c r="B620" s="23" t="s">
        <v>787</v>
      </c>
      <c r="C620" s="23" t="s">
        <v>27</v>
      </c>
      <c r="D620" s="23" t="s">
        <v>28</v>
      </c>
      <c r="E620" s="20">
        <v>96000</v>
      </c>
      <c r="F620" s="20">
        <v>69759.45</v>
      </c>
      <c r="H620" s="58">
        <f t="shared" si="26"/>
        <v>-26240.550000000003</v>
      </c>
      <c r="I620" s="60">
        <v>96000</v>
      </c>
      <c r="L620">
        <v>69759.45</v>
      </c>
    </row>
    <row r="621" spans="1:12" ht="16.5" x14ac:dyDescent="0.25">
      <c r="A621" s="19" t="str">
        <f t="shared" si="29"/>
        <v>KL00085CN300</v>
      </c>
      <c r="B621" s="23" t="s">
        <v>787</v>
      </c>
      <c r="C621" s="23" t="s">
        <v>41</v>
      </c>
      <c r="D621" s="23" t="s">
        <v>42</v>
      </c>
      <c r="E621" s="20">
        <v>86111</v>
      </c>
      <c r="F621" s="20">
        <v>67402.5</v>
      </c>
      <c r="H621" s="58">
        <f t="shared" si="26"/>
        <v>-18708.5</v>
      </c>
      <c r="I621" s="60">
        <v>86111</v>
      </c>
      <c r="L621">
        <v>67402.5</v>
      </c>
    </row>
    <row r="622" spans="1:12" ht="16.5" x14ac:dyDescent="0.25">
      <c r="A622" s="19" t="str">
        <f t="shared" si="29"/>
        <v>KL00085GM500</v>
      </c>
      <c r="B622" s="23" t="s">
        <v>787</v>
      </c>
      <c r="C622" s="23" t="s">
        <v>30</v>
      </c>
      <c r="D622" s="23" t="s">
        <v>31</v>
      </c>
      <c r="E622" s="20">
        <v>147000</v>
      </c>
      <c r="F622" s="20">
        <v>105505.09999999999</v>
      </c>
      <c r="H622" s="58">
        <f t="shared" si="26"/>
        <v>-41494.900000000009</v>
      </c>
      <c r="I622" s="60">
        <v>147000</v>
      </c>
      <c r="L622">
        <v>105505.09999999999</v>
      </c>
    </row>
    <row r="623" spans="1:12" ht="16.5" x14ac:dyDescent="0.25">
      <c r="A623" s="19" t="str">
        <f t="shared" si="29"/>
        <v>KL00085GTLX250G</v>
      </c>
      <c r="B623" s="23" t="s">
        <v>787</v>
      </c>
      <c r="C623" s="23" t="s">
        <v>32</v>
      </c>
      <c r="D623" s="23" t="s">
        <v>33</v>
      </c>
      <c r="E623" s="20">
        <v>66000</v>
      </c>
      <c r="F623" s="20">
        <v>47673.85</v>
      </c>
      <c r="H623" s="58">
        <f t="shared" si="26"/>
        <v>-18326.150000000001</v>
      </c>
      <c r="I623" s="60">
        <v>66000</v>
      </c>
      <c r="L623">
        <v>47673.85</v>
      </c>
    </row>
    <row r="624" spans="1:12" ht="16.5" x14ac:dyDescent="0.25">
      <c r="A624" s="19" t="str">
        <f t="shared" si="29"/>
        <v>KL00085MNH250</v>
      </c>
      <c r="B624" s="23" t="s">
        <v>787</v>
      </c>
      <c r="C624" s="23" t="s">
        <v>51</v>
      </c>
      <c r="D624" s="23" t="s">
        <v>52</v>
      </c>
      <c r="E624" s="20">
        <v>58333</v>
      </c>
      <c r="F624" s="20">
        <v>43700</v>
      </c>
      <c r="H624" s="58">
        <f t="shared" si="26"/>
        <v>-14633</v>
      </c>
      <c r="I624" s="60">
        <v>58333</v>
      </c>
      <c r="L624">
        <v>43700</v>
      </c>
    </row>
    <row r="625" spans="1:12" ht="16.5" x14ac:dyDescent="0.25">
      <c r="A625" s="19" t="str">
        <f t="shared" si="29"/>
        <v>KL00085TH200</v>
      </c>
      <c r="B625" s="23" t="s">
        <v>787</v>
      </c>
      <c r="C625" s="23" t="s">
        <v>35</v>
      </c>
      <c r="D625" s="23" t="s">
        <v>36</v>
      </c>
      <c r="E625" s="20">
        <v>73000</v>
      </c>
      <c r="F625" s="20">
        <v>52815.25</v>
      </c>
      <c r="H625" s="58">
        <f t="shared" si="26"/>
        <v>-20184.75</v>
      </c>
      <c r="I625" s="60">
        <v>73000</v>
      </c>
      <c r="L625">
        <v>52815.25</v>
      </c>
    </row>
    <row r="626" spans="1:12" ht="16.5" x14ac:dyDescent="0.25">
      <c r="A626" s="19" t="str">
        <f t="shared" si="29"/>
        <v>KL00092CGM100</v>
      </c>
      <c r="B626" s="23" t="s">
        <v>788</v>
      </c>
      <c r="C626" s="23" t="s">
        <v>556</v>
      </c>
      <c r="D626" s="23" t="s">
        <v>557</v>
      </c>
      <c r="E626" s="20">
        <v>36111</v>
      </c>
      <c r="F626" s="20">
        <v>24549</v>
      </c>
      <c r="H626" s="58">
        <f t="shared" si="26"/>
        <v>-11562</v>
      </c>
      <c r="I626" s="60">
        <v>36111</v>
      </c>
      <c r="L626">
        <v>24549</v>
      </c>
    </row>
    <row r="627" spans="1:12" ht="16.5" x14ac:dyDescent="0.25">
      <c r="A627" s="19" t="str">
        <f t="shared" si="29"/>
        <v>KL00092CGM300</v>
      </c>
      <c r="B627" s="23" t="s">
        <v>788</v>
      </c>
      <c r="C627" s="23" t="s">
        <v>27</v>
      </c>
      <c r="D627" s="23" t="s">
        <v>28</v>
      </c>
      <c r="E627" s="20">
        <v>96000</v>
      </c>
      <c r="F627" s="20">
        <v>73431</v>
      </c>
      <c r="H627" s="58">
        <f t="shared" si="26"/>
        <v>-22569</v>
      </c>
      <c r="I627" s="60">
        <v>96000</v>
      </c>
      <c r="L627">
        <v>73431</v>
      </c>
    </row>
    <row r="628" spans="1:12" ht="16.5" x14ac:dyDescent="0.25">
      <c r="A628" s="19" t="str">
        <f t="shared" si="29"/>
        <v>KL00092GL250</v>
      </c>
      <c r="B628" s="23" t="s">
        <v>788</v>
      </c>
      <c r="C628" s="23" t="s">
        <v>47</v>
      </c>
      <c r="D628" s="23" t="s">
        <v>48</v>
      </c>
      <c r="E628" s="20">
        <v>59400</v>
      </c>
      <c r="F628" s="20">
        <v>49500</v>
      </c>
      <c r="H628" s="58">
        <f t="shared" si="26"/>
        <v>-9900</v>
      </c>
      <c r="I628" s="60">
        <v>59400</v>
      </c>
      <c r="L628">
        <v>49500</v>
      </c>
    </row>
    <row r="629" spans="1:12" ht="16.5" x14ac:dyDescent="0.25">
      <c r="A629" s="19" t="str">
        <f t="shared" si="29"/>
        <v>KL00092GM500</v>
      </c>
      <c r="B629" s="23" t="s">
        <v>788</v>
      </c>
      <c r="C629" s="23" t="s">
        <v>30</v>
      </c>
      <c r="D629" s="23" t="s">
        <v>31</v>
      </c>
      <c r="E629" s="20">
        <v>147000</v>
      </c>
      <c r="F629" s="20">
        <v>111058</v>
      </c>
      <c r="H629" s="58">
        <f t="shared" si="26"/>
        <v>-35942</v>
      </c>
      <c r="I629" s="60">
        <v>147000</v>
      </c>
      <c r="L629">
        <v>111058</v>
      </c>
    </row>
    <row r="630" spans="1:12" ht="16.5" x14ac:dyDescent="0.25">
      <c r="A630" s="19" t="str">
        <f t="shared" si="29"/>
        <v>KL00092GTLX250G</v>
      </c>
      <c r="B630" s="23" t="s">
        <v>788</v>
      </c>
      <c r="C630" s="23" t="s">
        <v>32</v>
      </c>
      <c r="D630" s="23" t="s">
        <v>33</v>
      </c>
      <c r="E630" s="20">
        <v>66000</v>
      </c>
      <c r="F630" s="20">
        <v>50183</v>
      </c>
      <c r="H630" s="58">
        <f t="shared" si="26"/>
        <v>-15817</v>
      </c>
      <c r="I630" s="60">
        <v>66000</v>
      </c>
      <c r="L630">
        <v>50183</v>
      </c>
    </row>
    <row r="631" spans="1:12" ht="16.5" x14ac:dyDescent="0.25">
      <c r="A631" s="19" t="str">
        <f t="shared" si="29"/>
        <v>KL00092MNH250</v>
      </c>
      <c r="B631" s="23" t="s">
        <v>788</v>
      </c>
      <c r="C631" s="23" t="s">
        <v>51</v>
      </c>
      <c r="D631" s="23" t="s">
        <v>52</v>
      </c>
      <c r="E631" s="20">
        <v>58333</v>
      </c>
      <c r="F631" s="20">
        <v>46000</v>
      </c>
      <c r="H631" s="58">
        <f t="shared" si="26"/>
        <v>-12333</v>
      </c>
      <c r="I631" s="60">
        <v>58333</v>
      </c>
      <c r="L631">
        <v>46000</v>
      </c>
    </row>
    <row r="632" spans="1:12" ht="16.5" x14ac:dyDescent="0.25">
      <c r="A632" s="19" t="str">
        <f t="shared" si="29"/>
        <v>KL00092TH200</v>
      </c>
      <c r="B632" s="23" t="s">
        <v>788</v>
      </c>
      <c r="C632" s="23" t="s">
        <v>35</v>
      </c>
      <c r="D632" s="23" t="s">
        <v>36</v>
      </c>
      <c r="E632" s="20">
        <v>73000</v>
      </c>
      <c r="F632" s="20">
        <v>55595</v>
      </c>
      <c r="H632" s="58">
        <f t="shared" si="26"/>
        <v>-17405</v>
      </c>
      <c r="I632" s="60">
        <v>73000</v>
      </c>
      <c r="L632">
        <v>55595</v>
      </c>
    </row>
    <row r="633" spans="1:12" ht="16.5" x14ac:dyDescent="0.25">
      <c r="A633" s="19" t="str">
        <f t="shared" ref="A633:A634" si="30">B633&amp;C633</f>
        <v>KL00092CC300</v>
      </c>
      <c r="B633" s="23" t="s">
        <v>788</v>
      </c>
      <c r="C633" s="23" t="s">
        <v>39</v>
      </c>
      <c r="D633" s="23" t="s">
        <v>40</v>
      </c>
      <c r="E633" s="21">
        <v>90741</v>
      </c>
      <c r="F633" s="21">
        <v>70537.5</v>
      </c>
      <c r="H633" s="58">
        <f t="shared" ref="H633:H634" si="31">F633-E633</f>
        <v>-20203.5</v>
      </c>
      <c r="I633" s="60">
        <v>73000</v>
      </c>
      <c r="L633">
        <v>55595</v>
      </c>
    </row>
    <row r="634" spans="1:12" ht="16.5" x14ac:dyDescent="0.25">
      <c r="A634" s="19" t="str">
        <f t="shared" si="30"/>
        <v>KL00092CGST150</v>
      </c>
      <c r="B634" s="23" t="s">
        <v>788</v>
      </c>
      <c r="C634" s="23" t="s">
        <v>568</v>
      </c>
      <c r="D634" s="23" t="s">
        <v>569</v>
      </c>
      <c r="E634" s="21">
        <v>22500</v>
      </c>
      <c r="F634" s="21">
        <v>21375</v>
      </c>
      <c r="H634" s="58">
        <f t="shared" si="31"/>
        <v>-1125</v>
      </c>
      <c r="I634" s="60">
        <v>73000</v>
      </c>
      <c r="L634">
        <v>55595</v>
      </c>
    </row>
    <row r="635" spans="1:12" ht="16.5" x14ac:dyDescent="0.25">
      <c r="A635" s="19" t="str">
        <f t="shared" si="29"/>
        <v>KL00098CC300</v>
      </c>
      <c r="B635" s="23" t="s">
        <v>789</v>
      </c>
      <c r="C635" s="23" t="s">
        <v>39</v>
      </c>
      <c r="D635" s="23" t="s">
        <v>40</v>
      </c>
      <c r="E635" s="20">
        <v>90741</v>
      </c>
      <c r="F635" s="20">
        <v>70537.5</v>
      </c>
      <c r="H635" s="58">
        <f t="shared" si="26"/>
        <v>-20203.5</v>
      </c>
      <c r="I635" s="60">
        <v>90741</v>
      </c>
      <c r="L635">
        <v>70537.5</v>
      </c>
    </row>
    <row r="636" spans="1:12" ht="16.5" x14ac:dyDescent="0.25">
      <c r="A636" s="19" t="str">
        <f t="shared" si="29"/>
        <v>KL00098CGM300</v>
      </c>
      <c r="B636" s="23" t="s">
        <v>789</v>
      </c>
      <c r="C636" s="23" t="s">
        <v>27</v>
      </c>
      <c r="D636" s="23" t="s">
        <v>28</v>
      </c>
      <c r="E636" s="20">
        <v>96000</v>
      </c>
      <c r="F636" s="20">
        <v>69759.45</v>
      </c>
      <c r="H636" s="58">
        <f t="shared" si="26"/>
        <v>-26240.550000000003</v>
      </c>
      <c r="I636" s="60">
        <v>96000</v>
      </c>
      <c r="L636">
        <v>69759.45</v>
      </c>
    </row>
    <row r="637" spans="1:12" ht="16.5" x14ac:dyDescent="0.25">
      <c r="A637" s="19" t="str">
        <f t="shared" si="29"/>
        <v>KL00098GM500</v>
      </c>
      <c r="B637" s="23" t="s">
        <v>789</v>
      </c>
      <c r="C637" s="23" t="s">
        <v>30</v>
      </c>
      <c r="D637" s="23" t="s">
        <v>31</v>
      </c>
      <c r="E637" s="20">
        <v>147000</v>
      </c>
      <c r="F637" s="20">
        <v>105505.09999999999</v>
      </c>
      <c r="H637" s="58">
        <f t="shared" si="26"/>
        <v>-41494.900000000009</v>
      </c>
      <c r="I637" s="60">
        <v>147000</v>
      </c>
      <c r="L637">
        <v>105505.09999999999</v>
      </c>
    </row>
    <row r="638" spans="1:12" ht="16.5" x14ac:dyDescent="0.25">
      <c r="A638" s="19" t="str">
        <f t="shared" si="29"/>
        <v>KL00098GTLX250G</v>
      </c>
      <c r="B638" s="23" t="s">
        <v>789</v>
      </c>
      <c r="C638" s="23" t="s">
        <v>32</v>
      </c>
      <c r="D638" s="23" t="s">
        <v>33</v>
      </c>
      <c r="E638" s="20">
        <v>66000</v>
      </c>
      <c r="F638" s="20">
        <v>47673.85</v>
      </c>
      <c r="H638" s="58">
        <f t="shared" si="26"/>
        <v>-18326.150000000001</v>
      </c>
      <c r="I638" s="60">
        <v>66000</v>
      </c>
      <c r="L638">
        <v>47673.85</v>
      </c>
    </row>
    <row r="639" spans="1:12" ht="16.5" x14ac:dyDescent="0.25">
      <c r="A639" s="19" t="str">
        <f t="shared" si="29"/>
        <v>KL00098MNH250</v>
      </c>
      <c r="B639" s="23" t="s">
        <v>789</v>
      </c>
      <c r="C639" s="23" t="s">
        <v>51</v>
      </c>
      <c r="D639" s="23" t="s">
        <v>52</v>
      </c>
      <c r="E639" s="20">
        <v>58333</v>
      </c>
      <c r="F639" s="20">
        <v>43700</v>
      </c>
      <c r="H639" s="58">
        <f t="shared" si="26"/>
        <v>-14633</v>
      </c>
      <c r="I639" s="60">
        <v>58333</v>
      </c>
      <c r="L639">
        <v>43700</v>
      </c>
    </row>
    <row r="640" spans="1:12" ht="16.5" x14ac:dyDescent="0.25">
      <c r="A640" s="19" t="str">
        <f t="shared" si="29"/>
        <v>KL00098TH200</v>
      </c>
      <c r="B640" s="23" t="s">
        <v>789</v>
      </c>
      <c r="C640" s="23" t="s">
        <v>35</v>
      </c>
      <c r="D640" s="23" t="s">
        <v>36</v>
      </c>
      <c r="E640" s="20">
        <v>73000</v>
      </c>
      <c r="F640" s="20">
        <v>52815.25</v>
      </c>
      <c r="H640" s="58">
        <f t="shared" si="26"/>
        <v>-20184.75</v>
      </c>
      <c r="I640" s="60">
        <v>73000</v>
      </c>
      <c r="L640">
        <v>52815.25</v>
      </c>
    </row>
    <row r="641" spans="1:12" ht="16.5" x14ac:dyDescent="0.25">
      <c r="A641" s="19" t="str">
        <f t="shared" si="29"/>
        <v>KL00099CGM300</v>
      </c>
      <c r="B641" s="23" t="s">
        <v>790</v>
      </c>
      <c r="C641" s="23" t="s">
        <v>27</v>
      </c>
      <c r="D641" s="23" t="s">
        <v>28</v>
      </c>
      <c r="E641" s="20">
        <v>96000</v>
      </c>
      <c r="F641" s="20">
        <v>69759.45</v>
      </c>
      <c r="H641" s="58">
        <f t="shared" si="26"/>
        <v>-26240.550000000003</v>
      </c>
      <c r="I641" s="60">
        <v>96000</v>
      </c>
      <c r="L641">
        <v>69759.45</v>
      </c>
    </row>
    <row r="642" spans="1:12" ht="16.5" x14ac:dyDescent="0.25">
      <c r="A642" s="19" t="str">
        <f t="shared" si="29"/>
        <v>KL00102CGM300</v>
      </c>
      <c r="B642" s="23" t="s">
        <v>791</v>
      </c>
      <c r="C642" s="23" t="s">
        <v>27</v>
      </c>
      <c r="D642" s="23" t="s">
        <v>28</v>
      </c>
      <c r="E642" s="20">
        <v>96000</v>
      </c>
      <c r="F642" s="20">
        <v>69759.45</v>
      </c>
      <c r="H642" s="58">
        <f t="shared" si="26"/>
        <v>-26240.550000000003</v>
      </c>
      <c r="I642" s="60">
        <v>96000</v>
      </c>
      <c r="L642">
        <v>69759.45</v>
      </c>
    </row>
    <row r="643" spans="1:12" ht="16.5" x14ac:dyDescent="0.25">
      <c r="A643" s="19" t="str">
        <f t="shared" si="29"/>
        <v>KL00102CN300</v>
      </c>
      <c r="B643" s="23" t="s">
        <v>791</v>
      </c>
      <c r="C643" s="23" t="s">
        <v>41</v>
      </c>
      <c r="D643" s="23" t="s">
        <v>42</v>
      </c>
      <c r="E643" s="20">
        <v>86111</v>
      </c>
      <c r="F643" s="20">
        <v>67402.5</v>
      </c>
      <c r="H643" s="58">
        <f t="shared" si="26"/>
        <v>-18708.5</v>
      </c>
      <c r="I643" s="60">
        <v>86111</v>
      </c>
      <c r="L643">
        <v>67402.5</v>
      </c>
    </row>
    <row r="644" spans="1:12" ht="16.5" x14ac:dyDescent="0.25">
      <c r="A644" s="19" t="str">
        <f t="shared" si="29"/>
        <v>KL00102GM500</v>
      </c>
      <c r="B644" s="23" t="s">
        <v>791</v>
      </c>
      <c r="C644" s="23" t="s">
        <v>30</v>
      </c>
      <c r="D644" s="23" t="s">
        <v>31</v>
      </c>
      <c r="E644" s="20">
        <v>147000</v>
      </c>
      <c r="F644" s="20">
        <v>105505.09999999999</v>
      </c>
      <c r="H644" s="58">
        <f t="shared" si="26"/>
        <v>-41494.900000000009</v>
      </c>
      <c r="I644" s="60">
        <v>147000</v>
      </c>
      <c r="L644">
        <v>105505.09999999999</v>
      </c>
    </row>
    <row r="645" spans="1:12" ht="16.5" x14ac:dyDescent="0.25">
      <c r="A645" s="19" t="str">
        <f t="shared" si="29"/>
        <v>KL00103CGM300</v>
      </c>
      <c r="B645" s="23" t="s">
        <v>792</v>
      </c>
      <c r="C645" s="23" t="s">
        <v>27</v>
      </c>
      <c r="D645" s="23" t="s">
        <v>28</v>
      </c>
      <c r="E645" s="20">
        <v>96000</v>
      </c>
      <c r="F645" s="20">
        <v>69759.45</v>
      </c>
      <c r="H645" s="58">
        <f t="shared" si="26"/>
        <v>-26240.550000000003</v>
      </c>
      <c r="I645" s="60">
        <v>96000</v>
      </c>
      <c r="L645">
        <v>69759.45</v>
      </c>
    </row>
    <row r="646" spans="1:12" ht="16.5" x14ac:dyDescent="0.25">
      <c r="A646" s="19" t="str">
        <f t="shared" si="29"/>
        <v>KL00103GM500</v>
      </c>
      <c r="B646" s="23" t="s">
        <v>792</v>
      </c>
      <c r="C646" s="23" t="s">
        <v>30</v>
      </c>
      <c r="D646" s="23" t="s">
        <v>31</v>
      </c>
      <c r="E646" s="20">
        <v>147000</v>
      </c>
      <c r="F646" s="20">
        <v>105505.09999999999</v>
      </c>
      <c r="H646" s="58">
        <f t="shared" si="26"/>
        <v>-41494.900000000009</v>
      </c>
      <c r="I646" s="60">
        <v>147000</v>
      </c>
      <c r="L646">
        <v>105505.09999999999</v>
      </c>
    </row>
    <row r="647" spans="1:12" ht="16.5" x14ac:dyDescent="0.25">
      <c r="A647" s="19" t="str">
        <f t="shared" si="29"/>
        <v>KL00103GTLX250G</v>
      </c>
      <c r="B647" s="23" t="s">
        <v>792</v>
      </c>
      <c r="C647" s="23" t="s">
        <v>32</v>
      </c>
      <c r="D647" s="23" t="s">
        <v>33</v>
      </c>
      <c r="E647" s="20">
        <v>66000</v>
      </c>
      <c r="F647" s="20">
        <v>47673.85</v>
      </c>
      <c r="H647" s="58">
        <f t="shared" si="26"/>
        <v>-18326.150000000001</v>
      </c>
      <c r="I647" s="60">
        <v>66000</v>
      </c>
      <c r="L647">
        <v>47673.85</v>
      </c>
    </row>
    <row r="648" spans="1:12" ht="16.5" x14ac:dyDescent="0.25">
      <c r="A648" s="19" t="str">
        <f t="shared" si="29"/>
        <v>KL00103TH200</v>
      </c>
      <c r="B648" s="23" t="s">
        <v>792</v>
      </c>
      <c r="C648" s="23" t="s">
        <v>35</v>
      </c>
      <c r="D648" s="23" t="s">
        <v>36</v>
      </c>
      <c r="E648" s="20">
        <v>73000</v>
      </c>
      <c r="F648" s="20">
        <v>52815.25</v>
      </c>
      <c r="H648" s="58">
        <f t="shared" si="26"/>
        <v>-20184.75</v>
      </c>
      <c r="I648" s="60">
        <v>73000</v>
      </c>
      <c r="L648">
        <v>52815.25</v>
      </c>
    </row>
    <row r="649" spans="1:12" ht="16.5" x14ac:dyDescent="0.25">
      <c r="A649" s="19" t="str">
        <f t="shared" si="29"/>
        <v>KL00105CGM300</v>
      </c>
      <c r="B649" s="23" t="s">
        <v>793</v>
      </c>
      <c r="C649" s="23" t="s">
        <v>27</v>
      </c>
      <c r="D649" s="23" t="s">
        <v>28</v>
      </c>
      <c r="E649" s="20">
        <v>96000</v>
      </c>
      <c r="F649" s="20">
        <v>69759.45</v>
      </c>
      <c r="H649" s="58">
        <f t="shared" si="26"/>
        <v>-26240.550000000003</v>
      </c>
      <c r="I649" s="60">
        <v>96000</v>
      </c>
      <c r="L649">
        <v>69759.45</v>
      </c>
    </row>
    <row r="650" spans="1:12" ht="16.5" x14ac:dyDescent="0.25">
      <c r="A650" s="19" t="str">
        <f t="shared" si="29"/>
        <v>KL00105GM500</v>
      </c>
      <c r="B650" s="23" t="s">
        <v>793</v>
      </c>
      <c r="C650" s="23" t="s">
        <v>30</v>
      </c>
      <c r="D650" s="23" t="s">
        <v>31</v>
      </c>
      <c r="E650" s="20">
        <v>147000</v>
      </c>
      <c r="F650" s="20">
        <v>105505.09999999999</v>
      </c>
      <c r="H650" s="58">
        <f t="shared" si="26"/>
        <v>-41494.900000000009</v>
      </c>
      <c r="I650" s="60">
        <v>147000</v>
      </c>
      <c r="L650">
        <v>105505.09999999999</v>
      </c>
    </row>
    <row r="651" spans="1:12" ht="16.5" x14ac:dyDescent="0.25">
      <c r="A651" s="19" t="str">
        <f t="shared" si="29"/>
        <v>KL00106CGM300</v>
      </c>
      <c r="B651" s="23" t="s">
        <v>794</v>
      </c>
      <c r="C651" s="23" t="s">
        <v>27</v>
      </c>
      <c r="D651" s="23" t="s">
        <v>28</v>
      </c>
      <c r="E651" s="20">
        <v>96000</v>
      </c>
      <c r="F651" s="20">
        <v>69759.45</v>
      </c>
      <c r="H651" s="58">
        <f t="shared" si="26"/>
        <v>-26240.550000000003</v>
      </c>
      <c r="I651" s="60">
        <v>96000</v>
      </c>
      <c r="L651">
        <v>69759.45</v>
      </c>
    </row>
    <row r="652" spans="1:12" ht="16.5" x14ac:dyDescent="0.25">
      <c r="A652" s="19" t="str">
        <f t="shared" si="29"/>
        <v>KL00106GTLX250G</v>
      </c>
      <c r="B652" s="22" t="s">
        <v>794</v>
      </c>
      <c r="C652" s="22" t="s">
        <v>32</v>
      </c>
      <c r="D652" s="22" t="s">
        <v>33</v>
      </c>
      <c r="E652" s="21">
        <v>66000</v>
      </c>
      <c r="F652" s="21">
        <v>47673.85</v>
      </c>
      <c r="H652" s="58">
        <f t="shared" si="26"/>
        <v>-18326.150000000001</v>
      </c>
      <c r="I652" s="60">
        <v>66000</v>
      </c>
      <c r="L652">
        <v>47673.85</v>
      </c>
    </row>
    <row r="653" spans="1:12" ht="16.5" x14ac:dyDescent="0.25">
      <c r="A653" s="19" t="str">
        <f t="shared" si="29"/>
        <v>KL00106GXD500</v>
      </c>
      <c r="B653" s="22" t="s">
        <v>794</v>
      </c>
      <c r="C653" s="22" t="s">
        <v>55</v>
      </c>
      <c r="D653" s="22" t="s">
        <v>56</v>
      </c>
      <c r="E653" s="21">
        <v>147000</v>
      </c>
      <c r="F653" s="21">
        <v>106025.7</v>
      </c>
      <c r="H653" s="58">
        <f t="shared" ref="H653:H719" si="32">F653-E653</f>
        <v>-40974.300000000003</v>
      </c>
      <c r="I653" s="60">
        <v>147000</v>
      </c>
      <c r="L653">
        <v>106025.7</v>
      </c>
    </row>
    <row r="654" spans="1:12" ht="16.5" x14ac:dyDescent="0.25">
      <c r="A654" s="19" t="str">
        <f t="shared" si="29"/>
        <v>KL00106TH200</v>
      </c>
      <c r="B654" s="22" t="s">
        <v>794</v>
      </c>
      <c r="C654" s="22" t="s">
        <v>35</v>
      </c>
      <c r="D654" s="22" t="s">
        <v>36</v>
      </c>
      <c r="E654" s="21">
        <v>73000</v>
      </c>
      <c r="F654" s="21">
        <v>52815.25</v>
      </c>
      <c r="H654" s="58">
        <f t="shared" si="32"/>
        <v>-20184.75</v>
      </c>
      <c r="I654" s="60">
        <v>73000</v>
      </c>
      <c r="L654">
        <v>52815.25</v>
      </c>
    </row>
    <row r="655" spans="1:12" ht="16.5" x14ac:dyDescent="0.25">
      <c r="A655" s="19" t="str">
        <f t="shared" si="29"/>
        <v>KL00107CC300</v>
      </c>
      <c r="B655" s="22" t="s">
        <v>795</v>
      </c>
      <c r="C655" s="22" t="s">
        <v>39</v>
      </c>
      <c r="D655" s="22" t="s">
        <v>40</v>
      </c>
      <c r="E655" s="21">
        <v>90741</v>
      </c>
      <c r="F655" s="21">
        <v>70537.5</v>
      </c>
      <c r="H655" s="58">
        <f t="shared" si="32"/>
        <v>-20203.5</v>
      </c>
      <c r="I655" s="60">
        <v>90741</v>
      </c>
      <c r="L655">
        <v>70537.5</v>
      </c>
    </row>
    <row r="656" spans="1:12" ht="16.5" x14ac:dyDescent="0.25">
      <c r="A656" s="19" t="str">
        <f t="shared" si="29"/>
        <v>KL00107CGM300</v>
      </c>
      <c r="B656" s="22" t="s">
        <v>795</v>
      </c>
      <c r="C656" s="22" t="s">
        <v>27</v>
      </c>
      <c r="D656" s="22" t="s">
        <v>28</v>
      </c>
      <c r="E656" s="21">
        <v>96000</v>
      </c>
      <c r="F656" s="21">
        <v>69759.45</v>
      </c>
      <c r="H656" s="58">
        <f t="shared" si="32"/>
        <v>-26240.550000000003</v>
      </c>
      <c r="I656" s="60">
        <v>96000</v>
      </c>
      <c r="L656">
        <v>69759.45</v>
      </c>
    </row>
    <row r="657" spans="1:12" ht="16.5" x14ac:dyDescent="0.25">
      <c r="A657" s="19" t="str">
        <f t="shared" si="29"/>
        <v>KL00107CGST150</v>
      </c>
      <c r="B657" s="22" t="s">
        <v>795</v>
      </c>
      <c r="C657" s="22" t="s">
        <v>568</v>
      </c>
      <c r="D657" s="22" t="s">
        <v>569</v>
      </c>
      <c r="E657" s="21">
        <v>22500</v>
      </c>
      <c r="F657" s="21">
        <v>21375</v>
      </c>
      <c r="H657" s="58">
        <f t="shared" si="32"/>
        <v>-1125</v>
      </c>
      <c r="I657" s="60">
        <v>22500</v>
      </c>
      <c r="L657">
        <v>21375</v>
      </c>
    </row>
    <row r="658" spans="1:12" ht="16.5" x14ac:dyDescent="0.25">
      <c r="A658" s="19" t="str">
        <f t="shared" si="29"/>
        <v>KL00107CN300</v>
      </c>
      <c r="B658" s="22" t="s">
        <v>795</v>
      </c>
      <c r="C658" s="22" t="s">
        <v>41</v>
      </c>
      <c r="D658" s="22" t="s">
        <v>42</v>
      </c>
      <c r="E658" s="21">
        <v>86111</v>
      </c>
      <c r="F658" s="21">
        <v>67402.5</v>
      </c>
      <c r="H658" s="58">
        <f t="shared" si="32"/>
        <v>-18708.5</v>
      </c>
      <c r="I658" s="60">
        <v>86111</v>
      </c>
      <c r="L658">
        <v>67402.5</v>
      </c>
    </row>
    <row r="659" spans="1:12" ht="16.5" x14ac:dyDescent="0.25">
      <c r="A659" s="19" t="str">
        <f t="shared" si="29"/>
        <v>KL00107GM500</v>
      </c>
      <c r="B659" s="22" t="s">
        <v>795</v>
      </c>
      <c r="C659" s="22" t="s">
        <v>30</v>
      </c>
      <c r="D659" s="22" t="s">
        <v>31</v>
      </c>
      <c r="E659" s="21">
        <v>147000</v>
      </c>
      <c r="F659" s="21">
        <v>105505.09999999999</v>
      </c>
      <c r="H659" s="58">
        <f t="shared" si="32"/>
        <v>-41494.900000000009</v>
      </c>
      <c r="I659" s="60">
        <v>147000</v>
      </c>
      <c r="L659">
        <v>105505.09999999999</v>
      </c>
    </row>
    <row r="660" spans="1:12" ht="16.5" x14ac:dyDescent="0.25">
      <c r="A660" s="19" t="str">
        <f t="shared" si="29"/>
        <v>KL00107GTLX250G</v>
      </c>
      <c r="B660" s="22" t="s">
        <v>795</v>
      </c>
      <c r="C660" s="22" t="s">
        <v>32</v>
      </c>
      <c r="D660" s="22" t="s">
        <v>33</v>
      </c>
      <c r="E660" s="21">
        <v>66000</v>
      </c>
      <c r="F660" s="21">
        <v>47673.85</v>
      </c>
      <c r="H660" s="58">
        <f t="shared" si="32"/>
        <v>-18326.150000000001</v>
      </c>
      <c r="I660" s="60">
        <v>66000</v>
      </c>
      <c r="L660">
        <v>47673.85</v>
      </c>
    </row>
    <row r="661" spans="1:12" ht="16.5" x14ac:dyDescent="0.25">
      <c r="A661" s="19" t="str">
        <f t="shared" si="29"/>
        <v>KL00107MNH250</v>
      </c>
      <c r="B661" s="22" t="s">
        <v>795</v>
      </c>
      <c r="C661" s="22" t="s">
        <v>51</v>
      </c>
      <c r="D661" s="22" t="s">
        <v>52</v>
      </c>
      <c r="E661" s="21">
        <v>58333</v>
      </c>
      <c r="F661" s="21">
        <v>43700</v>
      </c>
      <c r="H661" s="58">
        <f t="shared" si="32"/>
        <v>-14633</v>
      </c>
      <c r="I661" s="60">
        <v>58333</v>
      </c>
      <c r="L661">
        <v>43700</v>
      </c>
    </row>
    <row r="662" spans="1:12" ht="16.5" x14ac:dyDescent="0.25">
      <c r="A662" s="19" t="str">
        <f t="shared" si="29"/>
        <v>KL00107TH200</v>
      </c>
      <c r="B662" s="22" t="s">
        <v>795</v>
      </c>
      <c r="C662" s="22" t="s">
        <v>35</v>
      </c>
      <c r="D662" s="22" t="s">
        <v>36</v>
      </c>
      <c r="E662" s="21">
        <v>73000</v>
      </c>
      <c r="F662" s="21">
        <v>52815.25</v>
      </c>
      <c r="H662" s="58">
        <f t="shared" si="32"/>
        <v>-20184.75</v>
      </c>
      <c r="I662" s="60">
        <v>73000</v>
      </c>
      <c r="L662">
        <v>52815.25</v>
      </c>
    </row>
    <row r="663" spans="1:12" ht="16.5" x14ac:dyDescent="0.25">
      <c r="A663" s="19" t="str">
        <f t="shared" si="29"/>
        <v>KL00107THST150</v>
      </c>
      <c r="B663" s="22" t="s">
        <v>795</v>
      </c>
      <c r="C663" s="22" t="s">
        <v>570</v>
      </c>
      <c r="D663" s="22" t="s">
        <v>571</v>
      </c>
      <c r="E663" s="21">
        <v>21667</v>
      </c>
      <c r="F663" s="21">
        <v>20583.649999999998</v>
      </c>
      <c r="H663" s="58">
        <f t="shared" si="32"/>
        <v>-1083.3500000000022</v>
      </c>
      <c r="I663" s="60">
        <v>21667</v>
      </c>
      <c r="L663">
        <v>20583.649999999998</v>
      </c>
    </row>
    <row r="664" spans="1:12" ht="16.5" x14ac:dyDescent="0.25">
      <c r="A664" s="19" t="str">
        <f t="shared" si="29"/>
        <v>KL00109CC300</v>
      </c>
      <c r="B664" s="22" t="s">
        <v>796</v>
      </c>
      <c r="C664" s="22" t="s">
        <v>39</v>
      </c>
      <c r="D664" s="22" t="s">
        <v>40</v>
      </c>
      <c r="E664" s="21">
        <v>90741</v>
      </c>
      <c r="F664" s="21">
        <v>70537.5</v>
      </c>
      <c r="H664" s="58">
        <f t="shared" si="32"/>
        <v>-20203.5</v>
      </c>
      <c r="I664" s="60">
        <v>90741</v>
      </c>
      <c r="L664">
        <v>70537.5</v>
      </c>
    </row>
    <row r="665" spans="1:12" ht="16.5" x14ac:dyDescent="0.25">
      <c r="A665" s="19" t="str">
        <f t="shared" si="29"/>
        <v>KL00109CGM300</v>
      </c>
      <c r="B665" s="23" t="s">
        <v>796</v>
      </c>
      <c r="C665" s="23" t="s">
        <v>27</v>
      </c>
      <c r="D665" s="23" t="s">
        <v>28</v>
      </c>
      <c r="E665" s="20">
        <v>96000</v>
      </c>
      <c r="F665" s="20">
        <v>69759.45</v>
      </c>
      <c r="H665" s="58">
        <f t="shared" si="32"/>
        <v>-26240.550000000003</v>
      </c>
      <c r="I665" s="60">
        <v>96000</v>
      </c>
      <c r="L665">
        <v>69759.45</v>
      </c>
    </row>
    <row r="666" spans="1:12" ht="16.5" x14ac:dyDescent="0.25">
      <c r="A666" s="19" t="str">
        <f t="shared" si="29"/>
        <v>KL00109GM500</v>
      </c>
      <c r="B666" s="23" t="s">
        <v>796</v>
      </c>
      <c r="C666" s="23" t="s">
        <v>30</v>
      </c>
      <c r="D666" s="23" t="s">
        <v>31</v>
      </c>
      <c r="E666" s="20">
        <v>147000</v>
      </c>
      <c r="F666" s="20">
        <v>105505.09999999999</v>
      </c>
      <c r="H666" s="58">
        <f t="shared" si="32"/>
        <v>-41494.900000000009</v>
      </c>
      <c r="I666" s="60">
        <v>147000</v>
      </c>
      <c r="L666">
        <v>105505.09999999999</v>
      </c>
    </row>
    <row r="667" spans="1:12" ht="16.5" x14ac:dyDescent="0.25">
      <c r="A667" s="19" t="str">
        <f t="shared" si="29"/>
        <v>KL00109MNH250</v>
      </c>
      <c r="B667" s="23" t="s">
        <v>796</v>
      </c>
      <c r="C667" s="23" t="s">
        <v>51</v>
      </c>
      <c r="D667" s="23" t="s">
        <v>52</v>
      </c>
      <c r="E667" s="20">
        <v>58333</v>
      </c>
      <c r="F667" s="20">
        <v>43700</v>
      </c>
      <c r="H667" s="58">
        <f t="shared" si="32"/>
        <v>-14633</v>
      </c>
      <c r="I667" s="60">
        <v>58333</v>
      </c>
      <c r="L667">
        <v>43700</v>
      </c>
    </row>
    <row r="668" spans="1:12" ht="16.5" x14ac:dyDescent="0.25">
      <c r="A668" s="19" t="str">
        <f t="shared" si="29"/>
        <v>KL00111CGM300</v>
      </c>
      <c r="B668" s="23" t="s">
        <v>797</v>
      </c>
      <c r="C668" s="23" t="s">
        <v>27</v>
      </c>
      <c r="D668" s="23" t="s">
        <v>28</v>
      </c>
      <c r="E668" s="20">
        <v>96000</v>
      </c>
      <c r="F668" s="20">
        <v>69759.45</v>
      </c>
      <c r="H668" s="58">
        <f t="shared" si="32"/>
        <v>-26240.550000000003</v>
      </c>
      <c r="I668" s="60">
        <v>96000</v>
      </c>
      <c r="L668">
        <v>69759.45</v>
      </c>
    </row>
    <row r="669" spans="1:12" ht="16.5" x14ac:dyDescent="0.25">
      <c r="A669" s="19" t="str">
        <f t="shared" si="29"/>
        <v>KL00111GM500</v>
      </c>
      <c r="B669" s="23" t="s">
        <v>797</v>
      </c>
      <c r="C669" s="23" t="s">
        <v>30</v>
      </c>
      <c r="D669" s="23" t="s">
        <v>31</v>
      </c>
      <c r="E669" s="20">
        <v>147000</v>
      </c>
      <c r="F669" s="20">
        <v>105505.09999999999</v>
      </c>
      <c r="H669" s="58">
        <f t="shared" si="32"/>
        <v>-41494.900000000009</v>
      </c>
      <c r="I669" s="60">
        <v>147000</v>
      </c>
      <c r="L669">
        <v>105505.09999999999</v>
      </c>
    </row>
    <row r="670" spans="1:12" ht="16.5" x14ac:dyDescent="0.25">
      <c r="A670" s="19" t="str">
        <f t="shared" si="29"/>
        <v>KL00117CC300</v>
      </c>
      <c r="B670" s="23" t="s">
        <v>798</v>
      </c>
      <c r="C670" s="23" t="s">
        <v>39</v>
      </c>
      <c r="D670" s="23" t="s">
        <v>40</v>
      </c>
      <c r="E670" s="20">
        <v>90741</v>
      </c>
      <c r="F670" s="20">
        <v>70537.5</v>
      </c>
      <c r="H670" s="58">
        <f t="shared" si="32"/>
        <v>-20203.5</v>
      </c>
      <c r="I670" s="60">
        <v>90741</v>
      </c>
      <c r="L670">
        <v>70537.5</v>
      </c>
    </row>
    <row r="671" spans="1:12" ht="16.5" x14ac:dyDescent="0.25">
      <c r="A671" s="19" t="str">
        <f t="shared" si="29"/>
        <v>KL00117CGM300</v>
      </c>
      <c r="B671" s="23" t="s">
        <v>798</v>
      </c>
      <c r="C671" s="23" t="s">
        <v>27</v>
      </c>
      <c r="D671" s="23" t="s">
        <v>28</v>
      </c>
      <c r="E671" s="20">
        <v>96000</v>
      </c>
      <c r="F671" s="20">
        <v>69759.45</v>
      </c>
      <c r="H671" s="58">
        <f t="shared" si="32"/>
        <v>-26240.550000000003</v>
      </c>
      <c r="I671" s="60">
        <v>96000</v>
      </c>
      <c r="L671">
        <v>69759.45</v>
      </c>
    </row>
    <row r="672" spans="1:12" ht="16.5" x14ac:dyDescent="0.25">
      <c r="A672" s="19" t="str">
        <f t="shared" si="29"/>
        <v>KL00117CGM500</v>
      </c>
      <c r="B672" s="23" t="s">
        <v>798</v>
      </c>
      <c r="C672" s="23" t="s">
        <v>547</v>
      </c>
      <c r="D672" s="23" t="s">
        <v>548</v>
      </c>
      <c r="E672" s="20">
        <v>147000</v>
      </c>
      <c r="F672" s="20">
        <v>113112.7</v>
      </c>
      <c r="H672" s="58">
        <f t="shared" si="32"/>
        <v>-33887.300000000003</v>
      </c>
      <c r="I672" s="60">
        <v>147000</v>
      </c>
      <c r="L672">
        <v>113112.7</v>
      </c>
    </row>
    <row r="673" spans="1:12" ht="16.5" x14ac:dyDescent="0.25">
      <c r="A673" s="19" t="str">
        <f t="shared" si="29"/>
        <v>KL00117GHK300</v>
      </c>
      <c r="B673" s="23" t="s">
        <v>798</v>
      </c>
      <c r="C673" s="23" t="s">
        <v>558</v>
      </c>
      <c r="D673" s="23" t="s">
        <v>559</v>
      </c>
      <c r="E673" s="20">
        <v>70000</v>
      </c>
      <c r="F673" s="20">
        <v>66500</v>
      </c>
      <c r="H673" s="58">
        <f t="shared" si="32"/>
        <v>-3500</v>
      </c>
      <c r="I673" s="60">
        <v>70000</v>
      </c>
      <c r="L673">
        <v>66500</v>
      </c>
    </row>
    <row r="674" spans="1:12" ht="16.5" x14ac:dyDescent="0.25">
      <c r="A674" s="19" t="str">
        <f t="shared" si="29"/>
        <v>KL00117GM500</v>
      </c>
      <c r="B674" s="23" t="s">
        <v>798</v>
      </c>
      <c r="C674" s="23" t="s">
        <v>30</v>
      </c>
      <c r="D674" s="23" t="s">
        <v>31</v>
      </c>
      <c r="E674" s="20">
        <v>147000</v>
      </c>
      <c r="F674" s="20">
        <v>105505.09999999999</v>
      </c>
      <c r="H674" s="58">
        <f t="shared" si="32"/>
        <v>-41494.900000000009</v>
      </c>
      <c r="I674" s="60">
        <v>147000</v>
      </c>
      <c r="L674">
        <v>105505.09999999999</v>
      </c>
    </row>
    <row r="675" spans="1:12" ht="16.5" x14ac:dyDescent="0.25">
      <c r="A675" s="19" t="str">
        <f t="shared" si="29"/>
        <v>KL00117GTLX250G</v>
      </c>
      <c r="B675" s="23" t="s">
        <v>798</v>
      </c>
      <c r="C675" s="23" t="s">
        <v>32</v>
      </c>
      <c r="D675" s="23" t="s">
        <v>33</v>
      </c>
      <c r="E675" s="20">
        <v>66000</v>
      </c>
      <c r="F675" s="20">
        <v>47673.85</v>
      </c>
      <c r="H675" s="58">
        <f t="shared" si="32"/>
        <v>-18326.150000000001</v>
      </c>
      <c r="I675" s="60">
        <v>66000</v>
      </c>
      <c r="L675">
        <v>47673.85</v>
      </c>
    </row>
    <row r="676" spans="1:12" ht="16.5" x14ac:dyDescent="0.25">
      <c r="A676" s="19" t="str">
        <f t="shared" si="29"/>
        <v>KL00117MNH250</v>
      </c>
      <c r="B676" s="23" t="s">
        <v>798</v>
      </c>
      <c r="C676" s="23" t="s">
        <v>51</v>
      </c>
      <c r="D676" s="23" t="s">
        <v>52</v>
      </c>
      <c r="E676" s="20">
        <v>58333</v>
      </c>
      <c r="F676" s="20">
        <v>43700</v>
      </c>
      <c r="H676" s="58">
        <f t="shared" si="32"/>
        <v>-14633</v>
      </c>
      <c r="I676" s="60">
        <v>58333</v>
      </c>
      <c r="L676">
        <v>43700</v>
      </c>
    </row>
    <row r="677" spans="1:12" ht="16.5" x14ac:dyDescent="0.25">
      <c r="A677" s="19" t="str">
        <f t="shared" ref="A677:A743" si="33">B677&amp;C677</f>
        <v>KL00119CGM300</v>
      </c>
      <c r="B677" s="23" t="s">
        <v>799</v>
      </c>
      <c r="C677" s="23" t="s">
        <v>27</v>
      </c>
      <c r="D677" s="23" t="s">
        <v>28</v>
      </c>
      <c r="E677" s="20">
        <v>96000</v>
      </c>
      <c r="F677" s="20">
        <v>69759.45</v>
      </c>
      <c r="H677" s="58">
        <f t="shared" si="32"/>
        <v>-26240.550000000003</v>
      </c>
      <c r="I677" s="60">
        <v>96000</v>
      </c>
      <c r="L677">
        <v>69759.45</v>
      </c>
    </row>
    <row r="678" spans="1:12" ht="16.5" x14ac:dyDescent="0.25">
      <c r="A678" s="19" t="str">
        <f t="shared" si="33"/>
        <v>KL00119GM500</v>
      </c>
      <c r="B678" s="23" t="s">
        <v>799</v>
      </c>
      <c r="C678" s="23" t="s">
        <v>30</v>
      </c>
      <c r="D678" s="23" t="s">
        <v>31</v>
      </c>
      <c r="E678" s="20">
        <v>147000</v>
      </c>
      <c r="F678" s="20">
        <v>105505.09999999999</v>
      </c>
      <c r="H678" s="58">
        <f t="shared" si="32"/>
        <v>-41494.900000000009</v>
      </c>
      <c r="I678" s="60">
        <v>147000</v>
      </c>
      <c r="L678">
        <v>105505.09999999999</v>
      </c>
    </row>
    <row r="679" spans="1:12" ht="16.5" x14ac:dyDescent="0.25">
      <c r="A679" s="19" t="str">
        <f t="shared" si="33"/>
        <v>KL00119GTLX250G</v>
      </c>
      <c r="B679" s="23" t="s">
        <v>799</v>
      </c>
      <c r="C679" s="23" t="s">
        <v>32</v>
      </c>
      <c r="D679" s="23" t="s">
        <v>33</v>
      </c>
      <c r="E679" s="20">
        <v>66000</v>
      </c>
      <c r="F679" s="20">
        <v>47673.85</v>
      </c>
      <c r="H679" s="58">
        <f t="shared" si="32"/>
        <v>-18326.150000000001</v>
      </c>
      <c r="I679" s="60">
        <v>66000</v>
      </c>
      <c r="L679">
        <v>47673.85</v>
      </c>
    </row>
    <row r="680" spans="1:12" ht="16.5" x14ac:dyDescent="0.25">
      <c r="A680" s="19" t="str">
        <f t="shared" ref="A680" si="34">B680&amp;C680</f>
        <v>KL00119CGM300</v>
      </c>
      <c r="B680" s="23" t="s">
        <v>799</v>
      </c>
      <c r="C680" s="23" t="s">
        <v>27</v>
      </c>
      <c r="D680" s="23" t="s">
        <v>28</v>
      </c>
      <c r="E680" s="20">
        <v>73431</v>
      </c>
      <c r="F680" s="20">
        <v>73431</v>
      </c>
      <c r="H680" s="58">
        <f t="shared" ref="H680" si="35">F680-E680</f>
        <v>0</v>
      </c>
      <c r="I680" s="60">
        <v>66000</v>
      </c>
      <c r="L680">
        <v>47673.85</v>
      </c>
    </row>
    <row r="681" spans="1:12" ht="16.5" x14ac:dyDescent="0.25">
      <c r="A681" s="19" t="str">
        <f t="shared" si="33"/>
        <v>KL00136CGM300</v>
      </c>
      <c r="B681" s="23" t="s">
        <v>800</v>
      </c>
      <c r="C681" s="23" t="s">
        <v>27</v>
      </c>
      <c r="D681" s="23" t="s">
        <v>28</v>
      </c>
      <c r="E681" s="20">
        <v>96000</v>
      </c>
      <c r="F681" s="20">
        <v>69759.45</v>
      </c>
      <c r="H681" s="58">
        <f t="shared" si="32"/>
        <v>-26240.550000000003</v>
      </c>
      <c r="I681" s="60">
        <v>96000</v>
      </c>
      <c r="L681">
        <v>69759.45</v>
      </c>
    </row>
    <row r="682" spans="1:12" ht="16.5" x14ac:dyDescent="0.25">
      <c r="A682" s="19" t="str">
        <f t="shared" si="33"/>
        <v>KL00136GM500</v>
      </c>
      <c r="B682" s="23" t="s">
        <v>800</v>
      </c>
      <c r="C682" s="23" t="s">
        <v>30</v>
      </c>
      <c r="D682" s="23" t="s">
        <v>31</v>
      </c>
      <c r="E682" s="20">
        <v>147000</v>
      </c>
      <c r="F682" s="20">
        <v>105505.09999999999</v>
      </c>
      <c r="H682" s="58">
        <f t="shared" si="32"/>
        <v>-41494.900000000009</v>
      </c>
      <c r="I682" s="60">
        <v>147000</v>
      </c>
      <c r="L682">
        <v>105505.09999999999</v>
      </c>
    </row>
    <row r="683" spans="1:12" ht="16.5" x14ac:dyDescent="0.25">
      <c r="A683" s="19" t="str">
        <f t="shared" si="33"/>
        <v>KL00140CC300</v>
      </c>
      <c r="B683" s="22" t="s">
        <v>801</v>
      </c>
      <c r="C683" s="22" t="s">
        <v>39</v>
      </c>
      <c r="D683" s="22" t="s">
        <v>40</v>
      </c>
      <c r="E683" s="21">
        <v>90741</v>
      </c>
      <c r="F683" s="21">
        <v>70537.5</v>
      </c>
      <c r="H683" s="58">
        <f t="shared" si="32"/>
        <v>-20203.5</v>
      </c>
      <c r="I683" s="60">
        <v>90741</v>
      </c>
      <c r="L683">
        <v>70537.5</v>
      </c>
    </row>
    <row r="684" spans="1:12" ht="16.5" x14ac:dyDescent="0.25">
      <c r="A684" s="19" t="str">
        <f t="shared" si="33"/>
        <v>KL00140CGM300</v>
      </c>
      <c r="B684" s="22" t="s">
        <v>801</v>
      </c>
      <c r="C684" s="22" t="s">
        <v>27</v>
      </c>
      <c r="D684" s="22" t="s">
        <v>28</v>
      </c>
      <c r="E684" s="21">
        <v>96000</v>
      </c>
      <c r="F684" s="21">
        <v>69759.45</v>
      </c>
      <c r="H684" s="58">
        <f t="shared" si="32"/>
        <v>-26240.550000000003</v>
      </c>
      <c r="I684" s="60">
        <v>96000</v>
      </c>
      <c r="L684">
        <v>69759.45</v>
      </c>
    </row>
    <row r="685" spans="1:12" ht="16.5" x14ac:dyDescent="0.25">
      <c r="A685" s="19" t="str">
        <f t="shared" si="33"/>
        <v>KL00140GM500</v>
      </c>
      <c r="B685" s="22" t="s">
        <v>801</v>
      </c>
      <c r="C685" s="22" t="s">
        <v>30</v>
      </c>
      <c r="D685" s="22" t="s">
        <v>31</v>
      </c>
      <c r="E685" s="21">
        <v>147000</v>
      </c>
      <c r="F685" s="21">
        <v>105505.09999999999</v>
      </c>
      <c r="H685" s="58">
        <f t="shared" si="32"/>
        <v>-41494.900000000009</v>
      </c>
      <c r="I685" s="60">
        <v>147000</v>
      </c>
      <c r="L685">
        <v>105505.09999999999</v>
      </c>
    </row>
    <row r="686" spans="1:12" ht="16.5" x14ac:dyDescent="0.25">
      <c r="A686" s="19" t="str">
        <f t="shared" si="33"/>
        <v>KL00140GTLX250G</v>
      </c>
      <c r="B686" s="22" t="s">
        <v>801</v>
      </c>
      <c r="C686" s="22" t="s">
        <v>32</v>
      </c>
      <c r="D686" s="22" t="s">
        <v>33</v>
      </c>
      <c r="E686" s="21">
        <v>66000</v>
      </c>
      <c r="F686" s="21">
        <v>47673.85</v>
      </c>
      <c r="H686" s="58">
        <f t="shared" si="32"/>
        <v>-18326.150000000001</v>
      </c>
      <c r="I686" s="60">
        <v>66000</v>
      </c>
      <c r="L686">
        <v>47673.85</v>
      </c>
    </row>
    <row r="687" spans="1:12" ht="16.5" x14ac:dyDescent="0.25">
      <c r="A687" s="19" t="str">
        <f t="shared" si="33"/>
        <v>KL00140MNH250</v>
      </c>
      <c r="B687" s="22" t="s">
        <v>801</v>
      </c>
      <c r="C687" s="22" t="s">
        <v>51</v>
      </c>
      <c r="D687" s="22" t="s">
        <v>52</v>
      </c>
      <c r="E687" s="21">
        <v>58333</v>
      </c>
      <c r="F687" s="21">
        <v>43700</v>
      </c>
      <c r="H687" s="58">
        <f t="shared" si="32"/>
        <v>-14633</v>
      </c>
      <c r="I687" s="60">
        <v>58333</v>
      </c>
      <c r="L687">
        <v>43700</v>
      </c>
    </row>
    <row r="688" spans="1:12" ht="16.5" x14ac:dyDescent="0.25">
      <c r="A688" s="19" t="str">
        <f t="shared" si="33"/>
        <v>KL00141CC300</v>
      </c>
      <c r="B688" s="22" t="s">
        <v>802</v>
      </c>
      <c r="C688" s="22" t="s">
        <v>39</v>
      </c>
      <c r="D688" s="22" t="s">
        <v>40</v>
      </c>
      <c r="E688" s="21">
        <v>90741</v>
      </c>
      <c r="F688" s="21">
        <v>70537.5</v>
      </c>
      <c r="H688" s="58">
        <f t="shared" si="32"/>
        <v>-20203.5</v>
      </c>
      <c r="I688" s="60">
        <v>90741</v>
      </c>
      <c r="L688">
        <v>70537.5</v>
      </c>
    </row>
    <row r="689" spans="1:12" ht="16.5" x14ac:dyDescent="0.25">
      <c r="A689" s="19" t="str">
        <f t="shared" si="33"/>
        <v>KL00141CGM300</v>
      </c>
      <c r="B689" s="22" t="s">
        <v>802</v>
      </c>
      <c r="C689" s="22" t="s">
        <v>27</v>
      </c>
      <c r="D689" s="22" t="s">
        <v>28</v>
      </c>
      <c r="E689" s="21">
        <v>96000</v>
      </c>
      <c r="F689" s="21">
        <v>69759.45</v>
      </c>
      <c r="H689" s="58">
        <f t="shared" si="32"/>
        <v>-26240.550000000003</v>
      </c>
      <c r="I689" s="60">
        <v>96000</v>
      </c>
      <c r="L689">
        <v>69759.45</v>
      </c>
    </row>
    <row r="690" spans="1:12" ht="16.5" x14ac:dyDescent="0.25">
      <c r="A690" s="19" t="str">
        <f t="shared" si="33"/>
        <v>KL00141GM500</v>
      </c>
      <c r="B690" s="22" t="s">
        <v>802</v>
      </c>
      <c r="C690" s="22" t="s">
        <v>30</v>
      </c>
      <c r="D690" s="22" t="s">
        <v>31</v>
      </c>
      <c r="E690" s="21">
        <v>147000</v>
      </c>
      <c r="F690" s="21">
        <v>105505.09999999999</v>
      </c>
      <c r="H690" s="58">
        <f t="shared" si="32"/>
        <v>-41494.900000000009</v>
      </c>
      <c r="I690" s="60">
        <v>147000</v>
      </c>
      <c r="L690">
        <v>105505.09999999999</v>
      </c>
    </row>
    <row r="691" spans="1:12" ht="16.5" x14ac:dyDescent="0.25">
      <c r="A691" s="19" t="str">
        <f t="shared" si="33"/>
        <v>KL00141GTLX250G</v>
      </c>
      <c r="B691" s="22" t="s">
        <v>802</v>
      </c>
      <c r="C691" s="22" t="s">
        <v>32</v>
      </c>
      <c r="D691" s="22" t="s">
        <v>33</v>
      </c>
      <c r="E691" s="21">
        <v>66000</v>
      </c>
      <c r="F691" s="21">
        <v>47673.85</v>
      </c>
      <c r="H691" s="58">
        <f t="shared" si="32"/>
        <v>-18326.150000000001</v>
      </c>
      <c r="I691" s="60">
        <v>66000</v>
      </c>
      <c r="L691">
        <v>47673.85</v>
      </c>
    </row>
    <row r="692" spans="1:12" ht="16.5" x14ac:dyDescent="0.25">
      <c r="A692" s="19" t="str">
        <f t="shared" si="33"/>
        <v>KL00141MNH250</v>
      </c>
      <c r="B692" s="22" t="s">
        <v>802</v>
      </c>
      <c r="C692" s="22" t="s">
        <v>51</v>
      </c>
      <c r="D692" s="22" t="s">
        <v>52</v>
      </c>
      <c r="E692" s="21">
        <v>58333</v>
      </c>
      <c r="F692" s="21">
        <v>43700</v>
      </c>
      <c r="H692" s="58">
        <f t="shared" si="32"/>
        <v>-14633</v>
      </c>
      <c r="I692" s="60">
        <v>58333</v>
      </c>
      <c r="L692">
        <v>43700</v>
      </c>
    </row>
    <row r="693" spans="1:12" ht="16.5" x14ac:dyDescent="0.25">
      <c r="A693" s="19" t="str">
        <f t="shared" si="33"/>
        <v>KL00141TH200</v>
      </c>
      <c r="B693" s="22" t="s">
        <v>802</v>
      </c>
      <c r="C693" s="22" t="s">
        <v>35</v>
      </c>
      <c r="D693" s="22" t="s">
        <v>36</v>
      </c>
      <c r="E693" s="21">
        <v>73000</v>
      </c>
      <c r="F693" s="21">
        <v>52815.25</v>
      </c>
      <c r="H693" s="58">
        <f t="shared" si="32"/>
        <v>-20184.75</v>
      </c>
      <c r="I693" s="60">
        <v>73000</v>
      </c>
      <c r="L693">
        <v>52815.25</v>
      </c>
    </row>
    <row r="694" spans="1:12" ht="16.5" x14ac:dyDescent="0.25">
      <c r="A694" s="19" t="str">
        <f t="shared" ref="A694:A695" si="36">B694&amp;C694</f>
        <v>KL00141CGST150</v>
      </c>
      <c r="B694" s="22" t="s">
        <v>802</v>
      </c>
      <c r="C694" s="22" t="s">
        <v>568</v>
      </c>
      <c r="D694" s="22" t="s">
        <v>569</v>
      </c>
      <c r="E694" s="21">
        <v>22500</v>
      </c>
      <c r="F694" s="21">
        <v>21375</v>
      </c>
      <c r="H694" s="58"/>
      <c r="I694" s="60"/>
    </row>
    <row r="695" spans="1:12" ht="16.5" x14ac:dyDescent="0.25">
      <c r="A695" s="19" t="str">
        <f t="shared" si="36"/>
        <v>KL00141THST150</v>
      </c>
      <c r="B695" s="22" t="s">
        <v>802</v>
      </c>
      <c r="C695" s="22" t="s">
        <v>570</v>
      </c>
      <c r="D695" s="22" t="s">
        <v>571</v>
      </c>
      <c r="E695" s="21">
        <v>21667</v>
      </c>
      <c r="F695" s="21">
        <v>20583.649999999998</v>
      </c>
      <c r="H695" s="58"/>
      <c r="I695" s="60"/>
    </row>
    <row r="696" spans="1:12" ht="16.5" x14ac:dyDescent="0.25">
      <c r="A696" s="19" t="str">
        <f t="shared" si="33"/>
        <v>KL00142CGM300</v>
      </c>
      <c r="B696" s="23" t="s">
        <v>803</v>
      </c>
      <c r="C696" s="23" t="s">
        <v>27</v>
      </c>
      <c r="D696" s="23" t="s">
        <v>28</v>
      </c>
      <c r="E696" s="20">
        <v>96000</v>
      </c>
      <c r="F696" s="20">
        <v>69759.45</v>
      </c>
      <c r="H696" s="58">
        <f t="shared" si="32"/>
        <v>-26240.550000000003</v>
      </c>
      <c r="I696" s="60">
        <v>96000</v>
      </c>
      <c r="L696">
        <v>69759.45</v>
      </c>
    </row>
    <row r="697" spans="1:12" ht="16.5" x14ac:dyDescent="0.25">
      <c r="A697" s="19" t="str">
        <f t="shared" si="33"/>
        <v>KL00143CC300</v>
      </c>
      <c r="B697" s="23" t="s">
        <v>804</v>
      </c>
      <c r="C697" s="23" t="s">
        <v>39</v>
      </c>
      <c r="D697" s="23" t="s">
        <v>40</v>
      </c>
      <c r="E697" s="20">
        <v>90741</v>
      </c>
      <c r="F697" s="20">
        <v>70537.5</v>
      </c>
      <c r="H697" s="58">
        <f t="shared" si="32"/>
        <v>-20203.5</v>
      </c>
      <c r="I697" s="60">
        <v>90741</v>
      </c>
      <c r="L697">
        <v>70537.5</v>
      </c>
    </row>
    <row r="698" spans="1:12" ht="16.5" x14ac:dyDescent="0.25">
      <c r="A698" s="19" t="str">
        <f t="shared" si="33"/>
        <v>KL00143CGM300</v>
      </c>
      <c r="B698" s="23" t="s">
        <v>804</v>
      </c>
      <c r="C698" s="23" t="s">
        <v>27</v>
      </c>
      <c r="D698" s="23" t="s">
        <v>28</v>
      </c>
      <c r="E698" s="20">
        <v>96000</v>
      </c>
      <c r="F698" s="20">
        <v>69759.45</v>
      </c>
      <c r="H698" s="58">
        <f t="shared" si="32"/>
        <v>-26240.550000000003</v>
      </c>
      <c r="I698" s="60">
        <v>96000</v>
      </c>
      <c r="L698">
        <v>69759.45</v>
      </c>
    </row>
    <row r="699" spans="1:12" ht="16.5" x14ac:dyDescent="0.25">
      <c r="A699" s="19" t="str">
        <f t="shared" si="33"/>
        <v>KL00143CGM500</v>
      </c>
      <c r="B699" s="23" t="s">
        <v>804</v>
      </c>
      <c r="C699" s="23" t="s">
        <v>547</v>
      </c>
      <c r="D699" s="23" t="s">
        <v>548</v>
      </c>
      <c r="E699" s="20">
        <v>147000</v>
      </c>
      <c r="F699" s="20">
        <v>113112.7</v>
      </c>
      <c r="H699" s="58">
        <f t="shared" si="32"/>
        <v>-33887.300000000003</v>
      </c>
      <c r="I699" s="60">
        <v>147000</v>
      </c>
      <c r="L699">
        <v>113112.7</v>
      </c>
    </row>
    <row r="700" spans="1:12" ht="16.5" x14ac:dyDescent="0.25">
      <c r="A700" s="19" t="str">
        <f t="shared" si="33"/>
        <v>KL00143CN300</v>
      </c>
      <c r="B700" s="23" t="s">
        <v>804</v>
      </c>
      <c r="C700" s="23" t="s">
        <v>41</v>
      </c>
      <c r="D700" s="23" t="s">
        <v>42</v>
      </c>
      <c r="E700" s="20">
        <v>86111</v>
      </c>
      <c r="F700" s="20">
        <v>67402.5</v>
      </c>
      <c r="H700" s="58">
        <f t="shared" si="32"/>
        <v>-18708.5</v>
      </c>
      <c r="I700" s="60">
        <v>86111</v>
      </c>
      <c r="L700">
        <v>67402.5</v>
      </c>
    </row>
    <row r="701" spans="1:12" ht="16.5" x14ac:dyDescent="0.25">
      <c r="A701" s="19" t="str">
        <f t="shared" si="33"/>
        <v>KL00143GL250</v>
      </c>
      <c r="B701" s="22" t="s">
        <v>804</v>
      </c>
      <c r="C701" s="22" t="s">
        <v>47</v>
      </c>
      <c r="D701" s="22" t="s">
        <v>48</v>
      </c>
      <c r="E701" s="21">
        <v>59400</v>
      </c>
      <c r="F701" s="21">
        <v>47025</v>
      </c>
      <c r="H701" s="58">
        <f t="shared" si="32"/>
        <v>-12375</v>
      </c>
      <c r="I701" s="60">
        <v>59400</v>
      </c>
      <c r="L701">
        <v>47025</v>
      </c>
    </row>
    <row r="702" spans="1:12" ht="16.5" x14ac:dyDescent="0.25">
      <c r="A702" s="19" t="str">
        <f t="shared" si="33"/>
        <v>KL00143GM500</v>
      </c>
      <c r="B702" s="22" t="s">
        <v>804</v>
      </c>
      <c r="C702" s="22" t="s">
        <v>30</v>
      </c>
      <c r="D702" s="22" t="s">
        <v>31</v>
      </c>
      <c r="E702" s="21">
        <v>147000</v>
      </c>
      <c r="F702" s="21">
        <v>105505.09999999999</v>
      </c>
      <c r="H702" s="58">
        <f t="shared" si="32"/>
        <v>-41494.900000000009</v>
      </c>
      <c r="I702" s="60">
        <v>147000</v>
      </c>
      <c r="L702">
        <v>105505.09999999999</v>
      </c>
    </row>
    <row r="703" spans="1:12" ht="16.5" x14ac:dyDescent="0.25">
      <c r="A703" s="19" t="str">
        <f t="shared" si="33"/>
        <v>KL00143GSG250</v>
      </c>
      <c r="B703" s="22" t="s">
        <v>804</v>
      </c>
      <c r="C703" s="22" t="s">
        <v>49</v>
      </c>
      <c r="D703" s="22" t="s">
        <v>50</v>
      </c>
      <c r="E703" s="21">
        <v>66500</v>
      </c>
      <c r="F703" s="21">
        <v>47880</v>
      </c>
      <c r="H703" s="58">
        <f t="shared" si="32"/>
        <v>-18620</v>
      </c>
      <c r="I703" s="60">
        <v>66500</v>
      </c>
      <c r="L703">
        <v>47880</v>
      </c>
    </row>
    <row r="704" spans="1:12" ht="16.5" x14ac:dyDescent="0.25">
      <c r="A704" s="19" t="str">
        <f t="shared" si="33"/>
        <v>KL00143GTLX250G</v>
      </c>
      <c r="B704" s="22" t="s">
        <v>804</v>
      </c>
      <c r="C704" s="22" t="s">
        <v>32</v>
      </c>
      <c r="D704" s="22" t="s">
        <v>33</v>
      </c>
      <c r="E704" s="21">
        <v>66000</v>
      </c>
      <c r="F704" s="21">
        <v>47673.85</v>
      </c>
      <c r="H704" s="58">
        <f t="shared" si="32"/>
        <v>-18326.150000000001</v>
      </c>
      <c r="I704" s="60">
        <v>66000</v>
      </c>
      <c r="L704">
        <v>47673.85</v>
      </c>
    </row>
    <row r="705" spans="1:12" ht="16.5" x14ac:dyDescent="0.25">
      <c r="A705" s="19" t="str">
        <f t="shared" si="33"/>
        <v>KL00143MNH250</v>
      </c>
      <c r="B705" s="22" t="s">
        <v>804</v>
      </c>
      <c r="C705" s="22" t="s">
        <v>51</v>
      </c>
      <c r="D705" s="22" t="s">
        <v>52</v>
      </c>
      <c r="E705" s="21">
        <v>58333</v>
      </c>
      <c r="F705" s="21">
        <v>43700</v>
      </c>
      <c r="H705" s="58">
        <f t="shared" si="32"/>
        <v>-14633</v>
      </c>
      <c r="I705" s="60">
        <v>58333</v>
      </c>
      <c r="L705">
        <v>43700</v>
      </c>
    </row>
    <row r="706" spans="1:12" ht="16.5" x14ac:dyDescent="0.25">
      <c r="A706" s="19" t="str">
        <f t="shared" si="33"/>
        <v>KL00143TH200</v>
      </c>
      <c r="B706" s="22" t="s">
        <v>804</v>
      </c>
      <c r="C706" s="22" t="s">
        <v>35</v>
      </c>
      <c r="D706" s="22" t="s">
        <v>36</v>
      </c>
      <c r="E706" s="21">
        <v>73000</v>
      </c>
      <c r="F706" s="21">
        <v>52815.25</v>
      </c>
      <c r="H706" s="58">
        <f t="shared" si="32"/>
        <v>-20184.75</v>
      </c>
      <c r="I706" s="60">
        <v>73000</v>
      </c>
      <c r="L706">
        <v>52815.25</v>
      </c>
    </row>
    <row r="707" spans="1:12" ht="16.5" x14ac:dyDescent="0.25">
      <c r="A707" s="19" t="str">
        <f t="shared" si="33"/>
        <v>KL00146CC300</v>
      </c>
      <c r="B707" s="22" t="s">
        <v>805</v>
      </c>
      <c r="C707" s="22" t="s">
        <v>39</v>
      </c>
      <c r="D707" s="22" t="s">
        <v>40</v>
      </c>
      <c r="E707" s="21">
        <v>90741</v>
      </c>
      <c r="F707" s="21">
        <v>70537.5</v>
      </c>
      <c r="H707" s="58">
        <f t="shared" si="32"/>
        <v>-20203.5</v>
      </c>
      <c r="I707" s="60">
        <v>90741</v>
      </c>
      <c r="L707">
        <v>70537.5</v>
      </c>
    </row>
    <row r="708" spans="1:12" ht="16.5" x14ac:dyDescent="0.25">
      <c r="A708" s="19" t="str">
        <f t="shared" si="33"/>
        <v>KL00146CGM300</v>
      </c>
      <c r="B708" s="22" t="s">
        <v>805</v>
      </c>
      <c r="C708" s="22" t="s">
        <v>27</v>
      </c>
      <c r="D708" s="22" t="s">
        <v>28</v>
      </c>
      <c r="E708" s="21">
        <v>96000</v>
      </c>
      <c r="F708" s="21">
        <v>69759.45</v>
      </c>
      <c r="H708" s="58">
        <f t="shared" si="32"/>
        <v>-26240.550000000003</v>
      </c>
      <c r="I708" s="60">
        <v>96000</v>
      </c>
      <c r="L708">
        <v>69759.45</v>
      </c>
    </row>
    <row r="709" spans="1:12" ht="16.5" x14ac:dyDescent="0.25">
      <c r="A709" s="19" t="str">
        <f t="shared" si="33"/>
        <v>KL00146CGST150</v>
      </c>
      <c r="B709" s="22" t="s">
        <v>805</v>
      </c>
      <c r="C709" s="22" t="s">
        <v>568</v>
      </c>
      <c r="D709" s="22" t="s">
        <v>569</v>
      </c>
      <c r="E709" s="21">
        <v>22500</v>
      </c>
      <c r="F709" s="21">
        <v>21375</v>
      </c>
      <c r="H709" s="58">
        <f t="shared" si="32"/>
        <v>-1125</v>
      </c>
      <c r="I709" s="60">
        <v>22500</v>
      </c>
      <c r="L709">
        <v>21375</v>
      </c>
    </row>
    <row r="710" spans="1:12" ht="16.5" x14ac:dyDescent="0.25">
      <c r="A710" s="19" t="str">
        <f t="shared" si="33"/>
        <v>KL00146CN300</v>
      </c>
      <c r="B710" s="22" t="s">
        <v>805</v>
      </c>
      <c r="C710" s="22" t="s">
        <v>41</v>
      </c>
      <c r="D710" s="22" t="s">
        <v>42</v>
      </c>
      <c r="E710" s="21">
        <v>86111</v>
      </c>
      <c r="F710" s="21">
        <v>67402.5</v>
      </c>
      <c r="H710" s="58">
        <f t="shared" si="32"/>
        <v>-18708.5</v>
      </c>
      <c r="I710" s="60">
        <v>86111</v>
      </c>
      <c r="L710">
        <v>67402.5</v>
      </c>
    </row>
    <row r="711" spans="1:12" ht="16.5" x14ac:dyDescent="0.25">
      <c r="A711" s="19" t="str">
        <f t="shared" si="33"/>
        <v>KL00146GM500</v>
      </c>
      <c r="B711" s="22" t="s">
        <v>805</v>
      </c>
      <c r="C711" s="22" t="s">
        <v>30</v>
      </c>
      <c r="D711" s="22" t="s">
        <v>31</v>
      </c>
      <c r="E711" s="21">
        <v>147000</v>
      </c>
      <c r="F711" s="21">
        <v>105505.09999999999</v>
      </c>
      <c r="H711" s="58">
        <f t="shared" si="32"/>
        <v>-41494.900000000009</v>
      </c>
      <c r="I711" s="60">
        <v>147000</v>
      </c>
      <c r="L711">
        <v>105505.09999999999</v>
      </c>
    </row>
    <row r="712" spans="1:12" ht="16.5" x14ac:dyDescent="0.25">
      <c r="A712" s="19" t="str">
        <f t="shared" si="33"/>
        <v>KL00146GTLX250G</v>
      </c>
      <c r="B712" s="22" t="s">
        <v>805</v>
      </c>
      <c r="C712" s="22" t="s">
        <v>32</v>
      </c>
      <c r="D712" s="22" t="s">
        <v>33</v>
      </c>
      <c r="E712" s="21">
        <v>66000</v>
      </c>
      <c r="F712" s="21">
        <v>47673.85</v>
      </c>
      <c r="H712" s="58">
        <f t="shared" si="32"/>
        <v>-18326.150000000001</v>
      </c>
      <c r="I712" s="60">
        <v>66000</v>
      </c>
      <c r="L712">
        <v>47673.85</v>
      </c>
    </row>
    <row r="713" spans="1:12" ht="16.5" x14ac:dyDescent="0.25">
      <c r="A713" s="19" t="str">
        <f t="shared" si="33"/>
        <v>KL00146MNH250</v>
      </c>
      <c r="B713" s="22" t="s">
        <v>805</v>
      </c>
      <c r="C713" s="22" t="s">
        <v>51</v>
      </c>
      <c r="D713" s="22" t="s">
        <v>52</v>
      </c>
      <c r="E713" s="21">
        <v>58333</v>
      </c>
      <c r="F713" s="21">
        <v>43700</v>
      </c>
      <c r="H713" s="58">
        <f t="shared" si="32"/>
        <v>-14633</v>
      </c>
      <c r="I713" s="60">
        <v>58333</v>
      </c>
      <c r="L713">
        <v>43700</v>
      </c>
    </row>
    <row r="714" spans="1:12" ht="16.5" x14ac:dyDescent="0.25">
      <c r="A714" s="19" t="str">
        <f t="shared" si="33"/>
        <v>KL00146TH200</v>
      </c>
      <c r="B714" s="22" t="s">
        <v>805</v>
      </c>
      <c r="C714" s="22" t="s">
        <v>35</v>
      </c>
      <c r="D714" s="22" t="s">
        <v>36</v>
      </c>
      <c r="E714" s="21">
        <v>73000</v>
      </c>
      <c r="F714" s="21">
        <v>52815.25</v>
      </c>
      <c r="H714" s="58">
        <f t="shared" si="32"/>
        <v>-20184.75</v>
      </c>
      <c r="I714" s="60">
        <v>73000</v>
      </c>
      <c r="L714">
        <v>52815.25</v>
      </c>
    </row>
    <row r="715" spans="1:12" ht="16.5" x14ac:dyDescent="0.25">
      <c r="A715" s="19" t="str">
        <f t="shared" si="33"/>
        <v>KL00146THST150</v>
      </c>
      <c r="B715" s="22" t="s">
        <v>805</v>
      </c>
      <c r="C715" s="22" t="s">
        <v>570</v>
      </c>
      <c r="D715" s="22" t="s">
        <v>571</v>
      </c>
      <c r="E715" s="21">
        <v>21667</v>
      </c>
      <c r="F715" s="21">
        <v>20583.649999999998</v>
      </c>
      <c r="H715" s="58">
        <f t="shared" si="32"/>
        <v>-1083.3500000000022</v>
      </c>
      <c r="I715" s="60">
        <v>21667</v>
      </c>
      <c r="L715">
        <v>20583.649999999998</v>
      </c>
    </row>
    <row r="716" spans="1:12" ht="16.5" x14ac:dyDescent="0.25">
      <c r="A716" s="19" t="str">
        <f t="shared" si="33"/>
        <v>KL00147CC300</v>
      </c>
      <c r="B716" s="23" t="s">
        <v>806</v>
      </c>
      <c r="C716" s="23" t="s">
        <v>39</v>
      </c>
      <c r="D716" s="23" t="s">
        <v>40</v>
      </c>
      <c r="E716" s="20">
        <v>90741</v>
      </c>
      <c r="F716" s="20">
        <v>70537.5</v>
      </c>
      <c r="H716" s="58">
        <f t="shared" si="32"/>
        <v>-20203.5</v>
      </c>
      <c r="I716" s="60">
        <v>90741</v>
      </c>
      <c r="L716">
        <v>70537.5</v>
      </c>
    </row>
    <row r="717" spans="1:12" ht="16.5" x14ac:dyDescent="0.25">
      <c r="A717" s="19" t="str">
        <f t="shared" si="33"/>
        <v>KL00147CGM300</v>
      </c>
      <c r="B717" s="23" t="s">
        <v>806</v>
      </c>
      <c r="C717" s="23" t="s">
        <v>27</v>
      </c>
      <c r="D717" s="23" t="s">
        <v>28</v>
      </c>
      <c r="E717" s="20">
        <v>96000</v>
      </c>
      <c r="F717" s="20">
        <v>69759.45</v>
      </c>
      <c r="H717" s="58">
        <f t="shared" si="32"/>
        <v>-26240.550000000003</v>
      </c>
      <c r="I717" s="60">
        <v>96000</v>
      </c>
      <c r="L717">
        <v>69759.45</v>
      </c>
    </row>
    <row r="718" spans="1:12" ht="16.5" x14ac:dyDescent="0.25">
      <c r="A718" s="19" t="str">
        <f t="shared" si="33"/>
        <v>KL00147CN300</v>
      </c>
      <c r="B718" s="23" t="s">
        <v>806</v>
      </c>
      <c r="C718" s="23" t="s">
        <v>41</v>
      </c>
      <c r="D718" s="23" t="s">
        <v>42</v>
      </c>
      <c r="E718" s="20">
        <v>86111</v>
      </c>
      <c r="F718" s="20">
        <v>67402.5</v>
      </c>
      <c r="H718" s="58">
        <f t="shared" si="32"/>
        <v>-18708.5</v>
      </c>
      <c r="I718" s="60">
        <v>86111</v>
      </c>
      <c r="L718">
        <v>67402.5</v>
      </c>
    </row>
    <row r="719" spans="1:12" ht="16.5" x14ac:dyDescent="0.25">
      <c r="A719" s="19" t="str">
        <f t="shared" si="33"/>
        <v>KL00147GM500</v>
      </c>
      <c r="B719" s="23" t="s">
        <v>806</v>
      </c>
      <c r="C719" s="23" t="s">
        <v>30</v>
      </c>
      <c r="D719" s="23" t="s">
        <v>31</v>
      </c>
      <c r="E719" s="20">
        <v>147000</v>
      </c>
      <c r="F719" s="20">
        <v>105505.09999999999</v>
      </c>
      <c r="H719" s="58">
        <f t="shared" si="32"/>
        <v>-41494.900000000009</v>
      </c>
      <c r="I719" s="60">
        <v>147000</v>
      </c>
      <c r="L719">
        <v>105505.09999999999</v>
      </c>
    </row>
    <row r="720" spans="1:12" ht="16.5" x14ac:dyDescent="0.25">
      <c r="A720" s="19" t="str">
        <f t="shared" si="33"/>
        <v>KL00147GTLX250G</v>
      </c>
      <c r="B720" s="23" t="s">
        <v>806</v>
      </c>
      <c r="C720" s="23" t="s">
        <v>32</v>
      </c>
      <c r="D720" s="23" t="s">
        <v>33</v>
      </c>
      <c r="E720" s="20">
        <v>66000</v>
      </c>
      <c r="F720" s="20">
        <v>47673.85</v>
      </c>
      <c r="H720" s="58">
        <f t="shared" ref="H720:H783" si="37">F720-E720</f>
        <v>-18326.150000000001</v>
      </c>
      <c r="I720" s="60">
        <v>66000</v>
      </c>
      <c r="L720">
        <v>47673.85</v>
      </c>
    </row>
    <row r="721" spans="1:12" ht="16.5" x14ac:dyDescent="0.25">
      <c r="A721" s="19" t="str">
        <f t="shared" si="33"/>
        <v>KL00147MNH250</v>
      </c>
      <c r="B721" s="23" t="s">
        <v>806</v>
      </c>
      <c r="C721" s="23" t="s">
        <v>51</v>
      </c>
      <c r="D721" s="23" t="s">
        <v>52</v>
      </c>
      <c r="E721" s="20">
        <v>58333</v>
      </c>
      <c r="F721" s="20">
        <v>43700</v>
      </c>
      <c r="H721" s="58">
        <f t="shared" si="37"/>
        <v>-14633</v>
      </c>
      <c r="I721" s="60">
        <v>58333</v>
      </c>
      <c r="L721">
        <v>43700</v>
      </c>
    </row>
    <row r="722" spans="1:12" ht="16.5" x14ac:dyDescent="0.25">
      <c r="A722" s="19" t="str">
        <f t="shared" si="33"/>
        <v>KL00147TH200</v>
      </c>
      <c r="B722" s="23" t="s">
        <v>806</v>
      </c>
      <c r="C722" s="23" t="s">
        <v>35</v>
      </c>
      <c r="D722" s="23" t="s">
        <v>36</v>
      </c>
      <c r="E722" s="20">
        <v>73000</v>
      </c>
      <c r="F722" s="20">
        <v>52815.25</v>
      </c>
      <c r="H722" s="58">
        <f t="shared" si="37"/>
        <v>-20184.75</v>
      </c>
      <c r="I722" s="60">
        <v>73000</v>
      </c>
      <c r="L722">
        <v>52815.25</v>
      </c>
    </row>
    <row r="723" spans="1:12" ht="16.5" x14ac:dyDescent="0.25">
      <c r="A723" s="19" t="str">
        <f t="shared" si="33"/>
        <v>KL00151CC300</v>
      </c>
      <c r="B723" s="23" t="s">
        <v>807</v>
      </c>
      <c r="C723" s="23" t="s">
        <v>39</v>
      </c>
      <c r="D723" s="23" t="s">
        <v>40</v>
      </c>
      <c r="E723" s="20">
        <v>90741</v>
      </c>
      <c r="F723" s="20">
        <v>70537.5</v>
      </c>
      <c r="H723" s="58">
        <f t="shared" si="37"/>
        <v>-20203.5</v>
      </c>
      <c r="I723" s="60">
        <v>90741</v>
      </c>
      <c r="L723">
        <v>70537.5</v>
      </c>
    </row>
    <row r="724" spans="1:12" ht="16.5" x14ac:dyDescent="0.25">
      <c r="A724" s="19" t="str">
        <f t="shared" si="33"/>
        <v>KL00151CGM300</v>
      </c>
      <c r="B724" s="23" t="s">
        <v>807</v>
      </c>
      <c r="C724" s="23" t="s">
        <v>27</v>
      </c>
      <c r="D724" s="23" t="s">
        <v>28</v>
      </c>
      <c r="E724" s="20">
        <v>96000</v>
      </c>
      <c r="F724" s="20">
        <v>69759.45</v>
      </c>
      <c r="H724" s="58">
        <f t="shared" si="37"/>
        <v>-26240.550000000003</v>
      </c>
      <c r="I724" s="60">
        <v>96000</v>
      </c>
      <c r="L724">
        <v>69759.45</v>
      </c>
    </row>
    <row r="725" spans="1:12" ht="16.5" x14ac:dyDescent="0.25">
      <c r="A725" s="19" t="str">
        <f t="shared" si="33"/>
        <v>KL00151CGST150</v>
      </c>
      <c r="B725" s="23" t="s">
        <v>807</v>
      </c>
      <c r="C725" s="23" t="s">
        <v>568</v>
      </c>
      <c r="D725" s="23" t="s">
        <v>569</v>
      </c>
      <c r="E725" s="20">
        <v>22500</v>
      </c>
      <c r="F725" s="20">
        <v>21375</v>
      </c>
      <c r="H725" s="58">
        <f t="shared" si="37"/>
        <v>-1125</v>
      </c>
      <c r="I725" s="60">
        <v>22500</v>
      </c>
      <c r="L725">
        <v>21375</v>
      </c>
    </row>
    <row r="726" spans="1:12" ht="16.5" x14ac:dyDescent="0.25">
      <c r="A726" s="19" t="str">
        <f t="shared" si="33"/>
        <v>KL00151GM500</v>
      </c>
      <c r="B726" s="23" t="s">
        <v>807</v>
      </c>
      <c r="C726" s="23" t="s">
        <v>30</v>
      </c>
      <c r="D726" s="23" t="s">
        <v>31</v>
      </c>
      <c r="E726" s="20">
        <v>147000</v>
      </c>
      <c r="F726" s="20">
        <v>105505.09999999999</v>
      </c>
      <c r="H726" s="58">
        <f t="shared" si="37"/>
        <v>-41494.900000000009</v>
      </c>
      <c r="I726" s="60">
        <v>147000</v>
      </c>
      <c r="L726">
        <v>105505.09999999999</v>
      </c>
    </row>
    <row r="727" spans="1:12" ht="16.5" x14ac:dyDescent="0.25">
      <c r="A727" s="19" t="str">
        <f t="shared" si="33"/>
        <v>KL00151GTLX250G</v>
      </c>
      <c r="B727" s="23" t="s">
        <v>807</v>
      </c>
      <c r="C727" s="23" t="s">
        <v>32</v>
      </c>
      <c r="D727" s="23" t="s">
        <v>33</v>
      </c>
      <c r="E727" s="20">
        <v>66000</v>
      </c>
      <c r="F727" s="20">
        <v>47673.85</v>
      </c>
      <c r="H727" s="58">
        <f t="shared" si="37"/>
        <v>-18326.150000000001</v>
      </c>
      <c r="I727" s="60">
        <v>66000</v>
      </c>
      <c r="L727">
        <v>47673.85</v>
      </c>
    </row>
    <row r="728" spans="1:12" ht="16.5" x14ac:dyDescent="0.25">
      <c r="A728" s="19" t="str">
        <f t="shared" si="33"/>
        <v>KL00151MNH250</v>
      </c>
      <c r="B728" s="22" t="s">
        <v>807</v>
      </c>
      <c r="C728" s="22" t="s">
        <v>51</v>
      </c>
      <c r="D728" s="22" t="s">
        <v>52</v>
      </c>
      <c r="E728" s="21">
        <v>58333</v>
      </c>
      <c r="F728" s="21">
        <v>43700</v>
      </c>
      <c r="H728" s="58">
        <f t="shared" si="37"/>
        <v>-14633</v>
      </c>
      <c r="I728" s="60">
        <v>58333</v>
      </c>
      <c r="L728">
        <v>43700</v>
      </c>
    </row>
    <row r="729" spans="1:12" ht="16.5" x14ac:dyDescent="0.25">
      <c r="A729" s="19" t="str">
        <f t="shared" si="33"/>
        <v>KL00151TH200</v>
      </c>
      <c r="B729" s="22" t="s">
        <v>807</v>
      </c>
      <c r="C729" s="22" t="s">
        <v>35</v>
      </c>
      <c r="D729" s="22" t="s">
        <v>36</v>
      </c>
      <c r="E729" s="21">
        <v>73000</v>
      </c>
      <c r="F729" s="21">
        <v>52815.25</v>
      </c>
      <c r="H729" s="58">
        <f t="shared" si="37"/>
        <v>-20184.75</v>
      </c>
      <c r="I729" s="60">
        <v>73000</v>
      </c>
      <c r="L729">
        <v>52815.25</v>
      </c>
    </row>
    <row r="730" spans="1:12" ht="16.5" x14ac:dyDescent="0.25">
      <c r="A730" s="19" t="str">
        <f t="shared" si="33"/>
        <v>KL00151THST150</v>
      </c>
      <c r="B730" s="22" t="s">
        <v>807</v>
      </c>
      <c r="C730" s="22" t="s">
        <v>570</v>
      </c>
      <c r="D730" s="22" t="s">
        <v>571</v>
      </c>
      <c r="E730" s="21">
        <v>21667</v>
      </c>
      <c r="F730" s="21">
        <v>20583.649999999998</v>
      </c>
      <c r="H730" s="58">
        <f t="shared" si="37"/>
        <v>-1083.3500000000022</v>
      </c>
      <c r="I730" s="60">
        <v>21667</v>
      </c>
      <c r="L730">
        <v>20583.649999999998</v>
      </c>
    </row>
    <row r="731" spans="1:12" ht="16.5" x14ac:dyDescent="0.25">
      <c r="A731" s="19" t="str">
        <f t="shared" si="33"/>
        <v>KL00152CGM300</v>
      </c>
      <c r="B731" s="22" t="s">
        <v>808</v>
      </c>
      <c r="C731" s="22" t="s">
        <v>27</v>
      </c>
      <c r="D731" s="22" t="s">
        <v>28</v>
      </c>
      <c r="E731" s="21">
        <v>96000</v>
      </c>
      <c r="F731" s="21">
        <v>68290.83</v>
      </c>
      <c r="H731" s="58">
        <f t="shared" si="37"/>
        <v>-27709.17</v>
      </c>
      <c r="I731" s="60">
        <v>96000</v>
      </c>
      <c r="L731">
        <v>68290.83</v>
      </c>
    </row>
    <row r="732" spans="1:12" ht="16.5" x14ac:dyDescent="0.25">
      <c r="A732" s="19" t="str">
        <f t="shared" si="33"/>
        <v>KL00152CGM500</v>
      </c>
      <c r="B732" s="22" t="s">
        <v>808</v>
      </c>
      <c r="C732" s="22" t="s">
        <v>547</v>
      </c>
      <c r="D732" s="22" t="s">
        <v>548</v>
      </c>
      <c r="E732" s="21">
        <v>147000</v>
      </c>
      <c r="F732" s="21">
        <v>110731.38</v>
      </c>
      <c r="H732" s="58">
        <f t="shared" si="37"/>
        <v>-36268.619999999995</v>
      </c>
      <c r="I732" s="60">
        <v>147000</v>
      </c>
      <c r="L732">
        <v>110731.38</v>
      </c>
    </row>
    <row r="733" spans="1:12" ht="16.5" x14ac:dyDescent="0.25">
      <c r="A733" s="19" t="str">
        <f t="shared" si="33"/>
        <v>KL00152CGST250</v>
      </c>
      <c r="B733" s="22" t="s">
        <v>808</v>
      </c>
      <c r="C733" s="22" t="s">
        <v>603</v>
      </c>
      <c r="D733" s="22" t="s">
        <v>604</v>
      </c>
      <c r="E733" s="21">
        <v>37500</v>
      </c>
      <c r="F733" s="21">
        <v>34875</v>
      </c>
      <c r="H733" s="58">
        <f t="shared" si="37"/>
        <v>-2625</v>
      </c>
      <c r="I733" s="60">
        <v>37500</v>
      </c>
      <c r="L733">
        <v>34875</v>
      </c>
    </row>
    <row r="734" spans="1:12" ht="16.5" x14ac:dyDescent="0.25">
      <c r="A734" s="19" t="str">
        <f t="shared" si="33"/>
        <v>KL00152CN300</v>
      </c>
      <c r="B734" s="22" t="s">
        <v>808</v>
      </c>
      <c r="C734" s="22" t="s">
        <v>41</v>
      </c>
      <c r="D734" s="22" t="s">
        <v>42</v>
      </c>
      <c r="E734" s="21">
        <v>86111</v>
      </c>
      <c r="F734" s="21">
        <v>65983.5</v>
      </c>
      <c r="H734" s="58">
        <f t="shared" si="37"/>
        <v>-20127.5</v>
      </c>
      <c r="I734" s="60">
        <v>86111</v>
      </c>
      <c r="L734">
        <v>65983.5</v>
      </c>
    </row>
    <row r="735" spans="1:12" ht="16.5" x14ac:dyDescent="0.25">
      <c r="A735" s="19" t="str">
        <f t="shared" si="33"/>
        <v>KL00152GM500</v>
      </c>
      <c r="B735" s="22" t="s">
        <v>808</v>
      </c>
      <c r="C735" s="22" t="s">
        <v>30</v>
      </c>
      <c r="D735" s="22" t="s">
        <v>31</v>
      </c>
      <c r="E735" s="21">
        <v>147000</v>
      </c>
      <c r="F735" s="21">
        <v>103283.94</v>
      </c>
      <c r="H735" s="58">
        <f t="shared" si="37"/>
        <v>-43716.06</v>
      </c>
      <c r="I735" s="60">
        <v>147000</v>
      </c>
      <c r="L735">
        <v>103283.94</v>
      </c>
    </row>
    <row r="736" spans="1:12" ht="16.5" x14ac:dyDescent="0.25">
      <c r="A736" s="19" t="str">
        <f t="shared" si="33"/>
        <v>KL00152GTLX250G</v>
      </c>
      <c r="B736" s="22" t="s">
        <v>808</v>
      </c>
      <c r="C736" s="22" t="s">
        <v>32</v>
      </c>
      <c r="D736" s="22" t="s">
        <v>33</v>
      </c>
      <c r="E736" s="21">
        <v>66000</v>
      </c>
      <c r="F736" s="21">
        <v>46670.19</v>
      </c>
      <c r="H736" s="58">
        <f t="shared" si="37"/>
        <v>-19329.809999999998</v>
      </c>
      <c r="I736" s="60">
        <v>66000</v>
      </c>
      <c r="L736">
        <v>46670.19</v>
      </c>
    </row>
    <row r="737" spans="1:12" ht="16.5" x14ac:dyDescent="0.25">
      <c r="A737" s="19" t="str">
        <f t="shared" si="33"/>
        <v>KL00152TH200</v>
      </c>
      <c r="B737" s="22" t="s">
        <v>808</v>
      </c>
      <c r="C737" s="22" t="s">
        <v>35</v>
      </c>
      <c r="D737" s="22" t="s">
        <v>36</v>
      </c>
      <c r="E737" s="21">
        <v>73000</v>
      </c>
      <c r="F737" s="21">
        <v>51703.350000000006</v>
      </c>
      <c r="H737" s="58">
        <f t="shared" si="37"/>
        <v>-21296.649999999994</v>
      </c>
      <c r="I737" s="60">
        <v>73000</v>
      </c>
      <c r="L737">
        <v>51703.350000000006</v>
      </c>
    </row>
    <row r="738" spans="1:12" ht="16.5" x14ac:dyDescent="0.25">
      <c r="A738" s="19" t="str">
        <f t="shared" si="33"/>
        <v>KL00152THST250</v>
      </c>
      <c r="B738" s="22" t="s">
        <v>808</v>
      </c>
      <c r="C738" s="22" t="s">
        <v>605</v>
      </c>
      <c r="D738" s="22" t="s">
        <v>606</v>
      </c>
      <c r="E738" s="21">
        <v>36111</v>
      </c>
      <c r="F738" s="21">
        <v>33583.230000000003</v>
      </c>
      <c r="H738" s="58">
        <f t="shared" si="37"/>
        <v>-2527.7699999999968</v>
      </c>
      <c r="I738" s="60">
        <v>36111</v>
      </c>
      <c r="L738">
        <v>33583.230000000003</v>
      </c>
    </row>
    <row r="739" spans="1:12" ht="16.5" x14ac:dyDescent="0.25">
      <c r="A739" s="19" t="str">
        <f t="shared" si="33"/>
        <v>KL00154CC300</v>
      </c>
      <c r="B739" s="22" t="s">
        <v>809</v>
      </c>
      <c r="C739" s="22" t="s">
        <v>39</v>
      </c>
      <c r="D739" s="22" t="s">
        <v>40</v>
      </c>
      <c r="E739" s="21">
        <v>90741</v>
      </c>
      <c r="F739" s="21">
        <v>70537.5</v>
      </c>
      <c r="H739" s="58">
        <f t="shared" si="37"/>
        <v>-20203.5</v>
      </c>
      <c r="I739" s="60">
        <v>90741</v>
      </c>
      <c r="L739">
        <v>70537.5</v>
      </c>
    </row>
    <row r="740" spans="1:12" ht="16.5" x14ac:dyDescent="0.25">
      <c r="A740" s="19" t="str">
        <f t="shared" si="33"/>
        <v>KL00154CGM300</v>
      </c>
      <c r="B740" s="23" t="s">
        <v>809</v>
      </c>
      <c r="C740" s="23" t="s">
        <v>27</v>
      </c>
      <c r="D740" s="23" t="s">
        <v>28</v>
      </c>
      <c r="E740" s="20">
        <v>96000</v>
      </c>
      <c r="F740" s="20">
        <v>69759.45</v>
      </c>
      <c r="H740" s="58">
        <f t="shared" si="37"/>
        <v>-26240.550000000003</v>
      </c>
      <c r="I740" s="60">
        <v>96000</v>
      </c>
      <c r="L740">
        <v>69759.45</v>
      </c>
    </row>
    <row r="741" spans="1:12" ht="16.5" x14ac:dyDescent="0.25">
      <c r="A741" s="19" t="str">
        <f t="shared" si="33"/>
        <v>KL00154GM500</v>
      </c>
      <c r="B741" s="23" t="s">
        <v>809</v>
      </c>
      <c r="C741" s="23" t="s">
        <v>30</v>
      </c>
      <c r="D741" s="23" t="s">
        <v>31</v>
      </c>
      <c r="E741" s="20">
        <v>147000</v>
      </c>
      <c r="F741" s="20">
        <v>105505.09999999999</v>
      </c>
      <c r="H741" s="58">
        <f t="shared" si="37"/>
        <v>-41494.900000000009</v>
      </c>
      <c r="I741" s="60">
        <v>147000</v>
      </c>
      <c r="L741">
        <v>105505.09999999999</v>
      </c>
    </row>
    <row r="742" spans="1:12" ht="16.5" x14ac:dyDescent="0.25">
      <c r="A742" s="19" t="str">
        <f t="shared" si="33"/>
        <v>KL00154GTLX250G</v>
      </c>
      <c r="B742" s="23" t="s">
        <v>809</v>
      </c>
      <c r="C742" s="23" t="s">
        <v>32</v>
      </c>
      <c r="D742" s="23" t="s">
        <v>33</v>
      </c>
      <c r="E742" s="20">
        <v>66000</v>
      </c>
      <c r="F742" s="20">
        <v>47673.85</v>
      </c>
      <c r="H742" s="58">
        <f t="shared" si="37"/>
        <v>-18326.150000000001</v>
      </c>
      <c r="I742" s="60">
        <v>66000</v>
      </c>
      <c r="L742">
        <v>47673.85</v>
      </c>
    </row>
    <row r="743" spans="1:12" ht="16.5" x14ac:dyDescent="0.25">
      <c r="A743" s="19" t="str">
        <f t="shared" si="33"/>
        <v>KL00154MNH250</v>
      </c>
      <c r="B743" s="23" t="s">
        <v>809</v>
      </c>
      <c r="C743" s="23" t="s">
        <v>51</v>
      </c>
      <c r="D743" s="23" t="s">
        <v>52</v>
      </c>
      <c r="E743" s="20">
        <v>58333</v>
      </c>
      <c r="F743" s="20">
        <v>43700</v>
      </c>
      <c r="H743" s="58">
        <f t="shared" si="37"/>
        <v>-14633</v>
      </c>
      <c r="I743" s="60">
        <v>58333</v>
      </c>
      <c r="L743">
        <v>43700</v>
      </c>
    </row>
    <row r="744" spans="1:12" ht="16.5" x14ac:dyDescent="0.25">
      <c r="A744" s="19" t="str">
        <f t="shared" ref="A744:A807" si="38">B744&amp;C744</f>
        <v>KL00154TH200</v>
      </c>
      <c r="B744" s="23" t="s">
        <v>809</v>
      </c>
      <c r="C744" s="23" t="s">
        <v>35</v>
      </c>
      <c r="D744" s="23" t="s">
        <v>36</v>
      </c>
      <c r="E744" s="20">
        <v>73000</v>
      </c>
      <c r="F744" s="20">
        <v>52815.25</v>
      </c>
      <c r="H744" s="58">
        <f t="shared" si="37"/>
        <v>-20184.75</v>
      </c>
      <c r="I744" s="60">
        <v>73000</v>
      </c>
      <c r="L744">
        <v>52815.25</v>
      </c>
    </row>
    <row r="745" spans="1:12" ht="16.5" x14ac:dyDescent="0.25">
      <c r="A745" s="19" t="str">
        <f t="shared" si="38"/>
        <v>KL00155CGM100</v>
      </c>
      <c r="B745" s="23" t="s">
        <v>810</v>
      </c>
      <c r="C745" s="23" t="s">
        <v>556</v>
      </c>
      <c r="D745" s="23" t="s">
        <v>557</v>
      </c>
      <c r="E745" s="20">
        <v>36111</v>
      </c>
      <c r="F745" s="20">
        <v>23321.55</v>
      </c>
      <c r="H745" s="58">
        <f t="shared" si="37"/>
        <v>-12789.45</v>
      </c>
      <c r="I745" s="60">
        <v>36111</v>
      </c>
      <c r="L745">
        <v>23321.55</v>
      </c>
    </row>
    <row r="746" spans="1:12" ht="16.5" x14ac:dyDescent="0.25">
      <c r="A746" s="19" t="str">
        <f t="shared" si="38"/>
        <v>KL00155CGM300</v>
      </c>
      <c r="B746" s="23" t="s">
        <v>810</v>
      </c>
      <c r="C746" s="23" t="s">
        <v>27</v>
      </c>
      <c r="D746" s="23" t="s">
        <v>28</v>
      </c>
      <c r="E746" s="20">
        <v>96000</v>
      </c>
      <c r="F746" s="20">
        <v>69759.45</v>
      </c>
      <c r="H746" s="58">
        <f t="shared" si="37"/>
        <v>-26240.550000000003</v>
      </c>
      <c r="I746" s="60">
        <v>96000</v>
      </c>
      <c r="L746">
        <v>69759.45</v>
      </c>
    </row>
    <row r="747" spans="1:12" ht="16.5" x14ac:dyDescent="0.25">
      <c r="A747" s="19" t="str">
        <f t="shared" si="38"/>
        <v>KL00155GM500</v>
      </c>
      <c r="B747" s="23" t="s">
        <v>810</v>
      </c>
      <c r="C747" s="23" t="s">
        <v>30</v>
      </c>
      <c r="D747" s="23" t="s">
        <v>31</v>
      </c>
      <c r="E747" s="20">
        <v>147000</v>
      </c>
      <c r="F747" s="20">
        <v>105505.09999999999</v>
      </c>
      <c r="H747" s="58">
        <f t="shared" si="37"/>
        <v>-41494.900000000009</v>
      </c>
      <c r="I747" s="60">
        <v>147000</v>
      </c>
      <c r="L747">
        <v>105505.09999999999</v>
      </c>
    </row>
    <row r="748" spans="1:12" ht="16.5" x14ac:dyDescent="0.25">
      <c r="A748" s="19" t="str">
        <f t="shared" si="38"/>
        <v>KL00155GXD500</v>
      </c>
      <c r="B748" s="23" t="s">
        <v>810</v>
      </c>
      <c r="C748" s="23" t="s">
        <v>55</v>
      </c>
      <c r="D748" s="23" t="s">
        <v>56</v>
      </c>
      <c r="E748" s="20">
        <v>147000</v>
      </c>
      <c r="F748" s="20">
        <v>106025.7</v>
      </c>
      <c r="H748" s="58">
        <f t="shared" si="37"/>
        <v>-40974.300000000003</v>
      </c>
      <c r="I748" s="60">
        <v>147000</v>
      </c>
      <c r="L748">
        <v>106025.7</v>
      </c>
    </row>
    <row r="749" spans="1:12" ht="16.5" x14ac:dyDescent="0.25">
      <c r="A749" s="19" t="str">
        <f t="shared" si="38"/>
        <v>KL00155MNH250</v>
      </c>
      <c r="B749" s="23" t="s">
        <v>810</v>
      </c>
      <c r="C749" s="23" t="s">
        <v>51</v>
      </c>
      <c r="D749" s="23" t="s">
        <v>52</v>
      </c>
      <c r="E749" s="20">
        <v>58333</v>
      </c>
      <c r="F749" s="20">
        <v>43700</v>
      </c>
      <c r="H749" s="58">
        <f t="shared" si="37"/>
        <v>-14633</v>
      </c>
      <c r="I749" s="60">
        <v>58333</v>
      </c>
      <c r="L749">
        <v>43700</v>
      </c>
    </row>
    <row r="750" spans="1:12" ht="16.5" x14ac:dyDescent="0.25">
      <c r="A750" s="19" t="str">
        <f t="shared" si="38"/>
        <v>KL00159CC300</v>
      </c>
      <c r="B750" s="23" t="s">
        <v>811</v>
      </c>
      <c r="C750" s="23" t="s">
        <v>39</v>
      </c>
      <c r="D750" s="23" t="s">
        <v>40</v>
      </c>
      <c r="E750" s="20">
        <v>90741</v>
      </c>
      <c r="F750" s="20">
        <v>74250</v>
      </c>
      <c r="H750" s="58">
        <f t="shared" si="37"/>
        <v>-16491</v>
      </c>
      <c r="I750" s="60">
        <v>90741</v>
      </c>
      <c r="L750">
        <v>74250</v>
      </c>
    </row>
    <row r="751" spans="1:12" ht="16.5" x14ac:dyDescent="0.25">
      <c r="A751" s="19" t="str">
        <f t="shared" si="38"/>
        <v>KL00159CGM300</v>
      </c>
      <c r="B751" s="23" t="s">
        <v>811</v>
      </c>
      <c r="C751" s="23" t="s">
        <v>27</v>
      </c>
      <c r="D751" s="23" t="s">
        <v>28</v>
      </c>
      <c r="E751" s="20">
        <v>96000</v>
      </c>
      <c r="F751" s="20">
        <v>73431</v>
      </c>
      <c r="H751" s="58">
        <f t="shared" si="37"/>
        <v>-22569</v>
      </c>
      <c r="I751" s="60">
        <v>96000</v>
      </c>
      <c r="L751">
        <v>73431</v>
      </c>
    </row>
    <row r="752" spans="1:12" ht="16.5" x14ac:dyDescent="0.25">
      <c r="A752" s="19" t="str">
        <f t="shared" si="38"/>
        <v>KL00159GHK300</v>
      </c>
      <c r="B752" s="23" t="s">
        <v>811</v>
      </c>
      <c r="C752" s="23" t="s">
        <v>558</v>
      </c>
      <c r="D752" s="23" t="s">
        <v>559</v>
      </c>
      <c r="E752" s="20">
        <v>70000</v>
      </c>
      <c r="F752" s="20">
        <v>70000</v>
      </c>
      <c r="H752" s="58">
        <f t="shared" si="37"/>
        <v>0</v>
      </c>
      <c r="I752" s="60">
        <v>70000</v>
      </c>
      <c r="L752">
        <v>70000</v>
      </c>
    </row>
    <row r="753" spans="1:12" ht="16.5" x14ac:dyDescent="0.25">
      <c r="A753" s="19" t="str">
        <f t="shared" si="38"/>
        <v>KL00159GM500</v>
      </c>
      <c r="B753" s="23" t="s">
        <v>811</v>
      </c>
      <c r="C753" s="23" t="s">
        <v>30</v>
      </c>
      <c r="D753" s="23" t="s">
        <v>31</v>
      </c>
      <c r="E753" s="20">
        <v>147000</v>
      </c>
      <c r="F753" s="20">
        <v>111058</v>
      </c>
      <c r="H753" s="58">
        <f t="shared" si="37"/>
        <v>-35942</v>
      </c>
      <c r="I753" s="60">
        <v>147000</v>
      </c>
      <c r="L753">
        <v>111058</v>
      </c>
    </row>
    <row r="754" spans="1:12" ht="16.5" x14ac:dyDescent="0.25">
      <c r="A754" s="19" t="str">
        <f t="shared" si="38"/>
        <v>KL00159GTLX250G</v>
      </c>
      <c r="B754" s="23" t="s">
        <v>811</v>
      </c>
      <c r="C754" s="23" t="s">
        <v>32</v>
      </c>
      <c r="D754" s="23" t="s">
        <v>33</v>
      </c>
      <c r="E754" s="20">
        <v>66000</v>
      </c>
      <c r="F754" s="20">
        <v>50183</v>
      </c>
      <c r="H754" s="58">
        <f t="shared" si="37"/>
        <v>-15817</v>
      </c>
      <c r="I754" s="60">
        <v>66000</v>
      </c>
      <c r="L754">
        <v>50183</v>
      </c>
    </row>
    <row r="755" spans="1:12" ht="16.5" x14ac:dyDescent="0.25">
      <c r="A755" s="19" t="str">
        <f t="shared" si="38"/>
        <v>KL00159MNH250</v>
      </c>
      <c r="B755" s="23" t="s">
        <v>811</v>
      </c>
      <c r="C755" s="23" t="s">
        <v>51</v>
      </c>
      <c r="D755" s="23" t="s">
        <v>52</v>
      </c>
      <c r="E755" s="20">
        <v>58333</v>
      </c>
      <c r="F755" s="20">
        <v>46000</v>
      </c>
      <c r="H755" s="58">
        <f t="shared" si="37"/>
        <v>-12333</v>
      </c>
      <c r="I755" s="60">
        <v>58333</v>
      </c>
      <c r="L755">
        <v>46000</v>
      </c>
    </row>
    <row r="756" spans="1:12" ht="16.5" x14ac:dyDescent="0.25">
      <c r="A756" s="19" t="str">
        <f t="shared" si="38"/>
        <v>KL00159TH200</v>
      </c>
      <c r="B756" s="23" t="s">
        <v>811</v>
      </c>
      <c r="C756" s="23" t="s">
        <v>35</v>
      </c>
      <c r="D756" s="23" t="s">
        <v>36</v>
      </c>
      <c r="E756" s="20">
        <v>73000</v>
      </c>
      <c r="F756" s="20">
        <v>55595</v>
      </c>
      <c r="H756" s="58">
        <f t="shared" si="37"/>
        <v>-17405</v>
      </c>
      <c r="I756" s="60">
        <v>73000</v>
      </c>
      <c r="L756">
        <v>55595</v>
      </c>
    </row>
    <row r="757" spans="1:12" ht="16.5" x14ac:dyDescent="0.25">
      <c r="A757" s="19" t="str">
        <f t="shared" si="38"/>
        <v>KL00161CGM300</v>
      </c>
      <c r="B757" s="23" t="s">
        <v>812</v>
      </c>
      <c r="C757" s="23" t="s">
        <v>27</v>
      </c>
      <c r="D757" s="23" t="s">
        <v>28</v>
      </c>
      <c r="E757" s="20">
        <v>96000</v>
      </c>
      <c r="F757" s="20">
        <v>69759.45</v>
      </c>
      <c r="H757" s="58">
        <f t="shared" si="37"/>
        <v>-26240.550000000003</v>
      </c>
      <c r="I757" s="60">
        <v>96000</v>
      </c>
      <c r="L757">
        <v>69759.45</v>
      </c>
    </row>
    <row r="758" spans="1:12" ht="16.5" x14ac:dyDescent="0.25">
      <c r="A758" s="19" t="str">
        <f t="shared" si="38"/>
        <v>KL00161CGM500</v>
      </c>
      <c r="B758" s="23" t="s">
        <v>812</v>
      </c>
      <c r="C758" s="23" t="s">
        <v>547</v>
      </c>
      <c r="D758" s="23" t="s">
        <v>548</v>
      </c>
      <c r="E758" s="20">
        <v>147000</v>
      </c>
      <c r="F758" s="20">
        <v>113112.7</v>
      </c>
      <c r="H758" s="58">
        <f t="shared" si="37"/>
        <v>-33887.300000000003</v>
      </c>
      <c r="I758" s="60">
        <v>147000</v>
      </c>
      <c r="L758">
        <v>113112.7</v>
      </c>
    </row>
    <row r="759" spans="1:12" ht="16.5" x14ac:dyDescent="0.25">
      <c r="A759" s="19" t="str">
        <f t="shared" si="38"/>
        <v>KL00161GM500</v>
      </c>
      <c r="B759" s="23" t="s">
        <v>812</v>
      </c>
      <c r="C759" s="23" t="s">
        <v>30</v>
      </c>
      <c r="D759" s="23" t="s">
        <v>31</v>
      </c>
      <c r="E759" s="20">
        <v>147000</v>
      </c>
      <c r="F759" s="20">
        <v>105505.09999999999</v>
      </c>
      <c r="H759" s="58">
        <f t="shared" si="37"/>
        <v>-41494.900000000009</v>
      </c>
      <c r="I759" s="60">
        <v>147000</v>
      </c>
      <c r="L759">
        <v>105505.09999999999</v>
      </c>
    </row>
    <row r="760" spans="1:12" ht="16.5" x14ac:dyDescent="0.25">
      <c r="A760" s="19" t="str">
        <f t="shared" si="38"/>
        <v>KL00161GXD500</v>
      </c>
      <c r="B760" s="23" t="s">
        <v>812</v>
      </c>
      <c r="C760" s="23" t="s">
        <v>55</v>
      </c>
      <c r="D760" s="23" t="s">
        <v>56</v>
      </c>
      <c r="E760" s="20">
        <v>147000</v>
      </c>
      <c r="F760" s="20">
        <v>106025.7</v>
      </c>
      <c r="H760" s="58">
        <f t="shared" si="37"/>
        <v>-40974.300000000003</v>
      </c>
      <c r="I760" s="60">
        <v>147000</v>
      </c>
      <c r="L760">
        <v>106025.7</v>
      </c>
    </row>
    <row r="761" spans="1:12" ht="16.5" x14ac:dyDescent="0.25">
      <c r="A761" s="19" t="str">
        <f t="shared" si="38"/>
        <v>KL00162CGM300</v>
      </c>
      <c r="B761" s="23" t="s">
        <v>813</v>
      </c>
      <c r="C761" s="23" t="s">
        <v>27</v>
      </c>
      <c r="D761" s="23" t="s">
        <v>28</v>
      </c>
      <c r="E761" s="20">
        <v>96000</v>
      </c>
      <c r="F761" s="20">
        <v>73431</v>
      </c>
      <c r="H761" s="58">
        <f t="shared" si="37"/>
        <v>-22569</v>
      </c>
      <c r="I761" s="60">
        <v>96000</v>
      </c>
      <c r="L761">
        <v>73431</v>
      </c>
    </row>
    <row r="762" spans="1:12" ht="16.5" x14ac:dyDescent="0.25">
      <c r="A762" s="19" t="str">
        <f t="shared" si="38"/>
        <v>KL00162GL250</v>
      </c>
      <c r="B762" s="23" t="s">
        <v>813</v>
      </c>
      <c r="C762" s="23" t="s">
        <v>47</v>
      </c>
      <c r="D762" s="23" t="s">
        <v>48</v>
      </c>
      <c r="E762" s="20">
        <v>59400</v>
      </c>
      <c r="F762" s="20">
        <v>49500</v>
      </c>
      <c r="H762" s="58">
        <f t="shared" si="37"/>
        <v>-9900</v>
      </c>
      <c r="I762" s="60">
        <v>59400</v>
      </c>
      <c r="L762">
        <v>49500</v>
      </c>
    </row>
    <row r="763" spans="1:12" ht="16.5" x14ac:dyDescent="0.25">
      <c r="A763" s="19" t="str">
        <f t="shared" si="38"/>
        <v>KL00162GM500</v>
      </c>
      <c r="B763" s="23" t="s">
        <v>813</v>
      </c>
      <c r="C763" s="23" t="s">
        <v>30</v>
      </c>
      <c r="D763" s="23" t="s">
        <v>31</v>
      </c>
      <c r="E763" s="20">
        <v>147000</v>
      </c>
      <c r="F763" s="20">
        <v>111058</v>
      </c>
      <c r="H763" s="58">
        <f t="shared" si="37"/>
        <v>-35942</v>
      </c>
      <c r="I763" s="60">
        <v>147000</v>
      </c>
      <c r="L763">
        <v>111058</v>
      </c>
    </row>
    <row r="764" spans="1:12" ht="16.5" x14ac:dyDescent="0.25">
      <c r="A764" s="19" t="str">
        <f t="shared" si="38"/>
        <v>KL00162GTLX250G</v>
      </c>
      <c r="B764" s="23" t="s">
        <v>813</v>
      </c>
      <c r="C764" s="23" t="s">
        <v>32</v>
      </c>
      <c r="D764" s="23" t="s">
        <v>33</v>
      </c>
      <c r="E764" s="20">
        <v>66000</v>
      </c>
      <c r="F764" s="20">
        <v>50183</v>
      </c>
      <c r="H764" s="58">
        <f t="shared" si="37"/>
        <v>-15817</v>
      </c>
      <c r="I764" s="60">
        <v>66000</v>
      </c>
      <c r="L764">
        <v>50183</v>
      </c>
    </row>
    <row r="765" spans="1:12" ht="16.5" x14ac:dyDescent="0.25">
      <c r="A765" s="19" t="str">
        <f t="shared" si="38"/>
        <v>KL00163CGM300</v>
      </c>
      <c r="B765" s="23" t="s">
        <v>814</v>
      </c>
      <c r="C765" s="23" t="s">
        <v>27</v>
      </c>
      <c r="D765" s="23" t="s">
        <v>28</v>
      </c>
      <c r="E765" s="20">
        <v>96000</v>
      </c>
      <c r="F765" s="20">
        <v>96000</v>
      </c>
      <c r="H765" s="58">
        <f t="shared" si="37"/>
        <v>0</v>
      </c>
      <c r="I765" s="60">
        <v>96000</v>
      </c>
      <c r="L765">
        <v>96000</v>
      </c>
    </row>
    <row r="766" spans="1:12" ht="16.5" x14ac:dyDescent="0.25">
      <c r="A766" s="19" t="str">
        <f t="shared" si="38"/>
        <v>KL00164CC300</v>
      </c>
      <c r="B766" s="23" t="s">
        <v>815</v>
      </c>
      <c r="C766" s="23" t="s">
        <v>39</v>
      </c>
      <c r="D766" s="23" t="s">
        <v>40</v>
      </c>
      <c r="E766" s="20">
        <v>90741</v>
      </c>
      <c r="F766" s="20">
        <v>70537.5</v>
      </c>
      <c r="H766" s="58">
        <f t="shared" si="37"/>
        <v>-20203.5</v>
      </c>
      <c r="I766" s="60">
        <v>90741</v>
      </c>
      <c r="L766">
        <v>70537.5</v>
      </c>
    </row>
    <row r="767" spans="1:12" ht="16.5" x14ac:dyDescent="0.25">
      <c r="A767" s="19" t="str">
        <f t="shared" si="38"/>
        <v>KL00164CGM300</v>
      </c>
      <c r="B767" s="23" t="s">
        <v>815</v>
      </c>
      <c r="C767" s="23" t="s">
        <v>27</v>
      </c>
      <c r="D767" s="23" t="s">
        <v>28</v>
      </c>
      <c r="E767" s="20">
        <v>96000</v>
      </c>
      <c r="F767" s="20">
        <v>69759.45</v>
      </c>
      <c r="H767" s="58">
        <f t="shared" si="37"/>
        <v>-26240.550000000003</v>
      </c>
      <c r="I767" s="60">
        <v>96000</v>
      </c>
      <c r="L767">
        <v>69759.45</v>
      </c>
    </row>
    <row r="768" spans="1:12" ht="16.5" x14ac:dyDescent="0.25">
      <c r="A768" s="19" t="str">
        <f t="shared" si="38"/>
        <v>KL00164GM500</v>
      </c>
      <c r="B768" s="23" t="s">
        <v>815</v>
      </c>
      <c r="C768" s="23" t="s">
        <v>30</v>
      </c>
      <c r="D768" s="23" t="s">
        <v>31</v>
      </c>
      <c r="E768" s="20">
        <v>147000</v>
      </c>
      <c r="F768" s="20">
        <v>105505.09999999999</v>
      </c>
      <c r="H768" s="58">
        <f t="shared" si="37"/>
        <v>-41494.900000000009</v>
      </c>
      <c r="I768" s="60">
        <v>147000</v>
      </c>
      <c r="L768">
        <v>105505.09999999999</v>
      </c>
    </row>
    <row r="769" spans="1:12" ht="16.5" x14ac:dyDescent="0.25">
      <c r="A769" s="19" t="str">
        <f t="shared" si="38"/>
        <v>KL00164MNH250</v>
      </c>
      <c r="B769" s="23" t="s">
        <v>815</v>
      </c>
      <c r="C769" s="23" t="s">
        <v>51</v>
      </c>
      <c r="D769" s="23" t="s">
        <v>52</v>
      </c>
      <c r="E769" s="20">
        <v>58333</v>
      </c>
      <c r="F769" s="20">
        <v>43700</v>
      </c>
      <c r="H769" s="58">
        <f t="shared" si="37"/>
        <v>-14633</v>
      </c>
      <c r="I769" s="60">
        <v>58333</v>
      </c>
      <c r="L769">
        <v>43700</v>
      </c>
    </row>
    <row r="770" spans="1:12" ht="16.5" x14ac:dyDescent="0.25">
      <c r="A770" s="19" t="str">
        <f t="shared" si="38"/>
        <v>KL00169CC300</v>
      </c>
      <c r="B770" s="23" t="s">
        <v>816</v>
      </c>
      <c r="C770" s="23" t="s">
        <v>39</v>
      </c>
      <c r="D770" s="23" t="s">
        <v>40</v>
      </c>
      <c r="E770" s="20">
        <v>90741</v>
      </c>
      <c r="F770" s="20">
        <v>70537.5</v>
      </c>
      <c r="H770" s="58">
        <f t="shared" si="37"/>
        <v>-20203.5</v>
      </c>
      <c r="I770" s="60">
        <v>90741</v>
      </c>
      <c r="L770">
        <v>70537.5</v>
      </c>
    </row>
    <row r="771" spans="1:12" ht="16.5" x14ac:dyDescent="0.25">
      <c r="A771" s="19" t="str">
        <f t="shared" si="38"/>
        <v>KL00169CGM100</v>
      </c>
      <c r="B771" s="23" t="s">
        <v>816</v>
      </c>
      <c r="C771" s="23" t="s">
        <v>556</v>
      </c>
      <c r="D771" s="23" t="s">
        <v>557</v>
      </c>
      <c r="E771" s="20">
        <v>36111</v>
      </c>
      <c r="F771" s="20">
        <v>23321.55</v>
      </c>
      <c r="H771" s="58">
        <f t="shared" si="37"/>
        <v>-12789.45</v>
      </c>
      <c r="I771" s="60">
        <v>36111</v>
      </c>
      <c r="L771">
        <v>23321.55</v>
      </c>
    </row>
    <row r="772" spans="1:12" ht="16.5" x14ac:dyDescent="0.25">
      <c r="A772" s="19" t="str">
        <f t="shared" si="38"/>
        <v>KL00169CGM300</v>
      </c>
      <c r="B772" s="23" t="s">
        <v>816</v>
      </c>
      <c r="C772" s="23" t="s">
        <v>27</v>
      </c>
      <c r="D772" s="23" t="s">
        <v>28</v>
      </c>
      <c r="E772" s="20">
        <v>96000</v>
      </c>
      <c r="F772" s="20">
        <v>69759.45</v>
      </c>
      <c r="H772" s="58">
        <f t="shared" si="37"/>
        <v>-26240.550000000003</v>
      </c>
      <c r="I772" s="60">
        <v>96000</v>
      </c>
      <c r="L772">
        <v>69759.45</v>
      </c>
    </row>
    <row r="773" spans="1:12" ht="16.5" x14ac:dyDescent="0.25">
      <c r="A773" s="19" t="str">
        <f t="shared" si="38"/>
        <v>KL00169GSG250</v>
      </c>
      <c r="B773" s="23" t="s">
        <v>816</v>
      </c>
      <c r="C773" s="23" t="s">
        <v>49</v>
      </c>
      <c r="D773" s="23" t="s">
        <v>50</v>
      </c>
      <c r="E773" s="20">
        <v>66500</v>
      </c>
      <c r="F773" s="20">
        <v>47880</v>
      </c>
      <c r="H773" s="58">
        <f t="shared" si="37"/>
        <v>-18620</v>
      </c>
      <c r="I773" s="60">
        <v>66500</v>
      </c>
      <c r="L773">
        <v>47880</v>
      </c>
    </row>
    <row r="774" spans="1:12" ht="16.5" x14ac:dyDescent="0.25">
      <c r="A774" s="19" t="str">
        <f t="shared" si="38"/>
        <v>KL00169GTLX250G</v>
      </c>
      <c r="B774" s="23" t="s">
        <v>816</v>
      </c>
      <c r="C774" s="23" t="s">
        <v>32</v>
      </c>
      <c r="D774" s="23" t="s">
        <v>33</v>
      </c>
      <c r="E774" s="20">
        <v>66000</v>
      </c>
      <c r="F774" s="20">
        <v>47673.85</v>
      </c>
      <c r="H774" s="58">
        <f t="shared" si="37"/>
        <v>-18326.150000000001</v>
      </c>
      <c r="I774" s="60">
        <v>66000</v>
      </c>
      <c r="L774">
        <v>47673.85</v>
      </c>
    </row>
    <row r="775" spans="1:12" ht="16.5" x14ac:dyDescent="0.25">
      <c r="A775" s="19" t="str">
        <f t="shared" si="38"/>
        <v>KL00172CGM300</v>
      </c>
      <c r="B775" s="23" t="s">
        <v>817</v>
      </c>
      <c r="C775" s="23" t="s">
        <v>27</v>
      </c>
      <c r="D775" s="23" t="s">
        <v>28</v>
      </c>
      <c r="E775" s="20">
        <v>96000</v>
      </c>
      <c r="F775" s="20">
        <v>69759.45</v>
      </c>
      <c r="H775" s="58">
        <f t="shared" si="37"/>
        <v>-26240.550000000003</v>
      </c>
      <c r="I775" s="60">
        <v>96000</v>
      </c>
      <c r="L775">
        <v>69759.45</v>
      </c>
    </row>
    <row r="776" spans="1:12" ht="16.5" x14ac:dyDescent="0.25">
      <c r="A776" s="19" t="str">
        <f t="shared" si="38"/>
        <v>KL00172GM500</v>
      </c>
      <c r="B776" s="23" t="s">
        <v>817</v>
      </c>
      <c r="C776" s="23" t="s">
        <v>30</v>
      </c>
      <c r="D776" s="23" t="s">
        <v>31</v>
      </c>
      <c r="E776" s="20">
        <v>147000</v>
      </c>
      <c r="F776" s="20">
        <v>105505.09999999999</v>
      </c>
      <c r="H776" s="58">
        <f t="shared" si="37"/>
        <v>-41494.900000000009</v>
      </c>
      <c r="I776" s="60">
        <v>147000</v>
      </c>
      <c r="L776">
        <v>105505.09999999999</v>
      </c>
    </row>
    <row r="777" spans="1:12" ht="16.5" x14ac:dyDescent="0.25">
      <c r="A777" s="19" t="str">
        <f t="shared" si="38"/>
        <v>KL00172GTLX250G</v>
      </c>
      <c r="B777" s="23" t="s">
        <v>817</v>
      </c>
      <c r="C777" s="23" t="s">
        <v>32</v>
      </c>
      <c r="D777" s="23" t="s">
        <v>33</v>
      </c>
      <c r="E777" s="20">
        <v>66000</v>
      </c>
      <c r="F777" s="20">
        <v>47673.85</v>
      </c>
      <c r="H777" s="58">
        <f t="shared" si="37"/>
        <v>-18326.150000000001</v>
      </c>
      <c r="I777" s="60">
        <v>66000</v>
      </c>
      <c r="L777">
        <v>47673.85</v>
      </c>
    </row>
    <row r="778" spans="1:12" ht="16.5" x14ac:dyDescent="0.25">
      <c r="A778" s="19" t="str">
        <f t="shared" si="38"/>
        <v>KL00172TH200</v>
      </c>
      <c r="B778" s="23" t="s">
        <v>817</v>
      </c>
      <c r="C778" s="23" t="s">
        <v>35</v>
      </c>
      <c r="D778" s="23" t="s">
        <v>36</v>
      </c>
      <c r="E778" s="20">
        <v>73000</v>
      </c>
      <c r="F778" s="20">
        <v>52815.25</v>
      </c>
      <c r="H778" s="58">
        <f t="shared" si="37"/>
        <v>-20184.75</v>
      </c>
      <c r="I778" s="60">
        <v>73000</v>
      </c>
      <c r="L778">
        <v>52815.25</v>
      </c>
    </row>
    <row r="779" spans="1:12" ht="16.5" x14ac:dyDescent="0.25">
      <c r="A779" s="19" t="str">
        <f t="shared" si="38"/>
        <v>KL00173CGM300</v>
      </c>
      <c r="B779" s="23" t="s">
        <v>818</v>
      </c>
      <c r="C779" s="23" t="s">
        <v>27</v>
      </c>
      <c r="D779" s="23" t="s">
        <v>28</v>
      </c>
      <c r="E779" s="20">
        <v>96000</v>
      </c>
      <c r="F779" s="20">
        <v>73431</v>
      </c>
      <c r="H779" s="58">
        <f t="shared" si="37"/>
        <v>-22569</v>
      </c>
      <c r="I779" s="60">
        <v>96000</v>
      </c>
      <c r="L779">
        <v>73431</v>
      </c>
    </row>
    <row r="780" spans="1:12" ht="16.5" x14ac:dyDescent="0.25">
      <c r="A780" s="19" t="str">
        <f t="shared" si="38"/>
        <v>KL00173GHK300</v>
      </c>
      <c r="B780" s="23" t="s">
        <v>818</v>
      </c>
      <c r="C780" s="23" t="s">
        <v>558</v>
      </c>
      <c r="D780" s="23" t="s">
        <v>559</v>
      </c>
      <c r="E780" s="20">
        <v>70000</v>
      </c>
      <c r="F780" s="20">
        <v>70000</v>
      </c>
      <c r="H780" s="58">
        <f t="shared" si="37"/>
        <v>0</v>
      </c>
      <c r="I780" s="60">
        <v>70000</v>
      </c>
      <c r="L780">
        <v>70000</v>
      </c>
    </row>
    <row r="781" spans="1:12" ht="16.5" x14ac:dyDescent="0.25">
      <c r="A781" s="19" t="str">
        <f t="shared" si="38"/>
        <v>KL00173GM500</v>
      </c>
      <c r="B781" s="23" t="s">
        <v>818</v>
      </c>
      <c r="C781" s="23" t="s">
        <v>30</v>
      </c>
      <c r="D781" s="23" t="s">
        <v>31</v>
      </c>
      <c r="E781" s="20">
        <v>147000</v>
      </c>
      <c r="F781" s="20">
        <v>111058</v>
      </c>
      <c r="H781" s="58">
        <f t="shared" si="37"/>
        <v>-35942</v>
      </c>
      <c r="I781" s="60">
        <v>147000</v>
      </c>
      <c r="L781">
        <v>111058</v>
      </c>
    </row>
    <row r="782" spans="1:12" ht="16.5" x14ac:dyDescent="0.25">
      <c r="A782" s="19" t="str">
        <f t="shared" si="38"/>
        <v>KL00173TH200</v>
      </c>
      <c r="B782" s="23" t="s">
        <v>818</v>
      </c>
      <c r="C782" s="23" t="s">
        <v>35</v>
      </c>
      <c r="D782" s="23" t="s">
        <v>36</v>
      </c>
      <c r="E782" s="20">
        <v>73000</v>
      </c>
      <c r="F782" s="20">
        <v>55595</v>
      </c>
      <c r="H782" s="58">
        <f t="shared" si="37"/>
        <v>-17405</v>
      </c>
      <c r="I782" s="60">
        <v>73000</v>
      </c>
      <c r="L782">
        <v>55595</v>
      </c>
    </row>
    <row r="783" spans="1:12" ht="16.5" x14ac:dyDescent="0.25">
      <c r="A783" s="19" t="str">
        <f t="shared" si="38"/>
        <v>KL00174CGM300</v>
      </c>
      <c r="B783" s="23" t="s">
        <v>819</v>
      </c>
      <c r="C783" s="23" t="s">
        <v>27</v>
      </c>
      <c r="D783" s="23" t="s">
        <v>28</v>
      </c>
      <c r="E783" s="20">
        <v>96000</v>
      </c>
      <c r="F783" s="20">
        <v>69759.45</v>
      </c>
      <c r="H783" s="58">
        <f t="shared" si="37"/>
        <v>-26240.550000000003</v>
      </c>
      <c r="I783" s="60">
        <v>96000</v>
      </c>
      <c r="L783">
        <v>69759.45</v>
      </c>
    </row>
    <row r="784" spans="1:12" ht="16.5" x14ac:dyDescent="0.25">
      <c r="A784" s="19" t="str">
        <f t="shared" si="38"/>
        <v>KL00174GM500</v>
      </c>
      <c r="B784" s="23" t="s">
        <v>819</v>
      </c>
      <c r="C784" s="23" t="s">
        <v>30</v>
      </c>
      <c r="D784" s="23" t="s">
        <v>31</v>
      </c>
      <c r="E784" s="20">
        <v>147000</v>
      </c>
      <c r="F784" s="20">
        <v>105505.09999999999</v>
      </c>
      <c r="H784" s="58">
        <f t="shared" ref="H784:H850" si="39">F784-E784</f>
        <v>-41494.900000000009</v>
      </c>
      <c r="I784" s="60">
        <v>147000</v>
      </c>
      <c r="L784">
        <v>105505.09999999999</v>
      </c>
    </row>
    <row r="785" spans="1:12" ht="16.5" x14ac:dyDescent="0.25">
      <c r="A785" s="19" t="str">
        <f t="shared" si="38"/>
        <v>KL00174GXD500</v>
      </c>
      <c r="B785" s="23" t="s">
        <v>819</v>
      </c>
      <c r="C785" s="23" t="s">
        <v>55</v>
      </c>
      <c r="D785" s="23" t="s">
        <v>56</v>
      </c>
      <c r="E785" s="20">
        <v>147000</v>
      </c>
      <c r="F785" s="20">
        <v>106025.7</v>
      </c>
      <c r="H785" s="58">
        <f t="shared" si="39"/>
        <v>-40974.300000000003</v>
      </c>
      <c r="I785" s="60">
        <v>147000</v>
      </c>
      <c r="L785">
        <v>106025.7</v>
      </c>
    </row>
    <row r="786" spans="1:12" ht="16.5" x14ac:dyDescent="0.25">
      <c r="A786" s="19" t="str">
        <f t="shared" si="38"/>
        <v>KL00175CGM300</v>
      </c>
      <c r="B786" s="23" t="s">
        <v>820</v>
      </c>
      <c r="C786" s="23" t="s">
        <v>27</v>
      </c>
      <c r="D786" s="23" t="s">
        <v>28</v>
      </c>
      <c r="E786" s="20">
        <v>96000</v>
      </c>
      <c r="F786" s="20">
        <v>67556.52</v>
      </c>
      <c r="H786" s="58">
        <f t="shared" si="39"/>
        <v>-28443.479999999996</v>
      </c>
      <c r="I786" s="60">
        <v>96000</v>
      </c>
      <c r="L786">
        <v>67556.52</v>
      </c>
    </row>
    <row r="787" spans="1:12" ht="16.5" x14ac:dyDescent="0.25">
      <c r="A787" s="19" t="str">
        <f t="shared" si="38"/>
        <v>KL00175GM500</v>
      </c>
      <c r="B787" s="23" t="s">
        <v>820</v>
      </c>
      <c r="C787" s="23" t="s">
        <v>30</v>
      </c>
      <c r="D787" s="23" t="s">
        <v>31</v>
      </c>
      <c r="E787" s="20">
        <v>147000</v>
      </c>
      <c r="F787" s="20">
        <v>102173.36</v>
      </c>
      <c r="H787" s="58">
        <f t="shared" si="39"/>
        <v>-44826.64</v>
      </c>
      <c r="I787" s="60">
        <v>147000</v>
      </c>
      <c r="L787">
        <v>102173.36</v>
      </c>
    </row>
    <row r="788" spans="1:12" ht="16.5" x14ac:dyDescent="0.25">
      <c r="A788" s="19" t="str">
        <f t="shared" si="38"/>
        <v>KL00175GTLX250G</v>
      </c>
      <c r="B788" s="23" t="s">
        <v>820</v>
      </c>
      <c r="C788" s="23" t="s">
        <v>32</v>
      </c>
      <c r="D788" s="23" t="s">
        <v>33</v>
      </c>
      <c r="E788" s="20">
        <v>66000</v>
      </c>
      <c r="F788" s="20">
        <v>46168.36</v>
      </c>
      <c r="H788" s="58">
        <f t="shared" si="39"/>
        <v>-19831.64</v>
      </c>
      <c r="I788" s="60">
        <v>66000</v>
      </c>
      <c r="L788">
        <v>46168.36</v>
      </c>
    </row>
    <row r="789" spans="1:12" ht="16.5" x14ac:dyDescent="0.25">
      <c r="A789" s="19" t="str">
        <f t="shared" si="38"/>
        <v>KL00175TH200</v>
      </c>
      <c r="B789" s="23" t="s">
        <v>820</v>
      </c>
      <c r="C789" s="23" t="s">
        <v>35</v>
      </c>
      <c r="D789" s="23" t="s">
        <v>36</v>
      </c>
      <c r="E789" s="20">
        <v>73000</v>
      </c>
      <c r="F789" s="20">
        <v>51147.4</v>
      </c>
      <c r="H789" s="58">
        <f t="shared" si="39"/>
        <v>-21852.6</v>
      </c>
      <c r="I789" s="60">
        <v>73000</v>
      </c>
      <c r="L789">
        <v>51147.4</v>
      </c>
    </row>
    <row r="790" spans="1:12" ht="16.5" x14ac:dyDescent="0.25">
      <c r="A790" s="19" t="str">
        <f t="shared" si="38"/>
        <v>KL00176CGM300</v>
      </c>
      <c r="B790" s="23" t="s">
        <v>821</v>
      </c>
      <c r="C790" s="23" t="s">
        <v>27</v>
      </c>
      <c r="D790" s="23" t="s">
        <v>28</v>
      </c>
      <c r="E790" s="20">
        <v>96000</v>
      </c>
      <c r="F790" s="20">
        <v>69759.45</v>
      </c>
      <c r="H790" s="58">
        <f t="shared" si="39"/>
        <v>-26240.550000000003</v>
      </c>
      <c r="I790" s="60">
        <v>96000</v>
      </c>
      <c r="L790">
        <v>69759.45</v>
      </c>
    </row>
    <row r="791" spans="1:12" ht="16.5" x14ac:dyDescent="0.25">
      <c r="A791" s="19" t="str">
        <f t="shared" si="38"/>
        <v>KL00176CGST150</v>
      </c>
      <c r="B791" s="23" t="s">
        <v>821</v>
      </c>
      <c r="C791" s="23" t="s">
        <v>568</v>
      </c>
      <c r="D791" s="23" t="s">
        <v>569</v>
      </c>
      <c r="E791" s="20">
        <v>22500</v>
      </c>
      <c r="F791" s="20">
        <v>21375</v>
      </c>
      <c r="H791" s="58">
        <f t="shared" si="39"/>
        <v>-1125</v>
      </c>
      <c r="I791" s="60">
        <v>22500</v>
      </c>
      <c r="L791">
        <v>21375</v>
      </c>
    </row>
    <row r="792" spans="1:12" ht="16.5" x14ac:dyDescent="0.25">
      <c r="A792" s="19" t="str">
        <f t="shared" si="38"/>
        <v>KL00176CN300</v>
      </c>
      <c r="B792" s="23" t="s">
        <v>821</v>
      </c>
      <c r="C792" s="23" t="s">
        <v>41</v>
      </c>
      <c r="D792" s="23" t="s">
        <v>42</v>
      </c>
      <c r="E792" s="20">
        <v>86111</v>
      </c>
      <c r="F792" s="20">
        <v>67402.5</v>
      </c>
      <c r="H792" s="58">
        <f t="shared" si="39"/>
        <v>-18708.5</v>
      </c>
      <c r="I792" s="60">
        <v>86111</v>
      </c>
      <c r="L792">
        <v>67402.5</v>
      </c>
    </row>
    <row r="793" spans="1:12" ht="16.5" x14ac:dyDescent="0.25">
      <c r="A793" s="19" t="str">
        <f t="shared" si="38"/>
        <v>KL00176GL250</v>
      </c>
      <c r="B793" s="23" t="s">
        <v>821</v>
      </c>
      <c r="C793" s="23" t="s">
        <v>47</v>
      </c>
      <c r="D793" s="23" t="s">
        <v>48</v>
      </c>
      <c r="E793" s="20">
        <v>59400</v>
      </c>
      <c r="F793" s="20">
        <v>47025</v>
      </c>
      <c r="H793" s="58">
        <f t="shared" si="39"/>
        <v>-12375</v>
      </c>
      <c r="I793" s="60">
        <v>59400</v>
      </c>
      <c r="L793">
        <v>47025</v>
      </c>
    </row>
    <row r="794" spans="1:12" ht="16.5" x14ac:dyDescent="0.25">
      <c r="A794" s="19" t="str">
        <f t="shared" si="38"/>
        <v>KL00176GM500</v>
      </c>
      <c r="B794" s="23" t="s">
        <v>821</v>
      </c>
      <c r="C794" s="23" t="s">
        <v>30</v>
      </c>
      <c r="D794" s="23" t="s">
        <v>31</v>
      </c>
      <c r="E794" s="20">
        <v>147000</v>
      </c>
      <c r="F794" s="20">
        <v>105505.09999999999</v>
      </c>
      <c r="H794" s="58">
        <f t="shared" si="39"/>
        <v>-41494.900000000009</v>
      </c>
      <c r="I794" s="60">
        <v>147000</v>
      </c>
      <c r="L794">
        <v>105505.09999999999</v>
      </c>
    </row>
    <row r="795" spans="1:12" ht="16.5" x14ac:dyDescent="0.25">
      <c r="A795" s="19" t="str">
        <f t="shared" si="38"/>
        <v>KL00176GTLX250G</v>
      </c>
      <c r="B795" s="23" t="s">
        <v>821</v>
      </c>
      <c r="C795" s="23" t="s">
        <v>32</v>
      </c>
      <c r="D795" s="23" t="s">
        <v>33</v>
      </c>
      <c r="E795" s="20">
        <v>66000</v>
      </c>
      <c r="F795" s="20">
        <v>47673.85</v>
      </c>
      <c r="H795" s="58">
        <f t="shared" si="39"/>
        <v>-18326.150000000001</v>
      </c>
      <c r="I795" s="60">
        <v>66000</v>
      </c>
      <c r="L795">
        <v>47673.85</v>
      </c>
    </row>
    <row r="796" spans="1:12" ht="16.5" x14ac:dyDescent="0.25">
      <c r="A796" s="19" t="str">
        <f t="shared" si="38"/>
        <v>KL00176TH200</v>
      </c>
      <c r="B796" s="23" t="s">
        <v>821</v>
      </c>
      <c r="C796" s="23" t="s">
        <v>35</v>
      </c>
      <c r="D796" s="23" t="s">
        <v>36</v>
      </c>
      <c r="E796" s="20">
        <v>73000</v>
      </c>
      <c r="F796" s="20">
        <v>52815.25</v>
      </c>
      <c r="H796" s="58">
        <f t="shared" si="39"/>
        <v>-20184.75</v>
      </c>
      <c r="I796" s="60">
        <v>73000</v>
      </c>
      <c r="L796">
        <v>52815.25</v>
      </c>
    </row>
    <row r="797" spans="1:12" ht="16.5" x14ac:dyDescent="0.25">
      <c r="A797" s="19" t="str">
        <f t="shared" si="38"/>
        <v>KL00176THST150</v>
      </c>
      <c r="B797" s="23" t="s">
        <v>821</v>
      </c>
      <c r="C797" s="23" t="s">
        <v>570</v>
      </c>
      <c r="D797" s="23" t="s">
        <v>571</v>
      </c>
      <c r="E797" s="20">
        <v>21667</v>
      </c>
      <c r="F797" s="20">
        <v>20583.649999999998</v>
      </c>
      <c r="H797" s="58">
        <f t="shared" si="39"/>
        <v>-1083.3500000000022</v>
      </c>
      <c r="I797" s="60">
        <v>21667</v>
      </c>
      <c r="L797">
        <v>20583.649999999998</v>
      </c>
    </row>
    <row r="798" spans="1:12" ht="16.5" x14ac:dyDescent="0.25">
      <c r="A798" s="19" t="str">
        <f t="shared" si="38"/>
        <v>KL00176CC300</v>
      </c>
      <c r="B798" s="23" t="s">
        <v>821</v>
      </c>
      <c r="C798" s="23" t="s">
        <v>39</v>
      </c>
      <c r="D798" s="23" t="s">
        <v>40</v>
      </c>
      <c r="E798" s="20">
        <v>90741</v>
      </c>
      <c r="F798" s="20">
        <v>70537.5</v>
      </c>
      <c r="H798" s="58">
        <f t="shared" si="39"/>
        <v>-20203.5</v>
      </c>
      <c r="I798" s="60">
        <v>90741</v>
      </c>
      <c r="L798">
        <v>70537.5</v>
      </c>
    </row>
    <row r="799" spans="1:12" ht="16.5" x14ac:dyDescent="0.25">
      <c r="A799" s="19" t="str">
        <f t="shared" si="38"/>
        <v>KL00176GSG250</v>
      </c>
      <c r="B799" s="23" t="s">
        <v>821</v>
      </c>
      <c r="C799" s="23" t="s">
        <v>49</v>
      </c>
      <c r="D799" s="23" t="s">
        <v>50</v>
      </c>
      <c r="E799" s="20">
        <v>66500</v>
      </c>
      <c r="F799" s="20">
        <v>47880</v>
      </c>
      <c r="H799" s="58">
        <f t="shared" si="39"/>
        <v>-18620</v>
      </c>
      <c r="I799" s="60">
        <v>66500</v>
      </c>
      <c r="L799">
        <v>47880</v>
      </c>
    </row>
    <row r="800" spans="1:12" ht="16.5" x14ac:dyDescent="0.25">
      <c r="A800" s="19" t="str">
        <f t="shared" si="38"/>
        <v>KL00176MNH250</v>
      </c>
      <c r="B800" s="23" t="s">
        <v>821</v>
      </c>
      <c r="C800" s="23" t="s">
        <v>51</v>
      </c>
      <c r="D800" s="23" t="s">
        <v>52</v>
      </c>
      <c r="E800" s="20">
        <v>58333</v>
      </c>
      <c r="F800" s="20">
        <v>43700</v>
      </c>
      <c r="H800" s="58">
        <f t="shared" si="39"/>
        <v>-14633</v>
      </c>
      <c r="I800" s="60">
        <v>58333</v>
      </c>
      <c r="L800">
        <v>43700</v>
      </c>
    </row>
    <row r="801" spans="1:12" ht="16.5" x14ac:dyDescent="0.25">
      <c r="A801" s="19" t="str">
        <f t="shared" si="38"/>
        <v>KL00177CGM300</v>
      </c>
      <c r="B801" s="23" t="s">
        <v>822</v>
      </c>
      <c r="C801" s="23" t="s">
        <v>27</v>
      </c>
      <c r="D801" s="23" t="s">
        <v>28</v>
      </c>
      <c r="E801" s="20">
        <v>96000</v>
      </c>
      <c r="F801" s="20">
        <v>67556.52</v>
      </c>
      <c r="H801" s="58">
        <f t="shared" si="39"/>
        <v>-28443.479999999996</v>
      </c>
      <c r="I801" s="60">
        <v>96000</v>
      </c>
      <c r="L801">
        <v>67556.52</v>
      </c>
    </row>
    <row r="802" spans="1:12" ht="16.5" x14ac:dyDescent="0.25">
      <c r="A802" s="19" t="str">
        <f t="shared" si="38"/>
        <v>KL00177GM500</v>
      </c>
      <c r="B802" s="23" t="s">
        <v>822</v>
      </c>
      <c r="C802" s="23" t="s">
        <v>30</v>
      </c>
      <c r="D802" s="23" t="s">
        <v>31</v>
      </c>
      <c r="E802" s="20">
        <v>147000</v>
      </c>
      <c r="F802" s="20">
        <v>102173.36</v>
      </c>
      <c r="H802" s="58">
        <f t="shared" si="39"/>
        <v>-44826.64</v>
      </c>
      <c r="I802" s="60">
        <v>147000</v>
      </c>
      <c r="L802">
        <v>102173.36</v>
      </c>
    </row>
    <row r="803" spans="1:12" ht="16.5" x14ac:dyDescent="0.25">
      <c r="A803" s="19" t="str">
        <f t="shared" si="38"/>
        <v>KL00177GTLX250G</v>
      </c>
      <c r="B803" s="23" t="s">
        <v>822</v>
      </c>
      <c r="C803" s="23" t="s">
        <v>32</v>
      </c>
      <c r="D803" s="23" t="s">
        <v>33</v>
      </c>
      <c r="E803" s="20">
        <v>66000</v>
      </c>
      <c r="F803" s="20">
        <v>46168.36</v>
      </c>
      <c r="H803" s="58">
        <f t="shared" si="39"/>
        <v>-19831.64</v>
      </c>
      <c r="I803" s="60">
        <v>66000</v>
      </c>
      <c r="L803">
        <v>46168.36</v>
      </c>
    </row>
    <row r="804" spans="1:12" ht="16.5" x14ac:dyDescent="0.25">
      <c r="A804" s="19" t="str">
        <f t="shared" si="38"/>
        <v>KL00178CGM300</v>
      </c>
      <c r="B804" s="23" t="s">
        <v>823</v>
      </c>
      <c r="C804" s="23" t="s">
        <v>27</v>
      </c>
      <c r="D804" s="23" t="s">
        <v>28</v>
      </c>
      <c r="E804" s="20">
        <v>96000</v>
      </c>
      <c r="F804" s="20">
        <v>66087.900000000009</v>
      </c>
      <c r="H804" s="58">
        <f t="shared" si="39"/>
        <v>-29912.099999999991</v>
      </c>
      <c r="I804" s="60">
        <v>96000</v>
      </c>
      <c r="L804">
        <v>66087.900000000009</v>
      </c>
    </row>
    <row r="805" spans="1:12" ht="16.5" x14ac:dyDescent="0.25">
      <c r="A805" s="19" t="str">
        <f t="shared" si="38"/>
        <v>KL00178GTLX250G</v>
      </c>
      <c r="B805" s="23" t="s">
        <v>823</v>
      </c>
      <c r="C805" s="23" t="s">
        <v>32</v>
      </c>
      <c r="D805" s="23" t="s">
        <v>33</v>
      </c>
      <c r="E805" s="20">
        <v>66000</v>
      </c>
      <c r="F805" s="20">
        <v>45164.700000000004</v>
      </c>
      <c r="H805" s="58">
        <f t="shared" si="39"/>
        <v>-20835.299999999996</v>
      </c>
      <c r="I805" s="60">
        <v>66000</v>
      </c>
      <c r="L805">
        <v>45164.700000000004</v>
      </c>
    </row>
    <row r="806" spans="1:12" ht="16.5" x14ac:dyDescent="0.25">
      <c r="A806" s="19" t="str">
        <f t="shared" si="38"/>
        <v>KL00178TH200</v>
      </c>
      <c r="B806" s="23" t="s">
        <v>823</v>
      </c>
      <c r="C806" s="23" t="s">
        <v>35</v>
      </c>
      <c r="D806" s="23" t="s">
        <v>36</v>
      </c>
      <c r="E806" s="20">
        <v>73000</v>
      </c>
      <c r="F806" s="20">
        <v>50035.5</v>
      </c>
      <c r="H806" s="58">
        <f t="shared" si="39"/>
        <v>-22964.5</v>
      </c>
      <c r="I806" s="60">
        <v>73000</v>
      </c>
      <c r="L806">
        <v>50035.5</v>
      </c>
    </row>
    <row r="807" spans="1:12" ht="16.5" x14ac:dyDescent="0.25">
      <c r="A807" s="19" t="str">
        <f t="shared" si="38"/>
        <v>KL00179CGM300</v>
      </c>
      <c r="B807" s="23" t="s">
        <v>824</v>
      </c>
      <c r="C807" s="23" t="s">
        <v>27</v>
      </c>
      <c r="D807" s="23" t="s">
        <v>28</v>
      </c>
      <c r="E807" s="20">
        <v>96000</v>
      </c>
      <c r="F807" s="20">
        <v>69759.45</v>
      </c>
      <c r="H807" s="58">
        <f t="shared" si="39"/>
        <v>-26240.550000000003</v>
      </c>
      <c r="I807" s="60">
        <v>96000</v>
      </c>
      <c r="L807">
        <v>69759.45</v>
      </c>
    </row>
    <row r="808" spans="1:12" ht="16.5" x14ac:dyDescent="0.25">
      <c r="A808" s="19" t="str">
        <f t="shared" ref="A808:A874" si="40">B808&amp;C808</f>
        <v>KL00179GM500</v>
      </c>
      <c r="B808" s="23" t="s">
        <v>824</v>
      </c>
      <c r="C808" s="23" t="s">
        <v>30</v>
      </c>
      <c r="D808" s="23" t="s">
        <v>31</v>
      </c>
      <c r="E808" s="20">
        <v>147000</v>
      </c>
      <c r="F808" s="20">
        <v>105505.09999999999</v>
      </c>
      <c r="H808" s="58">
        <f t="shared" si="39"/>
        <v>-41494.900000000009</v>
      </c>
      <c r="I808" s="60">
        <v>147000</v>
      </c>
      <c r="L808">
        <v>105505.09999999999</v>
      </c>
    </row>
    <row r="809" spans="1:12" ht="16.5" x14ac:dyDescent="0.25">
      <c r="A809" s="19" t="str">
        <f t="shared" si="40"/>
        <v>KL00179GTLX250G</v>
      </c>
      <c r="B809" s="23" t="s">
        <v>824</v>
      </c>
      <c r="C809" s="23" t="s">
        <v>32</v>
      </c>
      <c r="D809" s="23" t="s">
        <v>33</v>
      </c>
      <c r="E809" s="20">
        <v>66000</v>
      </c>
      <c r="F809" s="20">
        <v>47673.85</v>
      </c>
      <c r="H809" s="58">
        <f t="shared" si="39"/>
        <v>-18326.150000000001</v>
      </c>
      <c r="I809" s="60">
        <v>66000</v>
      </c>
      <c r="L809">
        <v>47673.85</v>
      </c>
    </row>
    <row r="810" spans="1:12" ht="16.5" x14ac:dyDescent="0.25">
      <c r="A810" s="19" t="str">
        <f t="shared" si="40"/>
        <v>KL00179TH200</v>
      </c>
      <c r="B810" s="23" t="s">
        <v>824</v>
      </c>
      <c r="C810" s="23" t="s">
        <v>35</v>
      </c>
      <c r="D810" s="23" t="s">
        <v>36</v>
      </c>
      <c r="E810" s="20">
        <v>73000</v>
      </c>
      <c r="F810" s="20">
        <v>52815.25</v>
      </c>
      <c r="H810" s="58">
        <f t="shared" si="39"/>
        <v>-20184.75</v>
      </c>
      <c r="I810" s="60">
        <v>73000</v>
      </c>
      <c r="L810">
        <v>52815.25</v>
      </c>
    </row>
    <row r="811" spans="1:12" ht="16.5" x14ac:dyDescent="0.25">
      <c r="A811" s="19" t="str">
        <f t="shared" si="40"/>
        <v>KL00180CC300</v>
      </c>
      <c r="B811" s="23" t="s">
        <v>825</v>
      </c>
      <c r="C811" s="23" t="s">
        <v>39</v>
      </c>
      <c r="D811" s="23" t="s">
        <v>40</v>
      </c>
      <c r="E811" s="20">
        <v>90741</v>
      </c>
      <c r="F811" s="20">
        <v>70537.5</v>
      </c>
      <c r="H811" s="58">
        <f t="shared" si="39"/>
        <v>-20203.5</v>
      </c>
      <c r="I811" s="60">
        <v>90741</v>
      </c>
      <c r="L811">
        <v>70537.5</v>
      </c>
    </row>
    <row r="812" spans="1:12" ht="16.5" x14ac:dyDescent="0.25">
      <c r="A812" s="19" t="str">
        <f t="shared" si="40"/>
        <v>KL00180CGM300</v>
      </c>
      <c r="B812" s="23" t="s">
        <v>825</v>
      </c>
      <c r="C812" s="23" t="s">
        <v>27</v>
      </c>
      <c r="D812" s="23" t="s">
        <v>28</v>
      </c>
      <c r="E812" s="20">
        <v>96000</v>
      </c>
      <c r="F812" s="20">
        <v>69759.45</v>
      </c>
      <c r="H812" s="58">
        <f t="shared" si="39"/>
        <v>-26240.550000000003</v>
      </c>
      <c r="I812" s="60">
        <v>96000</v>
      </c>
      <c r="L812">
        <v>69759.45</v>
      </c>
    </row>
    <row r="813" spans="1:12" ht="16.5" x14ac:dyDescent="0.25">
      <c r="A813" s="19" t="str">
        <f t="shared" si="40"/>
        <v>KL00180GM500</v>
      </c>
      <c r="B813" s="23" t="s">
        <v>825</v>
      </c>
      <c r="C813" s="23" t="s">
        <v>30</v>
      </c>
      <c r="D813" s="23" t="s">
        <v>31</v>
      </c>
      <c r="E813" s="20">
        <v>147000</v>
      </c>
      <c r="F813" s="20">
        <v>105505.09999999999</v>
      </c>
      <c r="H813" s="58">
        <f t="shared" si="39"/>
        <v>-41494.900000000009</v>
      </c>
      <c r="I813" s="60">
        <v>147000</v>
      </c>
      <c r="L813">
        <v>105505.09999999999</v>
      </c>
    </row>
    <row r="814" spans="1:12" ht="16.5" x14ac:dyDescent="0.25">
      <c r="A814" s="19" t="str">
        <f t="shared" si="40"/>
        <v>KL00180MNH250</v>
      </c>
      <c r="B814" s="23" t="s">
        <v>825</v>
      </c>
      <c r="C814" s="23" t="s">
        <v>51</v>
      </c>
      <c r="D814" s="23" t="s">
        <v>52</v>
      </c>
      <c r="E814" s="20">
        <v>58333</v>
      </c>
      <c r="F814" s="20">
        <v>43700</v>
      </c>
      <c r="H814" s="58">
        <f t="shared" si="39"/>
        <v>-14633</v>
      </c>
      <c r="I814" s="60">
        <v>58333</v>
      </c>
      <c r="L814">
        <v>43700</v>
      </c>
    </row>
    <row r="815" spans="1:12" ht="16.5" x14ac:dyDescent="0.25">
      <c r="A815" s="19" t="str">
        <f t="shared" si="40"/>
        <v>KL00180CN300</v>
      </c>
      <c r="B815" s="23" t="s">
        <v>825</v>
      </c>
      <c r="C815" s="23" t="s">
        <v>41</v>
      </c>
      <c r="D815" s="23" t="s">
        <v>42</v>
      </c>
      <c r="E815" s="20">
        <v>86111</v>
      </c>
      <c r="F815" s="20">
        <v>67402.5</v>
      </c>
      <c r="H815" s="58">
        <f t="shared" si="39"/>
        <v>-18708.5</v>
      </c>
      <c r="I815" s="60">
        <v>86111</v>
      </c>
      <c r="L815">
        <v>67402.5</v>
      </c>
    </row>
    <row r="816" spans="1:12" ht="16.5" x14ac:dyDescent="0.25">
      <c r="A816" s="19" t="str">
        <f t="shared" si="40"/>
        <v>KL00180GTLX250G</v>
      </c>
      <c r="B816" s="23" t="s">
        <v>825</v>
      </c>
      <c r="C816" s="23" t="s">
        <v>32</v>
      </c>
      <c r="D816" s="23" t="s">
        <v>33</v>
      </c>
      <c r="E816" s="20">
        <v>66000</v>
      </c>
      <c r="F816" s="20">
        <v>47673.85</v>
      </c>
      <c r="H816" s="58">
        <f t="shared" si="39"/>
        <v>-18326.150000000001</v>
      </c>
      <c r="I816" s="60">
        <v>66000</v>
      </c>
      <c r="L816">
        <v>47673.85</v>
      </c>
    </row>
    <row r="817" spans="1:12" ht="16.5" x14ac:dyDescent="0.25">
      <c r="A817" s="19" t="str">
        <f t="shared" si="40"/>
        <v>KL00180TH200</v>
      </c>
      <c r="B817" s="23" t="s">
        <v>825</v>
      </c>
      <c r="C817" s="23" t="s">
        <v>35</v>
      </c>
      <c r="D817" s="23" t="s">
        <v>36</v>
      </c>
      <c r="E817" s="20">
        <v>73000</v>
      </c>
      <c r="F817" s="20">
        <v>52815.25</v>
      </c>
      <c r="H817" s="58">
        <f t="shared" si="39"/>
        <v>-20184.75</v>
      </c>
      <c r="I817" s="60">
        <v>73000</v>
      </c>
      <c r="L817">
        <v>52815.25</v>
      </c>
    </row>
    <row r="818" spans="1:12" ht="16.5" x14ac:dyDescent="0.25">
      <c r="A818" s="19" t="str">
        <f>B818&amp;C818</f>
        <v>KL00180CGST150</v>
      </c>
      <c r="B818" s="23" t="s">
        <v>825</v>
      </c>
      <c r="C818" s="23" t="s">
        <v>568</v>
      </c>
      <c r="D818" s="23" t="s">
        <v>569</v>
      </c>
      <c r="E818" s="20">
        <v>22500</v>
      </c>
      <c r="F818" s="20">
        <v>21375</v>
      </c>
      <c r="H818" s="58"/>
      <c r="I818" s="60"/>
    </row>
    <row r="819" spans="1:12" ht="16.5" x14ac:dyDescent="0.25">
      <c r="A819" s="19" t="str">
        <f t="shared" si="40"/>
        <v>KL00181CGM100</v>
      </c>
      <c r="B819" s="23" t="s">
        <v>826</v>
      </c>
      <c r="C819" s="23" t="s">
        <v>556</v>
      </c>
      <c r="D819" s="23" t="s">
        <v>557</v>
      </c>
      <c r="E819" s="20">
        <v>36111</v>
      </c>
      <c r="F819" s="20">
        <v>24549</v>
      </c>
      <c r="H819" s="58">
        <f t="shared" si="39"/>
        <v>-11562</v>
      </c>
      <c r="I819" s="60">
        <v>36111</v>
      </c>
      <c r="L819">
        <v>24549</v>
      </c>
    </row>
    <row r="820" spans="1:12" ht="16.5" x14ac:dyDescent="0.25">
      <c r="A820" s="19" t="str">
        <f t="shared" si="40"/>
        <v>KL00181CGM300</v>
      </c>
      <c r="B820" s="23" t="s">
        <v>826</v>
      </c>
      <c r="C820" s="23" t="s">
        <v>27</v>
      </c>
      <c r="D820" s="23" t="s">
        <v>28</v>
      </c>
      <c r="E820" s="20">
        <v>96000</v>
      </c>
      <c r="F820" s="20">
        <v>73431</v>
      </c>
      <c r="H820" s="58">
        <f t="shared" si="39"/>
        <v>-22569</v>
      </c>
      <c r="I820" s="60">
        <v>96000</v>
      </c>
      <c r="L820">
        <v>73431</v>
      </c>
    </row>
    <row r="821" spans="1:12" ht="16.5" x14ac:dyDescent="0.25">
      <c r="A821" s="19" t="str">
        <f t="shared" si="40"/>
        <v>KL00181CGM500</v>
      </c>
      <c r="B821" s="23" t="s">
        <v>826</v>
      </c>
      <c r="C821" s="23" t="s">
        <v>547</v>
      </c>
      <c r="D821" s="23" t="s">
        <v>548</v>
      </c>
      <c r="E821" s="20">
        <v>147000</v>
      </c>
      <c r="F821" s="20">
        <v>119066</v>
      </c>
      <c r="H821" s="58">
        <f t="shared" si="39"/>
        <v>-27934</v>
      </c>
      <c r="I821" s="60">
        <v>147000</v>
      </c>
      <c r="L821">
        <v>119066</v>
      </c>
    </row>
    <row r="822" spans="1:12" ht="16.5" x14ac:dyDescent="0.25">
      <c r="A822" s="19" t="str">
        <f t="shared" si="40"/>
        <v>KL00181GM500</v>
      </c>
      <c r="B822" s="23" t="s">
        <v>826</v>
      </c>
      <c r="C822" s="23" t="s">
        <v>30</v>
      </c>
      <c r="D822" s="23" t="s">
        <v>31</v>
      </c>
      <c r="E822" s="20">
        <v>147000</v>
      </c>
      <c r="F822" s="20">
        <v>111058</v>
      </c>
      <c r="H822" s="58">
        <f t="shared" si="39"/>
        <v>-35942</v>
      </c>
      <c r="I822" s="60">
        <v>147000</v>
      </c>
      <c r="L822">
        <v>111058</v>
      </c>
    </row>
    <row r="823" spans="1:12" ht="16.5" x14ac:dyDescent="0.25">
      <c r="A823" s="19" t="str">
        <f t="shared" si="40"/>
        <v>KL00181GTLX250G</v>
      </c>
      <c r="B823" s="23" t="s">
        <v>826</v>
      </c>
      <c r="C823" s="23" t="s">
        <v>32</v>
      </c>
      <c r="D823" s="23" t="s">
        <v>33</v>
      </c>
      <c r="E823" s="20">
        <v>66000</v>
      </c>
      <c r="F823" s="20">
        <v>50183</v>
      </c>
      <c r="H823" s="58">
        <f t="shared" si="39"/>
        <v>-15817</v>
      </c>
      <c r="I823" s="60">
        <v>66000</v>
      </c>
      <c r="L823">
        <v>50183</v>
      </c>
    </row>
    <row r="824" spans="1:12" ht="16.5" x14ac:dyDescent="0.25">
      <c r="A824" s="19" t="str">
        <f t="shared" si="40"/>
        <v>KL00181GXD500</v>
      </c>
      <c r="B824" s="23" t="s">
        <v>826</v>
      </c>
      <c r="C824" s="23" t="s">
        <v>55</v>
      </c>
      <c r="D824" s="23" t="s">
        <v>56</v>
      </c>
      <c r="E824" s="20">
        <v>147000</v>
      </c>
      <c r="F824" s="20">
        <v>111606</v>
      </c>
      <c r="H824" s="58">
        <f t="shared" si="39"/>
        <v>-35394</v>
      </c>
      <c r="I824" s="60">
        <v>147000</v>
      </c>
      <c r="L824">
        <v>111606</v>
      </c>
    </row>
    <row r="825" spans="1:12" ht="16.5" x14ac:dyDescent="0.25">
      <c r="A825" s="19" t="str">
        <f t="shared" si="40"/>
        <v>KL00181MNH250</v>
      </c>
      <c r="B825" s="23" t="s">
        <v>826</v>
      </c>
      <c r="C825" s="23" t="s">
        <v>51</v>
      </c>
      <c r="D825" s="23" t="s">
        <v>52</v>
      </c>
      <c r="E825" s="20">
        <v>58333</v>
      </c>
      <c r="F825" s="20">
        <v>46000</v>
      </c>
      <c r="H825" s="58">
        <f t="shared" si="39"/>
        <v>-12333</v>
      </c>
      <c r="I825" s="60">
        <v>58333</v>
      </c>
      <c r="L825">
        <v>46000</v>
      </c>
    </row>
    <row r="826" spans="1:12" ht="16.5" x14ac:dyDescent="0.25">
      <c r="A826" s="19" t="str">
        <f t="shared" si="40"/>
        <v>KL00181TH200</v>
      </c>
      <c r="B826" s="23" t="s">
        <v>826</v>
      </c>
      <c r="C826" s="23" t="s">
        <v>35</v>
      </c>
      <c r="D826" s="23" t="s">
        <v>36</v>
      </c>
      <c r="E826" s="20">
        <v>73000</v>
      </c>
      <c r="F826" s="20">
        <v>55595</v>
      </c>
      <c r="H826" s="58">
        <f t="shared" si="39"/>
        <v>-17405</v>
      </c>
      <c r="I826" s="60">
        <v>73000</v>
      </c>
      <c r="L826">
        <v>55595</v>
      </c>
    </row>
    <row r="827" spans="1:12" ht="16.5" x14ac:dyDescent="0.25">
      <c r="A827" s="19" t="str">
        <f t="shared" ref="A827:A828" si="41">B827&amp;C827</f>
        <v>KL00181CGST150</v>
      </c>
      <c r="B827" s="23" t="s">
        <v>826</v>
      </c>
      <c r="C827" s="23" t="s">
        <v>568</v>
      </c>
      <c r="D827" s="23" t="s">
        <v>569</v>
      </c>
      <c r="E827" s="20">
        <v>22500</v>
      </c>
      <c r="F827" s="20">
        <v>21375</v>
      </c>
      <c r="H827" s="58"/>
      <c r="I827" s="60"/>
    </row>
    <row r="828" spans="1:12" ht="16.5" x14ac:dyDescent="0.25">
      <c r="A828" s="19" t="str">
        <f t="shared" si="41"/>
        <v>KL00181THST150</v>
      </c>
      <c r="B828" s="23" t="s">
        <v>826</v>
      </c>
      <c r="C828" s="23" t="s">
        <v>570</v>
      </c>
      <c r="D828" s="23" t="s">
        <v>571</v>
      </c>
      <c r="E828" s="20">
        <v>21667</v>
      </c>
      <c r="F828" s="20">
        <v>20583.649999999998</v>
      </c>
      <c r="H828" s="58"/>
      <c r="I828" s="60"/>
    </row>
    <row r="829" spans="1:12" ht="16.5" x14ac:dyDescent="0.25">
      <c r="A829" s="19" t="str">
        <f t="shared" si="40"/>
        <v>KL00182CGM300</v>
      </c>
      <c r="B829" s="23" t="s">
        <v>827</v>
      </c>
      <c r="C829" s="23" t="s">
        <v>27</v>
      </c>
      <c r="D829" s="23" t="s">
        <v>28</v>
      </c>
      <c r="E829" s="20">
        <v>96000</v>
      </c>
      <c r="F829" s="20">
        <v>73431</v>
      </c>
      <c r="H829" s="58">
        <f t="shared" si="39"/>
        <v>-22569</v>
      </c>
      <c r="I829" s="60">
        <v>96000</v>
      </c>
      <c r="L829">
        <v>73431</v>
      </c>
    </row>
    <row r="830" spans="1:12" ht="16.5" x14ac:dyDescent="0.25">
      <c r="A830" s="19" t="str">
        <f t="shared" si="40"/>
        <v>KL00182CGST150</v>
      </c>
      <c r="B830" s="23" t="s">
        <v>827</v>
      </c>
      <c r="C830" s="23" t="s">
        <v>568</v>
      </c>
      <c r="D830" s="23" t="s">
        <v>569</v>
      </c>
      <c r="E830" s="20">
        <v>22500</v>
      </c>
      <c r="F830" s="20">
        <v>22500</v>
      </c>
      <c r="H830" s="58">
        <f t="shared" si="39"/>
        <v>0</v>
      </c>
      <c r="I830" s="60">
        <v>22500</v>
      </c>
      <c r="L830">
        <v>22500</v>
      </c>
    </row>
    <row r="831" spans="1:12" ht="16.5" x14ac:dyDescent="0.25">
      <c r="A831" s="19" t="str">
        <f t="shared" si="40"/>
        <v>KL00182GM500</v>
      </c>
      <c r="B831" s="23" t="s">
        <v>827</v>
      </c>
      <c r="C831" s="23" t="s">
        <v>30</v>
      </c>
      <c r="D831" s="23" t="s">
        <v>31</v>
      </c>
      <c r="E831" s="20">
        <v>147000</v>
      </c>
      <c r="F831" s="20">
        <v>111058</v>
      </c>
      <c r="H831" s="58">
        <f t="shared" si="39"/>
        <v>-35942</v>
      </c>
      <c r="I831" s="60">
        <v>147000</v>
      </c>
      <c r="L831">
        <v>111058</v>
      </c>
    </row>
    <row r="832" spans="1:12" ht="16.5" x14ac:dyDescent="0.25">
      <c r="A832" s="19" t="str">
        <f t="shared" si="40"/>
        <v>KL00182THST150</v>
      </c>
      <c r="B832" s="23" t="s">
        <v>827</v>
      </c>
      <c r="C832" s="23" t="s">
        <v>570</v>
      </c>
      <c r="D832" s="23" t="s">
        <v>571</v>
      </c>
      <c r="E832" s="20">
        <v>21667</v>
      </c>
      <c r="F832" s="20">
        <v>21667</v>
      </c>
      <c r="H832" s="58">
        <f t="shared" si="39"/>
        <v>0</v>
      </c>
      <c r="I832" s="60">
        <v>21667</v>
      </c>
      <c r="L832">
        <v>21667</v>
      </c>
    </row>
    <row r="833" spans="1:12" ht="16.5" x14ac:dyDescent="0.25">
      <c r="A833" s="19" t="str">
        <f t="shared" si="40"/>
        <v>KL00183CGM300</v>
      </c>
      <c r="B833" s="23" t="s">
        <v>828</v>
      </c>
      <c r="C833" s="23" t="s">
        <v>27</v>
      </c>
      <c r="D833" s="23" t="s">
        <v>28</v>
      </c>
      <c r="E833" s="20">
        <v>96000</v>
      </c>
      <c r="F833" s="20">
        <v>66087.900000000009</v>
      </c>
      <c r="H833" s="58">
        <f t="shared" si="39"/>
        <v>-29912.099999999991</v>
      </c>
      <c r="I833" s="60">
        <v>96000</v>
      </c>
      <c r="L833">
        <v>66087.900000000009</v>
      </c>
    </row>
    <row r="834" spans="1:12" ht="16.5" x14ac:dyDescent="0.25">
      <c r="A834" s="19" t="str">
        <f t="shared" si="40"/>
        <v>KL00183GM500</v>
      </c>
      <c r="B834" s="23" t="s">
        <v>828</v>
      </c>
      <c r="C834" s="23" t="s">
        <v>30</v>
      </c>
      <c r="D834" s="23" t="s">
        <v>31</v>
      </c>
      <c r="E834" s="20">
        <v>147000</v>
      </c>
      <c r="F834" s="20">
        <v>99952.2</v>
      </c>
      <c r="H834" s="58">
        <f t="shared" si="39"/>
        <v>-47047.8</v>
      </c>
      <c r="I834" s="60">
        <v>147000</v>
      </c>
      <c r="L834">
        <v>99952.2</v>
      </c>
    </row>
    <row r="835" spans="1:12" ht="16.5" x14ac:dyDescent="0.25">
      <c r="A835" s="19" t="str">
        <f t="shared" si="40"/>
        <v>KL00183GXD500</v>
      </c>
      <c r="B835" s="23" t="s">
        <v>828</v>
      </c>
      <c r="C835" s="23" t="s">
        <v>55</v>
      </c>
      <c r="D835" s="23" t="s">
        <v>56</v>
      </c>
      <c r="E835" s="20">
        <v>147000</v>
      </c>
      <c r="F835" s="20">
        <v>100445.40000000001</v>
      </c>
      <c r="H835" s="58">
        <f t="shared" si="39"/>
        <v>-46554.599999999991</v>
      </c>
      <c r="I835" s="60">
        <v>147000</v>
      </c>
      <c r="L835">
        <v>100445.40000000001</v>
      </c>
    </row>
    <row r="836" spans="1:12" ht="16.5" x14ac:dyDescent="0.25">
      <c r="A836" s="19" t="str">
        <f t="shared" si="40"/>
        <v>KL00184CC300</v>
      </c>
      <c r="B836" s="23" t="s">
        <v>829</v>
      </c>
      <c r="C836" s="23" t="s">
        <v>39</v>
      </c>
      <c r="D836" s="23" t="s">
        <v>40</v>
      </c>
      <c r="E836" s="20">
        <v>90741</v>
      </c>
      <c r="F836" s="20">
        <v>70537.5</v>
      </c>
      <c r="H836" s="58">
        <f t="shared" si="39"/>
        <v>-20203.5</v>
      </c>
      <c r="I836" s="60">
        <v>90741</v>
      </c>
      <c r="L836">
        <v>70537.5</v>
      </c>
    </row>
    <row r="837" spans="1:12" ht="16.5" x14ac:dyDescent="0.25">
      <c r="A837" s="19" t="str">
        <f t="shared" si="40"/>
        <v>KL00184CGM100</v>
      </c>
      <c r="B837" s="23" t="s">
        <v>829</v>
      </c>
      <c r="C837" s="23" t="s">
        <v>556</v>
      </c>
      <c r="D837" s="23" t="s">
        <v>557</v>
      </c>
      <c r="E837" s="20">
        <v>36111</v>
      </c>
      <c r="F837" s="20">
        <v>23321.55</v>
      </c>
      <c r="H837" s="58">
        <f t="shared" si="39"/>
        <v>-12789.45</v>
      </c>
      <c r="I837" s="60">
        <v>36111</v>
      </c>
      <c r="L837">
        <v>23321.55</v>
      </c>
    </row>
    <row r="838" spans="1:12" ht="16.5" x14ac:dyDescent="0.25">
      <c r="A838" s="19" t="str">
        <f t="shared" si="40"/>
        <v>KL00184CGM300</v>
      </c>
      <c r="B838" s="23" t="s">
        <v>829</v>
      </c>
      <c r="C838" s="23" t="s">
        <v>27</v>
      </c>
      <c r="D838" s="23" t="s">
        <v>28</v>
      </c>
      <c r="E838" s="20">
        <v>96000</v>
      </c>
      <c r="F838" s="20">
        <v>69759.45</v>
      </c>
      <c r="H838" s="58">
        <f t="shared" si="39"/>
        <v>-26240.550000000003</v>
      </c>
      <c r="I838" s="60">
        <v>96000</v>
      </c>
      <c r="L838">
        <v>69759.45</v>
      </c>
    </row>
    <row r="839" spans="1:12" ht="16.5" x14ac:dyDescent="0.25">
      <c r="A839" s="19" t="str">
        <f t="shared" si="40"/>
        <v>KL00184CGM500</v>
      </c>
      <c r="B839" s="23" t="s">
        <v>829</v>
      </c>
      <c r="C839" s="23" t="s">
        <v>547</v>
      </c>
      <c r="D839" s="23" t="s">
        <v>548</v>
      </c>
      <c r="E839" s="20">
        <v>147000</v>
      </c>
      <c r="F839" s="20">
        <v>113112.7</v>
      </c>
      <c r="H839" s="58">
        <f t="shared" si="39"/>
        <v>-33887.300000000003</v>
      </c>
      <c r="I839" s="60">
        <v>147000</v>
      </c>
      <c r="L839">
        <v>113112.7</v>
      </c>
    </row>
    <row r="840" spans="1:12" ht="16.5" x14ac:dyDescent="0.25">
      <c r="A840" s="19" t="str">
        <f t="shared" si="40"/>
        <v>KL00184CGST150</v>
      </c>
      <c r="B840" s="23" t="s">
        <v>829</v>
      </c>
      <c r="C840" s="23" t="s">
        <v>568</v>
      </c>
      <c r="D840" s="23" t="s">
        <v>569</v>
      </c>
      <c r="E840" s="20">
        <v>22500</v>
      </c>
      <c r="F840" s="20">
        <v>21375</v>
      </c>
      <c r="H840" s="58">
        <f t="shared" si="39"/>
        <v>-1125</v>
      </c>
      <c r="I840" s="60">
        <v>22500</v>
      </c>
      <c r="L840">
        <v>21375</v>
      </c>
    </row>
    <row r="841" spans="1:12" ht="16.5" x14ac:dyDescent="0.25">
      <c r="A841" s="19" t="str">
        <f t="shared" si="40"/>
        <v>KL00184CN300</v>
      </c>
      <c r="B841" s="23" t="s">
        <v>829</v>
      </c>
      <c r="C841" s="23" t="s">
        <v>41</v>
      </c>
      <c r="D841" s="23" t="s">
        <v>42</v>
      </c>
      <c r="E841" s="20">
        <v>86111</v>
      </c>
      <c r="F841" s="20">
        <v>67402.5</v>
      </c>
      <c r="H841" s="58">
        <f t="shared" si="39"/>
        <v>-18708.5</v>
      </c>
      <c r="I841" s="60">
        <v>86111</v>
      </c>
      <c r="L841">
        <v>67402.5</v>
      </c>
    </row>
    <row r="842" spans="1:12" ht="16.5" x14ac:dyDescent="0.25">
      <c r="A842" s="19" t="str">
        <f t="shared" si="40"/>
        <v>KL00184GHK300</v>
      </c>
      <c r="B842" s="23" t="s">
        <v>829</v>
      </c>
      <c r="C842" s="23" t="s">
        <v>558</v>
      </c>
      <c r="D842" s="23" t="s">
        <v>559</v>
      </c>
      <c r="E842" s="20">
        <v>70000</v>
      </c>
      <c r="F842" s="20">
        <v>66500</v>
      </c>
      <c r="H842" s="58">
        <f t="shared" si="39"/>
        <v>-3500</v>
      </c>
      <c r="I842" s="60">
        <v>70000</v>
      </c>
      <c r="L842">
        <v>66500</v>
      </c>
    </row>
    <row r="843" spans="1:12" ht="16.5" x14ac:dyDescent="0.25">
      <c r="A843" s="19" t="str">
        <f t="shared" si="40"/>
        <v>KL00184GM500</v>
      </c>
      <c r="B843" s="23" t="s">
        <v>829</v>
      </c>
      <c r="C843" s="23" t="s">
        <v>30</v>
      </c>
      <c r="D843" s="23" t="s">
        <v>31</v>
      </c>
      <c r="E843" s="20">
        <v>147000</v>
      </c>
      <c r="F843" s="20">
        <v>105505.09999999999</v>
      </c>
      <c r="H843" s="58">
        <f t="shared" si="39"/>
        <v>-41494.900000000009</v>
      </c>
      <c r="I843" s="60">
        <v>147000</v>
      </c>
      <c r="L843">
        <v>105505.09999999999</v>
      </c>
    </row>
    <row r="844" spans="1:12" ht="16.5" x14ac:dyDescent="0.25">
      <c r="A844" s="19" t="str">
        <f t="shared" si="40"/>
        <v>KL00184GTLX250G</v>
      </c>
      <c r="B844" s="23" t="s">
        <v>829</v>
      </c>
      <c r="C844" s="23" t="s">
        <v>32</v>
      </c>
      <c r="D844" s="23" t="s">
        <v>33</v>
      </c>
      <c r="E844" s="20">
        <v>66000</v>
      </c>
      <c r="F844" s="20">
        <v>47673.85</v>
      </c>
      <c r="H844" s="58">
        <f t="shared" si="39"/>
        <v>-18326.150000000001</v>
      </c>
      <c r="I844" s="60">
        <v>66000</v>
      </c>
      <c r="L844">
        <v>47673.85</v>
      </c>
    </row>
    <row r="845" spans="1:12" ht="16.5" x14ac:dyDescent="0.25">
      <c r="A845" s="19" t="str">
        <f t="shared" si="40"/>
        <v>KL00184GXD500</v>
      </c>
      <c r="B845" s="23" t="s">
        <v>829</v>
      </c>
      <c r="C845" s="23" t="s">
        <v>55</v>
      </c>
      <c r="D845" s="23" t="s">
        <v>56</v>
      </c>
      <c r="E845" s="20">
        <v>147000</v>
      </c>
      <c r="F845" s="20">
        <v>106025.7</v>
      </c>
      <c r="H845" s="58">
        <f t="shared" si="39"/>
        <v>-40974.300000000003</v>
      </c>
      <c r="I845" s="60">
        <v>147000</v>
      </c>
      <c r="L845">
        <v>106025.7</v>
      </c>
    </row>
    <row r="846" spans="1:12" ht="16.5" x14ac:dyDescent="0.25">
      <c r="A846" s="19" t="str">
        <f t="shared" si="40"/>
        <v>KL00184MNH250</v>
      </c>
      <c r="B846" s="23" t="s">
        <v>829</v>
      </c>
      <c r="C846" s="23" t="s">
        <v>51</v>
      </c>
      <c r="D846" s="23" t="s">
        <v>52</v>
      </c>
      <c r="E846" s="20">
        <v>58333</v>
      </c>
      <c r="F846" s="20">
        <v>43700</v>
      </c>
      <c r="H846" s="58">
        <f t="shared" si="39"/>
        <v>-14633</v>
      </c>
      <c r="I846" s="60">
        <v>58333</v>
      </c>
      <c r="L846">
        <v>43700</v>
      </c>
    </row>
    <row r="847" spans="1:12" ht="16.5" x14ac:dyDescent="0.25">
      <c r="A847" s="19" t="str">
        <f t="shared" si="40"/>
        <v>KL00184TH200</v>
      </c>
      <c r="B847" s="23" t="s">
        <v>829</v>
      </c>
      <c r="C847" s="23" t="s">
        <v>35</v>
      </c>
      <c r="D847" s="23" t="s">
        <v>36</v>
      </c>
      <c r="E847" s="20">
        <v>73000</v>
      </c>
      <c r="F847" s="20">
        <v>52815.25</v>
      </c>
      <c r="H847" s="58">
        <f t="shared" si="39"/>
        <v>-20184.75</v>
      </c>
      <c r="I847" s="60">
        <v>73000</v>
      </c>
      <c r="L847">
        <v>52815.25</v>
      </c>
    </row>
    <row r="848" spans="1:12" ht="16.5" x14ac:dyDescent="0.25">
      <c r="A848" s="19" t="str">
        <f t="shared" si="40"/>
        <v>KL00184THST150</v>
      </c>
      <c r="B848" s="23" t="s">
        <v>829</v>
      </c>
      <c r="C848" s="23" t="s">
        <v>570</v>
      </c>
      <c r="D848" s="23" t="s">
        <v>571</v>
      </c>
      <c r="E848" s="20">
        <v>21667</v>
      </c>
      <c r="F848" s="20">
        <v>20583.649999999998</v>
      </c>
      <c r="H848" s="58">
        <f t="shared" si="39"/>
        <v>-1083.3500000000022</v>
      </c>
      <c r="I848" s="60">
        <v>21667</v>
      </c>
      <c r="L848">
        <v>20583.649999999998</v>
      </c>
    </row>
    <row r="849" spans="1:12" ht="16.5" x14ac:dyDescent="0.25">
      <c r="A849" s="19" t="str">
        <f t="shared" si="40"/>
        <v>KL00185CC300</v>
      </c>
      <c r="B849" s="23" t="s">
        <v>830</v>
      </c>
      <c r="C849" s="23" t="s">
        <v>39</v>
      </c>
      <c r="D849" s="23" t="s">
        <v>40</v>
      </c>
      <c r="E849" s="20">
        <v>90741</v>
      </c>
      <c r="F849" s="20">
        <v>74250</v>
      </c>
      <c r="H849" s="58">
        <f t="shared" si="39"/>
        <v>-16491</v>
      </c>
      <c r="I849" s="60">
        <v>90741</v>
      </c>
      <c r="L849">
        <v>74250</v>
      </c>
    </row>
    <row r="850" spans="1:12" ht="16.5" x14ac:dyDescent="0.25">
      <c r="A850" s="19" t="str">
        <f t="shared" si="40"/>
        <v>KL00185CGM100</v>
      </c>
      <c r="B850" s="22" t="s">
        <v>830</v>
      </c>
      <c r="C850" s="22" t="s">
        <v>556</v>
      </c>
      <c r="D850" s="22" t="s">
        <v>557</v>
      </c>
      <c r="E850" s="21">
        <v>36111</v>
      </c>
      <c r="F850" s="21">
        <v>24549</v>
      </c>
      <c r="H850" s="58">
        <f t="shared" si="39"/>
        <v>-11562</v>
      </c>
      <c r="I850" s="60">
        <v>36111</v>
      </c>
      <c r="L850">
        <v>24549</v>
      </c>
    </row>
    <row r="851" spans="1:12" ht="16.5" x14ac:dyDescent="0.25">
      <c r="A851" s="19" t="str">
        <f t="shared" si="40"/>
        <v>KL00185CGM300</v>
      </c>
      <c r="B851" s="23" t="s">
        <v>830</v>
      </c>
      <c r="C851" s="23" t="s">
        <v>27</v>
      </c>
      <c r="D851" s="23" t="s">
        <v>28</v>
      </c>
      <c r="E851" s="20">
        <v>96000</v>
      </c>
      <c r="F851" s="20">
        <v>73431</v>
      </c>
      <c r="H851" s="58">
        <f t="shared" ref="H851:H914" si="42">F851-E851</f>
        <v>-22569</v>
      </c>
      <c r="I851" s="60">
        <v>96000</v>
      </c>
      <c r="L851">
        <v>73431</v>
      </c>
    </row>
    <row r="852" spans="1:12" ht="16.5" x14ac:dyDescent="0.25">
      <c r="A852" s="19" t="str">
        <f t="shared" si="40"/>
        <v>KL00185CGM500</v>
      </c>
      <c r="B852" s="23" t="s">
        <v>830</v>
      </c>
      <c r="C852" s="23" t="s">
        <v>547</v>
      </c>
      <c r="D852" s="23" t="s">
        <v>548</v>
      </c>
      <c r="E852" s="20">
        <v>147000</v>
      </c>
      <c r="F852" s="20">
        <v>119066</v>
      </c>
      <c r="H852" s="58">
        <f t="shared" si="42"/>
        <v>-27934</v>
      </c>
      <c r="I852" s="60">
        <v>147000</v>
      </c>
      <c r="L852">
        <v>119066</v>
      </c>
    </row>
    <row r="853" spans="1:12" ht="16.5" x14ac:dyDescent="0.25">
      <c r="A853" s="19" t="str">
        <f t="shared" si="40"/>
        <v>KL00185CGST150</v>
      </c>
      <c r="B853" s="23" t="s">
        <v>830</v>
      </c>
      <c r="C853" s="23" t="s">
        <v>568</v>
      </c>
      <c r="D853" s="23" t="s">
        <v>569</v>
      </c>
      <c r="E853" s="20">
        <v>22500</v>
      </c>
      <c r="F853" s="20">
        <v>22500</v>
      </c>
      <c r="H853" s="58">
        <f t="shared" si="42"/>
        <v>0</v>
      </c>
      <c r="I853" s="60">
        <v>22500</v>
      </c>
      <c r="L853">
        <v>22500</v>
      </c>
    </row>
    <row r="854" spans="1:12" ht="16.5" x14ac:dyDescent="0.25">
      <c r="A854" s="19" t="str">
        <f t="shared" si="40"/>
        <v>KL00185CN300</v>
      </c>
      <c r="B854" s="23" t="s">
        <v>830</v>
      </c>
      <c r="C854" s="23" t="s">
        <v>41</v>
      </c>
      <c r="D854" s="23" t="s">
        <v>42</v>
      </c>
      <c r="E854" s="20">
        <v>86111</v>
      </c>
      <c r="F854" s="20">
        <v>70950</v>
      </c>
      <c r="H854" s="58">
        <f t="shared" si="42"/>
        <v>-15161</v>
      </c>
      <c r="I854" s="60">
        <v>86111</v>
      </c>
      <c r="L854">
        <v>70950</v>
      </c>
    </row>
    <row r="855" spans="1:12" ht="16.5" x14ac:dyDescent="0.25">
      <c r="A855" s="19" t="str">
        <f t="shared" si="40"/>
        <v>KL00185GHK300</v>
      </c>
      <c r="B855" s="23" t="s">
        <v>830</v>
      </c>
      <c r="C855" s="23" t="s">
        <v>558</v>
      </c>
      <c r="D855" s="23" t="s">
        <v>559</v>
      </c>
      <c r="E855" s="20">
        <v>70000</v>
      </c>
      <c r="F855" s="20">
        <v>70000</v>
      </c>
      <c r="H855" s="58">
        <f t="shared" si="42"/>
        <v>0</v>
      </c>
      <c r="I855" s="60">
        <v>70000</v>
      </c>
      <c r="L855">
        <v>70000</v>
      </c>
    </row>
    <row r="856" spans="1:12" ht="16.5" x14ac:dyDescent="0.25">
      <c r="A856" s="19" t="str">
        <f t="shared" si="40"/>
        <v>KL00185GM500</v>
      </c>
      <c r="B856" s="23" t="s">
        <v>830</v>
      </c>
      <c r="C856" s="23" t="s">
        <v>30</v>
      </c>
      <c r="D856" s="23" t="s">
        <v>31</v>
      </c>
      <c r="E856" s="20">
        <v>147000</v>
      </c>
      <c r="F856" s="20">
        <v>111058</v>
      </c>
      <c r="H856" s="58">
        <f t="shared" si="42"/>
        <v>-35942</v>
      </c>
      <c r="I856" s="60">
        <v>147000</v>
      </c>
      <c r="L856">
        <v>111058</v>
      </c>
    </row>
    <row r="857" spans="1:12" ht="16.5" x14ac:dyDescent="0.25">
      <c r="A857" s="19" t="str">
        <f t="shared" si="40"/>
        <v>KL00185GTLX250G</v>
      </c>
      <c r="B857" s="23" t="s">
        <v>830</v>
      </c>
      <c r="C857" s="23" t="s">
        <v>32</v>
      </c>
      <c r="D857" s="23" t="s">
        <v>33</v>
      </c>
      <c r="E857" s="20">
        <v>66000</v>
      </c>
      <c r="F857" s="20">
        <v>50183</v>
      </c>
      <c r="H857" s="58">
        <f t="shared" si="42"/>
        <v>-15817</v>
      </c>
      <c r="I857" s="60">
        <v>66000</v>
      </c>
      <c r="L857">
        <v>50183</v>
      </c>
    </row>
    <row r="858" spans="1:12" ht="16.5" x14ac:dyDescent="0.25">
      <c r="A858" s="19" t="str">
        <f t="shared" si="40"/>
        <v>KL00185GXD500</v>
      </c>
      <c r="B858" s="23" t="s">
        <v>830</v>
      </c>
      <c r="C858" s="23" t="s">
        <v>55</v>
      </c>
      <c r="D858" s="23" t="s">
        <v>56</v>
      </c>
      <c r="E858" s="20">
        <v>147000</v>
      </c>
      <c r="F858" s="20">
        <v>111606</v>
      </c>
      <c r="H858" s="58">
        <f t="shared" si="42"/>
        <v>-35394</v>
      </c>
      <c r="I858" s="60">
        <v>147000</v>
      </c>
      <c r="L858">
        <v>111606</v>
      </c>
    </row>
    <row r="859" spans="1:12" ht="16.5" x14ac:dyDescent="0.25">
      <c r="A859" s="19" t="str">
        <f t="shared" si="40"/>
        <v>KL00185MNH250</v>
      </c>
      <c r="B859" s="23" t="s">
        <v>830</v>
      </c>
      <c r="C859" s="23" t="s">
        <v>51</v>
      </c>
      <c r="D859" s="23" t="s">
        <v>52</v>
      </c>
      <c r="E859" s="20">
        <v>58333</v>
      </c>
      <c r="F859" s="20">
        <v>46000</v>
      </c>
      <c r="H859" s="58">
        <f t="shared" si="42"/>
        <v>-12333</v>
      </c>
      <c r="I859" s="60">
        <v>58333</v>
      </c>
      <c r="L859">
        <v>46000</v>
      </c>
    </row>
    <row r="860" spans="1:12" ht="16.5" x14ac:dyDescent="0.25">
      <c r="A860" s="19" t="str">
        <f t="shared" si="40"/>
        <v>KL00185TH200</v>
      </c>
      <c r="B860" s="23" t="s">
        <v>830</v>
      </c>
      <c r="C860" s="23" t="s">
        <v>35</v>
      </c>
      <c r="D860" s="23" t="s">
        <v>36</v>
      </c>
      <c r="E860" s="20">
        <v>73000</v>
      </c>
      <c r="F860" s="20">
        <v>55595</v>
      </c>
      <c r="H860" s="58">
        <f t="shared" si="42"/>
        <v>-17405</v>
      </c>
      <c r="I860" s="60">
        <v>73000</v>
      </c>
      <c r="L860">
        <v>55595</v>
      </c>
    </row>
    <row r="861" spans="1:12" ht="16.5" x14ac:dyDescent="0.25">
      <c r="A861" s="19" t="str">
        <f t="shared" si="40"/>
        <v>KL00185THST150</v>
      </c>
      <c r="B861" s="23" t="s">
        <v>830</v>
      </c>
      <c r="C861" s="23" t="s">
        <v>570</v>
      </c>
      <c r="D861" s="23" t="s">
        <v>571</v>
      </c>
      <c r="E861" s="20">
        <v>21667</v>
      </c>
      <c r="F861" s="20">
        <v>21667</v>
      </c>
      <c r="H861" s="58">
        <f t="shared" si="42"/>
        <v>0</v>
      </c>
      <c r="I861" s="60">
        <v>21667</v>
      </c>
      <c r="L861">
        <v>21667</v>
      </c>
    </row>
    <row r="862" spans="1:12" ht="16.5" x14ac:dyDescent="0.25">
      <c r="A862" s="19" t="str">
        <f t="shared" si="40"/>
        <v>KL00186CGM300</v>
      </c>
      <c r="B862" s="23" t="s">
        <v>831</v>
      </c>
      <c r="C862" s="23" t="s">
        <v>27</v>
      </c>
      <c r="D862" s="23" t="s">
        <v>28</v>
      </c>
      <c r="E862" s="20">
        <v>96000</v>
      </c>
      <c r="F862" s="20">
        <v>73431</v>
      </c>
      <c r="H862" s="58">
        <f t="shared" si="42"/>
        <v>-22569</v>
      </c>
      <c r="I862" s="60">
        <v>96000</v>
      </c>
      <c r="L862">
        <v>73431</v>
      </c>
    </row>
    <row r="863" spans="1:12" ht="16.5" x14ac:dyDescent="0.25">
      <c r="A863" s="19" t="str">
        <f t="shared" si="40"/>
        <v>KL00187CGM100</v>
      </c>
      <c r="B863" s="23" t="s">
        <v>832</v>
      </c>
      <c r="C863" s="23" t="s">
        <v>556</v>
      </c>
      <c r="D863" s="23" t="s">
        <v>557</v>
      </c>
      <c r="E863" s="20">
        <v>36111</v>
      </c>
      <c r="F863" s="20">
        <v>23321.55</v>
      </c>
      <c r="H863" s="58">
        <f t="shared" si="42"/>
        <v>-12789.45</v>
      </c>
      <c r="I863" s="60">
        <v>36111</v>
      </c>
      <c r="L863">
        <v>23321.55</v>
      </c>
    </row>
    <row r="864" spans="1:12" ht="16.5" x14ac:dyDescent="0.25">
      <c r="A864" s="19" t="str">
        <f t="shared" si="40"/>
        <v>KL00187CGM300</v>
      </c>
      <c r="B864" s="23" t="s">
        <v>832</v>
      </c>
      <c r="C864" s="23" t="s">
        <v>27</v>
      </c>
      <c r="D864" s="23" t="s">
        <v>28</v>
      </c>
      <c r="E864" s="20">
        <v>96000</v>
      </c>
      <c r="F864" s="20">
        <v>69759.45</v>
      </c>
      <c r="H864" s="58">
        <f t="shared" si="42"/>
        <v>-26240.550000000003</v>
      </c>
      <c r="I864" s="60">
        <v>96000</v>
      </c>
      <c r="L864">
        <v>69759.45</v>
      </c>
    </row>
    <row r="865" spans="1:12" ht="16.5" x14ac:dyDescent="0.25">
      <c r="A865" s="19" t="str">
        <f t="shared" si="40"/>
        <v>KL00187CGM500</v>
      </c>
      <c r="B865" s="23" t="s">
        <v>832</v>
      </c>
      <c r="C865" s="23" t="s">
        <v>547</v>
      </c>
      <c r="D865" s="23" t="s">
        <v>548</v>
      </c>
      <c r="E865" s="20">
        <v>147000</v>
      </c>
      <c r="F865" s="20">
        <v>113112.7</v>
      </c>
      <c r="H865" s="58">
        <f t="shared" si="42"/>
        <v>-33887.300000000003</v>
      </c>
      <c r="I865" s="60">
        <v>147000</v>
      </c>
      <c r="L865">
        <v>113112.7</v>
      </c>
    </row>
    <row r="866" spans="1:12" ht="16.5" x14ac:dyDescent="0.25">
      <c r="A866" s="19" t="str">
        <f t="shared" si="40"/>
        <v>KL00187GHK300</v>
      </c>
      <c r="B866" s="22" t="s">
        <v>832</v>
      </c>
      <c r="C866" s="22" t="s">
        <v>558</v>
      </c>
      <c r="D866" s="22" t="s">
        <v>559</v>
      </c>
      <c r="E866" s="21">
        <v>70000</v>
      </c>
      <c r="F866" s="21">
        <v>66500</v>
      </c>
      <c r="H866" s="58">
        <f t="shared" si="42"/>
        <v>-3500</v>
      </c>
      <c r="I866" s="60">
        <v>70000</v>
      </c>
      <c r="L866">
        <v>66500</v>
      </c>
    </row>
    <row r="867" spans="1:12" ht="16.5" x14ac:dyDescent="0.25">
      <c r="A867" s="19" t="str">
        <f t="shared" si="40"/>
        <v>KL00187GM500</v>
      </c>
      <c r="B867" s="22" t="s">
        <v>832</v>
      </c>
      <c r="C867" s="22" t="s">
        <v>30</v>
      </c>
      <c r="D867" s="22" t="s">
        <v>31</v>
      </c>
      <c r="E867" s="21">
        <v>147000</v>
      </c>
      <c r="F867" s="21">
        <v>105505.09999999999</v>
      </c>
      <c r="H867" s="58">
        <f t="shared" si="42"/>
        <v>-41494.900000000009</v>
      </c>
      <c r="I867" s="60">
        <v>147000</v>
      </c>
      <c r="L867">
        <v>105505.09999999999</v>
      </c>
    </row>
    <row r="868" spans="1:12" ht="16.5" x14ac:dyDescent="0.25">
      <c r="A868" s="19" t="str">
        <f t="shared" si="40"/>
        <v>KL00187GTLX250G</v>
      </c>
      <c r="B868" s="22" t="s">
        <v>832</v>
      </c>
      <c r="C868" s="22" t="s">
        <v>32</v>
      </c>
      <c r="D868" s="22" t="s">
        <v>33</v>
      </c>
      <c r="E868" s="21">
        <v>66000</v>
      </c>
      <c r="F868" s="21">
        <v>47673.85</v>
      </c>
      <c r="H868" s="58">
        <f t="shared" si="42"/>
        <v>-18326.150000000001</v>
      </c>
      <c r="I868" s="60">
        <v>66000</v>
      </c>
      <c r="L868">
        <v>47673.85</v>
      </c>
    </row>
    <row r="869" spans="1:12" ht="16.5" x14ac:dyDescent="0.25">
      <c r="A869" s="19" t="str">
        <f t="shared" si="40"/>
        <v>KL00188CGM300</v>
      </c>
      <c r="B869" s="22" t="s">
        <v>833</v>
      </c>
      <c r="C869" s="22" t="s">
        <v>27</v>
      </c>
      <c r="D869" s="22" t="s">
        <v>28</v>
      </c>
      <c r="E869" s="21">
        <v>96000</v>
      </c>
      <c r="F869" s="21">
        <v>69759.45</v>
      </c>
      <c r="H869" s="58">
        <f t="shared" si="42"/>
        <v>-26240.550000000003</v>
      </c>
      <c r="I869" s="60">
        <v>96000</v>
      </c>
      <c r="L869">
        <v>69759.45</v>
      </c>
    </row>
    <row r="870" spans="1:12" ht="16.5" x14ac:dyDescent="0.25">
      <c r="A870" s="19" t="str">
        <f t="shared" si="40"/>
        <v>KL00188CGST150</v>
      </c>
      <c r="B870" s="22" t="s">
        <v>833</v>
      </c>
      <c r="C870" s="22" t="s">
        <v>568</v>
      </c>
      <c r="D870" s="22" t="s">
        <v>569</v>
      </c>
      <c r="E870" s="21">
        <v>22500</v>
      </c>
      <c r="F870" s="21">
        <v>21375</v>
      </c>
      <c r="H870" s="58">
        <f t="shared" si="42"/>
        <v>-1125</v>
      </c>
      <c r="I870" s="60">
        <v>22500</v>
      </c>
      <c r="L870">
        <v>21375</v>
      </c>
    </row>
    <row r="871" spans="1:12" ht="16.5" x14ac:dyDescent="0.25">
      <c r="A871" s="19" t="str">
        <f t="shared" si="40"/>
        <v>KL00188GM500</v>
      </c>
      <c r="B871" s="23" t="s">
        <v>833</v>
      </c>
      <c r="C871" s="23" t="s">
        <v>30</v>
      </c>
      <c r="D871" s="23" t="s">
        <v>31</v>
      </c>
      <c r="E871" s="20">
        <v>147000</v>
      </c>
      <c r="F871" s="20">
        <v>105505.09999999999</v>
      </c>
      <c r="H871" s="58">
        <f t="shared" si="42"/>
        <v>-41494.900000000009</v>
      </c>
      <c r="I871" s="60">
        <v>147000</v>
      </c>
      <c r="L871">
        <v>105505.09999999999</v>
      </c>
    </row>
    <row r="872" spans="1:12" ht="16.5" x14ac:dyDescent="0.25">
      <c r="A872" s="19" t="str">
        <f t="shared" si="40"/>
        <v>KL00188GTLX250G</v>
      </c>
      <c r="B872" s="23" t="s">
        <v>833</v>
      </c>
      <c r="C872" s="23" t="s">
        <v>32</v>
      </c>
      <c r="D872" s="23" t="s">
        <v>33</v>
      </c>
      <c r="E872" s="20">
        <v>66000</v>
      </c>
      <c r="F872" s="20">
        <v>47673.85</v>
      </c>
      <c r="H872" s="58">
        <f t="shared" si="42"/>
        <v>-18326.150000000001</v>
      </c>
      <c r="I872" s="60">
        <v>66000</v>
      </c>
      <c r="L872">
        <v>47673.85</v>
      </c>
    </row>
    <row r="873" spans="1:12" ht="16.5" x14ac:dyDescent="0.25">
      <c r="A873" s="19" t="str">
        <f t="shared" si="40"/>
        <v>KL00188TH200</v>
      </c>
      <c r="B873" s="23" t="s">
        <v>833</v>
      </c>
      <c r="C873" s="23" t="s">
        <v>35</v>
      </c>
      <c r="D873" s="23" t="s">
        <v>36</v>
      </c>
      <c r="E873" s="20">
        <v>73000</v>
      </c>
      <c r="F873" s="20">
        <v>52815.25</v>
      </c>
      <c r="H873" s="58">
        <f t="shared" si="42"/>
        <v>-20184.75</v>
      </c>
      <c r="I873" s="60">
        <v>73000</v>
      </c>
      <c r="L873">
        <v>52815.25</v>
      </c>
    </row>
    <row r="874" spans="1:12" ht="16.5" x14ac:dyDescent="0.25">
      <c r="A874" s="19" t="str">
        <f t="shared" si="40"/>
        <v>KL00188THST150</v>
      </c>
      <c r="B874" s="23" t="s">
        <v>833</v>
      </c>
      <c r="C874" s="23" t="s">
        <v>570</v>
      </c>
      <c r="D874" s="23" t="s">
        <v>571</v>
      </c>
      <c r="E874" s="20">
        <v>21667</v>
      </c>
      <c r="F874" s="20">
        <v>20583.649999999998</v>
      </c>
      <c r="H874" s="58">
        <f t="shared" si="42"/>
        <v>-1083.3500000000022</v>
      </c>
      <c r="I874" s="60">
        <v>21667</v>
      </c>
      <c r="L874">
        <v>20583.649999999998</v>
      </c>
    </row>
    <row r="875" spans="1:12" ht="16.5" x14ac:dyDescent="0.25">
      <c r="A875" s="19" t="str">
        <f t="shared" ref="A875:A938" si="43">B875&amp;C875</f>
        <v>KL00189CC300</v>
      </c>
      <c r="B875" s="23" t="s">
        <v>834</v>
      </c>
      <c r="C875" s="23" t="s">
        <v>39</v>
      </c>
      <c r="D875" s="23" t="s">
        <v>40</v>
      </c>
      <c r="E875" s="20">
        <v>90741</v>
      </c>
      <c r="F875" s="20">
        <v>66825</v>
      </c>
      <c r="H875" s="58">
        <f t="shared" si="42"/>
        <v>-23916</v>
      </c>
      <c r="I875" s="60">
        <v>90741</v>
      </c>
      <c r="L875">
        <v>66825</v>
      </c>
    </row>
    <row r="876" spans="1:12" ht="16.5" x14ac:dyDescent="0.25">
      <c r="A876" s="19" t="str">
        <f t="shared" si="43"/>
        <v>KL00189CGM100</v>
      </c>
      <c r="B876" s="23" t="s">
        <v>834</v>
      </c>
      <c r="C876" s="23" t="s">
        <v>556</v>
      </c>
      <c r="D876" s="23" t="s">
        <v>557</v>
      </c>
      <c r="E876" s="20">
        <v>36111</v>
      </c>
      <c r="F876" s="20">
        <v>22094.100000000002</v>
      </c>
      <c r="H876" s="58">
        <f t="shared" si="42"/>
        <v>-14016.899999999998</v>
      </c>
      <c r="I876" s="60">
        <v>36111</v>
      </c>
      <c r="L876">
        <v>22094.100000000002</v>
      </c>
    </row>
    <row r="877" spans="1:12" ht="16.5" x14ac:dyDescent="0.25">
      <c r="A877" s="19" t="str">
        <f t="shared" si="43"/>
        <v>KL00189CGM300</v>
      </c>
      <c r="B877" s="23" t="s">
        <v>834</v>
      </c>
      <c r="C877" s="23" t="s">
        <v>27</v>
      </c>
      <c r="D877" s="23" t="s">
        <v>28</v>
      </c>
      <c r="E877" s="20">
        <v>96000</v>
      </c>
      <c r="F877" s="20">
        <v>66087.900000000009</v>
      </c>
      <c r="H877" s="58">
        <f t="shared" si="42"/>
        <v>-29912.099999999991</v>
      </c>
      <c r="I877" s="60">
        <v>96000</v>
      </c>
      <c r="L877">
        <v>66087.900000000009</v>
      </c>
    </row>
    <row r="878" spans="1:12" ht="16.5" x14ac:dyDescent="0.25">
      <c r="A878" s="19" t="str">
        <f t="shared" si="43"/>
        <v>KL00189CN300</v>
      </c>
      <c r="B878" s="23" t="s">
        <v>834</v>
      </c>
      <c r="C878" s="23" t="s">
        <v>41</v>
      </c>
      <c r="D878" s="23" t="s">
        <v>42</v>
      </c>
      <c r="E878" s="20">
        <v>86111</v>
      </c>
      <c r="F878" s="20">
        <v>63855</v>
      </c>
      <c r="H878" s="58">
        <f t="shared" si="42"/>
        <v>-22256</v>
      </c>
      <c r="I878" s="60">
        <v>86111</v>
      </c>
      <c r="L878">
        <v>63855</v>
      </c>
    </row>
    <row r="879" spans="1:12" ht="16.5" x14ac:dyDescent="0.25">
      <c r="A879" s="19" t="str">
        <f t="shared" si="43"/>
        <v>KL00189GM500</v>
      </c>
      <c r="B879" s="23" t="s">
        <v>834</v>
      </c>
      <c r="C879" s="23" t="s">
        <v>30</v>
      </c>
      <c r="D879" s="23" t="s">
        <v>31</v>
      </c>
      <c r="E879" s="20">
        <v>147000</v>
      </c>
      <c r="F879" s="20">
        <v>99952.2</v>
      </c>
      <c r="H879" s="58">
        <f t="shared" si="42"/>
        <v>-47047.8</v>
      </c>
      <c r="I879" s="60">
        <v>147000</v>
      </c>
      <c r="L879">
        <v>99952.2</v>
      </c>
    </row>
    <row r="880" spans="1:12" ht="16.5" x14ac:dyDescent="0.25">
      <c r="A880" s="19" t="str">
        <f t="shared" si="43"/>
        <v>KL00189GSG250</v>
      </c>
      <c r="B880" s="22" t="s">
        <v>834</v>
      </c>
      <c r="C880" s="22" t="s">
        <v>49</v>
      </c>
      <c r="D880" s="22" t="s">
        <v>50</v>
      </c>
      <c r="E880" s="21">
        <v>66500</v>
      </c>
      <c r="F880" s="21">
        <v>45360</v>
      </c>
      <c r="H880" s="58">
        <f t="shared" si="42"/>
        <v>-21140</v>
      </c>
      <c r="I880" s="60">
        <v>66500</v>
      </c>
      <c r="L880">
        <v>45360</v>
      </c>
    </row>
    <row r="881" spans="1:12" ht="16.5" x14ac:dyDescent="0.25">
      <c r="A881" s="19" t="str">
        <f t="shared" si="43"/>
        <v>KL00189GTLX250G</v>
      </c>
      <c r="B881" s="22" t="s">
        <v>834</v>
      </c>
      <c r="C881" s="22" t="s">
        <v>32</v>
      </c>
      <c r="D881" s="22" t="s">
        <v>33</v>
      </c>
      <c r="E881" s="21">
        <v>66000</v>
      </c>
      <c r="F881" s="21">
        <v>45164.700000000004</v>
      </c>
      <c r="H881" s="58">
        <f t="shared" si="42"/>
        <v>-20835.299999999996</v>
      </c>
      <c r="I881" s="60">
        <v>66000</v>
      </c>
      <c r="L881">
        <v>45164.700000000004</v>
      </c>
    </row>
    <row r="882" spans="1:12" ht="16.5" x14ac:dyDescent="0.25">
      <c r="A882" s="19" t="str">
        <f t="shared" si="43"/>
        <v>KL00189MNH250</v>
      </c>
      <c r="B882" s="22" t="s">
        <v>834</v>
      </c>
      <c r="C882" s="22" t="s">
        <v>51</v>
      </c>
      <c r="D882" s="22" t="s">
        <v>52</v>
      </c>
      <c r="E882" s="21">
        <v>58333</v>
      </c>
      <c r="F882" s="21">
        <v>41400</v>
      </c>
      <c r="H882" s="58">
        <f t="shared" si="42"/>
        <v>-16933</v>
      </c>
      <c r="I882" s="60">
        <v>58333</v>
      </c>
      <c r="L882">
        <v>41400</v>
      </c>
    </row>
    <row r="883" spans="1:12" ht="16.5" x14ac:dyDescent="0.25">
      <c r="A883" s="19" t="str">
        <f t="shared" si="43"/>
        <v>KL00189TH200</v>
      </c>
      <c r="B883" s="22" t="s">
        <v>834</v>
      </c>
      <c r="C883" s="22" t="s">
        <v>35</v>
      </c>
      <c r="D883" s="22" t="s">
        <v>36</v>
      </c>
      <c r="E883" s="21">
        <v>73000</v>
      </c>
      <c r="F883" s="21">
        <v>50035.5</v>
      </c>
      <c r="H883" s="58">
        <f t="shared" si="42"/>
        <v>-22964.5</v>
      </c>
      <c r="I883" s="60">
        <v>73000</v>
      </c>
      <c r="L883">
        <v>50035.5</v>
      </c>
    </row>
    <row r="884" spans="1:12" ht="16.5" x14ac:dyDescent="0.25">
      <c r="A884" s="19" t="str">
        <f t="shared" si="43"/>
        <v>KL00189CC300</v>
      </c>
      <c r="B884" s="23" t="s">
        <v>834</v>
      </c>
      <c r="C884" s="23" t="s">
        <v>39</v>
      </c>
      <c r="D884" s="23" t="s">
        <v>40</v>
      </c>
      <c r="E884" s="20">
        <v>90741</v>
      </c>
      <c r="F884" s="20">
        <v>68310</v>
      </c>
      <c r="H884" s="58">
        <f t="shared" si="42"/>
        <v>-22431</v>
      </c>
      <c r="I884" s="60">
        <v>90741</v>
      </c>
      <c r="L884">
        <v>68310</v>
      </c>
    </row>
    <row r="885" spans="1:12" ht="16.5" x14ac:dyDescent="0.25">
      <c r="A885" s="19" t="str">
        <f t="shared" si="43"/>
        <v>KL00189CGM100</v>
      </c>
      <c r="B885" s="23" t="s">
        <v>834</v>
      </c>
      <c r="C885" s="23" t="s">
        <v>556</v>
      </c>
      <c r="D885" s="23" t="s">
        <v>557</v>
      </c>
      <c r="E885" s="20">
        <v>36111</v>
      </c>
      <c r="F885" s="20">
        <v>22585.08</v>
      </c>
      <c r="H885" s="58">
        <f t="shared" si="42"/>
        <v>-13525.919999999998</v>
      </c>
      <c r="I885" s="60">
        <v>36111</v>
      </c>
      <c r="L885">
        <v>22585.08</v>
      </c>
    </row>
    <row r="886" spans="1:12" ht="16.5" x14ac:dyDescent="0.25">
      <c r="A886" s="19" t="str">
        <f t="shared" si="43"/>
        <v>KL00189CGM300</v>
      </c>
      <c r="B886" s="23" t="s">
        <v>834</v>
      </c>
      <c r="C886" s="23" t="s">
        <v>27</v>
      </c>
      <c r="D886" s="23" t="s">
        <v>28</v>
      </c>
      <c r="E886" s="20">
        <v>96000</v>
      </c>
      <c r="F886" s="20">
        <v>67556.52</v>
      </c>
      <c r="H886" s="58">
        <f t="shared" si="42"/>
        <v>-28443.479999999996</v>
      </c>
      <c r="I886" s="60">
        <v>96000</v>
      </c>
      <c r="L886">
        <v>67556.52</v>
      </c>
    </row>
    <row r="887" spans="1:12" ht="16.5" x14ac:dyDescent="0.25">
      <c r="A887" s="19" t="str">
        <f t="shared" si="43"/>
        <v>KL00189CN300</v>
      </c>
      <c r="B887" s="23" t="s">
        <v>834</v>
      </c>
      <c r="C887" s="23" t="s">
        <v>41</v>
      </c>
      <c r="D887" s="23" t="s">
        <v>42</v>
      </c>
      <c r="E887" s="20">
        <v>86111</v>
      </c>
      <c r="F887" s="20">
        <v>65274</v>
      </c>
      <c r="H887" s="58">
        <f t="shared" si="42"/>
        <v>-20837</v>
      </c>
      <c r="I887" s="60">
        <v>86111</v>
      </c>
      <c r="L887">
        <v>65274</v>
      </c>
    </row>
    <row r="888" spans="1:12" ht="16.5" x14ac:dyDescent="0.25">
      <c r="A888" s="19" t="str">
        <f t="shared" si="43"/>
        <v>KL00189GM500</v>
      </c>
      <c r="B888" s="23" t="s">
        <v>834</v>
      </c>
      <c r="C888" s="23" t="s">
        <v>30</v>
      </c>
      <c r="D888" s="23" t="s">
        <v>31</v>
      </c>
      <c r="E888" s="20">
        <v>147000</v>
      </c>
      <c r="F888" s="20">
        <v>102173.36</v>
      </c>
      <c r="H888" s="58">
        <f t="shared" si="42"/>
        <v>-44826.64</v>
      </c>
      <c r="I888" s="60">
        <v>147000</v>
      </c>
      <c r="L888">
        <v>102173.36</v>
      </c>
    </row>
    <row r="889" spans="1:12" ht="16.5" x14ac:dyDescent="0.25">
      <c r="A889" s="19" t="str">
        <f t="shared" si="43"/>
        <v>KL00189GSG250</v>
      </c>
      <c r="B889" s="23" t="s">
        <v>834</v>
      </c>
      <c r="C889" s="23" t="s">
        <v>49</v>
      </c>
      <c r="D889" s="23" t="s">
        <v>50</v>
      </c>
      <c r="E889" s="20">
        <v>66500</v>
      </c>
      <c r="F889" s="20">
        <v>46368</v>
      </c>
      <c r="H889" s="58">
        <f t="shared" si="42"/>
        <v>-20132</v>
      </c>
      <c r="I889" s="60">
        <v>66500</v>
      </c>
      <c r="L889">
        <v>46368</v>
      </c>
    </row>
    <row r="890" spans="1:12" ht="16.5" x14ac:dyDescent="0.25">
      <c r="A890" s="19" t="str">
        <f t="shared" si="43"/>
        <v>KL00189GTLX250G</v>
      </c>
      <c r="B890" s="23" t="s">
        <v>834</v>
      </c>
      <c r="C890" s="23" t="s">
        <v>32</v>
      </c>
      <c r="D890" s="23" t="s">
        <v>33</v>
      </c>
      <c r="E890" s="20">
        <v>66000</v>
      </c>
      <c r="F890" s="20">
        <v>46168.36</v>
      </c>
      <c r="H890" s="58">
        <f t="shared" si="42"/>
        <v>-19831.64</v>
      </c>
      <c r="I890" s="60">
        <v>66000</v>
      </c>
      <c r="L890">
        <v>46168.36</v>
      </c>
    </row>
    <row r="891" spans="1:12" ht="16.5" x14ac:dyDescent="0.25">
      <c r="A891" s="19" t="str">
        <f t="shared" si="43"/>
        <v>KL00189MNH250</v>
      </c>
      <c r="B891" s="23" t="s">
        <v>834</v>
      </c>
      <c r="C891" s="23" t="s">
        <v>51</v>
      </c>
      <c r="D891" s="23" t="s">
        <v>52</v>
      </c>
      <c r="E891" s="20">
        <v>58333</v>
      </c>
      <c r="F891" s="20">
        <v>42320</v>
      </c>
      <c r="H891" s="58">
        <f t="shared" si="42"/>
        <v>-16013</v>
      </c>
      <c r="I891" s="60">
        <v>58333</v>
      </c>
      <c r="L891">
        <v>42320</v>
      </c>
    </row>
    <row r="892" spans="1:12" ht="16.5" x14ac:dyDescent="0.25">
      <c r="A892" s="19" t="str">
        <f t="shared" si="43"/>
        <v>KL00189TH200</v>
      </c>
      <c r="B892" s="23" t="s">
        <v>834</v>
      </c>
      <c r="C892" s="23" t="s">
        <v>35</v>
      </c>
      <c r="D892" s="23" t="s">
        <v>36</v>
      </c>
      <c r="E892" s="20">
        <v>73000</v>
      </c>
      <c r="F892" s="20">
        <v>51147.4</v>
      </c>
      <c r="H892" s="58">
        <f t="shared" si="42"/>
        <v>-21852.6</v>
      </c>
      <c r="I892" s="60">
        <v>73000</v>
      </c>
      <c r="L892">
        <v>51147.4</v>
      </c>
    </row>
    <row r="893" spans="1:12" ht="16.5" x14ac:dyDescent="0.25">
      <c r="A893" s="19" t="str">
        <f t="shared" si="43"/>
        <v>KL00189THST150</v>
      </c>
      <c r="B893" s="23" t="s">
        <v>834</v>
      </c>
      <c r="C893" s="23" t="s">
        <v>570</v>
      </c>
      <c r="D893" s="23" t="s">
        <v>571</v>
      </c>
      <c r="E893" s="20">
        <v>21667</v>
      </c>
      <c r="F893" s="20">
        <v>19933.64</v>
      </c>
      <c r="H893" s="58">
        <f t="shared" si="42"/>
        <v>-1733.3600000000006</v>
      </c>
      <c r="I893" s="60">
        <v>21667</v>
      </c>
      <c r="L893">
        <v>19933.64</v>
      </c>
    </row>
    <row r="894" spans="1:12" ht="16.5" x14ac:dyDescent="0.25">
      <c r="A894" s="19" t="str">
        <f t="shared" si="43"/>
        <v>KL00189THST250</v>
      </c>
      <c r="B894" s="23" t="s">
        <v>834</v>
      </c>
      <c r="C894" s="23" t="s">
        <v>605</v>
      </c>
      <c r="D894" s="23" t="s">
        <v>606</v>
      </c>
      <c r="E894" s="20">
        <v>36111</v>
      </c>
      <c r="F894" s="20">
        <v>33222.120000000003</v>
      </c>
      <c r="H894" s="58">
        <f t="shared" si="42"/>
        <v>-2888.8799999999974</v>
      </c>
      <c r="I894" s="60">
        <v>36111</v>
      </c>
      <c r="L894">
        <v>33222.120000000003</v>
      </c>
    </row>
    <row r="895" spans="1:12" ht="16.5" x14ac:dyDescent="0.25">
      <c r="A895" s="19" t="str">
        <f t="shared" si="43"/>
        <v>KL00190CGM300</v>
      </c>
      <c r="B895" s="23" t="s">
        <v>835</v>
      </c>
      <c r="C895" s="23" t="s">
        <v>27</v>
      </c>
      <c r="D895" s="23" t="s">
        <v>28</v>
      </c>
      <c r="E895" s="20">
        <v>96000</v>
      </c>
      <c r="F895" s="20">
        <v>69759.45</v>
      </c>
      <c r="H895" s="58">
        <f t="shared" si="42"/>
        <v>-26240.550000000003</v>
      </c>
      <c r="I895" s="60">
        <v>96000</v>
      </c>
      <c r="L895">
        <v>69759.45</v>
      </c>
    </row>
    <row r="896" spans="1:12" ht="16.5" x14ac:dyDescent="0.25">
      <c r="A896" s="19" t="str">
        <f t="shared" si="43"/>
        <v>KL00190CGST150</v>
      </c>
      <c r="B896" s="23" t="s">
        <v>835</v>
      </c>
      <c r="C896" s="23" t="s">
        <v>568</v>
      </c>
      <c r="D896" s="23" t="s">
        <v>569</v>
      </c>
      <c r="E896" s="20">
        <v>22500</v>
      </c>
      <c r="F896" s="20">
        <v>21375</v>
      </c>
      <c r="H896" s="58">
        <f t="shared" si="42"/>
        <v>-1125</v>
      </c>
      <c r="I896" s="60">
        <v>22500</v>
      </c>
      <c r="L896">
        <v>21375</v>
      </c>
    </row>
    <row r="897" spans="1:12" ht="16.5" x14ac:dyDescent="0.25">
      <c r="A897" s="19" t="str">
        <f t="shared" si="43"/>
        <v>KL00190GM500</v>
      </c>
      <c r="B897" s="23" t="s">
        <v>835</v>
      </c>
      <c r="C897" s="23" t="s">
        <v>30</v>
      </c>
      <c r="D897" s="23" t="s">
        <v>31</v>
      </c>
      <c r="E897" s="20">
        <v>147000</v>
      </c>
      <c r="F897" s="20">
        <v>105505.09999999999</v>
      </c>
      <c r="H897" s="58">
        <f t="shared" si="42"/>
        <v>-41494.900000000009</v>
      </c>
      <c r="I897" s="60">
        <v>147000</v>
      </c>
      <c r="L897">
        <v>105505.09999999999</v>
      </c>
    </row>
    <row r="898" spans="1:12" ht="16.5" x14ac:dyDescent="0.25">
      <c r="A898" s="19" t="str">
        <f t="shared" si="43"/>
        <v>KL00190GTLX250G</v>
      </c>
      <c r="B898" s="23" t="s">
        <v>835</v>
      </c>
      <c r="C898" s="23" t="s">
        <v>32</v>
      </c>
      <c r="D898" s="23" t="s">
        <v>33</v>
      </c>
      <c r="E898" s="20">
        <v>66000</v>
      </c>
      <c r="F898" s="20">
        <v>47673.85</v>
      </c>
      <c r="H898" s="58">
        <f t="shared" si="42"/>
        <v>-18326.150000000001</v>
      </c>
      <c r="I898" s="60">
        <v>66000</v>
      </c>
      <c r="L898">
        <v>47673.85</v>
      </c>
    </row>
    <row r="899" spans="1:12" ht="16.5" x14ac:dyDescent="0.25">
      <c r="A899" s="19" t="str">
        <f t="shared" si="43"/>
        <v>KL00190TH200</v>
      </c>
      <c r="B899" s="22" t="s">
        <v>835</v>
      </c>
      <c r="C899" s="22" t="s">
        <v>35</v>
      </c>
      <c r="D899" s="22" t="s">
        <v>36</v>
      </c>
      <c r="E899" s="21">
        <v>73000</v>
      </c>
      <c r="F899" s="21">
        <v>52815.25</v>
      </c>
      <c r="H899" s="58">
        <f t="shared" si="42"/>
        <v>-20184.75</v>
      </c>
      <c r="I899" s="60">
        <v>73000</v>
      </c>
      <c r="L899">
        <v>52815.25</v>
      </c>
    </row>
    <row r="900" spans="1:12" ht="16.5" x14ac:dyDescent="0.25">
      <c r="A900" s="19" t="str">
        <f t="shared" si="43"/>
        <v>KL00190THST150</v>
      </c>
      <c r="B900" s="22" t="s">
        <v>835</v>
      </c>
      <c r="C900" s="22" t="s">
        <v>570</v>
      </c>
      <c r="D900" s="22" t="s">
        <v>571</v>
      </c>
      <c r="E900" s="21">
        <v>21667</v>
      </c>
      <c r="F900" s="21">
        <v>20583.649999999998</v>
      </c>
      <c r="H900" s="58">
        <f t="shared" si="42"/>
        <v>-1083.3500000000022</v>
      </c>
      <c r="I900" s="60">
        <v>21667</v>
      </c>
      <c r="L900">
        <v>20583.649999999998</v>
      </c>
    </row>
    <row r="901" spans="1:12" ht="16.5" x14ac:dyDescent="0.25">
      <c r="A901" s="19" t="str">
        <f t="shared" si="43"/>
        <v>KL00192CGM100</v>
      </c>
      <c r="B901" s="22" t="s">
        <v>836</v>
      </c>
      <c r="C901" s="22" t="s">
        <v>556</v>
      </c>
      <c r="D901" s="22" t="s">
        <v>557</v>
      </c>
      <c r="E901" s="21">
        <v>36111</v>
      </c>
      <c r="F901" s="21">
        <v>22585.08</v>
      </c>
      <c r="H901" s="58">
        <f t="shared" si="42"/>
        <v>-13525.919999999998</v>
      </c>
      <c r="I901" s="60">
        <v>36111</v>
      </c>
      <c r="L901">
        <v>22585.08</v>
      </c>
    </row>
    <row r="902" spans="1:12" ht="16.5" x14ac:dyDescent="0.25">
      <c r="A902" s="19" t="str">
        <f t="shared" si="43"/>
        <v>KL00192CGM300</v>
      </c>
      <c r="B902" s="22" t="s">
        <v>836</v>
      </c>
      <c r="C902" s="22" t="s">
        <v>27</v>
      </c>
      <c r="D902" s="22" t="s">
        <v>28</v>
      </c>
      <c r="E902" s="21">
        <v>96000</v>
      </c>
      <c r="F902" s="21">
        <v>67556.52</v>
      </c>
      <c r="H902" s="58">
        <f t="shared" si="42"/>
        <v>-28443.479999999996</v>
      </c>
      <c r="I902" s="60">
        <v>96000</v>
      </c>
      <c r="L902">
        <v>67556.52</v>
      </c>
    </row>
    <row r="903" spans="1:12" ht="16.5" x14ac:dyDescent="0.25">
      <c r="A903" s="19" t="str">
        <f t="shared" si="43"/>
        <v>KL00192CGST150</v>
      </c>
      <c r="B903" s="22" t="s">
        <v>836</v>
      </c>
      <c r="C903" s="22" t="s">
        <v>568</v>
      </c>
      <c r="D903" s="22" t="s">
        <v>569</v>
      </c>
      <c r="E903" s="21">
        <v>22500</v>
      </c>
      <c r="F903" s="21">
        <v>20700</v>
      </c>
      <c r="H903" s="58">
        <f t="shared" si="42"/>
        <v>-1800</v>
      </c>
      <c r="I903" s="60">
        <v>22500</v>
      </c>
      <c r="L903">
        <v>20700</v>
      </c>
    </row>
    <row r="904" spans="1:12" ht="16.5" x14ac:dyDescent="0.25">
      <c r="A904" s="19" t="str">
        <f t="shared" si="43"/>
        <v>KL00192GL250</v>
      </c>
      <c r="B904" s="22" t="s">
        <v>836</v>
      </c>
      <c r="C904" s="22" t="s">
        <v>47</v>
      </c>
      <c r="D904" s="22" t="s">
        <v>48</v>
      </c>
      <c r="E904" s="21">
        <v>59400</v>
      </c>
      <c r="F904" s="21">
        <v>45540</v>
      </c>
      <c r="H904" s="58">
        <f t="shared" si="42"/>
        <v>-13860</v>
      </c>
      <c r="I904" s="60">
        <v>59400</v>
      </c>
      <c r="L904">
        <v>45540</v>
      </c>
    </row>
    <row r="905" spans="1:12" ht="16.5" x14ac:dyDescent="0.25">
      <c r="A905" s="19" t="str">
        <f t="shared" si="43"/>
        <v>KL00192GM500</v>
      </c>
      <c r="B905" s="22" t="s">
        <v>836</v>
      </c>
      <c r="C905" s="22" t="s">
        <v>30</v>
      </c>
      <c r="D905" s="22" t="s">
        <v>31</v>
      </c>
      <c r="E905" s="21">
        <v>147000</v>
      </c>
      <c r="F905" s="21">
        <v>102173.36</v>
      </c>
      <c r="H905" s="58">
        <f t="shared" si="42"/>
        <v>-44826.64</v>
      </c>
      <c r="I905" s="60">
        <v>147000</v>
      </c>
      <c r="L905">
        <v>102173.36</v>
      </c>
    </row>
    <row r="906" spans="1:12" ht="16.5" x14ac:dyDescent="0.25">
      <c r="A906" s="19" t="str">
        <f t="shared" si="43"/>
        <v>KL00192GSG250</v>
      </c>
      <c r="B906" s="22" t="s">
        <v>836</v>
      </c>
      <c r="C906" s="22" t="s">
        <v>49</v>
      </c>
      <c r="D906" s="22" t="s">
        <v>50</v>
      </c>
      <c r="E906" s="21">
        <v>66500</v>
      </c>
      <c r="F906" s="21">
        <v>46368</v>
      </c>
      <c r="H906" s="58">
        <f t="shared" si="42"/>
        <v>-20132</v>
      </c>
      <c r="I906" s="60">
        <v>66500</v>
      </c>
      <c r="L906">
        <v>46368</v>
      </c>
    </row>
    <row r="907" spans="1:12" ht="16.5" x14ac:dyDescent="0.25">
      <c r="A907" s="19" t="str">
        <f t="shared" si="43"/>
        <v>KL00192GTLX250G</v>
      </c>
      <c r="B907" s="22" t="s">
        <v>836</v>
      </c>
      <c r="C907" s="22" t="s">
        <v>32</v>
      </c>
      <c r="D907" s="22" t="s">
        <v>33</v>
      </c>
      <c r="E907" s="21">
        <v>66000</v>
      </c>
      <c r="F907" s="21">
        <v>46168.36</v>
      </c>
      <c r="H907" s="58">
        <f t="shared" si="42"/>
        <v>-19831.64</v>
      </c>
      <c r="I907" s="60">
        <v>66000</v>
      </c>
      <c r="L907">
        <v>46168.36</v>
      </c>
    </row>
    <row r="908" spans="1:12" ht="16.5" x14ac:dyDescent="0.25">
      <c r="A908" s="19" t="str">
        <f t="shared" si="43"/>
        <v>KL00192THST150</v>
      </c>
      <c r="B908" s="22" t="s">
        <v>836</v>
      </c>
      <c r="C908" s="22" t="s">
        <v>570</v>
      </c>
      <c r="D908" s="22" t="s">
        <v>571</v>
      </c>
      <c r="E908" s="21">
        <v>21667</v>
      </c>
      <c r="F908" s="21">
        <v>19933.64</v>
      </c>
      <c r="H908" s="58">
        <f t="shared" si="42"/>
        <v>-1733.3600000000006</v>
      </c>
      <c r="I908" s="60">
        <v>21667</v>
      </c>
      <c r="L908">
        <v>19933.64</v>
      </c>
    </row>
    <row r="909" spans="1:12" ht="16.5" x14ac:dyDescent="0.25">
      <c r="A909" s="19" t="str">
        <f t="shared" si="43"/>
        <v>KL00192CGST250</v>
      </c>
      <c r="B909" s="23" t="s">
        <v>836</v>
      </c>
      <c r="C909" s="23" t="s">
        <v>603</v>
      </c>
      <c r="D909" s="23" t="s">
        <v>604</v>
      </c>
      <c r="E909" s="20">
        <v>37500</v>
      </c>
      <c r="F909" s="20">
        <v>34500</v>
      </c>
      <c r="H909" s="58">
        <f t="shared" si="42"/>
        <v>-3000</v>
      </c>
      <c r="I909" s="60">
        <v>37500</v>
      </c>
      <c r="L909">
        <v>34500</v>
      </c>
    </row>
    <row r="910" spans="1:12" ht="16.5" x14ac:dyDescent="0.25">
      <c r="A910" s="19" t="str">
        <f t="shared" si="43"/>
        <v>KL00192CN300</v>
      </c>
      <c r="B910" s="23" t="s">
        <v>836</v>
      </c>
      <c r="C910" s="23" t="s">
        <v>41</v>
      </c>
      <c r="D910" s="23" t="s">
        <v>42</v>
      </c>
      <c r="E910" s="20">
        <v>86111</v>
      </c>
      <c r="F910" s="20">
        <v>65274</v>
      </c>
      <c r="H910" s="58">
        <f t="shared" si="42"/>
        <v>-20837</v>
      </c>
      <c r="I910" s="60">
        <v>86111</v>
      </c>
      <c r="L910">
        <v>65274</v>
      </c>
    </row>
    <row r="911" spans="1:12" ht="16.5" x14ac:dyDescent="0.25">
      <c r="A911" s="19" t="str">
        <f t="shared" si="43"/>
        <v>KL00192THST250</v>
      </c>
      <c r="B911" s="23" t="s">
        <v>836</v>
      </c>
      <c r="C911" s="23" t="s">
        <v>605</v>
      </c>
      <c r="D911" s="23" t="s">
        <v>606</v>
      </c>
      <c r="E911" s="20">
        <v>36111</v>
      </c>
      <c r="F911" s="20">
        <v>33222.120000000003</v>
      </c>
      <c r="H911" s="58">
        <f t="shared" si="42"/>
        <v>-2888.8799999999974</v>
      </c>
      <c r="I911" s="60">
        <v>36111</v>
      </c>
      <c r="L911">
        <v>33222.120000000003</v>
      </c>
    </row>
    <row r="912" spans="1:12" ht="16.5" x14ac:dyDescent="0.25">
      <c r="A912" s="19" t="str">
        <f t="shared" si="43"/>
        <v>KL00193TH200</v>
      </c>
      <c r="B912" s="23" t="s">
        <v>837</v>
      </c>
      <c r="C912" s="23" t="s">
        <v>35</v>
      </c>
      <c r="D912" s="23" t="s">
        <v>36</v>
      </c>
      <c r="E912" s="20">
        <v>73000</v>
      </c>
      <c r="F912" s="20">
        <v>55595</v>
      </c>
      <c r="H912" s="58">
        <f t="shared" si="42"/>
        <v>-17405</v>
      </c>
      <c r="I912" s="60">
        <v>73000</v>
      </c>
      <c r="L912">
        <v>55595</v>
      </c>
    </row>
    <row r="913" spans="1:12" ht="16.5" x14ac:dyDescent="0.25">
      <c r="A913" s="19" t="str">
        <f t="shared" si="43"/>
        <v>KL00194CGM100</v>
      </c>
      <c r="B913" s="23" t="s">
        <v>838</v>
      </c>
      <c r="C913" s="23" t="s">
        <v>556</v>
      </c>
      <c r="D913" s="23" t="s">
        <v>557</v>
      </c>
      <c r="E913" s="20">
        <v>36111</v>
      </c>
      <c r="F913" s="20">
        <v>22830.57</v>
      </c>
      <c r="H913" s="58">
        <f t="shared" si="42"/>
        <v>-13280.43</v>
      </c>
      <c r="I913" s="60">
        <v>36111</v>
      </c>
      <c r="L913">
        <v>22830.57</v>
      </c>
    </row>
    <row r="914" spans="1:12" ht="16.5" x14ac:dyDescent="0.25">
      <c r="A914" s="19" t="str">
        <f t="shared" si="43"/>
        <v>KL00194CGM300</v>
      </c>
      <c r="B914" s="23" t="s">
        <v>838</v>
      </c>
      <c r="C914" s="23" t="s">
        <v>27</v>
      </c>
      <c r="D914" s="23" t="s">
        <v>28</v>
      </c>
      <c r="E914" s="20">
        <v>96000</v>
      </c>
      <c r="F914" s="20">
        <v>68290.83</v>
      </c>
      <c r="H914" s="58">
        <f t="shared" si="42"/>
        <v>-27709.17</v>
      </c>
      <c r="I914" s="60">
        <v>96000</v>
      </c>
      <c r="L914">
        <v>68290.83</v>
      </c>
    </row>
    <row r="915" spans="1:12" ht="16.5" x14ac:dyDescent="0.25">
      <c r="A915" s="19" t="str">
        <f t="shared" si="43"/>
        <v>KL00194CGM500</v>
      </c>
      <c r="B915" s="23" t="s">
        <v>838</v>
      </c>
      <c r="C915" s="23" t="s">
        <v>547</v>
      </c>
      <c r="D915" s="23" t="s">
        <v>548</v>
      </c>
      <c r="E915" s="20">
        <v>147000</v>
      </c>
      <c r="F915" s="20">
        <v>110731.38</v>
      </c>
      <c r="H915" s="58">
        <f t="shared" ref="H915:H997" si="44">F915-E915</f>
        <v>-36268.619999999995</v>
      </c>
      <c r="I915" s="60">
        <v>147000</v>
      </c>
      <c r="L915">
        <v>110731.38</v>
      </c>
    </row>
    <row r="916" spans="1:12" ht="16.5" x14ac:dyDescent="0.25">
      <c r="A916" s="19" t="str">
        <f t="shared" si="43"/>
        <v>KL00194GHK300</v>
      </c>
      <c r="B916" s="23" t="s">
        <v>838</v>
      </c>
      <c r="C916" s="23" t="s">
        <v>558</v>
      </c>
      <c r="D916" s="23" t="s">
        <v>559</v>
      </c>
      <c r="E916" s="20">
        <v>70000</v>
      </c>
      <c r="F916" s="20">
        <v>65100</v>
      </c>
      <c r="H916" s="58">
        <f t="shared" si="44"/>
        <v>-4900</v>
      </c>
      <c r="I916" s="60">
        <v>70000</v>
      </c>
      <c r="L916">
        <v>65100</v>
      </c>
    </row>
    <row r="917" spans="1:12" ht="16.5" x14ac:dyDescent="0.25">
      <c r="A917" s="19" t="str">
        <f t="shared" si="43"/>
        <v>KL00194GL250</v>
      </c>
      <c r="B917" s="23" t="s">
        <v>838</v>
      </c>
      <c r="C917" s="23" t="s">
        <v>47</v>
      </c>
      <c r="D917" s="23" t="s">
        <v>48</v>
      </c>
      <c r="E917" s="20">
        <v>59400</v>
      </c>
      <c r="F917" s="20">
        <v>46035</v>
      </c>
      <c r="H917" s="58">
        <f t="shared" si="44"/>
        <v>-13365</v>
      </c>
      <c r="I917" s="60">
        <v>59400</v>
      </c>
      <c r="L917">
        <v>46035</v>
      </c>
    </row>
    <row r="918" spans="1:12" ht="16.5" x14ac:dyDescent="0.25">
      <c r="A918" s="19" t="str">
        <f t="shared" si="43"/>
        <v>KL00194GSG250</v>
      </c>
      <c r="B918" s="23" t="s">
        <v>838</v>
      </c>
      <c r="C918" s="23" t="s">
        <v>49</v>
      </c>
      <c r="D918" s="23" t="s">
        <v>50</v>
      </c>
      <c r="E918" s="20">
        <v>66500</v>
      </c>
      <c r="F918" s="20">
        <v>46872</v>
      </c>
      <c r="H918" s="58">
        <f t="shared" si="44"/>
        <v>-19628</v>
      </c>
      <c r="I918" s="60">
        <v>66500</v>
      </c>
      <c r="L918">
        <v>46872</v>
      </c>
    </row>
    <row r="919" spans="1:12" ht="16.5" x14ac:dyDescent="0.25">
      <c r="A919" s="19" t="str">
        <f t="shared" si="43"/>
        <v>KL00194GXD500</v>
      </c>
      <c r="B919" s="23" t="s">
        <v>838</v>
      </c>
      <c r="C919" s="23" t="s">
        <v>55</v>
      </c>
      <c r="D919" s="23" t="s">
        <v>56</v>
      </c>
      <c r="E919" s="20">
        <v>147000</v>
      </c>
      <c r="F919" s="20">
        <v>103793.58</v>
      </c>
      <c r="H919" s="58">
        <f t="shared" si="44"/>
        <v>-43206.42</v>
      </c>
      <c r="I919" s="60">
        <v>147000</v>
      </c>
      <c r="L919">
        <v>103793.58</v>
      </c>
    </row>
    <row r="920" spans="1:12" ht="16.5" x14ac:dyDescent="0.25">
      <c r="A920" s="19" t="str">
        <f t="shared" si="43"/>
        <v>KL00194MNH250</v>
      </c>
      <c r="B920" s="23" t="s">
        <v>838</v>
      </c>
      <c r="C920" s="23" t="s">
        <v>51</v>
      </c>
      <c r="D920" s="23" t="s">
        <v>52</v>
      </c>
      <c r="E920" s="20">
        <v>58333</v>
      </c>
      <c r="F920" s="20">
        <v>42780</v>
      </c>
      <c r="H920" s="58">
        <f t="shared" si="44"/>
        <v>-15553</v>
      </c>
      <c r="I920" s="60">
        <v>58333</v>
      </c>
      <c r="L920">
        <v>42780</v>
      </c>
    </row>
    <row r="921" spans="1:12" ht="16.5" x14ac:dyDescent="0.25">
      <c r="A921" s="19" t="str">
        <f t="shared" si="43"/>
        <v>KL00194TH200</v>
      </c>
      <c r="B921" s="23" t="s">
        <v>838</v>
      </c>
      <c r="C921" s="23" t="s">
        <v>35</v>
      </c>
      <c r="D921" s="23" t="s">
        <v>36</v>
      </c>
      <c r="E921" s="20">
        <v>73000</v>
      </c>
      <c r="F921" s="20">
        <v>51703.350000000006</v>
      </c>
      <c r="H921" s="58">
        <f t="shared" si="44"/>
        <v>-21296.649999999994</v>
      </c>
      <c r="I921" s="60">
        <v>73000</v>
      </c>
      <c r="L921">
        <v>51703.350000000006</v>
      </c>
    </row>
    <row r="922" spans="1:12" ht="16.5" x14ac:dyDescent="0.25">
      <c r="A922" s="19" t="str">
        <f t="shared" si="43"/>
        <v>KL00195CC300</v>
      </c>
      <c r="B922" s="23" t="s">
        <v>839</v>
      </c>
      <c r="C922" s="23" t="s">
        <v>39</v>
      </c>
      <c r="D922" s="23" t="s">
        <v>40</v>
      </c>
      <c r="E922" s="20">
        <v>90741</v>
      </c>
      <c r="F922" s="20">
        <v>70537.5</v>
      </c>
      <c r="H922" s="58">
        <f t="shared" si="44"/>
        <v>-20203.5</v>
      </c>
      <c r="I922" s="60">
        <v>90741</v>
      </c>
      <c r="L922">
        <v>70537.5</v>
      </c>
    </row>
    <row r="923" spans="1:12" ht="16.5" x14ac:dyDescent="0.25">
      <c r="A923" s="19" t="str">
        <f t="shared" si="43"/>
        <v>KL00195CGM300</v>
      </c>
      <c r="B923" s="23" t="s">
        <v>839</v>
      </c>
      <c r="C923" s="23" t="s">
        <v>27</v>
      </c>
      <c r="D923" s="23" t="s">
        <v>28</v>
      </c>
      <c r="E923" s="20">
        <v>96000</v>
      </c>
      <c r="F923" s="20">
        <v>69759.45</v>
      </c>
      <c r="H923" s="58">
        <f t="shared" si="44"/>
        <v>-26240.550000000003</v>
      </c>
      <c r="I923" s="60">
        <v>96000</v>
      </c>
      <c r="L923">
        <v>69759.45</v>
      </c>
    </row>
    <row r="924" spans="1:12" ht="16.5" x14ac:dyDescent="0.25">
      <c r="A924" s="19" t="str">
        <f t="shared" si="43"/>
        <v>KL00195CGST150</v>
      </c>
      <c r="B924" s="23" t="s">
        <v>839</v>
      </c>
      <c r="C924" s="23" t="s">
        <v>568</v>
      </c>
      <c r="D924" s="23" t="s">
        <v>569</v>
      </c>
      <c r="E924" s="20">
        <v>22500</v>
      </c>
      <c r="F924" s="20">
        <v>21375</v>
      </c>
      <c r="H924" s="58">
        <f t="shared" si="44"/>
        <v>-1125</v>
      </c>
      <c r="I924" s="60">
        <v>22500</v>
      </c>
      <c r="L924">
        <v>21375</v>
      </c>
    </row>
    <row r="925" spans="1:12" ht="16.5" x14ac:dyDescent="0.25">
      <c r="A925" s="19" t="str">
        <f t="shared" si="43"/>
        <v>KL00195GM500</v>
      </c>
      <c r="B925" s="23" t="s">
        <v>839</v>
      </c>
      <c r="C925" s="23" t="s">
        <v>30</v>
      </c>
      <c r="D925" s="23" t="s">
        <v>31</v>
      </c>
      <c r="E925" s="20">
        <v>147000</v>
      </c>
      <c r="F925" s="20">
        <v>105505.09999999999</v>
      </c>
      <c r="H925" s="58">
        <f t="shared" si="44"/>
        <v>-41494.900000000009</v>
      </c>
      <c r="I925" s="60">
        <v>147000</v>
      </c>
      <c r="L925">
        <v>105505.09999999999</v>
      </c>
    </row>
    <row r="926" spans="1:12" ht="16.5" x14ac:dyDescent="0.25">
      <c r="A926" s="19" t="str">
        <f t="shared" si="43"/>
        <v>KL00195GTLX250G</v>
      </c>
      <c r="B926" s="23" t="s">
        <v>839</v>
      </c>
      <c r="C926" s="23" t="s">
        <v>32</v>
      </c>
      <c r="D926" s="23" t="s">
        <v>33</v>
      </c>
      <c r="E926" s="20">
        <v>66000</v>
      </c>
      <c r="F926" s="20">
        <v>47673.85</v>
      </c>
      <c r="H926" s="58">
        <f t="shared" si="44"/>
        <v>-18326.150000000001</v>
      </c>
      <c r="I926" s="60">
        <v>66000</v>
      </c>
      <c r="L926">
        <v>47673.85</v>
      </c>
    </row>
    <row r="927" spans="1:12" ht="16.5" x14ac:dyDescent="0.25">
      <c r="A927" s="19" t="str">
        <f t="shared" si="43"/>
        <v>KL00195MNH250</v>
      </c>
      <c r="B927" s="23" t="s">
        <v>839</v>
      </c>
      <c r="C927" s="23" t="s">
        <v>51</v>
      </c>
      <c r="D927" s="23" t="s">
        <v>52</v>
      </c>
      <c r="E927" s="20">
        <v>58333</v>
      </c>
      <c r="F927" s="20">
        <v>43700</v>
      </c>
      <c r="H927" s="58">
        <f t="shared" si="44"/>
        <v>-14633</v>
      </c>
      <c r="I927" s="60">
        <v>58333</v>
      </c>
      <c r="L927">
        <v>43700</v>
      </c>
    </row>
    <row r="928" spans="1:12" ht="16.5" x14ac:dyDescent="0.25">
      <c r="A928" s="19" t="str">
        <f t="shared" si="43"/>
        <v>KL00195TH200</v>
      </c>
      <c r="B928" s="23" t="s">
        <v>839</v>
      </c>
      <c r="C928" s="23" t="s">
        <v>35</v>
      </c>
      <c r="D928" s="23" t="s">
        <v>36</v>
      </c>
      <c r="E928" s="20">
        <v>73000</v>
      </c>
      <c r="F928" s="20">
        <v>52815.25</v>
      </c>
      <c r="H928" s="58">
        <f t="shared" si="44"/>
        <v>-20184.75</v>
      </c>
      <c r="I928" s="60">
        <v>73000</v>
      </c>
      <c r="L928">
        <v>52815.25</v>
      </c>
    </row>
    <row r="929" spans="1:12" ht="16.5" x14ac:dyDescent="0.25">
      <c r="A929" s="19" t="str">
        <f t="shared" si="43"/>
        <v>KL00195THST150</v>
      </c>
      <c r="B929" s="23" t="s">
        <v>839</v>
      </c>
      <c r="C929" s="23" t="s">
        <v>570</v>
      </c>
      <c r="D929" s="23" t="s">
        <v>571</v>
      </c>
      <c r="E929" s="20">
        <v>21667</v>
      </c>
      <c r="F929" s="20">
        <v>20583.649999999998</v>
      </c>
      <c r="H929" s="58">
        <f t="shared" si="44"/>
        <v>-1083.3500000000022</v>
      </c>
      <c r="I929" s="60">
        <v>21667</v>
      </c>
      <c r="L929">
        <v>20583.649999999998</v>
      </c>
    </row>
    <row r="930" spans="1:12" ht="16.5" x14ac:dyDescent="0.25">
      <c r="A930" s="19" t="str">
        <f t="shared" si="43"/>
        <v>KL00196CGM300</v>
      </c>
      <c r="B930" s="23" t="s">
        <v>840</v>
      </c>
      <c r="C930" s="23" t="s">
        <v>27</v>
      </c>
      <c r="D930" s="23" t="s">
        <v>28</v>
      </c>
      <c r="E930" s="20">
        <v>96000</v>
      </c>
      <c r="F930" s="20">
        <v>68290.83</v>
      </c>
      <c r="H930" s="58">
        <f t="shared" si="44"/>
        <v>-27709.17</v>
      </c>
      <c r="I930" s="60">
        <v>96000</v>
      </c>
      <c r="L930">
        <v>68290.83</v>
      </c>
    </row>
    <row r="931" spans="1:12" ht="16.5" x14ac:dyDescent="0.25">
      <c r="A931" s="19" t="str">
        <f t="shared" si="43"/>
        <v>KL00196CGST250</v>
      </c>
      <c r="B931" s="23" t="s">
        <v>840</v>
      </c>
      <c r="C931" s="23" t="s">
        <v>603</v>
      </c>
      <c r="D931" s="23" t="s">
        <v>604</v>
      </c>
      <c r="E931" s="20">
        <v>37500</v>
      </c>
      <c r="F931" s="20">
        <v>34875</v>
      </c>
      <c r="H931" s="58">
        <f t="shared" si="44"/>
        <v>-2625</v>
      </c>
      <c r="I931" s="60">
        <v>37500</v>
      </c>
      <c r="L931">
        <v>34875</v>
      </c>
    </row>
    <row r="932" spans="1:12" ht="16.5" x14ac:dyDescent="0.25">
      <c r="A932" s="19" t="str">
        <f t="shared" si="43"/>
        <v>KL00196GM500</v>
      </c>
      <c r="B932" s="23" t="s">
        <v>840</v>
      </c>
      <c r="C932" s="23" t="s">
        <v>30</v>
      </c>
      <c r="D932" s="23" t="s">
        <v>31</v>
      </c>
      <c r="E932" s="20">
        <v>147000</v>
      </c>
      <c r="F932" s="20">
        <v>103283.94</v>
      </c>
      <c r="H932" s="58">
        <f t="shared" si="44"/>
        <v>-43716.06</v>
      </c>
      <c r="I932" s="60">
        <v>147000</v>
      </c>
      <c r="L932">
        <v>103283.94</v>
      </c>
    </row>
    <row r="933" spans="1:12" ht="16.5" x14ac:dyDescent="0.25">
      <c r="A933" s="19" t="str">
        <f t="shared" si="43"/>
        <v>KL00196GTLX250G</v>
      </c>
      <c r="B933" s="23" t="s">
        <v>840</v>
      </c>
      <c r="C933" s="23" t="s">
        <v>32</v>
      </c>
      <c r="D933" s="23" t="s">
        <v>33</v>
      </c>
      <c r="E933" s="20">
        <v>66000</v>
      </c>
      <c r="F933" s="20">
        <v>46670.19</v>
      </c>
      <c r="H933" s="58">
        <f t="shared" si="44"/>
        <v>-19329.809999999998</v>
      </c>
      <c r="I933" s="60">
        <v>66000</v>
      </c>
      <c r="L933">
        <v>46670.19</v>
      </c>
    </row>
    <row r="934" spans="1:12" ht="16.5" x14ac:dyDescent="0.25">
      <c r="A934" s="19" t="str">
        <f t="shared" si="43"/>
        <v>KL00196TH200</v>
      </c>
      <c r="B934" s="23" t="s">
        <v>840</v>
      </c>
      <c r="C934" s="23" t="s">
        <v>35</v>
      </c>
      <c r="D934" s="23" t="s">
        <v>36</v>
      </c>
      <c r="E934" s="20">
        <v>73000</v>
      </c>
      <c r="F934" s="20">
        <v>51703.350000000006</v>
      </c>
      <c r="H934" s="58">
        <f t="shared" si="44"/>
        <v>-21296.649999999994</v>
      </c>
      <c r="I934" s="60">
        <v>73000</v>
      </c>
      <c r="L934">
        <v>51703.350000000006</v>
      </c>
    </row>
    <row r="935" spans="1:12" ht="16.5" x14ac:dyDescent="0.25">
      <c r="A935" s="19" t="str">
        <f t="shared" si="43"/>
        <v>KL00197CGM300</v>
      </c>
      <c r="B935" s="23" t="s">
        <v>841</v>
      </c>
      <c r="C935" s="23" t="s">
        <v>27</v>
      </c>
      <c r="D935" s="23" t="s">
        <v>28</v>
      </c>
      <c r="E935" s="20">
        <v>96000</v>
      </c>
      <c r="F935" s="20">
        <v>69759.45</v>
      </c>
      <c r="H935" s="58">
        <f t="shared" si="44"/>
        <v>-26240.550000000003</v>
      </c>
      <c r="I935" s="60">
        <v>96000</v>
      </c>
      <c r="L935">
        <v>69759.45</v>
      </c>
    </row>
    <row r="936" spans="1:12" ht="16.5" x14ac:dyDescent="0.25">
      <c r="A936" s="19" t="str">
        <f t="shared" si="43"/>
        <v>KL00197CGST150</v>
      </c>
      <c r="B936" s="23" t="s">
        <v>841</v>
      </c>
      <c r="C936" s="23" t="s">
        <v>568</v>
      </c>
      <c r="D936" s="23" t="s">
        <v>569</v>
      </c>
      <c r="E936" s="20">
        <v>22500</v>
      </c>
      <c r="F936" s="20">
        <v>21375</v>
      </c>
      <c r="H936" s="58">
        <f t="shared" si="44"/>
        <v>-1125</v>
      </c>
      <c r="I936" s="60">
        <v>22500</v>
      </c>
      <c r="L936">
        <v>21375</v>
      </c>
    </row>
    <row r="937" spans="1:12" ht="16.5" x14ac:dyDescent="0.25">
      <c r="A937" s="19" t="str">
        <f t="shared" si="43"/>
        <v>KL00197GM500</v>
      </c>
      <c r="B937" s="23" t="s">
        <v>841</v>
      </c>
      <c r="C937" s="23" t="s">
        <v>30</v>
      </c>
      <c r="D937" s="23" t="s">
        <v>31</v>
      </c>
      <c r="E937" s="20">
        <v>147000</v>
      </c>
      <c r="F937" s="20">
        <v>105505.09999999999</v>
      </c>
      <c r="H937" s="58">
        <f t="shared" si="44"/>
        <v>-41494.900000000009</v>
      </c>
      <c r="I937" s="60">
        <v>147000</v>
      </c>
      <c r="L937">
        <v>105505.09999999999</v>
      </c>
    </row>
    <row r="938" spans="1:12" ht="16.5" x14ac:dyDescent="0.25">
      <c r="A938" s="19" t="str">
        <f t="shared" si="43"/>
        <v>KL00198CC300</v>
      </c>
      <c r="B938" s="23" t="s">
        <v>842</v>
      </c>
      <c r="C938" s="23" t="s">
        <v>39</v>
      </c>
      <c r="D938" s="23" t="s">
        <v>40</v>
      </c>
      <c r="E938" s="20">
        <v>90741</v>
      </c>
      <c r="F938" s="20">
        <v>74250</v>
      </c>
      <c r="H938" s="58">
        <f t="shared" si="44"/>
        <v>-16491</v>
      </c>
      <c r="I938" s="60">
        <v>90741</v>
      </c>
      <c r="L938">
        <v>74250</v>
      </c>
    </row>
    <row r="939" spans="1:12" ht="16.5" x14ac:dyDescent="0.25">
      <c r="A939" s="19" t="str">
        <f t="shared" ref="A939:A1021" si="45">B939&amp;C939</f>
        <v>KL00198CGM100</v>
      </c>
      <c r="B939" s="23" t="s">
        <v>842</v>
      </c>
      <c r="C939" s="23" t="s">
        <v>556</v>
      </c>
      <c r="D939" s="23" t="s">
        <v>557</v>
      </c>
      <c r="E939" s="20">
        <v>36111</v>
      </c>
      <c r="F939" s="20">
        <v>24549</v>
      </c>
      <c r="H939" s="58">
        <f t="shared" si="44"/>
        <v>-11562</v>
      </c>
      <c r="I939" s="60">
        <v>36111</v>
      </c>
      <c r="L939">
        <v>24549</v>
      </c>
    </row>
    <row r="940" spans="1:12" ht="16.5" x14ac:dyDescent="0.25">
      <c r="A940" s="19" t="str">
        <f t="shared" si="45"/>
        <v>KL00198CGM300</v>
      </c>
      <c r="B940" s="23" t="s">
        <v>842</v>
      </c>
      <c r="C940" s="23" t="s">
        <v>27</v>
      </c>
      <c r="D940" s="23" t="s">
        <v>28</v>
      </c>
      <c r="E940" s="20">
        <v>96000</v>
      </c>
      <c r="F940" s="20">
        <v>73431</v>
      </c>
      <c r="H940" s="58">
        <f t="shared" si="44"/>
        <v>-22569</v>
      </c>
      <c r="I940" s="60">
        <v>96000</v>
      </c>
      <c r="L940">
        <v>73431</v>
      </c>
    </row>
    <row r="941" spans="1:12" ht="16.5" x14ac:dyDescent="0.25">
      <c r="A941" s="19" t="str">
        <f t="shared" si="45"/>
        <v>KL00198CGST150</v>
      </c>
      <c r="B941" s="23" t="s">
        <v>842</v>
      </c>
      <c r="C941" s="23" t="s">
        <v>568</v>
      </c>
      <c r="D941" s="23" t="s">
        <v>569</v>
      </c>
      <c r="E941" s="20">
        <v>22500</v>
      </c>
      <c r="F941" s="20">
        <v>22500</v>
      </c>
      <c r="H941" s="58">
        <f t="shared" si="44"/>
        <v>0</v>
      </c>
      <c r="I941" s="60">
        <v>22500</v>
      </c>
      <c r="L941">
        <v>22500</v>
      </c>
    </row>
    <row r="942" spans="1:12" ht="16.5" x14ac:dyDescent="0.25">
      <c r="A942" s="19" t="str">
        <f t="shared" si="45"/>
        <v>KL00198GM500</v>
      </c>
      <c r="B942" s="23" t="s">
        <v>842</v>
      </c>
      <c r="C942" s="23" t="s">
        <v>30</v>
      </c>
      <c r="D942" s="23" t="s">
        <v>31</v>
      </c>
      <c r="E942" s="20">
        <v>147000</v>
      </c>
      <c r="F942" s="20">
        <v>111058</v>
      </c>
      <c r="H942" s="58">
        <f t="shared" si="44"/>
        <v>-35942</v>
      </c>
      <c r="I942" s="60">
        <v>147000</v>
      </c>
      <c r="L942">
        <v>111058</v>
      </c>
    </row>
    <row r="943" spans="1:12" ht="16.5" x14ac:dyDescent="0.25">
      <c r="A943" s="19" t="str">
        <f t="shared" si="45"/>
        <v>KL00198GTLX250G</v>
      </c>
      <c r="B943" s="23" t="s">
        <v>842</v>
      </c>
      <c r="C943" s="23" t="s">
        <v>32</v>
      </c>
      <c r="D943" s="23" t="s">
        <v>33</v>
      </c>
      <c r="E943" s="20">
        <v>66000</v>
      </c>
      <c r="F943" s="20">
        <v>50183</v>
      </c>
      <c r="H943" s="58">
        <f t="shared" si="44"/>
        <v>-15817</v>
      </c>
      <c r="I943" s="60">
        <v>66000</v>
      </c>
      <c r="L943">
        <v>50183</v>
      </c>
    </row>
    <row r="944" spans="1:12" ht="16.5" x14ac:dyDescent="0.25">
      <c r="A944" s="19" t="str">
        <f t="shared" si="45"/>
        <v>KL00198MNH250</v>
      </c>
      <c r="B944" s="23" t="s">
        <v>842</v>
      </c>
      <c r="C944" s="23" t="s">
        <v>51</v>
      </c>
      <c r="D944" s="23" t="s">
        <v>52</v>
      </c>
      <c r="E944" s="20">
        <v>58333</v>
      </c>
      <c r="F944" s="20">
        <v>46000</v>
      </c>
      <c r="H944" s="58">
        <f t="shared" si="44"/>
        <v>-12333</v>
      </c>
      <c r="I944" s="60">
        <v>58333</v>
      </c>
      <c r="L944">
        <v>46000</v>
      </c>
    </row>
    <row r="945" spans="1:12" ht="16.5" x14ac:dyDescent="0.25">
      <c r="A945" s="19" t="str">
        <f t="shared" si="45"/>
        <v>KL00198THST150</v>
      </c>
      <c r="B945" s="23" t="s">
        <v>842</v>
      </c>
      <c r="C945" s="23" t="s">
        <v>570</v>
      </c>
      <c r="D945" s="23" t="s">
        <v>571</v>
      </c>
      <c r="E945" s="20">
        <v>21667</v>
      </c>
      <c r="F945" s="20">
        <v>21667</v>
      </c>
      <c r="H945" s="58">
        <f t="shared" si="44"/>
        <v>0</v>
      </c>
      <c r="I945" s="60">
        <v>21667</v>
      </c>
      <c r="L945">
        <v>21667</v>
      </c>
    </row>
    <row r="946" spans="1:12" ht="16.5" x14ac:dyDescent="0.25">
      <c r="A946" s="19" t="str">
        <f t="shared" ref="A946:A964" si="46">B946&amp;C946</f>
        <v>KL00200CGM300</v>
      </c>
      <c r="B946" s="23" t="s">
        <v>4345</v>
      </c>
      <c r="C946" s="23" t="s">
        <v>27</v>
      </c>
      <c r="D946" s="23" t="s">
        <v>28</v>
      </c>
      <c r="E946" s="20">
        <v>73431</v>
      </c>
      <c r="F946" s="20">
        <v>73431</v>
      </c>
      <c r="H946" s="58"/>
      <c r="I946" s="60"/>
    </row>
    <row r="947" spans="1:12" ht="16.5" x14ac:dyDescent="0.25">
      <c r="A947" s="19" t="str">
        <f t="shared" si="46"/>
        <v>KL00200GSG250</v>
      </c>
      <c r="B947" s="23" t="s">
        <v>4345</v>
      </c>
      <c r="C947" s="23" t="s">
        <v>49</v>
      </c>
      <c r="D947" s="23" t="s">
        <v>50</v>
      </c>
      <c r="E947" s="20">
        <v>50400</v>
      </c>
      <c r="F947" s="20">
        <v>50400</v>
      </c>
      <c r="H947" s="58"/>
      <c r="I947" s="60"/>
    </row>
    <row r="948" spans="1:12" ht="16.5" x14ac:dyDescent="0.25">
      <c r="A948" s="19" t="str">
        <f t="shared" si="46"/>
        <v>KL00200GL250</v>
      </c>
      <c r="B948" s="23" t="s">
        <v>4345</v>
      </c>
      <c r="C948" s="23" t="s">
        <v>47</v>
      </c>
      <c r="D948" s="23" t="s">
        <v>48</v>
      </c>
      <c r="E948" s="20">
        <v>49500</v>
      </c>
      <c r="F948" s="20">
        <v>49500</v>
      </c>
      <c r="H948" s="58"/>
      <c r="I948" s="60"/>
    </row>
    <row r="949" spans="1:12" ht="16.5" x14ac:dyDescent="0.25">
      <c r="A949" s="19" t="str">
        <f t="shared" ref="A949:A955" si="47">B949&amp;C949</f>
        <v>KL00201CN300</v>
      </c>
      <c r="B949" s="23" t="s">
        <v>4348</v>
      </c>
      <c r="C949" s="23" t="s">
        <v>41</v>
      </c>
      <c r="D949" s="23" t="s">
        <v>42</v>
      </c>
      <c r="E949" s="20">
        <v>79950</v>
      </c>
      <c r="F949" s="20">
        <v>79950</v>
      </c>
      <c r="H949" s="58"/>
      <c r="I949" s="60"/>
    </row>
    <row r="950" spans="1:12" ht="16.5" x14ac:dyDescent="0.25">
      <c r="A950" s="19" t="str">
        <f t="shared" si="47"/>
        <v>KL00201GTLX250G</v>
      </c>
      <c r="B950" s="23" t="s">
        <v>4348</v>
      </c>
      <c r="C950" s="23" t="s">
        <v>32</v>
      </c>
      <c r="D950" s="23" t="s">
        <v>1827</v>
      </c>
      <c r="E950" s="20">
        <v>50182</v>
      </c>
      <c r="F950" s="20">
        <v>50182</v>
      </c>
      <c r="H950" s="58"/>
      <c r="I950" s="60"/>
    </row>
    <row r="951" spans="1:12" ht="16.5" x14ac:dyDescent="0.25">
      <c r="A951" s="19" t="str">
        <f t="shared" si="47"/>
        <v>KL00201CC300</v>
      </c>
      <c r="B951" s="23" t="s">
        <v>4348</v>
      </c>
      <c r="C951" s="23" t="s">
        <v>39</v>
      </c>
      <c r="D951" s="23" t="s">
        <v>40</v>
      </c>
      <c r="E951" s="20">
        <v>74250</v>
      </c>
      <c r="F951" s="20">
        <v>74250</v>
      </c>
      <c r="H951" s="58"/>
      <c r="I951" s="60"/>
    </row>
    <row r="952" spans="1:12" ht="16.5" x14ac:dyDescent="0.25">
      <c r="A952" s="19" t="str">
        <f t="shared" si="47"/>
        <v>KL00201CGM300</v>
      </c>
      <c r="B952" s="23" t="s">
        <v>4348</v>
      </c>
      <c r="C952" s="23" t="s">
        <v>27</v>
      </c>
      <c r="D952" s="23" t="s">
        <v>28</v>
      </c>
      <c r="E952" s="20">
        <v>73431</v>
      </c>
      <c r="F952" s="20">
        <v>73431</v>
      </c>
      <c r="H952" s="58"/>
      <c r="I952" s="60"/>
    </row>
    <row r="953" spans="1:12" ht="16.5" x14ac:dyDescent="0.25">
      <c r="A953" s="19" t="str">
        <f t="shared" si="47"/>
        <v>KL00201CGM500</v>
      </c>
      <c r="B953" s="23" t="s">
        <v>4348</v>
      </c>
      <c r="C953" s="23" t="s">
        <v>547</v>
      </c>
      <c r="D953" s="23" t="s">
        <v>548</v>
      </c>
      <c r="E953" s="20">
        <v>107159</v>
      </c>
      <c r="F953" s="20">
        <v>107159</v>
      </c>
      <c r="H953" s="58"/>
      <c r="I953" s="60"/>
    </row>
    <row r="954" spans="1:12" ht="16.5" x14ac:dyDescent="0.25">
      <c r="A954" s="19" t="str">
        <f t="shared" si="47"/>
        <v>KL00201CGM100</v>
      </c>
      <c r="B954" s="23" t="s">
        <v>4348</v>
      </c>
      <c r="C954" s="23" t="s">
        <v>556</v>
      </c>
      <c r="D954" s="23" t="s">
        <v>557</v>
      </c>
      <c r="E954" s="20">
        <v>24549</v>
      </c>
      <c r="F954" s="20">
        <v>24549</v>
      </c>
      <c r="H954" s="58"/>
      <c r="I954" s="60"/>
    </row>
    <row r="955" spans="1:12" ht="16.5" x14ac:dyDescent="0.25">
      <c r="A955" s="19" t="str">
        <f t="shared" si="47"/>
        <v>KL00201MNH250</v>
      </c>
      <c r="B955" s="23" t="s">
        <v>4348</v>
      </c>
      <c r="C955" s="23" t="s">
        <v>51</v>
      </c>
      <c r="D955" s="23" t="s">
        <v>52</v>
      </c>
      <c r="E955" s="20">
        <v>46000</v>
      </c>
      <c r="F955" s="20">
        <v>46000</v>
      </c>
      <c r="H955" s="58"/>
      <c r="I955" s="60"/>
    </row>
    <row r="956" spans="1:12" ht="16.5" x14ac:dyDescent="0.25">
      <c r="A956" s="19" t="str">
        <f t="shared" si="46"/>
        <v>KL00201GM500</v>
      </c>
      <c r="B956" s="23" t="s">
        <v>4348</v>
      </c>
      <c r="C956" s="23" t="s">
        <v>30</v>
      </c>
      <c r="D956" s="23" t="s">
        <v>31</v>
      </c>
      <c r="E956" s="20">
        <v>11058</v>
      </c>
      <c r="F956" s="20">
        <v>11058</v>
      </c>
      <c r="H956" s="58"/>
      <c r="I956" s="60"/>
    </row>
    <row r="957" spans="1:12" ht="16.5" x14ac:dyDescent="0.25">
      <c r="A957" s="19" t="str">
        <f t="shared" si="46"/>
        <v>KL00201GHK300</v>
      </c>
      <c r="B957" s="23" t="s">
        <v>4348</v>
      </c>
      <c r="C957" s="23" t="s">
        <v>558</v>
      </c>
      <c r="D957" s="23" t="s">
        <v>559</v>
      </c>
      <c r="E957" s="20">
        <v>70000</v>
      </c>
      <c r="F957" s="20">
        <v>70000</v>
      </c>
      <c r="H957" s="58"/>
      <c r="I957" s="60"/>
    </row>
    <row r="958" spans="1:12" ht="16.5" x14ac:dyDescent="0.25">
      <c r="A958" s="19" t="str">
        <f t="shared" si="46"/>
        <v/>
      </c>
      <c r="B958" s="23"/>
      <c r="C958" s="23"/>
      <c r="D958" s="23"/>
      <c r="E958" s="20"/>
      <c r="F958" s="20"/>
      <c r="H958" s="58"/>
      <c r="I958" s="60"/>
    </row>
    <row r="959" spans="1:12" ht="16.5" x14ac:dyDescent="0.25">
      <c r="A959" s="19" t="str">
        <f t="shared" si="46"/>
        <v/>
      </c>
      <c r="B959" s="23"/>
      <c r="C959" s="23"/>
      <c r="D959" s="23"/>
      <c r="E959" s="20"/>
      <c r="F959" s="20"/>
      <c r="H959" s="58"/>
      <c r="I959" s="60"/>
    </row>
    <row r="960" spans="1:12" ht="16.5" x14ac:dyDescent="0.25">
      <c r="A960" s="19" t="str">
        <f t="shared" si="46"/>
        <v/>
      </c>
      <c r="B960" s="23"/>
      <c r="C960" s="23"/>
      <c r="D960" s="23"/>
      <c r="E960" s="20"/>
      <c r="F960" s="20"/>
      <c r="H960" s="58"/>
      <c r="I960" s="60"/>
    </row>
    <row r="961" spans="1:12" ht="16.5" x14ac:dyDescent="0.25">
      <c r="A961" s="19" t="str">
        <f t="shared" si="46"/>
        <v/>
      </c>
      <c r="B961" s="23"/>
      <c r="C961" s="23"/>
      <c r="D961" s="23"/>
      <c r="E961" s="20"/>
      <c r="F961" s="20"/>
      <c r="H961" s="58"/>
      <c r="I961" s="60"/>
    </row>
    <row r="962" spans="1:12" ht="16.5" x14ac:dyDescent="0.25">
      <c r="A962" s="19" t="str">
        <f t="shared" si="46"/>
        <v/>
      </c>
      <c r="B962" s="23"/>
      <c r="C962" s="23"/>
      <c r="D962" s="23"/>
      <c r="E962" s="20"/>
      <c r="F962" s="20"/>
      <c r="H962" s="58"/>
      <c r="I962" s="60"/>
    </row>
    <row r="963" spans="1:12" ht="16.5" x14ac:dyDescent="0.25">
      <c r="A963" s="19" t="str">
        <f t="shared" si="46"/>
        <v/>
      </c>
      <c r="B963" s="23"/>
      <c r="C963" s="23"/>
      <c r="D963" s="23"/>
      <c r="E963" s="20"/>
      <c r="F963" s="20"/>
      <c r="H963" s="58"/>
      <c r="I963" s="60"/>
    </row>
    <row r="964" spans="1:12" ht="16.5" x14ac:dyDescent="0.25">
      <c r="A964" s="19" t="str">
        <f t="shared" si="46"/>
        <v/>
      </c>
      <c r="B964" s="23"/>
      <c r="C964" s="23"/>
      <c r="D964" s="23"/>
      <c r="E964" s="20"/>
      <c r="F964" s="20"/>
      <c r="H964" s="58"/>
      <c r="I964" s="60"/>
    </row>
    <row r="965" spans="1:12" ht="16.5" x14ac:dyDescent="0.25">
      <c r="A965" s="19" t="str">
        <f t="shared" si="45"/>
        <v>KMARKETCGM300</v>
      </c>
      <c r="B965" s="23" t="s">
        <v>589</v>
      </c>
      <c r="C965" s="23" t="s">
        <v>27</v>
      </c>
      <c r="D965" s="23" t="s">
        <v>28</v>
      </c>
      <c r="E965" s="20">
        <v>73431</v>
      </c>
      <c r="F965" s="20">
        <v>69759</v>
      </c>
      <c r="H965" s="58">
        <f t="shared" si="44"/>
        <v>-3672</v>
      </c>
      <c r="I965" s="60">
        <v>73431</v>
      </c>
      <c r="L965">
        <v>69759</v>
      </c>
    </row>
    <row r="966" spans="1:12" ht="16.5" x14ac:dyDescent="0.25">
      <c r="A966" s="19" t="str">
        <f t="shared" si="45"/>
        <v>KMARKETCN300</v>
      </c>
      <c r="B966" s="23" t="s">
        <v>589</v>
      </c>
      <c r="C966" s="23" t="s">
        <v>41</v>
      </c>
      <c r="D966" s="23" t="s">
        <v>42</v>
      </c>
      <c r="E966" s="20">
        <v>70950</v>
      </c>
      <c r="F966" s="20">
        <v>67403</v>
      </c>
      <c r="H966" s="58">
        <f t="shared" si="44"/>
        <v>-3547</v>
      </c>
      <c r="I966" s="60">
        <v>70950</v>
      </c>
      <c r="L966">
        <v>67403</v>
      </c>
    </row>
    <row r="967" spans="1:12" ht="16.5" x14ac:dyDescent="0.25">
      <c r="A967" s="19" t="str">
        <f t="shared" si="45"/>
        <v>KMARKETGL250</v>
      </c>
      <c r="B967" s="23" t="s">
        <v>589</v>
      </c>
      <c r="C967" s="23" t="s">
        <v>47</v>
      </c>
      <c r="D967" s="23" t="s">
        <v>48</v>
      </c>
      <c r="E967" s="20">
        <v>56430</v>
      </c>
      <c r="F967" s="20">
        <v>56430</v>
      </c>
      <c r="H967" s="58">
        <f t="shared" si="44"/>
        <v>0</v>
      </c>
      <c r="I967" s="60">
        <v>56430</v>
      </c>
      <c r="L967">
        <v>56430</v>
      </c>
    </row>
    <row r="968" spans="1:12" ht="16.5" x14ac:dyDescent="0.25">
      <c r="A968" s="19" t="str">
        <f t="shared" si="45"/>
        <v>KMARKETGL500KT</v>
      </c>
      <c r="B968" s="23" t="s">
        <v>589</v>
      </c>
      <c r="C968" s="23" t="s">
        <v>549</v>
      </c>
      <c r="D968" s="23" t="s">
        <v>550</v>
      </c>
      <c r="E968" s="20">
        <v>89312</v>
      </c>
      <c r="F968" s="20">
        <v>89312</v>
      </c>
      <c r="H968" s="58">
        <f t="shared" si="44"/>
        <v>0</v>
      </c>
      <c r="I968" s="60">
        <v>89312</v>
      </c>
      <c r="L968">
        <v>89312</v>
      </c>
    </row>
    <row r="969" spans="1:12" ht="16.5" x14ac:dyDescent="0.25">
      <c r="A969" s="19" t="str">
        <f t="shared" si="45"/>
        <v>KMARKETGM500</v>
      </c>
      <c r="B969" s="23" t="s">
        <v>589</v>
      </c>
      <c r="C969" s="23" t="s">
        <v>30</v>
      </c>
      <c r="D969" s="23" t="s">
        <v>31</v>
      </c>
      <c r="E969" s="20">
        <v>111058</v>
      </c>
      <c r="F969" s="20">
        <v>105505</v>
      </c>
      <c r="H969" s="58">
        <f t="shared" si="44"/>
        <v>-5553</v>
      </c>
      <c r="I969" s="60">
        <v>111058</v>
      </c>
      <c r="L969">
        <v>105505</v>
      </c>
    </row>
    <row r="970" spans="1:12" ht="16.5" x14ac:dyDescent="0.25">
      <c r="A970" s="19" t="str">
        <f t="shared" si="45"/>
        <v>KMARKETGSG250</v>
      </c>
      <c r="B970" s="23" t="s">
        <v>589</v>
      </c>
      <c r="C970" s="23" t="s">
        <v>49</v>
      </c>
      <c r="D970" s="23" t="s">
        <v>50</v>
      </c>
      <c r="E970" s="20">
        <v>57998</v>
      </c>
      <c r="F970" s="20">
        <v>57998</v>
      </c>
      <c r="H970" s="58">
        <f t="shared" si="44"/>
        <v>0</v>
      </c>
      <c r="I970" s="60">
        <v>57998</v>
      </c>
      <c r="L970">
        <v>57998</v>
      </c>
    </row>
    <row r="971" spans="1:12" ht="16.5" x14ac:dyDescent="0.25">
      <c r="A971" s="19" t="str">
        <f t="shared" si="45"/>
        <v>KMARKETTH200</v>
      </c>
      <c r="B971" s="23" t="s">
        <v>589</v>
      </c>
      <c r="C971" s="23" t="s">
        <v>35</v>
      </c>
      <c r="D971" s="23" t="s">
        <v>36</v>
      </c>
      <c r="E971" s="20">
        <v>55595</v>
      </c>
      <c r="F971" s="20">
        <v>52816</v>
      </c>
      <c r="H971" s="58">
        <f t="shared" si="44"/>
        <v>-2779</v>
      </c>
      <c r="I971" s="60">
        <v>55595</v>
      </c>
      <c r="L971">
        <v>52816</v>
      </c>
    </row>
    <row r="972" spans="1:12" ht="16.5" x14ac:dyDescent="0.25">
      <c r="A972" s="19" t="str">
        <f t="shared" si="45"/>
        <v>LOCALMARTCGM300</v>
      </c>
      <c r="B972" s="23" t="s">
        <v>591</v>
      </c>
      <c r="C972" s="23" t="s">
        <v>27</v>
      </c>
      <c r="D972" s="23" t="s">
        <v>28</v>
      </c>
      <c r="E972" s="20">
        <v>73431</v>
      </c>
      <c r="F972" s="20">
        <v>73431</v>
      </c>
      <c r="H972" s="58">
        <f t="shared" si="44"/>
        <v>0</v>
      </c>
      <c r="I972" s="60">
        <v>73431</v>
      </c>
      <c r="L972">
        <v>73431</v>
      </c>
    </row>
    <row r="973" spans="1:12" ht="16.5" x14ac:dyDescent="0.25">
      <c r="A973" s="19" t="str">
        <f t="shared" si="45"/>
        <v>LOCALMARTCN300</v>
      </c>
      <c r="B973" s="23" t="s">
        <v>591</v>
      </c>
      <c r="C973" s="23" t="s">
        <v>41</v>
      </c>
      <c r="D973" s="23" t="s">
        <v>42</v>
      </c>
      <c r="E973" s="20">
        <v>70950</v>
      </c>
      <c r="F973" s="20">
        <v>70950</v>
      </c>
      <c r="H973" s="58">
        <f t="shared" si="44"/>
        <v>0</v>
      </c>
      <c r="I973" s="60">
        <v>70950</v>
      </c>
      <c r="L973">
        <v>70950</v>
      </c>
    </row>
    <row r="974" spans="1:12" ht="16.5" x14ac:dyDescent="0.25">
      <c r="A974" s="19" t="str">
        <f t="shared" si="45"/>
        <v>LOCALMARTGM500</v>
      </c>
      <c r="B974" s="23" t="s">
        <v>591</v>
      </c>
      <c r="C974" s="23" t="s">
        <v>30</v>
      </c>
      <c r="D974" s="23" t="s">
        <v>31</v>
      </c>
      <c r="E974" s="20">
        <v>111058</v>
      </c>
      <c r="F974" s="20">
        <v>111058</v>
      </c>
      <c r="H974" s="58">
        <f t="shared" si="44"/>
        <v>0</v>
      </c>
      <c r="I974" s="60">
        <v>111058</v>
      </c>
      <c r="L974">
        <v>111058</v>
      </c>
    </row>
    <row r="975" spans="1:12" ht="16.5" x14ac:dyDescent="0.25">
      <c r="A975" s="19" t="str">
        <f t="shared" si="45"/>
        <v>LOCALMARTGTLX250G</v>
      </c>
      <c r="B975" s="23" t="s">
        <v>591</v>
      </c>
      <c r="C975" s="23" t="s">
        <v>32</v>
      </c>
      <c r="D975" s="23" t="s">
        <v>33</v>
      </c>
      <c r="E975" s="20">
        <v>50183</v>
      </c>
      <c r="F975" s="20">
        <v>50182</v>
      </c>
      <c r="H975" s="58">
        <f t="shared" si="44"/>
        <v>-1</v>
      </c>
      <c r="I975" s="60">
        <v>50183</v>
      </c>
      <c r="L975">
        <v>50182</v>
      </c>
    </row>
    <row r="976" spans="1:12" ht="16.5" x14ac:dyDescent="0.25">
      <c r="A976" s="19" t="str">
        <f t="shared" si="45"/>
        <v>LOCALMARTGXD500</v>
      </c>
      <c r="B976" s="23" t="s">
        <v>591</v>
      </c>
      <c r="C976" s="23" t="s">
        <v>55</v>
      </c>
      <c r="D976" s="23" t="s">
        <v>56</v>
      </c>
      <c r="E976" s="20">
        <v>111606</v>
      </c>
      <c r="F976" s="20">
        <v>111606</v>
      </c>
      <c r="H976" s="58">
        <f t="shared" si="44"/>
        <v>0</v>
      </c>
      <c r="I976" s="60">
        <v>111606</v>
      </c>
      <c r="L976">
        <v>111606</v>
      </c>
    </row>
    <row r="977" spans="1:12" ht="16.5" x14ac:dyDescent="0.25">
      <c r="A977" s="19" t="str">
        <f t="shared" si="45"/>
        <v>LOTTECGM500</v>
      </c>
      <c r="B977" s="23" t="s">
        <v>593</v>
      </c>
      <c r="C977" s="23" t="s">
        <v>547</v>
      </c>
      <c r="D977" s="23" t="s">
        <v>548</v>
      </c>
      <c r="E977" s="20">
        <v>119066</v>
      </c>
      <c r="F977" s="20">
        <v>119066</v>
      </c>
      <c r="H977" s="58">
        <f t="shared" si="44"/>
        <v>0</v>
      </c>
      <c r="I977" s="60">
        <v>119066</v>
      </c>
      <c r="L977">
        <v>119066</v>
      </c>
    </row>
    <row r="978" spans="1:12" ht="16.5" x14ac:dyDescent="0.25">
      <c r="A978" s="19" t="str">
        <f t="shared" si="45"/>
        <v>LOTTEGM500</v>
      </c>
      <c r="B978" s="23" t="s">
        <v>593</v>
      </c>
      <c r="C978" s="23" t="s">
        <v>30</v>
      </c>
      <c r="D978" s="23" t="s">
        <v>31</v>
      </c>
      <c r="E978" s="20">
        <v>111058</v>
      </c>
      <c r="F978" s="20">
        <v>111058</v>
      </c>
      <c r="H978" s="58">
        <f t="shared" si="44"/>
        <v>0</v>
      </c>
      <c r="I978" s="60">
        <v>111058</v>
      </c>
      <c r="L978">
        <v>111058</v>
      </c>
    </row>
    <row r="979" spans="1:12" ht="16.5" x14ac:dyDescent="0.25">
      <c r="A979" s="19" t="str">
        <f t="shared" si="45"/>
        <v>LOTTETH400</v>
      </c>
      <c r="B979" s="23" t="s">
        <v>593</v>
      </c>
      <c r="C979" s="23" t="s">
        <v>553</v>
      </c>
      <c r="D979" s="23" t="s">
        <v>554</v>
      </c>
      <c r="E979" s="20">
        <v>107205</v>
      </c>
      <c r="F979" s="20">
        <v>107205</v>
      </c>
      <c r="H979" s="58">
        <f t="shared" si="44"/>
        <v>0</v>
      </c>
      <c r="I979" s="60">
        <v>107205</v>
      </c>
      <c r="L979">
        <v>107205</v>
      </c>
    </row>
    <row r="980" spans="1:12" ht="16.5" x14ac:dyDescent="0.25">
      <c r="A980" s="57" t="str">
        <f t="shared" si="45"/>
        <v>MEGACGM300</v>
      </c>
      <c r="B980" s="57" t="s">
        <v>594</v>
      </c>
      <c r="C980" s="22" t="s">
        <v>27</v>
      </c>
      <c r="D980" s="22" t="s">
        <v>28</v>
      </c>
      <c r="E980" s="21">
        <v>73431</v>
      </c>
      <c r="F980" s="21">
        <v>73431</v>
      </c>
      <c r="H980" s="58">
        <f t="shared" si="44"/>
        <v>0</v>
      </c>
      <c r="I980" s="60">
        <v>73431</v>
      </c>
      <c r="L980">
        <v>73431</v>
      </c>
    </row>
    <row r="981" spans="1:12" ht="16.5" x14ac:dyDescent="0.25">
      <c r="A981" s="57" t="str">
        <f t="shared" si="45"/>
        <v>MEGACGM500</v>
      </c>
      <c r="B981" s="57" t="s">
        <v>594</v>
      </c>
      <c r="C981" s="22" t="s">
        <v>547</v>
      </c>
      <c r="D981" s="22" t="s">
        <v>548</v>
      </c>
      <c r="E981" s="21">
        <v>119066</v>
      </c>
      <c r="F981" s="21">
        <v>119066</v>
      </c>
      <c r="H981" s="58">
        <f t="shared" si="44"/>
        <v>0</v>
      </c>
      <c r="I981" s="60">
        <v>119066</v>
      </c>
      <c r="L981">
        <v>119066</v>
      </c>
    </row>
    <row r="982" spans="1:12" ht="16.5" x14ac:dyDescent="0.25">
      <c r="A982" s="57" t="str">
        <f t="shared" si="45"/>
        <v>MEGAGM500</v>
      </c>
      <c r="B982" s="57" t="s">
        <v>594</v>
      </c>
      <c r="C982" s="22" t="s">
        <v>30</v>
      </c>
      <c r="D982" s="22" t="s">
        <v>31</v>
      </c>
      <c r="E982" s="21">
        <v>111058</v>
      </c>
      <c r="F982" s="21">
        <v>111058</v>
      </c>
      <c r="H982" s="58">
        <f t="shared" si="44"/>
        <v>0</v>
      </c>
      <c r="I982" s="60">
        <v>111058</v>
      </c>
      <c r="L982">
        <v>111058</v>
      </c>
    </row>
    <row r="983" spans="1:12" ht="16.5" x14ac:dyDescent="0.25">
      <c r="A983" s="57" t="str">
        <f t="shared" si="45"/>
        <v>MEGAGTLX250G</v>
      </c>
      <c r="B983" s="57" t="s">
        <v>594</v>
      </c>
      <c r="C983" s="22" t="s">
        <v>32</v>
      </c>
      <c r="D983" s="22" t="s">
        <v>33</v>
      </c>
      <c r="E983" s="21">
        <v>50183</v>
      </c>
      <c r="F983" s="21">
        <v>50183</v>
      </c>
      <c r="H983" s="58">
        <f t="shared" si="44"/>
        <v>0</v>
      </c>
      <c r="I983" s="60">
        <v>50183</v>
      </c>
      <c r="L983">
        <v>50183</v>
      </c>
    </row>
    <row r="984" spans="1:12" ht="16.5" x14ac:dyDescent="0.25">
      <c r="A984" s="57" t="str">
        <f t="shared" si="45"/>
        <v>MEGAGXD500</v>
      </c>
      <c r="B984" s="57" t="s">
        <v>594</v>
      </c>
      <c r="C984" s="22" t="s">
        <v>55</v>
      </c>
      <c r="D984" s="22" t="s">
        <v>56</v>
      </c>
      <c r="E984" s="21">
        <v>111606</v>
      </c>
      <c r="F984" s="21">
        <v>111606</v>
      </c>
      <c r="H984" s="58">
        <f t="shared" si="44"/>
        <v>0</v>
      </c>
      <c r="I984" s="60">
        <v>111606</v>
      </c>
      <c r="L984">
        <v>111606</v>
      </c>
    </row>
    <row r="985" spans="1:12" ht="16.5" x14ac:dyDescent="0.25">
      <c r="A985" s="57" t="str">
        <f t="shared" si="45"/>
        <v>MEGAMNH250</v>
      </c>
      <c r="B985" s="57" t="s">
        <v>594</v>
      </c>
      <c r="C985" s="22" t="s">
        <v>51</v>
      </c>
      <c r="D985" s="22" t="s">
        <v>52</v>
      </c>
      <c r="E985" s="21">
        <v>46000</v>
      </c>
      <c r="F985" s="21">
        <v>46000</v>
      </c>
      <c r="H985" s="58">
        <f t="shared" si="44"/>
        <v>0</v>
      </c>
      <c r="I985" s="60">
        <v>46000</v>
      </c>
      <c r="L985">
        <v>46000</v>
      </c>
    </row>
    <row r="986" spans="1:12" ht="16.5" x14ac:dyDescent="0.25">
      <c r="A986" s="57" t="str">
        <f t="shared" si="45"/>
        <v>MEGAMNH500</v>
      </c>
      <c r="B986" s="57" t="s">
        <v>594</v>
      </c>
      <c r="C986" s="22" t="s">
        <v>595</v>
      </c>
      <c r="D986" s="22" t="s">
        <v>596</v>
      </c>
      <c r="E986" s="21">
        <v>92000</v>
      </c>
      <c r="F986" s="21">
        <v>92000</v>
      </c>
      <c r="H986" s="58">
        <f t="shared" si="44"/>
        <v>0</v>
      </c>
      <c r="I986" s="60">
        <v>92000</v>
      </c>
      <c r="L986">
        <v>92000</v>
      </c>
    </row>
    <row r="987" spans="1:12" ht="16.5" x14ac:dyDescent="0.25">
      <c r="A987" s="57" t="str">
        <f t="shared" si="45"/>
        <v>MEGATH200</v>
      </c>
      <c r="B987" s="57" t="s">
        <v>594</v>
      </c>
      <c r="C987" s="22" t="s">
        <v>35</v>
      </c>
      <c r="D987" s="22" t="s">
        <v>36</v>
      </c>
      <c r="E987" s="21">
        <v>55595</v>
      </c>
      <c r="F987" s="21">
        <v>55595</v>
      </c>
      <c r="H987" s="58">
        <f t="shared" si="44"/>
        <v>0</v>
      </c>
      <c r="I987" s="60">
        <v>55595</v>
      </c>
      <c r="L987">
        <v>55595</v>
      </c>
    </row>
    <row r="988" spans="1:12" ht="16.5" x14ac:dyDescent="0.25">
      <c r="A988" s="57" t="str">
        <f t="shared" si="45"/>
        <v>MEGATH400</v>
      </c>
      <c r="B988" s="57" t="s">
        <v>594</v>
      </c>
      <c r="C988" s="22" t="s">
        <v>553</v>
      </c>
      <c r="D988" s="22" t="s">
        <v>554</v>
      </c>
      <c r="E988" s="21">
        <v>107205</v>
      </c>
      <c r="F988" s="21">
        <v>107205</v>
      </c>
      <c r="H988" s="58">
        <f t="shared" si="44"/>
        <v>0</v>
      </c>
      <c r="I988" s="60">
        <v>107205</v>
      </c>
      <c r="L988">
        <v>107205</v>
      </c>
    </row>
    <row r="989" spans="1:12" ht="16.5" x14ac:dyDescent="0.25">
      <c r="A989" s="19" t="str">
        <f t="shared" si="45"/>
        <v>MINHCAUCGM300</v>
      </c>
      <c r="B989" s="23" t="s">
        <v>597</v>
      </c>
      <c r="C989" s="23" t="s">
        <v>27</v>
      </c>
      <c r="D989" s="23" t="s">
        <v>28</v>
      </c>
      <c r="E989" s="20">
        <v>73431</v>
      </c>
      <c r="F989" s="20">
        <v>66088</v>
      </c>
      <c r="H989" s="58">
        <f t="shared" si="44"/>
        <v>-7343</v>
      </c>
      <c r="I989" s="60">
        <v>73431</v>
      </c>
      <c r="L989">
        <v>66088</v>
      </c>
    </row>
    <row r="990" spans="1:12" ht="16.5" x14ac:dyDescent="0.25">
      <c r="A990" s="19" t="str">
        <f t="shared" si="45"/>
        <v>MINHCAUCGM500</v>
      </c>
      <c r="B990" s="23" t="s">
        <v>597</v>
      </c>
      <c r="C990" s="23" t="s">
        <v>547</v>
      </c>
      <c r="D990" s="23" t="s">
        <v>548</v>
      </c>
      <c r="E990" s="20">
        <v>119066</v>
      </c>
      <c r="F990" s="20">
        <v>107159</v>
      </c>
      <c r="H990" s="58">
        <f t="shared" si="44"/>
        <v>-11907</v>
      </c>
      <c r="I990" s="60">
        <v>119066</v>
      </c>
      <c r="L990">
        <v>107159</v>
      </c>
    </row>
    <row r="991" spans="1:12" ht="16.5" x14ac:dyDescent="0.25">
      <c r="A991" s="19" t="str">
        <f t="shared" si="45"/>
        <v>MINHCAUGM500</v>
      </c>
      <c r="B991" s="23" t="s">
        <v>597</v>
      </c>
      <c r="C991" s="23" t="s">
        <v>30</v>
      </c>
      <c r="D991" s="23" t="s">
        <v>31</v>
      </c>
      <c r="E991" s="20">
        <v>111058</v>
      </c>
      <c r="F991" s="20">
        <v>99952</v>
      </c>
      <c r="H991" s="58">
        <f t="shared" si="44"/>
        <v>-11106</v>
      </c>
      <c r="I991" s="60">
        <v>111058</v>
      </c>
      <c r="L991">
        <v>99952</v>
      </c>
    </row>
    <row r="992" spans="1:12" ht="16.5" x14ac:dyDescent="0.25">
      <c r="A992" s="19" t="str">
        <f t="shared" si="45"/>
        <v>MINHCAUTH200</v>
      </c>
      <c r="B992" s="23" t="s">
        <v>597</v>
      </c>
      <c r="C992" s="23" t="s">
        <v>35</v>
      </c>
      <c r="D992" s="23" t="s">
        <v>36</v>
      </c>
      <c r="E992" s="20">
        <v>55595</v>
      </c>
      <c r="F992" s="20">
        <v>50036</v>
      </c>
      <c r="H992" s="58">
        <f t="shared" si="44"/>
        <v>-5559</v>
      </c>
      <c r="I992" s="60">
        <v>55595</v>
      </c>
      <c r="L992">
        <v>50036</v>
      </c>
    </row>
    <row r="993" spans="1:12" ht="16.5" x14ac:dyDescent="0.25">
      <c r="A993" s="19" t="str">
        <f t="shared" si="45"/>
        <v>OKONOCGM100</v>
      </c>
      <c r="B993" s="23" t="s">
        <v>599</v>
      </c>
      <c r="C993" s="23" t="s">
        <v>556</v>
      </c>
      <c r="D993" s="23" t="s">
        <v>557</v>
      </c>
      <c r="E993" s="20">
        <v>24549</v>
      </c>
      <c r="F993" s="20">
        <v>23322</v>
      </c>
      <c r="H993" s="58">
        <f t="shared" si="44"/>
        <v>-1227</v>
      </c>
      <c r="I993" s="60">
        <v>24549</v>
      </c>
      <c r="L993">
        <v>23322</v>
      </c>
    </row>
    <row r="994" spans="1:12" ht="16.5" x14ac:dyDescent="0.25">
      <c r="A994" s="19" t="str">
        <f t="shared" si="45"/>
        <v>OKONOCGM300</v>
      </c>
      <c r="B994" s="23" t="s">
        <v>599</v>
      </c>
      <c r="C994" s="23" t="s">
        <v>27</v>
      </c>
      <c r="D994" s="23" t="s">
        <v>28</v>
      </c>
      <c r="E994" s="20">
        <v>73431</v>
      </c>
      <c r="F994" s="20">
        <v>69759</v>
      </c>
      <c r="H994" s="58">
        <f t="shared" si="44"/>
        <v>-3672</v>
      </c>
      <c r="I994" s="60">
        <v>73431</v>
      </c>
      <c r="L994">
        <v>69759</v>
      </c>
    </row>
    <row r="995" spans="1:12" ht="16.5" x14ac:dyDescent="0.25">
      <c r="A995" s="19" t="str">
        <f t="shared" si="45"/>
        <v>OKONOGM500</v>
      </c>
      <c r="B995" s="23" t="s">
        <v>599</v>
      </c>
      <c r="C995" s="23" t="s">
        <v>30</v>
      </c>
      <c r="D995" s="23" t="s">
        <v>31</v>
      </c>
      <c r="E995" s="20">
        <v>111058</v>
      </c>
      <c r="F995" s="20">
        <v>105505</v>
      </c>
      <c r="H995" s="58">
        <f t="shared" si="44"/>
        <v>-5553</v>
      </c>
      <c r="I995" s="60">
        <v>111058</v>
      </c>
      <c r="L995">
        <v>105505</v>
      </c>
    </row>
    <row r="996" spans="1:12" ht="16.5" x14ac:dyDescent="0.25">
      <c r="A996" s="19" t="str">
        <f t="shared" si="45"/>
        <v>OKONOGTLX250G</v>
      </c>
      <c r="B996" s="23" t="s">
        <v>599</v>
      </c>
      <c r="C996" s="23" t="s">
        <v>32</v>
      </c>
      <c r="D996" s="23" t="s">
        <v>33</v>
      </c>
      <c r="E996" s="20">
        <v>50183</v>
      </c>
      <c r="F996" s="20">
        <v>47674</v>
      </c>
      <c r="H996" s="58">
        <f t="shared" si="44"/>
        <v>-2509</v>
      </c>
      <c r="I996" s="60">
        <v>50183</v>
      </c>
      <c r="L996">
        <v>47674</v>
      </c>
    </row>
    <row r="997" spans="1:12" ht="16.5" x14ac:dyDescent="0.25">
      <c r="A997" s="19" t="str">
        <f t="shared" si="45"/>
        <v>OKONOTH200</v>
      </c>
      <c r="B997" s="22" t="s">
        <v>599</v>
      </c>
      <c r="C997" s="22" t="s">
        <v>35</v>
      </c>
      <c r="D997" s="22" t="s">
        <v>36</v>
      </c>
      <c r="E997" s="21">
        <v>55595</v>
      </c>
      <c r="F997" s="21">
        <v>52816</v>
      </c>
      <c r="H997" s="58">
        <f t="shared" si="44"/>
        <v>-2779</v>
      </c>
      <c r="I997" s="60">
        <v>55595</v>
      </c>
      <c r="L997">
        <v>52816</v>
      </c>
    </row>
    <row r="998" spans="1:12" ht="16.5" x14ac:dyDescent="0.25">
      <c r="A998" s="19" t="str">
        <f t="shared" si="45"/>
        <v>PTMARTCC300</v>
      </c>
      <c r="B998" s="22" t="s">
        <v>601</v>
      </c>
      <c r="C998" s="22" t="s">
        <v>39</v>
      </c>
      <c r="D998" s="22" t="s">
        <v>40</v>
      </c>
      <c r="E998" s="21">
        <v>74250</v>
      </c>
      <c r="F998" s="21">
        <v>70537.5</v>
      </c>
      <c r="H998" s="58">
        <f t="shared" ref="H998:H1061" si="48">F998-E998</f>
        <v>-3712.5</v>
      </c>
      <c r="I998" s="60">
        <v>74250</v>
      </c>
      <c r="L998">
        <v>70537.5</v>
      </c>
    </row>
    <row r="999" spans="1:12" ht="16.5" x14ac:dyDescent="0.25">
      <c r="A999" s="19" t="str">
        <f t="shared" si="45"/>
        <v>PTMARTCGM300</v>
      </c>
      <c r="B999" s="22" t="s">
        <v>601</v>
      </c>
      <c r="C999" s="22" t="s">
        <v>27</v>
      </c>
      <c r="D999" s="22" t="s">
        <v>28</v>
      </c>
      <c r="E999" s="21">
        <v>73431</v>
      </c>
      <c r="F999" s="21">
        <v>69759.45</v>
      </c>
      <c r="H999" s="58">
        <f t="shared" si="48"/>
        <v>-3671.5500000000029</v>
      </c>
      <c r="I999" s="60">
        <v>73431</v>
      </c>
      <c r="L999">
        <v>69759.45</v>
      </c>
    </row>
    <row r="1000" spans="1:12" ht="16.5" x14ac:dyDescent="0.25">
      <c r="A1000" s="19" t="str">
        <f t="shared" si="45"/>
        <v>PTMARTCGM500</v>
      </c>
      <c r="B1000" s="22" t="s">
        <v>601</v>
      </c>
      <c r="C1000" s="22" t="s">
        <v>547</v>
      </c>
      <c r="D1000" s="22" t="s">
        <v>548</v>
      </c>
      <c r="E1000" s="21">
        <v>119066</v>
      </c>
      <c r="F1000" s="21">
        <v>113112.7</v>
      </c>
      <c r="H1000" s="58">
        <f t="shared" si="48"/>
        <v>-5953.3000000000029</v>
      </c>
      <c r="I1000" s="60">
        <v>119066</v>
      </c>
      <c r="L1000">
        <v>113112.7</v>
      </c>
    </row>
    <row r="1001" spans="1:12" ht="16.5" x14ac:dyDescent="0.25">
      <c r="A1001" s="19" t="str">
        <f t="shared" si="45"/>
        <v>PTMARTCN300</v>
      </c>
      <c r="B1001" s="22" t="s">
        <v>601</v>
      </c>
      <c r="C1001" s="22" t="s">
        <v>41</v>
      </c>
      <c r="D1001" s="22" t="s">
        <v>42</v>
      </c>
      <c r="E1001" s="21">
        <v>70950</v>
      </c>
      <c r="F1001" s="21">
        <v>67402.5</v>
      </c>
      <c r="H1001" s="58">
        <f t="shared" si="48"/>
        <v>-3547.5</v>
      </c>
      <c r="I1001" s="60">
        <v>70950</v>
      </c>
      <c r="L1001">
        <v>67402.5</v>
      </c>
    </row>
    <row r="1002" spans="1:12" ht="16.5" x14ac:dyDescent="0.25">
      <c r="A1002" s="19" t="str">
        <f t="shared" si="45"/>
        <v>PTMARTGM500</v>
      </c>
      <c r="B1002" s="22" t="s">
        <v>601</v>
      </c>
      <c r="C1002" s="22" t="s">
        <v>30</v>
      </c>
      <c r="D1002" s="22" t="s">
        <v>31</v>
      </c>
      <c r="E1002" s="21">
        <v>111058</v>
      </c>
      <c r="F1002" s="21">
        <v>105505.09999999999</v>
      </c>
      <c r="H1002" s="58">
        <f t="shared" si="48"/>
        <v>-5552.9000000000087</v>
      </c>
      <c r="I1002" s="60">
        <v>111058</v>
      </c>
      <c r="L1002">
        <v>105505.09999999999</v>
      </c>
    </row>
    <row r="1003" spans="1:12" ht="16.5" x14ac:dyDescent="0.25">
      <c r="A1003" s="19" t="str">
        <f t="shared" si="45"/>
        <v>PTMARTGTLX250G</v>
      </c>
      <c r="B1003" s="22" t="s">
        <v>601</v>
      </c>
      <c r="C1003" s="22" t="s">
        <v>32</v>
      </c>
      <c r="D1003" s="22" t="s">
        <v>33</v>
      </c>
      <c r="E1003" s="21">
        <v>50183</v>
      </c>
      <c r="F1003" s="21">
        <v>47673.85</v>
      </c>
      <c r="H1003" s="58">
        <f t="shared" si="48"/>
        <v>-2509.1500000000015</v>
      </c>
      <c r="I1003" s="60">
        <v>50183</v>
      </c>
      <c r="L1003">
        <v>47673.85</v>
      </c>
    </row>
    <row r="1004" spans="1:12" ht="16.5" x14ac:dyDescent="0.25">
      <c r="A1004" s="19" t="str">
        <f t="shared" si="45"/>
        <v>PTMARTMNH250</v>
      </c>
      <c r="B1004" s="22" t="s">
        <v>601</v>
      </c>
      <c r="C1004" s="22" t="s">
        <v>51</v>
      </c>
      <c r="D1004" s="22" t="s">
        <v>52</v>
      </c>
      <c r="E1004" s="21">
        <v>46000</v>
      </c>
      <c r="F1004" s="21">
        <v>43700</v>
      </c>
      <c r="H1004" s="58">
        <f t="shared" si="48"/>
        <v>-2300</v>
      </c>
      <c r="I1004" s="60">
        <v>46000</v>
      </c>
      <c r="L1004">
        <v>43700</v>
      </c>
    </row>
    <row r="1005" spans="1:12" ht="16.5" x14ac:dyDescent="0.25">
      <c r="A1005" s="19" t="str">
        <f t="shared" si="45"/>
        <v>PTMARTTH200</v>
      </c>
      <c r="B1005" s="23" t="s">
        <v>601</v>
      </c>
      <c r="C1005" s="23" t="s">
        <v>35</v>
      </c>
      <c r="D1005" s="23" t="s">
        <v>36</v>
      </c>
      <c r="E1005" s="20">
        <v>55595</v>
      </c>
      <c r="F1005" s="20">
        <v>52815.25</v>
      </c>
      <c r="H1005" s="58">
        <f t="shared" si="48"/>
        <v>-2779.75</v>
      </c>
      <c r="I1005" s="60">
        <v>55595</v>
      </c>
      <c r="L1005">
        <v>52815.25</v>
      </c>
    </row>
    <row r="1006" spans="1:12" ht="16.5" x14ac:dyDescent="0.25">
      <c r="A1006" s="19" t="str">
        <f t="shared" si="45"/>
        <v>READYMARTCC300</v>
      </c>
      <c r="B1006" s="23" t="s">
        <v>4813</v>
      </c>
      <c r="C1006" s="23" t="s">
        <v>39</v>
      </c>
      <c r="D1006" s="23" t="s">
        <v>40</v>
      </c>
      <c r="E1006" s="20">
        <v>74250</v>
      </c>
      <c r="F1006" s="20">
        <v>69052.5</v>
      </c>
      <c r="H1006" s="58">
        <f t="shared" si="48"/>
        <v>-5197.5</v>
      </c>
      <c r="I1006" s="60">
        <v>74250</v>
      </c>
      <c r="L1006">
        <v>69052.5</v>
      </c>
    </row>
    <row r="1007" spans="1:12" ht="16.5" x14ac:dyDescent="0.25">
      <c r="A1007" s="19" t="str">
        <f t="shared" si="45"/>
        <v>READYMARTCGM100</v>
      </c>
      <c r="B1007" s="23" t="s">
        <v>4813</v>
      </c>
      <c r="C1007" s="23" t="s">
        <v>556</v>
      </c>
      <c r="D1007" s="23" t="s">
        <v>557</v>
      </c>
      <c r="E1007" s="20">
        <v>24549</v>
      </c>
      <c r="F1007" s="20">
        <v>22830.57</v>
      </c>
      <c r="H1007" s="58">
        <f t="shared" si="48"/>
        <v>-1718.4300000000003</v>
      </c>
      <c r="I1007" s="60">
        <v>24549</v>
      </c>
      <c r="L1007">
        <v>22830.57</v>
      </c>
    </row>
    <row r="1008" spans="1:12" ht="16.5" x14ac:dyDescent="0.25">
      <c r="A1008" s="19" t="str">
        <f t="shared" si="45"/>
        <v>READYMARTCGM300</v>
      </c>
      <c r="B1008" s="23" t="s">
        <v>4813</v>
      </c>
      <c r="C1008" s="23" t="s">
        <v>27</v>
      </c>
      <c r="D1008" s="23" t="s">
        <v>28</v>
      </c>
      <c r="E1008" s="20">
        <v>73431</v>
      </c>
      <c r="F1008" s="20">
        <v>68290.83</v>
      </c>
      <c r="H1008" s="58">
        <f t="shared" si="48"/>
        <v>-5140.1699999999983</v>
      </c>
      <c r="I1008" s="60">
        <v>73431</v>
      </c>
      <c r="L1008">
        <v>68290.83</v>
      </c>
    </row>
    <row r="1009" spans="1:12" ht="16.5" x14ac:dyDescent="0.25">
      <c r="A1009" s="19" t="str">
        <f t="shared" si="45"/>
        <v>READYMARTCGM500</v>
      </c>
      <c r="B1009" s="23" t="s">
        <v>4813</v>
      </c>
      <c r="C1009" s="23" t="s">
        <v>547</v>
      </c>
      <c r="D1009" s="23" t="s">
        <v>548</v>
      </c>
      <c r="E1009" s="20">
        <v>119066</v>
      </c>
      <c r="F1009" s="20">
        <v>110731.38</v>
      </c>
      <c r="H1009" s="58">
        <f t="shared" si="48"/>
        <v>-8334.6199999999953</v>
      </c>
      <c r="I1009" s="60">
        <v>119066</v>
      </c>
      <c r="L1009">
        <v>110731.38</v>
      </c>
    </row>
    <row r="1010" spans="1:12" ht="16.5" x14ac:dyDescent="0.25">
      <c r="A1010" s="19" t="str">
        <f t="shared" si="45"/>
        <v>READYMARTCGST150</v>
      </c>
      <c r="B1010" s="23" t="s">
        <v>4813</v>
      </c>
      <c r="C1010" s="23" t="s">
        <v>568</v>
      </c>
      <c r="D1010" s="23" t="s">
        <v>569</v>
      </c>
      <c r="E1010" s="20">
        <v>22500</v>
      </c>
      <c r="F1010" s="20">
        <v>20925</v>
      </c>
      <c r="H1010" s="58">
        <f t="shared" si="48"/>
        <v>-1575</v>
      </c>
      <c r="I1010" s="60">
        <v>22500</v>
      </c>
      <c r="L1010">
        <v>20925</v>
      </c>
    </row>
    <row r="1011" spans="1:12" ht="16.5" x14ac:dyDescent="0.25">
      <c r="A1011" s="19" t="str">
        <f t="shared" si="45"/>
        <v>READYMARTCGST250</v>
      </c>
      <c r="B1011" s="23" t="s">
        <v>4813</v>
      </c>
      <c r="C1011" s="23" t="s">
        <v>603</v>
      </c>
      <c r="D1011" s="23" t="s">
        <v>604</v>
      </c>
      <c r="E1011" s="20">
        <v>37500</v>
      </c>
      <c r="F1011" s="20">
        <v>34875</v>
      </c>
      <c r="H1011" s="58">
        <f t="shared" si="48"/>
        <v>-2625</v>
      </c>
      <c r="I1011" s="60">
        <v>37500</v>
      </c>
      <c r="L1011">
        <v>34875</v>
      </c>
    </row>
    <row r="1012" spans="1:12" ht="16.5" x14ac:dyDescent="0.25">
      <c r="A1012" s="19" t="str">
        <f t="shared" si="45"/>
        <v>READYMARTCN300</v>
      </c>
      <c r="B1012" s="23" t="s">
        <v>4813</v>
      </c>
      <c r="C1012" s="23" t="s">
        <v>41</v>
      </c>
      <c r="D1012" s="23" t="s">
        <v>42</v>
      </c>
      <c r="E1012" s="20">
        <v>70950</v>
      </c>
      <c r="F1012" s="20">
        <v>65983.5</v>
      </c>
      <c r="H1012" s="58">
        <f t="shared" si="48"/>
        <v>-4966.5</v>
      </c>
      <c r="I1012" s="60">
        <v>70950</v>
      </c>
      <c r="L1012">
        <v>65983.5</v>
      </c>
    </row>
    <row r="1013" spans="1:12" ht="16.5" x14ac:dyDescent="0.25">
      <c r="A1013" s="19" t="str">
        <f t="shared" si="45"/>
        <v>READYMARTGL250</v>
      </c>
      <c r="B1013" s="23" t="s">
        <v>4813</v>
      </c>
      <c r="C1013" s="23" t="s">
        <v>47</v>
      </c>
      <c r="D1013" s="23" t="s">
        <v>48</v>
      </c>
      <c r="E1013" s="20">
        <v>59400</v>
      </c>
      <c r="F1013" s="20">
        <v>46035</v>
      </c>
      <c r="H1013" s="58">
        <f t="shared" si="48"/>
        <v>-13365</v>
      </c>
      <c r="I1013" s="60">
        <v>59400</v>
      </c>
      <c r="L1013">
        <v>46035</v>
      </c>
    </row>
    <row r="1014" spans="1:12" ht="16.5" x14ac:dyDescent="0.25">
      <c r="A1014" s="19" t="str">
        <f t="shared" si="45"/>
        <v>READYMARTGM500</v>
      </c>
      <c r="B1014" s="23" t="s">
        <v>4813</v>
      </c>
      <c r="C1014" s="23" t="s">
        <v>30</v>
      </c>
      <c r="D1014" s="23" t="s">
        <v>31</v>
      </c>
      <c r="E1014" s="20">
        <v>111058</v>
      </c>
      <c r="F1014" s="20">
        <v>103283.94</v>
      </c>
      <c r="H1014" s="58">
        <f t="shared" si="48"/>
        <v>-7774.0599999999977</v>
      </c>
      <c r="I1014" s="60">
        <v>111058</v>
      </c>
      <c r="L1014">
        <v>103283.94</v>
      </c>
    </row>
    <row r="1015" spans="1:12" ht="16.5" x14ac:dyDescent="0.25">
      <c r="A1015" s="19" t="str">
        <f t="shared" si="45"/>
        <v>READYMARTGTLX250G</v>
      </c>
      <c r="B1015" s="23" t="s">
        <v>4813</v>
      </c>
      <c r="C1015" s="23" t="s">
        <v>32</v>
      </c>
      <c r="D1015" s="23" t="s">
        <v>33</v>
      </c>
      <c r="E1015" s="20">
        <v>50183</v>
      </c>
      <c r="F1015" s="20">
        <v>46670.19</v>
      </c>
      <c r="H1015" s="58">
        <f t="shared" si="48"/>
        <v>-3512.8099999999977</v>
      </c>
      <c r="I1015" s="60">
        <v>50183</v>
      </c>
      <c r="L1015">
        <v>46670.19</v>
      </c>
    </row>
    <row r="1016" spans="1:12" ht="16.5" x14ac:dyDescent="0.25">
      <c r="A1016" s="19" t="str">
        <f t="shared" si="45"/>
        <v>READYMARTGXD500</v>
      </c>
      <c r="B1016" s="23" t="s">
        <v>4813</v>
      </c>
      <c r="C1016" s="23" t="s">
        <v>55</v>
      </c>
      <c r="D1016" s="23" t="s">
        <v>56</v>
      </c>
      <c r="E1016" s="20">
        <v>111606</v>
      </c>
      <c r="F1016" s="20">
        <v>103793.58</v>
      </c>
      <c r="H1016" s="58">
        <f t="shared" si="48"/>
        <v>-7812.4199999999983</v>
      </c>
      <c r="I1016" s="60">
        <v>111606</v>
      </c>
      <c r="L1016">
        <v>103793.58</v>
      </c>
    </row>
    <row r="1017" spans="1:12" ht="16.5" x14ac:dyDescent="0.25">
      <c r="A1017" s="19" t="str">
        <f t="shared" si="45"/>
        <v>READYMARTMNH250</v>
      </c>
      <c r="B1017" s="23" t="s">
        <v>4813</v>
      </c>
      <c r="C1017" s="23" t="s">
        <v>51</v>
      </c>
      <c r="D1017" s="23" t="s">
        <v>52</v>
      </c>
      <c r="E1017" s="20">
        <v>46000</v>
      </c>
      <c r="F1017" s="20">
        <v>42780</v>
      </c>
      <c r="H1017" s="58">
        <f t="shared" si="48"/>
        <v>-3220</v>
      </c>
      <c r="I1017" s="60">
        <v>46000</v>
      </c>
      <c r="L1017">
        <v>42780</v>
      </c>
    </row>
    <row r="1018" spans="1:12" ht="16.5" x14ac:dyDescent="0.25">
      <c r="A1018" s="19" t="str">
        <f t="shared" si="45"/>
        <v>READYMARTTH200</v>
      </c>
      <c r="B1018" s="23" t="s">
        <v>4813</v>
      </c>
      <c r="C1018" s="23" t="s">
        <v>35</v>
      </c>
      <c r="D1018" s="23" t="s">
        <v>36</v>
      </c>
      <c r="E1018" s="20">
        <v>55595</v>
      </c>
      <c r="F1018" s="20">
        <v>51703.350000000006</v>
      </c>
      <c r="H1018" s="58">
        <f t="shared" si="48"/>
        <v>-3891.6499999999942</v>
      </c>
      <c r="I1018" s="60">
        <v>55595</v>
      </c>
      <c r="L1018">
        <v>51703.350000000006</v>
      </c>
    </row>
    <row r="1019" spans="1:12" ht="16.5" x14ac:dyDescent="0.25">
      <c r="A1019" s="19" t="str">
        <f t="shared" si="45"/>
        <v>READYMARTTHST150</v>
      </c>
      <c r="B1019" s="23" t="s">
        <v>4813</v>
      </c>
      <c r="C1019" s="23" t="s">
        <v>570</v>
      </c>
      <c r="D1019" s="23" t="s">
        <v>571</v>
      </c>
      <c r="E1019" s="20">
        <v>21667</v>
      </c>
      <c r="F1019" s="20">
        <v>20150.310000000001</v>
      </c>
      <c r="H1019" s="58">
        <f t="shared" si="48"/>
        <v>-1516.6899999999987</v>
      </c>
      <c r="I1019" s="60">
        <v>21667</v>
      </c>
      <c r="L1019">
        <v>20150.310000000001</v>
      </c>
    </row>
    <row r="1020" spans="1:12" ht="16.5" x14ac:dyDescent="0.25">
      <c r="A1020" s="19" t="str">
        <f t="shared" si="45"/>
        <v>READYMARTTHST250</v>
      </c>
      <c r="B1020" s="23" t="s">
        <v>4813</v>
      </c>
      <c r="C1020" s="23" t="s">
        <v>605</v>
      </c>
      <c r="D1020" s="23" t="s">
        <v>606</v>
      </c>
      <c r="E1020" s="20">
        <v>36111</v>
      </c>
      <c r="F1020" s="20">
        <v>33583.230000000003</v>
      </c>
      <c r="H1020" s="58">
        <f t="shared" si="48"/>
        <v>-2527.7699999999968</v>
      </c>
      <c r="I1020" s="60">
        <v>36111</v>
      </c>
      <c r="L1020">
        <v>33583.230000000003</v>
      </c>
    </row>
    <row r="1021" spans="1:12" ht="16.5" x14ac:dyDescent="0.25">
      <c r="A1021" s="19" t="str">
        <f t="shared" si="45"/>
        <v>READYMARTGHK300</v>
      </c>
      <c r="B1021" s="23" t="s">
        <v>4813</v>
      </c>
      <c r="C1021" s="23" t="s">
        <v>558</v>
      </c>
      <c r="D1021" s="23" t="s">
        <v>559</v>
      </c>
      <c r="E1021" s="20">
        <v>70000</v>
      </c>
      <c r="F1021" s="20">
        <v>65100</v>
      </c>
      <c r="H1021" s="58">
        <f t="shared" si="48"/>
        <v>-4900</v>
      </c>
      <c r="I1021" s="60">
        <v>70000</v>
      </c>
      <c r="L1021">
        <v>65100</v>
      </c>
    </row>
    <row r="1022" spans="1:12" ht="16.5" x14ac:dyDescent="0.25">
      <c r="A1022" s="19" t="str">
        <f t="shared" ref="A1022:A1085" si="49">B1022&amp;C1022</f>
        <v>READYMARTGSG250</v>
      </c>
      <c r="B1022" s="23" t="s">
        <v>4813</v>
      </c>
      <c r="C1022" s="23" t="s">
        <v>49</v>
      </c>
      <c r="D1022" s="23" t="s">
        <v>50</v>
      </c>
      <c r="E1022" s="20">
        <v>61050</v>
      </c>
      <c r="F1022" s="20">
        <v>46872</v>
      </c>
      <c r="H1022" s="58">
        <f t="shared" si="48"/>
        <v>-14178</v>
      </c>
      <c r="I1022" s="60">
        <v>61050</v>
      </c>
      <c r="L1022">
        <v>46872</v>
      </c>
    </row>
    <row r="1023" spans="1:12" ht="16.5" x14ac:dyDescent="0.25">
      <c r="A1023" s="19" t="str">
        <f t="shared" si="49"/>
        <v>SANHDIEUCGM300</v>
      </c>
      <c r="B1023" s="23" t="s">
        <v>607</v>
      </c>
      <c r="C1023" s="23" t="s">
        <v>27</v>
      </c>
      <c r="D1023" s="23" t="s">
        <v>28</v>
      </c>
      <c r="E1023" s="20">
        <v>73431</v>
      </c>
      <c r="F1023" s="20">
        <v>73431</v>
      </c>
      <c r="H1023" s="58">
        <f t="shared" si="48"/>
        <v>0</v>
      </c>
      <c r="I1023" s="60">
        <v>73431</v>
      </c>
      <c r="L1023">
        <v>73431</v>
      </c>
    </row>
    <row r="1024" spans="1:12" ht="16.5" x14ac:dyDescent="0.25">
      <c r="A1024" s="19" t="str">
        <f t="shared" si="49"/>
        <v>SANHDIEUGM500</v>
      </c>
      <c r="B1024" s="23" t="s">
        <v>607</v>
      </c>
      <c r="C1024" s="23" t="s">
        <v>30</v>
      </c>
      <c r="D1024" s="23" t="s">
        <v>31</v>
      </c>
      <c r="E1024" s="20">
        <v>111058</v>
      </c>
      <c r="F1024" s="20">
        <v>111058</v>
      </c>
      <c r="H1024" s="58">
        <f t="shared" si="48"/>
        <v>0</v>
      </c>
      <c r="I1024" s="60">
        <v>111058</v>
      </c>
      <c r="L1024">
        <v>111058</v>
      </c>
    </row>
    <row r="1025" spans="1:12" ht="16.5" x14ac:dyDescent="0.25">
      <c r="A1025" s="19" t="str">
        <f t="shared" si="49"/>
        <v>SANHDIEUGTLX250G</v>
      </c>
      <c r="B1025" s="23" t="s">
        <v>607</v>
      </c>
      <c r="C1025" s="23" t="s">
        <v>32</v>
      </c>
      <c r="D1025" s="23" t="s">
        <v>33</v>
      </c>
      <c r="E1025" s="20">
        <v>50183</v>
      </c>
      <c r="F1025" s="20">
        <v>50183</v>
      </c>
      <c r="H1025" s="58">
        <f t="shared" si="48"/>
        <v>0</v>
      </c>
      <c r="I1025" s="60">
        <v>50183</v>
      </c>
      <c r="L1025">
        <v>50183</v>
      </c>
    </row>
    <row r="1026" spans="1:12" ht="16.5" x14ac:dyDescent="0.25">
      <c r="A1026" s="19" t="str">
        <f t="shared" si="49"/>
        <v>SANHDIEUTH200</v>
      </c>
      <c r="B1026" s="23" t="s">
        <v>607</v>
      </c>
      <c r="C1026" s="23" t="s">
        <v>35</v>
      </c>
      <c r="D1026" s="23" t="s">
        <v>36</v>
      </c>
      <c r="E1026" s="20">
        <v>55595</v>
      </c>
      <c r="F1026" s="20">
        <v>55595</v>
      </c>
      <c r="H1026" s="58">
        <f t="shared" si="48"/>
        <v>0</v>
      </c>
      <c r="I1026" s="60">
        <v>55595</v>
      </c>
      <c r="L1026">
        <v>55595</v>
      </c>
    </row>
    <row r="1027" spans="1:12" ht="16.5" x14ac:dyDescent="0.25">
      <c r="A1027" s="19" t="str">
        <f t="shared" si="49"/>
        <v>SEVENCGM100</v>
      </c>
      <c r="B1027" s="23" t="s">
        <v>608</v>
      </c>
      <c r="C1027" s="23" t="s">
        <v>556</v>
      </c>
      <c r="D1027" s="23" t="s">
        <v>557</v>
      </c>
      <c r="E1027" s="20">
        <v>24549</v>
      </c>
      <c r="F1027" s="20">
        <v>22340</v>
      </c>
      <c r="H1027" s="58">
        <f t="shared" si="48"/>
        <v>-2209</v>
      </c>
      <c r="I1027" s="60">
        <v>24549</v>
      </c>
      <c r="L1027">
        <v>22340</v>
      </c>
    </row>
    <row r="1028" spans="1:12" ht="16.5" x14ac:dyDescent="0.25">
      <c r="A1028" s="19" t="str">
        <f t="shared" si="49"/>
        <v>SEVENGM500</v>
      </c>
      <c r="B1028" s="23" t="s">
        <v>608</v>
      </c>
      <c r="C1028" s="23" t="s">
        <v>30</v>
      </c>
      <c r="D1028" s="23" t="s">
        <v>31</v>
      </c>
      <c r="E1028" s="20">
        <v>111058</v>
      </c>
      <c r="F1028" s="20">
        <v>101063</v>
      </c>
      <c r="H1028" s="58">
        <f t="shared" si="48"/>
        <v>-9995</v>
      </c>
      <c r="I1028" s="60">
        <v>111058</v>
      </c>
      <c r="L1028">
        <v>101063</v>
      </c>
    </row>
    <row r="1029" spans="1:12" ht="16.5" x14ac:dyDescent="0.25">
      <c r="A1029" s="19" t="str">
        <f t="shared" si="49"/>
        <v>SIBACGM300</v>
      </c>
      <c r="B1029" s="23" t="s">
        <v>609</v>
      </c>
      <c r="C1029" s="23" t="s">
        <v>27</v>
      </c>
      <c r="D1029" s="23" t="s">
        <v>28</v>
      </c>
      <c r="E1029" s="20">
        <v>73431</v>
      </c>
      <c r="F1029" s="20">
        <v>69025</v>
      </c>
      <c r="H1029" s="58">
        <f t="shared" si="48"/>
        <v>-4406</v>
      </c>
      <c r="I1029" s="60">
        <v>73431</v>
      </c>
      <c r="L1029">
        <v>69025</v>
      </c>
    </row>
    <row r="1030" spans="1:12" ht="16.5" x14ac:dyDescent="0.25">
      <c r="A1030" s="19" t="str">
        <f t="shared" si="49"/>
        <v>SIBAGSG250</v>
      </c>
      <c r="B1030" s="23" t="s">
        <v>609</v>
      </c>
      <c r="C1030" s="23" t="s">
        <v>49</v>
      </c>
      <c r="D1030" s="23" t="s">
        <v>50</v>
      </c>
      <c r="E1030" s="20">
        <v>57387</v>
      </c>
      <c r="F1030" s="20">
        <v>57387</v>
      </c>
      <c r="H1030" s="58">
        <f t="shared" si="48"/>
        <v>0</v>
      </c>
      <c r="I1030" s="60">
        <v>57387</v>
      </c>
      <c r="L1030">
        <v>57387</v>
      </c>
    </row>
    <row r="1031" spans="1:12" ht="16.5" x14ac:dyDescent="0.25">
      <c r="A1031" s="19" t="str">
        <f t="shared" si="49"/>
        <v>SIBAGTLX250G</v>
      </c>
      <c r="B1031" s="23" t="s">
        <v>609</v>
      </c>
      <c r="C1031" s="23" t="s">
        <v>32</v>
      </c>
      <c r="D1031" s="23" t="s">
        <v>33</v>
      </c>
      <c r="E1031" s="20">
        <v>50183</v>
      </c>
      <c r="F1031" s="20">
        <v>47172</v>
      </c>
      <c r="H1031" s="58">
        <f t="shared" si="48"/>
        <v>-3011</v>
      </c>
      <c r="I1031" s="60">
        <v>50183</v>
      </c>
      <c r="L1031">
        <v>47172</v>
      </c>
    </row>
    <row r="1032" spans="1:12" ht="16.5" x14ac:dyDescent="0.25">
      <c r="A1032" s="19" t="str">
        <f t="shared" si="49"/>
        <v>SIBATH200</v>
      </c>
      <c r="B1032" s="23" t="s">
        <v>609</v>
      </c>
      <c r="C1032" s="23" t="s">
        <v>35</v>
      </c>
      <c r="D1032" s="23" t="s">
        <v>36</v>
      </c>
      <c r="E1032" s="20">
        <v>55595</v>
      </c>
      <c r="F1032" s="20">
        <v>52259</v>
      </c>
      <c r="H1032" s="58">
        <f t="shared" si="48"/>
        <v>-3336</v>
      </c>
      <c r="I1032" s="60">
        <v>55595</v>
      </c>
      <c r="L1032">
        <v>52259</v>
      </c>
    </row>
    <row r="1033" spans="1:12" ht="16.5" x14ac:dyDescent="0.25">
      <c r="A1033" s="19" t="str">
        <f t="shared" si="49"/>
        <v>SMARTCC300</v>
      </c>
      <c r="B1033" s="23" t="s">
        <v>611</v>
      </c>
      <c r="C1033" s="23" t="s">
        <v>39</v>
      </c>
      <c r="D1033" s="23" t="s">
        <v>40</v>
      </c>
      <c r="E1033" s="20">
        <v>74250</v>
      </c>
      <c r="F1033" s="20">
        <v>70538</v>
      </c>
      <c r="H1033" s="58">
        <f t="shared" si="48"/>
        <v>-3712</v>
      </c>
      <c r="I1033" s="60">
        <v>74250</v>
      </c>
      <c r="L1033">
        <v>70538</v>
      </c>
    </row>
    <row r="1034" spans="1:12" ht="16.5" x14ac:dyDescent="0.25">
      <c r="A1034" s="19" t="str">
        <f t="shared" si="49"/>
        <v>SMARTCGM100</v>
      </c>
      <c r="B1034" s="23" t="s">
        <v>611</v>
      </c>
      <c r="C1034" s="23" t="s">
        <v>556</v>
      </c>
      <c r="D1034" s="23" t="s">
        <v>557</v>
      </c>
      <c r="E1034" s="20">
        <v>24549</v>
      </c>
      <c r="F1034" s="20">
        <v>23322</v>
      </c>
      <c r="H1034" s="58">
        <f t="shared" si="48"/>
        <v>-1227</v>
      </c>
      <c r="I1034" s="60">
        <v>24549</v>
      </c>
      <c r="L1034">
        <v>23322</v>
      </c>
    </row>
    <row r="1035" spans="1:12" ht="16.5" x14ac:dyDescent="0.25">
      <c r="A1035" s="19" t="str">
        <f t="shared" si="49"/>
        <v>SMARTCGM300</v>
      </c>
      <c r="B1035" s="23" t="s">
        <v>611</v>
      </c>
      <c r="C1035" s="23" t="s">
        <v>27</v>
      </c>
      <c r="D1035" s="23" t="s">
        <v>28</v>
      </c>
      <c r="E1035" s="20">
        <v>73431</v>
      </c>
      <c r="F1035" s="20">
        <v>69759</v>
      </c>
      <c r="H1035" s="58">
        <f t="shared" si="48"/>
        <v>-3672</v>
      </c>
      <c r="I1035" s="60">
        <v>73431</v>
      </c>
      <c r="L1035">
        <v>69759</v>
      </c>
    </row>
    <row r="1036" spans="1:12" ht="16.5" x14ac:dyDescent="0.25">
      <c r="A1036" s="19" t="str">
        <f t="shared" si="49"/>
        <v>SMARTCN300</v>
      </c>
      <c r="B1036" s="23" t="s">
        <v>611</v>
      </c>
      <c r="C1036" s="23" t="s">
        <v>41</v>
      </c>
      <c r="D1036" s="23" t="s">
        <v>42</v>
      </c>
      <c r="E1036" s="20">
        <v>70950</v>
      </c>
      <c r="F1036" s="20">
        <v>67403</v>
      </c>
      <c r="H1036" s="58">
        <f t="shared" si="48"/>
        <v>-3547</v>
      </c>
      <c r="I1036" s="60">
        <v>70950</v>
      </c>
      <c r="L1036">
        <v>67403</v>
      </c>
    </row>
    <row r="1037" spans="1:12" ht="16.5" x14ac:dyDescent="0.25">
      <c r="A1037" s="19" t="str">
        <f t="shared" si="49"/>
        <v>SMARTGL250</v>
      </c>
      <c r="B1037" s="23" t="s">
        <v>611</v>
      </c>
      <c r="C1037" s="23" t="s">
        <v>47</v>
      </c>
      <c r="D1037" s="23" t="s">
        <v>48</v>
      </c>
      <c r="E1037" s="20">
        <v>56430</v>
      </c>
      <c r="F1037" s="20">
        <v>56430</v>
      </c>
      <c r="H1037" s="58">
        <f t="shared" si="48"/>
        <v>0</v>
      </c>
      <c r="I1037" s="60">
        <v>56430</v>
      </c>
      <c r="L1037">
        <v>56430</v>
      </c>
    </row>
    <row r="1038" spans="1:12" ht="16.5" x14ac:dyDescent="0.25">
      <c r="A1038" s="19" t="str">
        <f t="shared" si="49"/>
        <v>SMARTGM500</v>
      </c>
      <c r="B1038" s="23" t="s">
        <v>611</v>
      </c>
      <c r="C1038" s="23" t="s">
        <v>30</v>
      </c>
      <c r="D1038" s="23" t="s">
        <v>31</v>
      </c>
      <c r="E1038" s="20">
        <v>111058</v>
      </c>
      <c r="F1038" s="20">
        <v>105506</v>
      </c>
      <c r="H1038" s="58">
        <f t="shared" si="48"/>
        <v>-5552</v>
      </c>
      <c r="I1038" s="60">
        <v>111058</v>
      </c>
      <c r="L1038">
        <v>105506</v>
      </c>
    </row>
    <row r="1039" spans="1:12" ht="16.5" x14ac:dyDescent="0.25">
      <c r="A1039" s="19" t="str">
        <f t="shared" si="49"/>
        <v>SMARTGSG250</v>
      </c>
      <c r="B1039" s="23" t="s">
        <v>611</v>
      </c>
      <c r="C1039" s="23" t="s">
        <v>49</v>
      </c>
      <c r="D1039" s="23" t="s">
        <v>50</v>
      </c>
      <c r="E1039" s="20">
        <v>57998</v>
      </c>
      <c r="F1039" s="20">
        <v>57998</v>
      </c>
      <c r="H1039" s="58">
        <f t="shared" si="48"/>
        <v>0</v>
      </c>
      <c r="I1039" s="60">
        <v>57998</v>
      </c>
      <c r="L1039">
        <v>57998</v>
      </c>
    </row>
    <row r="1040" spans="1:12" ht="16.5" x14ac:dyDescent="0.25">
      <c r="A1040" s="19" t="str">
        <f t="shared" si="49"/>
        <v>SMARTGTLX250G</v>
      </c>
      <c r="B1040" s="23" t="s">
        <v>611</v>
      </c>
      <c r="C1040" s="23" t="s">
        <v>32</v>
      </c>
      <c r="D1040" s="23" t="s">
        <v>33</v>
      </c>
      <c r="E1040" s="20">
        <v>50183</v>
      </c>
      <c r="F1040" s="20">
        <v>47672</v>
      </c>
      <c r="H1040" s="58">
        <f t="shared" si="48"/>
        <v>-2511</v>
      </c>
      <c r="I1040" s="60">
        <v>50183</v>
      </c>
      <c r="L1040">
        <v>47672</v>
      </c>
    </row>
    <row r="1041" spans="1:12" ht="16.5" x14ac:dyDescent="0.25">
      <c r="A1041" s="19" t="str">
        <f t="shared" si="49"/>
        <v>SMARTGTNH500</v>
      </c>
      <c r="B1041" s="23" t="s">
        <v>611</v>
      </c>
      <c r="C1041" s="23" t="s">
        <v>551</v>
      </c>
      <c r="D1041" s="23" t="s">
        <v>552</v>
      </c>
      <c r="E1041" s="20">
        <v>96890</v>
      </c>
      <c r="F1041" s="20">
        <v>96890</v>
      </c>
      <c r="H1041" s="58">
        <f t="shared" si="48"/>
        <v>0</v>
      </c>
      <c r="I1041" s="60">
        <v>96890</v>
      </c>
      <c r="L1041">
        <v>96890</v>
      </c>
    </row>
    <row r="1042" spans="1:12" ht="16.5" x14ac:dyDescent="0.25">
      <c r="A1042" s="19" t="str">
        <f t="shared" si="49"/>
        <v>SMARTMNH250</v>
      </c>
      <c r="B1042" s="23" t="s">
        <v>611</v>
      </c>
      <c r="C1042" s="23" t="s">
        <v>51</v>
      </c>
      <c r="D1042" s="23" t="s">
        <v>52</v>
      </c>
      <c r="E1042" s="20">
        <v>46000</v>
      </c>
      <c r="F1042" s="20">
        <v>43700</v>
      </c>
      <c r="H1042" s="58">
        <f t="shared" si="48"/>
        <v>-2300</v>
      </c>
      <c r="I1042" s="60">
        <v>46000</v>
      </c>
      <c r="L1042">
        <v>43700</v>
      </c>
    </row>
    <row r="1043" spans="1:12" ht="16.5" x14ac:dyDescent="0.25">
      <c r="A1043" s="19" t="str">
        <f t="shared" si="49"/>
        <v>SMARTTH200</v>
      </c>
      <c r="B1043" s="23" t="s">
        <v>611</v>
      </c>
      <c r="C1043" s="23" t="s">
        <v>35</v>
      </c>
      <c r="D1043" s="23" t="s">
        <v>36</v>
      </c>
      <c r="E1043" s="20">
        <v>55595</v>
      </c>
      <c r="F1043" s="20">
        <v>52815</v>
      </c>
      <c r="H1043" s="58">
        <f t="shared" si="48"/>
        <v>-2780</v>
      </c>
      <c r="I1043" s="60">
        <v>55595</v>
      </c>
      <c r="L1043">
        <v>52815</v>
      </c>
    </row>
    <row r="1044" spans="1:12" ht="16.5" x14ac:dyDescent="0.25">
      <c r="A1044" s="19" t="str">
        <f t="shared" si="49"/>
        <v>STCHOHAYCGM100</v>
      </c>
      <c r="B1044" s="23" t="s">
        <v>613</v>
      </c>
      <c r="C1044" s="23" t="s">
        <v>556</v>
      </c>
      <c r="D1044" s="23" t="s">
        <v>557</v>
      </c>
      <c r="E1044" s="20">
        <v>24549</v>
      </c>
      <c r="F1044" s="20">
        <v>24549</v>
      </c>
      <c r="H1044" s="58">
        <f t="shared" si="48"/>
        <v>0</v>
      </c>
      <c r="I1044" s="60">
        <v>24549</v>
      </c>
      <c r="L1044">
        <v>24549</v>
      </c>
    </row>
    <row r="1045" spans="1:12" ht="16.5" x14ac:dyDescent="0.25">
      <c r="A1045" s="19" t="str">
        <f t="shared" si="49"/>
        <v>STCHOHAYCGM300</v>
      </c>
      <c r="B1045" s="23" t="s">
        <v>613</v>
      </c>
      <c r="C1045" s="23" t="s">
        <v>27</v>
      </c>
      <c r="D1045" s="23" t="s">
        <v>28</v>
      </c>
      <c r="E1045" s="20">
        <v>73431</v>
      </c>
      <c r="F1045" s="20">
        <v>73431</v>
      </c>
      <c r="H1045" s="58">
        <f t="shared" si="48"/>
        <v>0</v>
      </c>
      <c r="I1045" s="60">
        <v>73431</v>
      </c>
      <c r="L1045">
        <v>73431</v>
      </c>
    </row>
    <row r="1046" spans="1:12" ht="16.5" x14ac:dyDescent="0.25">
      <c r="A1046" s="19" t="str">
        <f t="shared" si="49"/>
        <v>STCHOHAYCN300</v>
      </c>
      <c r="B1046" s="23" t="s">
        <v>613</v>
      </c>
      <c r="C1046" s="23" t="s">
        <v>41</v>
      </c>
      <c r="D1046" s="23" t="s">
        <v>42</v>
      </c>
      <c r="E1046" s="20">
        <v>70950</v>
      </c>
      <c r="F1046" s="20">
        <v>70950</v>
      </c>
      <c r="H1046" s="58">
        <f t="shared" si="48"/>
        <v>0</v>
      </c>
      <c r="I1046" s="60">
        <v>70950</v>
      </c>
      <c r="L1046">
        <v>70950</v>
      </c>
    </row>
    <row r="1047" spans="1:12" ht="16.5" x14ac:dyDescent="0.25">
      <c r="A1047" s="19" t="str">
        <f t="shared" si="49"/>
        <v>STCHOHAYGHK300</v>
      </c>
      <c r="B1047" s="23" t="s">
        <v>613</v>
      </c>
      <c r="C1047" s="23" t="s">
        <v>558</v>
      </c>
      <c r="D1047" s="23" t="s">
        <v>559</v>
      </c>
      <c r="E1047" s="20">
        <v>70000</v>
      </c>
      <c r="F1047" s="20">
        <v>70000</v>
      </c>
      <c r="H1047" s="58">
        <f t="shared" si="48"/>
        <v>0</v>
      </c>
      <c r="I1047" s="60">
        <v>70000</v>
      </c>
      <c r="L1047">
        <v>70000</v>
      </c>
    </row>
    <row r="1048" spans="1:12" ht="16.5" x14ac:dyDescent="0.25">
      <c r="A1048" s="19" t="str">
        <f t="shared" si="49"/>
        <v>STCHOHAYGL250</v>
      </c>
      <c r="B1048" s="23" t="s">
        <v>613</v>
      </c>
      <c r="C1048" s="23" t="s">
        <v>47</v>
      </c>
      <c r="D1048" s="23" t="s">
        <v>48</v>
      </c>
      <c r="E1048" s="20">
        <v>49500</v>
      </c>
      <c r="F1048" s="20">
        <v>49500</v>
      </c>
      <c r="H1048" s="58">
        <f t="shared" si="48"/>
        <v>0</v>
      </c>
      <c r="I1048" s="60">
        <v>49500</v>
      </c>
      <c r="L1048">
        <v>49500</v>
      </c>
    </row>
    <row r="1049" spans="1:12" ht="16.5" x14ac:dyDescent="0.25">
      <c r="A1049" s="19" t="str">
        <f t="shared" si="49"/>
        <v>STCHOHAYGM500</v>
      </c>
      <c r="B1049" s="23" t="s">
        <v>613</v>
      </c>
      <c r="C1049" s="23" t="s">
        <v>30</v>
      </c>
      <c r="D1049" s="23" t="s">
        <v>31</v>
      </c>
      <c r="E1049" s="20">
        <v>111058</v>
      </c>
      <c r="F1049" s="20">
        <v>111058</v>
      </c>
      <c r="H1049" s="58">
        <f t="shared" si="48"/>
        <v>0</v>
      </c>
      <c r="I1049" s="60">
        <v>111058</v>
      </c>
      <c r="L1049">
        <v>111058</v>
      </c>
    </row>
    <row r="1050" spans="1:12" ht="16.5" x14ac:dyDescent="0.25">
      <c r="A1050" s="19" t="str">
        <f t="shared" si="49"/>
        <v>STCHOHAYGSG250</v>
      </c>
      <c r="B1050" s="23" t="s">
        <v>613</v>
      </c>
      <c r="C1050" s="23" t="s">
        <v>49</v>
      </c>
      <c r="D1050" s="23" t="s">
        <v>50</v>
      </c>
      <c r="E1050" s="20">
        <v>50400</v>
      </c>
      <c r="F1050" s="20">
        <v>50400</v>
      </c>
      <c r="H1050" s="58">
        <f t="shared" si="48"/>
        <v>0</v>
      </c>
      <c r="I1050" s="60">
        <v>50400</v>
      </c>
      <c r="L1050">
        <v>50400</v>
      </c>
    </row>
    <row r="1051" spans="1:12" ht="16.5" x14ac:dyDescent="0.25">
      <c r="A1051" s="19" t="str">
        <f t="shared" si="49"/>
        <v>STCHOHAYGTLX250G</v>
      </c>
      <c r="B1051" s="23" t="s">
        <v>613</v>
      </c>
      <c r="C1051" s="23" t="s">
        <v>32</v>
      </c>
      <c r="D1051" s="23" t="s">
        <v>33</v>
      </c>
      <c r="E1051" s="20">
        <v>50183</v>
      </c>
      <c r="F1051" s="20">
        <v>50182</v>
      </c>
      <c r="H1051" s="58">
        <f t="shared" si="48"/>
        <v>-1</v>
      </c>
      <c r="I1051" s="60">
        <v>50183</v>
      </c>
      <c r="L1051">
        <v>50182</v>
      </c>
    </row>
    <row r="1052" spans="1:12" ht="16.5" x14ac:dyDescent="0.25">
      <c r="A1052" s="19" t="str">
        <f t="shared" si="49"/>
        <v>STCHOHAYGXD500</v>
      </c>
      <c r="B1052" s="23" t="s">
        <v>613</v>
      </c>
      <c r="C1052" s="23" t="s">
        <v>55</v>
      </c>
      <c r="D1052" s="23" t="s">
        <v>56</v>
      </c>
      <c r="E1052" s="20">
        <v>111606</v>
      </c>
      <c r="F1052" s="20">
        <v>111606</v>
      </c>
      <c r="H1052" s="58">
        <f t="shared" si="48"/>
        <v>0</v>
      </c>
      <c r="I1052" s="60">
        <v>111606</v>
      </c>
      <c r="L1052">
        <v>111606</v>
      </c>
    </row>
    <row r="1053" spans="1:12" ht="16.5" x14ac:dyDescent="0.25">
      <c r="A1053" s="19" t="str">
        <f t="shared" si="49"/>
        <v>STCHOHAYMNH250</v>
      </c>
      <c r="B1053" s="23" t="s">
        <v>613</v>
      </c>
      <c r="C1053" s="23" t="s">
        <v>51</v>
      </c>
      <c r="D1053" s="23" t="s">
        <v>52</v>
      </c>
      <c r="E1053" s="20">
        <v>46000</v>
      </c>
      <c r="F1053" s="20">
        <v>46000</v>
      </c>
      <c r="H1053" s="58">
        <f t="shared" si="48"/>
        <v>0</v>
      </c>
      <c r="I1053" s="60">
        <v>46000</v>
      </c>
      <c r="L1053">
        <v>46000</v>
      </c>
    </row>
    <row r="1054" spans="1:12" ht="16.5" x14ac:dyDescent="0.25">
      <c r="A1054" s="19" t="str">
        <f t="shared" si="49"/>
        <v>STCHOHAYTH200</v>
      </c>
      <c r="B1054" s="23" t="s">
        <v>613</v>
      </c>
      <c r="C1054" s="23" t="s">
        <v>35</v>
      </c>
      <c r="D1054" s="23" t="s">
        <v>36</v>
      </c>
      <c r="E1054" s="20">
        <v>55595</v>
      </c>
      <c r="F1054" s="20">
        <v>55595</v>
      </c>
      <c r="H1054" s="58">
        <f t="shared" si="48"/>
        <v>0</v>
      </c>
      <c r="I1054" s="60">
        <v>55595</v>
      </c>
      <c r="L1054">
        <v>55595</v>
      </c>
    </row>
    <row r="1055" spans="1:12" ht="16.5" x14ac:dyDescent="0.25">
      <c r="A1055" s="19" t="str">
        <f t="shared" si="49"/>
        <v>STTHANHCONGCGST150</v>
      </c>
      <c r="B1055" s="23" t="s">
        <v>615</v>
      </c>
      <c r="C1055" s="23" t="s">
        <v>568</v>
      </c>
      <c r="D1055" s="23" t="s">
        <v>569</v>
      </c>
      <c r="E1055" s="20">
        <v>22500</v>
      </c>
      <c r="F1055" s="20">
        <v>20925</v>
      </c>
      <c r="H1055" s="58">
        <f t="shared" si="48"/>
        <v>-1575</v>
      </c>
      <c r="I1055" s="60">
        <v>22500</v>
      </c>
      <c r="L1055">
        <v>20925</v>
      </c>
    </row>
    <row r="1056" spans="1:12" ht="16.5" x14ac:dyDescent="0.25">
      <c r="A1056" s="19" t="str">
        <f t="shared" si="49"/>
        <v>STTHANHCONGGM500</v>
      </c>
      <c r="B1056" s="23" t="s">
        <v>615</v>
      </c>
      <c r="C1056" s="23" t="s">
        <v>30</v>
      </c>
      <c r="D1056" s="23" t="s">
        <v>31</v>
      </c>
      <c r="E1056" s="20">
        <v>111058</v>
      </c>
      <c r="F1056" s="20">
        <v>103284</v>
      </c>
      <c r="H1056" s="58">
        <f t="shared" si="48"/>
        <v>-7774</v>
      </c>
      <c r="I1056" s="60">
        <v>111058</v>
      </c>
      <c r="L1056">
        <v>103284</v>
      </c>
    </row>
    <row r="1057" spans="1:12" ht="16.5" x14ac:dyDescent="0.25">
      <c r="A1057" s="19" t="str">
        <f t="shared" si="49"/>
        <v>STTHANHCONGGSG250</v>
      </c>
      <c r="B1057" s="23" t="s">
        <v>615</v>
      </c>
      <c r="C1057" s="23" t="s">
        <v>49</v>
      </c>
      <c r="D1057" s="23" t="s">
        <v>50</v>
      </c>
      <c r="E1057" s="20">
        <v>50400</v>
      </c>
      <c r="F1057" s="20">
        <v>46872</v>
      </c>
      <c r="H1057" s="58">
        <f t="shared" si="48"/>
        <v>-3528</v>
      </c>
      <c r="I1057" s="60">
        <v>50400</v>
      </c>
      <c r="L1057">
        <v>46872</v>
      </c>
    </row>
    <row r="1058" spans="1:12" ht="16.5" x14ac:dyDescent="0.25">
      <c r="A1058" s="19" t="str">
        <f t="shared" si="49"/>
        <v>STTHANHCONGGXD500</v>
      </c>
      <c r="B1058" s="23" t="s">
        <v>615</v>
      </c>
      <c r="C1058" s="23" t="s">
        <v>55</v>
      </c>
      <c r="D1058" s="23" t="s">
        <v>56</v>
      </c>
      <c r="E1058" s="20">
        <v>111606</v>
      </c>
      <c r="F1058" s="20">
        <v>103794</v>
      </c>
      <c r="H1058" s="58">
        <f t="shared" si="48"/>
        <v>-7812</v>
      </c>
      <c r="I1058" s="60">
        <v>111606</v>
      </c>
      <c r="L1058">
        <v>103794</v>
      </c>
    </row>
    <row r="1059" spans="1:12" ht="16.5" x14ac:dyDescent="0.25">
      <c r="A1059" s="19" t="str">
        <f t="shared" si="49"/>
        <v>STTHANHCONGTH200</v>
      </c>
      <c r="B1059" s="23" t="s">
        <v>615</v>
      </c>
      <c r="C1059" s="23" t="s">
        <v>35</v>
      </c>
      <c r="D1059" s="23" t="s">
        <v>36</v>
      </c>
      <c r="E1059" s="20">
        <v>55595</v>
      </c>
      <c r="F1059" s="20">
        <v>51704</v>
      </c>
      <c r="H1059" s="58">
        <f t="shared" si="48"/>
        <v>-3891</v>
      </c>
      <c r="I1059" s="60">
        <v>55595</v>
      </c>
      <c r="L1059">
        <v>51704</v>
      </c>
    </row>
    <row r="1060" spans="1:12" ht="16.5" x14ac:dyDescent="0.25">
      <c r="A1060" s="19" t="str">
        <f t="shared" si="49"/>
        <v>STTHANHCONGTHST150</v>
      </c>
      <c r="B1060" s="23" t="s">
        <v>615</v>
      </c>
      <c r="C1060" s="23" t="s">
        <v>570</v>
      </c>
      <c r="D1060" s="23" t="s">
        <v>571</v>
      </c>
      <c r="E1060" s="20">
        <v>21667</v>
      </c>
      <c r="F1060" s="20">
        <v>20150</v>
      </c>
      <c r="H1060" s="58">
        <f t="shared" si="48"/>
        <v>-1517</v>
      </c>
      <c r="I1060" s="60">
        <v>21667</v>
      </c>
      <c r="L1060">
        <v>20150</v>
      </c>
    </row>
    <row r="1061" spans="1:12" ht="16.5" x14ac:dyDescent="0.25">
      <c r="A1061" s="19" t="str">
        <f t="shared" si="49"/>
        <v>STTHANHCONGTHST250</v>
      </c>
      <c r="B1061" s="23" t="s">
        <v>615</v>
      </c>
      <c r="C1061" s="23" t="s">
        <v>605</v>
      </c>
      <c r="D1061" s="23" t="s">
        <v>606</v>
      </c>
      <c r="E1061" s="20">
        <v>36111</v>
      </c>
      <c r="F1061" s="20">
        <v>33583</v>
      </c>
      <c r="H1061" s="58">
        <f t="shared" si="48"/>
        <v>-2528</v>
      </c>
      <c r="I1061" s="60">
        <v>36111</v>
      </c>
      <c r="L1061">
        <v>33583</v>
      </c>
    </row>
    <row r="1062" spans="1:12" ht="16.5" x14ac:dyDescent="0.25">
      <c r="A1062" s="19" t="str">
        <f t="shared" si="49"/>
        <v>TAEBACKTH400</v>
      </c>
      <c r="B1062" s="23" t="s">
        <v>617</v>
      </c>
      <c r="C1062" s="23" t="s">
        <v>553</v>
      </c>
      <c r="D1062" s="23" t="s">
        <v>554</v>
      </c>
      <c r="E1062" s="20">
        <v>107205</v>
      </c>
      <c r="F1062" s="20">
        <v>98629</v>
      </c>
      <c r="H1062" s="58">
        <f t="shared" ref="H1062:H1125" si="50">F1062-E1062</f>
        <v>-8576</v>
      </c>
      <c r="I1062" s="60">
        <v>107205</v>
      </c>
      <c r="L1062">
        <v>98629</v>
      </c>
    </row>
    <row r="1063" spans="1:12" ht="16.5" x14ac:dyDescent="0.25">
      <c r="A1063" s="19" t="str">
        <f t="shared" si="49"/>
        <v>TMARTCC300</v>
      </c>
      <c r="B1063" s="23" t="s">
        <v>619</v>
      </c>
      <c r="C1063" s="23" t="s">
        <v>39</v>
      </c>
      <c r="D1063" s="23" t="s">
        <v>40</v>
      </c>
      <c r="E1063" s="20">
        <v>74250</v>
      </c>
      <c r="F1063" s="20">
        <v>67567.5</v>
      </c>
      <c r="H1063" s="58">
        <f t="shared" si="50"/>
        <v>-6682.5</v>
      </c>
      <c r="I1063" s="60">
        <v>74250</v>
      </c>
      <c r="L1063">
        <v>67567.5</v>
      </c>
    </row>
    <row r="1064" spans="1:12" ht="16.5" x14ac:dyDescent="0.25">
      <c r="A1064" s="19" t="str">
        <f t="shared" si="49"/>
        <v>TMARTCGM100</v>
      </c>
      <c r="B1064" s="23" t="s">
        <v>619</v>
      </c>
      <c r="C1064" s="23" t="s">
        <v>556</v>
      </c>
      <c r="D1064" s="23" t="s">
        <v>557</v>
      </c>
      <c r="E1064" s="20">
        <v>24549</v>
      </c>
      <c r="F1064" s="20">
        <v>22339.59</v>
      </c>
      <c r="H1064" s="58">
        <f t="shared" si="50"/>
        <v>-2209.41</v>
      </c>
      <c r="I1064" s="60">
        <v>24549</v>
      </c>
      <c r="L1064">
        <v>22339.59</v>
      </c>
    </row>
    <row r="1065" spans="1:12" ht="16.5" x14ac:dyDescent="0.25">
      <c r="A1065" s="19" t="str">
        <f t="shared" si="49"/>
        <v>TMARTCGM300</v>
      </c>
      <c r="B1065" s="23" t="s">
        <v>619</v>
      </c>
      <c r="C1065" s="23" t="s">
        <v>27</v>
      </c>
      <c r="D1065" s="23" t="s">
        <v>28</v>
      </c>
      <c r="E1065" s="20">
        <v>73431</v>
      </c>
      <c r="F1065" s="20">
        <v>66822.210000000006</v>
      </c>
      <c r="H1065" s="58">
        <f t="shared" si="50"/>
        <v>-6608.7899999999936</v>
      </c>
      <c r="I1065" s="60">
        <v>73431</v>
      </c>
      <c r="L1065">
        <v>66822.210000000006</v>
      </c>
    </row>
    <row r="1066" spans="1:12" ht="16.5" x14ac:dyDescent="0.25">
      <c r="A1066" s="19" t="str">
        <f t="shared" si="49"/>
        <v>TMARTCGM500</v>
      </c>
      <c r="B1066" s="23" t="s">
        <v>619</v>
      </c>
      <c r="C1066" s="23" t="s">
        <v>547</v>
      </c>
      <c r="D1066" s="23" t="s">
        <v>548</v>
      </c>
      <c r="E1066" s="20">
        <v>119066</v>
      </c>
      <c r="F1066" s="20">
        <v>108350.06</v>
      </c>
      <c r="H1066" s="58">
        <f t="shared" si="50"/>
        <v>-10715.940000000002</v>
      </c>
      <c r="I1066" s="60">
        <v>119066</v>
      </c>
      <c r="L1066">
        <v>108350.06</v>
      </c>
    </row>
    <row r="1067" spans="1:12" ht="16.5" x14ac:dyDescent="0.25">
      <c r="A1067" s="19" t="str">
        <f t="shared" si="49"/>
        <v>TMARTCGST150</v>
      </c>
      <c r="B1067" s="23" t="s">
        <v>619</v>
      </c>
      <c r="C1067" s="23" t="s">
        <v>568</v>
      </c>
      <c r="D1067" s="23" t="s">
        <v>569</v>
      </c>
      <c r="E1067" s="20">
        <v>22500</v>
      </c>
      <c r="F1067" s="20">
        <v>20475</v>
      </c>
      <c r="H1067" s="58">
        <f t="shared" si="50"/>
        <v>-2025</v>
      </c>
      <c r="I1067" s="60">
        <v>22500</v>
      </c>
      <c r="L1067">
        <v>20475</v>
      </c>
    </row>
    <row r="1068" spans="1:12" ht="16.5" x14ac:dyDescent="0.25">
      <c r="A1068" s="19" t="str">
        <f t="shared" si="49"/>
        <v>TMARTCN300</v>
      </c>
      <c r="B1068" s="23" t="s">
        <v>619</v>
      </c>
      <c r="C1068" s="23" t="s">
        <v>41</v>
      </c>
      <c r="D1068" s="23" t="s">
        <v>42</v>
      </c>
      <c r="E1068" s="20">
        <v>70950</v>
      </c>
      <c r="F1068" s="20">
        <v>64564.5</v>
      </c>
      <c r="H1068" s="58">
        <f t="shared" si="50"/>
        <v>-6385.5</v>
      </c>
      <c r="I1068" s="60">
        <v>70950</v>
      </c>
      <c r="L1068">
        <v>64564.5</v>
      </c>
    </row>
    <row r="1069" spans="1:12" ht="16.5" x14ac:dyDescent="0.25">
      <c r="A1069" s="19" t="str">
        <f t="shared" si="49"/>
        <v>TMARTGHK300</v>
      </c>
      <c r="B1069" s="23" t="s">
        <v>619</v>
      </c>
      <c r="C1069" s="23" t="s">
        <v>558</v>
      </c>
      <c r="D1069" s="23" t="s">
        <v>559</v>
      </c>
      <c r="E1069" s="20">
        <v>70000</v>
      </c>
      <c r="F1069" s="20">
        <v>63700</v>
      </c>
      <c r="H1069" s="58">
        <f t="shared" si="50"/>
        <v>-6300</v>
      </c>
      <c r="I1069" s="60">
        <v>70000</v>
      </c>
      <c r="L1069">
        <v>63700</v>
      </c>
    </row>
    <row r="1070" spans="1:12" ht="16.5" x14ac:dyDescent="0.25">
      <c r="A1070" s="19" t="str">
        <f t="shared" si="49"/>
        <v>TMARTGL250</v>
      </c>
      <c r="B1070" s="23" t="s">
        <v>619</v>
      </c>
      <c r="C1070" s="23" t="s">
        <v>47</v>
      </c>
      <c r="D1070" s="23" t="s">
        <v>48</v>
      </c>
      <c r="E1070" s="20">
        <v>59400</v>
      </c>
      <c r="F1070" s="20">
        <v>45045</v>
      </c>
      <c r="H1070" s="58">
        <f t="shared" si="50"/>
        <v>-14355</v>
      </c>
      <c r="I1070" s="60">
        <v>59400</v>
      </c>
      <c r="L1070">
        <v>45045</v>
      </c>
    </row>
    <row r="1071" spans="1:12" ht="16.5" x14ac:dyDescent="0.25">
      <c r="A1071" s="19" t="str">
        <f t="shared" si="49"/>
        <v>TMARTGL500KT</v>
      </c>
      <c r="B1071" s="23" t="s">
        <v>619</v>
      </c>
      <c r="C1071" s="23" t="s">
        <v>549</v>
      </c>
      <c r="D1071" s="23" t="s">
        <v>550</v>
      </c>
      <c r="E1071" s="20">
        <v>94013</v>
      </c>
      <c r="F1071" s="20">
        <v>85551.83</v>
      </c>
      <c r="H1071" s="58">
        <f t="shared" si="50"/>
        <v>-8461.1699999999983</v>
      </c>
      <c r="I1071" s="60">
        <v>94013</v>
      </c>
      <c r="L1071">
        <v>85551.83</v>
      </c>
    </row>
    <row r="1072" spans="1:12" ht="16.5" x14ac:dyDescent="0.25">
      <c r="A1072" s="19" t="str">
        <f t="shared" si="49"/>
        <v>TMARTGM500</v>
      </c>
      <c r="B1072" s="23" t="s">
        <v>619</v>
      </c>
      <c r="C1072" s="23" t="s">
        <v>30</v>
      </c>
      <c r="D1072" s="23" t="s">
        <v>31</v>
      </c>
      <c r="E1072" s="20">
        <v>111058</v>
      </c>
      <c r="F1072" s="20">
        <v>101062.78</v>
      </c>
      <c r="H1072" s="58">
        <f t="shared" si="50"/>
        <v>-9995.2200000000012</v>
      </c>
      <c r="I1072" s="60">
        <v>111058</v>
      </c>
      <c r="L1072">
        <v>101062.78</v>
      </c>
    </row>
    <row r="1073" spans="1:12" ht="16.5" x14ac:dyDescent="0.25">
      <c r="A1073" s="19" t="str">
        <f t="shared" si="49"/>
        <v>TMARTGSG250</v>
      </c>
      <c r="B1073" s="23" t="s">
        <v>619</v>
      </c>
      <c r="C1073" s="23" t="s">
        <v>49</v>
      </c>
      <c r="D1073" s="23" t="s">
        <v>50</v>
      </c>
      <c r="E1073" s="20">
        <v>61050</v>
      </c>
      <c r="F1073" s="20">
        <v>45864</v>
      </c>
      <c r="H1073" s="58">
        <f t="shared" si="50"/>
        <v>-15186</v>
      </c>
      <c r="I1073" s="60">
        <v>61050</v>
      </c>
      <c r="L1073">
        <v>45864</v>
      </c>
    </row>
    <row r="1074" spans="1:12" ht="16.5" x14ac:dyDescent="0.25">
      <c r="A1074" s="19" t="str">
        <f t="shared" si="49"/>
        <v>TMARTGTLX250G</v>
      </c>
      <c r="B1074" s="23" t="s">
        <v>619</v>
      </c>
      <c r="C1074" s="23" t="s">
        <v>32</v>
      </c>
      <c r="D1074" s="23" t="s">
        <v>33</v>
      </c>
      <c r="E1074" s="20">
        <v>50812</v>
      </c>
      <c r="F1074" s="20">
        <v>45666.53</v>
      </c>
      <c r="H1074" s="58">
        <f t="shared" si="50"/>
        <v>-5145.4700000000012</v>
      </c>
      <c r="I1074" s="60">
        <v>50812</v>
      </c>
      <c r="L1074">
        <v>45666.53</v>
      </c>
    </row>
    <row r="1075" spans="1:12" ht="16.5" x14ac:dyDescent="0.25">
      <c r="A1075" s="19" t="str">
        <f t="shared" si="49"/>
        <v>TMARTGXD500</v>
      </c>
      <c r="B1075" s="23" t="s">
        <v>619</v>
      </c>
      <c r="C1075" s="23" t="s">
        <v>55</v>
      </c>
      <c r="D1075" s="23" t="s">
        <v>56</v>
      </c>
      <c r="E1075" s="20">
        <v>111606</v>
      </c>
      <c r="F1075" s="20">
        <v>101561.46</v>
      </c>
      <c r="H1075" s="58">
        <f t="shared" si="50"/>
        <v>-10044.539999999994</v>
      </c>
      <c r="I1075" s="60">
        <v>111606</v>
      </c>
      <c r="L1075">
        <v>101561.46</v>
      </c>
    </row>
    <row r="1076" spans="1:12" ht="16.5" x14ac:dyDescent="0.25">
      <c r="A1076" s="19" t="str">
        <f t="shared" si="49"/>
        <v>TMARTMNH250</v>
      </c>
      <c r="B1076" s="23" t="s">
        <v>619</v>
      </c>
      <c r="C1076" s="23" t="s">
        <v>51</v>
      </c>
      <c r="D1076" s="23" t="s">
        <v>52</v>
      </c>
      <c r="E1076" s="20">
        <v>46000</v>
      </c>
      <c r="F1076" s="20">
        <v>41860</v>
      </c>
      <c r="H1076" s="58">
        <f t="shared" si="50"/>
        <v>-4140</v>
      </c>
      <c r="I1076" s="60">
        <v>46000</v>
      </c>
      <c r="L1076">
        <v>41860</v>
      </c>
    </row>
    <row r="1077" spans="1:12" ht="16.5" x14ac:dyDescent="0.25">
      <c r="A1077" s="19" t="str">
        <f t="shared" si="49"/>
        <v>TMARTTH200</v>
      </c>
      <c r="B1077" s="23" t="s">
        <v>619</v>
      </c>
      <c r="C1077" s="23" t="s">
        <v>35</v>
      </c>
      <c r="D1077" s="23" t="s">
        <v>36</v>
      </c>
      <c r="E1077" s="20">
        <v>55595</v>
      </c>
      <c r="F1077" s="20">
        <v>50591.450000000004</v>
      </c>
      <c r="H1077" s="58">
        <f t="shared" si="50"/>
        <v>-5003.5499999999956</v>
      </c>
      <c r="I1077" s="60">
        <v>55595</v>
      </c>
      <c r="L1077">
        <v>50591.450000000004</v>
      </c>
    </row>
    <row r="1078" spans="1:12" ht="16.5" x14ac:dyDescent="0.25">
      <c r="A1078" s="19" t="str">
        <f t="shared" si="49"/>
        <v>TMARTTH400</v>
      </c>
      <c r="B1078" s="23" t="s">
        <v>619</v>
      </c>
      <c r="C1078" s="23" t="s">
        <v>553</v>
      </c>
      <c r="D1078" s="23" t="s">
        <v>554</v>
      </c>
      <c r="E1078" s="20">
        <v>107205</v>
      </c>
      <c r="F1078" s="20">
        <v>97556.55</v>
      </c>
      <c r="H1078" s="58">
        <f t="shared" si="50"/>
        <v>-9648.4499999999971</v>
      </c>
      <c r="I1078" s="60">
        <v>107205</v>
      </c>
      <c r="L1078">
        <v>97556.55</v>
      </c>
    </row>
    <row r="1079" spans="1:12" ht="16.5" x14ac:dyDescent="0.25">
      <c r="A1079" s="19" t="str">
        <f t="shared" si="49"/>
        <v>TMARTTHST150</v>
      </c>
      <c r="B1079" s="23" t="s">
        <v>619</v>
      </c>
      <c r="C1079" s="23" t="s">
        <v>570</v>
      </c>
      <c r="D1079" s="23" t="s">
        <v>571</v>
      </c>
      <c r="E1079" s="20">
        <v>21667</v>
      </c>
      <c r="F1079" s="20">
        <v>19716.97</v>
      </c>
      <c r="H1079" s="58">
        <f t="shared" si="50"/>
        <v>-1950.0299999999988</v>
      </c>
      <c r="I1079" s="60">
        <v>21667</v>
      </c>
      <c r="L1079">
        <v>19716.97</v>
      </c>
    </row>
    <row r="1080" spans="1:12" ht="16.5" x14ac:dyDescent="0.25">
      <c r="A1080" s="19" t="str">
        <f t="shared" si="49"/>
        <v>TMARTHATECOCGM300</v>
      </c>
      <c r="B1080" s="23" t="s">
        <v>621</v>
      </c>
      <c r="C1080" s="23" t="s">
        <v>27</v>
      </c>
      <c r="D1080" s="23" t="s">
        <v>28</v>
      </c>
      <c r="E1080" s="20">
        <v>73431</v>
      </c>
      <c r="F1080" s="20">
        <v>66822.210000000006</v>
      </c>
      <c r="H1080" s="58">
        <f t="shared" si="50"/>
        <v>-6608.7899999999936</v>
      </c>
      <c r="I1080" s="60">
        <v>73431</v>
      </c>
      <c r="L1080">
        <v>66822.210000000006</v>
      </c>
    </row>
    <row r="1081" spans="1:12" ht="16.5" x14ac:dyDescent="0.25">
      <c r="A1081" s="19" t="str">
        <f t="shared" si="49"/>
        <v>TMARTHATECOCGM500</v>
      </c>
      <c r="B1081" s="23" t="s">
        <v>621</v>
      </c>
      <c r="C1081" s="23" t="s">
        <v>547</v>
      </c>
      <c r="D1081" s="23" t="s">
        <v>548</v>
      </c>
      <c r="E1081" s="20">
        <v>119066</v>
      </c>
      <c r="F1081" s="20">
        <v>108350.06</v>
      </c>
      <c r="H1081" s="58">
        <f t="shared" si="50"/>
        <v>-10715.940000000002</v>
      </c>
      <c r="I1081" s="60">
        <v>119066</v>
      </c>
      <c r="L1081">
        <v>108350.06</v>
      </c>
    </row>
    <row r="1082" spans="1:12" ht="16.5" x14ac:dyDescent="0.25">
      <c r="A1082" s="19" t="str">
        <f t="shared" si="49"/>
        <v>TMARTHATECOGM500</v>
      </c>
      <c r="B1082" s="23" t="s">
        <v>621</v>
      </c>
      <c r="C1082" s="23" t="s">
        <v>30</v>
      </c>
      <c r="D1082" s="23" t="s">
        <v>31</v>
      </c>
      <c r="E1082" s="20">
        <v>111058</v>
      </c>
      <c r="F1082" s="20">
        <v>101062.78</v>
      </c>
      <c r="H1082" s="58">
        <f t="shared" si="50"/>
        <v>-9995.2200000000012</v>
      </c>
      <c r="I1082" s="60">
        <v>111058</v>
      </c>
      <c r="L1082">
        <v>101062.78</v>
      </c>
    </row>
    <row r="1083" spans="1:12" ht="16.5" x14ac:dyDescent="0.25">
      <c r="A1083" s="19" t="str">
        <f t="shared" si="49"/>
        <v>TMARTHATECOGTLX250G</v>
      </c>
      <c r="B1083" s="23" t="s">
        <v>621</v>
      </c>
      <c r="C1083" s="23" t="s">
        <v>32</v>
      </c>
      <c r="D1083" s="23" t="s">
        <v>33</v>
      </c>
      <c r="E1083" s="20">
        <v>50183</v>
      </c>
      <c r="F1083" s="20">
        <v>45666.53</v>
      </c>
      <c r="H1083" s="58">
        <f t="shared" si="50"/>
        <v>-4516.4700000000012</v>
      </c>
      <c r="I1083" s="60">
        <v>50183</v>
      </c>
      <c r="L1083">
        <v>45666.53</v>
      </c>
    </row>
    <row r="1084" spans="1:12" ht="16.5" x14ac:dyDescent="0.25">
      <c r="A1084" s="19" t="str">
        <f t="shared" si="49"/>
        <v>TMARTHATECOMNH250</v>
      </c>
      <c r="B1084" s="23" t="s">
        <v>621</v>
      </c>
      <c r="C1084" s="23" t="s">
        <v>51</v>
      </c>
      <c r="D1084" s="23" t="s">
        <v>52</v>
      </c>
      <c r="E1084" s="20">
        <v>46000</v>
      </c>
      <c r="F1084" s="20">
        <v>41860</v>
      </c>
      <c r="H1084" s="58">
        <f t="shared" si="50"/>
        <v>-4140</v>
      </c>
      <c r="I1084" s="60">
        <v>46000</v>
      </c>
      <c r="L1084">
        <v>41860</v>
      </c>
    </row>
    <row r="1085" spans="1:12" ht="16.5" x14ac:dyDescent="0.25">
      <c r="A1085" s="19" t="str">
        <f t="shared" si="49"/>
        <v>TMARTHATECOTH200</v>
      </c>
      <c r="B1085" s="23" t="s">
        <v>621</v>
      </c>
      <c r="C1085" s="23" t="s">
        <v>35</v>
      </c>
      <c r="D1085" s="23" t="s">
        <v>36</v>
      </c>
      <c r="E1085" s="20">
        <v>55595</v>
      </c>
      <c r="F1085" s="20">
        <v>50591.450000000004</v>
      </c>
      <c r="H1085" s="58">
        <f t="shared" si="50"/>
        <v>-5003.5499999999956</v>
      </c>
      <c r="I1085" s="60">
        <v>55595</v>
      </c>
      <c r="L1085">
        <v>50591.450000000004</v>
      </c>
    </row>
    <row r="1086" spans="1:12" ht="16.5" x14ac:dyDescent="0.25">
      <c r="A1086" s="19" t="str">
        <f t="shared" ref="A1086:A1141" si="51">B1086&amp;C1086</f>
        <v>TOMITACGM100</v>
      </c>
      <c r="B1086" s="23" t="s">
        <v>623</v>
      </c>
      <c r="C1086" s="23" t="s">
        <v>556</v>
      </c>
      <c r="D1086" s="23" t="s">
        <v>557</v>
      </c>
      <c r="E1086" s="20">
        <v>24549</v>
      </c>
      <c r="F1086" s="20">
        <v>23321.55</v>
      </c>
      <c r="H1086" s="58">
        <f t="shared" si="50"/>
        <v>-1227.4500000000007</v>
      </c>
      <c r="I1086" s="60">
        <v>24549</v>
      </c>
      <c r="L1086">
        <v>23321.55</v>
      </c>
    </row>
    <row r="1087" spans="1:12" ht="16.5" x14ac:dyDescent="0.25">
      <c r="A1087" s="19" t="str">
        <f t="shared" si="51"/>
        <v>TOMITACGM300</v>
      </c>
      <c r="B1087" s="23" t="s">
        <v>623</v>
      </c>
      <c r="C1087" s="23" t="s">
        <v>27</v>
      </c>
      <c r="D1087" s="23" t="s">
        <v>28</v>
      </c>
      <c r="E1087" s="20">
        <v>73431</v>
      </c>
      <c r="F1087" s="20">
        <v>69759.45</v>
      </c>
      <c r="H1087" s="58">
        <f t="shared" si="50"/>
        <v>-3671.5500000000029</v>
      </c>
      <c r="I1087" s="60">
        <v>73431</v>
      </c>
      <c r="L1087">
        <v>69759.45</v>
      </c>
    </row>
    <row r="1088" spans="1:12" ht="16.5" x14ac:dyDescent="0.25">
      <c r="A1088" s="19" t="str">
        <f t="shared" si="51"/>
        <v>TTMFARMCC300</v>
      </c>
      <c r="B1088" s="23" t="s">
        <v>625</v>
      </c>
      <c r="C1088" s="23" t="s">
        <v>39</v>
      </c>
      <c r="D1088" s="23" t="s">
        <v>40</v>
      </c>
      <c r="E1088" s="20">
        <v>74250</v>
      </c>
      <c r="F1088" s="20">
        <v>74250</v>
      </c>
      <c r="H1088" s="58">
        <f t="shared" si="50"/>
        <v>0</v>
      </c>
      <c r="I1088" s="60">
        <v>74250</v>
      </c>
      <c r="L1088">
        <v>74250</v>
      </c>
    </row>
    <row r="1089" spans="1:12" ht="16.5" x14ac:dyDescent="0.25">
      <c r="A1089" s="19" t="str">
        <f t="shared" si="51"/>
        <v>TTMFARMCGM300</v>
      </c>
      <c r="B1089" s="23" t="s">
        <v>625</v>
      </c>
      <c r="C1089" s="23" t="s">
        <v>27</v>
      </c>
      <c r="D1089" s="23" t="s">
        <v>28</v>
      </c>
      <c r="E1089" s="20">
        <v>73431</v>
      </c>
      <c r="F1089" s="20">
        <v>73431</v>
      </c>
      <c r="H1089" s="58">
        <f t="shared" si="50"/>
        <v>0</v>
      </c>
      <c r="I1089" s="60">
        <v>73431</v>
      </c>
      <c r="L1089">
        <v>73431</v>
      </c>
    </row>
    <row r="1090" spans="1:12" ht="16.5" x14ac:dyDescent="0.25">
      <c r="A1090" s="19" t="str">
        <f t="shared" si="51"/>
        <v>TTMFARMCGM500</v>
      </c>
      <c r="B1090" s="23" t="s">
        <v>625</v>
      </c>
      <c r="C1090" s="23" t="s">
        <v>547</v>
      </c>
      <c r="D1090" s="23" t="s">
        <v>548</v>
      </c>
      <c r="E1090" s="20">
        <v>119066</v>
      </c>
      <c r="F1090" s="20">
        <v>119066</v>
      </c>
      <c r="H1090" s="58">
        <f t="shared" si="50"/>
        <v>0</v>
      </c>
      <c r="I1090" s="60">
        <v>119066</v>
      </c>
      <c r="L1090">
        <v>119066</v>
      </c>
    </row>
    <row r="1091" spans="1:12" ht="16.5" x14ac:dyDescent="0.25">
      <c r="A1091" s="19" t="str">
        <f t="shared" si="51"/>
        <v>TTMFARMGM500</v>
      </c>
      <c r="B1091" s="23" t="s">
        <v>625</v>
      </c>
      <c r="C1091" s="23" t="s">
        <v>30</v>
      </c>
      <c r="D1091" s="23" t="s">
        <v>31</v>
      </c>
      <c r="E1091" s="20">
        <v>111058</v>
      </c>
      <c r="F1091" s="20">
        <v>111058</v>
      </c>
      <c r="H1091" s="58">
        <f t="shared" si="50"/>
        <v>0</v>
      </c>
      <c r="I1091" s="60">
        <v>111058</v>
      </c>
      <c r="L1091">
        <v>111058</v>
      </c>
    </row>
    <row r="1092" spans="1:12" ht="16.5" x14ac:dyDescent="0.25">
      <c r="A1092" s="19" t="str">
        <f t="shared" si="51"/>
        <v>TTMFARMGTLX250G</v>
      </c>
      <c r="B1092" s="23" t="s">
        <v>625</v>
      </c>
      <c r="C1092" s="23" t="s">
        <v>32</v>
      </c>
      <c r="D1092" s="23" t="s">
        <v>33</v>
      </c>
      <c r="E1092" s="20">
        <v>50183</v>
      </c>
      <c r="F1092" s="20">
        <v>50183</v>
      </c>
      <c r="H1092" s="58">
        <f t="shared" si="50"/>
        <v>0</v>
      </c>
      <c r="I1092" s="60">
        <v>50183</v>
      </c>
      <c r="L1092">
        <v>50183</v>
      </c>
    </row>
    <row r="1093" spans="1:12" ht="16.5" x14ac:dyDescent="0.25">
      <c r="A1093" s="19" t="str">
        <f t="shared" si="51"/>
        <v>TTMFARMMNH250</v>
      </c>
      <c r="B1093" s="23" t="s">
        <v>625</v>
      </c>
      <c r="C1093" s="23" t="s">
        <v>51</v>
      </c>
      <c r="D1093" s="23" t="s">
        <v>52</v>
      </c>
      <c r="E1093" s="20">
        <v>46000</v>
      </c>
      <c r="F1093" s="20">
        <v>46000</v>
      </c>
      <c r="H1093" s="58">
        <f t="shared" si="50"/>
        <v>0</v>
      </c>
      <c r="I1093" s="60">
        <v>46000</v>
      </c>
      <c r="L1093">
        <v>46000</v>
      </c>
    </row>
    <row r="1094" spans="1:12" ht="16.5" x14ac:dyDescent="0.25">
      <c r="A1094" s="19" t="str">
        <f t="shared" si="51"/>
        <v>TTMFARMTH200</v>
      </c>
      <c r="B1094" s="23" t="s">
        <v>625</v>
      </c>
      <c r="C1094" s="23" t="s">
        <v>35</v>
      </c>
      <c r="D1094" s="23" t="s">
        <v>36</v>
      </c>
      <c r="E1094" s="20">
        <v>55595</v>
      </c>
      <c r="F1094" s="20">
        <v>55595</v>
      </c>
      <c r="H1094" s="58">
        <f t="shared" si="50"/>
        <v>0</v>
      </c>
      <c r="I1094" s="60">
        <v>55595</v>
      </c>
      <c r="L1094">
        <v>55595</v>
      </c>
    </row>
    <row r="1095" spans="1:12" ht="16.5" x14ac:dyDescent="0.25">
      <c r="A1095" s="19" t="str">
        <f t="shared" si="51"/>
        <v>UNITCC300</v>
      </c>
      <c r="B1095" s="23" t="s">
        <v>627</v>
      </c>
      <c r="C1095" s="23" t="s">
        <v>39</v>
      </c>
      <c r="D1095" s="23" t="s">
        <v>40</v>
      </c>
      <c r="E1095" s="20">
        <v>74250</v>
      </c>
      <c r="F1095" s="20">
        <v>69052.5</v>
      </c>
      <c r="H1095" s="58">
        <f t="shared" si="50"/>
        <v>-5197.5</v>
      </c>
      <c r="I1095" s="60">
        <v>74250</v>
      </c>
      <c r="L1095">
        <v>69052.5</v>
      </c>
    </row>
    <row r="1096" spans="1:12" ht="16.5" x14ac:dyDescent="0.25">
      <c r="A1096" s="19" t="str">
        <f t="shared" si="51"/>
        <v>UNITCGM300</v>
      </c>
      <c r="B1096" s="23" t="s">
        <v>627</v>
      </c>
      <c r="C1096" s="23" t="s">
        <v>27</v>
      </c>
      <c r="D1096" s="23" t="s">
        <v>28</v>
      </c>
      <c r="E1096" s="20">
        <v>73431</v>
      </c>
      <c r="F1096" s="20">
        <v>68290.83</v>
      </c>
      <c r="H1096" s="58">
        <f t="shared" si="50"/>
        <v>-5140.1699999999983</v>
      </c>
      <c r="I1096" s="60">
        <v>73431</v>
      </c>
      <c r="L1096">
        <v>68290.83</v>
      </c>
    </row>
    <row r="1097" spans="1:12" ht="16.5" x14ac:dyDescent="0.25">
      <c r="A1097" s="19" t="str">
        <f t="shared" si="51"/>
        <v>UNITCGM500</v>
      </c>
      <c r="B1097" s="23" t="s">
        <v>627</v>
      </c>
      <c r="C1097" s="23" t="s">
        <v>547</v>
      </c>
      <c r="D1097" s="23" t="s">
        <v>548</v>
      </c>
      <c r="E1097" s="20">
        <v>119066</v>
      </c>
      <c r="F1097" s="20">
        <v>110731.38</v>
      </c>
      <c r="H1097" s="58">
        <f t="shared" si="50"/>
        <v>-8334.6199999999953</v>
      </c>
      <c r="I1097" s="60">
        <v>119066</v>
      </c>
      <c r="L1097">
        <v>110731.38</v>
      </c>
    </row>
    <row r="1098" spans="1:12" ht="16.5" x14ac:dyDescent="0.25">
      <c r="A1098" s="19" t="str">
        <f t="shared" si="51"/>
        <v>UNITCN300</v>
      </c>
      <c r="B1098" s="23" t="s">
        <v>627</v>
      </c>
      <c r="C1098" s="23" t="s">
        <v>41</v>
      </c>
      <c r="D1098" s="23" t="s">
        <v>42</v>
      </c>
      <c r="E1098" s="20">
        <v>70950</v>
      </c>
      <c r="F1098" s="20">
        <v>65983.5</v>
      </c>
      <c r="H1098" s="58">
        <f t="shared" si="50"/>
        <v>-4966.5</v>
      </c>
      <c r="I1098" s="60">
        <v>70950</v>
      </c>
      <c r="L1098">
        <v>65983.5</v>
      </c>
    </row>
    <row r="1099" spans="1:12" ht="16.5" x14ac:dyDescent="0.25">
      <c r="A1099" s="19" t="str">
        <f t="shared" si="51"/>
        <v>UNITGHK300</v>
      </c>
      <c r="B1099" s="23" t="s">
        <v>627</v>
      </c>
      <c r="C1099" s="23" t="s">
        <v>558</v>
      </c>
      <c r="D1099" s="23" t="s">
        <v>559</v>
      </c>
      <c r="E1099" s="20">
        <v>70000</v>
      </c>
      <c r="F1099" s="20">
        <v>65100</v>
      </c>
      <c r="H1099" s="58">
        <f t="shared" si="50"/>
        <v>-4900</v>
      </c>
      <c r="I1099" s="60">
        <v>70000</v>
      </c>
      <c r="L1099">
        <v>65100</v>
      </c>
    </row>
    <row r="1100" spans="1:12" ht="16.5" x14ac:dyDescent="0.25">
      <c r="A1100" s="19" t="str">
        <f t="shared" si="51"/>
        <v>UNITGM500</v>
      </c>
      <c r="B1100" s="23" t="s">
        <v>627</v>
      </c>
      <c r="C1100" s="23" t="s">
        <v>30</v>
      </c>
      <c r="D1100" s="23" t="s">
        <v>31</v>
      </c>
      <c r="E1100" s="20">
        <v>111058</v>
      </c>
      <c r="F1100" s="20">
        <v>103283.94</v>
      </c>
      <c r="H1100" s="58">
        <f t="shared" si="50"/>
        <v>-7774.0599999999977</v>
      </c>
      <c r="I1100" s="60">
        <v>111058</v>
      </c>
      <c r="L1100">
        <v>103283.94</v>
      </c>
    </row>
    <row r="1101" spans="1:12" ht="16.5" x14ac:dyDescent="0.25">
      <c r="A1101" s="19" t="str">
        <f t="shared" si="51"/>
        <v>UNITGTLX250G</v>
      </c>
      <c r="B1101" s="23" t="s">
        <v>627</v>
      </c>
      <c r="C1101" s="23" t="s">
        <v>32</v>
      </c>
      <c r="D1101" s="23" t="s">
        <v>33</v>
      </c>
      <c r="E1101" s="20">
        <v>50183</v>
      </c>
      <c r="F1101" s="20">
        <v>46670.19</v>
      </c>
      <c r="H1101" s="58">
        <f t="shared" si="50"/>
        <v>-3512.8099999999977</v>
      </c>
      <c r="I1101" s="60">
        <v>50183</v>
      </c>
      <c r="L1101">
        <v>46670.19</v>
      </c>
    </row>
    <row r="1102" spans="1:12" ht="16.5" x14ac:dyDescent="0.25">
      <c r="A1102" s="19" t="str">
        <f t="shared" si="51"/>
        <v>UNITGXD500</v>
      </c>
      <c r="B1102" s="23" t="s">
        <v>627</v>
      </c>
      <c r="C1102" s="23" t="s">
        <v>55</v>
      </c>
      <c r="D1102" s="23" t="s">
        <v>56</v>
      </c>
      <c r="E1102" s="20">
        <v>111606</v>
      </c>
      <c r="F1102" s="20">
        <v>103793.58</v>
      </c>
      <c r="H1102" s="58">
        <f t="shared" si="50"/>
        <v>-7812.4199999999983</v>
      </c>
      <c r="I1102" s="60">
        <v>111606</v>
      </c>
      <c r="L1102">
        <v>103793.58</v>
      </c>
    </row>
    <row r="1103" spans="1:12" ht="16.5" x14ac:dyDescent="0.25">
      <c r="A1103" s="19" t="str">
        <f t="shared" si="51"/>
        <v>UNITMNH250</v>
      </c>
      <c r="B1103" s="23" t="s">
        <v>627</v>
      </c>
      <c r="C1103" s="23" t="s">
        <v>51</v>
      </c>
      <c r="D1103" s="23" t="s">
        <v>52</v>
      </c>
      <c r="E1103" s="20">
        <v>46000</v>
      </c>
      <c r="F1103" s="20">
        <v>42780</v>
      </c>
      <c r="H1103" s="58">
        <f t="shared" si="50"/>
        <v>-3220</v>
      </c>
      <c r="I1103" s="60">
        <v>46000</v>
      </c>
      <c r="L1103">
        <v>42780</v>
      </c>
    </row>
    <row r="1104" spans="1:12" ht="16.5" x14ac:dyDescent="0.25">
      <c r="A1104" s="19" t="str">
        <f t="shared" si="51"/>
        <v>UNITTH200</v>
      </c>
      <c r="B1104" s="23" t="s">
        <v>627</v>
      </c>
      <c r="C1104" s="23" t="s">
        <v>35</v>
      </c>
      <c r="D1104" s="23" t="s">
        <v>36</v>
      </c>
      <c r="E1104" s="20">
        <v>55595</v>
      </c>
      <c r="F1104" s="20">
        <v>51703.350000000006</v>
      </c>
      <c r="H1104" s="58">
        <f t="shared" si="50"/>
        <v>-3891.6499999999942</v>
      </c>
      <c r="I1104" s="60">
        <v>55595</v>
      </c>
      <c r="L1104">
        <v>51703.350000000006</v>
      </c>
    </row>
    <row r="1105" spans="1:12" ht="16.5" x14ac:dyDescent="0.25">
      <c r="A1105" s="19" t="str">
        <f t="shared" si="51"/>
        <v>VIETYCC300</v>
      </c>
      <c r="B1105" s="23" t="s">
        <v>629</v>
      </c>
      <c r="C1105" s="23" t="s">
        <v>39</v>
      </c>
      <c r="D1105" s="23" t="s">
        <v>40</v>
      </c>
      <c r="E1105" s="20">
        <v>74250</v>
      </c>
      <c r="F1105" s="20">
        <v>70538</v>
      </c>
      <c r="H1105" s="58">
        <f t="shared" si="50"/>
        <v>-3712</v>
      </c>
      <c r="I1105" s="60">
        <v>74250</v>
      </c>
      <c r="L1105">
        <v>70538</v>
      </c>
    </row>
    <row r="1106" spans="1:12" ht="16.5" x14ac:dyDescent="0.25">
      <c r="A1106" s="19" t="str">
        <f t="shared" si="51"/>
        <v>VIETYCGM300</v>
      </c>
      <c r="B1106" s="23" t="s">
        <v>629</v>
      </c>
      <c r="C1106" s="23" t="s">
        <v>27</v>
      </c>
      <c r="D1106" s="23" t="s">
        <v>28</v>
      </c>
      <c r="E1106" s="20">
        <v>73431</v>
      </c>
      <c r="F1106" s="20">
        <v>69759</v>
      </c>
      <c r="H1106" s="58">
        <f t="shared" si="50"/>
        <v>-3672</v>
      </c>
      <c r="I1106" s="60">
        <v>73431</v>
      </c>
      <c r="L1106">
        <v>69759</v>
      </c>
    </row>
    <row r="1107" spans="1:12" ht="16.5" x14ac:dyDescent="0.25">
      <c r="A1107" s="19" t="str">
        <f t="shared" si="51"/>
        <v>VIETYGHK300</v>
      </c>
      <c r="B1107" s="23" t="s">
        <v>629</v>
      </c>
      <c r="C1107" s="23" t="s">
        <v>558</v>
      </c>
      <c r="D1107" s="23" t="s">
        <v>559</v>
      </c>
      <c r="E1107" s="20">
        <v>70000</v>
      </c>
      <c r="F1107" s="20">
        <v>66500</v>
      </c>
      <c r="H1107" s="58">
        <f t="shared" si="50"/>
        <v>-3500</v>
      </c>
      <c r="I1107" s="60">
        <v>70000</v>
      </c>
      <c r="L1107">
        <v>66500</v>
      </c>
    </row>
    <row r="1108" spans="1:12" ht="16.5" x14ac:dyDescent="0.25">
      <c r="A1108" s="19" t="str">
        <f t="shared" si="51"/>
        <v>VIETYGM500</v>
      </c>
      <c r="B1108" s="23" t="s">
        <v>629</v>
      </c>
      <c r="C1108" s="23" t="s">
        <v>30</v>
      </c>
      <c r="D1108" s="23" t="s">
        <v>31</v>
      </c>
      <c r="E1108" s="20">
        <v>111058</v>
      </c>
      <c r="F1108" s="20">
        <v>105505</v>
      </c>
      <c r="H1108" s="58">
        <f t="shared" si="50"/>
        <v>-5553</v>
      </c>
      <c r="I1108" s="60">
        <v>111058</v>
      </c>
      <c r="L1108">
        <v>105505</v>
      </c>
    </row>
    <row r="1109" spans="1:12" ht="16.5" x14ac:dyDescent="0.25">
      <c r="A1109" s="19" t="str">
        <f t="shared" si="51"/>
        <v>VIETYGTLX250G</v>
      </c>
      <c r="B1109" s="23" t="s">
        <v>629</v>
      </c>
      <c r="C1109" s="23" t="s">
        <v>32</v>
      </c>
      <c r="D1109" s="23" t="s">
        <v>33</v>
      </c>
      <c r="E1109" s="20">
        <v>50183</v>
      </c>
      <c r="F1109" s="20">
        <v>47673</v>
      </c>
      <c r="H1109" s="58">
        <f t="shared" si="50"/>
        <v>-2510</v>
      </c>
      <c r="I1109" s="60">
        <v>50183</v>
      </c>
      <c r="L1109">
        <v>47673</v>
      </c>
    </row>
    <row r="1110" spans="1:12" ht="16.5" x14ac:dyDescent="0.25">
      <c r="A1110" s="19" t="str">
        <f t="shared" si="51"/>
        <v>VIETYMNH250</v>
      </c>
      <c r="B1110" s="23" t="s">
        <v>629</v>
      </c>
      <c r="C1110" s="23" t="s">
        <v>51</v>
      </c>
      <c r="D1110" s="23" t="s">
        <v>52</v>
      </c>
      <c r="E1110" s="20">
        <v>46000</v>
      </c>
      <c r="F1110" s="20">
        <v>43700</v>
      </c>
      <c r="H1110" s="58">
        <f t="shared" si="50"/>
        <v>-2300</v>
      </c>
      <c r="I1110" s="60">
        <v>46000</v>
      </c>
      <c r="L1110">
        <v>43700</v>
      </c>
    </row>
    <row r="1111" spans="1:12" ht="16.5" x14ac:dyDescent="0.25">
      <c r="A1111" s="19" t="str">
        <f t="shared" si="51"/>
        <v>VIETYTH200</v>
      </c>
      <c r="B1111" s="23" t="s">
        <v>629</v>
      </c>
      <c r="C1111" s="23" t="s">
        <v>35</v>
      </c>
      <c r="D1111" s="23" t="s">
        <v>36</v>
      </c>
      <c r="E1111" s="20">
        <v>55595</v>
      </c>
      <c r="F1111" s="20">
        <v>52815</v>
      </c>
      <c r="H1111" s="58">
        <f t="shared" si="50"/>
        <v>-2780</v>
      </c>
      <c r="I1111" s="60">
        <v>55595</v>
      </c>
      <c r="L1111">
        <v>52815</v>
      </c>
    </row>
    <row r="1112" spans="1:12" ht="16.5" x14ac:dyDescent="0.25">
      <c r="A1112" s="19" t="str">
        <f t="shared" si="51"/>
        <v>VITALMARTCGM100</v>
      </c>
      <c r="B1112" s="23" t="s">
        <v>631</v>
      </c>
      <c r="C1112" s="23" t="s">
        <v>556</v>
      </c>
      <c r="D1112" s="23" t="s">
        <v>557</v>
      </c>
      <c r="E1112" s="20">
        <v>24549</v>
      </c>
      <c r="F1112" s="20">
        <v>22830.57</v>
      </c>
      <c r="H1112" s="58">
        <f t="shared" si="50"/>
        <v>-1718.4300000000003</v>
      </c>
      <c r="I1112" s="60">
        <v>24549</v>
      </c>
      <c r="L1112">
        <v>22830.57</v>
      </c>
    </row>
    <row r="1113" spans="1:12" ht="16.5" x14ac:dyDescent="0.25">
      <c r="A1113" s="19" t="str">
        <f t="shared" si="51"/>
        <v>VITALMARTCGM300</v>
      </c>
      <c r="B1113" s="23" t="s">
        <v>631</v>
      </c>
      <c r="C1113" s="23" t="s">
        <v>27</v>
      </c>
      <c r="D1113" s="23" t="s">
        <v>28</v>
      </c>
      <c r="E1113" s="20">
        <v>73431</v>
      </c>
      <c r="F1113" s="20">
        <v>68290.83</v>
      </c>
      <c r="H1113" s="58">
        <f t="shared" si="50"/>
        <v>-5140.1699999999983</v>
      </c>
      <c r="I1113" s="60">
        <v>73431</v>
      </c>
      <c r="L1113">
        <v>68290.83</v>
      </c>
    </row>
    <row r="1114" spans="1:12" ht="16.5" x14ac:dyDescent="0.25">
      <c r="A1114" s="19" t="str">
        <f t="shared" si="51"/>
        <v>VITALMARTCGM500</v>
      </c>
      <c r="B1114" s="23" t="s">
        <v>631</v>
      </c>
      <c r="C1114" s="23" t="s">
        <v>547</v>
      </c>
      <c r="D1114" s="23" t="s">
        <v>548</v>
      </c>
      <c r="E1114" s="20">
        <v>119066</v>
      </c>
      <c r="F1114" s="20">
        <v>110731.38</v>
      </c>
      <c r="H1114" s="58">
        <f t="shared" si="50"/>
        <v>-8334.6199999999953</v>
      </c>
      <c r="I1114" s="60">
        <v>119066</v>
      </c>
      <c r="L1114">
        <v>110731.38</v>
      </c>
    </row>
    <row r="1115" spans="1:12" ht="16.5" x14ac:dyDescent="0.25">
      <c r="A1115" s="19" t="str">
        <f t="shared" si="51"/>
        <v>VITALMARTGM500</v>
      </c>
      <c r="B1115" s="23" t="s">
        <v>631</v>
      </c>
      <c r="C1115" s="23" t="s">
        <v>30</v>
      </c>
      <c r="D1115" s="23" t="s">
        <v>31</v>
      </c>
      <c r="E1115" s="20">
        <v>111058</v>
      </c>
      <c r="F1115" s="20">
        <v>103283.94</v>
      </c>
      <c r="H1115" s="58">
        <f t="shared" si="50"/>
        <v>-7774.0599999999977</v>
      </c>
      <c r="I1115" s="60">
        <v>111058</v>
      </c>
      <c r="L1115">
        <v>103283.94</v>
      </c>
    </row>
    <row r="1116" spans="1:12" ht="16.5" x14ac:dyDescent="0.25">
      <c r="A1116" s="19" t="str">
        <f t="shared" si="51"/>
        <v>VITALMARTGXD500</v>
      </c>
      <c r="B1116" s="23" t="s">
        <v>631</v>
      </c>
      <c r="C1116" s="23" t="s">
        <v>55</v>
      </c>
      <c r="D1116" s="23" t="s">
        <v>56</v>
      </c>
      <c r="E1116" s="20">
        <v>111606</v>
      </c>
      <c r="F1116" s="20">
        <v>103793.58</v>
      </c>
      <c r="H1116" s="58">
        <f t="shared" si="50"/>
        <v>-7812.4199999999983</v>
      </c>
      <c r="I1116" s="60">
        <v>111606</v>
      </c>
      <c r="L1116">
        <v>103793.58</v>
      </c>
    </row>
    <row r="1117" spans="1:12" ht="16.5" x14ac:dyDescent="0.25">
      <c r="A1117" s="19" t="str">
        <f t="shared" si="51"/>
        <v>VITALMARTTH200</v>
      </c>
      <c r="B1117" s="23" t="s">
        <v>631</v>
      </c>
      <c r="C1117" s="23" t="s">
        <v>35</v>
      </c>
      <c r="D1117" s="23" t="s">
        <v>36</v>
      </c>
      <c r="E1117" s="20">
        <v>55595</v>
      </c>
      <c r="F1117" s="20">
        <v>51703.350000000006</v>
      </c>
      <c r="H1117" s="58">
        <f t="shared" si="50"/>
        <v>-3891.6499999999942</v>
      </c>
      <c r="I1117" s="60">
        <v>55595</v>
      </c>
      <c r="L1117">
        <v>51703.350000000006</v>
      </c>
    </row>
    <row r="1118" spans="1:12" ht="16.5" x14ac:dyDescent="0.25">
      <c r="A1118" s="19" t="str">
        <f t="shared" si="51"/>
        <v>VNPOSTCC300</v>
      </c>
      <c r="B1118" s="23" t="s">
        <v>633</v>
      </c>
      <c r="C1118" s="23" t="s">
        <v>39</v>
      </c>
      <c r="D1118" s="23" t="s">
        <v>40</v>
      </c>
      <c r="E1118" s="20">
        <v>74250</v>
      </c>
      <c r="F1118" s="20">
        <v>74250</v>
      </c>
      <c r="H1118" s="58">
        <f t="shared" si="50"/>
        <v>0</v>
      </c>
      <c r="I1118" s="60">
        <v>74250</v>
      </c>
      <c r="L1118">
        <v>74250</v>
      </c>
    </row>
    <row r="1119" spans="1:12" ht="16.5" x14ac:dyDescent="0.25">
      <c r="A1119" s="19" t="str">
        <f t="shared" si="51"/>
        <v>VNPOSTCGM300</v>
      </c>
      <c r="B1119" s="23" t="s">
        <v>633</v>
      </c>
      <c r="C1119" s="23" t="s">
        <v>27</v>
      </c>
      <c r="D1119" s="23" t="s">
        <v>28</v>
      </c>
      <c r="E1119" s="20">
        <v>73431</v>
      </c>
      <c r="F1119" s="20">
        <v>73431</v>
      </c>
      <c r="H1119" s="58">
        <f t="shared" si="50"/>
        <v>0</v>
      </c>
      <c r="I1119" s="60">
        <v>73431</v>
      </c>
      <c r="L1119">
        <v>73431</v>
      </c>
    </row>
    <row r="1120" spans="1:12" ht="16.5" x14ac:dyDescent="0.25">
      <c r="A1120" s="19" t="str">
        <f t="shared" si="51"/>
        <v>VNPOSTGM500</v>
      </c>
      <c r="B1120" s="23" t="s">
        <v>633</v>
      </c>
      <c r="C1120" s="23" t="s">
        <v>30</v>
      </c>
      <c r="D1120" s="23" t="s">
        <v>31</v>
      </c>
      <c r="E1120" s="20">
        <v>111058</v>
      </c>
      <c r="F1120" s="20">
        <v>111058</v>
      </c>
      <c r="H1120" s="58">
        <f t="shared" si="50"/>
        <v>0</v>
      </c>
      <c r="I1120" s="60">
        <v>111058</v>
      </c>
      <c r="L1120">
        <v>111058</v>
      </c>
    </row>
    <row r="1121" spans="1:12" ht="16.5" x14ac:dyDescent="0.25">
      <c r="A1121" s="19" t="str">
        <f t="shared" si="51"/>
        <v>VNPOSTGTLX250G</v>
      </c>
      <c r="B1121" s="23" t="s">
        <v>633</v>
      </c>
      <c r="C1121" s="23" t="s">
        <v>32</v>
      </c>
      <c r="D1121" s="23" t="s">
        <v>33</v>
      </c>
      <c r="E1121" s="20">
        <v>50183</v>
      </c>
      <c r="F1121" s="20">
        <v>50183</v>
      </c>
      <c r="H1121" s="58">
        <f t="shared" si="50"/>
        <v>0</v>
      </c>
      <c r="I1121" s="60">
        <v>50183</v>
      </c>
      <c r="L1121">
        <v>50183</v>
      </c>
    </row>
    <row r="1122" spans="1:12" ht="16.5" x14ac:dyDescent="0.25">
      <c r="A1122" s="19" t="str">
        <f t="shared" si="51"/>
        <v>VNPOSTMNH250</v>
      </c>
      <c r="B1122" s="23" t="s">
        <v>633</v>
      </c>
      <c r="C1122" s="23" t="s">
        <v>51</v>
      </c>
      <c r="D1122" s="23" t="s">
        <v>52</v>
      </c>
      <c r="E1122" s="20">
        <v>46000</v>
      </c>
      <c r="F1122" s="20">
        <v>46000</v>
      </c>
      <c r="H1122" s="58">
        <f t="shared" si="50"/>
        <v>0</v>
      </c>
      <c r="I1122" s="60">
        <v>46000</v>
      </c>
      <c r="L1122">
        <v>46000</v>
      </c>
    </row>
    <row r="1123" spans="1:12" ht="16.5" x14ac:dyDescent="0.25">
      <c r="A1123" s="19" t="str">
        <f t="shared" si="51"/>
        <v>VNPOSTTH200</v>
      </c>
      <c r="B1123" s="23" t="s">
        <v>633</v>
      </c>
      <c r="C1123" s="23" t="s">
        <v>35</v>
      </c>
      <c r="D1123" s="23" t="s">
        <v>36</v>
      </c>
      <c r="E1123" s="20">
        <v>55595</v>
      </c>
      <c r="F1123" s="20">
        <v>55595</v>
      </c>
      <c r="H1123" s="58">
        <f t="shared" si="50"/>
        <v>0</v>
      </c>
      <c r="I1123" s="60">
        <v>55595</v>
      </c>
      <c r="L1123">
        <v>55595</v>
      </c>
    </row>
    <row r="1124" spans="1:12" ht="16.5" x14ac:dyDescent="0.25">
      <c r="A1124" s="19" t="str">
        <f t="shared" si="51"/>
        <v>VNPOSTCN300</v>
      </c>
      <c r="B1124" s="23" t="s">
        <v>633</v>
      </c>
      <c r="C1124" s="23" t="s">
        <v>41</v>
      </c>
      <c r="D1124" s="23" t="s">
        <v>42</v>
      </c>
      <c r="E1124" s="20">
        <v>70950</v>
      </c>
      <c r="F1124" s="20">
        <v>70950</v>
      </c>
      <c r="H1124" s="58">
        <f t="shared" si="50"/>
        <v>0</v>
      </c>
      <c r="I1124" s="60">
        <v>70950</v>
      </c>
      <c r="L1124">
        <v>70950</v>
      </c>
    </row>
    <row r="1125" spans="1:12" ht="16.5" x14ac:dyDescent="0.25">
      <c r="A1125" s="19" t="str">
        <f t="shared" si="51"/>
        <v>VNPOSTGL250</v>
      </c>
      <c r="B1125" s="23" t="s">
        <v>633</v>
      </c>
      <c r="C1125" s="23" t="s">
        <v>47</v>
      </c>
      <c r="D1125" s="23" t="s">
        <v>48</v>
      </c>
      <c r="E1125" s="20">
        <v>49500</v>
      </c>
      <c r="F1125" s="20">
        <v>49500</v>
      </c>
      <c r="H1125" s="58">
        <f t="shared" si="50"/>
        <v>0</v>
      </c>
      <c r="I1125" s="60">
        <v>49500</v>
      </c>
      <c r="L1125">
        <v>49500</v>
      </c>
    </row>
    <row r="1126" spans="1:12" ht="16.5" x14ac:dyDescent="0.25">
      <c r="A1126" s="19" t="str">
        <f t="shared" si="51"/>
        <v>VNPOSTGL500KT</v>
      </c>
      <c r="B1126" s="23" t="s">
        <v>633</v>
      </c>
      <c r="C1126" s="23" t="s">
        <v>549</v>
      </c>
      <c r="D1126" s="23" t="s">
        <v>550</v>
      </c>
      <c r="E1126" s="20">
        <v>77091</v>
      </c>
      <c r="F1126" s="20">
        <v>77091</v>
      </c>
      <c r="H1126" s="58">
        <f t="shared" ref="H1126:H1141" si="52">F1126-E1126</f>
        <v>0</v>
      </c>
      <c r="I1126" s="60">
        <v>77091</v>
      </c>
      <c r="L1126">
        <v>77091</v>
      </c>
    </row>
    <row r="1127" spans="1:12" ht="16.5" x14ac:dyDescent="0.25">
      <c r="A1127" s="19" t="str">
        <f t="shared" si="51"/>
        <v>VNPOSTGSG250</v>
      </c>
      <c r="B1127" s="23" t="s">
        <v>633</v>
      </c>
      <c r="C1127" s="23" t="s">
        <v>49</v>
      </c>
      <c r="D1127" s="23" t="s">
        <v>50</v>
      </c>
      <c r="E1127" s="20">
        <v>50400</v>
      </c>
      <c r="F1127" s="20">
        <v>50400</v>
      </c>
      <c r="H1127" s="58">
        <f t="shared" si="52"/>
        <v>0</v>
      </c>
      <c r="I1127" s="60">
        <v>50400</v>
      </c>
      <c r="L1127">
        <v>50400</v>
      </c>
    </row>
    <row r="1128" spans="1:12" ht="16.5" x14ac:dyDescent="0.25">
      <c r="A1128" s="19" t="str">
        <f t="shared" si="51"/>
        <v>VNPOSTGTNH500</v>
      </c>
      <c r="B1128" s="23" t="s">
        <v>633</v>
      </c>
      <c r="C1128" s="23" t="s">
        <v>551</v>
      </c>
      <c r="D1128" s="23" t="s">
        <v>552</v>
      </c>
      <c r="E1128" s="20">
        <v>81591</v>
      </c>
      <c r="F1128" s="20">
        <v>81591</v>
      </c>
      <c r="H1128" s="58">
        <f t="shared" si="52"/>
        <v>0</v>
      </c>
      <c r="I1128" s="60">
        <v>81591</v>
      </c>
      <c r="L1128">
        <v>81591</v>
      </c>
    </row>
    <row r="1129" spans="1:12" ht="16.5" x14ac:dyDescent="0.25">
      <c r="A1129" s="19" t="str">
        <f t="shared" si="51"/>
        <v>VNPOSTGXD500</v>
      </c>
      <c r="B1129" s="23" t="s">
        <v>633</v>
      </c>
      <c r="C1129" s="23" t="s">
        <v>55</v>
      </c>
      <c r="D1129" s="23" t="s">
        <v>56</v>
      </c>
      <c r="E1129" s="20">
        <v>111606</v>
      </c>
      <c r="F1129" s="20">
        <v>111606</v>
      </c>
      <c r="H1129" s="58">
        <f t="shared" si="52"/>
        <v>0</v>
      </c>
      <c r="I1129" s="60">
        <v>111606</v>
      </c>
      <c r="L1129">
        <v>111606</v>
      </c>
    </row>
    <row r="1130" spans="1:12" ht="16.5" x14ac:dyDescent="0.25">
      <c r="A1130" s="19" t="str">
        <f t="shared" si="51"/>
        <v>WINCC300</v>
      </c>
      <c r="B1130" s="23" t="s">
        <v>635</v>
      </c>
      <c r="C1130" s="23" t="s">
        <v>39</v>
      </c>
      <c r="D1130" s="23" t="s">
        <v>40</v>
      </c>
      <c r="E1130" s="20">
        <v>74250</v>
      </c>
      <c r="F1130" s="20">
        <v>74250</v>
      </c>
      <c r="H1130" s="58">
        <f t="shared" si="52"/>
        <v>0</v>
      </c>
      <c r="I1130" s="60">
        <v>74250</v>
      </c>
      <c r="L1130">
        <v>74250</v>
      </c>
    </row>
    <row r="1131" spans="1:12" ht="16.5" x14ac:dyDescent="0.25">
      <c r="A1131" s="19" t="str">
        <f t="shared" si="51"/>
        <v>WINCGM300</v>
      </c>
      <c r="B1131" s="23" t="s">
        <v>635</v>
      </c>
      <c r="C1131" s="23" t="s">
        <v>27</v>
      </c>
      <c r="D1131" s="23" t="s">
        <v>28</v>
      </c>
      <c r="E1131" s="20">
        <v>73431</v>
      </c>
      <c r="F1131" s="20">
        <v>73431</v>
      </c>
      <c r="H1131" s="58">
        <f t="shared" si="52"/>
        <v>0</v>
      </c>
      <c r="I1131" s="60">
        <v>73431</v>
      </c>
      <c r="L1131">
        <v>73431</v>
      </c>
    </row>
    <row r="1132" spans="1:12" ht="16.5" x14ac:dyDescent="0.25">
      <c r="A1132" s="19" t="str">
        <f t="shared" si="51"/>
        <v>WINCN300</v>
      </c>
      <c r="B1132" s="23" t="s">
        <v>635</v>
      </c>
      <c r="C1132" s="23" t="s">
        <v>41</v>
      </c>
      <c r="D1132" s="23" t="s">
        <v>42</v>
      </c>
      <c r="E1132" s="20">
        <v>70950</v>
      </c>
      <c r="F1132" s="20">
        <v>70950</v>
      </c>
      <c r="H1132" s="58">
        <f t="shared" si="52"/>
        <v>0</v>
      </c>
      <c r="I1132" s="60">
        <v>70950</v>
      </c>
      <c r="L1132">
        <v>70950</v>
      </c>
    </row>
    <row r="1133" spans="1:12" ht="16.5" x14ac:dyDescent="0.25">
      <c r="A1133" s="19" t="str">
        <f t="shared" si="51"/>
        <v>WINGL250</v>
      </c>
      <c r="B1133" s="23" t="s">
        <v>635</v>
      </c>
      <c r="C1133" s="23" t="s">
        <v>47</v>
      </c>
      <c r="D1133" s="23" t="s">
        <v>48</v>
      </c>
      <c r="E1133" s="20">
        <v>59400</v>
      </c>
      <c r="F1133" s="20">
        <v>59400</v>
      </c>
      <c r="H1133" s="58">
        <f t="shared" si="52"/>
        <v>0</v>
      </c>
      <c r="I1133" s="60">
        <v>59400</v>
      </c>
      <c r="L1133">
        <v>59400</v>
      </c>
    </row>
    <row r="1134" spans="1:12" ht="16.5" x14ac:dyDescent="0.25">
      <c r="A1134" s="19" t="str">
        <f t="shared" si="51"/>
        <v>WINGM500</v>
      </c>
      <c r="B1134" s="23" t="s">
        <v>635</v>
      </c>
      <c r="C1134" s="23" t="s">
        <v>30</v>
      </c>
      <c r="D1134" s="23" t="s">
        <v>31</v>
      </c>
      <c r="E1134" s="20">
        <v>111058</v>
      </c>
      <c r="F1134" s="20">
        <v>111058</v>
      </c>
      <c r="H1134" s="58">
        <f t="shared" si="52"/>
        <v>0</v>
      </c>
      <c r="I1134" s="60">
        <v>111058</v>
      </c>
      <c r="L1134">
        <v>111058</v>
      </c>
    </row>
    <row r="1135" spans="1:12" ht="16.5" x14ac:dyDescent="0.25">
      <c r="A1135" s="19" t="str">
        <f t="shared" si="51"/>
        <v>WINGSG250</v>
      </c>
      <c r="B1135" s="23" t="s">
        <v>635</v>
      </c>
      <c r="C1135" s="23" t="s">
        <v>49</v>
      </c>
      <c r="D1135" s="23" t="s">
        <v>50</v>
      </c>
      <c r="E1135" s="20">
        <v>61050</v>
      </c>
      <c r="F1135" s="20">
        <v>61050</v>
      </c>
      <c r="H1135" s="58">
        <f t="shared" si="52"/>
        <v>0</v>
      </c>
      <c r="I1135" s="60">
        <v>61050</v>
      </c>
      <c r="L1135">
        <v>61050</v>
      </c>
    </row>
    <row r="1136" spans="1:12" ht="16.5" x14ac:dyDescent="0.25">
      <c r="A1136" s="19" t="str">
        <f t="shared" si="51"/>
        <v>WINGTLX250G</v>
      </c>
      <c r="B1136" s="23" t="s">
        <v>635</v>
      </c>
      <c r="C1136" s="23" t="s">
        <v>32</v>
      </c>
      <c r="D1136" s="23" t="s">
        <v>33</v>
      </c>
      <c r="E1136" s="20">
        <v>50183</v>
      </c>
      <c r="F1136" s="20">
        <v>50183</v>
      </c>
      <c r="H1136" s="58">
        <f t="shared" si="52"/>
        <v>0</v>
      </c>
      <c r="I1136" s="60">
        <v>50183</v>
      </c>
      <c r="L1136">
        <v>50183</v>
      </c>
    </row>
    <row r="1137" spans="1:12" ht="16.5" x14ac:dyDescent="0.25">
      <c r="A1137" s="19" t="str">
        <f t="shared" si="51"/>
        <v>WINGXD500</v>
      </c>
      <c r="B1137" s="23" t="s">
        <v>635</v>
      </c>
      <c r="C1137" s="23" t="s">
        <v>55</v>
      </c>
      <c r="D1137" s="23" t="s">
        <v>56</v>
      </c>
      <c r="E1137" s="20">
        <v>111606</v>
      </c>
      <c r="F1137" s="20">
        <v>111606</v>
      </c>
      <c r="H1137" s="58">
        <f t="shared" si="52"/>
        <v>0</v>
      </c>
      <c r="I1137" s="60">
        <v>111606</v>
      </c>
      <c r="L1137">
        <v>111606</v>
      </c>
    </row>
    <row r="1138" spans="1:12" ht="16.5" x14ac:dyDescent="0.25">
      <c r="A1138" s="19" t="str">
        <f t="shared" si="51"/>
        <v>WINMNH250</v>
      </c>
      <c r="B1138" s="23" t="s">
        <v>635</v>
      </c>
      <c r="C1138" s="23" t="s">
        <v>51</v>
      </c>
      <c r="D1138" s="23" t="s">
        <v>52</v>
      </c>
      <c r="E1138" s="20">
        <v>46000</v>
      </c>
      <c r="F1138" s="20">
        <v>46000</v>
      </c>
      <c r="H1138" s="58">
        <f t="shared" si="52"/>
        <v>0</v>
      </c>
      <c r="I1138" s="60">
        <v>46000</v>
      </c>
      <c r="L1138">
        <v>46000</v>
      </c>
    </row>
    <row r="1139" spans="1:12" ht="16.5" x14ac:dyDescent="0.25">
      <c r="A1139" s="19" t="str">
        <f t="shared" si="51"/>
        <v>WINTH200</v>
      </c>
      <c r="B1139" s="23" t="s">
        <v>635</v>
      </c>
      <c r="C1139" s="23" t="s">
        <v>35</v>
      </c>
      <c r="D1139" s="23" t="s">
        <v>36</v>
      </c>
      <c r="E1139" s="20">
        <v>55595</v>
      </c>
      <c r="F1139" s="20">
        <v>55595</v>
      </c>
      <c r="H1139" s="58">
        <f t="shared" si="52"/>
        <v>0</v>
      </c>
      <c r="I1139" s="60">
        <v>55595</v>
      </c>
      <c r="L1139">
        <v>55595</v>
      </c>
    </row>
    <row r="1140" spans="1:12" ht="16.5" x14ac:dyDescent="0.25">
      <c r="A1140" s="19" t="str">
        <f t="shared" si="51"/>
        <v>WINGL500KT</v>
      </c>
      <c r="B1140" s="23" t="s">
        <v>635</v>
      </c>
      <c r="C1140" s="23" t="s">
        <v>549</v>
      </c>
      <c r="D1140" s="23" t="s">
        <v>550</v>
      </c>
      <c r="E1140" s="20">
        <v>77091</v>
      </c>
      <c r="F1140" s="20">
        <v>77091</v>
      </c>
      <c r="H1140" s="58">
        <f t="shared" si="52"/>
        <v>0</v>
      </c>
      <c r="I1140" s="60">
        <v>77091</v>
      </c>
      <c r="L1140">
        <v>77091</v>
      </c>
    </row>
    <row r="1141" spans="1:12" ht="16.5" x14ac:dyDescent="0.25">
      <c r="A1141" s="19" t="str">
        <f t="shared" si="51"/>
        <v>WINGTNH500</v>
      </c>
      <c r="B1141" s="23" t="s">
        <v>635</v>
      </c>
      <c r="C1141" s="23" t="s">
        <v>551</v>
      </c>
      <c r="D1141" s="23" t="s">
        <v>552</v>
      </c>
      <c r="E1141" s="20">
        <v>81591</v>
      </c>
      <c r="F1141" s="20">
        <v>81591</v>
      </c>
      <c r="H1141" s="58">
        <f t="shared" si="52"/>
        <v>0</v>
      </c>
      <c r="I1141" s="60">
        <v>81591</v>
      </c>
      <c r="L1141">
        <v>81591</v>
      </c>
    </row>
  </sheetData>
  <dataValidations xWindow="251" yWindow="721" count="4">
    <dataValidation operator="equal" showInputMessage="1" showErrorMessage="1" errorTitle="MISA SME.NET" error="Ngày chứng từ không được để trống!" promptTitle="MISA SME.NET" prompt="Nhập Số đơn hàng_x000a_Tối đa 20 ký tự." sqref="B8:B20 A1:A99 B1:B6 A102:A1141"/>
    <dataValidation type="list" allowBlank="1" showInputMessage="1" showErrorMessage="1" sqref="G7 G5">
      <formula1>Ma_KH</formula1>
    </dataValidation>
    <dataValidation type="list" allowBlank="1" showInputMessage="1" showErrorMessage="1" sqref="J5">
      <formula1>Ma_NV</formula1>
    </dataValidation>
    <dataValidation type="list" allowBlank="1" showInputMessage="1" showErrorMessage="1" sqref="K5 K15">
      <formula1>MA_VTHH</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7"/>
  <sheetViews>
    <sheetView workbookViewId="0">
      <selection activeCell="J74" sqref="J74"/>
    </sheetView>
  </sheetViews>
  <sheetFormatPr defaultRowHeight="15" x14ac:dyDescent="0.25"/>
  <cols>
    <col min="1" max="1" width="10.7109375" customWidth="1"/>
    <col min="2" max="2" width="32.5703125" bestFit="1" customWidth="1"/>
    <col min="3" max="3" width="6.85546875" customWidth="1"/>
    <col min="4" max="4" width="17" bestFit="1" customWidth="1"/>
    <col min="5" max="5" width="11.140625" customWidth="1"/>
    <col min="6" max="35" width="10.7109375" bestFit="1" customWidth="1"/>
  </cols>
  <sheetData>
    <row r="1" spans="1:35" ht="30" x14ac:dyDescent="0.25">
      <c r="A1" s="33" t="s">
        <v>542</v>
      </c>
      <c r="B1" s="34" t="s">
        <v>2</v>
      </c>
      <c r="C1" s="35" t="s">
        <v>10</v>
      </c>
      <c r="D1" s="44" t="s">
        <v>1828</v>
      </c>
      <c r="E1" s="63" t="s">
        <v>8379</v>
      </c>
      <c r="F1" s="61" t="s">
        <v>8378</v>
      </c>
      <c r="G1" s="61">
        <f>F1+1</f>
        <v>45902</v>
      </c>
      <c r="H1" s="61">
        <f t="shared" ref="H1:AI1" si="0">G1+1</f>
        <v>45903</v>
      </c>
      <c r="I1" s="61">
        <f t="shared" si="0"/>
        <v>45904</v>
      </c>
      <c r="J1" s="61">
        <f t="shared" si="0"/>
        <v>45905</v>
      </c>
      <c r="K1" s="61">
        <f t="shared" si="0"/>
        <v>45906</v>
      </c>
      <c r="L1" s="61">
        <f t="shared" si="0"/>
        <v>45907</v>
      </c>
      <c r="M1" s="61">
        <f t="shared" si="0"/>
        <v>45908</v>
      </c>
      <c r="N1" s="61">
        <f t="shared" si="0"/>
        <v>45909</v>
      </c>
      <c r="O1" s="61">
        <f t="shared" si="0"/>
        <v>45910</v>
      </c>
      <c r="P1" s="61">
        <f t="shared" si="0"/>
        <v>45911</v>
      </c>
      <c r="Q1" s="61">
        <f t="shared" si="0"/>
        <v>45912</v>
      </c>
      <c r="R1" s="61">
        <f t="shared" si="0"/>
        <v>45913</v>
      </c>
      <c r="S1" s="61">
        <f t="shared" si="0"/>
        <v>45914</v>
      </c>
      <c r="T1" s="61">
        <f t="shared" si="0"/>
        <v>45915</v>
      </c>
      <c r="U1" s="61">
        <f t="shared" si="0"/>
        <v>45916</v>
      </c>
      <c r="V1" s="61">
        <f t="shared" si="0"/>
        <v>45917</v>
      </c>
      <c r="W1" s="61">
        <f t="shared" si="0"/>
        <v>45918</v>
      </c>
      <c r="X1" s="61">
        <f t="shared" si="0"/>
        <v>45919</v>
      </c>
      <c r="Y1" s="61">
        <f t="shared" si="0"/>
        <v>45920</v>
      </c>
      <c r="Z1" s="61">
        <f t="shared" si="0"/>
        <v>45921</v>
      </c>
      <c r="AA1" s="61">
        <f t="shared" si="0"/>
        <v>45922</v>
      </c>
      <c r="AB1" s="61">
        <f t="shared" si="0"/>
        <v>45923</v>
      </c>
      <c r="AC1" s="61">
        <f t="shared" si="0"/>
        <v>45924</v>
      </c>
      <c r="AD1" s="61">
        <f t="shared" si="0"/>
        <v>45925</v>
      </c>
      <c r="AE1" s="61">
        <f t="shared" si="0"/>
        <v>45926</v>
      </c>
      <c r="AF1" s="61">
        <f t="shared" si="0"/>
        <v>45927</v>
      </c>
      <c r="AG1" s="61">
        <f t="shared" si="0"/>
        <v>45928</v>
      </c>
      <c r="AH1" s="61">
        <f t="shared" si="0"/>
        <v>45929</v>
      </c>
      <c r="AI1" s="61">
        <f t="shared" si="0"/>
        <v>45930</v>
      </c>
    </row>
    <row r="2" spans="1:35" hidden="1" x14ac:dyDescent="0.25">
      <c r="A2" s="29" t="s">
        <v>1704</v>
      </c>
      <c r="B2" s="27" t="s">
        <v>1705</v>
      </c>
      <c r="C2" s="30" t="s">
        <v>29</v>
      </c>
      <c r="D2" t="s">
        <v>1830</v>
      </c>
      <c r="E2" s="62">
        <f t="shared" ref="E2:E33" si="1">SUM(F2:AI2)</f>
        <v>0</v>
      </c>
      <c r="F2" s="59">
        <f>SUMIFS('Đơn đặt hàng'!$R:$R,'Đơn đặt hàng'!$A:$A,F$1,'Đơn đặt hàng'!$K:$K,$A2)</f>
        <v>0</v>
      </c>
      <c r="G2" s="59">
        <f>SUMIFS('Đơn đặt hàng'!$R:$R,'Đơn đặt hàng'!$A:$A,G$1,'Đơn đặt hàng'!$K:$K,$A2)</f>
        <v>0</v>
      </c>
      <c r="H2" s="59">
        <f>SUMIFS('Đơn đặt hàng'!$R:$R,'Đơn đặt hàng'!$A:$A,H$1,'Đơn đặt hàng'!$K:$K,$A2)</f>
        <v>0</v>
      </c>
      <c r="I2" s="59">
        <f>SUMIFS('Đơn đặt hàng'!$R:$R,'Đơn đặt hàng'!$A:$A,I$1,'Đơn đặt hàng'!$K:$K,$A2)</f>
        <v>0</v>
      </c>
      <c r="J2" s="59">
        <f>SUMIFS('Đơn đặt hàng'!$R:$R,'Đơn đặt hàng'!$A:$A,J$1,'Đơn đặt hàng'!$K:$K,$A2)</f>
        <v>0</v>
      </c>
      <c r="K2" s="59">
        <f>SUMIFS('Đơn đặt hàng'!$R:$R,'Đơn đặt hàng'!$A:$A,K$1,'Đơn đặt hàng'!$K:$K,$A2)</f>
        <v>0</v>
      </c>
      <c r="L2" s="59">
        <f>SUMIFS('Đơn đặt hàng'!$R:$R,'Đơn đặt hàng'!$A:$A,L$1,'Đơn đặt hàng'!$K:$K,$A2)</f>
        <v>0</v>
      </c>
      <c r="M2" s="59">
        <f>SUMIFS('Đơn đặt hàng'!$R:$R,'Đơn đặt hàng'!$A:$A,M$1,'Đơn đặt hàng'!$K:$K,$A2)</f>
        <v>0</v>
      </c>
      <c r="N2" s="59">
        <f>SUMIFS('Đơn đặt hàng'!$R:$R,'Đơn đặt hàng'!$A:$A,N$1,'Đơn đặt hàng'!$K:$K,$A2)</f>
        <v>0</v>
      </c>
      <c r="O2" s="59">
        <f>SUMIFS('Đơn đặt hàng'!$R:$R,'Đơn đặt hàng'!$A:$A,O$1,'Đơn đặt hàng'!$K:$K,$A2)</f>
        <v>0</v>
      </c>
      <c r="P2" s="59">
        <f>SUMIFS('Đơn đặt hàng'!$R:$R,'Đơn đặt hàng'!$A:$A,P$1,'Đơn đặt hàng'!$K:$K,$A2)</f>
        <v>0</v>
      </c>
      <c r="Q2" s="59">
        <f>SUMIFS('Đơn đặt hàng'!$R:$R,'Đơn đặt hàng'!$A:$A,Q$1,'Đơn đặt hàng'!$K:$K,$A2)</f>
        <v>0</v>
      </c>
      <c r="R2" s="59">
        <f>SUMIFS('Đơn đặt hàng'!$R:$R,'Đơn đặt hàng'!$A:$A,R$1,'Đơn đặt hàng'!$K:$K,$A2)</f>
        <v>0</v>
      </c>
      <c r="S2" s="59">
        <f>SUMIFS('Đơn đặt hàng'!$R:$R,'Đơn đặt hàng'!$A:$A,S$1,'Đơn đặt hàng'!$K:$K,$A2)</f>
        <v>0</v>
      </c>
      <c r="T2" s="59">
        <f>SUMIFS('Đơn đặt hàng'!$R:$R,'Đơn đặt hàng'!$A:$A,T$1,'Đơn đặt hàng'!$K:$K,$A2)</f>
        <v>0</v>
      </c>
      <c r="U2" s="59">
        <f>SUMIFS('Đơn đặt hàng'!$R:$R,'Đơn đặt hàng'!$A:$A,U$1,'Đơn đặt hàng'!$K:$K,$A2)</f>
        <v>0</v>
      </c>
      <c r="V2" s="59">
        <f>SUMIFS('Đơn đặt hàng'!$R:$R,'Đơn đặt hàng'!$A:$A,V$1,'Đơn đặt hàng'!$K:$K,$A2)</f>
        <v>0</v>
      </c>
      <c r="W2" s="59">
        <f>SUMIFS('Đơn đặt hàng'!$R:$R,'Đơn đặt hàng'!$A:$A,W$1,'Đơn đặt hàng'!$K:$K,$A2)</f>
        <v>0</v>
      </c>
      <c r="X2" s="59">
        <f>SUMIFS('Đơn đặt hàng'!$R:$R,'Đơn đặt hàng'!$A:$A,X$1,'Đơn đặt hàng'!$K:$K,$A2)</f>
        <v>0</v>
      </c>
      <c r="Y2" s="59">
        <f>SUMIFS('Đơn đặt hàng'!$R:$R,'Đơn đặt hàng'!$A:$A,Y$1,'Đơn đặt hàng'!$K:$K,$A2)</f>
        <v>0</v>
      </c>
      <c r="Z2" s="59">
        <f>SUMIFS('Đơn đặt hàng'!$R:$R,'Đơn đặt hàng'!$A:$A,Z$1,'Đơn đặt hàng'!$K:$K,$A2)</f>
        <v>0</v>
      </c>
      <c r="AA2" s="59">
        <f>SUMIFS('Đơn đặt hàng'!$R:$R,'Đơn đặt hàng'!$A:$A,AA$1,'Đơn đặt hàng'!$K:$K,$A2)</f>
        <v>0</v>
      </c>
      <c r="AB2" s="59">
        <f>SUMIFS('Đơn đặt hàng'!$R:$R,'Đơn đặt hàng'!$A:$A,AB$1,'Đơn đặt hàng'!$K:$K,$A2)</f>
        <v>0</v>
      </c>
      <c r="AC2" s="59">
        <f>SUMIFS('Đơn đặt hàng'!$R:$R,'Đơn đặt hàng'!$A:$A,AC$1,'Đơn đặt hàng'!$K:$K,$A2)</f>
        <v>0</v>
      </c>
      <c r="AD2" s="59">
        <f>SUMIFS('Đơn đặt hàng'!$R:$R,'Đơn đặt hàng'!$A:$A,AD$1,'Đơn đặt hàng'!$K:$K,$A2)</f>
        <v>0</v>
      </c>
      <c r="AE2" s="59">
        <f>SUMIFS('Đơn đặt hàng'!$R:$R,'Đơn đặt hàng'!$A:$A,AE$1,'Đơn đặt hàng'!$K:$K,$A2)</f>
        <v>0</v>
      </c>
      <c r="AF2" s="59">
        <f>SUMIFS('Đơn đặt hàng'!$R:$R,'Đơn đặt hàng'!$A:$A,AF$1,'Đơn đặt hàng'!$K:$K,$A2)</f>
        <v>0</v>
      </c>
      <c r="AG2" s="59">
        <f>SUMIFS('Đơn đặt hàng'!$R:$R,'Đơn đặt hàng'!$A:$A,AG$1,'Đơn đặt hàng'!$K:$K,$A2)</f>
        <v>0</v>
      </c>
      <c r="AH2" s="59">
        <f>SUMIFS('Đơn đặt hàng'!$R:$R,'Đơn đặt hàng'!$A:$A,AH$1,'Đơn đặt hàng'!$K:$K,$A2)</f>
        <v>0</v>
      </c>
      <c r="AI2" s="59">
        <f>SUMIFS('Đơn đặt hàng'!$R:$R,'Đơn đặt hàng'!$A:$A,AI$1,'Đơn đặt hàng'!$K:$K,$A2)</f>
        <v>0</v>
      </c>
    </row>
    <row r="3" spans="1:35" hidden="1" x14ac:dyDescent="0.25">
      <c r="A3" s="29" t="s">
        <v>1706</v>
      </c>
      <c r="B3" s="27" t="s">
        <v>1707</v>
      </c>
      <c r="C3" s="30" t="s">
        <v>29</v>
      </c>
      <c r="D3" t="s">
        <v>1830</v>
      </c>
      <c r="E3" s="62">
        <f t="shared" si="1"/>
        <v>0</v>
      </c>
      <c r="F3" s="59">
        <f>SUMIFS('Đơn đặt hàng'!$R:$R,'Đơn đặt hàng'!$A:$A,F$1,'Đơn đặt hàng'!$K:$K,$A3)</f>
        <v>0</v>
      </c>
      <c r="G3" s="59">
        <f>SUMIFS('Đơn đặt hàng'!$R:$R,'Đơn đặt hàng'!$A:$A,G$1,'Đơn đặt hàng'!$K:$K,$A3)</f>
        <v>0</v>
      </c>
      <c r="H3" s="59">
        <f>SUMIFS('Đơn đặt hàng'!$R:$R,'Đơn đặt hàng'!$A:$A,H$1,'Đơn đặt hàng'!$K:$K,$A3)</f>
        <v>0</v>
      </c>
      <c r="I3" s="59">
        <f>SUMIFS('Đơn đặt hàng'!$R:$R,'Đơn đặt hàng'!$A:$A,I$1,'Đơn đặt hàng'!$K:$K,$A3)</f>
        <v>0</v>
      </c>
      <c r="J3" s="59">
        <f>SUMIFS('Đơn đặt hàng'!$R:$R,'Đơn đặt hàng'!$A:$A,J$1,'Đơn đặt hàng'!$K:$K,$A3)</f>
        <v>0</v>
      </c>
      <c r="K3" s="59">
        <f>SUMIFS('Đơn đặt hàng'!$R:$R,'Đơn đặt hàng'!$A:$A,K$1,'Đơn đặt hàng'!$K:$K,$A3)</f>
        <v>0</v>
      </c>
      <c r="L3" s="59">
        <f>SUMIFS('Đơn đặt hàng'!$R:$R,'Đơn đặt hàng'!$A:$A,L$1,'Đơn đặt hàng'!$K:$K,$A3)</f>
        <v>0</v>
      </c>
      <c r="M3" s="59">
        <f>SUMIFS('Đơn đặt hàng'!$R:$R,'Đơn đặt hàng'!$A:$A,M$1,'Đơn đặt hàng'!$K:$K,$A3)</f>
        <v>0</v>
      </c>
      <c r="N3" s="59">
        <f>SUMIFS('Đơn đặt hàng'!$R:$R,'Đơn đặt hàng'!$A:$A,N$1,'Đơn đặt hàng'!$K:$K,$A3)</f>
        <v>0</v>
      </c>
      <c r="O3" s="59">
        <f>SUMIFS('Đơn đặt hàng'!$R:$R,'Đơn đặt hàng'!$A:$A,O$1,'Đơn đặt hàng'!$K:$K,$A3)</f>
        <v>0</v>
      </c>
      <c r="P3" s="59">
        <f>SUMIFS('Đơn đặt hàng'!$R:$R,'Đơn đặt hàng'!$A:$A,P$1,'Đơn đặt hàng'!$K:$K,$A3)</f>
        <v>0</v>
      </c>
      <c r="Q3" s="59">
        <f>SUMIFS('Đơn đặt hàng'!$R:$R,'Đơn đặt hàng'!$A:$A,Q$1,'Đơn đặt hàng'!$K:$K,$A3)</f>
        <v>0</v>
      </c>
      <c r="R3" s="59">
        <f>SUMIFS('Đơn đặt hàng'!$R:$R,'Đơn đặt hàng'!$A:$A,R$1,'Đơn đặt hàng'!$K:$K,$A3)</f>
        <v>0</v>
      </c>
      <c r="S3" s="59">
        <f>SUMIFS('Đơn đặt hàng'!$R:$R,'Đơn đặt hàng'!$A:$A,S$1,'Đơn đặt hàng'!$K:$K,$A3)</f>
        <v>0</v>
      </c>
      <c r="T3" s="59">
        <f>SUMIFS('Đơn đặt hàng'!$R:$R,'Đơn đặt hàng'!$A:$A,T$1,'Đơn đặt hàng'!$K:$K,$A3)</f>
        <v>0</v>
      </c>
      <c r="U3" s="59">
        <f>SUMIFS('Đơn đặt hàng'!$R:$R,'Đơn đặt hàng'!$A:$A,U$1,'Đơn đặt hàng'!$K:$K,$A3)</f>
        <v>0</v>
      </c>
      <c r="V3" s="59">
        <f>SUMIFS('Đơn đặt hàng'!$R:$R,'Đơn đặt hàng'!$A:$A,V$1,'Đơn đặt hàng'!$K:$K,$A3)</f>
        <v>0</v>
      </c>
      <c r="W3" s="59">
        <f>SUMIFS('Đơn đặt hàng'!$R:$R,'Đơn đặt hàng'!$A:$A,W$1,'Đơn đặt hàng'!$K:$K,$A3)</f>
        <v>0</v>
      </c>
      <c r="X3" s="59">
        <f>SUMIFS('Đơn đặt hàng'!$R:$R,'Đơn đặt hàng'!$A:$A,X$1,'Đơn đặt hàng'!$K:$K,$A3)</f>
        <v>0</v>
      </c>
      <c r="Y3" s="59">
        <f>SUMIFS('Đơn đặt hàng'!$R:$R,'Đơn đặt hàng'!$A:$A,Y$1,'Đơn đặt hàng'!$K:$K,$A3)</f>
        <v>0</v>
      </c>
      <c r="Z3" s="59">
        <f>SUMIFS('Đơn đặt hàng'!$R:$R,'Đơn đặt hàng'!$A:$A,Z$1,'Đơn đặt hàng'!$K:$K,$A3)</f>
        <v>0</v>
      </c>
      <c r="AA3" s="59">
        <f>SUMIFS('Đơn đặt hàng'!$R:$R,'Đơn đặt hàng'!$A:$A,AA$1,'Đơn đặt hàng'!$K:$K,$A3)</f>
        <v>0</v>
      </c>
      <c r="AB3" s="59">
        <f>SUMIFS('Đơn đặt hàng'!$R:$R,'Đơn đặt hàng'!$A:$A,AB$1,'Đơn đặt hàng'!$K:$K,$A3)</f>
        <v>0</v>
      </c>
      <c r="AC3" s="59">
        <f>SUMIFS('Đơn đặt hàng'!$R:$R,'Đơn đặt hàng'!$A:$A,AC$1,'Đơn đặt hàng'!$K:$K,$A3)</f>
        <v>0</v>
      </c>
      <c r="AD3" s="59">
        <f>SUMIFS('Đơn đặt hàng'!$R:$R,'Đơn đặt hàng'!$A:$A,AD$1,'Đơn đặt hàng'!$K:$K,$A3)</f>
        <v>0</v>
      </c>
      <c r="AE3" s="59">
        <f>SUMIFS('Đơn đặt hàng'!$R:$R,'Đơn đặt hàng'!$A:$A,AE$1,'Đơn đặt hàng'!$K:$K,$A3)</f>
        <v>0</v>
      </c>
      <c r="AF3" s="59">
        <f>SUMIFS('Đơn đặt hàng'!$R:$R,'Đơn đặt hàng'!$A:$A,AF$1,'Đơn đặt hàng'!$K:$K,$A3)</f>
        <v>0</v>
      </c>
      <c r="AG3" s="59">
        <f>SUMIFS('Đơn đặt hàng'!$R:$R,'Đơn đặt hàng'!$A:$A,AG$1,'Đơn đặt hàng'!$K:$K,$A3)</f>
        <v>0</v>
      </c>
      <c r="AH3" s="59">
        <f>SUMIFS('Đơn đặt hàng'!$R:$R,'Đơn đặt hàng'!$A:$A,AH$1,'Đơn đặt hàng'!$K:$K,$A3)</f>
        <v>0</v>
      </c>
      <c r="AI3" s="59">
        <f>SUMIFS('Đơn đặt hàng'!$R:$R,'Đơn đặt hàng'!$A:$A,AI$1,'Đơn đặt hàng'!$K:$K,$A3)</f>
        <v>0</v>
      </c>
    </row>
    <row r="4" spans="1:35" hidden="1" x14ac:dyDescent="0.25">
      <c r="A4" s="29" t="s">
        <v>1708</v>
      </c>
      <c r="B4" s="27" t="s">
        <v>1709</v>
      </c>
      <c r="C4" s="30" t="s">
        <v>29</v>
      </c>
      <c r="D4" t="s">
        <v>1830</v>
      </c>
      <c r="E4" s="62">
        <f t="shared" si="1"/>
        <v>0</v>
      </c>
      <c r="F4" s="59">
        <f>SUMIFS('Đơn đặt hàng'!$R:$R,'Đơn đặt hàng'!$A:$A,F$1,'Đơn đặt hàng'!$K:$K,$A4)</f>
        <v>0</v>
      </c>
      <c r="G4" s="59">
        <f>SUMIFS('Đơn đặt hàng'!$R:$R,'Đơn đặt hàng'!$A:$A,G$1,'Đơn đặt hàng'!$K:$K,$A4)</f>
        <v>0</v>
      </c>
      <c r="H4" s="59">
        <f>SUMIFS('Đơn đặt hàng'!$R:$R,'Đơn đặt hàng'!$A:$A,H$1,'Đơn đặt hàng'!$K:$K,$A4)</f>
        <v>0</v>
      </c>
      <c r="I4" s="59">
        <f>SUMIFS('Đơn đặt hàng'!$R:$R,'Đơn đặt hàng'!$A:$A,I$1,'Đơn đặt hàng'!$K:$K,$A4)</f>
        <v>0</v>
      </c>
      <c r="J4" s="59">
        <f>SUMIFS('Đơn đặt hàng'!$R:$R,'Đơn đặt hàng'!$A:$A,J$1,'Đơn đặt hàng'!$K:$K,$A4)</f>
        <v>0</v>
      </c>
      <c r="K4" s="59">
        <f>SUMIFS('Đơn đặt hàng'!$R:$R,'Đơn đặt hàng'!$A:$A,K$1,'Đơn đặt hàng'!$K:$K,$A4)</f>
        <v>0</v>
      </c>
      <c r="L4" s="59">
        <f>SUMIFS('Đơn đặt hàng'!$R:$R,'Đơn đặt hàng'!$A:$A,L$1,'Đơn đặt hàng'!$K:$K,$A4)</f>
        <v>0</v>
      </c>
      <c r="M4" s="59">
        <f>SUMIFS('Đơn đặt hàng'!$R:$R,'Đơn đặt hàng'!$A:$A,M$1,'Đơn đặt hàng'!$K:$K,$A4)</f>
        <v>0</v>
      </c>
      <c r="N4" s="59">
        <f>SUMIFS('Đơn đặt hàng'!$R:$R,'Đơn đặt hàng'!$A:$A,N$1,'Đơn đặt hàng'!$K:$K,$A4)</f>
        <v>0</v>
      </c>
      <c r="O4" s="59">
        <f>SUMIFS('Đơn đặt hàng'!$R:$R,'Đơn đặt hàng'!$A:$A,O$1,'Đơn đặt hàng'!$K:$K,$A4)</f>
        <v>0</v>
      </c>
      <c r="P4" s="59">
        <f>SUMIFS('Đơn đặt hàng'!$R:$R,'Đơn đặt hàng'!$A:$A,P$1,'Đơn đặt hàng'!$K:$K,$A4)</f>
        <v>0</v>
      </c>
      <c r="Q4" s="59">
        <f>SUMIFS('Đơn đặt hàng'!$R:$R,'Đơn đặt hàng'!$A:$A,Q$1,'Đơn đặt hàng'!$K:$K,$A4)</f>
        <v>0</v>
      </c>
      <c r="R4" s="59">
        <f>SUMIFS('Đơn đặt hàng'!$R:$R,'Đơn đặt hàng'!$A:$A,R$1,'Đơn đặt hàng'!$K:$K,$A4)</f>
        <v>0</v>
      </c>
      <c r="S4" s="59">
        <f>SUMIFS('Đơn đặt hàng'!$R:$R,'Đơn đặt hàng'!$A:$A,S$1,'Đơn đặt hàng'!$K:$K,$A4)</f>
        <v>0</v>
      </c>
      <c r="T4" s="59">
        <f>SUMIFS('Đơn đặt hàng'!$R:$R,'Đơn đặt hàng'!$A:$A,T$1,'Đơn đặt hàng'!$K:$K,$A4)</f>
        <v>0</v>
      </c>
      <c r="U4" s="59">
        <f>SUMIFS('Đơn đặt hàng'!$R:$R,'Đơn đặt hàng'!$A:$A,U$1,'Đơn đặt hàng'!$K:$K,$A4)</f>
        <v>0</v>
      </c>
      <c r="V4" s="59">
        <f>SUMIFS('Đơn đặt hàng'!$R:$R,'Đơn đặt hàng'!$A:$A,V$1,'Đơn đặt hàng'!$K:$K,$A4)</f>
        <v>0</v>
      </c>
      <c r="W4" s="59">
        <f>SUMIFS('Đơn đặt hàng'!$R:$R,'Đơn đặt hàng'!$A:$A,W$1,'Đơn đặt hàng'!$K:$K,$A4)</f>
        <v>0</v>
      </c>
      <c r="X4" s="59">
        <f>SUMIFS('Đơn đặt hàng'!$R:$R,'Đơn đặt hàng'!$A:$A,X$1,'Đơn đặt hàng'!$K:$K,$A4)</f>
        <v>0</v>
      </c>
      <c r="Y4" s="59">
        <f>SUMIFS('Đơn đặt hàng'!$R:$R,'Đơn đặt hàng'!$A:$A,Y$1,'Đơn đặt hàng'!$K:$K,$A4)</f>
        <v>0</v>
      </c>
      <c r="Z4" s="59">
        <f>SUMIFS('Đơn đặt hàng'!$R:$R,'Đơn đặt hàng'!$A:$A,Z$1,'Đơn đặt hàng'!$K:$K,$A4)</f>
        <v>0</v>
      </c>
      <c r="AA4" s="59">
        <f>SUMIFS('Đơn đặt hàng'!$R:$R,'Đơn đặt hàng'!$A:$A,AA$1,'Đơn đặt hàng'!$K:$K,$A4)</f>
        <v>0</v>
      </c>
      <c r="AB4" s="59">
        <f>SUMIFS('Đơn đặt hàng'!$R:$R,'Đơn đặt hàng'!$A:$A,AB$1,'Đơn đặt hàng'!$K:$K,$A4)</f>
        <v>0</v>
      </c>
      <c r="AC4" s="59">
        <f>SUMIFS('Đơn đặt hàng'!$R:$R,'Đơn đặt hàng'!$A:$A,AC$1,'Đơn đặt hàng'!$K:$K,$A4)</f>
        <v>0</v>
      </c>
      <c r="AD4" s="59">
        <f>SUMIFS('Đơn đặt hàng'!$R:$R,'Đơn đặt hàng'!$A:$A,AD$1,'Đơn đặt hàng'!$K:$K,$A4)</f>
        <v>0</v>
      </c>
      <c r="AE4" s="59">
        <f>SUMIFS('Đơn đặt hàng'!$R:$R,'Đơn đặt hàng'!$A:$A,AE$1,'Đơn đặt hàng'!$K:$K,$A4)</f>
        <v>0</v>
      </c>
      <c r="AF4" s="59">
        <f>SUMIFS('Đơn đặt hàng'!$R:$R,'Đơn đặt hàng'!$A:$A,AF$1,'Đơn đặt hàng'!$K:$K,$A4)</f>
        <v>0</v>
      </c>
      <c r="AG4" s="59">
        <f>SUMIFS('Đơn đặt hàng'!$R:$R,'Đơn đặt hàng'!$A:$A,AG$1,'Đơn đặt hàng'!$K:$K,$A4)</f>
        <v>0</v>
      </c>
      <c r="AH4" s="59">
        <f>SUMIFS('Đơn đặt hàng'!$R:$R,'Đơn đặt hàng'!$A:$A,AH$1,'Đơn đặt hàng'!$K:$K,$A4)</f>
        <v>0</v>
      </c>
      <c r="AI4" s="59">
        <f>SUMIFS('Đơn đặt hàng'!$R:$R,'Đơn đặt hàng'!$A:$A,AI$1,'Đơn đặt hàng'!$K:$K,$A4)</f>
        <v>0</v>
      </c>
    </row>
    <row r="5" spans="1:35" hidden="1" x14ac:dyDescent="0.25">
      <c r="A5" s="29" t="s">
        <v>563</v>
      </c>
      <c r="B5" s="27" t="s">
        <v>564</v>
      </c>
      <c r="C5" s="30" t="s">
        <v>29</v>
      </c>
      <c r="D5" t="s">
        <v>1829</v>
      </c>
      <c r="E5" s="62">
        <f t="shared" si="1"/>
        <v>0</v>
      </c>
      <c r="F5" s="59">
        <f>SUMIFS('Đơn đặt hàng'!$R:$R,'Đơn đặt hàng'!$A:$A,F$1,'Đơn đặt hàng'!$K:$K,$A5)</f>
        <v>0</v>
      </c>
      <c r="G5" s="59">
        <f>SUMIFS('Đơn đặt hàng'!$R:$R,'Đơn đặt hàng'!$A:$A,G$1,'Đơn đặt hàng'!$K:$K,$A5)</f>
        <v>0</v>
      </c>
      <c r="H5" s="59">
        <f>SUMIFS('Đơn đặt hàng'!$R:$R,'Đơn đặt hàng'!$A:$A,H$1,'Đơn đặt hàng'!$K:$K,$A5)</f>
        <v>0</v>
      </c>
      <c r="I5" s="59">
        <f>SUMIFS('Đơn đặt hàng'!$R:$R,'Đơn đặt hàng'!$A:$A,I$1,'Đơn đặt hàng'!$K:$K,$A5)</f>
        <v>0</v>
      </c>
      <c r="J5" s="59">
        <f>SUMIFS('Đơn đặt hàng'!$R:$R,'Đơn đặt hàng'!$A:$A,J$1,'Đơn đặt hàng'!$K:$K,$A5)</f>
        <v>0</v>
      </c>
      <c r="K5" s="59">
        <f>SUMIFS('Đơn đặt hàng'!$R:$R,'Đơn đặt hàng'!$A:$A,K$1,'Đơn đặt hàng'!$K:$K,$A5)</f>
        <v>0</v>
      </c>
      <c r="L5" s="59">
        <f>SUMIFS('Đơn đặt hàng'!$R:$R,'Đơn đặt hàng'!$A:$A,L$1,'Đơn đặt hàng'!$K:$K,$A5)</f>
        <v>0</v>
      </c>
      <c r="M5" s="59">
        <f>SUMIFS('Đơn đặt hàng'!$R:$R,'Đơn đặt hàng'!$A:$A,M$1,'Đơn đặt hàng'!$K:$K,$A5)</f>
        <v>0</v>
      </c>
      <c r="N5" s="59">
        <f>SUMIFS('Đơn đặt hàng'!$R:$R,'Đơn đặt hàng'!$A:$A,N$1,'Đơn đặt hàng'!$K:$K,$A5)</f>
        <v>0</v>
      </c>
      <c r="O5" s="59">
        <f>SUMIFS('Đơn đặt hàng'!$R:$R,'Đơn đặt hàng'!$A:$A,O$1,'Đơn đặt hàng'!$K:$K,$A5)</f>
        <v>0</v>
      </c>
      <c r="P5" s="59">
        <f>SUMIFS('Đơn đặt hàng'!$R:$R,'Đơn đặt hàng'!$A:$A,P$1,'Đơn đặt hàng'!$K:$K,$A5)</f>
        <v>0</v>
      </c>
      <c r="Q5" s="59">
        <f>SUMIFS('Đơn đặt hàng'!$R:$R,'Đơn đặt hàng'!$A:$A,Q$1,'Đơn đặt hàng'!$K:$K,$A5)</f>
        <v>0</v>
      </c>
      <c r="R5" s="59">
        <f>SUMIFS('Đơn đặt hàng'!$R:$R,'Đơn đặt hàng'!$A:$A,R$1,'Đơn đặt hàng'!$K:$K,$A5)</f>
        <v>0</v>
      </c>
      <c r="S5" s="59">
        <f>SUMIFS('Đơn đặt hàng'!$R:$R,'Đơn đặt hàng'!$A:$A,S$1,'Đơn đặt hàng'!$K:$K,$A5)</f>
        <v>0</v>
      </c>
      <c r="T5" s="59">
        <f>SUMIFS('Đơn đặt hàng'!$R:$R,'Đơn đặt hàng'!$A:$A,T$1,'Đơn đặt hàng'!$K:$K,$A5)</f>
        <v>0</v>
      </c>
      <c r="U5" s="59">
        <f>SUMIFS('Đơn đặt hàng'!$R:$R,'Đơn đặt hàng'!$A:$A,U$1,'Đơn đặt hàng'!$K:$K,$A5)</f>
        <v>0</v>
      </c>
      <c r="V5" s="59">
        <f>SUMIFS('Đơn đặt hàng'!$R:$R,'Đơn đặt hàng'!$A:$A,V$1,'Đơn đặt hàng'!$K:$K,$A5)</f>
        <v>0</v>
      </c>
      <c r="W5" s="59">
        <f>SUMIFS('Đơn đặt hàng'!$R:$R,'Đơn đặt hàng'!$A:$A,W$1,'Đơn đặt hàng'!$K:$K,$A5)</f>
        <v>0</v>
      </c>
      <c r="X5" s="59">
        <f>SUMIFS('Đơn đặt hàng'!$R:$R,'Đơn đặt hàng'!$A:$A,X$1,'Đơn đặt hàng'!$K:$K,$A5)</f>
        <v>0</v>
      </c>
      <c r="Y5" s="59">
        <f>SUMIFS('Đơn đặt hàng'!$R:$R,'Đơn đặt hàng'!$A:$A,Y$1,'Đơn đặt hàng'!$K:$K,$A5)</f>
        <v>0</v>
      </c>
      <c r="Z5" s="59">
        <f>SUMIFS('Đơn đặt hàng'!$R:$R,'Đơn đặt hàng'!$A:$A,Z$1,'Đơn đặt hàng'!$K:$K,$A5)</f>
        <v>0</v>
      </c>
      <c r="AA5" s="59">
        <f>SUMIFS('Đơn đặt hàng'!$R:$R,'Đơn đặt hàng'!$A:$A,AA$1,'Đơn đặt hàng'!$K:$K,$A5)</f>
        <v>0</v>
      </c>
      <c r="AB5" s="59">
        <f>SUMIFS('Đơn đặt hàng'!$R:$R,'Đơn đặt hàng'!$A:$A,AB$1,'Đơn đặt hàng'!$K:$K,$A5)</f>
        <v>0</v>
      </c>
      <c r="AC5" s="59">
        <f>SUMIFS('Đơn đặt hàng'!$R:$R,'Đơn đặt hàng'!$A:$A,AC$1,'Đơn đặt hàng'!$K:$K,$A5)</f>
        <v>0</v>
      </c>
      <c r="AD5" s="59">
        <f>SUMIFS('Đơn đặt hàng'!$R:$R,'Đơn đặt hàng'!$A:$A,AD$1,'Đơn đặt hàng'!$K:$K,$A5)</f>
        <v>0</v>
      </c>
      <c r="AE5" s="59">
        <f>SUMIFS('Đơn đặt hàng'!$R:$R,'Đơn đặt hàng'!$A:$A,AE$1,'Đơn đặt hàng'!$K:$K,$A5)</f>
        <v>0</v>
      </c>
      <c r="AF5" s="59">
        <f>SUMIFS('Đơn đặt hàng'!$R:$R,'Đơn đặt hàng'!$A:$A,AF$1,'Đơn đặt hàng'!$K:$K,$A5)</f>
        <v>0</v>
      </c>
      <c r="AG5" s="59">
        <f>SUMIFS('Đơn đặt hàng'!$R:$R,'Đơn đặt hàng'!$A:$A,AG$1,'Đơn đặt hàng'!$K:$K,$A5)</f>
        <v>0</v>
      </c>
      <c r="AH5" s="59">
        <f>SUMIFS('Đơn đặt hàng'!$R:$R,'Đơn đặt hàng'!$A:$A,AH$1,'Đơn đặt hàng'!$K:$K,$A5)</f>
        <v>0</v>
      </c>
      <c r="AI5" s="59">
        <f>SUMIFS('Đơn đặt hàng'!$R:$R,'Đơn đặt hàng'!$A:$A,AI$1,'Đơn đặt hàng'!$K:$K,$A5)</f>
        <v>0</v>
      </c>
    </row>
    <row r="6" spans="1:35" hidden="1" x14ac:dyDescent="0.25">
      <c r="A6" s="29" t="s">
        <v>1710</v>
      </c>
      <c r="B6" s="27" t="s">
        <v>1711</v>
      </c>
      <c r="C6" s="30" t="s">
        <v>29</v>
      </c>
      <c r="D6" t="s">
        <v>1830</v>
      </c>
      <c r="E6" s="62">
        <f t="shared" si="1"/>
        <v>0</v>
      </c>
      <c r="F6" s="59">
        <f>SUMIFS('Đơn đặt hàng'!$R:$R,'Đơn đặt hàng'!$A:$A,F$1,'Đơn đặt hàng'!$K:$K,$A6)</f>
        <v>0</v>
      </c>
      <c r="G6" s="59">
        <f>SUMIFS('Đơn đặt hàng'!$R:$R,'Đơn đặt hàng'!$A:$A,G$1,'Đơn đặt hàng'!$K:$K,$A6)</f>
        <v>0</v>
      </c>
      <c r="H6" s="59">
        <f>SUMIFS('Đơn đặt hàng'!$R:$R,'Đơn đặt hàng'!$A:$A,H$1,'Đơn đặt hàng'!$K:$K,$A6)</f>
        <v>0</v>
      </c>
      <c r="I6" s="59">
        <f>SUMIFS('Đơn đặt hàng'!$R:$R,'Đơn đặt hàng'!$A:$A,I$1,'Đơn đặt hàng'!$K:$K,$A6)</f>
        <v>0</v>
      </c>
      <c r="J6" s="59">
        <f>SUMIFS('Đơn đặt hàng'!$R:$R,'Đơn đặt hàng'!$A:$A,J$1,'Đơn đặt hàng'!$K:$K,$A6)</f>
        <v>0</v>
      </c>
      <c r="K6" s="59">
        <f>SUMIFS('Đơn đặt hàng'!$R:$R,'Đơn đặt hàng'!$A:$A,K$1,'Đơn đặt hàng'!$K:$K,$A6)</f>
        <v>0</v>
      </c>
      <c r="L6" s="59">
        <f>SUMIFS('Đơn đặt hàng'!$R:$R,'Đơn đặt hàng'!$A:$A,L$1,'Đơn đặt hàng'!$K:$K,$A6)</f>
        <v>0</v>
      </c>
      <c r="M6" s="59">
        <f>SUMIFS('Đơn đặt hàng'!$R:$R,'Đơn đặt hàng'!$A:$A,M$1,'Đơn đặt hàng'!$K:$K,$A6)</f>
        <v>0</v>
      </c>
      <c r="N6" s="59">
        <f>SUMIFS('Đơn đặt hàng'!$R:$R,'Đơn đặt hàng'!$A:$A,N$1,'Đơn đặt hàng'!$K:$K,$A6)</f>
        <v>0</v>
      </c>
      <c r="O6" s="59">
        <f>SUMIFS('Đơn đặt hàng'!$R:$R,'Đơn đặt hàng'!$A:$A,O$1,'Đơn đặt hàng'!$K:$K,$A6)</f>
        <v>0</v>
      </c>
      <c r="P6" s="59">
        <f>SUMIFS('Đơn đặt hàng'!$R:$R,'Đơn đặt hàng'!$A:$A,P$1,'Đơn đặt hàng'!$K:$K,$A6)</f>
        <v>0</v>
      </c>
      <c r="Q6" s="59">
        <f>SUMIFS('Đơn đặt hàng'!$R:$R,'Đơn đặt hàng'!$A:$A,Q$1,'Đơn đặt hàng'!$K:$K,$A6)</f>
        <v>0</v>
      </c>
      <c r="R6" s="59">
        <f>SUMIFS('Đơn đặt hàng'!$R:$R,'Đơn đặt hàng'!$A:$A,R$1,'Đơn đặt hàng'!$K:$K,$A6)</f>
        <v>0</v>
      </c>
      <c r="S6" s="59">
        <f>SUMIFS('Đơn đặt hàng'!$R:$R,'Đơn đặt hàng'!$A:$A,S$1,'Đơn đặt hàng'!$K:$K,$A6)</f>
        <v>0</v>
      </c>
      <c r="T6" s="59">
        <f>SUMIFS('Đơn đặt hàng'!$R:$R,'Đơn đặt hàng'!$A:$A,T$1,'Đơn đặt hàng'!$K:$K,$A6)</f>
        <v>0</v>
      </c>
      <c r="U6" s="59">
        <f>SUMIFS('Đơn đặt hàng'!$R:$R,'Đơn đặt hàng'!$A:$A,U$1,'Đơn đặt hàng'!$K:$K,$A6)</f>
        <v>0</v>
      </c>
      <c r="V6" s="59">
        <f>SUMIFS('Đơn đặt hàng'!$R:$R,'Đơn đặt hàng'!$A:$A,V$1,'Đơn đặt hàng'!$K:$K,$A6)</f>
        <v>0</v>
      </c>
      <c r="W6" s="59">
        <f>SUMIFS('Đơn đặt hàng'!$R:$R,'Đơn đặt hàng'!$A:$A,W$1,'Đơn đặt hàng'!$K:$K,$A6)</f>
        <v>0</v>
      </c>
      <c r="X6" s="59">
        <f>SUMIFS('Đơn đặt hàng'!$R:$R,'Đơn đặt hàng'!$A:$A,X$1,'Đơn đặt hàng'!$K:$K,$A6)</f>
        <v>0</v>
      </c>
      <c r="Y6" s="59">
        <f>SUMIFS('Đơn đặt hàng'!$R:$R,'Đơn đặt hàng'!$A:$A,Y$1,'Đơn đặt hàng'!$K:$K,$A6)</f>
        <v>0</v>
      </c>
      <c r="Z6" s="59">
        <f>SUMIFS('Đơn đặt hàng'!$R:$R,'Đơn đặt hàng'!$A:$A,Z$1,'Đơn đặt hàng'!$K:$K,$A6)</f>
        <v>0</v>
      </c>
      <c r="AA6" s="59">
        <f>SUMIFS('Đơn đặt hàng'!$R:$R,'Đơn đặt hàng'!$A:$A,AA$1,'Đơn đặt hàng'!$K:$K,$A6)</f>
        <v>0</v>
      </c>
      <c r="AB6" s="59">
        <f>SUMIFS('Đơn đặt hàng'!$R:$R,'Đơn đặt hàng'!$A:$A,AB$1,'Đơn đặt hàng'!$K:$K,$A6)</f>
        <v>0</v>
      </c>
      <c r="AC6" s="59">
        <f>SUMIFS('Đơn đặt hàng'!$R:$R,'Đơn đặt hàng'!$A:$A,AC$1,'Đơn đặt hàng'!$K:$K,$A6)</f>
        <v>0</v>
      </c>
      <c r="AD6" s="59">
        <f>SUMIFS('Đơn đặt hàng'!$R:$R,'Đơn đặt hàng'!$A:$A,AD$1,'Đơn đặt hàng'!$K:$K,$A6)</f>
        <v>0</v>
      </c>
      <c r="AE6" s="59">
        <f>SUMIFS('Đơn đặt hàng'!$R:$R,'Đơn đặt hàng'!$A:$A,AE$1,'Đơn đặt hàng'!$K:$K,$A6)</f>
        <v>0</v>
      </c>
      <c r="AF6" s="59">
        <f>SUMIFS('Đơn đặt hàng'!$R:$R,'Đơn đặt hàng'!$A:$A,AF$1,'Đơn đặt hàng'!$K:$K,$A6)</f>
        <v>0</v>
      </c>
      <c r="AG6" s="59">
        <f>SUMIFS('Đơn đặt hàng'!$R:$R,'Đơn đặt hàng'!$A:$A,AG$1,'Đơn đặt hàng'!$K:$K,$A6)</f>
        <v>0</v>
      </c>
      <c r="AH6" s="59">
        <f>SUMIFS('Đơn đặt hàng'!$R:$R,'Đơn đặt hàng'!$A:$A,AH$1,'Đơn đặt hàng'!$K:$K,$A6)</f>
        <v>0</v>
      </c>
      <c r="AI6" s="59">
        <f>SUMIFS('Đơn đặt hàng'!$R:$R,'Đơn đặt hàng'!$A:$A,AI$1,'Đơn đặt hàng'!$K:$K,$A6)</f>
        <v>0</v>
      </c>
    </row>
    <row r="7" spans="1:35" ht="14.25" customHeight="1" x14ac:dyDescent="0.25">
      <c r="A7" s="29" t="s">
        <v>39</v>
      </c>
      <c r="B7" s="27" t="s">
        <v>40</v>
      </c>
      <c r="C7" s="30" t="s">
        <v>29</v>
      </c>
      <c r="D7" t="s">
        <v>1829</v>
      </c>
      <c r="E7" s="71">
        <f t="shared" si="1"/>
        <v>3335</v>
      </c>
      <c r="F7" s="60">
        <f>SUMIFS('Đơn đặt hàng'!$R:$R,'Đơn đặt hàng'!$D:$D,F$1,'Đơn đặt hàng'!$K:$K,$A7)</f>
        <v>0</v>
      </c>
      <c r="G7" s="60">
        <f>SUMIFS('Đơn đặt hàng'!$R:$R,'Đơn đặt hàng'!$D:$D,G$1,'Đơn đặt hàng'!$K:$K,$A7)</f>
        <v>0</v>
      </c>
      <c r="H7" s="60">
        <f>SUMIFS('Đơn đặt hàng'!$R:$R,'Đơn đặt hàng'!$D:$D,H$1,'Đơn đặt hàng'!$K:$K,$A7)</f>
        <v>475</v>
      </c>
      <c r="I7" s="60">
        <f>SUMIFS('Đơn đặt hàng'!$R:$R,'Đơn đặt hàng'!$D:$D,I$1,'Đơn đặt hàng'!$K:$K,$A7)</f>
        <v>177</v>
      </c>
      <c r="J7" s="60">
        <f>SUMIFS('Đơn đặt hàng'!$R:$R,'Đơn đặt hàng'!$D:$D,J$1,'Đơn đặt hàng'!$K:$K,$A7)</f>
        <v>5</v>
      </c>
      <c r="K7" s="60">
        <f>SUMIFS('Đơn đặt hàng'!$R:$R,'Đơn đặt hàng'!$D:$D,K$1,'Đơn đặt hàng'!$K:$K,$A7)</f>
        <v>357</v>
      </c>
      <c r="L7" s="60">
        <f>SUMIFS('Đơn đặt hàng'!$R:$R,'Đơn đặt hàng'!$D:$D,L$1,'Đơn đặt hàng'!$K:$K,$A7)</f>
        <v>0</v>
      </c>
      <c r="M7" s="60">
        <f>SUMIFS('Đơn đặt hàng'!$R:$R,'Đơn đặt hàng'!$D:$D,M$1,'Đơn đặt hàng'!$K:$K,$A7)</f>
        <v>627</v>
      </c>
      <c r="N7" s="60">
        <f>SUMIFS('Đơn đặt hàng'!$R:$R,'Đơn đặt hàng'!$D:$D,N$1,'Đơn đặt hàng'!$K:$K,$A7)</f>
        <v>431</v>
      </c>
      <c r="O7" s="60">
        <f>SUMIFS('Đơn đặt hàng'!$R:$R,'Đơn đặt hàng'!$D:$D,O$1,'Đơn đặt hàng'!$K:$K,$A7)</f>
        <v>272</v>
      </c>
      <c r="P7" s="60">
        <f>SUMIFS('Đơn đặt hàng'!$R:$R,'Đơn đặt hàng'!$D:$D,P$1,'Đơn đặt hàng'!$K:$K,$A7)</f>
        <v>388</v>
      </c>
      <c r="Q7" s="60">
        <f>SUMIFS('Đơn đặt hàng'!$R:$R,'Đơn đặt hàng'!$D:$D,Q$1,'Đơn đặt hàng'!$K:$K,$A7)</f>
        <v>343</v>
      </c>
      <c r="R7" s="60">
        <f>SUMIFS('Đơn đặt hàng'!$R:$R,'Đơn đặt hàng'!$D:$D,R$1,'Đơn đặt hàng'!$K:$K,$A7)</f>
        <v>260</v>
      </c>
      <c r="S7" s="60">
        <f>SUMIFS('Đơn đặt hàng'!$R:$R,'Đơn đặt hàng'!$D:$D,S$1,'Đơn đặt hàng'!$K:$K,$A7)</f>
        <v>0</v>
      </c>
      <c r="T7" s="60">
        <f>SUMIFS('Đơn đặt hàng'!$R:$R,'Đơn đặt hàng'!$D:$D,T$1,'Đơn đặt hàng'!$K:$K,$A7)</f>
        <v>0</v>
      </c>
      <c r="U7" s="60">
        <f>SUMIFS('Đơn đặt hàng'!$R:$R,'Đơn đặt hàng'!$D:$D,U$1,'Đơn đặt hàng'!$K:$K,$A7)</f>
        <v>0</v>
      </c>
      <c r="V7" s="60">
        <f>SUMIFS('Đơn đặt hàng'!$R:$R,'Đơn đặt hàng'!$D:$D,V$1,'Đơn đặt hàng'!$K:$K,$A7)</f>
        <v>0</v>
      </c>
      <c r="W7" s="60">
        <f>SUMIFS('Đơn đặt hàng'!$R:$R,'Đơn đặt hàng'!$D:$D,W$1,'Đơn đặt hàng'!$K:$K,$A7)</f>
        <v>0</v>
      </c>
      <c r="X7" s="60">
        <f>SUMIFS('Đơn đặt hàng'!$R:$R,'Đơn đặt hàng'!$D:$D,X$1,'Đơn đặt hàng'!$K:$K,$A7)</f>
        <v>0</v>
      </c>
      <c r="Y7" s="60">
        <f>SUMIFS('Đơn đặt hàng'!$R:$R,'Đơn đặt hàng'!$D:$D,Y$1,'Đơn đặt hàng'!$K:$K,$A7)</f>
        <v>0</v>
      </c>
      <c r="Z7" s="60">
        <f>SUMIFS('Đơn đặt hàng'!$R:$R,'Đơn đặt hàng'!$D:$D,Z$1,'Đơn đặt hàng'!$K:$K,$A7)</f>
        <v>0</v>
      </c>
      <c r="AA7" s="60">
        <f>SUMIFS('Đơn đặt hàng'!$R:$R,'Đơn đặt hàng'!$D:$D,AA$1,'Đơn đặt hàng'!$K:$K,$A7)</f>
        <v>0</v>
      </c>
      <c r="AB7" s="60">
        <f>SUMIFS('Đơn đặt hàng'!$R:$R,'Đơn đặt hàng'!$D:$D,AB$1,'Đơn đặt hàng'!$K:$K,$A7)</f>
        <v>0</v>
      </c>
      <c r="AC7" s="60">
        <f>SUMIFS('Đơn đặt hàng'!$R:$R,'Đơn đặt hàng'!$D:$D,AC$1,'Đơn đặt hàng'!$K:$K,$A7)</f>
        <v>0</v>
      </c>
      <c r="AD7" s="60">
        <f>SUMIFS('Đơn đặt hàng'!$R:$R,'Đơn đặt hàng'!$D:$D,AD$1,'Đơn đặt hàng'!$K:$K,$A7)</f>
        <v>0</v>
      </c>
      <c r="AE7" s="60">
        <f>SUMIFS('Đơn đặt hàng'!$R:$R,'Đơn đặt hàng'!$D:$D,AE$1,'Đơn đặt hàng'!$K:$K,$A7)</f>
        <v>0</v>
      </c>
      <c r="AF7" s="60">
        <f>SUMIFS('Đơn đặt hàng'!$R:$R,'Đơn đặt hàng'!$D:$D,AF$1,'Đơn đặt hàng'!$K:$K,$A7)</f>
        <v>0</v>
      </c>
      <c r="AG7" s="60">
        <f>SUMIFS('Đơn đặt hàng'!$R:$R,'Đơn đặt hàng'!$D:$D,AG$1,'Đơn đặt hàng'!$K:$K,$A7)</f>
        <v>0</v>
      </c>
      <c r="AH7" s="60">
        <f>SUMIFS('Đơn đặt hàng'!$R:$R,'Đơn đặt hàng'!$D:$D,AH$1,'Đơn đặt hàng'!$K:$K,$A7)</f>
        <v>0</v>
      </c>
      <c r="AI7" s="60">
        <f>SUMIFS('Đơn đặt hàng'!$R:$R,'Đơn đặt hàng'!$D:$D,AI$1,'Đơn đặt hàng'!$K:$K,$A7)</f>
        <v>0</v>
      </c>
    </row>
    <row r="8" spans="1:35" hidden="1" x14ac:dyDescent="0.25">
      <c r="A8" s="29" t="s">
        <v>1712</v>
      </c>
      <c r="B8" s="27" t="s">
        <v>1713</v>
      </c>
      <c r="C8" s="30" t="s">
        <v>1788</v>
      </c>
      <c r="D8" t="s">
        <v>1829</v>
      </c>
      <c r="E8" s="62">
        <f t="shared" si="1"/>
        <v>0</v>
      </c>
      <c r="F8" s="60">
        <f>SUMIFS('Đơn đặt hàng'!$R:$R,'Đơn đặt hàng'!$D:$D,F$1,'Đơn đặt hàng'!$K:$K,$A8)</f>
        <v>0</v>
      </c>
      <c r="G8" s="60">
        <f>SUMIFS('Đơn đặt hàng'!$R:$R,'Đơn đặt hàng'!$D:$D,G$1,'Đơn đặt hàng'!$K:$K,$A8)</f>
        <v>0</v>
      </c>
      <c r="H8" s="60">
        <f>SUMIFS('Đơn đặt hàng'!$R:$R,'Đơn đặt hàng'!$D:$D,H$1,'Đơn đặt hàng'!$K:$K,$A8)</f>
        <v>0</v>
      </c>
      <c r="I8" s="60">
        <f>SUMIFS('Đơn đặt hàng'!$R:$R,'Đơn đặt hàng'!$D:$D,I$1,'Đơn đặt hàng'!$K:$K,$A8)</f>
        <v>0</v>
      </c>
      <c r="J8" s="60">
        <f>SUMIFS('Đơn đặt hàng'!$R:$R,'Đơn đặt hàng'!$D:$D,J$1,'Đơn đặt hàng'!$K:$K,$A8)</f>
        <v>0</v>
      </c>
      <c r="K8" s="60">
        <f>SUMIFS('Đơn đặt hàng'!$R:$R,'Đơn đặt hàng'!$D:$D,K$1,'Đơn đặt hàng'!$K:$K,$A8)</f>
        <v>0</v>
      </c>
      <c r="L8" s="60">
        <f>SUMIFS('Đơn đặt hàng'!$R:$R,'Đơn đặt hàng'!$D:$D,L$1,'Đơn đặt hàng'!$K:$K,$A8)</f>
        <v>0</v>
      </c>
      <c r="M8" s="60">
        <f>SUMIFS('Đơn đặt hàng'!$R:$R,'Đơn đặt hàng'!$D:$D,M$1,'Đơn đặt hàng'!$K:$K,$A8)</f>
        <v>0</v>
      </c>
      <c r="N8" s="60">
        <f>SUMIFS('Đơn đặt hàng'!$R:$R,'Đơn đặt hàng'!$D:$D,N$1,'Đơn đặt hàng'!$K:$K,$A8)</f>
        <v>0</v>
      </c>
      <c r="O8" s="60">
        <f>SUMIFS('Đơn đặt hàng'!$R:$R,'Đơn đặt hàng'!$D:$D,O$1,'Đơn đặt hàng'!$K:$K,$A8)</f>
        <v>0</v>
      </c>
      <c r="P8" s="60">
        <f>SUMIFS('Đơn đặt hàng'!$R:$R,'Đơn đặt hàng'!$D:$D,P$1,'Đơn đặt hàng'!$K:$K,$A8)</f>
        <v>0</v>
      </c>
      <c r="Q8" s="60">
        <f>SUMIFS('Đơn đặt hàng'!$R:$R,'Đơn đặt hàng'!$D:$D,Q$1,'Đơn đặt hàng'!$K:$K,$A8)</f>
        <v>0</v>
      </c>
      <c r="R8" s="60">
        <f>SUMIFS('Đơn đặt hàng'!$R:$R,'Đơn đặt hàng'!$D:$D,R$1,'Đơn đặt hàng'!$K:$K,$A8)</f>
        <v>0</v>
      </c>
      <c r="S8" s="60">
        <f>SUMIFS('Đơn đặt hàng'!$R:$R,'Đơn đặt hàng'!$D:$D,S$1,'Đơn đặt hàng'!$K:$K,$A8)</f>
        <v>0</v>
      </c>
      <c r="T8" s="60">
        <f>SUMIFS('Đơn đặt hàng'!$R:$R,'Đơn đặt hàng'!$D:$D,T$1,'Đơn đặt hàng'!$K:$K,$A8)</f>
        <v>0</v>
      </c>
      <c r="U8" s="60">
        <f>SUMIFS('Đơn đặt hàng'!$R:$R,'Đơn đặt hàng'!$D:$D,U$1,'Đơn đặt hàng'!$K:$K,$A8)</f>
        <v>0</v>
      </c>
      <c r="V8" s="60">
        <f>SUMIFS('Đơn đặt hàng'!$R:$R,'Đơn đặt hàng'!$D:$D,V$1,'Đơn đặt hàng'!$K:$K,$A8)</f>
        <v>0</v>
      </c>
      <c r="W8" s="60">
        <f>SUMIFS('Đơn đặt hàng'!$R:$R,'Đơn đặt hàng'!$D:$D,W$1,'Đơn đặt hàng'!$K:$K,$A8)</f>
        <v>0</v>
      </c>
      <c r="X8" s="60">
        <f>SUMIFS('Đơn đặt hàng'!$R:$R,'Đơn đặt hàng'!$D:$D,X$1,'Đơn đặt hàng'!$K:$K,$A8)</f>
        <v>0</v>
      </c>
      <c r="Y8" s="60">
        <f>SUMIFS('Đơn đặt hàng'!$R:$R,'Đơn đặt hàng'!$D:$D,Y$1,'Đơn đặt hàng'!$K:$K,$A8)</f>
        <v>0</v>
      </c>
      <c r="Z8" s="60">
        <f>SUMIFS('Đơn đặt hàng'!$R:$R,'Đơn đặt hàng'!$D:$D,Z$1,'Đơn đặt hàng'!$K:$K,$A8)</f>
        <v>0</v>
      </c>
      <c r="AA8" s="60">
        <f>SUMIFS('Đơn đặt hàng'!$R:$R,'Đơn đặt hàng'!$D:$D,AA$1,'Đơn đặt hàng'!$K:$K,$A8)</f>
        <v>0</v>
      </c>
      <c r="AB8" s="60">
        <f>SUMIFS('Đơn đặt hàng'!$R:$R,'Đơn đặt hàng'!$D:$D,AB$1,'Đơn đặt hàng'!$K:$K,$A8)</f>
        <v>0</v>
      </c>
      <c r="AC8" s="60">
        <f>SUMIFS('Đơn đặt hàng'!$R:$R,'Đơn đặt hàng'!$D:$D,AC$1,'Đơn đặt hàng'!$K:$K,$A8)</f>
        <v>0</v>
      </c>
      <c r="AD8" s="60">
        <f>SUMIFS('Đơn đặt hàng'!$R:$R,'Đơn đặt hàng'!$D:$D,AD$1,'Đơn đặt hàng'!$K:$K,$A8)</f>
        <v>0</v>
      </c>
      <c r="AE8" s="60">
        <f>SUMIFS('Đơn đặt hàng'!$R:$R,'Đơn đặt hàng'!$D:$D,AE$1,'Đơn đặt hàng'!$K:$K,$A8)</f>
        <v>0</v>
      </c>
      <c r="AF8" s="60">
        <f>SUMIFS('Đơn đặt hàng'!$R:$R,'Đơn đặt hàng'!$D:$D,AF$1,'Đơn đặt hàng'!$K:$K,$A8)</f>
        <v>0</v>
      </c>
      <c r="AG8" s="60">
        <f>SUMIFS('Đơn đặt hàng'!$R:$R,'Đơn đặt hàng'!$D:$D,AG$1,'Đơn đặt hàng'!$K:$K,$A8)</f>
        <v>0</v>
      </c>
      <c r="AH8" s="60">
        <f>SUMIFS('Đơn đặt hàng'!$R:$R,'Đơn đặt hàng'!$D:$D,AH$1,'Đơn đặt hàng'!$K:$K,$A8)</f>
        <v>0</v>
      </c>
      <c r="AI8" s="60">
        <f>SUMIFS('Đơn đặt hàng'!$R:$R,'Đơn đặt hàng'!$D:$D,AI$1,'Đơn đặt hàng'!$K:$K,$A8)</f>
        <v>0</v>
      </c>
    </row>
    <row r="9" spans="1:35" x14ac:dyDescent="0.25">
      <c r="A9" s="29" t="s">
        <v>556</v>
      </c>
      <c r="B9" s="27" t="s">
        <v>557</v>
      </c>
      <c r="C9" s="30" t="s">
        <v>1788</v>
      </c>
      <c r="D9" t="s">
        <v>1829</v>
      </c>
      <c r="E9" s="71">
        <f t="shared" si="1"/>
        <v>1831</v>
      </c>
      <c r="F9" s="60">
        <f>SUMIFS('Đơn đặt hàng'!$R:$R,'Đơn đặt hàng'!$D:$D,F$1,'Đơn đặt hàng'!$K:$K,$A9)</f>
        <v>0</v>
      </c>
      <c r="G9" s="60">
        <f>SUMIFS('Đơn đặt hàng'!$R:$R,'Đơn đặt hàng'!$D:$D,G$1,'Đơn đặt hàng'!$K:$K,$A9)</f>
        <v>0</v>
      </c>
      <c r="H9" s="60">
        <f>SUMIFS('Đơn đặt hàng'!$R:$R,'Đơn đặt hàng'!$D:$D,H$1,'Đơn đặt hàng'!$K:$K,$A9)</f>
        <v>0</v>
      </c>
      <c r="I9" s="60">
        <f>SUMIFS('Đơn đặt hàng'!$R:$R,'Đơn đặt hàng'!$D:$D,I$1,'Đơn đặt hàng'!$K:$K,$A9)</f>
        <v>179</v>
      </c>
      <c r="J9" s="60">
        <f>SUMIFS('Đơn đặt hàng'!$R:$R,'Đơn đặt hàng'!$D:$D,J$1,'Đơn đặt hàng'!$K:$K,$A9)</f>
        <v>486</v>
      </c>
      <c r="K9" s="60">
        <f>SUMIFS('Đơn đặt hàng'!$R:$R,'Đơn đặt hàng'!$D:$D,K$1,'Đơn đặt hàng'!$K:$K,$A9)</f>
        <v>96</v>
      </c>
      <c r="L9" s="60">
        <f>SUMIFS('Đơn đặt hàng'!$R:$R,'Đơn đặt hàng'!$D:$D,L$1,'Đơn đặt hàng'!$K:$K,$A9)</f>
        <v>0</v>
      </c>
      <c r="M9" s="60">
        <f>SUMIFS('Đơn đặt hàng'!$R:$R,'Đơn đặt hàng'!$D:$D,M$1,'Đơn đặt hàng'!$K:$K,$A9)</f>
        <v>402</v>
      </c>
      <c r="N9" s="60">
        <f>SUMIFS('Đơn đặt hàng'!$R:$R,'Đơn đặt hàng'!$D:$D,N$1,'Đơn đặt hàng'!$K:$K,$A9)</f>
        <v>281</v>
      </c>
      <c r="O9" s="60">
        <f>SUMIFS('Đơn đặt hàng'!$R:$R,'Đơn đặt hàng'!$D:$D,O$1,'Đơn đặt hàng'!$K:$K,$A9)</f>
        <v>10</v>
      </c>
      <c r="P9" s="60">
        <f>SUMIFS('Đơn đặt hàng'!$R:$R,'Đơn đặt hàng'!$D:$D,P$1,'Đơn đặt hàng'!$K:$K,$A9)</f>
        <v>289</v>
      </c>
      <c r="Q9" s="60">
        <f>SUMIFS('Đơn đặt hàng'!$R:$R,'Đơn đặt hàng'!$D:$D,Q$1,'Đơn đặt hàng'!$K:$K,$A9)</f>
        <v>88</v>
      </c>
      <c r="R9" s="60">
        <f>SUMIFS('Đơn đặt hàng'!$R:$R,'Đơn đặt hàng'!$D:$D,R$1,'Đơn đặt hàng'!$K:$K,$A9)</f>
        <v>0</v>
      </c>
      <c r="S9" s="60">
        <f>SUMIFS('Đơn đặt hàng'!$R:$R,'Đơn đặt hàng'!$D:$D,S$1,'Đơn đặt hàng'!$K:$K,$A9)</f>
        <v>0</v>
      </c>
      <c r="T9" s="60">
        <f>SUMIFS('Đơn đặt hàng'!$R:$R,'Đơn đặt hàng'!$D:$D,T$1,'Đơn đặt hàng'!$K:$K,$A9)</f>
        <v>0</v>
      </c>
      <c r="U9" s="60">
        <f>SUMIFS('Đơn đặt hàng'!$R:$R,'Đơn đặt hàng'!$D:$D,U$1,'Đơn đặt hàng'!$K:$K,$A9)</f>
        <v>0</v>
      </c>
      <c r="V9" s="60">
        <f>SUMIFS('Đơn đặt hàng'!$R:$R,'Đơn đặt hàng'!$D:$D,V$1,'Đơn đặt hàng'!$K:$K,$A9)</f>
        <v>0</v>
      </c>
      <c r="W9" s="60">
        <f>SUMIFS('Đơn đặt hàng'!$R:$R,'Đơn đặt hàng'!$D:$D,W$1,'Đơn đặt hàng'!$K:$K,$A9)</f>
        <v>0</v>
      </c>
      <c r="X9" s="60">
        <f>SUMIFS('Đơn đặt hàng'!$R:$R,'Đơn đặt hàng'!$D:$D,X$1,'Đơn đặt hàng'!$K:$K,$A9)</f>
        <v>0</v>
      </c>
      <c r="Y9" s="60">
        <f>SUMIFS('Đơn đặt hàng'!$R:$R,'Đơn đặt hàng'!$D:$D,Y$1,'Đơn đặt hàng'!$K:$K,$A9)</f>
        <v>0</v>
      </c>
      <c r="Z9" s="60">
        <f>SUMIFS('Đơn đặt hàng'!$R:$R,'Đơn đặt hàng'!$D:$D,Z$1,'Đơn đặt hàng'!$K:$K,$A9)</f>
        <v>0</v>
      </c>
      <c r="AA9" s="60">
        <f>SUMIFS('Đơn đặt hàng'!$R:$R,'Đơn đặt hàng'!$D:$D,AA$1,'Đơn đặt hàng'!$K:$K,$A9)</f>
        <v>0</v>
      </c>
      <c r="AB9" s="60">
        <f>SUMIFS('Đơn đặt hàng'!$R:$R,'Đơn đặt hàng'!$D:$D,AB$1,'Đơn đặt hàng'!$K:$K,$A9)</f>
        <v>0</v>
      </c>
      <c r="AC9" s="60">
        <f>SUMIFS('Đơn đặt hàng'!$R:$R,'Đơn đặt hàng'!$D:$D,AC$1,'Đơn đặt hàng'!$K:$K,$A9)</f>
        <v>0</v>
      </c>
      <c r="AD9" s="60">
        <f>SUMIFS('Đơn đặt hàng'!$R:$R,'Đơn đặt hàng'!$D:$D,AD$1,'Đơn đặt hàng'!$K:$K,$A9)</f>
        <v>0</v>
      </c>
      <c r="AE9" s="60">
        <f>SUMIFS('Đơn đặt hàng'!$R:$R,'Đơn đặt hàng'!$D:$D,AE$1,'Đơn đặt hàng'!$K:$K,$A9)</f>
        <v>0</v>
      </c>
      <c r="AF9" s="60">
        <f>SUMIFS('Đơn đặt hàng'!$R:$R,'Đơn đặt hàng'!$D:$D,AF$1,'Đơn đặt hàng'!$K:$K,$A9)</f>
        <v>0</v>
      </c>
      <c r="AG9" s="60">
        <f>SUMIFS('Đơn đặt hàng'!$R:$R,'Đơn đặt hàng'!$D:$D,AG$1,'Đơn đặt hàng'!$K:$K,$A9)</f>
        <v>0</v>
      </c>
      <c r="AH9" s="60">
        <f>SUMIFS('Đơn đặt hàng'!$R:$R,'Đơn đặt hàng'!$D:$D,AH$1,'Đơn đặt hàng'!$K:$K,$A9)</f>
        <v>0</v>
      </c>
      <c r="AI9" s="60">
        <f>SUMIFS('Đơn đặt hàng'!$R:$R,'Đơn đặt hàng'!$D:$D,AI$1,'Đơn đặt hàng'!$K:$K,$A9)</f>
        <v>0</v>
      </c>
    </row>
    <row r="10" spans="1:35" hidden="1" x14ac:dyDescent="0.25">
      <c r="A10" s="29" t="s">
        <v>1714</v>
      </c>
      <c r="B10" s="27" t="s">
        <v>1715</v>
      </c>
      <c r="C10" s="30" t="s">
        <v>1788</v>
      </c>
      <c r="D10" t="s">
        <v>1829</v>
      </c>
      <c r="E10" s="62">
        <f t="shared" si="1"/>
        <v>0</v>
      </c>
      <c r="F10" s="60">
        <f>SUMIFS('Đơn đặt hàng'!$R:$R,'Đơn đặt hàng'!$D:$D,F$1,'Đơn đặt hàng'!$K:$K,$A10)</f>
        <v>0</v>
      </c>
      <c r="G10" s="60">
        <f>SUMIFS('Đơn đặt hàng'!$R:$R,'Đơn đặt hàng'!$D:$D,G$1,'Đơn đặt hàng'!$K:$K,$A10)</f>
        <v>0</v>
      </c>
      <c r="H10" s="60">
        <f>SUMIFS('Đơn đặt hàng'!$R:$R,'Đơn đặt hàng'!$D:$D,H$1,'Đơn đặt hàng'!$K:$K,$A10)</f>
        <v>0</v>
      </c>
      <c r="I10" s="60">
        <f>SUMIFS('Đơn đặt hàng'!$R:$R,'Đơn đặt hàng'!$D:$D,I$1,'Đơn đặt hàng'!$K:$K,$A10)</f>
        <v>0</v>
      </c>
      <c r="J10" s="60">
        <f>SUMIFS('Đơn đặt hàng'!$R:$R,'Đơn đặt hàng'!$D:$D,J$1,'Đơn đặt hàng'!$K:$K,$A10)</f>
        <v>0</v>
      </c>
      <c r="K10" s="60">
        <f>SUMIFS('Đơn đặt hàng'!$R:$R,'Đơn đặt hàng'!$D:$D,K$1,'Đơn đặt hàng'!$K:$K,$A10)</f>
        <v>0</v>
      </c>
      <c r="L10" s="60">
        <f>SUMIFS('Đơn đặt hàng'!$R:$R,'Đơn đặt hàng'!$D:$D,L$1,'Đơn đặt hàng'!$K:$K,$A10)</f>
        <v>0</v>
      </c>
      <c r="M10" s="60">
        <f>SUMIFS('Đơn đặt hàng'!$R:$R,'Đơn đặt hàng'!$D:$D,M$1,'Đơn đặt hàng'!$K:$K,$A10)</f>
        <v>0</v>
      </c>
      <c r="N10" s="60">
        <f>SUMIFS('Đơn đặt hàng'!$R:$R,'Đơn đặt hàng'!$D:$D,N$1,'Đơn đặt hàng'!$K:$K,$A10)</f>
        <v>0</v>
      </c>
      <c r="O10" s="60">
        <f>SUMIFS('Đơn đặt hàng'!$R:$R,'Đơn đặt hàng'!$D:$D,O$1,'Đơn đặt hàng'!$K:$K,$A10)</f>
        <v>0</v>
      </c>
      <c r="P10" s="60">
        <f>SUMIFS('Đơn đặt hàng'!$R:$R,'Đơn đặt hàng'!$D:$D,P$1,'Đơn đặt hàng'!$K:$K,$A10)</f>
        <v>0</v>
      </c>
      <c r="Q10" s="60">
        <f>SUMIFS('Đơn đặt hàng'!$R:$R,'Đơn đặt hàng'!$D:$D,Q$1,'Đơn đặt hàng'!$K:$K,$A10)</f>
        <v>0</v>
      </c>
      <c r="R10" s="60">
        <f>SUMIFS('Đơn đặt hàng'!$R:$R,'Đơn đặt hàng'!$D:$D,R$1,'Đơn đặt hàng'!$K:$K,$A10)</f>
        <v>0</v>
      </c>
      <c r="S10" s="60">
        <f>SUMIFS('Đơn đặt hàng'!$R:$R,'Đơn đặt hàng'!$D:$D,S$1,'Đơn đặt hàng'!$K:$K,$A10)</f>
        <v>0</v>
      </c>
      <c r="T10" s="60">
        <f>SUMIFS('Đơn đặt hàng'!$R:$R,'Đơn đặt hàng'!$D:$D,T$1,'Đơn đặt hàng'!$K:$K,$A10)</f>
        <v>0</v>
      </c>
      <c r="U10" s="60">
        <f>SUMIFS('Đơn đặt hàng'!$R:$R,'Đơn đặt hàng'!$D:$D,U$1,'Đơn đặt hàng'!$K:$K,$A10)</f>
        <v>0</v>
      </c>
      <c r="V10" s="60">
        <f>SUMIFS('Đơn đặt hàng'!$R:$R,'Đơn đặt hàng'!$D:$D,V$1,'Đơn đặt hàng'!$K:$K,$A10)</f>
        <v>0</v>
      </c>
      <c r="W10" s="60">
        <f>SUMIFS('Đơn đặt hàng'!$R:$R,'Đơn đặt hàng'!$D:$D,W$1,'Đơn đặt hàng'!$K:$K,$A10)</f>
        <v>0</v>
      </c>
      <c r="X10" s="60">
        <f>SUMIFS('Đơn đặt hàng'!$R:$R,'Đơn đặt hàng'!$D:$D,X$1,'Đơn đặt hàng'!$K:$K,$A10)</f>
        <v>0</v>
      </c>
      <c r="Y10" s="60">
        <f>SUMIFS('Đơn đặt hàng'!$R:$R,'Đơn đặt hàng'!$D:$D,Y$1,'Đơn đặt hàng'!$K:$K,$A10)</f>
        <v>0</v>
      </c>
      <c r="Z10" s="60">
        <f>SUMIFS('Đơn đặt hàng'!$R:$R,'Đơn đặt hàng'!$D:$D,Z$1,'Đơn đặt hàng'!$K:$K,$A10)</f>
        <v>0</v>
      </c>
      <c r="AA10" s="60">
        <f>SUMIFS('Đơn đặt hàng'!$R:$R,'Đơn đặt hàng'!$D:$D,AA$1,'Đơn đặt hàng'!$K:$K,$A10)</f>
        <v>0</v>
      </c>
      <c r="AB10" s="60">
        <f>SUMIFS('Đơn đặt hàng'!$R:$R,'Đơn đặt hàng'!$D:$D,AB$1,'Đơn đặt hàng'!$K:$K,$A10)</f>
        <v>0</v>
      </c>
      <c r="AC10" s="60">
        <f>SUMIFS('Đơn đặt hàng'!$R:$R,'Đơn đặt hàng'!$D:$D,AC$1,'Đơn đặt hàng'!$K:$K,$A10)</f>
        <v>0</v>
      </c>
      <c r="AD10" s="60">
        <f>SUMIFS('Đơn đặt hàng'!$R:$R,'Đơn đặt hàng'!$D:$D,AD$1,'Đơn đặt hàng'!$K:$K,$A10)</f>
        <v>0</v>
      </c>
      <c r="AE10" s="60">
        <f>SUMIFS('Đơn đặt hàng'!$R:$R,'Đơn đặt hàng'!$D:$D,AE$1,'Đơn đặt hàng'!$K:$K,$A10)</f>
        <v>0</v>
      </c>
      <c r="AF10" s="60">
        <f>SUMIFS('Đơn đặt hàng'!$R:$R,'Đơn đặt hàng'!$D:$D,AF$1,'Đơn đặt hàng'!$K:$K,$A10)</f>
        <v>0</v>
      </c>
      <c r="AG10" s="60">
        <f>SUMIFS('Đơn đặt hàng'!$R:$R,'Đơn đặt hàng'!$D:$D,AG$1,'Đơn đặt hàng'!$K:$K,$A10)</f>
        <v>0</v>
      </c>
      <c r="AH10" s="60">
        <f>SUMIFS('Đơn đặt hàng'!$R:$R,'Đơn đặt hàng'!$D:$D,AH$1,'Đơn đặt hàng'!$K:$K,$A10)</f>
        <v>0</v>
      </c>
      <c r="AI10" s="60">
        <f>SUMIFS('Đơn đặt hàng'!$R:$R,'Đơn đặt hàng'!$D:$D,AI$1,'Đơn đặt hàng'!$K:$K,$A10)</f>
        <v>0</v>
      </c>
    </row>
    <row r="11" spans="1:35" x14ac:dyDescent="0.25">
      <c r="A11" s="29" t="s">
        <v>27</v>
      </c>
      <c r="B11" s="27" t="s">
        <v>28</v>
      </c>
      <c r="C11" s="30" t="s">
        <v>29</v>
      </c>
      <c r="D11" t="s">
        <v>1829</v>
      </c>
      <c r="E11" s="71">
        <f t="shared" si="1"/>
        <v>14924</v>
      </c>
      <c r="F11" s="60">
        <f>SUMIFS('Đơn đặt hàng'!$R:$R,'Đơn đặt hàng'!$D:$D,F$1,'Đơn đặt hàng'!$K:$K,$A11)</f>
        <v>0</v>
      </c>
      <c r="G11" s="60">
        <f>SUMIFS('Đơn đặt hàng'!$R:$R,'Đơn đặt hàng'!$D:$D,G$1,'Đơn đặt hàng'!$K:$K,$A11)</f>
        <v>0</v>
      </c>
      <c r="H11" s="60">
        <f>SUMIFS('Đơn đặt hàng'!$R:$R,'Đơn đặt hàng'!$D:$D,H$1,'Đơn đặt hàng'!$K:$K,$A11)</f>
        <v>1788</v>
      </c>
      <c r="I11" s="60">
        <f>SUMIFS('Đơn đặt hàng'!$R:$R,'Đơn đặt hàng'!$D:$D,I$1,'Đơn đặt hàng'!$K:$K,$A11)</f>
        <v>1265</v>
      </c>
      <c r="J11" s="60">
        <f>SUMIFS('Đơn đặt hàng'!$R:$R,'Đơn đặt hàng'!$D:$D,J$1,'Đơn đặt hàng'!$K:$K,$A11)</f>
        <v>1310</v>
      </c>
      <c r="K11" s="60">
        <f>SUMIFS('Đơn đặt hàng'!$R:$R,'Đơn đặt hàng'!$D:$D,K$1,'Đơn đặt hàng'!$K:$K,$A11)</f>
        <v>1743</v>
      </c>
      <c r="L11" s="60">
        <f>SUMIFS('Đơn đặt hàng'!$R:$R,'Đơn đặt hàng'!$D:$D,L$1,'Đơn đặt hàng'!$K:$K,$A11)</f>
        <v>0</v>
      </c>
      <c r="M11" s="60">
        <f>SUMIFS('Đơn đặt hàng'!$R:$R,'Đơn đặt hàng'!$D:$D,M$1,'Đơn đặt hàng'!$K:$K,$A11)</f>
        <v>1781</v>
      </c>
      <c r="N11" s="60">
        <f>SUMIFS('Đơn đặt hàng'!$R:$R,'Đơn đặt hàng'!$D:$D,N$1,'Đơn đặt hàng'!$K:$K,$A11)</f>
        <v>1651</v>
      </c>
      <c r="O11" s="60">
        <f>SUMIFS('Đơn đặt hàng'!$R:$R,'Đơn đặt hàng'!$D:$D,O$1,'Đơn đặt hàng'!$K:$K,$A11)</f>
        <v>1732</v>
      </c>
      <c r="P11" s="60">
        <f>SUMIFS('Đơn đặt hàng'!$R:$R,'Đơn đặt hàng'!$D:$D,P$1,'Đơn đặt hàng'!$K:$K,$A11)</f>
        <v>1494</v>
      </c>
      <c r="Q11" s="60">
        <f>SUMIFS('Đơn đặt hàng'!$R:$R,'Đơn đặt hàng'!$D:$D,Q$1,'Đơn đặt hàng'!$K:$K,$A11)</f>
        <v>1533</v>
      </c>
      <c r="R11" s="60">
        <f>SUMIFS('Đơn đặt hàng'!$R:$R,'Đơn đặt hàng'!$D:$D,R$1,'Đơn đặt hàng'!$K:$K,$A11)</f>
        <v>627</v>
      </c>
      <c r="S11" s="60">
        <f>SUMIFS('Đơn đặt hàng'!$R:$R,'Đơn đặt hàng'!$D:$D,S$1,'Đơn đặt hàng'!$K:$K,$A11)</f>
        <v>0</v>
      </c>
      <c r="T11" s="60">
        <f>SUMIFS('Đơn đặt hàng'!$R:$R,'Đơn đặt hàng'!$D:$D,T$1,'Đơn đặt hàng'!$K:$K,$A11)</f>
        <v>0</v>
      </c>
      <c r="U11" s="60">
        <f>SUMIFS('Đơn đặt hàng'!$R:$R,'Đơn đặt hàng'!$D:$D,U$1,'Đơn đặt hàng'!$K:$K,$A11)</f>
        <v>0</v>
      </c>
      <c r="V11" s="60">
        <f>SUMIFS('Đơn đặt hàng'!$R:$R,'Đơn đặt hàng'!$D:$D,V$1,'Đơn đặt hàng'!$K:$K,$A11)</f>
        <v>0</v>
      </c>
      <c r="W11" s="60">
        <f>SUMIFS('Đơn đặt hàng'!$R:$R,'Đơn đặt hàng'!$D:$D,W$1,'Đơn đặt hàng'!$K:$K,$A11)</f>
        <v>0</v>
      </c>
      <c r="X11" s="60">
        <f>SUMIFS('Đơn đặt hàng'!$R:$R,'Đơn đặt hàng'!$D:$D,X$1,'Đơn đặt hàng'!$K:$K,$A11)</f>
        <v>0</v>
      </c>
      <c r="Y11" s="60">
        <f>SUMIFS('Đơn đặt hàng'!$R:$R,'Đơn đặt hàng'!$D:$D,Y$1,'Đơn đặt hàng'!$K:$K,$A11)</f>
        <v>0</v>
      </c>
      <c r="Z11" s="60">
        <f>SUMIFS('Đơn đặt hàng'!$R:$R,'Đơn đặt hàng'!$D:$D,Z$1,'Đơn đặt hàng'!$K:$K,$A11)</f>
        <v>0</v>
      </c>
      <c r="AA11" s="60">
        <f>SUMIFS('Đơn đặt hàng'!$R:$R,'Đơn đặt hàng'!$D:$D,AA$1,'Đơn đặt hàng'!$K:$K,$A11)</f>
        <v>0</v>
      </c>
      <c r="AB11" s="60">
        <f>SUMIFS('Đơn đặt hàng'!$R:$R,'Đơn đặt hàng'!$D:$D,AB$1,'Đơn đặt hàng'!$K:$K,$A11)</f>
        <v>0</v>
      </c>
      <c r="AC11" s="60">
        <f>SUMIFS('Đơn đặt hàng'!$R:$R,'Đơn đặt hàng'!$D:$D,AC$1,'Đơn đặt hàng'!$K:$K,$A11)</f>
        <v>0</v>
      </c>
      <c r="AD11" s="60">
        <f>SUMIFS('Đơn đặt hàng'!$R:$R,'Đơn đặt hàng'!$D:$D,AD$1,'Đơn đặt hàng'!$K:$K,$A11)</f>
        <v>0</v>
      </c>
      <c r="AE11" s="60">
        <f>SUMIFS('Đơn đặt hàng'!$R:$R,'Đơn đặt hàng'!$D:$D,AE$1,'Đơn đặt hàng'!$K:$K,$A11)</f>
        <v>0</v>
      </c>
      <c r="AF11" s="60">
        <f>SUMIFS('Đơn đặt hàng'!$R:$R,'Đơn đặt hàng'!$D:$D,AF$1,'Đơn đặt hàng'!$K:$K,$A11)</f>
        <v>0</v>
      </c>
      <c r="AG11" s="60">
        <f>SUMIFS('Đơn đặt hàng'!$R:$R,'Đơn đặt hàng'!$D:$D,AG$1,'Đơn đặt hàng'!$K:$K,$A11)</f>
        <v>0</v>
      </c>
      <c r="AH11" s="60">
        <f>SUMIFS('Đơn đặt hàng'!$R:$R,'Đơn đặt hàng'!$D:$D,AH$1,'Đơn đặt hàng'!$K:$K,$A11)</f>
        <v>0</v>
      </c>
      <c r="AI11" s="60">
        <f>SUMIFS('Đơn đặt hàng'!$R:$R,'Đơn đặt hàng'!$D:$D,AI$1,'Đơn đặt hàng'!$K:$K,$A11)</f>
        <v>0</v>
      </c>
    </row>
    <row r="12" spans="1:35" hidden="1" x14ac:dyDescent="0.25">
      <c r="A12" s="29" t="s">
        <v>1716</v>
      </c>
      <c r="B12" s="27" t="s">
        <v>1717</v>
      </c>
      <c r="C12" s="30" t="s">
        <v>1788</v>
      </c>
      <c r="D12" t="s">
        <v>1829</v>
      </c>
      <c r="E12" s="62">
        <f t="shared" si="1"/>
        <v>0</v>
      </c>
      <c r="F12" s="60">
        <f>SUMIFS('Đơn đặt hàng'!$R:$R,'Đơn đặt hàng'!$D:$D,F$1,'Đơn đặt hàng'!$K:$K,$A12)</f>
        <v>0</v>
      </c>
      <c r="G12" s="60">
        <f>SUMIFS('Đơn đặt hàng'!$R:$R,'Đơn đặt hàng'!$D:$D,G$1,'Đơn đặt hàng'!$K:$K,$A12)</f>
        <v>0</v>
      </c>
      <c r="H12" s="60">
        <f>SUMIFS('Đơn đặt hàng'!$R:$R,'Đơn đặt hàng'!$D:$D,H$1,'Đơn đặt hàng'!$K:$K,$A12)</f>
        <v>0</v>
      </c>
      <c r="I12" s="60">
        <f>SUMIFS('Đơn đặt hàng'!$R:$R,'Đơn đặt hàng'!$D:$D,I$1,'Đơn đặt hàng'!$K:$K,$A12)</f>
        <v>0</v>
      </c>
      <c r="J12" s="60">
        <f>SUMIFS('Đơn đặt hàng'!$R:$R,'Đơn đặt hàng'!$D:$D,J$1,'Đơn đặt hàng'!$K:$K,$A12)</f>
        <v>0</v>
      </c>
      <c r="K12" s="60">
        <f>SUMIFS('Đơn đặt hàng'!$R:$R,'Đơn đặt hàng'!$D:$D,K$1,'Đơn đặt hàng'!$K:$K,$A12)</f>
        <v>0</v>
      </c>
      <c r="L12" s="60">
        <f>SUMIFS('Đơn đặt hàng'!$R:$R,'Đơn đặt hàng'!$D:$D,L$1,'Đơn đặt hàng'!$K:$K,$A12)</f>
        <v>0</v>
      </c>
      <c r="M12" s="60">
        <f>SUMIFS('Đơn đặt hàng'!$R:$R,'Đơn đặt hàng'!$D:$D,M$1,'Đơn đặt hàng'!$K:$K,$A12)</f>
        <v>0</v>
      </c>
      <c r="N12" s="60">
        <f>SUMIFS('Đơn đặt hàng'!$R:$R,'Đơn đặt hàng'!$D:$D,N$1,'Đơn đặt hàng'!$K:$K,$A12)</f>
        <v>0</v>
      </c>
      <c r="O12" s="60">
        <f>SUMIFS('Đơn đặt hàng'!$R:$R,'Đơn đặt hàng'!$D:$D,O$1,'Đơn đặt hàng'!$K:$K,$A12)</f>
        <v>0</v>
      </c>
      <c r="P12" s="60">
        <f>SUMIFS('Đơn đặt hàng'!$R:$R,'Đơn đặt hàng'!$D:$D,P$1,'Đơn đặt hàng'!$K:$K,$A12)</f>
        <v>0</v>
      </c>
      <c r="Q12" s="60">
        <f>SUMIFS('Đơn đặt hàng'!$R:$R,'Đơn đặt hàng'!$D:$D,Q$1,'Đơn đặt hàng'!$K:$K,$A12)</f>
        <v>0</v>
      </c>
      <c r="R12" s="60">
        <f>SUMIFS('Đơn đặt hàng'!$R:$R,'Đơn đặt hàng'!$D:$D,R$1,'Đơn đặt hàng'!$K:$K,$A12)</f>
        <v>0</v>
      </c>
      <c r="S12" s="60">
        <f>SUMIFS('Đơn đặt hàng'!$R:$R,'Đơn đặt hàng'!$D:$D,S$1,'Đơn đặt hàng'!$K:$K,$A12)</f>
        <v>0</v>
      </c>
      <c r="T12" s="60">
        <f>SUMIFS('Đơn đặt hàng'!$R:$R,'Đơn đặt hàng'!$D:$D,T$1,'Đơn đặt hàng'!$K:$K,$A12)</f>
        <v>0</v>
      </c>
      <c r="U12" s="60">
        <f>SUMIFS('Đơn đặt hàng'!$R:$R,'Đơn đặt hàng'!$D:$D,U$1,'Đơn đặt hàng'!$K:$K,$A12)</f>
        <v>0</v>
      </c>
      <c r="V12" s="60">
        <f>SUMIFS('Đơn đặt hàng'!$R:$R,'Đơn đặt hàng'!$D:$D,V$1,'Đơn đặt hàng'!$K:$K,$A12)</f>
        <v>0</v>
      </c>
      <c r="W12" s="60">
        <f>SUMIFS('Đơn đặt hàng'!$R:$R,'Đơn đặt hàng'!$D:$D,W$1,'Đơn đặt hàng'!$K:$K,$A12)</f>
        <v>0</v>
      </c>
      <c r="X12" s="60">
        <f>SUMIFS('Đơn đặt hàng'!$R:$R,'Đơn đặt hàng'!$D:$D,X$1,'Đơn đặt hàng'!$K:$K,$A12)</f>
        <v>0</v>
      </c>
      <c r="Y12" s="60">
        <f>SUMIFS('Đơn đặt hàng'!$R:$R,'Đơn đặt hàng'!$D:$D,Y$1,'Đơn đặt hàng'!$K:$K,$A12)</f>
        <v>0</v>
      </c>
      <c r="Z12" s="60">
        <f>SUMIFS('Đơn đặt hàng'!$R:$R,'Đơn đặt hàng'!$D:$D,Z$1,'Đơn đặt hàng'!$K:$K,$A12)</f>
        <v>0</v>
      </c>
      <c r="AA12" s="60">
        <f>SUMIFS('Đơn đặt hàng'!$R:$R,'Đơn đặt hàng'!$D:$D,AA$1,'Đơn đặt hàng'!$K:$K,$A12)</f>
        <v>0</v>
      </c>
      <c r="AB12" s="60">
        <f>SUMIFS('Đơn đặt hàng'!$R:$R,'Đơn đặt hàng'!$D:$D,AB$1,'Đơn đặt hàng'!$K:$K,$A12)</f>
        <v>0</v>
      </c>
      <c r="AC12" s="60">
        <f>SUMIFS('Đơn đặt hàng'!$R:$R,'Đơn đặt hàng'!$D:$D,AC$1,'Đơn đặt hàng'!$K:$K,$A12)</f>
        <v>0</v>
      </c>
      <c r="AD12" s="60">
        <f>SUMIFS('Đơn đặt hàng'!$R:$R,'Đơn đặt hàng'!$D:$D,AD$1,'Đơn đặt hàng'!$K:$K,$A12)</f>
        <v>0</v>
      </c>
      <c r="AE12" s="60">
        <f>SUMIFS('Đơn đặt hàng'!$R:$R,'Đơn đặt hàng'!$D:$D,AE$1,'Đơn đặt hàng'!$K:$K,$A12)</f>
        <v>0</v>
      </c>
      <c r="AF12" s="60">
        <f>SUMIFS('Đơn đặt hàng'!$R:$R,'Đơn đặt hàng'!$D:$D,AF$1,'Đơn đặt hàng'!$K:$K,$A12)</f>
        <v>0</v>
      </c>
      <c r="AG12" s="60">
        <f>SUMIFS('Đơn đặt hàng'!$R:$R,'Đơn đặt hàng'!$D:$D,AG$1,'Đơn đặt hàng'!$K:$K,$A12)</f>
        <v>0</v>
      </c>
      <c r="AH12" s="60">
        <f>SUMIFS('Đơn đặt hàng'!$R:$R,'Đơn đặt hàng'!$D:$D,AH$1,'Đơn đặt hàng'!$K:$K,$A12)</f>
        <v>0</v>
      </c>
      <c r="AI12" s="60">
        <f>SUMIFS('Đơn đặt hàng'!$R:$R,'Đơn đặt hàng'!$D:$D,AI$1,'Đơn đặt hàng'!$K:$K,$A12)</f>
        <v>0</v>
      </c>
    </row>
    <row r="13" spans="1:35" x14ac:dyDescent="0.25">
      <c r="A13" s="29" t="s">
        <v>547</v>
      </c>
      <c r="B13" s="27" t="s">
        <v>548</v>
      </c>
      <c r="C13" s="30" t="s">
        <v>29</v>
      </c>
      <c r="D13" t="s">
        <v>1829</v>
      </c>
      <c r="E13" s="71">
        <f t="shared" si="1"/>
        <v>309</v>
      </c>
      <c r="F13" s="60">
        <f>SUMIFS('Đơn đặt hàng'!$R:$R,'Đơn đặt hàng'!$D:$D,F$1,'Đơn đặt hàng'!$K:$K,$A13)</f>
        <v>0</v>
      </c>
      <c r="G13" s="60">
        <f>SUMIFS('Đơn đặt hàng'!$R:$R,'Đơn đặt hàng'!$D:$D,G$1,'Đơn đặt hàng'!$K:$K,$A13)</f>
        <v>0</v>
      </c>
      <c r="H13" s="60">
        <f>SUMIFS('Đơn đặt hàng'!$R:$R,'Đơn đặt hàng'!$D:$D,H$1,'Đơn đặt hàng'!$K:$K,$A13)</f>
        <v>45</v>
      </c>
      <c r="I13" s="60">
        <f>SUMIFS('Đơn đặt hàng'!$R:$R,'Đơn đặt hàng'!$D:$D,I$1,'Đơn đặt hàng'!$K:$K,$A13)</f>
        <v>64</v>
      </c>
      <c r="J13" s="60">
        <f>SUMIFS('Đơn đặt hàng'!$R:$R,'Đơn đặt hàng'!$D:$D,J$1,'Đơn đặt hàng'!$K:$K,$A13)</f>
        <v>30</v>
      </c>
      <c r="K13" s="60">
        <f>SUMIFS('Đơn đặt hàng'!$R:$R,'Đơn đặt hàng'!$D:$D,K$1,'Đơn đặt hàng'!$K:$K,$A13)</f>
        <v>26</v>
      </c>
      <c r="L13" s="60">
        <f>SUMIFS('Đơn đặt hàng'!$R:$R,'Đơn đặt hàng'!$D:$D,L$1,'Đơn đặt hàng'!$K:$K,$A13)</f>
        <v>0</v>
      </c>
      <c r="M13" s="60">
        <f>SUMIFS('Đơn đặt hàng'!$R:$R,'Đơn đặt hàng'!$D:$D,M$1,'Đơn đặt hàng'!$K:$K,$A13)</f>
        <v>46</v>
      </c>
      <c r="N13" s="60">
        <f>SUMIFS('Đơn đặt hàng'!$R:$R,'Đơn đặt hàng'!$D:$D,N$1,'Đơn đặt hàng'!$K:$K,$A13)</f>
        <v>43</v>
      </c>
      <c r="O13" s="60">
        <f>SUMIFS('Đơn đặt hàng'!$R:$R,'Đơn đặt hàng'!$D:$D,O$1,'Đơn đặt hàng'!$K:$K,$A13)</f>
        <v>11</v>
      </c>
      <c r="P13" s="60">
        <f>SUMIFS('Đơn đặt hàng'!$R:$R,'Đơn đặt hàng'!$D:$D,P$1,'Đơn đặt hàng'!$K:$K,$A13)</f>
        <v>28</v>
      </c>
      <c r="Q13" s="60">
        <f>SUMIFS('Đơn đặt hàng'!$R:$R,'Đơn đặt hàng'!$D:$D,Q$1,'Đơn đặt hàng'!$K:$K,$A13)</f>
        <v>6</v>
      </c>
      <c r="R13" s="60">
        <f>SUMIFS('Đơn đặt hàng'!$R:$R,'Đơn đặt hàng'!$D:$D,R$1,'Đơn đặt hàng'!$K:$K,$A13)</f>
        <v>10</v>
      </c>
      <c r="S13" s="60">
        <f>SUMIFS('Đơn đặt hàng'!$R:$R,'Đơn đặt hàng'!$D:$D,S$1,'Đơn đặt hàng'!$K:$K,$A13)</f>
        <v>0</v>
      </c>
      <c r="T13" s="60">
        <f>SUMIFS('Đơn đặt hàng'!$R:$R,'Đơn đặt hàng'!$D:$D,T$1,'Đơn đặt hàng'!$K:$K,$A13)</f>
        <v>0</v>
      </c>
      <c r="U13" s="60">
        <f>SUMIFS('Đơn đặt hàng'!$R:$R,'Đơn đặt hàng'!$D:$D,U$1,'Đơn đặt hàng'!$K:$K,$A13)</f>
        <v>0</v>
      </c>
      <c r="V13" s="60">
        <f>SUMIFS('Đơn đặt hàng'!$R:$R,'Đơn đặt hàng'!$D:$D,V$1,'Đơn đặt hàng'!$K:$K,$A13)</f>
        <v>0</v>
      </c>
      <c r="W13" s="60">
        <f>SUMIFS('Đơn đặt hàng'!$R:$R,'Đơn đặt hàng'!$D:$D,W$1,'Đơn đặt hàng'!$K:$K,$A13)</f>
        <v>0</v>
      </c>
      <c r="X13" s="60">
        <f>SUMIFS('Đơn đặt hàng'!$R:$R,'Đơn đặt hàng'!$D:$D,X$1,'Đơn đặt hàng'!$K:$K,$A13)</f>
        <v>0</v>
      </c>
      <c r="Y13" s="60">
        <f>SUMIFS('Đơn đặt hàng'!$R:$R,'Đơn đặt hàng'!$D:$D,Y$1,'Đơn đặt hàng'!$K:$K,$A13)</f>
        <v>0</v>
      </c>
      <c r="Z13" s="60">
        <f>SUMIFS('Đơn đặt hàng'!$R:$R,'Đơn đặt hàng'!$D:$D,Z$1,'Đơn đặt hàng'!$K:$K,$A13)</f>
        <v>0</v>
      </c>
      <c r="AA13" s="60">
        <f>SUMIFS('Đơn đặt hàng'!$R:$R,'Đơn đặt hàng'!$D:$D,AA$1,'Đơn đặt hàng'!$K:$K,$A13)</f>
        <v>0</v>
      </c>
      <c r="AB13" s="60">
        <f>SUMIFS('Đơn đặt hàng'!$R:$R,'Đơn đặt hàng'!$D:$D,AB$1,'Đơn đặt hàng'!$K:$K,$A13)</f>
        <v>0</v>
      </c>
      <c r="AC13" s="60">
        <f>SUMIFS('Đơn đặt hàng'!$R:$R,'Đơn đặt hàng'!$D:$D,AC$1,'Đơn đặt hàng'!$K:$K,$A13)</f>
        <v>0</v>
      </c>
      <c r="AD13" s="60">
        <f>SUMIFS('Đơn đặt hàng'!$R:$R,'Đơn đặt hàng'!$D:$D,AD$1,'Đơn đặt hàng'!$K:$K,$A13)</f>
        <v>0</v>
      </c>
      <c r="AE13" s="60">
        <f>SUMIFS('Đơn đặt hàng'!$R:$R,'Đơn đặt hàng'!$D:$D,AE$1,'Đơn đặt hàng'!$K:$K,$A13)</f>
        <v>0</v>
      </c>
      <c r="AF13" s="60">
        <f>SUMIFS('Đơn đặt hàng'!$R:$R,'Đơn đặt hàng'!$D:$D,AF$1,'Đơn đặt hàng'!$K:$K,$A13)</f>
        <v>0</v>
      </c>
      <c r="AG13" s="60">
        <f>SUMIFS('Đơn đặt hàng'!$R:$R,'Đơn đặt hàng'!$D:$D,AG$1,'Đơn đặt hàng'!$K:$K,$A13)</f>
        <v>0</v>
      </c>
      <c r="AH13" s="60">
        <f>SUMIFS('Đơn đặt hàng'!$R:$R,'Đơn đặt hàng'!$D:$D,AH$1,'Đơn đặt hàng'!$K:$K,$A13)</f>
        <v>0</v>
      </c>
      <c r="AI13" s="60">
        <f>SUMIFS('Đơn đặt hàng'!$R:$R,'Đơn đặt hàng'!$D:$D,AI$1,'Đơn đặt hàng'!$K:$K,$A13)</f>
        <v>0</v>
      </c>
    </row>
    <row r="14" spans="1:35" hidden="1" x14ac:dyDescent="0.25">
      <c r="A14" s="29" t="s">
        <v>1718</v>
      </c>
      <c r="B14" s="27" t="s">
        <v>1719</v>
      </c>
      <c r="C14" s="30" t="s">
        <v>1788</v>
      </c>
      <c r="D14" t="s">
        <v>1829</v>
      </c>
      <c r="E14" s="62">
        <f t="shared" si="1"/>
        <v>0</v>
      </c>
      <c r="F14" s="60">
        <f>SUMIFS('Đơn đặt hàng'!$R:$R,'Đơn đặt hàng'!$D:$D,F$1,'Đơn đặt hàng'!$K:$K,$A14)</f>
        <v>0</v>
      </c>
      <c r="G14" s="60">
        <f>SUMIFS('Đơn đặt hàng'!$R:$R,'Đơn đặt hàng'!$D:$D,G$1,'Đơn đặt hàng'!$K:$K,$A14)</f>
        <v>0</v>
      </c>
      <c r="H14" s="60">
        <f>SUMIFS('Đơn đặt hàng'!$R:$R,'Đơn đặt hàng'!$D:$D,H$1,'Đơn đặt hàng'!$K:$K,$A14)</f>
        <v>0</v>
      </c>
      <c r="I14" s="60">
        <f>SUMIFS('Đơn đặt hàng'!$R:$R,'Đơn đặt hàng'!$D:$D,I$1,'Đơn đặt hàng'!$K:$K,$A14)</f>
        <v>0</v>
      </c>
      <c r="J14" s="60">
        <f>SUMIFS('Đơn đặt hàng'!$R:$R,'Đơn đặt hàng'!$D:$D,J$1,'Đơn đặt hàng'!$K:$K,$A14)</f>
        <v>0</v>
      </c>
      <c r="K14" s="60">
        <f>SUMIFS('Đơn đặt hàng'!$R:$R,'Đơn đặt hàng'!$D:$D,K$1,'Đơn đặt hàng'!$K:$K,$A14)</f>
        <v>0</v>
      </c>
      <c r="L14" s="60">
        <f>SUMIFS('Đơn đặt hàng'!$R:$R,'Đơn đặt hàng'!$D:$D,L$1,'Đơn đặt hàng'!$K:$K,$A14)</f>
        <v>0</v>
      </c>
      <c r="M14" s="60">
        <f>SUMIFS('Đơn đặt hàng'!$R:$R,'Đơn đặt hàng'!$D:$D,M$1,'Đơn đặt hàng'!$K:$K,$A14)</f>
        <v>0</v>
      </c>
      <c r="N14" s="60">
        <f>SUMIFS('Đơn đặt hàng'!$R:$R,'Đơn đặt hàng'!$D:$D,N$1,'Đơn đặt hàng'!$K:$K,$A14)</f>
        <v>0</v>
      </c>
      <c r="O14" s="60">
        <f>SUMIFS('Đơn đặt hàng'!$R:$R,'Đơn đặt hàng'!$D:$D,O$1,'Đơn đặt hàng'!$K:$K,$A14)</f>
        <v>0</v>
      </c>
      <c r="P14" s="60">
        <f>SUMIFS('Đơn đặt hàng'!$R:$R,'Đơn đặt hàng'!$D:$D,P$1,'Đơn đặt hàng'!$K:$K,$A14)</f>
        <v>0</v>
      </c>
      <c r="Q14" s="60">
        <f>SUMIFS('Đơn đặt hàng'!$R:$R,'Đơn đặt hàng'!$D:$D,Q$1,'Đơn đặt hàng'!$K:$K,$A14)</f>
        <v>0</v>
      </c>
      <c r="R14" s="60">
        <f>SUMIFS('Đơn đặt hàng'!$R:$R,'Đơn đặt hàng'!$D:$D,R$1,'Đơn đặt hàng'!$K:$K,$A14)</f>
        <v>0</v>
      </c>
      <c r="S14" s="60">
        <f>SUMIFS('Đơn đặt hàng'!$R:$R,'Đơn đặt hàng'!$D:$D,S$1,'Đơn đặt hàng'!$K:$K,$A14)</f>
        <v>0</v>
      </c>
      <c r="T14" s="60">
        <f>SUMIFS('Đơn đặt hàng'!$R:$R,'Đơn đặt hàng'!$D:$D,T$1,'Đơn đặt hàng'!$K:$K,$A14)</f>
        <v>0</v>
      </c>
      <c r="U14" s="60">
        <f>SUMIFS('Đơn đặt hàng'!$R:$R,'Đơn đặt hàng'!$D:$D,U$1,'Đơn đặt hàng'!$K:$K,$A14)</f>
        <v>0</v>
      </c>
      <c r="V14" s="60">
        <f>SUMIFS('Đơn đặt hàng'!$R:$R,'Đơn đặt hàng'!$D:$D,V$1,'Đơn đặt hàng'!$K:$K,$A14)</f>
        <v>0</v>
      </c>
      <c r="W14" s="60">
        <f>SUMIFS('Đơn đặt hàng'!$R:$R,'Đơn đặt hàng'!$D:$D,W$1,'Đơn đặt hàng'!$K:$K,$A14)</f>
        <v>0</v>
      </c>
      <c r="X14" s="60">
        <f>SUMIFS('Đơn đặt hàng'!$R:$R,'Đơn đặt hàng'!$D:$D,X$1,'Đơn đặt hàng'!$K:$K,$A14)</f>
        <v>0</v>
      </c>
      <c r="Y14" s="60">
        <f>SUMIFS('Đơn đặt hàng'!$R:$R,'Đơn đặt hàng'!$D:$D,Y$1,'Đơn đặt hàng'!$K:$K,$A14)</f>
        <v>0</v>
      </c>
      <c r="Z14" s="60">
        <f>SUMIFS('Đơn đặt hàng'!$R:$R,'Đơn đặt hàng'!$D:$D,Z$1,'Đơn đặt hàng'!$K:$K,$A14)</f>
        <v>0</v>
      </c>
      <c r="AA14" s="60">
        <f>SUMIFS('Đơn đặt hàng'!$R:$R,'Đơn đặt hàng'!$D:$D,AA$1,'Đơn đặt hàng'!$K:$K,$A14)</f>
        <v>0</v>
      </c>
      <c r="AB14" s="60">
        <f>SUMIFS('Đơn đặt hàng'!$R:$R,'Đơn đặt hàng'!$D:$D,AB$1,'Đơn đặt hàng'!$K:$K,$A14)</f>
        <v>0</v>
      </c>
      <c r="AC14" s="60">
        <f>SUMIFS('Đơn đặt hàng'!$R:$R,'Đơn đặt hàng'!$D:$D,AC$1,'Đơn đặt hàng'!$K:$K,$A14)</f>
        <v>0</v>
      </c>
      <c r="AD14" s="60">
        <f>SUMIFS('Đơn đặt hàng'!$R:$R,'Đơn đặt hàng'!$D:$D,AD$1,'Đơn đặt hàng'!$K:$K,$A14)</f>
        <v>0</v>
      </c>
      <c r="AE14" s="60">
        <f>SUMIFS('Đơn đặt hàng'!$R:$R,'Đơn đặt hàng'!$D:$D,AE$1,'Đơn đặt hàng'!$K:$K,$A14)</f>
        <v>0</v>
      </c>
      <c r="AF14" s="60">
        <f>SUMIFS('Đơn đặt hàng'!$R:$R,'Đơn đặt hàng'!$D:$D,AF$1,'Đơn đặt hàng'!$K:$K,$A14)</f>
        <v>0</v>
      </c>
      <c r="AG14" s="60">
        <f>SUMIFS('Đơn đặt hàng'!$R:$R,'Đơn đặt hàng'!$D:$D,AG$1,'Đơn đặt hàng'!$K:$K,$A14)</f>
        <v>0</v>
      </c>
      <c r="AH14" s="60">
        <f>SUMIFS('Đơn đặt hàng'!$R:$R,'Đơn đặt hàng'!$D:$D,AH$1,'Đơn đặt hàng'!$K:$K,$A14)</f>
        <v>0</v>
      </c>
      <c r="AI14" s="60">
        <f>SUMIFS('Đơn đặt hàng'!$R:$R,'Đơn đặt hàng'!$D:$D,AI$1,'Đơn đặt hàng'!$K:$K,$A14)</f>
        <v>0</v>
      </c>
    </row>
    <row r="15" spans="1:35" hidden="1" x14ac:dyDescent="0.25">
      <c r="A15" s="29" t="s">
        <v>1720</v>
      </c>
      <c r="B15" s="27" t="s">
        <v>1721</v>
      </c>
      <c r="C15" s="30" t="s">
        <v>29</v>
      </c>
      <c r="D15" t="s">
        <v>1829</v>
      </c>
      <c r="E15" s="62">
        <f t="shared" si="1"/>
        <v>0</v>
      </c>
      <c r="F15" s="60">
        <f>SUMIFS('Đơn đặt hàng'!$R:$R,'Đơn đặt hàng'!$D:$D,F$1,'Đơn đặt hàng'!$K:$K,$A15)</f>
        <v>0</v>
      </c>
      <c r="G15" s="60">
        <f>SUMIFS('Đơn đặt hàng'!$R:$R,'Đơn đặt hàng'!$D:$D,G$1,'Đơn đặt hàng'!$K:$K,$A15)</f>
        <v>0</v>
      </c>
      <c r="H15" s="60">
        <f>SUMIFS('Đơn đặt hàng'!$R:$R,'Đơn đặt hàng'!$D:$D,H$1,'Đơn đặt hàng'!$K:$K,$A15)</f>
        <v>0</v>
      </c>
      <c r="I15" s="60">
        <f>SUMIFS('Đơn đặt hàng'!$R:$R,'Đơn đặt hàng'!$D:$D,I$1,'Đơn đặt hàng'!$K:$K,$A15)</f>
        <v>0</v>
      </c>
      <c r="J15" s="60">
        <f>SUMIFS('Đơn đặt hàng'!$R:$R,'Đơn đặt hàng'!$D:$D,J$1,'Đơn đặt hàng'!$K:$K,$A15)</f>
        <v>0</v>
      </c>
      <c r="K15" s="60">
        <f>SUMIFS('Đơn đặt hàng'!$R:$R,'Đơn đặt hàng'!$D:$D,K$1,'Đơn đặt hàng'!$K:$K,$A15)</f>
        <v>0</v>
      </c>
      <c r="L15" s="60">
        <f>SUMIFS('Đơn đặt hàng'!$R:$R,'Đơn đặt hàng'!$D:$D,L$1,'Đơn đặt hàng'!$K:$K,$A15)</f>
        <v>0</v>
      </c>
      <c r="M15" s="60">
        <f>SUMIFS('Đơn đặt hàng'!$R:$R,'Đơn đặt hàng'!$D:$D,M$1,'Đơn đặt hàng'!$K:$K,$A15)</f>
        <v>0</v>
      </c>
      <c r="N15" s="60">
        <f>SUMIFS('Đơn đặt hàng'!$R:$R,'Đơn đặt hàng'!$D:$D,N$1,'Đơn đặt hàng'!$K:$K,$A15)</f>
        <v>0</v>
      </c>
      <c r="O15" s="60">
        <f>SUMIFS('Đơn đặt hàng'!$R:$R,'Đơn đặt hàng'!$D:$D,O$1,'Đơn đặt hàng'!$K:$K,$A15)</f>
        <v>0</v>
      </c>
      <c r="P15" s="60">
        <f>SUMIFS('Đơn đặt hàng'!$R:$R,'Đơn đặt hàng'!$D:$D,P$1,'Đơn đặt hàng'!$K:$K,$A15)</f>
        <v>0</v>
      </c>
      <c r="Q15" s="60">
        <f>SUMIFS('Đơn đặt hàng'!$R:$R,'Đơn đặt hàng'!$D:$D,Q$1,'Đơn đặt hàng'!$K:$K,$A15)</f>
        <v>0</v>
      </c>
      <c r="R15" s="60">
        <f>SUMIFS('Đơn đặt hàng'!$R:$R,'Đơn đặt hàng'!$D:$D,R$1,'Đơn đặt hàng'!$K:$K,$A15)</f>
        <v>0</v>
      </c>
      <c r="S15" s="60">
        <f>SUMIFS('Đơn đặt hàng'!$R:$R,'Đơn đặt hàng'!$D:$D,S$1,'Đơn đặt hàng'!$K:$K,$A15)</f>
        <v>0</v>
      </c>
      <c r="T15" s="60">
        <f>SUMIFS('Đơn đặt hàng'!$R:$R,'Đơn đặt hàng'!$D:$D,T$1,'Đơn đặt hàng'!$K:$K,$A15)</f>
        <v>0</v>
      </c>
      <c r="U15" s="60">
        <f>SUMIFS('Đơn đặt hàng'!$R:$R,'Đơn đặt hàng'!$D:$D,U$1,'Đơn đặt hàng'!$K:$K,$A15)</f>
        <v>0</v>
      </c>
      <c r="V15" s="60">
        <f>SUMIFS('Đơn đặt hàng'!$R:$R,'Đơn đặt hàng'!$D:$D,V$1,'Đơn đặt hàng'!$K:$K,$A15)</f>
        <v>0</v>
      </c>
      <c r="W15" s="60">
        <f>SUMIFS('Đơn đặt hàng'!$R:$R,'Đơn đặt hàng'!$D:$D,W$1,'Đơn đặt hàng'!$K:$K,$A15)</f>
        <v>0</v>
      </c>
      <c r="X15" s="60">
        <f>SUMIFS('Đơn đặt hàng'!$R:$R,'Đơn đặt hàng'!$D:$D,X$1,'Đơn đặt hàng'!$K:$K,$A15)</f>
        <v>0</v>
      </c>
      <c r="Y15" s="60">
        <f>SUMIFS('Đơn đặt hàng'!$R:$R,'Đơn đặt hàng'!$D:$D,Y$1,'Đơn đặt hàng'!$K:$K,$A15)</f>
        <v>0</v>
      </c>
      <c r="Z15" s="60">
        <f>SUMIFS('Đơn đặt hàng'!$R:$R,'Đơn đặt hàng'!$D:$D,Z$1,'Đơn đặt hàng'!$K:$K,$A15)</f>
        <v>0</v>
      </c>
      <c r="AA15" s="60">
        <f>SUMIFS('Đơn đặt hàng'!$R:$R,'Đơn đặt hàng'!$D:$D,AA$1,'Đơn đặt hàng'!$K:$K,$A15)</f>
        <v>0</v>
      </c>
      <c r="AB15" s="60">
        <f>SUMIFS('Đơn đặt hàng'!$R:$R,'Đơn đặt hàng'!$D:$D,AB$1,'Đơn đặt hàng'!$K:$K,$A15)</f>
        <v>0</v>
      </c>
      <c r="AC15" s="60">
        <f>SUMIFS('Đơn đặt hàng'!$R:$R,'Đơn đặt hàng'!$D:$D,AC$1,'Đơn đặt hàng'!$K:$K,$A15)</f>
        <v>0</v>
      </c>
      <c r="AD15" s="60">
        <f>SUMIFS('Đơn đặt hàng'!$R:$R,'Đơn đặt hàng'!$D:$D,AD$1,'Đơn đặt hàng'!$K:$K,$A15)</f>
        <v>0</v>
      </c>
      <c r="AE15" s="60">
        <f>SUMIFS('Đơn đặt hàng'!$R:$R,'Đơn đặt hàng'!$D:$D,AE$1,'Đơn đặt hàng'!$K:$K,$A15)</f>
        <v>0</v>
      </c>
      <c r="AF15" s="60">
        <f>SUMIFS('Đơn đặt hàng'!$R:$R,'Đơn đặt hàng'!$D:$D,AF$1,'Đơn đặt hàng'!$K:$K,$A15)</f>
        <v>0</v>
      </c>
      <c r="AG15" s="60">
        <f>SUMIFS('Đơn đặt hàng'!$R:$R,'Đơn đặt hàng'!$D:$D,AG$1,'Đơn đặt hàng'!$K:$K,$A15)</f>
        <v>0</v>
      </c>
      <c r="AH15" s="60">
        <f>SUMIFS('Đơn đặt hàng'!$R:$R,'Đơn đặt hàng'!$D:$D,AH$1,'Đơn đặt hàng'!$K:$K,$A15)</f>
        <v>0</v>
      </c>
      <c r="AI15" s="60">
        <f>SUMIFS('Đơn đặt hàng'!$R:$R,'Đơn đặt hàng'!$D:$D,AI$1,'Đơn đặt hàng'!$K:$K,$A15)</f>
        <v>0</v>
      </c>
    </row>
    <row r="16" spans="1:35" x14ac:dyDescent="0.25">
      <c r="A16" s="29" t="s">
        <v>568</v>
      </c>
      <c r="B16" s="27" t="s">
        <v>569</v>
      </c>
      <c r="C16" s="30" t="s">
        <v>29</v>
      </c>
      <c r="D16" t="s">
        <v>1829</v>
      </c>
      <c r="E16" s="71">
        <f t="shared" si="1"/>
        <v>141</v>
      </c>
      <c r="F16" s="60">
        <f>SUMIFS('Đơn đặt hàng'!$R:$R,'Đơn đặt hàng'!$D:$D,F$1,'Đơn đặt hàng'!$K:$K,$A16)</f>
        <v>0</v>
      </c>
      <c r="G16" s="60">
        <f>SUMIFS('Đơn đặt hàng'!$R:$R,'Đơn đặt hàng'!$D:$D,G$1,'Đơn đặt hàng'!$K:$K,$A16)</f>
        <v>0</v>
      </c>
      <c r="H16" s="60">
        <f>SUMIFS('Đơn đặt hàng'!$R:$R,'Đơn đặt hàng'!$D:$D,H$1,'Đơn đặt hàng'!$K:$K,$A16)</f>
        <v>0</v>
      </c>
      <c r="I16" s="60">
        <f>SUMIFS('Đơn đặt hàng'!$R:$R,'Đơn đặt hàng'!$D:$D,I$1,'Đơn đặt hàng'!$K:$K,$A16)</f>
        <v>3</v>
      </c>
      <c r="J16" s="60">
        <f>SUMIFS('Đơn đặt hàng'!$R:$R,'Đơn đặt hàng'!$D:$D,J$1,'Đơn đặt hàng'!$K:$K,$A16)</f>
        <v>14</v>
      </c>
      <c r="K16" s="60">
        <f>SUMIFS('Đơn đặt hàng'!$R:$R,'Đơn đặt hàng'!$D:$D,K$1,'Đơn đặt hàng'!$K:$K,$A16)</f>
        <v>12</v>
      </c>
      <c r="L16" s="60">
        <f>SUMIFS('Đơn đặt hàng'!$R:$R,'Đơn đặt hàng'!$D:$D,L$1,'Đơn đặt hàng'!$K:$K,$A16)</f>
        <v>0</v>
      </c>
      <c r="M16" s="60">
        <f>SUMIFS('Đơn đặt hàng'!$R:$R,'Đơn đặt hàng'!$D:$D,M$1,'Đơn đặt hàng'!$K:$K,$A16)</f>
        <v>33</v>
      </c>
      <c r="N16" s="60">
        <f>SUMIFS('Đơn đặt hàng'!$R:$R,'Đơn đặt hàng'!$D:$D,N$1,'Đơn đặt hàng'!$K:$K,$A16)</f>
        <v>15</v>
      </c>
      <c r="O16" s="60">
        <f>SUMIFS('Đơn đặt hàng'!$R:$R,'Đơn đặt hàng'!$D:$D,O$1,'Đơn đặt hàng'!$K:$K,$A16)</f>
        <v>20</v>
      </c>
      <c r="P16" s="60">
        <f>SUMIFS('Đơn đặt hàng'!$R:$R,'Đơn đặt hàng'!$D:$D,P$1,'Đơn đặt hàng'!$K:$K,$A16)</f>
        <v>41</v>
      </c>
      <c r="Q16" s="60">
        <f>SUMIFS('Đơn đặt hàng'!$R:$R,'Đơn đặt hàng'!$D:$D,Q$1,'Đơn đặt hàng'!$K:$K,$A16)</f>
        <v>3</v>
      </c>
      <c r="R16" s="60">
        <f>SUMIFS('Đơn đặt hàng'!$R:$R,'Đơn đặt hàng'!$D:$D,R$1,'Đơn đặt hàng'!$K:$K,$A16)</f>
        <v>0</v>
      </c>
      <c r="S16" s="60">
        <f>SUMIFS('Đơn đặt hàng'!$R:$R,'Đơn đặt hàng'!$D:$D,S$1,'Đơn đặt hàng'!$K:$K,$A16)</f>
        <v>0</v>
      </c>
      <c r="T16" s="60">
        <f>SUMIFS('Đơn đặt hàng'!$R:$R,'Đơn đặt hàng'!$D:$D,T$1,'Đơn đặt hàng'!$K:$K,$A16)</f>
        <v>0</v>
      </c>
      <c r="U16" s="60">
        <f>SUMIFS('Đơn đặt hàng'!$R:$R,'Đơn đặt hàng'!$D:$D,U$1,'Đơn đặt hàng'!$K:$K,$A16)</f>
        <v>0</v>
      </c>
      <c r="V16" s="60">
        <f>SUMIFS('Đơn đặt hàng'!$R:$R,'Đơn đặt hàng'!$D:$D,V$1,'Đơn đặt hàng'!$K:$K,$A16)</f>
        <v>0</v>
      </c>
      <c r="W16" s="60">
        <f>SUMIFS('Đơn đặt hàng'!$R:$R,'Đơn đặt hàng'!$D:$D,W$1,'Đơn đặt hàng'!$K:$K,$A16)</f>
        <v>0</v>
      </c>
      <c r="X16" s="60">
        <f>SUMIFS('Đơn đặt hàng'!$R:$R,'Đơn đặt hàng'!$D:$D,X$1,'Đơn đặt hàng'!$K:$K,$A16)</f>
        <v>0</v>
      </c>
      <c r="Y16" s="60">
        <f>SUMIFS('Đơn đặt hàng'!$R:$R,'Đơn đặt hàng'!$D:$D,Y$1,'Đơn đặt hàng'!$K:$K,$A16)</f>
        <v>0</v>
      </c>
      <c r="Z16" s="60">
        <f>SUMIFS('Đơn đặt hàng'!$R:$R,'Đơn đặt hàng'!$D:$D,Z$1,'Đơn đặt hàng'!$K:$K,$A16)</f>
        <v>0</v>
      </c>
      <c r="AA16" s="60">
        <f>SUMIFS('Đơn đặt hàng'!$R:$R,'Đơn đặt hàng'!$D:$D,AA$1,'Đơn đặt hàng'!$K:$K,$A16)</f>
        <v>0</v>
      </c>
      <c r="AB16" s="60">
        <f>SUMIFS('Đơn đặt hàng'!$R:$R,'Đơn đặt hàng'!$D:$D,AB$1,'Đơn đặt hàng'!$K:$K,$A16)</f>
        <v>0</v>
      </c>
      <c r="AC16" s="60">
        <f>SUMIFS('Đơn đặt hàng'!$R:$R,'Đơn đặt hàng'!$D:$D,AC$1,'Đơn đặt hàng'!$K:$K,$A16)</f>
        <v>0</v>
      </c>
      <c r="AD16" s="60">
        <f>SUMIFS('Đơn đặt hàng'!$R:$R,'Đơn đặt hàng'!$D:$D,AD$1,'Đơn đặt hàng'!$K:$K,$A16)</f>
        <v>0</v>
      </c>
      <c r="AE16" s="60">
        <f>SUMIFS('Đơn đặt hàng'!$R:$R,'Đơn đặt hàng'!$D:$D,AE$1,'Đơn đặt hàng'!$K:$K,$A16)</f>
        <v>0</v>
      </c>
      <c r="AF16" s="60">
        <f>SUMIFS('Đơn đặt hàng'!$R:$R,'Đơn đặt hàng'!$D:$D,AF$1,'Đơn đặt hàng'!$K:$K,$A16)</f>
        <v>0</v>
      </c>
      <c r="AG16" s="60">
        <f>SUMIFS('Đơn đặt hàng'!$R:$R,'Đơn đặt hàng'!$D:$D,AG$1,'Đơn đặt hàng'!$K:$K,$A16)</f>
        <v>0</v>
      </c>
      <c r="AH16" s="60">
        <f>SUMIFS('Đơn đặt hàng'!$R:$R,'Đơn đặt hàng'!$D:$D,AH$1,'Đơn đặt hàng'!$K:$K,$A16)</f>
        <v>0</v>
      </c>
      <c r="AI16" s="60">
        <f>SUMIFS('Đơn đặt hàng'!$R:$R,'Đơn đặt hàng'!$D:$D,AI$1,'Đơn đặt hàng'!$K:$K,$A16)</f>
        <v>0</v>
      </c>
    </row>
    <row r="17" spans="1:35" hidden="1" x14ac:dyDescent="0.25">
      <c r="A17" s="29" t="s">
        <v>1722</v>
      </c>
      <c r="B17" s="27" t="s">
        <v>1723</v>
      </c>
      <c r="C17" s="30" t="s">
        <v>1788</v>
      </c>
      <c r="D17" t="s">
        <v>1829</v>
      </c>
      <c r="E17" s="62">
        <f t="shared" si="1"/>
        <v>0</v>
      </c>
      <c r="F17" s="60">
        <f>SUMIFS('Đơn đặt hàng'!$R:$R,'Đơn đặt hàng'!$D:$D,F$1,'Đơn đặt hàng'!$K:$K,$A17)</f>
        <v>0</v>
      </c>
      <c r="G17" s="60">
        <f>SUMIFS('Đơn đặt hàng'!$R:$R,'Đơn đặt hàng'!$D:$D,G$1,'Đơn đặt hàng'!$K:$K,$A17)</f>
        <v>0</v>
      </c>
      <c r="H17" s="60">
        <f>SUMIFS('Đơn đặt hàng'!$R:$R,'Đơn đặt hàng'!$D:$D,H$1,'Đơn đặt hàng'!$K:$K,$A17)</f>
        <v>0</v>
      </c>
      <c r="I17" s="60">
        <f>SUMIFS('Đơn đặt hàng'!$R:$R,'Đơn đặt hàng'!$D:$D,I$1,'Đơn đặt hàng'!$K:$K,$A17)</f>
        <v>0</v>
      </c>
      <c r="J17" s="60">
        <f>SUMIFS('Đơn đặt hàng'!$R:$R,'Đơn đặt hàng'!$D:$D,J$1,'Đơn đặt hàng'!$K:$K,$A17)</f>
        <v>0</v>
      </c>
      <c r="K17" s="60">
        <f>SUMIFS('Đơn đặt hàng'!$R:$R,'Đơn đặt hàng'!$D:$D,K$1,'Đơn đặt hàng'!$K:$K,$A17)</f>
        <v>0</v>
      </c>
      <c r="L17" s="60">
        <f>SUMIFS('Đơn đặt hàng'!$R:$R,'Đơn đặt hàng'!$D:$D,L$1,'Đơn đặt hàng'!$K:$K,$A17)</f>
        <v>0</v>
      </c>
      <c r="M17" s="60">
        <f>SUMIFS('Đơn đặt hàng'!$R:$R,'Đơn đặt hàng'!$D:$D,M$1,'Đơn đặt hàng'!$K:$K,$A17)</f>
        <v>0</v>
      </c>
      <c r="N17" s="60">
        <f>SUMIFS('Đơn đặt hàng'!$R:$R,'Đơn đặt hàng'!$D:$D,N$1,'Đơn đặt hàng'!$K:$K,$A17)</f>
        <v>0</v>
      </c>
      <c r="O17" s="60">
        <f>SUMIFS('Đơn đặt hàng'!$R:$R,'Đơn đặt hàng'!$D:$D,O$1,'Đơn đặt hàng'!$K:$K,$A17)</f>
        <v>0</v>
      </c>
      <c r="P17" s="60">
        <f>SUMIFS('Đơn đặt hàng'!$R:$R,'Đơn đặt hàng'!$D:$D,P$1,'Đơn đặt hàng'!$K:$K,$A17)</f>
        <v>0</v>
      </c>
      <c r="Q17" s="60">
        <f>SUMIFS('Đơn đặt hàng'!$R:$R,'Đơn đặt hàng'!$D:$D,Q$1,'Đơn đặt hàng'!$K:$K,$A17)</f>
        <v>0</v>
      </c>
      <c r="R17" s="60">
        <f>SUMIFS('Đơn đặt hàng'!$R:$R,'Đơn đặt hàng'!$D:$D,R$1,'Đơn đặt hàng'!$K:$K,$A17)</f>
        <v>0</v>
      </c>
      <c r="S17" s="60">
        <f>SUMIFS('Đơn đặt hàng'!$R:$R,'Đơn đặt hàng'!$D:$D,S$1,'Đơn đặt hàng'!$K:$K,$A17)</f>
        <v>0</v>
      </c>
      <c r="T17" s="60">
        <f>SUMIFS('Đơn đặt hàng'!$R:$R,'Đơn đặt hàng'!$D:$D,T$1,'Đơn đặt hàng'!$K:$K,$A17)</f>
        <v>0</v>
      </c>
      <c r="U17" s="60">
        <f>SUMIFS('Đơn đặt hàng'!$R:$R,'Đơn đặt hàng'!$D:$D,U$1,'Đơn đặt hàng'!$K:$K,$A17)</f>
        <v>0</v>
      </c>
      <c r="V17" s="60">
        <f>SUMIFS('Đơn đặt hàng'!$R:$R,'Đơn đặt hàng'!$D:$D,V$1,'Đơn đặt hàng'!$K:$K,$A17)</f>
        <v>0</v>
      </c>
      <c r="W17" s="60">
        <f>SUMIFS('Đơn đặt hàng'!$R:$R,'Đơn đặt hàng'!$D:$D,W$1,'Đơn đặt hàng'!$K:$K,$A17)</f>
        <v>0</v>
      </c>
      <c r="X17" s="60">
        <f>SUMIFS('Đơn đặt hàng'!$R:$R,'Đơn đặt hàng'!$D:$D,X$1,'Đơn đặt hàng'!$K:$K,$A17)</f>
        <v>0</v>
      </c>
      <c r="Y17" s="60">
        <f>SUMIFS('Đơn đặt hàng'!$R:$R,'Đơn đặt hàng'!$D:$D,Y$1,'Đơn đặt hàng'!$K:$K,$A17)</f>
        <v>0</v>
      </c>
      <c r="Z17" s="60">
        <f>SUMIFS('Đơn đặt hàng'!$R:$R,'Đơn đặt hàng'!$D:$D,Z$1,'Đơn đặt hàng'!$K:$K,$A17)</f>
        <v>0</v>
      </c>
      <c r="AA17" s="60">
        <f>SUMIFS('Đơn đặt hàng'!$R:$R,'Đơn đặt hàng'!$D:$D,AA$1,'Đơn đặt hàng'!$K:$K,$A17)</f>
        <v>0</v>
      </c>
      <c r="AB17" s="60">
        <f>SUMIFS('Đơn đặt hàng'!$R:$R,'Đơn đặt hàng'!$D:$D,AB$1,'Đơn đặt hàng'!$K:$K,$A17)</f>
        <v>0</v>
      </c>
      <c r="AC17" s="60">
        <f>SUMIFS('Đơn đặt hàng'!$R:$R,'Đơn đặt hàng'!$D:$D,AC$1,'Đơn đặt hàng'!$K:$K,$A17)</f>
        <v>0</v>
      </c>
      <c r="AD17" s="60">
        <f>SUMIFS('Đơn đặt hàng'!$R:$R,'Đơn đặt hàng'!$D:$D,AD$1,'Đơn đặt hàng'!$K:$K,$A17)</f>
        <v>0</v>
      </c>
      <c r="AE17" s="60">
        <f>SUMIFS('Đơn đặt hàng'!$R:$R,'Đơn đặt hàng'!$D:$D,AE$1,'Đơn đặt hàng'!$K:$K,$A17)</f>
        <v>0</v>
      </c>
      <c r="AF17" s="60">
        <f>SUMIFS('Đơn đặt hàng'!$R:$R,'Đơn đặt hàng'!$D:$D,AF$1,'Đơn đặt hàng'!$K:$K,$A17)</f>
        <v>0</v>
      </c>
      <c r="AG17" s="60">
        <f>SUMIFS('Đơn đặt hàng'!$R:$R,'Đơn đặt hàng'!$D:$D,AG$1,'Đơn đặt hàng'!$K:$K,$A17)</f>
        <v>0</v>
      </c>
      <c r="AH17" s="60">
        <f>SUMIFS('Đơn đặt hàng'!$R:$R,'Đơn đặt hàng'!$D:$D,AH$1,'Đơn đặt hàng'!$K:$K,$A17)</f>
        <v>0</v>
      </c>
      <c r="AI17" s="60">
        <f>SUMIFS('Đơn đặt hàng'!$R:$R,'Đơn đặt hàng'!$D:$D,AI$1,'Đơn đặt hàng'!$K:$K,$A17)</f>
        <v>0</v>
      </c>
    </row>
    <row r="18" spans="1:35" hidden="1" x14ac:dyDescent="0.25">
      <c r="A18" s="29" t="s">
        <v>603</v>
      </c>
      <c r="B18" s="27" t="s">
        <v>604</v>
      </c>
      <c r="C18" s="30" t="s">
        <v>1789</v>
      </c>
      <c r="D18" t="s">
        <v>1829</v>
      </c>
      <c r="E18" s="62">
        <f t="shared" si="1"/>
        <v>0</v>
      </c>
      <c r="F18" s="60">
        <f>SUMIFS('Đơn đặt hàng'!$R:$R,'Đơn đặt hàng'!$D:$D,F$1,'Đơn đặt hàng'!$K:$K,$A18)</f>
        <v>0</v>
      </c>
      <c r="G18" s="60">
        <f>SUMIFS('Đơn đặt hàng'!$R:$R,'Đơn đặt hàng'!$D:$D,G$1,'Đơn đặt hàng'!$K:$K,$A18)</f>
        <v>0</v>
      </c>
      <c r="H18" s="60">
        <f>SUMIFS('Đơn đặt hàng'!$R:$R,'Đơn đặt hàng'!$D:$D,H$1,'Đơn đặt hàng'!$K:$K,$A18)</f>
        <v>0</v>
      </c>
      <c r="I18" s="60">
        <f>SUMIFS('Đơn đặt hàng'!$R:$R,'Đơn đặt hàng'!$D:$D,I$1,'Đơn đặt hàng'!$K:$K,$A18)</f>
        <v>0</v>
      </c>
      <c r="J18" s="60">
        <f>SUMIFS('Đơn đặt hàng'!$R:$R,'Đơn đặt hàng'!$D:$D,J$1,'Đơn đặt hàng'!$K:$K,$A18)</f>
        <v>0</v>
      </c>
      <c r="K18" s="60">
        <f>SUMIFS('Đơn đặt hàng'!$R:$R,'Đơn đặt hàng'!$D:$D,K$1,'Đơn đặt hàng'!$K:$K,$A18)</f>
        <v>0</v>
      </c>
      <c r="L18" s="60">
        <f>SUMIFS('Đơn đặt hàng'!$R:$R,'Đơn đặt hàng'!$D:$D,L$1,'Đơn đặt hàng'!$K:$K,$A18)</f>
        <v>0</v>
      </c>
      <c r="M18" s="60">
        <f>SUMIFS('Đơn đặt hàng'!$R:$R,'Đơn đặt hàng'!$D:$D,M$1,'Đơn đặt hàng'!$K:$K,$A18)</f>
        <v>0</v>
      </c>
      <c r="N18" s="60">
        <f>SUMIFS('Đơn đặt hàng'!$R:$R,'Đơn đặt hàng'!$D:$D,N$1,'Đơn đặt hàng'!$K:$K,$A18)</f>
        <v>0</v>
      </c>
      <c r="O18" s="60">
        <f>SUMIFS('Đơn đặt hàng'!$R:$R,'Đơn đặt hàng'!$D:$D,O$1,'Đơn đặt hàng'!$K:$K,$A18)</f>
        <v>0</v>
      </c>
      <c r="P18" s="60">
        <f>SUMIFS('Đơn đặt hàng'!$R:$R,'Đơn đặt hàng'!$D:$D,P$1,'Đơn đặt hàng'!$K:$K,$A18)</f>
        <v>0</v>
      </c>
      <c r="Q18" s="60">
        <f>SUMIFS('Đơn đặt hàng'!$R:$R,'Đơn đặt hàng'!$D:$D,Q$1,'Đơn đặt hàng'!$K:$K,$A18)</f>
        <v>0</v>
      </c>
      <c r="R18" s="60">
        <f>SUMIFS('Đơn đặt hàng'!$R:$R,'Đơn đặt hàng'!$D:$D,R$1,'Đơn đặt hàng'!$K:$K,$A18)</f>
        <v>0</v>
      </c>
      <c r="S18" s="60">
        <f>SUMIFS('Đơn đặt hàng'!$R:$R,'Đơn đặt hàng'!$D:$D,S$1,'Đơn đặt hàng'!$K:$K,$A18)</f>
        <v>0</v>
      </c>
      <c r="T18" s="60">
        <f>SUMIFS('Đơn đặt hàng'!$R:$R,'Đơn đặt hàng'!$D:$D,T$1,'Đơn đặt hàng'!$K:$K,$A18)</f>
        <v>0</v>
      </c>
      <c r="U18" s="60">
        <f>SUMIFS('Đơn đặt hàng'!$R:$R,'Đơn đặt hàng'!$D:$D,U$1,'Đơn đặt hàng'!$K:$K,$A18)</f>
        <v>0</v>
      </c>
      <c r="V18" s="60">
        <f>SUMIFS('Đơn đặt hàng'!$R:$R,'Đơn đặt hàng'!$D:$D,V$1,'Đơn đặt hàng'!$K:$K,$A18)</f>
        <v>0</v>
      </c>
      <c r="W18" s="60">
        <f>SUMIFS('Đơn đặt hàng'!$R:$R,'Đơn đặt hàng'!$D:$D,W$1,'Đơn đặt hàng'!$K:$K,$A18)</f>
        <v>0</v>
      </c>
      <c r="X18" s="60">
        <f>SUMIFS('Đơn đặt hàng'!$R:$R,'Đơn đặt hàng'!$D:$D,X$1,'Đơn đặt hàng'!$K:$K,$A18)</f>
        <v>0</v>
      </c>
      <c r="Y18" s="60">
        <f>SUMIFS('Đơn đặt hàng'!$R:$R,'Đơn đặt hàng'!$D:$D,Y$1,'Đơn đặt hàng'!$K:$K,$A18)</f>
        <v>0</v>
      </c>
      <c r="Z18" s="60">
        <f>SUMIFS('Đơn đặt hàng'!$R:$R,'Đơn đặt hàng'!$D:$D,Z$1,'Đơn đặt hàng'!$K:$K,$A18)</f>
        <v>0</v>
      </c>
      <c r="AA18" s="60">
        <f>SUMIFS('Đơn đặt hàng'!$R:$R,'Đơn đặt hàng'!$D:$D,AA$1,'Đơn đặt hàng'!$K:$K,$A18)</f>
        <v>0</v>
      </c>
      <c r="AB18" s="60">
        <f>SUMIFS('Đơn đặt hàng'!$R:$R,'Đơn đặt hàng'!$D:$D,AB$1,'Đơn đặt hàng'!$K:$K,$A18)</f>
        <v>0</v>
      </c>
      <c r="AC18" s="60">
        <f>SUMIFS('Đơn đặt hàng'!$R:$R,'Đơn đặt hàng'!$D:$D,AC$1,'Đơn đặt hàng'!$K:$K,$A18)</f>
        <v>0</v>
      </c>
      <c r="AD18" s="60">
        <f>SUMIFS('Đơn đặt hàng'!$R:$R,'Đơn đặt hàng'!$D:$D,AD$1,'Đơn đặt hàng'!$K:$K,$A18)</f>
        <v>0</v>
      </c>
      <c r="AE18" s="60">
        <f>SUMIFS('Đơn đặt hàng'!$R:$R,'Đơn đặt hàng'!$D:$D,AE$1,'Đơn đặt hàng'!$K:$K,$A18)</f>
        <v>0</v>
      </c>
      <c r="AF18" s="60">
        <f>SUMIFS('Đơn đặt hàng'!$R:$R,'Đơn đặt hàng'!$D:$D,AF$1,'Đơn đặt hàng'!$K:$K,$A18)</f>
        <v>0</v>
      </c>
      <c r="AG18" s="60">
        <f>SUMIFS('Đơn đặt hàng'!$R:$R,'Đơn đặt hàng'!$D:$D,AG$1,'Đơn đặt hàng'!$K:$K,$A18)</f>
        <v>0</v>
      </c>
      <c r="AH18" s="60">
        <f>SUMIFS('Đơn đặt hàng'!$R:$R,'Đơn đặt hàng'!$D:$D,AH$1,'Đơn đặt hàng'!$K:$K,$A18)</f>
        <v>0</v>
      </c>
      <c r="AI18" s="60">
        <f>SUMIFS('Đơn đặt hàng'!$R:$R,'Đơn đặt hàng'!$D:$D,AI$1,'Đơn đặt hàng'!$K:$K,$A18)</f>
        <v>0</v>
      </c>
    </row>
    <row r="19" spans="1:35" x14ac:dyDescent="0.25">
      <c r="A19" s="29" t="s">
        <v>1724</v>
      </c>
      <c r="B19" s="27" t="s">
        <v>1725</v>
      </c>
      <c r="C19" s="30" t="s">
        <v>1789</v>
      </c>
      <c r="D19" t="s">
        <v>1829</v>
      </c>
      <c r="E19" s="71">
        <f t="shared" si="1"/>
        <v>20</v>
      </c>
      <c r="F19" s="60">
        <f>SUMIFS('Đơn đặt hàng'!$R:$R,'Đơn đặt hàng'!$D:$D,F$1,'Đơn đặt hàng'!$K:$K,$A19)</f>
        <v>0</v>
      </c>
      <c r="G19" s="60">
        <f>SUMIFS('Đơn đặt hàng'!$R:$R,'Đơn đặt hàng'!$D:$D,G$1,'Đơn đặt hàng'!$K:$K,$A19)</f>
        <v>0</v>
      </c>
      <c r="H19" s="60">
        <f>SUMIFS('Đơn đặt hàng'!$R:$R,'Đơn đặt hàng'!$D:$D,H$1,'Đơn đặt hàng'!$K:$K,$A19)</f>
        <v>0</v>
      </c>
      <c r="I19" s="60">
        <f>SUMIFS('Đơn đặt hàng'!$R:$R,'Đơn đặt hàng'!$D:$D,I$1,'Đơn đặt hàng'!$K:$K,$A19)</f>
        <v>10</v>
      </c>
      <c r="J19" s="60">
        <f>SUMIFS('Đơn đặt hàng'!$R:$R,'Đơn đặt hàng'!$D:$D,J$1,'Đơn đặt hàng'!$K:$K,$A19)</f>
        <v>0</v>
      </c>
      <c r="K19" s="60">
        <f>SUMIFS('Đơn đặt hàng'!$R:$R,'Đơn đặt hàng'!$D:$D,K$1,'Đơn đặt hàng'!$K:$K,$A19)</f>
        <v>0</v>
      </c>
      <c r="L19" s="60">
        <f>SUMIFS('Đơn đặt hàng'!$R:$R,'Đơn đặt hàng'!$D:$D,L$1,'Đơn đặt hàng'!$K:$K,$A19)</f>
        <v>0</v>
      </c>
      <c r="M19" s="60">
        <f>SUMIFS('Đơn đặt hàng'!$R:$R,'Đơn đặt hàng'!$D:$D,M$1,'Đơn đặt hàng'!$K:$K,$A19)</f>
        <v>5</v>
      </c>
      <c r="N19" s="60">
        <f>SUMIFS('Đơn đặt hàng'!$R:$R,'Đơn đặt hàng'!$D:$D,N$1,'Đơn đặt hàng'!$K:$K,$A19)</f>
        <v>0</v>
      </c>
      <c r="O19" s="60">
        <f>SUMIFS('Đơn đặt hàng'!$R:$R,'Đơn đặt hàng'!$D:$D,O$1,'Đơn đặt hàng'!$K:$K,$A19)</f>
        <v>0</v>
      </c>
      <c r="P19" s="60">
        <f>SUMIFS('Đơn đặt hàng'!$R:$R,'Đơn đặt hàng'!$D:$D,P$1,'Đơn đặt hàng'!$K:$K,$A19)</f>
        <v>5</v>
      </c>
      <c r="Q19" s="60">
        <f>SUMIFS('Đơn đặt hàng'!$R:$R,'Đơn đặt hàng'!$D:$D,Q$1,'Đơn đặt hàng'!$K:$K,$A19)</f>
        <v>0</v>
      </c>
      <c r="R19" s="60">
        <f>SUMIFS('Đơn đặt hàng'!$R:$R,'Đơn đặt hàng'!$D:$D,R$1,'Đơn đặt hàng'!$K:$K,$A19)</f>
        <v>0</v>
      </c>
      <c r="S19" s="60">
        <f>SUMIFS('Đơn đặt hàng'!$R:$R,'Đơn đặt hàng'!$D:$D,S$1,'Đơn đặt hàng'!$K:$K,$A19)</f>
        <v>0</v>
      </c>
      <c r="T19" s="60">
        <f>SUMIFS('Đơn đặt hàng'!$R:$R,'Đơn đặt hàng'!$D:$D,T$1,'Đơn đặt hàng'!$K:$K,$A19)</f>
        <v>0</v>
      </c>
      <c r="U19" s="60">
        <f>SUMIFS('Đơn đặt hàng'!$R:$R,'Đơn đặt hàng'!$D:$D,U$1,'Đơn đặt hàng'!$K:$K,$A19)</f>
        <v>0</v>
      </c>
      <c r="V19" s="60">
        <f>SUMIFS('Đơn đặt hàng'!$R:$R,'Đơn đặt hàng'!$D:$D,V$1,'Đơn đặt hàng'!$K:$K,$A19)</f>
        <v>0</v>
      </c>
      <c r="W19" s="60">
        <f>SUMIFS('Đơn đặt hàng'!$R:$R,'Đơn đặt hàng'!$D:$D,W$1,'Đơn đặt hàng'!$K:$K,$A19)</f>
        <v>0</v>
      </c>
      <c r="X19" s="60">
        <f>SUMIFS('Đơn đặt hàng'!$R:$R,'Đơn đặt hàng'!$D:$D,X$1,'Đơn đặt hàng'!$K:$K,$A19)</f>
        <v>0</v>
      </c>
      <c r="Y19" s="60">
        <f>SUMIFS('Đơn đặt hàng'!$R:$R,'Đơn đặt hàng'!$D:$D,Y$1,'Đơn đặt hàng'!$K:$K,$A19)</f>
        <v>0</v>
      </c>
      <c r="Z19" s="60">
        <f>SUMIFS('Đơn đặt hàng'!$R:$R,'Đơn đặt hàng'!$D:$D,Z$1,'Đơn đặt hàng'!$K:$K,$A19)</f>
        <v>0</v>
      </c>
      <c r="AA19" s="60">
        <f>SUMIFS('Đơn đặt hàng'!$R:$R,'Đơn đặt hàng'!$D:$D,AA$1,'Đơn đặt hàng'!$K:$K,$A19)</f>
        <v>0</v>
      </c>
      <c r="AB19" s="60">
        <f>SUMIFS('Đơn đặt hàng'!$R:$R,'Đơn đặt hàng'!$D:$D,AB$1,'Đơn đặt hàng'!$K:$K,$A19)</f>
        <v>0</v>
      </c>
      <c r="AC19" s="60">
        <f>SUMIFS('Đơn đặt hàng'!$R:$R,'Đơn đặt hàng'!$D:$D,AC$1,'Đơn đặt hàng'!$K:$K,$A19)</f>
        <v>0</v>
      </c>
      <c r="AD19" s="60">
        <f>SUMIFS('Đơn đặt hàng'!$R:$R,'Đơn đặt hàng'!$D:$D,AD$1,'Đơn đặt hàng'!$K:$K,$A19)</f>
        <v>0</v>
      </c>
      <c r="AE19" s="60">
        <f>SUMIFS('Đơn đặt hàng'!$R:$R,'Đơn đặt hàng'!$D:$D,AE$1,'Đơn đặt hàng'!$K:$K,$A19)</f>
        <v>0</v>
      </c>
      <c r="AF19" s="60">
        <f>SUMIFS('Đơn đặt hàng'!$R:$R,'Đơn đặt hàng'!$D:$D,AF$1,'Đơn đặt hàng'!$K:$K,$A19)</f>
        <v>0</v>
      </c>
      <c r="AG19" s="60">
        <f>SUMIFS('Đơn đặt hàng'!$R:$R,'Đơn đặt hàng'!$D:$D,AG$1,'Đơn đặt hàng'!$K:$K,$A19)</f>
        <v>0</v>
      </c>
      <c r="AH19" s="60">
        <f>SUMIFS('Đơn đặt hàng'!$R:$R,'Đơn đặt hàng'!$D:$D,AH$1,'Đơn đặt hàng'!$K:$K,$A19)</f>
        <v>0</v>
      </c>
      <c r="AI19" s="60">
        <f>SUMIFS('Đơn đặt hàng'!$R:$R,'Đơn đặt hàng'!$D:$D,AI$1,'Đơn đặt hàng'!$K:$K,$A19)</f>
        <v>0</v>
      </c>
    </row>
    <row r="20" spans="1:35" hidden="1" x14ac:dyDescent="0.25">
      <c r="A20" s="29" t="s">
        <v>1726</v>
      </c>
      <c r="B20" s="27" t="s">
        <v>1727</v>
      </c>
      <c r="C20" s="30" t="s">
        <v>1789</v>
      </c>
      <c r="D20" t="s">
        <v>1829</v>
      </c>
      <c r="E20" s="62">
        <f t="shared" si="1"/>
        <v>0</v>
      </c>
      <c r="F20" s="60">
        <f>SUMIFS('Đơn đặt hàng'!$R:$R,'Đơn đặt hàng'!$D:$D,F$1,'Đơn đặt hàng'!$K:$K,$A20)</f>
        <v>0</v>
      </c>
      <c r="G20" s="60">
        <f>SUMIFS('Đơn đặt hàng'!$R:$R,'Đơn đặt hàng'!$D:$D,G$1,'Đơn đặt hàng'!$K:$K,$A20)</f>
        <v>0</v>
      </c>
      <c r="H20" s="60">
        <f>SUMIFS('Đơn đặt hàng'!$R:$R,'Đơn đặt hàng'!$D:$D,H$1,'Đơn đặt hàng'!$K:$K,$A20)</f>
        <v>0</v>
      </c>
      <c r="I20" s="60">
        <f>SUMIFS('Đơn đặt hàng'!$R:$R,'Đơn đặt hàng'!$D:$D,I$1,'Đơn đặt hàng'!$K:$K,$A20)</f>
        <v>0</v>
      </c>
      <c r="J20" s="60">
        <f>SUMIFS('Đơn đặt hàng'!$R:$R,'Đơn đặt hàng'!$D:$D,J$1,'Đơn đặt hàng'!$K:$K,$A20)</f>
        <v>0</v>
      </c>
      <c r="K20" s="60">
        <f>SUMIFS('Đơn đặt hàng'!$R:$R,'Đơn đặt hàng'!$D:$D,K$1,'Đơn đặt hàng'!$K:$K,$A20)</f>
        <v>0</v>
      </c>
      <c r="L20" s="60">
        <f>SUMIFS('Đơn đặt hàng'!$R:$R,'Đơn đặt hàng'!$D:$D,L$1,'Đơn đặt hàng'!$K:$K,$A20)</f>
        <v>0</v>
      </c>
      <c r="M20" s="60">
        <f>SUMIFS('Đơn đặt hàng'!$R:$R,'Đơn đặt hàng'!$D:$D,M$1,'Đơn đặt hàng'!$K:$K,$A20)</f>
        <v>0</v>
      </c>
      <c r="N20" s="60">
        <f>SUMIFS('Đơn đặt hàng'!$R:$R,'Đơn đặt hàng'!$D:$D,N$1,'Đơn đặt hàng'!$K:$K,$A20)</f>
        <v>0</v>
      </c>
      <c r="O20" s="60">
        <f>SUMIFS('Đơn đặt hàng'!$R:$R,'Đơn đặt hàng'!$D:$D,O$1,'Đơn đặt hàng'!$K:$K,$A20)</f>
        <v>0</v>
      </c>
      <c r="P20" s="60">
        <f>SUMIFS('Đơn đặt hàng'!$R:$R,'Đơn đặt hàng'!$D:$D,P$1,'Đơn đặt hàng'!$K:$K,$A20)</f>
        <v>0</v>
      </c>
      <c r="Q20" s="60">
        <f>SUMIFS('Đơn đặt hàng'!$R:$R,'Đơn đặt hàng'!$D:$D,Q$1,'Đơn đặt hàng'!$K:$K,$A20)</f>
        <v>0</v>
      </c>
      <c r="R20" s="60">
        <f>SUMIFS('Đơn đặt hàng'!$R:$R,'Đơn đặt hàng'!$D:$D,R$1,'Đơn đặt hàng'!$K:$K,$A20)</f>
        <v>0</v>
      </c>
      <c r="S20" s="60">
        <f>SUMIFS('Đơn đặt hàng'!$R:$R,'Đơn đặt hàng'!$D:$D,S$1,'Đơn đặt hàng'!$K:$K,$A20)</f>
        <v>0</v>
      </c>
      <c r="T20" s="60">
        <f>SUMIFS('Đơn đặt hàng'!$R:$R,'Đơn đặt hàng'!$D:$D,T$1,'Đơn đặt hàng'!$K:$K,$A20)</f>
        <v>0</v>
      </c>
      <c r="U20" s="60">
        <f>SUMIFS('Đơn đặt hàng'!$R:$R,'Đơn đặt hàng'!$D:$D,U$1,'Đơn đặt hàng'!$K:$K,$A20)</f>
        <v>0</v>
      </c>
      <c r="V20" s="60">
        <f>SUMIFS('Đơn đặt hàng'!$R:$R,'Đơn đặt hàng'!$D:$D,V$1,'Đơn đặt hàng'!$K:$K,$A20)</f>
        <v>0</v>
      </c>
      <c r="W20" s="60">
        <f>SUMIFS('Đơn đặt hàng'!$R:$R,'Đơn đặt hàng'!$D:$D,W$1,'Đơn đặt hàng'!$K:$K,$A20)</f>
        <v>0</v>
      </c>
      <c r="X20" s="60">
        <f>SUMIFS('Đơn đặt hàng'!$R:$R,'Đơn đặt hàng'!$D:$D,X$1,'Đơn đặt hàng'!$K:$K,$A20)</f>
        <v>0</v>
      </c>
      <c r="Y20" s="60">
        <f>SUMIFS('Đơn đặt hàng'!$R:$R,'Đơn đặt hàng'!$D:$D,Y$1,'Đơn đặt hàng'!$K:$K,$A20)</f>
        <v>0</v>
      </c>
      <c r="Z20" s="60">
        <f>SUMIFS('Đơn đặt hàng'!$R:$R,'Đơn đặt hàng'!$D:$D,Z$1,'Đơn đặt hàng'!$K:$K,$A20)</f>
        <v>0</v>
      </c>
      <c r="AA20" s="60">
        <f>SUMIFS('Đơn đặt hàng'!$R:$R,'Đơn đặt hàng'!$D:$D,AA$1,'Đơn đặt hàng'!$K:$K,$A20)</f>
        <v>0</v>
      </c>
      <c r="AB20" s="60">
        <f>SUMIFS('Đơn đặt hàng'!$R:$R,'Đơn đặt hàng'!$D:$D,AB$1,'Đơn đặt hàng'!$K:$K,$A20)</f>
        <v>0</v>
      </c>
      <c r="AC20" s="60">
        <f>SUMIFS('Đơn đặt hàng'!$R:$R,'Đơn đặt hàng'!$D:$D,AC$1,'Đơn đặt hàng'!$K:$K,$A20)</f>
        <v>0</v>
      </c>
      <c r="AD20" s="60">
        <f>SUMIFS('Đơn đặt hàng'!$R:$R,'Đơn đặt hàng'!$D:$D,AD$1,'Đơn đặt hàng'!$K:$K,$A20)</f>
        <v>0</v>
      </c>
      <c r="AE20" s="60">
        <f>SUMIFS('Đơn đặt hàng'!$R:$R,'Đơn đặt hàng'!$D:$D,AE$1,'Đơn đặt hàng'!$K:$K,$A20)</f>
        <v>0</v>
      </c>
      <c r="AF20" s="60">
        <f>SUMIFS('Đơn đặt hàng'!$R:$R,'Đơn đặt hàng'!$D:$D,AF$1,'Đơn đặt hàng'!$K:$K,$A20)</f>
        <v>0</v>
      </c>
      <c r="AG20" s="60">
        <f>SUMIFS('Đơn đặt hàng'!$R:$R,'Đơn đặt hàng'!$D:$D,AG$1,'Đơn đặt hàng'!$K:$K,$A20)</f>
        <v>0</v>
      </c>
      <c r="AH20" s="60">
        <f>SUMIFS('Đơn đặt hàng'!$R:$R,'Đơn đặt hàng'!$D:$D,AH$1,'Đơn đặt hàng'!$K:$K,$A20)</f>
        <v>0</v>
      </c>
      <c r="AI20" s="60">
        <f>SUMIFS('Đơn đặt hàng'!$R:$R,'Đơn đặt hàng'!$D:$D,AI$1,'Đơn đặt hàng'!$K:$K,$A20)</f>
        <v>0</v>
      </c>
    </row>
    <row r="21" spans="1:35" hidden="1" x14ac:dyDescent="0.25">
      <c r="A21" s="29" t="s">
        <v>1728</v>
      </c>
      <c r="B21" s="27" t="s">
        <v>1729</v>
      </c>
      <c r="C21" s="30" t="s">
        <v>29</v>
      </c>
      <c r="D21" t="s">
        <v>1829</v>
      </c>
      <c r="E21" s="62">
        <f t="shared" si="1"/>
        <v>0</v>
      </c>
      <c r="F21" s="60">
        <f>SUMIFS('Đơn đặt hàng'!$R:$R,'Đơn đặt hàng'!$D:$D,F$1,'Đơn đặt hàng'!$K:$K,$A21)</f>
        <v>0</v>
      </c>
      <c r="G21" s="60">
        <f>SUMIFS('Đơn đặt hàng'!$R:$R,'Đơn đặt hàng'!$D:$D,G$1,'Đơn đặt hàng'!$K:$K,$A21)</f>
        <v>0</v>
      </c>
      <c r="H21" s="60">
        <f>SUMIFS('Đơn đặt hàng'!$R:$R,'Đơn đặt hàng'!$D:$D,H$1,'Đơn đặt hàng'!$K:$K,$A21)</f>
        <v>0</v>
      </c>
      <c r="I21" s="60">
        <f>SUMIFS('Đơn đặt hàng'!$R:$R,'Đơn đặt hàng'!$D:$D,I$1,'Đơn đặt hàng'!$K:$K,$A21)</f>
        <v>0</v>
      </c>
      <c r="J21" s="60">
        <f>SUMIFS('Đơn đặt hàng'!$R:$R,'Đơn đặt hàng'!$D:$D,J$1,'Đơn đặt hàng'!$K:$K,$A21)</f>
        <v>0</v>
      </c>
      <c r="K21" s="60">
        <f>SUMIFS('Đơn đặt hàng'!$R:$R,'Đơn đặt hàng'!$D:$D,K$1,'Đơn đặt hàng'!$K:$K,$A21)</f>
        <v>0</v>
      </c>
      <c r="L21" s="60">
        <f>SUMIFS('Đơn đặt hàng'!$R:$R,'Đơn đặt hàng'!$D:$D,L$1,'Đơn đặt hàng'!$K:$K,$A21)</f>
        <v>0</v>
      </c>
      <c r="M21" s="60">
        <f>SUMIFS('Đơn đặt hàng'!$R:$R,'Đơn đặt hàng'!$D:$D,M$1,'Đơn đặt hàng'!$K:$K,$A21)</f>
        <v>0</v>
      </c>
      <c r="N21" s="60">
        <f>SUMIFS('Đơn đặt hàng'!$R:$R,'Đơn đặt hàng'!$D:$D,N$1,'Đơn đặt hàng'!$K:$K,$A21)</f>
        <v>0</v>
      </c>
      <c r="O21" s="60">
        <f>SUMIFS('Đơn đặt hàng'!$R:$R,'Đơn đặt hàng'!$D:$D,O$1,'Đơn đặt hàng'!$K:$K,$A21)</f>
        <v>0</v>
      </c>
      <c r="P21" s="60">
        <f>SUMIFS('Đơn đặt hàng'!$R:$R,'Đơn đặt hàng'!$D:$D,P$1,'Đơn đặt hàng'!$K:$K,$A21)</f>
        <v>0</v>
      </c>
      <c r="Q21" s="60">
        <f>SUMIFS('Đơn đặt hàng'!$R:$R,'Đơn đặt hàng'!$D:$D,Q$1,'Đơn đặt hàng'!$K:$K,$A21)</f>
        <v>0</v>
      </c>
      <c r="R21" s="60">
        <f>SUMIFS('Đơn đặt hàng'!$R:$R,'Đơn đặt hàng'!$D:$D,R$1,'Đơn đặt hàng'!$K:$K,$A21)</f>
        <v>0</v>
      </c>
      <c r="S21" s="60">
        <f>SUMIFS('Đơn đặt hàng'!$R:$R,'Đơn đặt hàng'!$D:$D,S$1,'Đơn đặt hàng'!$K:$K,$A21)</f>
        <v>0</v>
      </c>
      <c r="T21" s="60">
        <f>SUMIFS('Đơn đặt hàng'!$R:$R,'Đơn đặt hàng'!$D:$D,T$1,'Đơn đặt hàng'!$K:$K,$A21)</f>
        <v>0</v>
      </c>
      <c r="U21" s="60">
        <f>SUMIFS('Đơn đặt hàng'!$R:$R,'Đơn đặt hàng'!$D:$D,U$1,'Đơn đặt hàng'!$K:$K,$A21)</f>
        <v>0</v>
      </c>
      <c r="V21" s="60">
        <f>SUMIFS('Đơn đặt hàng'!$R:$R,'Đơn đặt hàng'!$D:$D,V$1,'Đơn đặt hàng'!$K:$K,$A21)</f>
        <v>0</v>
      </c>
      <c r="W21" s="60">
        <f>SUMIFS('Đơn đặt hàng'!$R:$R,'Đơn đặt hàng'!$D:$D,W$1,'Đơn đặt hàng'!$K:$K,$A21)</f>
        <v>0</v>
      </c>
      <c r="X21" s="60">
        <f>SUMIFS('Đơn đặt hàng'!$R:$R,'Đơn đặt hàng'!$D:$D,X$1,'Đơn đặt hàng'!$K:$K,$A21)</f>
        <v>0</v>
      </c>
      <c r="Y21" s="60">
        <f>SUMIFS('Đơn đặt hàng'!$R:$R,'Đơn đặt hàng'!$D:$D,Y$1,'Đơn đặt hàng'!$K:$K,$A21)</f>
        <v>0</v>
      </c>
      <c r="Z21" s="60">
        <f>SUMIFS('Đơn đặt hàng'!$R:$R,'Đơn đặt hàng'!$D:$D,Z$1,'Đơn đặt hàng'!$K:$K,$A21)</f>
        <v>0</v>
      </c>
      <c r="AA21" s="60">
        <f>SUMIFS('Đơn đặt hàng'!$R:$R,'Đơn đặt hàng'!$D:$D,AA$1,'Đơn đặt hàng'!$K:$K,$A21)</f>
        <v>0</v>
      </c>
      <c r="AB21" s="60">
        <f>SUMIFS('Đơn đặt hàng'!$R:$R,'Đơn đặt hàng'!$D:$D,AB$1,'Đơn đặt hàng'!$K:$K,$A21)</f>
        <v>0</v>
      </c>
      <c r="AC21" s="60">
        <f>SUMIFS('Đơn đặt hàng'!$R:$R,'Đơn đặt hàng'!$D:$D,AC$1,'Đơn đặt hàng'!$K:$K,$A21)</f>
        <v>0</v>
      </c>
      <c r="AD21" s="60">
        <f>SUMIFS('Đơn đặt hàng'!$R:$R,'Đơn đặt hàng'!$D:$D,AD$1,'Đơn đặt hàng'!$K:$K,$A21)</f>
        <v>0</v>
      </c>
      <c r="AE21" s="60">
        <f>SUMIFS('Đơn đặt hàng'!$R:$R,'Đơn đặt hàng'!$D:$D,AE$1,'Đơn đặt hàng'!$K:$K,$A21)</f>
        <v>0</v>
      </c>
      <c r="AF21" s="60">
        <f>SUMIFS('Đơn đặt hàng'!$R:$R,'Đơn đặt hàng'!$D:$D,AF$1,'Đơn đặt hàng'!$K:$K,$A21)</f>
        <v>0</v>
      </c>
      <c r="AG21" s="60">
        <f>SUMIFS('Đơn đặt hàng'!$R:$R,'Đơn đặt hàng'!$D:$D,AG$1,'Đơn đặt hàng'!$K:$K,$A21)</f>
        <v>0</v>
      </c>
      <c r="AH21" s="60">
        <f>SUMIFS('Đơn đặt hàng'!$R:$R,'Đơn đặt hàng'!$D:$D,AH$1,'Đơn đặt hàng'!$K:$K,$A21)</f>
        <v>0</v>
      </c>
      <c r="AI21" s="60">
        <f>SUMIFS('Đơn đặt hàng'!$R:$R,'Đơn đặt hàng'!$D:$D,AI$1,'Đơn đặt hàng'!$K:$K,$A21)</f>
        <v>0</v>
      </c>
    </row>
    <row r="22" spans="1:35" hidden="1" x14ac:dyDescent="0.25">
      <c r="A22" s="29" t="s">
        <v>1730</v>
      </c>
      <c r="B22" s="27" t="s">
        <v>1731</v>
      </c>
      <c r="C22" s="30" t="s">
        <v>1788</v>
      </c>
      <c r="D22" t="s">
        <v>1829</v>
      </c>
      <c r="E22" s="62">
        <f t="shared" si="1"/>
        <v>0</v>
      </c>
      <c r="F22" s="60">
        <f>SUMIFS('Đơn đặt hàng'!$R:$R,'Đơn đặt hàng'!$D:$D,F$1,'Đơn đặt hàng'!$K:$K,$A22)</f>
        <v>0</v>
      </c>
      <c r="G22" s="60">
        <f>SUMIFS('Đơn đặt hàng'!$R:$R,'Đơn đặt hàng'!$D:$D,G$1,'Đơn đặt hàng'!$K:$K,$A22)</f>
        <v>0</v>
      </c>
      <c r="H22" s="60">
        <f>SUMIFS('Đơn đặt hàng'!$R:$R,'Đơn đặt hàng'!$D:$D,H$1,'Đơn đặt hàng'!$K:$K,$A22)</f>
        <v>0</v>
      </c>
      <c r="I22" s="60">
        <f>SUMIFS('Đơn đặt hàng'!$R:$R,'Đơn đặt hàng'!$D:$D,I$1,'Đơn đặt hàng'!$K:$K,$A22)</f>
        <v>0</v>
      </c>
      <c r="J22" s="60">
        <f>SUMIFS('Đơn đặt hàng'!$R:$R,'Đơn đặt hàng'!$D:$D,J$1,'Đơn đặt hàng'!$K:$K,$A22)</f>
        <v>0</v>
      </c>
      <c r="K22" s="60">
        <f>SUMIFS('Đơn đặt hàng'!$R:$R,'Đơn đặt hàng'!$D:$D,K$1,'Đơn đặt hàng'!$K:$K,$A22)</f>
        <v>0</v>
      </c>
      <c r="L22" s="60">
        <f>SUMIFS('Đơn đặt hàng'!$R:$R,'Đơn đặt hàng'!$D:$D,L$1,'Đơn đặt hàng'!$K:$K,$A22)</f>
        <v>0</v>
      </c>
      <c r="M22" s="60">
        <f>SUMIFS('Đơn đặt hàng'!$R:$R,'Đơn đặt hàng'!$D:$D,M$1,'Đơn đặt hàng'!$K:$K,$A22)</f>
        <v>0</v>
      </c>
      <c r="N22" s="60">
        <f>SUMIFS('Đơn đặt hàng'!$R:$R,'Đơn đặt hàng'!$D:$D,N$1,'Đơn đặt hàng'!$K:$K,$A22)</f>
        <v>0</v>
      </c>
      <c r="O22" s="60">
        <f>SUMIFS('Đơn đặt hàng'!$R:$R,'Đơn đặt hàng'!$D:$D,O$1,'Đơn đặt hàng'!$K:$K,$A22)</f>
        <v>0</v>
      </c>
      <c r="P22" s="60">
        <f>SUMIFS('Đơn đặt hàng'!$R:$R,'Đơn đặt hàng'!$D:$D,P$1,'Đơn đặt hàng'!$K:$K,$A22)</f>
        <v>0</v>
      </c>
      <c r="Q22" s="60">
        <f>SUMIFS('Đơn đặt hàng'!$R:$R,'Đơn đặt hàng'!$D:$D,Q$1,'Đơn đặt hàng'!$K:$K,$A22)</f>
        <v>0</v>
      </c>
      <c r="R22" s="60">
        <f>SUMIFS('Đơn đặt hàng'!$R:$R,'Đơn đặt hàng'!$D:$D,R$1,'Đơn đặt hàng'!$K:$K,$A22)</f>
        <v>0</v>
      </c>
      <c r="S22" s="60">
        <f>SUMIFS('Đơn đặt hàng'!$R:$R,'Đơn đặt hàng'!$D:$D,S$1,'Đơn đặt hàng'!$K:$K,$A22)</f>
        <v>0</v>
      </c>
      <c r="T22" s="60">
        <f>SUMIFS('Đơn đặt hàng'!$R:$R,'Đơn đặt hàng'!$D:$D,T$1,'Đơn đặt hàng'!$K:$K,$A22)</f>
        <v>0</v>
      </c>
      <c r="U22" s="60">
        <f>SUMIFS('Đơn đặt hàng'!$R:$R,'Đơn đặt hàng'!$D:$D,U$1,'Đơn đặt hàng'!$K:$K,$A22)</f>
        <v>0</v>
      </c>
      <c r="V22" s="60">
        <f>SUMIFS('Đơn đặt hàng'!$R:$R,'Đơn đặt hàng'!$D:$D,V$1,'Đơn đặt hàng'!$K:$K,$A22)</f>
        <v>0</v>
      </c>
      <c r="W22" s="60">
        <f>SUMIFS('Đơn đặt hàng'!$R:$R,'Đơn đặt hàng'!$D:$D,W$1,'Đơn đặt hàng'!$K:$K,$A22)</f>
        <v>0</v>
      </c>
      <c r="X22" s="60">
        <f>SUMIFS('Đơn đặt hàng'!$R:$R,'Đơn đặt hàng'!$D:$D,X$1,'Đơn đặt hàng'!$K:$K,$A22)</f>
        <v>0</v>
      </c>
      <c r="Y22" s="60">
        <f>SUMIFS('Đơn đặt hàng'!$R:$R,'Đơn đặt hàng'!$D:$D,Y$1,'Đơn đặt hàng'!$K:$K,$A22)</f>
        <v>0</v>
      </c>
      <c r="Z22" s="60">
        <f>SUMIFS('Đơn đặt hàng'!$R:$R,'Đơn đặt hàng'!$D:$D,Z$1,'Đơn đặt hàng'!$K:$K,$A22)</f>
        <v>0</v>
      </c>
      <c r="AA22" s="60">
        <f>SUMIFS('Đơn đặt hàng'!$R:$R,'Đơn đặt hàng'!$D:$D,AA$1,'Đơn đặt hàng'!$K:$K,$A22)</f>
        <v>0</v>
      </c>
      <c r="AB22" s="60">
        <f>SUMIFS('Đơn đặt hàng'!$R:$R,'Đơn đặt hàng'!$D:$D,AB$1,'Đơn đặt hàng'!$K:$K,$A22)</f>
        <v>0</v>
      </c>
      <c r="AC22" s="60">
        <f>SUMIFS('Đơn đặt hàng'!$R:$R,'Đơn đặt hàng'!$D:$D,AC$1,'Đơn đặt hàng'!$K:$K,$A22)</f>
        <v>0</v>
      </c>
      <c r="AD22" s="60">
        <f>SUMIFS('Đơn đặt hàng'!$R:$R,'Đơn đặt hàng'!$D:$D,AD$1,'Đơn đặt hàng'!$K:$K,$A22)</f>
        <v>0</v>
      </c>
      <c r="AE22" s="60">
        <f>SUMIFS('Đơn đặt hàng'!$R:$R,'Đơn đặt hàng'!$D:$D,AE$1,'Đơn đặt hàng'!$K:$K,$A22)</f>
        <v>0</v>
      </c>
      <c r="AF22" s="60">
        <f>SUMIFS('Đơn đặt hàng'!$R:$R,'Đơn đặt hàng'!$D:$D,AF$1,'Đơn đặt hàng'!$K:$K,$A22)</f>
        <v>0</v>
      </c>
      <c r="AG22" s="60">
        <f>SUMIFS('Đơn đặt hàng'!$R:$R,'Đơn đặt hàng'!$D:$D,AG$1,'Đơn đặt hàng'!$K:$K,$A22)</f>
        <v>0</v>
      </c>
      <c r="AH22" s="60">
        <f>SUMIFS('Đơn đặt hàng'!$R:$R,'Đơn đặt hàng'!$D:$D,AH$1,'Đơn đặt hàng'!$K:$K,$A22)</f>
        <v>0</v>
      </c>
      <c r="AI22" s="60">
        <f>SUMIFS('Đơn đặt hàng'!$R:$R,'Đơn đặt hàng'!$D:$D,AI$1,'Đơn đặt hàng'!$K:$K,$A22)</f>
        <v>0</v>
      </c>
    </row>
    <row r="23" spans="1:35" hidden="1" x14ac:dyDescent="0.25">
      <c r="A23" s="29" t="s">
        <v>1732</v>
      </c>
      <c r="B23" s="27" t="s">
        <v>1733</v>
      </c>
      <c r="C23" s="30" t="s">
        <v>1788</v>
      </c>
      <c r="D23" t="s">
        <v>1829</v>
      </c>
      <c r="E23" s="62">
        <f t="shared" si="1"/>
        <v>0</v>
      </c>
      <c r="F23" s="60">
        <f>SUMIFS('Đơn đặt hàng'!$R:$R,'Đơn đặt hàng'!$D:$D,F$1,'Đơn đặt hàng'!$K:$K,$A23)</f>
        <v>0</v>
      </c>
      <c r="G23" s="60">
        <f>SUMIFS('Đơn đặt hàng'!$R:$R,'Đơn đặt hàng'!$D:$D,G$1,'Đơn đặt hàng'!$K:$K,$A23)</f>
        <v>0</v>
      </c>
      <c r="H23" s="60">
        <f>SUMIFS('Đơn đặt hàng'!$R:$R,'Đơn đặt hàng'!$D:$D,H$1,'Đơn đặt hàng'!$K:$K,$A23)</f>
        <v>0</v>
      </c>
      <c r="I23" s="60">
        <f>SUMIFS('Đơn đặt hàng'!$R:$R,'Đơn đặt hàng'!$D:$D,I$1,'Đơn đặt hàng'!$K:$K,$A23)</f>
        <v>0</v>
      </c>
      <c r="J23" s="60">
        <f>SUMIFS('Đơn đặt hàng'!$R:$R,'Đơn đặt hàng'!$D:$D,J$1,'Đơn đặt hàng'!$K:$K,$A23)</f>
        <v>0</v>
      </c>
      <c r="K23" s="60">
        <f>SUMIFS('Đơn đặt hàng'!$R:$R,'Đơn đặt hàng'!$D:$D,K$1,'Đơn đặt hàng'!$K:$K,$A23)</f>
        <v>0</v>
      </c>
      <c r="L23" s="60">
        <f>SUMIFS('Đơn đặt hàng'!$R:$R,'Đơn đặt hàng'!$D:$D,L$1,'Đơn đặt hàng'!$K:$K,$A23)</f>
        <v>0</v>
      </c>
      <c r="M23" s="60">
        <f>SUMIFS('Đơn đặt hàng'!$R:$R,'Đơn đặt hàng'!$D:$D,M$1,'Đơn đặt hàng'!$K:$K,$A23)</f>
        <v>0</v>
      </c>
      <c r="N23" s="60">
        <f>SUMIFS('Đơn đặt hàng'!$R:$R,'Đơn đặt hàng'!$D:$D,N$1,'Đơn đặt hàng'!$K:$K,$A23)</f>
        <v>0</v>
      </c>
      <c r="O23" s="60">
        <f>SUMIFS('Đơn đặt hàng'!$R:$R,'Đơn đặt hàng'!$D:$D,O$1,'Đơn đặt hàng'!$K:$K,$A23)</f>
        <v>0</v>
      </c>
      <c r="P23" s="60">
        <f>SUMIFS('Đơn đặt hàng'!$R:$R,'Đơn đặt hàng'!$D:$D,P$1,'Đơn đặt hàng'!$K:$K,$A23)</f>
        <v>0</v>
      </c>
      <c r="Q23" s="60">
        <f>SUMIFS('Đơn đặt hàng'!$R:$R,'Đơn đặt hàng'!$D:$D,Q$1,'Đơn đặt hàng'!$K:$K,$A23)</f>
        <v>0</v>
      </c>
      <c r="R23" s="60">
        <f>SUMIFS('Đơn đặt hàng'!$R:$R,'Đơn đặt hàng'!$D:$D,R$1,'Đơn đặt hàng'!$K:$K,$A23)</f>
        <v>0</v>
      </c>
      <c r="S23" s="60">
        <f>SUMIFS('Đơn đặt hàng'!$R:$R,'Đơn đặt hàng'!$D:$D,S$1,'Đơn đặt hàng'!$K:$K,$A23)</f>
        <v>0</v>
      </c>
      <c r="T23" s="60">
        <f>SUMIFS('Đơn đặt hàng'!$R:$R,'Đơn đặt hàng'!$D:$D,T$1,'Đơn đặt hàng'!$K:$K,$A23)</f>
        <v>0</v>
      </c>
      <c r="U23" s="60">
        <f>SUMIFS('Đơn đặt hàng'!$R:$R,'Đơn đặt hàng'!$D:$D,U$1,'Đơn đặt hàng'!$K:$K,$A23)</f>
        <v>0</v>
      </c>
      <c r="V23" s="60">
        <f>SUMIFS('Đơn đặt hàng'!$R:$R,'Đơn đặt hàng'!$D:$D,V$1,'Đơn đặt hàng'!$K:$K,$A23)</f>
        <v>0</v>
      </c>
      <c r="W23" s="60">
        <f>SUMIFS('Đơn đặt hàng'!$R:$R,'Đơn đặt hàng'!$D:$D,W$1,'Đơn đặt hàng'!$K:$K,$A23)</f>
        <v>0</v>
      </c>
      <c r="X23" s="60">
        <f>SUMIFS('Đơn đặt hàng'!$R:$R,'Đơn đặt hàng'!$D:$D,X$1,'Đơn đặt hàng'!$K:$K,$A23)</f>
        <v>0</v>
      </c>
      <c r="Y23" s="60">
        <f>SUMIFS('Đơn đặt hàng'!$R:$R,'Đơn đặt hàng'!$D:$D,Y$1,'Đơn đặt hàng'!$K:$K,$A23)</f>
        <v>0</v>
      </c>
      <c r="Z23" s="60">
        <f>SUMIFS('Đơn đặt hàng'!$R:$R,'Đơn đặt hàng'!$D:$D,Z$1,'Đơn đặt hàng'!$K:$K,$A23)</f>
        <v>0</v>
      </c>
      <c r="AA23" s="60">
        <f>SUMIFS('Đơn đặt hàng'!$R:$R,'Đơn đặt hàng'!$D:$D,AA$1,'Đơn đặt hàng'!$K:$K,$A23)</f>
        <v>0</v>
      </c>
      <c r="AB23" s="60">
        <f>SUMIFS('Đơn đặt hàng'!$R:$R,'Đơn đặt hàng'!$D:$D,AB$1,'Đơn đặt hàng'!$K:$K,$A23)</f>
        <v>0</v>
      </c>
      <c r="AC23" s="60">
        <f>SUMIFS('Đơn đặt hàng'!$R:$R,'Đơn đặt hàng'!$D:$D,AC$1,'Đơn đặt hàng'!$K:$K,$A23)</f>
        <v>0</v>
      </c>
      <c r="AD23" s="60">
        <f>SUMIFS('Đơn đặt hàng'!$R:$R,'Đơn đặt hàng'!$D:$D,AD$1,'Đơn đặt hàng'!$K:$K,$A23)</f>
        <v>0</v>
      </c>
      <c r="AE23" s="60">
        <f>SUMIFS('Đơn đặt hàng'!$R:$R,'Đơn đặt hàng'!$D:$D,AE$1,'Đơn đặt hàng'!$K:$K,$A23)</f>
        <v>0</v>
      </c>
      <c r="AF23" s="60">
        <f>SUMIFS('Đơn đặt hàng'!$R:$R,'Đơn đặt hàng'!$D:$D,AF$1,'Đơn đặt hàng'!$K:$K,$A23)</f>
        <v>0</v>
      </c>
      <c r="AG23" s="60">
        <f>SUMIFS('Đơn đặt hàng'!$R:$R,'Đơn đặt hàng'!$D:$D,AG$1,'Đơn đặt hàng'!$K:$K,$A23)</f>
        <v>0</v>
      </c>
      <c r="AH23" s="60">
        <f>SUMIFS('Đơn đặt hàng'!$R:$R,'Đơn đặt hàng'!$D:$D,AH$1,'Đơn đặt hàng'!$K:$K,$A23)</f>
        <v>0</v>
      </c>
      <c r="AI23" s="60">
        <f>SUMIFS('Đơn đặt hàng'!$R:$R,'Đơn đặt hàng'!$D:$D,AI$1,'Đơn đặt hàng'!$K:$K,$A23)</f>
        <v>0</v>
      </c>
    </row>
    <row r="24" spans="1:35" hidden="1" x14ac:dyDescent="0.25">
      <c r="A24" s="29" t="s">
        <v>1734</v>
      </c>
      <c r="B24" s="27" t="s">
        <v>1735</v>
      </c>
      <c r="C24" s="30" t="s">
        <v>1789</v>
      </c>
      <c r="D24" t="s">
        <v>1829</v>
      </c>
      <c r="E24" s="62">
        <f t="shared" si="1"/>
        <v>0</v>
      </c>
      <c r="F24" s="60">
        <f>SUMIFS('Đơn đặt hàng'!$R:$R,'Đơn đặt hàng'!$D:$D,F$1,'Đơn đặt hàng'!$K:$K,$A24)</f>
        <v>0</v>
      </c>
      <c r="G24" s="60">
        <f>SUMIFS('Đơn đặt hàng'!$R:$R,'Đơn đặt hàng'!$D:$D,G$1,'Đơn đặt hàng'!$K:$K,$A24)</f>
        <v>0</v>
      </c>
      <c r="H24" s="60">
        <f>SUMIFS('Đơn đặt hàng'!$R:$R,'Đơn đặt hàng'!$D:$D,H$1,'Đơn đặt hàng'!$K:$K,$A24)</f>
        <v>0</v>
      </c>
      <c r="I24" s="60">
        <f>SUMIFS('Đơn đặt hàng'!$R:$R,'Đơn đặt hàng'!$D:$D,I$1,'Đơn đặt hàng'!$K:$K,$A24)</f>
        <v>0</v>
      </c>
      <c r="J24" s="60">
        <f>SUMIFS('Đơn đặt hàng'!$R:$R,'Đơn đặt hàng'!$D:$D,J$1,'Đơn đặt hàng'!$K:$K,$A24)</f>
        <v>0</v>
      </c>
      <c r="K24" s="60">
        <f>SUMIFS('Đơn đặt hàng'!$R:$R,'Đơn đặt hàng'!$D:$D,K$1,'Đơn đặt hàng'!$K:$K,$A24)</f>
        <v>0</v>
      </c>
      <c r="L24" s="60">
        <f>SUMIFS('Đơn đặt hàng'!$R:$R,'Đơn đặt hàng'!$D:$D,L$1,'Đơn đặt hàng'!$K:$K,$A24)</f>
        <v>0</v>
      </c>
      <c r="M24" s="60">
        <f>SUMIFS('Đơn đặt hàng'!$R:$R,'Đơn đặt hàng'!$D:$D,M$1,'Đơn đặt hàng'!$K:$K,$A24)</f>
        <v>0</v>
      </c>
      <c r="N24" s="60">
        <f>SUMIFS('Đơn đặt hàng'!$R:$R,'Đơn đặt hàng'!$D:$D,N$1,'Đơn đặt hàng'!$K:$K,$A24)</f>
        <v>0</v>
      </c>
      <c r="O24" s="60">
        <f>SUMIFS('Đơn đặt hàng'!$R:$R,'Đơn đặt hàng'!$D:$D,O$1,'Đơn đặt hàng'!$K:$K,$A24)</f>
        <v>0</v>
      </c>
      <c r="P24" s="60">
        <f>SUMIFS('Đơn đặt hàng'!$R:$R,'Đơn đặt hàng'!$D:$D,P$1,'Đơn đặt hàng'!$K:$K,$A24)</f>
        <v>0</v>
      </c>
      <c r="Q24" s="60">
        <f>SUMIFS('Đơn đặt hàng'!$R:$R,'Đơn đặt hàng'!$D:$D,Q$1,'Đơn đặt hàng'!$K:$K,$A24)</f>
        <v>0</v>
      </c>
      <c r="R24" s="60">
        <f>SUMIFS('Đơn đặt hàng'!$R:$R,'Đơn đặt hàng'!$D:$D,R$1,'Đơn đặt hàng'!$K:$K,$A24)</f>
        <v>0</v>
      </c>
      <c r="S24" s="60">
        <f>SUMIFS('Đơn đặt hàng'!$R:$R,'Đơn đặt hàng'!$D:$D,S$1,'Đơn đặt hàng'!$K:$K,$A24)</f>
        <v>0</v>
      </c>
      <c r="T24" s="60">
        <f>SUMIFS('Đơn đặt hàng'!$R:$R,'Đơn đặt hàng'!$D:$D,T$1,'Đơn đặt hàng'!$K:$K,$A24)</f>
        <v>0</v>
      </c>
      <c r="U24" s="60">
        <f>SUMIFS('Đơn đặt hàng'!$R:$R,'Đơn đặt hàng'!$D:$D,U$1,'Đơn đặt hàng'!$K:$K,$A24)</f>
        <v>0</v>
      </c>
      <c r="V24" s="60">
        <f>SUMIFS('Đơn đặt hàng'!$R:$R,'Đơn đặt hàng'!$D:$D,V$1,'Đơn đặt hàng'!$K:$K,$A24)</f>
        <v>0</v>
      </c>
      <c r="W24" s="60">
        <f>SUMIFS('Đơn đặt hàng'!$R:$R,'Đơn đặt hàng'!$D:$D,W$1,'Đơn đặt hàng'!$K:$K,$A24)</f>
        <v>0</v>
      </c>
      <c r="X24" s="60">
        <f>SUMIFS('Đơn đặt hàng'!$R:$R,'Đơn đặt hàng'!$D:$D,X$1,'Đơn đặt hàng'!$K:$K,$A24)</f>
        <v>0</v>
      </c>
      <c r="Y24" s="60">
        <f>SUMIFS('Đơn đặt hàng'!$R:$R,'Đơn đặt hàng'!$D:$D,Y$1,'Đơn đặt hàng'!$K:$K,$A24)</f>
        <v>0</v>
      </c>
      <c r="Z24" s="60">
        <f>SUMIFS('Đơn đặt hàng'!$R:$R,'Đơn đặt hàng'!$D:$D,Z$1,'Đơn đặt hàng'!$K:$K,$A24)</f>
        <v>0</v>
      </c>
      <c r="AA24" s="60">
        <f>SUMIFS('Đơn đặt hàng'!$R:$R,'Đơn đặt hàng'!$D:$D,AA$1,'Đơn đặt hàng'!$K:$K,$A24)</f>
        <v>0</v>
      </c>
      <c r="AB24" s="60">
        <f>SUMIFS('Đơn đặt hàng'!$R:$R,'Đơn đặt hàng'!$D:$D,AB$1,'Đơn đặt hàng'!$K:$K,$A24)</f>
        <v>0</v>
      </c>
      <c r="AC24" s="60">
        <f>SUMIFS('Đơn đặt hàng'!$R:$R,'Đơn đặt hàng'!$D:$D,AC$1,'Đơn đặt hàng'!$K:$K,$A24)</f>
        <v>0</v>
      </c>
      <c r="AD24" s="60">
        <f>SUMIFS('Đơn đặt hàng'!$R:$R,'Đơn đặt hàng'!$D:$D,AD$1,'Đơn đặt hàng'!$K:$K,$A24)</f>
        <v>0</v>
      </c>
      <c r="AE24" s="60">
        <f>SUMIFS('Đơn đặt hàng'!$R:$R,'Đơn đặt hàng'!$D:$D,AE$1,'Đơn đặt hàng'!$K:$K,$A24)</f>
        <v>0</v>
      </c>
      <c r="AF24" s="60">
        <f>SUMIFS('Đơn đặt hàng'!$R:$R,'Đơn đặt hàng'!$D:$D,AF$1,'Đơn đặt hàng'!$K:$K,$A24)</f>
        <v>0</v>
      </c>
      <c r="AG24" s="60">
        <f>SUMIFS('Đơn đặt hàng'!$R:$R,'Đơn đặt hàng'!$D:$D,AG$1,'Đơn đặt hàng'!$K:$K,$A24)</f>
        <v>0</v>
      </c>
      <c r="AH24" s="60">
        <f>SUMIFS('Đơn đặt hàng'!$R:$R,'Đơn đặt hàng'!$D:$D,AH$1,'Đơn đặt hàng'!$K:$K,$A24)</f>
        <v>0</v>
      </c>
      <c r="AI24" s="60">
        <f>SUMIFS('Đơn đặt hàng'!$R:$R,'Đơn đặt hàng'!$D:$D,AI$1,'Đơn đặt hàng'!$K:$K,$A24)</f>
        <v>0</v>
      </c>
    </row>
    <row r="25" spans="1:35" hidden="1" x14ac:dyDescent="0.25">
      <c r="A25" s="29" t="s">
        <v>1736</v>
      </c>
      <c r="B25" s="27" t="s">
        <v>1737</v>
      </c>
      <c r="C25" s="30" t="s">
        <v>1789</v>
      </c>
      <c r="D25" t="s">
        <v>1829</v>
      </c>
      <c r="E25" s="62">
        <f t="shared" si="1"/>
        <v>0</v>
      </c>
      <c r="F25" s="60">
        <f>SUMIFS('Đơn đặt hàng'!$R:$R,'Đơn đặt hàng'!$D:$D,F$1,'Đơn đặt hàng'!$K:$K,$A25)</f>
        <v>0</v>
      </c>
      <c r="G25" s="60">
        <f>SUMIFS('Đơn đặt hàng'!$R:$R,'Đơn đặt hàng'!$D:$D,G$1,'Đơn đặt hàng'!$K:$K,$A25)</f>
        <v>0</v>
      </c>
      <c r="H25" s="60">
        <f>SUMIFS('Đơn đặt hàng'!$R:$R,'Đơn đặt hàng'!$D:$D,H$1,'Đơn đặt hàng'!$K:$K,$A25)</f>
        <v>0</v>
      </c>
      <c r="I25" s="60">
        <f>SUMIFS('Đơn đặt hàng'!$R:$R,'Đơn đặt hàng'!$D:$D,I$1,'Đơn đặt hàng'!$K:$K,$A25)</f>
        <v>0</v>
      </c>
      <c r="J25" s="60">
        <f>SUMIFS('Đơn đặt hàng'!$R:$R,'Đơn đặt hàng'!$D:$D,J$1,'Đơn đặt hàng'!$K:$K,$A25)</f>
        <v>0</v>
      </c>
      <c r="K25" s="60">
        <f>SUMIFS('Đơn đặt hàng'!$R:$R,'Đơn đặt hàng'!$D:$D,K$1,'Đơn đặt hàng'!$K:$K,$A25)</f>
        <v>0</v>
      </c>
      <c r="L25" s="60">
        <f>SUMIFS('Đơn đặt hàng'!$R:$R,'Đơn đặt hàng'!$D:$D,L$1,'Đơn đặt hàng'!$K:$K,$A25)</f>
        <v>0</v>
      </c>
      <c r="M25" s="60">
        <f>SUMIFS('Đơn đặt hàng'!$R:$R,'Đơn đặt hàng'!$D:$D,M$1,'Đơn đặt hàng'!$K:$K,$A25)</f>
        <v>0</v>
      </c>
      <c r="N25" s="60">
        <f>SUMIFS('Đơn đặt hàng'!$R:$R,'Đơn đặt hàng'!$D:$D,N$1,'Đơn đặt hàng'!$K:$K,$A25)</f>
        <v>0</v>
      </c>
      <c r="O25" s="60">
        <f>SUMIFS('Đơn đặt hàng'!$R:$R,'Đơn đặt hàng'!$D:$D,O$1,'Đơn đặt hàng'!$K:$K,$A25)</f>
        <v>0</v>
      </c>
      <c r="P25" s="60">
        <f>SUMIFS('Đơn đặt hàng'!$R:$R,'Đơn đặt hàng'!$D:$D,P$1,'Đơn đặt hàng'!$K:$K,$A25)</f>
        <v>0</v>
      </c>
      <c r="Q25" s="60">
        <f>SUMIFS('Đơn đặt hàng'!$R:$R,'Đơn đặt hàng'!$D:$D,Q$1,'Đơn đặt hàng'!$K:$K,$A25)</f>
        <v>0</v>
      </c>
      <c r="R25" s="60">
        <f>SUMIFS('Đơn đặt hàng'!$R:$R,'Đơn đặt hàng'!$D:$D,R$1,'Đơn đặt hàng'!$K:$K,$A25)</f>
        <v>0</v>
      </c>
      <c r="S25" s="60">
        <f>SUMIFS('Đơn đặt hàng'!$R:$R,'Đơn đặt hàng'!$D:$D,S$1,'Đơn đặt hàng'!$K:$K,$A25)</f>
        <v>0</v>
      </c>
      <c r="T25" s="60">
        <f>SUMIFS('Đơn đặt hàng'!$R:$R,'Đơn đặt hàng'!$D:$D,T$1,'Đơn đặt hàng'!$K:$K,$A25)</f>
        <v>0</v>
      </c>
      <c r="U25" s="60">
        <f>SUMIFS('Đơn đặt hàng'!$R:$R,'Đơn đặt hàng'!$D:$D,U$1,'Đơn đặt hàng'!$K:$K,$A25)</f>
        <v>0</v>
      </c>
      <c r="V25" s="60">
        <f>SUMIFS('Đơn đặt hàng'!$R:$R,'Đơn đặt hàng'!$D:$D,V$1,'Đơn đặt hàng'!$K:$K,$A25)</f>
        <v>0</v>
      </c>
      <c r="W25" s="60">
        <f>SUMIFS('Đơn đặt hàng'!$R:$R,'Đơn đặt hàng'!$D:$D,W$1,'Đơn đặt hàng'!$K:$K,$A25)</f>
        <v>0</v>
      </c>
      <c r="X25" s="60">
        <f>SUMIFS('Đơn đặt hàng'!$R:$R,'Đơn đặt hàng'!$D:$D,X$1,'Đơn đặt hàng'!$K:$K,$A25)</f>
        <v>0</v>
      </c>
      <c r="Y25" s="60">
        <f>SUMIFS('Đơn đặt hàng'!$R:$R,'Đơn đặt hàng'!$D:$D,Y$1,'Đơn đặt hàng'!$K:$K,$A25)</f>
        <v>0</v>
      </c>
      <c r="Z25" s="60">
        <f>SUMIFS('Đơn đặt hàng'!$R:$R,'Đơn đặt hàng'!$D:$D,Z$1,'Đơn đặt hàng'!$K:$K,$A25)</f>
        <v>0</v>
      </c>
      <c r="AA25" s="60">
        <f>SUMIFS('Đơn đặt hàng'!$R:$R,'Đơn đặt hàng'!$D:$D,AA$1,'Đơn đặt hàng'!$K:$K,$A25)</f>
        <v>0</v>
      </c>
      <c r="AB25" s="60">
        <f>SUMIFS('Đơn đặt hàng'!$R:$R,'Đơn đặt hàng'!$D:$D,AB$1,'Đơn đặt hàng'!$K:$K,$A25)</f>
        <v>0</v>
      </c>
      <c r="AC25" s="60">
        <f>SUMIFS('Đơn đặt hàng'!$R:$R,'Đơn đặt hàng'!$D:$D,AC$1,'Đơn đặt hàng'!$K:$K,$A25)</f>
        <v>0</v>
      </c>
      <c r="AD25" s="60">
        <f>SUMIFS('Đơn đặt hàng'!$R:$R,'Đơn đặt hàng'!$D:$D,AD$1,'Đơn đặt hàng'!$K:$K,$A25)</f>
        <v>0</v>
      </c>
      <c r="AE25" s="60">
        <f>SUMIFS('Đơn đặt hàng'!$R:$R,'Đơn đặt hàng'!$D:$D,AE$1,'Đơn đặt hàng'!$K:$K,$A25)</f>
        <v>0</v>
      </c>
      <c r="AF25" s="60">
        <f>SUMIFS('Đơn đặt hàng'!$R:$R,'Đơn đặt hàng'!$D:$D,AF$1,'Đơn đặt hàng'!$K:$K,$A25)</f>
        <v>0</v>
      </c>
      <c r="AG25" s="60">
        <f>SUMIFS('Đơn đặt hàng'!$R:$R,'Đơn đặt hàng'!$D:$D,AG$1,'Đơn đặt hàng'!$K:$K,$A25)</f>
        <v>0</v>
      </c>
      <c r="AH25" s="60">
        <f>SUMIFS('Đơn đặt hàng'!$R:$R,'Đơn đặt hàng'!$D:$D,AH$1,'Đơn đặt hàng'!$K:$K,$A25)</f>
        <v>0</v>
      </c>
      <c r="AI25" s="60">
        <f>SUMIFS('Đơn đặt hàng'!$R:$R,'Đơn đặt hàng'!$D:$D,AI$1,'Đơn đặt hàng'!$K:$K,$A25)</f>
        <v>0</v>
      </c>
    </row>
    <row r="26" spans="1:35" hidden="1" x14ac:dyDescent="0.25">
      <c r="A26" s="29" t="s">
        <v>1738</v>
      </c>
      <c r="B26" s="27" t="s">
        <v>1739</v>
      </c>
      <c r="C26" s="30" t="s">
        <v>29</v>
      </c>
      <c r="D26" t="s">
        <v>1829</v>
      </c>
      <c r="E26" s="62">
        <f t="shared" si="1"/>
        <v>0</v>
      </c>
      <c r="F26" s="60">
        <f>SUMIFS('Đơn đặt hàng'!$R:$R,'Đơn đặt hàng'!$D:$D,F$1,'Đơn đặt hàng'!$K:$K,$A26)</f>
        <v>0</v>
      </c>
      <c r="G26" s="60">
        <f>SUMIFS('Đơn đặt hàng'!$R:$R,'Đơn đặt hàng'!$D:$D,G$1,'Đơn đặt hàng'!$K:$K,$A26)</f>
        <v>0</v>
      </c>
      <c r="H26" s="60">
        <f>SUMIFS('Đơn đặt hàng'!$R:$R,'Đơn đặt hàng'!$D:$D,H$1,'Đơn đặt hàng'!$K:$K,$A26)</f>
        <v>0</v>
      </c>
      <c r="I26" s="60">
        <f>SUMIFS('Đơn đặt hàng'!$R:$R,'Đơn đặt hàng'!$D:$D,I$1,'Đơn đặt hàng'!$K:$K,$A26)</f>
        <v>0</v>
      </c>
      <c r="J26" s="60">
        <f>SUMIFS('Đơn đặt hàng'!$R:$R,'Đơn đặt hàng'!$D:$D,J$1,'Đơn đặt hàng'!$K:$K,$A26)</f>
        <v>0</v>
      </c>
      <c r="K26" s="60">
        <f>SUMIFS('Đơn đặt hàng'!$R:$R,'Đơn đặt hàng'!$D:$D,K$1,'Đơn đặt hàng'!$K:$K,$A26)</f>
        <v>0</v>
      </c>
      <c r="L26" s="60">
        <f>SUMIFS('Đơn đặt hàng'!$R:$R,'Đơn đặt hàng'!$D:$D,L$1,'Đơn đặt hàng'!$K:$K,$A26)</f>
        <v>0</v>
      </c>
      <c r="M26" s="60">
        <f>SUMIFS('Đơn đặt hàng'!$R:$R,'Đơn đặt hàng'!$D:$D,M$1,'Đơn đặt hàng'!$K:$K,$A26)</f>
        <v>0</v>
      </c>
      <c r="N26" s="60">
        <f>SUMIFS('Đơn đặt hàng'!$R:$R,'Đơn đặt hàng'!$D:$D,N$1,'Đơn đặt hàng'!$K:$K,$A26)</f>
        <v>0</v>
      </c>
      <c r="O26" s="60">
        <f>SUMIFS('Đơn đặt hàng'!$R:$R,'Đơn đặt hàng'!$D:$D,O$1,'Đơn đặt hàng'!$K:$K,$A26)</f>
        <v>0</v>
      </c>
      <c r="P26" s="60">
        <f>SUMIFS('Đơn đặt hàng'!$R:$R,'Đơn đặt hàng'!$D:$D,P$1,'Đơn đặt hàng'!$K:$K,$A26)</f>
        <v>0</v>
      </c>
      <c r="Q26" s="60">
        <f>SUMIFS('Đơn đặt hàng'!$R:$R,'Đơn đặt hàng'!$D:$D,Q$1,'Đơn đặt hàng'!$K:$K,$A26)</f>
        <v>0</v>
      </c>
      <c r="R26" s="60">
        <f>SUMIFS('Đơn đặt hàng'!$R:$R,'Đơn đặt hàng'!$D:$D,R$1,'Đơn đặt hàng'!$K:$K,$A26)</f>
        <v>0</v>
      </c>
      <c r="S26" s="60">
        <f>SUMIFS('Đơn đặt hàng'!$R:$R,'Đơn đặt hàng'!$D:$D,S$1,'Đơn đặt hàng'!$K:$K,$A26)</f>
        <v>0</v>
      </c>
      <c r="T26" s="60">
        <f>SUMIFS('Đơn đặt hàng'!$R:$R,'Đơn đặt hàng'!$D:$D,T$1,'Đơn đặt hàng'!$K:$K,$A26)</f>
        <v>0</v>
      </c>
      <c r="U26" s="60">
        <f>SUMIFS('Đơn đặt hàng'!$R:$R,'Đơn đặt hàng'!$D:$D,U$1,'Đơn đặt hàng'!$K:$K,$A26)</f>
        <v>0</v>
      </c>
      <c r="V26" s="60">
        <f>SUMIFS('Đơn đặt hàng'!$R:$R,'Đơn đặt hàng'!$D:$D,V$1,'Đơn đặt hàng'!$K:$K,$A26)</f>
        <v>0</v>
      </c>
      <c r="W26" s="60">
        <f>SUMIFS('Đơn đặt hàng'!$R:$R,'Đơn đặt hàng'!$D:$D,W$1,'Đơn đặt hàng'!$K:$K,$A26)</f>
        <v>0</v>
      </c>
      <c r="X26" s="60">
        <f>SUMIFS('Đơn đặt hàng'!$R:$R,'Đơn đặt hàng'!$D:$D,X$1,'Đơn đặt hàng'!$K:$K,$A26)</f>
        <v>0</v>
      </c>
      <c r="Y26" s="60">
        <f>SUMIFS('Đơn đặt hàng'!$R:$R,'Đơn đặt hàng'!$D:$D,Y$1,'Đơn đặt hàng'!$K:$K,$A26)</f>
        <v>0</v>
      </c>
      <c r="Z26" s="60">
        <f>SUMIFS('Đơn đặt hàng'!$R:$R,'Đơn đặt hàng'!$D:$D,Z$1,'Đơn đặt hàng'!$K:$K,$A26)</f>
        <v>0</v>
      </c>
      <c r="AA26" s="60">
        <f>SUMIFS('Đơn đặt hàng'!$R:$R,'Đơn đặt hàng'!$D:$D,AA$1,'Đơn đặt hàng'!$K:$K,$A26)</f>
        <v>0</v>
      </c>
      <c r="AB26" s="60">
        <f>SUMIFS('Đơn đặt hàng'!$R:$R,'Đơn đặt hàng'!$D:$D,AB$1,'Đơn đặt hàng'!$K:$K,$A26)</f>
        <v>0</v>
      </c>
      <c r="AC26" s="60">
        <f>SUMIFS('Đơn đặt hàng'!$R:$R,'Đơn đặt hàng'!$D:$D,AC$1,'Đơn đặt hàng'!$K:$K,$A26)</f>
        <v>0</v>
      </c>
      <c r="AD26" s="60">
        <f>SUMIFS('Đơn đặt hàng'!$R:$R,'Đơn đặt hàng'!$D:$D,AD$1,'Đơn đặt hàng'!$K:$K,$A26)</f>
        <v>0</v>
      </c>
      <c r="AE26" s="60">
        <f>SUMIFS('Đơn đặt hàng'!$R:$R,'Đơn đặt hàng'!$D:$D,AE$1,'Đơn đặt hàng'!$K:$K,$A26)</f>
        <v>0</v>
      </c>
      <c r="AF26" s="60">
        <f>SUMIFS('Đơn đặt hàng'!$R:$R,'Đơn đặt hàng'!$D:$D,AF$1,'Đơn đặt hàng'!$K:$K,$A26)</f>
        <v>0</v>
      </c>
      <c r="AG26" s="60">
        <f>SUMIFS('Đơn đặt hàng'!$R:$R,'Đơn đặt hàng'!$D:$D,AG$1,'Đơn đặt hàng'!$K:$K,$A26)</f>
        <v>0</v>
      </c>
      <c r="AH26" s="60">
        <f>SUMIFS('Đơn đặt hàng'!$R:$R,'Đơn đặt hàng'!$D:$D,AH$1,'Đơn đặt hàng'!$K:$K,$A26)</f>
        <v>0</v>
      </c>
      <c r="AI26" s="60">
        <f>SUMIFS('Đơn đặt hàng'!$R:$R,'Đơn đặt hàng'!$D:$D,AI$1,'Đơn đặt hàng'!$K:$K,$A26)</f>
        <v>0</v>
      </c>
    </row>
    <row r="27" spans="1:35" x14ac:dyDescent="0.25">
      <c r="A27" s="29" t="s">
        <v>41</v>
      </c>
      <c r="B27" s="27" t="s">
        <v>42</v>
      </c>
      <c r="C27" s="30" t="s">
        <v>29</v>
      </c>
      <c r="D27" t="s">
        <v>1829</v>
      </c>
      <c r="E27" s="71">
        <f t="shared" si="1"/>
        <v>1653</v>
      </c>
      <c r="F27" s="60">
        <f>SUMIFS('Đơn đặt hàng'!$R:$R,'Đơn đặt hàng'!$D:$D,F$1,'Đơn đặt hàng'!$K:$K,$A27)</f>
        <v>0</v>
      </c>
      <c r="G27" s="60">
        <f>SUMIFS('Đơn đặt hàng'!$R:$R,'Đơn đặt hàng'!$D:$D,G$1,'Đơn đặt hàng'!$K:$K,$A27)</f>
        <v>0</v>
      </c>
      <c r="H27" s="60">
        <f>SUMIFS('Đơn đặt hàng'!$R:$R,'Đơn đặt hàng'!$D:$D,H$1,'Đơn đặt hàng'!$K:$K,$A27)</f>
        <v>230</v>
      </c>
      <c r="I27" s="60">
        <f>SUMIFS('Đơn đặt hàng'!$R:$R,'Đơn đặt hàng'!$D:$D,I$1,'Đơn đặt hàng'!$K:$K,$A27)</f>
        <v>76</v>
      </c>
      <c r="J27" s="60">
        <f>SUMIFS('Đơn đặt hàng'!$R:$R,'Đơn đặt hàng'!$D:$D,J$1,'Đơn đặt hàng'!$K:$K,$A27)</f>
        <v>5</v>
      </c>
      <c r="K27" s="60">
        <f>SUMIFS('Đơn đặt hàng'!$R:$R,'Đơn đặt hàng'!$D:$D,K$1,'Đơn đặt hàng'!$K:$K,$A27)</f>
        <v>198</v>
      </c>
      <c r="L27" s="60">
        <f>SUMIFS('Đơn đặt hàng'!$R:$R,'Đơn đặt hàng'!$D:$D,L$1,'Đơn đặt hàng'!$K:$K,$A27)</f>
        <v>0</v>
      </c>
      <c r="M27" s="60">
        <f>SUMIFS('Đơn đặt hàng'!$R:$R,'Đơn đặt hàng'!$D:$D,M$1,'Đơn đặt hàng'!$K:$K,$A27)</f>
        <v>347</v>
      </c>
      <c r="N27" s="60">
        <f>SUMIFS('Đơn đặt hàng'!$R:$R,'Đơn đặt hàng'!$D:$D,N$1,'Đơn đặt hàng'!$K:$K,$A27)</f>
        <v>206</v>
      </c>
      <c r="O27" s="60">
        <f>SUMIFS('Đơn đặt hàng'!$R:$R,'Đơn đặt hàng'!$D:$D,O$1,'Đơn đặt hàng'!$K:$K,$A27)</f>
        <v>91</v>
      </c>
      <c r="P27" s="60">
        <f>SUMIFS('Đơn đặt hàng'!$R:$R,'Đơn đặt hàng'!$D:$D,P$1,'Đơn đặt hàng'!$K:$K,$A27)</f>
        <v>173</v>
      </c>
      <c r="Q27" s="60">
        <f>SUMIFS('Đơn đặt hàng'!$R:$R,'Đơn đặt hàng'!$D:$D,Q$1,'Đơn đặt hàng'!$K:$K,$A27)</f>
        <v>213</v>
      </c>
      <c r="R27" s="60">
        <f>SUMIFS('Đơn đặt hàng'!$R:$R,'Đơn đặt hàng'!$D:$D,R$1,'Đơn đặt hàng'!$K:$K,$A27)</f>
        <v>114</v>
      </c>
      <c r="S27" s="60">
        <f>SUMIFS('Đơn đặt hàng'!$R:$R,'Đơn đặt hàng'!$D:$D,S$1,'Đơn đặt hàng'!$K:$K,$A27)</f>
        <v>0</v>
      </c>
      <c r="T27" s="60">
        <f>SUMIFS('Đơn đặt hàng'!$R:$R,'Đơn đặt hàng'!$D:$D,T$1,'Đơn đặt hàng'!$K:$K,$A27)</f>
        <v>0</v>
      </c>
      <c r="U27" s="60">
        <f>SUMIFS('Đơn đặt hàng'!$R:$R,'Đơn đặt hàng'!$D:$D,U$1,'Đơn đặt hàng'!$K:$K,$A27)</f>
        <v>0</v>
      </c>
      <c r="V27" s="60">
        <f>SUMIFS('Đơn đặt hàng'!$R:$R,'Đơn đặt hàng'!$D:$D,V$1,'Đơn đặt hàng'!$K:$K,$A27)</f>
        <v>0</v>
      </c>
      <c r="W27" s="60">
        <f>SUMIFS('Đơn đặt hàng'!$R:$R,'Đơn đặt hàng'!$D:$D,W$1,'Đơn đặt hàng'!$K:$K,$A27)</f>
        <v>0</v>
      </c>
      <c r="X27" s="60">
        <f>SUMIFS('Đơn đặt hàng'!$R:$R,'Đơn đặt hàng'!$D:$D,X$1,'Đơn đặt hàng'!$K:$K,$A27)</f>
        <v>0</v>
      </c>
      <c r="Y27" s="60">
        <f>SUMIFS('Đơn đặt hàng'!$R:$R,'Đơn đặt hàng'!$D:$D,Y$1,'Đơn đặt hàng'!$K:$K,$A27)</f>
        <v>0</v>
      </c>
      <c r="Z27" s="60">
        <f>SUMIFS('Đơn đặt hàng'!$R:$R,'Đơn đặt hàng'!$D:$D,Z$1,'Đơn đặt hàng'!$K:$K,$A27)</f>
        <v>0</v>
      </c>
      <c r="AA27" s="60">
        <f>SUMIFS('Đơn đặt hàng'!$R:$R,'Đơn đặt hàng'!$D:$D,AA$1,'Đơn đặt hàng'!$K:$K,$A27)</f>
        <v>0</v>
      </c>
      <c r="AB27" s="60">
        <f>SUMIFS('Đơn đặt hàng'!$R:$R,'Đơn đặt hàng'!$D:$D,AB$1,'Đơn đặt hàng'!$K:$K,$A27)</f>
        <v>0</v>
      </c>
      <c r="AC27" s="60">
        <f>SUMIFS('Đơn đặt hàng'!$R:$R,'Đơn đặt hàng'!$D:$D,AC$1,'Đơn đặt hàng'!$K:$K,$A27)</f>
        <v>0</v>
      </c>
      <c r="AD27" s="60">
        <f>SUMIFS('Đơn đặt hàng'!$R:$R,'Đơn đặt hàng'!$D:$D,AD$1,'Đơn đặt hàng'!$K:$K,$A27)</f>
        <v>0</v>
      </c>
      <c r="AE27" s="60">
        <f>SUMIFS('Đơn đặt hàng'!$R:$R,'Đơn đặt hàng'!$D:$D,AE$1,'Đơn đặt hàng'!$K:$K,$A27)</f>
        <v>0</v>
      </c>
      <c r="AF27" s="60">
        <f>SUMIFS('Đơn đặt hàng'!$R:$R,'Đơn đặt hàng'!$D:$D,AF$1,'Đơn đặt hàng'!$K:$K,$A27)</f>
        <v>0</v>
      </c>
      <c r="AG27" s="60">
        <f>SUMIFS('Đơn đặt hàng'!$R:$R,'Đơn đặt hàng'!$D:$D,AG$1,'Đơn đặt hàng'!$K:$K,$A27)</f>
        <v>0</v>
      </c>
      <c r="AH27" s="60">
        <f>SUMIFS('Đơn đặt hàng'!$R:$R,'Đơn đặt hàng'!$D:$D,AH$1,'Đơn đặt hàng'!$K:$K,$A27)</f>
        <v>0</v>
      </c>
      <c r="AI27" s="60">
        <f>SUMIFS('Đơn đặt hàng'!$R:$R,'Đơn đặt hàng'!$D:$D,AI$1,'Đơn đặt hàng'!$K:$K,$A27)</f>
        <v>0</v>
      </c>
    </row>
    <row r="28" spans="1:35" hidden="1" x14ac:dyDescent="0.25">
      <c r="A28" s="29" t="s">
        <v>1740</v>
      </c>
      <c r="B28" s="27" t="s">
        <v>1741</v>
      </c>
      <c r="C28" s="30" t="s">
        <v>29</v>
      </c>
      <c r="D28" t="s">
        <v>1829</v>
      </c>
      <c r="E28" s="62">
        <f t="shared" si="1"/>
        <v>0</v>
      </c>
      <c r="F28" s="60">
        <f>SUMIFS('Đơn đặt hàng'!$R:$R,'Đơn đặt hàng'!$D:$D,F$1,'Đơn đặt hàng'!$K:$K,$A28)</f>
        <v>0</v>
      </c>
      <c r="G28" s="60">
        <f>SUMIFS('Đơn đặt hàng'!$R:$R,'Đơn đặt hàng'!$D:$D,G$1,'Đơn đặt hàng'!$K:$K,$A28)</f>
        <v>0</v>
      </c>
      <c r="H28" s="60">
        <f>SUMIFS('Đơn đặt hàng'!$R:$R,'Đơn đặt hàng'!$D:$D,H$1,'Đơn đặt hàng'!$K:$K,$A28)</f>
        <v>0</v>
      </c>
      <c r="I28" s="60">
        <f>SUMIFS('Đơn đặt hàng'!$R:$R,'Đơn đặt hàng'!$D:$D,I$1,'Đơn đặt hàng'!$K:$K,$A28)</f>
        <v>0</v>
      </c>
      <c r="J28" s="60">
        <f>SUMIFS('Đơn đặt hàng'!$R:$R,'Đơn đặt hàng'!$D:$D,J$1,'Đơn đặt hàng'!$K:$K,$A28)</f>
        <v>0</v>
      </c>
      <c r="K28" s="60">
        <f>SUMIFS('Đơn đặt hàng'!$R:$R,'Đơn đặt hàng'!$D:$D,K$1,'Đơn đặt hàng'!$K:$K,$A28)</f>
        <v>0</v>
      </c>
      <c r="L28" s="60">
        <f>SUMIFS('Đơn đặt hàng'!$R:$R,'Đơn đặt hàng'!$D:$D,L$1,'Đơn đặt hàng'!$K:$K,$A28)</f>
        <v>0</v>
      </c>
      <c r="M28" s="60">
        <f>SUMIFS('Đơn đặt hàng'!$R:$R,'Đơn đặt hàng'!$D:$D,M$1,'Đơn đặt hàng'!$K:$K,$A28)</f>
        <v>0</v>
      </c>
      <c r="N28" s="60">
        <f>SUMIFS('Đơn đặt hàng'!$R:$R,'Đơn đặt hàng'!$D:$D,N$1,'Đơn đặt hàng'!$K:$K,$A28)</f>
        <v>0</v>
      </c>
      <c r="O28" s="60">
        <f>SUMIFS('Đơn đặt hàng'!$R:$R,'Đơn đặt hàng'!$D:$D,O$1,'Đơn đặt hàng'!$K:$K,$A28)</f>
        <v>0</v>
      </c>
      <c r="P28" s="60">
        <f>SUMIFS('Đơn đặt hàng'!$R:$R,'Đơn đặt hàng'!$D:$D,P$1,'Đơn đặt hàng'!$K:$K,$A28)</f>
        <v>0</v>
      </c>
      <c r="Q28" s="60">
        <f>SUMIFS('Đơn đặt hàng'!$R:$R,'Đơn đặt hàng'!$D:$D,Q$1,'Đơn đặt hàng'!$K:$K,$A28)</f>
        <v>0</v>
      </c>
      <c r="R28" s="60">
        <f>SUMIFS('Đơn đặt hàng'!$R:$R,'Đơn đặt hàng'!$D:$D,R$1,'Đơn đặt hàng'!$K:$K,$A28)</f>
        <v>0</v>
      </c>
      <c r="S28" s="60">
        <f>SUMIFS('Đơn đặt hàng'!$R:$R,'Đơn đặt hàng'!$D:$D,S$1,'Đơn đặt hàng'!$K:$K,$A28)</f>
        <v>0</v>
      </c>
      <c r="T28" s="60">
        <f>SUMIFS('Đơn đặt hàng'!$R:$R,'Đơn đặt hàng'!$D:$D,T$1,'Đơn đặt hàng'!$K:$K,$A28)</f>
        <v>0</v>
      </c>
      <c r="U28" s="60">
        <f>SUMIFS('Đơn đặt hàng'!$R:$R,'Đơn đặt hàng'!$D:$D,U$1,'Đơn đặt hàng'!$K:$K,$A28)</f>
        <v>0</v>
      </c>
      <c r="V28" s="60">
        <f>SUMIFS('Đơn đặt hàng'!$R:$R,'Đơn đặt hàng'!$D:$D,V$1,'Đơn đặt hàng'!$K:$K,$A28)</f>
        <v>0</v>
      </c>
      <c r="W28" s="60">
        <f>SUMIFS('Đơn đặt hàng'!$R:$R,'Đơn đặt hàng'!$D:$D,W$1,'Đơn đặt hàng'!$K:$K,$A28)</f>
        <v>0</v>
      </c>
      <c r="X28" s="60">
        <f>SUMIFS('Đơn đặt hàng'!$R:$R,'Đơn đặt hàng'!$D:$D,X$1,'Đơn đặt hàng'!$K:$K,$A28)</f>
        <v>0</v>
      </c>
      <c r="Y28" s="60">
        <f>SUMIFS('Đơn đặt hàng'!$R:$R,'Đơn đặt hàng'!$D:$D,Y$1,'Đơn đặt hàng'!$K:$K,$A28)</f>
        <v>0</v>
      </c>
      <c r="Z28" s="60">
        <f>SUMIFS('Đơn đặt hàng'!$R:$R,'Đơn đặt hàng'!$D:$D,Z$1,'Đơn đặt hàng'!$K:$K,$A28)</f>
        <v>0</v>
      </c>
      <c r="AA28" s="60">
        <f>SUMIFS('Đơn đặt hàng'!$R:$R,'Đơn đặt hàng'!$D:$D,AA$1,'Đơn đặt hàng'!$K:$K,$A28)</f>
        <v>0</v>
      </c>
      <c r="AB28" s="60">
        <f>SUMIFS('Đơn đặt hàng'!$R:$R,'Đơn đặt hàng'!$D:$D,AB$1,'Đơn đặt hàng'!$K:$K,$A28)</f>
        <v>0</v>
      </c>
      <c r="AC28" s="60">
        <f>SUMIFS('Đơn đặt hàng'!$R:$R,'Đơn đặt hàng'!$D:$D,AC$1,'Đơn đặt hàng'!$K:$K,$A28)</f>
        <v>0</v>
      </c>
      <c r="AD28" s="60">
        <f>SUMIFS('Đơn đặt hàng'!$R:$R,'Đơn đặt hàng'!$D:$D,AD$1,'Đơn đặt hàng'!$K:$K,$A28)</f>
        <v>0</v>
      </c>
      <c r="AE28" s="60">
        <f>SUMIFS('Đơn đặt hàng'!$R:$R,'Đơn đặt hàng'!$D:$D,AE$1,'Đơn đặt hàng'!$K:$K,$A28)</f>
        <v>0</v>
      </c>
      <c r="AF28" s="60">
        <f>SUMIFS('Đơn đặt hàng'!$R:$R,'Đơn đặt hàng'!$D:$D,AF$1,'Đơn đặt hàng'!$K:$K,$A28)</f>
        <v>0</v>
      </c>
      <c r="AG28" s="60">
        <f>SUMIFS('Đơn đặt hàng'!$R:$R,'Đơn đặt hàng'!$D:$D,AG$1,'Đơn đặt hàng'!$K:$K,$A28)</f>
        <v>0</v>
      </c>
      <c r="AH28" s="60">
        <f>SUMIFS('Đơn đặt hàng'!$R:$R,'Đơn đặt hàng'!$D:$D,AH$1,'Đơn đặt hàng'!$K:$K,$A28)</f>
        <v>0</v>
      </c>
      <c r="AI28" s="60">
        <f>SUMIFS('Đơn đặt hàng'!$R:$R,'Đơn đặt hàng'!$D:$D,AI$1,'Đơn đặt hàng'!$K:$K,$A28)</f>
        <v>0</v>
      </c>
    </row>
    <row r="29" spans="1:35" hidden="1" x14ac:dyDescent="0.25">
      <c r="A29" s="29" t="s">
        <v>1742</v>
      </c>
      <c r="B29" s="27" t="s">
        <v>1743</v>
      </c>
      <c r="C29" s="30" t="s">
        <v>1788</v>
      </c>
      <c r="D29" t="s">
        <v>1829</v>
      </c>
      <c r="E29" s="62">
        <f t="shared" si="1"/>
        <v>0</v>
      </c>
      <c r="F29" s="60">
        <f>SUMIFS('Đơn đặt hàng'!$R:$R,'Đơn đặt hàng'!$D:$D,F$1,'Đơn đặt hàng'!$K:$K,$A29)</f>
        <v>0</v>
      </c>
      <c r="G29" s="60">
        <f>SUMIFS('Đơn đặt hàng'!$R:$R,'Đơn đặt hàng'!$D:$D,G$1,'Đơn đặt hàng'!$K:$K,$A29)</f>
        <v>0</v>
      </c>
      <c r="H29" s="60">
        <f>SUMIFS('Đơn đặt hàng'!$R:$R,'Đơn đặt hàng'!$D:$D,H$1,'Đơn đặt hàng'!$K:$K,$A29)</f>
        <v>0</v>
      </c>
      <c r="I29" s="60">
        <f>SUMIFS('Đơn đặt hàng'!$R:$R,'Đơn đặt hàng'!$D:$D,I$1,'Đơn đặt hàng'!$K:$K,$A29)</f>
        <v>0</v>
      </c>
      <c r="J29" s="60">
        <f>SUMIFS('Đơn đặt hàng'!$R:$R,'Đơn đặt hàng'!$D:$D,J$1,'Đơn đặt hàng'!$K:$K,$A29)</f>
        <v>0</v>
      </c>
      <c r="K29" s="60">
        <f>SUMIFS('Đơn đặt hàng'!$R:$R,'Đơn đặt hàng'!$D:$D,K$1,'Đơn đặt hàng'!$K:$K,$A29)</f>
        <v>0</v>
      </c>
      <c r="L29" s="60">
        <f>SUMIFS('Đơn đặt hàng'!$R:$R,'Đơn đặt hàng'!$D:$D,L$1,'Đơn đặt hàng'!$K:$K,$A29)</f>
        <v>0</v>
      </c>
      <c r="M29" s="60">
        <f>SUMIFS('Đơn đặt hàng'!$R:$R,'Đơn đặt hàng'!$D:$D,M$1,'Đơn đặt hàng'!$K:$K,$A29)</f>
        <v>0</v>
      </c>
      <c r="N29" s="60">
        <f>SUMIFS('Đơn đặt hàng'!$R:$R,'Đơn đặt hàng'!$D:$D,N$1,'Đơn đặt hàng'!$K:$K,$A29)</f>
        <v>0</v>
      </c>
      <c r="O29" s="60">
        <f>SUMIFS('Đơn đặt hàng'!$R:$R,'Đơn đặt hàng'!$D:$D,O$1,'Đơn đặt hàng'!$K:$K,$A29)</f>
        <v>0</v>
      </c>
      <c r="P29" s="60">
        <f>SUMIFS('Đơn đặt hàng'!$R:$R,'Đơn đặt hàng'!$D:$D,P$1,'Đơn đặt hàng'!$K:$K,$A29)</f>
        <v>0</v>
      </c>
      <c r="Q29" s="60">
        <f>SUMIFS('Đơn đặt hàng'!$R:$R,'Đơn đặt hàng'!$D:$D,Q$1,'Đơn đặt hàng'!$K:$K,$A29)</f>
        <v>0</v>
      </c>
      <c r="R29" s="60">
        <f>SUMIFS('Đơn đặt hàng'!$R:$R,'Đơn đặt hàng'!$D:$D,R$1,'Đơn đặt hàng'!$K:$K,$A29)</f>
        <v>0</v>
      </c>
      <c r="S29" s="60">
        <f>SUMIFS('Đơn đặt hàng'!$R:$R,'Đơn đặt hàng'!$D:$D,S$1,'Đơn đặt hàng'!$K:$K,$A29)</f>
        <v>0</v>
      </c>
      <c r="T29" s="60">
        <f>SUMIFS('Đơn đặt hàng'!$R:$R,'Đơn đặt hàng'!$D:$D,T$1,'Đơn đặt hàng'!$K:$K,$A29)</f>
        <v>0</v>
      </c>
      <c r="U29" s="60">
        <f>SUMIFS('Đơn đặt hàng'!$R:$R,'Đơn đặt hàng'!$D:$D,U$1,'Đơn đặt hàng'!$K:$K,$A29)</f>
        <v>0</v>
      </c>
      <c r="V29" s="60">
        <f>SUMIFS('Đơn đặt hàng'!$R:$R,'Đơn đặt hàng'!$D:$D,V$1,'Đơn đặt hàng'!$K:$K,$A29)</f>
        <v>0</v>
      </c>
      <c r="W29" s="60">
        <f>SUMIFS('Đơn đặt hàng'!$R:$R,'Đơn đặt hàng'!$D:$D,W$1,'Đơn đặt hàng'!$K:$K,$A29)</f>
        <v>0</v>
      </c>
      <c r="X29" s="60">
        <f>SUMIFS('Đơn đặt hàng'!$R:$R,'Đơn đặt hàng'!$D:$D,X$1,'Đơn đặt hàng'!$K:$K,$A29)</f>
        <v>0</v>
      </c>
      <c r="Y29" s="60">
        <f>SUMIFS('Đơn đặt hàng'!$R:$R,'Đơn đặt hàng'!$D:$D,Y$1,'Đơn đặt hàng'!$K:$K,$A29)</f>
        <v>0</v>
      </c>
      <c r="Z29" s="60">
        <f>SUMIFS('Đơn đặt hàng'!$R:$R,'Đơn đặt hàng'!$D:$D,Z$1,'Đơn đặt hàng'!$K:$K,$A29)</f>
        <v>0</v>
      </c>
      <c r="AA29" s="60">
        <f>SUMIFS('Đơn đặt hàng'!$R:$R,'Đơn đặt hàng'!$D:$D,AA$1,'Đơn đặt hàng'!$K:$K,$A29)</f>
        <v>0</v>
      </c>
      <c r="AB29" s="60">
        <f>SUMIFS('Đơn đặt hàng'!$R:$R,'Đơn đặt hàng'!$D:$D,AB$1,'Đơn đặt hàng'!$K:$K,$A29)</f>
        <v>0</v>
      </c>
      <c r="AC29" s="60">
        <f>SUMIFS('Đơn đặt hàng'!$R:$R,'Đơn đặt hàng'!$D:$D,AC$1,'Đơn đặt hàng'!$K:$K,$A29)</f>
        <v>0</v>
      </c>
      <c r="AD29" s="60">
        <f>SUMIFS('Đơn đặt hàng'!$R:$R,'Đơn đặt hàng'!$D:$D,AD$1,'Đơn đặt hàng'!$K:$K,$A29)</f>
        <v>0</v>
      </c>
      <c r="AE29" s="60">
        <f>SUMIFS('Đơn đặt hàng'!$R:$R,'Đơn đặt hàng'!$D:$D,AE$1,'Đơn đặt hàng'!$K:$K,$A29)</f>
        <v>0</v>
      </c>
      <c r="AF29" s="60">
        <f>SUMIFS('Đơn đặt hàng'!$R:$R,'Đơn đặt hàng'!$D:$D,AF$1,'Đơn đặt hàng'!$K:$K,$A29)</f>
        <v>0</v>
      </c>
      <c r="AG29" s="60">
        <f>SUMIFS('Đơn đặt hàng'!$R:$R,'Đơn đặt hàng'!$D:$D,AG$1,'Đơn đặt hàng'!$K:$K,$A29)</f>
        <v>0</v>
      </c>
      <c r="AH29" s="60">
        <f>SUMIFS('Đơn đặt hàng'!$R:$R,'Đơn đặt hàng'!$D:$D,AH$1,'Đơn đặt hàng'!$K:$K,$A29)</f>
        <v>0</v>
      </c>
      <c r="AI29" s="60">
        <f>SUMIFS('Đơn đặt hàng'!$R:$R,'Đơn đặt hàng'!$D:$D,AI$1,'Đơn đặt hàng'!$K:$K,$A29)</f>
        <v>0</v>
      </c>
    </row>
    <row r="30" spans="1:35" hidden="1" x14ac:dyDescent="0.25">
      <c r="A30" s="29" t="s">
        <v>1744</v>
      </c>
      <c r="B30" s="27" t="s">
        <v>1745</v>
      </c>
      <c r="C30" s="30" t="s">
        <v>1790</v>
      </c>
      <c r="D30" t="s">
        <v>1829</v>
      </c>
      <c r="E30" s="62">
        <f t="shared" si="1"/>
        <v>0</v>
      </c>
      <c r="F30" s="60">
        <f>SUMIFS('Đơn đặt hàng'!$R:$R,'Đơn đặt hàng'!$D:$D,F$1,'Đơn đặt hàng'!$K:$K,$A30)</f>
        <v>0</v>
      </c>
      <c r="G30" s="60">
        <f>SUMIFS('Đơn đặt hàng'!$R:$R,'Đơn đặt hàng'!$D:$D,G$1,'Đơn đặt hàng'!$K:$K,$A30)</f>
        <v>0</v>
      </c>
      <c r="H30" s="60">
        <f>SUMIFS('Đơn đặt hàng'!$R:$R,'Đơn đặt hàng'!$D:$D,H$1,'Đơn đặt hàng'!$K:$K,$A30)</f>
        <v>0</v>
      </c>
      <c r="I30" s="60">
        <f>SUMIFS('Đơn đặt hàng'!$R:$R,'Đơn đặt hàng'!$D:$D,I$1,'Đơn đặt hàng'!$K:$K,$A30)</f>
        <v>0</v>
      </c>
      <c r="J30" s="60">
        <f>SUMIFS('Đơn đặt hàng'!$R:$R,'Đơn đặt hàng'!$D:$D,J$1,'Đơn đặt hàng'!$K:$K,$A30)</f>
        <v>0</v>
      </c>
      <c r="K30" s="60">
        <f>SUMIFS('Đơn đặt hàng'!$R:$R,'Đơn đặt hàng'!$D:$D,K$1,'Đơn đặt hàng'!$K:$K,$A30)</f>
        <v>0</v>
      </c>
      <c r="L30" s="60">
        <f>SUMIFS('Đơn đặt hàng'!$R:$R,'Đơn đặt hàng'!$D:$D,L$1,'Đơn đặt hàng'!$K:$K,$A30)</f>
        <v>0</v>
      </c>
      <c r="M30" s="60">
        <f>SUMIFS('Đơn đặt hàng'!$R:$R,'Đơn đặt hàng'!$D:$D,M$1,'Đơn đặt hàng'!$K:$K,$A30)</f>
        <v>0</v>
      </c>
      <c r="N30" s="60">
        <f>SUMIFS('Đơn đặt hàng'!$R:$R,'Đơn đặt hàng'!$D:$D,N$1,'Đơn đặt hàng'!$K:$K,$A30)</f>
        <v>0</v>
      </c>
      <c r="O30" s="60">
        <f>SUMIFS('Đơn đặt hàng'!$R:$R,'Đơn đặt hàng'!$D:$D,O$1,'Đơn đặt hàng'!$K:$K,$A30)</f>
        <v>0</v>
      </c>
      <c r="P30" s="60">
        <f>SUMIFS('Đơn đặt hàng'!$R:$R,'Đơn đặt hàng'!$D:$D,P$1,'Đơn đặt hàng'!$K:$K,$A30)</f>
        <v>0</v>
      </c>
      <c r="Q30" s="60">
        <f>SUMIFS('Đơn đặt hàng'!$R:$R,'Đơn đặt hàng'!$D:$D,Q$1,'Đơn đặt hàng'!$K:$K,$A30)</f>
        <v>0</v>
      </c>
      <c r="R30" s="60">
        <f>SUMIFS('Đơn đặt hàng'!$R:$R,'Đơn đặt hàng'!$D:$D,R$1,'Đơn đặt hàng'!$K:$K,$A30)</f>
        <v>0</v>
      </c>
      <c r="S30" s="60">
        <f>SUMIFS('Đơn đặt hàng'!$R:$R,'Đơn đặt hàng'!$D:$D,S$1,'Đơn đặt hàng'!$K:$K,$A30)</f>
        <v>0</v>
      </c>
      <c r="T30" s="60">
        <f>SUMIFS('Đơn đặt hàng'!$R:$R,'Đơn đặt hàng'!$D:$D,T$1,'Đơn đặt hàng'!$K:$K,$A30)</f>
        <v>0</v>
      </c>
      <c r="U30" s="60">
        <f>SUMIFS('Đơn đặt hàng'!$R:$R,'Đơn đặt hàng'!$D:$D,U$1,'Đơn đặt hàng'!$K:$K,$A30)</f>
        <v>0</v>
      </c>
      <c r="V30" s="60">
        <f>SUMIFS('Đơn đặt hàng'!$R:$R,'Đơn đặt hàng'!$D:$D,V$1,'Đơn đặt hàng'!$K:$K,$A30)</f>
        <v>0</v>
      </c>
      <c r="W30" s="60">
        <f>SUMIFS('Đơn đặt hàng'!$R:$R,'Đơn đặt hàng'!$D:$D,W$1,'Đơn đặt hàng'!$K:$K,$A30)</f>
        <v>0</v>
      </c>
      <c r="X30" s="60">
        <f>SUMIFS('Đơn đặt hàng'!$R:$R,'Đơn đặt hàng'!$D:$D,X$1,'Đơn đặt hàng'!$K:$K,$A30)</f>
        <v>0</v>
      </c>
      <c r="Y30" s="60">
        <f>SUMIFS('Đơn đặt hàng'!$R:$R,'Đơn đặt hàng'!$D:$D,Y$1,'Đơn đặt hàng'!$K:$K,$A30)</f>
        <v>0</v>
      </c>
      <c r="Z30" s="60">
        <f>SUMIFS('Đơn đặt hàng'!$R:$R,'Đơn đặt hàng'!$D:$D,Z$1,'Đơn đặt hàng'!$K:$K,$A30)</f>
        <v>0</v>
      </c>
      <c r="AA30" s="60">
        <f>SUMIFS('Đơn đặt hàng'!$R:$R,'Đơn đặt hàng'!$D:$D,AA$1,'Đơn đặt hàng'!$K:$K,$A30)</f>
        <v>0</v>
      </c>
      <c r="AB30" s="60">
        <f>SUMIFS('Đơn đặt hàng'!$R:$R,'Đơn đặt hàng'!$D:$D,AB$1,'Đơn đặt hàng'!$K:$K,$A30)</f>
        <v>0</v>
      </c>
      <c r="AC30" s="60">
        <f>SUMIFS('Đơn đặt hàng'!$R:$R,'Đơn đặt hàng'!$D:$D,AC$1,'Đơn đặt hàng'!$K:$K,$A30)</f>
        <v>0</v>
      </c>
      <c r="AD30" s="60">
        <f>SUMIFS('Đơn đặt hàng'!$R:$R,'Đơn đặt hàng'!$D:$D,AD$1,'Đơn đặt hàng'!$K:$K,$A30)</f>
        <v>0</v>
      </c>
      <c r="AE30" s="60">
        <f>SUMIFS('Đơn đặt hàng'!$R:$R,'Đơn đặt hàng'!$D:$D,AE$1,'Đơn đặt hàng'!$K:$K,$A30)</f>
        <v>0</v>
      </c>
      <c r="AF30" s="60">
        <f>SUMIFS('Đơn đặt hàng'!$R:$R,'Đơn đặt hàng'!$D:$D,AF$1,'Đơn đặt hàng'!$K:$K,$A30)</f>
        <v>0</v>
      </c>
      <c r="AG30" s="60">
        <f>SUMIFS('Đơn đặt hàng'!$R:$R,'Đơn đặt hàng'!$D:$D,AG$1,'Đơn đặt hàng'!$K:$K,$A30)</f>
        <v>0</v>
      </c>
      <c r="AH30" s="60">
        <f>SUMIFS('Đơn đặt hàng'!$R:$R,'Đơn đặt hàng'!$D:$D,AH$1,'Đơn đặt hàng'!$K:$K,$A30)</f>
        <v>0</v>
      </c>
      <c r="AI30" s="60">
        <f>SUMIFS('Đơn đặt hàng'!$R:$R,'Đơn đặt hàng'!$D:$D,AI$1,'Đơn đặt hàng'!$K:$K,$A30)</f>
        <v>0</v>
      </c>
    </row>
    <row r="31" spans="1:35" hidden="1" x14ac:dyDescent="0.25">
      <c r="A31" s="29" t="s">
        <v>1746</v>
      </c>
      <c r="B31" s="27" t="s">
        <v>1747</v>
      </c>
      <c r="C31" s="30" t="s">
        <v>29</v>
      </c>
      <c r="D31" t="s">
        <v>1829</v>
      </c>
      <c r="E31" s="62">
        <f t="shared" si="1"/>
        <v>0</v>
      </c>
      <c r="F31" s="60">
        <f>SUMIFS('Đơn đặt hàng'!$R:$R,'Đơn đặt hàng'!$D:$D,F$1,'Đơn đặt hàng'!$K:$K,$A31)</f>
        <v>0</v>
      </c>
      <c r="G31" s="60">
        <f>SUMIFS('Đơn đặt hàng'!$R:$R,'Đơn đặt hàng'!$D:$D,G$1,'Đơn đặt hàng'!$K:$K,$A31)</f>
        <v>0</v>
      </c>
      <c r="H31" s="60">
        <f>SUMIFS('Đơn đặt hàng'!$R:$R,'Đơn đặt hàng'!$D:$D,H$1,'Đơn đặt hàng'!$K:$K,$A31)</f>
        <v>0</v>
      </c>
      <c r="I31" s="60">
        <f>SUMIFS('Đơn đặt hàng'!$R:$R,'Đơn đặt hàng'!$D:$D,I$1,'Đơn đặt hàng'!$K:$K,$A31)</f>
        <v>0</v>
      </c>
      <c r="J31" s="60">
        <f>SUMIFS('Đơn đặt hàng'!$R:$R,'Đơn đặt hàng'!$D:$D,J$1,'Đơn đặt hàng'!$K:$K,$A31)</f>
        <v>0</v>
      </c>
      <c r="K31" s="60">
        <f>SUMIFS('Đơn đặt hàng'!$R:$R,'Đơn đặt hàng'!$D:$D,K$1,'Đơn đặt hàng'!$K:$K,$A31)</f>
        <v>0</v>
      </c>
      <c r="L31" s="60">
        <f>SUMIFS('Đơn đặt hàng'!$R:$R,'Đơn đặt hàng'!$D:$D,L$1,'Đơn đặt hàng'!$K:$K,$A31)</f>
        <v>0</v>
      </c>
      <c r="M31" s="60">
        <f>SUMIFS('Đơn đặt hàng'!$R:$R,'Đơn đặt hàng'!$D:$D,M$1,'Đơn đặt hàng'!$K:$K,$A31)</f>
        <v>0</v>
      </c>
      <c r="N31" s="60">
        <f>SUMIFS('Đơn đặt hàng'!$R:$R,'Đơn đặt hàng'!$D:$D,N$1,'Đơn đặt hàng'!$K:$K,$A31)</f>
        <v>0</v>
      </c>
      <c r="O31" s="60">
        <f>SUMIFS('Đơn đặt hàng'!$R:$R,'Đơn đặt hàng'!$D:$D,O$1,'Đơn đặt hàng'!$K:$K,$A31)</f>
        <v>0</v>
      </c>
      <c r="P31" s="60">
        <f>SUMIFS('Đơn đặt hàng'!$R:$R,'Đơn đặt hàng'!$D:$D,P$1,'Đơn đặt hàng'!$K:$K,$A31)</f>
        <v>0</v>
      </c>
      <c r="Q31" s="60">
        <f>SUMIFS('Đơn đặt hàng'!$R:$R,'Đơn đặt hàng'!$D:$D,Q$1,'Đơn đặt hàng'!$K:$K,$A31)</f>
        <v>0</v>
      </c>
      <c r="R31" s="60">
        <f>SUMIFS('Đơn đặt hàng'!$R:$R,'Đơn đặt hàng'!$D:$D,R$1,'Đơn đặt hàng'!$K:$K,$A31)</f>
        <v>0</v>
      </c>
      <c r="S31" s="60">
        <f>SUMIFS('Đơn đặt hàng'!$R:$R,'Đơn đặt hàng'!$D:$D,S$1,'Đơn đặt hàng'!$K:$K,$A31)</f>
        <v>0</v>
      </c>
      <c r="T31" s="60">
        <f>SUMIFS('Đơn đặt hàng'!$R:$R,'Đơn đặt hàng'!$D:$D,T$1,'Đơn đặt hàng'!$K:$K,$A31)</f>
        <v>0</v>
      </c>
      <c r="U31" s="60">
        <f>SUMIFS('Đơn đặt hàng'!$R:$R,'Đơn đặt hàng'!$D:$D,U$1,'Đơn đặt hàng'!$K:$K,$A31)</f>
        <v>0</v>
      </c>
      <c r="V31" s="60">
        <f>SUMIFS('Đơn đặt hàng'!$R:$R,'Đơn đặt hàng'!$D:$D,V$1,'Đơn đặt hàng'!$K:$K,$A31)</f>
        <v>0</v>
      </c>
      <c r="W31" s="60">
        <f>SUMIFS('Đơn đặt hàng'!$R:$R,'Đơn đặt hàng'!$D:$D,W$1,'Đơn đặt hàng'!$K:$K,$A31)</f>
        <v>0</v>
      </c>
      <c r="X31" s="60">
        <f>SUMIFS('Đơn đặt hàng'!$R:$R,'Đơn đặt hàng'!$D:$D,X$1,'Đơn đặt hàng'!$K:$K,$A31)</f>
        <v>0</v>
      </c>
      <c r="Y31" s="60">
        <f>SUMIFS('Đơn đặt hàng'!$R:$R,'Đơn đặt hàng'!$D:$D,Y$1,'Đơn đặt hàng'!$K:$K,$A31)</f>
        <v>0</v>
      </c>
      <c r="Z31" s="60">
        <f>SUMIFS('Đơn đặt hàng'!$R:$R,'Đơn đặt hàng'!$D:$D,Z$1,'Đơn đặt hàng'!$K:$K,$A31)</f>
        <v>0</v>
      </c>
      <c r="AA31" s="60">
        <f>SUMIFS('Đơn đặt hàng'!$R:$R,'Đơn đặt hàng'!$D:$D,AA$1,'Đơn đặt hàng'!$K:$K,$A31)</f>
        <v>0</v>
      </c>
      <c r="AB31" s="60">
        <f>SUMIFS('Đơn đặt hàng'!$R:$R,'Đơn đặt hàng'!$D:$D,AB$1,'Đơn đặt hàng'!$K:$K,$A31)</f>
        <v>0</v>
      </c>
      <c r="AC31" s="60">
        <f>SUMIFS('Đơn đặt hàng'!$R:$R,'Đơn đặt hàng'!$D:$D,AC$1,'Đơn đặt hàng'!$K:$K,$A31)</f>
        <v>0</v>
      </c>
      <c r="AD31" s="60">
        <f>SUMIFS('Đơn đặt hàng'!$R:$R,'Đơn đặt hàng'!$D:$D,AD$1,'Đơn đặt hàng'!$K:$K,$A31)</f>
        <v>0</v>
      </c>
      <c r="AE31" s="60">
        <f>SUMIFS('Đơn đặt hàng'!$R:$R,'Đơn đặt hàng'!$D:$D,AE$1,'Đơn đặt hàng'!$K:$K,$A31)</f>
        <v>0</v>
      </c>
      <c r="AF31" s="60">
        <f>SUMIFS('Đơn đặt hàng'!$R:$R,'Đơn đặt hàng'!$D:$D,AF$1,'Đơn đặt hàng'!$K:$K,$A31)</f>
        <v>0</v>
      </c>
      <c r="AG31" s="60">
        <f>SUMIFS('Đơn đặt hàng'!$R:$R,'Đơn đặt hàng'!$D:$D,AG$1,'Đơn đặt hàng'!$K:$K,$A31)</f>
        <v>0</v>
      </c>
      <c r="AH31" s="60">
        <f>SUMIFS('Đơn đặt hàng'!$R:$R,'Đơn đặt hàng'!$D:$D,AH$1,'Đơn đặt hàng'!$K:$K,$A31)</f>
        <v>0</v>
      </c>
      <c r="AI31" s="60">
        <f>SUMIFS('Đơn đặt hàng'!$R:$R,'Đơn đặt hàng'!$D:$D,AI$1,'Đơn đặt hàng'!$K:$K,$A31)</f>
        <v>0</v>
      </c>
    </row>
    <row r="32" spans="1:35" hidden="1" x14ac:dyDescent="0.25">
      <c r="A32" s="29" t="s">
        <v>565</v>
      </c>
      <c r="B32" s="27" t="s">
        <v>566</v>
      </c>
      <c r="C32" s="30" t="s">
        <v>29</v>
      </c>
      <c r="D32" t="s">
        <v>1829</v>
      </c>
      <c r="E32" s="62">
        <f t="shared" si="1"/>
        <v>0</v>
      </c>
      <c r="F32" s="60">
        <f>SUMIFS('Đơn đặt hàng'!$R:$R,'Đơn đặt hàng'!$D:$D,F$1,'Đơn đặt hàng'!$K:$K,$A32)</f>
        <v>0</v>
      </c>
      <c r="G32" s="60">
        <f>SUMIFS('Đơn đặt hàng'!$R:$R,'Đơn đặt hàng'!$D:$D,G$1,'Đơn đặt hàng'!$K:$K,$A32)</f>
        <v>0</v>
      </c>
      <c r="H32" s="60">
        <f>SUMIFS('Đơn đặt hàng'!$R:$R,'Đơn đặt hàng'!$D:$D,H$1,'Đơn đặt hàng'!$K:$K,$A32)</f>
        <v>0</v>
      </c>
      <c r="I32" s="60">
        <f>SUMIFS('Đơn đặt hàng'!$R:$R,'Đơn đặt hàng'!$D:$D,I$1,'Đơn đặt hàng'!$K:$K,$A32)</f>
        <v>0</v>
      </c>
      <c r="J32" s="60">
        <f>SUMIFS('Đơn đặt hàng'!$R:$R,'Đơn đặt hàng'!$D:$D,J$1,'Đơn đặt hàng'!$K:$K,$A32)</f>
        <v>0</v>
      </c>
      <c r="K32" s="60">
        <f>SUMIFS('Đơn đặt hàng'!$R:$R,'Đơn đặt hàng'!$D:$D,K$1,'Đơn đặt hàng'!$K:$K,$A32)</f>
        <v>0</v>
      </c>
      <c r="L32" s="60">
        <f>SUMIFS('Đơn đặt hàng'!$R:$R,'Đơn đặt hàng'!$D:$D,L$1,'Đơn đặt hàng'!$K:$K,$A32)</f>
        <v>0</v>
      </c>
      <c r="M32" s="60">
        <f>SUMIFS('Đơn đặt hàng'!$R:$R,'Đơn đặt hàng'!$D:$D,M$1,'Đơn đặt hàng'!$K:$K,$A32)</f>
        <v>0</v>
      </c>
      <c r="N32" s="60">
        <f>SUMIFS('Đơn đặt hàng'!$R:$R,'Đơn đặt hàng'!$D:$D,N$1,'Đơn đặt hàng'!$K:$K,$A32)</f>
        <v>0</v>
      </c>
      <c r="O32" s="60">
        <f>SUMIFS('Đơn đặt hàng'!$R:$R,'Đơn đặt hàng'!$D:$D,O$1,'Đơn đặt hàng'!$K:$K,$A32)</f>
        <v>0</v>
      </c>
      <c r="P32" s="60">
        <f>SUMIFS('Đơn đặt hàng'!$R:$R,'Đơn đặt hàng'!$D:$D,P$1,'Đơn đặt hàng'!$K:$K,$A32)</f>
        <v>0</v>
      </c>
      <c r="Q32" s="60">
        <f>SUMIFS('Đơn đặt hàng'!$R:$R,'Đơn đặt hàng'!$D:$D,Q$1,'Đơn đặt hàng'!$K:$K,$A32)</f>
        <v>0</v>
      </c>
      <c r="R32" s="60">
        <f>SUMIFS('Đơn đặt hàng'!$R:$R,'Đơn đặt hàng'!$D:$D,R$1,'Đơn đặt hàng'!$K:$K,$A32)</f>
        <v>0</v>
      </c>
      <c r="S32" s="60">
        <f>SUMIFS('Đơn đặt hàng'!$R:$R,'Đơn đặt hàng'!$D:$D,S$1,'Đơn đặt hàng'!$K:$K,$A32)</f>
        <v>0</v>
      </c>
      <c r="T32" s="60">
        <f>SUMIFS('Đơn đặt hàng'!$R:$R,'Đơn đặt hàng'!$D:$D,T$1,'Đơn đặt hàng'!$K:$K,$A32)</f>
        <v>0</v>
      </c>
      <c r="U32" s="60">
        <f>SUMIFS('Đơn đặt hàng'!$R:$R,'Đơn đặt hàng'!$D:$D,U$1,'Đơn đặt hàng'!$K:$K,$A32)</f>
        <v>0</v>
      </c>
      <c r="V32" s="60">
        <f>SUMIFS('Đơn đặt hàng'!$R:$R,'Đơn đặt hàng'!$D:$D,V$1,'Đơn đặt hàng'!$K:$K,$A32)</f>
        <v>0</v>
      </c>
      <c r="W32" s="60">
        <f>SUMIFS('Đơn đặt hàng'!$R:$R,'Đơn đặt hàng'!$D:$D,W$1,'Đơn đặt hàng'!$K:$K,$A32)</f>
        <v>0</v>
      </c>
      <c r="X32" s="60">
        <f>SUMIFS('Đơn đặt hàng'!$R:$R,'Đơn đặt hàng'!$D:$D,X$1,'Đơn đặt hàng'!$K:$K,$A32)</f>
        <v>0</v>
      </c>
      <c r="Y32" s="60">
        <f>SUMIFS('Đơn đặt hàng'!$R:$R,'Đơn đặt hàng'!$D:$D,Y$1,'Đơn đặt hàng'!$K:$K,$A32)</f>
        <v>0</v>
      </c>
      <c r="Z32" s="60">
        <f>SUMIFS('Đơn đặt hàng'!$R:$R,'Đơn đặt hàng'!$D:$D,Z$1,'Đơn đặt hàng'!$K:$K,$A32)</f>
        <v>0</v>
      </c>
      <c r="AA32" s="60">
        <f>SUMIFS('Đơn đặt hàng'!$R:$R,'Đơn đặt hàng'!$D:$D,AA$1,'Đơn đặt hàng'!$K:$K,$A32)</f>
        <v>0</v>
      </c>
      <c r="AB32" s="60">
        <f>SUMIFS('Đơn đặt hàng'!$R:$R,'Đơn đặt hàng'!$D:$D,AB$1,'Đơn đặt hàng'!$K:$K,$A32)</f>
        <v>0</v>
      </c>
      <c r="AC32" s="60">
        <f>SUMIFS('Đơn đặt hàng'!$R:$R,'Đơn đặt hàng'!$D:$D,AC$1,'Đơn đặt hàng'!$K:$K,$A32)</f>
        <v>0</v>
      </c>
      <c r="AD32" s="60">
        <f>SUMIFS('Đơn đặt hàng'!$R:$R,'Đơn đặt hàng'!$D:$D,AD$1,'Đơn đặt hàng'!$K:$K,$A32)</f>
        <v>0</v>
      </c>
      <c r="AE32" s="60">
        <f>SUMIFS('Đơn đặt hàng'!$R:$R,'Đơn đặt hàng'!$D:$D,AE$1,'Đơn đặt hàng'!$K:$K,$A32)</f>
        <v>0</v>
      </c>
      <c r="AF32" s="60">
        <f>SUMIFS('Đơn đặt hàng'!$R:$R,'Đơn đặt hàng'!$D:$D,AF$1,'Đơn đặt hàng'!$K:$K,$A32)</f>
        <v>0</v>
      </c>
      <c r="AG32" s="60">
        <f>SUMIFS('Đơn đặt hàng'!$R:$R,'Đơn đặt hàng'!$D:$D,AG$1,'Đơn đặt hàng'!$K:$K,$A32)</f>
        <v>0</v>
      </c>
      <c r="AH32" s="60">
        <f>SUMIFS('Đơn đặt hàng'!$R:$R,'Đơn đặt hàng'!$D:$D,AH$1,'Đơn đặt hàng'!$K:$K,$A32)</f>
        <v>0</v>
      </c>
      <c r="AI32" s="60">
        <f>SUMIFS('Đơn đặt hàng'!$R:$R,'Đơn đặt hàng'!$D:$D,AI$1,'Đơn đặt hàng'!$K:$K,$A32)</f>
        <v>0</v>
      </c>
    </row>
    <row r="33" spans="1:35" hidden="1" x14ac:dyDescent="0.25">
      <c r="A33" s="29" t="s">
        <v>1748</v>
      </c>
      <c r="B33" s="27" t="s">
        <v>1749</v>
      </c>
      <c r="C33" s="30" t="s">
        <v>1788</v>
      </c>
      <c r="D33" t="s">
        <v>1829</v>
      </c>
      <c r="E33" s="62">
        <f t="shared" si="1"/>
        <v>0</v>
      </c>
      <c r="F33" s="60">
        <f>SUMIFS('Đơn đặt hàng'!$R:$R,'Đơn đặt hàng'!$D:$D,F$1,'Đơn đặt hàng'!$K:$K,$A33)</f>
        <v>0</v>
      </c>
      <c r="G33" s="60">
        <f>SUMIFS('Đơn đặt hàng'!$R:$R,'Đơn đặt hàng'!$D:$D,G$1,'Đơn đặt hàng'!$K:$K,$A33)</f>
        <v>0</v>
      </c>
      <c r="H33" s="60">
        <f>SUMIFS('Đơn đặt hàng'!$R:$R,'Đơn đặt hàng'!$D:$D,H$1,'Đơn đặt hàng'!$K:$K,$A33)</f>
        <v>0</v>
      </c>
      <c r="I33" s="60">
        <f>SUMIFS('Đơn đặt hàng'!$R:$R,'Đơn đặt hàng'!$D:$D,I$1,'Đơn đặt hàng'!$K:$K,$A33)</f>
        <v>0</v>
      </c>
      <c r="J33" s="60">
        <f>SUMIFS('Đơn đặt hàng'!$R:$R,'Đơn đặt hàng'!$D:$D,J$1,'Đơn đặt hàng'!$K:$K,$A33)</f>
        <v>0</v>
      </c>
      <c r="K33" s="60">
        <f>SUMIFS('Đơn đặt hàng'!$R:$R,'Đơn đặt hàng'!$D:$D,K$1,'Đơn đặt hàng'!$K:$K,$A33)</f>
        <v>0</v>
      </c>
      <c r="L33" s="60">
        <f>SUMIFS('Đơn đặt hàng'!$R:$R,'Đơn đặt hàng'!$D:$D,L$1,'Đơn đặt hàng'!$K:$K,$A33)</f>
        <v>0</v>
      </c>
      <c r="M33" s="60">
        <f>SUMIFS('Đơn đặt hàng'!$R:$R,'Đơn đặt hàng'!$D:$D,M$1,'Đơn đặt hàng'!$K:$K,$A33)</f>
        <v>0</v>
      </c>
      <c r="N33" s="60">
        <f>SUMIFS('Đơn đặt hàng'!$R:$R,'Đơn đặt hàng'!$D:$D,N$1,'Đơn đặt hàng'!$K:$K,$A33)</f>
        <v>0</v>
      </c>
      <c r="O33" s="60">
        <f>SUMIFS('Đơn đặt hàng'!$R:$R,'Đơn đặt hàng'!$D:$D,O$1,'Đơn đặt hàng'!$K:$K,$A33)</f>
        <v>0</v>
      </c>
      <c r="P33" s="60">
        <f>SUMIFS('Đơn đặt hàng'!$R:$R,'Đơn đặt hàng'!$D:$D,P$1,'Đơn đặt hàng'!$K:$K,$A33)</f>
        <v>0</v>
      </c>
      <c r="Q33" s="60">
        <f>SUMIFS('Đơn đặt hàng'!$R:$R,'Đơn đặt hàng'!$D:$D,Q$1,'Đơn đặt hàng'!$K:$K,$A33)</f>
        <v>0</v>
      </c>
      <c r="R33" s="60">
        <f>SUMIFS('Đơn đặt hàng'!$R:$R,'Đơn đặt hàng'!$D:$D,R$1,'Đơn đặt hàng'!$K:$K,$A33)</f>
        <v>0</v>
      </c>
      <c r="S33" s="60">
        <f>SUMIFS('Đơn đặt hàng'!$R:$R,'Đơn đặt hàng'!$D:$D,S$1,'Đơn đặt hàng'!$K:$K,$A33)</f>
        <v>0</v>
      </c>
      <c r="T33" s="60">
        <f>SUMIFS('Đơn đặt hàng'!$R:$R,'Đơn đặt hàng'!$D:$D,T$1,'Đơn đặt hàng'!$K:$K,$A33)</f>
        <v>0</v>
      </c>
      <c r="U33" s="60">
        <f>SUMIFS('Đơn đặt hàng'!$R:$R,'Đơn đặt hàng'!$D:$D,U$1,'Đơn đặt hàng'!$K:$K,$A33)</f>
        <v>0</v>
      </c>
      <c r="V33" s="60">
        <f>SUMIFS('Đơn đặt hàng'!$R:$R,'Đơn đặt hàng'!$D:$D,V$1,'Đơn đặt hàng'!$K:$K,$A33)</f>
        <v>0</v>
      </c>
      <c r="W33" s="60">
        <f>SUMIFS('Đơn đặt hàng'!$R:$R,'Đơn đặt hàng'!$D:$D,W$1,'Đơn đặt hàng'!$K:$K,$A33)</f>
        <v>0</v>
      </c>
      <c r="X33" s="60">
        <f>SUMIFS('Đơn đặt hàng'!$R:$R,'Đơn đặt hàng'!$D:$D,X$1,'Đơn đặt hàng'!$K:$K,$A33)</f>
        <v>0</v>
      </c>
      <c r="Y33" s="60">
        <f>SUMIFS('Đơn đặt hàng'!$R:$R,'Đơn đặt hàng'!$D:$D,Y$1,'Đơn đặt hàng'!$K:$K,$A33)</f>
        <v>0</v>
      </c>
      <c r="Z33" s="60">
        <f>SUMIFS('Đơn đặt hàng'!$R:$R,'Đơn đặt hàng'!$D:$D,Z$1,'Đơn đặt hàng'!$K:$K,$A33)</f>
        <v>0</v>
      </c>
      <c r="AA33" s="60">
        <f>SUMIFS('Đơn đặt hàng'!$R:$R,'Đơn đặt hàng'!$D:$D,AA$1,'Đơn đặt hàng'!$K:$K,$A33)</f>
        <v>0</v>
      </c>
      <c r="AB33" s="60">
        <f>SUMIFS('Đơn đặt hàng'!$R:$R,'Đơn đặt hàng'!$D:$D,AB$1,'Đơn đặt hàng'!$K:$K,$A33)</f>
        <v>0</v>
      </c>
      <c r="AC33" s="60">
        <f>SUMIFS('Đơn đặt hàng'!$R:$R,'Đơn đặt hàng'!$D:$D,AC$1,'Đơn đặt hàng'!$K:$K,$A33)</f>
        <v>0</v>
      </c>
      <c r="AD33" s="60">
        <f>SUMIFS('Đơn đặt hàng'!$R:$R,'Đơn đặt hàng'!$D:$D,AD$1,'Đơn đặt hàng'!$K:$K,$A33)</f>
        <v>0</v>
      </c>
      <c r="AE33" s="60">
        <f>SUMIFS('Đơn đặt hàng'!$R:$R,'Đơn đặt hàng'!$D:$D,AE$1,'Đơn đặt hàng'!$K:$K,$A33)</f>
        <v>0</v>
      </c>
      <c r="AF33" s="60">
        <f>SUMIFS('Đơn đặt hàng'!$R:$R,'Đơn đặt hàng'!$D:$D,AF$1,'Đơn đặt hàng'!$K:$K,$A33)</f>
        <v>0</v>
      </c>
      <c r="AG33" s="60">
        <f>SUMIFS('Đơn đặt hàng'!$R:$R,'Đơn đặt hàng'!$D:$D,AG$1,'Đơn đặt hàng'!$K:$K,$A33)</f>
        <v>0</v>
      </c>
      <c r="AH33" s="60">
        <f>SUMIFS('Đơn đặt hàng'!$R:$R,'Đơn đặt hàng'!$D:$D,AH$1,'Đơn đặt hàng'!$K:$K,$A33)</f>
        <v>0</v>
      </c>
      <c r="AI33" s="60">
        <f>SUMIFS('Đơn đặt hàng'!$R:$R,'Đơn đặt hàng'!$D:$D,AI$1,'Đơn đặt hàng'!$K:$K,$A33)</f>
        <v>0</v>
      </c>
    </row>
    <row r="34" spans="1:35" x14ac:dyDescent="0.25">
      <c r="A34" s="29" t="s">
        <v>558</v>
      </c>
      <c r="B34" s="27" t="s">
        <v>559</v>
      </c>
      <c r="C34" s="30" t="s">
        <v>29</v>
      </c>
      <c r="D34" t="s">
        <v>1829</v>
      </c>
      <c r="E34" s="71">
        <f t="shared" ref="E34:E65" si="2">SUM(F34:AI34)</f>
        <v>243</v>
      </c>
      <c r="F34" s="60">
        <f>SUMIFS('Đơn đặt hàng'!$R:$R,'Đơn đặt hàng'!$D:$D,F$1,'Đơn đặt hàng'!$K:$K,$A34)</f>
        <v>0</v>
      </c>
      <c r="G34" s="60">
        <f>SUMIFS('Đơn đặt hàng'!$R:$R,'Đơn đặt hàng'!$D:$D,G$1,'Đơn đặt hàng'!$K:$K,$A34)</f>
        <v>0</v>
      </c>
      <c r="H34" s="60">
        <f>SUMIFS('Đơn đặt hàng'!$R:$R,'Đơn đặt hàng'!$D:$D,H$1,'Đơn đặt hàng'!$K:$K,$A34)</f>
        <v>0</v>
      </c>
      <c r="I34" s="60">
        <f>SUMIFS('Đơn đặt hàng'!$R:$R,'Đơn đặt hàng'!$D:$D,I$1,'Đơn đặt hàng'!$K:$K,$A34)</f>
        <v>3</v>
      </c>
      <c r="J34" s="60">
        <f>SUMIFS('Đơn đặt hàng'!$R:$R,'Đơn đặt hàng'!$D:$D,J$1,'Đơn đặt hàng'!$K:$K,$A34)</f>
        <v>53</v>
      </c>
      <c r="K34" s="60">
        <f>SUMIFS('Đơn đặt hàng'!$R:$R,'Đơn đặt hàng'!$D:$D,K$1,'Đơn đặt hàng'!$K:$K,$A34)</f>
        <v>38</v>
      </c>
      <c r="L34" s="60">
        <f>SUMIFS('Đơn đặt hàng'!$R:$R,'Đơn đặt hàng'!$D:$D,L$1,'Đơn đặt hàng'!$K:$K,$A34)</f>
        <v>0</v>
      </c>
      <c r="M34" s="60">
        <f>SUMIFS('Đơn đặt hàng'!$R:$R,'Đơn đặt hàng'!$D:$D,M$1,'Đơn đặt hàng'!$K:$K,$A34)</f>
        <v>50</v>
      </c>
      <c r="N34" s="60">
        <f>SUMIFS('Đơn đặt hàng'!$R:$R,'Đơn đặt hàng'!$D:$D,N$1,'Đơn đặt hàng'!$K:$K,$A34)</f>
        <v>70</v>
      </c>
      <c r="O34" s="60">
        <f>SUMIFS('Đơn đặt hàng'!$R:$R,'Đơn đặt hàng'!$D:$D,O$1,'Đơn đặt hàng'!$K:$K,$A34)</f>
        <v>10</v>
      </c>
      <c r="P34" s="60">
        <f>SUMIFS('Đơn đặt hàng'!$R:$R,'Đơn đặt hàng'!$D:$D,P$1,'Đơn đặt hàng'!$K:$K,$A34)</f>
        <v>11</v>
      </c>
      <c r="Q34" s="60">
        <f>SUMIFS('Đơn đặt hàng'!$R:$R,'Đơn đặt hàng'!$D:$D,Q$1,'Đơn đặt hàng'!$K:$K,$A34)</f>
        <v>8</v>
      </c>
      <c r="R34" s="60">
        <f>SUMIFS('Đơn đặt hàng'!$R:$R,'Đơn đặt hàng'!$D:$D,R$1,'Đơn đặt hàng'!$K:$K,$A34)</f>
        <v>0</v>
      </c>
      <c r="S34" s="60">
        <f>SUMIFS('Đơn đặt hàng'!$R:$R,'Đơn đặt hàng'!$D:$D,S$1,'Đơn đặt hàng'!$K:$K,$A34)</f>
        <v>0</v>
      </c>
      <c r="T34" s="60">
        <f>SUMIFS('Đơn đặt hàng'!$R:$R,'Đơn đặt hàng'!$D:$D,T$1,'Đơn đặt hàng'!$K:$K,$A34)</f>
        <v>0</v>
      </c>
      <c r="U34" s="60">
        <f>SUMIFS('Đơn đặt hàng'!$R:$R,'Đơn đặt hàng'!$D:$D,U$1,'Đơn đặt hàng'!$K:$K,$A34)</f>
        <v>0</v>
      </c>
      <c r="V34" s="60">
        <f>SUMIFS('Đơn đặt hàng'!$R:$R,'Đơn đặt hàng'!$D:$D,V$1,'Đơn đặt hàng'!$K:$K,$A34)</f>
        <v>0</v>
      </c>
      <c r="W34" s="60">
        <f>SUMIFS('Đơn đặt hàng'!$R:$R,'Đơn đặt hàng'!$D:$D,W$1,'Đơn đặt hàng'!$K:$K,$A34)</f>
        <v>0</v>
      </c>
      <c r="X34" s="60">
        <f>SUMIFS('Đơn đặt hàng'!$R:$R,'Đơn đặt hàng'!$D:$D,X$1,'Đơn đặt hàng'!$K:$K,$A34)</f>
        <v>0</v>
      </c>
      <c r="Y34" s="60">
        <f>SUMIFS('Đơn đặt hàng'!$R:$R,'Đơn đặt hàng'!$D:$D,Y$1,'Đơn đặt hàng'!$K:$K,$A34)</f>
        <v>0</v>
      </c>
      <c r="Z34" s="60">
        <f>SUMIFS('Đơn đặt hàng'!$R:$R,'Đơn đặt hàng'!$D:$D,Z$1,'Đơn đặt hàng'!$K:$K,$A34)</f>
        <v>0</v>
      </c>
      <c r="AA34" s="60">
        <f>SUMIFS('Đơn đặt hàng'!$R:$R,'Đơn đặt hàng'!$D:$D,AA$1,'Đơn đặt hàng'!$K:$K,$A34)</f>
        <v>0</v>
      </c>
      <c r="AB34" s="60">
        <f>SUMIFS('Đơn đặt hàng'!$R:$R,'Đơn đặt hàng'!$D:$D,AB$1,'Đơn đặt hàng'!$K:$K,$A34)</f>
        <v>0</v>
      </c>
      <c r="AC34" s="60">
        <f>SUMIFS('Đơn đặt hàng'!$R:$R,'Đơn đặt hàng'!$D:$D,AC$1,'Đơn đặt hàng'!$K:$K,$A34)</f>
        <v>0</v>
      </c>
      <c r="AD34" s="60">
        <f>SUMIFS('Đơn đặt hàng'!$R:$R,'Đơn đặt hàng'!$D:$D,AD$1,'Đơn đặt hàng'!$K:$K,$A34)</f>
        <v>0</v>
      </c>
      <c r="AE34" s="60">
        <f>SUMIFS('Đơn đặt hàng'!$R:$R,'Đơn đặt hàng'!$D:$D,AE$1,'Đơn đặt hàng'!$K:$K,$A34)</f>
        <v>0</v>
      </c>
      <c r="AF34" s="60">
        <f>SUMIFS('Đơn đặt hàng'!$R:$R,'Đơn đặt hàng'!$D:$D,AF$1,'Đơn đặt hàng'!$K:$K,$A34)</f>
        <v>0</v>
      </c>
      <c r="AG34" s="60">
        <f>SUMIFS('Đơn đặt hàng'!$R:$R,'Đơn đặt hàng'!$D:$D,AG$1,'Đơn đặt hàng'!$K:$K,$A34)</f>
        <v>0</v>
      </c>
      <c r="AH34" s="60">
        <f>SUMIFS('Đơn đặt hàng'!$R:$R,'Đơn đặt hàng'!$D:$D,AH$1,'Đơn đặt hàng'!$K:$K,$A34)</f>
        <v>0</v>
      </c>
      <c r="AI34" s="60">
        <f>SUMIFS('Đơn đặt hàng'!$R:$R,'Đơn đặt hàng'!$D:$D,AI$1,'Đơn đặt hàng'!$K:$K,$A34)</f>
        <v>0</v>
      </c>
    </row>
    <row r="35" spans="1:35" hidden="1" x14ac:dyDescent="0.25">
      <c r="A35" s="29" t="s">
        <v>1750</v>
      </c>
      <c r="B35" s="27" t="s">
        <v>1751</v>
      </c>
      <c r="C35" s="30" t="s">
        <v>1788</v>
      </c>
      <c r="D35" t="s">
        <v>1829</v>
      </c>
      <c r="E35" s="62">
        <f t="shared" si="2"/>
        <v>0</v>
      </c>
      <c r="F35" s="60">
        <f>SUMIFS('Đơn đặt hàng'!$R:$R,'Đơn đặt hàng'!$D:$D,F$1,'Đơn đặt hàng'!$K:$K,$A35)</f>
        <v>0</v>
      </c>
      <c r="G35" s="60">
        <f>SUMIFS('Đơn đặt hàng'!$R:$R,'Đơn đặt hàng'!$D:$D,G$1,'Đơn đặt hàng'!$K:$K,$A35)</f>
        <v>0</v>
      </c>
      <c r="H35" s="60">
        <f>SUMIFS('Đơn đặt hàng'!$R:$R,'Đơn đặt hàng'!$D:$D,H$1,'Đơn đặt hàng'!$K:$K,$A35)</f>
        <v>0</v>
      </c>
      <c r="I35" s="60">
        <f>SUMIFS('Đơn đặt hàng'!$R:$R,'Đơn đặt hàng'!$D:$D,I$1,'Đơn đặt hàng'!$K:$K,$A35)</f>
        <v>0</v>
      </c>
      <c r="J35" s="60">
        <f>SUMIFS('Đơn đặt hàng'!$R:$R,'Đơn đặt hàng'!$D:$D,J$1,'Đơn đặt hàng'!$K:$K,$A35)</f>
        <v>0</v>
      </c>
      <c r="K35" s="60">
        <f>SUMIFS('Đơn đặt hàng'!$R:$R,'Đơn đặt hàng'!$D:$D,K$1,'Đơn đặt hàng'!$K:$K,$A35)</f>
        <v>0</v>
      </c>
      <c r="L35" s="60">
        <f>SUMIFS('Đơn đặt hàng'!$R:$R,'Đơn đặt hàng'!$D:$D,L$1,'Đơn đặt hàng'!$K:$K,$A35)</f>
        <v>0</v>
      </c>
      <c r="M35" s="60">
        <f>SUMIFS('Đơn đặt hàng'!$R:$R,'Đơn đặt hàng'!$D:$D,M$1,'Đơn đặt hàng'!$K:$K,$A35)</f>
        <v>0</v>
      </c>
      <c r="N35" s="60">
        <f>SUMIFS('Đơn đặt hàng'!$R:$R,'Đơn đặt hàng'!$D:$D,N$1,'Đơn đặt hàng'!$K:$K,$A35)</f>
        <v>0</v>
      </c>
      <c r="O35" s="60">
        <f>SUMIFS('Đơn đặt hàng'!$R:$R,'Đơn đặt hàng'!$D:$D,O$1,'Đơn đặt hàng'!$K:$K,$A35)</f>
        <v>0</v>
      </c>
      <c r="P35" s="60">
        <f>SUMIFS('Đơn đặt hàng'!$R:$R,'Đơn đặt hàng'!$D:$D,P$1,'Đơn đặt hàng'!$K:$K,$A35)</f>
        <v>0</v>
      </c>
      <c r="Q35" s="60">
        <f>SUMIFS('Đơn đặt hàng'!$R:$R,'Đơn đặt hàng'!$D:$D,Q$1,'Đơn đặt hàng'!$K:$K,$A35)</f>
        <v>0</v>
      </c>
      <c r="R35" s="60">
        <f>SUMIFS('Đơn đặt hàng'!$R:$R,'Đơn đặt hàng'!$D:$D,R$1,'Đơn đặt hàng'!$K:$K,$A35)</f>
        <v>0</v>
      </c>
      <c r="S35" s="60">
        <f>SUMIFS('Đơn đặt hàng'!$R:$R,'Đơn đặt hàng'!$D:$D,S$1,'Đơn đặt hàng'!$K:$K,$A35)</f>
        <v>0</v>
      </c>
      <c r="T35" s="60">
        <f>SUMIFS('Đơn đặt hàng'!$R:$R,'Đơn đặt hàng'!$D:$D,T$1,'Đơn đặt hàng'!$K:$K,$A35)</f>
        <v>0</v>
      </c>
      <c r="U35" s="60">
        <f>SUMIFS('Đơn đặt hàng'!$R:$R,'Đơn đặt hàng'!$D:$D,U$1,'Đơn đặt hàng'!$K:$K,$A35)</f>
        <v>0</v>
      </c>
      <c r="V35" s="60">
        <f>SUMIFS('Đơn đặt hàng'!$R:$R,'Đơn đặt hàng'!$D:$D,V$1,'Đơn đặt hàng'!$K:$K,$A35)</f>
        <v>0</v>
      </c>
      <c r="W35" s="60">
        <f>SUMIFS('Đơn đặt hàng'!$R:$R,'Đơn đặt hàng'!$D:$D,W$1,'Đơn đặt hàng'!$K:$K,$A35)</f>
        <v>0</v>
      </c>
      <c r="X35" s="60">
        <f>SUMIFS('Đơn đặt hàng'!$R:$R,'Đơn đặt hàng'!$D:$D,X$1,'Đơn đặt hàng'!$K:$K,$A35)</f>
        <v>0</v>
      </c>
      <c r="Y35" s="60">
        <f>SUMIFS('Đơn đặt hàng'!$R:$R,'Đơn đặt hàng'!$D:$D,Y$1,'Đơn đặt hàng'!$K:$K,$A35)</f>
        <v>0</v>
      </c>
      <c r="Z35" s="60">
        <f>SUMIFS('Đơn đặt hàng'!$R:$R,'Đơn đặt hàng'!$D:$D,Z$1,'Đơn đặt hàng'!$K:$K,$A35)</f>
        <v>0</v>
      </c>
      <c r="AA35" s="60">
        <f>SUMIFS('Đơn đặt hàng'!$R:$R,'Đơn đặt hàng'!$D:$D,AA$1,'Đơn đặt hàng'!$K:$K,$A35)</f>
        <v>0</v>
      </c>
      <c r="AB35" s="60">
        <f>SUMIFS('Đơn đặt hàng'!$R:$R,'Đơn đặt hàng'!$D:$D,AB$1,'Đơn đặt hàng'!$K:$K,$A35)</f>
        <v>0</v>
      </c>
      <c r="AC35" s="60">
        <f>SUMIFS('Đơn đặt hàng'!$R:$R,'Đơn đặt hàng'!$D:$D,AC$1,'Đơn đặt hàng'!$K:$K,$A35)</f>
        <v>0</v>
      </c>
      <c r="AD35" s="60">
        <f>SUMIFS('Đơn đặt hàng'!$R:$R,'Đơn đặt hàng'!$D:$D,AD$1,'Đơn đặt hàng'!$K:$K,$A35)</f>
        <v>0</v>
      </c>
      <c r="AE35" s="60">
        <f>SUMIFS('Đơn đặt hàng'!$R:$R,'Đơn đặt hàng'!$D:$D,AE$1,'Đơn đặt hàng'!$K:$K,$A35)</f>
        <v>0</v>
      </c>
      <c r="AF35" s="60">
        <f>SUMIFS('Đơn đặt hàng'!$R:$R,'Đơn đặt hàng'!$D:$D,AF$1,'Đơn đặt hàng'!$K:$K,$A35)</f>
        <v>0</v>
      </c>
      <c r="AG35" s="60">
        <f>SUMIFS('Đơn đặt hàng'!$R:$R,'Đơn đặt hàng'!$D:$D,AG$1,'Đơn đặt hàng'!$K:$K,$A35)</f>
        <v>0</v>
      </c>
      <c r="AH35" s="60">
        <f>SUMIFS('Đơn đặt hàng'!$R:$R,'Đơn đặt hàng'!$D:$D,AH$1,'Đơn đặt hàng'!$K:$K,$A35)</f>
        <v>0</v>
      </c>
      <c r="AI35" s="60">
        <f>SUMIFS('Đơn đặt hàng'!$R:$R,'Đơn đặt hàng'!$D:$D,AI$1,'Đơn đặt hàng'!$K:$K,$A35)</f>
        <v>0</v>
      </c>
    </row>
    <row r="36" spans="1:35" ht="14.25" customHeight="1" x14ac:dyDescent="0.25">
      <c r="A36" s="29" t="s">
        <v>47</v>
      </c>
      <c r="B36" s="27" t="s">
        <v>48</v>
      </c>
      <c r="C36" s="30" t="s">
        <v>29</v>
      </c>
      <c r="D36" t="s">
        <v>1829</v>
      </c>
      <c r="E36" s="71">
        <f t="shared" si="2"/>
        <v>813</v>
      </c>
      <c r="F36" s="60">
        <f>SUMIFS('Đơn đặt hàng'!$R:$R,'Đơn đặt hàng'!$D:$D,F$1,'Đơn đặt hàng'!$K:$K,$A36)</f>
        <v>0</v>
      </c>
      <c r="G36" s="60">
        <f>SUMIFS('Đơn đặt hàng'!$R:$R,'Đơn đặt hàng'!$D:$D,G$1,'Đơn đặt hàng'!$K:$K,$A36)</f>
        <v>0</v>
      </c>
      <c r="H36" s="60">
        <f>SUMIFS('Đơn đặt hàng'!$R:$R,'Đơn đặt hàng'!$D:$D,H$1,'Đơn đặt hàng'!$K:$K,$A36)</f>
        <v>61</v>
      </c>
      <c r="I36" s="60">
        <f>SUMIFS('Đơn đặt hàng'!$R:$R,'Đơn đặt hàng'!$D:$D,I$1,'Đơn đặt hàng'!$K:$K,$A36)</f>
        <v>35</v>
      </c>
      <c r="J36" s="60">
        <f>SUMIFS('Đơn đặt hàng'!$R:$R,'Đơn đặt hàng'!$D:$D,J$1,'Đơn đặt hàng'!$K:$K,$A36)</f>
        <v>47</v>
      </c>
      <c r="K36" s="60">
        <f>SUMIFS('Đơn đặt hàng'!$R:$R,'Đơn đặt hàng'!$D:$D,K$1,'Đơn đặt hàng'!$K:$K,$A36)</f>
        <v>117</v>
      </c>
      <c r="L36" s="60">
        <f>SUMIFS('Đơn đặt hàng'!$R:$R,'Đơn đặt hàng'!$D:$D,L$1,'Đơn đặt hàng'!$K:$K,$A36)</f>
        <v>0</v>
      </c>
      <c r="M36" s="60">
        <f>SUMIFS('Đơn đặt hàng'!$R:$R,'Đơn đặt hàng'!$D:$D,M$1,'Đơn đặt hàng'!$K:$K,$A36)</f>
        <v>86</v>
      </c>
      <c r="N36" s="60">
        <f>SUMIFS('Đơn đặt hàng'!$R:$R,'Đơn đặt hàng'!$D:$D,N$1,'Đơn đặt hàng'!$K:$K,$A36)</f>
        <v>51</v>
      </c>
      <c r="O36" s="60">
        <f>SUMIFS('Đơn đặt hàng'!$R:$R,'Đơn đặt hàng'!$D:$D,O$1,'Đơn đặt hàng'!$K:$K,$A36)</f>
        <v>109</v>
      </c>
      <c r="P36" s="60">
        <f>SUMIFS('Đơn đặt hàng'!$R:$R,'Đơn đặt hàng'!$D:$D,P$1,'Đơn đặt hàng'!$K:$K,$A36)</f>
        <v>64</v>
      </c>
      <c r="Q36" s="60">
        <f>SUMIFS('Đơn đặt hàng'!$R:$R,'Đơn đặt hàng'!$D:$D,Q$1,'Đơn đặt hàng'!$K:$K,$A36)</f>
        <v>134</v>
      </c>
      <c r="R36" s="60">
        <f>SUMIFS('Đơn đặt hàng'!$R:$R,'Đơn đặt hàng'!$D:$D,R$1,'Đơn đặt hàng'!$K:$K,$A36)</f>
        <v>109</v>
      </c>
      <c r="S36" s="60">
        <f>SUMIFS('Đơn đặt hàng'!$R:$R,'Đơn đặt hàng'!$D:$D,S$1,'Đơn đặt hàng'!$K:$K,$A36)</f>
        <v>0</v>
      </c>
      <c r="T36" s="60">
        <f>SUMIFS('Đơn đặt hàng'!$R:$R,'Đơn đặt hàng'!$D:$D,T$1,'Đơn đặt hàng'!$K:$K,$A36)</f>
        <v>0</v>
      </c>
      <c r="U36" s="60">
        <f>SUMIFS('Đơn đặt hàng'!$R:$R,'Đơn đặt hàng'!$D:$D,U$1,'Đơn đặt hàng'!$K:$K,$A36)</f>
        <v>0</v>
      </c>
      <c r="V36" s="60">
        <f>SUMIFS('Đơn đặt hàng'!$R:$R,'Đơn đặt hàng'!$D:$D,V$1,'Đơn đặt hàng'!$K:$K,$A36)</f>
        <v>0</v>
      </c>
      <c r="W36" s="60">
        <f>SUMIFS('Đơn đặt hàng'!$R:$R,'Đơn đặt hàng'!$D:$D,W$1,'Đơn đặt hàng'!$K:$K,$A36)</f>
        <v>0</v>
      </c>
      <c r="X36" s="60">
        <f>SUMIFS('Đơn đặt hàng'!$R:$R,'Đơn đặt hàng'!$D:$D,X$1,'Đơn đặt hàng'!$K:$K,$A36)</f>
        <v>0</v>
      </c>
      <c r="Y36" s="60">
        <f>SUMIFS('Đơn đặt hàng'!$R:$R,'Đơn đặt hàng'!$D:$D,Y$1,'Đơn đặt hàng'!$K:$K,$A36)</f>
        <v>0</v>
      </c>
      <c r="Z36" s="60">
        <f>SUMIFS('Đơn đặt hàng'!$R:$R,'Đơn đặt hàng'!$D:$D,Z$1,'Đơn đặt hàng'!$K:$K,$A36)</f>
        <v>0</v>
      </c>
      <c r="AA36" s="60">
        <f>SUMIFS('Đơn đặt hàng'!$R:$R,'Đơn đặt hàng'!$D:$D,AA$1,'Đơn đặt hàng'!$K:$K,$A36)</f>
        <v>0</v>
      </c>
      <c r="AB36" s="60">
        <f>SUMIFS('Đơn đặt hàng'!$R:$R,'Đơn đặt hàng'!$D:$D,AB$1,'Đơn đặt hàng'!$K:$K,$A36)</f>
        <v>0</v>
      </c>
      <c r="AC36" s="60">
        <f>SUMIFS('Đơn đặt hàng'!$R:$R,'Đơn đặt hàng'!$D:$D,AC$1,'Đơn đặt hàng'!$K:$K,$A36)</f>
        <v>0</v>
      </c>
      <c r="AD36" s="60">
        <f>SUMIFS('Đơn đặt hàng'!$R:$R,'Đơn đặt hàng'!$D:$D,AD$1,'Đơn đặt hàng'!$K:$K,$A36)</f>
        <v>0</v>
      </c>
      <c r="AE36" s="60">
        <f>SUMIFS('Đơn đặt hàng'!$R:$R,'Đơn đặt hàng'!$D:$D,AE$1,'Đơn đặt hàng'!$K:$K,$A36)</f>
        <v>0</v>
      </c>
      <c r="AF36" s="60">
        <f>SUMIFS('Đơn đặt hàng'!$R:$R,'Đơn đặt hàng'!$D:$D,AF$1,'Đơn đặt hàng'!$K:$K,$A36)</f>
        <v>0</v>
      </c>
      <c r="AG36" s="60">
        <f>SUMIFS('Đơn đặt hàng'!$R:$R,'Đơn đặt hàng'!$D:$D,AG$1,'Đơn đặt hàng'!$K:$K,$A36)</f>
        <v>0</v>
      </c>
      <c r="AH36" s="60">
        <f>SUMIFS('Đơn đặt hàng'!$R:$R,'Đơn đặt hàng'!$D:$D,AH$1,'Đơn đặt hàng'!$K:$K,$A36)</f>
        <v>0</v>
      </c>
      <c r="AI36" s="60">
        <f>SUMIFS('Đơn đặt hàng'!$R:$R,'Đơn đặt hàng'!$D:$D,AI$1,'Đơn đặt hàng'!$K:$K,$A36)</f>
        <v>0</v>
      </c>
    </row>
    <row r="37" spans="1:35" hidden="1" x14ac:dyDescent="0.25">
      <c r="A37" s="29" t="s">
        <v>1752</v>
      </c>
      <c r="B37" s="27" t="s">
        <v>1753</v>
      </c>
      <c r="C37" s="30" t="s">
        <v>29</v>
      </c>
      <c r="D37" t="s">
        <v>1829</v>
      </c>
      <c r="E37" s="62">
        <f t="shared" si="2"/>
        <v>0</v>
      </c>
      <c r="F37" s="60">
        <f>SUMIFS('Đơn đặt hàng'!$R:$R,'Đơn đặt hàng'!$D:$D,F$1,'Đơn đặt hàng'!$K:$K,$A37)</f>
        <v>0</v>
      </c>
      <c r="G37" s="60">
        <f>SUMIFS('Đơn đặt hàng'!$R:$R,'Đơn đặt hàng'!$D:$D,G$1,'Đơn đặt hàng'!$K:$K,$A37)</f>
        <v>0</v>
      </c>
      <c r="H37" s="60">
        <f>SUMIFS('Đơn đặt hàng'!$R:$R,'Đơn đặt hàng'!$D:$D,H$1,'Đơn đặt hàng'!$K:$K,$A37)</f>
        <v>0</v>
      </c>
      <c r="I37" s="60">
        <f>SUMIFS('Đơn đặt hàng'!$R:$R,'Đơn đặt hàng'!$D:$D,I$1,'Đơn đặt hàng'!$K:$K,$A37)</f>
        <v>0</v>
      </c>
      <c r="J37" s="60">
        <f>SUMIFS('Đơn đặt hàng'!$R:$R,'Đơn đặt hàng'!$D:$D,J$1,'Đơn đặt hàng'!$K:$K,$A37)</f>
        <v>0</v>
      </c>
      <c r="K37" s="60">
        <f>SUMIFS('Đơn đặt hàng'!$R:$R,'Đơn đặt hàng'!$D:$D,K$1,'Đơn đặt hàng'!$K:$K,$A37)</f>
        <v>0</v>
      </c>
      <c r="L37" s="60">
        <f>SUMIFS('Đơn đặt hàng'!$R:$R,'Đơn đặt hàng'!$D:$D,L$1,'Đơn đặt hàng'!$K:$K,$A37)</f>
        <v>0</v>
      </c>
      <c r="M37" s="60">
        <f>SUMIFS('Đơn đặt hàng'!$R:$R,'Đơn đặt hàng'!$D:$D,M$1,'Đơn đặt hàng'!$K:$K,$A37)</f>
        <v>0</v>
      </c>
      <c r="N37" s="60">
        <f>SUMIFS('Đơn đặt hàng'!$R:$R,'Đơn đặt hàng'!$D:$D,N$1,'Đơn đặt hàng'!$K:$K,$A37)</f>
        <v>0</v>
      </c>
      <c r="O37" s="60">
        <f>SUMIFS('Đơn đặt hàng'!$R:$R,'Đơn đặt hàng'!$D:$D,O$1,'Đơn đặt hàng'!$K:$K,$A37)</f>
        <v>0</v>
      </c>
      <c r="P37" s="60">
        <f>SUMIFS('Đơn đặt hàng'!$R:$R,'Đơn đặt hàng'!$D:$D,P$1,'Đơn đặt hàng'!$K:$K,$A37)</f>
        <v>0</v>
      </c>
      <c r="Q37" s="60">
        <f>SUMIFS('Đơn đặt hàng'!$R:$R,'Đơn đặt hàng'!$D:$D,Q$1,'Đơn đặt hàng'!$K:$K,$A37)</f>
        <v>0</v>
      </c>
      <c r="R37" s="60">
        <f>SUMIFS('Đơn đặt hàng'!$R:$R,'Đơn đặt hàng'!$D:$D,R$1,'Đơn đặt hàng'!$K:$K,$A37)</f>
        <v>0</v>
      </c>
      <c r="S37" s="60">
        <f>SUMIFS('Đơn đặt hàng'!$R:$R,'Đơn đặt hàng'!$D:$D,S$1,'Đơn đặt hàng'!$K:$K,$A37)</f>
        <v>0</v>
      </c>
      <c r="T37" s="60">
        <f>SUMIFS('Đơn đặt hàng'!$R:$R,'Đơn đặt hàng'!$D:$D,T$1,'Đơn đặt hàng'!$K:$K,$A37)</f>
        <v>0</v>
      </c>
      <c r="U37" s="60">
        <f>SUMIFS('Đơn đặt hàng'!$R:$R,'Đơn đặt hàng'!$D:$D,U$1,'Đơn đặt hàng'!$K:$K,$A37)</f>
        <v>0</v>
      </c>
      <c r="V37" s="60">
        <f>SUMIFS('Đơn đặt hàng'!$R:$R,'Đơn đặt hàng'!$D:$D,V$1,'Đơn đặt hàng'!$K:$K,$A37)</f>
        <v>0</v>
      </c>
      <c r="W37" s="60">
        <f>SUMIFS('Đơn đặt hàng'!$R:$R,'Đơn đặt hàng'!$D:$D,W$1,'Đơn đặt hàng'!$K:$K,$A37)</f>
        <v>0</v>
      </c>
      <c r="X37" s="60">
        <f>SUMIFS('Đơn đặt hàng'!$R:$R,'Đơn đặt hàng'!$D:$D,X$1,'Đơn đặt hàng'!$K:$K,$A37)</f>
        <v>0</v>
      </c>
      <c r="Y37" s="60">
        <f>SUMIFS('Đơn đặt hàng'!$R:$R,'Đơn đặt hàng'!$D:$D,Y$1,'Đơn đặt hàng'!$K:$K,$A37)</f>
        <v>0</v>
      </c>
      <c r="Z37" s="60">
        <f>SUMIFS('Đơn đặt hàng'!$R:$R,'Đơn đặt hàng'!$D:$D,Z$1,'Đơn đặt hàng'!$K:$K,$A37)</f>
        <v>0</v>
      </c>
      <c r="AA37" s="60">
        <f>SUMIFS('Đơn đặt hàng'!$R:$R,'Đơn đặt hàng'!$D:$D,AA$1,'Đơn đặt hàng'!$K:$K,$A37)</f>
        <v>0</v>
      </c>
      <c r="AB37" s="60">
        <f>SUMIFS('Đơn đặt hàng'!$R:$R,'Đơn đặt hàng'!$D:$D,AB$1,'Đơn đặt hàng'!$K:$K,$A37)</f>
        <v>0</v>
      </c>
      <c r="AC37" s="60">
        <f>SUMIFS('Đơn đặt hàng'!$R:$R,'Đơn đặt hàng'!$D:$D,AC$1,'Đơn đặt hàng'!$K:$K,$A37)</f>
        <v>0</v>
      </c>
      <c r="AD37" s="60">
        <f>SUMIFS('Đơn đặt hàng'!$R:$R,'Đơn đặt hàng'!$D:$D,AD$1,'Đơn đặt hàng'!$K:$K,$A37)</f>
        <v>0</v>
      </c>
      <c r="AE37" s="60">
        <f>SUMIFS('Đơn đặt hàng'!$R:$R,'Đơn đặt hàng'!$D:$D,AE$1,'Đơn đặt hàng'!$K:$K,$A37)</f>
        <v>0</v>
      </c>
      <c r="AF37" s="60">
        <f>SUMIFS('Đơn đặt hàng'!$R:$R,'Đơn đặt hàng'!$D:$D,AF$1,'Đơn đặt hàng'!$K:$K,$A37)</f>
        <v>0</v>
      </c>
      <c r="AG37" s="60">
        <f>SUMIFS('Đơn đặt hàng'!$R:$R,'Đơn đặt hàng'!$D:$D,AG$1,'Đơn đặt hàng'!$K:$K,$A37)</f>
        <v>0</v>
      </c>
      <c r="AH37" s="60">
        <f>SUMIFS('Đơn đặt hàng'!$R:$R,'Đơn đặt hàng'!$D:$D,AH$1,'Đơn đặt hàng'!$K:$K,$A37)</f>
        <v>0</v>
      </c>
      <c r="AI37" s="60">
        <f>SUMIFS('Đơn đặt hàng'!$R:$R,'Đơn đặt hàng'!$D:$D,AI$1,'Đơn đặt hàng'!$K:$K,$A37)</f>
        <v>0</v>
      </c>
    </row>
    <row r="38" spans="1:35" hidden="1" x14ac:dyDescent="0.25">
      <c r="A38" s="29" t="s">
        <v>549</v>
      </c>
      <c r="B38" s="27" t="s">
        <v>550</v>
      </c>
      <c r="C38" s="30" t="s">
        <v>29</v>
      </c>
      <c r="D38" t="s">
        <v>1829</v>
      </c>
      <c r="E38" s="62">
        <f t="shared" si="2"/>
        <v>0</v>
      </c>
      <c r="F38" s="60">
        <f>SUMIFS('Đơn đặt hàng'!$R:$R,'Đơn đặt hàng'!$D:$D,F$1,'Đơn đặt hàng'!$K:$K,$A38)</f>
        <v>0</v>
      </c>
      <c r="G38" s="60">
        <f>SUMIFS('Đơn đặt hàng'!$R:$R,'Đơn đặt hàng'!$D:$D,G$1,'Đơn đặt hàng'!$K:$K,$A38)</f>
        <v>0</v>
      </c>
      <c r="H38" s="60">
        <f>SUMIFS('Đơn đặt hàng'!$R:$R,'Đơn đặt hàng'!$D:$D,H$1,'Đơn đặt hàng'!$K:$K,$A38)</f>
        <v>0</v>
      </c>
      <c r="I38" s="60">
        <f>SUMIFS('Đơn đặt hàng'!$R:$R,'Đơn đặt hàng'!$D:$D,I$1,'Đơn đặt hàng'!$K:$K,$A38)</f>
        <v>0</v>
      </c>
      <c r="J38" s="60">
        <f>SUMIFS('Đơn đặt hàng'!$R:$R,'Đơn đặt hàng'!$D:$D,J$1,'Đơn đặt hàng'!$K:$K,$A38)</f>
        <v>0</v>
      </c>
      <c r="K38" s="60">
        <f>SUMIFS('Đơn đặt hàng'!$R:$R,'Đơn đặt hàng'!$D:$D,K$1,'Đơn đặt hàng'!$K:$K,$A38)</f>
        <v>0</v>
      </c>
      <c r="L38" s="60">
        <f>SUMIFS('Đơn đặt hàng'!$R:$R,'Đơn đặt hàng'!$D:$D,L$1,'Đơn đặt hàng'!$K:$K,$A38)</f>
        <v>0</v>
      </c>
      <c r="M38" s="60">
        <f>SUMIFS('Đơn đặt hàng'!$R:$R,'Đơn đặt hàng'!$D:$D,M$1,'Đơn đặt hàng'!$K:$K,$A38)</f>
        <v>0</v>
      </c>
      <c r="N38" s="60">
        <f>SUMIFS('Đơn đặt hàng'!$R:$R,'Đơn đặt hàng'!$D:$D,N$1,'Đơn đặt hàng'!$K:$K,$A38)</f>
        <v>0</v>
      </c>
      <c r="O38" s="60">
        <f>SUMIFS('Đơn đặt hàng'!$R:$R,'Đơn đặt hàng'!$D:$D,O$1,'Đơn đặt hàng'!$K:$K,$A38)</f>
        <v>0</v>
      </c>
      <c r="P38" s="60">
        <f>SUMIFS('Đơn đặt hàng'!$R:$R,'Đơn đặt hàng'!$D:$D,P$1,'Đơn đặt hàng'!$K:$K,$A38)</f>
        <v>0</v>
      </c>
      <c r="Q38" s="60">
        <f>SUMIFS('Đơn đặt hàng'!$R:$R,'Đơn đặt hàng'!$D:$D,Q$1,'Đơn đặt hàng'!$K:$K,$A38)</f>
        <v>0</v>
      </c>
      <c r="R38" s="60">
        <f>SUMIFS('Đơn đặt hàng'!$R:$R,'Đơn đặt hàng'!$D:$D,R$1,'Đơn đặt hàng'!$K:$K,$A38)</f>
        <v>0</v>
      </c>
      <c r="S38" s="60">
        <f>SUMIFS('Đơn đặt hàng'!$R:$R,'Đơn đặt hàng'!$D:$D,S$1,'Đơn đặt hàng'!$K:$K,$A38)</f>
        <v>0</v>
      </c>
      <c r="T38" s="60">
        <f>SUMIFS('Đơn đặt hàng'!$R:$R,'Đơn đặt hàng'!$D:$D,T$1,'Đơn đặt hàng'!$K:$K,$A38)</f>
        <v>0</v>
      </c>
      <c r="U38" s="60">
        <f>SUMIFS('Đơn đặt hàng'!$R:$R,'Đơn đặt hàng'!$D:$D,U$1,'Đơn đặt hàng'!$K:$K,$A38)</f>
        <v>0</v>
      </c>
      <c r="V38" s="60">
        <f>SUMIFS('Đơn đặt hàng'!$R:$R,'Đơn đặt hàng'!$D:$D,V$1,'Đơn đặt hàng'!$K:$K,$A38)</f>
        <v>0</v>
      </c>
      <c r="W38" s="60">
        <f>SUMIFS('Đơn đặt hàng'!$R:$R,'Đơn đặt hàng'!$D:$D,W$1,'Đơn đặt hàng'!$K:$K,$A38)</f>
        <v>0</v>
      </c>
      <c r="X38" s="60">
        <f>SUMIFS('Đơn đặt hàng'!$R:$R,'Đơn đặt hàng'!$D:$D,X$1,'Đơn đặt hàng'!$K:$K,$A38)</f>
        <v>0</v>
      </c>
      <c r="Y38" s="60">
        <f>SUMIFS('Đơn đặt hàng'!$R:$R,'Đơn đặt hàng'!$D:$D,Y$1,'Đơn đặt hàng'!$K:$K,$A38)</f>
        <v>0</v>
      </c>
      <c r="Z38" s="60">
        <f>SUMIFS('Đơn đặt hàng'!$R:$R,'Đơn đặt hàng'!$D:$D,Z$1,'Đơn đặt hàng'!$K:$K,$A38)</f>
        <v>0</v>
      </c>
      <c r="AA38" s="60">
        <f>SUMIFS('Đơn đặt hàng'!$R:$R,'Đơn đặt hàng'!$D:$D,AA$1,'Đơn đặt hàng'!$K:$K,$A38)</f>
        <v>0</v>
      </c>
      <c r="AB38" s="60">
        <f>SUMIFS('Đơn đặt hàng'!$R:$R,'Đơn đặt hàng'!$D:$D,AB$1,'Đơn đặt hàng'!$K:$K,$A38)</f>
        <v>0</v>
      </c>
      <c r="AC38" s="60">
        <f>SUMIFS('Đơn đặt hàng'!$R:$R,'Đơn đặt hàng'!$D:$D,AC$1,'Đơn đặt hàng'!$K:$K,$A38)</f>
        <v>0</v>
      </c>
      <c r="AD38" s="60">
        <f>SUMIFS('Đơn đặt hàng'!$R:$R,'Đơn đặt hàng'!$D:$D,AD$1,'Đơn đặt hàng'!$K:$K,$A38)</f>
        <v>0</v>
      </c>
      <c r="AE38" s="60">
        <f>SUMIFS('Đơn đặt hàng'!$R:$R,'Đơn đặt hàng'!$D:$D,AE$1,'Đơn đặt hàng'!$K:$K,$A38)</f>
        <v>0</v>
      </c>
      <c r="AF38" s="60">
        <f>SUMIFS('Đơn đặt hàng'!$R:$R,'Đơn đặt hàng'!$D:$D,AF$1,'Đơn đặt hàng'!$K:$K,$A38)</f>
        <v>0</v>
      </c>
      <c r="AG38" s="60">
        <f>SUMIFS('Đơn đặt hàng'!$R:$R,'Đơn đặt hàng'!$D:$D,AG$1,'Đơn đặt hàng'!$K:$K,$A38)</f>
        <v>0</v>
      </c>
      <c r="AH38" s="60">
        <f>SUMIFS('Đơn đặt hàng'!$R:$R,'Đơn đặt hàng'!$D:$D,AH$1,'Đơn đặt hàng'!$K:$K,$A38)</f>
        <v>0</v>
      </c>
      <c r="AI38" s="60">
        <f>SUMIFS('Đơn đặt hàng'!$R:$R,'Đơn đặt hàng'!$D:$D,AI$1,'Đơn đặt hàng'!$K:$K,$A38)</f>
        <v>0</v>
      </c>
    </row>
    <row r="39" spans="1:35" hidden="1" x14ac:dyDescent="0.25">
      <c r="A39" s="29" t="s">
        <v>1754</v>
      </c>
      <c r="B39" s="27" t="s">
        <v>1755</v>
      </c>
      <c r="C39" s="30" t="s">
        <v>29</v>
      </c>
      <c r="D39" t="s">
        <v>1829</v>
      </c>
      <c r="E39" s="62">
        <f t="shared" si="2"/>
        <v>0</v>
      </c>
      <c r="F39" s="60">
        <f>SUMIFS('Đơn đặt hàng'!$R:$R,'Đơn đặt hàng'!$D:$D,F$1,'Đơn đặt hàng'!$K:$K,$A39)</f>
        <v>0</v>
      </c>
      <c r="G39" s="60">
        <f>SUMIFS('Đơn đặt hàng'!$R:$R,'Đơn đặt hàng'!$D:$D,G$1,'Đơn đặt hàng'!$K:$K,$A39)</f>
        <v>0</v>
      </c>
      <c r="H39" s="60">
        <f>SUMIFS('Đơn đặt hàng'!$R:$R,'Đơn đặt hàng'!$D:$D,H$1,'Đơn đặt hàng'!$K:$K,$A39)</f>
        <v>0</v>
      </c>
      <c r="I39" s="60">
        <f>SUMIFS('Đơn đặt hàng'!$R:$R,'Đơn đặt hàng'!$D:$D,I$1,'Đơn đặt hàng'!$K:$K,$A39)</f>
        <v>0</v>
      </c>
      <c r="J39" s="60">
        <f>SUMIFS('Đơn đặt hàng'!$R:$R,'Đơn đặt hàng'!$D:$D,J$1,'Đơn đặt hàng'!$K:$K,$A39)</f>
        <v>0</v>
      </c>
      <c r="K39" s="60">
        <f>SUMIFS('Đơn đặt hàng'!$R:$R,'Đơn đặt hàng'!$D:$D,K$1,'Đơn đặt hàng'!$K:$K,$A39)</f>
        <v>0</v>
      </c>
      <c r="L39" s="60">
        <f>SUMIFS('Đơn đặt hàng'!$R:$R,'Đơn đặt hàng'!$D:$D,L$1,'Đơn đặt hàng'!$K:$K,$A39)</f>
        <v>0</v>
      </c>
      <c r="M39" s="60">
        <f>SUMIFS('Đơn đặt hàng'!$R:$R,'Đơn đặt hàng'!$D:$D,M$1,'Đơn đặt hàng'!$K:$K,$A39)</f>
        <v>0</v>
      </c>
      <c r="N39" s="60">
        <f>SUMIFS('Đơn đặt hàng'!$R:$R,'Đơn đặt hàng'!$D:$D,N$1,'Đơn đặt hàng'!$K:$K,$A39)</f>
        <v>0</v>
      </c>
      <c r="O39" s="60">
        <f>SUMIFS('Đơn đặt hàng'!$R:$R,'Đơn đặt hàng'!$D:$D,O$1,'Đơn đặt hàng'!$K:$K,$A39)</f>
        <v>0</v>
      </c>
      <c r="P39" s="60">
        <f>SUMIFS('Đơn đặt hàng'!$R:$R,'Đơn đặt hàng'!$D:$D,P$1,'Đơn đặt hàng'!$K:$K,$A39)</f>
        <v>0</v>
      </c>
      <c r="Q39" s="60">
        <f>SUMIFS('Đơn đặt hàng'!$R:$R,'Đơn đặt hàng'!$D:$D,Q$1,'Đơn đặt hàng'!$K:$K,$A39)</f>
        <v>0</v>
      </c>
      <c r="R39" s="60">
        <f>SUMIFS('Đơn đặt hàng'!$R:$R,'Đơn đặt hàng'!$D:$D,R$1,'Đơn đặt hàng'!$K:$K,$A39)</f>
        <v>0</v>
      </c>
      <c r="S39" s="60">
        <f>SUMIFS('Đơn đặt hàng'!$R:$R,'Đơn đặt hàng'!$D:$D,S$1,'Đơn đặt hàng'!$K:$K,$A39)</f>
        <v>0</v>
      </c>
      <c r="T39" s="60">
        <f>SUMIFS('Đơn đặt hàng'!$R:$R,'Đơn đặt hàng'!$D:$D,T$1,'Đơn đặt hàng'!$K:$K,$A39)</f>
        <v>0</v>
      </c>
      <c r="U39" s="60">
        <f>SUMIFS('Đơn đặt hàng'!$R:$R,'Đơn đặt hàng'!$D:$D,U$1,'Đơn đặt hàng'!$K:$K,$A39)</f>
        <v>0</v>
      </c>
      <c r="V39" s="60">
        <f>SUMIFS('Đơn đặt hàng'!$R:$R,'Đơn đặt hàng'!$D:$D,V$1,'Đơn đặt hàng'!$K:$K,$A39)</f>
        <v>0</v>
      </c>
      <c r="W39" s="60">
        <f>SUMIFS('Đơn đặt hàng'!$R:$R,'Đơn đặt hàng'!$D:$D,W$1,'Đơn đặt hàng'!$K:$K,$A39)</f>
        <v>0</v>
      </c>
      <c r="X39" s="60">
        <f>SUMIFS('Đơn đặt hàng'!$R:$R,'Đơn đặt hàng'!$D:$D,X$1,'Đơn đặt hàng'!$K:$K,$A39)</f>
        <v>0</v>
      </c>
      <c r="Y39" s="60">
        <f>SUMIFS('Đơn đặt hàng'!$R:$R,'Đơn đặt hàng'!$D:$D,Y$1,'Đơn đặt hàng'!$K:$K,$A39)</f>
        <v>0</v>
      </c>
      <c r="Z39" s="60">
        <f>SUMIFS('Đơn đặt hàng'!$R:$R,'Đơn đặt hàng'!$D:$D,Z$1,'Đơn đặt hàng'!$K:$K,$A39)</f>
        <v>0</v>
      </c>
      <c r="AA39" s="60">
        <f>SUMIFS('Đơn đặt hàng'!$R:$R,'Đơn đặt hàng'!$D:$D,AA$1,'Đơn đặt hàng'!$K:$K,$A39)</f>
        <v>0</v>
      </c>
      <c r="AB39" s="60">
        <f>SUMIFS('Đơn đặt hàng'!$R:$R,'Đơn đặt hàng'!$D:$D,AB$1,'Đơn đặt hàng'!$K:$K,$A39)</f>
        <v>0</v>
      </c>
      <c r="AC39" s="60">
        <f>SUMIFS('Đơn đặt hàng'!$R:$R,'Đơn đặt hàng'!$D:$D,AC$1,'Đơn đặt hàng'!$K:$K,$A39)</f>
        <v>0</v>
      </c>
      <c r="AD39" s="60">
        <f>SUMIFS('Đơn đặt hàng'!$R:$R,'Đơn đặt hàng'!$D:$D,AD$1,'Đơn đặt hàng'!$K:$K,$A39)</f>
        <v>0</v>
      </c>
      <c r="AE39" s="60">
        <f>SUMIFS('Đơn đặt hàng'!$R:$R,'Đơn đặt hàng'!$D:$D,AE$1,'Đơn đặt hàng'!$K:$K,$A39)</f>
        <v>0</v>
      </c>
      <c r="AF39" s="60">
        <f>SUMIFS('Đơn đặt hàng'!$R:$R,'Đơn đặt hàng'!$D:$D,AF$1,'Đơn đặt hàng'!$K:$K,$A39)</f>
        <v>0</v>
      </c>
      <c r="AG39" s="60">
        <f>SUMIFS('Đơn đặt hàng'!$R:$R,'Đơn đặt hàng'!$D:$D,AG$1,'Đơn đặt hàng'!$K:$K,$A39)</f>
        <v>0</v>
      </c>
      <c r="AH39" s="60">
        <f>SUMIFS('Đơn đặt hàng'!$R:$R,'Đơn đặt hàng'!$D:$D,AH$1,'Đơn đặt hàng'!$K:$K,$A39)</f>
        <v>0</v>
      </c>
      <c r="AI39" s="60">
        <f>SUMIFS('Đơn đặt hàng'!$R:$R,'Đơn đặt hàng'!$D:$D,AI$1,'Đơn đặt hàng'!$K:$K,$A39)</f>
        <v>0</v>
      </c>
    </row>
    <row r="40" spans="1:35" hidden="1" x14ac:dyDescent="0.25">
      <c r="A40" s="29" t="s">
        <v>1756</v>
      </c>
      <c r="B40" s="27" t="s">
        <v>1757</v>
      </c>
      <c r="C40" s="30" t="s">
        <v>1788</v>
      </c>
      <c r="D40" t="s">
        <v>1829</v>
      </c>
      <c r="E40" s="62">
        <f t="shared" si="2"/>
        <v>0</v>
      </c>
      <c r="F40" s="60">
        <f>SUMIFS('Đơn đặt hàng'!$R:$R,'Đơn đặt hàng'!$D:$D,F$1,'Đơn đặt hàng'!$K:$K,$A40)</f>
        <v>0</v>
      </c>
      <c r="G40" s="60">
        <f>SUMIFS('Đơn đặt hàng'!$R:$R,'Đơn đặt hàng'!$D:$D,G$1,'Đơn đặt hàng'!$K:$K,$A40)</f>
        <v>0</v>
      </c>
      <c r="H40" s="60">
        <f>SUMIFS('Đơn đặt hàng'!$R:$R,'Đơn đặt hàng'!$D:$D,H$1,'Đơn đặt hàng'!$K:$K,$A40)</f>
        <v>0</v>
      </c>
      <c r="I40" s="60">
        <f>SUMIFS('Đơn đặt hàng'!$R:$R,'Đơn đặt hàng'!$D:$D,I$1,'Đơn đặt hàng'!$K:$K,$A40)</f>
        <v>0</v>
      </c>
      <c r="J40" s="60">
        <f>SUMIFS('Đơn đặt hàng'!$R:$R,'Đơn đặt hàng'!$D:$D,J$1,'Đơn đặt hàng'!$K:$K,$A40)</f>
        <v>0</v>
      </c>
      <c r="K40" s="60">
        <f>SUMIFS('Đơn đặt hàng'!$R:$R,'Đơn đặt hàng'!$D:$D,K$1,'Đơn đặt hàng'!$K:$K,$A40)</f>
        <v>0</v>
      </c>
      <c r="L40" s="60">
        <f>SUMIFS('Đơn đặt hàng'!$R:$R,'Đơn đặt hàng'!$D:$D,L$1,'Đơn đặt hàng'!$K:$K,$A40)</f>
        <v>0</v>
      </c>
      <c r="M40" s="60">
        <f>SUMIFS('Đơn đặt hàng'!$R:$R,'Đơn đặt hàng'!$D:$D,M$1,'Đơn đặt hàng'!$K:$K,$A40)</f>
        <v>0</v>
      </c>
      <c r="N40" s="60">
        <f>SUMIFS('Đơn đặt hàng'!$R:$R,'Đơn đặt hàng'!$D:$D,N$1,'Đơn đặt hàng'!$K:$K,$A40)</f>
        <v>0</v>
      </c>
      <c r="O40" s="60">
        <f>SUMIFS('Đơn đặt hàng'!$R:$R,'Đơn đặt hàng'!$D:$D,O$1,'Đơn đặt hàng'!$K:$K,$A40)</f>
        <v>0</v>
      </c>
      <c r="P40" s="60">
        <f>SUMIFS('Đơn đặt hàng'!$R:$R,'Đơn đặt hàng'!$D:$D,P$1,'Đơn đặt hàng'!$K:$K,$A40)</f>
        <v>0</v>
      </c>
      <c r="Q40" s="60">
        <f>SUMIFS('Đơn đặt hàng'!$R:$R,'Đơn đặt hàng'!$D:$D,Q$1,'Đơn đặt hàng'!$K:$K,$A40)</f>
        <v>0</v>
      </c>
      <c r="R40" s="60">
        <f>SUMIFS('Đơn đặt hàng'!$R:$R,'Đơn đặt hàng'!$D:$D,R$1,'Đơn đặt hàng'!$K:$K,$A40)</f>
        <v>0</v>
      </c>
      <c r="S40" s="60">
        <f>SUMIFS('Đơn đặt hàng'!$R:$R,'Đơn đặt hàng'!$D:$D,S$1,'Đơn đặt hàng'!$K:$K,$A40)</f>
        <v>0</v>
      </c>
      <c r="T40" s="60">
        <f>SUMIFS('Đơn đặt hàng'!$R:$R,'Đơn đặt hàng'!$D:$D,T$1,'Đơn đặt hàng'!$K:$K,$A40)</f>
        <v>0</v>
      </c>
      <c r="U40" s="60">
        <f>SUMIFS('Đơn đặt hàng'!$R:$R,'Đơn đặt hàng'!$D:$D,U$1,'Đơn đặt hàng'!$K:$K,$A40)</f>
        <v>0</v>
      </c>
      <c r="V40" s="60">
        <f>SUMIFS('Đơn đặt hàng'!$R:$R,'Đơn đặt hàng'!$D:$D,V$1,'Đơn đặt hàng'!$K:$K,$A40)</f>
        <v>0</v>
      </c>
      <c r="W40" s="60">
        <f>SUMIFS('Đơn đặt hàng'!$R:$R,'Đơn đặt hàng'!$D:$D,W$1,'Đơn đặt hàng'!$K:$K,$A40)</f>
        <v>0</v>
      </c>
      <c r="X40" s="60">
        <f>SUMIFS('Đơn đặt hàng'!$R:$R,'Đơn đặt hàng'!$D:$D,X$1,'Đơn đặt hàng'!$K:$K,$A40)</f>
        <v>0</v>
      </c>
      <c r="Y40" s="60">
        <f>SUMIFS('Đơn đặt hàng'!$R:$R,'Đơn đặt hàng'!$D:$D,Y$1,'Đơn đặt hàng'!$K:$K,$A40)</f>
        <v>0</v>
      </c>
      <c r="Z40" s="60">
        <f>SUMIFS('Đơn đặt hàng'!$R:$R,'Đơn đặt hàng'!$D:$D,Z$1,'Đơn đặt hàng'!$K:$K,$A40)</f>
        <v>0</v>
      </c>
      <c r="AA40" s="60">
        <f>SUMIFS('Đơn đặt hàng'!$R:$R,'Đơn đặt hàng'!$D:$D,AA$1,'Đơn đặt hàng'!$K:$K,$A40)</f>
        <v>0</v>
      </c>
      <c r="AB40" s="60">
        <f>SUMIFS('Đơn đặt hàng'!$R:$R,'Đơn đặt hàng'!$D:$D,AB$1,'Đơn đặt hàng'!$K:$K,$A40)</f>
        <v>0</v>
      </c>
      <c r="AC40" s="60">
        <f>SUMIFS('Đơn đặt hàng'!$R:$R,'Đơn đặt hàng'!$D:$D,AC$1,'Đơn đặt hàng'!$K:$K,$A40)</f>
        <v>0</v>
      </c>
      <c r="AD40" s="60">
        <f>SUMIFS('Đơn đặt hàng'!$R:$R,'Đơn đặt hàng'!$D:$D,AD$1,'Đơn đặt hàng'!$K:$K,$A40)</f>
        <v>0</v>
      </c>
      <c r="AE40" s="60">
        <f>SUMIFS('Đơn đặt hàng'!$R:$R,'Đơn đặt hàng'!$D:$D,AE$1,'Đơn đặt hàng'!$K:$K,$A40)</f>
        <v>0</v>
      </c>
      <c r="AF40" s="60">
        <f>SUMIFS('Đơn đặt hàng'!$R:$R,'Đơn đặt hàng'!$D:$D,AF$1,'Đơn đặt hàng'!$K:$K,$A40)</f>
        <v>0</v>
      </c>
      <c r="AG40" s="60">
        <f>SUMIFS('Đơn đặt hàng'!$R:$R,'Đơn đặt hàng'!$D:$D,AG$1,'Đơn đặt hàng'!$K:$K,$A40)</f>
        <v>0</v>
      </c>
      <c r="AH40" s="60">
        <f>SUMIFS('Đơn đặt hàng'!$R:$R,'Đơn đặt hàng'!$D:$D,AH$1,'Đơn đặt hàng'!$K:$K,$A40)</f>
        <v>0</v>
      </c>
      <c r="AI40" s="60">
        <f>SUMIFS('Đơn đặt hàng'!$R:$R,'Đơn đặt hàng'!$D:$D,AI$1,'Đơn đặt hàng'!$K:$K,$A40)</f>
        <v>0</v>
      </c>
    </row>
    <row r="41" spans="1:35" ht="14.25" customHeight="1" x14ac:dyDescent="0.25">
      <c r="A41" s="29" t="s">
        <v>30</v>
      </c>
      <c r="B41" s="27" t="s">
        <v>31</v>
      </c>
      <c r="C41" s="30" t="s">
        <v>29</v>
      </c>
      <c r="D41" t="s">
        <v>1829</v>
      </c>
      <c r="E41" s="71">
        <f t="shared" si="2"/>
        <v>9590</v>
      </c>
      <c r="F41" s="60">
        <f>SUMIFS('Đơn đặt hàng'!$R:$R,'Đơn đặt hàng'!$D:$D,F$1,'Đơn đặt hàng'!$K:$K,$A41)</f>
        <v>0</v>
      </c>
      <c r="G41" s="60">
        <f>SUMIFS('Đơn đặt hàng'!$R:$R,'Đơn đặt hàng'!$D:$D,G$1,'Đơn đặt hàng'!$K:$K,$A41)</f>
        <v>0</v>
      </c>
      <c r="H41" s="60">
        <f>SUMIFS('Đơn đặt hàng'!$R:$R,'Đơn đặt hàng'!$D:$D,H$1,'Đơn đặt hàng'!$K:$K,$A41)</f>
        <v>1266</v>
      </c>
      <c r="I41" s="60">
        <f>SUMIFS('Đơn đặt hàng'!$R:$R,'Đơn đặt hàng'!$D:$D,I$1,'Đơn đặt hàng'!$K:$K,$A41)</f>
        <v>737</v>
      </c>
      <c r="J41" s="60">
        <f>SUMIFS('Đơn đặt hàng'!$R:$R,'Đơn đặt hàng'!$D:$D,J$1,'Đơn đặt hàng'!$K:$K,$A41)</f>
        <v>783</v>
      </c>
      <c r="K41" s="60">
        <f>SUMIFS('Đơn đặt hàng'!$R:$R,'Đơn đặt hàng'!$D:$D,K$1,'Đơn đặt hàng'!$K:$K,$A41)</f>
        <v>1092</v>
      </c>
      <c r="L41" s="60">
        <f>SUMIFS('Đơn đặt hàng'!$R:$R,'Đơn đặt hàng'!$D:$D,L$1,'Đơn đặt hàng'!$K:$K,$A41)</f>
        <v>0</v>
      </c>
      <c r="M41" s="60">
        <f>SUMIFS('Đơn đặt hàng'!$R:$R,'Đơn đặt hàng'!$D:$D,M$1,'Đơn đặt hàng'!$K:$K,$A41)</f>
        <v>1283</v>
      </c>
      <c r="N41" s="60">
        <f>SUMIFS('Đơn đặt hàng'!$R:$R,'Đơn đặt hàng'!$D:$D,N$1,'Đơn đặt hàng'!$K:$K,$A41)</f>
        <v>975</v>
      </c>
      <c r="O41" s="60">
        <f>SUMIFS('Đơn đặt hàng'!$R:$R,'Đơn đặt hàng'!$D:$D,O$1,'Đơn đặt hàng'!$K:$K,$A41)</f>
        <v>995</v>
      </c>
      <c r="P41" s="60">
        <f>SUMIFS('Đơn đặt hàng'!$R:$R,'Đơn đặt hàng'!$D:$D,P$1,'Đơn đặt hàng'!$K:$K,$A41)</f>
        <v>1032</v>
      </c>
      <c r="Q41" s="60">
        <f>SUMIFS('Đơn đặt hàng'!$R:$R,'Đơn đặt hàng'!$D:$D,Q$1,'Đơn đặt hàng'!$K:$K,$A41)</f>
        <v>1077</v>
      </c>
      <c r="R41" s="60">
        <f>SUMIFS('Đơn đặt hàng'!$R:$R,'Đơn đặt hàng'!$D:$D,R$1,'Đơn đặt hàng'!$K:$K,$A41)</f>
        <v>350</v>
      </c>
      <c r="S41" s="60">
        <f>SUMIFS('Đơn đặt hàng'!$R:$R,'Đơn đặt hàng'!$D:$D,S$1,'Đơn đặt hàng'!$K:$K,$A41)</f>
        <v>0</v>
      </c>
      <c r="T41" s="60">
        <f>SUMIFS('Đơn đặt hàng'!$R:$R,'Đơn đặt hàng'!$D:$D,T$1,'Đơn đặt hàng'!$K:$K,$A41)</f>
        <v>0</v>
      </c>
      <c r="U41" s="60">
        <f>SUMIFS('Đơn đặt hàng'!$R:$R,'Đơn đặt hàng'!$D:$D,U$1,'Đơn đặt hàng'!$K:$K,$A41)</f>
        <v>0</v>
      </c>
      <c r="V41" s="60">
        <f>SUMIFS('Đơn đặt hàng'!$R:$R,'Đơn đặt hàng'!$D:$D,V$1,'Đơn đặt hàng'!$K:$K,$A41)</f>
        <v>0</v>
      </c>
      <c r="W41" s="60">
        <f>SUMIFS('Đơn đặt hàng'!$R:$R,'Đơn đặt hàng'!$D:$D,W$1,'Đơn đặt hàng'!$K:$K,$A41)</f>
        <v>0</v>
      </c>
      <c r="X41" s="60">
        <f>SUMIFS('Đơn đặt hàng'!$R:$R,'Đơn đặt hàng'!$D:$D,X$1,'Đơn đặt hàng'!$K:$K,$A41)</f>
        <v>0</v>
      </c>
      <c r="Y41" s="60">
        <f>SUMIFS('Đơn đặt hàng'!$R:$R,'Đơn đặt hàng'!$D:$D,Y$1,'Đơn đặt hàng'!$K:$K,$A41)</f>
        <v>0</v>
      </c>
      <c r="Z41" s="60">
        <f>SUMIFS('Đơn đặt hàng'!$R:$R,'Đơn đặt hàng'!$D:$D,Z$1,'Đơn đặt hàng'!$K:$K,$A41)</f>
        <v>0</v>
      </c>
      <c r="AA41" s="60">
        <f>SUMIFS('Đơn đặt hàng'!$R:$R,'Đơn đặt hàng'!$D:$D,AA$1,'Đơn đặt hàng'!$K:$K,$A41)</f>
        <v>0</v>
      </c>
      <c r="AB41" s="60">
        <f>SUMIFS('Đơn đặt hàng'!$R:$R,'Đơn đặt hàng'!$D:$D,AB$1,'Đơn đặt hàng'!$K:$K,$A41)</f>
        <v>0</v>
      </c>
      <c r="AC41" s="60">
        <f>SUMIFS('Đơn đặt hàng'!$R:$R,'Đơn đặt hàng'!$D:$D,AC$1,'Đơn đặt hàng'!$K:$K,$A41)</f>
        <v>0</v>
      </c>
      <c r="AD41" s="60">
        <f>SUMIFS('Đơn đặt hàng'!$R:$R,'Đơn đặt hàng'!$D:$D,AD$1,'Đơn đặt hàng'!$K:$K,$A41)</f>
        <v>0</v>
      </c>
      <c r="AE41" s="60">
        <f>SUMIFS('Đơn đặt hàng'!$R:$R,'Đơn đặt hàng'!$D:$D,AE$1,'Đơn đặt hàng'!$K:$K,$A41)</f>
        <v>0</v>
      </c>
      <c r="AF41" s="60">
        <f>SUMIFS('Đơn đặt hàng'!$R:$R,'Đơn đặt hàng'!$D:$D,AF$1,'Đơn đặt hàng'!$K:$K,$A41)</f>
        <v>0</v>
      </c>
      <c r="AG41" s="60">
        <f>SUMIFS('Đơn đặt hàng'!$R:$R,'Đơn đặt hàng'!$D:$D,AG$1,'Đơn đặt hàng'!$K:$K,$A41)</f>
        <v>0</v>
      </c>
      <c r="AH41" s="60">
        <f>SUMIFS('Đơn đặt hàng'!$R:$R,'Đơn đặt hàng'!$D:$D,AH$1,'Đơn đặt hàng'!$K:$K,$A41)</f>
        <v>0</v>
      </c>
      <c r="AI41" s="60">
        <f>SUMIFS('Đơn đặt hàng'!$R:$R,'Đơn đặt hàng'!$D:$D,AI$1,'Đơn đặt hàng'!$K:$K,$A41)</f>
        <v>0</v>
      </c>
    </row>
    <row r="42" spans="1:35" hidden="1" x14ac:dyDescent="0.25">
      <c r="A42" s="29" t="s">
        <v>1758</v>
      </c>
      <c r="B42" s="27" t="s">
        <v>1759</v>
      </c>
      <c r="C42" s="30" t="s">
        <v>1788</v>
      </c>
      <c r="D42" t="s">
        <v>1829</v>
      </c>
      <c r="E42" s="62">
        <f t="shared" si="2"/>
        <v>0</v>
      </c>
      <c r="F42" s="60">
        <f>SUMIFS('Đơn đặt hàng'!$R:$R,'Đơn đặt hàng'!$D:$D,F$1,'Đơn đặt hàng'!$K:$K,$A42)</f>
        <v>0</v>
      </c>
      <c r="G42" s="60">
        <f>SUMIFS('Đơn đặt hàng'!$R:$R,'Đơn đặt hàng'!$D:$D,G$1,'Đơn đặt hàng'!$K:$K,$A42)</f>
        <v>0</v>
      </c>
      <c r="H42" s="60">
        <f>SUMIFS('Đơn đặt hàng'!$R:$R,'Đơn đặt hàng'!$D:$D,H$1,'Đơn đặt hàng'!$K:$K,$A42)</f>
        <v>0</v>
      </c>
      <c r="I42" s="60">
        <f>SUMIFS('Đơn đặt hàng'!$R:$R,'Đơn đặt hàng'!$D:$D,I$1,'Đơn đặt hàng'!$K:$K,$A42)</f>
        <v>0</v>
      </c>
      <c r="J42" s="60">
        <f>SUMIFS('Đơn đặt hàng'!$R:$R,'Đơn đặt hàng'!$D:$D,J$1,'Đơn đặt hàng'!$K:$K,$A42)</f>
        <v>0</v>
      </c>
      <c r="K42" s="60">
        <f>SUMIFS('Đơn đặt hàng'!$R:$R,'Đơn đặt hàng'!$D:$D,K$1,'Đơn đặt hàng'!$K:$K,$A42)</f>
        <v>0</v>
      </c>
      <c r="L42" s="60">
        <f>SUMIFS('Đơn đặt hàng'!$R:$R,'Đơn đặt hàng'!$D:$D,L$1,'Đơn đặt hàng'!$K:$K,$A42)</f>
        <v>0</v>
      </c>
      <c r="M42" s="60">
        <f>SUMIFS('Đơn đặt hàng'!$R:$R,'Đơn đặt hàng'!$D:$D,M$1,'Đơn đặt hàng'!$K:$K,$A42)</f>
        <v>0</v>
      </c>
      <c r="N42" s="60">
        <f>SUMIFS('Đơn đặt hàng'!$R:$R,'Đơn đặt hàng'!$D:$D,N$1,'Đơn đặt hàng'!$K:$K,$A42)</f>
        <v>0</v>
      </c>
      <c r="O42" s="60">
        <f>SUMIFS('Đơn đặt hàng'!$R:$R,'Đơn đặt hàng'!$D:$D,O$1,'Đơn đặt hàng'!$K:$K,$A42)</f>
        <v>0</v>
      </c>
      <c r="P42" s="60">
        <f>SUMIFS('Đơn đặt hàng'!$R:$R,'Đơn đặt hàng'!$D:$D,P$1,'Đơn đặt hàng'!$K:$K,$A42)</f>
        <v>0</v>
      </c>
      <c r="Q42" s="60">
        <f>SUMIFS('Đơn đặt hàng'!$R:$R,'Đơn đặt hàng'!$D:$D,Q$1,'Đơn đặt hàng'!$K:$K,$A42)</f>
        <v>0</v>
      </c>
      <c r="R42" s="60">
        <f>SUMIFS('Đơn đặt hàng'!$R:$R,'Đơn đặt hàng'!$D:$D,R$1,'Đơn đặt hàng'!$K:$K,$A42)</f>
        <v>0</v>
      </c>
      <c r="S42" s="60">
        <f>SUMIFS('Đơn đặt hàng'!$R:$R,'Đơn đặt hàng'!$D:$D,S$1,'Đơn đặt hàng'!$K:$K,$A42)</f>
        <v>0</v>
      </c>
      <c r="T42" s="60">
        <f>SUMIFS('Đơn đặt hàng'!$R:$R,'Đơn đặt hàng'!$D:$D,T$1,'Đơn đặt hàng'!$K:$K,$A42)</f>
        <v>0</v>
      </c>
      <c r="U42" s="60">
        <f>SUMIFS('Đơn đặt hàng'!$R:$R,'Đơn đặt hàng'!$D:$D,U$1,'Đơn đặt hàng'!$K:$K,$A42)</f>
        <v>0</v>
      </c>
      <c r="V42" s="60">
        <f>SUMIFS('Đơn đặt hàng'!$R:$R,'Đơn đặt hàng'!$D:$D,V$1,'Đơn đặt hàng'!$K:$K,$A42)</f>
        <v>0</v>
      </c>
      <c r="W42" s="60">
        <f>SUMIFS('Đơn đặt hàng'!$R:$R,'Đơn đặt hàng'!$D:$D,W$1,'Đơn đặt hàng'!$K:$K,$A42)</f>
        <v>0</v>
      </c>
      <c r="X42" s="60">
        <f>SUMIFS('Đơn đặt hàng'!$R:$R,'Đơn đặt hàng'!$D:$D,X$1,'Đơn đặt hàng'!$K:$K,$A42)</f>
        <v>0</v>
      </c>
      <c r="Y42" s="60">
        <f>SUMIFS('Đơn đặt hàng'!$R:$R,'Đơn đặt hàng'!$D:$D,Y$1,'Đơn đặt hàng'!$K:$K,$A42)</f>
        <v>0</v>
      </c>
      <c r="Z42" s="60">
        <f>SUMIFS('Đơn đặt hàng'!$R:$R,'Đơn đặt hàng'!$D:$D,Z$1,'Đơn đặt hàng'!$K:$K,$A42)</f>
        <v>0</v>
      </c>
      <c r="AA42" s="60">
        <f>SUMIFS('Đơn đặt hàng'!$R:$R,'Đơn đặt hàng'!$D:$D,AA$1,'Đơn đặt hàng'!$K:$K,$A42)</f>
        <v>0</v>
      </c>
      <c r="AB42" s="60">
        <f>SUMIFS('Đơn đặt hàng'!$R:$R,'Đơn đặt hàng'!$D:$D,AB$1,'Đơn đặt hàng'!$K:$K,$A42)</f>
        <v>0</v>
      </c>
      <c r="AC42" s="60">
        <f>SUMIFS('Đơn đặt hàng'!$R:$R,'Đơn đặt hàng'!$D:$D,AC$1,'Đơn đặt hàng'!$K:$K,$A42)</f>
        <v>0</v>
      </c>
      <c r="AD42" s="60">
        <f>SUMIFS('Đơn đặt hàng'!$R:$R,'Đơn đặt hàng'!$D:$D,AD$1,'Đơn đặt hàng'!$K:$K,$A42)</f>
        <v>0</v>
      </c>
      <c r="AE42" s="60">
        <f>SUMIFS('Đơn đặt hàng'!$R:$R,'Đơn đặt hàng'!$D:$D,AE$1,'Đơn đặt hàng'!$K:$K,$A42)</f>
        <v>0</v>
      </c>
      <c r="AF42" s="60">
        <f>SUMIFS('Đơn đặt hàng'!$R:$R,'Đơn đặt hàng'!$D:$D,AF$1,'Đơn đặt hàng'!$K:$K,$A42)</f>
        <v>0</v>
      </c>
      <c r="AG42" s="60">
        <f>SUMIFS('Đơn đặt hàng'!$R:$R,'Đơn đặt hàng'!$D:$D,AG$1,'Đơn đặt hàng'!$K:$K,$A42)</f>
        <v>0</v>
      </c>
      <c r="AH42" s="60">
        <f>SUMIFS('Đơn đặt hàng'!$R:$R,'Đơn đặt hàng'!$D:$D,AH$1,'Đơn đặt hàng'!$K:$K,$A42)</f>
        <v>0</v>
      </c>
      <c r="AI42" s="60">
        <f>SUMIFS('Đơn đặt hàng'!$R:$R,'Đơn đặt hàng'!$D:$D,AI$1,'Đơn đặt hàng'!$K:$K,$A42)</f>
        <v>0</v>
      </c>
    </row>
    <row r="43" spans="1:35" hidden="1" x14ac:dyDescent="0.25">
      <c r="A43" s="29" t="s">
        <v>1760</v>
      </c>
      <c r="B43" s="27" t="s">
        <v>1761</v>
      </c>
      <c r="C43" s="30" t="s">
        <v>29</v>
      </c>
      <c r="D43" t="s">
        <v>1829</v>
      </c>
      <c r="E43" s="62">
        <f t="shared" si="2"/>
        <v>0</v>
      </c>
      <c r="F43" s="60">
        <f>SUMIFS('Đơn đặt hàng'!$R:$R,'Đơn đặt hàng'!$D:$D,F$1,'Đơn đặt hàng'!$K:$K,$A43)</f>
        <v>0</v>
      </c>
      <c r="G43" s="60">
        <f>SUMIFS('Đơn đặt hàng'!$R:$R,'Đơn đặt hàng'!$D:$D,G$1,'Đơn đặt hàng'!$K:$K,$A43)</f>
        <v>0</v>
      </c>
      <c r="H43" s="60">
        <f>SUMIFS('Đơn đặt hàng'!$R:$R,'Đơn đặt hàng'!$D:$D,H$1,'Đơn đặt hàng'!$K:$K,$A43)</f>
        <v>0</v>
      </c>
      <c r="I43" s="60">
        <f>SUMIFS('Đơn đặt hàng'!$R:$R,'Đơn đặt hàng'!$D:$D,I$1,'Đơn đặt hàng'!$K:$K,$A43)</f>
        <v>0</v>
      </c>
      <c r="J43" s="60">
        <f>SUMIFS('Đơn đặt hàng'!$R:$R,'Đơn đặt hàng'!$D:$D,J$1,'Đơn đặt hàng'!$K:$K,$A43)</f>
        <v>0</v>
      </c>
      <c r="K43" s="60">
        <f>SUMIFS('Đơn đặt hàng'!$R:$R,'Đơn đặt hàng'!$D:$D,K$1,'Đơn đặt hàng'!$K:$K,$A43)</f>
        <v>0</v>
      </c>
      <c r="L43" s="60">
        <f>SUMIFS('Đơn đặt hàng'!$R:$R,'Đơn đặt hàng'!$D:$D,L$1,'Đơn đặt hàng'!$K:$K,$A43)</f>
        <v>0</v>
      </c>
      <c r="M43" s="60">
        <f>SUMIFS('Đơn đặt hàng'!$R:$R,'Đơn đặt hàng'!$D:$D,M$1,'Đơn đặt hàng'!$K:$K,$A43)</f>
        <v>0</v>
      </c>
      <c r="N43" s="60">
        <f>SUMIFS('Đơn đặt hàng'!$R:$R,'Đơn đặt hàng'!$D:$D,N$1,'Đơn đặt hàng'!$K:$K,$A43)</f>
        <v>0</v>
      </c>
      <c r="O43" s="60">
        <f>SUMIFS('Đơn đặt hàng'!$R:$R,'Đơn đặt hàng'!$D:$D,O$1,'Đơn đặt hàng'!$K:$K,$A43)</f>
        <v>0</v>
      </c>
      <c r="P43" s="60">
        <f>SUMIFS('Đơn đặt hàng'!$R:$R,'Đơn đặt hàng'!$D:$D,P$1,'Đơn đặt hàng'!$K:$K,$A43)</f>
        <v>0</v>
      </c>
      <c r="Q43" s="60">
        <f>SUMIFS('Đơn đặt hàng'!$R:$R,'Đơn đặt hàng'!$D:$D,Q$1,'Đơn đặt hàng'!$K:$K,$A43)</f>
        <v>0</v>
      </c>
      <c r="R43" s="60">
        <f>SUMIFS('Đơn đặt hàng'!$R:$R,'Đơn đặt hàng'!$D:$D,R$1,'Đơn đặt hàng'!$K:$K,$A43)</f>
        <v>0</v>
      </c>
      <c r="S43" s="60">
        <f>SUMIFS('Đơn đặt hàng'!$R:$R,'Đơn đặt hàng'!$D:$D,S$1,'Đơn đặt hàng'!$K:$K,$A43)</f>
        <v>0</v>
      </c>
      <c r="T43" s="60">
        <f>SUMIFS('Đơn đặt hàng'!$R:$R,'Đơn đặt hàng'!$D:$D,T$1,'Đơn đặt hàng'!$K:$K,$A43)</f>
        <v>0</v>
      </c>
      <c r="U43" s="60">
        <f>SUMIFS('Đơn đặt hàng'!$R:$R,'Đơn đặt hàng'!$D:$D,U$1,'Đơn đặt hàng'!$K:$K,$A43)</f>
        <v>0</v>
      </c>
      <c r="V43" s="60">
        <f>SUMIFS('Đơn đặt hàng'!$R:$R,'Đơn đặt hàng'!$D:$D,V$1,'Đơn đặt hàng'!$K:$K,$A43)</f>
        <v>0</v>
      </c>
      <c r="W43" s="60">
        <f>SUMIFS('Đơn đặt hàng'!$R:$R,'Đơn đặt hàng'!$D:$D,W$1,'Đơn đặt hàng'!$K:$K,$A43)</f>
        <v>0</v>
      </c>
      <c r="X43" s="60">
        <f>SUMIFS('Đơn đặt hàng'!$R:$R,'Đơn đặt hàng'!$D:$D,X$1,'Đơn đặt hàng'!$K:$K,$A43)</f>
        <v>0</v>
      </c>
      <c r="Y43" s="60">
        <f>SUMIFS('Đơn đặt hàng'!$R:$R,'Đơn đặt hàng'!$D:$D,Y$1,'Đơn đặt hàng'!$K:$K,$A43)</f>
        <v>0</v>
      </c>
      <c r="Z43" s="60">
        <f>SUMIFS('Đơn đặt hàng'!$R:$R,'Đơn đặt hàng'!$D:$D,Z$1,'Đơn đặt hàng'!$K:$K,$A43)</f>
        <v>0</v>
      </c>
      <c r="AA43" s="60">
        <f>SUMIFS('Đơn đặt hàng'!$R:$R,'Đơn đặt hàng'!$D:$D,AA$1,'Đơn đặt hàng'!$K:$K,$A43)</f>
        <v>0</v>
      </c>
      <c r="AB43" s="60">
        <f>SUMIFS('Đơn đặt hàng'!$R:$R,'Đơn đặt hàng'!$D:$D,AB$1,'Đơn đặt hàng'!$K:$K,$A43)</f>
        <v>0</v>
      </c>
      <c r="AC43" s="60">
        <f>SUMIFS('Đơn đặt hàng'!$R:$R,'Đơn đặt hàng'!$D:$D,AC$1,'Đơn đặt hàng'!$K:$K,$A43)</f>
        <v>0</v>
      </c>
      <c r="AD43" s="60">
        <f>SUMIFS('Đơn đặt hàng'!$R:$R,'Đơn đặt hàng'!$D:$D,AD$1,'Đơn đặt hàng'!$K:$K,$A43)</f>
        <v>0</v>
      </c>
      <c r="AE43" s="60">
        <f>SUMIFS('Đơn đặt hàng'!$R:$R,'Đơn đặt hàng'!$D:$D,AE$1,'Đơn đặt hàng'!$K:$K,$A43)</f>
        <v>0</v>
      </c>
      <c r="AF43" s="60">
        <f>SUMIFS('Đơn đặt hàng'!$R:$R,'Đơn đặt hàng'!$D:$D,AF$1,'Đơn đặt hàng'!$K:$K,$A43)</f>
        <v>0</v>
      </c>
      <c r="AG43" s="60">
        <f>SUMIFS('Đơn đặt hàng'!$R:$R,'Đơn đặt hàng'!$D:$D,AG$1,'Đơn đặt hàng'!$K:$K,$A43)</f>
        <v>0</v>
      </c>
      <c r="AH43" s="60">
        <f>SUMIFS('Đơn đặt hàng'!$R:$R,'Đơn đặt hàng'!$D:$D,AH$1,'Đơn đặt hàng'!$K:$K,$A43)</f>
        <v>0</v>
      </c>
      <c r="AI43" s="60">
        <f>SUMIFS('Đơn đặt hàng'!$R:$R,'Đơn đặt hàng'!$D:$D,AI$1,'Đơn đặt hàng'!$K:$K,$A43)</f>
        <v>0</v>
      </c>
    </row>
    <row r="44" spans="1:35" x14ac:dyDescent="0.25">
      <c r="A44" s="29" t="s">
        <v>49</v>
      </c>
      <c r="B44" s="27" t="s">
        <v>50</v>
      </c>
      <c r="C44" s="30" t="s">
        <v>29</v>
      </c>
      <c r="D44" t="s">
        <v>1829</v>
      </c>
      <c r="E44" s="71">
        <f t="shared" si="2"/>
        <v>802</v>
      </c>
      <c r="F44" s="60">
        <f>SUMIFS('Đơn đặt hàng'!$R:$R,'Đơn đặt hàng'!$D:$D,F$1,'Đơn đặt hàng'!$K:$K,$A44)</f>
        <v>0</v>
      </c>
      <c r="G44" s="60">
        <f>SUMIFS('Đơn đặt hàng'!$R:$R,'Đơn đặt hàng'!$D:$D,G$1,'Đơn đặt hàng'!$K:$K,$A44)</f>
        <v>0</v>
      </c>
      <c r="H44" s="60">
        <f>SUMIFS('Đơn đặt hàng'!$R:$R,'Đơn đặt hàng'!$D:$D,H$1,'Đơn đặt hàng'!$K:$K,$A44)</f>
        <v>126</v>
      </c>
      <c r="I44" s="60">
        <f>SUMIFS('Đơn đặt hàng'!$R:$R,'Đơn đặt hàng'!$D:$D,I$1,'Đơn đặt hàng'!$K:$K,$A44)</f>
        <v>49</v>
      </c>
      <c r="J44" s="60">
        <f>SUMIFS('Đơn đặt hàng'!$R:$R,'Đơn đặt hàng'!$D:$D,J$1,'Đơn đặt hàng'!$K:$K,$A44)</f>
        <v>44</v>
      </c>
      <c r="K44" s="60">
        <f>SUMIFS('Đơn đặt hàng'!$R:$R,'Đơn đặt hàng'!$D:$D,K$1,'Đơn đặt hàng'!$K:$K,$A44)</f>
        <v>95</v>
      </c>
      <c r="L44" s="60">
        <f>SUMIFS('Đơn đặt hàng'!$R:$R,'Đơn đặt hàng'!$D:$D,L$1,'Đơn đặt hàng'!$K:$K,$A44)</f>
        <v>0</v>
      </c>
      <c r="M44" s="60">
        <f>SUMIFS('Đơn đặt hàng'!$R:$R,'Đơn đặt hàng'!$D:$D,M$1,'Đơn đặt hàng'!$K:$K,$A44)</f>
        <v>70</v>
      </c>
      <c r="N44" s="60">
        <f>SUMIFS('Đơn đặt hàng'!$R:$R,'Đơn đặt hàng'!$D:$D,N$1,'Đơn đặt hàng'!$K:$K,$A44)</f>
        <v>19</v>
      </c>
      <c r="O44" s="60">
        <f>SUMIFS('Đơn đặt hàng'!$R:$R,'Đơn đặt hàng'!$D:$D,O$1,'Đơn đặt hàng'!$K:$K,$A44)</f>
        <v>129</v>
      </c>
      <c r="P44" s="60">
        <f>SUMIFS('Đơn đặt hàng'!$R:$R,'Đơn đặt hàng'!$D:$D,P$1,'Đơn đặt hàng'!$K:$K,$A44)</f>
        <v>75</v>
      </c>
      <c r="Q44" s="60">
        <f>SUMIFS('Đơn đặt hàng'!$R:$R,'Đơn đặt hàng'!$D:$D,Q$1,'Đơn đặt hàng'!$K:$K,$A44)</f>
        <v>83</v>
      </c>
      <c r="R44" s="60">
        <f>SUMIFS('Đơn đặt hàng'!$R:$R,'Đơn đặt hàng'!$D:$D,R$1,'Đơn đặt hàng'!$K:$K,$A44)</f>
        <v>112</v>
      </c>
      <c r="S44" s="60">
        <f>SUMIFS('Đơn đặt hàng'!$R:$R,'Đơn đặt hàng'!$D:$D,S$1,'Đơn đặt hàng'!$K:$K,$A44)</f>
        <v>0</v>
      </c>
      <c r="T44" s="60">
        <f>SUMIFS('Đơn đặt hàng'!$R:$R,'Đơn đặt hàng'!$D:$D,T$1,'Đơn đặt hàng'!$K:$K,$A44)</f>
        <v>0</v>
      </c>
      <c r="U44" s="60">
        <f>SUMIFS('Đơn đặt hàng'!$R:$R,'Đơn đặt hàng'!$D:$D,U$1,'Đơn đặt hàng'!$K:$K,$A44)</f>
        <v>0</v>
      </c>
      <c r="V44" s="60">
        <f>SUMIFS('Đơn đặt hàng'!$R:$R,'Đơn đặt hàng'!$D:$D,V$1,'Đơn đặt hàng'!$K:$K,$A44)</f>
        <v>0</v>
      </c>
      <c r="W44" s="60">
        <f>SUMIFS('Đơn đặt hàng'!$R:$R,'Đơn đặt hàng'!$D:$D,W$1,'Đơn đặt hàng'!$K:$K,$A44)</f>
        <v>0</v>
      </c>
      <c r="X44" s="60">
        <f>SUMIFS('Đơn đặt hàng'!$R:$R,'Đơn đặt hàng'!$D:$D,X$1,'Đơn đặt hàng'!$K:$K,$A44)</f>
        <v>0</v>
      </c>
      <c r="Y44" s="60">
        <f>SUMIFS('Đơn đặt hàng'!$R:$R,'Đơn đặt hàng'!$D:$D,Y$1,'Đơn đặt hàng'!$K:$K,$A44)</f>
        <v>0</v>
      </c>
      <c r="Z44" s="60">
        <f>SUMIFS('Đơn đặt hàng'!$R:$R,'Đơn đặt hàng'!$D:$D,Z$1,'Đơn đặt hàng'!$K:$K,$A44)</f>
        <v>0</v>
      </c>
      <c r="AA44" s="60">
        <f>SUMIFS('Đơn đặt hàng'!$R:$R,'Đơn đặt hàng'!$D:$D,AA$1,'Đơn đặt hàng'!$K:$K,$A44)</f>
        <v>0</v>
      </c>
      <c r="AB44" s="60">
        <f>SUMIFS('Đơn đặt hàng'!$R:$R,'Đơn đặt hàng'!$D:$D,AB$1,'Đơn đặt hàng'!$K:$K,$A44)</f>
        <v>0</v>
      </c>
      <c r="AC44" s="60">
        <f>SUMIFS('Đơn đặt hàng'!$R:$R,'Đơn đặt hàng'!$D:$D,AC$1,'Đơn đặt hàng'!$K:$K,$A44)</f>
        <v>0</v>
      </c>
      <c r="AD44" s="60">
        <f>SUMIFS('Đơn đặt hàng'!$R:$R,'Đơn đặt hàng'!$D:$D,AD$1,'Đơn đặt hàng'!$K:$K,$A44)</f>
        <v>0</v>
      </c>
      <c r="AE44" s="60">
        <f>SUMIFS('Đơn đặt hàng'!$R:$R,'Đơn đặt hàng'!$D:$D,AE$1,'Đơn đặt hàng'!$K:$K,$A44)</f>
        <v>0</v>
      </c>
      <c r="AF44" s="60">
        <f>SUMIFS('Đơn đặt hàng'!$R:$R,'Đơn đặt hàng'!$D:$D,AF$1,'Đơn đặt hàng'!$K:$K,$A44)</f>
        <v>0</v>
      </c>
      <c r="AG44" s="60">
        <f>SUMIFS('Đơn đặt hàng'!$R:$R,'Đơn đặt hàng'!$D:$D,AG$1,'Đơn đặt hàng'!$K:$K,$A44)</f>
        <v>0</v>
      </c>
      <c r="AH44" s="60">
        <f>SUMIFS('Đơn đặt hàng'!$R:$R,'Đơn đặt hàng'!$D:$D,AH$1,'Đơn đặt hàng'!$K:$K,$A44)</f>
        <v>0</v>
      </c>
      <c r="AI44" s="60">
        <f>SUMIFS('Đơn đặt hàng'!$R:$R,'Đơn đặt hàng'!$D:$D,AI$1,'Đơn đặt hàng'!$K:$K,$A44)</f>
        <v>0</v>
      </c>
    </row>
    <row r="45" spans="1:35" hidden="1" x14ac:dyDescent="0.25">
      <c r="A45" s="29" t="s">
        <v>686</v>
      </c>
      <c r="B45" s="27" t="s">
        <v>687</v>
      </c>
      <c r="C45" s="30" t="s">
        <v>1790</v>
      </c>
      <c r="D45" t="s">
        <v>1829</v>
      </c>
      <c r="E45" s="62">
        <f t="shared" si="2"/>
        <v>0</v>
      </c>
      <c r="F45" s="60">
        <f>SUMIFS('Đơn đặt hàng'!$R:$R,'Đơn đặt hàng'!$D:$D,F$1,'Đơn đặt hàng'!$K:$K,$A45)</f>
        <v>0</v>
      </c>
      <c r="G45" s="60">
        <f>SUMIFS('Đơn đặt hàng'!$R:$R,'Đơn đặt hàng'!$D:$D,G$1,'Đơn đặt hàng'!$K:$K,$A45)</f>
        <v>0</v>
      </c>
      <c r="H45" s="60">
        <f>SUMIFS('Đơn đặt hàng'!$R:$R,'Đơn đặt hàng'!$D:$D,H$1,'Đơn đặt hàng'!$K:$K,$A45)</f>
        <v>0</v>
      </c>
      <c r="I45" s="60">
        <f>SUMIFS('Đơn đặt hàng'!$R:$R,'Đơn đặt hàng'!$D:$D,I$1,'Đơn đặt hàng'!$K:$K,$A45)</f>
        <v>0</v>
      </c>
      <c r="J45" s="60">
        <f>SUMIFS('Đơn đặt hàng'!$R:$R,'Đơn đặt hàng'!$D:$D,J$1,'Đơn đặt hàng'!$K:$K,$A45)</f>
        <v>0</v>
      </c>
      <c r="K45" s="60">
        <f>SUMIFS('Đơn đặt hàng'!$R:$R,'Đơn đặt hàng'!$D:$D,K$1,'Đơn đặt hàng'!$K:$K,$A45)</f>
        <v>0</v>
      </c>
      <c r="L45" s="60">
        <f>SUMIFS('Đơn đặt hàng'!$R:$R,'Đơn đặt hàng'!$D:$D,L$1,'Đơn đặt hàng'!$K:$K,$A45)</f>
        <v>0</v>
      </c>
      <c r="M45" s="60">
        <f>SUMIFS('Đơn đặt hàng'!$R:$R,'Đơn đặt hàng'!$D:$D,M$1,'Đơn đặt hàng'!$K:$K,$A45)</f>
        <v>0</v>
      </c>
      <c r="N45" s="60">
        <f>SUMIFS('Đơn đặt hàng'!$R:$R,'Đơn đặt hàng'!$D:$D,N$1,'Đơn đặt hàng'!$K:$K,$A45)</f>
        <v>0</v>
      </c>
      <c r="O45" s="60">
        <f>SUMIFS('Đơn đặt hàng'!$R:$R,'Đơn đặt hàng'!$D:$D,O$1,'Đơn đặt hàng'!$K:$K,$A45)</f>
        <v>0</v>
      </c>
      <c r="P45" s="60">
        <f>SUMIFS('Đơn đặt hàng'!$R:$R,'Đơn đặt hàng'!$D:$D,P$1,'Đơn đặt hàng'!$K:$K,$A45)</f>
        <v>0</v>
      </c>
      <c r="Q45" s="60">
        <f>SUMIFS('Đơn đặt hàng'!$R:$R,'Đơn đặt hàng'!$D:$D,Q$1,'Đơn đặt hàng'!$K:$K,$A45)</f>
        <v>0</v>
      </c>
      <c r="R45" s="60">
        <f>SUMIFS('Đơn đặt hàng'!$R:$R,'Đơn đặt hàng'!$D:$D,R$1,'Đơn đặt hàng'!$K:$K,$A45)</f>
        <v>0</v>
      </c>
      <c r="S45" s="60">
        <f>SUMIFS('Đơn đặt hàng'!$R:$R,'Đơn đặt hàng'!$D:$D,S$1,'Đơn đặt hàng'!$K:$K,$A45)</f>
        <v>0</v>
      </c>
      <c r="T45" s="60">
        <f>SUMIFS('Đơn đặt hàng'!$R:$R,'Đơn đặt hàng'!$D:$D,T$1,'Đơn đặt hàng'!$K:$K,$A45)</f>
        <v>0</v>
      </c>
      <c r="U45" s="60">
        <f>SUMIFS('Đơn đặt hàng'!$R:$R,'Đơn đặt hàng'!$D:$D,U$1,'Đơn đặt hàng'!$K:$K,$A45)</f>
        <v>0</v>
      </c>
      <c r="V45" s="60">
        <f>SUMIFS('Đơn đặt hàng'!$R:$R,'Đơn đặt hàng'!$D:$D,V$1,'Đơn đặt hàng'!$K:$K,$A45)</f>
        <v>0</v>
      </c>
      <c r="W45" s="60">
        <f>SUMIFS('Đơn đặt hàng'!$R:$R,'Đơn đặt hàng'!$D:$D,W$1,'Đơn đặt hàng'!$K:$K,$A45)</f>
        <v>0</v>
      </c>
      <c r="X45" s="60">
        <f>SUMIFS('Đơn đặt hàng'!$R:$R,'Đơn đặt hàng'!$D:$D,X$1,'Đơn đặt hàng'!$K:$K,$A45)</f>
        <v>0</v>
      </c>
      <c r="Y45" s="60">
        <f>SUMIFS('Đơn đặt hàng'!$R:$R,'Đơn đặt hàng'!$D:$D,Y$1,'Đơn đặt hàng'!$K:$K,$A45)</f>
        <v>0</v>
      </c>
      <c r="Z45" s="60">
        <f>SUMIFS('Đơn đặt hàng'!$R:$R,'Đơn đặt hàng'!$D:$D,Z$1,'Đơn đặt hàng'!$K:$K,$A45)</f>
        <v>0</v>
      </c>
      <c r="AA45" s="60">
        <f>SUMIFS('Đơn đặt hàng'!$R:$R,'Đơn đặt hàng'!$D:$D,AA$1,'Đơn đặt hàng'!$K:$K,$A45)</f>
        <v>0</v>
      </c>
      <c r="AB45" s="60">
        <f>SUMIFS('Đơn đặt hàng'!$R:$R,'Đơn đặt hàng'!$D:$D,AB$1,'Đơn đặt hàng'!$K:$K,$A45)</f>
        <v>0</v>
      </c>
      <c r="AC45" s="60">
        <f>SUMIFS('Đơn đặt hàng'!$R:$R,'Đơn đặt hàng'!$D:$D,AC$1,'Đơn đặt hàng'!$K:$K,$A45)</f>
        <v>0</v>
      </c>
      <c r="AD45" s="60">
        <f>SUMIFS('Đơn đặt hàng'!$R:$R,'Đơn đặt hàng'!$D:$D,AD$1,'Đơn đặt hàng'!$K:$K,$A45)</f>
        <v>0</v>
      </c>
      <c r="AE45" s="60">
        <f>SUMIFS('Đơn đặt hàng'!$R:$R,'Đơn đặt hàng'!$D:$D,AE$1,'Đơn đặt hàng'!$K:$K,$A45)</f>
        <v>0</v>
      </c>
      <c r="AF45" s="60">
        <f>SUMIFS('Đơn đặt hàng'!$R:$R,'Đơn đặt hàng'!$D:$D,AF$1,'Đơn đặt hàng'!$K:$K,$A45)</f>
        <v>0</v>
      </c>
      <c r="AG45" s="60">
        <f>SUMIFS('Đơn đặt hàng'!$R:$R,'Đơn đặt hàng'!$D:$D,AG$1,'Đơn đặt hàng'!$K:$K,$A45)</f>
        <v>0</v>
      </c>
      <c r="AH45" s="60">
        <f>SUMIFS('Đơn đặt hàng'!$R:$R,'Đơn đặt hàng'!$D:$D,AH$1,'Đơn đặt hàng'!$K:$K,$A45)</f>
        <v>0</v>
      </c>
      <c r="AI45" s="60">
        <f>SUMIFS('Đơn đặt hàng'!$R:$R,'Đơn đặt hàng'!$D:$D,AI$1,'Đơn đặt hàng'!$K:$K,$A45)</f>
        <v>0</v>
      </c>
    </row>
    <row r="46" spans="1:35" hidden="1" x14ac:dyDescent="0.25">
      <c r="A46" s="29" t="s">
        <v>1762</v>
      </c>
      <c r="B46" s="27" t="s">
        <v>1763</v>
      </c>
      <c r="C46" s="30" t="s">
        <v>29</v>
      </c>
      <c r="D46" t="s">
        <v>1829</v>
      </c>
      <c r="E46" s="62">
        <f t="shared" si="2"/>
        <v>0</v>
      </c>
      <c r="F46" s="60">
        <f>SUMIFS('Đơn đặt hàng'!$R:$R,'Đơn đặt hàng'!$D:$D,F$1,'Đơn đặt hàng'!$K:$K,$A46)</f>
        <v>0</v>
      </c>
      <c r="G46" s="60">
        <f>SUMIFS('Đơn đặt hàng'!$R:$R,'Đơn đặt hàng'!$D:$D,G$1,'Đơn đặt hàng'!$K:$K,$A46)</f>
        <v>0</v>
      </c>
      <c r="H46" s="60">
        <f>SUMIFS('Đơn đặt hàng'!$R:$R,'Đơn đặt hàng'!$D:$D,H$1,'Đơn đặt hàng'!$K:$K,$A46)</f>
        <v>0</v>
      </c>
      <c r="I46" s="60">
        <f>SUMIFS('Đơn đặt hàng'!$R:$R,'Đơn đặt hàng'!$D:$D,I$1,'Đơn đặt hàng'!$K:$K,$A46)</f>
        <v>0</v>
      </c>
      <c r="J46" s="60">
        <f>SUMIFS('Đơn đặt hàng'!$R:$R,'Đơn đặt hàng'!$D:$D,J$1,'Đơn đặt hàng'!$K:$K,$A46)</f>
        <v>0</v>
      </c>
      <c r="K46" s="60">
        <f>SUMIFS('Đơn đặt hàng'!$R:$R,'Đơn đặt hàng'!$D:$D,K$1,'Đơn đặt hàng'!$K:$K,$A46)</f>
        <v>0</v>
      </c>
      <c r="L46" s="60">
        <f>SUMIFS('Đơn đặt hàng'!$R:$R,'Đơn đặt hàng'!$D:$D,L$1,'Đơn đặt hàng'!$K:$K,$A46)</f>
        <v>0</v>
      </c>
      <c r="M46" s="60">
        <f>SUMIFS('Đơn đặt hàng'!$R:$R,'Đơn đặt hàng'!$D:$D,M$1,'Đơn đặt hàng'!$K:$K,$A46)</f>
        <v>0</v>
      </c>
      <c r="N46" s="60">
        <f>SUMIFS('Đơn đặt hàng'!$R:$R,'Đơn đặt hàng'!$D:$D,N$1,'Đơn đặt hàng'!$K:$K,$A46)</f>
        <v>0</v>
      </c>
      <c r="O46" s="60">
        <f>SUMIFS('Đơn đặt hàng'!$R:$R,'Đơn đặt hàng'!$D:$D,O$1,'Đơn đặt hàng'!$K:$K,$A46)</f>
        <v>0</v>
      </c>
      <c r="P46" s="60">
        <f>SUMIFS('Đơn đặt hàng'!$R:$R,'Đơn đặt hàng'!$D:$D,P$1,'Đơn đặt hàng'!$K:$K,$A46)</f>
        <v>0</v>
      </c>
      <c r="Q46" s="60">
        <f>SUMIFS('Đơn đặt hàng'!$R:$R,'Đơn đặt hàng'!$D:$D,Q$1,'Đơn đặt hàng'!$K:$K,$A46)</f>
        <v>0</v>
      </c>
      <c r="R46" s="60">
        <f>SUMIFS('Đơn đặt hàng'!$R:$R,'Đơn đặt hàng'!$D:$D,R$1,'Đơn đặt hàng'!$K:$K,$A46)</f>
        <v>0</v>
      </c>
      <c r="S46" s="60">
        <f>SUMIFS('Đơn đặt hàng'!$R:$R,'Đơn đặt hàng'!$D:$D,S$1,'Đơn đặt hàng'!$K:$K,$A46)</f>
        <v>0</v>
      </c>
      <c r="T46" s="60">
        <f>SUMIFS('Đơn đặt hàng'!$R:$R,'Đơn đặt hàng'!$D:$D,T$1,'Đơn đặt hàng'!$K:$K,$A46)</f>
        <v>0</v>
      </c>
      <c r="U46" s="60">
        <f>SUMIFS('Đơn đặt hàng'!$R:$R,'Đơn đặt hàng'!$D:$D,U$1,'Đơn đặt hàng'!$K:$K,$A46)</f>
        <v>0</v>
      </c>
      <c r="V46" s="60">
        <f>SUMIFS('Đơn đặt hàng'!$R:$R,'Đơn đặt hàng'!$D:$D,V$1,'Đơn đặt hàng'!$K:$K,$A46)</f>
        <v>0</v>
      </c>
      <c r="W46" s="60">
        <f>SUMIFS('Đơn đặt hàng'!$R:$R,'Đơn đặt hàng'!$D:$D,W$1,'Đơn đặt hàng'!$K:$K,$A46)</f>
        <v>0</v>
      </c>
      <c r="X46" s="60">
        <f>SUMIFS('Đơn đặt hàng'!$R:$R,'Đơn đặt hàng'!$D:$D,X$1,'Đơn đặt hàng'!$K:$K,$A46)</f>
        <v>0</v>
      </c>
      <c r="Y46" s="60">
        <f>SUMIFS('Đơn đặt hàng'!$R:$R,'Đơn đặt hàng'!$D:$D,Y$1,'Đơn đặt hàng'!$K:$K,$A46)</f>
        <v>0</v>
      </c>
      <c r="Z46" s="60">
        <f>SUMIFS('Đơn đặt hàng'!$R:$R,'Đơn đặt hàng'!$D:$D,Z$1,'Đơn đặt hàng'!$K:$K,$A46)</f>
        <v>0</v>
      </c>
      <c r="AA46" s="60">
        <f>SUMIFS('Đơn đặt hàng'!$R:$R,'Đơn đặt hàng'!$D:$D,AA$1,'Đơn đặt hàng'!$K:$K,$A46)</f>
        <v>0</v>
      </c>
      <c r="AB46" s="60">
        <f>SUMIFS('Đơn đặt hàng'!$R:$R,'Đơn đặt hàng'!$D:$D,AB$1,'Đơn đặt hàng'!$K:$K,$A46)</f>
        <v>0</v>
      </c>
      <c r="AC46" s="60">
        <f>SUMIFS('Đơn đặt hàng'!$R:$R,'Đơn đặt hàng'!$D:$D,AC$1,'Đơn đặt hàng'!$K:$K,$A46)</f>
        <v>0</v>
      </c>
      <c r="AD46" s="60">
        <f>SUMIFS('Đơn đặt hàng'!$R:$R,'Đơn đặt hàng'!$D:$D,AD$1,'Đơn đặt hàng'!$K:$K,$A46)</f>
        <v>0</v>
      </c>
      <c r="AE46" s="60">
        <f>SUMIFS('Đơn đặt hàng'!$R:$R,'Đơn đặt hàng'!$D:$D,AE$1,'Đơn đặt hàng'!$K:$K,$A46)</f>
        <v>0</v>
      </c>
      <c r="AF46" s="60">
        <f>SUMIFS('Đơn đặt hàng'!$R:$R,'Đơn đặt hàng'!$D:$D,AF$1,'Đơn đặt hàng'!$K:$K,$A46)</f>
        <v>0</v>
      </c>
      <c r="AG46" s="60">
        <f>SUMIFS('Đơn đặt hàng'!$R:$R,'Đơn đặt hàng'!$D:$D,AG$1,'Đơn đặt hàng'!$K:$K,$A46)</f>
        <v>0</v>
      </c>
      <c r="AH46" s="60">
        <f>SUMIFS('Đơn đặt hàng'!$R:$R,'Đơn đặt hàng'!$D:$D,AH$1,'Đơn đặt hàng'!$K:$K,$A46)</f>
        <v>0</v>
      </c>
      <c r="AI46" s="60">
        <f>SUMIFS('Đơn đặt hàng'!$R:$R,'Đơn đặt hàng'!$D:$D,AI$1,'Đơn đặt hàng'!$K:$K,$A46)</f>
        <v>0</v>
      </c>
    </row>
    <row r="47" spans="1:35" hidden="1" x14ac:dyDescent="0.25">
      <c r="A47" s="29" t="s">
        <v>1764</v>
      </c>
      <c r="B47" s="27" t="s">
        <v>1765</v>
      </c>
      <c r="C47" s="30" t="s">
        <v>29</v>
      </c>
      <c r="D47" t="s">
        <v>1829</v>
      </c>
      <c r="E47" s="62">
        <f t="shared" si="2"/>
        <v>0</v>
      </c>
      <c r="F47" s="60">
        <f>SUMIFS('Đơn đặt hàng'!$R:$R,'Đơn đặt hàng'!$D:$D,F$1,'Đơn đặt hàng'!$K:$K,$A47)</f>
        <v>0</v>
      </c>
      <c r="G47" s="60">
        <f>SUMIFS('Đơn đặt hàng'!$R:$R,'Đơn đặt hàng'!$D:$D,G$1,'Đơn đặt hàng'!$K:$K,$A47)</f>
        <v>0</v>
      </c>
      <c r="H47" s="60">
        <f>SUMIFS('Đơn đặt hàng'!$R:$R,'Đơn đặt hàng'!$D:$D,H$1,'Đơn đặt hàng'!$K:$K,$A47)</f>
        <v>0</v>
      </c>
      <c r="I47" s="60">
        <f>SUMIFS('Đơn đặt hàng'!$R:$R,'Đơn đặt hàng'!$D:$D,I$1,'Đơn đặt hàng'!$K:$K,$A47)</f>
        <v>0</v>
      </c>
      <c r="J47" s="60">
        <f>SUMIFS('Đơn đặt hàng'!$R:$R,'Đơn đặt hàng'!$D:$D,J$1,'Đơn đặt hàng'!$K:$K,$A47)</f>
        <v>0</v>
      </c>
      <c r="K47" s="60">
        <f>SUMIFS('Đơn đặt hàng'!$R:$R,'Đơn đặt hàng'!$D:$D,K$1,'Đơn đặt hàng'!$K:$K,$A47)</f>
        <v>0</v>
      </c>
      <c r="L47" s="60">
        <f>SUMIFS('Đơn đặt hàng'!$R:$R,'Đơn đặt hàng'!$D:$D,L$1,'Đơn đặt hàng'!$K:$K,$A47)</f>
        <v>0</v>
      </c>
      <c r="M47" s="60">
        <f>SUMIFS('Đơn đặt hàng'!$R:$R,'Đơn đặt hàng'!$D:$D,M$1,'Đơn đặt hàng'!$K:$K,$A47)</f>
        <v>0</v>
      </c>
      <c r="N47" s="60">
        <f>SUMIFS('Đơn đặt hàng'!$R:$R,'Đơn đặt hàng'!$D:$D,N$1,'Đơn đặt hàng'!$K:$K,$A47)</f>
        <v>0</v>
      </c>
      <c r="O47" s="60">
        <f>SUMIFS('Đơn đặt hàng'!$R:$R,'Đơn đặt hàng'!$D:$D,O$1,'Đơn đặt hàng'!$K:$K,$A47)</f>
        <v>0</v>
      </c>
      <c r="P47" s="60">
        <f>SUMIFS('Đơn đặt hàng'!$R:$R,'Đơn đặt hàng'!$D:$D,P$1,'Đơn đặt hàng'!$K:$K,$A47)</f>
        <v>0</v>
      </c>
      <c r="Q47" s="60">
        <f>SUMIFS('Đơn đặt hàng'!$R:$R,'Đơn đặt hàng'!$D:$D,Q$1,'Đơn đặt hàng'!$K:$K,$A47)</f>
        <v>0</v>
      </c>
      <c r="R47" s="60">
        <f>SUMIFS('Đơn đặt hàng'!$R:$R,'Đơn đặt hàng'!$D:$D,R$1,'Đơn đặt hàng'!$K:$K,$A47)</f>
        <v>0</v>
      </c>
      <c r="S47" s="60">
        <f>SUMIFS('Đơn đặt hàng'!$R:$R,'Đơn đặt hàng'!$D:$D,S$1,'Đơn đặt hàng'!$K:$K,$A47)</f>
        <v>0</v>
      </c>
      <c r="T47" s="60">
        <f>SUMIFS('Đơn đặt hàng'!$R:$R,'Đơn đặt hàng'!$D:$D,T$1,'Đơn đặt hàng'!$K:$K,$A47)</f>
        <v>0</v>
      </c>
      <c r="U47" s="60">
        <f>SUMIFS('Đơn đặt hàng'!$R:$R,'Đơn đặt hàng'!$D:$D,U$1,'Đơn đặt hàng'!$K:$K,$A47)</f>
        <v>0</v>
      </c>
      <c r="V47" s="60">
        <f>SUMIFS('Đơn đặt hàng'!$R:$R,'Đơn đặt hàng'!$D:$D,V$1,'Đơn đặt hàng'!$K:$K,$A47)</f>
        <v>0</v>
      </c>
      <c r="W47" s="60">
        <f>SUMIFS('Đơn đặt hàng'!$R:$R,'Đơn đặt hàng'!$D:$D,W$1,'Đơn đặt hàng'!$K:$K,$A47)</f>
        <v>0</v>
      </c>
      <c r="X47" s="60">
        <f>SUMIFS('Đơn đặt hàng'!$R:$R,'Đơn đặt hàng'!$D:$D,X$1,'Đơn đặt hàng'!$K:$K,$A47)</f>
        <v>0</v>
      </c>
      <c r="Y47" s="60">
        <f>SUMIFS('Đơn đặt hàng'!$R:$R,'Đơn đặt hàng'!$D:$D,Y$1,'Đơn đặt hàng'!$K:$K,$A47)</f>
        <v>0</v>
      </c>
      <c r="Z47" s="60">
        <f>SUMIFS('Đơn đặt hàng'!$R:$R,'Đơn đặt hàng'!$D:$D,Z$1,'Đơn đặt hàng'!$K:$K,$A47)</f>
        <v>0</v>
      </c>
      <c r="AA47" s="60">
        <f>SUMIFS('Đơn đặt hàng'!$R:$R,'Đơn đặt hàng'!$D:$D,AA$1,'Đơn đặt hàng'!$K:$K,$A47)</f>
        <v>0</v>
      </c>
      <c r="AB47" s="60">
        <f>SUMIFS('Đơn đặt hàng'!$R:$R,'Đơn đặt hàng'!$D:$D,AB$1,'Đơn đặt hàng'!$K:$K,$A47)</f>
        <v>0</v>
      </c>
      <c r="AC47" s="60">
        <f>SUMIFS('Đơn đặt hàng'!$R:$R,'Đơn đặt hàng'!$D:$D,AC$1,'Đơn đặt hàng'!$K:$K,$A47)</f>
        <v>0</v>
      </c>
      <c r="AD47" s="60">
        <f>SUMIFS('Đơn đặt hàng'!$R:$R,'Đơn đặt hàng'!$D:$D,AD$1,'Đơn đặt hàng'!$K:$K,$A47)</f>
        <v>0</v>
      </c>
      <c r="AE47" s="60">
        <f>SUMIFS('Đơn đặt hàng'!$R:$R,'Đơn đặt hàng'!$D:$D,AE$1,'Đơn đặt hàng'!$K:$K,$A47)</f>
        <v>0</v>
      </c>
      <c r="AF47" s="60">
        <f>SUMIFS('Đơn đặt hàng'!$R:$R,'Đơn đặt hàng'!$D:$D,AF$1,'Đơn đặt hàng'!$K:$K,$A47)</f>
        <v>0</v>
      </c>
      <c r="AG47" s="60">
        <f>SUMIFS('Đơn đặt hàng'!$R:$R,'Đơn đặt hàng'!$D:$D,AG$1,'Đơn đặt hàng'!$K:$K,$A47)</f>
        <v>0</v>
      </c>
      <c r="AH47" s="60">
        <f>SUMIFS('Đơn đặt hàng'!$R:$R,'Đơn đặt hàng'!$D:$D,AH$1,'Đơn đặt hàng'!$K:$K,$A47)</f>
        <v>0</v>
      </c>
      <c r="AI47" s="60">
        <f>SUMIFS('Đơn đặt hàng'!$R:$R,'Đơn đặt hàng'!$D:$D,AI$1,'Đơn đặt hàng'!$K:$K,$A47)</f>
        <v>0</v>
      </c>
    </row>
    <row r="48" spans="1:35" x14ac:dyDescent="0.25">
      <c r="A48" s="29" t="s">
        <v>32</v>
      </c>
      <c r="B48" s="27" t="s">
        <v>1827</v>
      </c>
      <c r="C48" s="30" t="s">
        <v>29</v>
      </c>
      <c r="D48" t="s">
        <v>1829</v>
      </c>
      <c r="E48" s="71">
        <f t="shared" si="2"/>
        <v>5806</v>
      </c>
      <c r="F48" s="60">
        <f>SUMIFS('Đơn đặt hàng'!$R:$R,'Đơn đặt hàng'!$D:$D,F$1,'Đơn đặt hàng'!$K:$K,$A48)</f>
        <v>0</v>
      </c>
      <c r="G48" s="60">
        <f>SUMIFS('Đơn đặt hàng'!$R:$R,'Đơn đặt hàng'!$D:$D,G$1,'Đơn đặt hàng'!$K:$K,$A48)</f>
        <v>0</v>
      </c>
      <c r="H48" s="60">
        <f>SUMIFS('Đơn đặt hàng'!$R:$R,'Đơn đặt hàng'!$D:$D,H$1,'Đơn đặt hàng'!$K:$K,$A48)</f>
        <v>685</v>
      </c>
      <c r="I48" s="60">
        <f>SUMIFS('Đơn đặt hàng'!$R:$R,'Đơn đặt hàng'!$D:$D,I$1,'Đơn đặt hàng'!$K:$K,$A48)</f>
        <v>435</v>
      </c>
      <c r="J48" s="60">
        <f>SUMIFS('Đơn đặt hàng'!$R:$R,'Đơn đặt hàng'!$D:$D,J$1,'Đơn đặt hàng'!$K:$K,$A48)</f>
        <v>274</v>
      </c>
      <c r="K48" s="60">
        <f>SUMIFS('Đơn đặt hàng'!$R:$R,'Đơn đặt hàng'!$D:$D,K$1,'Đơn đặt hàng'!$K:$K,$A48)</f>
        <v>650</v>
      </c>
      <c r="L48" s="60">
        <f>SUMIFS('Đơn đặt hàng'!$R:$R,'Đơn đặt hàng'!$D:$D,L$1,'Đơn đặt hàng'!$K:$K,$A48)</f>
        <v>0</v>
      </c>
      <c r="M48" s="60">
        <f>SUMIFS('Đơn đặt hàng'!$R:$R,'Đơn đặt hàng'!$D:$D,M$1,'Đơn đặt hàng'!$K:$K,$A48)</f>
        <v>882</v>
      </c>
      <c r="N48" s="60">
        <f>SUMIFS('Đơn đặt hàng'!$R:$R,'Đơn đặt hàng'!$D:$D,N$1,'Đơn đặt hàng'!$K:$K,$A48)</f>
        <v>702</v>
      </c>
      <c r="O48" s="60">
        <f>SUMIFS('Đơn đặt hàng'!$R:$R,'Đơn đặt hàng'!$D:$D,O$1,'Đơn đặt hàng'!$K:$K,$A48)</f>
        <v>691</v>
      </c>
      <c r="P48" s="60">
        <f>SUMIFS('Đơn đặt hàng'!$R:$R,'Đơn đặt hàng'!$D:$D,P$1,'Đơn đặt hàng'!$K:$K,$A48)</f>
        <v>623</v>
      </c>
      <c r="Q48" s="60">
        <f>SUMIFS('Đơn đặt hàng'!$R:$R,'Đơn đặt hàng'!$D:$D,Q$1,'Đơn đặt hàng'!$K:$K,$A48)</f>
        <v>613</v>
      </c>
      <c r="R48" s="60">
        <f>SUMIFS('Đơn đặt hàng'!$R:$R,'Đơn đặt hàng'!$D:$D,R$1,'Đơn đặt hàng'!$K:$K,$A48)</f>
        <v>251</v>
      </c>
      <c r="S48" s="60">
        <f>SUMIFS('Đơn đặt hàng'!$R:$R,'Đơn đặt hàng'!$D:$D,S$1,'Đơn đặt hàng'!$K:$K,$A48)</f>
        <v>0</v>
      </c>
      <c r="T48" s="60">
        <f>SUMIFS('Đơn đặt hàng'!$R:$R,'Đơn đặt hàng'!$D:$D,T$1,'Đơn đặt hàng'!$K:$K,$A48)</f>
        <v>0</v>
      </c>
      <c r="U48" s="60">
        <f>SUMIFS('Đơn đặt hàng'!$R:$R,'Đơn đặt hàng'!$D:$D,U$1,'Đơn đặt hàng'!$K:$K,$A48)</f>
        <v>0</v>
      </c>
      <c r="V48" s="60">
        <f>SUMIFS('Đơn đặt hàng'!$R:$R,'Đơn đặt hàng'!$D:$D,V$1,'Đơn đặt hàng'!$K:$K,$A48)</f>
        <v>0</v>
      </c>
      <c r="W48" s="60">
        <f>SUMIFS('Đơn đặt hàng'!$R:$R,'Đơn đặt hàng'!$D:$D,W$1,'Đơn đặt hàng'!$K:$K,$A48)</f>
        <v>0</v>
      </c>
      <c r="X48" s="60">
        <f>SUMIFS('Đơn đặt hàng'!$R:$R,'Đơn đặt hàng'!$D:$D,X$1,'Đơn đặt hàng'!$K:$K,$A48)</f>
        <v>0</v>
      </c>
      <c r="Y48" s="60">
        <f>SUMIFS('Đơn đặt hàng'!$R:$R,'Đơn đặt hàng'!$D:$D,Y$1,'Đơn đặt hàng'!$K:$K,$A48)</f>
        <v>0</v>
      </c>
      <c r="Z48" s="60">
        <f>SUMIFS('Đơn đặt hàng'!$R:$R,'Đơn đặt hàng'!$D:$D,Z$1,'Đơn đặt hàng'!$K:$K,$A48)</f>
        <v>0</v>
      </c>
      <c r="AA48" s="60">
        <f>SUMIFS('Đơn đặt hàng'!$R:$R,'Đơn đặt hàng'!$D:$D,AA$1,'Đơn đặt hàng'!$K:$K,$A48)</f>
        <v>0</v>
      </c>
      <c r="AB48" s="60">
        <f>SUMIFS('Đơn đặt hàng'!$R:$R,'Đơn đặt hàng'!$D:$D,AB$1,'Đơn đặt hàng'!$K:$K,$A48)</f>
        <v>0</v>
      </c>
      <c r="AC48" s="60">
        <f>SUMIFS('Đơn đặt hàng'!$R:$R,'Đơn đặt hàng'!$D:$D,AC$1,'Đơn đặt hàng'!$K:$K,$A48)</f>
        <v>0</v>
      </c>
      <c r="AD48" s="60">
        <f>SUMIFS('Đơn đặt hàng'!$R:$R,'Đơn đặt hàng'!$D:$D,AD$1,'Đơn đặt hàng'!$K:$K,$A48)</f>
        <v>0</v>
      </c>
      <c r="AE48" s="60">
        <f>SUMIFS('Đơn đặt hàng'!$R:$R,'Đơn đặt hàng'!$D:$D,AE$1,'Đơn đặt hàng'!$K:$K,$A48)</f>
        <v>0</v>
      </c>
      <c r="AF48" s="60">
        <f>SUMIFS('Đơn đặt hàng'!$R:$R,'Đơn đặt hàng'!$D:$D,AF$1,'Đơn đặt hàng'!$K:$K,$A48)</f>
        <v>0</v>
      </c>
      <c r="AG48" s="60">
        <f>SUMIFS('Đơn đặt hàng'!$R:$R,'Đơn đặt hàng'!$D:$D,AG$1,'Đơn đặt hàng'!$K:$K,$A48)</f>
        <v>0</v>
      </c>
      <c r="AH48" s="60">
        <f>SUMIFS('Đơn đặt hàng'!$R:$R,'Đơn đặt hàng'!$D:$D,AH$1,'Đơn đặt hàng'!$K:$K,$A48)</f>
        <v>0</v>
      </c>
      <c r="AI48" s="60">
        <f>SUMIFS('Đơn đặt hàng'!$R:$R,'Đơn đặt hàng'!$D:$D,AI$1,'Đơn đặt hàng'!$K:$K,$A48)</f>
        <v>0</v>
      </c>
    </row>
    <row r="49" spans="1:35" hidden="1" x14ac:dyDescent="0.25">
      <c r="A49" s="29" t="s">
        <v>1766</v>
      </c>
      <c r="B49" s="27" t="s">
        <v>1767</v>
      </c>
      <c r="C49" s="30" t="s">
        <v>29</v>
      </c>
      <c r="D49" t="s">
        <v>1829</v>
      </c>
      <c r="E49" s="62">
        <f t="shared" si="2"/>
        <v>0</v>
      </c>
      <c r="F49" s="60">
        <f>SUMIFS('Đơn đặt hàng'!$R:$R,'Đơn đặt hàng'!$D:$D,F$1,'Đơn đặt hàng'!$K:$K,$A49)</f>
        <v>0</v>
      </c>
      <c r="G49" s="60">
        <f>SUMIFS('Đơn đặt hàng'!$R:$R,'Đơn đặt hàng'!$D:$D,G$1,'Đơn đặt hàng'!$K:$K,$A49)</f>
        <v>0</v>
      </c>
      <c r="H49" s="60">
        <f>SUMIFS('Đơn đặt hàng'!$R:$R,'Đơn đặt hàng'!$D:$D,H$1,'Đơn đặt hàng'!$K:$K,$A49)</f>
        <v>0</v>
      </c>
      <c r="I49" s="60">
        <f>SUMIFS('Đơn đặt hàng'!$R:$R,'Đơn đặt hàng'!$D:$D,I$1,'Đơn đặt hàng'!$K:$K,$A49)</f>
        <v>0</v>
      </c>
      <c r="J49" s="60">
        <f>SUMIFS('Đơn đặt hàng'!$R:$R,'Đơn đặt hàng'!$D:$D,J$1,'Đơn đặt hàng'!$K:$K,$A49)</f>
        <v>0</v>
      </c>
      <c r="K49" s="60">
        <f>SUMIFS('Đơn đặt hàng'!$R:$R,'Đơn đặt hàng'!$D:$D,K$1,'Đơn đặt hàng'!$K:$K,$A49)</f>
        <v>0</v>
      </c>
      <c r="L49" s="60">
        <f>SUMIFS('Đơn đặt hàng'!$R:$R,'Đơn đặt hàng'!$D:$D,L$1,'Đơn đặt hàng'!$K:$K,$A49)</f>
        <v>0</v>
      </c>
      <c r="M49" s="60">
        <f>SUMIFS('Đơn đặt hàng'!$R:$R,'Đơn đặt hàng'!$D:$D,M$1,'Đơn đặt hàng'!$K:$K,$A49)</f>
        <v>0</v>
      </c>
      <c r="N49" s="60">
        <f>SUMIFS('Đơn đặt hàng'!$R:$R,'Đơn đặt hàng'!$D:$D,N$1,'Đơn đặt hàng'!$K:$K,$A49)</f>
        <v>0</v>
      </c>
      <c r="O49" s="60">
        <f>SUMIFS('Đơn đặt hàng'!$R:$R,'Đơn đặt hàng'!$D:$D,O$1,'Đơn đặt hàng'!$K:$K,$A49)</f>
        <v>0</v>
      </c>
      <c r="P49" s="60">
        <f>SUMIFS('Đơn đặt hàng'!$R:$R,'Đơn đặt hàng'!$D:$D,P$1,'Đơn đặt hàng'!$K:$K,$A49)</f>
        <v>0</v>
      </c>
      <c r="Q49" s="60">
        <f>SUMIFS('Đơn đặt hàng'!$R:$R,'Đơn đặt hàng'!$D:$D,Q$1,'Đơn đặt hàng'!$K:$K,$A49)</f>
        <v>0</v>
      </c>
      <c r="R49" s="60">
        <f>SUMIFS('Đơn đặt hàng'!$R:$R,'Đơn đặt hàng'!$D:$D,R$1,'Đơn đặt hàng'!$K:$K,$A49)</f>
        <v>0</v>
      </c>
      <c r="S49" s="60">
        <f>SUMIFS('Đơn đặt hàng'!$R:$R,'Đơn đặt hàng'!$D:$D,S$1,'Đơn đặt hàng'!$K:$K,$A49)</f>
        <v>0</v>
      </c>
      <c r="T49" s="60">
        <f>SUMIFS('Đơn đặt hàng'!$R:$R,'Đơn đặt hàng'!$D:$D,T$1,'Đơn đặt hàng'!$K:$K,$A49)</f>
        <v>0</v>
      </c>
      <c r="U49" s="60">
        <f>SUMIFS('Đơn đặt hàng'!$R:$R,'Đơn đặt hàng'!$D:$D,U$1,'Đơn đặt hàng'!$K:$K,$A49)</f>
        <v>0</v>
      </c>
      <c r="V49" s="60">
        <f>SUMIFS('Đơn đặt hàng'!$R:$R,'Đơn đặt hàng'!$D:$D,V$1,'Đơn đặt hàng'!$K:$K,$A49)</f>
        <v>0</v>
      </c>
      <c r="W49" s="60">
        <f>SUMIFS('Đơn đặt hàng'!$R:$R,'Đơn đặt hàng'!$D:$D,W$1,'Đơn đặt hàng'!$K:$K,$A49)</f>
        <v>0</v>
      </c>
      <c r="X49" s="60">
        <f>SUMIFS('Đơn đặt hàng'!$R:$R,'Đơn đặt hàng'!$D:$D,X$1,'Đơn đặt hàng'!$K:$K,$A49)</f>
        <v>0</v>
      </c>
      <c r="Y49" s="60">
        <f>SUMIFS('Đơn đặt hàng'!$R:$R,'Đơn đặt hàng'!$D:$D,Y$1,'Đơn đặt hàng'!$K:$K,$A49)</f>
        <v>0</v>
      </c>
      <c r="Z49" s="60">
        <f>SUMIFS('Đơn đặt hàng'!$R:$R,'Đơn đặt hàng'!$D:$D,Z$1,'Đơn đặt hàng'!$K:$K,$A49)</f>
        <v>0</v>
      </c>
      <c r="AA49" s="60">
        <f>SUMIFS('Đơn đặt hàng'!$R:$R,'Đơn đặt hàng'!$D:$D,AA$1,'Đơn đặt hàng'!$K:$K,$A49)</f>
        <v>0</v>
      </c>
      <c r="AB49" s="60">
        <f>SUMIFS('Đơn đặt hàng'!$R:$R,'Đơn đặt hàng'!$D:$D,AB$1,'Đơn đặt hàng'!$K:$K,$A49)</f>
        <v>0</v>
      </c>
      <c r="AC49" s="60">
        <f>SUMIFS('Đơn đặt hàng'!$R:$R,'Đơn đặt hàng'!$D:$D,AC$1,'Đơn đặt hàng'!$K:$K,$A49)</f>
        <v>0</v>
      </c>
      <c r="AD49" s="60">
        <f>SUMIFS('Đơn đặt hàng'!$R:$R,'Đơn đặt hàng'!$D:$D,AD$1,'Đơn đặt hàng'!$K:$K,$A49)</f>
        <v>0</v>
      </c>
      <c r="AE49" s="60">
        <f>SUMIFS('Đơn đặt hàng'!$R:$R,'Đơn đặt hàng'!$D:$D,AE$1,'Đơn đặt hàng'!$K:$K,$A49)</f>
        <v>0</v>
      </c>
      <c r="AF49" s="60">
        <f>SUMIFS('Đơn đặt hàng'!$R:$R,'Đơn đặt hàng'!$D:$D,AF$1,'Đơn đặt hàng'!$K:$K,$A49)</f>
        <v>0</v>
      </c>
      <c r="AG49" s="60">
        <f>SUMIFS('Đơn đặt hàng'!$R:$R,'Đơn đặt hàng'!$D:$D,AG$1,'Đơn đặt hàng'!$K:$K,$A49)</f>
        <v>0</v>
      </c>
      <c r="AH49" s="60">
        <f>SUMIFS('Đơn đặt hàng'!$R:$R,'Đơn đặt hàng'!$D:$D,AH$1,'Đơn đặt hàng'!$K:$K,$A49)</f>
        <v>0</v>
      </c>
      <c r="AI49" s="60">
        <f>SUMIFS('Đơn đặt hàng'!$R:$R,'Đơn đặt hàng'!$D:$D,AI$1,'Đơn đặt hàng'!$K:$K,$A49)</f>
        <v>0</v>
      </c>
    </row>
    <row r="50" spans="1:35" hidden="1" x14ac:dyDescent="0.25">
      <c r="A50" s="29" t="s">
        <v>551</v>
      </c>
      <c r="B50" s="27" t="s">
        <v>552</v>
      </c>
      <c r="C50" s="30" t="s">
        <v>29</v>
      </c>
      <c r="D50" t="s">
        <v>1829</v>
      </c>
      <c r="E50" s="62">
        <f t="shared" si="2"/>
        <v>0</v>
      </c>
      <c r="F50" s="60">
        <f>SUMIFS('Đơn đặt hàng'!$R:$R,'Đơn đặt hàng'!$D:$D,F$1,'Đơn đặt hàng'!$K:$K,$A50)</f>
        <v>0</v>
      </c>
      <c r="G50" s="60">
        <f>SUMIFS('Đơn đặt hàng'!$R:$R,'Đơn đặt hàng'!$D:$D,G$1,'Đơn đặt hàng'!$K:$K,$A50)</f>
        <v>0</v>
      </c>
      <c r="H50" s="60">
        <f>SUMIFS('Đơn đặt hàng'!$R:$R,'Đơn đặt hàng'!$D:$D,H$1,'Đơn đặt hàng'!$K:$K,$A50)</f>
        <v>0</v>
      </c>
      <c r="I50" s="60">
        <f>SUMIFS('Đơn đặt hàng'!$R:$R,'Đơn đặt hàng'!$D:$D,I$1,'Đơn đặt hàng'!$K:$K,$A50)</f>
        <v>0</v>
      </c>
      <c r="J50" s="60">
        <f>SUMIFS('Đơn đặt hàng'!$R:$R,'Đơn đặt hàng'!$D:$D,J$1,'Đơn đặt hàng'!$K:$K,$A50)</f>
        <v>0</v>
      </c>
      <c r="K50" s="60">
        <f>SUMIFS('Đơn đặt hàng'!$R:$R,'Đơn đặt hàng'!$D:$D,K$1,'Đơn đặt hàng'!$K:$K,$A50)</f>
        <v>0</v>
      </c>
      <c r="L50" s="60">
        <f>SUMIFS('Đơn đặt hàng'!$R:$R,'Đơn đặt hàng'!$D:$D,L$1,'Đơn đặt hàng'!$K:$K,$A50)</f>
        <v>0</v>
      </c>
      <c r="M50" s="60">
        <f>SUMIFS('Đơn đặt hàng'!$R:$R,'Đơn đặt hàng'!$D:$D,M$1,'Đơn đặt hàng'!$K:$K,$A50)</f>
        <v>0</v>
      </c>
      <c r="N50" s="60">
        <f>SUMIFS('Đơn đặt hàng'!$R:$R,'Đơn đặt hàng'!$D:$D,N$1,'Đơn đặt hàng'!$K:$K,$A50)</f>
        <v>0</v>
      </c>
      <c r="O50" s="60">
        <f>SUMIFS('Đơn đặt hàng'!$R:$R,'Đơn đặt hàng'!$D:$D,O$1,'Đơn đặt hàng'!$K:$K,$A50)</f>
        <v>0</v>
      </c>
      <c r="P50" s="60">
        <f>SUMIFS('Đơn đặt hàng'!$R:$R,'Đơn đặt hàng'!$D:$D,P$1,'Đơn đặt hàng'!$K:$K,$A50)</f>
        <v>0</v>
      </c>
      <c r="Q50" s="60">
        <f>SUMIFS('Đơn đặt hàng'!$R:$R,'Đơn đặt hàng'!$D:$D,Q$1,'Đơn đặt hàng'!$K:$K,$A50)</f>
        <v>0</v>
      </c>
      <c r="R50" s="60">
        <f>SUMIFS('Đơn đặt hàng'!$R:$R,'Đơn đặt hàng'!$D:$D,R$1,'Đơn đặt hàng'!$K:$K,$A50)</f>
        <v>0</v>
      </c>
      <c r="S50" s="60">
        <f>SUMIFS('Đơn đặt hàng'!$R:$R,'Đơn đặt hàng'!$D:$D,S$1,'Đơn đặt hàng'!$K:$K,$A50)</f>
        <v>0</v>
      </c>
      <c r="T50" s="60">
        <f>SUMIFS('Đơn đặt hàng'!$R:$R,'Đơn đặt hàng'!$D:$D,T$1,'Đơn đặt hàng'!$K:$K,$A50)</f>
        <v>0</v>
      </c>
      <c r="U50" s="60">
        <f>SUMIFS('Đơn đặt hàng'!$R:$R,'Đơn đặt hàng'!$D:$D,U$1,'Đơn đặt hàng'!$K:$K,$A50)</f>
        <v>0</v>
      </c>
      <c r="V50" s="60">
        <f>SUMIFS('Đơn đặt hàng'!$R:$R,'Đơn đặt hàng'!$D:$D,V$1,'Đơn đặt hàng'!$K:$K,$A50)</f>
        <v>0</v>
      </c>
      <c r="W50" s="60">
        <f>SUMIFS('Đơn đặt hàng'!$R:$R,'Đơn đặt hàng'!$D:$D,W$1,'Đơn đặt hàng'!$K:$K,$A50)</f>
        <v>0</v>
      </c>
      <c r="X50" s="60">
        <f>SUMIFS('Đơn đặt hàng'!$R:$R,'Đơn đặt hàng'!$D:$D,X$1,'Đơn đặt hàng'!$K:$K,$A50)</f>
        <v>0</v>
      </c>
      <c r="Y50" s="60">
        <f>SUMIFS('Đơn đặt hàng'!$R:$R,'Đơn đặt hàng'!$D:$D,Y$1,'Đơn đặt hàng'!$K:$K,$A50)</f>
        <v>0</v>
      </c>
      <c r="Z50" s="60">
        <f>SUMIFS('Đơn đặt hàng'!$R:$R,'Đơn đặt hàng'!$D:$D,Z$1,'Đơn đặt hàng'!$K:$K,$A50)</f>
        <v>0</v>
      </c>
      <c r="AA50" s="60">
        <f>SUMIFS('Đơn đặt hàng'!$R:$R,'Đơn đặt hàng'!$D:$D,AA$1,'Đơn đặt hàng'!$K:$K,$A50)</f>
        <v>0</v>
      </c>
      <c r="AB50" s="60">
        <f>SUMIFS('Đơn đặt hàng'!$R:$R,'Đơn đặt hàng'!$D:$D,AB$1,'Đơn đặt hàng'!$K:$K,$A50)</f>
        <v>0</v>
      </c>
      <c r="AC50" s="60">
        <f>SUMIFS('Đơn đặt hàng'!$R:$R,'Đơn đặt hàng'!$D:$D,AC$1,'Đơn đặt hàng'!$K:$K,$A50)</f>
        <v>0</v>
      </c>
      <c r="AD50" s="60">
        <f>SUMIFS('Đơn đặt hàng'!$R:$R,'Đơn đặt hàng'!$D:$D,AD$1,'Đơn đặt hàng'!$K:$K,$A50)</f>
        <v>0</v>
      </c>
      <c r="AE50" s="60">
        <f>SUMIFS('Đơn đặt hàng'!$R:$R,'Đơn đặt hàng'!$D:$D,AE$1,'Đơn đặt hàng'!$K:$K,$A50)</f>
        <v>0</v>
      </c>
      <c r="AF50" s="60">
        <f>SUMIFS('Đơn đặt hàng'!$R:$R,'Đơn đặt hàng'!$D:$D,AF$1,'Đơn đặt hàng'!$K:$K,$A50)</f>
        <v>0</v>
      </c>
      <c r="AG50" s="60">
        <f>SUMIFS('Đơn đặt hàng'!$R:$R,'Đơn đặt hàng'!$D:$D,AG$1,'Đơn đặt hàng'!$K:$K,$A50)</f>
        <v>0</v>
      </c>
      <c r="AH50" s="60">
        <f>SUMIFS('Đơn đặt hàng'!$R:$R,'Đơn đặt hàng'!$D:$D,AH$1,'Đơn đặt hàng'!$K:$K,$A50)</f>
        <v>0</v>
      </c>
      <c r="AI50" s="60">
        <f>SUMIFS('Đơn đặt hàng'!$R:$R,'Đơn đặt hàng'!$D:$D,AI$1,'Đơn đặt hàng'!$K:$K,$A50)</f>
        <v>0</v>
      </c>
    </row>
    <row r="51" spans="1:35" hidden="1" x14ac:dyDescent="0.25">
      <c r="A51" s="29" t="s">
        <v>1768</v>
      </c>
      <c r="B51" s="27" t="s">
        <v>1769</v>
      </c>
      <c r="C51" s="30" t="s">
        <v>29</v>
      </c>
      <c r="D51" t="s">
        <v>1829</v>
      </c>
      <c r="E51" s="62">
        <f t="shared" si="2"/>
        <v>0</v>
      </c>
      <c r="F51" s="60">
        <f>SUMIFS('Đơn đặt hàng'!$R:$R,'Đơn đặt hàng'!$D:$D,F$1,'Đơn đặt hàng'!$K:$K,$A51)</f>
        <v>0</v>
      </c>
      <c r="G51" s="60">
        <f>SUMIFS('Đơn đặt hàng'!$R:$R,'Đơn đặt hàng'!$D:$D,G$1,'Đơn đặt hàng'!$K:$K,$A51)</f>
        <v>0</v>
      </c>
      <c r="H51" s="60">
        <f>SUMIFS('Đơn đặt hàng'!$R:$R,'Đơn đặt hàng'!$D:$D,H$1,'Đơn đặt hàng'!$K:$K,$A51)</f>
        <v>0</v>
      </c>
      <c r="I51" s="60">
        <f>SUMIFS('Đơn đặt hàng'!$R:$R,'Đơn đặt hàng'!$D:$D,I$1,'Đơn đặt hàng'!$K:$K,$A51)</f>
        <v>0</v>
      </c>
      <c r="J51" s="60">
        <f>SUMIFS('Đơn đặt hàng'!$R:$R,'Đơn đặt hàng'!$D:$D,J$1,'Đơn đặt hàng'!$K:$K,$A51)</f>
        <v>0</v>
      </c>
      <c r="K51" s="60">
        <f>SUMIFS('Đơn đặt hàng'!$R:$R,'Đơn đặt hàng'!$D:$D,K$1,'Đơn đặt hàng'!$K:$K,$A51)</f>
        <v>0</v>
      </c>
      <c r="L51" s="60">
        <f>SUMIFS('Đơn đặt hàng'!$R:$R,'Đơn đặt hàng'!$D:$D,L$1,'Đơn đặt hàng'!$K:$K,$A51)</f>
        <v>0</v>
      </c>
      <c r="M51" s="60">
        <f>SUMIFS('Đơn đặt hàng'!$R:$R,'Đơn đặt hàng'!$D:$D,M$1,'Đơn đặt hàng'!$K:$K,$A51)</f>
        <v>0</v>
      </c>
      <c r="N51" s="60">
        <f>SUMIFS('Đơn đặt hàng'!$R:$R,'Đơn đặt hàng'!$D:$D,N$1,'Đơn đặt hàng'!$K:$K,$A51)</f>
        <v>0</v>
      </c>
      <c r="O51" s="60">
        <f>SUMIFS('Đơn đặt hàng'!$R:$R,'Đơn đặt hàng'!$D:$D,O$1,'Đơn đặt hàng'!$K:$K,$A51)</f>
        <v>0</v>
      </c>
      <c r="P51" s="60">
        <f>SUMIFS('Đơn đặt hàng'!$R:$R,'Đơn đặt hàng'!$D:$D,P$1,'Đơn đặt hàng'!$K:$K,$A51)</f>
        <v>0</v>
      </c>
      <c r="Q51" s="60">
        <f>SUMIFS('Đơn đặt hàng'!$R:$R,'Đơn đặt hàng'!$D:$D,Q$1,'Đơn đặt hàng'!$K:$K,$A51)</f>
        <v>0</v>
      </c>
      <c r="R51" s="60">
        <f>SUMIFS('Đơn đặt hàng'!$R:$R,'Đơn đặt hàng'!$D:$D,R$1,'Đơn đặt hàng'!$K:$K,$A51)</f>
        <v>0</v>
      </c>
      <c r="S51" s="60">
        <f>SUMIFS('Đơn đặt hàng'!$R:$R,'Đơn đặt hàng'!$D:$D,S$1,'Đơn đặt hàng'!$K:$K,$A51)</f>
        <v>0</v>
      </c>
      <c r="T51" s="60">
        <f>SUMIFS('Đơn đặt hàng'!$R:$R,'Đơn đặt hàng'!$D:$D,T$1,'Đơn đặt hàng'!$K:$K,$A51)</f>
        <v>0</v>
      </c>
      <c r="U51" s="60">
        <f>SUMIFS('Đơn đặt hàng'!$R:$R,'Đơn đặt hàng'!$D:$D,U$1,'Đơn đặt hàng'!$K:$K,$A51)</f>
        <v>0</v>
      </c>
      <c r="V51" s="60">
        <f>SUMIFS('Đơn đặt hàng'!$R:$R,'Đơn đặt hàng'!$D:$D,V$1,'Đơn đặt hàng'!$K:$K,$A51)</f>
        <v>0</v>
      </c>
      <c r="W51" s="60">
        <f>SUMIFS('Đơn đặt hàng'!$R:$R,'Đơn đặt hàng'!$D:$D,W$1,'Đơn đặt hàng'!$K:$K,$A51)</f>
        <v>0</v>
      </c>
      <c r="X51" s="60">
        <f>SUMIFS('Đơn đặt hàng'!$R:$R,'Đơn đặt hàng'!$D:$D,X$1,'Đơn đặt hàng'!$K:$K,$A51)</f>
        <v>0</v>
      </c>
      <c r="Y51" s="60">
        <f>SUMIFS('Đơn đặt hàng'!$R:$R,'Đơn đặt hàng'!$D:$D,Y$1,'Đơn đặt hàng'!$K:$K,$A51)</f>
        <v>0</v>
      </c>
      <c r="Z51" s="60">
        <f>SUMIFS('Đơn đặt hàng'!$R:$R,'Đơn đặt hàng'!$D:$D,Z$1,'Đơn đặt hàng'!$K:$K,$A51)</f>
        <v>0</v>
      </c>
      <c r="AA51" s="60">
        <f>SUMIFS('Đơn đặt hàng'!$R:$R,'Đơn đặt hàng'!$D:$D,AA$1,'Đơn đặt hàng'!$K:$K,$A51)</f>
        <v>0</v>
      </c>
      <c r="AB51" s="60">
        <f>SUMIFS('Đơn đặt hàng'!$R:$R,'Đơn đặt hàng'!$D:$D,AB$1,'Đơn đặt hàng'!$K:$K,$A51)</f>
        <v>0</v>
      </c>
      <c r="AC51" s="60">
        <f>SUMIFS('Đơn đặt hàng'!$R:$R,'Đơn đặt hàng'!$D:$D,AC$1,'Đơn đặt hàng'!$K:$K,$A51)</f>
        <v>0</v>
      </c>
      <c r="AD51" s="60">
        <f>SUMIFS('Đơn đặt hàng'!$R:$R,'Đơn đặt hàng'!$D:$D,AD$1,'Đơn đặt hàng'!$K:$K,$A51)</f>
        <v>0</v>
      </c>
      <c r="AE51" s="60">
        <f>SUMIFS('Đơn đặt hàng'!$R:$R,'Đơn đặt hàng'!$D:$D,AE$1,'Đơn đặt hàng'!$K:$K,$A51)</f>
        <v>0</v>
      </c>
      <c r="AF51" s="60">
        <f>SUMIFS('Đơn đặt hàng'!$R:$R,'Đơn đặt hàng'!$D:$D,AF$1,'Đơn đặt hàng'!$K:$K,$A51)</f>
        <v>0</v>
      </c>
      <c r="AG51" s="60">
        <f>SUMIFS('Đơn đặt hàng'!$R:$R,'Đơn đặt hàng'!$D:$D,AG$1,'Đơn đặt hàng'!$K:$K,$A51)</f>
        <v>0</v>
      </c>
      <c r="AH51" s="60">
        <f>SUMIFS('Đơn đặt hàng'!$R:$R,'Đơn đặt hàng'!$D:$D,AH$1,'Đơn đặt hàng'!$K:$K,$A51)</f>
        <v>0</v>
      </c>
      <c r="AI51" s="60">
        <f>SUMIFS('Đơn đặt hàng'!$R:$R,'Đơn đặt hàng'!$D:$D,AI$1,'Đơn đặt hàng'!$K:$K,$A51)</f>
        <v>0</v>
      </c>
    </row>
    <row r="52" spans="1:35" hidden="1" x14ac:dyDescent="0.25">
      <c r="A52" s="29" t="s">
        <v>1770</v>
      </c>
      <c r="B52" s="27" t="s">
        <v>1771</v>
      </c>
      <c r="C52" s="30" t="s">
        <v>1788</v>
      </c>
      <c r="D52" t="s">
        <v>1829</v>
      </c>
      <c r="E52" s="62">
        <f t="shared" si="2"/>
        <v>0</v>
      </c>
      <c r="F52" s="60">
        <f>SUMIFS('Đơn đặt hàng'!$R:$R,'Đơn đặt hàng'!$D:$D,F$1,'Đơn đặt hàng'!$K:$K,$A52)</f>
        <v>0</v>
      </c>
      <c r="G52" s="60">
        <f>SUMIFS('Đơn đặt hàng'!$R:$R,'Đơn đặt hàng'!$D:$D,G$1,'Đơn đặt hàng'!$K:$K,$A52)</f>
        <v>0</v>
      </c>
      <c r="H52" s="60">
        <f>SUMIFS('Đơn đặt hàng'!$R:$R,'Đơn đặt hàng'!$D:$D,H$1,'Đơn đặt hàng'!$K:$K,$A52)</f>
        <v>0</v>
      </c>
      <c r="I52" s="60">
        <f>SUMIFS('Đơn đặt hàng'!$R:$R,'Đơn đặt hàng'!$D:$D,I$1,'Đơn đặt hàng'!$K:$K,$A52)</f>
        <v>0</v>
      </c>
      <c r="J52" s="60">
        <f>SUMIFS('Đơn đặt hàng'!$R:$R,'Đơn đặt hàng'!$D:$D,J$1,'Đơn đặt hàng'!$K:$K,$A52)</f>
        <v>0</v>
      </c>
      <c r="K52" s="60">
        <f>SUMIFS('Đơn đặt hàng'!$R:$R,'Đơn đặt hàng'!$D:$D,K$1,'Đơn đặt hàng'!$K:$K,$A52)</f>
        <v>0</v>
      </c>
      <c r="L52" s="60">
        <f>SUMIFS('Đơn đặt hàng'!$R:$R,'Đơn đặt hàng'!$D:$D,L$1,'Đơn đặt hàng'!$K:$K,$A52)</f>
        <v>0</v>
      </c>
      <c r="M52" s="60">
        <f>SUMIFS('Đơn đặt hàng'!$R:$R,'Đơn đặt hàng'!$D:$D,M$1,'Đơn đặt hàng'!$K:$K,$A52)</f>
        <v>0</v>
      </c>
      <c r="N52" s="60">
        <f>SUMIFS('Đơn đặt hàng'!$R:$R,'Đơn đặt hàng'!$D:$D,N$1,'Đơn đặt hàng'!$K:$K,$A52)</f>
        <v>0</v>
      </c>
      <c r="O52" s="60">
        <f>SUMIFS('Đơn đặt hàng'!$R:$R,'Đơn đặt hàng'!$D:$D,O$1,'Đơn đặt hàng'!$K:$K,$A52)</f>
        <v>0</v>
      </c>
      <c r="P52" s="60">
        <f>SUMIFS('Đơn đặt hàng'!$R:$R,'Đơn đặt hàng'!$D:$D,P$1,'Đơn đặt hàng'!$K:$K,$A52)</f>
        <v>0</v>
      </c>
      <c r="Q52" s="60">
        <f>SUMIFS('Đơn đặt hàng'!$R:$R,'Đơn đặt hàng'!$D:$D,Q$1,'Đơn đặt hàng'!$K:$K,$A52)</f>
        <v>0</v>
      </c>
      <c r="R52" s="60">
        <f>SUMIFS('Đơn đặt hàng'!$R:$R,'Đơn đặt hàng'!$D:$D,R$1,'Đơn đặt hàng'!$K:$K,$A52)</f>
        <v>0</v>
      </c>
      <c r="S52" s="60">
        <f>SUMIFS('Đơn đặt hàng'!$R:$R,'Đơn đặt hàng'!$D:$D,S$1,'Đơn đặt hàng'!$K:$K,$A52)</f>
        <v>0</v>
      </c>
      <c r="T52" s="60">
        <f>SUMIFS('Đơn đặt hàng'!$R:$R,'Đơn đặt hàng'!$D:$D,T$1,'Đơn đặt hàng'!$K:$K,$A52)</f>
        <v>0</v>
      </c>
      <c r="U52" s="60">
        <f>SUMIFS('Đơn đặt hàng'!$R:$R,'Đơn đặt hàng'!$D:$D,U$1,'Đơn đặt hàng'!$K:$K,$A52)</f>
        <v>0</v>
      </c>
      <c r="V52" s="60">
        <f>SUMIFS('Đơn đặt hàng'!$R:$R,'Đơn đặt hàng'!$D:$D,V$1,'Đơn đặt hàng'!$K:$K,$A52)</f>
        <v>0</v>
      </c>
      <c r="W52" s="60">
        <f>SUMIFS('Đơn đặt hàng'!$R:$R,'Đơn đặt hàng'!$D:$D,W$1,'Đơn đặt hàng'!$K:$K,$A52)</f>
        <v>0</v>
      </c>
      <c r="X52" s="60">
        <f>SUMIFS('Đơn đặt hàng'!$R:$R,'Đơn đặt hàng'!$D:$D,X$1,'Đơn đặt hàng'!$K:$K,$A52)</f>
        <v>0</v>
      </c>
      <c r="Y52" s="60">
        <f>SUMIFS('Đơn đặt hàng'!$R:$R,'Đơn đặt hàng'!$D:$D,Y$1,'Đơn đặt hàng'!$K:$K,$A52)</f>
        <v>0</v>
      </c>
      <c r="Z52" s="60">
        <f>SUMIFS('Đơn đặt hàng'!$R:$R,'Đơn đặt hàng'!$D:$D,Z$1,'Đơn đặt hàng'!$K:$K,$A52)</f>
        <v>0</v>
      </c>
      <c r="AA52" s="60">
        <f>SUMIFS('Đơn đặt hàng'!$R:$R,'Đơn đặt hàng'!$D:$D,AA$1,'Đơn đặt hàng'!$K:$K,$A52)</f>
        <v>0</v>
      </c>
      <c r="AB52" s="60">
        <f>SUMIFS('Đơn đặt hàng'!$R:$R,'Đơn đặt hàng'!$D:$D,AB$1,'Đơn đặt hàng'!$K:$K,$A52)</f>
        <v>0</v>
      </c>
      <c r="AC52" s="60">
        <f>SUMIFS('Đơn đặt hàng'!$R:$R,'Đơn đặt hàng'!$D:$D,AC$1,'Đơn đặt hàng'!$K:$K,$A52)</f>
        <v>0</v>
      </c>
      <c r="AD52" s="60">
        <f>SUMIFS('Đơn đặt hàng'!$R:$R,'Đơn đặt hàng'!$D:$D,AD$1,'Đơn đặt hàng'!$K:$K,$A52)</f>
        <v>0</v>
      </c>
      <c r="AE52" s="60">
        <f>SUMIFS('Đơn đặt hàng'!$R:$R,'Đơn đặt hàng'!$D:$D,AE$1,'Đơn đặt hàng'!$K:$K,$A52)</f>
        <v>0</v>
      </c>
      <c r="AF52" s="60">
        <f>SUMIFS('Đơn đặt hàng'!$R:$R,'Đơn đặt hàng'!$D:$D,AF$1,'Đơn đặt hàng'!$K:$K,$A52)</f>
        <v>0</v>
      </c>
      <c r="AG52" s="60">
        <f>SUMIFS('Đơn đặt hàng'!$R:$R,'Đơn đặt hàng'!$D:$D,AG$1,'Đơn đặt hàng'!$K:$K,$A52)</f>
        <v>0</v>
      </c>
      <c r="AH52" s="60">
        <f>SUMIFS('Đơn đặt hàng'!$R:$R,'Đơn đặt hàng'!$D:$D,AH$1,'Đơn đặt hàng'!$K:$K,$A52)</f>
        <v>0</v>
      </c>
      <c r="AI52" s="60">
        <f>SUMIFS('Đơn đặt hàng'!$R:$R,'Đơn đặt hàng'!$D:$D,AI$1,'Đơn đặt hàng'!$K:$K,$A52)</f>
        <v>0</v>
      </c>
    </row>
    <row r="53" spans="1:35" x14ac:dyDescent="0.25">
      <c r="A53" s="29" t="s">
        <v>55</v>
      </c>
      <c r="B53" s="27" t="s">
        <v>56</v>
      </c>
      <c r="C53" s="30" t="s">
        <v>29</v>
      </c>
      <c r="D53" t="s">
        <v>1829</v>
      </c>
      <c r="E53" s="71">
        <f t="shared" si="2"/>
        <v>341</v>
      </c>
      <c r="F53" s="60">
        <f>SUMIFS('Đơn đặt hàng'!$R:$R,'Đơn đặt hàng'!$D:$D,F$1,'Đơn đặt hàng'!$K:$K,$A53)</f>
        <v>0</v>
      </c>
      <c r="G53" s="60">
        <f>SUMIFS('Đơn đặt hàng'!$R:$R,'Đơn đặt hàng'!$D:$D,G$1,'Đơn đặt hàng'!$K:$K,$A53)</f>
        <v>0</v>
      </c>
      <c r="H53" s="60">
        <f>SUMIFS('Đơn đặt hàng'!$R:$R,'Đơn đặt hàng'!$D:$D,H$1,'Đơn đặt hàng'!$K:$K,$A53)</f>
        <v>13</v>
      </c>
      <c r="I53" s="60">
        <f>SUMIFS('Đơn đặt hàng'!$R:$R,'Đơn đặt hàng'!$D:$D,I$1,'Đơn đặt hàng'!$K:$K,$A53)</f>
        <v>44</v>
      </c>
      <c r="J53" s="60">
        <f>SUMIFS('Đơn đặt hàng'!$R:$R,'Đơn đặt hàng'!$D:$D,J$1,'Đơn đặt hàng'!$K:$K,$A53)</f>
        <v>40</v>
      </c>
      <c r="K53" s="60">
        <f>SUMIFS('Đơn đặt hàng'!$R:$R,'Đơn đặt hàng'!$D:$D,K$1,'Đơn đặt hàng'!$K:$K,$A53)</f>
        <v>35</v>
      </c>
      <c r="L53" s="60">
        <f>SUMIFS('Đơn đặt hàng'!$R:$R,'Đơn đặt hàng'!$D:$D,L$1,'Đơn đặt hàng'!$K:$K,$A53)</f>
        <v>0</v>
      </c>
      <c r="M53" s="60">
        <f>SUMIFS('Đơn đặt hàng'!$R:$R,'Đơn đặt hàng'!$D:$D,M$1,'Đơn đặt hàng'!$K:$K,$A53)</f>
        <v>42</v>
      </c>
      <c r="N53" s="60">
        <f>SUMIFS('Đơn đặt hàng'!$R:$R,'Đơn đặt hàng'!$D:$D,N$1,'Đơn đặt hàng'!$K:$K,$A53)</f>
        <v>36</v>
      </c>
      <c r="O53" s="60">
        <f>SUMIFS('Đơn đặt hàng'!$R:$R,'Đơn đặt hàng'!$D:$D,O$1,'Đơn đặt hàng'!$K:$K,$A53)</f>
        <v>35</v>
      </c>
      <c r="P53" s="60">
        <f>SUMIFS('Đơn đặt hàng'!$R:$R,'Đơn đặt hàng'!$D:$D,P$1,'Đơn đặt hàng'!$K:$K,$A53)</f>
        <v>37</v>
      </c>
      <c r="Q53" s="60">
        <f>SUMIFS('Đơn đặt hàng'!$R:$R,'Đơn đặt hàng'!$D:$D,Q$1,'Đơn đặt hàng'!$K:$K,$A53)</f>
        <v>59</v>
      </c>
      <c r="R53" s="60">
        <f>SUMIFS('Đơn đặt hàng'!$R:$R,'Đơn đặt hàng'!$D:$D,R$1,'Đơn đặt hàng'!$K:$K,$A53)</f>
        <v>0</v>
      </c>
      <c r="S53" s="60">
        <f>SUMIFS('Đơn đặt hàng'!$R:$R,'Đơn đặt hàng'!$D:$D,S$1,'Đơn đặt hàng'!$K:$K,$A53)</f>
        <v>0</v>
      </c>
      <c r="T53" s="60">
        <f>SUMIFS('Đơn đặt hàng'!$R:$R,'Đơn đặt hàng'!$D:$D,T$1,'Đơn đặt hàng'!$K:$K,$A53)</f>
        <v>0</v>
      </c>
      <c r="U53" s="60">
        <f>SUMIFS('Đơn đặt hàng'!$R:$R,'Đơn đặt hàng'!$D:$D,U$1,'Đơn đặt hàng'!$K:$K,$A53)</f>
        <v>0</v>
      </c>
      <c r="V53" s="60">
        <f>SUMIFS('Đơn đặt hàng'!$R:$R,'Đơn đặt hàng'!$D:$D,V$1,'Đơn đặt hàng'!$K:$K,$A53)</f>
        <v>0</v>
      </c>
      <c r="W53" s="60">
        <f>SUMIFS('Đơn đặt hàng'!$R:$R,'Đơn đặt hàng'!$D:$D,W$1,'Đơn đặt hàng'!$K:$K,$A53)</f>
        <v>0</v>
      </c>
      <c r="X53" s="60">
        <f>SUMIFS('Đơn đặt hàng'!$R:$R,'Đơn đặt hàng'!$D:$D,X$1,'Đơn đặt hàng'!$K:$K,$A53)</f>
        <v>0</v>
      </c>
      <c r="Y53" s="60">
        <f>SUMIFS('Đơn đặt hàng'!$R:$R,'Đơn đặt hàng'!$D:$D,Y$1,'Đơn đặt hàng'!$K:$K,$A53)</f>
        <v>0</v>
      </c>
      <c r="Z53" s="60">
        <f>SUMIFS('Đơn đặt hàng'!$R:$R,'Đơn đặt hàng'!$D:$D,Z$1,'Đơn đặt hàng'!$K:$K,$A53)</f>
        <v>0</v>
      </c>
      <c r="AA53" s="60">
        <f>SUMIFS('Đơn đặt hàng'!$R:$R,'Đơn đặt hàng'!$D:$D,AA$1,'Đơn đặt hàng'!$K:$K,$A53)</f>
        <v>0</v>
      </c>
      <c r="AB53" s="60">
        <f>SUMIFS('Đơn đặt hàng'!$R:$R,'Đơn đặt hàng'!$D:$D,AB$1,'Đơn đặt hàng'!$K:$K,$A53)</f>
        <v>0</v>
      </c>
      <c r="AC53" s="60">
        <f>SUMIFS('Đơn đặt hàng'!$R:$R,'Đơn đặt hàng'!$D:$D,AC$1,'Đơn đặt hàng'!$K:$K,$A53)</f>
        <v>0</v>
      </c>
      <c r="AD53" s="60">
        <f>SUMIFS('Đơn đặt hàng'!$R:$R,'Đơn đặt hàng'!$D:$D,AD$1,'Đơn đặt hàng'!$K:$K,$A53)</f>
        <v>0</v>
      </c>
      <c r="AE53" s="60">
        <f>SUMIFS('Đơn đặt hàng'!$R:$R,'Đơn đặt hàng'!$D:$D,AE$1,'Đơn đặt hàng'!$K:$K,$A53)</f>
        <v>0</v>
      </c>
      <c r="AF53" s="60">
        <f>SUMIFS('Đơn đặt hàng'!$R:$R,'Đơn đặt hàng'!$D:$D,AF$1,'Đơn đặt hàng'!$K:$K,$A53)</f>
        <v>0</v>
      </c>
      <c r="AG53" s="60">
        <f>SUMIFS('Đơn đặt hàng'!$R:$R,'Đơn đặt hàng'!$D:$D,AG$1,'Đơn đặt hàng'!$K:$K,$A53)</f>
        <v>0</v>
      </c>
      <c r="AH53" s="60">
        <f>SUMIFS('Đơn đặt hàng'!$R:$R,'Đơn đặt hàng'!$D:$D,AH$1,'Đơn đặt hàng'!$K:$K,$A53)</f>
        <v>0</v>
      </c>
      <c r="AI53" s="60">
        <f>SUMIFS('Đơn đặt hàng'!$R:$R,'Đơn đặt hàng'!$D:$D,AI$1,'Đơn đặt hàng'!$K:$K,$A53)</f>
        <v>0</v>
      </c>
    </row>
    <row r="54" spans="1:35" hidden="1" x14ac:dyDescent="0.25">
      <c r="A54" s="29" t="s">
        <v>1772</v>
      </c>
      <c r="B54" s="27" t="s">
        <v>1773</v>
      </c>
      <c r="C54" s="30" t="s">
        <v>1788</v>
      </c>
      <c r="D54" t="s">
        <v>1829</v>
      </c>
      <c r="E54" s="62">
        <f t="shared" si="2"/>
        <v>0</v>
      </c>
      <c r="F54" s="60">
        <f>SUMIFS('Đơn đặt hàng'!$R:$R,'Đơn đặt hàng'!$D:$D,F$1,'Đơn đặt hàng'!$K:$K,$A54)</f>
        <v>0</v>
      </c>
      <c r="G54" s="60">
        <f>SUMIFS('Đơn đặt hàng'!$R:$R,'Đơn đặt hàng'!$D:$D,G$1,'Đơn đặt hàng'!$K:$K,$A54)</f>
        <v>0</v>
      </c>
      <c r="H54" s="60">
        <f>SUMIFS('Đơn đặt hàng'!$R:$R,'Đơn đặt hàng'!$D:$D,H$1,'Đơn đặt hàng'!$K:$K,$A54)</f>
        <v>0</v>
      </c>
      <c r="I54" s="60">
        <f>SUMIFS('Đơn đặt hàng'!$R:$R,'Đơn đặt hàng'!$D:$D,I$1,'Đơn đặt hàng'!$K:$K,$A54)</f>
        <v>0</v>
      </c>
      <c r="J54" s="60">
        <f>SUMIFS('Đơn đặt hàng'!$R:$R,'Đơn đặt hàng'!$D:$D,J$1,'Đơn đặt hàng'!$K:$K,$A54)</f>
        <v>0</v>
      </c>
      <c r="K54" s="60">
        <f>SUMIFS('Đơn đặt hàng'!$R:$R,'Đơn đặt hàng'!$D:$D,K$1,'Đơn đặt hàng'!$K:$K,$A54)</f>
        <v>0</v>
      </c>
      <c r="L54" s="60">
        <f>SUMIFS('Đơn đặt hàng'!$R:$R,'Đơn đặt hàng'!$D:$D,L$1,'Đơn đặt hàng'!$K:$K,$A54)</f>
        <v>0</v>
      </c>
      <c r="M54" s="60">
        <f>SUMIFS('Đơn đặt hàng'!$R:$R,'Đơn đặt hàng'!$D:$D,M$1,'Đơn đặt hàng'!$K:$K,$A54)</f>
        <v>0</v>
      </c>
      <c r="N54" s="60">
        <f>SUMIFS('Đơn đặt hàng'!$R:$R,'Đơn đặt hàng'!$D:$D,N$1,'Đơn đặt hàng'!$K:$K,$A54)</f>
        <v>0</v>
      </c>
      <c r="O54" s="60">
        <f>SUMIFS('Đơn đặt hàng'!$R:$R,'Đơn đặt hàng'!$D:$D,O$1,'Đơn đặt hàng'!$K:$K,$A54)</f>
        <v>0</v>
      </c>
      <c r="P54" s="60">
        <f>SUMIFS('Đơn đặt hàng'!$R:$R,'Đơn đặt hàng'!$D:$D,P$1,'Đơn đặt hàng'!$K:$K,$A54)</f>
        <v>0</v>
      </c>
      <c r="Q54" s="60">
        <f>SUMIFS('Đơn đặt hàng'!$R:$R,'Đơn đặt hàng'!$D:$D,Q$1,'Đơn đặt hàng'!$K:$K,$A54)</f>
        <v>0</v>
      </c>
      <c r="R54" s="60">
        <f>SUMIFS('Đơn đặt hàng'!$R:$R,'Đơn đặt hàng'!$D:$D,R$1,'Đơn đặt hàng'!$K:$K,$A54)</f>
        <v>0</v>
      </c>
      <c r="S54" s="60">
        <f>SUMIFS('Đơn đặt hàng'!$R:$R,'Đơn đặt hàng'!$D:$D,S$1,'Đơn đặt hàng'!$K:$K,$A54)</f>
        <v>0</v>
      </c>
      <c r="T54" s="60">
        <f>SUMIFS('Đơn đặt hàng'!$R:$R,'Đơn đặt hàng'!$D:$D,T$1,'Đơn đặt hàng'!$K:$K,$A54)</f>
        <v>0</v>
      </c>
      <c r="U54" s="60">
        <f>SUMIFS('Đơn đặt hàng'!$R:$R,'Đơn đặt hàng'!$D:$D,U$1,'Đơn đặt hàng'!$K:$K,$A54)</f>
        <v>0</v>
      </c>
      <c r="V54" s="60">
        <f>SUMIFS('Đơn đặt hàng'!$R:$R,'Đơn đặt hàng'!$D:$D,V$1,'Đơn đặt hàng'!$K:$K,$A54)</f>
        <v>0</v>
      </c>
      <c r="W54" s="60">
        <f>SUMIFS('Đơn đặt hàng'!$R:$R,'Đơn đặt hàng'!$D:$D,W$1,'Đơn đặt hàng'!$K:$K,$A54)</f>
        <v>0</v>
      </c>
      <c r="X54" s="60">
        <f>SUMIFS('Đơn đặt hàng'!$R:$R,'Đơn đặt hàng'!$D:$D,X$1,'Đơn đặt hàng'!$K:$K,$A54)</f>
        <v>0</v>
      </c>
      <c r="Y54" s="60">
        <f>SUMIFS('Đơn đặt hàng'!$R:$R,'Đơn đặt hàng'!$D:$D,Y$1,'Đơn đặt hàng'!$K:$K,$A54)</f>
        <v>0</v>
      </c>
      <c r="Z54" s="60">
        <f>SUMIFS('Đơn đặt hàng'!$R:$R,'Đơn đặt hàng'!$D:$D,Z$1,'Đơn đặt hàng'!$K:$K,$A54)</f>
        <v>0</v>
      </c>
      <c r="AA54" s="60">
        <f>SUMIFS('Đơn đặt hàng'!$R:$R,'Đơn đặt hàng'!$D:$D,AA$1,'Đơn đặt hàng'!$K:$K,$A54)</f>
        <v>0</v>
      </c>
      <c r="AB54" s="60">
        <f>SUMIFS('Đơn đặt hàng'!$R:$R,'Đơn đặt hàng'!$D:$D,AB$1,'Đơn đặt hàng'!$K:$K,$A54)</f>
        <v>0</v>
      </c>
      <c r="AC54" s="60">
        <f>SUMIFS('Đơn đặt hàng'!$R:$R,'Đơn đặt hàng'!$D:$D,AC$1,'Đơn đặt hàng'!$K:$K,$A54)</f>
        <v>0</v>
      </c>
      <c r="AD54" s="60">
        <f>SUMIFS('Đơn đặt hàng'!$R:$R,'Đơn đặt hàng'!$D:$D,AD$1,'Đơn đặt hàng'!$K:$K,$A54)</f>
        <v>0</v>
      </c>
      <c r="AE54" s="60">
        <f>SUMIFS('Đơn đặt hàng'!$R:$R,'Đơn đặt hàng'!$D:$D,AE$1,'Đơn đặt hàng'!$K:$K,$A54)</f>
        <v>0</v>
      </c>
      <c r="AF54" s="60">
        <f>SUMIFS('Đơn đặt hàng'!$R:$R,'Đơn đặt hàng'!$D:$D,AF$1,'Đơn đặt hàng'!$K:$K,$A54)</f>
        <v>0</v>
      </c>
      <c r="AG54" s="60">
        <f>SUMIFS('Đơn đặt hàng'!$R:$R,'Đơn đặt hàng'!$D:$D,AG$1,'Đơn đặt hàng'!$K:$K,$A54)</f>
        <v>0</v>
      </c>
      <c r="AH54" s="60">
        <f>SUMIFS('Đơn đặt hàng'!$R:$R,'Đơn đặt hàng'!$D:$D,AH$1,'Đơn đặt hàng'!$K:$K,$A54)</f>
        <v>0</v>
      </c>
      <c r="AI54" s="60">
        <f>SUMIFS('Đơn đặt hàng'!$R:$R,'Đơn đặt hàng'!$D:$D,AI$1,'Đơn đặt hàng'!$K:$K,$A54)</f>
        <v>0</v>
      </c>
    </row>
    <row r="55" spans="1:35" hidden="1" x14ac:dyDescent="0.25">
      <c r="A55" s="29" t="s">
        <v>1774</v>
      </c>
      <c r="B55" s="27" t="s">
        <v>1775</v>
      </c>
      <c r="C55" s="30" t="s">
        <v>29</v>
      </c>
      <c r="D55" t="s">
        <v>1829</v>
      </c>
      <c r="E55" s="62">
        <f t="shared" si="2"/>
        <v>0</v>
      </c>
      <c r="F55" s="60">
        <f>SUMIFS('Đơn đặt hàng'!$R:$R,'Đơn đặt hàng'!$D:$D,F$1,'Đơn đặt hàng'!$K:$K,$A55)</f>
        <v>0</v>
      </c>
      <c r="G55" s="60">
        <f>SUMIFS('Đơn đặt hàng'!$R:$R,'Đơn đặt hàng'!$D:$D,G$1,'Đơn đặt hàng'!$K:$K,$A55)</f>
        <v>0</v>
      </c>
      <c r="H55" s="60">
        <f>SUMIFS('Đơn đặt hàng'!$R:$R,'Đơn đặt hàng'!$D:$D,H$1,'Đơn đặt hàng'!$K:$K,$A55)</f>
        <v>0</v>
      </c>
      <c r="I55" s="60">
        <f>SUMIFS('Đơn đặt hàng'!$R:$R,'Đơn đặt hàng'!$D:$D,I$1,'Đơn đặt hàng'!$K:$K,$A55)</f>
        <v>0</v>
      </c>
      <c r="J55" s="60">
        <f>SUMIFS('Đơn đặt hàng'!$R:$R,'Đơn đặt hàng'!$D:$D,J$1,'Đơn đặt hàng'!$K:$K,$A55)</f>
        <v>0</v>
      </c>
      <c r="K55" s="60">
        <f>SUMIFS('Đơn đặt hàng'!$R:$R,'Đơn đặt hàng'!$D:$D,K$1,'Đơn đặt hàng'!$K:$K,$A55)</f>
        <v>0</v>
      </c>
      <c r="L55" s="60">
        <f>SUMIFS('Đơn đặt hàng'!$R:$R,'Đơn đặt hàng'!$D:$D,L$1,'Đơn đặt hàng'!$K:$K,$A55)</f>
        <v>0</v>
      </c>
      <c r="M55" s="60">
        <f>SUMIFS('Đơn đặt hàng'!$R:$R,'Đơn đặt hàng'!$D:$D,M$1,'Đơn đặt hàng'!$K:$K,$A55)</f>
        <v>0</v>
      </c>
      <c r="N55" s="60">
        <f>SUMIFS('Đơn đặt hàng'!$R:$R,'Đơn đặt hàng'!$D:$D,N$1,'Đơn đặt hàng'!$K:$K,$A55)</f>
        <v>0</v>
      </c>
      <c r="O55" s="60">
        <f>SUMIFS('Đơn đặt hàng'!$R:$R,'Đơn đặt hàng'!$D:$D,O$1,'Đơn đặt hàng'!$K:$K,$A55)</f>
        <v>0</v>
      </c>
      <c r="P55" s="60">
        <f>SUMIFS('Đơn đặt hàng'!$R:$R,'Đơn đặt hàng'!$D:$D,P$1,'Đơn đặt hàng'!$K:$K,$A55)</f>
        <v>0</v>
      </c>
      <c r="Q55" s="60">
        <f>SUMIFS('Đơn đặt hàng'!$R:$R,'Đơn đặt hàng'!$D:$D,Q$1,'Đơn đặt hàng'!$K:$K,$A55)</f>
        <v>0</v>
      </c>
      <c r="R55" s="60">
        <f>SUMIFS('Đơn đặt hàng'!$R:$R,'Đơn đặt hàng'!$D:$D,R$1,'Đơn đặt hàng'!$K:$K,$A55)</f>
        <v>0</v>
      </c>
      <c r="S55" s="60">
        <f>SUMIFS('Đơn đặt hàng'!$R:$R,'Đơn đặt hàng'!$D:$D,S$1,'Đơn đặt hàng'!$K:$K,$A55)</f>
        <v>0</v>
      </c>
      <c r="T55" s="60">
        <f>SUMIFS('Đơn đặt hàng'!$R:$R,'Đơn đặt hàng'!$D:$D,T$1,'Đơn đặt hàng'!$K:$K,$A55)</f>
        <v>0</v>
      </c>
      <c r="U55" s="60">
        <f>SUMIFS('Đơn đặt hàng'!$R:$R,'Đơn đặt hàng'!$D:$D,U$1,'Đơn đặt hàng'!$K:$K,$A55)</f>
        <v>0</v>
      </c>
      <c r="V55" s="60">
        <f>SUMIFS('Đơn đặt hàng'!$R:$R,'Đơn đặt hàng'!$D:$D,V$1,'Đơn đặt hàng'!$K:$K,$A55)</f>
        <v>0</v>
      </c>
      <c r="W55" s="60">
        <f>SUMIFS('Đơn đặt hàng'!$R:$R,'Đơn đặt hàng'!$D:$D,W$1,'Đơn đặt hàng'!$K:$K,$A55)</f>
        <v>0</v>
      </c>
      <c r="X55" s="60">
        <f>SUMIFS('Đơn đặt hàng'!$R:$R,'Đơn đặt hàng'!$D:$D,X$1,'Đơn đặt hàng'!$K:$K,$A55)</f>
        <v>0</v>
      </c>
      <c r="Y55" s="60">
        <f>SUMIFS('Đơn đặt hàng'!$R:$R,'Đơn đặt hàng'!$D:$D,Y$1,'Đơn đặt hàng'!$K:$K,$A55)</f>
        <v>0</v>
      </c>
      <c r="Z55" s="60">
        <f>SUMIFS('Đơn đặt hàng'!$R:$R,'Đơn đặt hàng'!$D:$D,Z$1,'Đơn đặt hàng'!$K:$K,$A55)</f>
        <v>0</v>
      </c>
      <c r="AA55" s="60">
        <f>SUMIFS('Đơn đặt hàng'!$R:$R,'Đơn đặt hàng'!$D:$D,AA$1,'Đơn đặt hàng'!$K:$K,$A55)</f>
        <v>0</v>
      </c>
      <c r="AB55" s="60">
        <f>SUMIFS('Đơn đặt hàng'!$R:$R,'Đơn đặt hàng'!$D:$D,AB$1,'Đơn đặt hàng'!$K:$K,$A55)</f>
        <v>0</v>
      </c>
      <c r="AC55" s="60">
        <f>SUMIFS('Đơn đặt hàng'!$R:$R,'Đơn đặt hàng'!$D:$D,AC$1,'Đơn đặt hàng'!$K:$K,$A55)</f>
        <v>0</v>
      </c>
      <c r="AD55" s="60">
        <f>SUMIFS('Đơn đặt hàng'!$R:$R,'Đơn đặt hàng'!$D:$D,AD$1,'Đơn đặt hàng'!$K:$K,$A55)</f>
        <v>0</v>
      </c>
      <c r="AE55" s="60">
        <f>SUMIFS('Đơn đặt hàng'!$R:$R,'Đơn đặt hàng'!$D:$D,AE$1,'Đơn đặt hàng'!$K:$K,$A55)</f>
        <v>0</v>
      </c>
      <c r="AF55" s="60">
        <f>SUMIFS('Đơn đặt hàng'!$R:$R,'Đơn đặt hàng'!$D:$D,AF$1,'Đơn đặt hàng'!$K:$K,$A55)</f>
        <v>0</v>
      </c>
      <c r="AG55" s="60">
        <f>SUMIFS('Đơn đặt hàng'!$R:$R,'Đơn đặt hàng'!$D:$D,AG$1,'Đơn đặt hàng'!$K:$K,$A55)</f>
        <v>0</v>
      </c>
      <c r="AH55" s="60">
        <f>SUMIFS('Đơn đặt hàng'!$R:$R,'Đơn đặt hàng'!$D:$D,AH$1,'Đơn đặt hàng'!$K:$K,$A55)</f>
        <v>0</v>
      </c>
      <c r="AI55" s="60">
        <f>SUMIFS('Đơn đặt hàng'!$R:$R,'Đơn đặt hàng'!$D:$D,AI$1,'Đơn đặt hàng'!$K:$K,$A55)</f>
        <v>0</v>
      </c>
    </row>
    <row r="56" spans="1:35" hidden="1" x14ac:dyDescent="0.25">
      <c r="A56" s="29" t="s">
        <v>1776</v>
      </c>
      <c r="B56" s="27" t="s">
        <v>1777</v>
      </c>
      <c r="C56" s="30" t="s">
        <v>1788</v>
      </c>
      <c r="D56" t="s">
        <v>1829</v>
      </c>
      <c r="E56" s="62">
        <f t="shared" si="2"/>
        <v>0</v>
      </c>
      <c r="F56" s="60">
        <f>SUMIFS('Đơn đặt hàng'!$R:$R,'Đơn đặt hàng'!$D:$D,F$1,'Đơn đặt hàng'!$K:$K,$A56)</f>
        <v>0</v>
      </c>
      <c r="G56" s="60">
        <f>SUMIFS('Đơn đặt hàng'!$R:$R,'Đơn đặt hàng'!$D:$D,G$1,'Đơn đặt hàng'!$K:$K,$A56)</f>
        <v>0</v>
      </c>
      <c r="H56" s="60">
        <f>SUMIFS('Đơn đặt hàng'!$R:$R,'Đơn đặt hàng'!$D:$D,H$1,'Đơn đặt hàng'!$K:$K,$A56)</f>
        <v>0</v>
      </c>
      <c r="I56" s="60">
        <f>SUMIFS('Đơn đặt hàng'!$R:$R,'Đơn đặt hàng'!$D:$D,I$1,'Đơn đặt hàng'!$K:$K,$A56)</f>
        <v>0</v>
      </c>
      <c r="J56" s="60">
        <f>SUMIFS('Đơn đặt hàng'!$R:$R,'Đơn đặt hàng'!$D:$D,J$1,'Đơn đặt hàng'!$K:$K,$A56)</f>
        <v>0</v>
      </c>
      <c r="K56" s="60">
        <f>SUMIFS('Đơn đặt hàng'!$R:$R,'Đơn đặt hàng'!$D:$D,K$1,'Đơn đặt hàng'!$K:$K,$A56)</f>
        <v>0</v>
      </c>
      <c r="L56" s="60">
        <f>SUMIFS('Đơn đặt hàng'!$R:$R,'Đơn đặt hàng'!$D:$D,L$1,'Đơn đặt hàng'!$K:$K,$A56)</f>
        <v>0</v>
      </c>
      <c r="M56" s="60">
        <f>SUMIFS('Đơn đặt hàng'!$R:$R,'Đơn đặt hàng'!$D:$D,M$1,'Đơn đặt hàng'!$K:$K,$A56)</f>
        <v>0</v>
      </c>
      <c r="N56" s="60">
        <f>SUMIFS('Đơn đặt hàng'!$R:$R,'Đơn đặt hàng'!$D:$D,N$1,'Đơn đặt hàng'!$K:$K,$A56)</f>
        <v>0</v>
      </c>
      <c r="O56" s="60">
        <f>SUMIFS('Đơn đặt hàng'!$R:$R,'Đơn đặt hàng'!$D:$D,O$1,'Đơn đặt hàng'!$K:$K,$A56)</f>
        <v>0</v>
      </c>
      <c r="P56" s="60">
        <f>SUMIFS('Đơn đặt hàng'!$R:$R,'Đơn đặt hàng'!$D:$D,P$1,'Đơn đặt hàng'!$K:$K,$A56)</f>
        <v>0</v>
      </c>
      <c r="Q56" s="60">
        <f>SUMIFS('Đơn đặt hàng'!$R:$R,'Đơn đặt hàng'!$D:$D,Q$1,'Đơn đặt hàng'!$K:$K,$A56)</f>
        <v>0</v>
      </c>
      <c r="R56" s="60">
        <f>SUMIFS('Đơn đặt hàng'!$R:$R,'Đơn đặt hàng'!$D:$D,R$1,'Đơn đặt hàng'!$K:$K,$A56)</f>
        <v>0</v>
      </c>
      <c r="S56" s="60">
        <f>SUMIFS('Đơn đặt hàng'!$R:$R,'Đơn đặt hàng'!$D:$D,S$1,'Đơn đặt hàng'!$K:$K,$A56)</f>
        <v>0</v>
      </c>
      <c r="T56" s="60">
        <f>SUMIFS('Đơn đặt hàng'!$R:$R,'Đơn đặt hàng'!$D:$D,T$1,'Đơn đặt hàng'!$K:$K,$A56)</f>
        <v>0</v>
      </c>
      <c r="U56" s="60">
        <f>SUMIFS('Đơn đặt hàng'!$R:$R,'Đơn đặt hàng'!$D:$D,U$1,'Đơn đặt hàng'!$K:$K,$A56)</f>
        <v>0</v>
      </c>
      <c r="V56" s="60">
        <f>SUMIFS('Đơn đặt hàng'!$R:$R,'Đơn đặt hàng'!$D:$D,V$1,'Đơn đặt hàng'!$K:$K,$A56)</f>
        <v>0</v>
      </c>
      <c r="W56" s="60">
        <f>SUMIFS('Đơn đặt hàng'!$R:$R,'Đơn đặt hàng'!$D:$D,W$1,'Đơn đặt hàng'!$K:$K,$A56)</f>
        <v>0</v>
      </c>
      <c r="X56" s="60">
        <f>SUMIFS('Đơn đặt hàng'!$R:$R,'Đơn đặt hàng'!$D:$D,X$1,'Đơn đặt hàng'!$K:$K,$A56)</f>
        <v>0</v>
      </c>
      <c r="Y56" s="60">
        <f>SUMIFS('Đơn đặt hàng'!$R:$R,'Đơn đặt hàng'!$D:$D,Y$1,'Đơn đặt hàng'!$K:$K,$A56)</f>
        <v>0</v>
      </c>
      <c r="Z56" s="60">
        <f>SUMIFS('Đơn đặt hàng'!$R:$R,'Đơn đặt hàng'!$D:$D,Z$1,'Đơn đặt hàng'!$K:$K,$A56)</f>
        <v>0</v>
      </c>
      <c r="AA56" s="60">
        <f>SUMIFS('Đơn đặt hàng'!$R:$R,'Đơn đặt hàng'!$D:$D,AA$1,'Đơn đặt hàng'!$K:$K,$A56)</f>
        <v>0</v>
      </c>
      <c r="AB56" s="60">
        <f>SUMIFS('Đơn đặt hàng'!$R:$R,'Đơn đặt hàng'!$D:$D,AB$1,'Đơn đặt hàng'!$K:$K,$A56)</f>
        <v>0</v>
      </c>
      <c r="AC56" s="60">
        <f>SUMIFS('Đơn đặt hàng'!$R:$R,'Đơn đặt hàng'!$D:$D,AC$1,'Đơn đặt hàng'!$K:$K,$A56)</f>
        <v>0</v>
      </c>
      <c r="AD56" s="60">
        <f>SUMIFS('Đơn đặt hàng'!$R:$R,'Đơn đặt hàng'!$D:$D,AD$1,'Đơn đặt hàng'!$K:$K,$A56)</f>
        <v>0</v>
      </c>
      <c r="AE56" s="60">
        <f>SUMIFS('Đơn đặt hàng'!$R:$R,'Đơn đặt hàng'!$D:$D,AE$1,'Đơn đặt hàng'!$K:$K,$A56)</f>
        <v>0</v>
      </c>
      <c r="AF56" s="60">
        <f>SUMIFS('Đơn đặt hàng'!$R:$R,'Đơn đặt hàng'!$D:$D,AF$1,'Đơn đặt hàng'!$K:$K,$A56)</f>
        <v>0</v>
      </c>
      <c r="AG56" s="60">
        <f>SUMIFS('Đơn đặt hàng'!$R:$R,'Đơn đặt hàng'!$D:$D,AG$1,'Đơn đặt hàng'!$K:$K,$A56)</f>
        <v>0</v>
      </c>
      <c r="AH56" s="60">
        <f>SUMIFS('Đơn đặt hàng'!$R:$R,'Đơn đặt hàng'!$D:$D,AH$1,'Đơn đặt hàng'!$K:$K,$A56)</f>
        <v>0</v>
      </c>
      <c r="AI56" s="60">
        <f>SUMIFS('Đơn đặt hàng'!$R:$R,'Đơn đặt hàng'!$D:$D,AI$1,'Đơn đặt hàng'!$K:$K,$A56)</f>
        <v>0</v>
      </c>
    </row>
    <row r="57" spans="1:35" x14ac:dyDescent="0.25">
      <c r="A57" s="29" t="s">
        <v>51</v>
      </c>
      <c r="B57" s="27" t="s">
        <v>52</v>
      </c>
      <c r="C57" s="30" t="s">
        <v>29</v>
      </c>
      <c r="D57" t="s">
        <v>1829</v>
      </c>
      <c r="E57" s="71">
        <f t="shared" si="2"/>
        <v>4789</v>
      </c>
      <c r="F57" s="60">
        <f>SUMIFS('Đơn đặt hàng'!$R:$R,'Đơn đặt hàng'!$D:$D,F$1,'Đơn đặt hàng'!$K:$K,$A57)</f>
        <v>0</v>
      </c>
      <c r="G57" s="60">
        <f>SUMIFS('Đơn đặt hàng'!$R:$R,'Đơn đặt hàng'!$D:$D,G$1,'Đơn đặt hàng'!$K:$K,$A57)</f>
        <v>0</v>
      </c>
      <c r="H57" s="60">
        <f>SUMIFS('Đơn đặt hàng'!$R:$R,'Đơn đặt hàng'!$D:$D,H$1,'Đơn đặt hàng'!$K:$K,$A57)</f>
        <v>854</v>
      </c>
      <c r="I57" s="60">
        <f>SUMIFS('Đơn đặt hàng'!$R:$R,'Đơn đặt hàng'!$D:$D,I$1,'Đơn đặt hàng'!$K:$K,$A57)</f>
        <v>313</v>
      </c>
      <c r="J57" s="60">
        <f>SUMIFS('Đơn đặt hàng'!$R:$R,'Đơn đặt hàng'!$D:$D,J$1,'Đơn đặt hàng'!$K:$K,$A57)</f>
        <v>133</v>
      </c>
      <c r="K57" s="60">
        <f>SUMIFS('Đơn đặt hàng'!$R:$R,'Đơn đặt hàng'!$D:$D,K$1,'Đơn đặt hàng'!$K:$K,$A57)</f>
        <v>547</v>
      </c>
      <c r="L57" s="60">
        <f>SUMIFS('Đơn đặt hàng'!$R:$R,'Đơn đặt hàng'!$D:$D,L$1,'Đơn đặt hàng'!$K:$K,$A57)</f>
        <v>0</v>
      </c>
      <c r="M57" s="60">
        <f>SUMIFS('Đơn đặt hàng'!$R:$R,'Đơn đặt hàng'!$D:$D,M$1,'Đơn đặt hàng'!$K:$K,$A57)</f>
        <v>720</v>
      </c>
      <c r="N57" s="60">
        <f>SUMIFS('Đơn đặt hàng'!$R:$R,'Đơn đặt hàng'!$D:$D,N$1,'Đơn đặt hàng'!$K:$K,$A57)</f>
        <v>535</v>
      </c>
      <c r="O57" s="60">
        <f>SUMIFS('Đơn đặt hàng'!$R:$R,'Đơn đặt hàng'!$D:$D,O$1,'Đơn đặt hàng'!$K:$K,$A57)</f>
        <v>427</v>
      </c>
      <c r="P57" s="60">
        <f>SUMIFS('Đơn đặt hàng'!$R:$R,'Đơn đặt hàng'!$D:$D,P$1,'Đơn đặt hàng'!$K:$K,$A57)</f>
        <v>489</v>
      </c>
      <c r="Q57" s="60">
        <f>SUMIFS('Đơn đặt hàng'!$R:$R,'Đơn đặt hàng'!$D:$D,Q$1,'Đơn đặt hàng'!$K:$K,$A57)</f>
        <v>547</v>
      </c>
      <c r="R57" s="60">
        <f>SUMIFS('Đơn đặt hàng'!$R:$R,'Đơn đặt hàng'!$D:$D,R$1,'Đơn đặt hàng'!$K:$K,$A57)</f>
        <v>224</v>
      </c>
      <c r="S57" s="60">
        <f>SUMIFS('Đơn đặt hàng'!$R:$R,'Đơn đặt hàng'!$D:$D,S$1,'Đơn đặt hàng'!$K:$K,$A57)</f>
        <v>0</v>
      </c>
      <c r="T57" s="60">
        <f>SUMIFS('Đơn đặt hàng'!$R:$R,'Đơn đặt hàng'!$D:$D,T$1,'Đơn đặt hàng'!$K:$K,$A57)</f>
        <v>0</v>
      </c>
      <c r="U57" s="60">
        <f>SUMIFS('Đơn đặt hàng'!$R:$R,'Đơn đặt hàng'!$D:$D,U$1,'Đơn đặt hàng'!$K:$K,$A57)</f>
        <v>0</v>
      </c>
      <c r="V57" s="60">
        <f>SUMIFS('Đơn đặt hàng'!$R:$R,'Đơn đặt hàng'!$D:$D,V$1,'Đơn đặt hàng'!$K:$K,$A57)</f>
        <v>0</v>
      </c>
      <c r="W57" s="60">
        <f>SUMIFS('Đơn đặt hàng'!$R:$R,'Đơn đặt hàng'!$D:$D,W$1,'Đơn đặt hàng'!$K:$K,$A57)</f>
        <v>0</v>
      </c>
      <c r="X57" s="60">
        <f>SUMIFS('Đơn đặt hàng'!$R:$R,'Đơn đặt hàng'!$D:$D,X$1,'Đơn đặt hàng'!$K:$K,$A57)</f>
        <v>0</v>
      </c>
      <c r="Y57" s="60">
        <f>SUMIFS('Đơn đặt hàng'!$R:$R,'Đơn đặt hàng'!$D:$D,Y$1,'Đơn đặt hàng'!$K:$K,$A57)</f>
        <v>0</v>
      </c>
      <c r="Z57" s="60">
        <f>SUMIFS('Đơn đặt hàng'!$R:$R,'Đơn đặt hàng'!$D:$D,Z$1,'Đơn đặt hàng'!$K:$K,$A57)</f>
        <v>0</v>
      </c>
      <c r="AA57" s="60">
        <f>SUMIFS('Đơn đặt hàng'!$R:$R,'Đơn đặt hàng'!$D:$D,AA$1,'Đơn đặt hàng'!$K:$K,$A57)</f>
        <v>0</v>
      </c>
      <c r="AB57" s="60">
        <f>SUMIFS('Đơn đặt hàng'!$R:$R,'Đơn đặt hàng'!$D:$D,AB$1,'Đơn đặt hàng'!$K:$K,$A57)</f>
        <v>0</v>
      </c>
      <c r="AC57" s="60">
        <f>SUMIFS('Đơn đặt hàng'!$R:$R,'Đơn đặt hàng'!$D:$D,AC$1,'Đơn đặt hàng'!$K:$K,$A57)</f>
        <v>0</v>
      </c>
      <c r="AD57" s="60">
        <f>SUMIFS('Đơn đặt hàng'!$R:$R,'Đơn đặt hàng'!$D:$D,AD$1,'Đơn đặt hàng'!$K:$K,$A57)</f>
        <v>0</v>
      </c>
      <c r="AE57" s="60">
        <f>SUMIFS('Đơn đặt hàng'!$R:$R,'Đơn đặt hàng'!$D:$D,AE$1,'Đơn đặt hàng'!$K:$K,$A57)</f>
        <v>0</v>
      </c>
      <c r="AF57" s="60">
        <f>SUMIFS('Đơn đặt hàng'!$R:$R,'Đơn đặt hàng'!$D:$D,AF$1,'Đơn đặt hàng'!$K:$K,$A57)</f>
        <v>0</v>
      </c>
      <c r="AG57" s="60">
        <f>SUMIFS('Đơn đặt hàng'!$R:$R,'Đơn đặt hàng'!$D:$D,AG$1,'Đơn đặt hàng'!$K:$K,$A57)</f>
        <v>0</v>
      </c>
      <c r="AH57" s="60">
        <f>SUMIFS('Đơn đặt hàng'!$R:$R,'Đơn đặt hàng'!$D:$D,AH$1,'Đơn đặt hàng'!$K:$K,$A57)</f>
        <v>0</v>
      </c>
      <c r="AI57" s="60">
        <f>SUMIFS('Đơn đặt hàng'!$R:$R,'Đơn đặt hàng'!$D:$D,AI$1,'Đơn đặt hàng'!$K:$K,$A57)</f>
        <v>0</v>
      </c>
    </row>
    <row r="58" spans="1:35" hidden="1" x14ac:dyDescent="0.25">
      <c r="A58" s="29" t="s">
        <v>1778</v>
      </c>
      <c r="B58" s="27" t="s">
        <v>1779</v>
      </c>
      <c r="C58" s="30" t="s">
        <v>1788</v>
      </c>
      <c r="D58" t="s">
        <v>1829</v>
      </c>
      <c r="E58" s="62">
        <f t="shared" si="2"/>
        <v>0</v>
      </c>
      <c r="F58" s="60">
        <f>SUMIFS('Đơn đặt hàng'!$R:$R,'Đơn đặt hàng'!$D:$D,F$1,'Đơn đặt hàng'!$K:$K,$A58)</f>
        <v>0</v>
      </c>
      <c r="G58" s="60">
        <f>SUMIFS('Đơn đặt hàng'!$R:$R,'Đơn đặt hàng'!$D:$D,G$1,'Đơn đặt hàng'!$K:$K,$A58)</f>
        <v>0</v>
      </c>
      <c r="H58" s="60">
        <f>SUMIFS('Đơn đặt hàng'!$R:$R,'Đơn đặt hàng'!$D:$D,H$1,'Đơn đặt hàng'!$K:$K,$A58)</f>
        <v>0</v>
      </c>
      <c r="I58" s="60">
        <f>SUMIFS('Đơn đặt hàng'!$R:$R,'Đơn đặt hàng'!$D:$D,I$1,'Đơn đặt hàng'!$K:$K,$A58)</f>
        <v>0</v>
      </c>
      <c r="J58" s="60">
        <f>SUMIFS('Đơn đặt hàng'!$R:$R,'Đơn đặt hàng'!$D:$D,J$1,'Đơn đặt hàng'!$K:$K,$A58)</f>
        <v>0</v>
      </c>
      <c r="K58" s="60">
        <f>SUMIFS('Đơn đặt hàng'!$R:$R,'Đơn đặt hàng'!$D:$D,K$1,'Đơn đặt hàng'!$K:$K,$A58)</f>
        <v>0</v>
      </c>
      <c r="L58" s="60">
        <f>SUMIFS('Đơn đặt hàng'!$R:$R,'Đơn đặt hàng'!$D:$D,L$1,'Đơn đặt hàng'!$K:$K,$A58)</f>
        <v>0</v>
      </c>
      <c r="M58" s="60">
        <f>SUMIFS('Đơn đặt hàng'!$R:$R,'Đơn đặt hàng'!$D:$D,M$1,'Đơn đặt hàng'!$K:$K,$A58)</f>
        <v>0</v>
      </c>
      <c r="N58" s="60">
        <f>SUMIFS('Đơn đặt hàng'!$R:$R,'Đơn đặt hàng'!$D:$D,N$1,'Đơn đặt hàng'!$K:$K,$A58)</f>
        <v>0</v>
      </c>
      <c r="O58" s="60">
        <f>SUMIFS('Đơn đặt hàng'!$R:$R,'Đơn đặt hàng'!$D:$D,O$1,'Đơn đặt hàng'!$K:$K,$A58)</f>
        <v>0</v>
      </c>
      <c r="P58" s="60">
        <f>SUMIFS('Đơn đặt hàng'!$R:$R,'Đơn đặt hàng'!$D:$D,P$1,'Đơn đặt hàng'!$K:$K,$A58)</f>
        <v>0</v>
      </c>
      <c r="Q58" s="60">
        <f>SUMIFS('Đơn đặt hàng'!$R:$R,'Đơn đặt hàng'!$D:$D,Q$1,'Đơn đặt hàng'!$K:$K,$A58)</f>
        <v>0</v>
      </c>
      <c r="R58" s="60">
        <f>SUMIFS('Đơn đặt hàng'!$R:$R,'Đơn đặt hàng'!$D:$D,R$1,'Đơn đặt hàng'!$K:$K,$A58)</f>
        <v>0</v>
      </c>
      <c r="S58" s="60">
        <f>SUMIFS('Đơn đặt hàng'!$R:$R,'Đơn đặt hàng'!$D:$D,S$1,'Đơn đặt hàng'!$K:$K,$A58)</f>
        <v>0</v>
      </c>
      <c r="T58" s="60">
        <f>SUMIFS('Đơn đặt hàng'!$R:$R,'Đơn đặt hàng'!$D:$D,T$1,'Đơn đặt hàng'!$K:$K,$A58)</f>
        <v>0</v>
      </c>
      <c r="U58" s="60">
        <f>SUMIFS('Đơn đặt hàng'!$R:$R,'Đơn đặt hàng'!$D:$D,U$1,'Đơn đặt hàng'!$K:$K,$A58)</f>
        <v>0</v>
      </c>
      <c r="V58" s="60">
        <f>SUMIFS('Đơn đặt hàng'!$R:$R,'Đơn đặt hàng'!$D:$D,V$1,'Đơn đặt hàng'!$K:$K,$A58)</f>
        <v>0</v>
      </c>
      <c r="W58" s="60">
        <f>SUMIFS('Đơn đặt hàng'!$R:$R,'Đơn đặt hàng'!$D:$D,W$1,'Đơn đặt hàng'!$K:$K,$A58)</f>
        <v>0</v>
      </c>
      <c r="X58" s="60">
        <f>SUMIFS('Đơn đặt hàng'!$R:$R,'Đơn đặt hàng'!$D:$D,X$1,'Đơn đặt hàng'!$K:$K,$A58)</f>
        <v>0</v>
      </c>
      <c r="Y58" s="60">
        <f>SUMIFS('Đơn đặt hàng'!$R:$R,'Đơn đặt hàng'!$D:$D,Y$1,'Đơn đặt hàng'!$K:$K,$A58)</f>
        <v>0</v>
      </c>
      <c r="Z58" s="60">
        <f>SUMIFS('Đơn đặt hàng'!$R:$R,'Đơn đặt hàng'!$D:$D,Z$1,'Đơn đặt hàng'!$K:$K,$A58)</f>
        <v>0</v>
      </c>
      <c r="AA58" s="60">
        <f>SUMIFS('Đơn đặt hàng'!$R:$R,'Đơn đặt hàng'!$D:$D,AA$1,'Đơn đặt hàng'!$K:$K,$A58)</f>
        <v>0</v>
      </c>
      <c r="AB58" s="60">
        <f>SUMIFS('Đơn đặt hàng'!$R:$R,'Đơn đặt hàng'!$D:$D,AB$1,'Đơn đặt hàng'!$K:$K,$A58)</f>
        <v>0</v>
      </c>
      <c r="AC58" s="60">
        <f>SUMIFS('Đơn đặt hàng'!$R:$R,'Đơn đặt hàng'!$D:$D,AC$1,'Đơn đặt hàng'!$K:$K,$A58)</f>
        <v>0</v>
      </c>
      <c r="AD58" s="60">
        <f>SUMIFS('Đơn đặt hàng'!$R:$R,'Đơn đặt hàng'!$D:$D,AD$1,'Đơn đặt hàng'!$K:$K,$A58)</f>
        <v>0</v>
      </c>
      <c r="AE58" s="60">
        <f>SUMIFS('Đơn đặt hàng'!$R:$R,'Đơn đặt hàng'!$D:$D,AE$1,'Đơn đặt hàng'!$K:$K,$A58)</f>
        <v>0</v>
      </c>
      <c r="AF58" s="60">
        <f>SUMIFS('Đơn đặt hàng'!$R:$R,'Đơn đặt hàng'!$D:$D,AF$1,'Đơn đặt hàng'!$K:$K,$A58)</f>
        <v>0</v>
      </c>
      <c r="AG58" s="60">
        <f>SUMIFS('Đơn đặt hàng'!$R:$R,'Đơn đặt hàng'!$D:$D,AG$1,'Đơn đặt hàng'!$K:$K,$A58)</f>
        <v>0</v>
      </c>
      <c r="AH58" s="60">
        <f>SUMIFS('Đơn đặt hàng'!$R:$R,'Đơn đặt hàng'!$D:$D,AH$1,'Đơn đặt hàng'!$K:$K,$A58)</f>
        <v>0</v>
      </c>
      <c r="AI58" s="60">
        <f>SUMIFS('Đơn đặt hàng'!$R:$R,'Đơn đặt hàng'!$D:$D,AI$1,'Đơn đặt hàng'!$K:$K,$A58)</f>
        <v>0</v>
      </c>
    </row>
    <row r="59" spans="1:35" x14ac:dyDescent="0.25">
      <c r="A59" s="29" t="s">
        <v>595</v>
      </c>
      <c r="B59" s="27" t="s">
        <v>596</v>
      </c>
      <c r="C59" s="30" t="s">
        <v>29</v>
      </c>
      <c r="D59" t="s">
        <v>1829</v>
      </c>
      <c r="E59" s="71">
        <f t="shared" si="2"/>
        <v>5</v>
      </c>
      <c r="F59" s="60">
        <f>SUMIFS('Đơn đặt hàng'!$R:$R,'Đơn đặt hàng'!$D:$D,F$1,'Đơn đặt hàng'!$K:$K,$A59)</f>
        <v>0</v>
      </c>
      <c r="G59" s="60">
        <f>SUMIFS('Đơn đặt hàng'!$R:$R,'Đơn đặt hàng'!$D:$D,G$1,'Đơn đặt hàng'!$K:$K,$A59)</f>
        <v>0</v>
      </c>
      <c r="H59" s="60">
        <f>SUMIFS('Đơn đặt hàng'!$R:$R,'Đơn đặt hàng'!$D:$D,H$1,'Đơn đặt hàng'!$K:$K,$A59)</f>
        <v>0</v>
      </c>
      <c r="I59" s="60">
        <f>SUMIFS('Đơn đặt hàng'!$R:$R,'Đơn đặt hàng'!$D:$D,I$1,'Đơn đặt hàng'!$K:$K,$A59)</f>
        <v>0</v>
      </c>
      <c r="J59" s="60">
        <f>SUMIFS('Đơn đặt hàng'!$R:$R,'Đơn đặt hàng'!$D:$D,J$1,'Đơn đặt hàng'!$K:$K,$A59)</f>
        <v>0</v>
      </c>
      <c r="K59" s="60">
        <f>SUMIFS('Đơn đặt hàng'!$R:$R,'Đơn đặt hàng'!$D:$D,K$1,'Đơn đặt hàng'!$K:$K,$A59)</f>
        <v>0</v>
      </c>
      <c r="L59" s="60">
        <f>SUMIFS('Đơn đặt hàng'!$R:$R,'Đơn đặt hàng'!$D:$D,L$1,'Đơn đặt hàng'!$K:$K,$A59)</f>
        <v>0</v>
      </c>
      <c r="M59" s="60">
        <f>SUMIFS('Đơn đặt hàng'!$R:$R,'Đơn đặt hàng'!$D:$D,M$1,'Đơn đặt hàng'!$K:$K,$A59)</f>
        <v>0</v>
      </c>
      <c r="N59" s="60">
        <f>SUMIFS('Đơn đặt hàng'!$R:$R,'Đơn đặt hàng'!$D:$D,N$1,'Đơn đặt hàng'!$K:$K,$A59)</f>
        <v>0</v>
      </c>
      <c r="O59" s="60">
        <f>SUMIFS('Đơn đặt hàng'!$R:$R,'Đơn đặt hàng'!$D:$D,O$1,'Đơn đặt hàng'!$K:$K,$A59)</f>
        <v>0</v>
      </c>
      <c r="P59" s="60">
        <f>SUMIFS('Đơn đặt hàng'!$R:$R,'Đơn đặt hàng'!$D:$D,P$1,'Đơn đặt hàng'!$K:$K,$A59)</f>
        <v>0</v>
      </c>
      <c r="Q59" s="60">
        <f>SUMIFS('Đơn đặt hàng'!$R:$R,'Đơn đặt hàng'!$D:$D,Q$1,'Đơn đặt hàng'!$K:$K,$A59)</f>
        <v>5</v>
      </c>
      <c r="R59" s="60">
        <f>SUMIFS('Đơn đặt hàng'!$R:$R,'Đơn đặt hàng'!$D:$D,R$1,'Đơn đặt hàng'!$K:$K,$A59)</f>
        <v>0</v>
      </c>
      <c r="S59" s="60">
        <f>SUMIFS('Đơn đặt hàng'!$R:$R,'Đơn đặt hàng'!$D:$D,S$1,'Đơn đặt hàng'!$K:$K,$A59)</f>
        <v>0</v>
      </c>
      <c r="T59" s="60">
        <f>SUMIFS('Đơn đặt hàng'!$R:$R,'Đơn đặt hàng'!$D:$D,T$1,'Đơn đặt hàng'!$K:$K,$A59)</f>
        <v>0</v>
      </c>
      <c r="U59" s="60">
        <f>SUMIFS('Đơn đặt hàng'!$R:$R,'Đơn đặt hàng'!$D:$D,U$1,'Đơn đặt hàng'!$K:$K,$A59)</f>
        <v>0</v>
      </c>
      <c r="V59" s="60">
        <f>SUMIFS('Đơn đặt hàng'!$R:$R,'Đơn đặt hàng'!$D:$D,V$1,'Đơn đặt hàng'!$K:$K,$A59)</f>
        <v>0</v>
      </c>
      <c r="W59" s="60">
        <f>SUMIFS('Đơn đặt hàng'!$R:$R,'Đơn đặt hàng'!$D:$D,W$1,'Đơn đặt hàng'!$K:$K,$A59)</f>
        <v>0</v>
      </c>
      <c r="X59" s="60">
        <f>SUMIFS('Đơn đặt hàng'!$R:$R,'Đơn đặt hàng'!$D:$D,X$1,'Đơn đặt hàng'!$K:$K,$A59)</f>
        <v>0</v>
      </c>
      <c r="Y59" s="60">
        <f>SUMIFS('Đơn đặt hàng'!$R:$R,'Đơn đặt hàng'!$D:$D,Y$1,'Đơn đặt hàng'!$K:$K,$A59)</f>
        <v>0</v>
      </c>
      <c r="Z59" s="60">
        <f>SUMIFS('Đơn đặt hàng'!$R:$R,'Đơn đặt hàng'!$D:$D,Z$1,'Đơn đặt hàng'!$K:$K,$A59)</f>
        <v>0</v>
      </c>
      <c r="AA59" s="60">
        <f>SUMIFS('Đơn đặt hàng'!$R:$R,'Đơn đặt hàng'!$D:$D,AA$1,'Đơn đặt hàng'!$K:$K,$A59)</f>
        <v>0</v>
      </c>
      <c r="AB59" s="60">
        <f>SUMIFS('Đơn đặt hàng'!$R:$R,'Đơn đặt hàng'!$D:$D,AB$1,'Đơn đặt hàng'!$K:$K,$A59)</f>
        <v>0</v>
      </c>
      <c r="AC59" s="60">
        <f>SUMIFS('Đơn đặt hàng'!$R:$R,'Đơn đặt hàng'!$D:$D,AC$1,'Đơn đặt hàng'!$K:$K,$A59)</f>
        <v>0</v>
      </c>
      <c r="AD59" s="60">
        <f>SUMIFS('Đơn đặt hàng'!$R:$R,'Đơn đặt hàng'!$D:$D,AD$1,'Đơn đặt hàng'!$K:$K,$A59)</f>
        <v>0</v>
      </c>
      <c r="AE59" s="60">
        <f>SUMIFS('Đơn đặt hàng'!$R:$R,'Đơn đặt hàng'!$D:$D,AE$1,'Đơn đặt hàng'!$K:$K,$A59)</f>
        <v>0</v>
      </c>
      <c r="AF59" s="60">
        <f>SUMIFS('Đơn đặt hàng'!$R:$R,'Đơn đặt hàng'!$D:$D,AF$1,'Đơn đặt hàng'!$K:$K,$A59)</f>
        <v>0</v>
      </c>
      <c r="AG59" s="60">
        <f>SUMIFS('Đơn đặt hàng'!$R:$R,'Đơn đặt hàng'!$D:$D,AG$1,'Đơn đặt hàng'!$K:$K,$A59)</f>
        <v>0</v>
      </c>
      <c r="AH59" s="60">
        <f>SUMIFS('Đơn đặt hàng'!$R:$R,'Đơn đặt hàng'!$D:$D,AH$1,'Đơn đặt hàng'!$K:$K,$A59)</f>
        <v>0</v>
      </c>
      <c r="AI59" s="60">
        <f>SUMIFS('Đơn đặt hàng'!$R:$R,'Đơn đặt hàng'!$D:$D,AI$1,'Đơn đặt hàng'!$K:$K,$A59)</f>
        <v>0</v>
      </c>
    </row>
    <row r="60" spans="1:35" hidden="1" x14ac:dyDescent="0.25">
      <c r="A60" s="29" t="s">
        <v>1780</v>
      </c>
      <c r="B60" s="27" t="s">
        <v>1781</v>
      </c>
      <c r="C60" s="30" t="s">
        <v>29</v>
      </c>
      <c r="D60" t="s">
        <v>1829</v>
      </c>
      <c r="E60" s="62">
        <f t="shared" si="2"/>
        <v>0</v>
      </c>
      <c r="F60" s="60">
        <f>SUMIFS('Đơn đặt hàng'!$R:$R,'Đơn đặt hàng'!$D:$D,F$1,'Đơn đặt hàng'!$K:$K,$A60)</f>
        <v>0</v>
      </c>
      <c r="G60" s="60">
        <f>SUMIFS('Đơn đặt hàng'!$R:$R,'Đơn đặt hàng'!$D:$D,G$1,'Đơn đặt hàng'!$K:$K,$A60)</f>
        <v>0</v>
      </c>
      <c r="H60" s="60">
        <f>SUMIFS('Đơn đặt hàng'!$R:$R,'Đơn đặt hàng'!$D:$D,H$1,'Đơn đặt hàng'!$K:$K,$A60)</f>
        <v>0</v>
      </c>
      <c r="I60" s="60">
        <f>SUMIFS('Đơn đặt hàng'!$R:$R,'Đơn đặt hàng'!$D:$D,I$1,'Đơn đặt hàng'!$K:$K,$A60)</f>
        <v>0</v>
      </c>
      <c r="J60" s="60">
        <f>SUMIFS('Đơn đặt hàng'!$R:$R,'Đơn đặt hàng'!$D:$D,J$1,'Đơn đặt hàng'!$K:$K,$A60)</f>
        <v>0</v>
      </c>
      <c r="K60" s="60">
        <f>SUMIFS('Đơn đặt hàng'!$R:$R,'Đơn đặt hàng'!$D:$D,K$1,'Đơn đặt hàng'!$K:$K,$A60)</f>
        <v>0</v>
      </c>
      <c r="L60" s="60">
        <f>SUMIFS('Đơn đặt hàng'!$R:$R,'Đơn đặt hàng'!$D:$D,L$1,'Đơn đặt hàng'!$K:$K,$A60)</f>
        <v>0</v>
      </c>
      <c r="M60" s="60">
        <f>SUMIFS('Đơn đặt hàng'!$R:$R,'Đơn đặt hàng'!$D:$D,M$1,'Đơn đặt hàng'!$K:$K,$A60)</f>
        <v>0</v>
      </c>
      <c r="N60" s="60">
        <f>SUMIFS('Đơn đặt hàng'!$R:$R,'Đơn đặt hàng'!$D:$D,N$1,'Đơn đặt hàng'!$K:$K,$A60)</f>
        <v>0</v>
      </c>
      <c r="O60" s="60">
        <f>SUMIFS('Đơn đặt hàng'!$R:$R,'Đơn đặt hàng'!$D:$D,O$1,'Đơn đặt hàng'!$K:$K,$A60)</f>
        <v>0</v>
      </c>
      <c r="P60" s="60">
        <f>SUMIFS('Đơn đặt hàng'!$R:$R,'Đơn đặt hàng'!$D:$D,P$1,'Đơn đặt hàng'!$K:$K,$A60)</f>
        <v>0</v>
      </c>
      <c r="Q60" s="60">
        <f>SUMIFS('Đơn đặt hàng'!$R:$R,'Đơn đặt hàng'!$D:$D,Q$1,'Đơn đặt hàng'!$K:$K,$A60)</f>
        <v>0</v>
      </c>
      <c r="R60" s="60">
        <f>SUMIFS('Đơn đặt hàng'!$R:$R,'Đơn đặt hàng'!$D:$D,R$1,'Đơn đặt hàng'!$K:$K,$A60)</f>
        <v>0</v>
      </c>
      <c r="S60" s="60">
        <f>SUMIFS('Đơn đặt hàng'!$R:$R,'Đơn đặt hàng'!$D:$D,S$1,'Đơn đặt hàng'!$K:$K,$A60)</f>
        <v>0</v>
      </c>
      <c r="T60" s="60">
        <f>SUMIFS('Đơn đặt hàng'!$R:$R,'Đơn đặt hàng'!$D:$D,T$1,'Đơn đặt hàng'!$K:$K,$A60)</f>
        <v>0</v>
      </c>
      <c r="U60" s="60">
        <f>SUMIFS('Đơn đặt hàng'!$R:$R,'Đơn đặt hàng'!$D:$D,U$1,'Đơn đặt hàng'!$K:$K,$A60)</f>
        <v>0</v>
      </c>
      <c r="V60" s="60">
        <f>SUMIFS('Đơn đặt hàng'!$R:$R,'Đơn đặt hàng'!$D:$D,V$1,'Đơn đặt hàng'!$K:$K,$A60)</f>
        <v>0</v>
      </c>
      <c r="W60" s="60">
        <f>SUMIFS('Đơn đặt hàng'!$R:$R,'Đơn đặt hàng'!$D:$D,W$1,'Đơn đặt hàng'!$K:$K,$A60)</f>
        <v>0</v>
      </c>
      <c r="X60" s="60">
        <f>SUMIFS('Đơn đặt hàng'!$R:$R,'Đơn đặt hàng'!$D:$D,X$1,'Đơn đặt hàng'!$K:$K,$A60)</f>
        <v>0</v>
      </c>
      <c r="Y60" s="60">
        <f>SUMIFS('Đơn đặt hàng'!$R:$R,'Đơn đặt hàng'!$D:$D,Y$1,'Đơn đặt hàng'!$K:$K,$A60)</f>
        <v>0</v>
      </c>
      <c r="Z60" s="60">
        <f>SUMIFS('Đơn đặt hàng'!$R:$R,'Đơn đặt hàng'!$D:$D,Z$1,'Đơn đặt hàng'!$K:$K,$A60)</f>
        <v>0</v>
      </c>
      <c r="AA60" s="60">
        <f>SUMIFS('Đơn đặt hàng'!$R:$R,'Đơn đặt hàng'!$D:$D,AA$1,'Đơn đặt hàng'!$K:$K,$A60)</f>
        <v>0</v>
      </c>
      <c r="AB60" s="60">
        <f>SUMIFS('Đơn đặt hàng'!$R:$R,'Đơn đặt hàng'!$D:$D,AB$1,'Đơn đặt hàng'!$K:$K,$A60)</f>
        <v>0</v>
      </c>
      <c r="AC60" s="60">
        <f>SUMIFS('Đơn đặt hàng'!$R:$R,'Đơn đặt hàng'!$D:$D,AC$1,'Đơn đặt hàng'!$K:$K,$A60)</f>
        <v>0</v>
      </c>
      <c r="AD60" s="60">
        <f>SUMIFS('Đơn đặt hàng'!$R:$R,'Đơn đặt hàng'!$D:$D,AD$1,'Đơn đặt hàng'!$K:$K,$A60)</f>
        <v>0</v>
      </c>
      <c r="AE60" s="60">
        <f>SUMIFS('Đơn đặt hàng'!$R:$R,'Đơn đặt hàng'!$D:$D,AE$1,'Đơn đặt hàng'!$K:$K,$A60)</f>
        <v>0</v>
      </c>
      <c r="AF60" s="60">
        <f>SUMIFS('Đơn đặt hàng'!$R:$R,'Đơn đặt hàng'!$D:$D,AF$1,'Đơn đặt hàng'!$K:$K,$A60)</f>
        <v>0</v>
      </c>
      <c r="AG60" s="60">
        <f>SUMIFS('Đơn đặt hàng'!$R:$R,'Đơn đặt hàng'!$D:$D,AG$1,'Đơn đặt hàng'!$K:$K,$A60)</f>
        <v>0</v>
      </c>
      <c r="AH60" s="60">
        <f>SUMIFS('Đơn đặt hàng'!$R:$R,'Đơn đặt hàng'!$D:$D,AH$1,'Đơn đặt hàng'!$K:$K,$A60)</f>
        <v>0</v>
      </c>
      <c r="AI60" s="60">
        <f>SUMIFS('Đơn đặt hàng'!$R:$R,'Đơn đặt hàng'!$D:$D,AI$1,'Đơn đặt hàng'!$K:$K,$A60)</f>
        <v>0</v>
      </c>
    </row>
    <row r="61" spans="1:35" x14ac:dyDescent="0.25">
      <c r="A61" s="29" t="s">
        <v>35</v>
      </c>
      <c r="B61" s="27" t="s">
        <v>36</v>
      </c>
      <c r="C61" s="30" t="s">
        <v>29</v>
      </c>
      <c r="D61" t="s">
        <v>1829</v>
      </c>
      <c r="E61" s="71">
        <f t="shared" si="2"/>
        <v>2920</v>
      </c>
      <c r="F61" s="60">
        <f>SUMIFS('Đơn đặt hàng'!$R:$R,'Đơn đặt hàng'!$D:$D,F$1,'Đơn đặt hàng'!$K:$K,$A61)</f>
        <v>0</v>
      </c>
      <c r="G61" s="60">
        <f>SUMIFS('Đơn đặt hàng'!$R:$R,'Đơn đặt hàng'!$D:$D,G$1,'Đơn đặt hàng'!$K:$K,$A61)</f>
        <v>0</v>
      </c>
      <c r="H61" s="60">
        <f>SUMIFS('Đơn đặt hàng'!$R:$R,'Đơn đặt hàng'!$D:$D,H$1,'Đơn đặt hàng'!$K:$K,$A61)</f>
        <v>447</v>
      </c>
      <c r="I61" s="60">
        <f>SUMIFS('Đơn đặt hàng'!$R:$R,'Đơn đặt hàng'!$D:$D,I$1,'Đơn đặt hàng'!$K:$K,$A61)</f>
        <v>192</v>
      </c>
      <c r="J61" s="60">
        <f>SUMIFS('Đơn đặt hàng'!$R:$R,'Đơn đặt hàng'!$D:$D,J$1,'Đơn đặt hàng'!$K:$K,$A61)</f>
        <v>143</v>
      </c>
      <c r="K61" s="60">
        <f>SUMIFS('Đơn đặt hàng'!$R:$R,'Đơn đặt hàng'!$D:$D,K$1,'Đơn đặt hàng'!$K:$K,$A61)</f>
        <v>351</v>
      </c>
      <c r="L61" s="60">
        <f>SUMIFS('Đơn đặt hàng'!$R:$R,'Đơn đặt hàng'!$D:$D,L$1,'Đơn đặt hàng'!$K:$K,$A61)</f>
        <v>0</v>
      </c>
      <c r="M61" s="60">
        <f>SUMIFS('Đơn đặt hàng'!$R:$R,'Đơn đặt hàng'!$D:$D,M$1,'Đơn đặt hàng'!$K:$K,$A61)</f>
        <v>439</v>
      </c>
      <c r="N61" s="60">
        <f>SUMIFS('Đơn đặt hàng'!$R:$R,'Đơn đặt hàng'!$D:$D,N$1,'Đơn đặt hàng'!$K:$K,$A61)</f>
        <v>351</v>
      </c>
      <c r="O61" s="60">
        <f>SUMIFS('Đơn đặt hàng'!$R:$R,'Đơn đặt hàng'!$D:$D,O$1,'Đơn đặt hàng'!$K:$K,$A61)</f>
        <v>264</v>
      </c>
      <c r="P61" s="60">
        <f>SUMIFS('Đơn đặt hàng'!$R:$R,'Đơn đặt hàng'!$D:$D,P$1,'Đơn đặt hàng'!$K:$K,$A61)</f>
        <v>290</v>
      </c>
      <c r="Q61" s="60">
        <f>SUMIFS('Đơn đặt hàng'!$R:$R,'Đơn đặt hàng'!$D:$D,Q$1,'Đơn đặt hàng'!$K:$K,$A61)</f>
        <v>240</v>
      </c>
      <c r="R61" s="60">
        <f>SUMIFS('Đơn đặt hàng'!$R:$R,'Đơn đặt hàng'!$D:$D,R$1,'Đơn đặt hàng'!$K:$K,$A61)</f>
        <v>203</v>
      </c>
      <c r="S61" s="60">
        <f>SUMIFS('Đơn đặt hàng'!$R:$R,'Đơn đặt hàng'!$D:$D,S$1,'Đơn đặt hàng'!$K:$K,$A61)</f>
        <v>0</v>
      </c>
      <c r="T61" s="60">
        <f>SUMIFS('Đơn đặt hàng'!$R:$R,'Đơn đặt hàng'!$D:$D,T$1,'Đơn đặt hàng'!$K:$K,$A61)</f>
        <v>0</v>
      </c>
      <c r="U61" s="60">
        <f>SUMIFS('Đơn đặt hàng'!$R:$R,'Đơn đặt hàng'!$D:$D,U$1,'Đơn đặt hàng'!$K:$K,$A61)</f>
        <v>0</v>
      </c>
      <c r="V61" s="60">
        <f>SUMIFS('Đơn đặt hàng'!$R:$R,'Đơn đặt hàng'!$D:$D,V$1,'Đơn đặt hàng'!$K:$K,$A61)</f>
        <v>0</v>
      </c>
      <c r="W61" s="60">
        <f>SUMIFS('Đơn đặt hàng'!$R:$R,'Đơn đặt hàng'!$D:$D,W$1,'Đơn đặt hàng'!$K:$K,$A61)</f>
        <v>0</v>
      </c>
      <c r="X61" s="60">
        <f>SUMIFS('Đơn đặt hàng'!$R:$R,'Đơn đặt hàng'!$D:$D,X$1,'Đơn đặt hàng'!$K:$K,$A61)</f>
        <v>0</v>
      </c>
      <c r="Y61" s="60">
        <f>SUMIFS('Đơn đặt hàng'!$R:$R,'Đơn đặt hàng'!$D:$D,Y$1,'Đơn đặt hàng'!$K:$K,$A61)</f>
        <v>0</v>
      </c>
      <c r="Z61" s="60">
        <f>SUMIFS('Đơn đặt hàng'!$R:$R,'Đơn đặt hàng'!$D:$D,Z$1,'Đơn đặt hàng'!$K:$K,$A61)</f>
        <v>0</v>
      </c>
      <c r="AA61" s="60">
        <f>SUMIFS('Đơn đặt hàng'!$R:$R,'Đơn đặt hàng'!$D:$D,AA$1,'Đơn đặt hàng'!$K:$K,$A61)</f>
        <v>0</v>
      </c>
      <c r="AB61" s="60">
        <f>SUMIFS('Đơn đặt hàng'!$R:$R,'Đơn đặt hàng'!$D:$D,AB$1,'Đơn đặt hàng'!$K:$K,$A61)</f>
        <v>0</v>
      </c>
      <c r="AC61" s="60">
        <f>SUMIFS('Đơn đặt hàng'!$R:$R,'Đơn đặt hàng'!$D:$D,AC$1,'Đơn đặt hàng'!$K:$K,$A61)</f>
        <v>0</v>
      </c>
      <c r="AD61" s="60">
        <f>SUMIFS('Đơn đặt hàng'!$R:$R,'Đơn đặt hàng'!$D:$D,AD$1,'Đơn đặt hàng'!$K:$K,$A61)</f>
        <v>0</v>
      </c>
      <c r="AE61" s="60">
        <f>SUMIFS('Đơn đặt hàng'!$R:$R,'Đơn đặt hàng'!$D:$D,AE$1,'Đơn đặt hàng'!$K:$K,$A61)</f>
        <v>0</v>
      </c>
      <c r="AF61" s="60">
        <f>SUMIFS('Đơn đặt hàng'!$R:$R,'Đơn đặt hàng'!$D:$D,AF$1,'Đơn đặt hàng'!$K:$K,$A61)</f>
        <v>0</v>
      </c>
      <c r="AG61" s="60">
        <f>SUMIFS('Đơn đặt hàng'!$R:$R,'Đơn đặt hàng'!$D:$D,AG$1,'Đơn đặt hàng'!$K:$K,$A61)</f>
        <v>0</v>
      </c>
      <c r="AH61" s="60">
        <f>SUMIFS('Đơn đặt hàng'!$R:$R,'Đơn đặt hàng'!$D:$D,AH$1,'Đơn đặt hàng'!$K:$K,$A61)</f>
        <v>0</v>
      </c>
      <c r="AI61" s="60">
        <f>SUMIFS('Đơn đặt hàng'!$R:$R,'Đơn đặt hàng'!$D:$D,AI$1,'Đơn đặt hàng'!$K:$K,$A61)</f>
        <v>0</v>
      </c>
    </row>
    <row r="62" spans="1:35" hidden="1" x14ac:dyDescent="0.25">
      <c r="A62" s="29" t="s">
        <v>1782</v>
      </c>
      <c r="B62" s="27" t="s">
        <v>1783</v>
      </c>
      <c r="C62" s="30" t="s">
        <v>1788</v>
      </c>
      <c r="D62" t="s">
        <v>1829</v>
      </c>
      <c r="E62" s="62">
        <f t="shared" si="2"/>
        <v>0</v>
      </c>
      <c r="F62" s="60">
        <f>SUMIFS('Đơn đặt hàng'!$R:$R,'Đơn đặt hàng'!$D:$D,F$1,'Đơn đặt hàng'!$K:$K,$A62)</f>
        <v>0</v>
      </c>
      <c r="G62" s="60">
        <f>SUMIFS('Đơn đặt hàng'!$R:$R,'Đơn đặt hàng'!$D:$D,G$1,'Đơn đặt hàng'!$K:$K,$A62)</f>
        <v>0</v>
      </c>
      <c r="H62" s="60">
        <f>SUMIFS('Đơn đặt hàng'!$R:$R,'Đơn đặt hàng'!$D:$D,H$1,'Đơn đặt hàng'!$K:$K,$A62)</f>
        <v>0</v>
      </c>
      <c r="I62" s="60">
        <f>SUMIFS('Đơn đặt hàng'!$R:$R,'Đơn đặt hàng'!$D:$D,I$1,'Đơn đặt hàng'!$K:$K,$A62)</f>
        <v>0</v>
      </c>
      <c r="J62" s="60">
        <f>SUMIFS('Đơn đặt hàng'!$R:$R,'Đơn đặt hàng'!$D:$D,J$1,'Đơn đặt hàng'!$K:$K,$A62)</f>
        <v>0</v>
      </c>
      <c r="K62" s="60">
        <f>SUMIFS('Đơn đặt hàng'!$R:$R,'Đơn đặt hàng'!$D:$D,K$1,'Đơn đặt hàng'!$K:$K,$A62)</f>
        <v>0</v>
      </c>
      <c r="L62" s="60">
        <f>SUMIFS('Đơn đặt hàng'!$R:$R,'Đơn đặt hàng'!$D:$D,L$1,'Đơn đặt hàng'!$K:$K,$A62)</f>
        <v>0</v>
      </c>
      <c r="M62" s="60">
        <f>SUMIFS('Đơn đặt hàng'!$R:$R,'Đơn đặt hàng'!$D:$D,M$1,'Đơn đặt hàng'!$K:$K,$A62)</f>
        <v>0</v>
      </c>
      <c r="N62" s="60">
        <f>SUMIFS('Đơn đặt hàng'!$R:$R,'Đơn đặt hàng'!$D:$D,N$1,'Đơn đặt hàng'!$K:$K,$A62)</f>
        <v>0</v>
      </c>
      <c r="O62" s="60">
        <f>SUMIFS('Đơn đặt hàng'!$R:$R,'Đơn đặt hàng'!$D:$D,O$1,'Đơn đặt hàng'!$K:$K,$A62)</f>
        <v>0</v>
      </c>
      <c r="P62" s="60">
        <f>SUMIFS('Đơn đặt hàng'!$R:$R,'Đơn đặt hàng'!$D:$D,P$1,'Đơn đặt hàng'!$K:$K,$A62)</f>
        <v>0</v>
      </c>
      <c r="Q62" s="60">
        <f>SUMIFS('Đơn đặt hàng'!$R:$R,'Đơn đặt hàng'!$D:$D,Q$1,'Đơn đặt hàng'!$K:$K,$A62)</f>
        <v>0</v>
      </c>
      <c r="R62" s="60">
        <f>SUMIFS('Đơn đặt hàng'!$R:$R,'Đơn đặt hàng'!$D:$D,R$1,'Đơn đặt hàng'!$K:$K,$A62)</f>
        <v>0</v>
      </c>
      <c r="S62" s="60">
        <f>SUMIFS('Đơn đặt hàng'!$R:$R,'Đơn đặt hàng'!$D:$D,S$1,'Đơn đặt hàng'!$K:$K,$A62)</f>
        <v>0</v>
      </c>
      <c r="T62" s="60">
        <f>SUMIFS('Đơn đặt hàng'!$R:$R,'Đơn đặt hàng'!$D:$D,T$1,'Đơn đặt hàng'!$K:$K,$A62)</f>
        <v>0</v>
      </c>
      <c r="U62" s="60">
        <f>SUMIFS('Đơn đặt hàng'!$R:$R,'Đơn đặt hàng'!$D:$D,U$1,'Đơn đặt hàng'!$K:$K,$A62)</f>
        <v>0</v>
      </c>
      <c r="V62" s="60">
        <f>SUMIFS('Đơn đặt hàng'!$R:$R,'Đơn đặt hàng'!$D:$D,V$1,'Đơn đặt hàng'!$K:$K,$A62)</f>
        <v>0</v>
      </c>
      <c r="W62" s="60">
        <f>SUMIFS('Đơn đặt hàng'!$R:$R,'Đơn đặt hàng'!$D:$D,W$1,'Đơn đặt hàng'!$K:$K,$A62)</f>
        <v>0</v>
      </c>
      <c r="X62" s="60">
        <f>SUMIFS('Đơn đặt hàng'!$R:$R,'Đơn đặt hàng'!$D:$D,X$1,'Đơn đặt hàng'!$K:$K,$A62)</f>
        <v>0</v>
      </c>
      <c r="Y62" s="60">
        <f>SUMIFS('Đơn đặt hàng'!$R:$R,'Đơn đặt hàng'!$D:$D,Y$1,'Đơn đặt hàng'!$K:$K,$A62)</f>
        <v>0</v>
      </c>
      <c r="Z62" s="60">
        <f>SUMIFS('Đơn đặt hàng'!$R:$R,'Đơn đặt hàng'!$D:$D,Z$1,'Đơn đặt hàng'!$K:$K,$A62)</f>
        <v>0</v>
      </c>
      <c r="AA62" s="60">
        <f>SUMIFS('Đơn đặt hàng'!$R:$R,'Đơn đặt hàng'!$D:$D,AA$1,'Đơn đặt hàng'!$K:$K,$A62)</f>
        <v>0</v>
      </c>
      <c r="AB62" s="60">
        <f>SUMIFS('Đơn đặt hàng'!$R:$R,'Đơn đặt hàng'!$D:$D,AB$1,'Đơn đặt hàng'!$K:$K,$A62)</f>
        <v>0</v>
      </c>
      <c r="AC62" s="60">
        <f>SUMIFS('Đơn đặt hàng'!$R:$R,'Đơn đặt hàng'!$D:$D,AC$1,'Đơn đặt hàng'!$K:$K,$A62)</f>
        <v>0</v>
      </c>
      <c r="AD62" s="60">
        <f>SUMIFS('Đơn đặt hàng'!$R:$R,'Đơn đặt hàng'!$D:$D,AD$1,'Đơn đặt hàng'!$K:$K,$A62)</f>
        <v>0</v>
      </c>
      <c r="AE62" s="60">
        <f>SUMIFS('Đơn đặt hàng'!$R:$R,'Đơn đặt hàng'!$D:$D,AE$1,'Đơn đặt hàng'!$K:$K,$A62)</f>
        <v>0</v>
      </c>
      <c r="AF62" s="60">
        <f>SUMIFS('Đơn đặt hàng'!$R:$R,'Đơn đặt hàng'!$D:$D,AF$1,'Đơn đặt hàng'!$K:$K,$A62)</f>
        <v>0</v>
      </c>
      <c r="AG62" s="60">
        <f>SUMIFS('Đơn đặt hàng'!$R:$R,'Đơn đặt hàng'!$D:$D,AG$1,'Đơn đặt hàng'!$K:$K,$A62)</f>
        <v>0</v>
      </c>
      <c r="AH62" s="60">
        <f>SUMIFS('Đơn đặt hàng'!$R:$R,'Đơn đặt hàng'!$D:$D,AH$1,'Đơn đặt hàng'!$K:$K,$A62)</f>
        <v>0</v>
      </c>
      <c r="AI62" s="60">
        <f>SUMIFS('Đơn đặt hàng'!$R:$R,'Đơn đặt hàng'!$D:$D,AI$1,'Đơn đặt hàng'!$K:$K,$A62)</f>
        <v>0</v>
      </c>
    </row>
    <row r="63" spans="1:35" x14ac:dyDescent="0.25">
      <c r="A63" s="29" t="s">
        <v>553</v>
      </c>
      <c r="B63" s="27" t="s">
        <v>554</v>
      </c>
      <c r="C63" s="30" t="s">
        <v>29</v>
      </c>
      <c r="D63" t="s">
        <v>1829</v>
      </c>
      <c r="E63" s="71">
        <f t="shared" si="2"/>
        <v>10</v>
      </c>
      <c r="F63" s="60">
        <f>SUMIFS('Đơn đặt hàng'!$R:$R,'Đơn đặt hàng'!$D:$D,F$1,'Đơn đặt hàng'!$K:$K,$A63)</f>
        <v>0</v>
      </c>
      <c r="G63" s="60">
        <f>SUMIFS('Đơn đặt hàng'!$R:$R,'Đơn đặt hàng'!$D:$D,G$1,'Đơn đặt hàng'!$K:$K,$A63)</f>
        <v>0</v>
      </c>
      <c r="H63" s="60">
        <f>SUMIFS('Đơn đặt hàng'!$R:$R,'Đơn đặt hàng'!$D:$D,H$1,'Đơn đặt hàng'!$K:$K,$A63)</f>
        <v>0</v>
      </c>
      <c r="I63" s="60">
        <f>SUMIFS('Đơn đặt hàng'!$R:$R,'Đơn đặt hàng'!$D:$D,I$1,'Đơn đặt hàng'!$K:$K,$A63)</f>
        <v>0</v>
      </c>
      <c r="J63" s="60">
        <f>SUMIFS('Đơn đặt hàng'!$R:$R,'Đơn đặt hàng'!$D:$D,J$1,'Đơn đặt hàng'!$K:$K,$A63)</f>
        <v>0</v>
      </c>
      <c r="K63" s="60">
        <f>SUMIFS('Đơn đặt hàng'!$R:$R,'Đơn đặt hàng'!$D:$D,K$1,'Đơn đặt hàng'!$K:$K,$A63)</f>
        <v>0</v>
      </c>
      <c r="L63" s="60">
        <f>SUMIFS('Đơn đặt hàng'!$R:$R,'Đơn đặt hàng'!$D:$D,L$1,'Đơn đặt hàng'!$K:$K,$A63)</f>
        <v>0</v>
      </c>
      <c r="M63" s="60">
        <f>SUMIFS('Đơn đặt hàng'!$R:$R,'Đơn đặt hàng'!$D:$D,M$1,'Đơn đặt hàng'!$K:$K,$A63)</f>
        <v>0</v>
      </c>
      <c r="N63" s="60">
        <f>SUMIFS('Đơn đặt hàng'!$R:$R,'Đơn đặt hàng'!$D:$D,N$1,'Đơn đặt hàng'!$K:$K,$A63)</f>
        <v>5</v>
      </c>
      <c r="O63" s="60">
        <f>SUMIFS('Đơn đặt hàng'!$R:$R,'Đơn đặt hàng'!$D:$D,O$1,'Đơn đặt hàng'!$K:$K,$A63)</f>
        <v>0</v>
      </c>
      <c r="P63" s="60">
        <f>SUMIFS('Đơn đặt hàng'!$R:$R,'Đơn đặt hàng'!$D:$D,P$1,'Đơn đặt hàng'!$K:$K,$A63)</f>
        <v>0</v>
      </c>
      <c r="Q63" s="60">
        <f>SUMIFS('Đơn đặt hàng'!$R:$R,'Đơn đặt hàng'!$D:$D,Q$1,'Đơn đặt hàng'!$K:$K,$A63)</f>
        <v>5</v>
      </c>
      <c r="R63" s="60">
        <f>SUMIFS('Đơn đặt hàng'!$R:$R,'Đơn đặt hàng'!$D:$D,R$1,'Đơn đặt hàng'!$K:$K,$A63)</f>
        <v>0</v>
      </c>
      <c r="S63" s="60">
        <f>SUMIFS('Đơn đặt hàng'!$R:$R,'Đơn đặt hàng'!$D:$D,S$1,'Đơn đặt hàng'!$K:$K,$A63)</f>
        <v>0</v>
      </c>
      <c r="T63" s="60">
        <f>SUMIFS('Đơn đặt hàng'!$R:$R,'Đơn đặt hàng'!$D:$D,T$1,'Đơn đặt hàng'!$K:$K,$A63)</f>
        <v>0</v>
      </c>
      <c r="U63" s="60">
        <f>SUMIFS('Đơn đặt hàng'!$R:$R,'Đơn đặt hàng'!$D:$D,U$1,'Đơn đặt hàng'!$K:$K,$A63)</f>
        <v>0</v>
      </c>
      <c r="V63" s="60">
        <f>SUMIFS('Đơn đặt hàng'!$R:$R,'Đơn đặt hàng'!$D:$D,V$1,'Đơn đặt hàng'!$K:$K,$A63)</f>
        <v>0</v>
      </c>
      <c r="W63" s="60">
        <f>SUMIFS('Đơn đặt hàng'!$R:$R,'Đơn đặt hàng'!$D:$D,W$1,'Đơn đặt hàng'!$K:$K,$A63)</f>
        <v>0</v>
      </c>
      <c r="X63" s="60">
        <f>SUMIFS('Đơn đặt hàng'!$R:$R,'Đơn đặt hàng'!$D:$D,X$1,'Đơn đặt hàng'!$K:$K,$A63)</f>
        <v>0</v>
      </c>
      <c r="Y63" s="60">
        <f>SUMIFS('Đơn đặt hàng'!$R:$R,'Đơn đặt hàng'!$D:$D,Y$1,'Đơn đặt hàng'!$K:$K,$A63)</f>
        <v>0</v>
      </c>
      <c r="Z63" s="60">
        <f>SUMIFS('Đơn đặt hàng'!$R:$R,'Đơn đặt hàng'!$D:$D,Z$1,'Đơn đặt hàng'!$K:$K,$A63)</f>
        <v>0</v>
      </c>
      <c r="AA63" s="60">
        <f>SUMIFS('Đơn đặt hàng'!$R:$R,'Đơn đặt hàng'!$D:$D,AA$1,'Đơn đặt hàng'!$K:$K,$A63)</f>
        <v>0</v>
      </c>
      <c r="AB63" s="60">
        <f>SUMIFS('Đơn đặt hàng'!$R:$R,'Đơn đặt hàng'!$D:$D,AB$1,'Đơn đặt hàng'!$K:$K,$A63)</f>
        <v>0</v>
      </c>
      <c r="AC63" s="60">
        <f>SUMIFS('Đơn đặt hàng'!$R:$R,'Đơn đặt hàng'!$D:$D,AC$1,'Đơn đặt hàng'!$K:$K,$A63)</f>
        <v>0</v>
      </c>
      <c r="AD63" s="60">
        <f>SUMIFS('Đơn đặt hàng'!$R:$R,'Đơn đặt hàng'!$D:$D,AD$1,'Đơn đặt hàng'!$K:$K,$A63)</f>
        <v>0</v>
      </c>
      <c r="AE63" s="60">
        <f>SUMIFS('Đơn đặt hàng'!$R:$R,'Đơn đặt hàng'!$D:$D,AE$1,'Đơn đặt hàng'!$K:$K,$A63)</f>
        <v>0</v>
      </c>
      <c r="AF63" s="60">
        <f>SUMIFS('Đơn đặt hàng'!$R:$R,'Đơn đặt hàng'!$D:$D,AF$1,'Đơn đặt hàng'!$K:$K,$A63)</f>
        <v>0</v>
      </c>
      <c r="AG63" s="60">
        <f>SUMIFS('Đơn đặt hàng'!$R:$R,'Đơn đặt hàng'!$D:$D,AG$1,'Đơn đặt hàng'!$K:$K,$A63)</f>
        <v>0</v>
      </c>
      <c r="AH63" s="60">
        <f>SUMIFS('Đơn đặt hàng'!$R:$R,'Đơn đặt hàng'!$D:$D,AH$1,'Đơn đặt hàng'!$K:$K,$A63)</f>
        <v>0</v>
      </c>
      <c r="AI63" s="60">
        <f>SUMIFS('Đơn đặt hàng'!$R:$R,'Đơn đặt hàng'!$D:$D,AI$1,'Đơn đặt hàng'!$K:$K,$A63)</f>
        <v>0</v>
      </c>
    </row>
    <row r="64" spans="1:35" x14ac:dyDescent="0.25">
      <c r="A64" s="29" t="s">
        <v>570</v>
      </c>
      <c r="B64" s="27" t="s">
        <v>571</v>
      </c>
      <c r="C64" s="30" t="s">
        <v>29</v>
      </c>
      <c r="D64" t="s">
        <v>1829</v>
      </c>
      <c r="E64" s="71">
        <f t="shared" si="2"/>
        <v>166</v>
      </c>
      <c r="F64" s="60">
        <f>SUMIFS('Đơn đặt hàng'!$R:$R,'Đơn đặt hàng'!$D:$D,F$1,'Đơn đặt hàng'!$K:$K,$A64)</f>
        <v>0</v>
      </c>
      <c r="G64" s="60">
        <f>SUMIFS('Đơn đặt hàng'!$R:$R,'Đơn đặt hàng'!$D:$D,G$1,'Đơn đặt hàng'!$K:$K,$A64)</f>
        <v>0</v>
      </c>
      <c r="H64" s="60">
        <f>SUMIFS('Đơn đặt hàng'!$R:$R,'Đơn đặt hàng'!$D:$D,H$1,'Đơn đặt hàng'!$K:$K,$A64)</f>
        <v>0</v>
      </c>
      <c r="I64" s="60">
        <f>SUMIFS('Đơn đặt hàng'!$R:$R,'Đơn đặt hàng'!$D:$D,I$1,'Đơn đặt hàng'!$K:$K,$A64)</f>
        <v>3</v>
      </c>
      <c r="J64" s="60">
        <f>SUMIFS('Đơn đặt hàng'!$R:$R,'Đơn đặt hàng'!$D:$D,J$1,'Đơn đặt hàng'!$K:$K,$A64)</f>
        <v>22</v>
      </c>
      <c r="K64" s="60">
        <f>SUMIFS('Đơn đặt hàng'!$R:$R,'Đơn đặt hàng'!$D:$D,K$1,'Đơn đặt hàng'!$K:$K,$A64)</f>
        <v>26</v>
      </c>
      <c r="L64" s="60">
        <f>SUMIFS('Đơn đặt hàng'!$R:$R,'Đơn đặt hàng'!$D:$D,L$1,'Đơn đặt hàng'!$K:$K,$A64)</f>
        <v>0</v>
      </c>
      <c r="M64" s="60">
        <f>SUMIFS('Đơn đặt hàng'!$R:$R,'Đơn đặt hàng'!$D:$D,M$1,'Đơn đặt hàng'!$K:$K,$A64)</f>
        <v>30</v>
      </c>
      <c r="N64" s="60">
        <f>SUMIFS('Đơn đặt hàng'!$R:$R,'Đơn đặt hàng'!$D:$D,N$1,'Đơn đặt hàng'!$K:$K,$A64)</f>
        <v>21</v>
      </c>
      <c r="O64" s="60">
        <f>SUMIFS('Đơn đặt hàng'!$R:$R,'Đơn đặt hàng'!$D:$D,O$1,'Đơn đặt hàng'!$K:$K,$A64)</f>
        <v>8</v>
      </c>
      <c r="P64" s="60">
        <f>SUMIFS('Đơn đặt hàng'!$R:$R,'Đơn đặt hàng'!$D:$D,P$1,'Đơn đặt hàng'!$K:$K,$A64)</f>
        <v>49</v>
      </c>
      <c r="Q64" s="60">
        <f>SUMIFS('Đơn đặt hàng'!$R:$R,'Đơn đặt hàng'!$D:$D,Q$1,'Đơn đặt hàng'!$K:$K,$A64)</f>
        <v>7</v>
      </c>
      <c r="R64" s="60">
        <f>SUMIFS('Đơn đặt hàng'!$R:$R,'Đơn đặt hàng'!$D:$D,R$1,'Đơn đặt hàng'!$K:$K,$A64)</f>
        <v>0</v>
      </c>
      <c r="S64" s="60">
        <f>SUMIFS('Đơn đặt hàng'!$R:$R,'Đơn đặt hàng'!$D:$D,S$1,'Đơn đặt hàng'!$K:$K,$A64)</f>
        <v>0</v>
      </c>
      <c r="T64" s="60">
        <f>SUMIFS('Đơn đặt hàng'!$R:$R,'Đơn đặt hàng'!$D:$D,T$1,'Đơn đặt hàng'!$K:$K,$A64)</f>
        <v>0</v>
      </c>
      <c r="U64" s="60">
        <f>SUMIFS('Đơn đặt hàng'!$R:$R,'Đơn đặt hàng'!$D:$D,U$1,'Đơn đặt hàng'!$K:$K,$A64)</f>
        <v>0</v>
      </c>
      <c r="V64" s="60">
        <f>SUMIFS('Đơn đặt hàng'!$R:$R,'Đơn đặt hàng'!$D:$D,V$1,'Đơn đặt hàng'!$K:$K,$A64)</f>
        <v>0</v>
      </c>
      <c r="W64" s="60">
        <f>SUMIFS('Đơn đặt hàng'!$R:$R,'Đơn đặt hàng'!$D:$D,W$1,'Đơn đặt hàng'!$K:$K,$A64)</f>
        <v>0</v>
      </c>
      <c r="X64" s="60">
        <f>SUMIFS('Đơn đặt hàng'!$R:$R,'Đơn đặt hàng'!$D:$D,X$1,'Đơn đặt hàng'!$K:$K,$A64)</f>
        <v>0</v>
      </c>
      <c r="Y64" s="60">
        <f>SUMIFS('Đơn đặt hàng'!$R:$R,'Đơn đặt hàng'!$D:$D,Y$1,'Đơn đặt hàng'!$K:$K,$A64)</f>
        <v>0</v>
      </c>
      <c r="Z64" s="60">
        <f>SUMIFS('Đơn đặt hàng'!$R:$R,'Đơn đặt hàng'!$D:$D,Z$1,'Đơn đặt hàng'!$K:$K,$A64)</f>
        <v>0</v>
      </c>
      <c r="AA64" s="60">
        <f>SUMIFS('Đơn đặt hàng'!$R:$R,'Đơn đặt hàng'!$D:$D,AA$1,'Đơn đặt hàng'!$K:$K,$A64)</f>
        <v>0</v>
      </c>
      <c r="AB64" s="60">
        <f>SUMIFS('Đơn đặt hàng'!$R:$R,'Đơn đặt hàng'!$D:$D,AB$1,'Đơn đặt hàng'!$K:$K,$A64)</f>
        <v>0</v>
      </c>
      <c r="AC64" s="60">
        <f>SUMIFS('Đơn đặt hàng'!$R:$R,'Đơn đặt hàng'!$D:$D,AC$1,'Đơn đặt hàng'!$K:$K,$A64)</f>
        <v>0</v>
      </c>
      <c r="AD64" s="60">
        <f>SUMIFS('Đơn đặt hàng'!$R:$R,'Đơn đặt hàng'!$D:$D,AD$1,'Đơn đặt hàng'!$K:$K,$A64)</f>
        <v>0</v>
      </c>
      <c r="AE64" s="60">
        <f>SUMIFS('Đơn đặt hàng'!$R:$R,'Đơn đặt hàng'!$D:$D,AE$1,'Đơn đặt hàng'!$K:$K,$A64)</f>
        <v>0</v>
      </c>
      <c r="AF64" s="60">
        <f>SUMIFS('Đơn đặt hàng'!$R:$R,'Đơn đặt hàng'!$D:$D,AF$1,'Đơn đặt hàng'!$K:$K,$A64)</f>
        <v>0</v>
      </c>
      <c r="AG64" s="60">
        <f>SUMIFS('Đơn đặt hàng'!$R:$R,'Đơn đặt hàng'!$D:$D,AG$1,'Đơn đặt hàng'!$K:$K,$A64)</f>
        <v>0</v>
      </c>
      <c r="AH64" s="60">
        <f>SUMIFS('Đơn đặt hàng'!$R:$R,'Đơn đặt hàng'!$D:$D,AH$1,'Đơn đặt hàng'!$K:$K,$A64)</f>
        <v>0</v>
      </c>
      <c r="AI64" s="60">
        <f>SUMIFS('Đơn đặt hàng'!$R:$R,'Đơn đặt hàng'!$D:$D,AI$1,'Đơn đặt hàng'!$K:$K,$A64)</f>
        <v>0</v>
      </c>
    </row>
    <row r="65" spans="1:35" hidden="1" x14ac:dyDescent="0.25">
      <c r="A65" s="29" t="s">
        <v>605</v>
      </c>
      <c r="B65" s="27" t="s">
        <v>606</v>
      </c>
      <c r="C65" s="30" t="s">
        <v>1789</v>
      </c>
      <c r="D65" t="s">
        <v>1829</v>
      </c>
      <c r="E65" s="62">
        <f t="shared" si="2"/>
        <v>0</v>
      </c>
      <c r="F65" s="60">
        <f>SUMIFS('Đơn đặt hàng'!$R:$R,'Đơn đặt hàng'!$D:$D,F$1,'Đơn đặt hàng'!$K:$K,$A65)</f>
        <v>0</v>
      </c>
      <c r="G65" s="60">
        <f>SUMIFS('Đơn đặt hàng'!$R:$R,'Đơn đặt hàng'!$D:$D,G$1,'Đơn đặt hàng'!$K:$K,$A65)</f>
        <v>0</v>
      </c>
      <c r="H65" s="60">
        <f>SUMIFS('Đơn đặt hàng'!$R:$R,'Đơn đặt hàng'!$D:$D,H$1,'Đơn đặt hàng'!$K:$K,$A65)</f>
        <v>0</v>
      </c>
      <c r="I65" s="60">
        <f>SUMIFS('Đơn đặt hàng'!$R:$R,'Đơn đặt hàng'!$D:$D,I$1,'Đơn đặt hàng'!$K:$K,$A65)</f>
        <v>0</v>
      </c>
      <c r="J65" s="60">
        <f>SUMIFS('Đơn đặt hàng'!$R:$R,'Đơn đặt hàng'!$D:$D,J$1,'Đơn đặt hàng'!$K:$K,$A65)</f>
        <v>0</v>
      </c>
      <c r="K65" s="60">
        <f>SUMIFS('Đơn đặt hàng'!$R:$R,'Đơn đặt hàng'!$D:$D,K$1,'Đơn đặt hàng'!$K:$K,$A65)</f>
        <v>0</v>
      </c>
      <c r="L65" s="60">
        <f>SUMIFS('Đơn đặt hàng'!$R:$R,'Đơn đặt hàng'!$D:$D,L$1,'Đơn đặt hàng'!$K:$K,$A65)</f>
        <v>0</v>
      </c>
      <c r="M65" s="60">
        <f>SUMIFS('Đơn đặt hàng'!$R:$R,'Đơn đặt hàng'!$D:$D,M$1,'Đơn đặt hàng'!$K:$K,$A65)</f>
        <v>0</v>
      </c>
      <c r="N65" s="60">
        <f>SUMIFS('Đơn đặt hàng'!$R:$R,'Đơn đặt hàng'!$D:$D,N$1,'Đơn đặt hàng'!$K:$K,$A65)</f>
        <v>0</v>
      </c>
      <c r="O65" s="60">
        <f>SUMIFS('Đơn đặt hàng'!$R:$R,'Đơn đặt hàng'!$D:$D,O$1,'Đơn đặt hàng'!$K:$K,$A65)</f>
        <v>0</v>
      </c>
      <c r="P65" s="60">
        <f>SUMIFS('Đơn đặt hàng'!$R:$R,'Đơn đặt hàng'!$D:$D,P$1,'Đơn đặt hàng'!$K:$K,$A65)</f>
        <v>0</v>
      </c>
      <c r="Q65" s="60">
        <f>SUMIFS('Đơn đặt hàng'!$R:$R,'Đơn đặt hàng'!$D:$D,Q$1,'Đơn đặt hàng'!$K:$K,$A65)</f>
        <v>0</v>
      </c>
      <c r="R65" s="60">
        <f>SUMIFS('Đơn đặt hàng'!$R:$R,'Đơn đặt hàng'!$D:$D,R$1,'Đơn đặt hàng'!$K:$K,$A65)</f>
        <v>0</v>
      </c>
      <c r="S65" s="60">
        <f>SUMIFS('Đơn đặt hàng'!$R:$R,'Đơn đặt hàng'!$D:$D,S$1,'Đơn đặt hàng'!$K:$K,$A65)</f>
        <v>0</v>
      </c>
      <c r="T65" s="60">
        <f>SUMIFS('Đơn đặt hàng'!$R:$R,'Đơn đặt hàng'!$D:$D,T$1,'Đơn đặt hàng'!$K:$K,$A65)</f>
        <v>0</v>
      </c>
      <c r="U65" s="60">
        <f>SUMIFS('Đơn đặt hàng'!$R:$R,'Đơn đặt hàng'!$D:$D,U$1,'Đơn đặt hàng'!$K:$K,$A65)</f>
        <v>0</v>
      </c>
      <c r="V65" s="60">
        <f>SUMIFS('Đơn đặt hàng'!$R:$R,'Đơn đặt hàng'!$D:$D,V$1,'Đơn đặt hàng'!$K:$K,$A65)</f>
        <v>0</v>
      </c>
      <c r="W65" s="60">
        <f>SUMIFS('Đơn đặt hàng'!$R:$R,'Đơn đặt hàng'!$D:$D,W$1,'Đơn đặt hàng'!$K:$K,$A65)</f>
        <v>0</v>
      </c>
      <c r="X65" s="60">
        <f>SUMIFS('Đơn đặt hàng'!$R:$R,'Đơn đặt hàng'!$D:$D,X$1,'Đơn đặt hàng'!$K:$K,$A65)</f>
        <v>0</v>
      </c>
      <c r="Y65" s="60">
        <f>SUMIFS('Đơn đặt hàng'!$R:$R,'Đơn đặt hàng'!$D:$D,Y$1,'Đơn đặt hàng'!$K:$K,$A65)</f>
        <v>0</v>
      </c>
      <c r="Z65" s="60">
        <f>SUMIFS('Đơn đặt hàng'!$R:$R,'Đơn đặt hàng'!$D:$D,Z$1,'Đơn đặt hàng'!$K:$K,$A65)</f>
        <v>0</v>
      </c>
      <c r="AA65" s="60">
        <f>SUMIFS('Đơn đặt hàng'!$R:$R,'Đơn đặt hàng'!$D:$D,AA$1,'Đơn đặt hàng'!$K:$K,$A65)</f>
        <v>0</v>
      </c>
      <c r="AB65" s="60">
        <f>SUMIFS('Đơn đặt hàng'!$R:$R,'Đơn đặt hàng'!$D:$D,AB$1,'Đơn đặt hàng'!$K:$K,$A65)</f>
        <v>0</v>
      </c>
      <c r="AC65" s="60">
        <f>SUMIFS('Đơn đặt hàng'!$R:$R,'Đơn đặt hàng'!$D:$D,AC$1,'Đơn đặt hàng'!$K:$K,$A65)</f>
        <v>0</v>
      </c>
      <c r="AD65" s="60">
        <f>SUMIFS('Đơn đặt hàng'!$R:$R,'Đơn đặt hàng'!$D:$D,AD$1,'Đơn đặt hàng'!$K:$K,$A65)</f>
        <v>0</v>
      </c>
      <c r="AE65" s="60">
        <f>SUMIFS('Đơn đặt hàng'!$R:$R,'Đơn đặt hàng'!$D:$D,AE$1,'Đơn đặt hàng'!$K:$K,$A65)</f>
        <v>0</v>
      </c>
      <c r="AF65" s="60">
        <f>SUMIFS('Đơn đặt hàng'!$R:$R,'Đơn đặt hàng'!$D:$D,AF$1,'Đơn đặt hàng'!$K:$K,$A65)</f>
        <v>0</v>
      </c>
      <c r="AG65" s="60">
        <f>SUMIFS('Đơn đặt hàng'!$R:$R,'Đơn đặt hàng'!$D:$D,AG$1,'Đơn đặt hàng'!$K:$K,$A65)</f>
        <v>0</v>
      </c>
      <c r="AH65" s="60">
        <f>SUMIFS('Đơn đặt hàng'!$R:$R,'Đơn đặt hàng'!$D:$D,AH$1,'Đơn đặt hàng'!$K:$K,$A65)</f>
        <v>0</v>
      </c>
      <c r="AI65" s="60">
        <f>SUMIFS('Đơn đặt hàng'!$R:$R,'Đơn đặt hàng'!$D:$D,AI$1,'Đơn đặt hàng'!$K:$K,$A65)</f>
        <v>0</v>
      </c>
    </row>
    <row r="66" spans="1:35" x14ac:dyDescent="0.25">
      <c r="A66" s="29" t="s">
        <v>1784</v>
      </c>
      <c r="B66" s="27" t="s">
        <v>1785</v>
      </c>
      <c r="C66" s="30" t="s">
        <v>1789</v>
      </c>
      <c r="D66" t="s">
        <v>1829</v>
      </c>
      <c r="E66" s="71">
        <f t="shared" ref="E66:E67" si="3">SUM(F66:AI66)</f>
        <v>20</v>
      </c>
      <c r="F66" s="60">
        <f>SUMIFS('Đơn đặt hàng'!$R:$R,'Đơn đặt hàng'!$D:$D,F$1,'Đơn đặt hàng'!$K:$K,$A66)</f>
        <v>0</v>
      </c>
      <c r="G66" s="60">
        <f>SUMIFS('Đơn đặt hàng'!$R:$R,'Đơn đặt hàng'!$D:$D,G$1,'Đơn đặt hàng'!$K:$K,$A66)</f>
        <v>0</v>
      </c>
      <c r="H66" s="60">
        <f>SUMIFS('Đơn đặt hàng'!$R:$R,'Đơn đặt hàng'!$D:$D,H$1,'Đơn đặt hàng'!$K:$K,$A66)</f>
        <v>0</v>
      </c>
      <c r="I66" s="60">
        <f>SUMIFS('Đơn đặt hàng'!$R:$R,'Đơn đặt hàng'!$D:$D,I$1,'Đơn đặt hàng'!$K:$K,$A66)</f>
        <v>10</v>
      </c>
      <c r="J66" s="60">
        <f>SUMIFS('Đơn đặt hàng'!$R:$R,'Đơn đặt hàng'!$D:$D,J$1,'Đơn đặt hàng'!$K:$K,$A66)</f>
        <v>0</v>
      </c>
      <c r="K66" s="60">
        <f>SUMIFS('Đơn đặt hàng'!$R:$R,'Đơn đặt hàng'!$D:$D,K$1,'Đơn đặt hàng'!$K:$K,$A66)</f>
        <v>0</v>
      </c>
      <c r="L66" s="60">
        <f>SUMIFS('Đơn đặt hàng'!$R:$R,'Đơn đặt hàng'!$D:$D,L$1,'Đơn đặt hàng'!$K:$K,$A66)</f>
        <v>0</v>
      </c>
      <c r="M66" s="60">
        <f>SUMIFS('Đơn đặt hàng'!$R:$R,'Đơn đặt hàng'!$D:$D,M$1,'Đơn đặt hàng'!$K:$K,$A66)</f>
        <v>5</v>
      </c>
      <c r="N66" s="60">
        <f>SUMIFS('Đơn đặt hàng'!$R:$R,'Đơn đặt hàng'!$D:$D,N$1,'Đơn đặt hàng'!$K:$K,$A66)</f>
        <v>0</v>
      </c>
      <c r="O66" s="60">
        <f>SUMIFS('Đơn đặt hàng'!$R:$R,'Đơn đặt hàng'!$D:$D,O$1,'Đơn đặt hàng'!$K:$K,$A66)</f>
        <v>0</v>
      </c>
      <c r="P66" s="60">
        <f>SUMIFS('Đơn đặt hàng'!$R:$R,'Đơn đặt hàng'!$D:$D,P$1,'Đơn đặt hàng'!$K:$K,$A66)</f>
        <v>5</v>
      </c>
      <c r="Q66" s="60">
        <f>SUMIFS('Đơn đặt hàng'!$R:$R,'Đơn đặt hàng'!$D:$D,Q$1,'Đơn đặt hàng'!$K:$K,$A66)</f>
        <v>0</v>
      </c>
      <c r="R66" s="60">
        <f>SUMIFS('Đơn đặt hàng'!$R:$R,'Đơn đặt hàng'!$D:$D,R$1,'Đơn đặt hàng'!$K:$K,$A66)</f>
        <v>0</v>
      </c>
      <c r="S66" s="60">
        <f>SUMIFS('Đơn đặt hàng'!$R:$R,'Đơn đặt hàng'!$D:$D,S$1,'Đơn đặt hàng'!$K:$K,$A66)</f>
        <v>0</v>
      </c>
      <c r="T66" s="60">
        <f>SUMIFS('Đơn đặt hàng'!$R:$R,'Đơn đặt hàng'!$D:$D,T$1,'Đơn đặt hàng'!$K:$K,$A66)</f>
        <v>0</v>
      </c>
      <c r="U66" s="60">
        <f>SUMIFS('Đơn đặt hàng'!$R:$R,'Đơn đặt hàng'!$D:$D,U$1,'Đơn đặt hàng'!$K:$K,$A66)</f>
        <v>0</v>
      </c>
      <c r="V66" s="60">
        <f>SUMIFS('Đơn đặt hàng'!$R:$R,'Đơn đặt hàng'!$D:$D,V$1,'Đơn đặt hàng'!$K:$K,$A66)</f>
        <v>0</v>
      </c>
      <c r="W66" s="60">
        <f>SUMIFS('Đơn đặt hàng'!$R:$R,'Đơn đặt hàng'!$D:$D,W$1,'Đơn đặt hàng'!$K:$K,$A66)</f>
        <v>0</v>
      </c>
      <c r="X66" s="60">
        <f>SUMIFS('Đơn đặt hàng'!$R:$R,'Đơn đặt hàng'!$D:$D,X$1,'Đơn đặt hàng'!$K:$K,$A66)</f>
        <v>0</v>
      </c>
      <c r="Y66" s="60">
        <f>SUMIFS('Đơn đặt hàng'!$R:$R,'Đơn đặt hàng'!$D:$D,Y$1,'Đơn đặt hàng'!$K:$K,$A66)</f>
        <v>0</v>
      </c>
      <c r="Z66" s="60">
        <f>SUMIFS('Đơn đặt hàng'!$R:$R,'Đơn đặt hàng'!$D:$D,Z$1,'Đơn đặt hàng'!$K:$K,$A66)</f>
        <v>0</v>
      </c>
      <c r="AA66" s="60">
        <f>SUMIFS('Đơn đặt hàng'!$R:$R,'Đơn đặt hàng'!$D:$D,AA$1,'Đơn đặt hàng'!$K:$K,$A66)</f>
        <v>0</v>
      </c>
      <c r="AB66" s="60">
        <f>SUMIFS('Đơn đặt hàng'!$R:$R,'Đơn đặt hàng'!$D:$D,AB$1,'Đơn đặt hàng'!$K:$K,$A66)</f>
        <v>0</v>
      </c>
      <c r="AC66" s="60">
        <f>SUMIFS('Đơn đặt hàng'!$R:$R,'Đơn đặt hàng'!$D:$D,AC$1,'Đơn đặt hàng'!$K:$K,$A66)</f>
        <v>0</v>
      </c>
      <c r="AD66" s="60">
        <f>SUMIFS('Đơn đặt hàng'!$R:$R,'Đơn đặt hàng'!$D:$D,AD$1,'Đơn đặt hàng'!$K:$K,$A66)</f>
        <v>0</v>
      </c>
      <c r="AE66" s="60">
        <f>SUMIFS('Đơn đặt hàng'!$R:$R,'Đơn đặt hàng'!$D:$D,AE$1,'Đơn đặt hàng'!$K:$K,$A66)</f>
        <v>0</v>
      </c>
      <c r="AF66" s="60">
        <f>SUMIFS('Đơn đặt hàng'!$R:$R,'Đơn đặt hàng'!$D:$D,AF$1,'Đơn đặt hàng'!$K:$K,$A66)</f>
        <v>0</v>
      </c>
      <c r="AG66" s="60">
        <f>SUMIFS('Đơn đặt hàng'!$R:$R,'Đơn đặt hàng'!$D:$D,AG$1,'Đơn đặt hàng'!$K:$K,$A66)</f>
        <v>0</v>
      </c>
      <c r="AH66" s="60">
        <f>SUMIFS('Đơn đặt hàng'!$R:$R,'Đơn đặt hàng'!$D:$D,AH$1,'Đơn đặt hàng'!$K:$K,$A66)</f>
        <v>0</v>
      </c>
      <c r="AI66" s="60">
        <f>SUMIFS('Đơn đặt hàng'!$R:$R,'Đơn đặt hàng'!$D:$D,AI$1,'Đơn đặt hàng'!$K:$K,$A66)</f>
        <v>0</v>
      </c>
    </row>
    <row r="67" spans="1:35" hidden="1" x14ac:dyDescent="0.25">
      <c r="A67" s="31" t="s">
        <v>1786</v>
      </c>
      <c r="B67" s="26" t="s">
        <v>1787</v>
      </c>
      <c r="C67" s="32" t="s">
        <v>29</v>
      </c>
      <c r="D67" t="s">
        <v>1829</v>
      </c>
      <c r="E67" s="62">
        <f t="shared" si="3"/>
        <v>0</v>
      </c>
      <c r="F67" s="59">
        <f>SUMIFS('Đơn đặt hàng'!$R:$R,'Đơn đặt hàng'!$A:$A,F$1,'Đơn đặt hàng'!$K:$K,$A67)</f>
        <v>0</v>
      </c>
      <c r="G67" s="59">
        <f>SUMIFS('Đơn đặt hàng'!$R:$R,'Đơn đặt hàng'!$A:$A,G$1,'Đơn đặt hàng'!$K:$K,$A67)</f>
        <v>0</v>
      </c>
      <c r="H67" s="59">
        <f>SUMIFS('Đơn đặt hàng'!$R:$R,'Đơn đặt hàng'!$A:$A,H$1,'Đơn đặt hàng'!$K:$K,$A67)</f>
        <v>0</v>
      </c>
      <c r="I67" s="59">
        <f>SUMIFS('Đơn đặt hàng'!$R:$R,'Đơn đặt hàng'!$A:$A,I$1,'Đơn đặt hàng'!$K:$K,$A67)</f>
        <v>0</v>
      </c>
      <c r="J67" s="59">
        <f>SUMIFS('Đơn đặt hàng'!$R:$R,'Đơn đặt hàng'!$A:$A,J$1,'Đơn đặt hàng'!$K:$K,$A67)</f>
        <v>0</v>
      </c>
      <c r="K67" s="59">
        <f>SUMIFS('Đơn đặt hàng'!$R:$R,'Đơn đặt hàng'!$A:$A,K$1,'Đơn đặt hàng'!$K:$K,$A67)</f>
        <v>0</v>
      </c>
      <c r="L67" s="59">
        <f>SUMIFS('Đơn đặt hàng'!$R:$R,'Đơn đặt hàng'!$A:$A,L$1,'Đơn đặt hàng'!$K:$K,$A67)</f>
        <v>0</v>
      </c>
      <c r="M67" s="59">
        <f>SUMIFS('Đơn đặt hàng'!$R:$R,'Đơn đặt hàng'!$A:$A,M$1,'Đơn đặt hàng'!$K:$K,$A67)</f>
        <v>0</v>
      </c>
      <c r="N67" s="59">
        <f>SUMIFS('Đơn đặt hàng'!$R:$R,'Đơn đặt hàng'!$A:$A,N$1,'Đơn đặt hàng'!$K:$K,$A67)</f>
        <v>0</v>
      </c>
      <c r="O67" s="59">
        <f>SUMIFS('Đơn đặt hàng'!$R:$R,'Đơn đặt hàng'!$A:$A,O$1,'Đơn đặt hàng'!$K:$K,$A67)</f>
        <v>0</v>
      </c>
      <c r="P67" s="59">
        <f>SUMIFS('Đơn đặt hàng'!$R:$R,'Đơn đặt hàng'!$A:$A,P$1,'Đơn đặt hàng'!$K:$K,$A67)</f>
        <v>0</v>
      </c>
      <c r="Q67" s="59">
        <f>SUMIFS('Đơn đặt hàng'!$R:$R,'Đơn đặt hàng'!$A:$A,Q$1,'Đơn đặt hàng'!$K:$K,$A67)</f>
        <v>0</v>
      </c>
      <c r="R67" s="59">
        <f>SUMIFS('Đơn đặt hàng'!$R:$R,'Đơn đặt hàng'!$A:$A,R$1,'Đơn đặt hàng'!$K:$K,$A67)</f>
        <v>0</v>
      </c>
      <c r="S67" s="59">
        <f>SUMIFS('Đơn đặt hàng'!$R:$R,'Đơn đặt hàng'!$A:$A,S$1,'Đơn đặt hàng'!$K:$K,$A67)</f>
        <v>0</v>
      </c>
      <c r="T67" s="59">
        <f>SUMIFS('Đơn đặt hàng'!$R:$R,'Đơn đặt hàng'!$A:$A,T$1,'Đơn đặt hàng'!$K:$K,$A67)</f>
        <v>0</v>
      </c>
      <c r="U67" s="59">
        <f>SUMIFS('Đơn đặt hàng'!$R:$R,'Đơn đặt hàng'!$A:$A,U$1,'Đơn đặt hàng'!$K:$K,$A67)</f>
        <v>0</v>
      </c>
      <c r="V67" s="59">
        <f>SUMIFS('Đơn đặt hàng'!$R:$R,'Đơn đặt hàng'!$A:$A,V$1,'Đơn đặt hàng'!$K:$K,$A67)</f>
        <v>0</v>
      </c>
      <c r="W67" s="59">
        <f>SUMIFS('Đơn đặt hàng'!$R:$R,'Đơn đặt hàng'!$A:$A,W$1,'Đơn đặt hàng'!$K:$K,$A67)</f>
        <v>0</v>
      </c>
      <c r="X67" s="59">
        <f>SUMIFS('Đơn đặt hàng'!$R:$R,'Đơn đặt hàng'!$A:$A,X$1,'Đơn đặt hàng'!$K:$K,$A67)</f>
        <v>0</v>
      </c>
      <c r="Y67" s="59">
        <f>SUMIFS('Đơn đặt hàng'!$R:$R,'Đơn đặt hàng'!$A:$A,Y$1,'Đơn đặt hàng'!$K:$K,$A67)</f>
        <v>0</v>
      </c>
      <c r="Z67" s="59">
        <f>SUMIFS('Đơn đặt hàng'!$R:$R,'Đơn đặt hàng'!$A:$A,Z$1,'Đơn đặt hàng'!$K:$K,$A67)</f>
        <v>0</v>
      </c>
      <c r="AA67" s="59">
        <f>SUMIFS('Đơn đặt hàng'!$R:$R,'Đơn đặt hàng'!$A:$A,AA$1,'Đơn đặt hàng'!$K:$K,$A67)</f>
        <v>0</v>
      </c>
      <c r="AB67" s="59">
        <f>SUMIFS('Đơn đặt hàng'!$R:$R,'Đơn đặt hàng'!$A:$A,AB$1,'Đơn đặt hàng'!$K:$K,$A67)</f>
        <v>0</v>
      </c>
      <c r="AC67" s="59">
        <f>SUMIFS('Đơn đặt hàng'!$R:$R,'Đơn đặt hàng'!$A:$A,AC$1,'Đơn đặt hàng'!$K:$K,$A67)</f>
        <v>0</v>
      </c>
      <c r="AD67" s="59">
        <f>SUMIFS('Đơn đặt hàng'!$R:$R,'Đơn đặt hàng'!$A:$A,AD$1,'Đơn đặt hàng'!$K:$K,$A67)</f>
        <v>0</v>
      </c>
      <c r="AE67" s="59">
        <f>SUMIFS('Đơn đặt hàng'!$R:$R,'Đơn đặt hàng'!$A:$A,AE$1,'Đơn đặt hàng'!$K:$K,$A67)</f>
        <v>0</v>
      </c>
      <c r="AF67" s="59">
        <f>SUMIFS('Đơn đặt hàng'!$R:$R,'Đơn đặt hàng'!$A:$A,AF$1,'Đơn đặt hàng'!$K:$K,$A67)</f>
        <v>0</v>
      </c>
      <c r="AG67" s="59">
        <f>SUMIFS('Đơn đặt hàng'!$R:$R,'Đơn đặt hàng'!$A:$A,AG$1,'Đơn đặt hàng'!$K:$K,$A67)</f>
        <v>0</v>
      </c>
      <c r="AH67" s="59">
        <f>SUMIFS('Đơn đặt hàng'!$R:$R,'Đơn đặt hàng'!$A:$A,AH$1,'Đơn đặt hàng'!$K:$K,$A67)</f>
        <v>0</v>
      </c>
      <c r="AI67" s="59">
        <f>SUMIFS('Đơn đặt hàng'!$R:$R,'Đơn đặt hàng'!$A:$A,AI$1,'Đơn đặt hàng'!$K:$K,$A67)</f>
        <v>0</v>
      </c>
    </row>
  </sheetData>
  <phoneticPr fontId="17"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4"/>
  <sheetViews>
    <sheetView workbookViewId="0">
      <selection activeCell="I17" sqref="I17"/>
    </sheetView>
  </sheetViews>
  <sheetFormatPr defaultRowHeight="15" x14ac:dyDescent="0.25"/>
  <cols>
    <col min="2" max="2" width="27.42578125" customWidth="1"/>
  </cols>
  <sheetData>
    <row r="1" spans="1:5" ht="21" x14ac:dyDescent="0.25">
      <c r="A1" s="39" t="s">
        <v>1791</v>
      </c>
      <c r="B1" s="39" t="s">
        <v>1792</v>
      </c>
      <c r="C1" s="39" t="s">
        <v>1793</v>
      </c>
      <c r="D1" s="39" t="s">
        <v>1794</v>
      </c>
      <c r="E1" s="39" t="s">
        <v>1795</v>
      </c>
    </row>
    <row r="2" spans="1:5" x14ac:dyDescent="0.25">
      <c r="A2" s="40" t="s">
        <v>1796</v>
      </c>
      <c r="B2" s="40" t="s">
        <v>1797</v>
      </c>
      <c r="C2" s="40" t="s">
        <v>1798</v>
      </c>
      <c r="D2" s="40" t="s">
        <v>1799</v>
      </c>
      <c r="E2" s="40" t="s">
        <v>1800</v>
      </c>
    </row>
    <row r="3" spans="1:5" x14ac:dyDescent="0.25">
      <c r="A3" s="40" t="s">
        <v>1801</v>
      </c>
      <c r="B3" s="40" t="s">
        <v>1802</v>
      </c>
      <c r="C3" s="40" t="s">
        <v>1798</v>
      </c>
      <c r="D3" s="40" t="s">
        <v>1803</v>
      </c>
      <c r="E3" s="40" t="s">
        <v>1800</v>
      </c>
    </row>
    <row r="4" spans="1:5" x14ac:dyDescent="0.25">
      <c r="A4" s="40" t="s">
        <v>76</v>
      </c>
      <c r="B4" s="40" t="s">
        <v>1804</v>
      </c>
      <c r="C4" s="40" t="s">
        <v>1798</v>
      </c>
      <c r="D4" s="40" t="s">
        <v>1805</v>
      </c>
      <c r="E4" s="40" t="s">
        <v>1800</v>
      </c>
    </row>
    <row r="5" spans="1:5" x14ac:dyDescent="0.25">
      <c r="A5" s="40" t="s">
        <v>75</v>
      </c>
      <c r="B5" s="40" t="s">
        <v>1806</v>
      </c>
      <c r="C5" s="40" t="s">
        <v>1798</v>
      </c>
      <c r="D5" s="40" t="s">
        <v>1805</v>
      </c>
      <c r="E5" s="40" t="s">
        <v>1800</v>
      </c>
    </row>
    <row r="6" spans="1:5" x14ac:dyDescent="0.25">
      <c r="A6" s="40" t="s">
        <v>1807</v>
      </c>
      <c r="B6" s="40" t="s">
        <v>1808</v>
      </c>
      <c r="C6" s="40" t="s">
        <v>1798</v>
      </c>
      <c r="D6" s="40" t="s">
        <v>1805</v>
      </c>
      <c r="E6" s="40" t="s">
        <v>1800</v>
      </c>
    </row>
    <row r="7" spans="1:5" x14ac:dyDescent="0.25">
      <c r="A7" s="40" t="s">
        <v>1809</v>
      </c>
      <c r="B7" s="40" t="s">
        <v>1810</v>
      </c>
      <c r="C7" s="40" t="s">
        <v>1798</v>
      </c>
      <c r="D7" s="40" t="s">
        <v>1805</v>
      </c>
      <c r="E7" s="40" t="s">
        <v>1800</v>
      </c>
    </row>
    <row r="8" spans="1:5" x14ac:dyDescent="0.25">
      <c r="A8" s="40" t="s">
        <v>1811</v>
      </c>
      <c r="B8" s="40" t="s">
        <v>1812</v>
      </c>
      <c r="C8" s="40" t="s">
        <v>1798</v>
      </c>
      <c r="D8" s="40" t="s">
        <v>1805</v>
      </c>
      <c r="E8" s="40" t="s">
        <v>1800</v>
      </c>
    </row>
    <row r="9" spans="1:5" x14ac:dyDescent="0.25">
      <c r="A9" s="40" t="s">
        <v>1813</v>
      </c>
      <c r="B9" s="40" t="s">
        <v>1814</v>
      </c>
      <c r="C9" s="40" t="s">
        <v>1798</v>
      </c>
      <c r="D9" s="40" t="s">
        <v>1805</v>
      </c>
      <c r="E9" s="40" t="s">
        <v>1800</v>
      </c>
    </row>
    <row r="10" spans="1:5" x14ac:dyDescent="0.25">
      <c r="A10" s="40" t="s">
        <v>1815</v>
      </c>
      <c r="B10" s="40" t="s">
        <v>1816</v>
      </c>
      <c r="C10" s="40" t="s">
        <v>1798</v>
      </c>
      <c r="D10" s="40" t="s">
        <v>1805</v>
      </c>
      <c r="E10" s="40" t="s">
        <v>1800</v>
      </c>
    </row>
    <row r="11" spans="1:5" x14ac:dyDescent="0.25">
      <c r="A11" s="40" t="s">
        <v>1817</v>
      </c>
      <c r="B11" s="40" t="s">
        <v>1818</v>
      </c>
      <c r="C11" s="40" t="s">
        <v>1798</v>
      </c>
      <c r="D11" s="40" t="s">
        <v>1805</v>
      </c>
      <c r="E11" s="40" t="s">
        <v>1819</v>
      </c>
    </row>
    <row r="12" spans="1:5" x14ac:dyDescent="0.25">
      <c r="A12" s="40" t="s">
        <v>1820</v>
      </c>
      <c r="B12" s="40" t="s">
        <v>1821</v>
      </c>
      <c r="C12" s="40" t="s">
        <v>1798</v>
      </c>
      <c r="D12" s="40" t="s">
        <v>1822</v>
      </c>
      <c r="E12" s="40" t="s">
        <v>1819</v>
      </c>
    </row>
    <row r="13" spans="1:5" x14ac:dyDescent="0.25">
      <c r="A13" s="40" t="s">
        <v>1823</v>
      </c>
      <c r="B13" s="40" t="s">
        <v>1824</v>
      </c>
      <c r="C13" s="40" t="s">
        <v>1798</v>
      </c>
      <c r="D13" s="40" t="s">
        <v>1805</v>
      </c>
      <c r="E13" s="40" t="s">
        <v>1819</v>
      </c>
    </row>
    <row r="14" spans="1:5" x14ac:dyDescent="0.25">
      <c r="A14" s="41" t="s">
        <v>1825</v>
      </c>
      <c r="B14" s="41" t="s">
        <v>1826</v>
      </c>
      <c r="C14" s="41" t="s">
        <v>1798</v>
      </c>
      <c r="D14" s="41" t="s">
        <v>1805</v>
      </c>
      <c r="E14" s="41" t="s">
        <v>1819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380"/>
  <sheetViews>
    <sheetView workbookViewId="0">
      <selection activeCell="A2379" sqref="A2379"/>
    </sheetView>
  </sheetViews>
  <sheetFormatPr defaultRowHeight="15" x14ac:dyDescent="0.25"/>
  <cols>
    <col min="1" max="1" width="14.140625" customWidth="1"/>
    <col min="2" max="2" width="18.5703125" bestFit="1" customWidth="1"/>
    <col min="3" max="3" width="10.140625" customWidth="1"/>
    <col min="4" max="4" width="11.85546875" customWidth="1"/>
    <col min="5" max="5" width="20.5703125" bestFit="1" customWidth="1"/>
  </cols>
  <sheetData>
    <row r="1" spans="1:18" ht="21" x14ac:dyDescent="0.25">
      <c r="A1" s="45" t="s">
        <v>1831</v>
      </c>
      <c r="B1" s="45" t="s">
        <v>16</v>
      </c>
      <c r="C1" s="45" t="s">
        <v>0</v>
      </c>
      <c r="D1" s="45" t="s">
        <v>1832</v>
      </c>
      <c r="E1" s="45" t="s">
        <v>1833</v>
      </c>
      <c r="F1" s="46" t="s">
        <v>1834</v>
      </c>
      <c r="G1" s="46" t="s">
        <v>1835</v>
      </c>
      <c r="H1" s="46" t="s">
        <v>1792</v>
      </c>
      <c r="I1" s="46" t="s">
        <v>1836</v>
      </c>
      <c r="J1" s="46" t="s">
        <v>1837</v>
      </c>
      <c r="K1" s="46" t="s">
        <v>22</v>
      </c>
      <c r="L1" s="46" t="s">
        <v>1838</v>
      </c>
      <c r="M1" s="46" t="s">
        <v>1839</v>
      </c>
      <c r="N1" s="47" t="s">
        <v>1840</v>
      </c>
      <c r="O1" s="46" t="s">
        <v>1841</v>
      </c>
      <c r="P1" s="46" t="s">
        <v>1842</v>
      </c>
      <c r="Q1" s="46" t="s">
        <v>1843</v>
      </c>
      <c r="R1" s="46" t="s">
        <v>1844</v>
      </c>
    </row>
    <row r="2" spans="1:18" hidden="1" x14ac:dyDescent="0.25">
      <c r="A2" s="48" t="s">
        <v>1845</v>
      </c>
      <c r="B2" s="48" t="s">
        <v>1846</v>
      </c>
      <c r="C2" s="48" t="s">
        <v>1847</v>
      </c>
      <c r="D2" s="48" t="s">
        <v>1848</v>
      </c>
      <c r="E2" s="48" t="s">
        <v>1849</v>
      </c>
      <c r="F2" s="48"/>
      <c r="G2" s="48" t="s">
        <v>1809</v>
      </c>
      <c r="H2" s="48" t="s">
        <v>1810</v>
      </c>
      <c r="I2" s="48" t="s">
        <v>1850</v>
      </c>
      <c r="J2" s="48" t="s">
        <v>1846</v>
      </c>
      <c r="K2" s="48"/>
      <c r="L2" s="48" t="s">
        <v>1847</v>
      </c>
      <c r="M2" s="48" t="s">
        <v>1851</v>
      </c>
      <c r="N2" s="49">
        <v>60</v>
      </c>
      <c r="O2" s="50" t="b">
        <v>0</v>
      </c>
      <c r="P2" s="48" t="s">
        <v>1852</v>
      </c>
      <c r="Q2" t="s">
        <v>1853</v>
      </c>
      <c r="R2" t="s">
        <v>1854</v>
      </c>
    </row>
    <row r="3" spans="1:18" hidden="1" x14ac:dyDescent="0.25">
      <c r="A3" s="48" t="s">
        <v>1855</v>
      </c>
      <c r="B3" s="48" t="s">
        <v>1856</v>
      </c>
      <c r="C3" s="48"/>
      <c r="D3" s="48" t="s">
        <v>1848</v>
      </c>
      <c r="E3" s="48" t="s">
        <v>1849</v>
      </c>
      <c r="F3" s="48"/>
      <c r="G3" s="48" t="s">
        <v>1809</v>
      </c>
      <c r="H3" s="48" t="s">
        <v>1810</v>
      </c>
      <c r="I3" s="48" t="s">
        <v>1857</v>
      </c>
      <c r="J3" s="48"/>
      <c r="K3" s="48"/>
      <c r="L3" s="48" t="s">
        <v>1858</v>
      </c>
      <c r="M3" s="48" t="s">
        <v>1859</v>
      </c>
      <c r="N3" s="49">
        <v>60</v>
      </c>
      <c r="O3" s="50" t="b">
        <v>0</v>
      </c>
      <c r="P3" s="48" t="s">
        <v>1852</v>
      </c>
      <c r="Q3" t="s">
        <v>1853</v>
      </c>
      <c r="R3" t="s">
        <v>1854</v>
      </c>
    </row>
    <row r="4" spans="1:18" hidden="1" x14ac:dyDescent="0.25">
      <c r="A4" s="48" t="s">
        <v>1860</v>
      </c>
      <c r="B4" s="48" t="s">
        <v>1861</v>
      </c>
      <c r="C4" s="48" t="s">
        <v>1847</v>
      </c>
      <c r="D4" s="48" t="s">
        <v>1848</v>
      </c>
      <c r="E4" s="48" t="s">
        <v>1862</v>
      </c>
      <c r="F4" s="48"/>
      <c r="G4" s="48" t="s">
        <v>75</v>
      </c>
      <c r="H4" s="48" t="s">
        <v>1806</v>
      </c>
      <c r="I4" s="48" t="s">
        <v>1850</v>
      </c>
      <c r="J4" s="48" t="s">
        <v>1861</v>
      </c>
      <c r="K4" s="48" t="s">
        <v>1863</v>
      </c>
      <c r="L4" s="48" t="s">
        <v>1847</v>
      </c>
      <c r="M4" s="48" t="s">
        <v>1863</v>
      </c>
      <c r="N4" s="49">
        <v>60</v>
      </c>
      <c r="O4" s="50" t="b">
        <v>0</v>
      </c>
      <c r="P4" s="48" t="s">
        <v>1852</v>
      </c>
      <c r="Q4" t="s">
        <v>1853</v>
      </c>
      <c r="R4" t="s">
        <v>1854</v>
      </c>
    </row>
    <row r="5" spans="1:18" hidden="1" x14ac:dyDescent="0.25">
      <c r="A5" s="48" t="s">
        <v>1864</v>
      </c>
      <c r="B5" s="48" t="s">
        <v>1865</v>
      </c>
      <c r="C5" s="48" t="s">
        <v>1847</v>
      </c>
      <c r="D5" s="48" t="s">
        <v>1866</v>
      </c>
      <c r="E5" s="48"/>
      <c r="F5" s="48"/>
      <c r="G5" s="48" t="s">
        <v>1811</v>
      </c>
      <c r="H5" s="48" t="s">
        <v>1812</v>
      </c>
      <c r="I5" s="48" t="s">
        <v>1867</v>
      </c>
      <c r="J5" s="48" t="s">
        <v>1865</v>
      </c>
      <c r="K5" s="48" t="s">
        <v>1868</v>
      </c>
      <c r="L5" s="48" t="s">
        <v>1847</v>
      </c>
      <c r="M5" s="48" t="s">
        <v>1868</v>
      </c>
      <c r="N5" s="49">
        <v>60</v>
      </c>
      <c r="O5" s="50" t="b">
        <v>0</v>
      </c>
      <c r="P5" s="48" t="s">
        <v>1852</v>
      </c>
      <c r="Q5" t="s">
        <v>1853</v>
      </c>
      <c r="R5" t="s">
        <v>1854</v>
      </c>
    </row>
    <row r="6" spans="1:18" hidden="1" x14ac:dyDescent="0.25">
      <c r="A6" s="48" t="s">
        <v>1869</v>
      </c>
      <c r="B6" s="48" t="s">
        <v>1870</v>
      </c>
      <c r="C6" s="48"/>
      <c r="D6" s="48" t="s">
        <v>1866</v>
      </c>
      <c r="E6" s="48"/>
      <c r="F6" s="48"/>
      <c r="G6" s="48" t="s">
        <v>1811</v>
      </c>
      <c r="H6" s="48" t="s">
        <v>1812</v>
      </c>
      <c r="I6" s="48" t="s">
        <v>1867</v>
      </c>
      <c r="J6" s="48"/>
      <c r="K6" s="48"/>
      <c r="L6" s="48" t="s">
        <v>1871</v>
      </c>
      <c r="M6" s="48" t="s">
        <v>1872</v>
      </c>
      <c r="N6" s="49">
        <v>60</v>
      </c>
      <c r="O6" s="50" t="b">
        <v>0</v>
      </c>
      <c r="P6" s="48" t="s">
        <v>1852</v>
      </c>
      <c r="Q6" t="s">
        <v>1853</v>
      </c>
      <c r="R6" t="s">
        <v>1854</v>
      </c>
    </row>
    <row r="7" spans="1:18" hidden="1" x14ac:dyDescent="0.25">
      <c r="A7" s="48" t="s">
        <v>1873</v>
      </c>
      <c r="B7" s="48" t="s">
        <v>1874</v>
      </c>
      <c r="C7" s="48"/>
      <c r="D7" s="48" t="s">
        <v>1848</v>
      </c>
      <c r="E7" s="48"/>
      <c r="F7" s="48" t="s">
        <v>1875</v>
      </c>
      <c r="G7" s="48" t="s">
        <v>76</v>
      </c>
      <c r="H7" s="48" t="s">
        <v>1804</v>
      </c>
      <c r="I7" s="48" t="s">
        <v>1876</v>
      </c>
      <c r="J7" s="48"/>
      <c r="K7" s="48"/>
      <c r="L7" s="48" t="s">
        <v>1877</v>
      </c>
      <c r="M7" s="48" t="s">
        <v>1878</v>
      </c>
      <c r="N7" s="49">
        <v>60</v>
      </c>
      <c r="O7" s="50" t="b">
        <v>0</v>
      </c>
      <c r="P7" s="48" t="s">
        <v>1852</v>
      </c>
      <c r="Q7" t="s">
        <v>1853</v>
      </c>
      <c r="R7" t="s">
        <v>1879</v>
      </c>
    </row>
    <row r="8" spans="1:18" hidden="1" x14ac:dyDescent="0.25">
      <c r="A8" s="48" t="s">
        <v>1880</v>
      </c>
      <c r="B8" s="48" t="s">
        <v>1881</v>
      </c>
      <c r="C8" s="48"/>
      <c r="D8" s="48" t="s">
        <v>1848</v>
      </c>
      <c r="E8" s="48"/>
      <c r="F8" s="48"/>
      <c r="G8" s="48" t="s">
        <v>76</v>
      </c>
      <c r="H8" s="48" t="s">
        <v>1804</v>
      </c>
      <c r="I8" s="48" t="s">
        <v>1882</v>
      </c>
      <c r="J8" s="48"/>
      <c r="K8" s="48"/>
      <c r="L8" s="48" t="s">
        <v>1883</v>
      </c>
      <c r="M8" s="48" t="s">
        <v>1884</v>
      </c>
      <c r="N8" s="49"/>
      <c r="O8" s="50" t="b">
        <v>1</v>
      </c>
      <c r="P8" s="48" t="s">
        <v>1852</v>
      </c>
      <c r="Q8" t="s">
        <v>1853</v>
      </c>
      <c r="R8" s="48" t="s">
        <v>1880</v>
      </c>
    </row>
    <row r="9" spans="1:18" hidden="1" x14ac:dyDescent="0.25">
      <c r="A9" s="48" t="s">
        <v>1885</v>
      </c>
      <c r="B9" s="48" t="s">
        <v>1886</v>
      </c>
      <c r="C9" s="48" t="s">
        <v>1887</v>
      </c>
      <c r="D9" s="48" t="s">
        <v>1848</v>
      </c>
      <c r="E9" s="48" t="s">
        <v>1888</v>
      </c>
      <c r="F9" s="48"/>
      <c r="G9" s="48" t="s">
        <v>1809</v>
      </c>
      <c r="H9" s="48" t="s">
        <v>1810</v>
      </c>
      <c r="I9" s="48" t="s">
        <v>1882</v>
      </c>
      <c r="J9" s="48"/>
      <c r="K9" s="48"/>
      <c r="L9" s="48" t="s">
        <v>1889</v>
      </c>
      <c r="M9" s="48" t="s">
        <v>1890</v>
      </c>
      <c r="N9" s="49"/>
      <c r="O9" s="50" t="b">
        <v>0</v>
      </c>
      <c r="P9" s="48" t="s">
        <v>1852</v>
      </c>
      <c r="Q9" t="s">
        <v>1853</v>
      </c>
      <c r="R9" s="48" t="s">
        <v>1885</v>
      </c>
    </row>
    <row r="10" spans="1:18" hidden="1" x14ac:dyDescent="0.25">
      <c r="A10" s="48" t="s">
        <v>1891</v>
      </c>
      <c r="B10" s="48" t="s">
        <v>1892</v>
      </c>
      <c r="C10" s="48"/>
      <c r="D10" s="48" t="s">
        <v>1893</v>
      </c>
      <c r="E10" s="48"/>
      <c r="F10" s="48"/>
      <c r="G10" s="48"/>
      <c r="H10" s="48"/>
      <c r="I10" s="48"/>
      <c r="J10" s="48"/>
      <c r="K10" s="48"/>
      <c r="L10" s="48" t="s">
        <v>1894</v>
      </c>
      <c r="M10" s="48" t="s">
        <v>1895</v>
      </c>
      <c r="N10" s="49"/>
      <c r="O10" s="50" t="b">
        <v>0</v>
      </c>
      <c r="P10" s="48" t="s">
        <v>1852</v>
      </c>
      <c r="Q10" t="s">
        <v>1853</v>
      </c>
      <c r="R10" s="48" t="s">
        <v>1891</v>
      </c>
    </row>
    <row r="11" spans="1:18" hidden="1" x14ac:dyDescent="0.25">
      <c r="A11" s="48" t="s">
        <v>1896</v>
      </c>
      <c r="B11" s="48" t="s">
        <v>1897</v>
      </c>
      <c r="C11" s="48"/>
      <c r="D11" s="48" t="s">
        <v>1848</v>
      </c>
      <c r="E11" s="48"/>
      <c r="F11" s="48"/>
      <c r="G11" s="48"/>
      <c r="H11" s="48"/>
      <c r="I11" s="48" t="s">
        <v>1898</v>
      </c>
      <c r="J11" s="48"/>
      <c r="K11" s="48"/>
      <c r="L11" s="48" t="s">
        <v>1899</v>
      </c>
      <c r="M11" s="48" t="s">
        <v>1900</v>
      </c>
      <c r="N11" s="49">
        <v>60</v>
      </c>
      <c r="O11" s="50" t="b">
        <v>0</v>
      </c>
      <c r="P11" s="48" t="s">
        <v>1852</v>
      </c>
      <c r="Q11" t="s">
        <v>1853</v>
      </c>
      <c r="R11" s="48" t="s">
        <v>1896</v>
      </c>
    </row>
    <row r="12" spans="1:18" hidden="1" x14ac:dyDescent="0.25">
      <c r="A12" s="48" t="s">
        <v>545</v>
      </c>
      <c r="B12" s="48" t="s">
        <v>546</v>
      </c>
      <c r="C12" s="48"/>
      <c r="D12" s="48" t="s">
        <v>1848</v>
      </c>
      <c r="E12" s="48"/>
      <c r="F12" s="48"/>
      <c r="G12" s="48"/>
      <c r="H12" s="48"/>
      <c r="I12" s="48" t="s">
        <v>1898</v>
      </c>
      <c r="J12" s="48" t="s">
        <v>1847</v>
      </c>
      <c r="K12" s="48"/>
      <c r="L12" s="48" t="s">
        <v>1901</v>
      </c>
      <c r="M12" s="48" t="s">
        <v>1902</v>
      </c>
      <c r="N12" s="49">
        <v>60</v>
      </c>
      <c r="O12" s="50" t="b">
        <v>0</v>
      </c>
      <c r="P12" s="48" t="s">
        <v>1852</v>
      </c>
      <c r="Q12" t="s">
        <v>1853</v>
      </c>
      <c r="R12" s="48" t="s">
        <v>1896</v>
      </c>
    </row>
    <row r="13" spans="1:18" hidden="1" x14ac:dyDescent="0.25">
      <c r="A13" s="48" t="s">
        <v>1903</v>
      </c>
      <c r="B13" s="48" t="s">
        <v>1904</v>
      </c>
      <c r="C13" s="48" t="s">
        <v>1847</v>
      </c>
      <c r="D13" s="48" t="s">
        <v>1848</v>
      </c>
      <c r="E13" s="48" t="s">
        <v>1849</v>
      </c>
      <c r="F13" s="48"/>
      <c r="G13" s="48" t="s">
        <v>1813</v>
      </c>
      <c r="H13" s="48" t="s">
        <v>1814</v>
      </c>
      <c r="I13" s="48" t="s">
        <v>1905</v>
      </c>
      <c r="J13" s="48" t="s">
        <v>1906</v>
      </c>
      <c r="K13" s="48" t="s">
        <v>1907</v>
      </c>
      <c r="L13" s="48" t="s">
        <v>1847</v>
      </c>
      <c r="M13" s="48" t="s">
        <v>1908</v>
      </c>
      <c r="N13" s="49">
        <v>60</v>
      </c>
      <c r="O13" s="50" t="b">
        <v>0</v>
      </c>
      <c r="P13" s="48" t="s">
        <v>1852</v>
      </c>
      <c r="Q13" t="s">
        <v>1853</v>
      </c>
      <c r="R13" s="48" t="s">
        <v>1896</v>
      </c>
    </row>
    <row r="14" spans="1:18" hidden="1" x14ac:dyDescent="0.25">
      <c r="A14" s="48" t="s">
        <v>1909</v>
      </c>
      <c r="B14" s="48" t="s">
        <v>1910</v>
      </c>
      <c r="C14" s="48" t="s">
        <v>1847</v>
      </c>
      <c r="D14" s="48" t="s">
        <v>1848</v>
      </c>
      <c r="E14" s="48" t="s">
        <v>1911</v>
      </c>
      <c r="F14" s="48"/>
      <c r="G14" s="48" t="s">
        <v>1813</v>
      </c>
      <c r="H14" s="48" t="s">
        <v>1814</v>
      </c>
      <c r="I14" s="48" t="s">
        <v>1905</v>
      </c>
      <c r="J14" s="48" t="s">
        <v>1912</v>
      </c>
      <c r="K14" s="48" t="s">
        <v>1913</v>
      </c>
      <c r="L14" s="48" t="s">
        <v>1847</v>
      </c>
      <c r="M14" s="48" t="s">
        <v>1913</v>
      </c>
      <c r="N14" s="49">
        <v>60</v>
      </c>
      <c r="O14" s="50" t="b">
        <v>0</v>
      </c>
      <c r="P14" s="48" t="s">
        <v>1852</v>
      </c>
      <c r="Q14" t="s">
        <v>1853</v>
      </c>
      <c r="R14" s="48" t="s">
        <v>1896</v>
      </c>
    </row>
    <row r="15" spans="1:18" hidden="1" x14ac:dyDescent="0.25">
      <c r="A15" s="48" t="s">
        <v>1914</v>
      </c>
      <c r="B15" s="48" t="s">
        <v>1915</v>
      </c>
      <c r="C15" s="48" t="s">
        <v>1847</v>
      </c>
      <c r="D15" s="48" t="s">
        <v>1848</v>
      </c>
      <c r="E15" s="48" t="s">
        <v>1916</v>
      </c>
      <c r="F15" s="48"/>
      <c r="G15" s="48" t="s">
        <v>1813</v>
      </c>
      <c r="H15" s="48" t="s">
        <v>1814</v>
      </c>
      <c r="I15" s="48" t="s">
        <v>1905</v>
      </c>
      <c r="J15" s="48" t="s">
        <v>1915</v>
      </c>
      <c r="K15" s="48" t="s">
        <v>1917</v>
      </c>
      <c r="L15" s="48" t="s">
        <v>1847</v>
      </c>
      <c r="M15" s="48" t="s">
        <v>1917</v>
      </c>
      <c r="N15" s="49">
        <v>60</v>
      </c>
      <c r="O15" s="50" t="b">
        <v>0</v>
      </c>
      <c r="P15" s="48" t="s">
        <v>1852</v>
      </c>
      <c r="Q15" t="s">
        <v>1853</v>
      </c>
      <c r="R15" s="48" t="s">
        <v>1896</v>
      </c>
    </row>
    <row r="16" spans="1:18" hidden="1" x14ac:dyDescent="0.25">
      <c r="A16" s="48" t="s">
        <v>1918</v>
      </c>
      <c r="B16" s="48" t="s">
        <v>1919</v>
      </c>
      <c r="C16" s="48"/>
      <c r="D16" s="48" t="s">
        <v>1920</v>
      </c>
      <c r="E16" s="48"/>
      <c r="F16" s="48"/>
      <c r="G16" s="48"/>
      <c r="H16" s="48"/>
      <c r="I16" s="48" t="s">
        <v>1905</v>
      </c>
      <c r="J16" s="48" t="s">
        <v>1921</v>
      </c>
      <c r="K16" s="48" t="s">
        <v>1922</v>
      </c>
      <c r="L16" s="48" t="s">
        <v>1847</v>
      </c>
      <c r="M16" s="48" t="s">
        <v>1922</v>
      </c>
      <c r="N16" s="49">
        <v>60</v>
      </c>
      <c r="O16" s="50" t="b">
        <v>0</v>
      </c>
      <c r="P16" s="48" t="s">
        <v>1852</v>
      </c>
      <c r="Q16" t="s">
        <v>1853</v>
      </c>
      <c r="R16" s="48" t="s">
        <v>1896</v>
      </c>
    </row>
    <row r="17" spans="1:18" hidden="1" x14ac:dyDescent="0.25">
      <c r="A17" s="48" t="s">
        <v>1923</v>
      </c>
      <c r="B17" s="48" t="s">
        <v>1924</v>
      </c>
      <c r="C17" s="48" t="s">
        <v>1847</v>
      </c>
      <c r="D17" s="48" t="s">
        <v>1848</v>
      </c>
      <c r="E17" s="48" t="s">
        <v>1888</v>
      </c>
      <c r="F17" s="48"/>
      <c r="G17" s="48" t="s">
        <v>1813</v>
      </c>
      <c r="H17" s="48" t="s">
        <v>1814</v>
      </c>
      <c r="I17" s="48" t="s">
        <v>1905</v>
      </c>
      <c r="J17" s="48" t="s">
        <v>1924</v>
      </c>
      <c r="K17" s="48" t="s">
        <v>1925</v>
      </c>
      <c r="L17" s="48" t="s">
        <v>1847</v>
      </c>
      <c r="M17" s="48" t="s">
        <v>1925</v>
      </c>
      <c r="N17" s="49">
        <v>60</v>
      </c>
      <c r="O17" s="50" t="b">
        <v>0</v>
      </c>
      <c r="P17" s="48" t="s">
        <v>1852</v>
      </c>
      <c r="Q17" t="s">
        <v>1853</v>
      </c>
      <c r="R17" s="48" t="s">
        <v>1896</v>
      </c>
    </row>
    <row r="18" spans="1:18" hidden="1" x14ac:dyDescent="0.25">
      <c r="A18" s="48" t="s">
        <v>1926</v>
      </c>
      <c r="B18" s="48" t="s">
        <v>1927</v>
      </c>
      <c r="C18" s="48"/>
      <c r="D18" s="48" t="s">
        <v>1866</v>
      </c>
      <c r="E18" s="48"/>
      <c r="F18" s="48"/>
      <c r="G18" s="48"/>
      <c r="H18" s="48"/>
      <c r="I18" s="48" t="s">
        <v>1905</v>
      </c>
      <c r="J18" s="48" t="s">
        <v>1928</v>
      </c>
      <c r="K18" s="48" t="s">
        <v>1929</v>
      </c>
      <c r="L18" s="48" t="s">
        <v>1847</v>
      </c>
      <c r="M18" s="48" t="s">
        <v>1929</v>
      </c>
      <c r="N18" s="49">
        <v>60</v>
      </c>
      <c r="O18" s="50" t="b">
        <v>0</v>
      </c>
      <c r="P18" s="48" t="s">
        <v>1852</v>
      </c>
      <c r="Q18" t="s">
        <v>1853</v>
      </c>
      <c r="R18" s="48" t="s">
        <v>1896</v>
      </c>
    </row>
    <row r="19" spans="1:18" hidden="1" x14ac:dyDescent="0.25">
      <c r="A19" s="48" t="s">
        <v>1930</v>
      </c>
      <c r="B19" s="48" t="s">
        <v>1931</v>
      </c>
      <c r="C19" s="48"/>
      <c r="D19" s="48" t="s">
        <v>1932</v>
      </c>
      <c r="E19" s="48"/>
      <c r="F19" s="48"/>
      <c r="G19" s="48"/>
      <c r="H19" s="48"/>
      <c r="I19" s="48" t="s">
        <v>1905</v>
      </c>
      <c r="J19" s="48" t="s">
        <v>1933</v>
      </c>
      <c r="K19" s="48" t="s">
        <v>1934</v>
      </c>
      <c r="L19" s="48" t="s">
        <v>1847</v>
      </c>
      <c r="M19" s="48" t="s">
        <v>1934</v>
      </c>
      <c r="N19" s="49">
        <v>60</v>
      </c>
      <c r="O19" s="50" t="b">
        <v>0</v>
      </c>
      <c r="P19" s="48" t="s">
        <v>1852</v>
      </c>
      <c r="Q19" t="s">
        <v>1853</v>
      </c>
      <c r="R19" s="48" t="s">
        <v>1896</v>
      </c>
    </row>
    <row r="20" spans="1:18" hidden="1" x14ac:dyDescent="0.25">
      <c r="A20" s="48" t="s">
        <v>1935</v>
      </c>
      <c r="B20" s="48" t="s">
        <v>1936</v>
      </c>
      <c r="C20" s="48" t="s">
        <v>1937</v>
      </c>
      <c r="D20" s="48" t="s">
        <v>1866</v>
      </c>
      <c r="E20" s="48"/>
      <c r="F20" s="48"/>
      <c r="G20" s="48"/>
      <c r="H20" s="48"/>
      <c r="I20" s="48" t="s">
        <v>1905</v>
      </c>
      <c r="J20" s="48" t="s">
        <v>1936</v>
      </c>
      <c r="K20" s="48" t="s">
        <v>1938</v>
      </c>
      <c r="L20" s="48" t="s">
        <v>1847</v>
      </c>
      <c r="M20" s="48" t="s">
        <v>1938</v>
      </c>
      <c r="N20" s="49">
        <v>60</v>
      </c>
      <c r="O20" s="50" t="b">
        <v>0</v>
      </c>
      <c r="P20" s="48" t="s">
        <v>1852</v>
      </c>
      <c r="Q20" t="s">
        <v>1853</v>
      </c>
      <c r="R20" s="48" t="s">
        <v>1896</v>
      </c>
    </row>
    <row r="21" spans="1:18" hidden="1" x14ac:dyDescent="0.25">
      <c r="A21" s="48" t="s">
        <v>1939</v>
      </c>
      <c r="B21" s="48" t="s">
        <v>1940</v>
      </c>
      <c r="C21" s="48"/>
      <c r="D21" s="48" t="s">
        <v>1848</v>
      </c>
      <c r="E21" s="48" t="s">
        <v>1941</v>
      </c>
      <c r="F21" s="48"/>
      <c r="G21" s="48" t="s">
        <v>76</v>
      </c>
      <c r="H21" s="48" t="s">
        <v>1804</v>
      </c>
      <c r="I21" s="48" t="s">
        <v>1905</v>
      </c>
      <c r="J21" s="48" t="s">
        <v>1942</v>
      </c>
      <c r="K21" s="48" t="s">
        <v>1943</v>
      </c>
      <c r="L21" s="48" t="s">
        <v>1847</v>
      </c>
      <c r="M21" s="48" t="s">
        <v>1943</v>
      </c>
      <c r="N21" s="49">
        <v>60</v>
      </c>
      <c r="O21" s="50" t="b">
        <v>0</v>
      </c>
      <c r="P21" s="48" t="s">
        <v>1852</v>
      </c>
      <c r="Q21" t="s">
        <v>1853</v>
      </c>
      <c r="R21" s="48" t="s">
        <v>1896</v>
      </c>
    </row>
    <row r="22" spans="1:18" hidden="1" x14ac:dyDescent="0.25">
      <c r="A22" s="48" t="s">
        <v>1944</v>
      </c>
      <c r="B22" s="48" t="s">
        <v>1945</v>
      </c>
      <c r="C22" s="48" t="s">
        <v>1847</v>
      </c>
      <c r="D22" s="48" t="s">
        <v>1848</v>
      </c>
      <c r="E22" s="48" t="s">
        <v>1941</v>
      </c>
      <c r="F22" s="48"/>
      <c r="G22" s="48" t="s">
        <v>76</v>
      </c>
      <c r="H22" s="48" t="s">
        <v>1804</v>
      </c>
      <c r="I22" s="48" t="s">
        <v>1905</v>
      </c>
      <c r="J22" s="48" t="s">
        <v>1945</v>
      </c>
      <c r="K22" s="48" t="s">
        <v>1946</v>
      </c>
      <c r="L22" s="48" t="s">
        <v>1847</v>
      </c>
      <c r="M22" s="48" t="s">
        <v>1947</v>
      </c>
      <c r="N22" s="49">
        <v>60</v>
      </c>
      <c r="O22" s="50" t="b">
        <v>0</v>
      </c>
      <c r="P22" s="48" t="s">
        <v>1852</v>
      </c>
      <c r="Q22" t="s">
        <v>1853</v>
      </c>
      <c r="R22" s="48" t="s">
        <v>1896</v>
      </c>
    </row>
    <row r="23" spans="1:18" hidden="1" x14ac:dyDescent="0.25">
      <c r="A23" s="48" t="s">
        <v>1948</v>
      </c>
      <c r="B23" s="48" t="s">
        <v>1949</v>
      </c>
      <c r="C23" s="48" t="s">
        <v>1847</v>
      </c>
      <c r="D23" s="48" t="s">
        <v>1848</v>
      </c>
      <c r="E23" s="48" t="s">
        <v>1941</v>
      </c>
      <c r="F23" s="48"/>
      <c r="G23" s="48" t="s">
        <v>76</v>
      </c>
      <c r="H23" s="48" t="s">
        <v>1804</v>
      </c>
      <c r="I23" s="48" t="s">
        <v>1905</v>
      </c>
      <c r="J23" s="48" t="s">
        <v>1949</v>
      </c>
      <c r="K23" s="48" t="s">
        <v>1950</v>
      </c>
      <c r="L23" s="48" t="s">
        <v>1847</v>
      </c>
      <c r="M23" s="48" t="s">
        <v>1950</v>
      </c>
      <c r="N23" s="49">
        <v>60</v>
      </c>
      <c r="O23" s="50" t="b">
        <v>0</v>
      </c>
      <c r="P23" s="48" t="s">
        <v>1852</v>
      </c>
      <c r="Q23" t="s">
        <v>1853</v>
      </c>
      <c r="R23" s="48" t="s">
        <v>1896</v>
      </c>
    </row>
    <row r="24" spans="1:18" hidden="1" x14ac:dyDescent="0.25">
      <c r="A24" s="48" t="s">
        <v>1951</v>
      </c>
      <c r="B24" s="48" t="s">
        <v>1952</v>
      </c>
      <c r="C24" s="48" t="s">
        <v>1847</v>
      </c>
      <c r="D24" s="48" t="s">
        <v>1848</v>
      </c>
      <c r="E24" s="48" t="s">
        <v>1941</v>
      </c>
      <c r="F24" s="48"/>
      <c r="G24" s="48" t="s">
        <v>76</v>
      </c>
      <c r="H24" s="48" t="s">
        <v>1804</v>
      </c>
      <c r="I24" s="48" t="s">
        <v>1905</v>
      </c>
      <c r="J24" s="48" t="s">
        <v>1952</v>
      </c>
      <c r="K24" s="48" t="s">
        <v>1953</v>
      </c>
      <c r="L24" s="48" t="s">
        <v>1847</v>
      </c>
      <c r="M24" s="48" t="s">
        <v>1953</v>
      </c>
      <c r="N24" s="49">
        <v>60</v>
      </c>
      <c r="O24" s="50" t="b">
        <v>0</v>
      </c>
      <c r="P24" s="48" t="s">
        <v>1852</v>
      </c>
      <c r="Q24" t="s">
        <v>1853</v>
      </c>
      <c r="R24" s="48" t="s">
        <v>1896</v>
      </c>
    </row>
    <row r="25" spans="1:18" hidden="1" x14ac:dyDescent="0.25">
      <c r="A25" s="48" t="s">
        <v>1954</v>
      </c>
      <c r="B25" s="48" t="s">
        <v>1955</v>
      </c>
      <c r="C25" s="48" t="s">
        <v>1847</v>
      </c>
      <c r="D25" s="48" t="s">
        <v>1848</v>
      </c>
      <c r="E25" s="48" t="s">
        <v>1956</v>
      </c>
      <c r="F25" s="48"/>
      <c r="G25" s="48" t="s">
        <v>75</v>
      </c>
      <c r="H25" s="48" t="s">
        <v>1806</v>
      </c>
      <c r="I25" s="48" t="s">
        <v>1905</v>
      </c>
      <c r="J25" s="48" t="s">
        <v>1955</v>
      </c>
      <c r="K25" s="48" t="s">
        <v>1957</v>
      </c>
      <c r="L25" s="48" t="s">
        <v>1847</v>
      </c>
      <c r="M25" s="48" t="s">
        <v>1957</v>
      </c>
      <c r="N25" s="49">
        <v>60</v>
      </c>
      <c r="O25" s="50" t="b">
        <v>0</v>
      </c>
      <c r="P25" s="48" t="s">
        <v>1852</v>
      </c>
      <c r="Q25" t="s">
        <v>1853</v>
      </c>
      <c r="R25" s="48" t="s">
        <v>1896</v>
      </c>
    </row>
    <row r="26" spans="1:18" hidden="1" x14ac:dyDescent="0.25">
      <c r="A26" s="48" t="s">
        <v>1958</v>
      </c>
      <c r="B26" s="48" t="s">
        <v>1959</v>
      </c>
      <c r="C26" s="48" t="s">
        <v>1847</v>
      </c>
      <c r="D26" s="48" t="s">
        <v>1848</v>
      </c>
      <c r="E26" s="48" t="s">
        <v>1960</v>
      </c>
      <c r="F26" s="48"/>
      <c r="G26" s="48" t="s">
        <v>76</v>
      </c>
      <c r="H26" s="48" t="s">
        <v>1804</v>
      </c>
      <c r="I26" s="48" t="s">
        <v>1905</v>
      </c>
      <c r="J26" s="48" t="s">
        <v>1961</v>
      </c>
      <c r="K26" s="48" t="s">
        <v>1962</v>
      </c>
      <c r="L26" s="48" t="s">
        <v>1847</v>
      </c>
      <c r="M26" s="48" t="s">
        <v>1962</v>
      </c>
      <c r="N26" s="49">
        <v>60</v>
      </c>
      <c r="O26" s="50" t="b">
        <v>0</v>
      </c>
      <c r="P26" s="48" t="s">
        <v>1852</v>
      </c>
      <c r="Q26" t="s">
        <v>1853</v>
      </c>
      <c r="R26" s="48" t="s">
        <v>1896</v>
      </c>
    </row>
    <row r="27" spans="1:18" hidden="1" x14ac:dyDescent="0.25">
      <c r="A27" s="48" t="s">
        <v>1963</v>
      </c>
      <c r="B27" s="48" t="s">
        <v>1964</v>
      </c>
      <c r="C27" s="48" t="s">
        <v>1847</v>
      </c>
      <c r="D27" s="48" t="s">
        <v>1848</v>
      </c>
      <c r="E27" s="48" t="s">
        <v>1916</v>
      </c>
      <c r="F27" s="48"/>
      <c r="G27" s="48" t="s">
        <v>1813</v>
      </c>
      <c r="H27" s="48" t="s">
        <v>1814</v>
      </c>
      <c r="I27" s="48" t="s">
        <v>1898</v>
      </c>
      <c r="J27" s="48" t="s">
        <v>1964</v>
      </c>
      <c r="K27" s="48" t="s">
        <v>1965</v>
      </c>
      <c r="L27" s="48" t="s">
        <v>1847</v>
      </c>
      <c r="M27" s="48" t="s">
        <v>1965</v>
      </c>
      <c r="N27" s="49">
        <v>60</v>
      </c>
      <c r="O27" s="50" t="b">
        <v>0</v>
      </c>
      <c r="P27" s="48" t="s">
        <v>1852</v>
      </c>
      <c r="Q27" t="s">
        <v>1853</v>
      </c>
      <c r="R27" s="48" t="s">
        <v>1896</v>
      </c>
    </row>
    <row r="28" spans="1:18" hidden="1" x14ac:dyDescent="0.25">
      <c r="A28" s="48" t="s">
        <v>1966</v>
      </c>
      <c r="B28" s="48" t="s">
        <v>1967</v>
      </c>
      <c r="C28" s="48" t="s">
        <v>1847</v>
      </c>
      <c r="D28" s="48" t="s">
        <v>1848</v>
      </c>
      <c r="E28" s="48" t="s">
        <v>1968</v>
      </c>
      <c r="F28" s="48"/>
      <c r="G28" s="48" t="s">
        <v>75</v>
      </c>
      <c r="H28" s="48" t="s">
        <v>1806</v>
      </c>
      <c r="I28" s="48" t="s">
        <v>1905</v>
      </c>
      <c r="J28" s="48" t="s">
        <v>1969</v>
      </c>
      <c r="K28" s="48" t="s">
        <v>1970</v>
      </c>
      <c r="L28" s="48" t="s">
        <v>1847</v>
      </c>
      <c r="M28" s="48" t="s">
        <v>1970</v>
      </c>
      <c r="N28" s="49">
        <v>60</v>
      </c>
      <c r="O28" s="50" t="b">
        <v>0</v>
      </c>
      <c r="P28" s="48" t="s">
        <v>1852</v>
      </c>
      <c r="Q28" t="s">
        <v>1853</v>
      </c>
      <c r="R28" s="48" t="s">
        <v>1896</v>
      </c>
    </row>
    <row r="29" spans="1:18" hidden="1" x14ac:dyDescent="0.25">
      <c r="A29" s="48" t="s">
        <v>1971</v>
      </c>
      <c r="B29" s="48" t="s">
        <v>1972</v>
      </c>
      <c r="C29" s="48" t="s">
        <v>1847</v>
      </c>
      <c r="D29" s="48" t="s">
        <v>1848</v>
      </c>
      <c r="E29" s="48" t="s">
        <v>1968</v>
      </c>
      <c r="F29" s="48"/>
      <c r="G29" s="48" t="s">
        <v>75</v>
      </c>
      <c r="H29" s="48" t="s">
        <v>1806</v>
      </c>
      <c r="I29" s="48" t="s">
        <v>1898</v>
      </c>
      <c r="J29" s="48" t="s">
        <v>1973</v>
      </c>
      <c r="K29" s="48" t="s">
        <v>1974</v>
      </c>
      <c r="L29" s="48" t="s">
        <v>1847</v>
      </c>
      <c r="M29" s="48" t="s">
        <v>1974</v>
      </c>
      <c r="N29" s="49">
        <v>60</v>
      </c>
      <c r="O29" s="50" t="b">
        <v>0</v>
      </c>
      <c r="P29" s="48" t="s">
        <v>1852</v>
      </c>
      <c r="Q29" t="s">
        <v>1853</v>
      </c>
      <c r="R29" s="48" t="s">
        <v>1896</v>
      </c>
    </row>
    <row r="30" spans="1:18" hidden="1" x14ac:dyDescent="0.25">
      <c r="A30" s="48" t="s">
        <v>1975</v>
      </c>
      <c r="B30" s="48" t="s">
        <v>1976</v>
      </c>
      <c r="C30" s="48" t="s">
        <v>1847</v>
      </c>
      <c r="D30" s="48" t="s">
        <v>1848</v>
      </c>
      <c r="E30" s="48" t="s">
        <v>1888</v>
      </c>
      <c r="F30" s="48"/>
      <c r="G30" s="48" t="s">
        <v>1813</v>
      </c>
      <c r="H30" s="48" t="s">
        <v>1814</v>
      </c>
      <c r="I30" s="48" t="s">
        <v>1898</v>
      </c>
      <c r="J30" s="48" t="s">
        <v>1976</v>
      </c>
      <c r="K30" s="48" t="s">
        <v>1977</v>
      </c>
      <c r="L30" s="48" t="s">
        <v>1847</v>
      </c>
      <c r="M30" s="48" t="s">
        <v>1977</v>
      </c>
      <c r="N30" s="49">
        <v>60</v>
      </c>
      <c r="O30" s="50" t="b">
        <v>0</v>
      </c>
      <c r="P30" s="48" t="s">
        <v>1852</v>
      </c>
      <c r="Q30" t="s">
        <v>1853</v>
      </c>
      <c r="R30" s="48" t="s">
        <v>1896</v>
      </c>
    </row>
    <row r="31" spans="1:18" hidden="1" x14ac:dyDescent="0.25">
      <c r="A31" s="48" t="s">
        <v>1978</v>
      </c>
      <c r="B31" s="48" t="s">
        <v>1979</v>
      </c>
      <c r="C31" s="48"/>
      <c r="D31" s="48" t="s">
        <v>1848</v>
      </c>
      <c r="E31" s="48" t="s">
        <v>1862</v>
      </c>
      <c r="F31" s="48" t="s">
        <v>1980</v>
      </c>
      <c r="G31" s="48" t="s">
        <v>75</v>
      </c>
      <c r="H31" s="48" t="s">
        <v>1806</v>
      </c>
      <c r="I31" s="48" t="s">
        <v>1905</v>
      </c>
      <c r="J31" s="48" t="s">
        <v>1981</v>
      </c>
      <c r="K31" s="48" t="s">
        <v>1982</v>
      </c>
      <c r="L31" s="48" t="s">
        <v>1847</v>
      </c>
      <c r="M31" s="48" t="s">
        <v>1982</v>
      </c>
      <c r="N31" s="49">
        <v>60</v>
      </c>
      <c r="O31" s="50" t="b">
        <v>0</v>
      </c>
      <c r="P31" s="48" t="s">
        <v>1852</v>
      </c>
      <c r="Q31" t="s">
        <v>1853</v>
      </c>
      <c r="R31" s="48" t="s">
        <v>1896</v>
      </c>
    </row>
    <row r="32" spans="1:18" hidden="1" x14ac:dyDescent="0.25">
      <c r="A32" s="48" t="s">
        <v>1983</v>
      </c>
      <c r="B32" s="48" t="s">
        <v>1984</v>
      </c>
      <c r="C32" s="48" t="s">
        <v>1847</v>
      </c>
      <c r="D32" s="48" t="s">
        <v>1848</v>
      </c>
      <c r="E32" s="48" t="s">
        <v>1985</v>
      </c>
      <c r="F32" s="48"/>
      <c r="G32" s="48" t="s">
        <v>1813</v>
      </c>
      <c r="H32" s="48" t="s">
        <v>1814</v>
      </c>
      <c r="I32" s="48" t="s">
        <v>1898</v>
      </c>
      <c r="J32" s="48" t="s">
        <v>1984</v>
      </c>
      <c r="K32" s="48" t="s">
        <v>1986</v>
      </c>
      <c r="L32" s="48" t="s">
        <v>1847</v>
      </c>
      <c r="M32" s="48" t="s">
        <v>1987</v>
      </c>
      <c r="N32" s="49">
        <v>60</v>
      </c>
      <c r="O32" s="50" t="b">
        <v>0</v>
      </c>
      <c r="P32" s="48" t="s">
        <v>1852</v>
      </c>
      <c r="Q32" t="s">
        <v>1853</v>
      </c>
      <c r="R32" s="48" t="s">
        <v>1896</v>
      </c>
    </row>
    <row r="33" spans="1:18" hidden="1" x14ac:dyDescent="0.25">
      <c r="A33" s="48" t="s">
        <v>1988</v>
      </c>
      <c r="B33" s="48" t="s">
        <v>1989</v>
      </c>
      <c r="C33" s="48" t="s">
        <v>1847</v>
      </c>
      <c r="D33" s="48" t="s">
        <v>1848</v>
      </c>
      <c r="E33" s="48" t="s">
        <v>1985</v>
      </c>
      <c r="F33" s="48"/>
      <c r="G33" s="48" t="s">
        <v>1813</v>
      </c>
      <c r="H33" s="48" t="s">
        <v>1814</v>
      </c>
      <c r="I33" s="48" t="s">
        <v>1905</v>
      </c>
      <c r="J33" s="48" t="s">
        <v>1989</v>
      </c>
      <c r="K33" s="48" t="s">
        <v>1990</v>
      </c>
      <c r="L33" s="48" t="s">
        <v>1847</v>
      </c>
      <c r="M33" s="48" t="s">
        <v>1990</v>
      </c>
      <c r="N33" s="49">
        <v>60</v>
      </c>
      <c r="O33" s="50" t="b">
        <v>0</v>
      </c>
      <c r="P33" s="48" t="s">
        <v>1852</v>
      </c>
      <c r="Q33" t="s">
        <v>1853</v>
      </c>
      <c r="R33" s="48" t="s">
        <v>1896</v>
      </c>
    </row>
    <row r="34" spans="1:18" hidden="1" x14ac:dyDescent="0.25">
      <c r="A34" s="48" t="s">
        <v>1991</v>
      </c>
      <c r="B34" s="48" t="s">
        <v>1992</v>
      </c>
      <c r="C34" s="48"/>
      <c r="D34" s="48" t="s">
        <v>1848</v>
      </c>
      <c r="E34" s="48" t="s">
        <v>1862</v>
      </c>
      <c r="F34" s="48" t="s">
        <v>1993</v>
      </c>
      <c r="G34" s="48" t="s">
        <v>75</v>
      </c>
      <c r="H34" s="48" t="s">
        <v>1806</v>
      </c>
      <c r="I34" s="48" t="s">
        <v>1905</v>
      </c>
      <c r="J34" s="48" t="s">
        <v>1994</v>
      </c>
      <c r="K34" s="48" t="s">
        <v>1995</v>
      </c>
      <c r="L34" s="48" t="s">
        <v>1847</v>
      </c>
      <c r="M34" s="48" t="s">
        <v>1995</v>
      </c>
      <c r="N34" s="49">
        <v>60</v>
      </c>
      <c r="O34" s="50" t="b">
        <v>0</v>
      </c>
      <c r="P34" s="48" t="s">
        <v>1852</v>
      </c>
      <c r="Q34" t="s">
        <v>1853</v>
      </c>
      <c r="R34" s="48" t="s">
        <v>1896</v>
      </c>
    </row>
    <row r="35" spans="1:18" hidden="1" x14ac:dyDescent="0.25">
      <c r="A35" s="48" t="s">
        <v>1996</v>
      </c>
      <c r="B35" s="48" t="s">
        <v>1997</v>
      </c>
      <c r="C35" s="48" t="s">
        <v>1847</v>
      </c>
      <c r="D35" s="48" t="s">
        <v>1848</v>
      </c>
      <c r="E35" s="48" t="s">
        <v>1916</v>
      </c>
      <c r="F35" s="48"/>
      <c r="G35" s="48" t="s">
        <v>1813</v>
      </c>
      <c r="H35" s="48" t="s">
        <v>1814</v>
      </c>
      <c r="I35" s="48" t="s">
        <v>1905</v>
      </c>
      <c r="J35" s="48" t="s">
        <v>1997</v>
      </c>
      <c r="K35" s="48" t="s">
        <v>1998</v>
      </c>
      <c r="L35" s="48" t="s">
        <v>1847</v>
      </c>
      <c r="M35" s="48" t="s">
        <v>1998</v>
      </c>
      <c r="N35" s="49">
        <v>60</v>
      </c>
      <c r="O35" s="50" t="b">
        <v>0</v>
      </c>
      <c r="P35" s="48" t="s">
        <v>1852</v>
      </c>
      <c r="Q35" t="s">
        <v>1853</v>
      </c>
      <c r="R35" s="48" t="s">
        <v>1896</v>
      </c>
    </row>
    <row r="36" spans="1:18" hidden="1" x14ac:dyDescent="0.25">
      <c r="A36" s="48" t="s">
        <v>1999</v>
      </c>
      <c r="B36" s="48" t="s">
        <v>2000</v>
      </c>
      <c r="C36" s="48" t="s">
        <v>1847</v>
      </c>
      <c r="D36" s="48" t="s">
        <v>1848</v>
      </c>
      <c r="E36" s="48" t="s">
        <v>2001</v>
      </c>
      <c r="F36" s="48"/>
      <c r="G36" s="48" t="s">
        <v>1809</v>
      </c>
      <c r="H36" s="48" t="s">
        <v>1810</v>
      </c>
      <c r="I36" s="48" t="s">
        <v>1905</v>
      </c>
      <c r="J36" s="48" t="s">
        <v>2000</v>
      </c>
      <c r="K36" s="48" t="s">
        <v>2002</v>
      </c>
      <c r="L36" s="48" t="s">
        <v>1847</v>
      </c>
      <c r="M36" s="48" t="s">
        <v>2002</v>
      </c>
      <c r="N36" s="49">
        <v>60</v>
      </c>
      <c r="O36" s="50" t="b">
        <v>0</v>
      </c>
      <c r="P36" s="48" t="s">
        <v>1852</v>
      </c>
      <c r="Q36" t="s">
        <v>1853</v>
      </c>
      <c r="R36" s="48" t="s">
        <v>1896</v>
      </c>
    </row>
    <row r="37" spans="1:18" hidden="1" x14ac:dyDescent="0.25">
      <c r="A37" s="48" t="s">
        <v>2003</v>
      </c>
      <c r="B37" s="48" t="s">
        <v>2004</v>
      </c>
      <c r="C37" s="48" t="s">
        <v>1847</v>
      </c>
      <c r="D37" s="48" t="s">
        <v>1848</v>
      </c>
      <c r="E37" s="48" t="s">
        <v>1960</v>
      </c>
      <c r="F37" s="48"/>
      <c r="G37" s="48" t="s">
        <v>1809</v>
      </c>
      <c r="H37" s="48" t="s">
        <v>1810</v>
      </c>
      <c r="I37" s="48" t="s">
        <v>1905</v>
      </c>
      <c r="J37" s="48" t="s">
        <v>2004</v>
      </c>
      <c r="K37" s="48" t="s">
        <v>2005</v>
      </c>
      <c r="L37" s="48" t="s">
        <v>1847</v>
      </c>
      <c r="M37" s="48" t="s">
        <v>2005</v>
      </c>
      <c r="N37" s="49">
        <v>60</v>
      </c>
      <c r="O37" s="50" t="b">
        <v>0</v>
      </c>
      <c r="P37" s="48" t="s">
        <v>1852</v>
      </c>
      <c r="Q37" t="s">
        <v>1853</v>
      </c>
      <c r="R37" s="48" t="s">
        <v>1896</v>
      </c>
    </row>
    <row r="38" spans="1:18" hidden="1" x14ac:dyDescent="0.25">
      <c r="A38" s="48" t="s">
        <v>2006</v>
      </c>
      <c r="B38" s="48" t="s">
        <v>2007</v>
      </c>
      <c r="C38" s="48" t="s">
        <v>1847</v>
      </c>
      <c r="D38" s="48" t="s">
        <v>1848</v>
      </c>
      <c r="E38" s="48" t="s">
        <v>1960</v>
      </c>
      <c r="F38" s="48"/>
      <c r="G38" s="48" t="s">
        <v>76</v>
      </c>
      <c r="H38" s="48" t="s">
        <v>1804</v>
      </c>
      <c r="I38" s="48" t="s">
        <v>1905</v>
      </c>
      <c r="J38" s="48" t="s">
        <v>2007</v>
      </c>
      <c r="K38" s="48" t="s">
        <v>2008</v>
      </c>
      <c r="L38" s="48" t="s">
        <v>1847</v>
      </c>
      <c r="M38" s="48" t="s">
        <v>2008</v>
      </c>
      <c r="N38" s="49">
        <v>60</v>
      </c>
      <c r="O38" s="50" t="b">
        <v>0</v>
      </c>
      <c r="P38" s="48" t="s">
        <v>1852</v>
      </c>
      <c r="Q38" t="s">
        <v>1853</v>
      </c>
      <c r="R38" s="48" t="s">
        <v>1896</v>
      </c>
    </row>
    <row r="39" spans="1:18" hidden="1" x14ac:dyDescent="0.25">
      <c r="A39" s="48" t="s">
        <v>2009</v>
      </c>
      <c r="B39" s="48" t="s">
        <v>2010</v>
      </c>
      <c r="C39" s="48" t="s">
        <v>1847</v>
      </c>
      <c r="D39" s="48" t="s">
        <v>1848</v>
      </c>
      <c r="E39" s="48" t="s">
        <v>1985</v>
      </c>
      <c r="F39" s="48"/>
      <c r="G39" s="48" t="s">
        <v>1813</v>
      </c>
      <c r="H39" s="48" t="s">
        <v>1814</v>
      </c>
      <c r="I39" s="48" t="s">
        <v>1905</v>
      </c>
      <c r="J39" s="48" t="s">
        <v>2010</v>
      </c>
      <c r="K39" s="48" t="s">
        <v>2011</v>
      </c>
      <c r="L39" s="48" t="s">
        <v>1847</v>
      </c>
      <c r="M39" s="48" t="s">
        <v>2011</v>
      </c>
      <c r="N39" s="49">
        <v>60</v>
      </c>
      <c r="O39" s="50" t="b">
        <v>0</v>
      </c>
      <c r="P39" s="48" t="s">
        <v>1852</v>
      </c>
      <c r="Q39" t="s">
        <v>1853</v>
      </c>
      <c r="R39" s="48" t="s">
        <v>1896</v>
      </c>
    </row>
    <row r="40" spans="1:18" hidden="1" x14ac:dyDescent="0.25">
      <c r="A40" s="48" t="s">
        <v>2012</v>
      </c>
      <c r="B40" s="48" t="s">
        <v>2013</v>
      </c>
      <c r="C40" s="48" t="s">
        <v>1847</v>
      </c>
      <c r="D40" s="48" t="s">
        <v>1848</v>
      </c>
      <c r="E40" s="48" t="s">
        <v>1911</v>
      </c>
      <c r="F40" s="48"/>
      <c r="G40" s="48" t="s">
        <v>1813</v>
      </c>
      <c r="H40" s="48" t="s">
        <v>1814</v>
      </c>
      <c r="I40" s="48" t="s">
        <v>1905</v>
      </c>
      <c r="J40" s="48" t="s">
        <v>2013</v>
      </c>
      <c r="K40" s="48" t="s">
        <v>2014</v>
      </c>
      <c r="L40" s="48" t="s">
        <v>1847</v>
      </c>
      <c r="M40" s="48" t="s">
        <v>2014</v>
      </c>
      <c r="N40" s="49">
        <v>60</v>
      </c>
      <c r="O40" s="50" t="b">
        <v>0</v>
      </c>
      <c r="P40" s="48" t="s">
        <v>1852</v>
      </c>
      <c r="Q40" t="s">
        <v>1853</v>
      </c>
      <c r="R40" s="48" t="s">
        <v>1896</v>
      </c>
    </row>
    <row r="41" spans="1:18" hidden="1" x14ac:dyDescent="0.25">
      <c r="A41" s="48" t="s">
        <v>2015</v>
      </c>
      <c r="B41" s="48" t="s">
        <v>2016</v>
      </c>
      <c r="C41" s="48" t="s">
        <v>1847</v>
      </c>
      <c r="D41" s="48" t="s">
        <v>1848</v>
      </c>
      <c r="E41" s="48" t="s">
        <v>1916</v>
      </c>
      <c r="F41" s="48"/>
      <c r="G41" s="48" t="s">
        <v>1813</v>
      </c>
      <c r="H41" s="48" t="s">
        <v>1814</v>
      </c>
      <c r="I41" s="48" t="s">
        <v>1905</v>
      </c>
      <c r="J41" s="48" t="s">
        <v>2016</v>
      </c>
      <c r="K41" s="48" t="s">
        <v>2017</v>
      </c>
      <c r="L41" s="48" t="s">
        <v>1847</v>
      </c>
      <c r="M41" s="48" t="s">
        <v>2017</v>
      </c>
      <c r="N41" s="49">
        <v>60</v>
      </c>
      <c r="O41" s="50" t="b">
        <v>0</v>
      </c>
      <c r="P41" s="48" t="s">
        <v>1852</v>
      </c>
      <c r="Q41" t="s">
        <v>1853</v>
      </c>
      <c r="R41" s="48" t="s">
        <v>1896</v>
      </c>
    </row>
    <row r="42" spans="1:18" hidden="1" x14ac:dyDescent="0.25">
      <c r="A42" s="48" t="s">
        <v>2018</v>
      </c>
      <c r="B42" s="48" t="s">
        <v>2019</v>
      </c>
      <c r="C42" s="48" t="s">
        <v>1847</v>
      </c>
      <c r="D42" s="48" t="s">
        <v>1848</v>
      </c>
      <c r="E42" s="48" t="s">
        <v>1941</v>
      </c>
      <c r="F42" s="48"/>
      <c r="G42" s="48" t="s">
        <v>76</v>
      </c>
      <c r="H42" s="48" t="s">
        <v>1804</v>
      </c>
      <c r="I42" s="48" t="s">
        <v>1905</v>
      </c>
      <c r="J42" s="48" t="s">
        <v>2020</v>
      </c>
      <c r="K42" s="48" t="s">
        <v>2021</v>
      </c>
      <c r="L42" s="48" t="s">
        <v>1847</v>
      </c>
      <c r="M42" s="48" t="s">
        <v>2021</v>
      </c>
      <c r="N42" s="49">
        <v>60</v>
      </c>
      <c r="O42" s="50" t="b">
        <v>0</v>
      </c>
      <c r="P42" s="48" t="s">
        <v>1852</v>
      </c>
      <c r="Q42" t="s">
        <v>1853</v>
      </c>
      <c r="R42" s="48" t="s">
        <v>1896</v>
      </c>
    </row>
    <row r="43" spans="1:18" hidden="1" x14ac:dyDescent="0.25">
      <c r="A43" s="48" t="s">
        <v>2022</v>
      </c>
      <c r="B43" s="48" t="s">
        <v>2023</v>
      </c>
      <c r="C43" s="48" t="s">
        <v>1847</v>
      </c>
      <c r="D43" s="48" t="s">
        <v>1848</v>
      </c>
      <c r="E43" s="48" t="s">
        <v>1916</v>
      </c>
      <c r="F43" s="48"/>
      <c r="G43" s="48" t="s">
        <v>1813</v>
      </c>
      <c r="H43" s="48" t="s">
        <v>1814</v>
      </c>
      <c r="I43" s="48" t="s">
        <v>1905</v>
      </c>
      <c r="J43" s="48" t="s">
        <v>2024</v>
      </c>
      <c r="K43" s="48" t="s">
        <v>2025</v>
      </c>
      <c r="L43" s="48" t="s">
        <v>1847</v>
      </c>
      <c r="M43" s="48" t="s">
        <v>2025</v>
      </c>
      <c r="N43" s="49">
        <v>60</v>
      </c>
      <c r="O43" s="50" t="b">
        <v>0</v>
      </c>
      <c r="P43" s="48" t="s">
        <v>1852</v>
      </c>
      <c r="Q43" t="s">
        <v>1853</v>
      </c>
      <c r="R43" s="48" t="s">
        <v>1896</v>
      </c>
    </row>
    <row r="44" spans="1:18" hidden="1" x14ac:dyDescent="0.25">
      <c r="A44" s="48" t="s">
        <v>2026</v>
      </c>
      <c r="B44" s="48" t="s">
        <v>2027</v>
      </c>
      <c r="C44" s="48" t="s">
        <v>1847</v>
      </c>
      <c r="D44" s="48" t="s">
        <v>1848</v>
      </c>
      <c r="E44" s="48" t="s">
        <v>1960</v>
      </c>
      <c r="F44" s="48"/>
      <c r="G44" s="48" t="s">
        <v>76</v>
      </c>
      <c r="H44" s="48" t="s">
        <v>1804</v>
      </c>
      <c r="I44" s="48" t="s">
        <v>1905</v>
      </c>
      <c r="J44" s="48" t="s">
        <v>2027</v>
      </c>
      <c r="K44" s="48" t="s">
        <v>2027</v>
      </c>
      <c r="L44" s="48" t="s">
        <v>1847</v>
      </c>
      <c r="M44" s="48" t="s">
        <v>2027</v>
      </c>
      <c r="N44" s="49">
        <v>60</v>
      </c>
      <c r="O44" s="50" t="b">
        <v>0</v>
      </c>
      <c r="P44" s="48" t="s">
        <v>1852</v>
      </c>
      <c r="Q44" t="s">
        <v>1853</v>
      </c>
      <c r="R44" s="48" t="s">
        <v>1896</v>
      </c>
    </row>
    <row r="45" spans="1:18" hidden="1" x14ac:dyDescent="0.25">
      <c r="A45" s="48" t="s">
        <v>2028</v>
      </c>
      <c r="B45" s="48" t="s">
        <v>2029</v>
      </c>
      <c r="C45" s="48" t="s">
        <v>1847</v>
      </c>
      <c r="D45" s="48" t="s">
        <v>1848</v>
      </c>
      <c r="E45" s="48" t="s">
        <v>1849</v>
      </c>
      <c r="F45" s="48"/>
      <c r="G45" s="48" t="s">
        <v>76</v>
      </c>
      <c r="H45" s="48" t="s">
        <v>1804</v>
      </c>
      <c r="I45" s="48" t="s">
        <v>1905</v>
      </c>
      <c r="J45" s="48" t="s">
        <v>2029</v>
      </c>
      <c r="K45" s="48" t="s">
        <v>2029</v>
      </c>
      <c r="L45" s="48" t="s">
        <v>1847</v>
      </c>
      <c r="M45" s="48" t="s">
        <v>2029</v>
      </c>
      <c r="N45" s="49">
        <v>60</v>
      </c>
      <c r="O45" s="50" t="b">
        <v>0</v>
      </c>
      <c r="P45" s="48" t="s">
        <v>1852</v>
      </c>
      <c r="Q45" t="s">
        <v>1853</v>
      </c>
      <c r="R45" s="48" t="s">
        <v>1896</v>
      </c>
    </row>
    <row r="46" spans="1:18" hidden="1" x14ac:dyDescent="0.25">
      <c r="A46" s="48" t="s">
        <v>2030</v>
      </c>
      <c r="B46" s="48" t="s">
        <v>2031</v>
      </c>
      <c r="C46" s="48" t="s">
        <v>1847</v>
      </c>
      <c r="D46" s="48" t="s">
        <v>1848</v>
      </c>
      <c r="E46" s="48" t="s">
        <v>1960</v>
      </c>
      <c r="F46" s="48"/>
      <c r="G46" s="48" t="s">
        <v>76</v>
      </c>
      <c r="H46" s="48" t="s">
        <v>1804</v>
      </c>
      <c r="I46" s="48" t="s">
        <v>1905</v>
      </c>
      <c r="J46" s="48" t="s">
        <v>2032</v>
      </c>
      <c r="K46" s="48" t="s">
        <v>2033</v>
      </c>
      <c r="L46" s="48" t="s">
        <v>1847</v>
      </c>
      <c r="M46" s="48" t="s">
        <v>2033</v>
      </c>
      <c r="N46" s="49">
        <v>60</v>
      </c>
      <c r="O46" s="50" t="b">
        <v>0</v>
      </c>
      <c r="P46" s="48" t="s">
        <v>1852</v>
      </c>
      <c r="Q46" t="s">
        <v>1853</v>
      </c>
      <c r="R46" s="48" t="s">
        <v>1896</v>
      </c>
    </row>
    <row r="47" spans="1:18" hidden="1" x14ac:dyDescent="0.25">
      <c r="A47" s="48" t="s">
        <v>2034</v>
      </c>
      <c r="B47" s="48" t="s">
        <v>2035</v>
      </c>
      <c r="C47" s="48" t="s">
        <v>1847</v>
      </c>
      <c r="D47" s="48" t="s">
        <v>1848</v>
      </c>
      <c r="E47" s="48" t="s">
        <v>1916</v>
      </c>
      <c r="F47" s="48"/>
      <c r="G47" s="48" t="s">
        <v>1813</v>
      </c>
      <c r="H47" s="48" t="s">
        <v>1814</v>
      </c>
      <c r="I47" s="48" t="s">
        <v>1905</v>
      </c>
      <c r="J47" s="48" t="s">
        <v>2036</v>
      </c>
      <c r="K47" s="48" t="s">
        <v>2037</v>
      </c>
      <c r="L47" s="48" t="s">
        <v>1847</v>
      </c>
      <c r="M47" s="48" t="s">
        <v>2037</v>
      </c>
      <c r="N47" s="49">
        <v>60</v>
      </c>
      <c r="O47" s="50" t="b">
        <v>0</v>
      </c>
      <c r="P47" s="48" t="s">
        <v>1852</v>
      </c>
      <c r="Q47" t="s">
        <v>1853</v>
      </c>
      <c r="R47" s="48" t="s">
        <v>1896</v>
      </c>
    </row>
    <row r="48" spans="1:18" hidden="1" x14ac:dyDescent="0.25">
      <c r="A48" s="48" t="s">
        <v>2038</v>
      </c>
      <c r="B48" s="48" t="s">
        <v>2039</v>
      </c>
      <c r="C48" s="48" t="s">
        <v>1847</v>
      </c>
      <c r="D48" s="48" t="s">
        <v>1848</v>
      </c>
      <c r="E48" s="48" t="s">
        <v>1849</v>
      </c>
      <c r="F48" s="48"/>
      <c r="G48" s="48" t="s">
        <v>1813</v>
      </c>
      <c r="H48" s="48" t="s">
        <v>1814</v>
      </c>
      <c r="I48" s="48" t="s">
        <v>1905</v>
      </c>
      <c r="J48" s="48" t="s">
        <v>2040</v>
      </c>
      <c r="K48" s="48" t="s">
        <v>2040</v>
      </c>
      <c r="L48" s="48" t="s">
        <v>1847</v>
      </c>
      <c r="M48" s="48" t="s">
        <v>2040</v>
      </c>
      <c r="N48" s="49">
        <v>60</v>
      </c>
      <c r="O48" s="50" t="b">
        <v>0</v>
      </c>
      <c r="P48" s="48" t="s">
        <v>1852</v>
      </c>
      <c r="Q48" t="s">
        <v>1853</v>
      </c>
      <c r="R48" s="48" t="s">
        <v>1896</v>
      </c>
    </row>
    <row r="49" spans="1:18" hidden="1" x14ac:dyDescent="0.25">
      <c r="A49" s="48" t="s">
        <v>2041</v>
      </c>
      <c r="B49" s="48" t="s">
        <v>2042</v>
      </c>
      <c r="C49" s="48" t="s">
        <v>1847</v>
      </c>
      <c r="D49" s="48" t="s">
        <v>1848</v>
      </c>
      <c r="E49" s="48" t="s">
        <v>1985</v>
      </c>
      <c r="F49" s="48"/>
      <c r="G49" s="48" t="s">
        <v>1813</v>
      </c>
      <c r="H49" s="48" t="s">
        <v>1814</v>
      </c>
      <c r="I49" s="48" t="s">
        <v>1905</v>
      </c>
      <c r="J49" s="48" t="s">
        <v>2042</v>
      </c>
      <c r="K49" s="48" t="s">
        <v>2043</v>
      </c>
      <c r="L49" s="48" t="s">
        <v>1847</v>
      </c>
      <c r="M49" s="48" t="s">
        <v>2043</v>
      </c>
      <c r="N49" s="49">
        <v>60</v>
      </c>
      <c r="O49" s="50" t="b">
        <v>0</v>
      </c>
      <c r="P49" s="48" t="s">
        <v>1852</v>
      </c>
      <c r="Q49" t="s">
        <v>1853</v>
      </c>
      <c r="R49" s="48" t="s">
        <v>1896</v>
      </c>
    </row>
    <row r="50" spans="1:18" hidden="1" x14ac:dyDescent="0.25">
      <c r="A50" s="48" t="s">
        <v>2044</v>
      </c>
      <c r="B50" s="48" t="s">
        <v>2045</v>
      </c>
      <c r="C50" s="48" t="s">
        <v>1847</v>
      </c>
      <c r="D50" s="48" t="s">
        <v>1848</v>
      </c>
      <c r="E50" s="48" t="s">
        <v>1916</v>
      </c>
      <c r="F50" s="48"/>
      <c r="G50" s="48" t="s">
        <v>1813</v>
      </c>
      <c r="H50" s="48" t="s">
        <v>1814</v>
      </c>
      <c r="I50" s="48" t="s">
        <v>1905</v>
      </c>
      <c r="J50" s="48" t="s">
        <v>2045</v>
      </c>
      <c r="K50" s="48" t="s">
        <v>2046</v>
      </c>
      <c r="L50" s="48" t="s">
        <v>1847</v>
      </c>
      <c r="M50" s="48" t="s">
        <v>2046</v>
      </c>
      <c r="N50" s="49">
        <v>60</v>
      </c>
      <c r="O50" s="50" t="b">
        <v>0</v>
      </c>
      <c r="P50" s="48" t="s">
        <v>1852</v>
      </c>
      <c r="Q50" t="s">
        <v>1853</v>
      </c>
      <c r="R50" s="48" t="s">
        <v>1896</v>
      </c>
    </row>
    <row r="51" spans="1:18" hidden="1" x14ac:dyDescent="0.25">
      <c r="A51" s="48" t="s">
        <v>2047</v>
      </c>
      <c r="B51" s="48" t="s">
        <v>2048</v>
      </c>
      <c r="C51" s="48" t="s">
        <v>1847</v>
      </c>
      <c r="D51" s="48" t="s">
        <v>1848</v>
      </c>
      <c r="E51" s="48" t="s">
        <v>1941</v>
      </c>
      <c r="F51" s="48"/>
      <c r="G51" s="48" t="s">
        <v>76</v>
      </c>
      <c r="H51" s="48" t="s">
        <v>1804</v>
      </c>
      <c r="I51" s="48" t="s">
        <v>1905</v>
      </c>
      <c r="J51" s="48" t="s">
        <v>2048</v>
      </c>
      <c r="K51" s="48" t="s">
        <v>2049</v>
      </c>
      <c r="L51" s="48" t="s">
        <v>1847</v>
      </c>
      <c r="M51" s="48" t="s">
        <v>2049</v>
      </c>
      <c r="N51" s="49">
        <v>60</v>
      </c>
      <c r="O51" s="50" t="b">
        <v>0</v>
      </c>
      <c r="P51" s="48" t="s">
        <v>1852</v>
      </c>
      <c r="Q51" t="s">
        <v>1853</v>
      </c>
      <c r="R51" s="48" t="s">
        <v>1896</v>
      </c>
    </row>
    <row r="52" spans="1:18" hidden="1" x14ac:dyDescent="0.25">
      <c r="A52" s="48" t="s">
        <v>2050</v>
      </c>
      <c r="B52" s="48" t="s">
        <v>2051</v>
      </c>
      <c r="C52" s="48" t="s">
        <v>1847</v>
      </c>
      <c r="D52" s="48" t="s">
        <v>1848</v>
      </c>
      <c r="E52" s="48" t="s">
        <v>1941</v>
      </c>
      <c r="F52" s="48"/>
      <c r="G52" s="48" t="s">
        <v>76</v>
      </c>
      <c r="H52" s="48" t="s">
        <v>1804</v>
      </c>
      <c r="I52" s="48" t="s">
        <v>1905</v>
      </c>
      <c r="J52" s="48" t="s">
        <v>2052</v>
      </c>
      <c r="K52" s="48" t="s">
        <v>2053</v>
      </c>
      <c r="L52" s="48" t="s">
        <v>1847</v>
      </c>
      <c r="M52" s="48" t="s">
        <v>2053</v>
      </c>
      <c r="N52" s="49">
        <v>60</v>
      </c>
      <c r="O52" s="50" t="b">
        <v>0</v>
      </c>
      <c r="P52" s="48" t="s">
        <v>1852</v>
      </c>
      <c r="Q52" t="s">
        <v>1853</v>
      </c>
      <c r="R52" s="48" t="s">
        <v>1896</v>
      </c>
    </row>
    <row r="53" spans="1:18" hidden="1" x14ac:dyDescent="0.25">
      <c r="A53" s="48" t="s">
        <v>2054</v>
      </c>
      <c r="B53" s="48" t="s">
        <v>2055</v>
      </c>
      <c r="C53" s="48" t="s">
        <v>1847</v>
      </c>
      <c r="D53" s="48" t="s">
        <v>1848</v>
      </c>
      <c r="E53" s="48" t="s">
        <v>1941</v>
      </c>
      <c r="F53" s="48"/>
      <c r="G53" s="48" t="s">
        <v>76</v>
      </c>
      <c r="H53" s="48" t="s">
        <v>1804</v>
      </c>
      <c r="I53" s="48" t="s">
        <v>1905</v>
      </c>
      <c r="J53" s="48" t="s">
        <v>2056</v>
      </c>
      <c r="K53" s="48" t="s">
        <v>2057</v>
      </c>
      <c r="L53" s="48" t="s">
        <v>1847</v>
      </c>
      <c r="M53" s="48" t="s">
        <v>2057</v>
      </c>
      <c r="N53" s="49">
        <v>60</v>
      </c>
      <c r="O53" s="50" t="b">
        <v>0</v>
      </c>
      <c r="P53" s="48" t="s">
        <v>1852</v>
      </c>
      <c r="Q53" t="s">
        <v>1853</v>
      </c>
      <c r="R53" s="48" t="s">
        <v>1896</v>
      </c>
    </row>
    <row r="54" spans="1:18" hidden="1" x14ac:dyDescent="0.25">
      <c r="A54" s="48" t="s">
        <v>2058</v>
      </c>
      <c r="B54" s="48" t="s">
        <v>2059</v>
      </c>
      <c r="C54" s="48" t="s">
        <v>1847</v>
      </c>
      <c r="D54" s="48" t="s">
        <v>1848</v>
      </c>
      <c r="E54" s="48" t="s">
        <v>2060</v>
      </c>
      <c r="F54" s="48" t="s">
        <v>2061</v>
      </c>
      <c r="G54" s="48" t="s">
        <v>75</v>
      </c>
      <c r="H54" s="48" t="s">
        <v>1806</v>
      </c>
      <c r="I54" s="48" t="s">
        <v>1905</v>
      </c>
      <c r="J54" s="48" t="s">
        <v>2059</v>
      </c>
      <c r="K54" s="48" t="s">
        <v>2062</v>
      </c>
      <c r="L54" s="48" t="s">
        <v>1847</v>
      </c>
      <c r="M54" s="48" t="s">
        <v>2062</v>
      </c>
      <c r="N54" s="49">
        <v>60</v>
      </c>
      <c r="O54" s="50" t="b">
        <v>0</v>
      </c>
      <c r="P54" s="48" t="s">
        <v>1852</v>
      </c>
      <c r="Q54" t="s">
        <v>1853</v>
      </c>
      <c r="R54" s="48" t="s">
        <v>1896</v>
      </c>
    </row>
    <row r="55" spans="1:18" hidden="1" x14ac:dyDescent="0.25">
      <c r="A55" s="48" t="s">
        <v>2063</v>
      </c>
      <c r="B55" s="48" t="s">
        <v>2064</v>
      </c>
      <c r="C55" s="48" t="s">
        <v>1847</v>
      </c>
      <c r="D55" s="48" t="s">
        <v>1848</v>
      </c>
      <c r="E55" s="48" t="s">
        <v>2001</v>
      </c>
      <c r="F55" s="48"/>
      <c r="G55" s="48" t="s">
        <v>76</v>
      </c>
      <c r="H55" s="48" t="s">
        <v>1804</v>
      </c>
      <c r="I55" s="48" t="s">
        <v>1905</v>
      </c>
      <c r="J55" s="48" t="s">
        <v>2065</v>
      </c>
      <c r="K55" s="48" t="s">
        <v>2066</v>
      </c>
      <c r="L55" s="48" t="s">
        <v>1847</v>
      </c>
      <c r="M55" s="48" t="s">
        <v>2066</v>
      </c>
      <c r="N55" s="49">
        <v>60</v>
      </c>
      <c r="O55" s="50" t="b">
        <v>0</v>
      </c>
      <c r="P55" s="48" t="s">
        <v>1852</v>
      </c>
      <c r="Q55" t="s">
        <v>1853</v>
      </c>
      <c r="R55" s="48" t="s">
        <v>1896</v>
      </c>
    </row>
    <row r="56" spans="1:18" hidden="1" x14ac:dyDescent="0.25">
      <c r="A56" s="48" t="s">
        <v>2067</v>
      </c>
      <c r="B56" s="48" t="s">
        <v>2068</v>
      </c>
      <c r="C56" s="48" t="s">
        <v>1847</v>
      </c>
      <c r="D56" s="48" t="s">
        <v>1848</v>
      </c>
      <c r="E56" s="48" t="s">
        <v>1916</v>
      </c>
      <c r="F56" s="48"/>
      <c r="G56" s="48" t="s">
        <v>1813</v>
      </c>
      <c r="H56" s="48" t="s">
        <v>1814</v>
      </c>
      <c r="I56" s="48" t="s">
        <v>1905</v>
      </c>
      <c r="J56" s="48" t="s">
        <v>2068</v>
      </c>
      <c r="K56" s="48" t="s">
        <v>2069</v>
      </c>
      <c r="L56" s="48" t="s">
        <v>1847</v>
      </c>
      <c r="M56" s="48" t="s">
        <v>2069</v>
      </c>
      <c r="N56" s="49">
        <v>60</v>
      </c>
      <c r="O56" s="50" t="b">
        <v>0</v>
      </c>
      <c r="P56" s="48" t="s">
        <v>1852</v>
      </c>
      <c r="Q56" t="s">
        <v>1853</v>
      </c>
      <c r="R56" s="48" t="s">
        <v>1896</v>
      </c>
    </row>
    <row r="57" spans="1:18" hidden="1" x14ac:dyDescent="0.25">
      <c r="A57" s="48" t="s">
        <v>2070</v>
      </c>
      <c r="B57" s="48" t="s">
        <v>2071</v>
      </c>
      <c r="C57" s="48"/>
      <c r="D57" s="48" t="s">
        <v>1848</v>
      </c>
      <c r="E57" s="48" t="s">
        <v>1849</v>
      </c>
      <c r="F57" s="48"/>
      <c r="G57" s="48" t="s">
        <v>1813</v>
      </c>
      <c r="H57" s="48" t="s">
        <v>1814</v>
      </c>
      <c r="I57" s="48" t="s">
        <v>1905</v>
      </c>
      <c r="J57" s="48" t="s">
        <v>2072</v>
      </c>
      <c r="K57" s="48" t="s">
        <v>2073</v>
      </c>
      <c r="L57" s="48" t="s">
        <v>1847</v>
      </c>
      <c r="M57" s="48" t="s">
        <v>2073</v>
      </c>
      <c r="N57" s="49">
        <v>60</v>
      </c>
      <c r="O57" s="50" t="b">
        <v>0</v>
      </c>
      <c r="P57" s="48" t="s">
        <v>1852</v>
      </c>
      <c r="Q57" t="s">
        <v>1853</v>
      </c>
      <c r="R57" s="48" t="s">
        <v>1896</v>
      </c>
    </row>
    <row r="58" spans="1:18" hidden="1" x14ac:dyDescent="0.25">
      <c r="A58" s="48" t="s">
        <v>2074</v>
      </c>
      <c r="B58" s="48" t="s">
        <v>2075</v>
      </c>
      <c r="C58" s="48" t="s">
        <v>1847</v>
      </c>
      <c r="D58" s="48" t="s">
        <v>1848</v>
      </c>
      <c r="E58" s="48" t="s">
        <v>1941</v>
      </c>
      <c r="F58" s="48"/>
      <c r="G58" s="48" t="s">
        <v>76</v>
      </c>
      <c r="H58" s="48" t="s">
        <v>1804</v>
      </c>
      <c r="I58" s="48" t="s">
        <v>1905</v>
      </c>
      <c r="J58" s="48" t="s">
        <v>2075</v>
      </c>
      <c r="K58" s="48" t="s">
        <v>2076</v>
      </c>
      <c r="L58" s="48" t="s">
        <v>1847</v>
      </c>
      <c r="M58" s="48" t="s">
        <v>2076</v>
      </c>
      <c r="N58" s="49">
        <v>60</v>
      </c>
      <c r="O58" s="50" t="b">
        <v>0</v>
      </c>
      <c r="P58" s="48" t="s">
        <v>1852</v>
      </c>
      <c r="Q58" t="s">
        <v>1853</v>
      </c>
      <c r="R58" s="48" t="s">
        <v>1896</v>
      </c>
    </row>
    <row r="59" spans="1:18" hidden="1" x14ac:dyDescent="0.25">
      <c r="A59" s="48" t="s">
        <v>2077</v>
      </c>
      <c r="B59" s="48" t="s">
        <v>2078</v>
      </c>
      <c r="C59" s="48"/>
      <c r="D59" s="48" t="s">
        <v>1848</v>
      </c>
      <c r="E59" s="48" t="s">
        <v>1911</v>
      </c>
      <c r="F59" s="48" t="s">
        <v>2079</v>
      </c>
      <c r="G59" s="48" t="s">
        <v>76</v>
      </c>
      <c r="H59" s="48" t="s">
        <v>1804</v>
      </c>
      <c r="I59" s="48" t="s">
        <v>1898</v>
      </c>
      <c r="J59" s="48"/>
      <c r="K59" s="48" t="s">
        <v>2080</v>
      </c>
      <c r="L59" s="48"/>
      <c r="M59" s="48" t="s">
        <v>2080</v>
      </c>
      <c r="N59" s="49">
        <v>60</v>
      </c>
      <c r="O59" s="50" t="b">
        <v>0</v>
      </c>
      <c r="P59" s="48" t="s">
        <v>1852</v>
      </c>
      <c r="Q59" t="s">
        <v>1853</v>
      </c>
      <c r="R59" s="48" t="s">
        <v>1896</v>
      </c>
    </row>
    <row r="60" spans="1:18" hidden="1" x14ac:dyDescent="0.25">
      <c r="A60" s="48" t="s">
        <v>2081</v>
      </c>
      <c r="B60" s="48" t="s">
        <v>2082</v>
      </c>
      <c r="C60" s="48" t="s">
        <v>1847</v>
      </c>
      <c r="D60" s="48" t="s">
        <v>1848</v>
      </c>
      <c r="E60" s="48" t="s">
        <v>2083</v>
      </c>
      <c r="F60" s="48"/>
      <c r="G60" s="48" t="s">
        <v>76</v>
      </c>
      <c r="H60" s="48" t="s">
        <v>1804</v>
      </c>
      <c r="I60" s="48" t="s">
        <v>1905</v>
      </c>
      <c r="J60" s="48" t="s">
        <v>2082</v>
      </c>
      <c r="K60" s="48" t="s">
        <v>2082</v>
      </c>
      <c r="L60" s="48" t="s">
        <v>1847</v>
      </c>
      <c r="M60" s="48" t="s">
        <v>2082</v>
      </c>
      <c r="N60" s="49">
        <v>60</v>
      </c>
      <c r="O60" s="50" t="b">
        <v>0</v>
      </c>
      <c r="P60" s="48" t="s">
        <v>1852</v>
      </c>
      <c r="Q60" t="s">
        <v>1853</v>
      </c>
      <c r="R60" s="48" t="s">
        <v>1896</v>
      </c>
    </row>
    <row r="61" spans="1:18" hidden="1" x14ac:dyDescent="0.25">
      <c r="A61" s="48" t="s">
        <v>2084</v>
      </c>
      <c r="B61" s="48" t="s">
        <v>2085</v>
      </c>
      <c r="C61" s="48" t="s">
        <v>1847</v>
      </c>
      <c r="D61" s="48" t="s">
        <v>1848</v>
      </c>
      <c r="E61" s="48" t="s">
        <v>1849</v>
      </c>
      <c r="F61" s="48"/>
      <c r="G61" s="48" t="s">
        <v>1813</v>
      </c>
      <c r="H61" s="48" t="s">
        <v>1814</v>
      </c>
      <c r="I61" s="48" t="s">
        <v>1905</v>
      </c>
      <c r="J61" s="48" t="s">
        <v>2086</v>
      </c>
      <c r="K61" s="48" t="s">
        <v>2086</v>
      </c>
      <c r="L61" s="48" t="s">
        <v>1847</v>
      </c>
      <c r="M61" s="48" t="s">
        <v>2086</v>
      </c>
      <c r="N61" s="49">
        <v>60</v>
      </c>
      <c r="O61" s="50" t="b">
        <v>0</v>
      </c>
      <c r="P61" s="48" t="s">
        <v>1852</v>
      </c>
      <c r="Q61" t="s">
        <v>1853</v>
      </c>
      <c r="R61" s="48" t="s">
        <v>1896</v>
      </c>
    </row>
    <row r="62" spans="1:18" hidden="1" x14ac:dyDescent="0.25">
      <c r="A62" s="48" t="s">
        <v>2087</v>
      </c>
      <c r="B62" s="48" t="s">
        <v>2088</v>
      </c>
      <c r="C62" s="48" t="s">
        <v>1847</v>
      </c>
      <c r="D62" s="48" t="s">
        <v>1848</v>
      </c>
      <c r="E62" s="48" t="s">
        <v>2083</v>
      </c>
      <c r="F62" s="48"/>
      <c r="G62" s="48" t="s">
        <v>76</v>
      </c>
      <c r="H62" s="48" t="s">
        <v>1804</v>
      </c>
      <c r="I62" s="48" t="s">
        <v>1905</v>
      </c>
      <c r="J62" s="48" t="s">
        <v>2088</v>
      </c>
      <c r="K62" s="48" t="s">
        <v>2088</v>
      </c>
      <c r="L62" s="48" t="s">
        <v>1847</v>
      </c>
      <c r="M62" s="48" t="s">
        <v>2088</v>
      </c>
      <c r="N62" s="49">
        <v>60</v>
      </c>
      <c r="O62" s="50" t="b">
        <v>0</v>
      </c>
      <c r="P62" s="48" t="s">
        <v>1852</v>
      </c>
      <c r="Q62" t="s">
        <v>1853</v>
      </c>
      <c r="R62" s="48" t="s">
        <v>1896</v>
      </c>
    </row>
    <row r="63" spans="1:18" hidden="1" x14ac:dyDescent="0.25">
      <c r="A63" s="48" t="s">
        <v>2089</v>
      </c>
      <c r="B63" s="48" t="s">
        <v>2090</v>
      </c>
      <c r="C63" s="48" t="s">
        <v>1847</v>
      </c>
      <c r="D63" s="48" t="s">
        <v>1848</v>
      </c>
      <c r="E63" s="48" t="s">
        <v>1941</v>
      </c>
      <c r="F63" s="48"/>
      <c r="G63" s="48" t="s">
        <v>76</v>
      </c>
      <c r="H63" s="48" t="s">
        <v>1804</v>
      </c>
      <c r="I63" s="48" t="s">
        <v>1905</v>
      </c>
      <c r="J63" s="48" t="s">
        <v>2090</v>
      </c>
      <c r="K63" s="48" t="s">
        <v>2091</v>
      </c>
      <c r="L63" s="48" t="s">
        <v>1847</v>
      </c>
      <c r="M63" s="48" t="s">
        <v>2091</v>
      </c>
      <c r="N63" s="49">
        <v>60</v>
      </c>
      <c r="O63" s="50" t="b">
        <v>0</v>
      </c>
      <c r="P63" s="48" t="s">
        <v>1852</v>
      </c>
      <c r="Q63" t="s">
        <v>1853</v>
      </c>
      <c r="R63" s="48" t="s">
        <v>1896</v>
      </c>
    </row>
    <row r="64" spans="1:18" hidden="1" x14ac:dyDescent="0.25">
      <c r="A64" s="48" t="s">
        <v>2092</v>
      </c>
      <c r="B64" s="48" t="s">
        <v>2093</v>
      </c>
      <c r="C64" s="48" t="s">
        <v>1847</v>
      </c>
      <c r="D64" s="48" t="s">
        <v>1848</v>
      </c>
      <c r="E64" s="48" t="s">
        <v>1956</v>
      </c>
      <c r="F64" s="48"/>
      <c r="G64" s="48" t="s">
        <v>75</v>
      </c>
      <c r="H64" s="48" t="s">
        <v>1806</v>
      </c>
      <c r="I64" s="48" t="s">
        <v>1905</v>
      </c>
      <c r="J64" s="48" t="s">
        <v>2093</v>
      </c>
      <c r="K64" s="48" t="s">
        <v>2093</v>
      </c>
      <c r="L64" s="48" t="s">
        <v>1847</v>
      </c>
      <c r="M64" s="48" t="s">
        <v>2093</v>
      </c>
      <c r="N64" s="49">
        <v>60</v>
      </c>
      <c r="O64" s="50" t="b">
        <v>0</v>
      </c>
      <c r="P64" s="48" t="s">
        <v>1852</v>
      </c>
      <c r="Q64" t="s">
        <v>1853</v>
      </c>
      <c r="R64" s="48" t="s">
        <v>1896</v>
      </c>
    </row>
    <row r="65" spans="1:18" hidden="1" x14ac:dyDescent="0.25">
      <c r="A65" s="48" t="s">
        <v>2094</v>
      </c>
      <c r="B65" s="48" t="s">
        <v>2095</v>
      </c>
      <c r="C65" s="48" t="s">
        <v>1847</v>
      </c>
      <c r="D65" s="48" t="s">
        <v>1848</v>
      </c>
      <c r="E65" s="48" t="s">
        <v>1916</v>
      </c>
      <c r="F65" s="48"/>
      <c r="G65" s="48" t="s">
        <v>1813</v>
      </c>
      <c r="H65" s="48" t="s">
        <v>1814</v>
      </c>
      <c r="I65" s="48" t="s">
        <v>1905</v>
      </c>
      <c r="J65" s="48" t="s">
        <v>2095</v>
      </c>
      <c r="K65" s="48" t="s">
        <v>2096</v>
      </c>
      <c r="L65" s="48" t="s">
        <v>1847</v>
      </c>
      <c r="M65" s="48" t="s">
        <v>2096</v>
      </c>
      <c r="N65" s="49">
        <v>60</v>
      </c>
      <c r="O65" s="50" t="b">
        <v>0</v>
      </c>
      <c r="P65" s="48" t="s">
        <v>1852</v>
      </c>
      <c r="Q65" t="s">
        <v>1853</v>
      </c>
      <c r="R65" s="48" t="s">
        <v>1896</v>
      </c>
    </row>
    <row r="66" spans="1:18" hidden="1" x14ac:dyDescent="0.25">
      <c r="A66" s="48" t="s">
        <v>2097</v>
      </c>
      <c r="B66" s="48" t="s">
        <v>2098</v>
      </c>
      <c r="C66" s="48" t="s">
        <v>1847</v>
      </c>
      <c r="D66" s="48" t="s">
        <v>1848</v>
      </c>
      <c r="E66" s="48" t="s">
        <v>1849</v>
      </c>
      <c r="F66" s="48"/>
      <c r="G66" s="48" t="s">
        <v>76</v>
      </c>
      <c r="H66" s="48" t="s">
        <v>1804</v>
      </c>
      <c r="I66" s="48" t="s">
        <v>1905</v>
      </c>
      <c r="J66" s="48" t="s">
        <v>2098</v>
      </c>
      <c r="K66" s="48" t="s">
        <v>2099</v>
      </c>
      <c r="L66" s="48" t="s">
        <v>1847</v>
      </c>
      <c r="M66" s="48" t="s">
        <v>2099</v>
      </c>
      <c r="N66" s="49">
        <v>60</v>
      </c>
      <c r="O66" s="50" t="b">
        <v>0</v>
      </c>
      <c r="P66" s="48" t="s">
        <v>1852</v>
      </c>
      <c r="Q66" t="s">
        <v>1853</v>
      </c>
      <c r="R66" s="48" t="s">
        <v>1896</v>
      </c>
    </row>
    <row r="67" spans="1:18" hidden="1" x14ac:dyDescent="0.25">
      <c r="A67" s="48" t="s">
        <v>2100</v>
      </c>
      <c r="B67" s="48" t="s">
        <v>2101</v>
      </c>
      <c r="C67" s="48" t="s">
        <v>1847</v>
      </c>
      <c r="D67" s="48" t="s">
        <v>1848</v>
      </c>
      <c r="E67" s="48" t="s">
        <v>2102</v>
      </c>
      <c r="F67" s="48"/>
      <c r="G67" s="48" t="s">
        <v>1813</v>
      </c>
      <c r="H67" s="48" t="s">
        <v>1814</v>
      </c>
      <c r="I67" s="48" t="s">
        <v>1905</v>
      </c>
      <c r="J67" s="48" t="s">
        <v>2101</v>
      </c>
      <c r="K67" s="48" t="s">
        <v>2103</v>
      </c>
      <c r="L67" s="48" t="s">
        <v>1847</v>
      </c>
      <c r="M67" s="48" t="s">
        <v>2103</v>
      </c>
      <c r="N67" s="49">
        <v>60</v>
      </c>
      <c r="O67" s="50" t="b">
        <v>0</v>
      </c>
      <c r="P67" s="48" t="s">
        <v>1852</v>
      </c>
      <c r="Q67" t="s">
        <v>1853</v>
      </c>
      <c r="R67" s="48" t="s">
        <v>1896</v>
      </c>
    </row>
    <row r="68" spans="1:18" hidden="1" x14ac:dyDescent="0.25">
      <c r="A68" s="48" t="s">
        <v>2104</v>
      </c>
      <c r="B68" s="48" t="s">
        <v>2105</v>
      </c>
      <c r="C68" s="48" t="s">
        <v>1847</v>
      </c>
      <c r="D68" s="48" t="s">
        <v>2106</v>
      </c>
      <c r="E68" s="48" t="s">
        <v>2107</v>
      </c>
      <c r="F68" s="48"/>
      <c r="G68" s="48"/>
      <c r="H68" s="48"/>
      <c r="I68" s="48" t="s">
        <v>1905</v>
      </c>
      <c r="J68" s="48" t="s">
        <v>2108</v>
      </c>
      <c r="K68" s="48" t="s">
        <v>2109</v>
      </c>
      <c r="L68" s="48" t="s">
        <v>1847</v>
      </c>
      <c r="M68" s="48" t="s">
        <v>2110</v>
      </c>
      <c r="N68" s="49">
        <v>60</v>
      </c>
      <c r="O68" s="50" t="b">
        <v>0</v>
      </c>
      <c r="P68" s="48" t="s">
        <v>1852</v>
      </c>
      <c r="Q68" t="s">
        <v>1853</v>
      </c>
      <c r="R68" s="48" t="s">
        <v>1896</v>
      </c>
    </row>
    <row r="69" spans="1:18" hidden="1" x14ac:dyDescent="0.25">
      <c r="A69" s="40" t="s">
        <v>2111</v>
      </c>
      <c r="B69" s="40" t="s">
        <v>2112</v>
      </c>
      <c r="C69" s="40" t="s">
        <v>1847</v>
      </c>
      <c r="D69" s="40" t="s">
        <v>1848</v>
      </c>
      <c r="E69" s="40" t="s">
        <v>1911</v>
      </c>
      <c r="F69" s="40"/>
      <c r="G69" s="40" t="s">
        <v>76</v>
      </c>
      <c r="H69" s="40" t="s">
        <v>1804</v>
      </c>
      <c r="I69" s="40" t="s">
        <v>1905</v>
      </c>
      <c r="J69" s="40" t="s">
        <v>2112</v>
      </c>
      <c r="K69" s="40" t="s">
        <v>2113</v>
      </c>
      <c r="L69" s="40" t="s">
        <v>1847</v>
      </c>
      <c r="M69" s="40" t="s">
        <v>2113</v>
      </c>
      <c r="N69" s="40">
        <v>60</v>
      </c>
      <c r="O69" s="40" t="b">
        <v>0</v>
      </c>
      <c r="P69" s="40" t="s">
        <v>1852</v>
      </c>
      <c r="Q69" s="40" t="s">
        <v>1853</v>
      </c>
      <c r="R69" s="40" t="s">
        <v>1896</v>
      </c>
    </row>
    <row r="70" spans="1:18" hidden="1" x14ac:dyDescent="0.25">
      <c r="A70" s="40" t="s">
        <v>2114</v>
      </c>
      <c r="B70" s="40" t="s">
        <v>2115</v>
      </c>
      <c r="C70" s="40" t="s">
        <v>1847</v>
      </c>
      <c r="D70" s="40" t="s">
        <v>1848</v>
      </c>
      <c r="E70" s="40" t="s">
        <v>2116</v>
      </c>
      <c r="F70" s="40"/>
      <c r="G70" s="40" t="s">
        <v>75</v>
      </c>
      <c r="H70" s="40" t="s">
        <v>1806</v>
      </c>
      <c r="I70" s="40" t="s">
        <v>1905</v>
      </c>
      <c r="J70" s="40" t="s">
        <v>2117</v>
      </c>
      <c r="K70" s="40" t="s">
        <v>2118</v>
      </c>
      <c r="L70" s="40" t="s">
        <v>1847</v>
      </c>
      <c r="M70" s="40" t="s">
        <v>2118</v>
      </c>
      <c r="N70" s="40">
        <v>60</v>
      </c>
      <c r="O70" s="40" t="b">
        <v>0</v>
      </c>
      <c r="P70" s="40" t="s">
        <v>1852</v>
      </c>
      <c r="Q70" s="40" t="s">
        <v>1853</v>
      </c>
      <c r="R70" s="40" t="s">
        <v>1896</v>
      </c>
    </row>
    <row r="71" spans="1:18" hidden="1" x14ac:dyDescent="0.25">
      <c r="A71" s="40" t="s">
        <v>2119</v>
      </c>
      <c r="B71" s="40" t="s">
        <v>2120</v>
      </c>
      <c r="C71" s="40" t="s">
        <v>1847</v>
      </c>
      <c r="D71" s="40" t="s">
        <v>1848</v>
      </c>
      <c r="E71" s="40" t="s">
        <v>1911</v>
      </c>
      <c r="F71" s="40"/>
      <c r="G71" s="40" t="s">
        <v>76</v>
      </c>
      <c r="H71" s="40" t="s">
        <v>1804</v>
      </c>
      <c r="I71" s="40" t="s">
        <v>1905</v>
      </c>
      <c r="J71" s="40" t="s">
        <v>2121</v>
      </c>
      <c r="K71" s="40" t="s">
        <v>2122</v>
      </c>
      <c r="L71" s="40" t="s">
        <v>1847</v>
      </c>
      <c r="M71" s="40" t="s">
        <v>2122</v>
      </c>
      <c r="N71" s="40">
        <v>60</v>
      </c>
      <c r="O71" s="40" t="b">
        <v>0</v>
      </c>
      <c r="P71" s="40" t="s">
        <v>1852</v>
      </c>
      <c r="Q71" s="40" t="s">
        <v>1853</v>
      </c>
      <c r="R71" s="40" t="s">
        <v>1896</v>
      </c>
    </row>
    <row r="72" spans="1:18" hidden="1" x14ac:dyDescent="0.25">
      <c r="A72" s="40" t="s">
        <v>2123</v>
      </c>
      <c r="B72" s="40" t="s">
        <v>2124</v>
      </c>
      <c r="C72" s="40" t="s">
        <v>1847</v>
      </c>
      <c r="D72" s="40" t="s">
        <v>1848</v>
      </c>
      <c r="E72" s="40" t="s">
        <v>2083</v>
      </c>
      <c r="F72" s="40"/>
      <c r="G72" s="40" t="s">
        <v>76</v>
      </c>
      <c r="H72" s="40" t="s">
        <v>1804</v>
      </c>
      <c r="I72" s="40" t="s">
        <v>1905</v>
      </c>
      <c r="J72" s="40" t="s">
        <v>2125</v>
      </c>
      <c r="K72" s="40" t="s">
        <v>2126</v>
      </c>
      <c r="L72" s="40" t="s">
        <v>1847</v>
      </c>
      <c r="M72" s="40" t="s">
        <v>2126</v>
      </c>
      <c r="N72" s="40">
        <v>60</v>
      </c>
      <c r="O72" s="40" t="b">
        <v>0</v>
      </c>
      <c r="P72" s="40" t="s">
        <v>1852</v>
      </c>
      <c r="Q72" s="40" t="s">
        <v>1853</v>
      </c>
      <c r="R72" s="40" t="s">
        <v>1896</v>
      </c>
    </row>
    <row r="73" spans="1:18" hidden="1" x14ac:dyDescent="0.25">
      <c r="A73" s="40" t="s">
        <v>2127</v>
      </c>
      <c r="B73" s="40" t="s">
        <v>2128</v>
      </c>
      <c r="C73" s="40" t="s">
        <v>1847</v>
      </c>
      <c r="D73" s="40" t="s">
        <v>1848</v>
      </c>
      <c r="E73" s="40" t="s">
        <v>1968</v>
      </c>
      <c r="F73" s="40"/>
      <c r="G73" s="40" t="s">
        <v>75</v>
      </c>
      <c r="H73" s="40" t="s">
        <v>1806</v>
      </c>
      <c r="I73" s="40" t="s">
        <v>1905</v>
      </c>
      <c r="J73" s="40" t="s">
        <v>2128</v>
      </c>
      <c r="K73" s="40" t="s">
        <v>2129</v>
      </c>
      <c r="L73" s="40" t="s">
        <v>1847</v>
      </c>
      <c r="M73" s="40" t="s">
        <v>2129</v>
      </c>
      <c r="N73" s="40">
        <v>60</v>
      </c>
      <c r="O73" s="40" t="b">
        <v>0</v>
      </c>
      <c r="P73" s="40" t="s">
        <v>1852</v>
      </c>
      <c r="Q73" s="40" t="s">
        <v>1853</v>
      </c>
      <c r="R73" s="40" t="s">
        <v>1896</v>
      </c>
    </row>
    <row r="74" spans="1:18" hidden="1" x14ac:dyDescent="0.25">
      <c r="A74" s="40" t="s">
        <v>2130</v>
      </c>
      <c r="B74" s="40" t="s">
        <v>2131</v>
      </c>
      <c r="C74" s="40" t="s">
        <v>1847</v>
      </c>
      <c r="D74" s="40" t="s">
        <v>1848</v>
      </c>
      <c r="E74" s="40" t="s">
        <v>2132</v>
      </c>
      <c r="F74" s="40"/>
      <c r="G74" s="40" t="s">
        <v>1813</v>
      </c>
      <c r="H74" s="40" t="s">
        <v>1814</v>
      </c>
      <c r="I74" s="40" t="s">
        <v>1905</v>
      </c>
      <c r="J74" s="40" t="s">
        <v>2131</v>
      </c>
      <c r="K74" s="40" t="s">
        <v>2133</v>
      </c>
      <c r="L74" s="40" t="s">
        <v>1847</v>
      </c>
      <c r="M74" s="40" t="s">
        <v>2133</v>
      </c>
      <c r="N74" s="40">
        <v>60</v>
      </c>
      <c r="O74" s="40" t="b">
        <v>0</v>
      </c>
      <c r="P74" s="40" t="s">
        <v>1852</v>
      </c>
      <c r="Q74" s="40" t="s">
        <v>1853</v>
      </c>
      <c r="R74" s="40" t="s">
        <v>1896</v>
      </c>
    </row>
    <row r="75" spans="1:18" hidden="1" x14ac:dyDescent="0.25">
      <c r="A75" s="40" t="s">
        <v>2134</v>
      </c>
      <c r="B75" s="40" t="s">
        <v>2135</v>
      </c>
      <c r="C75" s="40" t="s">
        <v>1847</v>
      </c>
      <c r="D75" s="40" t="s">
        <v>1848</v>
      </c>
      <c r="E75" s="40" t="s">
        <v>1960</v>
      </c>
      <c r="F75" s="40"/>
      <c r="G75" s="40" t="s">
        <v>76</v>
      </c>
      <c r="H75" s="40" t="s">
        <v>1804</v>
      </c>
      <c r="I75" s="40" t="s">
        <v>1905</v>
      </c>
      <c r="J75" s="40" t="s">
        <v>2135</v>
      </c>
      <c r="K75" s="40" t="s">
        <v>2135</v>
      </c>
      <c r="L75" s="40" t="s">
        <v>1847</v>
      </c>
      <c r="M75" s="40" t="s">
        <v>2135</v>
      </c>
      <c r="N75" s="40">
        <v>60</v>
      </c>
      <c r="O75" s="40" t="b">
        <v>0</v>
      </c>
      <c r="P75" s="40" t="s">
        <v>1852</v>
      </c>
      <c r="Q75" s="40" t="s">
        <v>1853</v>
      </c>
      <c r="R75" s="40" t="s">
        <v>1896</v>
      </c>
    </row>
    <row r="76" spans="1:18" hidden="1" x14ac:dyDescent="0.25">
      <c r="A76" s="40" t="s">
        <v>2136</v>
      </c>
      <c r="B76" s="40" t="s">
        <v>2137</v>
      </c>
      <c r="C76" s="40" t="s">
        <v>1847</v>
      </c>
      <c r="D76" s="40" t="s">
        <v>1848</v>
      </c>
      <c r="E76" s="40" t="s">
        <v>1941</v>
      </c>
      <c r="F76" s="40"/>
      <c r="G76" s="40" t="s">
        <v>76</v>
      </c>
      <c r="H76" s="40" t="s">
        <v>1804</v>
      </c>
      <c r="I76" s="40" t="s">
        <v>1905</v>
      </c>
      <c r="J76" s="40" t="s">
        <v>2138</v>
      </c>
      <c r="K76" s="40" t="s">
        <v>2138</v>
      </c>
      <c r="L76" s="40" t="s">
        <v>1847</v>
      </c>
      <c r="M76" s="40" t="s">
        <v>2138</v>
      </c>
      <c r="N76" s="40">
        <v>60</v>
      </c>
      <c r="O76" s="40" t="b">
        <v>0</v>
      </c>
      <c r="P76" s="40" t="s">
        <v>1852</v>
      </c>
      <c r="Q76" s="40" t="s">
        <v>1853</v>
      </c>
      <c r="R76" s="40" t="s">
        <v>1896</v>
      </c>
    </row>
    <row r="77" spans="1:18" hidden="1" x14ac:dyDescent="0.25">
      <c r="A77" s="40" t="s">
        <v>2139</v>
      </c>
      <c r="B77" s="40" t="s">
        <v>2140</v>
      </c>
      <c r="C77" s="40" t="s">
        <v>1847</v>
      </c>
      <c r="D77" s="40" t="s">
        <v>1848</v>
      </c>
      <c r="E77" s="40" t="s">
        <v>1960</v>
      </c>
      <c r="F77" s="40"/>
      <c r="G77" s="40" t="s">
        <v>76</v>
      </c>
      <c r="H77" s="40" t="s">
        <v>1804</v>
      </c>
      <c r="I77" s="40" t="s">
        <v>1905</v>
      </c>
      <c r="J77" s="40" t="s">
        <v>2141</v>
      </c>
      <c r="K77" s="40" t="s">
        <v>2141</v>
      </c>
      <c r="L77" s="40" t="s">
        <v>1847</v>
      </c>
      <c r="M77" s="40" t="s">
        <v>2141</v>
      </c>
      <c r="N77" s="40">
        <v>60</v>
      </c>
      <c r="O77" s="40" t="b">
        <v>0</v>
      </c>
      <c r="P77" s="40" t="s">
        <v>1852</v>
      </c>
      <c r="Q77" s="40" t="s">
        <v>1853</v>
      </c>
      <c r="R77" s="40" t="s">
        <v>1896</v>
      </c>
    </row>
    <row r="78" spans="1:18" hidden="1" x14ac:dyDescent="0.25">
      <c r="A78" s="40" t="s">
        <v>2142</v>
      </c>
      <c r="B78" s="40" t="s">
        <v>2143</v>
      </c>
      <c r="C78" s="40" t="s">
        <v>1847</v>
      </c>
      <c r="D78" s="40" t="s">
        <v>1848</v>
      </c>
      <c r="E78" s="40" t="s">
        <v>1849</v>
      </c>
      <c r="F78" s="40"/>
      <c r="G78" s="40" t="s">
        <v>1813</v>
      </c>
      <c r="H78" s="40" t="s">
        <v>1814</v>
      </c>
      <c r="I78" s="40" t="s">
        <v>1905</v>
      </c>
      <c r="J78" s="40" t="s">
        <v>2144</v>
      </c>
      <c r="K78" s="40" t="s">
        <v>2145</v>
      </c>
      <c r="L78" s="40" t="s">
        <v>1847</v>
      </c>
      <c r="M78" s="40" t="s">
        <v>2145</v>
      </c>
      <c r="N78" s="40">
        <v>60</v>
      </c>
      <c r="O78" s="40" t="b">
        <v>0</v>
      </c>
      <c r="P78" s="40" t="s">
        <v>1852</v>
      </c>
      <c r="Q78" s="40" t="s">
        <v>1853</v>
      </c>
      <c r="R78" s="40" t="s">
        <v>1896</v>
      </c>
    </row>
    <row r="79" spans="1:18" hidden="1" x14ac:dyDescent="0.25">
      <c r="A79" s="40" t="s">
        <v>2146</v>
      </c>
      <c r="B79" s="40" t="s">
        <v>2147</v>
      </c>
      <c r="C79" s="40" t="s">
        <v>1847</v>
      </c>
      <c r="D79" s="40" t="s">
        <v>1848</v>
      </c>
      <c r="E79" s="40" t="s">
        <v>1960</v>
      </c>
      <c r="F79" s="40" t="s">
        <v>2148</v>
      </c>
      <c r="G79" s="40" t="s">
        <v>76</v>
      </c>
      <c r="H79" s="40" t="s">
        <v>1804</v>
      </c>
      <c r="I79" s="40" t="s">
        <v>1905</v>
      </c>
      <c r="J79" s="40" t="s">
        <v>2147</v>
      </c>
      <c r="K79" s="40" t="s">
        <v>2149</v>
      </c>
      <c r="L79" s="40" t="s">
        <v>1847</v>
      </c>
      <c r="M79" s="40" t="s">
        <v>2149</v>
      </c>
      <c r="N79" s="40">
        <v>60</v>
      </c>
      <c r="O79" s="40" t="b">
        <v>0</v>
      </c>
      <c r="P79" s="40" t="s">
        <v>1852</v>
      </c>
      <c r="Q79" s="40" t="s">
        <v>1853</v>
      </c>
      <c r="R79" s="40" t="s">
        <v>1896</v>
      </c>
    </row>
    <row r="80" spans="1:18" hidden="1" x14ac:dyDescent="0.25">
      <c r="A80" s="40" t="s">
        <v>2150</v>
      </c>
      <c r="B80" s="40" t="s">
        <v>2151</v>
      </c>
      <c r="C80" s="40" t="s">
        <v>1847</v>
      </c>
      <c r="D80" s="40" t="s">
        <v>1932</v>
      </c>
      <c r="E80" s="40"/>
      <c r="F80" s="40"/>
      <c r="G80" s="40"/>
      <c r="H80" s="40"/>
      <c r="I80" s="40" t="s">
        <v>1905</v>
      </c>
      <c r="J80" s="40" t="s">
        <v>2151</v>
      </c>
      <c r="K80" s="40" t="s">
        <v>2152</v>
      </c>
      <c r="L80" s="40" t="s">
        <v>1847</v>
      </c>
      <c r="M80" s="40" t="s">
        <v>2152</v>
      </c>
      <c r="N80" s="40">
        <v>60</v>
      </c>
      <c r="O80" s="40" t="b">
        <v>0</v>
      </c>
      <c r="P80" s="40" t="s">
        <v>1852</v>
      </c>
      <c r="Q80" s="40" t="s">
        <v>1853</v>
      </c>
      <c r="R80" s="40" t="s">
        <v>1896</v>
      </c>
    </row>
    <row r="81" spans="1:18" hidden="1" x14ac:dyDescent="0.25">
      <c r="A81" s="40" t="s">
        <v>2153</v>
      </c>
      <c r="B81" s="40" t="s">
        <v>2154</v>
      </c>
      <c r="C81" s="40" t="s">
        <v>1847</v>
      </c>
      <c r="D81" s="40" t="s">
        <v>1848</v>
      </c>
      <c r="E81" s="40" t="s">
        <v>1941</v>
      </c>
      <c r="F81" s="40"/>
      <c r="G81" s="40" t="s">
        <v>76</v>
      </c>
      <c r="H81" s="40" t="s">
        <v>1804</v>
      </c>
      <c r="I81" s="40" t="s">
        <v>1898</v>
      </c>
      <c r="J81" s="40" t="s">
        <v>2155</v>
      </c>
      <c r="K81" s="40" t="s">
        <v>2156</v>
      </c>
      <c r="L81" s="40" t="s">
        <v>1847</v>
      </c>
      <c r="M81" s="40" t="s">
        <v>2156</v>
      </c>
      <c r="N81" s="40">
        <v>60</v>
      </c>
      <c r="O81" s="40" t="b">
        <v>0</v>
      </c>
      <c r="P81" s="40" t="s">
        <v>1852</v>
      </c>
      <c r="Q81" s="40" t="s">
        <v>1853</v>
      </c>
      <c r="R81" s="40" t="s">
        <v>1896</v>
      </c>
    </row>
    <row r="82" spans="1:18" hidden="1" x14ac:dyDescent="0.25">
      <c r="A82" s="40" t="s">
        <v>2157</v>
      </c>
      <c r="B82" s="40" t="s">
        <v>2158</v>
      </c>
      <c r="C82" s="40" t="s">
        <v>1847</v>
      </c>
      <c r="D82" s="40" t="s">
        <v>1848</v>
      </c>
      <c r="E82" s="40" t="s">
        <v>1849</v>
      </c>
      <c r="F82" s="40"/>
      <c r="G82" s="40" t="s">
        <v>1813</v>
      </c>
      <c r="H82" s="40" t="s">
        <v>1814</v>
      </c>
      <c r="I82" s="40" t="s">
        <v>1898</v>
      </c>
      <c r="J82" s="40" t="s">
        <v>2158</v>
      </c>
      <c r="K82" s="40" t="s">
        <v>2158</v>
      </c>
      <c r="L82" s="40" t="s">
        <v>1847</v>
      </c>
      <c r="M82" s="40" t="s">
        <v>2158</v>
      </c>
      <c r="N82" s="40">
        <v>60</v>
      </c>
      <c r="O82" s="40" t="b">
        <v>0</v>
      </c>
      <c r="P82" s="40" t="s">
        <v>1852</v>
      </c>
      <c r="Q82" s="40" t="s">
        <v>1853</v>
      </c>
      <c r="R82" s="40" t="s">
        <v>1896</v>
      </c>
    </row>
    <row r="83" spans="1:18" hidden="1" x14ac:dyDescent="0.25">
      <c r="A83" s="40" t="s">
        <v>2159</v>
      </c>
      <c r="B83" s="40" t="s">
        <v>2160</v>
      </c>
      <c r="C83" s="40" t="s">
        <v>1847</v>
      </c>
      <c r="D83" s="40" t="s">
        <v>1848</v>
      </c>
      <c r="E83" s="40" t="s">
        <v>1985</v>
      </c>
      <c r="F83" s="40"/>
      <c r="G83" s="40" t="s">
        <v>1813</v>
      </c>
      <c r="H83" s="40" t="s">
        <v>1814</v>
      </c>
      <c r="I83" s="40" t="s">
        <v>1898</v>
      </c>
      <c r="J83" s="40" t="s">
        <v>2161</v>
      </c>
      <c r="K83" s="40" t="s">
        <v>2162</v>
      </c>
      <c r="L83" s="40" t="s">
        <v>1847</v>
      </c>
      <c r="M83" s="40" t="s">
        <v>2162</v>
      </c>
      <c r="N83" s="40">
        <v>60</v>
      </c>
      <c r="O83" s="40" t="b">
        <v>0</v>
      </c>
      <c r="P83" s="40" t="s">
        <v>1852</v>
      </c>
      <c r="Q83" s="40" t="s">
        <v>1853</v>
      </c>
      <c r="R83" s="40" t="s">
        <v>1896</v>
      </c>
    </row>
    <row r="84" spans="1:18" hidden="1" x14ac:dyDescent="0.25">
      <c r="A84" s="41" t="s">
        <v>2163</v>
      </c>
      <c r="B84" s="41" t="s">
        <v>2164</v>
      </c>
      <c r="C84" s="41" t="s">
        <v>1847</v>
      </c>
      <c r="D84" s="41" t="s">
        <v>1848</v>
      </c>
      <c r="E84" s="41" t="s">
        <v>1888</v>
      </c>
      <c r="F84" s="41"/>
      <c r="G84" s="41" t="s">
        <v>1813</v>
      </c>
      <c r="H84" s="41" t="s">
        <v>1814</v>
      </c>
      <c r="I84" s="41" t="s">
        <v>1898</v>
      </c>
      <c r="J84" s="41" t="s">
        <v>2165</v>
      </c>
      <c r="K84" s="41" t="s">
        <v>2166</v>
      </c>
      <c r="L84" s="41" t="s">
        <v>1847</v>
      </c>
      <c r="M84" s="41" t="s">
        <v>2166</v>
      </c>
      <c r="N84" s="41">
        <v>60</v>
      </c>
      <c r="O84" s="41" t="b">
        <v>0</v>
      </c>
      <c r="P84" s="41" t="s">
        <v>1852</v>
      </c>
      <c r="Q84" s="41" t="s">
        <v>1853</v>
      </c>
      <c r="R84" s="41" t="s">
        <v>1896</v>
      </c>
    </row>
    <row r="85" spans="1:18" hidden="1" x14ac:dyDescent="0.25">
      <c r="A85" s="41" t="s">
        <v>2167</v>
      </c>
      <c r="B85" s="41" t="s">
        <v>2168</v>
      </c>
      <c r="C85" s="41" t="s">
        <v>2169</v>
      </c>
      <c r="D85" s="41" t="s">
        <v>1848</v>
      </c>
      <c r="E85" s="41" t="s">
        <v>2102</v>
      </c>
      <c r="F85" s="41" t="s">
        <v>2170</v>
      </c>
      <c r="G85" s="41"/>
      <c r="H85" s="41"/>
      <c r="I85" s="41" t="s">
        <v>1882</v>
      </c>
      <c r="J85" s="41"/>
      <c r="K85" s="41"/>
      <c r="L85" s="41" t="s">
        <v>2171</v>
      </c>
      <c r="M85" s="41" t="s">
        <v>2172</v>
      </c>
      <c r="N85" s="41"/>
      <c r="O85" s="41" t="b">
        <v>0</v>
      </c>
      <c r="P85" s="41" t="s">
        <v>1852</v>
      </c>
      <c r="Q85" s="41" t="s">
        <v>1853</v>
      </c>
      <c r="R85" s="41" t="s">
        <v>2167</v>
      </c>
    </row>
    <row r="86" spans="1:18" hidden="1" x14ac:dyDescent="0.25">
      <c r="A86" s="40" t="s">
        <v>2173</v>
      </c>
      <c r="B86" s="40" t="s">
        <v>670</v>
      </c>
      <c r="C86" s="40"/>
      <c r="D86" s="40" t="s">
        <v>1848</v>
      </c>
      <c r="E86" s="40"/>
      <c r="F86" s="40"/>
      <c r="G86" s="40" t="s">
        <v>1809</v>
      </c>
      <c r="H86" s="40" t="s">
        <v>1810</v>
      </c>
      <c r="I86" s="40"/>
      <c r="J86" s="40"/>
      <c r="K86" s="40"/>
      <c r="L86" s="40"/>
      <c r="M86" s="40" t="s">
        <v>2174</v>
      </c>
      <c r="N86" s="40"/>
      <c r="O86" s="40" t="b">
        <v>1</v>
      </c>
      <c r="P86" s="40" t="s">
        <v>1852</v>
      </c>
      <c r="Q86" s="40" t="s">
        <v>1853</v>
      </c>
      <c r="R86" s="40" t="s">
        <v>2173</v>
      </c>
    </row>
    <row r="87" spans="1:18" hidden="1" x14ac:dyDescent="0.25">
      <c r="A87" s="40" t="s">
        <v>2175</v>
      </c>
      <c r="B87" s="40" t="s">
        <v>2176</v>
      </c>
      <c r="C87" s="40"/>
      <c r="D87" s="40" t="s">
        <v>2177</v>
      </c>
      <c r="E87" s="40"/>
      <c r="F87" s="40"/>
      <c r="G87" s="40"/>
      <c r="H87" s="40"/>
      <c r="I87" s="40" t="s">
        <v>1882</v>
      </c>
      <c r="J87" s="40"/>
      <c r="K87" s="40"/>
      <c r="L87" s="40"/>
      <c r="M87" s="40" t="s">
        <v>2178</v>
      </c>
      <c r="N87" s="40"/>
      <c r="O87" s="40" t="b">
        <v>0</v>
      </c>
      <c r="P87" s="40" t="s">
        <v>1852</v>
      </c>
      <c r="Q87" s="40" t="s">
        <v>1853</v>
      </c>
      <c r="R87" s="40" t="s">
        <v>2175</v>
      </c>
    </row>
    <row r="88" spans="1:18" hidden="1" x14ac:dyDescent="0.25">
      <c r="A88" s="41" t="s">
        <v>2179</v>
      </c>
      <c r="B88" s="41" t="s">
        <v>2180</v>
      </c>
      <c r="C88" s="41" t="s">
        <v>1847</v>
      </c>
      <c r="D88" s="41" t="s">
        <v>1932</v>
      </c>
      <c r="E88" s="41" t="s">
        <v>2181</v>
      </c>
      <c r="F88" s="41" t="s">
        <v>2182</v>
      </c>
      <c r="G88" s="41" t="s">
        <v>1809</v>
      </c>
      <c r="H88" s="41" t="s">
        <v>1810</v>
      </c>
      <c r="I88" s="41" t="s">
        <v>2183</v>
      </c>
      <c r="J88" s="41" t="s">
        <v>2180</v>
      </c>
      <c r="K88" s="41" t="s">
        <v>2184</v>
      </c>
      <c r="L88" s="41" t="s">
        <v>2185</v>
      </c>
      <c r="M88" s="41" t="s">
        <v>2184</v>
      </c>
      <c r="N88" s="41"/>
      <c r="O88" s="41" t="b">
        <v>0</v>
      </c>
      <c r="P88" s="41" t="s">
        <v>1852</v>
      </c>
      <c r="Q88" s="41" t="s">
        <v>1853</v>
      </c>
      <c r="R88" s="41" t="s">
        <v>2179</v>
      </c>
    </row>
    <row r="89" spans="1:18" hidden="1" x14ac:dyDescent="0.25">
      <c r="A89" s="41" t="s">
        <v>711</v>
      </c>
      <c r="B89" s="41" t="s">
        <v>712</v>
      </c>
      <c r="C89" s="41"/>
      <c r="D89" s="41" t="s">
        <v>1848</v>
      </c>
      <c r="E89" s="41"/>
      <c r="F89" s="41"/>
      <c r="G89" s="41"/>
      <c r="H89" s="41"/>
      <c r="I89" s="41" t="s">
        <v>2186</v>
      </c>
      <c r="J89" s="41"/>
      <c r="K89" s="41"/>
      <c r="L89" s="41" t="s">
        <v>2187</v>
      </c>
      <c r="M89" s="41" t="s">
        <v>2188</v>
      </c>
      <c r="N89" s="41">
        <v>67</v>
      </c>
      <c r="O89" s="41" t="b">
        <v>0</v>
      </c>
      <c r="P89" s="41" t="s">
        <v>1852</v>
      </c>
      <c r="Q89" s="41" t="s">
        <v>1853</v>
      </c>
      <c r="R89" s="41" t="s">
        <v>555</v>
      </c>
    </row>
    <row r="90" spans="1:18" hidden="1" x14ac:dyDescent="0.25">
      <c r="A90" s="41" t="s">
        <v>713</v>
      </c>
      <c r="B90" s="41" t="s">
        <v>714</v>
      </c>
      <c r="C90" s="41"/>
      <c r="D90" s="41" t="s">
        <v>2106</v>
      </c>
      <c r="E90" s="41"/>
      <c r="F90" s="41"/>
      <c r="G90" s="41"/>
      <c r="H90" s="41"/>
      <c r="I90" s="41" t="s">
        <v>2186</v>
      </c>
      <c r="J90" s="41"/>
      <c r="K90" s="41"/>
      <c r="L90" s="41" t="s">
        <v>2189</v>
      </c>
      <c r="M90" s="41" t="s">
        <v>2190</v>
      </c>
      <c r="N90" s="41">
        <v>67</v>
      </c>
      <c r="O90" s="41" t="b">
        <v>0</v>
      </c>
      <c r="P90" s="41" t="s">
        <v>1852</v>
      </c>
      <c r="Q90" s="41" t="s">
        <v>1853</v>
      </c>
      <c r="R90" s="41" t="s">
        <v>555</v>
      </c>
    </row>
    <row r="91" spans="1:18" hidden="1" x14ac:dyDescent="0.25">
      <c r="A91" s="41" t="s">
        <v>715</v>
      </c>
      <c r="B91" s="41" t="s">
        <v>716</v>
      </c>
      <c r="C91" s="41"/>
      <c r="D91" s="41" t="s">
        <v>1932</v>
      </c>
      <c r="E91" s="41"/>
      <c r="F91" s="41"/>
      <c r="G91" s="41"/>
      <c r="H91" s="41"/>
      <c r="I91" s="41" t="s">
        <v>2186</v>
      </c>
      <c r="J91" s="41"/>
      <c r="K91" s="41"/>
      <c r="L91" s="41" t="s">
        <v>2191</v>
      </c>
      <c r="M91" s="41" t="s">
        <v>2192</v>
      </c>
      <c r="N91" s="41">
        <v>67</v>
      </c>
      <c r="O91" s="41" t="b">
        <v>0</v>
      </c>
      <c r="P91" s="41" t="s">
        <v>1852</v>
      </c>
      <c r="Q91" s="41" t="s">
        <v>1853</v>
      </c>
      <c r="R91" s="41" t="s">
        <v>555</v>
      </c>
    </row>
    <row r="92" spans="1:18" hidden="1" x14ac:dyDescent="0.25">
      <c r="A92" s="40" t="s">
        <v>717</v>
      </c>
      <c r="B92" s="40" t="s">
        <v>718</v>
      </c>
      <c r="C92" s="40"/>
      <c r="D92" s="40" t="s">
        <v>1866</v>
      </c>
      <c r="E92" s="40"/>
      <c r="F92" s="40"/>
      <c r="G92" s="40"/>
      <c r="H92" s="40"/>
      <c r="I92" s="40" t="s">
        <v>2186</v>
      </c>
      <c r="J92" s="40"/>
      <c r="K92" s="40" t="s">
        <v>2193</v>
      </c>
      <c r="L92" s="40" t="s">
        <v>2194</v>
      </c>
      <c r="M92" s="40" t="s">
        <v>2193</v>
      </c>
      <c r="N92" s="40">
        <v>67</v>
      </c>
      <c r="O92" s="40" t="b">
        <v>0</v>
      </c>
      <c r="P92" s="40" t="s">
        <v>1852</v>
      </c>
      <c r="Q92" s="40" t="s">
        <v>1853</v>
      </c>
      <c r="R92" s="40" t="s">
        <v>555</v>
      </c>
    </row>
    <row r="93" spans="1:18" hidden="1" x14ac:dyDescent="0.25">
      <c r="A93" s="41" t="s">
        <v>719</v>
      </c>
      <c r="B93" s="41" t="s">
        <v>720</v>
      </c>
      <c r="C93" s="41"/>
      <c r="D93" s="41" t="s">
        <v>2177</v>
      </c>
      <c r="E93" s="41"/>
      <c r="F93" s="41"/>
      <c r="G93" s="41"/>
      <c r="H93" s="41"/>
      <c r="I93" s="41" t="s">
        <v>2186</v>
      </c>
      <c r="J93" s="41"/>
      <c r="K93" s="41"/>
      <c r="L93" s="41" t="s">
        <v>2195</v>
      </c>
      <c r="M93" s="41" t="s">
        <v>2196</v>
      </c>
      <c r="N93" s="41">
        <v>67</v>
      </c>
      <c r="O93" s="41" t="b">
        <v>0</v>
      </c>
      <c r="P93" s="41" t="s">
        <v>1852</v>
      </c>
      <c r="Q93" s="41" t="s">
        <v>1853</v>
      </c>
      <c r="R93" s="41" t="s">
        <v>555</v>
      </c>
    </row>
    <row r="94" spans="1:18" hidden="1" x14ac:dyDescent="0.25">
      <c r="A94" s="41" t="s">
        <v>721</v>
      </c>
      <c r="B94" s="41" t="s">
        <v>722</v>
      </c>
      <c r="C94" s="41"/>
      <c r="D94" s="41" t="s">
        <v>2197</v>
      </c>
      <c r="E94" s="41"/>
      <c r="F94" s="41"/>
      <c r="G94" s="41"/>
      <c r="H94" s="41"/>
      <c r="I94" s="41" t="s">
        <v>2186</v>
      </c>
      <c r="J94" s="41"/>
      <c r="K94" s="41"/>
      <c r="L94" s="41" t="s">
        <v>2198</v>
      </c>
      <c r="M94" s="41" t="s">
        <v>2199</v>
      </c>
      <c r="N94" s="41">
        <v>67</v>
      </c>
      <c r="O94" s="41" t="b">
        <v>0</v>
      </c>
      <c r="P94" s="41" t="s">
        <v>1852</v>
      </c>
      <c r="Q94" s="41" t="s">
        <v>1853</v>
      </c>
      <c r="R94" s="41" t="s">
        <v>555</v>
      </c>
    </row>
    <row r="95" spans="1:18" hidden="1" x14ac:dyDescent="0.25">
      <c r="A95" s="40" t="s">
        <v>2200</v>
      </c>
      <c r="B95" s="40" t="s">
        <v>2201</v>
      </c>
      <c r="C95" s="40"/>
      <c r="D95" s="40" t="s">
        <v>2106</v>
      </c>
      <c r="E95" s="40"/>
      <c r="F95" s="40"/>
      <c r="G95" s="40"/>
      <c r="H95" s="40"/>
      <c r="I95" s="40" t="s">
        <v>2186</v>
      </c>
      <c r="J95" s="40" t="s">
        <v>2201</v>
      </c>
      <c r="K95" s="40"/>
      <c r="L95" s="40"/>
      <c r="M95" s="40" t="s">
        <v>2202</v>
      </c>
      <c r="N95" s="40">
        <v>67</v>
      </c>
      <c r="O95" s="40" t="b">
        <v>0</v>
      </c>
      <c r="P95" s="40" t="s">
        <v>1852</v>
      </c>
      <c r="Q95" s="40" t="s">
        <v>1853</v>
      </c>
      <c r="R95" s="40" t="s">
        <v>555</v>
      </c>
    </row>
    <row r="96" spans="1:18" hidden="1" x14ac:dyDescent="0.25">
      <c r="A96" s="40" t="s">
        <v>2203</v>
      </c>
      <c r="B96" s="40" t="s">
        <v>2204</v>
      </c>
      <c r="C96" s="40"/>
      <c r="D96" s="40" t="s">
        <v>2106</v>
      </c>
      <c r="E96" s="40"/>
      <c r="F96" s="40"/>
      <c r="G96" s="40"/>
      <c r="H96" s="40"/>
      <c r="I96" s="40" t="s">
        <v>2186</v>
      </c>
      <c r="J96" s="40" t="s">
        <v>2204</v>
      </c>
      <c r="K96" s="40"/>
      <c r="L96" s="40"/>
      <c r="M96" s="40" t="s">
        <v>2205</v>
      </c>
      <c r="N96" s="40">
        <v>67</v>
      </c>
      <c r="O96" s="40" t="b">
        <v>0</v>
      </c>
      <c r="P96" s="40" t="s">
        <v>1852</v>
      </c>
      <c r="Q96" s="40" t="s">
        <v>1853</v>
      </c>
      <c r="R96" s="40" t="s">
        <v>555</v>
      </c>
    </row>
    <row r="97" spans="1:18" hidden="1" x14ac:dyDescent="0.25">
      <c r="A97" s="40" t="s">
        <v>2206</v>
      </c>
      <c r="B97" s="40" t="s">
        <v>2207</v>
      </c>
      <c r="C97" s="40"/>
      <c r="D97" s="40" t="s">
        <v>2106</v>
      </c>
      <c r="E97" s="40" t="s">
        <v>2208</v>
      </c>
      <c r="F97" s="40" t="s">
        <v>2209</v>
      </c>
      <c r="G97" s="40"/>
      <c r="H97" s="40"/>
      <c r="I97" s="40" t="s">
        <v>2186</v>
      </c>
      <c r="J97" s="40" t="s">
        <v>2210</v>
      </c>
      <c r="K97" s="40" t="s">
        <v>2211</v>
      </c>
      <c r="L97" s="40"/>
      <c r="M97" s="40" t="s">
        <v>2211</v>
      </c>
      <c r="N97" s="40">
        <v>67</v>
      </c>
      <c r="O97" s="40" t="b">
        <v>0</v>
      </c>
      <c r="P97" s="40" t="s">
        <v>1852</v>
      </c>
      <c r="Q97" s="40" t="s">
        <v>1853</v>
      </c>
      <c r="R97" s="40" t="s">
        <v>555</v>
      </c>
    </row>
    <row r="98" spans="1:18" hidden="1" x14ac:dyDescent="0.25">
      <c r="A98" s="40" t="s">
        <v>2212</v>
      </c>
      <c r="B98" s="40" t="s">
        <v>2213</v>
      </c>
      <c r="C98" s="40"/>
      <c r="D98" s="40" t="s">
        <v>2106</v>
      </c>
      <c r="E98" s="40" t="s">
        <v>2208</v>
      </c>
      <c r="F98" s="40" t="s">
        <v>2214</v>
      </c>
      <c r="G98" s="40"/>
      <c r="H98" s="40"/>
      <c r="I98" s="40" t="s">
        <v>2186</v>
      </c>
      <c r="J98" s="40" t="s">
        <v>2213</v>
      </c>
      <c r="K98" s="40" t="s">
        <v>2215</v>
      </c>
      <c r="L98" s="40"/>
      <c r="M98" s="40" t="s">
        <v>2215</v>
      </c>
      <c r="N98" s="40">
        <v>67</v>
      </c>
      <c r="O98" s="40" t="b">
        <v>0</v>
      </c>
      <c r="P98" s="40" t="s">
        <v>1852</v>
      </c>
      <c r="Q98" s="40" t="s">
        <v>1853</v>
      </c>
      <c r="R98" s="40" t="s">
        <v>555</v>
      </c>
    </row>
    <row r="99" spans="1:18" hidden="1" x14ac:dyDescent="0.25">
      <c r="A99" s="40" t="s">
        <v>2216</v>
      </c>
      <c r="B99" s="40" t="s">
        <v>2217</v>
      </c>
      <c r="C99" s="40"/>
      <c r="D99" s="40" t="s">
        <v>2106</v>
      </c>
      <c r="E99" s="40" t="s">
        <v>2208</v>
      </c>
      <c r="F99" s="40" t="s">
        <v>2214</v>
      </c>
      <c r="G99" s="40"/>
      <c r="H99" s="40"/>
      <c r="I99" s="40" t="s">
        <v>2186</v>
      </c>
      <c r="J99" s="40" t="s">
        <v>2217</v>
      </c>
      <c r="K99" s="40" t="s">
        <v>2218</v>
      </c>
      <c r="L99" s="40"/>
      <c r="M99" s="40" t="s">
        <v>2218</v>
      </c>
      <c r="N99" s="40">
        <v>67</v>
      </c>
      <c r="O99" s="40" t="b">
        <v>0</v>
      </c>
      <c r="P99" s="40" t="s">
        <v>1852</v>
      </c>
      <c r="Q99" s="40" t="s">
        <v>1853</v>
      </c>
      <c r="R99" s="40" t="s">
        <v>555</v>
      </c>
    </row>
    <row r="100" spans="1:18" hidden="1" x14ac:dyDescent="0.25">
      <c r="A100" s="40" t="s">
        <v>2219</v>
      </c>
      <c r="B100" s="40" t="s">
        <v>2220</v>
      </c>
      <c r="C100" s="40"/>
      <c r="D100" s="40" t="s">
        <v>1848</v>
      </c>
      <c r="E100" s="40"/>
      <c r="F100" s="40"/>
      <c r="G100" s="40" t="s">
        <v>75</v>
      </c>
      <c r="H100" s="40" t="s">
        <v>1806</v>
      </c>
      <c r="I100" s="40" t="s">
        <v>2186</v>
      </c>
      <c r="J100" s="40" t="s">
        <v>2220</v>
      </c>
      <c r="K100" s="40"/>
      <c r="L100" s="40"/>
      <c r="M100" s="40" t="s">
        <v>2221</v>
      </c>
      <c r="N100" s="40">
        <v>67</v>
      </c>
      <c r="O100" s="40" t="b">
        <v>0</v>
      </c>
      <c r="P100" s="40" t="s">
        <v>1852</v>
      </c>
      <c r="Q100" s="40" t="s">
        <v>1853</v>
      </c>
      <c r="R100" s="40" t="s">
        <v>555</v>
      </c>
    </row>
    <row r="101" spans="1:18" hidden="1" x14ac:dyDescent="0.25">
      <c r="A101" s="40" t="s">
        <v>2222</v>
      </c>
      <c r="B101" s="40" t="s">
        <v>2223</v>
      </c>
      <c r="C101" s="40"/>
      <c r="D101" s="40" t="s">
        <v>1848</v>
      </c>
      <c r="E101" s="40"/>
      <c r="F101" s="40"/>
      <c r="G101" s="40" t="s">
        <v>76</v>
      </c>
      <c r="H101" s="40" t="s">
        <v>1804</v>
      </c>
      <c r="I101" s="40" t="s">
        <v>2186</v>
      </c>
      <c r="J101" s="40" t="s">
        <v>2223</v>
      </c>
      <c r="K101" s="40"/>
      <c r="L101" s="40"/>
      <c r="M101" s="40" t="s">
        <v>2224</v>
      </c>
      <c r="N101" s="40">
        <v>67</v>
      </c>
      <c r="O101" s="40" t="b">
        <v>0</v>
      </c>
      <c r="P101" s="40" t="s">
        <v>1852</v>
      </c>
      <c r="Q101" s="40" t="s">
        <v>1853</v>
      </c>
      <c r="R101" s="40" t="s">
        <v>555</v>
      </c>
    </row>
    <row r="102" spans="1:18" hidden="1" x14ac:dyDescent="0.25">
      <c r="A102" s="40" t="s">
        <v>2225</v>
      </c>
      <c r="B102" s="40" t="s">
        <v>2226</v>
      </c>
      <c r="C102" s="40"/>
      <c r="D102" s="40" t="s">
        <v>1848</v>
      </c>
      <c r="E102" s="40"/>
      <c r="F102" s="40"/>
      <c r="G102" s="40" t="s">
        <v>75</v>
      </c>
      <c r="H102" s="40" t="s">
        <v>1806</v>
      </c>
      <c r="I102" s="40" t="s">
        <v>2186</v>
      </c>
      <c r="J102" s="40" t="s">
        <v>2226</v>
      </c>
      <c r="K102" s="40"/>
      <c r="L102" s="40"/>
      <c r="M102" s="40" t="s">
        <v>2227</v>
      </c>
      <c r="N102" s="40">
        <v>67</v>
      </c>
      <c r="O102" s="40" t="b">
        <v>0</v>
      </c>
      <c r="P102" s="40" t="s">
        <v>1852</v>
      </c>
      <c r="Q102" s="40" t="s">
        <v>1853</v>
      </c>
      <c r="R102" s="40" t="s">
        <v>555</v>
      </c>
    </row>
    <row r="103" spans="1:18" hidden="1" x14ac:dyDescent="0.25">
      <c r="A103" s="40" t="s">
        <v>2228</v>
      </c>
      <c r="B103" s="40" t="s">
        <v>2229</v>
      </c>
      <c r="C103" s="40"/>
      <c r="D103" s="40" t="s">
        <v>1848</v>
      </c>
      <c r="E103" s="40"/>
      <c r="F103" s="40"/>
      <c r="G103" s="40" t="s">
        <v>75</v>
      </c>
      <c r="H103" s="40" t="s">
        <v>1806</v>
      </c>
      <c r="I103" s="40" t="s">
        <v>2186</v>
      </c>
      <c r="J103" s="40" t="s">
        <v>2229</v>
      </c>
      <c r="K103" s="40"/>
      <c r="L103" s="40"/>
      <c r="M103" s="40" t="s">
        <v>2230</v>
      </c>
      <c r="N103" s="40">
        <v>67</v>
      </c>
      <c r="O103" s="40" t="b">
        <v>0</v>
      </c>
      <c r="P103" s="40" t="s">
        <v>1852</v>
      </c>
      <c r="Q103" s="40" t="s">
        <v>1853</v>
      </c>
      <c r="R103" s="40" t="s">
        <v>555</v>
      </c>
    </row>
    <row r="104" spans="1:18" hidden="1" x14ac:dyDescent="0.25">
      <c r="A104" s="40" t="s">
        <v>2231</v>
      </c>
      <c r="B104" s="40" t="s">
        <v>2232</v>
      </c>
      <c r="C104" s="40"/>
      <c r="D104" s="40" t="s">
        <v>1848</v>
      </c>
      <c r="E104" s="40"/>
      <c r="F104" s="40"/>
      <c r="G104" s="40" t="s">
        <v>1813</v>
      </c>
      <c r="H104" s="40" t="s">
        <v>1814</v>
      </c>
      <c r="I104" s="40" t="s">
        <v>2186</v>
      </c>
      <c r="J104" s="40" t="s">
        <v>2232</v>
      </c>
      <c r="K104" s="40"/>
      <c r="L104" s="40"/>
      <c r="M104" s="40" t="s">
        <v>2233</v>
      </c>
      <c r="N104" s="40">
        <v>67</v>
      </c>
      <c r="O104" s="40" t="b">
        <v>0</v>
      </c>
      <c r="P104" s="40" t="s">
        <v>1852</v>
      </c>
      <c r="Q104" s="40" t="s">
        <v>1853</v>
      </c>
      <c r="R104" s="40" t="s">
        <v>555</v>
      </c>
    </row>
    <row r="105" spans="1:18" hidden="1" x14ac:dyDescent="0.25">
      <c r="A105" s="40" t="s">
        <v>2234</v>
      </c>
      <c r="B105" s="40" t="s">
        <v>2235</v>
      </c>
      <c r="C105" s="40"/>
      <c r="D105" s="40" t="s">
        <v>1848</v>
      </c>
      <c r="E105" s="40"/>
      <c r="F105" s="40"/>
      <c r="G105" s="40" t="s">
        <v>1813</v>
      </c>
      <c r="H105" s="40" t="s">
        <v>1814</v>
      </c>
      <c r="I105" s="40" t="s">
        <v>2186</v>
      </c>
      <c r="J105" s="40" t="s">
        <v>2235</v>
      </c>
      <c r="K105" s="40"/>
      <c r="L105" s="40"/>
      <c r="M105" s="40" t="s">
        <v>2236</v>
      </c>
      <c r="N105" s="40">
        <v>67</v>
      </c>
      <c r="O105" s="40" t="b">
        <v>0</v>
      </c>
      <c r="P105" s="40" t="s">
        <v>1852</v>
      </c>
      <c r="Q105" s="40" t="s">
        <v>1853</v>
      </c>
      <c r="R105" s="40" t="s">
        <v>555</v>
      </c>
    </row>
    <row r="106" spans="1:18" hidden="1" x14ac:dyDescent="0.25">
      <c r="A106" s="40" t="s">
        <v>2237</v>
      </c>
      <c r="B106" s="40" t="s">
        <v>2238</v>
      </c>
      <c r="C106" s="40"/>
      <c r="D106" s="40" t="s">
        <v>1848</v>
      </c>
      <c r="E106" s="40"/>
      <c r="F106" s="40"/>
      <c r="G106" s="40" t="s">
        <v>75</v>
      </c>
      <c r="H106" s="40" t="s">
        <v>1806</v>
      </c>
      <c r="I106" s="40" t="s">
        <v>2186</v>
      </c>
      <c r="J106" s="40" t="s">
        <v>2238</v>
      </c>
      <c r="K106" s="40"/>
      <c r="L106" s="40"/>
      <c r="M106" s="40" t="s">
        <v>2239</v>
      </c>
      <c r="N106" s="40">
        <v>67</v>
      </c>
      <c r="O106" s="40" t="b">
        <v>0</v>
      </c>
      <c r="P106" s="40" t="s">
        <v>1852</v>
      </c>
      <c r="Q106" s="40" t="s">
        <v>1853</v>
      </c>
      <c r="R106" s="40" t="s">
        <v>555</v>
      </c>
    </row>
    <row r="107" spans="1:18" hidden="1" x14ac:dyDescent="0.25">
      <c r="A107" s="40" t="s">
        <v>2240</v>
      </c>
      <c r="B107" s="40" t="s">
        <v>2241</v>
      </c>
      <c r="C107" s="40"/>
      <c r="D107" s="40" t="s">
        <v>1848</v>
      </c>
      <c r="E107" s="40"/>
      <c r="F107" s="40"/>
      <c r="G107" s="40" t="s">
        <v>75</v>
      </c>
      <c r="H107" s="40" t="s">
        <v>1806</v>
      </c>
      <c r="I107" s="40" t="s">
        <v>2186</v>
      </c>
      <c r="J107" s="40" t="s">
        <v>2241</v>
      </c>
      <c r="K107" s="40"/>
      <c r="L107" s="40"/>
      <c r="M107" s="40" t="s">
        <v>2242</v>
      </c>
      <c r="N107" s="40">
        <v>67</v>
      </c>
      <c r="O107" s="40" t="b">
        <v>0</v>
      </c>
      <c r="P107" s="40" t="s">
        <v>1852</v>
      </c>
      <c r="Q107" s="40" t="s">
        <v>1853</v>
      </c>
      <c r="R107" s="40" t="s">
        <v>555</v>
      </c>
    </row>
    <row r="108" spans="1:18" hidden="1" x14ac:dyDescent="0.25">
      <c r="A108" s="40" t="s">
        <v>2243</v>
      </c>
      <c r="B108" s="40" t="s">
        <v>2244</v>
      </c>
      <c r="C108" s="40"/>
      <c r="D108" s="40" t="s">
        <v>1848</v>
      </c>
      <c r="E108" s="40"/>
      <c r="F108" s="40"/>
      <c r="G108" s="40" t="s">
        <v>75</v>
      </c>
      <c r="H108" s="40" t="s">
        <v>1806</v>
      </c>
      <c r="I108" s="40" t="s">
        <v>2186</v>
      </c>
      <c r="J108" s="40" t="s">
        <v>2244</v>
      </c>
      <c r="K108" s="40"/>
      <c r="L108" s="40"/>
      <c r="M108" s="40" t="s">
        <v>2245</v>
      </c>
      <c r="N108" s="40">
        <v>67</v>
      </c>
      <c r="O108" s="40" t="b">
        <v>0</v>
      </c>
      <c r="P108" s="40" t="s">
        <v>1852</v>
      </c>
      <c r="Q108" s="40" t="s">
        <v>1853</v>
      </c>
      <c r="R108" s="40" t="s">
        <v>555</v>
      </c>
    </row>
    <row r="109" spans="1:18" hidden="1" x14ac:dyDescent="0.25">
      <c r="A109" s="40" t="s">
        <v>2246</v>
      </c>
      <c r="B109" s="40" t="s">
        <v>2247</v>
      </c>
      <c r="C109" s="40"/>
      <c r="D109" s="40" t="s">
        <v>1848</v>
      </c>
      <c r="E109" s="40"/>
      <c r="F109" s="40"/>
      <c r="G109" s="40" t="s">
        <v>75</v>
      </c>
      <c r="H109" s="40" t="s">
        <v>1806</v>
      </c>
      <c r="I109" s="40" t="s">
        <v>2186</v>
      </c>
      <c r="J109" s="40" t="s">
        <v>2247</v>
      </c>
      <c r="K109" s="40"/>
      <c r="L109" s="40"/>
      <c r="M109" s="40" t="s">
        <v>2248</v>
      </c>
      <c r="N109" s="40">
        <v>67</v>
      </c>
      <c r="O109" s="40" t="b">
        <v>0</v>
      </c>
      <c r="P109" s="40" t="s">
        <v>1852</v>
      </c>
      <c r="Q109" s="40" t="s">
        <v>1853</v>
      </c>
      <c r="R109" s="40" t="s">
        <v>555</v>
      </c>
    </row>
    <row r="110" spans="1:18" hidden="1" x14ac:dyDescent="0.25">
      <c r="A110" s="40" t="s">
        <v>2249</v>
      </c>
      <c r="B110" s="40" t="s">
        <v>2250</v>
      </c>
      <c r="C110" s="40"/>
      <c r="D110" s="40" t="s">
        <v>1848</v>
      </c>
      <c r="E110" s="40"/>
      <c r="F110" s="40"/>
      <c r="G110" s="40" t="s">
        <v>75</v>
      </c>
      <c r="H110" s="40" t="s">
        <v>1806</v>
      </c>
      <c r="I110" s="40" t="s">
        <v>2186</v>
      </c>
      <c r="J110" s="40" t="s">
        <v>2250</v>
      </c>
      <c r="K110" s="40"/>
      <c r="L110" s="40"/>
      <c r="M110" s="40" t="s">
        <v>2251</v>
      </c>
      <c r="N110" s="40">
        <v>67</v>
      </c>
      <c r="O110" s="40" t="b">
        <v>0</v>
      </c>
      <c r="P110" s="40" t="s">
        <v>1852</v>
      </c>
      <c r="Q110" s="40" t="s">
        <v>1853</v>
      </c>
      <c r="R110" s="40" t="s">
        <v>555</v>
      </c>
    </row>
    <row r="111" spans="1:18" hidden="1" x14ac:dyDescent="0.25">
      <c r="A111" s="40" t="s">
        <v>2252</v>
      </c>
      <c r="B111" s="40" t="s">
        <v>2253</v>
      </c>
      <c r="C111" s="40"/>
      <c r="D111" s="40" t="s">
        <v>1848</v>
      </c>
      <c r="E111" s="40"/>
      <c r="F111" s="40"/>
      <c r="G111" s="40" t="s">
        <v>75</v>
      </c>
      <c r="H111" s="40" t="s">
        <v>1806</v>
      </c>
      <c r="I111" s="40" t="s">
        <v>2186</v>
      </c>
      <c r="J111" s="40" t="s">
        <v>2253</v>
      </c>
      <c r="K111" s="40"/>
      <c r="L111" s="40"/>
      <c r="M111" s="40" t="s">
        <v>2254</v>
      </c>
      <c r="N111" s="40">
        <v>67</v>
      </c>
      <c r="O111" s="40" t="b">
        <v>0</v>
      </c>
      <c r="P111" s="40" t="s">
        <v>1852</v>
      </c>
      <c r="Q111" s="40" t="s">
        <v>1853</v>
      </c>
      <c r="R111" s="40" t="s">
        <v>555</v>
      </c>
    </row>
    <row r="112" spans="1:18" hidden="1" x14ac:dyDescent="0.25">
      <c r="A112" s="40" t="s">
        <v>2255</v>
      </c>
      <c r="B112" s="40" t="s">
        <v>2256</v>
      </c>
      <c r="C112" s="40"/>
      <c r="D112" s="40" t="s">
        <v>1848</v>
      </c>
      <c r="E112" s="40"/>
      <c r="F112" s="40"/>
      <c r="G112" s="40" t="s">
        <v>75</v>
      </c>
      <c r="H112" s="40" t="s">
        <v>1806</v>
      </c>
      <c r="I112" s="40" t="s">
        <v>2186</v>
      </c>
      <c r="J112" s="40" t="s">
        <v>2256</v>
      </c>
      <c r="K112" s="40"/>
      <c r="L112" s="40"/>
      <c r="M112" s="40" t="s">
        <v>2257</v>
      </c>
      <c r="N112" s="40">
        <v>67</v>
      </c>
      <c r="O112" s="40" t="b">
        <v>0</v>
      </c>
      <c r="P112" s="40" t="s">
        <v>1852</v>
      </c>
      <c r="Q112" s="40" t="s">
        <v>1853</v>
      </c>
      <c r="R112" s="40" t="s">
        <v>555</v>
      </c>
    </row>
    <row r="113" spans="1:18" hidden="1" x14ac:dyDescent="0.25">
      <c r="A113" s="40" t="s">
        <v>2258</v>
      </c>
      <c r="B113" s="40" t="s">
        <v>2259</v>
      </c>
      <c r="C113" s="40"/>
      <c r="D113" s="40" t="s">
        <v>1848</v>
      </c>
      <c r="E113" s="40"/>
      <c r="F113" s="40"/>
      <c r="G113" s="40" t="s">
        <v>1813</v>
      </c>
      <c r="H113" s="40" t="s">
        <v>1814</v>
      </c>
      <c r="I113" s="40" t="s">
        <v>2186</v>
      </c>
      <c r="J113" s="40" t="s">
        <v>2259</v>
      </c>
      <c r="K113" s="40"/>
      <c r="L113" s="40"/>
      <c r="M113" s="40" t="s">
        <v>2260</v>
      </c>
      <c r="N113" s="40">
        <v>67</v>
      </c>
      <c r="O113" s="40" t="b">
        <v>0</v>
      </c>
      <c r="P113" s="40" t="s">
        <v>1852</v>
      </c>
      <c r="Q113" s="40" t="s">
        <v>1853</v>
      </c>
      <c r="R113" s="40" t="s">
        <v>555</v>
      </c>
    </row>
    <row r="114" spans="1:18" hidden="1" x14ac:dyDescent="0.25">
      <c r="A114" s="40" t="s">
        <v>2261</v>
      </c>
      <c r="B114" s="40" t="s">
        <v>2262</v>
      </c>
      <c r="C114" s="40"/>
      <c r="D114" s="40" t="s">
        <v>1848</v>
      </c>
      <c r="E114" s="40"/>
      <c r="F114" s="40"/>
      <c r="G114" s="40" t="s">
        <v>1813</v>
      </c>
      <c r="H114" s="40" t="s">
        <v>1814</v>
      </c>
      <c r="I114" s="40" t="s">
        <v>2186</v>
      </c>
      <c r="J114" s="40" t="s">
        <v>2262</v>
      </c>
      <c r="K114" s="40"/>
      <c r="L114" s="40"/>
      <c r="M114" s="40" t="s">
        <v>2263</v>
      </c>
      <c r="N114" s="40">
        <v>67</v>
      </c>
      <c r="O114" s="40" t="b">
        <v>0</v>
      </c>
      <c r="P114" s="40" t="s">
        <v>1852</v>
      </c>
      <c r="Q114" s="40" t="s">
        <v>1853</v>
      </c>
      <c r="R114" s="40" t="s">
        <v>555</v>
      </c>
    </row>
    <row r="115" spans="1:18" hidden="1" x14ac:dyDescent="0.25">
      <c r="A115" s="40" t="s">
        <v>2264</v>
      </c>
      <c r="B115" s="40" t="s">
        <v>2265</v>
      </c>
      <c r="C115" s="40"/>
      <c r="D115" s="40" t="s">
        <v>1848</v>
      </c>
      <c r="E115" s="40"/>
      <c r="F115" s="40"/>
      <c r="G115" s="40" t="s">
        <v>76</v>
      </c>
      <c r="H115" s="40" t="s">
        <v>1804</v>
      </c>
      <c r="I115" s="40" t="s">
        <v>2186</v>
      </c>
      <c r="J115" s="40" t="s">
        <v>2265</v>
      </c>
      <c r="K115" s="40"/>
      <c r="L115" s="40"/>
      <c r="M115" s="40" t="s">
        <v>2266</v>
      </c>
      <c r="N115" s="40">
        <v>67</v>
      </c>
      <c r="O115" s="40" t="b">
        <v>0</v>
      </c>
      <c r="P115" s="40" t="s">
        <v>1852</v>
      </c>
      <c r="Q115" s="40" t="s">
        <v>1853</v>
      </c>
      <c r="R115" s="40" t="s">
        <v>555</v>
      </c>
    </row>
    <row r="116" spans="1:18" hidden="1" x14ac:dyDescent="0.25">
      <c r="A116" s="40" t="s">
        <v>2267</v>
      </c>
      <c r="B116" s="40" t="s">
        <v>2268</v>
      </c>
      <c r="C116" s="40"/>
      <c r="D116" s="40" t="s">
        <v>1848</v>
      </c>
      <c r="E116" s="40"/>
      <c r="F116" s="40"/>
      <c r="G116" s="40" t="s">
        <v>76</v>
      </c>
      <c r="H116" s="40" t="s">
        <v>1804</v>
      </c>
      <c r="I116" s="40" t="s">
        <v>2186</v>
      </c>
      <c r="J116" s="40" t="s">
        <v>2268</v>
      </c>
      <c r="K116" s="40"/>
      <c r="L116" s="40"/>
      <c r="M116" s="40" t="s">
        <v>2269</v>
      </c>
      <c r="N116" s="40">
        <v>67</v>
      </c>
      <c r="O116" s="40" t="b">
        <v>0</v>
      </c>
      <c r="P116" s="40" t="s">
        <v>1852</v>
      </c>
      <c r="Q116" s="40" t="s">
        <v>1853</v>
      </c>
      <c r="R116" s="40" t="s">
        <v>555</v>
      </c>
    </row>
    <row r="117" spans="1:18" hidden="1" x14ac:dyDescent="0.25">
      <c r="A117" s="40" t="s">
        <v>2270</v>
      </c>
      <c r="B117" s="40" t="s">
        <v>2271</v>
      </c>
      <c r="C117" s="40"/>
      <c r="D117" s="40" t="s">
        <v>1848</v>
      </c>
      <c r="E117" s="40"/>
      <c r="F117" s="40"/>
      <c r="G117" s="40" t="s">
        <v>75</v>
      </c>
      <c r="H117" s="40" t="s">
        <v>1806</v>
      </c>
      <c r="I117" s="40" t="s">
        <v>2186</v>
      </c>
      <c r="J117" s="40" t="s">
        <v>2271</v>
      </c>
      <c r="K117" s="40"/>
      <c r="L117" s="40"/>
      <c r="M117" s="40" t="s">
        <v>2272</v>
      </c>
      <c r="N117" s="40">
        <v>67</v>
      </c>
      <c r="O117" s="40" t="b">
        <v>0</v>
      </c>
      <c r="P117" s="40" t="s">
        <v>1852</v>
      </c>
      <c r="Q117" s="40" t="s">
        <v>1853</v>
      </c>
      <c r="R117" s="40" t="s">
        <v>555</v>
      </c>
    </row>
    <row r="118" spans="1:18" hidden="1" x14ac:dyDescent="0.25">
      <c r="A118" s="40" t="s">
        <v>2273</v>
      </c>
      <c r="B118" s="40" t="s">
        <v>2274</v>
      </c>
      <c r="C118" s="40"/>
      <c r="D118" s="40" t="s">
        <v>1848</v>
      </c>
      <c r="E118" s="40"/>
      <c r="F118" s="40"/>
      <c r="G118" s="40" t="s">
        <v>1813</v>
      </c>
      <c r="H118" s="40" t="s">
        <v>1814</v>
      </c>
      <c r="I118" s="40" t="s">
        <v>2186</v>
      </c>
      <c r="J118" s="40" t="s">
        <v>2274</v>
      </c>
      <c r="K118" s="40"/>
      <c r="L118" s="40"/>
      <c r="M118" s="40" t="s">
        <v>2275</v>
      </c>
      <c r="N118" s="40">
        <v>67</v>
      </c>
      <c r="O118" s="40" t="b">
        <v>0</v>
      </c>
      <c r="P118" s="40" t="s">
        <v>1852</v>
      </c>
      <c r="Q118" s="40" t="s">
        <v>1853</v>
      </c>
      <c r="R118" s="40" t="s">
        <v>555</v>
      </c>
    </row>
    <row r="119" spans="1:18" hidden="1" x14ac:dyDescent="0.25">
      <c r="A119" s="40" t="s">
        <v>2276</v>
      </c>
      <c r="B119" s="40" t="s">
        <v>2277</v>
      </c>
      <c r="C119" s="40"/>
      <c r="D119" s="40" t="s">
        <v>1848</v>
      </c>
      <c r="E119" s="40"/>
      <c r="F119" s="40"/>
      <c r="G119" s="40" t="s">
        <v>75</v>
      </c>
      <c r="H119" s="40" t="s">
        <v>1806</v>
      </c>
      <c r="I119" s="40" t="s">
        <v>2186</v>
      </c>
      <c r="J119" s="40" t="s">
        <v>2277</v>
      </c>
      <c r="K119" s="40"/>
      <c r="L119" s="40"/>
      <c r="M119" s="40" t="s">
        <v>2278</v>
      </c>
      <c r="N119" s="40">
        <v>67</v>
      </c>
      <c r="O119" s="40" t="b">
        <v>0</v>
      </c>
      <c r="P119" s="40" t="s">
        <v>1852</v>
      </c>
      <c r="Q119" s="40" t="s">
        <v>1853</v>
      </c>
      <c r="R119" s="40" t="s">
        <v>555</v>
      </c>
    </row>
    <row r="120" spans="1:18" hidden="1" x14ac:dyDescent="0.25">
      <c r="A120" s="40" t="s">
        <v>2279</v>
      </c>
      <c r="B120" s="40" t="s">
        <v>2280</v>
      </c>
      <c r="C120" s="40"/>
      <c r="D120" s="40" t="s">
        <v>1848</v>
      </c>
      <c r="E120" s="40"/>
      <c r="F120" s="40"/>
      <c r="G120" s="40" t="s">
        <v>75</v>
      </c>
      <c r="H120" s="40" t="s">
        <v>1806</v>
      </c>
      <c r="I120" s="40" t="s">
        <v>2186</v>
      </c>
      <c r="J120" s="40" t="s">
        <v>2280</v>
      </c>
      <c r="K120" s="40"/>
      <c r="L120" s="40"/>
      <c r="M120" s="40" t="s">
        <v>2281</v>
      </c>
      <c r="N120" s="40">
        <v>67</v>
      </c>
      <c r="O120" s="40" t="b">
        <v>0</v>
      </c>
      <c r="P120" s="40" t="s">
        <v>1852</v>
      </c>
      <c r="Q120" s="40" t="s">
        <v>1853</v>
      </c>
      <c r="R120" s="40" t="s">
        <v>555</v>
      </c>
    </row>
    <row r="121" spans="1:18" hidden="1" x14ac:dyDescent="0.25">
      <c r="A121" s="40" t="s">
        <v>2282</v>
      </c>
      <c r="B121" s="40" t="s">
        <v>2283</v>
      </c>
      <c r="C121" s="40"/>
      <c r="D121" s="40" t="s">
        <v>1848</v>
      </c>
      <c r="E121" s="40"/>
      <c r="F121" s="40"/>
      <c r="G121" s="40" t="s">
        <v>76</v>
      </c>
      <c r="H121" s="40" t="s">
        <v>1804</v>
      </c>
      <c r="I121" s="40" t="s">
        <v>2186</v>
      </c>
      <c r="J121" s="40" t="s">
        <v>2283</v>
      </c>
      <c r="K121" s="40"/>
      <c r="L121" s="40"/>
      <c r="M121" s="40" t="s">
        <v>2284</v>
      </c>
      <c r="N121" s="40">
        <v>67</v>
      </c>
      <c r="O121" s="40" t="b">
        <v>0</v>
      </c>
      <c r="P121" s="40" t="s">
        <v>1852</v>
      </c>
      <c r="Q121" s="40" t="s">
        <v>1853</v>
      </c>
      <c r="R121" s="40" t="s">
        <v>555</v>
      </c>
    </row>
    <row r="122" spans="1:18" hidden="1" x14ac:dyDescent="0.25">
      <c r="A122" s="40" t="s">
        <v>2285</v>
      </c>
      <c r="B122" s="40" t="s">
        <v>2286</v>
      </c>
      <c r="C122" s="40"/>
      <c r="D122" s="40" t="s">
        <v>1848</v>
      </c>
      <c r="E122" s="40"/>
      <c r="F122" s="40"/>
      <c r="G122" s="40" t="s">
        <v>75</v>
      </c>
      <c r="H122" s="40" t="s">
        <v>1806</v>
      </c>
      <c r="I122" s="40" t="s">
        <v>2186</v>
      </c>
      <c r="J122" s="40" t="s">
        <v>2286</v>
      </c>
      <c r="K122" s="40"/>
      <c r="L122" s="40"/>
      <c r="M122" s="40" t="s">
        <v>2287</v>
      </c>
      <c r="N122" s="40">
        <v>67</v>
      </c>
      <c r="O122" s="40" t="b">
        <v>0</v>
      </c>
      <c r="P122" s="40" t="s">
        <v>1852</v>
      </c>
      <c r="Q122" s="40" t="s">
        <v>1853</v>
      </c>
      <c r="R122" s="40" t="s">
        <v>555</v>
      </c>
    </row>
    <row r="123" spans="1:18" hidden="1" x14ac:dyDescent="0.25">
      <c r="A123" s="40" t="s">
        <v>2288</v>
      </c>
      <c r="B123" s="40" t="s">
        <v>2289</v>
      </c>
      <c r="C123" s="40"/>
      <c r="D123" s="40" t="s">
        <v>1848</v>
      </c>
      <c r="E123" s="40"/>
      <c r="F123" s="40"/>
      <c r="G123" s="40" t="s">
        <v>75</v>
      </c>
      <c r="H123" s="40" t="s">
        <v>1806</v>
      </c>
      <c r="I123" s="40" t="s">
        <v>2186</v>
      </c>
      <c r="J123" s="40" t="s">
        <v>2289</v>
      </c>
      <c r="K123" s="40"/>
      <c r="L123" s="40"/>
      <c r="M123" s="40" t="s">
        <v>2290</v>
      </c>
      <c r="N123" s="40">
        <v>67</v>
      </c>
      <c r="O123" s="40" t="b">
        <v>0</v>
      </c>
      <c r="P123" s="40" t="s">
        <v>1852</v>
      </c>
      <c r="Q123" s="40" t="s">
        <v>1853</v>
      </c>
      <c r="R123" s="40" t="s">
        <v>555</v>
      </c>
    </row>
    <row r="124" spans="1:18" hidden="1" x14ac:dyDescent="0.25">
      <c r="A124" s="40" t="s">
        <v>2291</v>
      </c>
      <c r="B124" s="40" t="s">
        <v>2292</v>
      </c>
      <c r="C124" s="40"/>
      <c r="D124" s="40" t="s">
        <v>1848</v>
      </c>
      <c r="E124" s="40"/>
      <c r="F124" s="40"/>
      <c r="G124" s="40" t="s">
        <v>1813</v>
      </c>
      <c r="H124" s="40" t="s">
        <v>1814</v>
      </c>
      <c r="I124" s="40" t="s">
        <v>2186</v>
      </c>
      <c r="J124" s="40" t="s">
        <v>2292</v>
      </c>
      <c r="K124" s="40"/>
      <c r="L124" s="40"/>
      <c r="M124" s="40" t="s">
        <v>2293</v>
      </c>
      <c r="N124" s="40">
        <v>67</v>
      </c>
      <c r="O124" s="40" t="b">
        <v>0</v>
      </c>
      <c r="P124" s="40" t="s">
        <v>1852</v>
      </c>
      <c r="Q124" s="40" t="s">
        <v>1853</v>
      </c>
      <c r="R124" s="40" t="s">
        <v>555</v>
      </c>
    </row>
    <row r="125" spans="1:18" hidden="1" x14ac:dyDescent="0.25">
      <c r="A125" s="40" t="s">
        <v>2294</v>
      </c>
      <c r="B125" s="40" t="s">
        <v>2295</v>
      </c>
      <c r="C125" s="40"/>
      <c r="D125" s="40" t="s">
        <v>1848</v>
      </c>
      <c r="E125" s="40"/>
      <c r="F125" s="40"/>
      <c r="G125" s="40" t="s">
        <v>1813</v>
      </c>
      <c r="H125" s="40" t="s">
        <v>1814</v>
      </c>
      <c r="I125" s="40" t="s">
        <v>2186</v>
      </c>
      <c r="J125" s="40" t="s">
        <v>2295</v>
      </c>
      <c r="K125" s="40"/>
      <c r="L125" s="40"/>
      <c r="M125" s="40" t="s">
        <v>2296</v>
      </c>
      <c r="N125" s="40">
        <v>67</v>
      </c>
      <c r="O125" s="40" t="b">
        <v>0</v>
      </c>
      <c r="P125" s="40" t="s">
        <v>1852</v>
      </c>
      <c r="Q125" s="40" t="s">
        <v>1853</v>
      </c>
      <c r="R125" s="40" t="s">
        <v>555</v>
      </c>
    </row>
    <row r="126" spans="1:18" hidden="1" x14ac:dyDescent="0.25">
      <c r="A126" s="40" t="s">
        <v>2297</v>
      </c>
      <c r="B126" s="40" t="s">
        <v>2298</v>
      </c>
      <c r="C126" s="40"/>
      <c r="D126" s="40" t="s">
        <v>1848</v>
      </c>
      <c r="E126" s="40"/>
      <c r="F126" s="40"/>
      <c r="G126" s="40" t="s">
        <v>1813</v>
      </c>
      <c r="H126" s="40" t="s">
        <v>1814</v>
      </c>
      <c r="I126" s="40" t="s">
        <v>2186</v>
      </c>
      <c r="J126" s="40" t="s">
        <v>2298</v>
      </c>
      <c r="K126" s="40"/>
      <c r="L126" s="40"/>
      <c r="M126" s="40" t="s">
        <v>2299</v>
      </c>
      <c r="N126" s="40">
        <v>67</v>
      </c>
      <c r="O126" s="40" t="b">
        <v>0</v>
      </c>
      <c r="P126" s="40" t="s">
        <v>1852</v>
      </c>
      <c r="Q126" s="40" t="s">
        <v>1853</v>
      </c>
      <c r="R126" s="40" t="s">
        <v>555</v>
      </c>
    </row>
    <row r="127" spans="1:18" hidden="1" x14ac:dyDescent="0.25">
      <c r="A127" s="40" t="s">
        <v>2300</v>
      </c>
      <c r="B127" s="40" t="s">
        <v>2301</v>
      </c>
      <c r="C127" s="40"/>
      <c r="D127" s="40" t="s">
        <v>1848</v>
      </c>
      <c r="E127" s="40"/>
      <c r="F127" s="40"/>
      <c r="G127" s="40" t="s">
        <v>1813</v>
      </c>
      <c r="H127" s="40" t="s">
        <v>1814</v>
      </c>
      <c r="I127" s="40" t="s">
        <v>2186</v>
      </c>
      <c r="J127" s="40" t="s">
        <v>2301</v>
      </c>
      <c r="K127" s="40"/>
      <c r="L127" s="40"/>
      <c r="M127" s="40" t="s">
        <v>2302</v>
      </c>
      <c r="N127" s="40">
        <v>67</v>
      </c>
      <c r="O127" s="40" t="b">
        <v>0</v>
      </c>
      <c r="P127" s="40" t="s">
        <v>1852</v>
      </c>
      <c r="Q127" s="40" t="s">
        <v>1853</v>
      </c>
      <c r="R127" s="40" t="s">
        <v>555</v>
      </c>
    </row>
    <row r="128" spans="1:18" hidden="1" x14ac:dyDescent="0.25">
      <c r="A128" s="40" t="s">
        <v>2303</v>
      </c>
      <c r="B128" s="40" t="s">
        <v>2304</v>
      </c>
      <c r="C128" s="40"/>
      <c r="D128" s="40" t="s">
        <v>1848</v>
      </c>
      <c r="E128" s="40"/>
      <c r="F128" s="40"/>
      <c r="G128" s="40" t="s">
        <v>1813</v>
      </c>
      <c r="H128" s="40" t="s">
        <v>1814</v>
      </c>
      <c r="I128" s="40" t="s">
        <v>2186</v>
      </c>
      <c r="J128" s="40" t="s">
        <v>2304</v>
      </c>
      <c r="K128" s="40"/>
      <c r="L128" s="40"/>
      <c r="M128" s="40" t="s">
        <v>2305</v>
      </c>
      <c r="N128" s="40">
        <v>67</v>
      </c>
      <c r="O128" s="40" t="b">
        <v>0</v>
      </c>
      <c r="P128" s="40" t="s">
        <v>1852</v>
      </c>
      <c r="Q128" s="40" t="s">
        <v>1853</v>
      </c>
      <c r="R128" s="40" t="s">
        <v>555</v>
      </c>
    </row>
    <row r="129" spans="1:18" hidden="1" x14ac:dyDescent="0.25">
      <c r="A129" s="40" t="s">
        <v>2306</v>
      </c>
      <c r="B129" s="40" t="s">
        <v>2307</v>
      </c>
      <c r="C129" s="40"/>
      <c r="D129" s="40" t="s">
        <v>1848</v>
      </c>
      <c r="E129" s="40"/>
      <c r="F129" s="40"/>
      <c r="G129" s="40" t="s">
        <v>1813</v>
      </c>
      <c r="H129" s="40" t="s">
        <v>1814</v>
      </c>
      <c r="I129" s="40" t="s">
        <v>2186</v>
      </c>
      <c r="J129" s="40" t="s">
        <v>2307</v>
      </c>
      <c r="K129" s="40"/>
      <c r="L129" s="40"/>
      <c r="M129" s="40" t="s">
        <v>2308</v>
      </c>
      <c r="N129" s="40">
        <v>67</v>
      </c>
      <c r="O129" s="40" t="b">
        <v>0</v>
      </c>
      <c r="P129" s="40" t="s">
        <v>1852</v>
      </c>
      <c r="Q129" s="40" t="s">
        <v>1853</v>
      </c>
      <c r="R129" s="40" t="s">
        <v>555</v>
      </c>
    </row>
    <row r="130" spans="1:18" hidden="1" x14ac:dyDescent="0.25">
      <c r="A130" s="40" t="s">
        <v>2309</v>
      </c>
      <c r="B130" s="40" t="s">
        <v>2310</v>
      </c>
      <c r="C130" s="40"/>
      <c r="D130" s="40" t="s">
        <v>1848</v>
      </c>
      <c r="E130" s="40"/>
      <c r="F130" s="40"/>
      <c r="G130" s="40" t="s">
        <v>1813</v>
      </c>
      <c r="H130" s="40" t="s">
        <v>1814</v>
      </c>
      <c r="I130" s="40" t="s">
        <v>2186</v>
      </c>
      <c r="J130" s="40" t="s">
        <v>2310</v>
      </c>
      <c r="K130" s="40"/>
      <c r="L130" s="40"/>
      <c r="M130" s="40" t="s">
        <v>2311</v>
      </c>
      <c r="N130" s="40">
        <v>67</v>
      </c>
      <c r="O130" s="40" t="b">
        <v>0</v>
      </c>
      <c r="P130" s="40" t="s">
        <v>1852</v>
      </c>
      <c r="Q130" s="40" t="s">
        <v>1853</v>
      </c>
      <c r="R130" s="40" t="s">
        <v>555</v>
      </c>
    </row>
    <row r="131" spans="1:18" hidden="1" x14ac:dyDescent="0.25">
      <c r="A131" s="40" t="s">
        <v>2312</v>
      </c>
      <c r="B131" s="40" t="s">
        <v>2313</v>
      </c>
      <c r="C131" s="40"/>
      <c r="D131" s="40" t="s">
        <v>1848</v>
      </c>
      <c r="E131" s="40"/>
      <c r="F131" s="40"/>
      <c r="G131" s="40" t="s">
        <v>75</v>
      </c>
      <c r="H131" s="40" t="s">
        <v>1806</v>
      </c>
      <c r="I131" s="40" t="s">
        <v>2186</v>
      </c>
      <c r="J131" s="40" t="s">
        <v>2313</v>
      </c>
      <c r="K131" s="40"/>
      <c r="L131" s="40"/>
      <c r="M131" s="40" t="s">
        <v>2314</v>
      </c>
      <c r="N131" s="40">
        <v>67</v>
      </c>
      <c r="O131" s="40" t="b">
        <v>0</v>
      </c>
      <c r="P131" s="40" t="s">
        <v>1852</v>
      </c>
      <c r="Q131" s="40" t="s">
        <v>1853</v>
      </c>
      <c r="R131" s="40" t="s">
        <v>555</v>
      </c>
    </row>
    <row r="132" spans="1:18" hidden="1" x14ac:dyDescent="0.25">
      <c r="A132" s="40" t="s">
        <v>2315</v>
      </c>
      <c r="B132" s="40" t="s">
        <v>2316</v>
      </c>
      <c r="C132" s="40"/>
      <c r="D132" s="40" t="s">
        <v>1848</v>
      </c>
      <c r="E132" s="40"/>
      <c r="F132" s="40"/>
      <c r="G132" s="40" t="s">
        <v>75</v>
      </c>
      <c r="H132" s="40" t="s">
        <v>1806</v>
      </c>
      <c r="I132" s="40" t="s">
        <v>2186</v>
      </c>
      <c r="J132" s="40" t="s">
        <v>2316</v>
      </c>
      <c r="K132" s="40"/>
      <c r="L132" s="40"/>
      <c r="M132" s="40" t="s">
        <v>2317</v>
      </c>
      <c r="N132" s="40">
        <v>67</v>
      </c>
      <c r="O132" s="40" t="b">
        <v>0</v>
      </c>
      <c r="P132" s="40" t="s">
        <v>1852</v>
      </c>
      <c r="Q132" s="40" t="s">
        <v>1853</v>
      </c>
      <c r="R132" s="40" t="s">
        <v>555</v>
      </c>
    </row>
    <row r="133" spans="1:18" hidden="1" x14ac:dyDescent="0.25">
      <c r="A133" s="40" t="s">
        <v>2318</v>
      </c>
      <c r="B133" s="40" t="s">
        <v>2319</v>
      </c>
      <c r="C133" s="40"/>
      <c r="D133" s="40" t="s">
        <v>1848</v>
      </c>
      <c r="E133" s="40"/>
      <c r="F133" s="40"/>
      <c r="G133" s="40" t="s">
        <v>75</v>
      </c>
      <c r="H133" s="40" t="s">
        <v>1806</v>
      </c>
      <c r="I133" s="40" t="s">
        <v>2186</v>
      </c>
      <c r="J133" s="40" t="s">
        <v>2319</v>
      </c>
      <c r="K133" s="40"/>
      <c r="L133" s="40"/>
      <c r="M133" s="40" t="s">
        <v>2320</v>
      </c>
      <c r="N133" s="40">
        <v>67</v>
      </c>
      <c r="O133" s="40" t="b">
        <v>0</v>
      </c>
      <c r="P133" s="40" t="s">
        <v>1852</v>
      </c>
      <c r="Q133" s="40" t="s">
        <v>1853</v>
      </c>
      <c r="R133" s="40" t="s">
        <v>555</v>
      </c>
    </row>
    <row r="134" spans="1:18" hidden="1" x14ac:dyDescent="0.25">
      <c r="A134" s="40" t="s">
        <v>2321</v>
      </c>
      <c r="B134" s="40" t="s">
        <v>2322</v>
      </c>
      <c r="C134" s="40"/>
      <c r="D134" s="40" t="s">
        <v>1848</v>
      </c>
      <c r="E134" s="40"/>
      <c r="F134" s="40"/>
      <c r="G134" s="40" t="s">
        <v>75</v>
      </c>
      <c r="H134" s="40" t="s">
        <v>1806</v>
      </c>
      <c r="I134" s="40" t="s">
        <v>2186</v>
      </c>
      <c r="J134" s="40" t="s">
        <v>2322</v>
      </c>
      <c r="K134" s="40"/>
      <c r="L134" s="40"/>
      <c r="M134" s="40" t="s">
        <v>2323</v>
      </c>
      <c r="N134" s="40">
        <v>67</v>
      </c>
      <c r="O134" s="40" t="b">
        <v>0</v>
      </c>
      <c r="P134" s="40" t="s">
        <v>1852</v>
      </c>
      <c r="Q134" s="40" t="s">
        <v>1853</v>
      </c>
      <c r="R134" s="40" t="s">
        <v>555</v>
      </c>
    </row>
    <row r="135" spans="1:18" hidden="1" x14ac:dyDescent="0.25">
      <c r="A135" s="40" t="s">
        <v>2324</v>
      </c>
      <c r="B135" s="40" t="s">
        <v>2325</v>
      </c>
      <c r="C135" s="40"/>
      <c r="D135" s="40" t="s">
        <v>1848</v>
      </c>
      <c r="E135" s="40"/>
      <c r="F135" s="40"/>
      <c r="G135" s="40" t="s">
        <v>75</v>
      </c>
      <c r="H135" s="40" t="s">
        <v>1806</v>
      </c>
      <c r="I135" s="40" t="s">
        <v>2186</v>
      </c>
      <c r="J135" s="40" t="s">
        <v>2325</v>
      </c>
      <c r="K135" s="40"/>
      <c r="L135" s="40"/>
      <c r="M135" s="40" t="s">
        <v>2326</v>
      </c>
      <c r="N135" s="40">
        <v>67</v>
      </c>
      <c r="O135" s="40" t="b">
        <v>0</v>
      </c>
      <c r="P135" s="40" t="s">
        <v>1852</v>
      </c>
      <c r="Q135" s="40" t="s">
        <v>1853</v>
      </c>
      <c r="R135" s="40" t="s">
        <v>555</v>
      </c>
    </row>
    <row r="136" spans="1:18" hidden="1" x14ac:dyDescent="0.25">
      <c r="A136" s="40" t="s">
        <v>2327</v>
      </c>
      <c r="B136" s="40" t="s">
        <v>2328</v>
      </c>
      <c r="C136" s="40"/>
      <c r="D136" s="40" t="s">
        <v>1848</v>
      </c>
      <c r="E136" s="40"/>
      <c r="F136" s="40"/>
      <c r="G136" s="40" t="s">
        <v>1813</v>
      </c>
      <c r="H136" s="40" t="s">
        <v>1814</v>
      </c>
      <c r="I136" s="40" t="s">
        <v>2186</v>
      </c>
      <c r="J136" s="40" t="s">
        <v>2328</v>
      </c>
      <c r="K136" s="40"/>
      <c r="L136" s="40"/>
      <c r="M136" s="40" t="s">
        <v>2329</v>
      </c>
      <c r="N136" s="40">
        <v>67</v>
      </c>
      <c r="O136" s="40" t="b">
        <v>0</v>
      </c>
      <c r="P136" s="40" t="s">
        <v>1852</v>
      </c>
      <c r="Q136" s="40" t="s">
        <v>1853</v>
      </c>
      <c r="R136" s="40" t="s">
        <v>555</v>
      </c>
    </row>
    <row r="137" spans="1:18" hidden="1" x14ac:dyDescent="0.25">
      <c r="A137" s="40" t="s">
        <v>2330</v>
      </c>
      <c r="B137" s="40" t="s">
        <v>2331</v>
      </c>
      <c r="C137" s="40"/>
      <c r="D137" s="40" t="s">
        <v>1848</v>
      </c>
      <c r="E137" s="40"/>
      <c r="F137" s="40"/>
      <c r="G137" s="40" t="s">
        <v>76</v>
      </c>
      <c r="H137" s="40" t="s">
        <v>1804</v>
      </c>
      <c r="I137" s="40" t="s">
        <v>2186</v>
      </c>
      <c r="J137" s="40" t="s">
        <v>2331</v>
      </c>
      <c r="K137" s="40"/>
      <c r="L137" s="40"/>
      <c r="M137" s="40" t="s">
        <v>2332</v>
      </c>
      <c r="N137" s="40">
        <v>67</v>
      </c>
      <c r="O137" s="40" t="b">
        <v>0</v>
      </c>
      <c r="P137" s="40" t="s">
        <v>1852</v>
      </c>
      <c r="Q137" s="40" t="s">
        <v>1853</v>
      </c>
      <c r="R137" s="40" t="s">
        <v>555</v>
      </c>
    </row>
    <row r="138" spans="1:18" hidden="1" x14ac:dyDescent="0.25">
      <c r="A138" s="40" t="s">
        <v>2333</v>
      </c>
      <c r="B138" s="40" t="s">
        <v>2334</v>
      </c>
      <c r="C138" s="40"/>
      <c r="D138" s="40" t="s">
        <v>1848</v>
      </c>
      <c r="E138" s="40"/>
      <c r="F138" s="40"/>
      <c r="G138" s="40" t="s">
        <v>75</v>
      </c>
      <c r="H138" s="40" t="s">
        <v>1806</v>
      </c>
      <c r="I138" s="40" t="s">
        <v>2186</v>
      </c>
      <c r="J138" s="40" t="s">
        <v>2334</v>
      </c>
      <c r="K138" s="40"/>
      <c r="L138" s="40"/>
      <c r="M138" s="40" t="s">
        <v>2335</v>
      </c>
      <c r="N138" s="40">
        <v>67</v>
      </c>
      <c r="O138" s="40" t="b">
        <v>0</v>
      </c>
      <c r="P138" s="40" t="s">
        <v>1852</v>
      </c>
      <c r="Q138" s="40" t="s">
        <v>1853</v>
      </c>
      <c r="R138" s="40" t="s">
        <v>555</v>
      </c>
    </row>
    <row r="139" spans="1:18" hidden="1" x14ac:dyDescent="0.25">
      <c r="A139" s="40" t="s">
        <v>2336</v>
      </c>
      <c r="B139" s="40" t="s">
        <v>2337</v>
      </c>
      <c r="C139" s="40"/>
      <c r="D139" s="40" t="s">
        <v>1848</v>
      </c>
      <c r="E139" s="40"/>
      <c r="F139" s="40"/>
      <c r="G139" s="40" t="s">
        <v>75</v>
      </c>
      <c r="H139" s="40" t="s">
        <v>1806</v>
      </c>
      <c r="I139" s="40" t="s">
        <v>2186</v>
      </c>
      <c r="J139" s="40" t="s">
        <v>2337</v>
      </c>
      <c r="K139" s="40"/>
      <c r="L139" s="40"/>
      <c r="M139" s="40" t="s">
        <v>2338</v>
      </c>
      <c r="N139" s="40">
        <v>67</v>
      </c>
      <c r="O139" s="40" t="b">
        <v>0</v>
      </c>
      <c r="P139" s="40" t="s">
        <v>1852</v>
      </c>
      <c r="Q139" s="40" t="s">
        <v>1853</v>
      </c>
      <c r="R139" s="40" t="s">
        <v>555</v>
      </c>
    </row>
    <row r="140" spans="1:18" hidden="1" x14ac:dyDescent="0.25">
      <c r="A140" s="40" t="s">
        <v>2339</v>
      </c>
      <c r="B140" s="40" t="s">
        <v>2340</v>
      </c>
      <c r="C140" s="40"/>
      <c r="D140" s="40" t="s">
        <v>1848</v>
      </c>
      <c r="E140" s="40"/>
      <c r="F140" s="40"/>
      <c r="G140" s="40" t="s">
        <v>75</v>
      </c>
      <c r="H140" s="40" t="s">
        <v>1806</v>
      </c>
      <c r="I140" s="40" t="s">
        <v>2186</v>
      </c>
      <c r="J140" s="40" t="s">
        <v>2340</v>
      </c>
      <c r="K140" s="40"/>
      <c r="L140" s="40"/>
      <c r="M140" s="40" t="s">
        <v>2341</v>
      </c>
      <c r="N140" s="40">
        <v>67</v>
      </c>
      <c r="O140" s="40" t="b">
        <v>0</v>
      </c>
      <c r="P140" s="40" t="s">
        <v>1852</v>
      </c>
      <c r="Q140" s="40" t="s">
        <v>1853</v>
      </c>
      <c r="R140" s="40" t="s">
        <v>555</v>
      </c>
    </row>
    <row r="141" spans="1:18" hidden="1" x14ac:dyDescent="0.25">
      <c r="A141" s="40" t="s">
        <v>2342</v>
      </c>
      <c r="B141" s="40" t="s">
        <v>2343</v>
      </c>
      <c r="C141" s="40"/>
      <c r="D141" s="40" t="s">
        <v>1848</v>
      </c>
      <c r="E141" s="40"/>
      <c r="F141" s="40"/>
      <c r="G141" s="40" t="s">
        <v>75</v>
      </c>
      <c r="H141" s="40" t="s">
        <v>1806</v>
      </c>
      <c r="I141" s="40" t="s">
        <v>2186</v>
      </c>
      <c r="J141" s="40" t="s">
        <v>2343</v>
      </c>
      <c r="K141" s="40"/>
      <c r="L141" s="40"/>
      <c r="M141" s="40" t="s">
        <v>2344</v>
      </c>
      <c r="N141" s="40">
        <v>67</v>
      </c>
      <c r="O141" s="40" t="b">
        <v>0</v>
      </c>
      <c r="P141" s="40" t="s">
        <v>1852</v>
      </c>
      <c r="Q141" s="40" t="s">
        <v>1853</v>
      </c>
      <c r="R141" s="40" t="s">
        <v>555</v>
      </c>
    </row>
    <row r="142" spans="1:18" hidden="1" x14ac:dyDescent="0.25">
      <c r="A142" s="40" t="s">
        <v>2345</v>
      </c>
      <c r="B142" s="40" t="s">
        <v>2346</v>
      </c>
      <c r="C142" s="40"/>
      <c r="D142" s="40" t="s">
        <v>1848</v>
      </c>
      <c r="E142" s="40"/>
      <c r="F142" s="40"/>
      <c r="G142" s="40" t="s">
        <v>75</v>
      </c>
      <c r="H142" s="40" t="s">
        <v>1806</v>
      </c>
      <c r="I142" s="40" t="s">
        <v>2186</v>
      </c>
      <c r="J142" s="40" t="s">
        <v>2346</v>
      </c>
      <c r="K142" s="40"/>
      <c r="L142" s="40"/>
      <c r="M142" s="40" t="s">
        <v>2347</v>
      </c>
      <c r="N142" s="40">
        <v>67</v>
      </c>
      <c r="O142" s="40" t="b">
        <v>0</v>
      </c>
      <c r="P142" s="40" t="s">
        <v>1852</v>
      </c>
      <c r="Q142" s="40" t="s">
        <v>1853</v>
      </c>
      <c r="R142" s="40" t="s">
        <v>555</v>
      </c>
    </row>
    <row r="143" spans="1:18" hidden="1" x14ac:dyDescent="0.25">
      <c r="A143" s="40" t="s">
        <v>2348</v>
      </c>
      <c r="B143" s="40" t="s">
        <v>2349</v>
      </c>
      <c r="C143" s="40"/>
      <c r="D143" s="40" t="s">
        <v>1848</v>
      </c>
      <c r="E143" s="40"/>
      <c r="F143" s="40"/>
      <c r="G143" s="40" t="s">
        <v>75</v>
      </c>
      <c r="H143" s="40" t="s">
        <v>1806</v>
      </c>
      <c r="I143" s="40" t="s">
        <v>2186</v>
      </c>
      <c r="J143" s="40" t="s">
        <v>2349</v>
      </c>
      <c r="K143" s="40"/>
      <c r="L143" s="40"/>
      <c r="M143" s="40" t="s">
        <v>2350</v>
      </c>
      <c r="N143" s="40">
        <v>67</v>
      </c>
      <c r="O143" s="40" t="b">
        <v>0</v>
      </c>
      <c r="P143" s="40" t="s">
        <v>1852</v>
      </c>
      <c r="Q143" s="40" t="s">
        <v>1853</v>
      </c>
      <c r="R143" s="40" t="s">
        <v>555</v>
      </c>
    </row>
    <row r="144" spans="1:18" hidden="1" x14ac:dyDescent="0.25">
      <c r="A144" s="40" t="s">
        <v>2351</v>
      </c>
      <c r="B144" s="40" t="s">
        <v>2352</v>
      </c>
      <c r="C144" s="40"/>
      <c r="D144" s="40" t="s">
        <v>1848</v>
      </c>
      <c r="E144" s="40"/>
      <c r="F144" s="40"/>
      <c r="G144" s="40" t="s">
        <v>76</v>
      </c>
      <c r="H144" s="40" t="s">
        <v>1804</v>
      </c>
      <c r="I144" s="40" t="s">
        <v>2186</v>
      </c>
      <c r="J144" s="40" t="s">
        <v>2352</v>
      </c>
      <c r="K144" s="40"/>
      <c r="L144" s="40"/>
      <c r="M144" s="40" t="s">
        <v>2353</v>
      </c>
      <c r="N144" s="40">
        <v>67</v>
      </c>
      <c r="O144" s="40" t="b">
        <v>0</v>
      </c>
      <c r="P144" s="40" t="s">
        <v>1852</v>
      </c>
      <c r="Q144" s="40" t="s">
        <v>1853</v>
      </c>
      <c r="R144" s="40" t="s">
        <v>555</v>
      </c>
    </row>
    <row r="145" spans="1:18" hidden="1" x14ac:dyDescent="0.25">
      <c r="A145" s="40" t="s">
        <v>2354</v>
      </c>
      <c r="B145" s="40" t="s">
        <v>2355</v>
      </c>
      <c r="C145" s="40"/>
      <c r="D145" s="40" t="s">
        <v>1848</v>
      </c>
      <c r="E145" s="40"/>
      <c r="F145" s="40"/>
      <c r="G145" s="40" t="s">
        <v>76</v>
      </c>
      <c r="H145" s="40" t="s">
        <v>1804</v>
      </c>
      <c r="I145" s="40" t="s">
        <v>2186</v>
      </c>
      <c r="J145" s="40" t="s">
        <v>2355</v>
      </c>
      <c r="K145" s="40"/>
      <c r="L145" s="40"/>
      <c r="M145" s="40" t="s">
        <v>2356</v>
      </c>
      <c r="N145" s="40">
        <v>67</v>
      </c>
      <c r="O145" s="40" t="b">
        <v>0</v>
      </c>
      <c r="P145" s="40" t="s">
        <v>1852</v>
      </c>
      <c r="Q145" s="40" t="s">
        <v>1853</v>
      </c>
      <c r="R145" s="40" t="s">
        <v>555</v>
      </c>
    </row>
    <row r="146" spans="1:18" hidden="1" x14ac:dyDescent="0.25">
      <c r="A146" s="40" t="s">
        <v>2357</v>
      </c>
      <c r="B146" s="40" t="s">
        <v>2358</v>
      </c>
      <c r="C146" s="40"/>
      <c r="D146" s="40" t="s">
        <v>1848</v>
      </c>
      <c r="E146" s="40"/>
      <c r="F146" s="40"/>
      <c r="G146" s="40" t="s">
        <v>75</v>
      </c>
      <c r="H146" s="40" t="s">
        <v>1806</v>
      </c>
      <c r="I146" s="40" t="s">
        <v>2186</v>
      </c>
      <c r="J146" s="40" t="s">
        <v>2358</v>
      </c>
      <c r="K146" s="40"/>
      <c r="L146" s="40"/>
      <c r="M146" s="40" t="s">
        <v>2359</v>
      </c>
      <c r="N146" s="40">
        <v>67</v>
      </c>
      <c r="O146" s="40" t="b">
        <v>0</v>
      </c>
      <c r="P146" s="40" t="s">
        <v>1852</v>
      </c>
      <c r="Q146" s="40" t="s">
        <v>1853</v>
      </c>
      <c r="R146" s="40" t="s">
        <v>555</v>
      </c>
    </row>
    <row r="147" spans="1:18" hidden="1" x14ac:dyDescent="0.25">
      <c r="A147" s="40" t="s">
        <v>2360</v>
      </c>
      <c r="B147" s="40" t="s">
        <v>2361</v>
      </c>
      <c r="C147" s="40"/>
      <c r="D147" s="40" t="s">
        <v>1848</v>
      </c>
      <c r="E147" s="40"/>
      <c r="F147" s="40"/>
      <c r="G147" s="40" t="s">
        <v>1813</v>
      </c>
      <c r="H147" s="40" t="s">
        <v>1814</v>
      </c>
      <c r="I147" s="40" t="s">
        <v>2186</v>
      </c>
      <c r="J147" s="40" t="s">
        <v>2361</v>
      </c>
      <c r="K147" s="40"/>
      <c r="L147" s="40"/>
      <c r="M147" s="40" t="s">
        <v>2362</v>
      </c>
      <c r="N147" s="40">
        <v>67</v>
      </c>
      <c r="O147" s="40" t="b">
        <v>0</v>
      </c>
      <c r="P147" s="40" t="s">
        <v>1852</v>
      </c>
      <c r="Q147" s="40" t="s">
        <v>1853</v>
      </c>
      <c r="R147" s="40" t="s">
        <v>555</v>
      </c>
    </row>
    <row r="148" spans="1:18" hidden="1" x14ac:dyDescent="0.25">
      <c r="A148" s="40" t="s">
        <v>2363</v>
      </c>
      <c r="B148" s="40" t="s">
        <v>2364</v>
      </c>
      <c r="C148" s="40"/>
      <c r="D148" s="40" t="s">
        <v>1848</v>
      </c>
      <c r="E148" s="40"/>
      <c r="F148" s="40"/>
      <c r="G148" s="40" t="s">
        <v>1813</v>
      </c>
      <c r="H148" s="40" t="s">
        <v>1814</v>
      </c>
      <c r="I148" s="40" t="s">
        <v>2186</v>
      </c>
      <c r="J148" s="40" t="s">
        <v>2364</v>
      </c>
      <c r="K148" s="40"/>
      <c r="L148" s="40"/>
      <c r="M148" s="40" t="s">
        <v>2365</v>
      </c>
      <c r="N148" s="40">
        <v>67</v>
      </c>
      <c r="O148" s="40" t="b">
        <v>0</v>
      </c>
      <c r="P148" s="40" t="s">
        <v>1852</v>
      </c>
      <c r="Q148" s="40" t="s">
        <v>1853</v>
      </c>
      <c r="R148" s="40" t="s">
        <v>555</v>
      </c>
    </row>
    <row r="149" spans="1:18" hidden="1" x14ac:dyDescent="0.25">
      <c r="A149" s="40" t="s">
        <v>2366</v>
      </c>
      <c r="B149" s="40" t="s">
        <v>2367</v>
      </c>
      <c r="C149" s="40"/>
      <c r="D149" s="40" t="s">
        <v>1848</v>
      </c>
      <c r="E149" s="40"/>
      <c r="F149" s="40"/>
      <c r="G149" s="40" t="s">
        <v>1813</v>
      </c>
      <c r="H149" s="40" t="s">
        <v>1814</v>
      </c>
      <c r="I149" s="40" t="s">
        <v>2186</v>
      </c>
      <c r="J149" s="40" t="s">
        <v>2367</v>
      </c>
      <c r="K149" s="40"/>
      <c r="L149" s="40"/>
      <c r="M149" s="40" t="s">
        <v>2368</v>
      </c>
      <c r="N149" s="40">
        <v>67</v>
      </c>
      <c r="O149" s="40" t="b">
        <v>0</v>
      </c>
      <c r="P149" s="40" t="s">
        <v>1852</v>
      </c>
      <c r="Q149" s="40" t="s">
        <v>1853</v>
      </c>
      <c r="R149" s="40" t="s">
        <v>555</v>
      </c>
    </row>
    <row r="150" spans="1:18" hidden="1" x14ac:dyDescent="0.25">
      <c r="A150" s="40" t="s">
        <v>2369</v>
      </c>
      <c r="B150" s="40" t="s">
        <v>2370</v>
      </c>
      <c r="C150" s="40"/>
      <c r="D150" s="40" t="s">
        <v>1848</v>
      </c>
      <c r="E150" s="40"/>
      <c r="F150" s="40"/>
      <c r="G150" s="40" t="s">
        <v>1813</v>
      </c>
      <c r="H150" s="40" t="s">
        <v>1814</v>
      </c>
      <c r="I150" s="40" t="s">
        <v>2186</v>
      </c>
      <c r="J150" s="40" t="s">
        <v>2370</v>
      </c>
      <c r="K150" s="40"/>
      <c r="L150" s="40"/>
      <c r="M150" s="40" t="s">
        <v>2371</v>
      </c>
      <c r="N150" s="40">
        <v>67</v>
      </c>
      <c r="O150" s="40" t="b">
        <v>0</v>
      </c>
      <c r="P150" s="40" t="s">
        <v>1852</v>
      </c>
      <c r="Q150" s="40" t="s">
        <v>1853</v>
      </c>
      <c r="R150" s="40" t="s">
        <v>555</v>
      </c>
    </row>
    <row r="151" spans="1:18" hidden="1" x14ac:dyDescent="0.25">
      <c r="A151" s="40" t="s">
        <v>2372</v>
      </c>
      <c r="B151" s="40" t="s">
        <v>2373</v>
      </c>
      <c r="C151" s="40"/>
      <c r="D151" s="40" t="s">
        <v>1848</v>
      </c>
      <c r="E151" s="40"/>
      <c r="F151" s="40"/>
      <c r="G151" s="40" t="s">
        <v>76</v>
      </c>
      <c r="H151" s="40" t="s">
        <v>1804</v>
      </c>
      <c r="I151" s="40" t="s">
        <v>2186</v>
      </c>
      <c r="J151" s="40" t="s">
        <v>2373</v>
      </c>
      <c r="K151" s="40"/>
      <c r="L151" s="40"/>
      <c r="M151" s="40" t="s">
        <v>2374</v>
      </c>
      <c r="N151" s="40">
        <v>67</v>
      </c>
      <c r="O151" s="40" t="b">
        <v>0</v>
      </c>
      <c r="P151" s="40" t="s">
        <v>1852</v>
      </c>
      <c r="Q151" s="40" t="s">
        <v>1853</v>
      </c>
      <c r="R151" s="40" t="s">
        <v>555</v>
      </c>
    </row>
    <row r="152" spans="1:18" hidden="1" x14ac:dyDescent="0.25">
      <c r="A152" s="40" t="s">
        <v>2375</v>
      </c>
      <c r="B152" s="40" t="s">
        <v>2376</v>
      </c>
      <c r="C152" s="40"/>
      <c r="D152" s="40" t="s">
        <v>1848</v>
      </c>
      <c r="E152" s="40"/>
      <c r="F152" s="40"/>
      <c r="G152" s="40" t="s">
        <v>76</v>
      </c>
      <c r="H152" s="40" t="s">
        <v>1804</v>
      </c>
      <c r="I152" s="40" t="s">
        <v>2186</v>
      </c>
      <c r="J152" s="40" t="s">
        <v>2376</v>
      </c>
      <c r="K152" s="40"/>
      <c r="L152" s="40"/>
      <c r="M152" s="40" t="s">
        <v>2377</v>
      </c>
      <c r="N152" s="40">
        <v>67</v>
      </c>
      <c r="O152" s="40" t="b">
        <v>0</v>
      </c>
      <c r="P152" s="40" t="s">
        <v>1852</v>
      </c>
      <c r="Q152" s="40" t="s">
        <v>1853</v>
      </c>
      <c r="R152" s="40" t="s">
        <v>555</v>
      </c>
    </row>
    <row r="153" spans="1:18" hidden="1" x14ac:dyDescent="0.25">
      <c r="A153" s="40" t="s">
        <v>2378</v>
      </c>
      <c r="B153" s="40" t="s">
        <v>2379</v>
      </c>
      <c r="C153" s="40"/>
      <c r="D153" s="40" t="s">
        <v>1848</v>
      </c>
      <c r="E153" s="40"/>
      <c r="F153" s="40"/>
      <c r="G153" s="40" t="s">
        <v>75</v>
      </c>
      <c r="H153" s="40" t="s">
        <v>1806</v>
      </c>
      <c r="I153" s="40" t="s">
        <v>2186</v>
      </c>
      <c r="J153" s="40" t="s">
        <v>2379</v>
      </c>
      <c r="K153" s="40"/>
      <c r="L153" s="40"/>
      <c r="M153" s="40" t="s">
        <v>2380</v>
      </c>
      <c r="N153" s="40">
        <v>67</v>
      </c>
      <c r="O153" s="40" t="b">
        <v>0</v>
      </c>
      <c r="P153" s="40" t="s">
        <v>1852</v>
      </c>
      <c r="Q153" s="40" t="s">
        <v>1853</v>
      </c>
      <c r="R153" s="40" t="s">
        <v>555</v>
      </c>
    </row>
    <row r="154" spans="1:18" hidden="1" x14ac:dyDescent="0.25">
      <c r="A154" s="40" t="s">
        <v>2381</v>
      </c>
      <c r="B154" s="40" t="s">
        <v>2382</v>
      </c>
      <c r="C154" s="40"/>
      <c r="D154" s="40" t="s">
        <v>1848</v>
      </c>
      <c r="E154" s="40"/>
      <c r="F154" s="40"/>
      <c r="G154" s="40" t="s">
        <v>1813</v>
      </c>
      <c r="H154" s="40" t="s">
        <v>1814</v>
      </c>
      <c r="I154" s="40" t="s">
        <v>2186</v>
      </c>
      <c r="J154" s="40" t="s">
        <v>2382</v>
      </c>
      <c r="K154" s="40"/>
      <c r="L154" s="40"/>
      <c r="M154" s="40" t="s">
        <v>2383</v>
      </c>
      <c r="N154" s="40">
        <v>67</v>
      </c>
      <c r="O154" s="40" t="b">
        <v>0</v>
      </c>
      <c r="P154" s="40" t="s">
        <v>1852</v>
      </c>
      <c r="Q154" s="40" t="s">
        <v>1853</v>
      </c>
      <c r="R154" s="40" t="s">
        <v>555</v>
      </c>
    </row>
    <row r="155" spans="1:18" hidden="1" x14ac:dyDescent="0.25">
      <c r="A155" s="40" t="s">
        <v>2384</v>
      </c>
      <c r="B155" s="40" t="s">
        <v>2385</v>
      </c>
      <c r="C155" s="40"/>
      <c r="D155" s="40" t="s">
        <v>1848</v>
      </c>
      <c r="E155" s="40"/>
      <c r="F155" s="40"/>
      <c r="G155" s="40" t="s">
        <v>75</v>
      </c>
      <c r="H155" s="40" t="s">
        <v>1806</v>
      </c>
      <c r="I155" s="40" t="s">
        <v>2186</v>
      </c>
      <c r="J155" s="40" t="s">
        <v>2385</v>
      </c>
      <c r="K155" s="40"/>
      <c r="L155" s="40"/>
      <c r="M155" s="40" t="s">
        <v>2386</v>
      </c>
      <c r="N155" s="40">
        <v>67</v>
      </c>
      <c r="O155" s="40" t="b">
        <v>0</v>
      </c>
      <c r="P155" s="40" t="s">
        <v>1852</v>
      </c>
      <c r="Q155" s="40" t="s">
        <v>1853</v>
      </c>
      <c r="R155" s="40" t="s">
        <v>555</v>
      </c>
    </row>
    <row r="156" spans="1:18" hidden="1" x14ac:dyDescent="0.25">
      <c r="A156" s="40" t="s">
        <v>2387</v>
      </c>
      <c r="B156" s="40" t="s">
        <v>2388</v>
      </c>
      <c r="C156" s="40"/>
      <c r="D156" s="40" t="s">
        <v>1848</v>
      </c>
      <c r="E156" s="40"/>
      <c r="F156" s="40"/>
      <c r="G156" s="40" t="s">
        <v>1813</v>
      </c>
      <c r="H156" s="40" t="s">
        <v>1814</v>
      </c>
      <c r="I156" s="40" t="s">
        <v>2186</v>
      </c>
      <c r="J156" s="40" t="s">
        <v>2388</v>
      </c>
      <c r="K156" s="40"/>
      <c r="L156" s="40"/>
      <c r="M156" s="40" t="s">
        <v>2389</v>
      </c>
      <c r="N156" s="40">
        <v>67</v>
      </c>
      <c r="O156" s="40" t="b">
        <v>0</v>
      </c>
      <c r="P156" s="40" t="s">
        <v>1852</v>
      </c>
      <c r="Q156" s="40" t="s">
        <v>1853</v>
      </c>
      <c r="R156" s="40" t="s">
        <v>555</v>
      </c>
    </row>
    <row r="157" spans="1:18" hidden="1" x14ac:dyDescent="0.25">
      <c r="A157" s="40" t="s">
        <v>2390</v>
      </c>
      <c r="B157" s="40" t="s">
        <v>2391</v>
      </c>
      <c r="C157" s="40"/>
      <c r="D157" s="40" t="s">
        <v>1848</v>
      </c>
      <c r="E157" s="40"/>
      <c r="F157" s="40"/>
      <c r="G157" s="40" t="s">
        <v>76</v>
      </c>
      <c r="H157" s="40" t="s">
        <v>1804</v>
      </c>
      <c r="I157" s="40" t="s">
        <v>2186</v>
      </c>
      <c r="J157" s="40" t="s">
        <v>2391</v>
      </c>
      <c r="K157" s="40"/>
      <c r="L157" s="40"/>
      <c r="M157" s="40" t="s">
        <v>2392</v>
      </c>
      <c r="N157" s="40">
        <v>67</v>
      </c>
      <c r="O157" s="40" t="b">
        <v>0</v>
      </c>
      <c r="P157" s="40" t="s">
        <v>1852</v>
      </c>
      <c r="Q157" s="40" t="s">
        <v>1853</v>
      </c>
      <c r="R157" s="40" t="s">
        <v>555</v>
      </c>
    </row>
    <row r="158" spans="1:18" hidden="1" x14ac:dyDescent="0.25">
      <c r="A158" s="40" t="s">
        <v>2393</v>
      </c>
      <c r="B158" s="40" t="s">
        <v>2394</v>
      </c>
      <c r="C158" s="40"/>
      <c r="D158" s="40" t="s">
        <v>1848</v>
      </c>
      <c r="E158" s="40"/>
      <c r="F158" s="40"/>
      <c r="G158" s="40" t="s">
        <v>75</v>
      </c>
      <c r="H158" s="40" t="s">
        <v>1806</v>
      </c>
      <c r="I158" s="40" t="s">
        <v>2186</v>
      </c>
      <c r="J158" s="40" t="s">
        <v>2394</v>
      </c>
      <c r="K158" s="40"/>
      <c r="L158" s="40"/>
      <c r="M158" s="40" t="s">
        <v>2395</v>
      </c>
      <c r="N158" s="40">
        <v>67</v>
      </c>
      <c r="O158" s="40" t="b">
        <v>0</v>
      </c>
      <c r="P158" s="40" t="s">
        <v>1852</v>
      </c>
      <c r="Q158" s="40" t="s">
        <v>1853</v>
      </c>
      <c r="R158" s="40" t="s">
        <v>555</v>
      </c>
    </row>
    <row r="159" spans="1:18" hidden="1" x14ac:dyDescent="0.25">
      <c r="A159" s="40" t="s">
        <v>2396</v>
      </c>
      <c r="B159" s="40" t="s">
        <v>2397</v>
      </c>
      <c r="C159" s="40"/>
      <c r="D159" s="40" t="s">
        <v>1848</v>
      </c>
      <c r="E159" s="40"/>
      <c r="F159" s="40"/>
      <c r="G159" s="40" t="s">
        <v>1813</v>
      </c>
      <c r="H159" s="40" t="s">
        <v>1814</v>
      </c>
      <c r="I159" s="40" t="s">
        <v>2186</v>
      </c>
      <c r="J159" s="40" t="s">
        <v>2397</v>
      </c>
      <c r="K159" s="40"/>
      <c r="L159" s="40"/>
      <c r="M159" s="40" t="s">
        <v>2398</v>
      </c>
      <c r="N159" s="40">
        <v>67</v>
      </c>
      <c r="O159" s="40" t="b">
        <v>0</v>
      </c>
      <c r="P159" s="40" t="s">
        <v>1852</v>
      </c>
      <c r="Q159" s="40" t="s">
        <v>1853</v>
      </c>
      <c r="R159" s="40" t="s">
        <v>555</v>
      </c>
    </row>
    <row r="160" spans="1:18" hidden="1" x14ac:dyDescent="0.25">
      <c r="A160" s="40" t="s">
        <v>2399</v>
      </c>
      <c r="B160" s="40" t="s">
        <v>2400</v>
      </c>
      <c r="C160" s="40"/>
      <c r="D160" s="40" t="s">
        <v>1848</v>
      </c>
      <c r="E160" s="40"/>
      <c r="F160" s="40"/>
      <c r="G160" s="40" t="s">
        <v>75</v>
      </c>
      <c r="H160" s="40" t="s">
        <v>1806</v>
      </c>
      <c r="I160" s="40" t="s">
        <v>2186</v>
      </c>
      <c r="J160" s="40" t="s">
        <v>2400</v>
      </c>
      <c r="K160" s="40"/>
      <c r="L160" s="40"/>
      <c r="M160" s="40" t="s">
        <v>2401</v>
      </c>
      <c r="N160" s="40">
        <v>67</v>
      </c>
      <c r="O160" s="40" t="b">
        <v>0</v>
      </c>
      <c r="P160" s="40" t="s">
        <v>1852</v>
      </c>
      <c r="Q160" s="40" t="s">
        <v>1853</v>
      </c>
      <c r="R160" s="40" t="s">
        <v>555</v>
      </c>
    </row>
    <row r="161" spans="1:18" hidden="1" x14ac:dyDescent="0.25">
      <c r="A161" s="40" t="s">
        <v>2402</v>
      </c>
      <c r="B161" s="40" t="s">
        <v>2403</v>
      </c>
      <c r="C161" s="40"/>
      <c r="D161" s="40" t="s">
        <v>1848</v>
      </c>
      <c r="E161" s="40"/>
      <c r="F161" s="40"/>
      <c r="G161" s="40" t="s">
        <v>75</v>
      </c>
      <c r="H161" s="40" t="s">
        <v>1806</v>
      </c>
      <c r="I161" s="40" t="s">
        <v>2186</v>
      </c>
      <c r="J161" s="40" t="s">
        <v>2403</v>
      </c>
      <c r="K161" s="40"/>
      <c r="L161" s="40"/>
      <c r="M161" s="40" t="s">
        <v>2404</v>
      </c>
      <c r="N161" s="40">
        <v>67</v>
      </c>
      <c r="O161" s="40" t="b">
        <v>0</v>
      </c>
      <c r="P161" s="40" t="s">
        <v>1852</v>
      </c>
      <c r="Q161" s="40" t="s">
        <v>1853</v>
      </c>
      <c r="R161" s="40" t="s">
        <v>555</v>
      </c>
    </row>
    <row r="162" spans="1:18" hidden="1" x14ac:dyDescent="0.25">
      <c r="A162" s="40" t="s">
        <v>2405</v>
      </c>
      <c r="B162" s="40" t="s">
        <v>2406</v>
      </c>
      <c r="C162" s="40"/>
      <c r="D162" s="40" t="s">
        <v>1848</v>
      </c>
      <c r="E162" s="40"/>
      <c r="F162" s="40"/>
      <c r="G162" s="40" t="s">
        <v>1813</v>
      </c>
      <c r="H162" s="40" t="s">
        <v>1814</v>
      </c>
      <c r="I162" s="40" t="s">
        <v>2186</v>
      </c>
      <c r="J162" s="40" t="s">
        <v>2406</v>
      </c>
      <c r="K162" s="40"/>
      <c r="L162" s="40"/>
      <c r="M162" s="40" t="s">
        <v>2407</v>
      </c>
      <c r="N162" s="40">
        <v>67</v>
      </c>
      <c r="O162" s="40" t="b">
        <v>0</v>
      </c>
      <c r="P162" s="40" t="s">
        <v>1852</v>
      </c>
      <c r="Q162" s="40" t="s">
        <v>1853</v>
      </c>
      <c r="R162" s="40" t="s">
        <v>555</v>
      </c>
    </row>
    <row r="163" spans="1:18" hidden="1" x14ac:dyDescent="0.25">
      <c r="A163" s="40" t="s">
        <v>2408</v>
      </c>
      <c r="B163" s="40" t="s">
        <v>2409</v>
      </c>
      <c r="C163" s="40"/>
      <c r="D163" s="40" t="s">
        <v>1848</v>
      </c>
      <c r="E163" s="40"/>
      <c r="F163" s="40"/>
      <c r="G163" s="40" t="s">
        <v>75</v>
      </c>
      <c r="H163" s="40" t="s">
        <v>1806</v>
      </c>
      <c r="I163" s="40" t="s">
        <v>2186</v>
      </c>
      <c r="J163" s="40" t="s">
        <v>2409</v>
      </c>
      <c r="K163" s="40"/>
      <c r="L163" s="40"/>
      <c r="M163" s="40" t="s">
        <v>2410</v>
      </c>
      <c r="N163" s="40">
        <v>67</v>
      </c>
      <c r="O163" s="40" t="b">
        <v>0</v>
      </c>
      <c r="P163" s="40" t="s">
        <v>1852</v>
      </c>
      <c r="Q163" s="40" t="s">
        <v>1853</v>
      </c>
      <c r="R163" s="40" t="s">
        <v>555</v>
      </c>
    </row>
    <row r="164" spans="1:18" hidden="1" x14ac:dyDescent="0.25">
      <c r="A164" s="40" t="s">
        <v>2411</v>
      </c>
      <c r="B164" s="40" t="s">
        <v>2412</v>
      </c>
      <c r="C164" s="40"/>
      <c r="D164" s="40" t="s">
        <v>1848</v>
      </c>
      <c r="E164" s="40"/>
      <c r="F164" s="40"/>
      <c r="G164" s="40" t="s">
        <v>75</v>
      </c>
      <c r="H164" s="40" t="s">
        <v>1806</v>
      </c>
      <c r="I164" s="40" t="s">
        <v>2186</v>
      </c>
      <c r="J164" s="40" t="s">
        <v>2412</v>
      </c>
      <c r="K164" s="40"/>
      <c r="L164" s="40"/>
      <c r="M164" s="40" t="s">
        <v>2413</v>
      </c>
      <c r="N164" s="40">
        <v>67</v>
      </c>
      <c r="O164" s="40" t="b">
        <v>0</v>
      </c>
      <c r="P164" s="40" t="s">
        <v>1852</v>
      </c>
      <c r="Q164" s="40" t="s">
        <v>1853</v>
      </c>
      <c r="R164" s="40" t="s">
        <v>555</v>
      </c>
    </row>
    <row r="165" spans="1:18" hidden="1" x14ac:dyDescent="0.25">
      <c r="A165" s="40" t="s">
        <v>2414</v>
      </c>
      <c r="B165" s="40" t="s">
        <v>2415</v>
      </c>
      <c r="C165" s="40"/>
      <c r="D165" s="40" t="s">
        <v>1848</v>
      </c>
      <c r="E165" s="40"/>
      <c r="F165" s="40"/>
      <c r="G165" s="40" t="s">
        <v>76</v>
      </c>
      <c r="H165" s="40" t="s">
        <v>1804</v>
      </c>
      <c r="I165" s="40" t="s">
        <v>2186</v>
      </c>
      <c r="J165" s="40" t="s">
        <v>2415</v>
      </c>
      <c r="K165" s="40"/>
      <c r="L165" s="40"/>
      <c r="M165" s="40" t="s">
        <v>2416</v>
      </c>
      <c r="N165" s="40">
        <v>67</v>
      </c>
      <c r="O165" s="40" t="b">
        <v>0</v>
      </c>
      <c r="P165" s="40" t="s">
        <v>1852</v>
      </c>
      <c r="Q165" s="40" t="s">
        <v>1853</v>
      </c>
      <c r="R165" s="40" t="s">
        <v>555</v>
      </c>
    </row>
    <row r="166" spans="1:18" hidden="1" x14ac:dyDescent="0.25">
      <c r="A166" s="40" t="s">
        <v>2417</v>
      </c>
      <c r="B166" s="40" t="s">
        <v>2418</v>
      </c>
      <c r="C166" s="40"/>
      <c r="D166" s="40" t="s">
        <v>1848</v>
      </c>
      <c r="E166" s="40"/>
      <c r="F166" s="40"/>
      <c r="G166" s="40" t="s">
        <v>1813</v>
      </c>
      <c r="H166" s="40" t="s">
        <v>1814</v>
      </c>
      <c r="I166" s="40" t="s">
        <v>2186</v>
      </c>
      <c r="J166" s="40" t="s">
        <v>2418</v>
      </c>
      <c r="K166" s="40"/>
      <c r="L166" s="40"/>
      <c r="M166" s="40" t="s">
        <v>2419</v>
      </c>
      <c r="N166" s="40">
        <v>67</v>
      </c>
      <c r="O166" s="40" t="b">
        <v>0</v>
      </c>
      <c r="P166" s="40" t="s">
        <v>1852</v>
      </c>
      <c r="Q166" s="40" t="s">
        <v>1853</v>
      </c>
      <c r="R166" s="40" t="s">
        <v>555</v>
      </c>
    </row>
    <row r="167" spans="1:18" hidden="1" x14ac:dyDescent="0.25">
      <c r="A167" s="40" t="s">
        <v>2420</v>
      </c>
      <c r="B167" s="40" t="s">
        <v>2421</v>
      </c>
      <c r="C167" s="40"/>
      <c r="D167" s="40" t="s">
        <v>1848</v>
      </c>
      <c r="E167" s="40"/>
      <c r="F167" s="40"/>
      <c r="G167" s="40" t="s">
        <v>75</v>
      </c>
      <c r="H167" s="40" t="s">
        <v>1806</v>
      </c>
      <c r="I167" s="40" t="s">
        <v>2186</v>
      </c>
      <c r="J167" s="40" t="s">
        <v>2421</v>
      </c>
      <c r="K167" s="40"/>
      <c r="L167" s="40"/>
      <c r="M167" s="40" t="s">
        <v>2422</v>
      </c>
      <c r="N167" s="40">
        <v>67</v>
      </c>
      <c r="O167" s="40" t="b">
        <v>0</v>
      </c>
      <c r="P167" s="40" t="s">
        <v>1852</v>
      </c>
      <c r="Q167" s="40" t="s">
        <v>1853</v>
      </c>
      <c r="R167" s="40" t="s">
        <v>555</v>
      </c>
    </row>
    <row r="168" spans="1:18" hidden="1" x14ac:dyDescent="0.25">
      <c r="A168" s="40" t="s">
        <v>2423</v>
      </c>
      <c r="B168" s="40" t="s">
        <v>2424</v>
      </c>
      <c r="C168" s="40"/>
      <c r="D168" s="40" t="s">
        <v>1848</v>
      </c>
      <c r="E168" s="40"/>
      <c r="F168" s="40"/>
      <c r="G168" s="40" t="s">
        <v>1813</v>
      </c>
      <c r="H168" s="40" t="s">
        <v>1814</v>
      </c>
      <c r="I168" s="40" t="s">
        <v>2186</v>
      </c>
      <c r="J168" s="40" t="s">
        <v>2424</v>
      </c>
      <c r="K168" s="40"/>
      <c r="L168" s="40"/>
      <c r="M168" s="40" t="s">
        <v>2425</v>
      </c>
      <c r="N168" s="40">
        <v>67</v>
      </c>
      <c r="O168" s="40" t="b">
        <v>0</v>
      </c>
      <c r="P168" s="40" t="s">
        <v>1852</v>
      </c>
      <c r="Q168" s="40" t="s">
        <v>1853</v>
      </c>
      <c r="R168" s="40" t="s">
        <v>555</v>
      </c>
    </row>
    <row r="169" spans="1:18" hidden="1" x14ac:dyDescent="0.25">
      <c r="A169" s="40" t="s">
        <v>2426</v>
      </c>
      <c r="B169" s="40" t="s">
        <v>2427</v>
      </c>
      <c r="C169" s="40"/>
      <c r="D169" s="40" t="s">
        <v>1848</v>
      </c>
      <c r="E169" s="40"/>
      <c r="F169" s="40"/>
      <c r="G169" s="40" t="s">
        <v>76</v>
      </c>
      <c r="H169" s="40" t="s">
        <v>1804</v>
      </c>
      <c r="I169" s="40" t="s">
        <v>2186</v>
      </c>
      <c r="J169" s="40" t="s">
        <v>2427</v>
      </c>
      <c r="K169" s="40"/>
      <c r="L169" s="40"/>
      <c r="M169" s="40" t="s">
        <v>2428</v>
      </c>
      <c r="N169" s="40">
        <v>67</v>
      </c>
      <c r="O169" s="40" t="b">
        <v>0</v>
      </c>
      <c r="P169" s="40" t="s">
        <v>1852</v>
      </c>
      <c r="Q169" s="40" t="s">
        <v>1853</v>
      </c>
      <c r="R169" s="40" t="s">
        <v>555</v>
      </c>
    </row>
    <row r="170" spans="1:18" hidden="1" x14ac:dyDescent="0.25">
      <c r="A170" s="40" t="s">
        <v>2429</v>
      </c>
      <c r="B170" s="40" t="s">
        <v>2430</v>
      </c>
      <c r="C170" s="40"/>
      <c r="D170" s="40" t="s">
        <v>1848</v>
      </c>
      <c r="E170" s="40"/>
      <c r="F170" s="40"/>
      <c r="G170" s="40" t="s">
        <v>1813</v>
      </c>
      <c r="H170" s="40" t="s">
        <v>1814</v>
      </c>
      <c r="I170" s="40" t="s">
        <v>2186</v>
      </c>
      <c r="J170" s="40" t="s">
        <v>2430</v>
      </c>
      <c r="K170" s="40"/>
      <c r="L170" s="40"/>
      <c r="M170" s="40" t="s">
        <v>2431</v>
      </c>
      <c r="N170" s="40">
        <v>67</v>
      </c>
      <c r="O170" s="40" t="b">
        <v>0</v>
      </c>
      <c r="P170" s="40" t="s">
        <v>1852</v>
      </c>
      <c r="Q170" s="40" t="s">
        <v>1853</v>
      </c>
      <c r="R170" s="40" t="s">
        <v>555</v>
      </c>
    </row>
    <row r="171" spans="1:18" hidden="1" x14ac:dyDescent="0.25">
      <c r="A171" s="40" t="s">
        <v>2432</v>
      </c>
      <c r="B171" s="40" t="s">
        <v>2433</v>
      </c>
      <c r="C171" s="40"/>
      <c r="D171" s="40" t="s">
        <v>1848</v>
      </c>
      <c r="E171" s="40"/>
      <c r="F171" s="40"/>
      <c r="G171" s="40" t="s">
        <v>1813</v>
      </c>
      <c r="H171" s="40" t="s">
        <v>1814</v>
      </c>
      <c r="I171" s="40" t="s">
        <v>2186</v>
      </c>
      <c r="J171" s="40" t="s">
        <v>2433</v>
      </c>
      <c r="K171" s="40"/>
      <c r="L171" s="40"/>
      <c r="M171" s="40" t="s">
        <v>2434</v>
      </c>
      <c r="N171" s="40">
        <v>67</v>
      </c>
      <c r="O171" s="40" t="b">
        <v>0</v>
      </c>
      <c r="P171" s="40" t="s">
        <v>1852</v>
      </c>
      <c r="Q171" s="40" t="s">
        <v>1853</v>
      </c>
      <c r="R171" s="40" t="s">
        <v>555</v>
      </c>
    </row>
    <row r="172" spans="1:18" hidden="1" x14ac:dyDescent="0.25">
      <c r="A172" s="40" t="s">
        <v>2435</v>
      </c>
      <c r="B172" s="40" t="s">
        <v>2436</v>
      </c>
      <c r="C172" s="40"/>
      <c r="D172" s="40" t="s">
        <v>1848</v>
      </c>
      <c r="E172" s="40"/>
      <c r="F172" s="40"/>
      <c r="G172" s="40" t="s">
        <v>75</v>
      </c>
      <c r="H172" s="40" t="s">
        <v>1806</v>
      </c>
      <c r="I172" s="40" t="s">
        <v>2186</v>
      </c>
      <c r="J172" s="40" t="s">
        <v>2436</v>
      </c>
      <c r="K172" s="40"/>
      <c r="L172" s="40"/>
      <c r="M172" s="40" t="s">
        <v>2437</v>
      </c>
      <c r="N172" s="40">
        <v>67</v>
      </c>
      <c r="O172" s="40" t="b">
        <v>0</v>
      </c>
      <c r="P172" s="40" t="s">
        <v>1852</v>
      </c>
      <c r="Q172" s="40" t="s">
        <v>1853</v>
      </c>
      <c r="R172" s="40" t="s">
        <v>555</v>
      </c>
    </row>
    <row r="173" spans="1:18" hidden="1" x14ac:dyDescent="0.25">
      <c r="A173" s="40" t="s">
        <v>2438</v>
      </c>
      <c r="B173" s="40" t="s">
        <v>2439</v>
      </c>
      <c r="C173" s="40"/>
      <c r="D173" s="40" t="s">
        <v>1848</v>
      </c>
      <c r="E173" s="40"/>
      <c r="F173" s="40"/>
      <c r="G173" s="40" t="s">
        <v>75</v>
      </c>
      <c r="H173" s="40" t="s">
        <v>1806</v>
      </c>
      <c r="I173" s="40" t="s">
        <v>2186</v>
      </c>
      <c r="J173" s="40" t="s">
        <v>2439</v>
      </c>
      <c r="K173" s="40"/>
      <c r="L173" s="40"/>
      <c r="M173" s="40" t="s">
        <v>2440</v>
      </c>
      <c r="N173" s="40">
        <v>67</v>
      </c>
      <c r="O173" s="40" t="b">
        <v>0</v>
      </c>
      <c r="P173" s="40" t="s">
        <v>1852</v>
      </c>
      <c r="Q173" s="40" t="s">
        <v>1853</v>
      </c>
      <c r="R173" s="40" t="s">
        <v>555</v>
      </c>
    </row>
    <row r="174" spans="1:18" hidden="1" x14ac:dyDescent="0.25">
      <c r="A174" s="40" t="s">
        <v>2441</v>
      </c>
      <c r="B174" s="40" t="s">
        <v>2442</v>
      </c>
      <c r="C174" s="40"/>
      <c r="D174" s="40" t="s">
        <v>1848</v>
      </c>
      <c r="E174" s="40"/>
      <c r="F174" s="40"/>
      <c r="G174" s="40" t="s">
        <v>1813</v>
      </c>
      <c r="H174" s="40" t="s">
        <v>1814</v>
      </c>
      <c r="I174" s="40" t="s">
        <v>2186</v>
      </c>
      <c r="J174" s="40" t="s">
        <v>2442</v>
      </c>
      <c r="K174" s="40"/>
      <c r="L174" s="40"/>
      <c r="M174" s="40" t="s">
        <v>2443</v>
      </c>
      <c r="N174" s="40">
        <v>67</v>
      </c>
      <c r="O174" s="40" t="b">
        <v>0</v>
      </c>
      <c r="P174" s="40" t="s">
        <v>1852</v>
      </c>
      <c r="Q174" s="40" t="s">
        <v>1853</v>
      </c>
      <c r="R174" s="40" t="s">
        <v>555</v>
      </c>
    </row>
    <row r="175" spans="1:18" hidden="1" x14ac:dyDescent="0.25">
      <c r="A175" s="40" t="s">
        <v>2444</v>
      </c>
      <c r="B175" s="40" t="s">
        <v>2445</v>
      </c>
      <c r="C175" s="40"/>
      <c r="D175" s="40" t="s">
        <v>1848</v>
      </c>
      <c r="E175" s="40"/>
      <c r="F175" s="40"/>
      <c r="G175" s="40" t="s">
        <v>1813</v>
      </c>
      <c r="H175" s="40" t="s">
        <v>1814</v>
      </c>
      <c r="I175" s="40" t="s">
        <v>2186</v>
      </c>
      <c r="J175" s="40" t="s">
        <v>2445</v>
      </c>
      <c r="K175" s="40"/>
      <c r="L175" s="40"/>
      <c r="M175" s="40" t="s">
        <v>2446</v>
      </c>
      <c r="N175" s="40">
        <v>67</v>
      </c>
      <c r="O175" s="40" t="b">
        <v>0</v>
      </c>
      <c r="P175" s="40" t="s">
        <v>1852</v>
      </c>
      <c r="Q175" s="40" t="s">
        <v>1853</v>
      </c>
      <c r="R175" s="40" t="s">
        <v>555</v>
      </c>
    </row>
    <row r="176" spans="1:18" hidden="1" x14ac:dyDescent="0.25">
      <c r="A176" s="40" t="s">
        <v>2447</v>
      </c>
      <c r="B176" s="40" t="s">
        <v>2448</v>
      </c>
      <c r="C176" s="40"/>
      <c r="D176" s="40" t="s">
        <v>1848</v>
      </c>
      <c r="E176" s="40"/>
      <c r="F176" s="40"/>
      <c r="G176" s="40" t="s">
        <v>75</v>
      </c>
      <c r="H176" s="40" t="s">
        <v>1806</v>
      </c>
      <c r="I176" s="40" t="s">
        <v>2186</v>
      </c>
      <c r="J176" s="40" t="s">
        <v>2448</v>
      </c>
      <c r="K176" s="40"/>
      <c r="L176" s="40"/>
      <c r="M176" s="40" t="s">
        <v>2449</v>
      </c>
      <c r="N176" s="40">
        <v>67</v>
      </c>
      <c r="O176" s="40" t="b">
        <v>0</v>
      </c>
      <c r="P176" s="40" t="s">
        <v>1852</v>
      </c>
      <c r="Q176" s="40" t="s">
        <v>1853</v>
      </c>
      <c r="R176" s="40" t="s">
        <v>555</v>
      </c>
    </row>
    <row r="177" spans="1:18" hidden="1" x14ac:dyDescent="0.25">
      <c r="A177" s="40" t="s">
        <v>2450</v>
      </c>
      <c r="B177" s="40" t="s">
        <v>2451</v>
      </c>
      <c r="C177" s="40"/>
      <c r="D177" s="40" t="s">
        <v>1848</v>
      </c>
      <c r="E177" s="40"/>
      <c r="F177" s="40"/>
      <c r="G177" s="40" t="s">
        <v>1813</v>
      </c>
      <c r="H177" s="40" t="s">
        <v>1814</v>
      </c>
      <c r="I177" s="40" t="s">
        <v>2186</v>
      </c>
      <c r="J177" s="40" t="s">
        <v>2451</v>
      </c>
      <c r="K177" s="40"/>
      <c r="L177" s="40"/>
      <c r="M177" s="40" t="s">
        <v>2452</v>
      </c>
      <c r="N177" s="40">
        <v>67</v>
      </c>
      <c r="O177" s="40" t="b">
        <v>0</v>
      </c>
      <c r="P177" s="40" t="s">
        <v>1852</v>
      </c>
      <c r="Q177" s="40" t="s">
        <v>1853</v>
      </c>
      <c r="R177" s="40" t="s">
        <v>555</v>
      </c>
    </row>
    <row r="178" spans="1:18" hidden="1" x14ac:dyDescent="0.25">
      <c r="A178" s="40" t="s">
        <v>2453</v>
      </c>
      <c r="B178" s="40" t="s">
        <v>2454</v>
      </c>
      <c r="C178" s="40"/>
      <c r="D178" s="40" t="s">
        <v>1848</v>
      </c>
      <c r="E178" s="40"/>
      <c r="F178" s="40"/>
      <c r="G178" s="40" t="s">
        <v>75</v>
      </c>
      <c r="H178" s="40" t="s">
        <v>1806</v>
      </c>
      <c r="I178" s="40" t="s">
        <v>2186</v>
      </c>
      <c r="J178" s="40" t="s">
        <v>2454</v>
      </c>
      <c r="K178" s="40"/>
      <c r="L178" s="40"/>
      <c r="M178" s="40" t="s">
        <v>2455</v>
      </c>
      <c r="N178" s="40">
        <v>67</v>
      </c>
      <c r="O178" s="40" t="b">
        <v>0</v>
      </c>
      <c r="P178" s="40" t="s">
        <v>1852</v>
      </c>
      <c r="Q178" s="40" t="s">
        <v>1853</v>
      </c>
      <c r="R178" s="40" t="s">
        <v>555</v>
      </c>
    </row>
    <row r="179" spans="1:18" hidden="1" x14ac:dyDescent="0.25">
      <c r="A179" s="40" t="s">
        <v>2456</v>
      </c>
      <c r="B179" s="40" t="s">
        <v>2457</v>
      </c>
      <c r="C179" s="40"/>
      <c r="D179" s="40" t="s">
        <v>1848</v>
      </c>
      <c r="E179" s="40"/>
      <c r="F179" s="40"/>
      <c r="G179" s="40" t="s">
        <v>76</v>
      </c>
      <c r="H179" s="40" t="s">
        <v>1804</v>
      </c>
      <c r="I179" s="40" t="s">
        <v>2186</v>
      </c>
      <c r="J179" s="40" t="s">
        <v>2457</v>
      </c>
      <c r="K179" s="40"/>
      <c r="L179" s="40"/>
      <c r="M179" s="40" t="s">
        <v>2458</v>
      </c>
      <c r="N179" s="40">
        <v>67</v>
      </c>
      <c r="O179" s="40" t="b">
        <v>0</v>
      </c>
      <c r="P179" s="40" t="s">
        <v>1852</v>
      </c>
      <c r="Q179" s="40" t="s">
        <v>1853</v>
      </c>
      <c r="R179" s="40" t="s">
        <v>555</v>
      </c>
    </row>
    <row r="180" spans="1:18" hidden="1" x14ac:dyDescent="0.25">
      <c r="A180" s="40" t="s">
        <v>2459</v>
      </c>
      <c r="B180" s="40" t="s">
        <v>2460</v>
      </c>
      <c r="C180" s="40"/>
      <c r="D180" s="40" t="s">
        <v>1848</v>
      </c>
      <c r="E180" s="40"/>
      <c r="F180" s="40"/>
      <c r="G180" s="40" t="s">
        <v>75</v>
      </c>
      <c r="H180" s="40" t="s">
        <v>1806</v>
      </c>
      <c r="I180" s="40" t="s">
        <v>2186</v>
      </c>
      <c r="J180" s="40" t="s">
        <v>2460</v>
      </c>
      <c r="K180" s="40"/>
      <c r="L180" s="40"/>
      <c r="M180" s="40" t="s">
        <v>2461</v>
      </c>
      <c r="N180" s="40">
        <v>67</v>
      </c>
      <c r="O180" s="40" t="b">
        <v>0</v>
      </c>
      <c r="P180" s="40" t="s">
        <v>1852</v>
      </c>
      <c r="Q180" s="40" t="s">
        <v>1853</v>
      </c>
      <c r="R180" s="40" t="s">
        <v>555</v>
      </c>
    </row>
    <row r="181" spans="1:18" hidden="1" x14ac:dyDescent="0.25">
      <c r="A181" s="40" t="s">
        <v>2462</v>
      </c>
      <c r="B181" s="40" t="s">
        <v>2463</v>
      </c>
      <c r="C181" s="40"/>
      <c r="D181" s="40" t="s">
        <v>1848</v>
      </c>
      <c r="E181" s="40"/>
      <c r="F181" s="40"/>
      <c r="G181" s="40" t="s">
        <v>76</v>
      </c>
      <c r="H181" s="40" t="s">
        <v>1804</v>
      </c>
      <c r="I181" s="40" t="s">
        <v>2186</v>
      </c>
      <c r="J181" s="40" t="s">
        <v>2463</v>
      </c>
      <c r="K181" s="40"/>
      <c r="L181" s="40"/>
      <c r="M181" s="40" t="s">
        <v>2464</v>
      </c>
      <c r="N181" s="40">
        <v>67</v>
      </c>
      <c r="O181" s="40" t="b">
        <v>0</v>
      </c>
      <c r="P181" s="40" t="s">
        <v>1852</v>
      </c>
      <c r="Q181" s="40" t="s">
        <v>1853</v>
      </c>
      <c r="R181" s="40" t="s">
        <v>555</v>
      </c>
    </row>
    <row r="182" spans="1:18" hidden="1" x14ac:dyDescent="0.25">
      <c r="A182" s="40" t="s">
        <v>2465</v>
      </c>
      <c r="B182" s="40" t="s">
        <v>2466</v>
      </c>
      <c r="C182" s="40"/>
      <c r="D182" s="40" t="s">
        <v>1848</v>
      </c>
      <c r="E182" s="40"/>
      <c r="F182" s="40"/>
      <c r="G182" s="40" t="s">
        <v>1813</v>
      </c>
      <c r="H182" s="40" t="s">
        <v>1814</v>
      </c>
      <c r="I182" s="40" t="s">
        <v>2186</v>
      </c>
      <c r="J182" s="40" t="s">
        <v>2466</v>
      </c>
      <c r="K182" s="40"/>
      <c r="L182" s="40"/>
      <c r="M182" s="40" t="s">
        <v>2467</v>
      </c>
      <c r="N182" s="40">
        <v>67</v>
      </c>
      <c r="O182" s="40" t="b">
        <v>0</v>
      </c>
      <c r="P182" s="40" t="s">
        <v>1852</v>
      </c>
      <c r="Q182" s="40" t="s">
        <v>1853</v>
      </c>
      <c r="R182" s="40" t="s">
        <v>555</v>
      </c>
    </row>
    <row r="183" spans="1:18" hidden="1" x14ac:dyDescent="0.25">
      <c r="A183" s="40" t="s">
        <v>2468</v>
      </c>
      <c r="B183" s="40" t="s">
        <v>2469</v>
      </c>
      <c r="C183" s="40"/>
      <c r="D183" s="40" t="s">
        <v>1848</v>
      </c>
      <c r="E183" s="40"/>
      <c r="F183" s="40"/>
      <c r="G183" s="40" t="s">
        <v>1813</v>
      </c>
      <c r="H183" s="40" t="s">
        <v>1814</v>
      </c>
      <c r="I183" s="40" t="s">
        <v>2186</v>
      </c>
      <c r="J183" s="40" t="s">
        <v>2469</v>
      </c>
      <c r="K183" s="40"/>
      <c r="L183" s="40"/>
      <c r="M183" s="40" t="s">
        <v>2470</v>
      </c>
      <c r="N183" s="40">
        <v>67</v>
      </c>
      <c r="O183" s="40" t="b">
        <v>0</v>
      </c>
      <c r="P183" s="40" t="s">
        <v>1852</v>
      </c>
      <c r="Q183" s="40" t="s">
        <v>1853</v>
      </c>
      <c r="R183" s="40" t="s">
        <v>555</v>
      </c>
    </row>
    <row r="184" spans="1:18" hidden="1" x14ac:dyDescent="0.25">
      <c r="A184" s="40" t="s">
        <v>2471</v>
      </c>
      <c r="B184" s="40" t="s">
        <v>2472</v>
      </c>
      <c r="C184" s="40"/>
      <c r="D184" s="40" t="s">
        <v>1848</v>
      </c>
      <c r="E184" s="40"/>
      <c r="F184" s="40"/>
      <c r="G184" s="40" t="s">
        <v>1813</v>
      </c>
      <c r="H184" s="40" t="s">
        <v>1814</v>
      </c>
      <c r="I184" s="40" t="s">
        <v>2186</v>
      </c>
      <c r="J184" s="40" t="s">
        <v>2472</v>
      </c>
      <c r="K184" s="40"/>
      <c r="L184" s="40"/>
      <c r="M184" s="40" t="s">
        <v>2473</v>
      </c>
      <c r="N184" s="40">
        <v>67</v>
      </c>
      <c r="O184" s="40" t="b">
        <v>0</v>
      </c>
      <c r="P184" s="40" t="s">
        <v>1852</v>
      </c>
      <c r="Q184" s="40" t="s">
        <v>1853</v>
      </c>
      <c r="R184" s="40" t="s">
        <v>555</v>
      </c>
    </row>
    <row r="185" spans="1:18" hidden="1" x14ac:dyDescent="0.25">
      <c r="A185" s="40" t="s">
        <v>2474</v>
      </c>
      <c r="B185" s="40" t="s">
        <v>2475</v>
      </c>
      <c r="C185" s="40"/>
      <c r="D185" s="40" t="s">
        <v>1848</v>
      </c>
      <c r="E185" s="40"/>
      <c r="F185" s="40"/>
      <c r="G185" s="40" t="s">
        <v>76</v>
      </c>
      <c r="H185" s="40" t="s">
        <v>1804</v>
      </c>
      <c r="I185" s="40" t="s">
        <v>2186</v>
      </c>
      <c r="J185" s="40" t="s">
        <v>2475</v>
      </c>
      <c r="K185" s="40"/>
      <c r="L185" s="40"/>
      <c r="M185" s="40" t="s">
        <v>2476</v>
      </c>
      <c r="N185" s="40">
        <v>67</v>
      </c>
      <c r="O185" s="40" t="b">
        <v>0</v>
      </c>
      <c r="P185" s="40" t="s">
        <v>1852</v>
      </c>
      <c r="Q185" s="40" t="s">
        <v>1853</v>
      </c>
      <c r="R185" s="40" t="s">
        <v>555</v>
      </c>
    </row>
    <row r="186" spans="1:18" hidden="1" x14ac:dyDescent="0.25">
      <c r="A186" s="40" t="s">
        <v>2477</v>
      </c>
      <c r="B186" s="40" t="s">
        <v>2478</v>
      </c>
      <c r="C186" s="40"/>
      <c r="D186" s="40" t="s">
        <v>1848</v>
      </c>
      <c r="E186" s="40"/>
      <c r="F186" s="40"/>
      <c r="G186" s="40" t="s">
        <v>76</v>
      </c>
      <c r="H186" s="40" t="s">
        <v>1804</v>
      </c>
      <c r="I186" s="40" t="s">
        <v>2186</v>
      </c>
      <c r="J186" s="40" t="s">
        <v>2478</v>
      </c>
      <c r="K186" s="40"/>
      <c r="L186" s="40"/>
      <c r="M186" s="40" t="s">
        <v>2479</v>
      </c>
      <c r="N186" s="40">
        <v>67</v>
      </c>
      <c r="O186" s="40" t="b">
        <v>0</v>
      </c>
      <c r="P186" s="40" t="s">
        <v>1852</v>
      </c>
      <c r="Q186" s="40" t="s">
        <v>1853</v>
      </c>
      <c r="R186" s="40" t="s">
        <v>555</v>
      </c>
    </row>
    <row r="187" spans="1:18" hidden="1" x14ac:dyDescent="0.25">
      <c r="A187" s="40" t="s">
        <v>2480</v>
      </c>
      <c r="B187" s="40" t="s">
        <v>2481</v>
      </c>
      <c r="C187" s="40"/>
      <c r="D187" s="40" t="s">
        <v>1848</v>
      </c>
      <c r="E187" s="40"/>
      <c r="F187" s="40"/>
      <c r="G187" s="40" t="s">
        <v>1813</v>
      </c>
      <c r="H187" s="40" t="s">
        <v>1814</v>
      </c>
      <c r="I187" s="40" t="s">
        <v>2186</v>
      </c>
      <c r="J187" s="40" t="s">
        <v>2481</v>
      </c>
      <c r="K187" s="40"/>
      <c r="L187" s="40"/>
      <c r="M187" s="40" t="s">
        <v>2482</v>
      </c>
      <c r="N187" s="40">
        <v>67</v>
      </c>
      <c r="O187" s="40" t="b">
        <v>0</v>
      </c>
      <c r="P187" s="40" t="s">
        <v>1852</v>
      </c>
      <c r="Q187" s="40" t="s">
        <v>1853</v>
      </c>
      <c r="R187" s="40" t="s">
        <v>555</v>
      </c>
    </row>
    <row r="188" spans="1:18" hidden="1" x14ac:dyDescent="0.25">
      <c r="A188" s="40" t="s">
        <v>2483</v>
      </c>
      <c r="B188" s="40" t="s">
        <v>2484</v>
      </c>
      <c r="C188" s="40"/>
      <c r="D188" s="40" t="s">
        <v>1848</v>
      </c>
      <c r="E188" s="40"/>
      <c r="F188" s="40"/>
      <c r="G188" s="40" t="s">
        <v>1813</v>
      </c>
      <c r="H188" s="40" t="s">
        <v>1814</v>
      </c>
      <c r="I188" s="40" t="s">
        <v>2186</v>
      </c>
      <c r="J188" s="40" t="s">
        <v>2484</v>
      </c>
      <c r="K188" s="40"/>
      <c r="L188" s="40"/>
      <c r="M188" s="40" t="s">
        <v>2485</v>
      </c>
      <c r="N188" s="40">
        <v>67</v>
      </c>
      <c r="O188" s="40" t="b">
        <v>0</v>
      </c>
      <c r="P188" s="40" t="s">
        <v>1852</v>
      </c>
      <c r="Q188" s="40" t="s">
        <v>1853</v>
      </c>
      <c r="R188" s="40" t="s">
        <v>555</v>
      </c>
    </row>
    <row r="189" spans="1:18" hidden="1" x14ac:dyDescent="0.25">
      <c r="A189" s="40" t="s">
        <v>2486</v>
      </c>
      <c r="B189" s="40" t="s">
        <v>2487</v>
      </c>
      <c r="C189" s="40"/>
      <c r="D189" s="40" t="s">
        <v>1848</v>
      </c>
      <c r="E189" s="40"/>
      <c r="F189" s="40"/>
      <c r="G189" s="40" t="s">
        <v>76</v>
      </c>
      <c r="H189" s="40" t="s">
        <v>1804</v>
      </c>
      <c r="I189" s="40" t="s">
        <v>2186</v>
      </c>
      <c r="J189" s="40" t="s">
        <v>2487</v>
      </c>
      <c r="K189" s="40"/>
      <c r="L189" s="40"/>
      <c r="M189" s="40" t="s">
        <v>2488</v>
      </c>
      <c r="N189" s="40">
        <v>67</v>
      </c>
      <c r="O189" s="40" t="b">
        <v>0</v>
      </c>
      <c r="P189" s="40" t="s">
        <v>1852</v>
      </c>
      <c r="Q189" s="40" t="s">
        <v>1853</v>
      </c>
      <c r="R189" s="40" t="s">
        <v>555</v>
      </c>
    </row>
    <row r="190" spans="1:18" hidden="1" x14ac:dyDescent="0.25">
      <c r="A190" s="40" t="s">
        <v>2489</v>
      </c>
      <c r="B190" s="40" t="s">
        <v>2490</v>
      </c>
      <c r="C190" s="40"/>
      <c r="D190" s="40" t="s">
        <v>1848</v>
      </c>
      <c r="E190" s="40"/>
      <c r="F190" s="40"/>
      <c r="G190" s="40" t="s">
        <v>76</v>
      </c>
      <c r="H190" s="40" t="s">
        <v>1804</v>
      </c>
      <c r="I190" s="40" t="s">
        <v>2186</v>
      </c>
      <c r="J190" s="40" t="s">
        <v>2490</v>
      </c>
      <c r="K190" s="40"/>
      <c r="L190" s="40"/>
      <c r="M190" s="40" t="s">
        <v>2491</v>
      </c>
      <c r="N190" s="40">
        <v>67</v>
      </c>
      <c r="O190" s="40" t="b">
        <v>0</v>
      </c>
      <c r="P190" s="40" t="s">
        <v>1852</v>
      </c>
      <c r="Q190" s="40" t="s">
        <v>1853</v>
      </c>
      <c r="R190" s="40" t="s">
        <v>555</v>
      </c>
    </row>
    <row r="191" spans="1:18" hidden="1" x14ac:dyDescent="0.25">
      <c r="A191" s="40" t="s">
        <v>2492</v>
      </c>
      <c r="B191" s="40" t="s">
        <v>2493</v>
      </c>
      <c r="C191" s="40"/>
      <c r="D191" s="40" t="s">
        <v>1848</v>
      </c>
      <c r="E191" s="40"/>
      <c r="F191" s="40"/>
      <c r="G191" s="40" t="s">
        <v>76</v>
      </c>
      <c r="H191" s="40" t="s">
        <v>1804</v>
      </c>
      <c r="I191" s="40" t="s">
        <v>2186</v>
      </c>
      <c r="J191" s="40" t="s">
        <v>2493</v>
      </c>
      <c r="K191" s="40"/>
      <c r="L191" s="40"/>
      <c r="M191" s="40" t="s">
        <v>2494</v>
      </c>
      <c r="N191" s="40">
        <v>67</v>
      </c>
      <c r="O191" s="40" t="b">
        <v>0</v>
      </c>
      <c r="P191" s="40" t="s">
        <v>1852</v>
      </c>
      <c r="Q191" s="40" t="s">
        <v>1853</v>
      </c>
      <c r="R191" s="40" t="s">
        <v>555</v>
      </c>
    </row>
    <row r="192" spans="1:18" hidden="1" x14ac:dyDescent="0.25">
      <c r="A192" s="40" t="s">
        <v>2495</v>
      </c>
      <c r="B192" s="40" t="s">
        <v>2496</v>
      </c>
      <c r="C192" s="40"/>
      <c r="D192" s="40" t="s">
        <v>1848</v>
      </c>
      <c r="E192" s="40"/>
      <c r="F192" s="40"/>
      <c r="G192" s="40" t="s">
        <v>1813</v>
      </c>
      <c r="H192" s="40" t="s">
        <v>1814</v>
      </c>
      <c r="I192" s="40" t="s">
        <v>2186</v>
      </c>
      <c r="J192" s="40" t="s">
        <v>2496</v>
      </c>
      <c r="K192" s="40"/>
      <c r="L192" s="40"/>
      <c r="M192" s="40" t="s">
        <v>2497</v>
      </c>
      <c r="N192" s="40">
        <v>67</v>
      </c>
      <c r="O192" s="40" t="b">
        <v>0</v>
      </c>
      <c r="P192" s="40" t="s">
        <v>1852</v>
      </c>
      <c r="Q192" s="40" t="s">
        <v>1853</v>
      </c>
      <c r="R192" s="40" t="s">
        <v>555</v>
      </c>
    </row>
    <row r="193" spans="1:18" hidden="1" x14ac:dyDescent="0.25">
      <c r="A193" s="40" t="s">
        <v>2498</v>
      </c>
      <c r="B193" s="40" t="s">
        <v>2499</v>
      </c>
      <c r="C193" s="40"/>
      <c r="D193" s="40" t="s">
        <v>1848</v>
      </c>
      <c r="E193" s="40"/>
      <c r="F193" s="40"/>
      <c r="G193" s="40" t="s">
        <v>1813</v>
      </c>
      <c r="H193" s="40" t="s">
        <v>1814</v>
      </c>
      <c r="I193" s="40" t="s">
        <v>2186</v>
      </c>
      <c r="J193" s="40" t="s">
        <v>2499</v>
      </c>
      <c r="K193" s="40"/>
      <c r="L193" s="40"/>
      <c r="M193" s="40" t="s">
        <v>2500</v>
      </c>
      <c r="N193" s="40">
        <v>67</v>
      </c>
      <c r="O193" s="40" t="b">
        <v>0</v>
      </c>
      <c r="P193" s="40" t="s">
        <v>1852</v>
      </c>
      <c r="Q193" s="40" t="s">
        <v>1853</v>
      </c>
      <c r="R193" s="40" t="s">
        <v>555</v>
      </c>
    </row>
    <row r="194" spans="1:18" hidden="1" x14ac:dyDescent="0.25">
      <c r="A194" s="40" t="s">
        <v>2501</v>
      </c>
      <c r="B194" s="40" t="s">
        <v>2502</v>
      </c>
      <c r="C194" s="40"/>
      <c r="D194" s="40" t="s">
        <v>1848</v>
      </c>
      <c r="E194" s="40"/>
      <c r="F194" s="40"/>
      <c r="G194" s="40" t="s">
        <v>75</v>
      </c>
      <c r="H194" s="40" t="s">
        <v>1806</v>
      </c>
      <c r="I194" s="40" t="s">
        <v>2186</v>
      </c>
      <c r="J194" s="40" t="s">
        <v>2502</v>
      </c>
      <c r="K194" s="40"/>
      <c r="L194" s="40"/>
      <c r="M194" s="40" t="s">
        <v>2503</v>
      </c>
      <c r="N194" s="40">
        <v>67</v>
      </c>
      <c r="O194" s="40" t="b">
        <v>0</v>
      </c>
      <c r="P194" s="40" t="s">
        <v>1852</v>
      </c>
      <c r="Q194" s="40" t="s">
        <v>1853</v>
      </c>
      <c r="R194" s="40" t="s">
        <v>555</v>
      </c>
    </row>
    <row r="195" spans="1:18" hidden="1" x14ac:dyDescent="0.25">
      <c r="A195" s="40" t="s">
        <v>2504</v>
      </c>
      <c r="B195" s="40" t="s">
        <v>2505</v>
      </c>
      <c r="C195" s="40"/>
      <c r="D195" s="40" t="s">
        <v>1848</v>
      </c>
      <c r="E195" s="40"/>
      <c r="F195" s="40"/>
      <c r="G195" s="40" t="s">
        <v>76</v>
      </c>
      <c r="H195" s="40" t="s">
        <v>1804</v>
      </c>
      <c r="I195" s="40" t="s">
        <v>2186</v>
      </c>
      <c r="J195" s="40" t="s">
        <v>2505</v>
      </c>
      <c r="K195" s="40"/>
      <c r="L195" s="40"/>
      <c r="M195" s="40" t="s">
        <v>2506</v>
      </c>
      <c r="N195" s="40">
        <v>67</v>
      </c>
      <c r="O195" s="40" t="b">
        <v>0</v>
      </c>
      <c r="P195" s="40" t="s">
        <v>1852</v>
      </c>
      <c r="Q195" s="40" t="s">
        <v>1853</v>
      </c>
      <c r="R195" s="40" t="s">
        <v>555</v>
      </c>
    </row>
    <row r="196" spans="1:18" hidden="1" x14ac:dyDescent="0.25">
      <c r="A196" s="40" t="s">
        <v>2507</v>
      </c>
      <c r="B196" s="40" t="s">
        <v>2508</v>
      </c>
      <c r="C196" s="40"/>
      <c r="D196" s="40" t="s">
        <v>1848</v>
      </c>
      <c r="E196" s="40"/>
      <c r="F196" s="40"/>
      <c r="G196" s="40" t="s">
        <v>76</v>
      </c>
      <c r="H196" s="40" t="s">
        <v>1804</v>
      </c>
      <c r="I196" s="40" t="s">
        <v>2186</v>
      </c>
      <c r="J196" s="40" t="s">
        <v>2508</v>
      </c>
      <c r="K196" s="40"/>
      <c r="L196" s="40"/>
      <c r="M196" s="40" t="s">
        <v>2509</v>
      </c>
      <c r="N196" s="40">
        <v>67</v>
      </c>
      <c r="O196" s="40" t="b">
        <v>0</v>
      </c>
      <c r="P196" s="40" t="s">
        <v>1852</v>
      </c>
      <c r="Q196" s="40" t="s">
        <v>1853</v>
      </c>
      <c r="R196" s="40" t="s">
        <v>555</v>
      </c>
    </row>
    <row r="197" spans="1:18" hidden="1" x14ac:dyDescent="0.25">
      <c r="A197" s="40" t="s">
        <v>2510</v>
      </c>
      <c r="B197" s="40" t="s">
        <v>2511</v>
      </c>
      <c r="C197" s="40"/>
      <c r="D197" s="40" t="s">
        <v>1848</v>
      </c>
      <c r="E197" s="40"/>
      <c r="F197" s="40"/>
      <c r="G197" s="40" t="s">
        <v>75</v>
      </c>
      <c r="H197" s="40" t="s">
        <v>1806</v>
      </c>
      <c r="I197" s="40" t="s">
        <v>2186</v>
      </c>
      <c r="J197" s="40" t="s">
        <v>2511</v>
      </c>
      <c r="K197" s="40"/>
      <c r="L197" s="40"/>
      <c r="M197" s="40" t="s">
        <v>2512</v>
      </c>
      <c r="N197" s="40">
        <v>67</v>
      </c>
      <c r="O197" s="40" t="b">
        <v>0</v>
      </c>
      <c r="P197" s="40" t="s">
        <v>1852</v>
      </c>
      <c r="Q197" s="40" t="s">
        <v>1853</v>
      </c>
      <c r="R197" s="40" t="s">
        <v>555</v>
      </c>
    </row>
    <row r="198" spans="1:18" hidden="1" x14ac:dyDescent="0.25">
      <c r="A198" s="40" t="s">
        <v>2513</v>
      </c>
      <c r="B198" s="40" t="s">
        <v>2514</v>
      </c>
      <c r="C198" s="40"/>
      <c r="D198" s="40" t="s">
        <v>1848</v>
      </c>
      <c r="E198" s="40"/>
      <c r="F198" s="40"/>
      <c r="G198" s="40" t="s">
        <v>76</v>
      </c>
      <c r="H198" s="40" t="s">
        <v>1804</v>
      </c>
      <c r="I198" s="40" t="s">
        <v>2186</v>
      </c>
      <c r="J198" s="40" t="s">
        <v>2514</v>
      </c>
      <c r="K198" s="40"/>
      <c r="L198" s="40"/>
      <c r="M198" s="40" t="s">
        <v>2515</v>
      </c>
      <c r="N198" s="40">
        <v>67</v>
      </c>
      <c r="O198" s="40" t="b">
        <v>0</v>
      </c>
      <c r="P198" s="40" t="s">
        <v>1852</v>
      </c>
      <c r="Q198" s="40" t="s">
        <v>1853</v>
      </c>
      <c r="R198" s="40" t="s">
        <v>555</v>
      </c>
    </row>
    <row r="199" spans="1:18" hidden="1" x14ac:dyDescent="0.25">
      <c r="A199" s="40" t="s">
        <v>2516</v>
      </c>
      <c r="B199" s="40" t="s">
        <v>2517</v>
      </c>
      <c r="C199" s="40"/>
      <c r="D199" s="40" t="s">
        <v>1848</v>
      </c>
      <c r="E199" s="40"/>
      <c r="F199" s="40"/>
      <c r="G199" s="40" t="s">
        <v>75</v>
      </c>
      <c r="H199" s="40" t="s">
        <v>1806</v>
      </c>
      <c r="I199" s="40" t="s">
        <v>2186</v>
      </c>
      <c r="J199" s="40" t="s">
        <v>2517</v>
      </c>
      <c r="K199" s="40"/>
      <c r="L199" s="40"/>
      <c r="M199" s="40" t="s">
        <v>2518</v>
      </c>
      <c r="N199" s="40">
        <v>67</v>
      </c>
      <c r="O199" s="40" t="b">
        <v>0</v>
      </c>
      <c r="P199" s="40" t="s">
        <v>1852</v>
      </c>
      <c r="Q199" s="40" t="s">
        <v>1853</v>
      </c>
      <c r="R199" s="40" t="s">
        <v>555</v>
      </c>
    </row>
    <row r="200" spans="1:18" hidden="1" x14ac:dyDescent="0.25">
      <c r="A200" s="40" t="s">
        <v>2519</v>
      </c>
      <c r="B200" s="40" t="s">
        <v>2520</v>
      </c>
      <c r="C200" s="40"/>
      <c r="D200" s="40" t="s">
        <v>1848</v>
      </c>
      <c r="E200" s="40"/>
      <c r="F200" s="40"/>
      <c r="G200" s="40" t="s">
        <v>75</v>
      </c>
      <c r="H200" s="40" t="s">
        <v>1806</v>
      </c>
      <c r="I200" s="40" t="s">
        <v>2186</v>
      </c>
      <c r="J200" s="40" t="s">
        <v>2520</v>
      </c>
      <c r="K200" s="40"/>
      <c r="L200" s="40"/>
      <c r="M200" s="40" t="s">
        <v>2521</v>
      </c>
      <c r="N200" s="40">
        <v>67</v>
      </c>
      <c r="O200" s="40" t="b">
        <v>0</v>
      </c>
      <c r="P200" s="40" t="s">
        <v>1852</v>
      </c>
      <c r="Q200" s="40" t="s">
        <v>1853</v>
      </c>
      <c r="R200" s="40" t="s">
        <v>555</v>
      </c>
    </row>
    <row r="201" spans="1:18" hidden="1" x14ac:dyDescent="0.25">
      <c r="A201" s="40" t="s">
        <v>2522</v>
      </c>
      <c r="B201" s="40" t="s">
        <v>2523</v>
      </c>
      <c r="C201" s="40"/>
      <c r="D201" s="40" t="s">
        <v>1848</v>
      </c>
      <c r="E201" s="40"/>
      <c r="F201" s="40"/>
      <c r="G201" s="40" t="s">
        <v>1813</v>
      </c>
      <c r="H201" s="40" t="s">
        <v>1814</v>
      </c>
      <c r="I201" s="40" t="s">
        <v>2186</v>
      </c>
      <c r="J201" s="40" t="s">
        <v>2523</v>
      </c>
      <c r="K201" s="40"/>
      <c r="L201" s="40"/>
      <c r="M201" s="40" t="s">
        <v>2524</v>
      </c>
      <c r="N201" s="40">
        <v>67</v>
      </c>
      <c r="O201" s="40" t="b">
        <v>0</v>
      </c>
      <c r="P201" s="40" t="s">
        <v>1852</v>
      </c>
      <c r="Q201" s="40" t="s">
        <v>1853</v>
      </c>
      <c r="R201" s="40" t="s">
        <v>555</v>
      </c>
    </row>
    <row r="202" spans="1:18" hidden="1" x14ac:dyDescent="0.25">
      <c r="A202" s="40" t="s">
        <v>2525</v>
      </c>
      <c r="B202" s="40" t="s">
        <v>2526</v>
      </c>
      <c r="C202" s="40"/>
      <c r="D202" s="40" t="s">
        <v>1848</v>
      </c>
      <c r="E202" s="40"/>
      <c r="F202" s="40"/>
      <c r="G202" s="40" t="s">
        <v>1813</v>
      </c>
      <c r="H202" s="40" t="s">
        <v>1814</v>
      </c>
      <c r="I202" s="40" t="s">
        <v>2186</v>
      </c>
      <c r="J202" s="40" t="s">
        <v>2526</v>
      </c>
      <c r="K202" s="40"/>
      <c r="L202" s="40"/>
      <c r="M202" s="40" t="s">
        <v>2527</v>
      </c>
      <c r="N202" s="40">
        <v>67</v>
      </c>
      <c r="O202" s="40" t="b">
        <v>0</v>
      </c>
      <c r="P202" s="40" t="s">
        <v>1852</v>
      </c>
      <c r="Q202" s="40" t="s">
        <v>1853</v>
      </c>
      <c r="R202" s="40" t="s">
        <v>555</v>
      </c>
    </row>
    <row r="203" spans="1:18" hidden="1" x14ac:dyDescent="0.25">
      <c r="A203" s="40" t="s">
        <v>2528</v>
      </c>
      <c r="B203" s="40" t="s">
        <v>2529</v>
      </c>
      <c r="C203" s="40"/>
      <c r="D203" s="40" t="s">
        <v>1848</v>
      </c>
      <c r="E203" s="40"/>
      <c r="F203" s="40"/>
      <c r="G203" s="40" t="s">
        <v>1813</v>
      </c>
      <c r="H203" s="40" t="s">
        <v>1814</v>
      </c>
      <c r="I203" s="40" t="s">
        <v>2186</v>
      </c>
      <c r="J203" s="40" t="s">
        <v>2529</v>
      </c>
      <c r="K203" s="40"/>
      <c r="L203" s="40"/>
      <c r="M203" s="40" t="s">
        <v>2530</v>
      </c>
      <c r="N203" s="40">
        <v>67</v>
      </c>
      <c r="O203" s="40" t="b">
        <v>0</v>
      </c>
      <c r="P203" s="40" t="s">
        <v>1852</v>
      </c>
      <c r="Q203" s="40" t="s">
        <v>1853</v>
      </c>
      <c r="R203" s="40" t="s">
        <v>555</v>
      </c>
    </row>
    <row r="204" spans="1:18" hidden="1" x14ac:dyDescent="0.25">
      <c r="A204" s="40" t="s">
        <v>2531</v>
      </c>
      <c r="B204" s="40" t="s">
        <v>2532</v>
      </c>
      <c r="C204" s="40"/>
      <c r="D204" s="40" t="s">
        <v>1848</v>
      </c>
      <c r="E204" s="40"/>
      <c r="F204" s="40"/>
      <c r="G204" s="40" t="s">
        <v>1813</v>
      </c>
      <c r="H204" s="40" t="s">
        <v>1814</v>
      </c>
      <c r="I204" s="40" t="s">
        <v>2186</v>
      </c>
      <c r="J204" s="40" t="s">
        <v>2532</v>
      </c>
      <c r="K204" s="40"/>
      <c r="L204" s="40"/>
      <c r="M204" s="40" t="s">
        <v>2533</v>
      </c>
      <c r="N204" s="40">
        <v>67</v>
      </c>
      <c r="O204" s="40" t="b">
        <v>0</v>
      </c>
      <c r="P204" s="40" t="s">
        <v>1852</v>
      </c>
      <c r="Q204" s="40" t="s">
        <v>1853</v>
      </c>
      <c r="R204" s="40" t="s">
        <v>555</v>
      </c>
    </row>
    <row r="205" spans="1:18" hidden="1" x14ac:dyDescent="0.25">
      <c r="A205" s="40" t="s">
        <v>2534</v>
      </c>
      <c r="B205" s="40" t="s">
        <v>2535</v>
      </c>
      <c r="C205" s="40"/>
      <c r="D205" s="40" t="s">
        <v>1848</v>
      </c>
      <c r="E205" s="40"/>
      <c r="F205" s="40"/>
      <c r="G205" s="40" t="s">
        <v>1813</v>
      </c>
      <c r="H205" s="40" t="s">
        <v>1814</v>
      </c>
      <c r="I205" s="40" t="s">
        <v>2186</v>
      </c>
      <c r="J205" s="40" t="s">
        <v>2535</v>
      </c>
      <c r="K205" s="40"/>
      <c r="L205" s="40"/>
      <c r="M205" s="40" t="s">
        <v>2536</v>
      </c>
      <c r="N205" s="40">
        <v>67</v>
      </c>
      <c r="O205" s="40" t="b">
        <v>0</v>
      </c>
      <c r="P205" s="40" t="s">
        <v>1852</v>
      </c>
      <c r="Q205" s="40" t="s">
        <v>1853</v>
      </c>
      <c r="R205" s="40" t="s">
        <v>555</v>
      </c>
    </row>
    <row r="206" spans="1:18" hidden="1" x14ac:dyDescent="0.25">
      <c r="A206" s="40" t="s">
        <v>2537</v>
      </c>
      <c r="B206" s="40" t="s">
        <v>2538</v>
      </c>
      <c r="C206" s="40"/>
      <c r="D206" s="40" t="s">
        <v>1848</v>
      </c>
      <c r="E206" s="40"/>
      <c r="F206" s="40"/>
      <c r="G206" s="40" t="s">
        <v>76</v>
      </c>
      <c r="H206" s="40" t="s">
        <v>1804</v>
      </c>
      <c r="I206" s="40" t="s">
        <v>2186</v>
      </c>
      <c r="J206" s="40" t="s">
        <v>2538</v>
      </c>
      <c r="K206" s="40"/>
      <c r="L206" s="40"/>
      <c r="M206" s="40" t="s">
        <v>2539</v>
      </c>
      <c r="N206" s="40">
        <v>67</v>
      </c>
      <c r="O206" s="40" t="b">
        <v>0</v>
      </c>
      <c r="P206" s="40" t="s">
        <v>1852</v>
      </c>
      <c r="Q206" s="40" t="s">
        <v>1853</v>
      </c>
      <c r="R206" s="40" t="s">
        <v>555</v>
      </c>
    </row>
    <row r="207" spans="1:18" hidden="1" x14ac:dyDescent="0.25">
      <c r="A207" s="40" t="s">
        <v>2540</v>
      </c>
      <c r="B207" s="40" t="s">
        <v>2541</v>
      </c>
      <c r="C207" s="40"/>
      <c r="D207" s="40" t="s">
        <v>1848</v>
      </c>
      <c r="E207" s="40"/>
      <c r="F207" s="40"/>
      <c r="G207" s="40" t="s">
        <v>75</v>
      </c>
      <c r="H207" s="40" t="s">
        <v>1806</v>
      </c>
      <c r="I207" s="40" t="s">
        <v>2186</v>
      </c>
      <c r="J207" s="40" t="s">
        <v>2541</v>
      </c>
      <c r="K207" s="40"/>
      <c r="L207" s="40"/>
      <c r="M207" s="40" t="s">
        <v>2542</v>
      </c>
      <c r="N207" s="40">
        <v>67</v>
      </c>
      <c r="O207" s="40" t="b">
        <v>0</v>
      </c>
      <c r="P207" s="40" t="s">
        <v>1852</v>
      </c>
      <c r="Q207" s="40" t="s">
        <v>1853</v>
      </c>
      <c r="R207" s="40" t="s">
        <v>555</v>
      </c>
    </row>
    <row r="208" spans="1:18" hidden="1" x14ac:dyDescent="0.25">
      <c r="A208" s="40" t="s">
        <v>2543</v>
      </c>
      <c r="B208" s="40" t="s">
        <v>2544</v>
      </c>
      <c r="C208" s="40"/>
      <c r="D208" s="40" t="s">
        <v>1848</v>
      </c>
      <c r="E208" s="40"/>
      <c r="F208" s="40"/>
      <c r="G208" s="40" t="s">
        <v>1813</v>
      </c>
      <c r="H208" s="40" t="s">
        <v>1814</v>
      </c>
      <c r="I208" s="40" t="s">
        <v>2186</v>
      </c>
      <c r="J208" s="40" t="s">
        <v>2544</v>
      </c>
      <c r="K208" s="40"/>
      <c r="L208" s="40"/>
      <c r="M208" s="40" t="s">
        <v>2545</v>
      </c>
      <c r="N208" s="40">
        <v>67</v>
      </c>
      <c r="O208" s="40" t="b">
        <v>0</v>
      </c>
      <c r="P208" s="40" t="s">
        <v>1852</v>
      </c>
      <c r="Q208" s="40" t="s">
        <v>1853</v>
      </c>
      <c r="R208" s="40" t="s">
        <v>555</v>
      </c>
    </row>
    <row r="209" spans="1:18" hidden="1" x14ac:dyDescent="0.25">
      <c r="A209" s="40" t="s">
        <v>2546</v>
      </c>
      <c r="B209" s="40" t="s">
        <v>2547</v>
      </c>
      <c r="C209" s="40"/>
      <c r="D209" s="40" t="s">
        <v>1848</v>
      </c>
      <c r="E209" s="40"/>
      <c r="F209" s="40"/>
      <c r="G209" s="40" t="s">
        <v>76</v>
      </c>
      <c r="H209" s="40" t="s">
        <v>1804</v>
      </c>
      <c r="I209" s="40" t="s">
        <v>2186</v>
      </c>
      <c r="J209" s="40" t="s">
        <v>2547</v>
      </c>
      <c r="K209" s="40"/>
      <c r="L209" s="40"/>
      <c r="M209" s="40" t="s">
        <v>2548</v>
      </c>
      <c r="N209" s="40">
        <v>67</v>
      </c>
      <c r="O209" s="40" t="b">
        <v>0</v>
      </c>
      <c r="P209" s="40" t="s">
        <v>1852</v>
      </c>
      <c r="Q209" s="40" t="s">
        <v>1853</v>
      </c>
      <c r="R209" s="40" t="s">
        <v>555</v>
      </c>
    </row>
    <row r="210" spans="1:18" hidden="1" x14ac:dyDescent="0.25">
      <c r="A210" s="40" t="s">
        <v>2549</v>
      </c>
      <c r="B210" s="40" t="s">
        <v>2550</v>
      </c>
      <c r="C210" s="40"/>
      <c r="D210" s="40" t="s">
        <v>1848</v>
      </c>
      <c r="E210" s="40"/>
      <c r="F210" s="40"/>
      <c r="G210" s="40" t="s">
        <v>75</v>
      </c>
      <c r="H210" s="40" t="s">
        <v>1806</v>
      </c>
      <c r="I210" s="40" t="s">
        <v>2186</v>
      </c>
      <c r="J210" s="40" t="s">
        <v>2550</v>
      </c>
      <c r="K210" s="40"/>
      <c r="L210" s="40"/>
      <c r="M210" s="40" t="s">
        <v>2551</v>
      </c>
      <c r="N210" s="40">
        <v>67</v>
      </c>
      <c r="O210" s="40" t="b">
        <v>0</v>
      </c>
      <c r="P210" s="40" t="s">
        <v>1852</v>
      </c>
      <c r="Q210" s="40" t="s">
        <v>1853</v>
      </c>
      <c r="R210" s="40" t="s">
        <v>555</v>
      </c>
    </row>
    <row r="211" spans="1:18" hidden="1" x14ac:dyDescent="0.25">
      <c r="A211" s="40" t="s">
        <v>2552</v>
      </c>
      <c r="B211" s="40" t="s">
        <v>2553</v>
      </c>
      <c r="C211" s="40"/>
      <c r="D211" s="40" t="s">
        <v>1848</v>
      </c>
      <c r="E211" s="40"/>
      <c r="F211" s="40"/>
      <c r="G211" s="40" t="s">
        <v>75</v>
      </c>
      <c r="H211" s="40" t="s">
        <v>1806</v>
      </c>
      <c r="I211" s="40" t="s">
        <v>2186</v>
      </c>
      <c r="J211" s="40" t="s">
        <v>2553</v>
      </c>
      <c r="K211" s="40"/>
      <c r="L211" s="40"/>
      <c r="M211" s="40" t="s">
        <v>2554</v>
      </c>
      <c r="N211" s="40">
        <v>67</v>
      </c>
      <c r="O211" s="40" t="b">
        <v>0</v>
      </c>
      <c r="P211" s="40" t="s">
        <v>1852</v>
      </c>
      <c r="Q211" s="40" t="s">
        <v>1853</v>
      </c>
      <c r="R211" s="40" t="s">
        <v>555</v>
      </c>
    </row>
    <row r="212" spans="1:18" hidden="1" x14ac:dyDescent="0.25">
      <c r="A212" s="40" t="s">
        <v>2555</v>
      </c>
      <c r="B212" s="40" t="s">
        <v>2556</v>
      </c>
      <c r="C212" s="40"/>
      <c r="D212" s="40" t="s">
        <v>1848</v>
      </c>
      <c r="E212" s="40"/>
      <c r="F212" s="40"/>
      <c r="G212" s="40" t="s">
        <v>76</v>
      </c>
      <c r="H212" s="40" t="s">
        <v>1804</v>
      </c>
      <c r="I212" s="40" t="s">
        <v>2186</v>
      </c>
      <c r="J212" s="40" t="s">
        <v>2556</v>
      </c>
      <c r="K212" s="40"/>
      <c r="L212" s="40"/>
      <c r="M212" s="40" t="s">
        <v>2557</v>
      </c>
      <c r="N212" s="40">
        <v>67</v>
      </c>
      <c r="O212" s="40" t="b">
        <v>0</v>
      </c>
      <c r="P212" s="40" t="s">
        <v>1852</v>
      </c>
      <c r="Q212" s="40" t="s">
        <v>1853</v>
      </c>
      <c r="R212" s="40" t="s">
        <v>555</v>
      </c>
    </row>
    <row r="213" spans="1:18" hidden="1" x14ac:dyDescent="0.25">
      <c r="A213" s="40" t="s">
        <v>2558</v>
      </c>
      <c r="B213" s="40" t="s">
        <v>2559</v>
      </c>
      <c r="C213" s="40"/>
      <c r="D213" s="40" t="s">
        <v>1848</v>
      </c>
      <c r="E213" s="40"/>
      <c r="F213" s="40"/>
      <c r="G213" s="40" t="s">
        <v>76</v>
      </c>
      <c r="H213" s="40" t="s">
        <v>1804</v>
      </c>
      <c r="I213" s="40" t="s">
        <v>2186</v>
      </c>
      <c r="J213" s="40" t="s">
        <v>2559</v>
      </c>
      <c r="K213" s="40"/>
      <c r="L213" s="40"/>
      <c r="M213" s="40" t="s">
        <v>2560</v>
      </c>
      <c r="N213" s="40">
        <v>67</v>
      </c>
      <c r="O213" s="40" t="b">
        <v>0</v>
      </c>
      <c r="P213" s="40" t="s">
        <v>1852</v>
      </c>
      <c r="Q213" s="40" t="s">
        <v>1853</v>
      </c>
      <c r="R213" s="40" t="s">
        <v>555</v>
      </c>
    </row>
    <row r="214" spans="1:18" hidden="1" x14ac:dyDescent="0.25">
      <c r="A214" s="40" t="s">
        <v>2561</v>
      </c>
      <c r="B214" s="40" t="s">
        <v>2562</v>
      </c>
      <c r="C214" s="40"/>
      <c r="D214" s="40" t="s">
        <v>1848</v>
      </c>
      <c r="E214" s="40"/>
      <c r="F214" s="40"/>
      <c r="G214" s="40" t="s">
        <v>76</v>
      </c>
      <c r="H214" s="40" t="s">
        <v>1804</v>
      </c>
      <c r="I214" s="40" t="s">
        <v>2186</v>
      </c>
      <c r="J214" s="40" t="s">
        <v>2562</v>
      </c>
      <c r="K214" s="40"/>
      <c r="L214" s="40"/>
      <c r="M214" s="40" t="s">
        <v>2563</v>
      </c>
      <c r="N214" s="40">
        <v>67</v>
      </c>
      <c r="O214" s="40" t="b">
        <v>0</v>
      </c>
      <c r="P214" s="40" t="s">
        <v>1852</v>
      </c>
      <c r="Q214" s="40" t="s">
        <v>1853</v>
      </c>
      <c r="R214" s="40" t="s">
        <v>555</v>
      </c>
    </row>
    <row r="215" spans="1:18" hidden="1" x14ac:dyDescent="0.25">
      <c r="A215" s="40" t="s">
        <v>2564</v>
      </c>
      <c r="B215" s="40" t="s">
        <v>2565</v>
      </c>
      <c r="C215" s="40"/>
      <c r="D215" s="40" t="s">
        <v>1848</v>
      </c>
      <c r="E215" s="40"/>
      <c r="F215" s="40"/>
      <c r="G215" s="40" t="s">
        <v>75</v>
      </c>
      <c r="H215" s="40" t="s">
        <v>1806</v>
      </c>
      <c r="I215" s="40" t="s">
        <v>2186</v>
      </c>
      <c r="J215" s="40" t="s">
        <v>2565</v>
      </c>
      <c r="K215" s="40"/>
      <c r="L215" s="40"/>
      <c r="M215" s="40" t="s">
        <v>2566</v>
      </c>
      <c r="N215" s="40">
        <v>67</v>
      </c>
      <c r="O215" s="40" t="b">
        <v>0</v>
      </c>
      <c r="P215" s="40" t="s">
        <v>1852</v>
      </c>
      <c r="Q215" s="40" t="s">
        <v>1853</v>
      </c>
      <c r="R215" s="40" t="s">
        <v>555</v>
      </c>
    </row>
    <row r="216" spans="1:18" hidden="1" x14ac:dyDescent="0.25">
      <c r="A216" s="40" t="s">
        <v>2567</v>
      </c>
      <c r="B216" s="40" t="s">
        <v>2568</v>
      </c>
      <c r="C216" s="40"/>
      <c r="D216" s="40" t="s">
        <v>1848</v>
      </c>
      <c r="E216" s="40"/>
      <c r="F216" s="40"/>
      <c r="G216" s="40" t="s">
        <v>75</v>
      </c>
      <c r="H216" s="40" t="s">
        <v>1806</v>
      </c>
      <c r="I216" s="40" t="s">
        <v>2186</v>
      </c>
      <c r="J216" s="40" t="s">
        <v>2568</v>
      </c>
      <c r="K216" s="40"/>
      <c r="L216" s="40"/>
      <c r="M216" s="40" t="s">
        <v>2569</v>
      </c>
      <c r="N216" s="40">
        <v>67</v>
      </c>
      <c r="O216" s="40" t="b">
        <v>0</v>
      </c>
      <c r="P216" s="40" t="s">
        <v>1852</v>
      </c>
      <c r="Q216" s="40" t="s">
        <v>1853</v>
      </c>
      <c r="R216" s="40" t="s">
        <v>555</v>
      </c>
    </row>
    <row r="217" spans="1:18" hidden="1" x14ac:dyDescent="0.25">
      <c r="A217" s="40" t="s">
        <v>2570</v>
      </c>
      <c r="B217" s="40" t="s">
        <v>2571</v>
      </c>
      <c r="C217" s="40"/>
      <c r="D217" s="40" t="s">
        <v>1848</v>
      </c>
      <c r="E217" s="40"/>
      <c r="F217" s="40"/>
      <c r="G217" s="40" t="s">
        <v>1813</v>
      </c>
      <c r="H217" s="40" t="s">
        <v>1814</v>
      </c>
      <c r="I217" s="40" t="s">
        <v>2186</v>
      </c>
      <c r="J217" s="40" t="s">
        <v>2571</v>
      </c>
      <c r="K217" s="40"/>
      <c r="L217" s="40"/>
      <c r="M217" s="40" t="s">
        <v>2572</v>
      </c>
      <c r="N217" s="40">
        <v>67</v>
      </c>
      <c r="O217" s="40" t="b">
        <v>0</v>
      </c>
      <c r="P217" s="40" t="s">
        <v>1852</v>
      </c>
      <c r="Q217" s="40" t="s">
        <v>1853</v>
      </c>
      <c r="R217" s="40" t="s">
        <v>555</v>
      </c>
    </row>
    <row r="218" spans="1:18" hidden="1" x14ac:dyDescent="0.25">
      <c r="A218" s="40" t="s">
        <v>2573</v>
      </c>
      <c r="B218" s="40" t="s">
        <v>2574</v>
      </c>
      <c r="C218" s="40"/>
      <c r="D218" s="40" t="s">
        <v>1848</v>
      </c>
      <c r="E218" s="40"/>
      <c r="F218" s="40"/>
      <c r="G218" s="40" t="s">
        <v>76</v>
      </c>
      <c r="H218" s="40" t="s">
        <v>1804</v>
      </c>
      <c r="I218" s="40" t="s">
        <v>2186</v>
      </c>
      <c r="J218" s="40" t="s">
        <v>2574</v>
      </c>
      <c r="K218" s="40"/>
      <c r="L218" s="40"/>
      <c r="M218" s="40" t="s">
        <v>2575</v>
      </c>
      <c r="N218" s="40">
        <v>67</v>
      </c>
      <c r="O218" s="40" t="b">
        <v>0</v>
      </c>
      <c r="P218" s="40" t="s">
        <v>1852</v>
      </c>
      <c r="Q218" s="40" t="s">
        <v>1853</v>
      </c>
      <c r="R218" s="40" t="s">
        <v>555</v>
      </c>
    </row>
    <row r="219" spans="1:18" hidden="1" x14ac:dyDescent="0.25">
      <c r="A219" s="40" t="s">
        <v>2576</v>
      </c>
      <c r="B219" s="40" t="s">
        <v>2577</v>
      </c>
      <c r="C219" s="40"/>
      <c r="D219" s="40" t="s">
        <v>1848</v>
      </c>
      <c r="E219" s="40"/>
      <c r="F219" s="40"/>
      <c r="G219" s="40" t="s">
        <v>76</v>
      </c>
      <c r="H219" s="40" t="s">
        <v>1804</v>
      </c>
      <c r="I219" s="40" t="s">
        <v>2186</v>
      </c>
      <c r="J219" s="40" t="s">
        <v>2577</v>
      </c>
      <c r="K219" s="40"/>
      <c r="L219" s="40"/>
      <c r="M219" s="40" t="s">
        <v>2578</v>
      </c>
      <c r="N219" s="40">
        <v>67</v>
      </c>
      <c r="O219" s="40" t="b">
        <v>0</v>
      </c>
      <c r="P219" s="40" t="s">
        <v>1852</v>
      </c>
      <c r="Q219" s="40" t="s">
        <v>1853</v>
      </c>
      <c r="R219" s="40" t="s">
        <v>555</v>
      </c>
    </row>
    <row r="220" spans="1:18" hidden="1" x14ac:dyDescent="0.25">
      <c r="A220" s="40" t="s">
        <v>2579</v>
      </c>
      <c r="B220" s="40" t="s">
        <v>2580</v>
      </c>
      <c r="C220" s="40"/>
      <c r="D220" s="40" t="s">
        <v>1848</v>
      </c>
      <c r="E220" s="40"/>
      <c r="F220" s="40"/>
      <c r="G220" s="40" t="s">
        <v>1813</v>
      </c>
      <c r="H220" s="40" t="s">
        <v>1814</v>
      </c>
      <c r="I220" s="40" t="s">
        <v>2186</v>
      </c>
      <c r="J220" s="40" t="s">
        <v>2580</v>
      </c>
      <c r="K220" s="40"/>
      <c r="L220" s="40"/>
      <c r="M220" s="40" t="s">
        <v>2581</v>
      </c>
      <c r="N220" s="40">
        <v>67</v>
      </c>
      <c r="O220" s="40" t="b">
        <v>0</v>
      </c>
      <c r="P220" s="40" t="s">
        <v>1852</v>
      </c>
      <c r="Q220" s="40" t="s">
        <v>1853</v>
      </c>
      <c r="R220" s="40" t="s">
        <v>555</v>
      </c>
    </row>
    <row r="221" spans="1:18" hidden="1" x14ac:dyDescent="0.25">
      <c r="A221" s="40" t="s">
        <v>2582</v>
      </c>
      <c r="B221" s="40" t="s">
        <v>2583</v>
      </c>
      <c r="C221" s="40"/>
      <c r="D221" s="40" t="s">
        <v>1848</v>
      </c>
      <c r="E221" s="40"/>
      <c r="F221" s="40"/>
      <c r="G221" s="40" t="s">
        <v>75</v>
      </c>
      <c r="H221" s="40" t="s">
        <v>1806</v>
      </c>
      <c r="I221" s="40" t="s">
        <v>2186</v>
      </c>
      <c r="J221" s="40" t="s">
        <v>2583</v>
      </c>
      <c r="K221" s="40"/>
      <c r="L221" s="40"/>
      <c r="M221" s="40" t="s">
        <v>2584</v>
      </c>
      <c r="N221" s="40">
        <v>67</v>
      </c>
      <c r="O221" s="40" t="b">
        <v>0</v>
      </c>
      <c r="P221" s="40" t="s">
        <v>1852</v>
      </c>
      <c r="Q221" s="40" t="s">
        <v>1853</v>
      </c>
      <c r="R221" s="40" t="s">
        <v>555</v>
      </c>
    </row>
    <row r="222" spans="1:18" hidden="1" x14ac:dyDescent="0.25">
      <c r="A222" s="40" t="s">
        <v>2585</v>
      </c>
      <c r="B222" s="40" t="s">
        <v>2586</v>
      </c>
      <c r="C222" s="40"/>
      <c r="D222" s="40" t="s">
        <v>1848</v>
      </c>
      <c r="E222" s="40"/>
      <c r="F222" s="40"/>
      <c r="G222" s="40" t="s">
        <v>76</v>
      </c>
      <c r="H222" s="40" t="s">
        <v>1804</v>
      </c>
      <c r="I222" s="40" t="s">
        <v>2186</v>
      </c>
      <c r="J222" s="40" t="s">
        <v>2586</v>
      </c>
      <c r="K222" s="40"/>
      <c r="L222" s="40"/>
      <c r="M222" s="40" t="s">
        <v>2587</v>
      </c>
      <c r="N222" s="40">
        <v>67</v>
      </c>
      <c r="O222" s="40" t="b">
        <v>0</v>
      </c>
      <c r="P222" s="40" t="s">
        <v>1852</v>
      </c>
      <c r="Q222" s="40" t="s">
        <v>1853</v>
      </c>
      <c r="R222" s="40" t="s">
        <v>555</v>
      </c>
    </row>
    <row r="223" spans="1:18" hidden="1" x14ac:dyDescent="0.25">
      <c r="A223" s="40" t="s">
        <v>2588</v>
      </c>
      <c r="B223" s="40" t="s">
        <v>2589</v>
      </c>
      <c r="C223" s="40"/>
      <c r="D223" s="40" t="s">
        <v>1848</v>
      </c>
      <c r="E223" s="40"/>
      <c r="F223" s="40"/>
      <c r="G223" s="40" t="s">
        <v>75</v>
      </c>
      <c r="H223" s="40" t="s">
        <v>1806</v>
      </c>
      <c r="I223" s="40" t="s">
        <v>2186</v>
      </c>
      <c r="J223" s="40" t="s">
        <v>2589</v>
      </c>
      <c r="K223" s="40"/>
      <c r="L223" s="40"/>
      <c r="M223" s="40" t="s">
        <v>2590</v>
      </c>
      <c r="N223" s="40">
        <v>67</v>
      </c>
      <c r="O223" s="40" t="b">
        <v>0</v>
      </c>
      <c r="P223" s="40" t="s">
        <v>1852</v>
      </c>
      <c r="Q223" s="40" t="s">
        <v>1853</v>
      </c>
      <c r="R223" s="40" t="s">
        <v>555</v>
      </c>
    </row>
    <row r="224" spans="1:18" hidden="1" x14ac:dyDescent="0.25">
      <c r="A224" s="40" t="s">
        <v>2591</v>
      </c>
      <c r="B224" s="40" t="s">
        <v>2592</v>
      </c>
      <c r="C224" s="40"/>
      <c r="D224" s="40" t="s">
        <v>1848</v>
      </c>
      <c r="E224" s="40"/>
      <c r="F224" s="40"/>
      <c r="G224" s="40" t="s">
        <v>76</v>
      </c>
      <c r="H224" s="40" t="s">
        <v>1804</v>
      </c>
      <c r="I224" s="40" t="s">
        <v>2186</v>
      </c>
      <c r="J224" s="40" t="s">
        <v>2592</v>
      </c>
      <c r="K224" s="40"/>
      <c r="L224" s="40"/>
      <c r="M224" s="40" t="s">
        <v>2593</v>
      </c>
      <c r="N224" s="40">
        <v>67</v>
      </c>
      <c r="O224" s="40" t="b">
        <v>0</v>
      </c>
      <c r="P224" s="40" t="s">
        <v>1852</v>
      </c>
      <c r="Q224" s="40" t="s">
        <v>1853</v>
      </c>
      <c r="R224" s="40" t="s">
        <v>555</v>
      </c>
    </row>
    <row r="225" spans="1:18" hidden="1" x14ac:dyDescent="0.25">
      <c r="A225" s="40" t="s">
        <v>2594</v>
      </c>
      <c r="B225" s="40" t="s">
        <v>2595</v>
      </c>
      <c r="C225" s="40"/>
      <c r="D225" s="40" t="s">
        <v>1848</v>
      </c>
      <c r="E225" s="40"/>
      <c r="F225" s="40"/>
      <c r="G225" s="40" t="s">
        <v>76</v>
      </c>
      <c r="H225" s="40" t="s">
        <v>1804</v>
      </c>
      <c r="I225" s="40" t="s">
        <v>2186</v>
      </c>
      <c r="J225" s="40" t="s">
        <v>2595</v>
      </c>
      <c r="K225" s="40"/>
      <c r="L225" s="40"/>
      <c r="M225" s="40" t="s">
        <v>2596</v>
      </c>
      <c r="N225" s="40">
        <v>67</v>
      </c>
      <c r="O225" s="40" t="b">
        <v>0</v>
      </c>
      <c r="P225" s="40" t="s">
        <v>1852</v>
      </c>
      <c r="Q225" s="40" t="s">
        <v>1853</v>
      </c>
      <c r="R225" s="40" t="s">
        <v>555</v>
      </c>
    </row>
    <row r="226" spans="1:18" hidden="1" x14ac:dyDescent="0.25">
      <c r="A226" s="40" t="s">
        <v>2597</v>
      </c>
      <c r="B226" s="40" t="s">
        <v>2598</v>
      </c>
      <c r="C226" s="40"/>
      <c r="D226" s="40" t="s">
        <v>1848</v>
      </c>
      <c r="E226" s="40"/>
      <c r="F226" s="40"/>
      <c r="G226" s="40" t="s">
        <v>75</v>
      </c>
      <c r="H226" s="40" t="s">
        <v>1806</v>
      </c>
      <c r="I226" s="40" t="s">
        <v>2186</v>
      </c>
      <c r="J226" s="40" t="s">
        <v>2598</v>
      </c>
      <c r="K226" s="40"/>
      <c r="L226" s="40"/>
      <c r="M226" s="40" t="s">
        <v>2599</v>
      </c>
      <c r="N226" s="40">
        <v>67</v>
      </c>
      <c r="O226" s="40" t="b">
        <v>0</v>
      </c>
      <c r="P226" s="40" t="s">
        <v>1852</v>
      </c>
      <c r="Q226" s="40" t="s">
        <v>1853</v>
      </c>
      <c r="R226" s="40" t="s">
        <v>555</v>
      </c>
    </row>
    <row r="227" spans="1:18" hidden="1" x14ac:dyDescent="0.25">
      <c r="A227" s="40" t="s">
        <v>2600</v>
      </c>
      <c r="B227" s="40" t="s">
        <v>2601</v>
      </c>
      <c r="C227" s="40"/>
      <c r="D227" s="40" t="s">
        <v>1848</v>
      </c>
      <c r="E227" s="40"/>
      <c r="F227" s="40"/>
      <c r="G227" s="40" t="s">
        <v>76</v>
      </c>
      <c r="H227" s="40" t="s">
        <v>1804</v>
      </c>
      <c r="I227" s="40" t="s">
        <v>2186</v>
      </c>
      <c r="J227" s="40" t="s">
        <v>2601</v>
      </c>
      <c r="K227" s="40"/>
      <c r="L227" s="40"/>
      <c r="M227" s="40" t="s">
        <v>2602</v>
      </c>
      <c r="N227" s="40">
        <v>67</v>
      </c>
      <c r="O227" s="40" t="b">
        <v>0</v>
      </c>
      <c r="P227" s="40" t="s">
        <v>1852</v>
      </c>
      <c r="Q227" s="40" t="s">
        <v>1853</v>
      </c>
      <c r="R227" s="40" t="s">
        <v>555</v>
      </c>
    </row>
    <row r="228" spans="1:18" hidden="1" x14ac:dyDescent="0.25">
      <c r="A228" s="40" t="s">
        <v>2603</v>
      </c>
      <c r="B228" s="40" t="s">
        <v>2604</v>
      </c>
      <c r="C228" s="40"/>
      <c r="D228" s="40" t="s">
        <v>1848</v>
      </c>
      <c r="E228" s="40"/>
      <c r="F228" s="40"/>
      <c r="G228" s="40" t="s">
        <v>76</v>
      </c>
      <c r="H228" s="40" t="s">
        <v>1804</v>
      </c>
      <c r="I228" s="40" t="s">
        <v>2186</v>
      </c>
      <c r="J228" s="40" t="s">
        <v>2604</v>
      </c>
      <c r="K228" s="40"/>
      <c r="L228" s="40"/>
      <c r="M228" s="40" t="s">
        <v>2605</v>
      </c>
      <c r="N228" s="40">
        <v>67</v>
      </c>
      <c r="O228" s="40" t="b">
        <v>0</v>
      </c>
      <c r="P228" s="40" t="s">
        <v>1852</v>
      </c>
      <c r="Q228" s="40" t="s">
        <v>1853</v>
      </c>
      <c r="R228" s="40" t="s">
        <v>555</v>
      </c>
    </row>
    <row r="229" spans="1:18" hidden="1" x14ac:dyDescent="0.25">
      <c r="A229" s="40" t="s">
        <v>2606</v>
      </c>
      <c r="B229" s="40" t="s">
        <v>2607</v>
      </c>
      <c r="C229" s="40"/>
      <c r="D229" s="40" t="s">
        <v>1848</v>
      </c>
      <c r="E229" s="40"/>
      <c r="F229" s="40"/>
      <c r="G229" s="40" t="s">
        <v>76</v>
      </c>
      <c r="H229" s="40" t="s">
        <v>1804</v>
      </c>
      <c r="I229" s="40" t="s">
        <v>2186</v>
      </c>
      <c r="J229" s="40" t="s">
        <v>2607</v>
      </c>
      <c r="K229" s="40"/>
      <c r="L229" s="40"/>
      <c r="M229" s="40" t="s">
        <v>2608</v>
      </c>
      <c r="N229" s="40">
        <v>67</v>
      </c>
      <c r="O229" s="40" t="b">
        <v>0</v>
      </c>
      <c r="P229" s="40" t="s">
        <v>1852</v>
      </c>
      <c r="Q229" s="40" t="s">
        <v>1853</v>
      </c>
      <c r="R229" s="40" t="s">
        <v>555</v>
      </c>
    </row>
    <row r="230" spans="1:18" hidden="1" x14ac:dyDescent="0.25">
      <c r="A230" s="40" t="s">
        <v>2609</v>
      </c>
      <c r="B230" s="40" t="s">
        <v>2610</v>
      </c>
      <c r="C230" s="40"/>
      <c r="D230" s="40" t="s">
        <v>1848</v>
      </c>
      <c r="E230" s="40"/>
      <c r="F230" s="40"/>
      <c r="G230" s="40" t="s">
        <v>76</v>
      </c>
      <c r="H230" s="40" t="s">
        <v>1804</v>
      </c>
      <c r="I230" s="40" t="s">
        <v>2186</v>
      </c>
      <c r="J230" s="40" t="s">
        <v>2610</v>
      </c>
      <c r="K230" s="40"/>
      <c r="L230" s="40"/>
      <c r="M230" s="40" t="s">
        <v>2611</v>
      </c>
      <c r="N230" s="40">
        <v>67</v>
      </c>
      <c r="O230" s="40" t="b">
        <v>0</v>
      </c>
      <c r="P230" s="40" t="s">
        <v>1852</v>
      </c>
      <c r="Q230" s="40" t="s">
        <v>1853</v>
      </c>
      <c r="R230" s="40" t="s">
        <v>555</v>
      </c>
    </row>
    <row r="231" spans="1:18" hidden="1" x14ac:dyDescent="0.25">
      <c r="A231" s="40" t="s">
        <v>2612</v>
      </c>
      <c r="B231" s="40" t="s">
        <v>2613</v>
      </c>
      <c r="C231" s="40"/>
      <c r="D231" s="40" t="s">
        <v>1848</v>
      </c>
      <c r="E231" s="40"/>
      <c r="F231" s="40"/>
      <c r="G231" s="40" t="s">
        <v>76</v>
      </c>
      <c r="H231" s="40" t="s">
        <v>1804</v>
      </c>
      <c r="I231" s="40" t="s">
        <v>2186</v>
      </c>
      <c r="J231" s="40" t="s">
        <v>2613</v>
      </c>
      <c r="K231" s="40"/>
      <c r="L231" s="40"/>
      <c r="M231" s="40" t="s">
        <v>2614</v>
      </c>
      <c r="N231" s="40">
        <v>67</v>
      </c>
      <c r="O231" s="40" t="b">
        <v>0</v>
      </c>
      <c r="P231" s="40" t="s">
        <v>1852</v>
      </c>
      <c r="Q231" s="40" t="s">
        <v>1853</v>
      </c>
      <c r="R231" s="40" t="s">
        <v>555</v>
      </c>
    </row>
    <row r="232" spans="1:18" hidden="1" x14ac:dyDescent="0.25">
      <c r="A232" s="40" t="s">
        <v>2615</v>
      </c>
      <c r="B232" s="40" t="s">
        <v>2616</v>
      </c>
      <c r="C232" s="40"/>
      <c r="D232" s="40" t="s">
        <v>1848</v>
      </c>
      <c r="E232" s="40"/>
      <c r="F232" s="40"/>
      <c r="G232" s="40" t="s">
        <v>76</v>
      </c>
      <c r="H232" s="40" t="s">
        <v>1804</v>
      </c>
      <c r="I232" s="40" t="s">
        <v>2186</v>
      </c>
      <c r="J232" s="40" t="s">
        <v>2616</v>
      </c>
      <c r="K232" s="40"/>
      <c r="L232" s="40"/>
      <c r="M232" s="40" t="s">
        <v>2617</v>
      </c>
      <c r="N232" s="40">
        <v>67</v>
      </c>
      <c r="O232" s="40" t="b">
        <v>0</v>
      </c>
      <c r="P232" s="40" t="s">
        <v>1852</v>
      </c>
      <c r="Q232" s="40" t="s">
        <v>1853</v>
      </c>
      <c r="R232" s="40" t="s">
        <v>555</v>
      </c>
    </row>
    <row r="233" spans="1:18" hidden="1" x14ac:dyDescent="0.25">
      <c r="A233" s="40" t="s">
        <v>2618</v>
      </c>
      <c r="B233" s="40" t="s">
        <v>2619</v>
      </c>
      <c r="C233" s="40"/>
      <c r="D233" s="40" t="s">
        <v>1848</v>
      </c>
      <c r="E233" s="40"/>
      <c r="F233" s="40"/>
      <c r="G233" s="40" t="s">
        <v>1813</v>
      </c>
      <c r="H233" s="40" t="s">
        <v>1814</v>
      </c>
      <c r="I233" s="40" t="s">
        <v>2186</v>
      </c>
      <c r="J233" s="40" t="s">
        <v>2619</v>
      </c>
      <c r="K233" s="40"/>
      <c r="L233" s="40"/>
      <c r="M233" s="40" t="s">
        <v>2620</v>
      </c>
      <c r="N233" s="40">
        <v>67</v>
      </c>
      <c r="O233" s="40" t="b">
        <v>0</v>
      </c>
      <c r="P233" s="40" t="s">
        <v>1852</v>
      </c>
      <c r="Q233" s="40" t="s">
        <v>1853</v>
      </c>
      <c r="R233" s="40" t="s">
        <v>555</v>
      </c>
    </row>
    <row r="234" spans="1:18" hidden="1" x14ac:dyDescent="0.25">
      <c r="A234" s="40" t="s">
        <v>2621</v>
      </c>
      <c r="B234" s="40" t="s">
        <v>2622</v>
      </c>
      <c r="C234" s="40"/>
      <c r="D234" s="40" t="s">
        <v>1848</v>
      </c>
      <c r="E234" s="40"/>
      <c r="F234" s="40"/>
      <c r="G234" s="40" t="s">
        <v>75</v>
      </c>
      <c r="H234" s="40" t="s">
        <v>1806</v>
      </c>
      <c r="I234" s="40" t="s">
        <v>2186</v>
      </c>
      <c r="J234" s="40" t="s">
        <v>2622</v>
      </c>
      <c r="K234" s="40"/>
      <c r="L234" s="40"/>
      <c r="M234" s="40" t="s">
        <v>2623</v>
      </c>
      <c r="N234" s="40">
        <v>67</v>
      </c>
      <c r="O234" s="40" t="b">
        <v>0</v>
      </c>
      <c r="P234" s="40" t="s">
        <v>1852</v>
      </c>
      <c r="Q234" s="40" t="s">
        <v>1853</v>
      </c>
      <c r="R234" s="40" t="s">
        <v>555</v>
      </c>
    </row>
    <row r="235" spans="1:18" hidden="1" x14ac:dyDescent="0.25">
      <c r="A235" s="40" t="s">
        <v>2624</v>
      </c>
      <c r="B235" s="40" t="s">
        <v>2625</v>
      </c>
      <c r="C235" s="40"/>
      <c r="D235" s="40" t="s">
        <v>1848</v>
      </c>
      <c r="E235" s="40"/>
      <c r="F235" s="40"/>
      <c r="G235" s="40" t="s">
        <v>75</v>
      </c>
      <c r="H235" s="40" t="s">
        <v>1806</v>
      </c>
      <c r="I235" s="40" t="s">
        <v>2186</v>
      </c>
      <c r="J235" s="40" t="s">
        <v>2625</v>
      </c>
      <c r="K235" s="40"/>
      <c r="L235" s="40"/>
      <c r="M235" s="40" t="s">
        <v>2626</v>
      </c>
      <c r="N235" s="40">
        <v>67</v>
      </c>
      <c r="O235" s="40" t="b">
        <v>0</v>
      </c>
      <c r="P235" s="40" t="s">
        <v>1852</v>
      </c>
      <c r="Q235" s="40" t="s">
        <v>1853</v>
      </c>
      <c r="R235" s="40" t="s">
        <v>555</v>
      </c>
    </row>
    <row r="236" spans="1:18" hidden="1" x14ac:dyDescent="0.25">
      <c r="A236" s="40" t="s">
        <v>2627</v>
      </c>
      <c r="B236" s="40" t="s">
        <v>2628</v>
      </c>
      <c r="C236" s="40"/>
      <c r="D236" s="40" t="s">
        <v>1848</v>
      </c>
      <c r="E236" s="40"/>
      <c r="F236" s="40"/>
      <c r="G236" s="40" t="s">
        <v>76</v>
      </c>
      <c r="H236" s="40" t="s">
        <v>1804</v>
      </c>
      <c r="I236" s="40" t="s">
        <v>2186</v>
      </c>
      <c r="J236" s="40" t="s">
        <v>2628</v>
      </c>
      <c r="K236" s="40"/>
      <c r="L236" s="40"/>
      <c r="M236" s="40" t="s">
        <v>2629</v>
      </c>
      <c r="N236" s="40">
        <v>67</v>
      </c>
      <c r="O236" s="40" t="b">
        <v>0</v>
      </c>
      <c r="P236" s="40" t="s">
        <v>1852</v>
      </c>
      <c r="Q236" s="40" t="s">
        <v>1853</v>
      </c>
      <c r="R236" s="40" t="s">
        <v>555</v>
      </c>
    </row>
    <row r="237" spans="1:18" hidden="1" x14ac:dyDescent="0.25">
      <c r="A237" s="40" t="s">
        <v>2630</v>
      </c>
      <c r="B237" s="40" t="s">
        <v>2631</v>
      </c>
      <c r="C237" s="40"/>
      <c r="D237" s="40" t="s">
        <v>1848</v>
      </c>
      <c r="E237" s="40"/>
      <c r="F237" s="40"/>
      <c r="G237" s="40" t="s">
        <v>76</v>
      </c>
      <c r="H237" s="40" t="s">
        <v>1804</v>
      </c>
      <c r="I237" s="40" t="s">
        <v>2186</v>
      </c>
      <c r="J237" s="40" t="s">
        <v>2631</v>
      </c>
      <c r="K237" s="40"/>
      <c r="L237" s="40"/>
      <c r="M237" s="40" t="s">
        <v>2632</v>
      </c>
      <c r="N237" s="40">
        <v>67</v>
      </c>
      <c r="O237" s="40" t="b">
        <v>0</v>
      </c>
      <c r="P237" s="40" t="s">
        <v>1852</v>
      </c>
      <c r="Q237" s="40" t="s">
        <v>1853</v>
      </c>
      <c r="R237" s="40" t="s">
        <v>555</v>
      </c>
    </row>
    <row r="238" spans="1:18" hidden="1" x14ac:dyDescent="0.25">
      <c r="A238" s="40" t="s">
        <v>2633</v>
      </c>
      <c r="B238" s="40" t="s">
        <v>2634</v>
      </c>
      <c r="C238" s="40"/>
      <c r="D238" s="40" t="s">
        <v>1848</v>
      </c>
      <c r="E238" s="40" t="s">
        <v>1985</v>
      </c>
      <c r="F238" s="40" t="s">
        <v>2635</v>
      </c>
      <c r="G238" s="40" t="s">
        <v>76</v>
      </c>
      <c r="H238" s="40" t="s">
        <v>1804</v>
      </c>
      <c r="I238" s="40" t="s">
        <v>2186</v>
      </c>
      <c r="J238" s="40" t="s">
        <v>2634</v>
      </c>
      <c r="K238" s="40"/>
      <c r="L238" s="40"/>
      <c r="M238" s="40" t="s">
        <v>2636</v>
      </c>
      <c r="N238" s="40">
        <v>67</v>
      </c>
      <c r="O238" s="40" t="b">
        <v>0</v>
      </c>
      <c r="P238" s="40" t="s">
        <v>1852</v>
      </c>
      <c r="Q238" s="40" t="s">
        <v>1853</v>
      </c>
      <c r="R238" s="40" t="s">
        <v>555</v>
      </c>
    </row>
    <row r="239" spans="1:18" hidden="1" x14ac:dyDescent="0.25">
      <c r="A239" s="40" t="s">
        <v>2637</v>
      </c>
      <c r="B239" s="40" t="s">
        <v>2638</v>
      </c>
      <c r="C239" s="40"/>
      <c r="D239" s="40" t="s">
        <v>1848</v>
      </c>
      <c r="E239" s="40"/>
      <c r="F239" s="40"/>
      <c r="G239" s="40" t="s">
        <v>75</v>
      </c>
      <c r="H239" s="40" t="s">
        <v>1806</v>
      </c>
      <c r="I239" s="40" t="s">
        <v>2186</v>
      </c>
      <c r="J239" s="40" t="s">
        <v>2638</v>
      </c>
      <c r="K239" s="40"/>
      <c r="L239" s="40"/>
      <c r="M239" s="40" t="s">
        <v>2639</v>
      </c>
      <c r="N239" s="40">
        <v>67</v>
      </c>
      <c r="O239" s="40" t="b">
        <v>0</v>
      </c>
      <c r="P239" s="40" t="s">
        <v>1852</v>
      </c>
      <c r="Q239" s="40" t="s">
        <v>1853</v>
      </c>
      <c r="R239" s="40" t="s">
        <v>555</v>
      </c>
    </row>
    <row r="240" spans="1:18" hidden="1" x14ac:dyDescent="0.25">
      <c r="A240" s="40" t="s">
        <v>2640</v>
      </c>
      <c r="B240" s="40" t="s">
        <v>2641</v>
      </c>
      <c r="C240" s="40"/>
      <c r="D240" s="40" t="s">
        <v>1848</v>
      </c>
      <c r="E240" s="40"/>
      <c r="F240" s="40"/>
      <c r="G240" s="40" t="s">
        <v>76</v>
      </c>
      <c r="H240" s="40" t="s">
        <v>1804</v>
      </c>
      <c r="I240" s="40" t="s">
        <v>2186</v>
      </c>
      <c r="J240" s="40" t="s">
        <v>2641</v>
      </c>
      <c r="K240" s="40"/>
      <c r="L240" s="40"/>
      <c r="M240" s="40" t="s">
        <v>2642</v>
      </c>
      <c r="N240" s="40">
        <v>67</v>
      </c>
      <c r="O240" s="40" t="b">
        <v>0</v>
      </c>
      <c r="P240" s="40" t="s">
        <v>1852</v>
      </c>
      <c r="Q240" s="40" t="s">
        <v>1853</v>
      </c>
      <c r="R240" s="40" t="s">
        <v>555</v>
      </c>
    </row>
    <row r="241" spans="1:18" hidden="1" x14ac:dyDescent="0.25">
      <c r="A241" s="40" t="s">
        <v>2643</v>
      </c>
      <c r="B241" s="40" t="s">
        <v>2644</v>
      </c>
      <c r="C241" s="40"/>
      <c r="D241" s="40" t="s">
        <v>1848</v>
      </c>
      <c r="E241" s="40"/>
      <c r="F241" s="40"/>
      <c r="G241" s="40" t="s">
        <v>1813</v>
      </c>
      <c r="H241" s="40" t="s">
        <v>1814</v>
      </c>
      <c r="I241" s="40" t="s">
        <v>2186</v>
      </c>
      <c r="J241" s="40" t="s">
        <v>2645</v>
      </c>
      <c r="K241" s="40"/>
      <c r="L241" s="40"/>
      <c r="M241" s="40" t="s">
        <v>2646</v>
      </c>
      <c r="N241" s="40">
        <v>67</v>
      </c>
      <c r="O241" s="40" t="b">
        <v>0</v>
      </c>
      <c r="P241" s="40" t="s">
        <v>1852</v>
      </c>
      <c r="Q241" s="40" t="s">
        <v>1853</v>
      </c>
      <c r="R241" s="40" t="s">
        <v>555</v>
      </c>
    </row>
    <row r="242" spans="1:18" hidden="1" x14ac:dyDescent="0.25">
      <c r="A242" s="40" t="s">
        <v>2647</v>
      </c>
      <c r="B242" s="40" t="s">
        <v>2648</v>
      </c>
      <c r="C242" s="40"/>
      <c r="D242" s="40" t="s">
        <v>1848</v>
      </c>
      <c r="E242" s="40"/>
      <c r="F242" s="40"/>
      <c r="G242" s="40" t="s">
        <v>1813</v>
      </c>
      <c r="H242" s="40" t="s">
        <v>1814</v>
      </c>
      <c r="I242" s="40" t="s">
        <v>2186</v>
      </c>
      <c r="J242" s="40" t="s">
        <v>2649</v>
      </c>
      <c r="K242" s="40"/>
      <c r="L242" s="40"/>
      <c r="M242" s="40" t="s">
        <v>2650</v>
      </c>
      <c r="N242" s="40">
        <v>67</v>
      </c>
      <c r="O242" s="40" t="b">
        <v>0</v>
      </c>
      <c r="P242" s="40" t="s">
        <v>1852</v>
      </c>
      <c r="Q242" s="40" t="s">
        <v>1853</v>
      </c>
      <c r="R242" s="40" t="s">
        <v>555</v>
      </c>
    </row>
    <row r="243" spans="1:18" hidden="1" x14ac:dyDescent="0.25">
      <c r="A243" s="40" t="s">
        <v>2651</v>
      </c>
      <c r="B243" s="40" t="s">
        <v>2652</v>
      </c>
      <c r="C243" s="40"/>
      <c r="D243" s="40" t="s">
        <v>1848</v>
      </c>
      <c r="E243" s="40"/>
      <c r="F243" s="40"/>
      <c r="G243" s="40" t="s">
        <v>76</v>
      </c>
      <c r="H243" s="40" t="s">
        <v>1804</v>
      </c>
      <c r="I243" s="40" t="s">
        <v>2186</v>
      </c>
      <c r="J243" s="40" t="s">
        <v>2652</v>
      </c>
      <c r="K243" s="40"/>
      <c r="L243" s="40"/>
      <c r="M243" s="40" t="s">
        <v>2653</v>
      </c>
      <c r="N243" s="40">
        <v>67</v>
      </c>
      <c r="O243" s="40" t="b">
        <v>0</v>
      </c>
      <c r="P243" s="40" t="s">
        <v>1852</v>
      </c>
      <c r="Q243" s="40" t="s">
        <v>1853</v>
      </c>
      <c r="R243" s="40" t="s">
        <v>555</v>
      </c>
    </row>
    <row r="244" spans="1:18" hidden="1" x14ac:dyDescent="0.25">
      <c r="A244" s="40" t="s">
        <v>2654</v>
      </c>
      <c r="B244" s="40" t="s">
        <v>2655</v>
      </c>
      <c r="C244" s="40"/>
      <c r="D244" s="40" t="s">
        <v>1848</v>
      </c>
      <c r="E244" s="40"/>
      <c r="F244" s="40"/>
      <c r="G244" s="40" t="s">
        <v>1813</v>
      </c>
      <c r="H244" s="40" t="s">
        <v>1814</v>
      </c>
      <c r="I244" s="40" t="s">
        <v>2186</v>
      </c>
      <c r="J244" s="40" t="s">
        <v>2656</v>
      </c>
      <c r="K244" s="40"/>
      <c r="L244" s="40"/>
      <c r="M244" s="40" t="s">
        <v>2657</v>
      </c>
      <c r="N244" s="40">
        <v>67</v>
      </c>
      <c r="O244" s="40" t="b">
        <v>0</v>
      </c>
      <c r="P244" s="40" t="s">
        <v>1852</v>
      </c>
      <c r="Q244" s="40" t="s">
        <v>1853</v>
      </c>
      <c r="R244" s="40" t="s">
        <v>555</v>
      </c>
    </row>
    <row r="245" spans="1:18" hidden="1" x14ac:dyDescent="0.25">
      <c r="A245" s="40" t="s">
        <v>2658</v>
      </c>
      <c r="B245" s="40" t="s">
        <v>2659</v>
      </c>
      <c r="C245" s="40"/>
      <c r="D245" s="40" t="s">
        <v>1848</v>
      </c>
      <c r="E245" s="40"/>
      <c r="F245" s="40"/>
      <c r="G245" s="40" t="s">
        <v>75</v>
      </c>
      <c r="H245" s="40" t="s">
        <v>1806</v>
      </c>
      <c r="I245" s="40" t="s">
        <v>2186</v>
      </c>
      <c r="J245" s="40" t="s">
        <v>2660</v>
      </c>
      <c r="K245" s="40"/>
      <c r="L245" s="40"/>
      <c r="M245" s="40" t="s">
        <v>2661</v>
      </c>
      <c r="N245" s="40">
        <v>67</v>
      </c>
      <c r="O245" s="40" t="b">
        <v>0</v>
      </c>
      <c r="P245" s="40" t="s">
        <v>1852</v>
      </c>
      <c r="Q245" s="40" t="s">
        <v>1853</v>
      </c>
      <c r="R245" s="40" t="s">
        <v>555</v>
      </c>
    </row>
    <row r="246" spans="1:18" hidden="1" x14ac:dyDescent="0.25">
      <c r="A246" s="40" t="s">
        <v>2662</v>
      </c>
      <c r="B246" s="40" t="s">
        <v>2663</v>
      </c>
      <c r="C246" s="40"/>
      <c r="D246" s="40" t="s">
        <v>1848</v>
      </c>
      <c r="E246" s="40"/>
      <c r="F246" s="40"/>
      <c r="G246" s="40" t="s">
        <v>1813</v>
      </c>
      <c r="H246" s="40" t="s">
        <v>1814</v>
      </c>
      <c r="I246" s="40" t="s">
        <v>2186</v>
      </c>
      <c r="J246" s="40" t="s">
        <v>2663</v>
      </c>
      <c r="K246" s="40"/>
      <c r="L246" s="40"/>
      <c r="M246" s="40" t="s">
        <v>2664</v>
      </c>
      <c r="N246" s="40">
        <v>67</v>
      </c>
      <c r="O246" s="40" t="b">
        <v>0</v>
      </c>
      <c r="P246" s="40" t="s">
        <v>1852</v>
      </c>
      <c r="Q246" s="40" t="s">
        <v>1853</v>
      </c>
      <c r="R246" s="40" t="s">
        <v>555</v>
      </c>
    </row>
    <row r="247" spans="1:18" hidden="1" x14ac:dyDescent="0.25">
      <c r="A247" s="40" t="s">
        <v>2665</v>
      </c>
      <c r="B247" s="40" t="s">
        <v>2666</v>
      </c>
      <c r="C247" s="40"/>
      <c r="D247" s="40" t="s">
        <v>1848</v>
      </c>
      <c r="E247" s="40"/>
      <c r="F247" s="40"/>
      <c r="G247" s="40" t="s">
        <v>1813</v>
      </c>
      <c r="H247" s="40" t="s">
        <v>1814</v>
      </c>
      <c r="I247" s="40" t="s">
        <v>2186</v>
      </c>
      <c r="J247" s="40" t="s">
        <v>2667</v>
      </c>
      <c r="K247" s="40"/>
      <c r="L247" s="40"/>
      <c r="M247" s="40" t="s">
        <v>2668</v>
      </c>
      <c r="N247" s="40">
        <v>67</v>
      </c>
      <c r="O247" s="40" t="b">
        <v>0</v>
      </c>
      <c r="P247" s="40" t="s">
        <v>1852</v>
      </c>
      <c r="Q247" s="40" t="s">
        <v>1853</v>
      </c>
      <c r="R247" s="40" t="s">
        <v>555</v>
      </c>
    </row>
    <row r="248" spans="1:18" hidden="1" x14ac:dyDescent="0.25">
      <c r="A248" s="40" t="s">
        <v>2669</v>
      </c>
      <c r="B248" s="40" t="s">
        <v>2670</v>
      </c>
      <c r="C248" s="40"/>
      <c r="D248" s="40" t="s">
        <v>1848</v>
      </c>
      <c r="E248" s="40"/>
      <c r="F248" s="40"/>
      <c r="G248" s="40" t="s">
        <v>76</v>
      </c>
      <c r="H248" s="40" t="s">
        <v>1804</v>
      </c>
      <c r="I248" s="40" t="s">
        <v>2186</v>
      </c>
      <c r="J248" s="40" t="s">
        <v>2670</v>
      </c>
      <c r="K248" s="40"/>
      <c r="L248" s="40"/>
      <c r="M248" s="40" t="s">
        <v>2671</v>
      </c>
      <c r="N248" s="40">
        <v>67</v>
      </c>
      <c r="O248" s="40" t="b">
        <v>0</v>
      </c>
      <c r="P248" s="40" t="s">
        <v>1852</v>
      </c>
      <c r="Q248" s="40" t="s">
        <v>1853</v>
      </c>
      <c r="R248" s="40" t="s">
        <v>555</v>
      </c>
    </row>
    <row r="249" spans="1:18" hidden="1" x14ac:dyDescent="0.25">
      <c r="A249" s="40" t="s">
        <v>2672</v>
      </c>
      <c r="B249" s="40" t="s">
        <v>2673</v>
      </c>
      <c r="C249" s="40"/>
      <c r="D249" s="40" t="s">
        <v>1848</v>
      </c>
      <c r="E249" s="40"/>
      <c r="F249" s="40"/>
      <c r="G249" s="40" t="s">
        <v>76</v>
      </c>
      <c r="H249" s="40" t="s">
        <v>1804</v>
      </c>
      <c r="I249" s="40" t="s">
        <v>2186</v>
      </c>
      <c r="J249" s="40" t="s">
        <v>2673</v>
      </c>
      <c r="K249" s="40"/>
      <c r="L249" s="40"/>
      <c r="M249" s="40" t="s">
        <v>2674</v>
      </c>
      <c r="N249" s="40">
        <v>67</v>
      </c>
      <c r="O249" s="40" t="b">
        <v>0</v>
      </c>
      <c r="P249" s="40" t="s">
        <v>1852</v>
      </c>
      <c r="Q249" s="40" t="s">
        <v>1853</v>
      </c>
      <c r="R249" s="40" t="s">
        <v>555</v>
      </c>
    </row>
    <row r="250" spans="1:18" hidden="1" x14ac:dyDescent="0.25">
      <c r="A250" s="40" t="s">
        <v>2675</v>
      </c>
      <c r="B250" s="40" t="s">
        <v>2676</v>
      </c>
      <c r="C250" s="40"/>
      <c r="D250" s="40" t="s">
        <v>1848</v>
      </c>
      <c r="E250" s="40"/>
      <c r="F250" s="40"/>
      <c r="G250" s="40" t="s">
        <v>76</v>
      </c>
      <c r="H250" s="40" t="s">
        <v>1804</v>
      </c>
      <c r="I250" s="40" t="s">
        <v>2186</v>
      </c>
      <c r="J250" s="40" t="s">
        <v>2676</v>
      </c>
      <c r="K250" s="40"/>
      <c r="L250" s="40"/>
      <c r="M250" s="40" t="s">
        <v>2677</v>
      </c>
      <c r="N250" s="40">
        <v>67</v>
      </c>
      <c r="O250" s="40" t="b">
        <v>0</v>
      </c>
      <c r="P250" s="40" t="s">
        <v>1852</v>
      </c>
      <c r="Q250" s="40" t="s">
        <v>1853</v>
      </c>
      <c r="R250" s="40" t="s">
        <v>555</v>
      </c>
    </row>
    <row r="251" spans="1:18" hidden="1" x14ac:dyDescent="0.25">
      <c r="A251" s="40" t="s">
        <v>2678</v>
      </c>
      <c r="B251" s="40" t="s">
        <v>2679</v>
      </c>
      <c r="C251" s="40"/>
      <c r="D251" s="40" t="s">
        <v>1848</v>
      </c>
      <c r="E251" s="40"/>
      <c r="F251" s="40"/>
      <c r="G251" s="40" t="s">
        <v>75</v>
      </c>
      <c r="H251" s="40" t="s">
        <v>1806</v>
      </c>
      <c r="I251" s="40" t="s">
        <v>2186</v>
      </c>
      <c r="J251" s="40" t="s">
        <v>2679</v>
      </c>
      <c r="K251" s="40"/>
      <c r="L251" s="40"/>
      <c r="M251" s="40" t="s">
        <v>2680</v>
      </c>
      <c r="N251" s="40">
        <v>67</v>
      </c>
      <c r="O251" s="40" t="b">
        <v>0</v>
      </c>
      <c r="P251" s="40" t="s">
        <v>1852</v>
      </c>
      <c r="Q251" s="40" t="s">
        <v>1853</v>
      </c>
      <c r="R251" s="40" t="s">
        <v>555</v>
      </c>
    </row>
    <row r="252" spans="1:18" hidden="1" x14ac:dyDescent="0.25">
      <c r="A252" s="40" t="s">
        <v>2681</v>
      </c>
      <c r="B252" s="40" t="s">
        <v>2682</v>
      </c>
      <c r="C252" s="40"/>
      <c r="D252" s="40" t="s">
        <v>1848</v>
      </c>
      <c r="E252" s="40"/>
      <c r="F252" s="40"/>
      <c r="G252" s="40" t="s">
        <v>1813</v>
      </c>
      <c r="H252" s="40" t="s">
        <v>1814</v>
      </c>
      <c r="I252" s="40" t="s">
        <v>2186</v>
      </c>
      <c r="J252" s="40" t="s">
        <v>2682</v>
      </c>
      <c r="K252" s="40"/>
      <c r="L252" s="40"/>
      <c r="M252" s="40" t="s">
        <v>2683</v>
      </c>
      <c r="N252" s="40">
        <v>67</v>
      </c>
      <c r="O252" s="40" t="b">
        <v>0</v>
      </c>
      <c r="P252" s="40" t="s">
        <v>1852</v>
      </c>
      <c r="Q252" s="40" t="s">
        <v>1853</v>
      </c>
      <c r="R252" s="40" t="s">
        <v>555</v>
      </c>
    </row>
    <row r="253" spans="1:18" hidden="1" x14ac:dyDescent="0.25">
      <c r="A253" s="40" t="s">
        <v>2684</v>
      </c>
      <c r="B253" s="40" t="s">
        <v>2685</v>
      </c>
      <c r="C253" s="40"/>
      <c r="D253" s="40" t="s">
        <v>1848</v>
      </c>
      <c r="E253" s="40"/>
      <c r="F253" s="40"/>
      <c r="G253" s="40" t="s">
        <v>76</v>
      </c>
      <c r="H253" s="40" t="s">
        <v>1804</v>
      </c>
      <c r="I253" s="40" t="s">
        <v>2186</v>
      </c>
      <c r="J253" s="40" t="s">
        <v>2685</v>
      </c>
      <c r="K253" s="40"/>
      <c r="L253" s="40"/>
      <c r="M253" s="40" t="s">
        <v>2686</v>
      </c>
      <c r="N253" s="40">
        <v>67</v>
      </c>
      <c r="O253" s="40" t="b">
        <v>0</v>
      </c>
      <c r="P253" s="40" t="s">
        <v>1852</v>
      </c>
      <c r="Q253" s="40" t="s">
        <v>1853</v>
      </c>
      <c r="R253" s="40" t="s">
        <v>555</v>
      </c>
    </row>
    <row r="254" spans="1:18" hidden="1" x14ac:dyDescent="0.25">
      <c r="A254" s="40" t="s">
        <v>2687</v>
      </c>
      <c r="B254" s="40" t="s">
        <v>2688</v>
      </c>
      <c r="C254" s="40"/>
      <c r="D254" s="40" t="s">
        <v>1848</v>
      </c>
      <c r="E254" s="40"/>
      <c r="F254" s="40"/>
      <c r="G254" s="40" t="s">
        <v>75</v>
      </c>
      <c r="H254" s="40" t="s">
        <v>1806</v>
      </c>
      <c r="I254" s="40" t="s">
        <v>2186</v>
      </c>
      <c r="J254" s="40" t="s">
        <v>2688</v>
      </c>
      <c r="K254" s="40"/>
      <c r="L254" s="40"/>
      <c r="M254" s="40" t="s">
        <v>2689</v>
      </c>
      <c r="N254" s="40">
        <v>67</v>
      </c>
      <c r="O254" s="40" t="b">
        <v>0</v>
      </c>
      <c r="P254" s="40" t="s">
        <v>1852</v>
      </c>
      <c r="Q254" s="40" t="s">
        <v>1853</v>
      </c>
      <c r="R254" s="40" t="s">
        <v>555</v>
      </c>
    </row>
    <row r="255" spans="1:18" hidden="1" x14ac:dyDescent="0.25">
      <c r="A255" s="40" t="s">
        <v>2690</v>
      </c>
      <c r="B255" s="40" t="s">
        <v>2691</v>
      </c>
      <c r="C255" s="40"/>
      <c r="D255" s="40" t="s">
        <v>1848</v>
      </c>
      <c r="E255" s="40" t="s">
        <v>2116</v>
      </c>
      <c r="F255" s="40" t="s">
        <v>2692</v>
      </c>
      <c r="G255" s="40" t="s">
        <v>75</v>
      </c>
      <c r="H255" s="40" t="s">
        <v>1806</v>
      </c>
      <c r="I255" s="40" t="s">
        <v>2186</v>
      </c>
      <c r="J255" s="40" t="s">
        <v>2691</v>
      </c>
      <c r="K255" s="40"/>
      <c r="L255" s="40"/>
      <c r="M255" s="40" t="s">
        <v>2693</v>
      </c>
      <c r="N255" s="40">
        <v>67</v>
      </c>
      <c r="O255" s="40" t="b">
        <v>0</v>
      </c>
      <c r="P255" s="40" t="s">
        <v>1852</v>
      </c>
      <c r="Q255" s="40" t="s">
        <v>1853</v>
      </c>
      <c r="R255" s="40" t="s">
        <v>555</v>
      </c>
    </row>
    <row r="256" spans="1:18" hidden="1" x14ac:dyDescent="0.25">
      <c r="A256" s="40" t="s">
        <v>2694</v>
      </c>
      <c r="B256" s="40" t="s">
        <v>2695</v>
      </c>
      <c r="C256" s="40"/>
      <c r="D256" s="40" t="s">
        <v>1848</v>
      </c>
      <c r="E256" s="40"/>
      <c r="F256" s="40"/>
      <c r="G256" s="40" t="s">
        <v>1813</v>
      </c>
      <c r="H256" s="40" t="s">
        <v>1814</v>
      </c>
      <c r="I256" s="40" t="s">
        <v>2186</v>
      </c>
      <c r="J256" s="40" t="s">
        <v>2695</v>
      </c>
      <c r="K256" s="40"/>
      <c r="L256" s="40"/>
      <c r="M256" s="40" t="s">
        <v>2696</v>
      </c>
      <c r="N256" s="40">
        <v>67</v>
      </c>
      <c r="O256" s="40" t="b">
        <v>0</v>
      </c>
      <c r="P256" s="40" t="s">
        <v>1852</v>
      </c>
      <c r="Q256" s="40" t="s">
        <v>1853</v>
      </c>
      <c r="R256" s="40" t="s">
        <v>555</v>
      </c>
    </row>
    <row r="257" spans="1:18" hidden="1" x14ac:dyDescent="0.25">
      <c r="A257" s="40" t="s">
        <v>2697</v>
      </c>
      <c r="B257" s="40" t="s">
        <v>2698</v>
      </c>
      <c r="C257" s="40"/>
      <c r="D257" s="40" t="s">
        <v>1848</v>
      </c>
      <c r="E257" s="40"/>
      <c r="F257" s="40"/>
      <c r="G257" s="40" t="s">
        <v>1813</v>
      </c>
      <c r="H257" s="40" t="s">
        <v>1814</v>
      </c>
      <c r="I257" s="40" t="s">
        <v>2186</v>
      </c>
      <c r="J257" s="40" t="s">
        <v>2698</v>
      </c>
      <c r="K257" s="40"/>
      <c r="L257" s="40"/>
      <c r="M257" s="40" t="s">
        <v>2699</v>
      </c>
      <c r="N257" s="40">
        <v>67</v>
      </c>
      <c r="O257" s="40" t="b">
        <v>0</v>
      </c>
      <c r="P257" s="40" t="s">
        <v>1852</v>
      </c>
      <c r="Q257" s="40" t="s">
        <v>1853</v>
      </c>
      <c r="R257" s="40" t="s">
        <v>555</v>
      </c>
    </row>
    <row r="258" spans="1:18" hidden="1" x14ac:dyDescent="0.25">
      <c r="A258" s="40" t="s">
        <v>2700</v>
      </c>
      <c r="B258" s="40" t="s">
        <v>2701</v>
      </c>
      <c r="C258" s="40"/>
      <c r="D258" s="40" t="s">
        <v>1848</v>
      </c>
      <c r="E258" s="40"/>
      <c r="F258" s="40"/>
      <c r="G258" s="40" t="s">
        <v>76</v>
      </c>
      <c r="H258" s="40" t="s">
        <v>1804</v>
      </c>
      <c r="I258" s="40" t="s">
        <v>2186</v>
      </c>
      <c r="J258" s="40" t="s">
        <v>2701</v>
      </c>
      <c r="K258" s="40" t="s">
        <v>2702</v>
      </c>
      <c r="L258" s="40"/>
      <c r="M258" s="40" t="s">
        <v>2702</v>
      </c>
      <c r="N258" s="40">
        <v>67</v>
      </c>
      <c r="O258" s="40" t="b">
        <v>0</v>
      </c>
      <c r="P258" s="40" t="s">
        <v>1852</v>
      </c>
      <c r="Q258" s="40" t="s">
        <v>1853</v>
      </c>
      <c r="R258" s="40" t="s">
        <v>555</v>
      </c>
    </row>
    <row r="259" spans="1:18" hidden="1" x14ac:dyDescent="0.25">
      <c r="A259" s="40" t="s">
        <v>2703</v>
      </c>
      <c r="B259" s="40" t="s">
        <v>2704</v>
      </c>
      <c r="C259" s="40"/>
      <c r="D259" s="40" t="s">
        <v>1848</v>
      </c>
      <c r="E259" s="40"/>
      <c r="F259" s="40"/>
      <c r="G259" s="40" t="s">
        <v>1813</v>
      </c>
      <c r="H259" s="40" t="s">
        <v>1814</v>
      </c>
      <c r="I259" s="40" t="s">
        <v>2186</v>
      </c>
      <c r="J259" s="40" t="s">
        <v>2704</v>
      </c>
      <c r="K259" s="40" t="s">
        <v>2705</v>
      </c>
      <c r="L259" s="40"/>
      <c r="M259" s="40" t="s">
        <v>2705</v>
      </c>
      <c r="N259" s="40">
        <v>67</v>
      </c>
      <c r="O259" s="40" t="b">
        <v>0</v>
      </c>
      <c r="P259" s="40" t="s">
        <v>1852</v>
      </c>
      <c r="Q259" s="40" t="s">
        <v>1853</v>
      </c>
      <c r="R259" s="40" t="s">
        <v>555</v>
      </c>
    </row>
    <row r="260" spans="1:18" hidden="1" x14ac:dyDescent="0.25">
      <c r="A260" s="40" t="s">
        <v>2706</v>
      </c>
      <c r="B260" s="40" t="s">
        <v>2707</v>
      </c>
      <c r="C260" s="40"/>
      <c r="D260" s="40" t="s">
        <v>1848</v>
      </c>
      <c r="E260" s="40" t="s">
        <v>1956</v>
      </c>
      <c r="F260" s="40"/>
      <c r="G260" s="40" t="s">
        <v>75</v>
      </c>
      <c r="H260" s="40" t="s">
        <v>1806</v>
      </c>
      <c r="I260" s="40" t="s">
        <v>2186</v>
      </c>
      <c r="J260" s="40" t="s">
        <v>2707</v>
      </c>
      <c r="K260" s="40" t="s">
        <v>2708</v>
      </c>
      <c r="L260" s="40"/>
      <c r="M260" s="40" t="s">
        <v>2708</v>
      </c>
      <c r="N260" s="40">
        <v>67</v>
      </c>
      <c r="O260" s="40" t="b">
        <v>0</v>
      </c>
      <c r="P260" s="40" t="s">
        <v>1852</v>
      </c>
      <c r="Q260" s="40" t="s">
        <v>1853</v>
      </c>
      <c r="R260" s="40" t="s">
        <v>555</v>
      </c>
    </row>
    <row r="261" spans="1:18" hidden="1" x14ac:dyDescent="0.25">
      <c r="A261" s="40" t="s">
        <v>2709</v>
      </c>
      <c r="B261" s="40" t="s">
        <v>2710</v>
      </c>
      <c r="C261" s="40"/>
      <c r="D261" s="40" t="s">
        <v>1848</v>
      </c>
      <c r="E261" s="40" t="s">
        <v>1941</v>
      </c>
      <c r="F261" s="40" t="s">
        <v>2711</v>
      </c>
      <c r="G261" s="40" t="s">
        <v>75</v>
      </c>
      <c r="H261" s="40" t="s">
        <v>1806</v>
      </c>
      <c r="I261" s="40" t="s">
        <v>2186</v>
      </c>
      <c r="J261" s="40" t="s">
        <v>1847</v>
      </c>
      <c r="K261" s="40" t="s">
        <v>2712</v>
      </c>
      <c r="L261" s="40"/>
      <c r="M261" s="40" t="s">
        <v>2712</v>
      </c>
      <c r="N261" s="40">
        <v>67</v>
      </c>
      <c r="O261" s="40" t="b">
        <v>0</v>
      </c>
      <c r="P261" s="40" t="s">
        <v>1852</v>
      </c>
      <c r="Q261" s="40" t="s">
        <v>1853</v>
      </c>
      <c r="R261" s="40" t="s">
        <v>555</v>
      </c>
    </row>
    <row r="262" spans="1:18" hidden="1" x14ac:dyDescent="0.25">
      <c r="A262" s="40" t="s">
        <v>2713</v>
      </c>
      <c r="B262" s="40" t="s">
        <v>2714</v>
      </c>
      <c r="C262" s="40"/>
      <c r="D262" s="40" t="s">
        <v>1848</v>
      </c>
      <c r="E262" s="40" t="s">
        <v>1985</v>
      </c>
      <c r="F262" s="40" t="s">
        <v>2715</v>
      </c>
      <c r="G262" s="40"/>
      <c r="H262" s="40"/>
      <c r="I262" s="40" t="s">
        <v>2186</v>
      </c>
      <c r="J262" s="40"/>
      <c r="K262" s="40" t="s">
        <v>2716</v>
      </c>
      <c r="L262" s="40"/>
      <c r="M262" s="40" t="s">
        <v>2716</v>
      </c>
      <c r="N262" s="40">
        <v>67</v>
      </c>
      <c r="O262" s="40" t="b">
        <v>0</v>
      </c>
      <c r="P262" s="40" t="s">
        <v>1852</v>
      </c>
      <c r="Q262" s="40" t="s">
        <v>1853</v>
      </c>
      <c r="R262" s="40" t="s">
        <v>555</v>
      </c>
    </row>
    <row r="263" spans="1:18" hidden="1" x14ac:dyDescent="0.25">
      <c r="A263" s="40" t="s">
        <v>2717</v>
      </c>
      <c r="B263" s="40" t="s">
        <v>2718</v>
      </c>
      <c r="C263" s="40"/>
      <c r="D263" s="40" t="s">
        <v>1848</v>
      </c>
      <c r="E263" s="40"/>
      <c r="F263" s="40"/>
      <c r="G263" s="40" t="s">
        <v>76</v>
      </c>
      <c r="H263" s="40" t="s">
        <v>1804</v>
      </c>
      <c r="I263" s="40" t="s">
        <v>2186</v>
      </c>
      <c r="J263" s="40"/>
      <c r="K263" s="40" t="s">
        <v>2719</v>
      </c>
      <c r="L263" s="40"/>
      <c r="M263" s="40" t="s">
        <v>2719</v>
      </c>
      <c r="N263" s="40">
        <v>67</v>
      </c>
      <c r="O263" s="40" t="b">
        <v>0</v>
      </c>
      <c r="P263" s="40" t="s">
        <v>1852</v>
      </c>
      <c r="Q263" s="40" t="s">
        <v>1853</v>
      </c>
      <c r="R263" s="40" t="s">
        <v>555</v>
      </c>
    </row>
    <row r="264" spans="1:18" hidden="1" x14ac:dyDescent="0.25">
      <c r="A264" s="40" t="s">
        <v>2720</v>
      </c>
      <c r="B264" s="40" t="s">
        <v>2721</v>
      </c>
      <c r="C264" s="40"/>
      <c r="D264" s="40" t="s">
        <v>1848</v>
      </c>
      <c r="E264" s="40" t="s">
        <v>1849</v>
      </c>
      <c r="F264" s="40" t="s">
        <v>2722</v>
      </c>
      <c r="G264" s="40"/>
      <c r="H264" s="40"/>
      <c r="I264" s="40" t="s">
        <v>2186</v>
      </c>
      <c r="J264" s="40" t="s">
        <v>2721</v>
      </c>
      <c r="K264" s="40" t="s">
        <v>2723</v>
      </c>
      <c r="L264" s="40"/>
      <c r="M264" s="40" t="s">
        <v>2723</v>
      </c>
      <c r="N264" s="40">
        <v>67</v>
      </c>
      <c r="O264" s="40" t="b">
        <v>0</v>
      </c>
      <c r="P264" s="40" t="s">
        <v>1852</v>
      </c>
      <c r="Q264" s="40" t="s">
        <v>1853</v>
      </c>
      <c r="R264" s="40" t="s">
        <v>555</v>
      </c>
    </row>
    <row r="265" spans="1:18" hidden="1" x14ac:dyDescent="0.25">
      <c r="A265" s="40" t="s">
        <v>2724</v>
      </c>
      <c r="B265" s="40" t="s">
        <v>2725</v>
      </c>
      <c r="C265" s="40"/>
      <c r="D265" s="40" t="s">
        <v>1848</v>
      </c>
      <c r="E265" s="40" t="s">
        <v>1941</v>
      </c>
      <c r="F265" s="40" t="s">
        <v>2726</v>
      </c>
      <c r="G265" s="40"/>
      <c r="H265" s="40"/>
      <c r="I265" s="40" t="s">
        <v>2186</v>
      </c>
      <c r="J265" s="40"/>
      <c r="K265" s="40" t="s">
        <v>2727</v>
      </c>
      <c r="L265" s="40"/>
      <c r="M265" s="40" t="s">
        <v>2727</v>
      </c>
      <c r="N265" s="40">
        <v>67</v>
      </c>
      <c r="O265" s="40" t="b">
        <v>0</v>
      </c>
      <c r="P265" s="40" t="s">
        <v>1852</v>
      </c>
      <c r="Q265" s="40" t="s">
        <v>1853</v>
      </c>
      <c r="R265" s="40" t="s">
        <v>555</v>
      </c>
    </row>
    <row r="266" spans="1:18" hidden="1" x14ac:dyDescent="0.25">
      <c r="A266" s="40" t="s">
        <v>2728</v>
      </c>
      <c r="B266" s="40" t="s">
        <v>2729</v>
      </c>
      <c r="C266" s="40"/>
      <c r="D266" s="40" t="s">
        <v>1848</v>
      </c>
      <c r="E266" s="40" t="s">
        <v>1956</v>
      </c>
      <c r="F266" s="40" t="s">
        <v>2730</v>
      </c>
      <c r="G266" s="40"/>
      <c r="H266" s="40"/>
      <c r="I266" s="40" t="s">
        <v>2186</v>
      </c>
      <c r="J266" s="40" t="s">
        <v>2729</v>
      </c>
      <c r="K266" s="40" t="s">
        <v>2731</v>
      </c>
      <c r="L266" s="40"/>
      <c r="M266" s="40" t="s">
        <v>2731</v>
      </c>
      <c r="N266" s="40">
        <v>67</v>
      </c>
      <c r="O266" s="40" t="b">
        <v>0</v>
      </c>
      <c r="P266" s="40" t="s">
        <v>1852</v>
      </c>
      <c r="Q266" s="40" t="s">
        <v>1853</v>
      </c>
      <c r="R266" s="40" t="s">
        <v>555</v>
      </c>
    </row>
    <row r="267" spans="1:18" hidden="1" x14ac:dyDescent="0.25">
      <c r="A267" s="40" t="s">
        <v>2732</v>
      </c>
      <c r="B267" s="40" t="s">
        <v>2733</v>
      </c>
      <c r="C267" s="40"/>
      <c r="D267" s="40" t="s">
        <v>1848</v>
      </c>
      <c r="E267" s="40" t="s">
        <v>1968</v>
      </c>
      <c r="F267" s="40" t="s">
        <v>2734</v>
      </c>
      <c r="G267" s="40" t="s">
        <v>75</v>
      </c>
      <c r="H267" s="40" t="s">
        <v>1806</v>
      </c>
      <c r="I267" s="40" t="s">
        <v>2186</v>
      </c>
      <c r="J267" s="40"/>
      <c r="K267" s="40" t="s">
        <v>2735</v>
      </c>
      <c r="L267" s="40"/>
      <c r="M267" s="40" t="s">
        <v>2735</v>
      </c>
      <c r="N267" s="40">
        <v>67</v>
      </c>
      <c r="O267" s="40" t="b">
        <v>0</v>
      </c>
      <c r="P267" s="40" t="s">
        <v>1852</v>
      </c>
      <c r="Q267" s="40" t="s">
        <v>1853</v>
      </c>
      <c r="R267" s="40" t="s">
        <v>555</v>
      </c>
    </row>
    <row r="268" spans="1:18" hidden="1" x14ac:dyDescent="0.25">
      <c r="A268" s="40" t="s">
        <v>2736</v>
      </c>
      <c r="B268" s="40" t="s">
        <v>2737</v>
      </c>
      <c r="C268" s="40"/>
      <c r="D268" s="40" t="s">
        <v>1848</v>
      </c>
      <c r="E268" s="40" t="s">
        <v>1956</v>
      </c>
      <c r="F268" s="40" t="s">
        <v>2738</v>
      </c>
      <c r="G268" s="40"/>
      <c r="H268" s="40"/>
      <c r="I268" s="40" t="s">
        <v>2186</v>
      </c>
      <c r="J268" s="40" t="s">
        <v>2737</v>
      </c>
      <c r="K268" s="40" t="s">
        <v>2739</v>
      </c>
      <c r="L268" s="40"/>
      <c r="M268" s="40" t="s">
        <v>2739</v>
      </c>
      <c r="N268" s="40">
        <v>67</v>
      </c>
      <c r="O268" s="40" t="b">
        <v>0</v>
      </c>
      <c r="P268" s="40" t="s">
        <v>1852</v>
      </c>
      <c r="Q268" s="40" t="s">
        <v>1853</v>
      </c>
      <c r="R268" s="40" t="s">
        <v>555</v>
      </c>
    </row>
    <row r="269" spans="1:18" hidden="1" x14ac:dyDescent="0.25">
      <c r="A269" s="40" t="s">
        <v>2740</v>
      </c>
      <c r="B269" s="40" t="s">
        <v>2741</v>
      </c>
      <c r="C269" s="40"/>
      <c r="D269" s="40" t="s">
        <v>1848</v>
      </c>
      <c r="E269" s="40" t="s">
        <v>1862</v>
      </c>
      <c r="F269" s="40" t="s">
        <v>1980</v>
      </c>
      <c r="G269" s="40"/>
      <c r="H269" s="40"/>
      <c r="I269" s="40" t="s">
        <v>2186</v>
      </c>
      <c r="J269" s="40"/>
      <c r="K269" s="40" t="s">
        <v>2742</v>
      </c>
      <c r="L269" s="40"/>
      <c r="M269" s="40" t="s">
        <v>2742</v>
      </c>
      <c r="N269" s="40">
        <v>67</v>
      </c>
      <c r="O269" s="40" t="b">
        <v>0</v>
      </c>
      <c r="P269" s="40" t="s">
        <v>1852</v>
      </c>
      <c r="Q269" s="40" t="s">
        <v>1853</v>
      </c>
      <c r="R269" s="40" t="s">
        <v>555</v>
      </c>
    </row>
    <row r="270" spans="1:18" hidden="1" x14ac:dyDescent="0.25">
      <c r="A270" s="40" t="s">
        <v>2743</v>
      </c>
      <c r="B270" s="40" t="s">
        <v>2744</v>
      </c>
      <c r="C270" s="40"/>
      <c r="D270" s="40" t="s">
        <v>1848</v>
      </c>
      <c r="E270" s="40" t="s">
        <v>1956</v>
      </c>
      <c r="F270" s="40" t="s">
        <v>2745</v>
      </c>
      <c r="G270" s="40"/>
      <c r="H270" s="40"/>
      <c r="I270" s="40" t="s">
        <v>2186</v>
      </c>
      <c r="J270" s="40" t="s">
        <v>2744</v>
      </c>
      <c r="K270" s="40" t="s">
        <v>2746</v>
      </c>
      <c r="L270" s="40"/>
      <c r="M270" s="40" t="s">
        <v>2746</v>
      </c>
      <c r="N270" s="40">
        <v>67</v>
      </c>
      <c r="O270" s="40" t="b">
        <v>0</v>
      </c>
      <c r="P270" s="40" t="s">
        <v>1852</v>
      </c>
      <c r="Q270" s="40" t="s">
        <v>1853</v>
      </c>
      <c r="R270" s="40" t="s">
        <v>555</v>
      </c>
    </row>
    <row r="271" spans="1:18" hidden="1" x14ac:dyDescent="0.25">
      <c r="A271" s="40" t="s">
        <v>2747</v>
      </c>
      <c r="B271" s="40" t="s">
        <v>2748</v>
      </c>
      <c r="C271" s="40"/>
      <c r="D271" s="40" t="s">
        <v>1848</v>
      </c>
      <c r="E271" s="40" t="s">
        <v>1968</v>
      </c>
      <c r="F271" s="40" t="s">
        <v>2749</v>
      </c>
      <c r="G271" s="40" t="s">
        <v>75</v>
      </c>
      <c r="H271" s="40" t="s">
        <v>1806</v>
      </c>
      <c r="I271" s="40" t="s">
        <v>2186</v>
      </c>
      <c r="J271" s="40" t="s">
        <v>2750</v>
      </c>
      <c r="K271" s="40" t="s">
        <v>2751</v>
      </c>
      <c r="L271" s="40"/>
      <c r="M271" s="40" t="s">
        <v>2751</v>
      </c>
      <c r="N271" s="40">
        <v>67</v>
      </c>
      <c r="O271" s="40" t="b">
        <v>0</v>
      </c>
      <c r="P271" s="40" t="s">
        <v>1852</v>
      </c>
      <c r="Q271" s="40" t="s">
        <v>1853</v>
      </c>
      <c r="R271" s="40" t="s">
        <v>555</v>
      </c>
    </row>
    <row r="272" spans="1:18" hidden="1" x14ac:dyDescent="0.25">
      <c r="A272" s="40" t="s">
        <v>2752</v>
      </c>
      <c r="B272" s="40" t="s">
        <v>2753</v>
      </c>
      <c r="C272" s="40"/>
      <c r="D272" s="40" t="s">
        <v>1848</v>
      </c>
      <c r="E272" s="40" t="s">
        <v>2102</v>
      </c>
      <c r="F272" s="40" t="s">
        <v>2754</v>
      </c>
      <c r="G272" s="40"/>
      <c r="H272" s="40"/>
      <c r="I272" s="40" t="s">
        <v>2186</v>
      </c>
      <c r="J272" s="40" t="s">
        <v>2753</v>
      </c>
      <c r="K272" s="40" t="s">
        <v>2755</v>
      </c>
      <c r="L272" s="40"/>
      <c r="M272" s="40" t="s">
        <v>2755</v>
      </c>
      <c r="N272" s="40">
        <v>67</v>
      </c>
      <c r="O272" s="40" t="b">
        <v>0</v>
      </c>
      <c r="P272" s="40" t="s">
        <v>1852</v>
      </c>
      <c r="Q272" s="40" t="s">
        <v>1853</v>
      </c>
      <c r="R272" s="40" t="s">
        <v>555</v>
      </c>
    </row>
    <row r="273" spans="1:18" hidden="1" x14ac:dyDescent="0.25">
      <c r="A273" s="40" t="s">
        <v>2756</v>
      </c>
      <c r="B273" s="40" t="s">
        <v>2757</v>
      </c>
      <c r="C273" s="40"/>
      <c r="D273" s="40" t="s">
        <v>1848</v>
      </c>
      <c r="E273" s="40"/>
      <c r="F273" s="40"/>
      <c r="G273" s="40" t="s">
        <v>75</v>
      </c>
      <c r="H273" s="40" t="s">
        <v>1806</v>
      </c>
      <c r="I273" s="40" t="s">
        <v>2186</v>
      </c>
      <c r="J273" s="40" t="s">
        <v>2757</v>
      </c>
      <c r="K273" s="40" t="s">
        <v>2758</v>
      </c>
      <c r="L273" s="40"/>
      <c r="M273" s="40" t="s">
        <v>2758</v>
      </c>
      <c r="N273" s="40">
        <v>67</v>
      </c>
      <c r="O273" s="40" t="b">
        <v>0</v>
      </c>
      <c r="P273" s="40" t="s">
        <v>1852</v>
      </c>
      <c r="Q273" s="40" t="s">
        <v>1853</v>
      </c>
      <c r="R273" s="40" t="s">
        <v>555</v>
      </c>
    </row>
    <row r="274" spans="1:18" hidden="1" x14ac:dyDescent="0.25">
      <c r="A274" s="40" t="s">
        <v>2759</v>
      </c>
      <c r="B274" s="40" t="s">
        <v>2760</v>
      </c>
      <c r="C274" s="40"/>
      <c r="D274" s="40" t="s">
        <v>2177</v>
      </c>
      <c r="E274" s="40"/>
      <c r="F274" s="40"/>
      <c r="G274" s="40"/>
      <c r="H274" s="40"/>
      <c r="I274" s="40" t="s">
        <v>2186</v>
      </c>
      <c r="J274" s="40" t="s">
        <v>2760</v>
      </c>
      <c r="K274" s="40"/>
      <c r="L274" s="40"/>
      <c r="M274" s="40" t="s">
        <v>2761</v>
      </c>
      <c r="N274" s="40">
        <v>67</v>
      </c>
      <c r="O274" s="40" t="b">
        <v>0</v>
      </c>
      <c r="P274" s="40" t="s">
        <v>1852</v>
      </c>
      <c r="Q274" s="40" t="s">
        <v>1853</v>
      </c>
      <c r="R274" s="40" t="s">
        <v>555</v>
      </c>
    </row>
    <row r="275" spans="1:18" hidden="1" x14ac:dyDescent="0.25">
      <c r="A275" s="40" t="s">
        <v>2762</v>
      </c>
      <c r="B275" s="40" t="s">
        <v>2763</v>
      </c>
      <c r="C275" s="40"/>
      <c r="D275" s="40" t="s">
        <v>1848</v>
      </c>
      <c r="E275" s="40" t="s">
        <v>2764</v>
      </c>
      <c r="F275" s="40"/>
      <c r="G275" s="40"/>
      <c r="H275" s="40"/>
      <c r="I275" s="40" t="s">
        <v>2186</v>
      </c>
      <c r="J275" s="40" t="s">
        <v>2765</v>
      </c>
      <c r="K275" s="40" t="s">
        <v>2766</v>
      </c>
      <c r="L275" s="40"/>
      <c r="M275" s="40" t="s">
        <v>2766</v>
      </c>
      <c r="N275" s="40">
        <v>67</v>
      </c>
      <c r="O275" s="40" t="b">
        <v>0</v>
      </c>
      <c r="P275" s="40" t="s">
        <v>1852</v>
      </c>
      <c r="Q275" s="40" t="s">
        <v>1853</v>
      </c>
      <c r="R275" s="40" t="s">
        <v>555</v>
      </c>
    </row>
    <row r="276" spans="1:18" hidden="1" x14ac:dyDescent="0.25">
      <c r="A276" s="40" t="s">
        <v>2767</v>
      </c>
      <c r="B276" s="40" t="s">
        <v>2768</v>
      </c>
      <c r="C276" s="40"/>
      <c r="D276" s="40" t="s">
        <v>1848</v>
      </c>
      <c r="E276" s="40"/>
      <c r="F276" s="40"/>
      <c r="G276" s="40" t="s">
        <v>75</v>
      </c>
      <c r="H276" s="40" t="s">
        <v>1806</v>
      </c>
      <c r="I276" s="40" t="s">
        <v>2186</v>
      </c>
      <c r="J276" s="40" t="s">
        <v>2768</v>
      </c>
      <c r="K276" s="40"/>
      <c r="L276" s="40"/>
      <c r="M276" s="40" t="s">
        <v>2769</v>
      </c>
      <c r="N276" s="40">
        <v>67</v>
      </c>
      <c r="O276" s="40" t="b">
        <v>0</v>
      </c>
      <c r="P276" s="40" t="s">
        <v>1852</v>
      </c>
      <c r="Q276" s="40" t="s">
        <v>1853</v>
      </c>
      <c r="R276" s="40" t="s">
        <v>555</v>
      </c>
    </row>
    <row r="277" spans="1:18" hidden="1" x14ac:dyDescent="0.25">
      <c r="A277" s="40" t="s">
        <v>2770</v>
      </c>
      <c r="B277" s="40" t="s">
        <v>2771</v>
      </c>
      <c r="C277" s="40"/>
      <c r="D277" s="40" t="s">
        <v>1848</v>
      </c>
      <c r="E277" s="40"/>
      <c r="F277" s="40"/>
      <c r="G277" s="40" t="s">
        <v>76</v>
      </c>
      <c r="H277" s="40" t="s">
        <v>1804</v>
      </c>
      <c r="I277" s="40" t="s">
        <v>2186</v>
      </c>
      <c r="J277" s="40" t="s">
        <v>2771</v>
      </c>
      <c r="K277" s="40" t="s">
        <v>2772</v>
      </c>
      <c r="L277" s="40"/>
      <c r="M277" s="40" t="s">
        <v>2772</v>
      </c>
      <c r="N277" s="40">
        <v>67</v>
      </c>
      <c r="O277" s="40" t="b">
        <v>0</v>
      </c>
      <c r="P277" s="40" t="s">
        <v>1852</v>
      </c>
      <c r="Q277" s="40" t="s">
        <v>1853</v>
      </c>
      <c r="R277" s="40" t="s">
        <v>555</v>
      </c>
    </row>
    <row r="278" spans="1:18" hidden="1" x14ac:dyDescent="0.25">
      <c r="A278" s="40" t="s">
        <v>2773</v>
      </c>
      <c r="B278" s="40" t="s">
        <v>2774</v>
      </c>
      <c r="C278" s="40"/>
      <c r="D278" s="40" t="s">
        <v>1848</v>
      </c>
      <c r="E278" s="40"/>
      <c r="F278" s="40"/>
      <c r="G278" s="40" t="s">
        <v>1813</v>
      </c>
      <c r="H278" s="40" t="s">
        <v>1814</v>
      </c>
      <c r="I278" s="40" t="s">
        <v>2186</v>
      </c>
      <c r="J278" s="40" t="s">
        <v>2774</v>
      </c>
      <c r="K278" s="40" t="s">
        <v>2775</v>
      </c>
      <c r="L278" s="40"/>
      <c r="M278" s="40" t="s">
        <v>2775</v>
      </c>
      <c r="N278" s="40">
        <v>67</v>
      </c>
      <c r="O278" s="40" t="b">
        <v>0</v>
      </c>
      <c r="P278" s="40" t="s">
        <v>1852</v>
      </c>
      <c r="Q278" s="40" t="s">
        <v>1853</v>
      </c>
      <c r="R278" s="40" t="s">
        <v>555</v>
      </c>
    </row>
    <row r="279" spans="1:18" hidden="1" x14ac:dyDescent="0.25">
      <c r="A279" s="40" t="s">
        <v>2776</v>
      </c>
      <c r="B279" s="40" t="s">
        <v>2777</v>
      </c>
      <c r="C279" s="40"/>
      <c r="D279" s="40" t="s">
        <v>1848</v>
      </c>
      <c r="E279" s="40" t="s">
        <v>1849</v>
      </c>
      <c r="F279" s="40" t="s">
        <v>2778</v>
      </c>
      <c r="G279" s="40" t="s">
        <v>1813</v>
      </c>
      <c r="H279" s="40" t="s">
        <v>1814</v>
      </c>
      <c r="I279" s="40" t="s">
        <v>2186</v>
      </c>
      <c r="J279" s="40" t="s">
        <v>2777</v>
      </c>
      <c r="K279" s="40"/>
      <c r="L279" s="40"/>
      <c r="M279" s="40" t="s">
        <v>2779</v>
      </c>
      <c r="N279" s="40">
        <v>67</v>
      </c>
      <c r="O279" s="40" t="b">
        <v>0</v>
      </c>
      <c r="P279" s="40" t="s">
        <v>1852</v>
      </c>
      <c r="Q279" s="40" t="s">
        <v>1853</v>
      </c>
      <c r="R279" s="40" t="s">
        <v>555</v>
      </c>
    </row>
    <row r="280" spans="1:18" hidden="1" x14ac:dyDescent="0.25">
      <c r="A280" s="40" t="s">
        <v>2780</v>
      </c>
      <c r="B280" s="40" t="s">
        <v>2781</v>
      </c>
      <c r="C280" s="40"/>
      <c r="D280" s="40" t="s">
        <v>1848</v>
      </c>
      <c r="E280" s="40" t="s">
        <v>1941</v>
      </c>
      <c r="F280" s="40" t="s">
        <v>2782</v>
      </c>
      <c r="G280" s="40" t="s">
        <v>76</v>
      </c>
      <c r="H280" s="40" t="s">
        <v>1804</v>
      </c>
      <c r="I280" s="40" t="s">
        <v>2186</v>
      </c>
      <c r="J280" s="40" t="s">
        <v>2781</v>
      </c>
      <c r="K280" s="40" t="s">
        <v>2783</v>
      </c>
      <c r="L280" s="40"/>
      <c r="M280" s="40" t="s">
        <v>2783</v>
      </c>
      <c r="N280" s="40">
        <v>67</v>
      </c>
      <c r="O280" s="40" t="b">
        <v>0</v>
      </c>
      <c r="P280" s="40" t="s">
        <v>1852</v>
      </c>
      <c r="Q280" s="40" t="s">
        <v>1853</v>
      </c>
      <c r="R280" s="40" t="s">
        <v>555</v>
      </c>
    </row>
    <row r="281" spans="1:18" hidden="1" x14ac:dyDescent="0.25">
      <c r="A281" s="40" t="s">
        <v>2784</v>
      </c>
      <c r="B281" s="40" t="s">
        <v>2785</v>
      </c>
      <c r="C281" s="40"/>
      <c r="D281" s="40" t="s">
        <v>2177</v>
      </c>
      <c r="E281" s="40" t="s">
        <v>2786</v>
      </c>
      <c r="F281" s="40" t="s">
        <v>2787</v>
      </c>
      <c r="G281" s="40"/>
      <c r="H281" s="40"/>
      <c r="I281" s="40" t="s">
        <v>2186</v>
      </c>
      <c r="J281" s="40" t="s">
        <v>2788</v>
      </c>
      <c r="K281" s="40"/>
      <c r="L281" s="40"/>
      <c r="M281" s="40" t="s">
        <v>2789</v>
      </c>
      <c r="N281" s="40">
        <v>67</v>
      </c>
      <c r="O281" s="40" t="b">
        <v>0</v>
      </c>
      <c r="P281" s="40" t="s">
        <v>1852</v>
      </c>
      <c r="Q281" s="40" t="s">
        <v>1853</v>
      </c>
      <c r="R281" s="40" t="s">
        <v>555</v>
      </c>
    </row>
    <row r="282" spans="1:18" hidden="1" x14ac:dyDescent="0.25">
      <c r="A282" s="40" t="s">
        <v>2790</v>
      </c>
      <c r="B282" s="40" t="s">
        <v>2791</v>
      </c>
      <c r="C282" s="40"/>
      <c r="D282" s="40" t="s">
        <v>1848</v>
      </c>
      <c r="E282" s="40" t="s">
        <v>1968</v>
      </c>
      <c r="F282" s="40" t="s">
        <v>2749</v>
      </c>
      <c r="G282" s="40" t="s">
        <v>75</v>
      </c>
      <c r="H282" s="40" t="s">
        <v>1806</v>
      </c>
      <c r="I282" s="40" t="s">
        <v>2186</v>
      </c>
      <c r="J282" s="40" t="s">
        <v>2792</v>
      </c>
      <c r="K282" s="40" t="s">
        <v>2793</v>
      </c>
      <c r="L282" s="40"/>
      <c r="M282" s="40" t="s">
        <v>2793</v>
      </c>
      <c r="N282" s="40">
        <v>67</v>
      </c>
      <c r="O282" s="40" t="b">
        <v>0</v>
      </c>
      <c r="P282" s="40" t="s">
        <v>1852</v>
      </c>
      <c r="Q282" s="40" t="s">
        <v>1853</v>
      </c>
      <c r="R282" s="40" t="s">
        <v>555</v>
      </c>
    </row>
    <row r="283" spans="1:18" hidden="1" x14ac:dyDescent="0.25">
      <c r="A283" s="40" t="s">
        <v>2794</v>
      </c>
      <c r="B283" s="40" t="s">
        <v>2795</v>
      </c>
      <c r="C283" s="40"/>
      <c r="D283" s="40" t="s">
        <v>1848</v>
      </c>
      <c r="E283" s="40"/>
      <c r="F283" s="40"/>
      <c r="G283" s="40" t="s">
        <v>1813</v>
      </c>
      <c r="H283" s="40" t="s">
        <v>1814</v>
      </c>
      <c r="I283" s="40" t="s">
        <v>2186</v>
      </c>
      <c r="J283" s="40" t="s">
        <v>2795</v>
      </c>
      <c r="K283" s="40"/>
      <c r="L283" s="40"/>
      <c r="M283" s="40" t="s">
        <v>2796</v>
      </c>
      <c r="N283" s="40">
        <v>67</v>
      </c>
      <c r="O283" s="40" t="b">
        <v>0</v>
      </c>
      <c r="P283" s="40" t="s">
        <v>1852</v>
      </c>
      <c r="Q283" s="40" t="s">
        <v>1853</v>
      </c>
      <c r="R283" s="40" t="s">
        <v>555</v>
      </c>
    </row>
    <row r="284" spans="1:18" hidden="1" x14ac:dyDescent="0.25">
      <c r="A284" s="40" t="s">
        <v>2797</v>
      </c>
      <c r="B284" s="40" t="s">
        <v>2798</v>
      </c>
      <c r="C284" s="40"/>
      <c r="D284" s="40" t="s">
        <v>1848</v>
      </c>
      <c r="E284" s="40"/>
      <c r="F284" s="40"/>
      <c r="G284" s="40" t="s">
        <v>76</v>
      </c>
      <c r="H284" s="40" t="s">
        <v>1804</v>
      </c>
      <c r="I284" s="40" t="s">
        <v>2186</v>
      </c>
      <c r="J284" s="40" t="s">
        <v>2798</v>
      </c>
      <c r="K284" s="40"/>
      <c r="L284" s="40"/>
      <c r="M284" s="40" t="s">
        <v>2799</v>
      </c>
      <c r="N284" s="40">
        <v>67</v>
      </c>
      <c r="O284" s="40" t="b">
        <v>0</v>
      </c>
      <c r="P284" s="40" t="s">
        <v>1852</v>
      </c>
      <c r="Q284" s="40" t="s">
        <v>1853</v>
      </c>
      <c r="R284" s="40" t="s">
        <v>555</v>
      </c>
    </row>
    <row r="285" spans="1:18" hidden="1" x14ac:dyDescent="0.25">
      <c r="A285" s="40" t="s">
        <v>2800</v>
      </c>
      <c r="B285" s="40" t="s">
        <v>2801</v>
      </c>
      <c r="C285" s="40"/>
      <c r="D285" s="40" t="s">
        <v>1848</v>
      </c>
      <c r="E285" s="40"/>
      <c r="F285" s="40"/>
      <c r="G285" s="40" t="s">
        <v>1813</v>
      </c>
      <c r="H285" s="40" t="s">
        <v>1814</v>
      </c>
      <c r="I285" s="40" t="s">
        <v>2186</v>
      </c>
      <c r="J285" s="40" t="s">
        <v>2801</v>
      </c>
      <c r="K285" s="40" t="s">
        <v>2802</v>
      </c>
      <c r="L285" s="40"/>
      <c r="M285" s="40" t="s">
        <v>2802</v>
      </c>
      <c r="N285" s="40">
        <v>67</v>
      </c>
      <c r="O285" s="40" t="b">
        <v>0</v>
      </c>
      <c r="P285" s="40" t="s">
        <v>1852</v>
      </c>
      <c r="Q285" s="40" t="s">
        <v>1853</v>
      </c>
      <c r="R285" s="40" t="s">
        <v>555</v>
      </c>
    </row>
    <row r="286" spans="1:18" hidden="1" x14ac:dyDescent="0.25">
      <c r="A286" s="40" t="s">
        <v>2803</v>
      </c>
      <c r="B286" s="40" t="s">
        <v>2804</v>
      </c>
      <c r="C286" s="40"/>
      <c r="D286" s="40" t="s">
        <v>1848</v>
      </c>
      <c r="E286" s="40"/>
      <c r="F286" s="40"/>
      <c r="G286" s="40" t="s">
        <v>75</v>
      </c>
      <c r="H286" s="40" t="s">
        <v>1806</v>
      </c>
      <c r="I286" s="40" t="s">
        <v>2186</v>
      </c>
      <c r="J286" s="40" t="s">
        <v>2804</v>
      </c>
      <c r="K286" s="40"/>
      <c r="L286" s="40"/>
      <c r="M286" s="40" t="s">
        <v>2805</v>
      </c>
      <c r="N286" s="40">
        <v>67</v>
      </c>
      <c r="O286" s="40" t="b">
        <v>0</v>
      </c>
      <c r="P286" s="40" t="s">
        <v>1852</v>
      </c>
      <c r="Q286" s="40" t="s">
        <v>1853</v>
      </c>
      <c r="R286" s="40" t="s">
        <v>555</v>
      </c>
    </row>
    <row r="287" spans="1:18" hidden="1" x14ac:dyDescent="0.25">
      <c r="A287" s="40" t="s">
        <v>2806</v>
      </c>
      <c r="B287" s="40" t="s">
        <v>2807</v>
      </c>
      <c r="C287" s="40"/>
      <c r="D287" s="40" t="s">
        <v>1848</v>
      </c>
      <c r="E287" s="40" t="s">
        <v>1862</v>
      </c>
      <c r="F287" s="40" t="s">
        <v>1993</v>
      </c>
      <c r="G287" s="40" t="s">
        <v>75</v>
      </c>
      <c r="H287" s="40" t="s">
        <v>1806</v>
      </c>
      <c r="I287" s="40" t="s">
        <v>2186</v>
      </c>
      <c r="J287" s="40" t="s">
        <v>2807</v>
      </c>
      <c r="K287" s="40"/>
      <c r="L287" s="40"/>
      <c r="M287" s="40" t="s">
        <v>2808</v>
      </c>
      <c r="N287" s="40">
        <v>67</v>
      </c>
      <c r="O287" s="40" t="b">
        <v>0</v>
      </c>
      <c r="P287" s="40" t="s">
        <v>1852</v>
      </c>
      <c r="Q287" s="40" t="s">
        <v>1853</v>
      </c>
      <c r="R287" s="40" t="s">
        <v>555</v>
      </c>
    </row>
    <row r="288" spans="1:18" hidden="1" x14ac:dyDescent="0.25">
      <c r="A288" s="40" t="s">
        <v>2809</v>
      </c>
      <c r="B288" s="40" t="s">
        <v>2810</v>
      </c>
      <c r="C288" s="40"/>
      <c r="D288" s="40" t="s">
        <v>1848</v>
      </c>
      <c r="E288" s="40" t="s">
        <v>1862</v>
      </c>
      <c r="F288" s="40" t="s">
        <v>2811</v>
      </c>
      <c r="G288" s="40" t="s">
        <v>75</v>
      </c>
      <c r="H288" s="40" t="s">
        <v>1806</v>
      </c>
      <c r="I288" s="40" t="s">
        <v>2186</v>
      </c>
      <c r="J288" s="40" t="s">
        <v>2810</v>
      </c>
      <c r="K288" s="40"/>
      <c r="L288" s="40"/>
      <c r="M288" s="40" t="s">
        <v>2812</v>
      </c>
      <c r="N288" s="40">
        <v>67</v>
      </c>
      <c r="O288" s="40" t="b">
        <v>0</v>
      </c>
      <c r="P288" s="40" t="s">
        <v>1852</v>
      </c>
      <c r="Q288" s="40" t="s">
        <v>1853</v>
      </c>
      <c r="R288" s="40" t="s">
        <v>555</v>
      </c>
    </row>
    <row r="289" spans="1:18" hidden="1" x14ac:dyDescent="0.25">
      <c r="A289" s="40" t="s">
        <v>2813</v>
      </c>
      <c r="B289" s="40" t="s">
        <v>2814</v>
      </c>
      <c r="C289" s="40"/>
      <c r="D289" s="40" t="s">
        <v>1848</v>
      </c>
      <c r="E289" s="40" t="s">
        <v>2001</v>
      </c>
      <c r="F289" s="40" t="s">
        <v>2815</v>
      </c>
      <c r="G289" s="40" t="s">
        <v>76</v>
      </c>
      <c r="H289" s="40" t="s">
        <v>1804</v>
      </c>
      <c r="I289" s="40" t="s">
        <v>2186</v>
      </c>
      <c r="J289" s="40" t="s">
        <v>2814</v>
      </c>
      <c r="K289" s="40" t="s">
        <v>2816</v>
      </c>
      <c r="L289" s="40"/>
      <c r="M289" s="40" t="s">
        <v>2816</v>
      </c>
      <c r="N289" s="40">
        <v>67</v>
      </c>
      <c r="O289" s="40" t="b">
        <v>0</v>
      </c>
      <c r="P289" s="40" t="s">
        <v>1852</v>
      </c>
      <c r="Q289" s="40" t="s">
        <v>1853</v>
      </c>
      <c r="R289" s="40" t="s">
        <v>555</v>
      </c>
    </row>
    <row r="290" spans="1:18" hidden="1" x14ac:dyDescent="0.25">
      <c r="A290" s="40" t="s">
        <v>2817</v>
      </c>
      <c r="B290" s="40" t="s">
        <v>2818</v>
      </c>
      <c r="C290" s="40"/>
      <c r="D290" s="40" t="s">
        <v>1848</v>
      </c>
      <c r="E290" s="40"/>
      <c r="F290" s="40"/>
      <c r="G290" s="40" t="s">
        <v>76</v>
      </c>
      <c r="H290" s="40" t="s">
        <v>1804</v>
      </c>
      <c r="I290" s="40" t="s">
        <v>2186</v>
      </c>
      <c r="J290" s="40" t="s">
        <v>2818</v>
      </c>
      <c r="K290" s="40" t="s">
        <v>2819</v>
      </c>
      <c r="L290" s="40"/>
      <c r="M290" s="40" t="s">
        <v>2819</v>
      </c>
      <c r="N290" s="40">
        <v>67</v>
      </c>
      <c r="O290" s="40" t="b">
        <v>0</v>
      </c>
      <c r="P290" s="40" t="s">
        <v>1852</v>
      </c>
      <c r="Q290" s="40" t="s">
        <v>1853</v>
      </c>
      <c r="R290" s="40" t="s">
        <v>555</v>
      </c>
    </row>
    <row r="291" spans="1:18" hidden="1" x14ac:dyDescent="0.25">
      <c r="A291" s="40" t="s">
        <v>2820</v>
      </c>
      <c r="B291" s="40" t="s">
        <v>2821</v>
      </c>
      <c r="C291" s="40"/>
      <c r="D291" s="40" t="s">
        <v>2177</v>
      </c>
      <c r="E291" s="40"/>
      <c r="F291" s="40"/>
      <c r="G291" s="40"/>
      <c r="H291" s="40"/>
      <c r="I291" s="40" t="s">
        <v>2186</v>
      </c>
      <c r="J291" s="40" t="s">
        <v>2821</v>
      </c>
      <c r="K291" s="40"/>
      <c r="L291" s="40"/>
      <c r="M291" s="40" t="s">
        <v>2822</v>
      </c>
      <c r="N291" s="40">
        <v>67</v>
      </c>
      <c r="O291" s="40" t="b">
        <v>0</v>
      </c>
      <c r="P291" s="40" t="s">
        <v>1852</v>
      </c>
      <c r="Q291" s="40" t="s">
        <v>1853</v>
      </c>
      <c r="R291" s="40" t="s">
        <v>555</v>
      </c>
    </row>
    <row r="292" spans="1:18" hidden="1" x14ac:dyDescent="0.25">
      <c r="A292" s="40" t="s">
        <v>2823</v>
      </c>
      <c r="B292" s="40" t="s">
        <v>2824</v>
      </c>
      <c r="C292" s="40"/>
      <c r="D292" s="40" t="s">
        <v>1848</v>
      </c>
      <c r="E292" s="40"/>
      <c r="F292" s="40"/>
      <c r="G292" s="40" t="s">
        <v>75</v>
      </c>
      <c r="H292" s="40" t="s">
        <v>1806</v>
      </c>
      <c r="I292" s="40" t="s">
        <v>2186</v>
      </c>
      <c r="J292" s="40" t="s">
        <v>2824</v>
      </c>
      <c r="K292" s="40"/>
      <c r="L292" s="40"/>
      <c r="M292" s="40" t="s">
        <v>2825</v>
      </c>
      <c r="N292" s="40">
        <v>67</v>
      </c>
      <c r="O292" s="40" t="b">
        <v>0</v>
      </c>
      <c r="P292" s="40" t="s">
        <v>1852</v>
      </c>
      <c r="Q292" s="40" t="s">
        <v>1853</v>
      </c>
      <c r="R292" s="40" t="s">
        <v>555</v>
      </c>
    </row>
    <row r="293" spans="1:18" hidden="1" x14ac:dyDescent="0.25">
      <c r="A293" s="40" t="s">
        <v>2826</v>
      </c>
      <c r="B293" s="40" t="s">
        <v>2827</v>
      </c>
      <c r="C293" s="40"/>
      <c r="D293" s="40" t="s">
        <v>1848</v>
      </c>
      <c r="E293" s="40"/>
      <c r="F293" s="40"/>
      <c r="G293" s="40" t="s">
        <v>76</v>
      </c>
      <c r="H293" s="40" t="s">
        <v>1804</v>
      </c>
      <c r="I293" s="40" t="s">
        <v>2186</v>
      </c>
      <c r="J293" s="40" t="s">
        <v>2827</v>
      </c>
      <c r="K293" s="40"/>
      <c r="L293" s="40"/>
      <c r="M293" s="40" t="s">
        <v>2828</v>
      </c>
      <c r="N293" s="40">
        <v>67</v>
      </c>
      <c r="O293" s="40" t="b">
        <v>0</v>
      </c>
      <c r="P293" s="40" t="s">
        <v>1852</v>
      </c>
      <c r="Q293" s="40" t="s">
        <v>1853</v>
      </c>
      <c r="R293" s="40" t="s">
        <v>555</v>
      </c>
    </row>
    <row r="294" spans="1:18" hidden="1" x14ac:dyDescent="0.25">
      <c r="A294" s="40" t="s">
        <v>2829</v>
      </c>
      <c r="B294" s="40" t="s">
        <v>2830</v>
      </c>
      <c r="C294" s="40"/>
      <c r="D294" s="40" t="s">
        <v>1848</v>
      </c>
      <c r="E294" s="40" t="s">
        <v>1960</v>
      </c>
      <c r="F294" s="40" t="s">
        <v>2831</v>
      </c>
      <c r="G294" s="40" t="s">
        <v>76</v>
      </c>
      <c r="H294" s="40" t="s">
        <v>1804</v>
      </c>
      <c r="I294" s="40" t="s">
        <v>2186</v>
      </c>
      <c r="J294" s="40" t="s">
        <v>2830</v>
      </c>
      <c r="K294" s="40"/>
      <c r="L294" s="40"/>
      <c r="M294" s="40" t="s">
        <v>2832</v>
      </c>
      <c r="N294" s="40">
        <v>67</v>
      </c>
      <c r="O294" s="40" t="b">
        <v>0</v>
      </c>
      <c r="P294" s="40" t="s">
        <v>1852</v>
      </c>
      <c r="Q294" s="40" t="s">
        <v>1853</v>
      </c>
      <c r="R294" s="40" t="s">
        <v>555</v>
      </c>
    </row>
    <row r="295" spans="1:18" hidden="1" x14ac:dyDescent="0.25">
      <c r="A295" s="40" t="s">
        <v>2833</v>
      </c>
      <c r="B295" s="40" t="s">
        <v>2834</v>
      </c>
      <c r="C295" s="40"/>
      <c r="D295" s="40" t="s">
        <v>1848</v>
      </c>
      <c r="E295" s="40"/>
      <c r="F295" s="40"/>
      <c r="G295" s="40" t="s">
        <v>1813</v>
      </c>
      <c r="H295" s="40" t="s">
        <v>1814</v>
      </c>
      <c r="I295" s="40" t="s">
        <v>2186</v>
      </c>
      <c r="J295" s="40" t="s">
        <v>2834</v>
      </c>
      <c r="K295" s="40"/>
      <c r="L295" s="40"/>
      <c r="M295" s="40" t="s">
        <v>2835</v>
      </c>
      <c r="N295" s="40">
        <v>67</v>
      </c>
      <c r="O295" s="40" t="b">
        <v>0</v>
      </c>
      <c r="P295" s="40" t="s">
        <v>1852</v>
      </c>
      <c r="Q295" s="40" t="s">
        <v>1853</v>
      </c>
      <c r="R295" s="40" t="s">
        <v>555</v>
      </c>
    </row>
    <row r="296" spans="1:18" hidden="1" x14ac:dyDescent="0.25">
      <c r="A296" s="40" t="s">
        <v>2836</v>
      </c>
      <c r="B296" s="40" t="s">
        <v>2837</v>
      </c>
      <c r="C296" s="40"/>
      <c r="D296" s="40" t="s">
        <v>1848</v>
      </c>
      <c r="E296" s="40"/>
      <c r="F296" s="40"/>
      <c r="G296" s="40" t="s">
        <v>75</v>
      </c>
      <c r="H296" s="40" t="s">
        <v>1806</v>
      </c>
      <c r="I296" s="40" t="s">
        <v>2186</v>
      </c>
      <c r="J296" s="40" t="s">
        <v>2837</v>
      </c>
      <c r="K296" s="40"/>
      <c r="L296" s="40"/>
      <c r="M296" s="40" t="s">
        <v>2838</v>
      </c>
      <c r="N296" s="40">
        <v>67</v>
      </c>
      <c r="O296" s="40" t="b">
        <v>0</v>
      </c>
      <c r="P296" s="40" t="s">
        <v>1852</v>
      </c>
      <c r="Q296" s="40" t="s">
        <v>1853</v>
      </c>
      <c r="R296" s="40" t="s">
        <v>555</v>
      </c>
    </row>
    <row r="297" spans="1:18" hidden="1" x14ac:dyDescent="0.25">
      <c r="A297" s="40" t="s">
        <v>2839</v>
      </c>
      <c r="B297" s="40" t="s">
        <v>2840</v>
      </c>
      <c r="C297" s="40"/>
      <c r="D297" s="40" t="s">
        <v>1848</v>
      </c>
      <c r="E297" s="40"/>
      <c r="F297" s="40"/>
      <c r="G297" s="40" t="s">
        <v>76</v>
      </c>
      <c r="H297" s="40" t="s">
        <v>1804</v>
      </c>
      <c r="I297" s="40" t="s">
        <v>2186</v>
      </c>
      <c r="J297" s="40" t="s">
        <v>2840</v>
      </c>
      <c r="K297" s="40"/>
      <c r="L297" s="40"/>
      <c r="M297" s="40" t="s">
        <v>2841</v>
      </c>
      <c r="N297" s="40">
        <v>67</v>
      </c>
      <c r="O297" s="40" t="b">
        <v>0</v>
      </c>
      <c r="P297" s="40" t="s">
        <v>1852</v>
      </c>
      <c r="Q297" s="40" t="s">
        <v>1853</v>
      </c>
      <c r="R297" s="40" t="s">
        <v>555</v>
      </c>
    </row>
    <row r="298" spans="1:18" hidden="1" x14ac:dyDescent="0.25">
      <c r="A298" s="40" t="s">
        <v>2842</v>
      </c>
      <c r="B298" s="40" t="s">
        <v>2843</v>
      </c>
      <c r="C298" s="40"/>
      <c r="D298" s="40" t="s">
        <v>1848</v>
      </c>
      <c r="E298" s="40" t="s">
        <v>2764</v>
      </c>
      <c r="F298" s="40" t="s">
        <v>2844</v>
      </c>
      <c r="G298" s="40" t="s">
        <v>1813</v>
      </c>
      <c r="H298" s="40" t="s">
        <v>1814</v>
      </c>
      <c r="I298" s="40" t="s">
        <v>2186</v>
      </c>
      <c r="J298" s="40" t="s">
        <v>2843</v>
      </c>
      <c r="K298" s="40" t="s">
        <v>2845</v>
      </c>
      <c r="L298" s="40"/>
      <c r="M298" s="40" t="s">
        <v>2845</v>
      </c>
      <c r="N298" s="40">
        <v>67</v>
      </c>
      <c r="O298" s="40" t="b">
        <v>0</v>
      </c>
      <c r="P298" s="40" t="s">
        <v>1852</v>
      </c>
      <c r="Q298" s="40" t="s">
        <v>1853</v>
      </c>
      <c r="R298" s="40" t="s">
        <v>555</v>
      </c>
    </row>
    <row r="299" spans="1:18" hidden="1" x14ac:dyDescent="0.25">
      <c r="A299" s="40" t="s">
        <v>2846</v>
      </c>
      <c r="B299" s="40" t="s">
        <v>2847</v>
      </c>
      <c r="C299" s="40"/>
      <c r="D299" s="40" t="s">
        <v>1848</v>
      </c>
      <c r="E299" s="40"/>
      <c r="F299" s="40"/>
      <c r="G299" s="40" t="s">
        <v>1813</v>
      </c>
      <c r="H299" s="40" t="s">
        <v>1814</v>
      </c>
      <c r="I299" s="40" t="s">
        <v>2186</v>
      </c>
      <c r="J299" s="40" t="s">
        <v>2847</v>
      </c>
      <c r="K299" s="40"/>
      <c r="L299" s="40"/>
      <c r="M299" s="40" t="s">
        <v>2848</v>
      </c>
      <c r="N299" s="40">
        <v>67</v>
      </c>
      <c r="O299" s="40" t="b">
        <v>0</v>
      </c>
      <c r="P299" s="40" t="s">
        <v>1852</v>
      </c>
      <c r="Q299" s="40" t="s">
        <v>1853</v>
      </c>
      <c r="R299" s="40" t="s">
        <v>555</v>
      </c>
    </row>
    <row r="300" spans="1:18" hidden="1" x14ac:dyDescent="0.25">
      <c r="A300" s="40" t="s">
        <v>2849</v>
      </c>
      <c r="B300" s="40" t="s">
        <v>2850</v>
      </c>
      <c r="C300" s="40"/>
      <c r="D300" s="40" t="s">
        <v>1848</v>
      </c>
      <c r="E300" s="40" t="s">
        <v>1862</v>
      </c>
      <c r="F300" s="40" t="s">
        <v>1980</v>
      </c>
      <c r="G300" s="40" t="s">
        <v>75</v>
      </c>
      <c r="H300" s="40" t="s">
        <v>1806</v>
      </c>
      <c r="I300" s="40" t="s">
        <v>2186</v>
      </c>
      <c r="J300" s="40" t="s">
        <v>2850</v>
      </c>
      <c r="K300" s="40"/>
      <c r="L300" s="40"/>
      <c r="M300" s="40" t="s">
        <v>2851</v>
      </c>
      <c r="N300" s="40">
        <v>67</v>
      </c>
      <c r="O300" s="40" t="b">
        <v>0</v>
      </c>
      <c r="P300" s="40" t="s">
        <v>1852</v>
      </c>
      <c r="Q300" s="40" t="s">
        <v>1853</v>
      </c>
      <c r="R300" s="40" t="s">
        <v>555</v>
      </c>
    </row>
    <row r="301" spans="1:18" hidden="1" x14ac:dyDescent="0.25">
      <c r="A301" s="40" t="s">
        <v>2852</v>
      </c>
      <c r="B301" s="40" t="s">
        <v>2853</v>
      </c>
      <c r="C301" s="40"/>
      <c r="D301" s="40" t="s">
        <v>1848</v>
      </c>
      <c r="E301" s="40"/>
      <c r="F301" s="40"/>
      <c r="G301" s="40" t="s">
        <v>76</v>
      </c>
      <c r="H301" s="40" t="s">
        <v>1804</v>
      </c>
      <c r="I301" s="40" t="s">
        <v>2186</v>
      </c>
      <c r="J301" s="40" t="s">
        <v>2853</v>
      </c>
      <c r="K301" s="40"/>
      <c r="L301" s="40"/>
      <c r="M301" s="40" t="s">
        <v>2854</v>
      </c>
      <c r="N301" s="40">
        <v>67</v>
      </c>
      <c r="O301" s="40" t="b">
        <v>0</v>
      </c>
      <c r="P301" s="40" t="s">
        <v>1852</v>
      </c>
      <c r="Q301" s="40" t="s">
        <v>1853</v>
      </c>
      <c r="R301" s="40" t="s">
        <v>555</v>
      </c>
    </row>
    <row r="302" spans="1:18" hidden="1" x14ac:dyDescent="0.25">
      <c r="A302" s="40" t="s">
        <v>2855</v>
      </c>
      <c r="B302" s="40" t="s">
        <v>2856</v>
      </c>
      <c r="C302" s="40"/>
      <c r="D302" s="40" t="s">
        <v>1848</v>
      </c>
      <c r="E302" s="40"/>
      <c r="F302" s="40"/>
      <c r="G302" s="40" t="s">
        <v>76</v>
      </c>
      <c r="H302" s="40" t="s">
        <v>1804</v>
      </c>
      <c r="I302" s="40" t="s">
        <v>2186</v>
      </c>
      <c r="J302" s="40" t="s">
        <v>2856</v>
      </c>
      <c r="K302" s="40"/>
      <c r="L302" s="40"/>
      <c r="M302" s="40" t="s">
        <v>2857</v>
      </c>
      <c r="N302" s="40">
        <v>67</v>
      </c>
      <c r="O302" s="40" t="b">
        <v>0</v>
      </c>
      <c r="P302" s="40" t="s">
        <v>1852</v>
      </c>
      <c r="Q302" s="40" t="s">
        <v>1853</v>
      </c>
      <c r="R302" s="40" t="s">
        <v>555</v>
      </c>
    </row>
    <row r="303" spans="1:18" hidden="1" x14ac:dyDescent="0.25">
      <c r="A303" s="40" t="s">
        <v>2858</v>
      </c>
      <c r="B303" s="40" t="s">
        <v>2859</v>
      </c>
      <c r="C303" s="40"/>
      <c r="D303" s="40" t="s">
        <v>1848</v>
      </c>
      <c r="E303" s="40"/>
      <c r="F303" s="40"/>
      <c r="G303" s="40" t="s">
        <v>1813</v>
      </c>
      <c r="H303" s="40" t="s">
        <v>1814</v>
      </c>
      <c r="I303" s="40" t="s">
        <v>2186</v>
      </c>
      <c r="J303" s="40" t="s">
        <v>2859</v>
      </c>
      <c r="K303" s="40"/>
      <c r="L303" s="40"/>
      <c r="M303" s="40" t="s">
        <v>2860</v>
      </c>
      <c r="N303" s="40">
        <v>67</v>
      </c>
      <c r="O303" s="40" t="b">
        <v>0</v>
      </c>
      <c r="P303" s="40" t="s">
        <v>1852</v>
      </c>
      <c r="Q303" s="40" t="s">
        <v>1853</v>
      </c>
      <c r="R303" s="40" t="s">
        <v>555</v>
      </c>
    </row>
    <row r="304" spans="1:18" hidden="1" x14ac:dyDescent="0.25">
      <c r="A304" s="40" t="s">
        <v>2861</v>
      </c>
      <c r="B304" s="40" t="s">
        <v>2862</v>
      </c>
      <c r="C304" s="40"/>
      <c r="D304" s="40" t="s">
        <v>1848</v>
      </c>
      <c r="E304" s="40"/>
      <c r="F304" s="40"/>
      <c r="G304" s="40" t="s">
        <v>1813</v>
      </c>
      <c r="H304" s="40" t="s">
        <v>1814</v>
      </c>
      <c r="I304" s="40" t="s">
        <v>2186</v>
      </c>
      <c r="J304" s="40" t="s">
        <v>2862</v>
      </c>
      <c r="K304" s="40"/>
      <c r="L304" s="40"/>
      <c r="M304" s="40" t="s">
        <v>2863</v>
      </c>
      <c r="N304" s="40">
        <v>67</v>
      </c>
      <c r="O304" s="40" t="b">
        <v>0</v>
      </c>
      <c r="P304" s="40" t="s">
        <v>1852</v>
      </c>
      <c r="Q304" s="40" t="s">
        <v>1853</v>
      </c>
      <c r="R304" s="40" t="s">
        <v>555</v>
      </c>
    </row>
    <row r="305" spans="1:18" hidden="1" x14ac:dyDescent="0.25">
      <c r="A305" s="40" t="s">
        <v>2864</v>
      </c>
      <c r="B305" s="40" t="s">
        <v>2865</v>
      </c>
      <c r="C305" s="40"/>
      <c r="D305" s="40" t="s">
        <v>1848</v>
      </c>
      <c r="E305" s="40"/>
      <c r="F305" s="40"/>
      <c r="G305" s="40" t="s">
        <v>1813</v>
      </c>
      <c r="H305" s="40" t="s">
        <v>1814</v>
      </c>
      <c r="I305" s="40" t="s">
        <v>2186</v>
      </c>
      <c r="J305" s="40" t="s">
        <v>2865</v>
      </c>
      <c r="K305" s="40"/>
      <c r="L305" s="40"/>
      <c r="M305" s="40" t="s">
        <v>2866</v>
      </c>
      <c r="N305" s="40">
        <v>67</v>
      </c>
      <c r="O305" s="40" t="b">
        <v>0</v>
      </c>
      <c r="P305" s="40" t="s">
        <v>1852</v>
      </c>
      <c r="Q305" s="40" t="s">
        <v>1853</v>
      </c>
      <c r="R305" s="40" t="s">
        <v>555</v>
      </c>
    </row>
    <row r="306" spans="1:18" hidden="1" x14ac:dyDescent="0.25">
      <c r="A306" s="40" t="s">
        <v>2867</v>
      </c>
      <c r="B306" s="40" t="s">
        <v>2868</v>
      </c>
      <c r="C306" s="40"/>
      <c r="D306" s="40" t="s">
        <v>1848</v>
      </c>
      <c r="E306" s="40"/>
      <c r="F306" s="40"/>
      <c r="G306" s="40" t="s">
        <v>75</v>
      </c>
      <c r="H306" s="40" t="s">
        <v>1806</v>
      </c>
      <c r="I306" s="40" t="s">
        <v>2186</v>
      </c>
      <c r="J306" s="40" t="s">
        <v>2868</v>
      </c>
      <c r="K306" s="40"/>
      <c r="L306" s="40"/>
      <c r="M306" s="40" t="s">
        <v>2869</v>
      </c>
      <c r="N306" s="40">
        <v>67</v>
      </c>
      <c r="O306" s="40" t="b">
        <v>0</v>
      </c>
      <c r="P306" s="40" t="s">
        <v>1852</v>
      </c>
      <c r="Q306" s="40" t="s">
        <v>1853</v>
      </c>
      <c r="R306" s="40" t="s">
        <v>555</v>
      </c>
    </row>
    <row r="307" spans="1:18" hidden="1" x14ac:dyDescent="0.25">
      <c r="A307" s="40" t="s">
        <v>2870</v>
      </c>
      <c r="B307" s="40" t="s">
        <v>2871</v>
      </c>
      <c r="C307" s="40"/>
      <c r="D307" s="40" t="s">
        <v>1848</v>
      </c>
      <c r="E307" s="40" t="s">
        <v>1849</v>
      </c>
      <c r="F307" s="40"/>
      <c r="G307" s="40" t="s">
        <v>1813</v>
      </c>
      <c r="H307" s="40" t="s">
        <v>1814</v>
      </c>
      <c r="I307" s="40" t="s">
        <v>2186</v>
      </c>
      <c r="J307" s="40" t="s">
        <v>2871</v>
      </c>
      <c r="K307" s="40"/>
      <c r="L307" s="40"/>
      <c r="M307" s="40" t="s">
        <v>2872</v>
      </c>
      <c r="N307" s="40">
        <v>67</v>
      </c>
      <c r="O307" s="40" t="b">
        <v>0</v>
      </c>
      <c r="P307" s="40" t="s">
        <v>1852</v>
      </c>
      <c r="Q307" s="40" t="s">
        <v>1853</v>
      </c>
      <c r="R307" s="40" t="s">
        <v>555</v>
      </c>
    </row>
    <row r="308" spans="1:18" hidden="1" x14ac:dyDescent="0.25">
      <c r="A308" s="40" t="s">
        <v>2873</v>
      </c>
      <c r="B308" s="40" t="s">
        <v>2874</v>
      </c>
      <c r="C308" s="40"/>
      <c r="D308" s="40" t="s">
        <v>1848</v>
      </c>
      <c r="E308" s="40" t="s">
        <v>1862</v>
      </c>
      <c r="F308" s="40"/>
      <c r="G308" s="40" t="s">
        <v>75</v>
      </c>
      <c r="H308" s="40" t="s">
        <v>1806</v>
      </c>
      <c r="I308" s="40" t="s">
        <v>2186</v>
      </c>
      <c r="J308" s="40" t="s">
        <v>2874</v>
      </c>
      <c r="K308" s="40"/>
      <c r="L308" s="40"/>
      <c r="M308" s="40" t="s">
        <v>2875</v>
      </c>
      <c r="N308" s="40">
        <v>67</v>
      </c>
      <c r="O308" s="40" t="b">
        <v>0</v>
      </c>
      <c r="P308" s="40" t="s">
        <v>1852</v>
      </c>
      <c r="Q308" s="40" t="s">
        <v>1853</v>
      </c>
      <c r="R308" s="40" t="s">
        <v>555</v>
      </c>
    </row>
    <row r="309" spans="1:18" hidden="1" x14ac:dyDescent="0.25">
      <c r="A309" s="40" t="s">
        <v>2876</v>
      </c>
      <c r="B309" s="40" t="s">
        <v>2877</v>
      </c>
      <c r="C309" s="40"/>
      <c r="D309" s="40" t="s">
        <v>1848</v>
      </c>
      <c r="E309" s="40"/>
      <c r="F309" s="40"/>
      <c r="G309" s="40" t="s">
        <v>75</v>
      </c>
      <c r="H309" s="40" t="s">
        <v>1806</v>
      </c>
      <c r="I309" s="40" t="s">
        <v>2186</v>
      </c>
      <c r="J309" s="40" t="s">
        <v>2877</v>
      </c>
      <c r="K309" s="40"/>
      <c r="L309" s="40"/>
      <c r="M309" s="40" t="s">
        <v>2878</v>
      </c>
      <c r="N309" s="40">
        <v>67</v>
      </c>
      <c r="O309" s="40" t="b">
        <v>0</v>
      </c>
      <c r="P309" s="40" t="s">
        <v>1852</v>
      </c>
      <c r="Q309" s="40" t="s">
        <v>1853</v>
      </c>
      <c r="R309" s="40" t="s">
        <v>555</v>
      </c>
    </row>
    <row r="310" spans="1:18" hidden="1" x14ac:dyDescent="0.25">
      <c r="A310" s="40" t="s">
        <v>2879</v>
      </c>
      <c r="B310" s="40" t="s">
        <v>2880</v>
      </c>
      <c r="C310" s="40"/>
      <c r="D310" s="40" t="s">
        <v>2177</v>
      </c>
      <c r="E310" s="40"/>
      <c r="F310" s="40"/>
      <c r="G310" s="40"/>
      <c r="H310" s="40"/>
      <c r="I310" s="40" t="s">
        <v>2186</v>
      </c>
      <c r="J310" s="40" t="s">
        <v>2880</v>
      </c>
      <c r="K310" s="40"/>
      <c r="L310" s="40"/>
      <c r="M310" s="40" t="s">
        <v>2881</v>
      </c>
      <c r="N310" s="40">
        <v>67</v>
      </c>
      <c r="O310" s="40" t="b">
        <v>0</v>
      </c>
      <c r="P310" s="40" t="s">
        <v>1852</v>
      </c>
      <c r="Q310" s="40" t="s">
        <v>1853</v>
      </c>
      <c r="R310" s="40" t="s">
        <v>555</v>
      </c>
    </row>
    <row r="311" spans="1:18" hidden="1" x14ac:dyDescent="0.25">
      <c r="A311" s="40" t="s">
        <v>2882</v>
      </c>
      <c r="B311" s="40" t="s">
        <v>2883</v>
      </c>
      <c r="C311" s="40"/>
      <c r="D311" s="40" t="s">
        <v>1848</v>
      </c>
      <c r="E311" s="40" t="s">
        <v>2102</v>
      </c>
      <c r="F311" s="40" t="s">
        <v>2884</v>
      </c>
      <c r="G311" s="40"/>
      <c r="H311" s="40"/>
      <c r="I311" s="40" t="s">
        <v>2186</v>
      </c>
      <c r="J311" s="40" t="s">
        <v>2883</v>
      </c>
      <c r="K311" s="40" t="s">
        <v>2885</v>
      </c>
      <c r="L311" s="40"/>
      <c r="M311" s="40" t="s">
        <v>2885</v>
      </c>
      <c r="N311" s="40">
        <v>67</v>
      </c>
      <c r="O311" s="40" t="b">
        <v>0</v>
      </c>
      <c r="P311" s="40" t="s">
        <v>1852</v>
      </c>
      <c r="Q311" s="40" t="s">
        <v>1853</v>
      </c>
      <c r="R311" s="40" t="s">
        <v>555</v>
      </c>
    </row>
    <row r="312" spans="1:18" hidden="1" x14ac:dyDescent="0.25">
      <c r="A312" s="40" t="s">
        <v>2886</v>
      </c>
      <c r="B312" s="40" t="s">
        <v>2887</v>
      </c>
      <c r="C312" s="40"/>
      <c r="D312" s="40" t="s">
        <v>1848</v>
      </c>
      <c r="E312" s="40"/>
      <c r="F312" s="40"/>
      <c r="G312" s="40" t="s">
        <v>75</v>
      </c>
      <c r="H312" s="40" t="s">
        <v>1806</v>
      </c>
      <c r="I312" s="40" t="s">
        <v>2186</v>
      </c>
      <c r="J312" s="40" t="s">
        <v>2887</v>
      </c>
      <c r="K312" s="40"/>
      <c r="L312" s="40"/>
      <c r="M312" s="40" t="s">
        <v>2888</v>
      </c>
      <c r="N312" s="40">
        <v>67</v>
      </c>
      <c r="O312" s="40" t="b">
        <v>0</v>
      </c>
      <c r="P312" s="40" t="s">
        <v>1852</v>
      </c>
      <c r="Q312" s="40" t="s">
        <v>1853</v>
      </c>
      <c r="R312" s="40" t="s">
        <v>555</v>
      </c>
    </row>
    <row r="313" spans="1:18" hidden="1" x14ac:dyDescent="0.25">
      <c r="A313" s="40" t="s">
        <v>2889</v>
      </c>
      <c r="B313" s="40" t="s">
        <v>2890</v>
      </c>
      <c r="C313" s="40"/>
      <c r="D313" s="40" t="s">
        <v>1848</v>
      </c>
      <c r="E313" s="40"/>
      <c r="F313" s="40"/>
      <c r="G313" s="40" t="s">
        <v>75</v>
      </c>
      <c r="H313" s="40" t="s">
        <v>1806</v>
      </c>
      <c r="I313" s="40" t="s">
        <v>2186</v>
      </c>
      <c r="J313" s="40" t="s">
        <v>2890</v>
      </c>
      <c r="K313" s="40"/>
      <c r="L313" s="40"/>
      <c r="M313" s="40" t="s">
        <v>2891</v>
      </c>
      <c r="N313" s="40">
        <v>67</v>
      </c>
      <c r="O313" s="40" t="b">
        <v>0</v>
      </c>
      <c r="P313" s="40" t="s">
        <v>1852</v>
      </c>
      <c r="Q313" s="40" t="s">
        <v>1853</v>
      </c>
      <c r="R313" s="40" t="s">
        <v>555</v>
      </c>
    </row>
    <row r="314" spans="1:18" hidden="1" x14ac:dyDescent="0.25">
      <c r="A314" s="40" t="s">
        <v>2892</v>
      </c>
      <c r="B314" s="40" t="s">
        <v>2893</v>
      </c>
      <c r="C314" s="40"/>
      <c r="D314" s="40" t="s">
        <v>1848</v>
      </c>
      <c r="E314" s="40"/>
      <c r="F314" s="40"/>
      <c r="G314" s="40" t="s">
        <v>76</v>
      </c>
      <c r="H314" s="40" t="s">
        <v>1804</v>
      </c>
      <c r="I314" s="40" t="s">
        <v>2186</v>
      </c>
      <c r="J314" s="40" t="s">
        <v>2893</v>
      </c>
      <c r="K314" s="40"/>
      <c r="L314" s="40"/>
      <c r="M314" s="40" t="s">
        <v>2894</v>
      </c>
      <c r="N314" s="40">
        <v>67</v>
      </c>
      <c r="O314" s="40" t="b">
        <v>0</v>
      </c>
      <c r="P314" s="40" t="s">
        <v>1852</v>
      </c>
      <c r="Q314" s="40" t="s">
        <v>1853</v>
      </c>
      <c r="R314" s="40" t="s">
        <v>555</v>
      </c>
    </row>
    <row r="315" spans="1:18" hidden="1" x14ac:dyDescent="0.25">
      <c r="A315" s="40" t="s">
        <v>2895</v>
      </c>
      <c r="B315" s="40" t="s">
        <v>2896</v>
      </c>
      <c r="C315" s="40"/>
      <c r="D315" s="40" t="s">
        <v>1848</v>
      </c>
      <c r="E315" s="40"/>
      <c r="F315" s="40"/>
      <c r="G315" s="40" t="s">
        <v>1813</v>
      </c>
      <c r="H315" s="40" t="s">
        <v>1814</v>
      </c>
      <c r="I315" s="40" t="s">
        <v>2186</v>
      </c>
      <c r="J315" s="40" t="s">
        <v>2896</v>
      </c>
      <c r="K315" s="40"/>
      <c r="L315" s="40"/>
      <c r="M315" s="40" t="s">
        <v>2897</v>
      </c>
      <c r="N315" s="40">
        <v>67</v>
      </c>
      <c r="O315" s="40" t="b">
        <v>0</v>
      </c>
      <c r="P315" s="40" t="s">
        <v>1852</v>
      </c>
      <c r="Q315" s="40" t="s">
        <v>1853</v>
      </c>
      <c r="R315" s="40" t="s">
        <v>555</v>
      </c>
    </row>
    <row r="316" spans="1:18" hidden="1" x14ac:dyDescent="0.25">
      <c r="A316" s="40" t="s">
        <v>2898</v>
      </c>
      <c r="B316" s="40" t="s">
        <v>2899</v>
      </c>
      <c r="C316" s="40"/>
      <c r="D316" s="40" t="s">
        <v>1848</v>
      </c>
      <c r="E316" s="40"/>
      <c r="F316" s="40"/>
      <c r="G316" s="40" t="s">
        <v>76</v>
      </c>
      <c r="H316" s="40" t="s">
        <v>1804</v>
      </c>
      <c r="I316" s="40" t="s">
        <v>2186</v>
      </c>
      <c r="J316" s="40" t="s">
        <v>2899</v>
      </c>
      <c r="K316" s="40"/>
      <c r="L316" s="40"/>
      <c r="M316" s="40" t="s">
        <v>2900</v>
      </c>
      <c r="N316" s="40">
        <v>67</v>
      </c>
      <c r="O316" s="40" t="b">
        <v>0</v>
      </c>
      <c r="P316" s="40" t="s">
        <v>1852</v>
      </c>
      <c r="Q316" s="40" t="s">
        <v>1853</v>
      </c>
      <c r="R316" s="40" t="s">
        <v>555</v>
      </c>
    </row>
    <row r="317" spans="1:18" hidden="1" x14ac:dyDescent="0.25">
      <c r="A317" s="40" t="s">
        <v>2901</v>
      </c>
      <c r="B317" s="40" t="s">
        <v>2902</v>
      </c>
      <c r="C317" s="40"/>
      <c r="D317" s="40" t="s">
        <v>1848</v>
      </c>
      <c r="E317" s="40"/>
      <c r="F317" s="40"/>
      <c r="G317" s="40" t="s">
        <v>1813</v>
      </c>
      <c r="H317" s="40" t="s">
        <v>1814</v>
      </c>
      <c r="I317" s="40" t="s">
        <v>2186</v>
      </c>
      <c r="J317" s="40" t="s">
        <v>2902</v>
      </c>
      <c r="K317" s="40"/>
      <c r="L317" s="40"/>
      <c r="M317" s="40" t="s">
        <v>2903</v>
      </c>
      <c r="N317" s="40">
        <v>67</v>
      </c>
      <c r="O317" s="40" t="b">
        <v>0</v>
      </c>
      <c r="P317" s="40" t="s">
        <v>1852</v>
      </c>
      <c r="Q317" s="40" t="s">
        <v>1853</v>
      </c>
      <c r="R317" s="40" t="s">
        <v>555</v>
      </c>
    </row>
    <row r="318" spans="1:18" hidden="1" x14ac:dyDescent="0.25">
      <c r="A318" s="40" t="s">
        <v>2904</v>
      </c>
      <c r="B318" s="40" t="s">
        <v>2905</v>
      </c>
      <c r="C318" s="40"/>
      <c r="D318" s="40" t="s">
        <v>1848</v>
      </c>
      <c r="E318" s="40"/>
      <c r="F318" s="40"/>
      <c r="G318" s="40" t="s">
        <v>1813</v>
      </c>
      <c r="H318" s="40" t="s">
        <v>1814</v>
      </c>
      <c r="I318" s="40" t="s">
        <v>2186</v>
      </c>
      <c r="J318" s="40" t="s">
        <v>2905</v>
      </c>
      <c r="K318" s="40"/>
      <c r="L318" s="40"/>
      <c r="M318" s="40" t="s">
        <v>2906</v>
      </c>
      <c r="N318" s="40">
        <v>67</v>
      </c>
      <c r="O318" s="40" t="b">
        <v>0</v>
      </c>
      <c r="P318" s="40" t="s">
        <v>1852</v>
      </c>
      <c r="Q318" s="40" t="s">
        <v>1853</v>
      </c>
      <c r="R318" s="40" t="s">
        <v>555</v>
      </c>
    </row>
    <row r="319" spans="1:18" hidden="1" x14ac:dyDescent="0.25">
      <c r="A319" s="40" t="s">
        <v>2907</v>
      </c>
      <c r="B319" s="40" t="s">
        <v>2908</v>
      </c>
      <c r="C319" s="40"/>
      <c r="D319" s="40" t="s">
        <v>1848</v>
      </c>
      <c r="E319" s="40"/>
      <c r="F319" s="40"/>
      <c r="G319" s="40" t="s">
        <v>75</v>
      </c>
      <c r="H319" s="40" t="s">
        <v>1806</v>
      </c>
      <c r="I319" s="40" t="s">
        <v>2186</v>
      </c>
      <c r="J319" s="40" t="s">
        <v>2908</v>
      </c>
      <c r="K319" s="40"/>
      <c r="L319" s="40"/>
      <c r="M319" s="40" t="s">
        <v>2909</v>
      </c>
      <c r="N319" s="40">
        <v>67</v>
      </c>
      <c r="O319" s="40" t="b">
        <v>0</v>
      </c>
      <c r="P319" s="40" t="s">
        <v>1852</v>
      </c>
      <c r="Q319" s="40" t="s">
        <v>1853</v>
      </c>
      <c r="R319" s="40" t="s">
        <v>555</v>
      </c>
    </row>
    <row r="320" spans="1:18" hidden="1" x14ac:dyDescent="0.25">
      <c r="A320" s="40" t="s">
        <v>2910</v>
      </c>
      <c r="B320" s="40" t="s">
        <v>2911</v>
      </c>
      <c r="C320" s="40"/>
      <c r="D320" s="40" t="s">
        <v>1848</v>
      </c>
      <c r="E320" s="40"/>
      <c r="F320" s="40"/>
      <c r="G320" s="40" t="s">
        <v>75</v>
      </c>
      <c r="H320" s="40" t="s">
        <v>1806</v>
      </c>
      <c r="I320" s="40" t="s">
        <v>2186</v>
      </c>
      <c r="J320" s="40" t="s">
        <v>2911</v>
      </c>
      <c r="K320" s="40"/>
      <c r="L320" s="40"/>
      <c r="M320" s="40" t="s">
        <v>2912</v>
      </c>
      <c r="N320" s="40">
        <v>67</v>
      </c>
      <c r="O320" s="40" t="b">
        <v>0</v>
      </c>
      <c r="P320" s="40" t="s">
        <v>1852</v>
      </c>
      <c r="Q320" s="40" t="s">
        <v>1853</v>
      </c>
      <c r="R320" s="40" t="s">
        <v>555</v>
      </c>
    </row>
    <row r="321" spans="1:18" hidden="1" x14ac:dyDescent="0.25">
      <c r="A321" s="40" t="s">
        <v>2913</v>
      </c>
      <c r="B321" s="40" t="s">
        <v>2914</v>
      </c>
      <c r="C321" s="40"/>
      <c r="D321" s="40" t="s">
        <v>1932</v>
      </c>
      <c r="E321" s="40"/>
      <c r="F321" s="40"/>
      <c r="G321" s="40"/>
      <c r="H321" s="40"/>
      <c r="I321" s="40" t="s">
        <v>2186</v>
      </c>
      <c r="J321" s="40" t="s">
        <v>2914</v>
      </c>
      <c r="K321" s="40"/>
      <c r="L321" s="40"/>
      <c r="M321" s="40" t="s">
        <v>2915</v>
      </c>
      <c r="N321" s="40">
        <v>67</v>
      </c>
      <c r="O321" s="40" t="b">
        <v>0</v>
      </c>
      <c r="P321" s="40" t="s">
        <v>1852</v>
      </c>
      <c r="Q321" s="40" t="s">
        <v>1853</v>
      </c>
      <c r="R321" s="40" t="s">
        <v>555</v>
      </c>
    </row>
    <row r="322" spans="1:18" hidden="1" x14ac:dyDescent="0.25">
      <c r="A322" s="40" t="s">
        <v>2916</v>
      </c>
      <c r="B322" s="40" t="s">
        <v>2917</v>
      </c>
      <c r="C322" s="40"/>
      <c r="D322" s="40" t="s">
        <v>1932</v>
      </c>
      <c r="E322" s="40"/>
      <c r="F322" s="40"/>
      <c r="G322" s="40"/>
      <c r="H322" s="40"/>
      <c r="I322" s="40" t="s">
        <v>2186</v>
      </c>
      <c r="J322" s="40" t="s">
        <v>2917</v>
      </c>
      <c r="K322" s="40"/>
      <c r="L322" s="40"/>
      <c r="M322" s="40" t="s">
        <v>2918</v>
      </c>
      <c r="N322" s="40">
        <v>67</v>
      </c>
      <c r="O322" s="40" t="b">
        <v>0</v>
      </c>
      <c r="P322" s="40" t="s">
        <v>1852</v>
      </c>
      <c r="Q322" s="40" t="s">
        <v>1853</v>
      </c>
      <c r="R322" s="40" t="s">
        <v>555</v>
      </c>
    </row>
    <row r="323" spans="1:18" hidden="1" x14ac:dyDescent="0.25">
      <c r="A323" s="40" t="s">
        <v>2919</v>
      </c>
      <c r="B323" s="40" t="s">
        <v>2920</v>
      </c>
      <c r="C323" s="40"/>
      <c r="D323" s="40" t="s">
        <v>1932</v>
      </c>
      <c r="E323" s="40"/>
      <c r="F323" s="40"/>
      <c r="G323" s="40"/>
      <c r="H323" s="40"/>
      <c r="I323" s="40" t="s">
        <v>2186</v>
      </c>
      <c r="J323" s="40" t="s">
        <v>2920</v>
      </c>
      <c r="K323" s="40" t="s">
        <v>2921</v>
      </c>
      <c r="L323" s="40"/>
      <c r="M323" s="40" t="s">
        <v>2921</v>
      </c>
      <c r="N323" s="40">
        <v>67</v>
      </c>
      <c r="O323" s="40" t="b">
        <v>0</v>
      </c>
      <c r="P323" s="40" t="s">
        <v>1852</v>
      </c>
      <c r="Q323" s="40" t="s">
        <v>1853</v>
      </c>
      <c r="R323" s="40" t="s">
        <v>555</v>
      </c>
    </row>
    <row r="324" spans="1:18" hidden="1" x14ac:dyDescent="0.25">
      <c r="A324" s="40" t="s">
        <v>2922</v>
      </c>
      <c r="B324" s="40" t="s">
        <v>2923</v>
      </c>
      <c r="C324" s="40"/>
      <c r="D324" s="40" t="s">
        <v>1932</v>
      </c>
      <c r="E324" s="40"/>
      <c r="F324" s="40"/>
      <c r="G324" s="40"/>
      <c r="H324" s="40"/>
      <c r="I324" s="40" t="s">
        <v>2186</v>
      </c>
      <c r="J324" s="40" t="s">
        <v>2923</v>
      </c>
      <c r="K324" s="40" t="s">
        <v>2924</v>
      </c>
      <c r="L324" s="40"/>
      <c r="M324" s="40" t="s">
        <v>2924</v>
      </c>
      <c r="N324" s="40">
        <v>67</v>
      </c>
      <c r="O324" s="40" t="b">
        <v>0</v>
      </c>
      <c r="P324" s="40" t="s">
        <v>1852</v>
      </c>
      <c r="Q324" s="40" t="s">
        <v>1853</v>
      </c>
      <c r="R324" s="40" t="s">
        <v>555</v>
      </c>
    </row>
    <row r="325" spans="1:18" hidden="1" x14ac:dyDescent="0.25">
      <c r="A325" s="40" t="s">
        <v>2925</v>
      </c>
      <c r="B325" s="40" t="s">
        <v>2926</v>
      </c>
      <c r="C325" s="40"/>
      <c r="D325" s="40" t="s">
        <v>1932</v>
      </c>
      <c r="E325" s="40"/>
      <c r="F325" s="40"/>
      <c r="G325" s="40"/>
      <c r="H325" s="40"/>
      <c r="I325" s="40" t="s">
        <v>2186</v>
      </c>
      <c r="J325" s="40" t="s">
        <v>2926</v>
      </c>
      <c r="K325" s="40"/>
      <c r="L325" s="40"/>
      <c r="M325" s="40" t="s">
        <v>2927</v>
      </c>
      <c r="N325" s="40">
        <v>67</v>
      </c>
      <c r="O325" s="40" t="b">
        <v>0</v>
      </c>
      <c r="P325" s="40" t="s">
        <v>1852</v>
      </c>
      <c r="Q325" s="40" t="s">
        <v>1853</v>
      </c>
      <c r="R325" s="40" t="s">
        <v>555</v>
      </c>
    </row>
    <row r="326" spans="1:18" hidden="1" x14ac:dyDescent="0.25">
      <c r="A326" s="40" t="s">
        <v>2928</v>
      </c>
      <c r="B326" s="40" t="s">
        <v>2929</v>
      </c>
      <c r="C326" s="40"/>
      <c r="D326" s="40" t="s">
        <v>1932</v>
      </c>
      <c r="E326" s="40"/>
      <c r="F326" s="40"/>
      <c r="G326" s="40"/>
      <c r="H326" s="40"/>
      <c r="I326" s="40" t="s">
        <v>2186</v>
      </c>
      <c r="J326" s="40" t="s">
        <v>2929</v>
      </c>
      <c r="K326" s="40"/>
      <c r="L326" s="40"/>
      <c r="M326" s="40" t="s">
        <v>2930</v>
      </c>
      <c r="N326" s="40">
        <v>67</v>
      </c>
      <c r="O326" s="40" t="b">
        <v>0</v>
      </c>
      <c r="P326" s="40" t="s">
        <v>1852</v>
      </c>
      <c r="Q326" s="40" t="s">
        <v>1853</v>
      </c>
      <c r="R326" s="40" t="s">
        <v>555</v>
      </c>
    </row>
    <row r="327" spans="1:18" hidden="1" x14ac:dyDescent="0.25">
      <c r="A327" s="40" t="s">
        <v>2931</v>
      </c>
      <c r="B327" s="40" t="s">
        <v>2932</v>
      </c>
      <c r="C327" s="40"/>
      <c r="D327" s="40" t="s">
        <v>1932</v>
      </c>
      <c r="E327" s="40"/>
      <c r="F327" s="40"/>
      <c r="G327" s="40"/>
      <c r="H327" s="40"/>
      <c r="I327" s="40" t="s">
        <v>2186</v>
      </c>
      <c r="J327" s="40" t="s">
        <v>2932</v>
      </c>
      <c r="K327" s="40"/>
      <c r="L327" s="40"/>
      <c r="M327" s="40" t="s">
        <v>2933</v>
      </c>
      <c r="N327" s="40">
        <v>67</v>
      </c>
      <c r="O327" s="40" t="b">
        <v>0</v>
      </c>
      <c r="P327" s="40" t="s">
        <v>1852</v>
      </c>
      <c r="Q327" s="40" t="s">
        <v>1853</v>
      </c>
      <c r="R327" s="40" t="s">
        <v>555</v>
      </c>
    </row>
    <row r="328" spans="1:18" hidden="1" x14ac:dyDescent="0.25">
      <c r="A328" s="40" t="s">
        <v>2934</v>
      </c>
      <c r="B328" s="40" t="s">
        <v>2935</v>
      </c>
      <c r="C328" s="40"/>
      <c r="D328" s="40" t="s">
        <v>1848</v>
      </c>
      <c r="E328" s="40"/>
      <c r="F328" s="40"/>
      <c r="G328" s="40"/>
      <c r="H328" s="40"/>
      <c r="I328" s="40" t="s">
        <v>2186</v>
      </c>
      <c r="J328" s="40" t="s">
        <v>2935</v>
      </c>
      <c r="K328" s="40" t="s">
        <v>2936</v>
      </c>
      <c r="L328" s="40"/>
      <c r="M328" s="40" t="s">
        <v>2936</v>
      </c>
      <c r="N328" s="40">
        <v>67</v>
      </c>
      <c r="O328" s="40" t="b">
        <v>0</v>
      </c>
      <c r="P328" s="40" t="s">
        <v>1852</v>
      </c>
      <c r="Q328" s="40" t="s">
        <v>1853</v>
      </c>
      <c r="R328" s="40" t="s">
        <v>555</v>
      </c>
    </row>
    <row r="329" spans="1:18" hidden="1" x14ac:dyDescent="0.25">
      <c r="A329" s="40" t="s">
        <v>2937</v>
      </c>
      <c r="B329" s="40" t="s">
        <v>2938</v>
      </c>
      <c r="C329" s="40"/>
      <c r="D329" s="40" t="s">
        <v>1932</v>
      </c>
      <c r="E329" s="40"/>
      <c r="F329" s="40"/>
      <c r="G329" s="40"/>
      <c r="H329" s="40"/>
      <c r="I329" s="40" t="s">
        <v>2186</v>
      </c>
      <c r="J329" s="40" t="s">
        <v>2938</v>
      </c>
      <c r="K329" s="40" t="s">
        <v>2939</v>
      </c>
      <c r="L329" s="40"/>
      <c r="M329" s="40" t="s">
        <v>2939</v>
      </c>
      <c r="N329" s="40">
        <v>67</v>
      </c>
      <c r="O329" s="40" t="b">
        <v>0</v>
      </c>
      <c r="P329" s="40" t="s">
        <v>1852</v>
      </c>
      <c r="Q329" s="40" t="s">
        <v>1853</v>
      </c>
      <c r="R329" s="40" t="s">
        <v>555</v>
      </c>
    </row>
    <row r="330" spans="1:18" hidden="1" x14ac:dyDescent="0.25">
      <c r="A330" s="40" t="s">
        <v>2940</v>
      </c>
      <c r="B330" s="40" t="s">
        <v>2941</v>
      </c>
      <c r="C330" s="40"/>
      <c r="D330" s="40" t="s">
        <v>1932</v>
      </c>
      <c r="E330" s="40"/>
      <c r="F330" s="40"/>
      <c r="G330" s="40"/>
      <c r="H330" s="40"/>
      <c r="I330" s="40" t="s">
        <v>2186</v>
      </c>
      <c r="J330" s="40" t="s">
        <v>2941</v>
      </c>
      <c r="K330" s="40" t="s">
        <v>2942</v>
      </c>
      <c r="L330" s="40"/>
      <c r="M330" s="40" t="s">
        <v>2942</v>
      </c>
      <c r="N330" s="40">
        <v>67</v>
      </c>
      <c r="O330" s="40" t="b">
        <v>0</v>
      </c>
      <c r="P330" s="40" t="s">
        <v>1852</v>
      </c>
      <c r="Q330" s="40" t="s">
        <v>1853</v>
      </c>
      <c r="R330" s="40" t="s">
        <v>555</v>
      </c>
    </row>
    <row r="331" spans="1:18" hidden="1" x14ac:dyDescent="0.25">
      <c r="A331" s="40" t="s">
        <v>2943</v>
      </c>
      <c r="B331" s="40" t="s">
        <v>2944</v>
      </c>
      <c r="C331" s="40"/>
      <c r="D331" s="40" t="s">
        <v>1932</v>
      </c>
      <c r="E331" s="40"/>
      <c r="F331" s="40"/>
      <c r="G331" s="40"/>
      <c r="H331" s="40"/>
      <c r="I331" s="40" t="s">
        <v>2186</v>
      </c>
      <c r="J331" s="40" t="s">
        <v>2944</v>
      </c>
      <c r="K331" s="40" t="s">
        <v>2945</v>
      </c>
      <c r="L331" s="40"/>
      <c r="M331" s="40" t="s">
        <v>2945</v>
      </c>
      <c r="N331" s="40">
        <v>67</v>
      </c>
      <c r="O331" s="40" t="b">
        <v>0</v>
      </c>
      <c r="P331" s="40" t="s">
        <v>1852</v>
      </c>
      <c r="Q331" s="40" t="s">
        <v>1853</v>
      </c>
      <c r="R331" s="40" t="s">
        <v>555</v>
      </c>
    </row>
    <row r="332" spans="1:18" hidden="1" x14ac:dyDescent="0.25">
      <c r="A332" s="40" t="s">
        <v>2946</v>
      </c>
      <c r="B332" s="40" t="s">
        <v>2947</v>
      </c>
      <c r="C332" s="40"/>
      <c r="D332" s="40" t="s">
        <v>1932</v>
      </c>
      <c r="E332" s="40"/>
      <c r="F332" s="40"/>
      <c r="G332" s="40"/>
      <c r="H332" s="40"/>
      <c r="I332" s="40" t="s">
        <v>2186</v>
      </c>
      <c r="J332" s="40" t="s">
        <v>2948</v>
      </c>
      <c r="K332" s="40" t="s">
        <v>2949</v>
      </c>
      <c r="L332" s="40"/>
      <c r="M332" s="40" t="s">
        <v>2949</v>
      </c>
      <c r="N332" s="40">
        <v>67</v>
      </c>
      <c r="O332" s="40" t="b">
        <v>0</v>
      </c>
      <c r="P332" s="40" t="s">
        <v>1852</v>
      </c>
      <c r="Q332" s="40" t="s">
        <v>1853</v>
      </c>
      <c r="R332" s="40" t="s">
        <v>555</v>
      </c>
    </row>
    <row r="333" spans="1:18" hidden="1" x14ac:dyDescent="0.25">
      <c r="A333" s="40" t="s">
        <v>2950</v>
      </c>
      <c r="B333" s="40" t="s">
        <v>2951</v>
      </c>
      <c r="C333" s="40"/>
      <c r="D333" s="40" t="s">
        <v>1932</v>
      </c>
      <c r="E333" s="40"/>
      <c r="F333" s="40"/>
      <c r="G333" s="40"/>
      <c r="H333" s="40"/>
      <c r="I333" s="40" t="s">
        <v>2186</v>
      </c>
      <c r="J333" s="40" t="s">
        <v>2951</v>
      </c>
      <c r="K333" s="40" t="s">
        <v>2952</v>
      </c>
      <c r="L333" s="40"/>
      <c r="M333" s="40" t="s">
        <v>2952</v>
      </c>
      <c r="N333" s="40">
        <v>67</v>
      </c>
      <c r="O333" s="40" t="b">
        <v>0</v>
      </c>
      <c r="P333" s="40" t="s">
        <v>1852</v>
      </c>
      <c r="Q333" s="40" t="s">
        <v>1853</v>
      </c>
      <c r="R333" s="40" t="s">
        <v>555</v>
      </c>
    </row>
    <row r="334" spans="1:18" hidden="1" x14ac:dyDescent="0.25">
      <c r="A334" s="40" t="s">
        <v>2953</v>
      </c>
      <c r="B334" s="40" t="s">
        <v>2954</v>
      </c>
      <c r="C334" s="40"/>
      <c r="D334" s="40" t="s">
        <v>1932</v>
      </c>
      <c r="E334" s="40"/>
      <c r="F334" s="40"/>
      <c r="G334" s="40"/>
      <c r="H334" s="40"/>
      <c r="I334" s="40" t="s">
        <v>2186</v>
      </c>
      <c r="J334" s="40" t="s">
        <v>2954</v>
      </c>
      <c r="K334" s="40"/>
      <c r="L334" s="40"/>
      <c r="M334" s="40" t="s">
        <v>2955</v>
      </c>
      <c r="N334" s="40">
        <v>67</v>
      </c>
      <c r="O334" s="40" t="b">
        <v>0</v>
      </c>
      <c r="P334" s="40" t="s">
        <v>1852</v>
      </c>
      <c r="Q334" s="40" t="s">
        <v>1853</v>
      </c>
      <c r="R334" s="40" t="s">
        <v>555</v>
      </c>
    </row>
    <row r="335" spans="1:18" hidden="1" x14ac:dyDescent="0.25">
      <c r="A335" s="40" t="s">
        <v>2956</v>
      </c>
      <c r="B335" s="40" t="s">
        <v>2957</v>
      </c>
      <c r="C335" s="40"/>
      <c r="D335" s="40" t="s">
        <v>1932</v>
      </c>
      <c r="E335" s="40"/>
      <c r="F335" s="40"/>
      <c r="G335" s="40"/>
      <c r="H335" s="40"/>
      <c r="I335" s="40" t="s">
        <v>2186</v>
      </c>
      <c r="J335" s="40" t="s">
        <v>2957</v>
      </c>
      <c r="K335" s="40"/>
      <c r="L335" s="40"/>
      <c r="M335" s="40" t="s">
        <v>2958</v>
      </c>
      <c r="N335" s="40">
        <v>67</v>
      </c>
      <c r="O335" s="40" t="b">
        <v>0</v>
      </c>
      <c r="P335" s="40" t="s">
        <v>1852</v>
      </c>
      <c r="Q335" s="40" t="s">
        <v>1853</v>
      </c>
      <c r="R335" s="40" t="s">
        <v>555</v>
      </c>
    </row>
    <row r="336" spans="1:18" hidden="1" x14ac:dyDescent="0.25">
      <c r="A336" s="40" t="s">
        <v>2959</v>
      </c>
      <c r="B336" s="40" t="s">
        <v>2960</v>
      </c>
      <c r="C336" s="40"/>
      <c r="D336" s="40" t="s">
        <v>1932</v>
      </c>
      <c r="E336" s="40"/>
      <c r="F336" s="40"/>
      <c r="G336" s="40"/>
      <c r="H336" s="40"/>
      <c r="I336" s="40" t="s">
        <v>2186</v>
      </c>
      <c r="J336" s="40" t="s">
        <v>2960</v>
      </c>
      <c r="K336" s="40"/>
      <c r="L336" s="40"/>
      <c r="M336" s="40" t="s">
        <v>2961</v>
      </c>
      <c r="N336" s="40">
        <v>67</v>
      </c>
      <c r="O336" s="40" t="b">
        <v>0</v>
      </c>
      <c r="P336" s="40" t="s">
        <v>1852</v>
      </c>
      <c r="Q336" s="40" t="s">
        <v>1853</v>
      </c>
      <c r="R336" s="40" t="s">
        <v>555</v>
      </c>
    </row>
    <row r="337" spans="1:18" hidden="1" x14ac:dyDescent="0.25">
      <c r="A337" s="40" t="s">
        <v>2962</v>
      </c>
      <c r="B337" s="40" t="s">
        <v>2963</v>
      </c>
      <c r="C337" s="40"/>
      <c r="D337" s="40" t="s">
        <v>1932</v>
      </c>
      <c r="E337" s="40"/>
      <c r="F337" s="40"/>
      <c r="G337" s="40"/>
      <c r="H337" s="40"/>
      <c r="I337" s="40" t="s">
        <v>2186</v>
      </c>
      <c r="J337" s="40" t="s">
        <v>2963</v>
      </c>
      <c r="K337" s="40"/>
      <c r="L337" s="40"/>
      <c r="M337" s="40" t="s">
        <v>2964</v>
      </c>
      <c r="N337" s="40">
        <v>67</v>
      </c>
      <c r="O337" s="40" t="b">
        <v>0</v>
      </c>
      <c r="P337" s="40" t="s">
        <v>1852</v>
      </c>
      <c r="Q337" s="40" t="s">
        <v>1853</v>
      </c>
      <c r="R337" s="40" t="s">
        <v>555</v>
      </c>
    </row>
    <row r="338" spans="1:18" hidden="1" x14ac:dyDescent="0.25">
      <c r="A338" s="40" t="s">
        <v>2965</v>
      </c>
      <c r="B338" s="40" t="s">
        <v>2966</v>
      </c>
      <c r="C338" s="40"/>
      <c r="D338" s="40" t="s">
        <v>1866</v>
      </c>
      <c r="E338" s="40"/>
      <c r="F338" s="40"/>
      <c r="G338" s="40"/>
      <c r="H338" s="40"/>
      <c r="I338" s="40" t="s">
        <v>2186</v>
      </c>
      <c r="J338" s="40" t="s">
        <v>2966</v>
      </c>
      <c r="K338" s="40" t="s">
        <v>2967</v>
      </c>
      <c r="L338" s="40"/>
      <c r="M338" s="40" t="s">
        <v>2967</v>
      </c>
      <c r="N338" s="40">
        <v>67</v>
      </c>
      <c r="O338" s="40" t="b">
        <v>0</v>
      </c>
      <c r="P338" s="40" t="s">
        <v>1852</v>
      </c>
      <c r="Q338" s="40" t="s">
        <v>1853</v>
      </c>
      <c r="R338" s="40" t="s">
        <v>555</v>
      </c>
    </row>
    <row r="339" spans="1:18" hidden="1" x14ac:dyDescent="0.25">
      <c r="A339" s="40" t="s">
        <v>2968</v>
      </c>
      <c r="B339" s="40" t="s">
        <v>2969</v>
      </c>
      <c r="C339" s="40"/>
      <c r="D339" s="40" t="s">
        <v>1866</v>
      </c>
      <c r="E339" s="40"/>
      <c r="F339" s="40"/>
      <c r="G339" s="40"/>
      <c r="H339" s="40"/>
      <c r="I339" s="40" t="s">
        <v>2186</v>
      </c>
      <c r="J339" s="40" t="s">
        <v>2969</v>
      </c>
      <c r="K339" s="40" t="s">
        <v>2970</v>
      </c>
      <c r="L339" s="40"/>
      <c r="M339" s="40" t="s">
        <v>2971</v>
      </c>
      <c r="N339" s="40">
        <v>67</v>
      </c>
      <c r="O339" s="40" t="b">
        <v>0</v>
      </c>
      <c r="P339" s="40" t="s">
        <v>1852</v>
      </c>
      <c r="Q339" s="40" t="s">
        <v>1853</v>
      </c>
      <c r="R339" s="40" t="s">
        <v>555</v>
      </c>
    </row>
    <row r="340" spans="1:18" hidden="1" x14ac:dyDescent="0.25">
      <c r="A340" s="41" t="s">
        <v>2972</v>
      </c>
      <c r="B340" s="41" t="s">
        <v>2973</v>
      </c>
      <c r="C340" s="41"/>
      <c r="D340" s="41" t="s">
        <v>1866</v>
      </c>
      <c r="E340" s="41"/>
      <c r="F340" s="41"/>
      <c r="G340" s="41"/>
      <c r="H340" s="41"/>
      <c r="I340" s="41" t="s">
        <v>2186</v>
      </c>
      <c r="J340" s="41" t="s">
        <v>2973</v>
      </c>
      <c r="K340" s="41" t="s">
        <v>2974</v>
      </c>
      <c r="L340" s="41"/>
      <c r="M340" s="41" t="s">
        <v>2975</v>
      </c>
      <c r="N340" s="41">
        <v>67</v>
      </c>
      <c r="O340" s="41" t="b">
        <v>0</v>
      </c>
      <c r="P340" s="41" t="s">
        <v>1852</v>
      </c>
      <c r="Q340" s="41" t="s">
        <v>1853</v>
      </c>
      <c r="R340" s="41" t="s">
        <v>555</v>
      </c>
    </row>
    <row r="341" spans="1:18" hidden="1" x14ac:dyDescent="0.25">
      <c r="A341" s="40" t="s">
        <v>2976</v>
      </c>
      <c r="B341" s="40" t="s">
        <v>2977</v>
      </c>
      <c r="C341" s="40"/>
      <c r="D341" s="40" t="s">
        <v>2197</v>
      </c>
      <c r="E341" s="40"/>
      <c r="F341" s="40"/>
      <c r="G341" s="40"/>
      <c r="H341" s="40"/>
      <c r="I341" s="40" t="s">
        <v>2186</v>
      </c>
      <c r="J341" s="40" t="s">
        <v>2977</v>
      </c>
      <c r="K341" s="40"/>
      <c r="L341" s="40"/>
      <c r="M341" s="40" t="s">
        <v>2978</v>
      </c>
      <c r="N341" s="40">
        <v>67</v>
      </c>
      <c r="O341" s="40" t="b">
        <v>0</v>
      </c>
      <c r="P341" s="40" t="s">
        <v>1852</v>
      </c>
      <c r="Q341" s="40" t="s">
        <v>1853</v>
      </c>
      <c r="R341" s="40" t="s">
        <v>555</v>
      </c>
    </row>
    <row r="342" spans="1:18" hidden="1" x14ac:dyDescent="0.25">
      <c r="A342" s="40" t="s">
        <v>2979</v>
      </c>
      <c r="B342" s="40" t="s">
        <v>2980</v>
      </c>
      <c r="C342" s="40"/>
      <c r="D342" s="40" t="s">
        <v>2197</v>
      </c>
      <c r="E342" s="40"/>
      <c r="F342" s="40"/>
      <c r="G342" s="40"/>
      <c r="H342" s="40"/>
      <c r="I342" s="40" t="s">
        <v>2186</v>
      </c>
      <c r="J342" s="40" t="s">
        <v>2980</v>
      </c>
      <c r="K342" s="40"/>
      <c r="L342" s="40"/>
      <c r="M342" s="40" t="s">
        <v>2981</v>
      </c>
      <c r="N342" s="40">
        <v>67</v>
      </c>
      <c r="O342" s="40" t="b">
        <v>0</v>
      </c>
      <c r="P342" s="40" t="s">
        <v>1852</v>
      </c>
      <c r="Q342" s="40" t="s">
        <v>1853</v>
      </c>
      <c r="R342" s="40" t="s">
        <v>555</v>
      </c>
    </row>
    <row r="343" spans="1:18" hidden="1" x14ac:dyDescent="0.25">
      <c r="A343" s="40" t="s">
        <v>2982</v>
      </c>
      <c r="B343" s="40" t="s">
        <v>2983</v>
      </c>
      <c r="C343" s="40"/>
      <c r="D343" s="40" t="s">
        <v>2197</v>
      </c>
      <c r="E343" s="40"/>
      <c r="F343" s="40"/>
      <c r="G343" s="40"/>
      <c r="H343" s="40"/>
      <c r="I343" s="40" t="s">
        <v>2186</v>
      </c>
      <c r="J343" s="40" t="s">
        <v>2983</v>
      </c>
      <c r="K343" s="40"/>
      <c r="L343" s="40"/>
      <c r="M343" s="40" t="s">
        <v>2984</v>
      </c>
      <c r="N343" s="40">
        <v>67</v>
      </c>
      <c r="O343" s="40" t="b">
        <v>0</v>
      </c>
      <c r="P343" s="40" t="s">
        <v>1852</v>
      </c>
      <c r="Q343" s="40" t="s">
        <v>1853</v>
      </c>
      <c r="R343" s="40" t="s">
        <v>555</v>
      </c>
    </row>
    <row r="344" spans="1:18" hidden="1" x14ac:dyDescent="0.25">
      <c r="A344" s="41" t="s">
        <v>2985</v>
      </c>
      <c r="B344" s="41" t="s">
        <v>2986</v>
      </c>
      <c r="C344" s="41"/>
      <c r="D344" s="41" t="s">
        <v>2197</v>
      </c>
      <c r="E344" s="41"/>
      <c r="F344" s="41"/>
      <c r="G344" s="41"/>
      <c r="H344" s="41"/>
      <c r="I344" s="41" t="s">
        <v>2186</v>
      </c>
      <c r="J344" s="41" t="s">
        <v>2986</v>
      </c>
      <c r="K344" s="41"/>
      <c r="L344" s="41"/>
      <c r="M344" s="41" t="s">
        <v>2987</v>
      </c>
      <c r="N344" s="41">
        <v>67</v>
      </c>
      <c r="O344" s="41" t="b">
        <v>0</v>
      </c>
      <c r="P344" s="41" t="s">
        <v>1852</v>
      </c>
      <c r="Q344" s="41" t="s">
        <v>1853</v>
      </c>
      <c r="R344" s="41" t="s">
        <v>555</v>
      </c>
    </row>
    <row r="345" spans="1:18" hidden="1" x14ac:dyDescent="0.25">
      <c r="A345" s="40" t="s">
        <v>2988</v>
      </c>
      <c r="B345" s="40" t="s">
        <v>2989</v>
      </c>
      <c r="C345" s="40"/>
      <c r="D345" s="40" t="s">
        <v>1848</v>
      </c>
      <c r="E345" s="40"/>
      <c r="F345" s="40"/>
      <c r="G345" s="40" t="s">
        <v>1809</v>
      </c>
      <c r="H345" s="40" t="s">
        <v>1810</v>
      </c>
      <c r="I345" s="40" t="s">
        <v>1882</v>
      </c>
      <c r="J345" s="40" t="s">
        <v>1847</v>
      </c>
      <c r="K345" s="40"/>
      <c r="L345" s="40" t="s">
        <v>2990</v>
      </c>
      <c r="M345" s="40" t="s">
        <v>2991</v>
      </c>
      <c r="N345" s="40"/>
      <c r="O345" s="40" t="b">
        <v>0</v>
      </c>
      <c r="P345" s="40" t="s">
        <v>1852</v>
      </c>
      <c r="Q345" s="40" t="s">
        <v>1853</v>
      </c>
      <c r="R345" s="40" t="s">
        <v>2988</v>
      </c>
    </row>
    <row r="346" spans="1:18" hidden="1" x14ac:dyDescent="0.25">
      <c r="A346" s="40" t="s">
        <v>560</v>
      </c>
      <c r="B346" s="40" t="s">
        <v>561</v>
      </c>
      <c r="C346" s="40" t="s">
        <v>1847</v>
      </c>
      <c r="D346" s="40" t="s">
        <v>1848</v>
      </c>
      <c r="E346" s="40" t="s">
        <v>2764</v>
      </c>
      <c r="F346" s="40"/>
      <c r="G346" s="40"/>
      <c r="H346" s="40"/>
      <c r="I346" s="40" t="s">
        <v>1882</v>
      </c>
      <c r="J346" s="40"/>
      <c r="K346" s="40" t="s">
        <v>2992</v>
      </c>
      <c r="L346" s="40" t="s">
        <v>2993</v>
      </c>
      <c r="M346" s="40" t="s">
        <v>2992</v>
      </c>
      <c r="N346" s="40">
        <v>60</v>
      </c>
      <c r="O346" s="40" t="b">
        <v>0</v>
      </c>
      <c r="P346" s="40" t="s">
        <v>1852</v>
      </c>
      <c r="Q346" s="40" t="s">
        <v>1853</v>
      </c>
      <c r="R346" s="40" t="s">
        <v>560</v>
      </c>
    </row>
    <row r="347" spans="1:18" hidden="1" x14ac:dyDescent="0.25">
      <c r="A347" s="40" t="s">
        <v>2994</v>
      </c>
      <c r="B347" s="40" t="s">
        <v>2995</v>
      </c>
      <c r="C347" s="40" t="s">
        <v>1847</v>
      </c>
      <c r="D347" s="40" t="s">
        <v>1848</v>
      </c>
      <c r="E347" s="40" t="s">
        <v>1968</v>
      </c>
      <c r="F347" s="40"/>
      <c r="G347" s="40" t="s">
        <v>1811</v>
      </c>
      <c r="H347" s="40" t="s">
        <v>1812</v>
      </c>
      <c r="I347" s="40" t="s">
        <v>2996</v>
      </c>
      <c r="J347" s="40" t="s">
        <v>2995</v>
      </c>
      <c r="K347" s="40" t="s">
        <v>2997</v>
      </c>
      <c r="L347" s="40" t="s">
        <v>1847</v>
      </c>
      <c r="M347" s="40" t="s">
        <v>2997</v>
      </c>
      <c r="N347" s="40">
        <v>60</v>
      </c>
      <c r="O347" s="40" t="b">
        <v>0</v>
      </c>
      <c r="P347" s="40" t="s">
        <v>1852</v>
      </c>
      <c r="Q347" s="40" t="s">
        <v>1853</v>
      </c>
      <c r="R347" s="40" t="s">
        <v>560</v>
      </c>
    </row>
    <row r="348" spans="1:18" hidden="1" x14ac:dyDescent="0.25">
      <c r="A348" s="40" t="s">
        <v>2998</v>
      </c>
      <c r="B348" s="40" t="s">
        <v>2999</v>
      </c>
      <c r="C348" s="40" t="s">
        <v>1847</v>
      </c>
      <c r="D348" s="40" t="s">
        <v>1848</v>
      </c>
      <c r="E348" s="40" t="s">
        <v>1862</v>
      </c>
      <c r="F348" s="40"/>
      <c r="G348" s="40" t="s">
        <v>1809</v>
      </c>
      <c r="H348" s="40" t="s">
        <v>1810</v>
      </c>
      <c r="I348" s="40" t="s">
        <v>2996</v>
      </c>
      <c r="J348" s="40" t="s">
        <v>2999</v>
      </c>
      <c r="K348" s="40" t="s">
        <v>3000</v>
      </c>
      <c r="L348" s="40" t="s">
        <v>1847</v>
      </c>
      <c r="M348" s="40" t="s">
        <v>3001</v>
      </c>
      <c r="N348" s="40">
        <v>60</v>
      </c>
      <c r="O348" s="40" t="b">
        <v>0</v>
      </c>
      <c r="P348" s="40" t="s">
        <v>1852</v>
      </c>
      <c r="Q348" s="40" t="s">
        <v>1853</v>
      </c>
      <c r="R348" s="40" t="s">
        <v>560</v>
      </c>
    </row>
    <row r="349" spans="1:18" hidden="1" x14ac:dyDescent="0.25">
      <c r="A349" s="40" t="s">
        <v>3002</v>
      </c>
      <c r="B349" s="40" t="s">
        <v>3003</v>
      </c>
      <c r="C349" s="40" t="s">
        <v>1847</v>
      </c>
      <c r="D349" s="40" t="s">
        <v>1848</v>
      </c>
      <c r="E349" s="40" t="s">
        <v>2116</v>
      </c>
      <c r="F349" s="40"/>
      <c r="G349" s="40" t="s">
        <v>1809</v>
      </c>
      <c r="H349" s="40" t="s">
        <v>1810</v>
      </c>
      <c r="I349" s="40" t="s">
        <v>2996</v>
      </c>
      <c r="J349" s="40" t="s">
        <v>3003</v>
      </c>
      <c r="K349" s="40" t="s">
        <v>3004</v>
      </c>
      <c r="L349" s="40" t="s">
        <v>1847</v>
      </c>
      <c r="M349" s="40" t="s">
        <v>3005</v>
      </c>
      <c r="N349" s="40">
        <v>60</v>
      </c>
      <c r="O349" s="40" t="b">
        <v>0</v>
      </c>
      <c r="P349" s="40" t="s">
        <v>1852</v>
      </c>
      <c r="Q349" s="40" t="s">
        <v>1853</v>
      </c>
      <c r="R349" s="40" t="s">
        <v>560</v>
      </c>
    </row>
    <row r="350" spans="1:18" hidden="1" x14ac:dyDescent="0.25">
      <c r="A350" s="40" t="s">
        <v>3006</v>
      </c>
      <c r="B350" s="40" t="s">
        <v>3007</v>
      </c>
      <c r="C350" s="40" t="s">
        <v>1847</v>
      </c>
      <c r="D350" s="40" t="s">
        <v>1848</v>
      </c>
      <c r="E350" s="40" t="s">
        <v>1862</v>
      </c>
      <c r="F350" s="40"/>
      <c r="G350" s="40" t="s">
        <v>1809</v>
      </c>
      <c r="H350" s="40" t="s">
        <v>1810</v>
      </c>
      <c r="I350" s="40" t="s">
        <v>2996</v>
      </c>
      <c r="J350" s="40" t="s">
        <v>3007</v>
      </c>
      <c r="K350" s="40" t="s">
        <v>3008</v>
      </c>
      <c r="L350" s="40" t="s">
        <v>1847</v>
      </c>
      <c r="M350" s="40" t="s">
        <v>3008</v>
      </c>
      <c r="N350" s="40">
        <v>60</v>
      </c>
      <c r="O350" s="40" t="b">
        <v>0</v>
      </c>
      <c r="P350" s="40" t="s">
        <v>1852</v>
      </c>
      <c r="Q350" s="40" t="s">
        <v>1853</v>
      </c>
      <c r="R350" s="40" t="s">
        <v>560</v>
      </c>
    </row>
    <row r="351" spans="1:18" hidden="1" x14ac:dyDescent="0.25">
      <c r="A351" s="40" t="s">
        <v>3009</v>
      </c>
      <c r="B351" s="40" t="s">
        <v>3010</v>
      </c>
      <c r="C351" s="40" t="s">
        <v>1847</v>
      </c>
      <c r="D351" s="40" t="s">
        <v>1848</v>
      </c>
      <c r="E351" s="40" t="s">
        <v>1985</v>
      </c>
      <c r="F351" s="40"/>
      <c r="G351" s="40" t="s">
        <v>1811</v>
      </c>
      <c r="H351" s="40" t="s">
        <v>1812</v>
      </c>
      <c r="I351" s="40" t="s">
        <v>2996</v>
      </c>
      <c r="J351" s="40" t="s">
        <v>3010</v>
      </c>
      <c r="K351" s="40" t="s">
        <v>3011</v>
      </c>
      <c r="L351" s="40" t="s">
        <v>1847</v>
      </c>
      <c r="M351" s="40" t="s">
        <v>3012</v>
      </c>
      <c r="N351" s="40">
        <v>60</v>
      </c>
      <c r="O351" s="40" t="b">
        <v>0</v>
      </c>
      <c r="P351" s="40" t="s">
        <v>1852</v>
      </c>
      <c r="Q351" s="40" t="s">
        <v>1853</v>
      </c>
      <c r="R351" s="40" t="s">
        <v>560</v>
      </c>
    </row>
    <row r="352" spans="1:18" hidden="1" x14ac:dyDescent="0.25">
      <c r="A352" s="40" t="s">
        <v>3013</v>
      </c>
      <c r="B352" s="40" t="s">
        <v>3014</v>
      </c>
      <c r="C352" s="40" t="s">
        <v>1847</v>
      </c>
      <c r="D352" s="40" t="s">
        <v>1848</v>
      </c>
      <c r="E352" s="40" t="s">
        <v>2116</v>
      </c>
      <c r="F352" s="40"/>
      <c r="G352" s="40" t="s">
        <v>1811</v>
      </c>
      <c r="H352" s="40" t="s">
        <v>1812</v>
      </c>
      <c r="I352" s="40" t="s">
        <v>2996</v>
      </c>
      <c r="J352" s="40" t="s">
        <v>3014</v>
      </c>
      <c r="K352" s="40" t="s">
        <v>3015</v>
      </c>
      <c r="L352" s="40" t="s">
        <v>1847</v>
      </c>
      <c r="M352" s="40" t="s">
        <v>3016</v>
      </c>
      <c r="N352" s="40">
        <v>60</v>
      </c>
      <c r="O352" s="40" t="b">
        <v>0</v>
      </c>
      <c r="P352" s="40" t="s">
        <v>1852</v>
      </c>
      <c r="Q352" s="40" t="s">
        <v>1853</v>
      </c>
      <c r="R352" s="40" t="s">
        <v>560</v>
      </c>
    </row>
    <row r="353" spans="1:18" hidden="1" x14ac:dyDescent="0.25">
      <c r="A353" s="40" t="s">
        <v>3017</v>
      </c>
      <c r="B353" s="40" t="s">
        <v>3018</v>
      </c>
      <c r="C353" s="40" t="s">
        <v>1847</v>
      </c>
      <c r="D353" s="40" t="s">
        <v>1848</v>
      </c>
      <c r="E353" s="40" t="s">
        <v>1960</v>
      </c>
      <c r="F353" s="40"/>
      <c r="G353" s="40" t="s">
        <v>1811</v>
      </c>
      <c r="H353" s="40" t="s">
        <v>1812</v>
      </c>
      <c r="I353" s="40" t="s">
        <v>2996</v>
      </c>
      <c r="J353" s="40" t="s">
        <v>3018</v>
      </c>
      <c r="K353" s="40" t="s">
        <v>3019</v>
      </c>
      <c r="L353" s="40" t="s">
        <v>1847</v>
      </c>
      <c r="M353" s="40" t="s">
        <v>3020</v>
      </c>
      <c r="N353" s="40">
        <v>60</v>
      </c>
      <c r="O353" s="40" t="b">
        <v>0</v>
      </c>
      <c r="P353" s="40" t="s">
        <v>1852</v>
      </c>
      <c r="Q353" s="40" t="s">
        <v>1853</v>
      </c>
      <c r="R353" s="40" t="s">
        <v>560</v>
      </c>
    </row>
    <row r="354" spans="1:18" hidden="1" x14ac:dyDescent="0.25">
      <c r="A354" s="40" t="s">
        <v>3021</v>
      </c>
      <c r="B354" s="40" t="s">
        <v>3022</v>
      </c>
      <c r="C354" s="40" t="s">
        <v>1847</v>
      </c>
      <c r="D354" s="40" t="s">
        <v>1848</v>
      </c>
      <c r="E354" s="40" t="s">
        <v>1960</v>
      </c>
      <c r="F354" s="40"/>
      <c r="G354" s="40" t="s">
        <v>1811</v>
      </c>
      <c r="H354" s="40" t="s">
        <v>1812</v>
      </c>
      <c r="I354" s="40" t="s">
        <v>2996</v>
      </c>
      <c r="J354" s="40" t="s">
        <v>3022</v>
      </c>
      <c r="K354" s="40" t="s">
        <v>3023</v>
      </c>
      <c r="L354" s="40" t="s">
        <v>1847</v>
      </c>
      <c r="M354" s="40" t="s">
        <v>3024</v>
      </c>
      <c r="N354" s="40">
        <v>60</v>
      </c>
      <c r="O354" s="40" t="b">
        <v>0</v>
      </c>
      <c r="P354" s="40" t="s">
        <v>1852</v>
      </c>
      <c r="Q354" s="40" t="s">
        <v>1853</v>
      </c>
      <c r="R354" s="40" t="s">
        <v>560</v>
      </c>
    </row>
    <row r="355" spans="1:18" hidden="1" x14ac:dyDescent="0.25">
      <c r="A355" s="40" t="s">
        <v>3025</v>
      </c>
      <c r="B355" s="40" t="s">
        <v>3026</v>
      </c>
      <c r="C355" s="40" t="s">
        <v>1847</v>
      </c>
      <c r="D355" s="40" t="s">
        <v>1848</v>
      </c>
      <c r="E355" s="40" t="s">
        <v>1960</v>
      </c>
      <c r="F355" s="40"/>
      <c r="G355" s="40" t="s">
        <v>1811</v>
      </c>
      <c r="H355" s="40" t="s">
        <v>1812</v>
      </c>
      <c r="I355" s="40" t="s">
        <v>2996</v>
      </c>
      <c r="J355" s="40" t="s">
        <v>3026</v>
      </c>
      <c r="K355" s="40" t="s">
        <v>3027</v>
      </c>
      <c r="L355" s="40" t="s">
        <v>1847</v>
      </c>
      <c r="M355" s="40" t="s">
        <v>3028</v>
      </c>
      <c r="N355" s="40">
        <v>60</v>
      </c>
      <c r="O355" s="40" t="b">
        <v>0</v>
      </c>
      <c r="P355" s="40" t="s">
        <v>1852</v>
      </c>
      <c r="Q355" s="40" t="s">
        <v>1853</v>
      </c>
      <c r="R355" s="40" t="s">
        <v>560</v>
      </c>
    </row>
    <row r="356" spans="1:18" hidden="1" x14ac:dyDescent="0.25">
      <c r="A356" s="40" t="s">
        <v>3029</v>
      </c>
      <c r="B356" s="40" t="s">
        <v>3030</v>
      </c>
      <c r="C356" s="40" t="s">
        <v>1847</v>
      </c>
      <c r="D356" s="40" t="s">
        <v>1848</v>
      </c>
      <c r="E356" s="40" t="s">
        <v>1916</v>
      </c>
      <c r="F356" s="40"/>
      <c r="G356" s="40" t="s">
        <v>1809</v>
      </c>
      <c r="H356" s="40" t="s">
        <v>1810</v>
      </c>
      <c r="I356" s="40" t="s">
        <v>2996</v>
      </c>
      <c r="J356" s="40" t="s">
        <v>3030</v>
      </c>
      <c r="K356" s="40" t="s">
        <v>3031</v>
      </c>
      <c r="L356" s="40" t="s">
        <v>1847</v>
      </c>
      <c r="M356" s="40" t="s">
        <v>3031</v>
      </c>
      <c r="N356" s="40">
        <v>60</v>
      </c>
      <c r="O356" s="40" t="b">
        <v>0</v>
      </c>
      <c r="P356" s="40" t="s">
        <v>1852</v>
      </c>
      <c r="Q356" s="40" t="s">
        <v>1853</v>
      </c>
      <c r="R356" s="40" t="s">
        <v>560</v>
      </c>
    </row>
    <row r="357" spans="1:18" hidden="1" x14ac:dyDescent="0.25">
      <c r="A357" s="40" t="s">
        <v>3032</v>
      </c>
      <c r="B357" s="40" t="s">
        <v>3033</v>
      </c>
      <c r="C357" s="40" t="s">
        <v>1847</v>
      </c>
      <c r="D357" s="40" t="s">
        <v>1848</v>
      </c>
      <c r="E357" s="40" t="s">
        <v>1916</v>
      </c>
      <c r="F357" s="40"/>
      <c r="G357" s="40" t="s">
        <v>1809</v>
      </c>
      <c r="H357" s="40" t="s">
        <v>1810</v>
      </c>
      <c r="I357" s="40" t="s">
        <v>2996</v>
      </c>
      <c r="J357" s="40" t="s">
        <v>3033</v>
      </c>
      <c r="K357" s="40" t="s">
        <v>3034</v>
      </c>
      <c r="L357" s="40" t="s">
        <v>1847</v>
      </c>
      <c r="M357" s="40" t="s">
        <v>3034</v>
      </c>
      <c r="N357" s="40">
        <v>60</v>
      </c>
      <c r="O357" s="40" t="b">
        <v>0</v>
      </c>
      <c r="P357" s="40" t="s">
        <v>1852</v>
      </c>
      <c r="Q357" s="40" t="s">
        <v>1853</v>
      </c>
      <c r="R357" s="40" t="s">
        <v>560</v>
      </c>
    </row>
    <row r="358" spans="1:18" hidden="1" x14ac:dyDescent="0.25">
      <c r="A358" s="40" t="s">
        <v>3035</v>
      </c>
      <c r="B358" s="40" t="s">
        <v>3036</v>
      </c>
      <c r="C358" s="40" t="s">
        <v>1847</v>
      </c>
      <c r="D358" s="40" t="s">
        <v>1848</v>
      </c>
      <c r="E358" s="40" t="s">
        <v>1985</v>
      </c>
      <c r="F358" s="40"/>
      <c r="G358" s="40" t="s">
        <v>1811</v>
      </c>
      <c r="H358" s="40" t="s">
        <v>1812</v>
      </c>
      <c r="I358" s="40" t="s">
        <v>2996</v>
      </c>
      <c r="J358" s="40" t="s">
        <v>3036</v>
      </c>
      <c r="K358" s="40" t="s">
        <v>3037</v>
      </c>
      <c r="L358" s="40" t="s">
        <v>1847</v>
      </c>
      <c r="M358" s="40" t="s">
        <v>3037</v>
      </c>
      <c r="N358" s="40">
        <v>60</v>
      </c>
      <c r="O358" s="40" t="b">
        <v>0</v>
      </c>
      <c r="P358" s="40" t="s">
        <v>1852</v>
      </c>
      <c r="Q358" s="40" t="s">
        <v>1853</v>
      </c>
      <c r="R358" s="40" t="s">
        <v>560</v>
      </c>
    </row>
    <row r="359" spans="1:18" hidden="1" x14ac:dyDescent="0.25">
      <c r="A359" s="40" t="s">
        <v>3038</v>
      </c>
      <c r="B359" s="40" t="s">
        <v>3039</v>
      </c>
      <c r="C359" s="40"/>
      <c r="D359" s="40" t="s">
        <v>1848</v>
      </c>
      <c r="E359" s="40"/>
      <c r="F359" s="40"/>
      <c r="G359" s="40"/>
      <c r="H359" s="40"/>
      <c r="I359" s="40" t="s">
        <v>1882</v>
      </c>
      <c r="J359" s="40"/>
      <c r="K359" s="40"/>
      <c r="L359" s="40" t="s">
        <v>3040</v>
      </c>
      <c r="M359" s="40" t="s">
        <v>3041</v>
      </c>
      <c r="N359" s="40">
        <v>60</v>
      </c>
      <c r="O359" s="40" t="b">
        <v>0</v>
      </c>
      <c r="P359" s="40" t="s">
        <v>1852</v>
      </c>
      <c r="Q359" s="40" t="s">
        <v>1853</v>
      </c>
      <c r="R359" s="40" t="s">
        <v>3038</v>
      </c>
    </row>
    <row r="360" spans="1:18" hidden="1" x14ac:dyDescent="0.25">
      <c r="A360" s="41" t="s">
        <v>3042</v>
      </c>
      <c r="B360" s="41" t="s">
        <v>3043</v>
      </c>
      <c r="C360" s="41"/>
      <c r="D360" s="41" t="s">
        <v>1848</v>
      </c>
      <c r="E360" s="41"/>
      <c r="F360" s="41"/>
      <c r="G360" s="41"/>
      <c r="H360" s="41"/>
      <c r="I360" s="41" t="s">
        <v>1882</v>
      </c>
      <c r="J360" s="41"/>
      <c r="K360" s="41"/>
      <c r="L360" s="41" t="s">
        <v>3044</v>
      </c>
      <c r="M360" s="41" t="s">
        <v>3045</v>
      </c>
      <c r="N360" s="41"/>
      <c r="O360" s="41" t="b">
        <v>0</v>
      </c>
      <c r="P360" s="41" t="s">
        <v>1852</v>
      </c>
      <c r="Q360" s="41" t="s">
        <v>1853</v>
      </c>
      <c r="R360" s="41" t="s">
        <v>3042</v>
      </c>
    </row>
    <row r="361" spans="1:18" hidden="1" x14ac:dyDescent="0.25">
      <c r="A361" s="41" t="s">
        <v>3046</v>
      </c>
      <c r="B361" s="41" t="s">
        <v>3047</v>
      </c>
      <c r="C361" s="41"/>
      <c r="D361" s="41" t="s">
        <v>2106</v>
      </c>
      <c r="E361" s="41"/>
      <c r="F361" s="41"/>
      <c r="G361" s="41"/>
      <c r="H361" s="41"/>
      <c r="I361" s="41" t="s">
        <v>3048</v>
      </c>
      <c r="J361" s="41"/>
      <c r="K361" s="41"/>
      <c r="L361" s="41" t="s">
        <v>3049</v>
      </c>
      <c r="M361" s="41" t="s">
        <v>3050</v>
      </c>
      <c r="N361" s="41">
        <v>57</v>
      </c>
      <c r="O361" s="41" t="b">
        <v>0</v>
      </c>
      <c r="P361" s="41" t="s">
        <v>1852</v>
      </c>
      <c r="Q361" s="41" t="s">
        <v>1853</v>
      </c>
      <c r="R361" s="41" t="s">
        <v>562</v>
      </c>
    </row>
    <row r="362" spans="1:18" hidden="1" x14ac:dyDescent="0.25">
      <c r="A362" s="41" t="s">
        <v>723</v>
      </c>
      <c r="B362" s="41" t="s">
        <v>724</v>
      </c>
      <c r="C362" s="41"/>
      <c r="D362" s="41" t="s">
        <v>2177</v>
      </c>
      <c r="E362" s="41"/>
      <c r="F362" s="41"/>
      <c r="G362" s="41"/>
      <c r="H362" s="41"/>
      <c r="I362" s="41" t="s">
        <v>3051</v>
      </c>
      <c r="J362" s="41"/>
      <c r="K362" s="41"/>
      <c r="L362" s="41" t="s">
        <v>3052</v>
      </c>
      <c r="M362" s="41" t="s">
        <v>3053</v>
      </c>
      <c r="N362" s="41">
        <v>57</v>
      </c>
      <c r="O362" s="41" t="b">
        <v>0</v>
      </c>
      <c r="P362" s="41" t="s">
        <v>1852</v>
      </c>
      <c r="Q362" s="41" t="s">
        <v>1853</v>
      </c>
      <c r="R362" s="41" t="s">
        <v>562</v>
      </c>
    </row>
    <row r="363" spans="1:18" hidden="1" x14ac:dyDescent="0.25">
      <c r="A363" s="41" t="s">
        <v>3054</v>
      </c>
      <c r="B363" s="41" t="s">
        <v>3055</v>
      </c>
      <c r="C363" s="41"/>
      <c r="D363" s="41" t="s">
        <v>3056</v>
      </c>
      <c r="E363" s="41"/>
      <c r="F363" s="41"/>
      <c r="G363" s="41"/>
      <c r="H363" s="41"/>
      <c r="I363" s="41" t="s">
        <v>3048</v>
      </c>
      <c r="J363" s="41"/>
      <c r="K363" s="41"/>
      <c r="L363" s="41" t="s">
        <v>3057</v>
      </c>
      <c r="M363" s="41" t="s">
        <v>3058</v>
      </c>
      <c r="N363" s="41">
        <v>57</v>
      </c>
      <c r="O363" s="41" t="b">
        <v>0</v>
      </c>
      <c r="P363" s="41" t="s">
        <v>1852</v>
      </c>
      <c r="Q363" s="41" t="s">
        <v>1853</v>
      </c>
      <c r="R363" s="41" t="s">
        <v>562</v>
      </c>
    </row>
    <row r="364" spans="1:18" hidden="1" x14ac:dyDescent="0.25">
      <c r="A364" s="41" t="s">
        <v>3059</v>
      </c>
      <c r="B364" s="41" t="s">
        <v>3060</v>
      </c>
      <c r="C364" s="41"/>
      <c r="D364" s="41" t="s">
        <v>3061</v>
      </c>
      <c r="E364" s="41"/>
      <c r="F364" s="41"/>
      <c r="G364" s="41"/>
      <c r="H364" s="41"/>
      <c r="I364" s="41" t="s">
        <v>3048</v>
      </c>
      <c r="J364" s="41"/>
      <c r="K364" s="41"/>
      <c r="L364" s="41" t="s">
        <v>3062</v>
      </c>
      <c r="M364" s="41" t="s">
        <v>3063</v>
      </c>
      <c r="N364" s="41">
        <v>57</v>
      </c>
      <c r="O364" s="41" t="b">
        <v>0</v>
      </c>
      <c r="P364" s="41" t="s">
        <v>1852</v>
      </c>
      <c r="Q364" s="41" t="s">
        <v>1853</v>
      </c>
      <c r="R364" s="41" t="s">
        <v>562</v>
      </c>
    </row>
    <row r="365" spans="1:18" hidden="1" x14ac:dyDescent="0.25">
      <c r="A365" s="41" t="s">
        <v>3064</v>
      </c>
      <c r="B365" s="41" t="s">
        <v>3065</v>
      </c>
      <c r="C365" s="41"/>
      <c r="D365" s="41" t="s">
        <v>1932</v>
      </c>
      <c r="E365" s="41"/>
      <c r="F365" s="41" t="s">
        <v>3066</v>
      </c>
      <c r="G365" s="41"/>
      <c r="H365" s="41"/>
      <c r="I365" s="41" t="s">
        <v>3067</v>
      </c>
      <c r="J365" s="41" t="s">
        <v>3068</v>
      </c>
      <c r="K365" s="41" t="s">
        <v>3069</v>
      </c>
      <c r="L365" s="41" t="s">
        <v>3070</v>
      </c>
      <c r="M365" s="41" t="s">
        <v>3069</v>
      </c>
      <c r="N365" s="41">
        <v>57</v>
      </c>
      <c r="O365" s="41" t="b">
        <v>0</v>
      </c>
      <c r="P365" s="41" t="s">
        <v>1852</v>
      </c>
      <c r="Q365" s="41" t="s">
        <v>1853</v>
      </c>
      <c r="R365" s="41" t="s">
        <v>562</v>
      </c>
    </row>
    <row r="366" spans="1:18" hidden="1" x14ac:dyDescent="0.25">
      <c r="A366" s="40" t="s">
        <v>3071</v>
      </c>
      <c r="B366" s="40" t="s">
        <v>3072</v>
      </c>
      <c r="C366" s="40" t="s">
        <v>3073</v>
      </c>
      <c r="D366" s="40" t="s">
        <v>3074</v>
      </c>
      <c r="E366" s="40"/>
      <c r="F366" s="40"/>
      <c r="G366" s="40"/>
      <c r="H366" s="40"/>
      <c r="I366" s="40" t="s">
        <v>3075</v>
      </c>
      <c r="J366" s="40" t="s">
        <v>3072</v>
      </c>
      <c r="K366" s="40" t="s">
        <v>3076</v>
      </c>
      <c r="L366" s="40" t="s">
        <v>1847</v>
      </c>
      <c r="M366" s="40" t="s">
        <v>3076</v>
      </c>
      <c r="N366" s="41">
        <v>57</v>
      </c>
      <c r="O366" s="40" t="b">
        <v>0</v>
      </c>
      <c r="P366" s="40" t="s">
        <v>1852</v>
      </c>
      <c r="Q366" s="40" t="s">
        <v>1853</v>
      </c>
      <c r="R366" s="40" t="s">
        <v>562</v>
      </c>
    </row>
    <row r="367" spans="1:18" hidden="1" x14ac:dyDescent="0.25">
      <c r="A367" s="40" t="s">
        <v>3077</v>
      </c>
      <c r="B367" s="40" t="s">
        <v>3078</v>
      </c>
      <c r="C367" s="40"/>
      <c r="D367" s="40" t="s">
        <v>3074</v>
      </c>
      <c r="E367" s="40" t="s">
        <v>3079</v>
      </c>
      <c r="F367" s="40"/>
      <c r="G367" s="40" t="s">
        <v>3080</v>
      </c>
      <c r="H367" s="40" t="s">
        <v>3081</v>
      </c>
      <c r="I367" s="40" t="s">
        <v>3082</v>
      </c>
      <c r="J367" s="40" t="s">
        <v>3078</v>
      </c>
      <c r="K367" s="40" t="s">
        <v>3083</v>
      </c>
      <c r="L367" s="40" t="s">
        <v>1847</v>
      </c>
      <c r="M367" s="40" t="s">
        <v>3083</v>
      </c>
      <c r="N367" s="41">
        <v>57</v>
      </c>
      <c r="O367" s="40" t="b">
        <v>0</v>
      </c>
      <c r="P367" s="40" t="s">
        <v>1852</v>
      </c>
      <c r="Q367" s="40" t="s">
        <v>1853</v>
      </c>
      <c r="R367" s="40" t="s">
        <v>562</v>
      </c>
    </row>
    <row r="368" spans="1:18" hidden="1" x14ac:dyDescent="0.25">
      <c r="A368" s="41" t="s">
        <v>3084</v>
      </c>
      <c r="B368" s="41" t="s">
        <v>3085</v>
      </c>
      <c r="C368" s="41"/>
      <c r="D368" s="41" t="s">
        <v>3086</v>
      </c>
      <c r="E368" s="41"/>
      <c r="F368" s="41"/>
      <c r="G368" s="41"/>
      <c r="H368" s="41"/>
      <c r="I368" s="41" t="s">
        <v>3087</v>
      </c>
      <c r="J368" s="41" t="s">
        <v>3085</v>
      </c>
      <c r="K368" s="41" t="s">
        <v>3088</v>
      </c>
      <c r="L368" s="41"/>
      <c r="M368" s="41" t="s">
        <v>3088</v>
      </c>
      <c r="N368" s="41">
        <v>57</v>
      </c>
      <c r="O368" s="41" t="b">
        <v>0</v>
      </c>
      <c r="P368" s="41" t="s">
        <v>1852</v>
      </c>
      <c r="Q368" s="41" t="s">
        <v>1853</v>
      </c>
      <c r="R368" s="41" t="s">
        <v>562</v>
      </c>
    </row>
    <row r="369" spans="1:18" hidden="1" x14ac:dyDescent="0.25">
      <c r="A369" s="40" t="s">
        <v>3089</v>
      </c>
      <c r="B369" s="40" t="s">
        <v>3090</v>
      </c>
      <c r="C369" s="40" t="s">
        <v>3073</v>
      </c>
      <c r="D369" s="40" t="s">
        <v>3074</v>
      </c>
      <c r="E369" s="40"/>
      <c r="F369" s="40"/>
      <c r="G369" s="40"/>
      <c r="H369" s="40"/>
      <c r="I369" s="40" t="s">
        <v>3075</v>
      </c>
      <c r="J369" s="40" t="s">
        <v>3090</v>
      </c>
      <c r="K369" s="40" t="s">
        <v>3091</v>
      </c>
      <c r="L369" s="40" t="s">
        <v>1847</v>
      </c>
      <c r="M369" s="40" t="s">
        <v>3092</v>
      </c>
      <c r="N369" s="41">
        <v>57</v>
      </c>
      <c r="O369" s="40" t="b">
        <v>0</v>
      </c>
      <c r="P369" s="40" t="s">
        <v>1852</v>
      </c>
      <c r="Q369" s="40" t="s">
        <v>1853</v>
      </c>
      <c r="R369" s="40" t="s">
        <v>562</v>
      </c>
    </row>
    <row r="370" spans="1:18" hidden="1" x14ac:dyDescent="0.25">
      <c r="A370" s="40" t="s">
        <v>3093</v>
      </c>
      <c r="B370" s="40" t="s">
        <v>3094</v>
      </c>
      <c r="C370" s="40" t="s">
        <v>3073</v>
      </c>
      <c r="D370" s="40" t="s">
        <v>3074</v>
      </c>
      <c r="E370" s="40"/>
      <c r="F370" s="40"/>
      <c r="G370" s="40"/>
      <c r="H370" s="40"/>
      <c r="I370" s="40" t="s">
        <v>3075</v>
      </c>
      <c r="J370" s="40" t="s">
        <v>3094</v>
      </c>
      <c r="K370" s="40" t="s">
        <v>3095</v>
      </c>
      <c r="L370" s="40" t="s">
        <v>1847</v>
      </c>
      <c r="M370" s="40" t="s">
        <v>3096</v>
      </c>
      <c r="N370" s="41">
        <v>57</v>
      </c>
      <c r="O370" s="40" t="b">
        <v>0</v>
      </c>
      <c r="P370" s="40" t="s">
        <v>1852</v>
      </c>
      <c r="Q370" s="40" t="s">
        <v>1853</v>
      </c>
      <c r="R370" s="40" t="s">
        <v>562</v>
      </c>
    </row>
    <row r="371" spans="1:18" hidden="1" x14ac:dyDescent="0.25">
      <c r="A371" s="41" t="s">
        <v>3097</v>
      </c>
      <c r="B371" s="41" t="s">
        <v>3098</v>
      </c>
      <c r="C371" s="41" t="s">
        <v>3073</v>
      </c>
      <c r="D371" s="41" t="s">
        <v>3074</v>
      </c>
      <c r="E371" s="41"/>
      <c r="F371" s="41"/>
      <c r="G371" s="41"/>
      <c r="H371" s="41"/>
      <c r="I371" s="41" t="s">
        <v>3075</v>
      </c>
      <c r="J371" s="41" t="s">
        <v>3098</v>
      </c>
      <c r="K371" s="41" t="s">
        <v>3099</v>
      </c>
      <c r="L371" s="41" t="s">
        <v>1847</v>
      </c>
      <c r="M371" s="41" t="s">
        <v>3099</v>
      </c>
      <c r="N371" s="41">
        <v>57</v>
      </c>
      <c r="O371" s="41" t="b">
        <v>0</v>
      </c>
      <c r="P371" s="41" t="s">
        <v>1852</v>
      </c>
      <c r="Q371" s="41" t="s">
        <v>1853</v>
      </c>
      <c r="R371" s="41" t="s">
        <v>562</v>
      </c>
    </row>
    <row r="372" spans="1:18" hidden="1" x14ac:dyDescent="0.25">
      <c r="A372" s="40" t="s">
        <v>3100</v>
      </c>
      <c r="B372" s="40" t="s">
        <v>3101</v>
      </c>
      <c r="C372" s="40" t="s">
        <v>1847</v>
      </c>
      <c r="D372" s="40" t="s">
        <v>1848</v>
      </c>
      <c r="E372" s="40" t="s">
        <v>1985</v>
      </c>
      <c r="F372" s="40"/>
      <c r="G372" s="40" t="s">
        <v>1813</v>
      </c>
      <c r="H372" s="40" t="s">
        <v>1814</v>
      </c>
      <c r="I372" s="40" t="s">
        <v>3102</v>
      </c>
      <c r="J372" s="40" t="s">
        <v>3103</v>
      </c>
      <c r="K372" s="40" t="s">
        <v>3104</v>
      </c>
      <c r="L372" s="40"/>
      <c r="M372" s="40" t="s">
        <v>3104</v>
      </c>
      <c r="N372" s="41">
        <v>57</v>
      </c>
      <c r="O372" s="40" t="b">
        <v>0</v>
      </c>
      <c r="P372" s="40" t="s">
        <v>3105</v>
      </c>
      <c r="Q372" s="40" t="s">
        <v>1853</v>
      </c>
      <c r="R372" s="40" t="s">
        <v>562</v>
      </c>
    </row>
    <row r="373" spans="1:18" hidden="1" x14ac:dyDescent="0.25">
      <c r="A373" s="40" t="s">
        <v>3106</v>
      </c>
      <c r="B373" s="40" t="s">
        <v>3107</v>
      </c>
      <c r="C373" s="40" t="s">
        <v>1847</v>
      </c>
      <c r="D373" s="40" t="s">
        <v>1848</v>
      </c>
      <c r="E373" s="40"/>
      <c r="F373" s="40"/>
      <c r="G373" s="40" t="s">
        <v>75</v>
      </c>
      <c r="H373" s="40" t="s">
        <v>1806</v>
      </c>
      <c r="I373" s="40" t="s">
        <v>3102</v>
      </c>
      <c r="J373" s="40" t="s">
        <v>3108</v>
      </c>
      <c r="K373" s="40" t="s">
        <v>3109</v>
      </c>
      <c r="L373" s="40"/>
      <c r="M373" s="40" t="s">
        <v>3109</v>
      </c>
      <c r="N373" s="41">
        <v>57</v>
      </c>
      <c r="O373" s="40" t="b">
        <v>0</v>
      </c>
      <c r="P373" s="40" t="s">
        <v>3105</v>
      </c>
      <c r="Q373" s="40" t="s">
        <v>1853</v>
      </c>
      <c r="R373" s="40" t="s">
        <v>562</v>
      </c>
    </row>
    <row r="374" spans="1:18" hidden="1" x14ac:dyDescent="0.25">
      <c r="A374" s="40" t="s">
        <v>3110</v>
      </c>
      <c r="B374" s="40" t="s">
        <v>3111</v>
      </c>
      <c r="C374" s="40" t="s">
        <v>1847</v>
      </c>
      <c r="D374" s="40" t="s">
        <v>1848</v>
      </c>
      <c r="E374" s="40"/>
      <c r="F374" s="40"/>
      <c r="G374" s="40" t="s">
        <v>1813</v>
      </c>
      <c r="H374" s="40" t="s">
        <v>1814</v>
      </c>
      <c r="I374" s="40" t="s">
        <v>3102</v>
      </c>
      <c r="J374" s="40" t="s">
        <v>3112</v>
      </c>
      <c r="K374" s="40" t="s">
        <v>3113</v>
      </c>
      <c r="L374" s="40"/>
      <c r="M374" s="40" t="s">
        <v>3113</v>
      </c>
      <c r="N374" s="41">
        <v>57</v>
      </c>
      <c r="O374" s="40" t="b">
        <v>0</v>
      </c>
      <c r="P374" s="40" t="s">
        <v>3105</v>
      </c>
      <c r="Q374" s="40" t="s">
        <v>1853</v>
      </c>
      <c r="R374" s="40" t="s">
        <v>562</v>
      </c>
    </row>
    <row r="375" spans="1:18" hidden="1" x14ac:dyDescent="0.25">
      <c r="A375" s="40" t="s">
        <v>3114</v>
      </c>
      <c r="B375" s="40" t="s">
        <v>3115</v>
      </c>
      <c r="C375" s="40" t="s">
        <v>1847</v>
      </c>
      <c r="D375" s="40" t="s">
        <v>1848</v>
      </c>
      <c r="E375" s="40"/>
      <c r="F375" s="40"/>
      <c r="G375" s="40" t="s">
        <v>75</v>
      </c>
      <c r="H375" s="40" t="s">
        <v>1806</v>
      </c>
      <c r="I375" s="40" t="s">
        <v>3102</v>
      </c>
      <c r="J375" s="40" t="s">
        <v>3116</v>
      </c>
      <c r="K375" s="40" t="s">
        <v>3117</v>
      </c>
      <c r="L375" s="40"/>
      <c r="M375" s="40" t="s">
        <v>3117</v>
      </c>
      <c r="N375" s="41">
        <v>57</v>
      </c>
      <c r="O375" s="40" t="b">
        <v>0</v>
      </c>
      <c r="P375" s="40" t="s">
        <v>3105</v>
      </c>
      <c r="Q375" s="40" t="s">
        <v>1853</v>
      </c>
      <c r="R375" s="40" t="s">
        <v>562</v>
      </c>
    </row>
    <row r="376" spans="1:18" hidden="1" x14ac:dyDescent="0.25">
      <c r="A376" s="40" t="s">
        <v>3118</v>
      </c>
      <c r="B376" s="40" t="s">
        <v>3119</v>
      </c>
      <c r="C376" s="40" t="s">
        <v>1847</v>
      </c>
      <c r="D376" s="40" t="s">
        <v>1848</v>
      </c>
      <c r="E376" s="40" t="s">
        <v>1985</v>
      </c>
      <c r="F376" s="40"/>
      <c r="G376" s="40" t="s">
        <v>1813</v>
      </c>
      <c r="H376" s="40" t="s">
        <v>1814</v>
      </c>
      <c r="I376" s="40" t="s">
        <v>3102</v>
      </c>
      <c r="J376" s="40" t="s">
        <v>3120</v>
      </c>
      <c r="K376" s="40" t="s">
        <v>3121</v>
      </c>
      <c r="L376" s="40"/>
      <c r="M376" s="40" t="s">
        <v>3121</v>
      </c>
      <c r="N376" s="41">
        <v>57</v>
      </c>
      <c r="O376" s="40" t="b">
        <v>0</v>
      </c>
      <c r="P376" s="40" t="s">
        <v>3105</v>
      </c>
      <c r="Q376" s="40" t="s">
        <v>1853</v>
      </c>
      <c r="R376" s="40" t="s">
        <v>562</v>
      </c>
    </row>
    <row r="377" spans="1:18" hidden="1" x14ac:dyDescent="0.25">
      <c r="A377" s="40" t="s">
        <v>3122</v>
      </c>
      <c r="B377" s="40" t="s">
        <v>3123</v>
      </c>
      <c r="C377" s="40" t="s">
        <v>1847</v>
      </c>
      <c r="D377" s="40" t="s">
        <v>1848</v>
      </c>
      <c r="E377" s="40"/>
      <c r="F377" s="40"/>
      <c r="G377" s="40" t="s">
        <v>75</v>
      </c>
      <c r="H377" s="40" t="s">
        <v>1806</v>
      </c>
      <c r="I377" s="40" t="s">
        <v>3102</v>
      </c>
      <c r="J377" s="40" t="s">
        <v>3124</v>
      </c>
      <c r="K377" s="40" t="s">
        <v>3125</v>
      </c>
      <c r="L377" s="40"/>
      <c r="M377" s="40" t="s">
        <v>3125</v>
      </c>
      <c r="N377" s="41">
        <v>57</v>
      </c>
      <c r="O377" s="40" t="b">
        <v>0</v>
      </c>
      <c r="P377" s="40" t="s">
        <v>3105</v>
      </c>
      <c r="Q377" s="40" t="s">
        <v>1853</v>
      </c>
      <c r="R377" s="40" t="s">
        <v>562</v>
      </c>
    </row>
    <row r="378" spans="1:18" hidden="1" x14ac:dyDescent="0.25">
      <c r="A378" s="40" t="s">
        <v>3126</v>
      </c>
      <c r="B378" s="40" t="s">
        <v>3127</v>
      </c>
      <c r="C378" s="40" t="s">
        <v>1847</v>
      </c>
      <c r="D378" s="40" t="s">
        <v>1848</v>
      </c>
      <c r="E378" s="40"/>
      <c r="F378" s="40"/>
      <c r="G378" s="40" t="s">
        <v>75</v>
      </c>
      <c r="H378" s="40" t="s">
        <v>1806</v>
      </c>
      <c r="I378" s="40" t="s">
        <v>3102</v>
      </c>
      <c r="J378" s="40" t="s">
        <v>3128</v>
      </c>
      <c r="K378" s="40" t="s">
        <v>3129</v>
      </c>
      <c r="L378" s="40"/>
      <c r="M378" s="40" t="s">
        <v>3129</v>
      </c>
      <c r="N378" s="41">
        <v>57</v>
      </c>
      <c r="O378" s="40" t="b">
        <v>0</v>
      </c>
      <c r="P378" s="40" t="s">
        <v>3105</v>
      </c>
      <c r="Q378" s="40" t="s">
        <v>1853</v>
      </c>
      <c r="R378" s="40" t="s">
        <v>562</v>
      </c>
    </row>
    <row r="379" spans="1:18" hidden="1" x14ac:dyDescent="0.25">
      <c r="A379" s="40" t="s">
        <v>3130</v>
      </c>
      <c r="B379" s="40" t="s">
        <v>3131</v>
      </c>
      <c r="C379" s="40" t="s">
        <v>1847</v>
      </c>
      <c r="D379" s="40" t="s">
        <v>1848</v>
      </c>
      <c r="E379" s="40"/>
      <c r="F379" s="40"/>
      <c r="G379" s="40" t="s">
        <v>75</v>
      </c>
      <c r="H379" s="40" t="s">
        <v>1806</v>
      </c>
      <c r="I379" s="40" t="s">
        <v>3102</v>
      </c>
      <c r="J379" s="40" t="s">
        <v>3132</v>
      </c>
      <c r="K379" s="40" t="s">
        <v>3133</v>
      </c>
      <c r="L379" s="40"/>
      <c r="M379" s="40" t="s">
        <v>3133</v>
      </c>
      <c r="N379" s="41">
        <v>57</v>
      </c>
      <c r="O379" s="40" t="b">
        <v>0</v>
      </c>
      <c r="P379" s="40" t="s">
        <v>3105</v>
      </c>
      <c r="Q379" s="40" t="s">
        <v>1853</v>
      </c>
      <c r="R379" s="40" t="s">
        <v>562</v>
      </c>
    </row>
    <row r="380" spans="1:18" hidden="1" x14ac:dyDescent="0.25">
      <c r="A380" s="40" t="s">
        <v>3134</v>
      </c>
      <c r="B380" s="40" t="s">
        <v>3135</v>
      </c>
      <c r="C380" s="40" t="s">
        <v>1847</v>
      </c>
      <c r="D380" s="40" t="s">
        <v>1848</v>
      </c>
      <c r="E380" s="40" t="s">
        <v>2116</v>
      </c>
      <c r="F380" s="40"/>
      <c r="G380" s="40" t="s">
        <v>75</v>
      </c>
      <c r="H380" s="40" t="s">
        <v>1806</v>
      </c>
      <c r="I380" s="40" t="s">
        <v>3102</v>
      </c>
      <c r="J380" s="40" t="s">
        <v>3136</v>
      </c>
      <c r="K380" s="40" t="s">
        <v>3137</v>
      </c>
      <c r="L380" s="40"/>
      <c r="M380" s="40" t="s">
        <v>3137</v>
      </c>
      <c r="N380" s="41">
        <v>57</v>
      </c>
      <c r="O380" s="40" t="b">
        <v>0</v>
      </c>
      <c r="P380" s="40" t="s">
        <v>3105</v>
      </c>
      <c r="Q380" s="40" t="s">
        <v>1853</v>
      </c>
      <c r="R380" s="40" t="s">
        <v>562</v>
      </c>
    </row>
    <row r="381" spans="1:18" hidden="1" x14ac:dyDescent="0.25">
      <c r="A381" s="40" t="s">
        <v>3138</v>
      </c>
      <c r="B381" s="40" t="s">
        <v>3139</v>
      </c>
      <c r="C381" s="40" t="s">
        <v>1847</v>
      </c>
      <c r="D381" s="40" t="s">
        <v>1848</v>
      </c>
      <c r="E381" s="40"/>
      <c r="F381" s="40"/>
      <c r="G381" s="40" t="s">
        <v>75</v>
      </c>
      <c r="H381" s="40" t="s">
        <v>1806</v>
      </c>
      <c r="I381" s="40" t="s">
        <v>3102</v>
      </c>
      <c r="J381" s="40" t="s">
        <v>3140</v>
      </c>
      <c r="K381" s="40" t="s">
        <v>3141</v>
      </c>
      <c r="L381" s="40"/>
      <c r="M381" s="40" t="s">
        <v>3141</v>
      </c>
      <c r="N381" s="41">
        <v>57</v>
      </c>
      <c r="O381" s="40" t="b">
        <v>0</v>
      </c>
      <c r="P381" s="40" t="s">
        <v>3105</v>
      </c>
      <c r="Q381" s="40" t="s">
        <v>1853</v>
      </c>
      <c r="R381" s="40" t="s">
        <v>562</v>
      </c>
    </row>
    <row r="382" spans="1:18" hidden="1" x14ac:dyDescent="0.25">
      <c r="A382" s="40" t="s">
        <v>3142</v>
      </c>
      <c r="B382" s="40" t="s">
        <v>3143</v>
      </c>
      <c r="C382" s="40" t="s">
        <v>1847</v>
      </c>
      <c r="D382" s="40" t="s">
        <v>1848</v>
      </c>
      <c r="E382" s="40" t="s">
        <v>2116</v>
      </c>
      <c r="F382" s="40"/>
      <c r="G382" s="40" t="s">
        <v>75</v>
      </c>
      <c r="H382" s="40" t="s">
        <v>1806</v>
      </c>
      <c r="I382" s="40" t="s">
        <v>3102</v>
      </c>
      <c r="J382" s="40" t="s">
        <v>3144</v>
      </c>
      <c r="K382" s="40" t="s">
        <v>3145</v>
      </c>
      <c r="L382" s="40"/>
      <c r="M382" s="40" t="s">
        <v>3145</v>
      </c>
      <c r="N382" s="41">
        <v>57</v>
      </c>
      <c r="O382" s="40" t="b">
        <v>0</v>
      </c>
      <c r="P382" s="40" t="s">
        <v>3105</v>
      </c>
      <c r="Q382" s="40" t="s">
        <v>1853</v>
      </c>
      <c r="R382" s="40" t="s">
        <v>562</v>
      </c>
    </row>
    <row r="383" spans="1:18" hidden="1" x14ac:dyDescent="0.25">
      <c r="A383" s="40" t="s">
        <v>3146</v>
      </c>
      <c r="B383" s="40" t="s">
        <v>3147</v>
      </c>
      <c r="C383" s="40" t="s">
        <v>1847</v>
      </c>
      <c r="D383" s="40" t="s">
        <v>1848</v>
      </c>
      <c r="E383" s="40" t="s">
        <v>2116</v>
      </c>
      <c r="F383" s="40"/>
      <c r="G383" s="40" t="s">
        <v>75</v>
      </c>
      <c r="H383" s="40" t="s">
        <v>1806</v>
      </c>
      <c r="I383" s="40" t="s">
        <v>3102</v>
      </c>
      <c r="J383" s="40" t="s">
        <v>3148</v>
      </c>
      <c r="K383" s="40" t="s">
        <v>3149</v>
      </c>
      <c r="L383" s="40"/>
      <c r="M383" s="40" t="s">
        <v>3149</v>
      </c>
      <c r="N383" s="41">
        <v>57</v>
      </c>
      <c r="O383" s="40" t="b">
        <v>0</v>
      </c>
      <c r="P383" s="40" t="s">
        <v>3105</v>
      </c>
      <c r="Q383" s="40" t="s">
        <v>1853</v>
      </c>
      <c r="R383" s="40" t="s">
        <v>562</v>
      </c>
    </row>
    <row r="384" spans="1:18" hidden="1" x14ac:dyDescent="0.25">
      <c r="A384" s="40" t="s">
        <v>3150</v>
      </c>
      <c r="B384" s="40" t="s">
        <v>3151</v>
      </c>
      <c r="C384" s="40" t="s">
        <v>1847</v>
      </c>
      <c r="D384" s="40" t="s">
        <v>1848</v>
      </c>
      <c r="E384" s="40"/>
      <c r="F384" s="40"/>
      <c r="G384" s="40" t="s">
        <v>76</v>
      </c>
      <c r="H384" s="40" t="s">
        <v>1804</v>
      </c>
      <c r="I384" s="40" t="s">
        <v>3102</v>
      </c>
      <c r="J384" s="40" t="s">
        <v>3152</v>
      </c>
      <c r="K384" s="40" t="s">
        <v>3153</v>
      </c>
      <c r="L384" s="40"/>
      <c r="M384" s="40" t="s">
        <v>3153</v>
      </c>
      <c r="N384" s="41">
        <v>57</v>
      </c>
      <c r="O384" s="40" t="b">
        <v>0</v>
      </c>
      <c r="P384" s="40" t="s">
        <v>3105</v>
      </c>
      <c r="Q384" s="40" t="s">
        <v>1853</v>
      </c>
      <c r="R384" s="40" t="s">
        <v>562</v>
      </c>
    </row>
    <row r="385" spans="1:18" hidden="1" x14ac:dyDescent="0.25">
      <c r="A385" s="40" t="s">
        <v>3154</v>
      </c>
      <c r="B385" s="40" t="s">
        <v>3155</v>
      </c>
      <c r="C385" s="40" t="s">
        <v>1847</v>
      </c>
      <c r="D385" s="40" t="s">
        <v>1848</v>
      </c>
      <c r="E385" s="40"/>
      <c r="F385" s="40"/>
      <c r="G385" s="40" t="s">
        <v>75</v>
      </c>
      <c r="H385" s="40" t="s">
        <v>1806</v>
      </c>
      <c r="I385" s="40" t="s">
        <v>3102</v>
      </c>
      <c r="J385" s="40" t="s">
        <v>3156</v>
      </c>
      <c r="K385" s="40" t="s">
        <v>3157</v>
      </c>
      <c r="L385" s="40"/>
      <c r="M385" s="40" t="s">
        <v>3157</v>
      </c>
      <c r="N385" s="41">
        <v>57</v>
      </c>
      <c r="O385" s="40" t="b">
        <v>0</v>
      </c>
      <c r="P385" s="40" t="s">
        <v>3105</v>
      </c>
      <c r="Q385" s="40" t="s">
        <v>1853</v>
      </c>
      <c r="R385" s="40" t="s">
        <v>562</v>
      </c>
    </row>
    <row r="386" spans="1:18" hidden="1" x14ac:dyDescent="0.25">
      <c r="A386" s="40" t="s">
        <v>3158</v>
      </c>
      <c r="B386" s="40" t="s">
        <v>3159</v>
      </c>
      <c r="C386" s="40" t="s">
        <v>1847</v>
      </c>
      <c r="D386" s="40" t="s">
        <v>1848</v>
      </c>
      <c r="E386" s="40"/>
      <c r="F386" s="40"/>
      <c r="G386" s="40" t="s">
        <v>76</v>
      </c>
      <c r="H386" s="40" t="s">
        <v>1804</v>
      </c>
      <c r="I386" s="40" t="s">
        <v>3102</v>
      </c>
      <c r="J386" s="40" t="s">
        <v>3160</v>
      </c>
      <c r="K386" s="40" t="s">
        <v>3161</v>
      </c>
      <c r="L386" s="40"/>
      <c r="M386" s="40" t="s">
        <v>3161</v>
      </c>
      <c r="N386" s="41">
        <v>57</v>
      </c>
      <c r="O386" s="40" t="b">
        <v>0</v>
      </c>
      <c r="P386" s="40" t="s">
        <v>3105</v>
      </c>
      <c r="Q386" s="40" t="s">
        <v>1853</v>
      </c>
      <c r="R386" s="40" t="s">
        <v>562</v>
      </c>
    </row>
    <row r="387" spans="1:18" hidden="1" x14ac:dyDescent="0.25">
      <c r="A387" s="40" t="s">
        <v>3162</v>
      </c>
      <c r="B387" s="40" t="s">
        <v>3163</v>
      </c>
      <c r="C387" s="40" t="s">
        <v>1847</v>
      </c>
      <c r="D387" s="40" t="s">
        <v>1848</v>
      </c>
      <c r="E387" s="40" t="s">
        <v>3164</v>
      </c>
      <c r="F387" s="40"/>
      <c r="G387" s="40" t="s">
        <v>1813</v>
      </c>
      <c r="H387" s="40" t="s">
        <v>1814</v>
      </c>
      <c r="I387" s="40" t="s">
        <v>3102</v>
      </c>
      <c r="J387" s="40" t="s">
        <v>3165</v>
      </c>
      <c r="K387" s="40" t="s">
        <v>3166</v>
      </c>
      <c r="L387" s="40"/>
      <c r="M387" s="40" t="s">
        <v>3166</v>
      </c>
      <c r="N387" s="41">
        <v>57</v>
      </c>
      <c r="O387" s="40" t="b">
        <v>0</v>
      </c>
      <c r="P387" s="40" t="s">
        <v>3105</v>
      </c>
      <c r="Q387" s="40" t="s">
        <v>1853</v>
      </c>
      <c r="R387" s="40" t="s">
        <v>562</v>
      </c>
    </row>
    <row r="388" spans="1:18" hidden="1" x14ac:dyDescent="0.25">
      <c r="A388" s="40" t="s">
        <v>3167</v>
      </c>
      <c r="B388" s="40" t="s">
        <v>3168</v>
      </c>
      <c r="C388" s="40" t="s">
        <v>1847</v>
      </c>
      <c r="D388" s="40" t="s">
        <v>1848</v>
      </c>
      <c r="E388" s="40" t="s">
        <v>1956</v>
      </c>
      <c r="F388" s="40"/>
      <c r="G388" s="40" t="s">
        <v>75</v>
      </c>
      <c r="H388" s="40" t="s">
        <v>1806</v>
      </c>
      <c r="I388" s="40" t="s">
        <v>3102</v>
      </c>
      <c r="J388" s="40" t="s">
        <v>3169</v>
      </c>
      <c r="K388" s="40" t="s">
        <v>3170</v>
      </c>
      <c r="L388" s="40"/>
      <c r="M388" s="40" t="s">
        <v>3170</v>
      </c>
      <c r="N388" s="41">
        <v>57</v>
      </c>
      <c r="O388" s="40" t="b">
        <v>0</v>
      </c>
      <c r="P388" s="40" t="s">
        <v>3105</v>
      </c>
      <c r="Q388" s="40" t="s">
        <v>1853</v>
      </c>
      <c r="R388" s="40" t="s">
        <v>562</v>
      </c>
    </row>
    <row r="389" spans="1:18" hidden="1" x14ac:dyDescent="0.25">
      <c r="A389" s="40" t="s">
        <v>3171</v>
      </c>
      <c r="B389" s="40" t="s">
        <v>3172</v>
      </c>
      <c r="C389" s="40" t="s">
        <v>1847</v>
      </c>
      <c r="D389" s="40" t="s">
        <v>1848</v>
      </c>
      <c r="E389" s="40"/>
      <c r="F389" s="40"/>
      <c r="G389" s="40" t="s">
        <v>75</v>
      </c>
      <c r="H389" s="40" t="s">
        <v>1806</v>
      </c>
      <c r="I389" s="40" t="s">
        <v>3102</v>
      </c>
      <c r="J389" s="40" t="s">
        <v>3173</v>
      </c>
      <c r="K389" s="40" t="s">
        <v>3174</v>
      </c>
      <c r="L389" s="40"/>
      <c r="M389" s="40" t="s">
        <v>3174</v>
      </c>
      <c r="N389" s="41">
        <v>57</v>
      </c>
      <c r="O389" s="40" t="b">
        <v>0</v>
      </c>
      <c r="P389" s="40" t="s">
        <v>3105</v>
      </c>
      <c r="Q389" s="40" t="s">
        <v>1853</v>
      </c>
      <c r="R389" s="40" t="s">
        <v>562</v>
      </c>
    </row>
    <row r="390" spans="1:18" hidden="1" x14ac:dyDescent="0.25">
      <c r="A390" s="40" t="s">
        <v>3175</v>
      </c>
      <c r="B390" s="40" t="s">
        <v>3176</v>
      </c>
      <c r="C390" s="40" t="s">
        <v>1847</v>
      </c>
      <c r="D390" s="40" t="s">
        <v>1848</v>
      </c>
      <c r="E390" s="40"/>
      <c r="F390" s="40"/>
      <c r="G390" s="40" t="s">
        <v>75</v>
      </c>
      <c r="H390" s="40" t="s">
        <v>1806</v>
      </c>
      <c r="I390" s="40" t="s">
        <v>3102</v>
      </c>
      <c r="J390" s="40" t="s">
        <v>3177</v>
      </c>
      <c r="K390" s="40" t="s">
        <v>3178</v>
      </c>
      <c r="L390" s="40"/>
      <c r="M390" s="40" t="s">
        <v>3178</v>
      </c>
      <c r="N390" s="41">
        <v>57</v>
      </c>
      <c r="O390" s="40" t="b">
        <v>0</v>
      </c>
      <c r="P390" s="40" t="s">
        <v>3105</v>
      </c>
      <c r="Q390" s="40" t="s">
        <v>1853</v>
      </c>
      <c r="R390" s="40" t="s">
        <v>562</v>
      </c>
    </row>
    <row r="391" spans="1:18" hidden="1" x14ac:dyDescent="0.25">
      <c r="A391" s="40" t="s">
        <v>3179</v>
      </c>
      <c r="B391" s="40" t="s">
        <v>3180</v>
      </c>
      <c r="C391" s="40" t="s">
        <v>1847</v>
      </c>
      <c r="D391" s="40" t="s">
        <v>1848</v>
      </c>
      <c r="E391" s="40"/>
      <c r="F391" s="40"/>
      <c r="G391" s="40" t="s">
        <v>76</v>
      </c>
      <c r="H391" s="40" t="s">
        <v>1804</v>
      </c>
      <c r="I391" s="40" t="s">
        <v>3102</v>
      </c>
      <c r="J391" s="40" t="s">
        <v>3181</v>
      </c>
      <c r="K391" s="40" t="s">
        <v>3182</v>
      </c>
      <c r="L391" s="40"/>
      <c r="M391" s="40" t="s">
        <v>3182</v>
      </c>
      <c r="N391" s="41">
        <v>57</v>
      </c>
      <c r="O391" s="40" t="b">
        <v>0</v>
      </c>
      <c r="P391" s="40" t="s">
        <v>3105</v>
      </c>
      <c r="Q391" s="40" t="s">
        <v>1853</v>
      </c>
      <c r="R391" s="40" t="s">
        <v>562</v>
      </c>
    </row>
    <row r="392" spans="1:18" hidden="1" x14ac:dyDescent="0.25">
      <c r="A392" s="40" t="s">
        <v>3183</v>
      </c>
      <c r="B392" s="40" t="s">
        <v>3184</v>
      </c>
      <c r="C392" s="40" t="s">
        <v>1847</v>
      </c>
      <c r="D392" s="40" t="s">
        <v>1848</v>
      </c>
      <c r="E392" s="40"/>
      <c r="F392" s="40"/>
      <c r="G392" s="40" t="s">
        <v>76</v>
      </c>
      <c r="H392" s="40" t="s">
        <v>1804</v>
      </c>
      <c r="I392" s="40" t="s">
        <v>3102</v>
      </c>
      <c r="J392" s="40" t="s">
        <v>3185</v>
      </c>
      <c r="K392" s="40" t="s">
        <v>3186</v>
      </c>
      <c r="L392" s="40"/>
      <c r="M392" s="40" t="s">
        <v>3186</v>
      </c>
      <c r="N392" s="41">
        <v>57</v>
      </c>
      <c r="O392" s="40" t="b">
        <v>0</v>
      </c>
      <c r="P392" s="40" t="s">
        <v>3105</v>
      </c>
      <c r="Q392" s="40" t="s">
        <v>1853</v>
      </c>
      <c r="R392" s="40" t="s">
        <v>562</v>
      </c>
    </row>
    <row r="393" spans="1:18" hidden="1" x14ac:dyDescent="0.25">
      <c r="A393" s="40" t="s">
        <v>3187</v>
      </c>
      <c r="B393" s="40" t="s">
        <v>3188</v>
      </c>
      <c r="C393" s="40" t="s">
        <v>1847</v>
      </c>
      <c r="D393" s="40" t="s">
        <v>1848</v>
      </c>
      <c r="E393" s="40"/>
      <c r="F393" s="40"/>
      <c r="G393" s="40" t="s">
        <v>1813</v>
      </c>
      <c r="H393" s="40" t="s">
        <v>1814</v>
      </c>
      <c r="I393" s="40" t="s">
        <v>3102</v>
      </c>
      <c r="J393" s="40" t="s">
        <v>3189</v>
      </c>
      <c r="K393" s="40" t="s">
        <v>3190</v>
      </c>
      <c r="L393" s="40"/>
      <c r="M393" s="40" t="s">
        <v>3190</v>
      </c>
      <c r="N393" s="41">
        <v>57</v>
      </c>
      <c r="O393" s="40" t="b">
        <v>0</v>
      </c>
      <c r="P393" s="40" t="s">
        <v>3105</v>
      </c>
      <c r="Q393" s="40" t="s">
        <v>1853</v>
      </c>
      <c r="R393" s="40" t="s">
        <v>562</v>
      </c>
    </row>
    <row r="394" spans="1:18" hidden="1" x14ac:dyDescent="0.25">
      <c r="A394" s="40" t="s">
        <v>3191</v>
      </c>
      <c r="B394" s="40" t="s">
        <v>3192</v>
      </c>
      <c r="C394" s="40" t="s">
        <v>1847</v>
      </c>
      <c r="D394" s="40" t="s">
        <v>1848</v>
      </c>
      <c r="E394" s="40"/>
      <c r="F394" s="40"/>
      <c r="G394" s="40" t="s">
        <v>75</v>
      </c>
      <c r="H394" s="40" t="s">
        <v>1806</v>
      </c>
      <c r="I394" s="40" t="s">
        <v>3102</v>
      </c>
      <c r="J394" s="40" t="s">
        <v>3193</v>
      </c>
      <c r="K394" s="40" t="s">
        <v>3194</v>
      </c>
      <c r="L394" s="40"/>
      <c r="M394" s="40" t="s">
        <v>3194</v>
      </c>
      <c r="N394" s="41">
        <v>57</v>
      </c>
      <c r="O394" s="40" t="b">
        <v>0</v>
      </c>
      <c r="P394" s="40" t="s">
        <v>3105</v>
      </c>
      <c r="Q394" s="40" t="s">
        <v>1853</v>
      </c>
      <c r="R394" s="40" t="s">
        <v>562</v>
      </c>
    </row>
    <row r="395" spans="1:18" hidden="1" x14ac:dyDescent="0.25">
      <c r="A395" s="40" t="s">
        <v>3195</v>
      </c>
      <c r="B395" s="40" t="s">
        <v>3196</v>
      </c>
      <c r="C395" s="40" t="s">
        <v>1847</v>
      </c>
      <c r="D395" s="40" t="s">
        <v>1848</v>
      </c>
      <c r="E395" s="40" t="s">
        <v>2102</v>
      </c>
      <c r="F395" s="40"/>
      <c r="G395" s="40" t="s">
        <v>1813</v>
      </c>
      <c r="H395" s="40" t="s">
        <v>1814</v>
      </c>
      <c r="I395" s="40" t="s">
        <v>3102</v>
      </c>
      <c r="J395" s="40" t="s">
        <v>3197</v>
      </c>
      <c r="K395" s="40" t="s">
        <v>3198</v>
      </c>
      <c r="L395" s="40"/>
      <c r="M395" s="40" t="s">
        <v>3198</v>
      </c>
      <c r="N395" s="41">
        <v>57</v>
      </c>
      <c r="O395" s="40" t="b">
        <v>0</v>
      </c>
      <c r="P395" s="40" t="s">
        <v>3105</v>
      </c>
      <c r="Q395" s="40" t="s">
        <v>1853</v>
      </c>
      <c r="R395" s="40" t="s">
        <v>562</v>
      </c>
    </row>
    <row r="396" spans="1:18" hidden="1" x14ac:dyDescent="0.25">
      <c r="A396" s="40" t="s">
        <v>3199</v>
      </c>
      <c r="B396" s="40" t="s">
        <v>3200</v>
      </c>
      <c r="C396" s="40" t="s">
        <v>1847</v>
      </c>
      <c r="D396" s="40" t="s">
        <v>1848</v>
      </c>
      <c r="E396" s="40"/>
      <c r="F396" s="40"/>
      <c r="G396" s="40" t="s">
        <v>75</v>
      </c>
      <c r="H396" s="40" t="s">
        <v>1806</v>
      </c>
      <c r="I396" s="40" t="s">
        <v>3102</v>
      </c>
      <c r="J396" s="40" t="s">
        <v>3201</v>
      </c>
      <c r="K396" s="40" t="s">
        <v>3202</v>
      </c>
      <c r="L396" s="40"/>
      <c r="M396" s="40" t="s">
        <v>3202</v>
      </c>
      <c r="N396" s="41">
        <v>57</v>
      </c>
      <c r="O396" s="40" t="b">
        <v>0</v>
      </c>
      <c r="P396" s="40" t="s">
        <v>3105</v>
      </c>
      <c r="Q396" s="40" t="s">
        <v>1853</v>
      </c>
      <c r="R396" s="40" t="s">
        <v>562</v>
      </c>
    </row>
    <row r="397" spans="1:18" hidden="1" x14ac:dyDescent="0.25">
      <c r="A397" s="40" t="s">
        <v>3203</v>
      </c>
      <c r="B397" s="40" t="s">
        <v>3204</v>
      </c>
      <c r="C397" s="40" t="s">
        <v>1847</v>
      </c>
      <c r="D397" s="40" t="s">
        <v>1848</v>
      </c>
      <c r="E397" s="40" t="s">
        <v>1956</v>
      </c>
      <c r="F397" s="40"/>
      <c r="G397" s="40" t="s">
        <v>75</v>
      </c>
      <c r="H397" s="40" t="s">
        <v>1806</v>
      </c>
      <c r="I397" s="40" t="s">
        <v>3102</v>
      </c>
      <c r="J397" s="40" t="s">
        <v>3205</v>
      </c>
      <c r="K397" s="40" t="s">
        <v>3206</v>
      </c>
      <c r="L397" s="40"/>
      <c r="M397" s="40" t="s">
        <v>3206</v>
      </c>
      <c r="N397" s="41">
        <v>57</v>
      </c>
      <c r="O397" s="40" t="b">
        <v>0</v>
      </c>
      <c r="P397" s="40" t="s">
        <v>3105</v>
      </c>
      <c r="Q397" s="40" t="s">
        <v>1853</v>
      </c>
      <c r="R397" s="40" t="s">
        <v>562</v>
      </c>
    </row>
    <row r="398" spans="1:18" hidden="1" x14ac:dyDescent="0.25">
      <c r="A398" s="40" t="s">
        <v>3207</v>
      </c>
      <c r="B398" s="40" t="s">
        <v>3208</v>
      </c>
      <c r="C398" s="40" t="s">
        <v>1847</v>
      </c>
      <c r="D398" s="40" t="s">
        <v>1848</v>
      </c>
      <c r="E398" s="40"/>
      <c r="F398" s="40"/>
      <c r="G398" s="40" t="s">
        <v>76</v>
      </c>
      <c r="H398" s="40" t="s">
        <v>1804</v>
      </c>
      <c r="I398" s="40" t="s">
        <v>3102</v>
      </c>
      <c r="J398" s="40" t="s">
        <v>3209</v>
      </c>
      <c r="K398" s="40" t="s">
        <v>3210</v>
      </c>
      <c r="L398" s="40"/>
      <c r="M398" s="40" t="s">
        <v>3210</v>
      </c>
      <c r="N398" s="41">
        <v>57</v>
      </c>
      <c r="O398" s="40" t="b">
        <v>0</v>
      </c>
      <c r="P398" s="40" t="s">
        <v>3105</v>
      </c>
      <c r="Q398" s="40" t="s">
        <v>1853</v>
      </c>
      <c r="R398" s="40" t="s">
        <v>562</v>
      </c>
    </row>
    <row r="399" spans="1:18" hidden="1" x14ac:dyDescent="0.25">
      <c r="A399" s="40" t="s">
        <v>3211</v>
      </c>
      <c r="B399" s="40" t="s">
        <v>3212</v>
      </c>
      <c r="C399" s="40" t="s">
        <v>1847</v>
      </c>
      <c r="D399" s="40" t="s">
        <v>1848</v>
      </c>
      <c r="E399" s="40"/>
      <c r="F399" s="40"/>
      <c r="G399" s="40" t="s">
        <v>75</v>
      </c>
      <c r="H399" s="40" t="s">
        <v>1806</v>
      </c>
      <c r="I399" s="40" t="s">
        <v>3102</v>
      </c>
      <c r="J399" s="40" t="s">
        <v>3213</v>
      </c>
      <c r="K399" s="40" t="s">
        <v>3214</v>
      </c>
      <c r="L399" s="40"/>
      <c r="M399" s="40" t="s">
        <v>3214</v>
      </c>
      <c r="N399" s="41">
        <v>57</v>
      </c>
      <c r="O399" s="40" t="b">
        <v>0</v>
      </c>
      <c r="P399" s="40" t="s">
        <v>3105</v>
      </c>
      <c r="Q399" s="40" t="s">
        <v>1853</v>
      </c>
      <c r="R399" s="40" t="s">
        <v>562</v>
      </c>
    </row>
    <row r="400" spans="1:18" hidden="1" x14ac:dyDescent="0.25">
      <c r="A400" s="40" t="s">
        <v>3215</v>
      </c>
      <c r="B400" s="40" t="s">
        <v>3216</v>
      </c>
      <c r="C400" s="40" t="s">
        <v>1847</v>
      </c>
      <c r="D400" s="40" t="s">
        <v>1848</v>
      </c>
      <c r="E400" s="40" t="s">
        <v>1985</v>
      </c>
      <c r="F400" s="40"/>
      <c r="G400" s="40" t="s">
        <v>1813</v>
      </c>
      <c r="H400" s="40" t="s">
        <v>1814</v>
      </c>
      <c r="I400" s="40" t="s">
        <v>3102</v>
      </c>
      <c r="J400" s="40" t="s">
        <v>3217</v>
      </c>
      <c r="K400" s="40" t="s">
        <v>3218</v>
      </c>
      <c r="L400" s="40"/>
      <c r="M400" s="40" t="s">
        <v>3218</v>
      </c>
      <c r="N400" s="41">
        <v>57</v>
      </c>
      <c r="O400" s="40" t="b">
        <v>0</v>
      </c>
      <c r="P400" s="40" t="s">
        <v>3105</v>
      </c>
      <c r="Q400" s="40" t="s">
        <v>1853</v>
      </c>
      <c r="R400" s="40" t="s">
        <v>562</v>
      </c>
    </row>
    <row r="401" spans="1:18" hidden="1" x14ac:dyDescent="0.25">
      <c r="A401" s="40" t="s">
        <v>3219</v>
      </c>
      <c r="B401" s="40" t="s">
        <v>3220</v>
      </c>
      <c r="C401" s="40" t="s">
        <v>1847</v>
      </c>
      <c r="D401" s="40" t="s">
        <v>1848</v>
      </c>
      <c r="E401" s="40" t="s">
        <v>2116</v>
      </c>
      <c r="F401" s="40"/>
      <c r="G401" s="40" t="s">
        <v>75</v>
      </c>
      <c r="H401" s="40" t="s">
        <v>1806</v>
      </c>
      <c r="I401" s="40" t="s">
        <v>3102</v>
      </c>
      <c r="J401" s="40" t="s">
        <v>3221</v>
      </c>
      <c r="K401" s="40" t="s">
        <v>3222</v>
      </c>
      <c r="L401" s="40"/>
      <c r="M401" s="40" t="s">
        <v>3222</v>
      </c>
      <c r="N401" s="41">
        <v>57</v>
      </c>
      <c r="O401" s="40" t="b">
        <v>0</v>
      </c>
      <c r="P401" s="40" t="s">
        <v>3105</v>
      </c>
      <c r="Q401" s="40" t="s">
        <v>1853</v>
      </c>
      <c r="R401" s="40" t="s">
        <v>562</v>
      </c>
    </row>
    <row r="402" spans="1:18" hidden="1" x14ac:dyDescent="0.25">
      <c r="A402" s="40" t="s">
        <v>3223</v>
      </c>
      <c r="B402" s="40" t="s">
        <v>3224</v>
      </c>
      <c r="C402" s="40" t="s">
        <v>1847</v>
      </c>
      <c r="D402" s="40" t="s">
        <v>1848</v>
      </c>
      <c r="E402" s="40"/>
      <c r="F402" s="40"/>
      <c r="G402" s="40" t="s">
        <v>76</v>
      </c>
      <c r="H402" s="40" t="s">
        <v>1804</v>
      </c>
      <c r="I402" s="40" t="s">
        <v>3102</v>
      </c>
      <c r="J402" s="40" t="s">
        <v>3225</v>
      </c>
      <c r="K402" s="40" t="s">
        <v>3226</v>
      </c>
      <c r="L402" s="40"/>
      <c r="M402" s="40" t="s">
        <v>3226</v>
      </c>
      <c r="N402" s="41">
        <v>57</v>
      </c>
      <c r="O402" s="40" t="b">
        <v>0</v>
      </c>
      <c r="P402" s="40" t="s">
        <v>3105</v>
      </c>
      <c r="Q402" s="40" t="s">
        <v>1853</v>
      </c>
      <c r="R402" s="40" t="s">
        <v>562</v>
      </c>
    </row>
    <row r="403" spans="1:18" hidden="1" x14ac:dyDescent="0.25">
      <c r="A403" s="40" t="s">
        <v>3227</v>
      </c>
      <c r="B403" s="40" t="s">
        <v>3228</v>
      </c>
      <c r="C403" s="40" t="s">
        <v>1847</v>
      </c>
      <c r="D403" s="40" t="s">
        <v>1848</v>
      </c>
      <c r="E403" s="40" t="s">
        <v>2001</v>
      </c>
      <c r="F403" s="40"/>
      <c r="G403" s="40" t="s">
        <v>76</v>
      </c>
      <c r="H403" s="40" t="s">
        <v>1804</v>
      </c>
      <c r="I403" s="40" t="s">
        <v>3102</v>
      </c>
      <c r="J403" s="40" t="s">
        <v>3229</v>
      </c>
      <c r="K403" s="40" t="s">
        <v>3230</v>
      </c>
      <c r="L403" s="40"/>
      <c r="M403" s="40" t="s">
        <v>3231</v>
      </c>
      <c r="N403" s="41">
        <v>57</v>
      </c>
      <c r="O403" s="40" t="b">
        <v>0</v>
      </c>
      <c r="P403" s="40" t="s">
        <v>3105</v>
      </c>
      <c r="Q403" s="40" t="s">
        <v>1853</v>
      </c>
      <c r="R403" s="40" t="s">
        <v>562</v>
      </c>
    </row>
    <row r="404" spans="1:18" hidden="1" x14ac:dyDescent="0.25">
      <c r="A404" s="40" t="s">
        <v>3232</v>
      </c>
      <c r="B404" s="40" t="s">
        <v>3233</v>
      </c>
      <c r="C404" s="40" t="s">
        <v>1847</v>
      </c>
      <c r="D404" s="40" t="s">
        <v>1848</v>
      </c>
      <c r="E404" s="40"/>
      <c r="F404" s="40"/>
      <c r="G404" s="40" t="s">
        <v>75</v>
      </c>
      <c r="H404" s="40" t="s">
        <v>1806</v>
      </c>
      <c r="I404" s="40" t="s">
        <v>3102</v>
      </c>
      <c r="J404" s="40" t="s">
        <v>3234</v>
      </c>
      <c r="K404" s="40" t="s">
        <v>3235</v>
      </c>
      <c r="L404" s="40"/>
      <c r="M404" s="40" t="s">
        <v>3235</v>
      </c>
      <c r="N404" s="41">
        <v>57</v>
      </c>
      <c r="O404" s="40" t="b">
        <v>0</v>
      </c>
      <c r="P404" s="40" t="s">
        <v>3105</v>
      </c>
      <c r="Q404" s="40" t="s">
        <v>1853</v>
      </c>
      <c r="R404" s="40" t="s">
        <v>562</v>
      </c>
    </row>
    <row r="405" spans="1:18" hidden="1" x14ac:dyDescent="0.25">
      <c r="A405" s="40" t="s">
        <v>3236</v>
      </c>
      <c r="B405" s="40" t="s">
        <v>3237</v>
      </c>
      <c r="C405" s="40" t="s">
        <v>1847</v>
      </c>
      <c r="D405" s="40" t="s">
        <v>1848</v>
      </c>
      <c r="E405" s="40"/>
      <c r="F405" s="40"/>
      <c r="G405" s="40" t="s">
        <v>76</v>
      </c>
      <c r="H405" s="40" t="s">
        <v>1804</v>
      </c>
      <c r="I405" s="40" t="s">
        <v>3102</v>
      </c>
      <c r="J405" s="40" t="s">
        <v>3238</v>
      </c>
      <c r="K405" s="40" t="s">
        <v>3239</v>
      </c>
      <c r="L405" s="40"/>
      <c r="M405" s="40" t="s">
        <v>3239</v>
      </c>
      <c r="N405" s="41">
        <v>57</v>
      </c>
      <c r="O405" s="40" t="b">
        <v>0</v>
      </c>
      <c r="P405" s="40" t="s">
        <v>3105</v>
      </c>
      <c r="Q405" s="40" t="s">
        <v>1853</v>
      </c>
      <c r="R405" s="40" t="s">
        <v>562</v>
      </c>
    </row>
    <row r="406" spans="1:18" hidden="1" x14ac:dyDescent="0.25">
      <c r="A406" s="40" t="s">
        <v>3240</v>
      </c>
      <c r="B406" s="40" t="s">
        <v>3241</v>
      </c>
      <c r="C406" s="40" t="s">
        <v>1847</v>
      </c>
      <c r="D406" s="40" t="s">
        <v>1848</v>
      </c>
      <c r="E406" s="40"/>
      <c r="F406" s="40"/>
      <c r="G406" s="40" t="s">
        <v>1813</v>
      </c>
      <c r="H406" s="40" t="s">
        <v>1814</v>
      </c>
      <c r="I406" s="40" t="s">
        <v>3102</v>
      </c>
      <c r="J406" s="40" t="s">
        <v>3242</v>
      </c>
      <c r="K406" s="40" t="s">
        <v>3243</v>
      </c>
      <c r="L406" s="40"/>
      <c r="M406" s="40" t="s">
        <v>3243</v>
      </c>
      <c r="N406" s="41">
        <v>57</v>
      </c>
      <c r="O406" s="40" t="b">
        <v>0</v>
      </c>
      <c r="P406" s="40" t="s">
        <v>3105</v>
      </c>
      <c r="Q406" s="40" t="s">
        <v>1853</v>
      </c>
      <c r="R406" s="40" t="s">
        <v>562</v>
      </c>
    </row>
    <row r="407" spans="1:18" hidden="1" x14ac:dyDescent="0.25">
      <c r="A407" s="41" t="s">
        <v>3244</v>
      </c>
      <c r="B407" s="41" t="s">
        <v>3245</v>
      </c>
      <c r="C407" s="41" t="s">
        <v>1847</v>
      </c>
      <c r="D407" s="41" t="s">
        <v>1848</v>
      </c>
      <c r="E407" s="41"/>
      <c r="F407" s="41"/>
      <c r="G407" s="41" t="s">
        <v>75</v>
      </c>
      <c r="H407" s="41" t="s">
        <v>1806</v>
      </c>
      <c r="I407" s="41" t="s">
        <v>3102</v>
      </c>
      <c r="J407" s="41" t="s">
        <v>3246</v>
      </c>
      <c r="K407" s="41" t="s">
        <v>3247</v>
      </c>
      <c r="L407" s="41"/>
      <c r="M407" s="41" t="s">
        <v>3247</v>
      </c>
      <c r="N407" s="41">
        <v>57</v>
      </c>
      <c r="O407" s="41" t="b">
        <v>0</v>
      </c>
      <c r="P407" s="41" t="s">
        <v>3105</v>
      </c>
      <c r="Q407" s="41" t="s">
        <v>1853</v>
      </c>
      <c r="R407" s="41" t="s">
        <v>562</v>
      </c>
    </row>
    <row r="408" spans="1:18" hidden="1" x14ac:dyDescent="0.25">
      <c r="A408" s="41" t="s">
        <v>725</v>
      </c>
      <c r="B408" s="41" t="s">
        <v>726</v>
      </c>
      <c r="C408" s="41"/>
      <c r="D408" s="41" t="s">
        <v>1848</v>
      </c>
      <c r="E408" s="41"/>
      <c r="F408" s="41"/>
      <c r="G408" s="41"/>
      <c r="H408" s="41"/>
      <c r="I408" s="41" t="s">
        <v>3051</v>
      </c>
      <c r="J408" s="41"/>
      <c r="K408" s="41"/>
      <c r="L408" s="41" t="s">
        <v>3248</v>
      </c>
      <c r="M408" s="41" t="s">
        <v>3104</v>
      </c>
      <c r="N408" s="41">
        <v>57</v>
      </c>
      <c r="O408" s="41" t="b">
        <v>0</v>
      </c>
      <c r="P408" s="41" t="s">
        <v>1852</v>
      </c>
      <c r="Q408" s="41" t="s">
        <v>1853</v>
      </c>
      <c r="R408" s="41" t="s">
        <v>562</v>
      </c>
    </row>
    <row r="409" spans="1:18" hidden="1" x14ac:dyDescent="0.25">
      <c r="A409" s="41" t="s">
        <v>3249</v>
      </c>
      <c r="B409" s="41" t="s">
        <v>3250</v>
      </c>
      <c r="C409" s="41"/>
      <c r="D409" s="41" t="s">
        <v>3074</v>
      </c>
      <c r="E409" s="41"/>
      <c r="F409" s="41"/>
      <c r="G409" s="41"/>
      <c r="H409" s="41"/>
      <c r="I409" s="41" t="s">
        <v>3087</v>
      </c>
      <c r="J409" s="41" t="s">
        <v>3250</v>
      </c>
      <c r="K409" s="41" t="s">
        <v>3251</v>
      </c>
      <c r="L409" s="41" t="s">
        <v>1847</v>
      </c>
      <c r="M409" s="41" t="s">
        <v>3251</v>
      </c>
      <c r="N409" s="41">
        <v>57</v>
      </c>
      <c r="O409" s="41" t="b">
        <v>0</v>
      </c>
      <c r="P409" s="41" t="s">
        <v>1852</v>
      </c>
      <c r="Q409" s="41" t="s">
        <v>1853</v>
      </c>
      <c r="R409" s="41" t="s">
        <v>562</v>
      </c>
    </row>
    <row r="410" spans="1:18" hidden="1" x14ac:dyDescent="0.25">
      <c r="A410" s="41" t="s">
        <v>3252</v>
      </c>
      <c r="B410" s="41" t="s">
        <v>3253</v>
      </c>
      <c r="C410" s="41"/>
      <c r="D410" s="41" t="s">
        <v>3086</v>
      </c>
      <c r="E410" s="41"/>
      <c r="F410" s="41"/>
      <c r="G410" s="41"/>
      <c r="H410" s="41"/>
      <c r="I410" s="41" t="s">
        <v>3087</v>
      </c>
      <c r="J410" s="41" t="s">
        <v>3253</v>
      </c>
      <c r="K410" s="41" t="s">
        <v>3254</v>
      </c>
      <c r="L410" s="41" t="s">
        <v>1847</v>
      </c>
      <c r="M410" s="41" t="s">
        <v>3254</v>
      </c>
      <c r="N410" s="41">
        <v>57</v>
      </c>
      <c r="O410" s="41" t="b">
        <v>0</v>
      </c>
      <c r="P410" s="41" t="s">
        <v>1852</v>
      </c>
      <c r="Q410" s="41" t="s">
        <v>1853</v>
      </c>
      <c r="R410" s="41" t="s">
        <v>562</v>
      </c>
    </row>
    <row r="411" spans="1:18" hidden="1" x14ac:dyDescent="0.25">
      <c r="A411" s="40" t="s">
        <v>735</v>
      </c>
      <c r="B411" s="40" t="s">
        <v>736</v>
      </c>
      <c r="C411" s="40"/>
      <c r="D411" s="40" t="s">
        <v>1932</v>
      </c>
      <c r="E411" s="40"/>
      <c r="F411" s="40"/>
      <c r="G411" s="40"/>
      <c r="H411" s="40"/>
      <c r="I411" s="40" t="s">
        <v>3067</v>
      </c>
      <c r="J411" s="40"/>
      <c r="K411" s="40" t="s">
        <v>3255</v>
      </c>
      <c r="L411" s="40" t="s">
        <v>3256</v>
      </c>
      <c r="M411" s="40" t="s">
        <v>3255</v>
      </c>
      <c r="N411" s="41">
        <v>57</v>
      </c>
      <c r="O411" s="40" t="b">
        <v>0</v>
      </c>
      <c r="P411" s="40" t="s">
        <v>1852</v>
      </c>
      <c r="Q411" s="40" t="s">
        <v>1853</v>
      </c>
      <c r="R411" s="40" t="s">
        <v>562</v>
      </c>
    </row>
    <row r="412" spans="1:18" hidden="1" x14ac:dyDescent="0.25">
      <c r="A412" s="41" t="s">
        <v>737</v>
      </c>
      <c r="B412" s="41" t="s">
        <v>738</v>
      </c>
      <c r="C412" s="41"/>
      <c r="D412" s="41" t="s">
        <v>1848</v>
      </c>
      <c r="E412" s="41"/>
      <c r="F412" s="41"/>
      <c r="G412" s="41" t="s">
        <v>75</v>
      </c>
      <c r="H412" s="41" t="s">
        <v>1806</v>
      </c>
      <c r="I412" s="41" t="s">
        <v>3257</v>
      </c>
      <c r="J412" s="41"/>
      <c r="K412" s="41" t="s">
        <v>3258</v>
      </c>
      <c r="L412" s="41" t="s">
        <v>3259</v>
      </c>
      <c r="M412" s="41" t="s">
        <v>3258</v>
      </c>
      <c r="N412" s="41">
        <v>57</v>
      </c>
      <c r="O412" s="41" t="b">
        <v>0</v>
      </c>
      <c r="P412" s="41" t="s">
        <v>1852</v>
      </c>
      <c r="Q412" s="41" t="s">
        <v>1853</v>
      </c>
      <c r="R412" s="41" t="s">
        <v>562</v>
      </c>
    </row>
    <row r="413" spans="1:18" hidden="1" x14ac:dyDescent="0.25">
      <c r="A413" s="41" t="s">
        <v>3260</v>
      </c>
      <c r="B413" s="41" t="s">
        <v>3261</v>
      </c>
      <c r="C413" s="41"/>
      <c r="D413" s="41" t="s">
        <v>1848</v>
      </c>
      <c r="E413" s="41" t="s">
        <v>1956</v>
      </c>
      <c r="F413" s="41"/>
      <c r="G413" s="41" t="s">
        <v>75</v>
      </c>
      <c r="H413" s="41" t="s">
        <v>1806</v>
      </c>
      <c r="I413" s="41" t="s">
        <v>3257</v>
      </c>
      <c r="J413" s="41"/>
      <c r="K413" s="41"/>
      <c r="L413" s="41" t="s">
        <v>3262</v>
      </c>
      <c r="M413" s="41" t="s">
        <v>3263</v>
      </c>
      <c r="N413" s="41">
        <v>57</v>
      </c>
      <c r="O413" s="41" t="b">
        <v>0</v>
      </c>
      <c r="P413" s="41" t="s">
        <v>1852</v>
      </c>
      <c r="Q413" s="41" t="s">
        <v>1853</v>
      </c>
      <c r="R413" s="41" t="s">
        <v>562</v>
      </c>
    </row>
    <row r="414" spans="1:18" hidden="1" x14ac:dyDescent="0.25">
      <c r="A414" s="40" t="s">
        <v>727</v>
      </c>
      <c r="B414" s="40" t="s">
        <v>728</v>
      </c>
      <c r="C414" s="40"/>
      <c r="D414" s="40" t="s">
        <v>1848</v>
      </c>
      <c r="E414" s="40"/>
      <c r="F414" s="40"/>
      <c r="G414" s="40"/>
      <c r="H414" s="40"/>
      <c r="I414" s="40" t="s">
        <v>3051</v>
      </c>
      <c r="J414" s="40" t="s">
        <v>3264</v>
      </c>
      <c r="K414" s="40" t="s">
        <v>3265</v>
      </c>
      <c r="L414" s="40" t="s">
        <v>3266</v>
      </c>
      <c r="M414" s="40" t="s">
        <v>3267</v>
      </c>
      <c r="N414" s="41">
        <v>57</v>
      </c>
      <c r="O414" s="40" t="b">
        <v>0</v>
      </c>
      <c r="P414" s="40" t="s">
        <v>1852</v>
      </c>
      <c r="Q414" s="40" t="s">
        <v>1853</v>
      </c>
      <c r="R414" s="40" t="s">
        <v>562</v>
      </c>
    </row>
    <row r="415" spans="1:18" hidden="1" x14ac:dyDescent="0.25">
      <c r="A415" s="40" t="s">
        <v>3268</v>
      </c>
      <c r="B415" s="40" t="s">
        <v>3269</v>
      </c>
      <c r="C415" s="40"/>
      <c r="D415" s="40" t="s">
        <v>1848</v>
      </c>
      <c r="E415" s="40"/>
      <c r="F415" s="40"/>
      <c r="G415" s="40" t="s">
        <v>76</v>
      </c>
      <c r="H415" s="40" t="s">
        <v>1804</v>
      </c>
      <c r="I415" s="40" t="s">
        <v>3051</v>
      </c>
      <c r="J415" s="40" t="s">
        <v>3270</v>
      </c>
      <c r="K415" s="40" t="s">
        <v>3271</v>
      </c>
      <c r="L415" s="40" t="s">
        <v>1847</v>
      </c>
      <c r="M415" s="40" t="s">
        <v>3271</v>
      </c>
      <c r="N415" s="41">
        <v>57</v>
      </c>
      <c r="O415" s="40" t="b">
        <v>0</v>
      </c>
      <c r="P415" s="40" t="s">
        <v>1852</v>
      </c>
      <c r="Q415" s="40" t="s">
        <v>1853</v>
      </c>
      <c r="R415" s="40" t="s">
        <v>562</v>
      </c>
    </row>
    <row r="416" spans="1:18" hidden="1" x14ac:dyDescent="0.25">
      <c r="A416" s="40" t="s">
        <v>3272</v>
      </c>
      <c r="B416" s="40" t="s">
        <v>3273</v>
      </c>
      <c r="C416" s="40"/>
      <c r="D416" s="40" t="s">
        <v>1848</v>
      </c>
      <c r="E416" s="40"/>
      <c r="F416" s="40"/>
      <c r="G416" s="40" t="s">
        <v>75</v>
      </c>
      <c r="H416" s="40" t="s">
        <v>1806</v>
      </c>
      <c r="I416" s="40" t="s">
        <v>3051</v>
      </c>
      <c r="J416" s="40" t="s">
        <v>3274</v>
      </c>
      <c r="K416" s="40" t="s">
        <v>3275</v>
      </c>
      <c r="L416" s="40" t="s">
        <v>1847</v>
      </c>
      <c r="M416" s="40" t="s">
        <v>3275</v>
      </c>
      <c r="N416" s="41">
        <v>57</v>
      </c>
      <c r="O416" s="40" t="b">
        <v>0</v>
      </c>
      <c r="P416" s="40" t="s">
        <v>1852</v>
      </c>
      <c r="Q416" s="40" t="s">
        <v>1853</v>
      </c>
      <c r="R416" s="40" t="s">
        <v>562</v>
      </c>
    </row>
    <row r="417" spans="1:18" hidden="1" x14ac:dyDescent="0.25">
      <c r="A417" s="40" t="s">
        <v>3276</v>
      </c>
      <c r="B417" s="40" t="s">
        <v>3277</v>
      </c>
      <c r="C417" s="40"/>
      <c r="D417" s="40" t="s">
        <v>1848</v>
      </c>
      <c r="E417" s="40"/>
      <c r="F417" s="40"/>
      <c r="G417" s="40" t="s">
        <v>75</v>
      </c>
      <c r="H417" s="40" t="s">
        <v>1806</v>
      </c>
      <c r="I417" s="40" t="s">
        <v>3051</v>
      </c>
      <c r="J417" s="40" t="s">
        <v>3278</v>
      </c>
      <c r="K417" s="40" t="s">
        <v>3279</v>
      </c>
      <c r="L417" s="40" t="s">
        <v>1847</v>
      </c>
      <c r="M417" s="40" t="s">
        <v>3280</v>
      </c>
      <c r="N417" s="41">
        <v>57</v>
      </c>
      <c r="O417" s="40" t="b">
        <v>0</v>
      </c>
      <c r="P417" s="40" t="s">
        <v>1852</v>
      </c>
      <c r="Q417" s="40" t="s">
        <v>1853</v>
      </c>
      <c r="R417" s="40" t="s">
        <v>562</v>
      </c>
    </row>
    <row r="418" spans="1:18" hidden="1" x14ac:dyDescent="0.25">
      <c r="A418" s="41" t="s">
        <v>3281</v>
      </c>
      <c r="B418" s="41" t="s">
        <v>3282</v>
      </c>
      <c r="C418" s="41" t="s">
        <v>1847</v>
      </c>
      <c r="D418" s="41" t="s">
        <v>1848</v>
      </c>
      <c r="E418" s="41"/>
      <c r="F418" s="41"/>
      <c r="G418" s="41" t="s">
        <v>76</v>
      </c>
      <c r="H418" s="41" t="s">
        <v>1804</v>
      </c>
      <c r="I418" s="41" t="s">
        <v>3102</v>
      </c>
      <c r="J418" s="41" t="s">
        <v>3282</v>
      </c>
      <c r="K418" s="41" t="s">
        <v>3283</v>
      </c>
      <c r="L418" s="41"/>
      <c r="M418" s="41" t="s">
        <v>3283</v>
      </c>
      <c r="N418" s="41">
        <v>57</v>
      </c>
      <c r="O418" s="41" t="b">
        <v>0</v>
      </c>
      <c r="P418" s="41" t="s">
        <v>3105</v>
      </c>
      <c r="Q418" s="41" t="s">
        <v>1853</v>
      </c>
      <c r="R418" s="41" t="s">
        <v>562</v>
      </c>
    </row>
    <row r="419" spans="1:18" hidden="1" x14ac:dyDescent="0.25">
      <c r="A419" s="41" t="s">
        <v>3284</v>
      </c>
      <c r="B419" s="41" t="s">
        <v>738</v>
      </c>
      <c r="C419" s="41"/>
      <c r="D419" s="41" t="s">
        <v>1848</v>
      </c>
      <c r="E419" s="41" t="s">
        <v>1956</v>
      </c>
      <c r="F419" s="41"/>
      <c r="G419" s="41" t="s">
        <v>75</v>
      </c>
      <c r="H419" s="41" t="s">
        <v>1806</v>
      </c>
      <c r="I419" s="41" t="s">
        <v>3257</v>
      </c>
      <c r="J419" s="41" t="s">
        <v>3285</v>
      </c>
      <c r="K419" s="41" t="s">
        <v>3286</v>
      </c>
      <c r="L419" s="41" t="s">
        <v>1847</v>
      </c>
      <c r="M419" s="41" t="s">
        <v>3263</v>
      </c>
      <c r="N419" s="41">
        <v>57</v>
      </c>
      <c r="O419" s="41" t="b">
        <v>0</v>
      </c>
      <c r="P419" s="41" t="s">
        <v>1852</v>
      </c>
      <c r="Q419" s="41" t="s">
        <v>1853</v>
      </c>
      <c r="R419" s="41" t="s">
        <v>562</v>
      </c>
    </row>
    <row r="420" spans="1:18" hidden="1" x14ac:dyDescent="0.25">
      <c r="A420" s="41" t="s">
        <v>729</v>
      </c>
      <c r="B420" s="41" t="s">
        <v>730</v>
      </c>
      <c r="C420" s="41"/>
      <c r="D420" s="41" t="s">
        <v>3074</v>
      </c>
      <c r="E420" s="41"/>
      <c r="F420" s="41"/>
      <c r="G420" s="41"/>
      <c r="H420" s="41"/>
      <c r="I420" s="41" t="s">
        <v>3051</v>
      </c>
      <c r="J420" s="41"/>
      <c r="K420" s="41"/>
      <c r="L420" s="41" t="s">
        <v>3287</v>
      </c>
      <c r="M420" s="41" t="s">
        <v>3288</v>
      </c>
      <c r="N420" s="41">
        <v>57</v>
      </c>
      <c r="O420" s="41" t="b">
        <v>0</v>
      </c>
      <c r="P420" s="41" t="s">
        <v>1852</v>
      </c>
      <c r="Q420" s="41" t="s">
        <v>1853</v>
      </c>
      <c r="R420" s="41" t="s">
        <v>562</v>
      </c>
    </row>
    <row r="421" spans="1:18" hidden="1" x14ac:dyDescent="0.25">
      <c r="A421" s="41" t="s">
        <v>731</v>
      </c>
      <c r="B421" s="41" t="s">
        <v>732</v>
      </c>
      <c r="C421" s="41"/>
      <c r="D421" s="41" t="s">
        <v>3086</v>
      </c>
      <c r="E421" s="41"/>
      <c r="F421" s="41"/>
      <c r="G421" s="41"/>
      <c r="H421" s="41"/>
      <c r="I421" s="41" t="s">
        <v>3051</v>
      </c>
      <c r="J421" s="41" t="s">
        <v>3289</v>
      </c>
      <c r="K421" s="41" t="s">
        <v>3290</v>
      </c>
      <c r="L421" s="41" t="s">
        <v>3291</v>
      </c>
      <c r="M421" s="41" t="s">
        <v>3290</v>
      </c>
      <c r="N421" s="41">
        <v>57</v>
      </c>
      <c r="O421" s="41" t="b">
        <v>0</v>
      </c>
      <c r="P421" s="41" t="s">
        <v>1852</v>
      </c>
      <c r="Q421" s="41" t="s">
        <v>1853</v>
      </c>
      <c r="R421" s="41" t="s">
        <v>562</v>
      </c>
    </row>
    <row r="422" spans="1:18" hidden="1" x14ac:dyDescent="0.25">
      <c r="A422" s="41" t="s">
        <v>733</v>
      </c>
      <c r="B422" s="41" t="s">
        <v>734</v>
      </c>
      <c r="C422" s="41"/>
      <c r="D422" s="41" t="s">
        <v>3061</v>
      </c>
      <c r="E422" s="41"/>
      <c r="F422" s="41"/>
      <c r="G422" s="41"/>
      <c r="H422" s="41"/>
      <c r="I422" s="41" t="s">
        <v>3067</v>
      </c>
      <c r="J422" s="41"/>
      <c r="K422" s="41"/>
      <c r="L422" s="41" t="s">
        <v>3292</v>
      </c>
      <c r="M422" s="41" t="s">
        <v>3293</v>
      </c>
      <c r="N422" s="41">
        <v>57</v>
      </c>
      <c r="O422" s="41" t="b">
        <v>0</v>
      </c>
      <c r="P422" s="41" t="s">
        <v>1852</v>
      </c>
      <c r="Q422" s="41" t="s">
        <v>1853</v>
      </c>
      <c r="R422" s="41" t="s">
        <v>562</v>
      </c>
    </row>
    <row r="423" spans="1:18" hidden="1" x14ac:dyDescent="0.25">
      <c r="A423" s="41" t="s">
        <v>3294</v>
      </c>
      <c r="B423" s="41" t="s">
        <v>3295</v>
      </c>
      <c r="C423" s="41"/>
      <c r="D423" s="41" t="s">
        <v>3296</v>
      </c>
      <c r="E423" s="41"/>
      <c r="F423" s="41"/>
      <c r="G423" s="41"/>
      <c r="H423" s="41"/>
      <c r="I423" s="41" t="s">
        <v>1882</v>
      </c>
      <c r="J423" s="41"/>
      <c r="K423" s="41"/>
      <c r="L423" s="41"/>
      <c r="M423" s="41" t="s">
        <v>3297</v>
      </c>
      <c r="N423" s="41"/>
      <c r="O423" s="41" t="b">
        <v>0</v>
      </c>
      <c r="P423" s="41" t="s">
        <v>1852</v>
      </c>
      <c r="Q423" s="41" t="s">
        <v>1853</v>
      </c>
      <c r="R423" s="41" t="s">
        <v>3294</v>
      </c>
    </row>
    <row r="424" spans="1:18" hidden="1" x14ac:dyDescent="0.25">
      <c r="A424" s="41" t="s">
        <v>3298</v>
      </c>
      <c r="B424" s="41" t="s">
        <v>3299</v>
      </c>
      <c r="C424" s="41" t="s">
        <v>1847</v>
      </c>
      <c r="D424" s="41" t="s">
        <v>1932</v>
      </c>
      <c r="E424" s="41"/>
      <c r="F424" s="41"/>
      <c r="G424" s="41" t="s">
        <v>1796</v>
      </c>
      <c r="H424" s="41" t="s">
        <v>1797</v>
      </c>
      <c r="I424" s="41" t="s">
        <v>2183</v>
      </c>
      <c r="J424" s="41" t="s">
        <v>3299</v>
      </c>
      <c r="K424" s="41" t="s">
        <v>3300</v>
      </c>
      <c r="L424" s="41" t="s">
        <v>3301</v>
      </c>
      <c r="M424" s="41" t="s">
        <v>3300</v>
      </c>
      <c r="N424" s="41"/>
      <c r="O424" s="41" t="b">
        <v>0</v>
      </c>
      <c r="P424" s="41" t="s">
        <v>1852</v>
      </c>
      <c r="Q424" s="41" t="s">
        <v>1853</v>
      </c>
      <c r="R424" s="41" t="s">
        <v>3298</v>
      </c>
    </row>
    <row r="425" spans="1:18" hidden="1" x14ac:dyDescent="0.25">
      <c r="A425" s="40" t="s">
        <v>3302</v>
      </c>
      <c r="B425" s="40" t="s">
        <v>3303</v>
      </c>
      <c r="C425" s="40"/>
      <c r="D425" s="40" t="s">
        <v>1848</v>
      </c>
      <c r="E425" s="40" t="s">
        <v>1941</v>
      </c>
      <c r="F425" s="40" t="s">
        <v>3304</v>
      </c>
      <c r="G425" s="40"/>
      <c r="H425" s="40"/>
      <c r="I425" s="40" t="s">
        <v>1882</v>
      </c>
      <c r="J425" s="40"/>
      <c r="K425" s="40"/>
      <c r="L425" s="40" t="s">
        <v>3305</v>
      </c>
      <c r="M425" s="40" t="s">
        <v>3306</v>
      </c>
      <c r="N425" s="40">
        <v>60</v>
      </c>
      <c r="O425" s="40" t="b">
        <v>0</v>
      </c>
      <c r="P425" s="40" t="s">
        <v>1852</v>
      </c>
      <c r="Q425" s="40" t="s">
        <v>1853</v>
      </c>
      <c r="R425" s="40" t="s">
        <v>3302</v>
      </c>
    </row>
    <row r="426" spans="1:18" hidden="1" x14ac:dyDescent="0.25">
      <c r="A426" s="41" t="s">
        <v>3307</v>
      </c>
      <c r="B426" s="41" t="s">
        <v>3308</v>
      </c>
      <c r="C426" s="41"/>
      <c r="D426" s="41" t="s">
        <v>1848</v>
      </c>
      <c r="E426" s="41" t="s">
        <v>2764</v>
      </c>
      <c r="F426" s="41" t="s">
        <v>3309</v>
      </c>
      <c r="G426" s="41" t="s">
        <v>1815</v>
      </c>
      <c r="H426" s="41" t="s">
        <v>1816</v>
      </c>
      <c r="I426" s="41" t="s">
        <v>1882</v>
      </c>
      <c r="J426" s="41"/>
      <c r="K426" s="41"/>
      <c r="L426" s="41" t="s">
        <v>3310</v>
      </c>
      <c r="M426" s="41" t="s">
        <v>3311</v>
      </c>
      <c r="N426" s="41"/>
      <c r="O426" s="41" t="b">
        <v>0</v>
      </c>
      <c r="P426" s="41" t="s">
        <v>1852</v>
      </c>
      <c r="Q426" s="41" t="s">
        <v>1853</v>
      </c>
      <c r="R426" s="41" t="s">
        <v>3307</v>
      </c>
    </row>
    <row r="427" spans="1:18" hidden="1" x14ac:dyDescent="0.25">
      <c r="A427" s="40" t="s">
        <v>739</v>
      </c>
      <c r="B427" s="40" t="s">
        <v>740</v>
      </c>
      <c r="C427" s="40"/>
      <c r="D427" s="40" t="s">
        <v>1848</v>
      </c>
      <c r="E427" s="40" t="s">
        <v>2764</v>
      </c>
      <c r="F427" s="40"/>
      <c r="G427" s="40" t="s">
        <v>1809</v>
      </c>
      <c r="H427" s="40" t="s">
        <v>1810</v>
      </c>
      <c r="I427" s="40"/>
      <c r="J427" s="40" t="s">
        <v>740</v>
      </c>
      <c r="K427" s="40" t="s">
        <v>3312</v>
      </c>
      <c r="L427" s="40"/>
      <c r="M427" s="40" t="s">
        <v>3312</v>
      </c>
      <c r="N427" s="40">
        <v>60</v>
      </c>
      <c r="O427" s="40" t="b">
        <v>0</v>
      </c>
      <c r="P427" s="40" t="s">
        <v>1852</v>
      </c>
      <c r="Q427" s="40" t="s">
        <v>1853</v>
      </c>
      <c r="R427" s="40" t="s">
        <v>567</v>
      </c>
    </row>
    <row r="428" spans="1:18" hidden="1" x14ac:dyDescent="0.25">
      <c r="A428" s="40" t="s">
        <v>741</v>
      </c>
      <c r="B428" s="40" t="s">
        <v>742</v>
      </c>
      <c r="C428" s="40"/>
      <c r="D428" s="40" t="s">
        <v>1848</v>
      </c>
      <c r="E428" s="40" t="s">
        <v>2764</v>
      </c>
      <c r="F428" s="40"/>
      <c r="G428" s="40" t="s">
        <v>1809</v>
      </c>
      <c r="H428" s="40" t="s">
        <v>1810</v>
      </c>
      <c r="I428" s="40"/>
      <c r="J428" s="40" t="s">
        <v>742</v>
      </c>
      <c r="K428" s="40" t="s">
        <v>3313</v>
      </c>
      <c r="L428" s="40"/>
      <c r="M428" s="40" t="s">
        <v>3313</v>
      </c>
      <c r="N428" s="40">
        <v>60</v>
      </c>
      <c r="O428" s="40" t="b">
        <v>0</v>
      </c>
      <c r="P428" s="40" t="s">
        <v>1852</v>
      </c>
      <c r="Q428" s="40" t="s">
        <v>1853</v>
      </c>
      <c r="R428" s="40" t="s">
        <v>567</v>
      </c>
    </row>
    <row r="429" spans="1:18" hidden="1" x14ac:dyDescent="0.25">
      <c r="A429" s="40" t="s">
        <v>3314</v>
      </c>
      <c r="B429" s="40" t="s">
        <v>3315</v>
      </c>
      <c r="C429" s="40"/>
      <c r="D429" s="40" t="s">
        <v>1848</v>
      </c>
      <c r="E429" s="40" t="s">
        <v>2764</v>
      </c>
      <c r="F429" s="40"/>
      <c r="G429" s="40" t="s">
        <v>1809</v>
      </c>
      <c r="H429" s="40" t="s">
        <v>1810</v>
      </c>
      <c r="I429" s="40"/>
      <c r="J429" s="40" t="s">
        <v>3315</v>
      </c>
      <c r="K429" s="40" t="s">
        <v>3316</v>
      </c>
      <c r="L429" s="40"/>
      <c r="M429" s="40" t="s">
        <v>3316</v>
      </c>
      <c r="N429" s="40">
        <v>60</v>
      </c>
      <c r="O429" s="40" t="b">
        <v>0</v>
      </c>
      <c r="P429" s="40" t="s">
        <v>1852</v>
      </c>
      <c r="Q429" s="40" t="s">
        <v>1853</v>
      </c>
      <c r="R429" s="40" t="s">
        <v>567</v>
      </c>
    </row>
    <row r="430" spans="1:18" hidden="1" x14ac:dyDescent="0.25">
      <c r="A430" s="41" t="s">
        <v>3317</v>
      </c>
      <c r="B430" s="41" t="s">
        <v>3318</v>
      </c>
      <c r="C430" s="41"/>
      <c r="D430" s="41" t="s">
        <v>1848</v>
      </c>
      <c r="E430" s="41" t="s">
        <v>1968</v>
      </c>
      <c r="F430" s="41"/>
      <c r="G430" s="41" t="s">
        <v>1811</v>
      </c>
      <c r="H430" s="41" t="s">
        <v>1812</v>
      </c>
      <c r="I430" s="41"/>
      <c r="J430" s="41" t="s">
        <v>3318</v>
      </c>
      <c r="K430" s="41" t="s">
        <v>3319</v>
      </c>
      <c r="L430" s="41"/>
      <c r="M430" s="41" t="s">
        <v>3319</v>
      </c>
      <c r="N430" s="41">
        <v>60</v>
      </c>
      <c r="O430" s="41" t="b">
        <v>0</v>
      </c>
      <c r="P430" s="41" t="s">
        <v>1852</v>
      </c>
      <c r="Q430" s="41" t="s">
        <v>1853</v>
      </c>
      <c r="R430" s="41" t="s">
        <v>567</v>
      </c>
    </row>
    <row r="431" spans="1:18" hidden="1" x14ac:dyDescent="0.25">
      <c r="A431" s="40" t="s">
        <v>743</v>
      </c>
      <c r="B431" s="40" t="s">
        <v>744</v>
      </c>
      <c r="C431" s="40"/>
      <c r="D431" s="40" t="s">
        <v>1848</v>
      </c>
      <c r="E431" s="40" t="s">
        <v>2764</v>
      </c>
      <c r="F431" s="40"/>
      <c r="G431" s="40"/>
      <c r="H431" s="40"/>
      <c r="I431" s="40"/>
      <c r="J431" s="40" t="s">
        <v>744</v>
      </c>
      <c r="K431" s="40" t="s">
        <v>3320</v>
      </c>
      <c r="L431" s="40"/>
      <c r="M431" s="40" t="s">
        <v>3320</v>
      </c>
      <c r="N431" s="40">
        <v>60</v>
      </c>
      <c r="O431" s="40" t="b">
        <v>0</v>
      </c>
      <c r="P431" s="40" t="s">
        <v>1852</v>
      </c>
      <c r="Q431" s="40" t="s">
        <v>1853</v>
      </c>
      <c r="R431" s="40" t="s">
        <v>567</v>
      </c>
    </row>
    <row r="432" spans="1:18" hidden="1" x14ac:dyDescent="0.25">
      <c r="A432" s="40" t="s">
        <v>3321</v>
      </c>
      <c r="B432" s="40" t="s">
        <v>3322</v>
      </c>
      <c r="C432" s="40"/>
      <c r="D432" s="40" t="s">
        <v>1848</v>
      </c>
      <c r="E432" s="40" t="s">
        <v>2764</v>
      </c>
      <c r="F432" s="40" t="s">
        <v>3309</v>
      </c>
      <c r="G432" s="40" t="s">
        <v>1809</v>
      </c>
      <c r="H432" s="40" t="s">
        <v>1810</v>
      </c>
      <c r="I432" s="40"/>
      <c r="J432" s="40" t="s">
        <v>3322</v>
      </c>
      <c r="K432" s="40" t="s">
        <v>3323</v>
      </c>
      <c r="L432" s="40"/>
      <c r="M432" s="40" t="s">
        <v>3323</v>
      </c>
      <c r="N432" s="40">
        <v>60</v>
      </c>
      <c r="O432" s="40" t="b">
        <v>0</v>
      </c>
      <c r="P432" s="40" t="s">
        <v>1852</v>
      </c>
      <c r="Q432" s="40" t="s">
        <v>1853</v>
      </c>
      <c r="R432" s="40" t="s">
        <v>567</v>
      </c>
    </row>
    <row r="433" spans="1:18" hidden="1" x14ac:dyDescent="0.25">
      <c r="A433" s="40" t="s">
        <v>745</v>
      </c>
      <c r="B433" s="40" t="s">
        <v>746</v>
      </c>
      <c r="C433" s="40"/>
      <c r="D433" s="40" t="s">
        <v>1848</v>
      </c>
      <c r="E433" s="40" t="s">
        <v>2764</v>
      </c>
      <c r="F433" s="40"/>
      <c r="G433" s="40" t="s">
        <v>1809</v>
      </c>
      <c r="H433" s="40" t="s">
        <v>1810</v>
      </c>
      <c r="I433" s="40"/>
      <c r="J433" s="40" t="s">
        <v>746</v>
      </c>
      <c r="K433" s="40" t="s">
        <v>3324</v>
      </c>
      <c r="L433" s="40"/>
      <c r="M433" s="40" t="s">
        <v>3324</v>
      </c>
      <c r="N433" s="40">
        <v>60</v>
      </c>
      <c r="O433" s="40" t="b">
        <v>0</v>
      </c>
      <c r="P433" s="40" t="s">
        <v>1852</v>
      </c>
      <c r="Q433" s="40" t="s">
        <v>1853</v>
      </c>
      <c r="R433" s="40" t="s">
        <v>567</v>
      </c>
    </row>
    <row r="434" spans="1:18" hidden="1" x14ac:dyDescent="0.25">
      <c r="A434" s="40" t="s">
        <v>747</v>
      </c>
      <c r="B434" s="40" t="s">
        <v>748</v>
      </c>
      <c r="C434" s="40"/>
      <c r="D434" s="40" t="s">
        <v>1848</v>
      </c>
      <c r="E434" s="40" t="s">
        <v>2764</v>
      </c>
      <c r="F434" s="40"/>
      <c r="G434" s="40" t="s">
        <v>1809</v>
      </c>
      <c r="H434" s="40" t="s">
        <v>1810</v>
      </c>
      <c r="I434" s="40"/>
      <c r="J434" s="40" t="s">
        <v>748</v>
      </c>
      <c r="K434" s="40" t="s">
        <v>3325</v>
      </c>
      <c r="L434" s="40"/>
      <c r="M434" s="40" t="s">
        <v>3325</v>
      </c>
      <c r="N434" s="40">
        <v>60</v>
      </c>
      <c r="O434" s="40" t="b">
        <v>0</v>
      </c>
      <c r="P434" s="40" t="s">
        <v>1852</v>
      </c>
      <c r="Q434" s="40" t="s">
        <v>1853</v>
      </c>
      <c r="R434" s="40" t="s">
        <v>567</v>
      </c>
    </row>
    <row r="435" spans="1:18" hidden="1" x14ac:dyDescent="0.25">
      <c r="A435" s="40" t="s">
        <v>749</v>
      </c>
      <c r="B435" s="40" t="s">
        <v>750</v>
      </c>
      <c r="C435" s="40"/>
      <c r="D435" s="40" t="s">
        <v>1848</v>
      </c>
      <c r="E435" s="40" t="s">
        <v>2764</v>
      </c>
      <c r="F435" s="40"/>
      <c r="G435" s="40" t="s">
        <v>1809</v>
      </c>
      <c r="H435" s="40" t="s">
        <v>1810</v>
      </c>
      <c r="I435" s="40"/>
      <c r="J435" s="40" t="s">
        <v>750</v>
      </c>
      <c r="K435" s="40" t="s">
        <v>3326</v>
      </c>
      <c r="L435" s="40"/>
      <c r="M435" s="40" t="s">
        <v>3326</v>
      </c>
      <c r="N435" s="40">
        <v>60</v>
      </c>
      <c r="O435" s="40" t="b">
        <v>0</v>
      </c>
      <c r="P435" s="40" t="s">
        <v>1852</v>
      </c>
      <c r="Q435" s="40" t="s">
        <v>1853</v>
      </c>
      <c r="R435" s="40" t="s">
        <v>567</v>
      </c>
    </row>
    <row r="436" spans="1:18" hidden="1" x14ac:dyDescent="0.25">
      <c r="A436" s="40" t="s">
        <v>751</v>
      </c>
      <c r="B436" s="40" t="s">
        <v>752</v>
      </c>
      <c r="C436" s="40"/>
      <c r="D436" s="40" t="s">
        <v>1848</v>
      </c>
      <c r="E436" s="40" t="s">
        <v>2764</v>
      </c>
      <c r="F436" s="40"/>
      <c r="G436" s="40" t="s">
        <v>1809</v>
      </c>
      <c r="H436" s="40" t="s">
        <v>1810</v>
      </c>
      <c r="I436" s="40"/>
      <c r="J436" s="40" t="s">
        <v>752</v>
      </c>
      <c r="K436" s="40" t="s">
        <v>3327</v>
      </c>
      <c r="L436" s="40"/>
      <c r="M436" s="40" t="s">
        <v>3327</v>
      </c>
      <c r="N436" s="40">
        <v>60</v>
      </c>
      <c r="O436" s="40" t="b">
        <v>0</v>
      </c>
      <c r="P436" s="40" t="s">
        <v>1852</v>
      </c>
      <c r="Q436" s="40" t="s">
        <v>1853</v>
      </c>
      <c r="R436" s="40" t="s">
        <v>567</v>
      </c>
    </row>
    <row r="437" spans="1:18" hidden="1" x14ac:dyDescent="0.25">
      <c r="A437" s="40" t="s">
        <v>3328</v>
      </c>
      <c r="B437" s="40" t="s">
        <v>3329</v>
      </c>
      <c r="C437" s="40"/>
      <c r="D437" s="40" t="s">
        <v>1848</v>
      </c>
      <c r="E437" s="40" t="s">
        <v>2764</v>
      </c>
      <c r="F437" s="40"/>
      <c r="G437" s="40" t="s">
        <v>1809</v>
      </c>
      <c r="H437" s="40" t="s">
        <v>1810</v>
      </c>
      <c r="I437" s="40"/>
      <c r="J437" s="40" t="s">
        <v>3329</v>
      </c>
      <c r="K437" s="40" t="s">
        <v>3330</v>
      </c>
      <c r="L437" s="40"/>
      <c r="M437" s="40" t="s">
        <v>3330</v>
      </c>
      <c r="N437" s="40">
        <v>60</v>
      </c>
      <c r="O437" s="40" t="b">
        <v>0</v>
      </c>
      <c r="P437" s="40" t="s">
        <v>1852</v>
      </c>
      <c r="Q437" s="40" t="s">
        <v>1853</v>
      </c>
      <c r="R437" s="40" t="s">
        <v>567</v>
      </c>
    </row>
    <row r="438" spans="1:18" hidden="1" x14ac:dyDescent="0.25">
      <c r="A438" s="40" t="s">
        <v>3331</v>
      </c>
      <c r="B438" s="40" t="s">
        <v>3332</v>
      </c>
      <c r="C438" s="40"/>
      <c r="D438" s="40" t="s">
        <v>1848</v>
      </c>
      <c r="E438" s="40" t="s">
        <v>2764</v>
      </c>
      <c r="F438" s="40" t="s">
        <v>3309</v>
      </c>
      <c r="G438" s="40"/>
      <c r="H438" s="40"/>
      <c r="I438" s="40" t="s">
        <v>1882</v>
      </c>
      <c r="J438" s="40"/>
      <c r="K438" s="40"/>
      <c r="L438" s="40" t="s">
        <v>3333</v>
      </c>
      <c r="M438" s="40" t="s">
        <v>3334</v>
      </c>
      <c r="N438" s="40">
        <v>60</v>
      </c>
      <c r="O438" s="40" t="b">
        <v>0</v>
      </c>
      <c r="P438" s="40" t="s">
        <v>1852</v>
      </c>
      <c r="Q438" s="40" t="s">
        <v>1853</v>
      </c>
      <c r="R438" s="40" t="s">
        <v>567</v>
      </c>
    </row>
    <row r="439" spans="1:18" hidden="1" x14ac:dyDescent="0.25">
      <c r="A439" s="40" t="s">
        <v>3335</v>
      </c>
      <c r="B439" s="40" t="s">
        <v>3336</v>
      </c>
      <c r="C439" s="40"/>
      <c r="D439" s="40" t="s">
        <v>1848</v>
      </c>
      <c r="E439" s="40" t="s">
        <v>2764</v>
      </c>
      <c r="F439" s="40" t="s">
        <v>3309</v>
      </c>
      <c r="G439" s="40"/>
      <c r="H439" s="40"/>
      <c r="I439" s="40" t="s">
        <v>1882</v>
      </c>
      <c r="J439" s="40"/>
      <c r="K439" s="40"/>
      <c r="L439" s="40" t="s">
        <v>3337</v>
      </c>
      <c r="M439" s="40" t="s">
        <v>3338</v>
      </c>
      <c r="N439" s="40">
        <v>60</v>
      </c>
      <c r="O439" s="40" t="b">
        <v>0</v>
      </c>
      <c r="P439" s="40" t="s">
        <v>1852</v>
      </c>
      <c r="Q439" s="40" t="s">
        <v>1853</v>
      </c>
      <c r="R439" s="40" t="s">
        <v>567</v>
      </c>
    </row>
    <row r="440" spans="1:18" hidden="1" x14ac:dyDescent="0.25">
      <c r="A440" s="40" t="s">
        <v>3339</v>
      </c>
      <c r="B440" s="40" t="s">
        <v>3340</v>
      </c>
      <c r="C440" s="40"/>
      <c r="D440" s="40" t="s">
        <v>1848</v>
      </c>
      <c r="E440" s="40" t="s">
        <v>2764</v>
      </c>
      <c r="F440" s="40" t="s">
        <v>3309</v>
      </c>
      <c r="G440" s="40"/>
      <c r="H440" s="40"/>
      <c r="I440" s="40" t="s">
        <v>1882</v>
      </c>
      <c r="J440" s="40"/>
      <c r="K440" s="40"/>
      <c r="L440" s="40" t="s">
        <v>3341</v>
      </c>
      <c r="M440" s="40" t="s">
        <v>3342</v>
      </c>
      <c r="N440" s="40">
        <v>60</v>
      </c>
      <c r="O440" s="40" t="b">
        <v>0</v>
      </c>
      <c r="P440" s="40" t="s">
        <v>1852</v>
      </c>
      <c r="Q440" s="40" t="s">
        <v>1853</v>
      </c>
      <c r="R440" s="40" t="s">
        <v>567</v>
      </c>
    </row>
    <row r="441" spans="1:18" hidden="1" x14ac:dyDescent="0.25">
      <c r="A441" s="40" t="s">
        <v>3343</v>
      </c>
      <c r="B441" s="40" t="s">
        <v>3344</v>
      </c>
      <c r="C441" s="40"/>
      <c r="D441" s="40" t="s">
        <v>1848</v>
      </c>
      <c r="E441" s="40" t="s">
        <v>2764</v>
      </c>
      <c r="F441" s="40" t="s">
        <v>3309</v>
      </c>
      <c r="G441" s="40"/>
      <c r="H441" s="40"/>
      <c r="I441" s="40" t="s">
        <v>1882</v>
      </c>
      <c r="J441" s="40"/>
      <c r="K441" s="40"/>
      <c r="L441" s="40" t="s">
        <v>3345</v>
      </c>
      <c r="M441" s="40" t="s">
        <v>3346</v>
      </c>
      <c r="N441" s="40">
        <v>60</v>
      </c>
      <c r="O441" s="40" t="b">
        <v>0</v>
      </c>
      <c r="P441" s="40" t="s">
        <v>1852</v>
      </c>
      <c r="Q441" s="40" t="s">
        <v>1853</v>
      </c>
      <c r="R441" s="40" t="s">
        <v>567</v>
      </c>
    </row>
    <row r="442" spans="1:18" hidden="1" x14ac:dyDescent="0.25">
      <c r="A442" s="41" t="s">
        <v>3347</v>
      </c>
      <c r="B442" s="41" t="s">
        <v>3348</v>
      </c>
      <c r="C442" s="41"/>
      <c r="D442" s="41" t="s">
        <v>1848</v>
      </c>
      <c r="E442" s="41" t="s">
        <v>2764</v>
      </c>
      <c r="F442" s="41" t="s">
        <v>3309</v>
      </c>
      <c r="G442" s="41"/>
      <c r="H442" s="41"/>
      <c r="I442" s="41" t="s">
        <v>1882</v>
      </c>
      <c r="J442" s="41"/>
      <c r="K442" s="41"/>
      <c r="L442" s="41" t="s">
        <v>3349</v>
      </c>
      <c r="M442" s="41" t="s">
        <v>3350</v>
      </c>
      <c r="N442" s="41">
        <v>60</v>
      </c>
      <c r="O442" s="41" t="b">
        <v>0</v>
      </c>
      <c r="P442" s="41" t="s">
        <v>1852</v>
      </c>
      <c r="Q442" s="41" t="s">
        <v>1853</v>
      </c>
      <c r="R442" s="41" t="s">
        <v>567</v>
      </c>
    </row>
    <row r="443" spans="1:18" hidden="1" x14ac:dyDescent="0.25">
      <c r="A443" s="41" t="s">
        <v>3351</v>
      </c>
      <c r="B443" s="41" t="s">
        <v>3352</v>
      </c>
      <c r="C443" s="41"/>
      <c r="D443" s="41" t="s">
        <v>1848</v>
      </c>
      <c r="E443" s="41" t="s">
        <v>3353</v>
      </c>
      <c r="F443" s="41" t="s">
        <v>3354</v>
      </c>
      <c r="G443" s="41"/>
      <c r="H443" s="41"/>
      <c r="I443" s="41"/>
      <c r="J443" s="41"/>
      <c r="K443" s="41"/>
      <c r="L443" s="41" t="s">
        <v>3355</v>
      </c>
      <c r="M443" s="41" t="s">
        <v>3356</v>
      </c>
      <c r="N443" s="41"/>
      <c r="O443" s="41" t="b">
        <v>0</v>
      </c>
      <c r="P443" s="41" t="s">
        <v>1852</v>
      </c>
      <c r="Q443" s="41" t="s">
        <v>1853</v>
      </c>
      <c r="R443" s="41" t="s">
        <v>3351</v>
      </c>
    </row>
    <row r="444" spans="1:18" hidden="1" x14ac:dyDescent="0.25">
      <c r="A444" s="41" t="s">
        <v>3357</v>
      </c>
      <c r="B444" s="41" t="s">
        <v>3358</v>
      </c>
      <c r="C444" s="41"/>
      <c r="D444" s="41" t="s">
        <v>3359</v>
      </c>
      <c r="E444" s="41"/>
      <c r="F444" s="41"/>
      <c r="G444" s="41"/>
      <c r="H444" s="41"/>
      <c r="I444" s="41" t="s">
        <v>1882</v>
      </c>
      <c r="J444" s="41"/>
      <c r="K444" s="41"/>
      <c r="L444" s="41" t="s">
        <v>3360</v>
      </c>
      <c r="M444" s="41" t="s">
        <v>3361</v>
      </c>
      <c r="N444" s="41"/>
      <c r="O444" s="41" t="b">
        <v>0</v>
      </c>
      <c r="P444" s="41" t="s">
        <v>1852</v>
      </c>
      <c r="Q444" s="41" t="s">
        <v>1853</v>
      </c>
      <c r="R444" s="41" t="s">
        <v>3357</v>
      </c>
    </row>
    <row r="445" spans="1:18" hidden="1" x14ac:dyDescent="0.25">
      <c r="A445" s="40" t="s">
        <v>3362</v>
      </c>
      <c r="B445" s="40" t="s">
        <v>3363</v>
      </c>
      <c r="C445" s="40"/>
      <c r="D445" s="40" t="s">
        <v>1848</v>
      </c>
      <c r="E445" s="40"/>
      <c r="F445" s="40"/>
      <c r="G445" s="40" t="s">
        <v>1811</v>
      </c>
      <c r="H445" s="40" t="s">
        <v>1812</v>
      </c>
      <c r="I445" s="40" t="s">
        <v>1882</v>
      </c>
      <c r="J445" s="40"/>
      <c r="K445" s="40"/>
      <c r="L445" s="40" t="s">
        <v>3364</v>
      </c>
      <c r="M445" s="40" t="s">
        <v>3365</v>
      </c>
      <c r="N445" s="40">
        <v>60</v>
      </c>
      <c r="O445" s="40" t="b">
        <v>0</v>
      </c>
      <c r="P445" s="40" t="s">
        <v>1852</v>
      </c>
      <c r="Q445" s="40" t="s">
        <v>1853</v>
      </c>
      <c r="R445" s="40" t="s">
        <v>3362</v>
      </c>
    </row>
    <row r="446" spans="1:18" hidden="1" x14ac:dyDescent="0.25">
      <c r="A446" s="40" t="s">
        <v>3366</v>
      </c>
      <c r="B446" s="40" t="s">
        <v>3367</v>
      </c>
      <c r="C446" s="40"/>
      <c r="D446" s="40" t="s">
        <v>3368</v>
      </c>
      <c r="E446" s="40" t="s">
        <v>3369</v>
      </c>
      <c r="F446" s="40" t="s">
        <v>3370</v>
      </c>
      <c r="G446" s="40"/>
      <c r="H446" s="40"/>
      <c r="I446" s="40" t="s">
        <v>3371</v>
      </c>
      <c r="J446" s="40"/>
      <c r="K446" s="40"/>
      <c r="L446" s="40" t="s">
        <v>3372</v>
      </c>
      <c r="M446" s="40" t="s">
        <v>3373</v>
      </c>
      <c r="N446" s="40">
        <v>60</v>
      </c>
      <c r="O446" s="40" t="b">
        <v>0</v>
      </c>
      <c r="P446" s="40" t="s">
        <v>1852</v>
      </c>
      <c r="Q446" s="40" t="s">
        <v>1853</v>
      </c>
      <c r="R446" s="40" t="s">
        <v>3366</v>
      </c>
    </row>
    <row r="447" spans="1:18" hidden="1" x14ac:dyDescent="0.25">
      <c r="A447" s="40" t="s">
        <v>3374</v>
      </c>
      <c r="B447" s="40" t="s">
        <v>3375</v>
      </c>
      <c r="C447" s="40" t="s">
        <v>3376</v>
      </c>
      <c r="D447" s="40" t="s">
        <v>1848</v>
      </c>
      <c r="E447" s="40" t="s">
        <v>1888</v>
      </c>
      <c r="F447" s="40"/>
      <c r="G447" s="40" t="s">
        <v>1809</v>
      </c>
      <c r="H447" s="40" t="s">
        <v>1810</v>
      </c>
      <c r="I447" s="40" t="s">
        <v>1882</v>
      </c>
      <c r="J447" s="40"/>
      <c r="K447" s="40" t="s">
        <v>3377</v>
      </c>
      <c r="L447" s="40" t="s">
        <v>3378</v>
      </c>
      <c r="M447" s="40" t="s">
        <v>3379</v>
      </c>
      <c r="N447" s="40"/>
      <c r="O447" s="40" t="b">
        <v>0</v>
      </c>
      <c r="P447" s="40" t="s">
        <v>1852</v>
      </c>
      <c r="Q447" s="40" t="s">
        <v>1853</v>
      </c>
      <c r="R447" s="40" t="s">
        <v>3374</v>
      </c>
    </row>
    <row r="448" spans="1:18" hidden="1" x14ac:dyDescent="0.25">
      <c r="A448" s="40" t="s">
        <v>3380</v>
      </c>
      <c r="B448" s="40" t="s">
        <v>3381</v>
      </c>
      <c r="C448" s="40" t="s">
        <v>3382</v>
      </c>
      <c r="D448" s="40" t="s">
        <v>1848</v>
      </c>
      <c r="E448" s="40" t="s">
        <v>1960</v>
      </c>
      <c r="F448" s="40"/>
      <c r="G448" s="40" t="s">
        <v>1811</v>
      </c>
      <c r="H448" s="40" t="s">
        <v>1812</v>
      </c>
      <c r="I448" s="40" t="s">
        <v>1882</v>
      </c>
      <c r="J448" s="40"/>
      <c r="K448" s="40" t="s">
        <v>3383</v>
      </c>
      <c r="L448" s="40" t="s">
        <v>3384</v>
      </c>
      <c r="M448" s="40" t="s">
        <v>3383</v>
      </c>
      <c r="N448" s="40"/>
      <c r="O448" s="40" t="b">
        <v>0</v>
      </c>
      <c r="P448" s="40" t="s">
        <v>1852</v>
      </c>
      <c r="Q448" s="40" t="s">
        <v>1853</v>
      </c>
      <c r="R448" s="40" t="s">
        <v>3380</v>
      </c>
    </row>
    <row r="449" spans="1:18" hidden="1" x14ac:dyDescent="0.25">
      <c r="A449" s="40" t="s">
        <v>3385</v>
      </c>
      <c r="B449" s="40" t="s">
        <v>3386</v>
      </c>
      <c r="C449" s="40" t="s">
        <v>3387</v>
      </c>
      <c r="D449" s="40" t="s">
        <v>1848</v>
      </c>
      <c r="E449" s="40" t="s">
        <v>2001</v>
      </c>
      <c r="F449" s="40"/>
      <c r="G449" s="40" t="s">
        <v>1811</v>
      </c>
      <c r="H449" s="40" t="s">
        <v>1812</v>
      </c>
      <c r="I449" s="40" t="s">
        <v>3388</v>
      </c>
      <c r="J449" s="40" t="s">
        <v>3389</v>
      </c>
      <c r="K449" s="40" t="s">
        <v>3390</v>
      </c>
      <c r="L449" s="40" t="s">
        <v>1847</v>
      </c>
      <c r="M449" s="40" t="s">
        <v>3390</v>
      </c>
      <c r="N449" s="40"/>
      <c r="O449" s="40" t="b">
        <v>0</v>
      </c>
      <c r="P449" s="40" t="s">
        <v>1852</v>
      </c>
      <c r="Q449" s="40" t="s">
        <v>1853</v>
      </c>
      <c r="R449" s="40" t="s">
        <v>3380</v>
      </c>
    </row>
    <row r="450" spans="1:18" hidden="1" x14ac:dyDescent="0.25">
      <c r="A450" s="40" t="s">
        <v>3391</v>
      </c>
      <c r="B450" s="40" t="s">
        <v>3392</v>
      </c>
      <c r="C450" s="40" t="s">
        <v>1847</v>
      </c>
      <c r="D450" s="40" t="s">
        <v>1848</v>
      </c>
      <c r="E450" s="40" t="s">
        <v>2001</v>
      </c>
      <c r="F450" s="40"/>
      <c r="G450" s="40" t="s">
        <v>1811</v>
      </c>
      <c r="H450" s="40" t="s">
        <v>1812</v>
      </c>
      <c r="I450" s="40" t="s">
        <v>3388</v>
      </c>
      <c r="J450" s="40" t="s">
        <v>3393</v>
      </c>
      <c r="K450" s="40" t="s">
        <v>3394</v>
      </c>
      <c r="L450" s="40" t="s">
        <v>1847</v>
      </c>
      <c r="M450" s="40" t="s">
        <v>3394</v>
      </c>
      <c r="N450" s="40"/>
      <c r="O450" s="40" t="b">
        <v>0</v>
      </c>
      <c r="P450" s="40" t="s">
        <v>1852</v>
      </c>
      <c r="Q450" s="40" t="s">
        <v>1853</v>
      </c>
      <c r="R450" s="40" t="s">
        <v>3380</v>
      </c>
    </row>
    <row r="451" spans="1:18" hidden="1" x14ac:dyDescent="0.25">
      <c r="A451" s="40" t="s">
        <v>3395</v>
      </c>
      <c r="B451" s="40" t="s">
        <v>3396</v>
      </c>
      <c r="C451" s="40" t="s">
        <v>3387</v>
      </c>
      <c r="D451" s="40" t="s">
        <v>1848</v>
      </c>
      <c r="E451" s="40" t="s">
        <v>2102</v>
      </c>
      <c r="F451" s="40"/>
      <c r="G451" s="40" t="s">
        <v>1811</v>
      </c>
      <c r="H451" s="40" t="s">
        <v>1812</v>
      </c>
      <c r="I451" s="40" t="s">
        <v>3388</v>
      </c>
      <c r="J451" s="40" t="s">
        <v>3397</v>
      </c>
      <c r="K451" s="40" t="s">
        <v>3398</v>
      </c>
      <c r="L451" s="40" t="s">
        <v>1847</v>
      </c>
      <c r="M451" s="40" t="s">
        <v>3399</v>
      </c>
      <c r="N451" s="40"/>
      <c r="O451" s="40" t="b">
        <v>0</v>
      </c>
      <c r="P451" s="40" t="s">
        <v>1852</v>
      </c>
      <c r="Q451" s="40" t="s">
        <v>1853</v>
      </c>
      <c r="R451" s="40" t="s">
        <v>3380</v>
      </c>
    </row>
    <row r="452" spans="1:18" hidden="1" x14ac:dyDescent="0.25">
      <c r="A452" s="40" t="s">
        <v>3400</v>
      </c>
      <c r="B452" s="40" t="s">
        <v>3401</v>
      </c>
      <c r="C452" s="40" t="s">
        <v>3387</v>
      </c>
      <c r="D452" s="40" t="s">
        <v>1848</v>
      </c>
      <c r="E452" s="40" t="s">
        <v>2102</v>
      </c>
      <c r="F452" s="40"/>
      <c r="G452" s="40" t="s">
        <v>1811</v>
      </c>
      <c r="H452" s="40" t="s">
        <v>1812</v>
      </c>
      <c r="I452" s="40" t="s">
        <v>3388</v>
      </c>
      <c r="J452" s="40" t="s">
        <v>3402</v>
      </c>
      <c r="K452" s="40" t="s">
        <v>3403</v>
      </c>
      <c r="L452" s="40" t="s">
        <v>1847</v>
      </c>
      <c r="M452" s="40" t="s">
        <v>3403</v>
      </c>
      <c r="N452" s="40"/>
      <c r="O452" s="40" t="b">
        <v>0</v>
      </c>
      <c r="P452" s="40" t="s">
        <v>1852</v>
      </c>
      <c r="Q452" s="40" t="s">
        <v>1853</v>
      </c>
      <c r="R452" s="40" t="s">
        <v>3380</v>
      </c>
    </row>
    <row r="453" spans="1:18" hidden="1" x14ac:dyDescent="0.25">
      <c r="A453" s="40" t="s">
        <v>3404</v>
      </c>
      <c r="B453" s="40" t="s">
        <v>3405</v>
      </c>
      <c r="C453" s="40" t="s">
        <v>1847</v>
      </c>
      <c r="D453" s="40" t="s">
        <v>1848</v>
      </c>
      <c r="E453" s="40" t="s">
        <v>1956</v>
      </c>
      <c r="F453" s="40"/>
      <c r="G453" s="40" t="s">
        <v>1811</v>
      </c>
      <c r="H453" s="40" t="s">
        <v>1812</v>
      </c>
      <c r="I453" s="40" t="s">
        <v>3388</v>
      </c>
      <c r="J453" s="40" t="s">
        <v>3406</v>
      </c>
      <c r="K453" s="40" t="s">
        <v>3407</v>
      </c>
      <c r="L453" s="40" t="s">
        <v>1847</v>
      </c>
      <c r="M453" s="40" t="s">
        <v>3407</v>
      </c>
      <c r="N453" s="40"/>
      <c r="O453" s="40" t="b">
        <v>0</v>
      </c>
      <c r="P453" s="40" t="s">
        <v>1852</v>
      </c>
      <c r="Q453" s="40" t="s">
        <v>1853</v>
      </c>
      <c r="R453" s="40" t="s">
        <v>3380</v>
      </c>
    </row>
    <row r="454" spans="1:18" hidden="1" x14ac:dyDescent="0.25">
      <c r="A454" s="40" t="s">
        <v>3408</v>
      </c>
      <c r="B454" s="40" t="s">
        <v>3409</v>
      </c>
      <c r="C454" s="40" t="s">
        <v>1847</v>
      </c>
      <c r="D454" s="40" t="s">
        <v>1848</v>
      </c>
      <c r="E454" s="40" t="s">
        <v>2001</v>
      </c>
      <c r="F454" s="40"/>
      <c r="G454" s="40" t="s">
        <v>1811</v>
      </c>
      <c r="H454" s="40" t="s">
        <v>1812</v>
      </c>
      <c r="I454" s="40" t="s">
        <v>3388</v>
      </c>
      <c r="J454" s="40" t="s">
        <v>3410</v>
      </c>
      <c r="K454" s="40" t="s">
        <v>3411</v>
      </c>
      <c r="L454" s="40" t="s">
        <v>1847</v>
      </c>
      <c r="M454" s="40" t="s">
        <v>3412</v>
      </c>
      <c r="N454" s="40"/>
      <c r="O454" s="40" t="b">
        <v>0</v>
      </c>
      <c r="P454" s="40" t="s">
        <v>1852</v>
      </c>
      <c r="Q454" s="40" t="s">
        <v>1853</v>
      </c>
      <c r="R454" s="40" t="s">
        <v>3380</v>
      </c>
    </row>
    <row r="455" spans="1:18" hidden="1" x14ac:dyDescent="0.25">
      <c r="A455" s="40" t="s">
        <v>3413</v>
      </c>
      <c r="B455" s="40" t="s">
        <v>3414</v>
      </c>
      <c r="C455" s="40" t="s">
        <v>1847</v>
      </c>
      <c r="D455" s="40" t="s">
        <v>1848</v>
      </c>
      <c r="E455" s="40" t="s">
        <v>1911</v>
      </c>
      <c r="F455" s="40"/>
      <c r="G455" s="40" t="s">
        <v>1809</v>
      </c>
      <c r="H455" s="40" t="s">
        <v>1810</v>
      </c>
      <c r="I455" s="40" t="s">
        <v>3388</v>
      </c>
      <c r="J455" s="40" t="s">
        <v>3415</v>
      </c>
      <c r="K455" s="40" t="s">
        <v>3416</v>
      </c>
      <c r="L455" s="40" t="s">
        <v>1847</v>
      </c>
      <c r="M455" s="40" t="s">
        <v>3416</v>
      </c>
      <c r="N455" s="40"/>
      <c r="O455" s="40" t="b">
        <v>0</v>
      </c>
      <c r="P455" s="40" t="s">
        <v>1852</v>
      </c>
      <c r="Q455" s="40" t="s">
        <v>1853</v>
      </c>
      <c r="R455" s="40" t="s">
        <v>3380</v>
      </c>
    </row>
    <row r="456" spans="1:18" hidden="1" x14ac:dyDescent="0.25">
      <c r="A456" s="40" t="s">
        <v>3417</v>
      </c>
      <c r="B456" s="40" t="s">
        <v>3418</v>
      </c>
      <c r="C456" s="40" t="s">
        <v>1847</v>
      </c>
      <c r="D456" s="40" t="s">
        <v>1848</v>
      </c>
      <c r="E456" s="40" t="s">
        <v>2001</v>
      </c>
      <c r="F456" s="40"/>
      <c r="G456" s="40" t="s">
        <v>1811</v>
      </c>
      <c r="H456" s="40" t="s">
        <v>1812</v>
      </c>
      <c r="I456" s="40" t="s">
        <v>3388</v>
      </c>
      <c r="J456" s="40" t="s">
        <v>3419</v>
      </c>
      <c r="K456" s="40" t="s">
        <v>3420</v>
      </c>
      <c r="L456" s="40" t="s">
        <v>1847</v>
      </c>
      <c r="M456" s="40" t="s">
        <v>3420</v>
      </c>
      <c r="N456" s="40"/>
      <c r="O456" s="40" t="b">
        <v>0</v>
      </c>
      <c r="P456" s="40" t="s">
        <v>1852</v>
      </c>
      <c r="Q456" s="40" t="s">
        <v>1853</v>
      </c>
      <c r="R456" s="40" t="s">
        <v>3380</v>
      </c>
    </row>
    <row r="457" spans="1:18" hidden="1" x14ac:dyDescent="0.25">
      <c r="A457" s="40" t="s">
        <v>3421</v>
      </c>
      <c r="B457" s="40" t="s">
        <v>3422</v>
      </c>
      <c r="C457" s="40" t="s">
        <v>1847</v>
      </c>
      <c r="D457" s="40" t="s">
        <v>1848</v>
      </c>
      <c r="E457" s="40" t="s">
        <v>2116</v>
      </c>
      <c r="F457" s="40"/>
      <c r="G457" s="40" t="s">
        <v>1809</v>
      </c>
      <c r="H457" s="40" t="s">
        <v>1810</v>
      </c>
      <c r="I457" s="40" t="s">
        <v>3388</v>
      </c>
      <c r="J457" s="40" t="s">
        <v>3423</v>
      </c>
      <c r="K457" s="40" t="s">
        <v>3424</v>
      </c>
      <c r="L457" s="40" t="s">
        <v>1847</v>
      </c>
      <c r="M457" s="40" t="s">
        <v>3424</v>
      </c>
      <c r="N457" s="40"/>
      <c r="O457" s="40" t="b">
        <v>0</v>
      </c>
      <c r="P457" s="40" t="s">
        <v>1852</v>
      </c>
      <c r="Q457" s="40" t="s">
        <v>1853</v>
      </c>
      <c r="R457" s="40" t="s">
        <v>3380</v>
      </c>
    </row>
    <row r="458" spans="1:18" hidden="1" x14ac:dyDescent="0.25">
      <c r="A458" s="40" t="s">
        <v>3425</v>
      </c>
      <c r="B458" s="40" t="s">
        <v>3426</v>
      </c>
      <c r="C458" s="40" t="s">
        <v>1847</v>
      </c>
      <c r="D458" s="40" t="s">
        <v>1848</v>
      </c>
      <c r="E458" s="40" t="s">
        <v>1911</v>
      </c>
      <c r="F458" s="40"/>
      <c r="G458" s="40" t="s">
        <v>1809</v>
      </c>
      <c r="H458" s="40" t="s">
        <v>1810</v>
      </c>
      <c r="I458" s="40" t="s">
        <v>3388</v>
      </c>
      <c r="J458" s="40" t="s">
        <v>3427</v>
      </c>
      <c r="K458" s="40" t="s">
        <v>3428</v>
      </c>
      <c r="L458" s="40" t="s">
        <v>1847</v>
      </c>
      <c r="M458" s="40" t="s">
        <v>3428</v>
      </c>
      <c r="N458" s="40"/>
      <c r="O458" s="40" t="b">
        <v>0</v>
      </c>
      <c r="P458" s="40" t="s">
        <v>1852</v>
      </c>
      <c r="Q458" s="40" t="s">
        <v>1853</v>
      </c>
      <c r="R458" s="40" t="s">
        <v>3380</v>
      </c>
    </row>
    <row r="459" spans="1:18" hidden="1" x14ac:dyDescent="0.25">
      <c r="A459" s="40" t="s">
        <v>3429</v>
      </c>
      <c r="B459" s="40" t="s">
        <v>3430</v>
      </c>
      <c r="C459" s="40" t="s">
        <v>1847</v>
      </c>
      <c r="D459" s="40" t="s">
        <v>1848</v>
      </c>
      <c r="E459" s="40" t="s">
        <v>2116</v>
      </c>
      <c r="F459" s="40"/>
      <c r="G459" s="40" t="s">
        <v>1809</v>
      </c>
      <c r="H459" s="40" t="s">
        <v>1810</v>
      </c>
      <c r="I459" s="40" t="s">
        <v>3388</v>
      </c>
      <c r="J459" s="40" t="s">
        <v>3431</v>
      </c>
      <c r="K459" s="40" t="s">
        <v>3432</v>
      </c>
      <c r="L459" s="40" t="s">
        <v>1847</v>
      </c>
      <c r="M459" s="40" t="s">
        <v>3432</v>
      </c>
      <c r="N459" s="40"/>
      <c r="O459" s="40" t="b">
        <v>0</v>
      </c>
      <c r="P459" s="40" t="s">
        <v>1852</v>
      </c>
      <c r="Q459" s="40" t="s">
        <v>1853</v>
      </c>
      <c r="R459" s="40" t="s">
        <v>3380</v>
      </c>
    </row>
    <row r="460" spans="1:18" hidden="1" x14ac:dyDescent="0.25">
      <c r="A460" s="40" t="s">
        <v>3433</v>
      </c>
      <c r="B460" s="40" t="s">
        <v>3434</v>
      </c>
      <c r="C460" s="40" t="s">
        <v>1847</v>
      </c>
      <c r="D460" s="40" t="s">
        <v>1848</v>
      </c>
      <c r="E460" s="40" t="s">
        <v>1911</v>
      </c>
      <c r="F460" s="40"/>
      <c r="G460" s="40" t="s">
        <v>1809</v>
      </c>
      <c r="H460" s="40" t="s">
        <v>1810</v>
      </c>
      <c r="I460" s="40" t="s">
        <v>3388</v>
      </c>
      <c r="J460" s="40" t="s">
        <v>3435</v>
      </c>
      <c r="K460" s="40" t="s">
        <v>3436</v>
      </c>
      <c r="L460" s="40" t="s">
        <v>1847</v>
      </c>
      <c r="M460" s="40" t="s">
        <v>3437</v>
      </c>
      <c r="N460" s="40"/>
      <c r="O460" s="40" t="b">
        <v>0</v>
      </c>
      <c r="P460" s="40" t="s">
        <v>1852</v>
      </c>
      <c r="Q460" s="40" t="s">
        <v>1853</v>
      </c>
      <c r="R460" s="40" t="s">
        <v>3380</v>
      </c>
    </row>
    <row r="461" spans="1:18" hidden="1" x14ac:dyDescent="0.25">
      <c r="A461" s="40" t="s">
        <v>3438</v>
      </c>
      <c r="B461" s="40" t="s">
        <v>3439</v>
      </c>
      <c r="C461" s="40" t="s">
        <v>1847</v>
      </c>
      <c r="D461" s="40" t="s">
        <v>1848</v>
      </c>
      <c r="E461" s="40" t="s">
        <v>2001</v>
      </c>
      <c r="F461" s="40"/>
      <c r="G461" s="40" t="s">
        <v>1811</v>
      </c>
      <c r="H461" s="40" t="s">
        <v>1812</v>
      </c>
      <c r="I461" s="40" t="s">
        <v>3388</v>
      </c>
      <c r="J461" s="40" t="s">
        <v>3440</v>
      </c>
      <c r="K461" s="40" t="s">
        <v>3441</v>
      </c>
      <c r="L461" s="40" t="s">
        <v>1847</v>
      </c>
      <c r="M461" s="40" t="s">
        <v>3442</v>
      </c>
      <c r="N461" s="40"/>
      <c r="O461" s="40" t="b">
        <v>0</v>
      </c>
      <c r="P461" s="40" t="s">
        <v>1852</v>
      </c>
      <c r="Q461" s="40" t="s">
        <v>1853</v>
      </c>
      <c r="R461" s="40" t="s">
        <v>3380</v>
      </c>
    </row>
    <row r="462" spans="1:18" hidden="1" x14ac:dyDescent="0.25">
      <c r="A462" s="40" t="s">
        <v>3443</v>
      </c>
      <c r="B462" s="40" t="s">
        <v>3444</v>
      </c>
      <c r="C462" s="40" t="s">
        <v>3387</v>
      </c>
      <c r="D462" s="40" t="s">
        <v>1848</v>
      </c>
      <c r="E462" s="40" t="s">
        <v>1960</v>
      </c>
      <c r="F462" s="40"/>
      <c r="G462" s="40" t="s">
        <v>1811</v>
      </c>
      <c r="H462" s="40" t="s">
        <v>1812</v>
      </c>
      <c r="I462" s="40" t="s">
        <v>3445</v>
      </c>
      <c r="J462" s="40" t="s">
        <v>3446</v>
      </c>
      <c r="K462" s="40" t="s">
        <v>3447</v>
      </c>
      <c r="L462" s="40" t="s">
        <v>1847</v>
      </c>
      <c r="M462" s="40" t="s">
        <v>3447</v>
      </c>
      <c r="N462" s="40"/>
      <c r="O462" s="40" t="b">
        <v>0</v>
      </c>
      <c r="P462" s="40" t="s">
        <v>1852</v>
      </c>
      <c r="Q462" s="40" t="s">
        <v>1853</v>
      </c>
      <c r="R462" s="40" t="s">
        <v>3380</v>
      </c>
    </row>
    <row r="463" spans="1:18" hidden="1" x14ac:dyDescent="0.25">
      <c r="A463" s="40" t="s">
        <v>3448</v>
      </c>
      <c r="B463" s="40" t="s">
        <v>3449</v>
      </c>
      <c r="C463" s="40" t="s">
        <v>1847</v>
      </c>
      <c r="D463" s="40" t="s">
        <v>1848</v>
      </c>
      <c r="E463" s="40" t="s">
        <v>1968</v>
      </c>
      <c r="F463" s="40"/>
      <c r="G463" s="40" t="s">
        <v>1811</v>
      </c>
      <c r="H463" s="40" t="s">
        <v>1812</v>
      </c>
      <c r="I463" s="40" t="s">
        <v>3388</v>
      </c>
      <c r="J463" s="40" t="s">
        <v>3450</v>
      </c>
      <c r="K463" s="40" t="s">
        <v>3451</v>
      </c>
      <c r="L463" s="40" t="s">
        <v>1847</v>
      </c>
      <c r="M463" s="40" t="s">
        <v>3451</v>
      </c>
      <c r="N463" s="40"/>
      <c r="O463" s="40" t="b">
        <v>0</v>
      </c>
      <c r="P463" s="40" t="s">
        <v>1852</v>
      </c>
      <c r="Q463" s="40" t="s">
        <v>1853</v>
      </c>
      <c r="R463" s="40" t="s">
        <v>3380</v>
      </c>
    </row>
    <row r="464" spans="1:18" hidden="1" x14ac:dyDescent="0.25">
      <c r="A464" s="40" t="s">
        <v>3452</v>
      </c>
      <c r="B464" s="40" t="s">
        <v>3453</v>
      </c>
      <c r="C464" s="40" t="s">
        <v>3454</v>
      </c>
      <c r="D464" s="40" t="s">
        <v>1848</v>
      </c>
      <c r="E464" s="40" t="s">
        <v>2764</v>
      </c>
      <c r="F464" s="40"/>
      <c r="G464" s="40" t="s">
        <v>1809</v>
      </c>
      <c r="H464" s="40" t="s">
        <v>1810</v>
      </c>
      <c r="I464" s="40" t="s">
        <v>3388</v>
      </c>
      <c r="J464" s="40" t="s">
        <v>3455</v>
      </c>
      <c r="K464" s="40" t="s">
        <v>3456</v>
      </c>
      <c r="L464" s="40" t="s">
        <v>1847</v>
      </c>
      <c r="M464" s="40" t="s">
        <v>3456</v>
      </c>
      <c r="N464" s="40"/>
      <c r="O464" s="40" t="b">
        <v>0</v>
      </c>
      <c r="P464" s="40" t="s">
        <v>1852</v>
      </c>
      <c r="Q464" s="40" t="s">
        <v>1853</v>
      </c>
      <c r="R464" s="40" t="s">
        <v>3380</v>
      </c>
    </row>
    <row r="465" spans="1:18" hidden="1" x14ac:dyDescent="0.25">
      <c r="A465" s="41" t="s">
        <v>572</v>
      </c>
      <c r="B465" s="41" t="s">
        <v>573</v>
      </c>
      <c r="C465" s="41"/>
      <c r="D465" s="41" t="s">
        <v>1848</v>
      </c>
      <c r="E465" s="41" t="s">
        <v>2001</v>
      </c>
      <c r="F465" s="41" t="s">
        <v>3457</v>
      </c>
      <c r="G465" s="41" t="s">
        <v>1811</v>
      </c>
      <c r="H465" s="41" t="s">
        <v>1812</v>
      </c>
      <c r="I465" s="41"/>
      <c r="J465" s="41"/>
      <c r="K465" s="41"/>
      <c r="L465" s="41" t="s">
        <v>3458</v>
      </c>
      <c r="M465" s="41" t="s">
        <v>3459</v>
      </c>
      <c r="N465" s="41"/>
      <c r="O465" s="41" t="b">
        <v>0</v>
      </c>
      <c r="P465" s="41" t="s">
        <v>1852</v>
      </c>
      <c r="Q465" s="41" t="s">
        <v>1853</v>
      </c>
      <c r="R465" s="41" t="s">
        <v>572</v>
      </c>
    </row>
    <row r="466" spans="1:18" hidden="1" x14ac:dyDescent="0.25">
      <c r="A466" s="40" t="s">
        <v>3460</v>
      </c>
      <c r="B466" s="40" t="s">
        <v>3461</v>
      </c>
      <c r="C466" s="40"/>
      <c r="D466" s="40" t="s">
        <v>1848</v>
      </c>
      <c r="E466" s="40"/>
      <c r="F466" s="40"/>
      <c r="G466" s="40"/>
      <c r="H466" s="40"/>
      <c r="I466" s="40"/>
      <c r="J466" s="40"/>
      <c r="K466" s="40"/>
      <c r="L466" s="40" t="s">
        <v>3462</v>
      </c>
      <c r="M466" s="40" t="s">
        <v>3463</v>
      </c>
      <c r="N466" s="40"/>
      <c r="O466" s="40" t="b">
        <v>0</v>
      </c>
      <c r="P466" s="40" t="s">
        <v>1852</v>
      </c>
      <c r="Q466" s="40" t="s">
        <v>1853</v>
      </c>
      <c r="R466" s="40" t="s">
        <v>3460</v>
      </c>
    </row>
    <row r="467" spans="1:18" hidden="1" x14ac:dyDescent="0.25">
      <c r="A467" s="40" t="s">
        <v>574</v>
      </c>
      <c r="B467" s="40" t="s">
        <v>575</v>
      </c>
      <c r="C467" s="40"/>
      <c r="D467" s="40" t="s">
        <v>1848</v>
      </c>
      <c r="E467" s="40"/>
      <c r="F467" s="40"/>
      <c r="G467" s="40" t="s">
        <v>1811</v>
      </c>
      <c r="H467" s="40" t="s">
        <v>1812</v>
      </c>
      <c r="I467" s="40" t="s">
        <v>1882</v>
      </c>
      <c r="J467" s="40" t="s">
        <v>3464</v>
      </c>
      <c r="K467" s="40"/>
      <c r="L467" s="40" t="s">
        <v>3465</v>
      </c>
      <c r="M467" s="40" t="s">
        <v>3466</v>
      </c>
      <c r="N467" s="40">
        <v>60</v>
      </c>
      <c r="O467" s="40" t="b">
        <v>0</v>
      </c>
      <c r="P467" s="40" t="s">
        <v>3105</v>
      </c>
      <c r="Q467" s="40" t="s">
        <v>1853</v>
      </c>
      <c r="R467" s="40" t="s">
        <v>574</v>
      </c>
    </row>
    <row r="468" spans="1:18" hidden="1" x14ac:dyDescent="0.25">
      <c r="A468" s="40" t="s">
        <v>3467</v>
      </c>
      <c r="B468" s="40" t="s">
        <v>3468</v>
      </c>
      <c r="C468" s="40" t="s">
        <v>1847</v>
      </c>
      <c r="D468" s="40" t="s">
        <v>1848</v>
      </c>
      <c r="E468" s="40" t="s">
        <v>2116</v>
      </c>
      <c r="F468" s="40"/>
      <c r="G468" s="40" t="s">
        <v>1809</v>
      </c>
      <c r="H468" s="40" t="s">
        <v>1810</v>
      </c>
      <c r="I468" s="40" t="s">
        <v>3469</v>
      </c>
      <c r="J468" s="40" t="s">
        <v>3470</v>
      </c>
      <c r="K468" s="40" t="s">
        <v>3471</v>
      </c>
      <c r="L468" s="40"/>
      <c r="M468" s="40" t="s">
        <v>3472</v>
      </c>
      <c r="N468" s="40">
        <v>60</v>
      </c>
      <c r="O468" s="40" t="b">
        <v>0</v>
      </c>
      <c r="P468" s="40" t="s">
        <v>1852</v>
      </c>
      <c r="Q468" s="40" t="s">
        <v>1853</v>
      </c>
      <c r="R468" s="40" t="s">
        <v>574</v>
      </c>
    </row>
    <row r="469" spans="1:18" hidden="1" x14ac:dyDescent="0.25">
      <c r="A469" s="40" t="s">
        <v>3473</v>
      </c>
      <c r="B469" s="40" t="s">
        <v>3474</v>
      </c>
      <c r="C469" s="40" t="s">
        <v>1847</v>
      </c>
      <c r="D469" s="40" t="s">
        <v>1848</v>
      </c>
      <c r="E469" s="40" t="s">
        <v>1862</v>
      </c>
      <c r="F469" s="40"/>
      <c r="G469" s="40" t="s">
        <v>1809</v>
      </c>
      <c r="H469" s="40" t="s">
        <v>1810</v>
      </c>
      <c r="I469" s="40" t="s">
        <v>3469</v>
      </c>
      <c r="J469" s="40" t="s">
        <v>3475</v>
      </c>
      <c r="K469" s="40" t="s">
        <v>3476</v>
      </c>
      <c r="L469" s="40"/>
      <c r="M469" s="40" t="s">
        <v>3476</v>
      </c>
      <c r="N469" s="40">
        <v>60</v>
      </c>
      <c r="O469" s="40" t="b">
        <v>0</v>
      </c>
      <c r="P469" s="40" t="s">
        <v>1852</v>
      </c>
      <c r="Q469" s="40" t="s">
        <v>1853</v>
      </c>
      <c r="R469" s="40" t="s">
        <v>574</v>
      </c>
    </row>
    <row r="470" spans="1:18" hidden="1" x14ac:dyDescent="0.25">
      <c r="A470" s="40" t="s">
        <v>3477</v>
      </c>
      <c r="B470" s="40" t="s">
        <v>3478</v>
      </c>
      <c r="C470" s="40" t="s">
        <v>1847</v>
      </c>
      <c r="D470" s="40" t="s">
        <v>1848</v>
      </c>
      <c r="E470" s="40" t="s">
        <v>1956</v>
      </c>
      <c r="F470" s="40"/>
      <c r="G470" s="40" t="s">
        <v>1811</v>
      </c>
      <c r="H470" s="40" t="s">
        <v>1812</v>
      </c>
      <c r="I470" s="40" t="s">
        <v>3469</v>
      </c>
      <c r="J470" s="40" t="s">
        <v>3479</v>
      </c>
      <c r="K470" s="40" t="s">
        <v>3480</v>
      </c>
      <c r="L470" s="40"/>
      <c r="M470" s="40" t="s">
        <v>3481</v>
      </c>
      <c r="N470" s="40">
        <v>60</v>
      </c>
      <c r="O470" s="40" t="b">
        <v>0</v>
      </c>
      <c r="P470" s="40" t="s">
        <v>1852</v>
      </c>
      <c r="Q470" s="40" t="s">
        <v>1853</v>
      </c>
      <c r="R470" s="40" t="s">
        <v>574</v>
      </c>
    </row>
    <row r="471" spans="1:18" hidden="1" x14ac:dyDescent="0.25">
      <c r="A471" s="40" t="s">
        <v>3482</v>
      </c>
      <c r="B471" s="40" t="s">
        <v>3483</v>
      </c>
      <c r="C471" s="40" t="s">
        <v>1847</v>
      </c>
      <c r="D471" s="40" t="s">
        <v>1848</v>
      </c>
      <c r="E471" s="40" t="s">
        <v>1968</v>
      </c>
      <c r="F471" s="40"/>
      <c r="G471" s="40" t="s">
        <v>1811</v>
      </c>
      <c r="H471" s="40" t="s">
        <v>1812</v>
      </c>
      <c r="I471" s="40" t="s">
        <v>3469</v>
      </c>
      <c r="J471" s="40" t="s">
        <v>3484</v>
      </c>
      <c r="K471" s="40" t="s">
        <v>3485</v>
      </c>
      <c r="L471" s="40"/>
      <c r="M471" s="40" t="s">
        <v>3485</v>
      </c>
      <c r="N471" s="40">
        <v>60</v>
      </c>
      <c r="O471" s="40" t="b">
        <v>0</v>
      </c>
      <c r="P471" s="40" t="s">
        <v>1852</v>
      </c>
      <c r="Q471" s="40" t="s">
        <v>1853</v>
      </c>
      <c r="R471" s="40" t="s">
        <v>574</v>
      </c>
    </row>
    <row r="472" spans="1:18" hidden="1" x14ac:dyDescent="0.25">
      <c r="A472" s="41" t="s">
        <v>3486</v>
      </c>
      <c r="B472" s="41" t="s">
        <v>3487</v>
      </c>
      <c r="C472" s="41" t="s">
        <v>1847</v>
      </c>
      <c r="D472" s="41" t="s">
        <v>1848</v>
      </c>
      <c r="E472" s="41" t="s">
        <v>1968</v>
      </c>
      <c r="F472" s="41"/>
      <c r="G472" s="41" t="s">
        <v>75</v>
      </c>
      <c r="H472" s="41" t="s">
        <v>1806</v>
      </c>
      <c r="I472" s="41" t="s">
        <v>3469</v>
      </c>
      <c r="J472" s="41" t="s">
        <v>3488</v>
      </c>
      <c r="K472" s="41" t="s">
        <v>3489</v>
      </c>
      <c r="L472" s="41"/>
      <c r="M472" s="41" t="s">
        <v>3489</v>
      </c>
      <c r="N472" s="41">
        <v>60</v>
      </c>
      <c r="O472" s="41" t="b">
        <v>0</v>
      </c>
      <c r="P472" s="41" t="s">
        <v>1852</v>
      </c>
      <c r="Q472" s="41" t="s">
        <v>1853</v>
      </c>
      <c r="R472" s="41" t="s">
        <v>574</v>
      </c>
    </row>
    <row r="473" spans="1:18" hidden="1" x14ac:dyDescent="0.25">
      <c r="A473" s="40" t="s">
        <v>3490</v>
      </c>
      <c r="B473" s="40" t="s">
        <v>3491</v>
      </c>
      <c r="C473" s="40"/>
      <c r="D473" s="40" t="s">
        <v>1848</v>
      </c>
      <c r="E473" s="40" t="s">
        <v>1956</v>
      </c>
      <c r="F473" s="40" t="s">
        <v>3492</v>
      </c>
      <c r="G473" s="40" t="s">
        <v>75</v>
      </c>
      <c r="H473" s="40" t="s">
        <v>1806</v>
      </c>
      <c r="I473" s="40" t="s">
        <v>3493</v>
      </c>
      <c r="J473" s="40" t="s">
        <v>3491</v>
      </c>
      <c r="K473" s="40" t="s">
        <v>3494</v>
      </c>
      <c r="L473" s="40" t="s">
        <v>1847</v>
      </c>
      <c r="M473" s="40" t="s">
        <v>3494</v>
      </c>
      <c r="N473" s="40">
        <v>58</v>
      </c>
      <c r="O473" s="40" t="b">
        <v>0</v>
      </c>
      <c r="P473" s="40" t="s">
        <v>1852</v>
      </c>
      <c r="Q473" s="40" t="s">
        <v>1853</v>
      </c>
      <c r="R473" s="40" t="s">
        <v>3495</v>
      </c>
    </row>
    <row r="474" spans="1:18" hidden="1" x14ac:dyDescent="0.25">
      <c r="A474" s="40" t="s">
        <v>3496</v>
      </c>
      <c r="B474" s="40" t="s">
        <v>3497</v>
      </c>
      <c r="C474" s="40"/>
      <c r="D474" s="40" t="s">
        <v>1932</v>
      </c>
      <c r="E474" s="40"/>
      <c r="F474" s="40"/>
      <c r="G474" s="40"/>
      <c r="H474" s="40"/>
      <c r="I474" s="40" t="s">
        <v>3493</v>
      </c>
      <c r="J474" s="40" t="s">
        <v>3497</v>
      </c>
      <c r="K474" s="40" t="s">
        <v>3498</v>
      </c>
      <c r="L474" s="40" t="s">
        <v>1847</v>
      </c>
      <c r="M474" s="40" t="s">
        <v>3498</v>
      </c>
      <c r="N474" s="40">
        <v>58</v>
      </c>
      <c r="O474" s="40" t="b">
        <v>0</v>
      </c>
      <c r="P474" s="40" t="s">
        <v>1852</v>
      </c>
      <c r="Q474" s="40" t="s">
        <v>1853</v>
      </c>
      <c r="R474" s="40" t="s">
        <v>3495</v>
      </c>
    </row>
    <row r="475" spans="1:18" hidden="1" x14ac:dyDescent="0.25">
      <c r="A475" s="40" t="s">
        <v>3499</v>
      </c>
      <c r="B475" s="40" t="s">
        <v>3500</v>
      </c>
      <c r="C475" s="40"/>
      <c r="D475" s="40" t="s">
        <v>1932</v>
      </c>
      <c r="E475" s="40"/>
      <c r="F475" s="40"/>
      <c r="G475" s="40"/>
      <c r="H475" s="40"/>
      <c r="I475" s="40" t="s">
        <v>3493</v>
      </c>
      <c r="J475" s="40" t="s">
        <v>3500</v>
      </c>
      <c r="K475" s="40" t="s">
        <v>3501</v>
      </c>
      <c r="L475" s="40" t="s">
        <v>1847</v>
      </c>
      <c r="M475" s="40" t="s">
        <v>3501</v>
      </c>
      <c r="N475" s="40">
        <v>58</v>
      </c>
      <c r="O475" s="40" t="b">
        <v>0</v>
      </c>
      <c r="P475" s="40" t="s">
        <v>1852</v>
      </c>
      <c r="Q475" s="40" t="s">
        <v>1853</v>
      </c>
      <c r="R475" s="40" t="s">
        <v>3495</v>
      </c>
    </row>
    <row r="476" spans="1:18" hidden="1" x14ac:dyDescent="0.25">
      <c r="A476" s="40" t="s">
        <v>3502</v>
      </c>
      <c r="B476" s="40" t="s">
        <v>3503</v>
      </c>
      <c r="C476" s="40"/>
      <c r="D476" s="40" t="s">
        <v>3504</v>
      </c>
      <c r="E476" s="40"/>
      <c r="F476" s="40"/>
      <c r="G476" s="40"/>
      <c r="H476" s="40"/>
      <c r="I476" s="40" t="s">
        <v>3493</v>
      </c>
      <c r="J476" s="40" t="s">
        <v>3503</v>
      </c>
      <c r="K476" s="40" t="s">
        <v>3505</v>
      </c>
      <c r="L476" s="40" t="s">
        <v>1847</v>
      </c>
      <c r="M476" s="40" t="s">
        <v>3505</v>
      </c>
      <c r="N476" s="40">
        <v>58</v>
      </c>
      <c r="O476" s="40" t="b">
        <v>0</v>
      </c>
      <c r="P476" s="40" t="s">
        <v>1852</v>
      </c>
      <c r="Q476" s="40" t="s">
        <v>1853</v>
      </c>
      <c r="R476" s="40" t="s">
        <v>3495</v>
      </c>
    </row>
    <row r="477" spans="1:18" hidden="1" x14ac:dyDescent="0.25">
      <c r="A477" s="40" t="s">
        <v>3506</v>
      </c>
      <c r="B477" s="40" t="s">
        <v>3507</v>
      </c>
      <c r="C477" s="40"/>
      <c r="D477" s="40" t="s">
        <v>3061</v>
      </c>
      <c r="E477" s="40"/>
      <c r="F477" s="40"/>
      <c r="G477" s="40"/>
      <c r="H477" s="40"/>
      <c r="I477" s="40" t="s">
        <v>3493</v>
      </c>
      <c r="J477" s="40" t="s">
        <v>3507</v>
      </c>
      <c r="K477" s="40" t="s">
        <v>3508</v>
      </c>
      <c r="L477" s="40" t="s">
        <v>1847</v>
      </c>
      <c r="M477" s="40" t="s">
        <v>3508</v>
      </c>
      <c r="N477" s="40">
        <v>58</v>
      </c>
      <c r="O477" s="40" t="b">
        <v>0</v>
      </c>
      <c r="P477" s="40" t="s">
        <v>1852</v>
      </c>
      <c r="Q477" s="40" t="s">
        <v>1853</v>
      </c>
      <c r="R477" s="40" t="s">
        <v>3495</v>
      </c>
    </row>
    <row r="478" spans="1:18" hidden="1" x14ac:dyDescent="0.25">
      <c r="A478" s="40" t="s">
        <v>3509</v>
      </c>
      <c r="B478" s="40" t="s">
        <v>3510</v>
      </c>
      <c r="C478" s="40"/>
      <c r="D478" s="40" t="s">
        <v>3511</v>
      </c>
      <c r="E478" s="40"/>
      <c r="F478" s="40"/>
      <c r="G478" s="40"/>
      <c r="H478" s="40"/>
      <c r="I478" s="40" t="s">
        <v>3493</v>
      </c>
      <c r="J478" s="40" t="s">
        <v>3510</v>
      </c>
      <c r="K478" s="40" t="s">
        <v>3512</v>
      </c>
      <c r="L478" s="40" t="s">
        <v>1847</v>
      </c>
      <c r="M478" s="40" t="s">
        <v>3512</v>
      </c>
      <c r="N478" s="40">
        <v>58</v>
      </c>
      <c r="O478" s="40" t="b">
        <v>0</v>
      </c>
      <c r="P478" s="40" t="s">
        <v>1852</v>
      </c>
      <c r="Q478" s="40" t="s">
        <v>1853</v>
      </c>
      <c r="R478" s="40" t="s">
        <v>3495</v>
      </c>
    </row>
    <row r="479" spans="1:18" hidden="1" x14ac:dyDescent="0.25">
      <c r="A479" s="40" t="s">
        <v>3513</v>
      </c>
      <c r="B479" s="40" t="s">
        <v>3514</v>
      </c>
      <c r="C479" s="40"/>
      <c r="D479" s="40" t="s">
        <v>1932</v>
      </c>
      <c r="E479" s="40"/>
      <c r="F479" s="40"/>
      <c r="G479" s="40"/>
      <c r="H479" s="40"/>
      <c r="I479" s="40" t="s">
        <v>3493</v>
      </c>
      <c r="J479" s="40" t="s">
        <v>3514</v>
      </c>
      <c r="K479" s="40" t="s">
        <v>3515</v>
      </c>
      <c r="L479" s="40" t="s">
        <v>1847</v>
      </c>
      <c r="M479" s="40" t="s">
        <v>3515</v>
      </c>
      <c r="N479" s="40">
        <v>58</v>
      </c>
      <c r="O479" s="40" t="b">
        <v>0</v>
      </c>
      <c r="P479" s="40" t="s">
        <v>1852</v>
      </c>
      <c r="Q479" s="40" t="s">
        <v>1853</v>
      </c>
      <c r="R479" s="40" t="s">
        <v>3495</v>
      </c>
    </row>
    <row r="480" spans="1:18" hidden="1" x14ac:dyDescent="0.25">
      <c r="A480" s="40" t="s">
        <v>3516</v>
      </c>
      <c r="B480" s="40" t="s">
        <v>3517</v>
      </c>
      <c r="C480" s="40"/>
      <c r="D480" s="40" t="s">
        <v>3086</v>
      </c>
      <c r="E480" s="40"/>
      <c r="F480" s="40"/>
      <c r="G480" s="40"/>
      <c r="H480" s="40"/>
      <c r="I480" s="40" t="s">
        <v>3493</v>
      </c>
      <c r="J480" s="40" t="s">
        <v>3517</v>
      </c>
      <c r="K480" s="40" t="s">
        <v>3518</v>
      </c>
      <c r="L480" s="40" t="s">
        <v>1847</v>
      </c>
      <c r="M480" s="40" t="s">
        <v>3518</v>
      </c>
      <c r="N480" s="40">
        <v>58</v>
      </c>
      <c r="O480" s="40" t="b">
        <v>0</v>
      </c>
      <c r="P480" s="40" t="s">
        <v>1852</v>
      </c>
      <c r="Q480" s="40" t="s">
        <v>1853</v>
      </c>
      <c r="R480" s="40" t="s">
        <v>3495</v>
      </c>
    </row>
    <row r="481" spans="1:18" hidden="1" x14ac:dyDescent="0.25">
      <c r="A481" s="40" t="s">
        <v>3519</v>
      </c>
      <c r="B481" s="40" t="s">
        <v>3520</v>
      </c>
      <c r="C481" s="40"/>
      <c r="D481" s="40" t="s">
        <v>3061</v>
      </c>
      <c r="E481" s="40"/>
      <c r="F481" s="40"/>
      <c r="G481" s="40"/>
      <c r="H481" s="40"/>
      <c r="I481" s="40" t="s">
        <v>3493</v>
      </c>
      <c r="J481" s="40" t="s">
        <v>3520</v>
      </c>
      <c r="K481" s="40" t="s">
        <v>3521</v>
      </c>
      <c r="L481" s="40" t="s">
        <v>1847</v>
      </c>
      <c r="M481" s="40" t="s">
        <v>3521</v>
      </c>
      <c r="N481" s="40">
        <v>58</v>
      </c>
      <c r="O481" s="40" t="b">
        <v>0</v>
      </c>
      <c r="P481" s="40" t="s">
        <v>1852</v>
      </c>
      <c r="Q481" s="40" t="s">
        <v>1853</v>
      </c>
      <c r="R481" s="40" t="s">
        <v>3495</v>
      </c>
    </row>
    <row r="482" spans="1:18" hidden="1" x14ac:dyDescent="0.25">
      <c r="A482" s="40" t="s">
        <v>3522</v>
      </c>
      <c r="B482" s="40" t="s">
        <v>3523</v>
      </c>
      <c r="C482" s="40"/>
      <c r="D482" s="40" t="s">
        <v>3511</v>
      </c>
      <c r="E482" s="40"/>
      <c r="F482" s="40"/>
      <c r="G482" s="40"/>
      <c r="H482" s="40"/>
      <c r="I482" s="40" t="s">
        <v>3493</v>
      </c>
      <c r="J482" s="40" t="s">
        <v>3523</v>
      </c>
      <c r="K482" s="40" t="s">
        <v>3524</v>
      </c>
      <c r="L482" s="40" t="s">
        <v>1847</v>
      </c>
      <c r="M482" s="40" t="s">
        <v>3524</v>
      </c>
      <c r="N482" s="40">
        <v>58</v>
      </c>
      <c r="O482" s="40" t="b">
        <v>0</v>
      </c>
      <c r="P482" s="40" t="s">
        <v>1852</v>
      </c>
      <c r="Q482" s="40" t="s">
        <v>1853</v>
      </c>
      <c r="R482" s="40" t="s">
        <v>3495</v>
      </c>
    </row>
    <row r="483" spans="1:18" hidden="1" x14ac:dyDescent="0.25">
      <c r="A483" s="40" t="s">
        <v>3525</v>
      </c>
      <c r="B483" s="40" t="s">
        <v>3526</v>
      </c>
      <c r="C483" s="40"/>
      <c r="D483" s="40" t="s">
        <v>2106</v>
      </c>
      <c r="E483" s="40"/>
      <c r="F483" s="40"/>
      <c r="G483" s="40"/>
      <c r="H483" s="40"/>
      <c r="I483" s="40" t="s">
        <v>3493</v>
      </c>
      <c r="J483" s="40" t="s">
        <v>3526</v>
      </c>
      <c r="K483" s="40" t="s">
        <v>3527</v>
      </c>
      <c r="L483" s="40" t="s">
        <v>1847</v>
      </c>
      <c r="M483" s="40" t="s">
        <v>3527</v>
      </c>
      <c r="N483" s="40">
        <v>58</v>
      </c>
      <c r="O483" s="40" t="b">
        <v>0</v>
      </c>
      <c r="P483" s="40" t="s">
        <v>1852</v>
      </c>
      <c r="Q483" s="40" t="s">
        <v>1853</v>
      </c>
      <c r="R483" s="40" t="s">
        <v>3495</v>
      </c>
    </row>
    <row r="484" spans="1:18" hidden="1" x14ac:dyDescent="0.25">
      <c r="A484" s="40" t="s">
        <v>3528</v>
      </c>
      <c r="B484" s="40" t="s">
        <v>3529</v>
      </c>
      <c r="C484" s="40"/>
      <c r="D484" s="40" t="s">
        <v>2177</v>
      </c>
      <c r="E484" s="40"/>
      <c r="F484" s="40"/>
      <c r="G484" s="40"/>
      <c r="H484" s="40"/>
      <c r="I484" s="40" t="s">
        <v>3493</v>
      </c>
      <c r="J484" s="40" t="s">
        <v>3529</v>
      </c>
      <c r="K484" s="40" t="s">
        <v>3530</v>
      </c>
      <c r="L484" s="40" t="s">
        <v>1847</v>
      </c>
      <c r="M484" s="40" t="s">
        <v>3530</v>
      </c>
      <c r="N484" s="40">
        <v>58</v>
      </c>
      <c r="O484" s="40" t="b">
        <v>0</v>
      </c>
      <c r="P484" s="40" t="s">
        <v>1852</v>
      </c>
      <c r="Q484" s="40" t="s">
        <v>1853</v>
      </c>
      <c r="R484" s="40" t="s">
        <v>3495</v>
      </c>
    </row>
    <row r="485" spans="1:18" hidden="1" x14ac:dyDescent="0.25">
      <c r="A485" s="40" t="s">
        <v>3531</v>
      </c>
      <c r="B485" s="40" t="s">
        <v>3532</v>
      </c>
      <c r="C485" s="40"/>
      <c r="D485" s="40" t="s">
        <v>2106</v>
      </c>
      <c r="E485" s="40"/>
      <c r="F485" s="40"/>
      <c r="G485" s="40"/>
      <c r="H485" s="40"/>
      <c r="I485" s="40" t="s">
        <v>3493</v>
      </c>
      <c r="J485" s="40" t="s">
        <v>3532</v>
      </c>
      <c r="K485" s="40" t="s">
        <v>3533</v>
      </c>
      <c r="L485" s="40" t="s">
        <v>1847</v>
      </c>
      <c r="M485" s="40" t="s">
        <v>3532</v>
      </c>
      <c r="N485" s="40">
        <v>58</v>
      </c>
      <c r="O485" s="40" t="b">
        <v>0</v>
      </c>
      <c r="P485" s="40" t="s">
        <v>1852</v>
      </c>
      <c r="Q485" s="40" t="s">
        <v>1853</v>
      </c>
      <c r="R485" s="40" t="s">
        <v>3495</v>
      </c>
    </row>
    <row r="486" spans="1:18" hidden="1" x14ac:dyDescent="0.25">
      <c r="A486" s="40" t="s">
        <v>3534</v>
      </c>
      <c r="B486" s="40" t="s">
        <v>3535</v>
      </c>
      <c r="C486" s="40"/>
      <c r="D486" s="40" t="s">
        <v>2197</v>
      </c>
      <c r="E486" s="40"/>
      <c r="F486" s="40"/>
      <c r="G486" s="40"/>
      <c r="H486" s="40"/>
      <c r="I486" s="40" t="s">
        <v>3493</v>
      </c>
      <c r="J486" s="40" t="s">
        <v>3535</v>
      </c>
      <c r="K486" s="40" t="s">
        <v>3536</v>
      </c>
      <c r="L486" s="40" t="s">
        <v>1847</v>
      </c>
      <c r="M486" s="40" t="s">
        <v>3536</v>
      </c>
      <c r="N486" s="40">
        <v>58</v>
      </c>
      <c r="O486" s="40" t="b">
        <v>0</v>
      </c>
      <c r="P486" s="40" t="s">
        <v>1852</v>
      </c>
      <c r="Q486" s="40" t="s">
        <v>1853</v>
      </c>
      <c r="R486" s="40" t="s">
        <v>3495</v>
      </c>
    </row>
    <row r="487" spans="1:18" hidden="1" x14ac:dyDescent="0.25">
      <c r="A487" s="40" t="s">
        <v>3537</v>
      </c>
      <c r="B487" s="40" t="s">
        <v>3538</v>
      </c>
      <c r="C487" s="40"/>
      <c r="D487" s="40" t="s">
        <v>1866</v>
      </c>
      <c r="E487" s="40"/>
      <c r="F487" s="40"/>
      <c r="G487" s="40"/>
      <c r="H487" s="40"/>
      <c r="I487" s="40" t="s">
        <v>3493</v>
      </c>
      <c r="J487" s="40" t="s">
        <v>3538</v>
      </c>
      <c r="K487" s="40" t="s">
        <v>3539</v>
      </c>
      <c r="L487" s="40" t="s">
        <v>1847</v>
      </c>
      <c r="M487" s="40" t="s">
        <v>3539</v>
      </c>
      <c r="N487" s="40">
        <v>58</v>
      </c>
      <c r="O487" s="40" t="b">
        <v>0</v>
      </c>
      <c r="P487" s="40" t="s">
        <v>1852</v>
      </c>
      <c r="Q487" s="40" t="s">
        <v>1853</v>
      </c>
      <c r="R487" s="40" t="s">
        <v>3495</v>
      </c>
    </row>
    <row r="488" spans="1:18" hidden="1" x14ac:dyDescent="0.25">
      <c r="A488" s="41" t="s">
        <v>3540</v>
      </c>
      <c r="B488" s="41" t="s">
        <v>3541</v>
      </c>
      <c r="C488" s="41"/>
      <c r="D488" s="41" t="s">
        <v>3542</v>
      </c>
      <c r="E488" s="41"/>
      <c r="F488" s="41"/>
      <c r="G488" s="41"/>
      <c r="H488" s="41"/>
      <c r="I488" s="41" t="s">
        <v>3493</v>
      </c>
      <c r="J488" s="41" t="s">
        <v>3541</v>
      </c>
      <c r="K488" s="41" t="s">
        <v>3543</v>
      </c>
      <c r="L488" s="41" t="s">
        <v>1847</v>
      </c>
      <c r="M488" s="41" t="s">
        <v>3543</v>
      </c>
      <c r="N488" s="41">
        <v>58</v>
      </c>
      <c r="O488" s="41" t="b">
        <v>0</v>
      </c>
      <c r="P488" s="41" t="s">
        <v>1852</v>
      </c>
      <c r="Q488" s="41" t="s">
        <v>1853</v>
      </c>
      <c r="R488" s="41" t="s">
        <v>3495</v>
      </c>
    </row>
    <row r="489" spans="1:18" hidden="1" x14ac:dyDescent="0.25">
      <c r="A489" s="41" t="s">
        <v>3544</v>
      </c>
      <c r="B489" s="41" t="s">
        <v>3545</v>
      </c>
      <c r="C489" s="41"/>
      <c r="D489" s="41" t="s">
        <v>3511</v>
      </c>
      <c r="E489" s="41"/>
      <c r="F489" s="41"/>
      <c r="G489" s="41"/>
      <c r="H489" s="41"/>
      <c r="I489" s="41" t="s">
        <v>3493</v>
      </c>
      <c r="J489" s="41" t="s">
        <v>3545</v>
      </c>
      <c r="K489" s="41" t="s">
        <v>3546</v>
      </c>
      <c r="L489" s="41" t="s">
        <v>1847</v>
      </c>
      <c r="M489" s="41" t="s">
        <v>3546</v>
      </c>
      <c r="N489" s="41">
        <v>58</v>
      </c>
      <c r="O489" s="41" t="b">
        <v>0</v>
      </c>
      <c r="P489" s="41" t="s">
        <v>1852</v>
      </c>
      <c r="Q489" s="41" t="s">
        <v>1853</v>
      </c>
      <c r="R489" s="41" t="s">
        <v>3495</v>
      </c>
    </row>
    <row r="490" spans="1:18" hidden="1" x14ac:dyDescent="0.25">
      <c r="A490" s="40" t="s">
        <v>3547</v>
      </c>
      <c r="B490" s="40" t="s">
        <v>3548</v>
      </c>
      <c r="C490" s="40"/>
      <c r="D490" s="40" t="s">
        <v>1866</v>
      </c>
      <c r="E490" s="40"/>
      <c r="F490" s="40"/>
      <c r="G490" s="40"/>
      <c r="H490" s="40"/>
      <c r="I490" s="40" t="s">
        <v>3493</v>
      </c>
      <c r="J490" s="40" t="s">
        <v>3548</v>
      </c>
      <c r="K490" s="40" t="s">
        <v>3549</v>
      </c>
      <c r="L490" s="40" t="s">
        <v>1847</v>
      </c>
      <c r="M490" s="40" t="s">
        <v>3549</v>
      </c>
      <c r="N490" s="40">
        <v>58</v>
      </c>
      <c r="O490" s="40" t="b">
        <v>0</v>
      </c>
      <c r="P490" s="40" t="s">
        <v>1852</v>
      </c>
      <c r="Q490" s="40" t="s">
        <v>1853</v>
      </c>
      <c r="R490" s="40" t="s">
        <v>3495</v>
      </c>
    </row>
    <row r="491" spans="1:18" hidden="1" x14ac:dyDescent="0.25">
      <c r="A491" s="40" t="s">
        <v>3550</v>
      </c>
      <c r="B491" s="40" t="s">
        <v>3551</v>
      </c>
      <c r="C491" s="40"/>
      <c r="D491" s="40" t="s">
        <v>3552</v>
      </c>
      <c r="E491" s="40"/>
      <c r="F491" s="40"/>
      <c r="G491" s="40"/>
      <c r="H491" s="40"/>
      <c r="I491" s="40" t="s">
        <v>3493</v>
      </c>
      <c r="J491" s="40" t="s">
        <v>3551</v>
      </c>
      <c r="K491" s="40" t="s">
        <v>3553</v>
      </c>
      <c r="L491" s="40" t="s">
        <v>1847</v>
      </c>
      <c r="M491" s="40" t="s">
        <v>3553</v>
      </c>
      <c r="N491" s="40">
        <v>58</v>
      </c>
      <c r="O491" s="40" t="b">
        <v>0</v>
      </c>
      <c r="P491" s="40" t="s">
        <v>1852</v>
      </c>
      <c r="Q491" s="40" t="s">
        <v>1853</v>
      </c>
      <c r="R491" s="40" t="s">
        <v>3495</v>
      </c>
    </row>
    <row r="492" spans="1:18" hidden="1" x14ac:dyDescent="0.25">
      <c r="A492" s="40" t="s">
        <v>3554</v>
      </c>
      <c r="B492" s="40" t="s">
        <v>3555</v>
      </c>
      <c r="C492" s="40"/>
      <c r="D492" s="40" t="s">
        <v>1932</v>
      </c>
      <c r="E492" s="40"/>
      <c r="F492" s="40"/>
      <c r="G492" s="40"/>
      <c r="H492" s="40"/>
      <c r="I492" s="40" t="s">
        <v>3493</v>
      </c>
      <c r="J492" s="40" t="s">
        <v>3555</v>
      </c>
      <c r="K492" s="40" t="s">
        <v>3555</v>
      </c>
      <c r="L492" s="40" t="s">
        <v>1847</v>
      </c>
      <c r="M492" s="40" t="s">
        <v>3555</v>
      </c>
      <c r="N492" s="40">
        <v>58</v>
      </c>
      <c r="O492" s="40" t="b">
        <v>1</v>
      </c>
      <c r="P492" s="40" t="s">
        <v>1852</v>
      </c>
      <c r="Q492" s="40" t="s">
        <v>1853</v>
      </c>
      <c r="R492" s="40" t="s">
        <v>3495</v>
      </c>
    </row>
    <row r="493" spans="1:18" hidden="1" x14ac:dyDescent="0.25">
      <c r="A493" s="40" t="s">
        <v>3556</v>
      </c>
      <c r="B493" s="40" t="s">
        <v>3557</v>
      </c>
      <c r="C493" s="40"/>
      <c r="D493" s="40" t="s">
        <v>1893</v>
      </c>
      <c r="E493" s="40"/>
      <c r="F493" s="40"/>
      <c r="G493" s="40"/>
      <c r="H493" s="40"/>
      <c r="I493" s="40" t="s">
        <v>3493</v>
      </c>
      <c r="J493" s="40" t="s">
        <v>3557</v>
      </c>
      <c r="K493" s="40" t="s">
        <v>3557</v>
      </c>
      <c r="L493" s="40" t="s">
        <v>1847</v>
      </c>
      <c r="M493" s="40" t="s">
        <v>3557</v>
      </c>
      <c r="N493" s="40">
        <v>58</v>
      </c>
      <c r="O493" s="40" t="b">
        <v>1</v>
      </c>
      <c r="P493" s="40" t="s">
        <v>1852</v>
      </c>
      <c r="Q493" s="40" t="s">
        <v>1853</v>
      </c>
      <c r="R493" s="40" t="s">
        <v>3495</v>
      </c>
    </row>
    <row r="494" spans="1:18" hidden="1" x14ac:dyDescent="0.25">
      <c r="A494" s="40" t="s">
        <v>3558</v>
      </c>
      <c r="B494" s="40" t="s">
        <v>3559</v>
      </c>
      <c r="C494" s="40"/>
      <c r="D494" s="40" t="s">
        <v>3056</v>
      </c>
      <c r="E494" s="40"/>
      <c r="F494" s="40"/>
      <c r="G494" s="40"/>
      <c r="H494" s="40"/>
      <c r="I494" s="40" t="s">
        <v>3493</v>
      </c>
      <c r="J494" s="40" t="s">
        <v>3559</v>
      </c>
      <c r="K494" s="40" t="s">
        <v>3559</v>
      </c>
      <c r="L494" s="40" t="s">
        <v>1847</v>
      </c>
      <c r="M494" s="40" t="s">
        <v>3559</v>
      </c>
      <c r="N494" s="40">
        <v>58</v>
      </c>
      <c r="O494" s="40" t="b">
        <v>1</v>
      </c>
      <c r="P494" s="40" t="s">
        <v>1852</v>
      </c>
      <c r="Q494" s="40" t="s">
        <v>1853</v>
      </c>
      <c r="R494" s="40" t="s">
        <v>3495</v>
      </c>
    </row>
    <row r="495" spans="1:18" hidden="1" x14ac:dyDescent="0.25">
      <c r="A495" s="40" t="s">
        <v>3560</v>
      </c>
      <c r="B495" s="40" t="s">
        <v>3561</v>
      </c>
      <c r="C495" s="40"/>
      <c r="D495" s="40" t="s">
        <v>3061</v>
      </c>
      <c r="E495" s="40"/>
      <c r="F495" s="40"/>
      <c r="G495" s="40"/>
      <c r="H495" s="40"/>
      <c r="I495" s="40" t="s">
        <v>3493</v>
      </c>
      <c r="J495" s="40" t="s">
        <v>3561</v>
      </c>
      <c r="K495" s="40" t="s">
        <v>3562</v>
      </c>
      <c r="L495" s="40" t="s">
        <v>1847</v>
      </c>
      <c r="M495" s="40" t="s">
        <v>3562</v>
      </c>
      <c r="N495" s="40">
        <v>58</v>
      </c>
      <c r="O495" s="40" t="b">
        <v>0</v>
      </c>
      <c r="P495" s="40" t="s">
        <v>1852</v>
      </c>
      <c r="Q495" s="40" t="s">
        <v>1853</v>
      </c>
      <c r="R495" s="40" t="s">
        <v>3495</v>
      </c>
    </row>
    <row r="496" spans="1:18" hidden="1" x14ac:dyDescent="0.25">
      <c r="A496" s="40" t="s">
        <v>3563</v>
      </c>
      <c r="B496" s="40" t="s">
        <v>3564</v>
      </c>
      <c r="C496" s="40"/>
      <c r="D496" s="40" t="s">
        <v>2197</v>
      </c>
      <c r="E496" s="40"/>
      <c r="F496" s="40"/>
      <c r="G496" s="40"/>
      <c r="H496" s="40"/>
      <c r="I496" s="40" t="s">
        <v>3493</v>
      </c>
      <c r="J496" s="40" t="s">
        <v>3564</v>
      </c>
      <c r="K496" s="40" t="s">
        <v>3564</v>
      </c>
      <c r="L496" s="40" t="s">
        <v>1847</v>
      </c>
      <c r="M496" s="40" t="s">
        <v>3564</v>
      </c>
      <c r="N496" s="40">
        <v>58</v>
      </c>
      <c r="O496" s="40" t="b">
        <v>1</v>
      </c>
      <c r="P496" s="40" t="s">
        <v>1852</v>
      </c>
      <c r="Q496" s="40" t="s">
        <v>1853</v>
      </c>
      <c r="R496" s="40" t="s">
        <v>3495</v>
      </c>
    </row>
    <row r="497" spans="1:18" hidden="1" x14ac:dyDescent="0.25">
      <c r="A497" s="40" t="s">
        <v>3565</v>
      </c>
      <c r="B497" s="40" t="s">
        <v>3566</v>
      </c>
      <c r="C497" s="40"/>
      <c r="D497" s="40" t="s">
        <v>3542</v>
      </c>
      <c r="E497" s="40"/>
      <c r="F497" s="40"/>
      <c r="G497" s="40"/>
      <c r="H497" s="40"/>
      <c r="I497" s="40" t="s">
        <v>3493</v>
      </c>
      <c r="J497" s="40" t="s">
        <v>3566</v>
      </c>
      <c r="K497" s="40" t="s">
        <v>3566</v>
      </c>
      <c r="L497" s="40" t="s">
        <v>1847</v>
      </c>
      <c r="M497" s="40" t="s">
        <v>3566</v>
      </c>
      <c r="N497" s="40">
        <v>58</v>
      </c>
      <c r="O497" s="40" t="b">
        <v>1</v>
      </c>
      <c r="P497" s="40" t="s">
        <v>1852</v>
      </c>
      <c r="Q497" s="40" t="s">
        <v>1853</v>
      </c>
      <c r="R497" s="40" t="s">
        <v>3495</v>
      </c>
    </row>
    <row r="498" spans="1:18" hidden="1" x14ac:dyDescent="0.25">
      <c r="A498" s="40" t="s">
        <v>3567</v>
      </c>
      <c r="B498" s="40" t="s">
        <v>3568</v>
      </c>
      <c r="C498" s="40"/>
      <c r="D498" s="40" t="s">
        <v>1848</v>
      </c>
      <c r="E498" s="40"/>
      <c r="F498" s="40"/>
      <c r="G498" s="40" t="s">
        <v>75</v>
      </c>
      <c r="H498" s="40" t="s">
        <v>1806</v>
      </c>
      <c r="I498" s="40" t="s">
        <v>3569</v>
      </c>
      <c r="J498" s="40" t="s">
        <v>3570</v>
      </c>
      <c r="K498" s="40" t="s">
        <v>3571</v>
      </c>
      <c r="L498" s="40" t="s">
        <v>1847</v>
      </c>
      <c r="M498" s="40" t="s">
        <v>3571</v>
      </c>
      <c r="N498" s="40">
        <v>58</v>
      </c>
      <c r="O498" s="40" t="b">
        <v>0</v>
      </c>
      <c r="P498" s="40" t="s">
        <v>1852</v>
      </c>
      <c r="Q498" s="40" t="s">
        <v>1853</v>
      </c>
      <c r="R498" s="40" t="s">
        <v>3495</v>
      </c>
    </row>
    <row r="499" spans="1:18" hidden="1" x14ac:dyDescent="0.25">
      <c r="A499" s="40" t="s">
        <v>3572</v>
      </c>
      <c r="B499" s="40" t="s">
        <v>3573</v>
      </c>
      <c r="C499" s="40"/>
      <c r="D499" s="40" t="s">
        <v>1848</v>
      </c>
      <c r="E499" s="40" t="s">
        <v>1968</v>
      </c>
      <c r="F499" s="40"/>
      <c r="G499" s="40" t="s">
        <v>75</v>
      </c>
      <c r="H499" s="40" t="s">
        <v>1806</v>
      </c>
      <c r="I499" s="40" t="s">
        <v>3569</v>
      </c>
      <c r="J499" s="40" t="s">
        <v>3574</v>
      </c>
      <c r="K499" s="40" t="s">
        <v>3575</v>
      </c>
      <c r="L499" s="40" t="s">
        <v>1847</v>
      </c>
      <c r="M499" s="40" t="s">
        <v>3575</v>
      </c>
      <c r="N499" s="40">
        <v>58</v>
      </c>
      <c r="O499" s="40" t="b">
        <v>0</v>
      </c>
      <c r="P499" s="40" t="s">
        <v>1852</v>
      </c>
      <c r="Q499" s="40" t="s">
        <v>1853</v>
      </c>
      <c r="R499" s="40" t="s">
        <v>3495</v>
      </c>
    </row>
    <row r="500" spans="1:18" hidden="1" x14ac:dyDescent="0.25">
      <c r="A500" s="40" t="s">
        <v>3576</v>
      </c>
      <c r="B500" s="40" t="s">
        <v>3577</v>
      </c>
      <c r="C500" s="40"/>
      <c r="D500" s="40" t="s">
        <v>1848</v>
      </c>
      <c r="E500" s="40" t="s">
        <v>2102</v>
      </c>
      <c r="F500" s="40"/>
      <c r="G500" s="40" t="s">
        <v>1813</v>
      </c>
      <c r="H500" s="40" t="s">
        <v>1814</v>
      </c>
      <c r="I500" s="40" t="s">
        <v>3569</v>
      </c>
      <c r="J500" s="40" t="s">
        <v>3578</v>
      </c>
      <c r="K500" s="40" t="s">
        <v>3579</v>
      </c>
      <c r="L500" s="40" t="s">
        <v>1847</v>
      </c>
      <c r="M500" s="40" t="s">
        <v>3579</v>
      </c>
      <c r="N500" s="40">
        <v>58</v>
      </c>
      <c r="O500" s="40" t="b">
        <v>0</v>
      </c>
      <c r="P500" s="40" t="s">
        <v>1852</v>
      </c>
      <c r="Q500" s="40" t="s">
        <v>1853</v>
      </c>
      <c r="R500" s="40" t="s">
        <v>3495</v>
      </c>
    </row>
    <row r="501" spans="1:18" hidden="1" x14ac:dyDescent="0.25">
      <c r="A501" s="40" t="s">
        <v>3580</v>
      </c>
      <c r="B501" s="40" t="s">
        <v>3581</v>
      </c>
      <c r="C501" s="40"/>
      <c r="D501" s="40" t="s">
        <v>1848</v>
      </c>
      <c r="E501" s="40"/>
      <c r="F501" s="40"/>
      <c r="G501" s="40" t="s">
        <v>1813</v>
      </c>
      <c r="H501" s="40" t="s">
        <v>1814</v>
      </c>
      <c r="I501" s="40" t="s">
        <v>3569</v>
      </c>
      <c r="J501" s="40" t="s">
        <v>3582</v>
      </c>
      <c r="K501" s="40" t="s">
        <v>3583</v>
      </c>
      <c r="L501" s="40" t="s">
        <v>1847</v>
      </c>
      <c r="M501" s="40" t="s">
        <v>3583</v>
      </c>
      <c r="N501" s="40">
        <v>58</v>
      </c>
      <c r="O501" s="40" t="b">
        <v>0</v>
      </c>
      <c r="P501" s="40" t="s">
        <v>1852</v>
      </c>
      <c r="Q501" s="40" t="s">
        <v>1853</v>
      </c>
      <c r="R501" s="40" t="s">
        <v>3495</v>
      </c>
    </row>
    <row r="502" spans="1:18" hidden="1" x14ac:dyDescent="0.25">
      <c r="A502" s="40" t="s">
        <v>3584</v>
      </c>
      <c r="B502" s="40" t="s">
        <v>3585</v>
      </c>
      <c r="C502" s="40"/>
      <c r="D502" s="40" t="s">
        <v>1848</v>
      </c>
      <c r="E502" s="40" t="s">
        <v>1956</v>
      </c>
      <c r="F502" s="40"/>
      <c r="G502" s="40" t="s">
        <v>75</v>
      </c>
      <c r="H502" s="40" t="s">
        <v>1806</v>
      </c>
      <c r="I502" s="40" t="s">
        <v>3569</v>
      </c>
      <c r="J502" s="40" t="s">
        <v>3585</v>
      </c>
      <c r="K502" s="40" t="s">
        <v>3586</v>
      </c>
      <c r="L502" s="40" t="s">
        <v>1847</v>
      </c>
      <c r="M502" s="40" t="s">
        <v>3586</v>
      </c>
      <c r="N502" s="40">
        <v>58</v>
      </c>
      <c r="O502" s="40" t="b">
        <v>0</v>
      </c>
      <c r="P502" s="40" t="s">
        <v>1852</v>
      </c>
      <c r="Q502" s="40" t="s">
        <v>1853</v>
      </c>
      <c r="R502" s="40" t="s">
        <v>3495</v>
      </c>
    </row>
    <row r="503" spans="1:18" hidden="1" x14ac:dyDescent="0.25">
      <c r="A503" s="40" t="s">
        <v>3587</v>
      </c>
      <c r="B503" s="40" t="s">
        <v>3588</v>
      </c>
      <c r="C503" s="40"/>
      <c r="D503" s="40" t="s">
        <v>1848</v>
      </c>
      <c r="E503" s="40" t="s">
        <v>1911</v>
      </c>
      <c r="F503" s="40"/>
      <c r="G503" s="40" t="s">
        <v>76</v>
      </c>
      <c r="H503" s="40" t="s">
        <v>1804</v>
      </c>
      <c r="I503" s="40" t="s">
        <v>3493</v>
      </c>
      <c r="J503" s="40" t="s">
        <v>3588</v>
      </c>
      <c r="K503" s="40" t="s">
        <v>3589</v>
      </c>
      <c r="L503" s="40" t="s">
        <v>1847</v>
      </c>
      <c r="M503" s="40" t="s">
        <v>3589</v>
      </c>
      <c r="N503" s="40">
        <v>58</v>
      </c>
      <c r="O503" s="40" t="b">
        <v>0</v>
      </c>
      <c r="P503" s="40" t="s">
        <v>1852</v>
      </c>
      <c r="Q503" s="40" t="s">
        <v>1853</v>
      </c>
      <c r="R503" s="40" t="s">
        <v>3495</v>
      </c>
    </row>
    <row r="504" spans="1:18" hidden="1" x14ac:dyDescent="0.25">
      <c r="A504" s="40" t="s">
        <v>3590</v>
      </c>
      <c r="B504" s="40" t="s">
        <v>3591</v>
      </c>
      <c r="C504" s="40"/>
      <c r="D504" s="40" t="s">
        <v>1848</v>
      </c>
      <c r="E504" s="40"/>
      <c r="F504" s="40"/>
      <c r="G504" s="40" t="s">
        <v>76</v>
      </c>
      <c r="H504" s="40" t="s">
        <v>1804</v>
      </c>
      <c r="I504" s="40" t="s">
        <v>3493</v>
      </c>
      <c r="J504" s="40" t="s">
        <v>3592</v>
      </c>
      <c r="K504" s="40" t="s">
        <v>3593</v>
      </c>
      <c r="L504" s="40" t="s">
        <v>1847</v>
      </c>
      <c r="M504" s="40" t="s">
        <v>3593</v>
      </c>
      <c r="N504" s="40">
        <v>58</v>
      </c>
      <c r="O504" s="40" t="b">
        <v>0</v>
      </c>
      <c r="P504" s="40" t="s">
        <v>1852</v>
      </c>
      <c r="Q504" s="40" t="s">
        <v>1853</v>
      </c>
      <c r="R504" s="40" t="s">
        <v>3495</v>
      </c>
    </row>
    <row r="505" spans="1:18" hidden="1" x14ac:dyDescent="0.25">
      <c r="A505" s="40" t="s">
        <v>3594</v>
      </c>
      <c r="B505" s="40" t="s">
        <v>3595</v>
      </c>
      <c r="C505" s="40"/>
      <c r="D505" s="40" t="s">
        <v>1920</v>
      </c>
      <c r="E505" s="40"/>
      <c r="F505" s="40"/>
      <c r="G505" s="40"/>
      <c r="H505" s="40"/>
      <c r="I505" s="40" t="s">
        <v>3493</v>
      </c>
      <c r="J505" s="40" t="s">
        <v>3595</v>
      </c>
      <c r="K505" s="40" t="s">
        <v>3595</v>
      </c>
      <c r="L505" s="40" t="s">
        <v>1847</v>
      </c>
      <c r="M505" s="40" t="s">
        <v>3595</v>
      </c>
      <c r="N505" s="40">
        <v>58</v>
      </c>
      <c r="O505" s="40" t="b">
        <v>0</v>
      </c>
      <c r="P505" s="40" t="s">
        <v>1852</v>
      </c>
      <c r="Q505" s="40" t="s">
        <v>1853</v>
      </c>
      <c r="R505" s="40" t="s">
        <v>3495</v>
      </c>
    </row>
    <row r="506" spans="1:18" hidden="1" x14ac:dyDescent="0.25">
      <c r="A506" s="40" t="s">
        <v>3596</v>
      </c>
      <c r="B506" s="40" t="s">
        <v>3597</v>
      </c>
      <c r="C506" s="40"/>
      <c r="D506" s="40" t="s">
        <v>3511</v>
      </c>
      <c r="E506" s="40"/>
      <c r="F506" s="40"/>
      <c r="G506" s="40"/>
      <c r="H506" s="40"/>
      <c r="I506" s="40" t="s">
        <v>3493</v>
      </c>
      <c r="J506" s="40" t="s">
        <v>3597</v>
      </c>
      <c r="K506" s="40" t="s">
        <v>3597</v>
      </c>
      <c r="L506" s="40" t="s">
        <v>1847</v>
      </c>
      <c r="M506" s="40" t="s">
        <v>3597</v>
      </c>
      <c r="N506" s="40">
        <v>58</v>
      </c>
      <c r="O506" s="40" t="b">
        <v>0</v>
      </c>
      <c r="P506" s="40" t="s">
        <v>1852</v>
      </c>
      <c r="Q506" s="40" t="s">
        <v>1853</v>
      </c>
      <c r="R506" s="40" t="s">
        <v>3495</v>
      </c>
    </row>
    <row r="507" spans="1:18" hidden="1" x14ac:dyDescent="0.25">
      <c r="A507" s="41" t="s">
        <v>3598</v>
      </c>
      <c r="B507" s="41" t="s">
        <v>3599</v>
      </c>
      <c r="C507" s="41"/>
      <c r="D507" s="41" t="s">
        <v>3504</v>
      </c>
      <c r="E507" s="41"/>
      <c r="F507" s="41"/>
      <c r="G507" s="41"/>
      <c r="H507" s="41"/>
      <c r="I507" s="41" t="s">
        <v>3493</v>
      </c>
      <c r="J507" s="41" t="s">
        <v>3599</v>
      </c>
      <c r="K507" s="41" t="s">
        <v>3599</v>
      </c>
      <c r="L507" s="41" t="s">
        <v>1847</v>
      </c>
      <c r="M507" s="41" t="s">
        <v>3599</v>
      </c>
      <c r="N507" s="41">
        <v>58</v>
      </c>
      <c r="O507" s="41" t="b">
        <v>1</v>
      </c>
      <c r="P507" s="41" t="s">
        <v>1852</v>
      </c>
      <c r="Q507" s="41" t="s">
        <v>1853</v>
      </c>
      <c r="R507" s="41" t="s">
        <v>3495</v>
      </c>
    </row>
    <row r="508" spans="1:18" hidden="1" x14ac:dyDescent="0.25">
      <c r="A508" s="40" t="s">
        <v>3600</v>
      </c>
      <c r="B508" s="40" t="s">
        <v>3601</v>
      </c>
      <c r="C508" s="40"/>
      <c r="D508" s="40" t="s">
        <v>3359</v>
      </c>
      <c r="E508" s="40"/>
      <c r="F508" s="40"/>
      <c r="G508" s="40"/>
      <c r="H508" s="40"/>
      <c r="I508" s="40" t="s">
        <v>3493</v>
      </c>
      <c r="J508" s="40" t="s">
        <v>3601</v>
      </c>
      <c r="K508" s="40" t="s">
        <v>3601</v>
      </c>
      <c r="L508" s="40" t="s">
        <v>1847</v>
      </c>
      <c r="M508" s="40" t="s">
        <v>3601</v>
      </c>
      <c r="N508" s="40">
        <v>58</v>
      </c>
      <c r="O508" s="40" t="b">
        <v>1</v>
      </c>
      <c r="P508" s="40" t="s">
        <v>1852</v>
      </c>
      <c r="Q508" s="40" t="s">
        <v>1853</v>
      </c>
      <c r="R508" s="40" t="s">
        <v>3495</v>
      </c>
    </row>
    <row r="509" spans="1:18" hidden="1" x14ac:dyDescent="0.25">
      <c r="A509" s="40" t="s">
        <v>3602</v>
      </c>
      <c r="B509" s="40" t="s">
        <v>3603</v>
      </c>
      <c r="C509" s="40"/>
      <c r="D509" s="40" t="s">
        <v>3056</v>
      </c>
      <c r="E509" s="40"/>
      <c r="F509" s="40"/>
      <c r="G509" s="40"/>
      <c r="H509" s="40"/>
      <c r="I509" s="40" t="s">
        <v>3569</v>
      </c>
      <c r="J509" s="40"/>
      <c r="K509" s="40"/>
      <c r="L509" s="40" t="s">
        <v>3604</v>
      </c>
      <c r="M509" s="40" t="s">
        <v>3605</v>
      </c>
      <c r="N509" s="40">
        <v>58</v>
      </c>
      <c r="O509" s="40" t="b">
        <v>0</v>
      </c>
      <c r="P509" s="40" t="s">
        <v>1852</v>
      </c>
      <c r="Q509" s="40" t="s">
        <v>1853</v>
      </c>
      <c r="R509" s="40" t="s">
        <v>3495</v>
      </c>
    </row>
    <row r="510" spans="1:18" hidden="1" x14ac:dyDescent="0.25">
      <c r="A510" s="41" t="s">
        <v>576</v>
      </c>
      <c r="B510" s="41" t="s">
        <v>577</v>
      </c>
      <c r="C510" s="41" t="s">
        <v>3606</v>
      </c>
      <c r="D510" s="41" t="s">
        <v>1848</v>
      </c>
      <c r="E510" s="41" t="s">
        <v>1968</v>
      </c>
      <c r="F510" s="41"/>
      <c r="G510" s="41" t="s">
        <v>1809</v>
      </c>
      <c r="H510" s="41" t="s">
        <v>1810</v>
      </c>
      <c r="I510" s="41" t="s">
        <v>1882</v>
      </c>
      <c r="J510" s="41" t="s">
        <v>577</v>
      </c>
      <c r="K510" s="41" t="s">
        <v>3607</v>
      </c>
      <c r="L510" s="41" t="s">
        <v>1847</v>
      </c>
      <c r="M510" s="41" t="s">
        <v>3607</v>
      </c>
      <c r="N510" s="41"/>
      <c r="O510" s="41" t="b">
        <v>0</v>
      </c>
      <c r="P510" s="41" t="s">
        <v>1852</v>
      </c>
      <c r="Q510" s="41" t="s">
        <v>1853</v>
      </c>
      <c r="R510" s="41" t="s">
        <v>576</v>
      </c>
    </row>
    <row r="511" spans="1:18" hidden="1" x14ac:dyDescent="0.25">
      <c r="A511" s="41" t="s">
        <v>3608</v>
      </c>
      <c r="B511" s="41" t="s">
        <v>3609</v>
      </c>
      <c r="C511" s="41"/>
      <c r="D511" s="41" t="s">
        <v>2177</v>
      </c>
      <c r="E511" s="41" t="s">
        <v>3610</v>
      </c>
      <c r="F511" s="41"/>
      <c r="G511" s="41"/>
      <c r="H511" s="41"/>
      <c r="I511" s="41"/>
      <c r="J511" s="41" t="s">
        <v>3609</v>
      </c>
      <c r="K511" s="41" t="s">
        <v>3611</v>
      </c>
      <c r="L511" s="41"/>
      <c r="M511" s="41" t="s">
        <v>3611</v>
      </c>
      <c r="N511" s="41"/>
      <c r="O511" s="41" t="b">
        <v>0</v>
      </c>
      <c r="P511" s="41" t="s">
        <v>1852</v>
      </c>
      <c r="Q511" s="41" t="s">
        <v>1853</v>
      </c>
      <c r="R511" s="41" t="s">
        <v>576</v>
      </c>
    </row>
    <row r="512" spans="1:18" hidden="1" x14ac:dyDescent="0.25">
      <c r="A512" s="41" t="s">
        <v>3612</v>
      </c>
      <c r="B512" s="41" t="s">
        <v>3613</v>
      </c>
      <c r="C512" s="41"/>
      <c r="D512" s="41" t="s">
        <v>1848</v>
      </c>
      <c r="E512" s="41" t="s">
        <v>1849</v>
      </c>
      <c r="F512" s="41" t="s">
        <v>3614</v>
      </c>
      <c r="G512" s="41" t="s">
        <v>76</v>
      </c>
      <c r="H512" s="41" t="s">
        <v>1804</v>
      </c>
      <c r="I512" s="41" t="s">
        <v>1882</v>
      </c>
      <c r="J512" s="41"/>
      <c r="K512" s="41"/>
      <c r="L512" s="41" t="s">
        <v>3615</v>
      </c>
      <c r="M512" s="41" t="s">
        <v>3616</v>
      </c>
      <c r="N512" s="41"/>
      <c r="O512" s="41" t="b">
        <v>0</v>
      </c>
      <c r="P512" s="41" t="s">
        <v>1852</v>
      </c>
      <c r="Q512" s="41" t="s">
        <v>1853</v>
      </c>
      <c r="R512" s="41" t="s">
        <v>3612</v>
      </c>
    </row>
    <row r="513" spans="1:18" hidden="1" x14ac:dyDescent="0.25">
      <c r="A513" s="41" t="s">
        <v>3617</v>
      </c>
      <c r="B513" s="41" t="s">
        <v>3618</v>
      </c>
      <c r="C513" s="41"/>
      <c r="D513" s="41" t="s">
        <v>1848</v>
      </c>
      <c r="E513" s="41" t="s">
        <v>1985</v>
      </c>
      <c r="F513" s="41"/>
      <c r="G513" s="41" t="s">
        <v>76</v>
      </c>
      <c r="H513" s="41" t="s">
        <v>1804</v>
      </c>
      <c r="I513" s="41" t="s">
        <v>1882</v>
      </c>
      <c r="J513" s="41"/>
      <c r="K513" s="41"/>
      <c r="L513" s="41" t="s">
        <v>3619</v>
      </c>
      <c r="M513" s="41" t="s">
        <v>3620</v>
      </c>
      <c r="N513" s="41">
        <v>60</v>
      </c>
      <c r="O513" s="41" t="b">
        <v>0</v>
      </c>
      <c r="P513" s="41" t="s">
        <v>1852</v>
      </c>
      <c r="Q513" s="41" t="s">
        <v>1853</v>
      </c>
      <c r="R513" s="41" t="s">
        <v>3617</v>
      </c>
    </row>
    <row r="514" spans="1:18" hidden="1" x14ac:dyDescent="0.25">
      <c r="A514" s="40" t="s">
        <v>3621</v>
      </c>
      <c r="B514" s="40" t="s">
        <v>3622</v>
      </c>
      <c r="C514" s="40"/>
      <c r="D514" s="40" t="s">
        <v>1932</v>
      </c>
      <c r="E514" s="40"/>
      <c r="F514" s="40"/>
      <c r="G514" s="40"/>
      <c r="H514" s="40"/>
      <c r="I514" s="40" t="s">
        <v>3371</v>
      </c>
      <c r="J514" s="40"/>
      <c r="K514" s="40"/>
      <c r="L514" s="40"/>
      <c r="M514" s="40" t="s">
        <v>3623</v>
      </c>
      <c r="N514" s="40"/>
      <c r="O514" s="40" t="b">
        <v>0</v>
      </c>
      <c r="P514" s="40" t="s">
        <v>1852</v>
      </c>
      <c r="Q514" s="40" t="s">
        <v>1853</v>
      </c>
      <c r="R514" s="40" t="s">
        <v>3621</v>
      </c>
    </row>
    <row r="515" spans="1:18" hidden="1" x14ac:dyDescent="0.25">
      <c r="A515" s="41" t="s">
        <v>3624</v>
      </c>
      <c r="B515" s="41" t="s">
        <v>3625</v>
      </c>
      <c r="C515" s="41" t="s">
        <v>1847</v>
      </c>
      <c r="D515" s="41" t="s">
        <v>1848</v>
      </c>
      <c r="E515" s="41" t="s">
        <v>1968</v>
      </c>
      <c r="F515" s="41" t="s">
        <v>2734</v>
      </c>
      <c r="G515" s="41" t="s">
        <v>1811</v>
      </c>
      <c r="H515" s="41" t="s">
        <v>1812</v>
      </c>
      <c r="I515" s="41" t="s">
        <v>1882</v>
      </c>
      <c r="J515" s="41" t="s">
        <v>3626</v>
      </c>
      <c r="K515" s="41"/>
      <c r="L515" s="41" t="s">
        <v>3627</v>
      </c>
      <c r="M515" s="41" t="s">
        <v>3628</v>
      </c>
      <c r="N515" s="41"/>
      <c r="O515" s="41" t="b">
        <v>0</v>
      </c>
      <c r="P515" s="41" t="s">
        <v>1852</v>
      </c>
      <c r="Q515" s="41" t="s">
        <v>1853</v>
      </c>
      <c r="R515" s="41" t="s">
        <v>3624</v>
      </c>
    </row>
    <row r="516" spans="1:18" hidden="1" x14ac:dyDescent="0.25">
      <c r="A516" s="40" t="s">
        <v>753</v>
      </c>
      <c r="B516" s="40" t="s">
        <v>579</v>
      </c>
      <c r="C516" s="40" t="s">
        <v>3629</v>
      </c>
      <c r="D516" s="40" t="s">
        <v>1848</v>
      </c>
      <c r="E516" s="40" t="s">
        <v>2001</v>
      </c>
      <c r="F516" s="40"/>
      <c r="G516" s="40" t="s">
        <v>1809</v>
      </c>
      <c r="H516" s="40" t="s">
        <v>1810</v>
      </c>
      <c r="I516" s="40" t="s">
        <v>1882</v>
      </c>
      <c r="J516" s="40" t="s">
        <v>579</v>
      </c>
      <c r="K516" s="40" t="s">
        <v>3630</v>
      </c>
      <c r="L516" s="40" t="s">
        <v>1847</v>
      </c>
      <c r="M516" s="40" t="s">
        <v>3631</v>
      </c>
      <c r="N516" s="40"/>
      <c r="O516" s="40" t="b">
        <v>0</v>
      </c>
      <c r="P516" s="40" t="s">
        <v>1852</v>
      </c>
      <c r="Q516" s="40" t="s">
        <v>1853</v>
      </c>
      <c r="R516" s="40" t="s">
        <v>578</v>
      </c>
    </row>
    <row r="517" spans="1:18" hidden="1" x14ac:dyDescent="0.25">
      <c r="A517" s="40" t="s">
        <v>754</v>
      </c>
      <c r="B517" s="40" t="s">
        <v>755</v>
      </c>
      <c r="C517" s="40" t="s">
        <v>3629</v>
      </c>
      <c r="D517" s="40" t="s">
        <v>1848</v>
      </c>
      <c r="E517" s="40" t="s">
        <v>1862</v>
      </c>
      <c r="F517" s="40"/>
      <c r="G517" s="40" t="s">
        <v>1809</v>
      </c>
      <c r="H517" s="40" t="s">
        <v>1810</v>
      </c>
      <c r="I517" s="40" t="s">
        <v>1882</v>
      </c>
      <c r="J517" s="40" t="s">
        <v>755</v>
      </c>
      <c r="K517" s="40" t="s">
        <v>3632</v>
      </c>
      <c r="L517" s="40" t="s">
        <v>1847</v>
      </c>
      <c r="M517" s="40" t="s">
        <v>3632</v>
      </c>
      <c r="N517" s="40"/>
      <c r="O517" s="40" t="b">
        <v>0</v>
      </c>
      <c r="P517" s="40" t="s">
        <v>1852</v>
      </c>
      <c r="Q517" s="40" t="s">
        <v>1853</v>
      </c>
      <c r="R517" s="40" t="s">
        <v>578</v>
      </c>
    </row>
    <row r="518" spans="1:18" hidden="1" x14ac:dyDescent="0.25">
      <c r="A518" s="40" t="s">
        <v>756</v>
      </c>
      <c r="B518" s="40" t="s">
        <v>757</v>
      </c>
      <c r="C518" s="40" t="s">
        <v>3629</v>
      </c>
      <c r="D518" s="40" t="s">
        <v>1848</v>
      </c>
      <c r="E518" s="40" t="s">
        <v>2764</v>
      </c>
      <c r="F518" s="40"/>
      <c r="G518" s="40" t="s">
        <v>1809</v>
      </c>
      <c r="H518" s="40" t="s">
        <v>1810</v>
      </c>
      <c r="I518" s="40" t="s">
        <v>1882</v>
      </c>
      <c r="J518" s="40" t="s">
        <v>757</v>
      </c>
      <c r="K518" s="40" t="s">
        <v>3633</v>
      </c>
      <c r="L518" s="40" t="s">
        <v>1847</v>
      </c>
      <c r="M518" s="40" t="s">
        <v>3633</v>
      </c>
      <c r="N518" s="40"/>
      <c r="O518" s="40" t="b">
        <v>0</v>
      </c>
      <c r="P518" s="40" t="s">
        <v>1852</v>
      </c>
      <c r="Q518" s="40" t="s">
        <v>1853</v>
      </c>
      <c r="R518" s="40" t="s">
        <v>578</v>
      </c>
    </row>
    <row r="519" spans="1:18" hidden="1" x14ac:dyDescent="0.25">
      <c r="A519" s="40" t="s">
        <v>758</v>
      </c>
      <c r="B519" s="40" t="s">
        <v>759</v>
      </c>
      <c r="C519" s="40" t="s">
        <v>3629</v>
      </c>
      <c r="D519" s="40" t="s">
        <v>1848</v>
      </c>
      <c r="E519" s="40" t="s">
        <v>2764</v>
      </c>
      <c r="F519" s="40"/>
      <c r="G519" s="40" t="s">
        <v>1809</v>
      </c>
      <c r="H519" s="40" t="s">
        <v>1810</v>
      </c>
      <c r="I519" s="40" t="s">
        <v>1882</v>
      </c>
      <c r="J519" s="40" t="s">
        <v>759</v>
      </c>
      <c r="K519" s="40" t="s">
        <v>3634</v>
      </c>
      <c r="L519" s="40" t="s">
        <v>1847</v>
      </c>
      <c r="M519" s="40" t="s">
        <v>3634</v>
      </c>
      <c r="N519" s="40"/>
      <c r="O519" s="40" t="b">
        <v>0</v>
      </c>
      <c r="P519" s="40" t="s">
        <v>1852</v>
      </c>
      <c r="Q519" s="40" t="s">
        <v>1853</v>
      </c>
      <c r="R519" s="40" t="s">
        <v>578</v>
      </c>
    </row>
    <row r="520" spans="1:18" hidden="1" x14ac:dyDescent="0.25">
      <c r="A520" s="41" t="s">
        <v>760</v>
      </c>
      <c r="B520" s="41" t="s">
        <v>761</v>
      </c>
      <c r="C520" s="41" t="s">
        <v>3629</v>
      </c>
      <c r="D520" s="41" t="s">
        <v>1848</v>
      </c>
      <c r="E520" s="41" t="s">
        <v>1968</v>
      </c>
      <c r="F520" s="41"/>
      <c r="G520" s="41" t="s">
        <v>1809</v>
      </c>
      <c r="H520" s="41" t="s">
        <v>1810</v>
      </c>
      <c r="I520" s="41" t="s">
        <v>1882</v>
      </c>
      <c r="J520" s="41" t="s">
        <v>761</v>
      </c>
      <c r="K520" s="41" t="s">
        <v>3635</v>
      </c>
      <c r="L520" s="41" t="s">
        <v>1847</v>
      </c>
      <c r="M520" s="41" t="s">
        <v>3635</v>
      </c>
      <c r="N520" s="41"/>
      <c r="O520" s="41" t="b">
        <v>0</v>
      </c>
      <c r="P520" s="41" t="s">
        <v>1852</v>
      </c>
      <c r="Q520" s="41" t="s">
        <v>1853</v>
      </c>
      <c r="R520" s="41" t="s">
        <v>578</v>
      </c>
    </row>
    <row r="521" spans="1:18" hidden="1" x14ac:dyDescent="0.25">
      <c r="A521" s="40" t="s">
        <v>762</v>
      </c>
      <c r="B521" s="40" t="s">
        <v>763</v>
      </c>
      <c r="C521" s="40"/>
      <c r="D521" s="40" t="s">
        <v>1848</v>
      </c>
      <c r="E521" s="40" t="s">
        <v>1862</v>
      </c>
      <c r="F521" s="40" t="s">
        <v>2811</v>
      </c>
      <c r="G521" s="40"/>
      <c r="H521" s="40"/>
      <c r="I521" s="40" t="s">
        <v>3636</v>
      </c>
      <c r="J521" s="40" t="s">
        <v>3637</v>
      </c>
      <c r="K521" s="40"/>
      <c r="L521" s="40" t="s">
        <v>3638</v>
      </c>
      <c r="M521" s="40" t="s">
        <v>3639</v>
      </c>
      <c r="N521" s="40">
        <v>50</v>
      </c>
      <c r="O521" s="40" t="b">
        <v>0</v>
      </c>
      <c r="P521" s="40" t="s">
        <v>1852</v>
      </c>
      <c r="Q521" s="40" t="s">
        <v>1853</v>
      </c>
      <c r="R521" s="40" t="s">
        <v>580</v>
      </c>
    </row>
    <row r="522" spans="1:18" hidden="1" x14ac:dyDescent="0.25">
      <c r="A522" s="40" t="s">
        <v>3640</v>
      </c>
      <c r="B522" s="40" t="s">
        <v>3641</v>
      </c>
      <c r="C522" s="40"/>
      <c r="D522" s="40" t="s">
        <v>1848</v>
      </c>
      <c r="E522" s="40"/>
      <c r="F522" s="40"/>
      <c r="G522" s="40" t="s">
        <v>75</v>
      </c>
      <c r="H522" s="40" t="s">
        <v>1806</v>
      </c>
      <c r="I522" s="40" t="s">
        <v>3636</v>
      </c>
      <c r="J522" s="40" t="s">
        <v>3641</v>
      </c>
      <c r="K522" s="40" t="s">
        <v>3642</v>
      </c>
      <c r="L522" s="40"/>
      <c r="M522" s="40" t="s">
        <v>3642</v>
      </c>
      <c r="N522" s="40">
        <v>50</v>
      </c>
      <c r="O522" s="40" t="b">
        <v>0</v>
      </c>
      <c r="P522" s="40" t="s">
        <v>1852</v>
      </c>
      <c r="Q522" s="40" t="s">
        <v>1853</v>
      </c>
      <c r="R522" s="40" t="s">
        <v>580</v>
      </c>
    </row>
    <row r="523" spans="1:18" hidden="1" x14ac:dyDescent="0.25">
      <c r="A523" s="40" t="s">
        <v>3643</v>
      </c>
      <c r="B523" s="40" t="s">
        <v>3644</v>
      </c>
      <c r="C523" s="40"/>
      <c r="D523" s="40" t="s">
        <v>1848</v>
      </c>
      <c r="E523" s="40"/>
      <c r="F523" s="40"/>
      <c r="G523" s="40" t="s">
        <v>1809</v>
      </c>
      <c r="H523" s="40" t="s">
        <v>1810</v>
      </c>
      <c r="I523" s="40" t="s">
        <v>3636</v>
      </c>
      <c r="J523" s="40" t="s">
        <v>3644</v>
      </c>
      <c r="K523" s="40" t="s">
        <v>3645</v>
      </c>
      <c r="L523" s="40"/>
      <c r="M523" s="40" t="s">
        <v>3645</v>
      </c>
      <c r="N523" s="40">
        <v>50</v>
      </c>
      <c r="O523" s="40" t="b">
        <v>0</v>
      </c>
      <c r="P523" s="40" t="s">
        <v>1852</v>
      </c>
      <c r="Q523" s="40" t="s">
        <v>1853</v>
      </c>
      <c r="R523" s="40" t="s">
        <v>580</v>
      </c>
    </row>
    <row r="524" spans="1:18" hidden="1" x14ac:dyDescent="0.25">
      <c r="A524" s="40" t="s">
        <v>3646</v>
      </c>
      <c r="B524" s="40" t="s">
        <v>3647</v>
      </c>
      <c r="C524" s="40"/>
      <c r="D524" s="40" t="s">
        <v>1848</v>
      </c>
      <c r="E524" s="40"/>
      <c r="F524" s="40"/>
      <c r="G524" s="40" t="s">
        <v>1813</v>
      </c>
      <c r="H524" s="40" t="s">
        <v>1814</v>
      </c>
      <c r="I524" s="40" t="s">
        <v>3636</v>
      </c>
      <c r="J524" s="40" t="s">
        <v>3647</v>
      </c>
      <c r="K524" s="40" t="s">
        <v>3648</v>
      </c>
      <c r="L524" s="40"/>
      <c r="M524" s="40" t="s">
        <v>3648</v>
      </c>
      <c r="N524" s="40">
        <v>50</v>
      </c>
      <c r="O524" s="40" t="b">
        <v>0</v>
      </c>
      <c r="P524" s="40" t="s">
        <v>1852</v>
      </c>
      <c r="Q524" s="40" t="s">
        <v>1853</v>
      </c>
      <c r="R524" s="40" t="s">
        <v>580</v>
      </c>
    </row>
    <row r="525" spans="1:18" hidden="1" x14ac:dyDescent="0.25">
      <c r="A525" s="40" t="s">
        <v>3649</v>
      </c>
      <c r="B525" s="40" t="s">
        <v>3650</v>
      </c>
      <c r="C525" s="40"/>
      <c r="D525" s="40" t="s">
        <v>1848</v>
      </c>
      <c r="E525" s="40"/>
      <c r="F525" s="40"/>
      <c r="G525" s="40" t="s">
        <v>1813</v>
      </c>
      <c r="H525" s="40" t="s">
        <v>1814</v>
      </c>
      <c r="I525" s="40" t="s">
        <v>3636</v>
      </c>
      <c r="J525" s="40" t="s">
        <v>3650</v>
      </c>
      <c r="K525" s="40" t="s">
        <v>3651</v>
      </c>
      <c r="L525" s="40"/>
      <c r="M525" s="40" t="s">
        <v>3651</v>
      </c>
      <c r="N525" s="40">
        <v>50</v>
      </c>
      <c r="O525" s="40" t="b">
        <v>0</v>
      </c>
      <c r="P525" s="40" t="s">
        <v>1852</v>
      </c>
      <c r="Q525" s="40" t="s">
        <v>1853</v>
      </c>
      <c r="R525" s="40" t="s">
        <v>580</v>
      </c>
    </row>
    <row r="526" spans="1:18" hidden="1" x14ac:dyDescent="0.25">
      <c r="A526" s="40" t="s">
        <v>3652</v>
      </c>
      <c r="B526" s="40" t="s">
        <v>3653</v>
      </c>
      <c r="C526" s="40"/>
      <c r="D526" s="40" t="s">
        <v>1848</v>
      </c>
      <c r="E526" s="40"/>
      <c r="F526" s="40"/>
      <c r="G526" s="40" t="s">
        <v>1813</v>
      </c>
      <c r="H526" s="40" t="s">
        <v>1814</v>
      </c>
      <c r="I526" s="40" t="s">
        <v>3636</v>
      </c>
      <c r="J526" s="40" t="s">
        <v>3653</v>
      </c>
      <c r="K526" s="40" t="s">
        <v>3654</v>
      </c>
      <c r="L526" s="40"/>
      <c r="M526" s="40" t="s">
        <v>3654</v>
      </c>
      <c r="N526" s="40">
        <v>50</v>
      </c>
      <c r="O526" s="40" t="b">
        <v>0</v>
      </c>
      <c r="P526" s="40" t="s">
        <v>1852</v>
      </c>
      <c r="Q526" s="40" t="s">
        <v>1853</v>
      </c>
      <c r="R526" s="40" t="s">
        <v>580</v>
      </c>
    </row>
    <row r="527" spans="1:18" hidden="1" x14ac:dyDescent="0.25">
      <c r="A527" s="40" t="s">
        <v>3655</v>
      </c>
      <c r="B527" s="40" t="s">
        <v>3656</v>
      </c>
      <c r="C527" s="40"/>
      <c r="D527" s="40" t="s">
        <v>1848</v>
      </c>
      <c r="E527" s="40"/>
      <c r="F527" s="40"/>
      <c r="G527" s="40" t="s">
        <v>75</v>
      </c>
      <c r="H527" s="40" t="s">
        <v>1806</v>
      </c>
      <c r="I527" s="40" t="s">
        <v>3636</v>
      </c>
      <c r="J527" s="40" t="s">
        <v>3656</v>
      </c>
      <c r="K527" s="40" t="s">
        <v>3657</v>
      </c>
      <c r="L527" s="40"/>
      <c r="M527" s="40" t="s">
        <v>3657</v>
      </c>
      <c r="N527" s="40">
        <v>50</v>
      </c>
      <c r="O527" s="40" t="b">
        <v>0</v>
      </c>
      <c r="P527" s="40" t="s">
        <v>1852</v>
      </c>
      <c r="Q527" s="40" t="s">
        <v>1853</v>
      </c>
      <c r="R527" s="40" t="s">
        <v>580</v>
      </c>
    </row>
    <row r="528" spans="1:18" hidden="1" x14ac:dyDescent="0.25">
      <c r="A528" s="40" t="s">
        <v>3658</v>
      </c>
      <c r="B528" s="40" t="s">
        <v>3659</v>
      </c>
      <c r="C528" s="40"/>
      <c r="D528" s="40" t="s">
        <v>1848</v>
      </c>
      <c r="E528" s="40"/>
      <c r="F528" s="40"/>
      <c r="G528" s="40" t="s">
        <v>75</v>
      </c>
      <c r="H528" s="40" t="s">
        <v>1806</v>
      </c>
      <c r="I528" s="40" t="s">
        <v>3636</v>
      </c>
      <c r="J528" s="40" t="s">
        <v>3659</v>
      </c>
      <c r="K528" s="40" t="s">
        <v>3660</v>
      </c>
      <c r="L528" s="40"/>
      <c r="M528" s="40" t="s">
        <v>3660</v>
      </c>
      <c r="N528" s="40">
        <v>50</v>
      </c>
      <c r="O528" s="40" t="b">
        <v>0</v>
      </c>
      <c r="P528" s="40" t="s">
        <v>1852</v>
      </c>
      <c r="Q528" s="40" t="s">
        <v>1853</v>
      </c>
      <c r="R528" s="40" t="s">
        <v>580</v>
      </c>
    </row>
    <row r="529" spans="1:18" hidden="1" x14ac:dyDescent="0.25">
      <c r="A529" s="40" t="s">
        <v>3661</v>
      </c>
      <c r="B529" s="40" t="s">
        <v>3662</v>
      </c>
      <c r="C529" s="40"/>
      <c r="D529" s="40" t="s">
        <v>1848</v>
      </c>
      <c r="E529" s="40"/>
      <c r="F529" s="40"/>
      <c r="G529" s="40" t="s">
        <v>1813</v>
      </c>
      <c r="H529" s="40" t="s">
        <v>1814</v>
      </c>
      <c r="I529" s="40" t="s">
        <v>3636</v>
      </c>
      <c r="J529" s="40" t="s">
        <v>3662</v>
      </c>
      <c r="K529" s="40" t="s">
        <v>3663</v>
      </c>
      <c r="L529" s="40"/>
      <c r="M529" s="40" t="s">
        <v>3663</v>
      </c>
      <c r="N529" s="40">
        <v>50</v>
      </c>
      <c r="O529" s="40" t="b">
        <v>0</v>
      </c>
      <c r="P529" s="40" t="s">
        <v>1852</v>
      </c>
      <c r="Q529" s="40" t="s">
        <v>1853</v>
      </c>
      <c r="R529" s="40" t="s">
        <v>580</v>
      </c>
    </row>
    <row r="530" spans="1:18" hidden="1" x14ac:dyDescent="0.25">
      <c r="A530" s="40" t="s">
        <v>3664</v>
      </c>
      <c r="B530" s="40" t="s">
        <v>3665</v>
      </c>
      <c r="C530" s="40"/>
      <c r="D530" s="40" t="s">
        <v>1848</v>
      </c>
      <c r="E530" s="40"/>
      <c r="F530" s="40"/>
      <c r="G530" s="40" t="s">
        <v>1813</v>
      </c>
      <c r="H530" s="40" t="s">
        <v>1814</v>
      </c>
      <c r="I530" s="40" t="s">
        <v>3636</v>
      </c>
      <c r="J530" s="40" t="s">
        <v>3665</v>
      </c>
      <c r="K530" s="40" t="s">
        <v>3666</v>
      </c>
      <c r="L530" s="40"/>
      <c r="M530" s="40" t="s">
        <v>3666</v>
      </c>
      <c r="N530" s="40">
        <v>50</v>
      </c>
      <c r="O530" s="40" t="b">
        <v>0</v>
      </c>
      <c r="P530" s="40" t="s">
        <v>1852</v>
      </c>
      <c r="Q530" s="40" t="s">
        <v>1853</v>
      </c>
      <c r="R530" s="40" t="s">
        <v>580</v>
      </c>
    </row>
    <row r="531" spans="1:18" hidden="1" x14ac:dyDescent="0.25">
      <c r="A531" s="40" t="s">
        <v>3667</v>
      </c>
      <c r="B531" s="40" t="s">
        <v>3668</v>
      </c>
      <c r="C531" s="40"/>
      <c r="D531" s="40" t="s">
        <v>1848</v>
      </c>
      <c r="E531" s="40"/>
      <c r="F531" s="40"/>
      <c r="G531" s="40" t="s">
        <v>1809</v>
      </c>
      <c r="H531" s="40" t="s">
        <v>1810</v>
      </c>
      <c r="I531" s="40" t="s">
        <v>3636</v>
      </c>
      <c r="J531" s="40" t="s">
        <v>3668</v>
      </c>
      <c r="K531" s="40" t="s">
        <v>3669</v>
      </c>
      <c r="L531" s="40"/>
      <c r="M531" s="40" t="s">
        <v>3669</v>
      </c>
      <c r="N531" s="40">
        <v>50</v>
      </c>
      <c r="O531" s="40" t="b">
        <v>0</v>
      </c>
      <c r="P531" s="40" t="s">
        <v>1852</v>
      </c>
      <c r="Q531" s="40" t="s">
        <v>1853</v>
      </c>
      <c r="R531" s="40" t="s">
        <v>580</v>
      </c>
    </row>
    <row r="532" spans="1:18" hidden="1" x14ac:dyDescent="0.25">
      <c r="A532" s="40" t="s">
        <v>3670</v>
      </c>
      <c r="B532" s="40" t="s">
        <v>3671</v>
      </c>
      <c r="C532" s="40"/>
      <c r="D532" s="40" t="s">
        <v>1848</v>
      </c>
      <c r="E532" s="40"/>
      <c r="F532" s="40"/>
      <c r="G532" s="40" t="s">
        <v>75</v>
      </c>
      <c r="H532" s="40" t="s">
        <v>1806</v>
      </c>
      <c r="I532" s="40" t="s">
        <v>3636</v>
      </c>
      <c r="J532" s="40" t="s">
        <v>3671</v>
      </c>
      <c r="K532" s="40" t="s">
        <v>3672</v>
      </c>
      <c r="L532" s="40"/>
      <c r="M532" s="40" t="s">
        <v>3672</v>
      </c>
      <c r="N532" s="40">
        <v>50</v>
      </c>
      <c r="O532" s="40" t="b">
        <v>0</v>
      </c>
      <c r="P532" s="40" t="s">
        <v>1852</v>
      </c>
      <c r="Q532" s="40" t="s">
        <v>1853</v>
      </c>
      <c r="R532" s="40" t="s">
        <v>580</v>
      </c>
    </row>
    <row r="533" spans="1:18" hidden="1" x14ac:dyDescent="0.25">
      <c r="A533" s="40" t="s">
        <v>3673</v>
      </c>
      <c r="B533" s="40" t="s">
        <v>3674</v>
      </c>
      <c r="C533" s="40"/>
      <c r="D533" s="40" t="s">
        <v>1848</v>
      </c>
      <c r="E533" s="40"/>
      <c r="F533" s="40"/>
      <c r="G533" s="40" t="s">
        <v>1809</v>
      </c>
      <c r="H533" s="40" t="s">
        <v>1810</v>
      </c>
      <c r="I533" s="40" t="s">
        <v>3636</v>
      </c>
      <c r="J533" s="40" t="s">
        <v>3674</v>
      </c>
      <c r="K533" s="40" t="s">
        <v>3675</v>
      </c>
      <c r="L533" s="40"/>
      <c r="M533" s="40" t="s">
        <v>3675</v>
      </c>
      <c r="N533" s="40">
        <v>50</v>
      </c>
      <c r="O533" s="40" t="b">
        <v>0</v>
      </c>
      <c r="P533" s="40" t="s">
        <v>1852</v>
      </c>
      <c r="Q533" s="40" t="s">
        <v>1853</v>
      </c>
      <c r="R533" s="40" t="s">
        <v>580</v>
      </c>
    </row>
    <row r="534" spans="1:18" hidden="1" x14ac:dyDescent="0.25">
      <c r="A534" s="40" t="s">
        <v>3676</v>
      </c>
      <c r="B534" s="40" t="s">
        <v>3677</v>
      </c>
      <c r="C534" s="40"/>
      <c r="D534" s="40" t="s">
        <v>1848</v>
      </c>
      <c r="E534" s="40"/>
      <c r="F534" s="40"/>
      <c r="G534" s="40" t="s">
        <v>75</v>
      </c>
      <c r="H534" s="40" t="s">
        <v>1806</v>
      </c>
      <c r="I534" s="40" t="s">
        <v>3636</v>
      </c>
      <c r="J534" s="40" t="s">
        <v>3677</v>
      </c>
      <c r="K534" s="40" t="s">
        <v>3678</v>
      </c>
      <c r="L534" s="40"/>
      <c r="M534" s="40" t="s">
        <v>3678</v>
      </c>
      <c r="N534" s="40">
        <v>50</v>
      </c>
      <c r="O534" s="40" t="b">
        <v>0</v>
      </c>
      <c r="P534" s="40" t="s">
        <v>1852</v>
      </c>
      <c r="Q534" s="40" t="s">
        <v>1853</v>
      </c>
      <c r="R534" s="40" t="s">
        <v>580</v>
      </c>
    </row>
    <row r="535" spans="1:18" hidden="1" x14ac:dyDescent="0.25">
      <c r="A535" s="40" t="s">
        <v>3679</v>
      </c>
      <c r="B535" s="40" t="s">
        <v>3680</v>
      </c>
      <c r="C535" s="40"/>
      <c r="D535" s="40" t="s">
        <v>1848</v>
      </c>
      <c r="E535" s="40"/>
      <c r="F535" s="40"/>
      <c r="G535" s="40" t="s">
        <v>1809</v>
      </c>
      <c r="H535" s="40" t="s">
        <v>1810</v>
      </c>
      <c r="I535" s="40" t="s">
        <v>3636</v>
      </c>
      <c r="J535" s="40" t="s">
        <v>3680</v>
      </c>
      <c r="K535" s="40" t="s">
        <v>3681</v>
      </c>
      <c r="L535" s="40"/>
      <c r="M535" s="40" t="s">
        <v>3681</v>
      </c>
      <c r="N535" s="40">
        <v>50</v>
      </c>
      <c r="O535" s="40" t="b">
        <v>0</v>
      </c>
      <c r="P535" s="40" t="s">
        <v>1852</v>
      </c>
      <c r="Q535" s="40" t="s">
        <v>1853</v>
      </c>
      <c r="R535" s="40" t="s">
        <v>580</v>
      </c>
    </row>
    <row r="536" spans="1:18" hidden="1" x14ac:dyDescent="0.25">
      <c r="A536" s="40" t="s">
        <v>3682</v>
      </c>
      <c r="B536" s="40" t="s">
        <v>3683</v>
      </c>
      <c r="C536" s="40"/>
      <c r="D536" s="40" t="s">
        <v>1848</v>
      </c>
      <c r="E536" s="40"/>
      <c r="F536" s="40"/>
      <c r="G536" s="40" t="s">
        <v>1809</v>
      </c>
      <c r="H536" s="40" t="s">
        <v>1810</v>
      </c>
      <c r="I536" s="40" t="s">
        <v>3636</v>
      </c>
      <c r="J536" s="40" t="s">
        <v>3683</v>
      </c>
      <c r="K536" s="40" t="s">
        <v>3684</v>
      </c>
      <c r="L536" s="40"/>
      <c r="M536" s="40" t="s">
        <v>3684</v>
      </c>
      <c r="N536" s="40">
        <v>50</v>
      </c>
      <c r="O536" s="40" t="b">
        <v>0</v>
      </c>
      <c r="P536" s="40" t="s">
        <v>1852</v>
      </c>
      <c r="Q536" s="40" t="s">
        <v>1853</v>
      </c>
      <c r="R536" s="40" t="s">
        <v>580</v>
      </c>
    </row>
    <row r="537" spans="1:18" hidden="1" x14ac:dyDescent="0.25">
      <c r="A537" s="40" t="s">
        <v>3685</v>
      </c>
      <c r="B537" s="40" t="s">
        <v>3686</v>
      </c>
      <c r="C537" s="40"/>
      <c r="D537" s="40" t="s">
        <v>1848</v>
      </c>
      <c r="E537" s="40"/>
      <c r="F537" s="40"/>
      <c r="G537" s="40" t="s">
        <v>75</v>
      </c>
      <c r="H537" s="40" t="s">
        <v>1806</v>
      </c>
      <c r="I537" s="40" t="s">
        <v>3636</v>
      </c>
      <c r="J537" s="40" t="s">
        <v>3686</v>
      </c>
      <c r="K537" s="40" t="s">
        <v>3687</v>
      </c>
      <c r="L537" s="40"/>
      <c r="M537" s="40" t="s">
        <v>3687</v>
      </c>
      <c r="N537" s="40">
        <v>50</v>
      </c>
      <c r="O537" s="40" t="b">
        <v>0</v>
      </c>
      <c r="P537" s="40" t="s">
        <v>1852</v>
      </c>
      <c r="Q537" s="40" t="s">
        <v>1853</v>
      </c>
      <c r="R537" s="40" t="s">
        <v>580</v>
      </c>
    </row>
    <row r="538" spans="1:18" hidden="1" x14ac:dyDescent="0.25">
      <c r="A538" s="40" t="s">
        <v>3688</v>
      </c>
      <c r="B538" s="40" t="s">
        <v>3689</v>
      </c>
      <c r="C538" s="40"/>
      <c r="D538" s="40" t="s">
        <v>1848</v>
      </c>
      <c r="E538" s="40"/>
      <c r="F538" s="40"/>
      <c r="G538" s="40" t="s">
        <v>1813</v>
      </c>
      <c r="H538" s="40" t="s">
        <v>1814</v>
      </c>
      <c r="I538" s="40" t="s">
        <v>3636</v>
      </c>
      <c r="J538" s="40" t="s">
        <v>3689</v>
      </c>
      <c r="K538" s="40" t="s">
        <v>3690</v>
      </c>
      <c r="L538" s="40"/>
      <c r="M538" s="40" t="s">
        <v>3690</v>
      </c>
      <c r="N538" s="40">
        <v>50</v>
      </c>
      <c r="O538" s="40" t="b">
        <v>0</v>
      </c>
      <c r="P538" s="40" t="s">
        <v>1852</v>
      </c>
      <c r="Q538" s="40" t="s">
        <v>1853</v>
      </c>
      <c r="R538" s="40" t="s">
        <v>580</v>
      </c>
    </row>
    <row r="539" spans="1:18" hidden="1" x14ac:dyDescent="0.25">
      <c r="A539" s="40" t="s">
        <v>3691</v>
      </c>
      <c r="B539" s="40" t="s">
        <v>3692</v>
      </c>
      <c r="C539" s="40"/>
      <c r="D539" s="40" t="s">
        <v>1848</v>
      </c>
      <c r="E539" s="40"/>
      <c r="F539" s="40"/>
      <c r="G539" s="40" t="s">
        <v>1809</v>
      </c>
      <c r="H539" s="40" t="s">
        <v>1810</v>
      </c>
      <c r="I539" s="40" t="s">
        <v>3636</v>
      </c>
      <c r="J539" s="40" t="s">
        <v>3692</v>
      </c>
      <c r="K539" s="40" t="s">
        <v>3693</v>
      </c>
      <c r="L539" s="40"/>
      <c r="M539" s="40" t="s">
        <v>3693</v>
      </c>
      <c r="N539" s="40">
        <v>50</v>
      </c>
      <c r="O539" s="40" t="b">
        <v>0</v>
      </c>
      <c r="P539" s="40" t="s">
        <v>1852</v>
      </c>
      <c r="Q539" s="40" t="s">
        <v>1853</v>
      </c>
      <c r="R539" s="40" t="s">
        <v>580</v>
      </c>
    </row>
    <row r="540" spans="1:18" hidden="1" x14ac:dyDescent="0.25">
      <c r="A540" s="40" t="s">
        <v>3694</v>
      </c>
      <c r="B540" s="40" t="s">
        <v>3695</v>
      </c>
      <c r="C540" s="40"/>
      <c r="D540" s="40" t="s">
        <v>1848</v>
      </c>
      <c r="E540" s="40"/>
      <c r="F540" s="40"/>
      <c r="G540" s="40" t="s">
        <v>1809</v>
      </c>
      <c r="H540" s="40" t="s">
        <v>1810</v>
      </c>
      <c r="I540" s="40" t="s">
        <v>3636</v>
      </c>
      <c r="J540" s="40" t="s">
        <v>3695</v>
      </c>
      <c r="K540" s="40" t="s">
        <v>3696</v>
      </c>
      <c r="L540" s="40"/>
      <c r="M540" s="40" t="s">
        <v>3696</v>
      </c>
      <c r="N540" s="40">
        <v>50</v>
      </c>
      <c r="O540" s="40" t="b">
        <v>0</v>
      </c>
      <c r="P540" s="40" t="s">
        <v>1852</v>
      </c>
      <c r="Q540" s="40" t="s">
        <v>1853</v>
      </c>
      <c r="R540" s="40" t="s">
        <v>580</v>
      </c>
    </row>
    <row r="541" spans="1:18" hidden="1" x14ac:dyDescent="0.25">
      <c r="A541" s="40" t="s">
        <v>3697</v>
      </c>
      <c r="B541" s="40" t="s">
        <v>3698</v>
      </c>
      <c r="C541" s="40"/>
      <c r="D541" s="40" t="s">
        <v>1848</v>
      </c>
      <c r="E541" s="40"/>
      <c r="F541" s="40"/>
      <c r="G541" s="40" t="s">
        <v>75</v>
      </c>
      <c r="H541" s="40" t="s">
        <v>1806</v>
      </c>
      <c r="I541" s="40" t="s">
        <v>3636</v>
      </c>
      <c r="J541" s="40" t="s">
        <v>3698</v>
      </c>
      <c r="K541" s="40" t="s">
        <v>3699</v>
      </c>
      <c r="L541" s="40"/>
      <c r="M541" s="40" t="s">
        <v>3699</v>
      </c>
      <c r="N541" s="40">
        <v>50</v>
      </c>
      <c r="O541" s="40" t="b">
        <v>0</v>
      </c>
      <c r="P541" s="40" t="s">
        <v>1852</v>
      </c>
      <c r="Q541" s="40" t="s">
        <v>1853</v>
      </c>
      <c r="R541" s="40" t="s">
        <v>580</v>
      </c>
    </row>
    <row r="542" spans="1:18" hidden="1" x14ac:dyDescent="0.25">
      <c r="A542" s="40" t="s">
        <v>3700</v>
      </c>
      <c r="B542" s="40" t="s">
        <v>3701</v>
      </c>
      <c r="C542" s="40"/>
      <c r="D542" s="40" t="s">
        <v>1848</v>
      </c>
      <c r="E542" s="40"/>
      <c r="F542" s="40"/>
      <c r="G542" s="40" t="s">
        <v>75</v>
      </c>
      <c r="H542" s="40" t="s">
        <v>1806</v>
      </c>
      <c r="I542" s="40" t="s">
        <v>3636</v>
      </c>
      <c r="J542" s="40" t="s">
        <v>3701</v>
      </c>
      <c r="K542" s="40" t="s">
        <v>3702</v>
      </c>
      <c r="L542" s="40"/>
      <c r="M542" s="40" t="s">
        <v>3702</v>
      </c>
      <c r="N542" s="40">
        <v>50</v>
      </c>
      <c r="O542" s="40" t="b">
        <v>0</v>
      </c>
      <c r="P542" s="40" t="s">
        <v>1852</v>
      </c>
      <c r="Q542" s="40" t="s">
        <v>1853</v>
      </c>
      <c r="R542" s="40" t="s">
        <v>580</v>
      </c>
    </row>
    <row r="543" spans="1:18" hidden="1" x14ac:dyDescent="0.25">
      <c r="A543" s="40" t="s">
        <v>3703</v>
      </c>
      <c r="B543" s="40" t="s">
        <v>3704</v>
      </c>
      <c r="C543" s="40"/>
      <c r="D543" s="40" t="s">
        <v>1848</v>
      </c>
      <c r="E543" s="40"/>
      <c r="F543" s="40"/>
      <c r="G543" s="40" t="s">
        <v>75</v>
      </c>
      <c r="H543" s="40" t="s">
        <v>1806</v>
      </c>
      <c r="I543" s="40" t="s">
        <v>3636</v>
      </c>
      <c r="J543" s="40" t="s">
        <v>3704</v>
      </c>
      <c r="K543" s="40" t="s">
        <v>3705</v>
      </c>
      <c r="L543" s="40"/>
      <c r="M543" s="40" t="s">
        <v>3705</v>
      </c>
      <c r="N543" s="40">
        <v>50</v>
      </c>
      <c r="O543" s="40" t="b">
        <v>0</v>
      </c>
      <c r="P543" s="40" t="s">
        <v>1852</v>
      </c>
      <c r="Q543" s="40" t="s">
        <v>1853</v>
      </c>
      <c r="R543" s="40" t="s">
        <v>580</v>
      </c>
    </row>
    <row r="544" spans="1:18" hidden="1" x14ac:dyDescent="0.25">
      <c r="A544" s="40" t="s">
        <v>3706</v>
      </c>
      <c r="B544" s="40" t="s">
        <v>3707</v>
      </c>
      <c r="C544" s="40"/>
      <c r="D544" s="40" t="s">
        <v>1848</v>
      </c>
      <c r="E544" s="40"/>
      <c r="F544" s="40"/>
      <c r="G544" s="40" t="s">
        <v>75</v>
      </c>
      <c r="H544" s="40" t="s">
        <v>1806</v>
      </c>
      <c r="I544" s="40" t="s">
        <v>3636</v>
      </c>
      <c r="J544" s="40" t="s">
        <v>3707</v>
      </c>
      <c r="K544" s="40" t="s">
        <v>3708</v>
      </c>
      <c r="L544" s="40"/>
      <c r="M544" s="40" t="s">
        <v>3708</v>
      </c>
      <c r="N544" s="40">
        <v>50</v>
      </c>
      <c r="O544" s="40" t="b">
        <v>0</v>
      </c>
      <c r="P544" s="40" t="s">
        <v>1852</v>
      </c>
      <c r="Q544" s="40" t="s">
        <v>1853</v>
      </c>
      <c r="R544" s="40" t="s">
        <v>580</v>
      </c>
    </row>
    <row r="545" spans="1:18" hidden="1" x14ac:dyDescent="0.25">
      <c r="A545" s="40" t="s">
        <v>3709</v>
      </c>
      <c r="B545" s="40" t="s">
        <v>3710</v>
      </c>
      <c r="C545" s="40"/>
      <c r="D545" s="40" t="s">
        <v>1848</v>
      </c>
      <c r="E545" s="40"/>
      <c r="F545" s="40"/>
      <c r="G545" s="40" t="s">
        <v>1813</v>
      </c>
      <c r="H545" s="40" t="s">
        <v>1814</v>
      </c>
      <c r="I545" s="40" t="s">
        <v>3636</v>
      </c>
      <c r="J545" s="40" t="s">
        <v>3710</v>
      </c>
      <c r="K545" s="40" t="s">
        <v>3711</v>
      </c>
      <c r="L545" s="40"/>
      <c r="M545" s="40" t="s">
        <v>3711</v>
      </c>
      <c r="N545" s="40">
        <v>50</v>
      </c>
      <c r="O545" s="40" t="b">
        <v>0</v>
      </c>
      <c r="P545" s="40" t="s">
        <v>1852</v>
      </c>
      <c r="Q545" s="40" t="s">
        <v>1853</v>
      </c>
      <c r="R545" s="40" t="s">
        <v>580</v>
      </c>
    </row>
    <row r="546" spans="1:18" hidden="1" x14ac:dyDescent="0.25">
      <c r="A546" s="40" t="s">
        <v>3712</v>
      </c>
      <c r="B546" s="40" t="s">
        <v>3713</v>
      </c>
      <c r="C546" s="40"/>
      <c r="D546" s="40" t="s">
        <v>1848</v>
      </c>
      <c r="E546" s="40"/>
      <c r="F546" s="40"/>
      <c r="G546" s="40" t="s">
        <v>1813</v>
      </c>
      <c r="H546" s="40" t="s">
        <v>1814</v>
      </c>
      <c r="I546" s="40" t="s">
        <v>3636</v>
      </c>
      <c r="J546" s="40" t="s">
        <v>3713</v>
      </c>
      <c r="K546" s="40" t="s">
        <v>3714</v>
      </c>
      <c r="L546" s="40"/>
      <c r="M546" s="40" t="s">
        <v>3714</v>
      </c>
      <c r="N546" s="40">
        <v>50</v>
      </c>
      <c r="O546" s="40" t="b">
        <v>0</v>
      </c>
      <c r="P546" s="40" t="s">
        <v>1852</v>
      </c>
      <c r="Q546" s="40" t="s">
        <v>1853</v>
      </c>
      <c r="R546" s="40" t="s">
        <v>580</v>
      </c>
    </row>
    <row r="547" spans="1:18" hidden="1" x14ac:dyDescent="0.25">
      <c r="A547" s="40" t="s">
        <v>3715</v>
      </c>
      <c r="B547" s="40" t="s">
        <v>3716</v>
      </c>
      <c r="C547" s="40"/>
      <c r="D547" s="40" t="s">
        <v>1848</v>
      </c>
      <c r="E547" s="40"/>
      <c r="F547" s="40"/>
      <c r="G547" s="40" t="s">
        <v>1813</v>
      </c>
      <c r="H547" s="40" t="s">
        <v>1814</v>
      </c>
      <c r="I547" s="40" t="s">
        <v>3636</v>
      </c>
      <c r="J547" s="40" t="s">
        <v>3716</v>
      </c>
      <c r="K547" s="40" t="s">
        <v>3717</v>
      </c>
      <c r="L547" s="40"/>
      <c r="M547" s="40" t="s">
        <v>3717</v>
      </c>
      <c r="N547" s="40">
        <v>50</v>
      </c>
      <c r="O547" s="40" t="b">
        <v>0</v>
      </c>
      <c r="P547" s="40" t="s">
        <v>1852</v>
      </c>
      <c r="Q547" s="40" t="s">
        <v>1853</v>
      </c>
      <c r="R547" s="40" t="s">
        <v>580</v>
      </c>
    </row>
    <row r="548" spans="1:18" hidden="1" x14ac:dyDescent="0.25">
      <c r="A548" s="40" t="s">
        <v>3718</v>
      </c>
      <c r="B548" s="40" t="s">
        <v>3719</v>
      </c>
      <c r="C548" s="40"/>
      <c r="D548" s="40" t="s">
        <v>1848</v>
      </c>
      <c r="E548" s="40"/>
      <c r="F548" s="40"/>
      <c r="G548" s="40" t="s">
        <v>75</v>
      </c>
      <c r="H548" s="40" t="s">
        <v>1806</v>
      </c>
      <c r="I548" s="40" t="s">
        <v>3636</v>
      </c>
      <c r="J548" s="40" t="s">
        <v>3719</v>
      </c>
      <c r="K548" s="40" t="s">
        <v>3720</v>
      </c>
      <c r="L548" s="40"/>
      <c r="M548" s="40" t="s">
        <v>3720</v>
      </c>
      <c r="N548" s="40">
        <v>50</v>
      </c>
      <c r="O548" s="40" t="b">
        <v>0</v>
      </c>
      <c r="P548" s="40" t="s">
        <v>1852</v>
      </c>
      <c r="Q548" s="40" t="s">
        <v>1853</v>
      </c>
      <c r="R548" s="40" t="s">
        <v>580</v>
      </c>
    </row>
    <row r="549" spans="1:18" hidden="1" x14ac:dyDescent="0.25">
      <c r="A549" s="40" t="s">
        <v>3721</v>
      </c>
      <c r="B549" s="40" t="s">
        <v>3722</v>
      </c>
      <c r="C549" s="40"/>
      <c r="D549" s="40" t="s">
        <v>1848</v>
      </c>
      <c r="E549" s="40"/>
      <c r="F549" s="40"/>
      <c r="G549" s="40" t="s">
        <v>75</v>
      </c>
      <c r="H549" s="40" t="s">
        <v>1806</v>
      </c>
      <c r="I549" s="40" t="s">
        <v>3636</v>
      </c>
      <c r="J549" s="40" t="s">
        <v>3722</v>
      </c>
      <c r="K549" s="40" t="s">
        <v>3723</v>
      </c>
      <c r="L549" s="40"/>
      <c r="M549" s="40" t="s">
        <v>3723</v>
      </c>
      <c r="N549" s="40">
        <v>50</v>
      </c>
      <c r="O549" s="40" t="b">
        <v>0</v>
      </c>
      <c r="P549" s="40" t="s">
        <v>1852</v>
      </c>
      <c r="Q549" s="40" t="s">
        <v>1853</v>
      </c>
      <c r="R549" s="40" t="s">
        <v>580</v>
      </c>
    </row>
    <row r="550" spans="1:18" hidden="1" x14ac:dyDescent="0.25">
      <c r="A550" s="40" t="s">
        <v>3724</v>
      </c>
      <c r="B550" s="40" t="s">
        <v>3725</v>
      </c>
      <c r="C550" s="40"/>
      <c r="D550" s="40" t="s">
        <v>1848</v>
      </c>
      <c r="E550" s="40"/>
      <c r="F550" s="40"/>
      <c r="G550" s="40" t="s">
        <v>75</v>
      </c>
      <c r="H550" s="40" t="s">
        <v>1806</v>
      </c>
      <c r="I550" s="40" t="s">
        <v>3636</v>
      </c>
      <c r="J550" s="40" t="s">
        <v>3725</v>
      </c>
      <c r="K550" s="40" t="s">
        <v>3726</v>
      </c>
      <c r="L550" s="40"/>
      <c r="M550" s="40" t="s">
        <v>3726</v>
      </c>
      <c r="N550" s="40">
        <v>50</v>
      </c>
      <c r="O550" s="40" t="b">
        <v>0</v>
      </c>
      <c r="P550" s="40" t="s">
        <v>1852</v>
      </c>
      <c r="Q550" s="40" t="s">
        <v>1853</v>
      </c>
      <c r="R550" s="40" t="s">
        <v>580</v>
      </c>
    </row>
    <row r="551" spans="1:18" hidden="1" x14ac:dyDescent="0.25">
      <c r="A551" s="40" t="s">
        <v>3727</v>
      </c>
      <c r="B551" s="40" t="s">
        <v>3728</v>
      </c>
      <c r="C551" s="40"/>
      <c r="D551" s="40" t="s">
        <v>1848</v>
      </c>
      <c r="E551" s="40"/>
      <c r="F551" s="40"/>
      <c r="G551" s="40" t="s">
        <v>75</v>
      </c>
      <c r="H551" s="40" t="s">
        <v>1806</v>
      </c>
      <c r="I551" s="40" t="s">
        <v>3636</v>
      </c>
      <c r="J551" s="40" t="s">
        <v>3728</v>
      </c>
      <c r="K551" s="40" t="s">
        <v>3729</v>
      </c>
      <c r="L551" s="40"/>
      <c r="M551" s="40" t="s">
        <v>3729</v>
      </c>
      <c r="N551" s="40">
        <v>50</v>
      </c>
      <c r="O551" s="40" t="b">
        <v>0</v>
      </c>
      <c r="P551" s="40" t="s">
        <v>1852</v>
      </c>
      <c r="Q551" s="40" t="s">
        <v>1853</v>
      </c>
      <c r="R551" s="40" t="s">
        <v>580</v>
      </c>
    </row>
    <row r="552" spans="1:18" hidden="1" x14ac:dyDescent="0.25">
      <c r="A552" s="40" t="s">
        <v>3730</v>
      </c>
      <c r="B552" s="40" t="s">
        <v>3731</v>
      </c>
      <c r="C552" s="40"/>
      <c r="D552" s="40" t="s">
        <v>1848</v>
      </c>
      <c r="E552" s="40"/>
      <c r="F552" s="40"/>
      <c r="G552" s="40" t="s">
        <v>75</v>
      </c>
      <c r="H552" s="40" t="s">
        <v>1806</v>
      </c>
      <c r="I552" s="40" t="s">
        <v>3636</v>
      </c>
      <c r="J552" s="40" t="s">
        <v>3731</v>
      </c>
      <c r="K552" s="40" t="s">
        <v>3732</v>
      </c>
      <c r="L552" s="40"/>
      <c r="M552" s="40" t="s">
        <v>3732</v>
      </c>
      <c r="N552" s="40">
        <v>50</v>
      </c>
      <c r="O552" s="40" t="b">
        <v>0</v>
      </c>
      <c r="P552" s="40" t="s">
        <v>1852</v>
      </c>
      <c r="Q552" s="40" t="s">
        <v>1853</v>
      </c>
      <c r="R552" s="40" t="s">
        <v>580</v>
      </c>
    </row>
    <row r="553" spans="1:18" hidden="1" x14ac:dyDescent="0.25">
      <c r="A553" s="40" t="s">
        <v>3733</v>
      </c>
      <c r="B553" s="40" t="s">
        <v>3734</v>
      </c>
      <c r="C553" s="40"/>
      <c r="D553" s="40" t="s">
        <v>1848</v>
      </c>
      <c r="E553" s="40"/>
      <c r="F553" s="40"/>
      <c r="G553" s="40" t="s">
        <v>75</v>
      </c>
      <c r="H553" s="40" t="s">
        <v>1806</v>
      </c>
      <c r="I553" s="40" t="s">
        <v>3636</v>
      </c>
      <c r="J553" s="40" t="s">
        <v>3734</v>
      </c>
      <c r="K553" s="40" t="s">
        <v>3735</v>
      </c>
      <c r="L553" s="40"/>
      <c r="M553" s="40" t="s">
        <v>3735</v>
      </c>
      <c r="N553" s="40">
        <v>50</v>
      </c>
      <c r="O553" s="40" t="b">
        <v>0</v>
      </c>
      <c r="P553" s="40" t="s">
        <v>1852</v>
      </c>
      <c r="Q553" s="40" t="s">
        <v>1853</v>
      </c>
      <c r="R553" s="40" t="s">
        <v>580</v>
      </c>
    </row>
    <row r="554" spans="1:18" hidden="1" x14ac:dyDescent="0.25">
      <c r="A554" s="40" t="s">
        <v>3736</v>
      </c>
      <c r="B554" s="40" t="s">
        <v>3737</v>
      </c>
      <c r="C554" s="40"/>
      <c r="D554" s="40" t="s">
        <v>1848</v>
      </c>
      <c r="E554" s="40"/>
      <c r="F554" s="40"/>
      <c r="G554" s="40" t="s">
        <v>75</v>
      </c>
      <c r="H554" s="40" t="s">
        <v>1806</v>
      </c>
      <c r="I554" s="40" t="s">
        <v>3636</v>
      </c>
      <c r="J554" s="40" t="s">
        <v>3737</v>
      </c>
      <c r="K554" s="40" t="s">
        <v>3738</v>
      </c>
      <c r="L554" s="40"/>
      <c r="M554" s="40" t="s">
        <v>3738</v>
      </c>
      <c r="N554" s="40">
        <v>50</v>
      </c>
      <c r="O554" s="40" t="b">
        <v>0</v>
      </c>
      <c r="P554" s="40" t="s">
        <v>1852</v>
      </c>
      <c r="Q554" s="40" t="s">
        <v>1853</v>
      </c>
      <c r="R554" s="40" t="s">
        <v>580</v>
      </c>
    </row>
    <row r="555" spans="1:18" hidden="1" x14ac:dyDescent="0.25">
      <c r="A555" s="40" t="s">
        <v>3739</v>
      </c>
      <c r="B555" s="40" t="s">
        <v>3740</v>
      </c>
      <c r="C555" s="40"/>
      <c r="D555" s="40" t="s">
        <v>1848</v>
      </c>
      <c r="E555" s="40"/>
      <c r="F555" s="40"/>
      <c r="G555" s="40" t="s">
        <v>75</v>
      </c>
      <c r="H555" s="40" t="s">
        <v>1806</v>
      </c>
      <c r="I555" s="40" t="s">
        <v>3636</v>
      </c>
      <c r="J555" s="40" t="s">
        <v>3740</v>
      </c>
      <c r="K555" s="40" t="s">
        <v>3741</v>
      </c>
      <c r="L555" s="40"/>
      <c r="M555" s="40" t="s">
        <v>3741</v>
      </c>
      <c r="N555" s="40">
        <v>50</v>
      </c>
      <c r="O555" s="40" t="b">
        <v>0</v>
      </c>
      <c r="P555" s="40" t="s">
        <v>1852</v>
      </c>
      <c r="Q555" s="40" t="s">
        <v>1853</v>
      </c>
      <c r="R555" s="40" t="s">
        <v>580</v>
      </c>
    </row>
    <row r="556" spans="1:18" hidden="1" x14ac:dyDescent="0.25">
      <c r="A556" s="41" t="s">
        <v>3742</v>
      </c>
      <c r="B556" s="41" t="s">
        <v>3743</v>
      </c>
      <c r="C556" s="41"/>
      <c r="D556" s="41" t="s">
        <v>1848</v>
      </c>
      <c r="E556" s="41"/>
      <c r="F556" s="41"/>
      <c r="G556" s="41" t="s">
        <v>75</v>
      </c>
      <c r="H556" s="41" t="s">
        <v>1806</v>
      </c>
      <c r="I556" s="41" t="s">
        <v>3636</v>
      </c>
      <c r="J556" s="41" t="s">
        <v>3743</v>
      </c>
      <c r="K556" s="41" t="s">
        <v>3744</v>
      </c>
      <c r="L556" s="41"/>
      <c r="M556" s="41" t="s">
        <v>3744</v>
      </c>
      <c r="N556" s="41">
        <v>50</v>
      </c>
      <c r="O556" s="41" t="b">
        <v>0</v>
      </c>
      <c r="P556" s="41" t="s">
        <v>1852</v>
      </c>
      <c r="Q556" s="41" t="s">
        <v>1853</v>
      </c>
      <c r="R556" s="41" t="s">
        <v>580</v>
      </c>
    </row>
    <row r="557" spans="1:18" hidden="1" x14ac:dyDescent="0.25">
      <c r="A557" s="40" t="s">
        <v>581</v>
      </c>
      <c r="B557" s="40" t="s">
        <v>582</v>
      </c>
      <c r="C557" s="40"/>
      <c r="D557" s="40" t="s">
        <v>1848</v>
      </c>
      <c r="E557" s="40"/>
      <c r="F557" s="40"/>
      <c r="G557" s="40" t="s">
        <v>1811</v>
      </c>
      <c r="H557" s="40" t="s">
        <v>1812</v>
      </c>
      <c r="I557" s="40" t="s">
        <v>1882</v>
      </c>
      <c r="J557" s="40"/>
      <c r="K557" s="40"/>
      <c r="L557" s="40" t="s">
        <v>3745</v>
      </c>
      <c r="M557" s="40" t="s">
        <v>3746</v>
      </c>
      <c r="N557" s="40">
        <v>60</v>
      </c>
      <c r="O557" s="40" t="b">
        <v>0</v>
      </c>
      <c r="P557" s="40" t="s">
        <v>3105</v>
      </c>
      <c r="Q557" s="40" t="s">
        <v>1853</v>
      </c>
      <c r="R557" s="40" t="s">
        <v>581</v>
      </c>
    </row>
    <row r="558" spans="1:18" hidden="1" x14ac:dyDescent="0.25">
      <c r="A558" s="40" t="s">
        <v>3747</v>
      </c>
      <c r="B558" s="40" t="s">
        <v>3748</v>
      </c>
      <c r="C558" s="40"/>
      <c r="D558" s="40" t="s">
        <v>1848</v>
      </c>
      <c r="E558" s="40" t="s">
        <v>1960</v>
      </c>
      <c r="F558" s="40"/>
      <c r="G558" s="40" t="s">
        <v>1811</v>
      </c>
      <c r="H558" s="40" t="s">
        <v>1812</v>
      </c>
      <c r="I558" s="40" t="s">
        <v>3445</v>
      </c>
      <c r="J558" s="40" t="s">
        <v>3749</v>
      </c>
      <c r="K558" s="40" t="s">
        <v>3750</v>
      </c>
      <c r="L558" s="40" t="s">
        <v>1847</v>
      </c>
      <c r="M558" s="40" t="s">
        <v>3750</v>
      </c>
      <c r="N558" s="40">
        <v>60</v>
      </c>
      <c r="O558" s="40" t="b">
        <v>0</v>
      </c>
      <c r="P558" s="40" t="s">
        <v>3105</v>
      </c>
      <c r="Q558" s="40" t="s">
        <v>1853</v>
      </c>
      <c r="R558" s="40" t="s">
        <v>581</v>
      </c>
    </row>
    <row r="559" spans="1:18" hidden="1" x14ac:dyDescent="0.25">
      <c r="A559" s="40" t="s">
        <v>3751</v>
      </c>
      <c r="B559" s="40" t="s">
        <v>3752</v>
      </c>
      <c r="C559" s="40"/>
      <c r="D559" s="40" t="s">
        <v>1848</v>
      </c>
      <c r="E559" s="40" t="s">
        <v>1985</v>
      </c>
      <c r="F559" s="40"/>
      <c r="G559" s="40" t="s">
        <v>1811</v>
      </c>
      <c r="H559" s="40" t="s">
        <v>1812</v>
      </c>
      <c r="I559" s="40" t="s">
        <v>3445</v>
      </c>
      <c r="J559" s="40" t="s">
        <v>3753</v>
      </c>
      <c r="K559" s="40" t="s">
        <v>3754</v>
      </c>
      <c r="L559" s="40" t="s">
        <v>1847</v>
      </c>
      <c r="M559" s="40" t="s">
        <v>3755</v>
      </c>
      <c r="N559" s="40">
        <v>60</v>
      </c>
      <c r="O559" s="40" t="b">
        <v>0</v>
      </c>
      <c r="P559" s="40" t="s">
        <v>3105</v>
      </c>
      <c r="Q559" s="40" t="s">
        <v>1853</v>
      </c>
      <c r="R559" s="40" t="s">
        <v>581</v>
      </c>
    </row>
    <row r="560" spans="1:18" hidden="1" x14ac:dyDescent="0.25">
      <c r="A560" s="40" t="s">
        <v>3756</v>
      </c>
      <c r="B560" s="40" t="s">
        <v>3757</v>
      </c>
      <c r="C560" s="40" t="s">
        <v>1847</v>
      </c>
      <c r="D560" s="40" t="s">
        <v>1848</v>
      </c>
      <c r="E560" s="40" t="s">
        <v>1968</v>
      </c>
      <c r="F560" s="40" t="s">
        <v>2734</v>
      </c>
      <c r="G560" s="40" t="s">
        <v>1811</v>
      </c>
      <c r="H560" s="40" t="s">
        <v>1812</v>
      </c>
      <c r="I560" s="40" t="s">
        <v>2996</v>
      </c>
      <c r="J560" s="40" t="s">
        <v>3758</v>
      </c>
      <c r="K560" s="40"/>
      <c r="L560" s="40" t="s">
        <v>3759</v>
      </c>
      <c r="M560" s="40" t="s">
        <v>3760</v>
      </c>
      <c r="N560" s="40"/>
      <c r="O560" s="40" t="b">
        <v>0</v>
      </c>
      <c r="P560" s="40" t="s">
        <v>1852</v>
      </c>
      <c r="Q560" s="40" t="s">
        <v>1853</v>
      </c>
      <c r="R560" s="40" t="s">
        <v>3756</v>
      </c>
    </row>
    <row r="561" spans="1:18" hidden="1" x14ac:dyDescent="0.25">
      <c r="A561" s="40" t="s">
        <v>3761</v>
      </c>
      <c r="B561" s="40" t="s">
        <v>3762</v>
      </c>
      <c r="C561" s="40" t="s">
        <v>1847</v>
      </c>
      <c r="D561" s="40" t="s">
        <v>1848</v>
      </c>
      <c r="E561" s="40" t="s">
        <v>1862</v>
      </c>
      <c r="F561" s="40"/>
      <c r="G561" s="40" t="s">
        <v>1809</v>
      </c>
      <c r="H561" s="40" t="s">
        <v>1810</v>
      </c>
      <c r="I561" s="40" t="s">
        <v>2996</v>
      </c>
      <c r="J561" s="40" t="s">
        <v>3758</v>
      </c>
      <c r="K561" s="40" t="s">
        <v>3763</v>
      </c>
      <c r="L561" s="40" t="s">
        <v>1847</v>
      </c>
      <c r="M561" s="40" t="s">
        <v>3764</v>
      </c>
      <c r="N561" s="40"/>
      <c r="O561" s="40" t="b">
        <v>0</v>
      </c>
      <c r="P561" s="40" t="s">
        <v>1852</v>
      </c>
      <c r="Q561" s="40" t="s">
        <v>1853</v>
      </c>
      <c r="R561" s="40" t="s">
        <v>3756</v>
      </c>
    </row>
    <row r="562" spans="1:18" hidden="1" x14ac:dyDescent="0.25">
      <c r="A562" s="41" t="s">
        <v>3765</v>
      </c>
      <c r="B562" s="41" t="s">
        <v>3766</v>
      </c>
      <c r="C562" s="41"/>
      <c r="D562" s="41" t="s">
        <v>1848</v>
      </c>
      <c r="E562" s="41"/>
      <c r="F562" s="41"/>
      <c r="G562" s="41"/>
      <c r="H562" s="41"/>
      <c r="I562" s="41" t="s">
        <v>1882</v>
      </c>
      <c r="J562" s="41"/>
      <c r="K562" s="41"/>
      <c r="L562" s="41" t="s">
        <v>3767</v>
      </c>
      <c r="M562" s="41" t="s">
        <v>3768</v>
      </c>
      <c r="N562" s="41">
        <v>51</v>
      </c>
      <c r="O562" s="41" t="b">
        <v>0</v>
      </c>
      <c r="P562" s="41" t="s">
        <v>1852</v>
      </c>
      <c r="Q562" s="41" t="s">
        <v>1853</v>
      </c>
      <c r="R562" s="41" t="s">
        <v>3765</v>
      </c>
    </row>
    <row r="563" spans="1:18" hidden="1" x14ac:dyDescent="0.25">
      <c r="A563" s="40" t="s">
        <v>3769</v>
      </c>
      <c r="B563" s="40" t="s">
        <v>3770</v>
      </c>
      <c r="C563" s="40"/>
      <c r="D563" s="40" t="s">
        <v>3771</v>
      </c>
      <c r="E563" s="40" t="s">
        <v>3772</v>
      </c>
      <c r="F563" s="40" t="s">
        <v>3773</v>
      </c>
      <c r="G563" s="40"/>
      <c r="H563" s="40"/>
      <c r="I563" s="40"/>
      <c r="J563" s="40"/>
      <c r="K563" s="40"/>
      <c r="L563" s="40" t="s">
        <v>3774</v>
      </c>
      <c r="M563" s="40" t="s">
        <v>3775</v>
      </c>
      <c r="N563" s="40"/>
      <c r="O563" s="40" t="b">
        <v>0</v>
      </c>
      <c r="P563" s="40" t="s">
        <v>1852</v>
      </c>
      <c r="Q563" s="40" t="s">
        <v>1853</v>
      </c>
      <c r="R563" s="40" t="s">
        <v>3769</v>
      </c>
    </row>
    <row r="564" spans="1:18" hidden="1" x14ac:dyDescent="0.25">
      <c r="A564" s="40" t="s">
        <v>3776</v>
      </c>
      <c r="B564" s="40" t="s">
        <v>3777</v>
      </c>
      <c r="C564" s="40"/>
      <c r="D564" s="40" t="s">
        <v>1848</v>
      </c>
      <c r="E564" s="40"/>
      <c r="F564" s="40"/>
      <c r="G564" s="40" t="s">
        <v>1811</v>
      </c>
      <c r="H564" s="40" t="s">
        <v>1812</v>
      </c>
      <c r="I564" s="40" t="s">
        <v>1882</v>
      </c>
      <c r="J564" s="40"/>
      <c r="K564" s="40"/>
      <c r="L564" s="40" t="s">
        <v>3778</v>
      </c>
      <c r="M564" s="40" t="s">
        <v>1847</v>
      </c>
      <c r="N564" s="40"/>
      <c r="O564" s="40" t="b">
        <v>0</v>
      </c>
      <c r="P564" s="40" t="s">
        <v>1852</v>
      </c>
      <c r="Q564" s="40" t="s">
        <v>1853</v>
      </c>
      <c r="R564" s="40" t="s">
        <v>3776</v>
      </c>
    </row>
    <row r="565" spans="1:18" hidden="1" x14ac:dyDescent="0.25">
      <c r="A565" s="40" t="s">
        <v>3779</v>
      </c>
      <c r="B565" s="40" t="s">
        <v>3780</v>
      </c>
      <c r="C565" s="40"/>
      <c r="D565" s="40" t="s">
        <v>1848</v>
      </c>
      <c r="E565" s="40" t="s">
        <v>1956</v>
      </c>
      <c r="F565" s="40"/>
      <c r="G565" s="40" t="s">
        <v>1811</v>
      </c>
      <c r="H565" s="40" t="s">
        <v>1812</v>
      </c>
      <c r="I565" s="40" t="s">
        <v>3781</v>
      </c>
      <c r="J565" s="40" t="s">
        <v>3780</v>
      </c>
      <c r="K565" s="40" t="s">
        <v>3782</v>
      </c>
      <c r="L565" s="40" t="s">
        <v>1847</v>
      </c>
      <c r="M565" s="40" t="s">
        <v>3783</v>
      </c>
      <c r="N565" s="40"/>
      <c r="O565" s="40" t="b">
        <v>0</v>
      </c>
      <c r="P565" s="40" t="s">
        <v>1852</v>
      </c>
      <c r="Q565" s="40" t="s">
        <v>1853</v>
      </c>
      <c r="R565" s="40" t="s">
        <v>3776</v>
      </c>
    </row>
    <row r="566" spans="1:18" hidden="1" x14ac:dyDescent="0.25">
      <c r="A566" s="40" t="s">
        <v>3784</v>
      </c>
      <c r="B566" s="40" t="s">
        <v>3785</v>
      </c>
      <c r="C566" s="40" t="s">
        <v>1847</v>
      </c>
      <c r="D566" s="40" t="s">
        <v>1848</v>
      </c>
      <c r="E566" s="40" t="s">
        <v>1956</v>
      </c>
      <c r="F566" s="40"/>
      <c r="G566" s="40" t="s">
        <v>1811</v>
      </c>
      <c r="H566" s="40" t="s">
        <v>1812</v>
      </c>
      <c r="I566" s="40" t="s">
        <v>3781</v>
      </c>
      <c r="J566" s="40" t="s">
        <v>3785</v>
      </c>
      <c r="K566" s="40" t="s">
        <v>3786</v>
      </c>
      <c r="L566" s="40"/>
      <c r="M566" s="40" t="s">
        <v>3786</v>
      </c>
      <c r="N566" s="40"/>
      <c r="O566" s="40" t="b">
        <v>0</v>
      </c>
      <c r="P566" s="40" t="s">
        <v>1852</v>
      </c>
      <c r="Q566" s="40" t="s">
        <v>1853</v>
      </c>
      <c r="R566" s="40" t="s">
        <v>3776</v>
      </c>
    </row>
    <row r="567" spans="1:18" hidden="1" x14ac:dyDescent="0.25">
      <c r="A567" s="40" t="s">
        <v>3787</v>
      </c>
      <c r="B567" s="40" t="s">
        <v>3788</v>
      </c>
      <c r="C567" s="40" t="s">
        <v>1847</v>
      </c>
      <c r="D567" s="40" t="s">
        <v>1848</v>
      </c>
      <c r="E567" s="40" t="s">
        <v>1956</v>
      </c>
      <c r="F567" s="40"/>
      <c r="G567" s="40" t="s">
        <v>1811</v>
      </c>
      <c r="H567" s="40" t="s">
        <v>1812</v>
      </c>
      <c r="I567" s="40" t="s">
        <v>3781</v>
      </c>
      <c r="J567" s="40" t="s">
        <v>3788</v>
      </c>
      <c r="K567" s="40" t="s">
        <v>3789</v>
      </c>
      <c r="L567" s="40"/>
      <c r="M567" s="40" t="s">
        <v>3790</v>
      </c>
      <c r="N567" s="40"/>
      <c r="O567" s="40" t="b">
        <v>0</v>
      </c>
      <c r="P567" s="40" t="s">
        <v>1852</v>
      </c>
      <c r="Q567" s="40" t="s">
        <v>1853</v>
      </c>
      <c r="R567" s="40" t="s">
        <v>3776</v>
      </c>
    </row>
    <row r="568" spans="1:18" hidden="1" x14ac:dyDescent="0.25">
      <c r="A568" s="41" t="s">
        <v>3791</v>
      </c>
      <c r="B568" s="41" t="s">
        <v>3792</v>
      </c>
      <c r="C568" s="41" t="s">
        <v>1847</v>
      </c>
      <c r="D568" s="41" t="s">
        <v>1848</v>
      </c>
      <c r="E568" s="41" t="s">
        <v>1956</v>
      </c>
      <c r="F568" s="41"/>
      <c r="G568" s="41" t="s">
        <v>1811</v>
      </c>
      <c r="H568" s="41" t="s">
        <v>1812</v>
      </c>
      <c r="I568" s="41" t="s">
        <v>3781</v>
      </c>
      <c r="J568" s="41" t="s">
        <v>3792</v>
      </c>
      <c r="K568" s="41" t="s">
        <v>3793</v>
      </c>
      <c r="L568" s="41"/>
      <c r="M568" s="41" t="s">
        <v>3794</v>
      </c>
      <c r="N568" s="41"/>
      <c r="O568" s="41" t="b">
        <v>0</v>
      </c>
      <c r="P568" s="41" t="s">
        <v>1852</v>
      </c>
      <c r="Q568" s="41" t="s">
        <v>1853</v>
      </c>
      <c r="R568" s="41" t="s">
        <v>3776</v>
      </c>
    </row>
    <row r="569" spans="1:18" hidden="1" x14ac:dyDescent="0.25">
      <c r="A569" s="40" t="s">
        <v>3795</v>
      </c>
      <c r="B569" s="40" t="s">
        <v>3796</v>
      </c>
      <c r="C569" s="40"/>
      <c r="D569" s="40" t="s">
        <v>1848</v>
      </c>
      <c r="E569" s="40" t="s">
        <v>3797</v>
      </c>
      <c r="F569" s="40"/>
      <c r="G569" s="40" t="s">
        <v>1811</v>
      </c>
      <c r="H569" s="40" t="s">
        <v>1812</v>
      </c>
      <c r="I569" s="40" t="s">
        <v>1882</v>
      </c>
      <c r="J569" s="40"/>
      <c r="K569" s="40"/>
      <c r="L569" s="40" t="s">
        <v>3798</v>
      </c>
      <c r="M569" s="40" t="s">
        <v>3799</v>
      </c>
      <c r="N569" s="40"/>
      <c r="O569" s="40" t="b">
        <v>0</v>
      </c>
      <c r="P569" s="40" t="s">
        <v>1852</v>
      </c>
      <c r="Q569" s="40" t="s">
        <v>1853</v>
      </c>
      <c r="R569" s="40" t="s">
        <v>3795</v>
      </c>
    </row>
    <row r="570" spans="1:18" hidden="1" x14ac:dyDescent="0.25">
      <c r="A570" s="40" t="s">
        <v>3800</v>
      </c>
      <c r="B570" s="40" t="s">
        <v>3801</v>
      </c>
      <c r="C570" s="40"/>
      <c r="D570" s="40" t="s">
        <v>1848</v>
      </c>
      <c r="E570" s="40" t="s">
        <v>2764</v>
      </c>
      <c r="F570" s="40" t="s">
        <v>3309</v>
      </c>
      <c r="G570" s="40"/>
      <c r="H570" s="40"/>
      <c r="I570" s="40" t="s">
        <v>1882</v>
      </c>
      <c r="J570" s="40"/>
      <c r="K570" s="40"/>
      <c r="L570" s="40" t="s">
        <v>3802</v>
      </c>
      <c r="M570" s="40" t="s">
        <v>3803</v>
      </c>
      <c r="N570" s="40">
        <v>60</v>
      </c>
      <c r="O570" s="40" t="b">
        <v>0</v>
      </c>
      <c r="P570" s="40" t="s">
        <v>1852</v>
      </c>
      <c r="Q570" s="40" t="s">
        <v>1853</v>
      </c>
      <c r="R570" s="40" t="s">
        <v>3800</v>
      </c>
    </row>
    <row r="571" spans="1:18" hidden="1" x14ac:dyDescent="0.25">
      <c r="A571" s="41" t="s">
        <v>3804</v>
      </c>
      <c r="B571" s="41" t="s">
        <v>3805</v>
      </c>
      <c r="C571" s="41"/>
      <c r="D571" s="41" t="s">
        <v>1848</v>
      </c>
      <c r="E571" s="41" t="s">
        <v>2764</v>
      </c>
      <c r="F571" s="41" t="s">
        <v>3806</v>
      </c>
      <c r="G571" s="41"/>
      <c r="H571" s="41"/>
      <c r="I571" s="41" t="s">
        <v>1882</v>
      </c>
      <c r="J571" s="41"/>
      <c r="K571" s="41"/>
      <c r="L571" s="41" t="s">
        <v>3807</v>
      </c>
      <c r="M571" s="41" t="s">
        <v>3808</v>
      </c>
      <c r="N571" s="41">
        <v>60</v>
      </c>
      <c r="O571" s="41" t="b">
        <v>0</v>
      </c>
      <c r="P571" s="41" t="s">
        <v>1852</v>
      </c>
      <c r="Q571" s="41" t="s">
        <v>1853</v>
      </c>
      <c r="R571" s="41" t="s">
        <v>3800</v>
      </c>
    </row>
    <row r="572" spans="1:18" hidden="1" x14ac:dyDescent="0.25">
      <c r="A572" s="40" t="s">
        <v>583</v>
      </c>
      <c r="B572" s="40" t="s">
        <v>584</v>
      </c>
      <c r="C572" s="40" t="s">
        <v>3809</v>
      </c>
      <c r="D572" s="40" t="s">
        <v>1848</v>
      </c>
      <c r="E572" s="40" t="s">
        <v>3810</v>
      </c>
      <c r="F572" s="40" t="s">
        <v>3811</v>
      </c>
      <c r="G572" s="40" t="s">
        <v>1811</v>
      </c>
      <c r="H572" s="40" t="s">
        <v>1812</v>
      </c>
      <c r="I572" s="40" t="s">
        <v>1882</v>
      </c>
      <c r="J572" s="40" t="s">
        <v>3812</v>
      </c>
      <c r="K572" s="40"/>
      <c r="L572" s="40" t="s">
        <v>3813</v>
      </c>
      <c r="M572" s="40" t="s">
        <v>3814</v>
      </c>
      <c r="N572" s="40">
        <v>45</v>
      </c>
      <c r="O572" s="40" t="b">
        <v>0</v>
      </c>
      <c r="P572" s="40" t="s">
        <v>1852</v>
      </c>
      <c r="Q572" s="40" t="s">
        <v>1853</v>
      </c>
      <c r="R572" s="40" t="s">
        <v>583</v>
      </c>
    </row>
    <row r="573" spans="1:18" hidden="1" x14ac:dyDescent="0.25">
      <c r="A573" s="40" t="s">
        <v>3815</v>
      </c>
      <c r="B573" s="40" t="s">
        <v>3816</v>
      </c>
      <c r="C573" s="40" t="s">
        <v>3817</v>
      </c>
      <c r="D573" s="40" t="s">
        <v>1848</v>
      </c>
      <c r="E573" s="40" t="s">
        <v>1968</v>
      </c>
      <c r="F573" s="40"/>
      <c r="G573" s="40" t="s">
        <v>1809</v>
      </c>
      <c r="H573" s="40" t="s">
        <v>1810</v>
      </c>
      <c r="I573" s="40" t="s">
        <v>3818</v>
      </c>
      <c r="J573" s="40" t="s">
        <v>3812</v>
      </c>
      <c r="K573" s="40" t="s">
        <v>3819</v>
      </c>
      <c r="L573" s="40" t="s">
        <v>1847</v>
      </c>
      <c r="M573" s="40" t="s">
        <v>3820</v>
      </c>
      <c r="N573" s="40">
        <v>45</v>
      </c>
      <c r="O573" s="40" t="b">
        <v>0</v>
      </c>
      <c r="P573" s="40" t="s">
        <v>1852</v>
      </c>
      <c r="Q573" s="40" t="s">
        <v>1853</v>
      </c>
      <c r="R573" s="40" t="s">
        <v>583</v>
      </c>
    </row>
    <row r="574" spans="1:18" hidden="1" x14ac:dyDescent="0.25">
      <c r="A574" s="40" t="s">
        <v>3821</v>
      </c>
      <c r="B574" s="40" t="s">
        <v>3822</v>
      </c>
      <c r="C574" s="40" t="s">
        <v>3817</v>
      </c>
      <c r="D574" s="40" t="s">
        <v>1848</v>
      </c>
      <c r="E574" s="40" t="s">
        <v>1968</v>
      </c>
      <c r="F574" s="40"/>
      <c r="G574" s="40" t="s">
        <v>1811</v>
      </c>
      <c r="H574" s="40" t="s">
        <v>1812</v>
      </c>
      <c r="I574" s="40" t="s">
        <v>3818</v>
      </c>
      <c r="J574" s="40" t="s">
        <v>3823</v>
      </c>
      <c r="K574" s="40" t="s">
        <v>3824</v>
      </c>
      <c r="L574" s="40" t="s">
        <v>1847</v>
      </c>
      <c r="M574" s="40" t="s">
        <v>3825</v>
      </c>
      <c r="N574" s="40">
        <v>45</v>
      </c>
      <c r="O574" s="40" t="b">
        <v>0</v>
      </c>
      <c r="P574" s="40" t="s">
        <v>1852</v>
      </c>
      <c r="Q574" s="40" t="s">
        <v>1853</v>
      </c>
      <c r="R574" s="40" t="s">
        <v>583</v>
      </c>
    </row>
    <row r="575" spans="1:18" hidden="1" x14ac:dyDescent="0.25">
      <c r="A575" s="40" t="s">
        <v>3826</v>
      </c>
      <c r="B575" s="40" t="s">
        <v>3827</v>
      </c>
      <c r="C575" s="40" t="s">
        <v>3817</v>
      </c>
      <c r="D575" s="40" t="s">
        <v>1848</v>
      </c>
      <c r="E575" s="40" t="s">
        <v>1968</v>
      </c>
      <c r="F575" s="40"/>
      <c r="G575" s="40" t="s">
        <v>1811</v>
      </c>
      <c r="H575" s="40" t="s">
        <v>1812</v>
      </c>
      <c r="I575" s="40" t="s">
        <v>3818</v>
      </c>
      <c r="J575" s="40" t="s">
        <v>1847</v>
      </c>
      <c r="K575" s="40" t="s">
        <v>3828</v>
      </c>
      <c r="L575" s="40" t="s">
        <v>1847</v>
      </c>
      <c r="M575" s="40" t="s">
        <v>3829</v>
      </c>
      <c r="N575" s="40">
        <v>45</v>
      </c>
      <c r="O575" s="40" t="b">
        <v>0</v>
      </c>
      <c r="P575" s="40" t="s">
        <v>1852</v>
      </c>
      <c r="Q575" s="40" t="s">
        <v>1853</v>
      </c>
      <c r="R575" s="40" t="s">
        <v>583</v>
      </c>
    </row>
    <row r="576" spans="1:18" hidden="1" x14ac:dyDescent="0.25">
      <c r="A576" s="40" t="s">
        <v>3830</v>
      </c>
      <c r="B576" s="40" t="s">
        <v>3831</v>
      </c>
      <c r="C576" s="40" t="s">
        <v>3817</v>
      </c>
      <c r="D576" s="40" t="s">
        <v>1848</v>
      </c>
      <c r="E576" s="40" t="s">
        <v>1862</v>
      </c>
      <c r="F576" s="40"/>
      <c r="G576" s="40" t="s">
        <v>1809</v>
      </c>
      <c r="H576" s="40" t="s">
        <v>1810</v>
      </c>
      <c r="I576" s="40" t="s">
        <v>3818</v>
      </c>
      <c r="J576" s="40" t="s">
        <v>3831</v>
      </c>
      <c r="K576" s="40" t="s">
        <v>3832</v>
      </c>
      <c r="L576" s="40" t="s">
        <v>1847</v>
      </c>
      <c r="M576" s="40" t="s">
        <v>3833</v>
      </c>
      <c r="N576" s="40">
        <v>45</v>
      </c>
      <c r="O576" s="40" t="b">
        <v>0</v>
      </c>
      <c r="P576" s="40" t="s">
        <v>1852</v>
      </c>
      <c r="Q576" s="40" t="s">
        <v>1853</v>
      </c>
      <c r="R576" s="40" t="s">
        <v>583</v>
      </c>
    </row>
    <row r="577" spans="1:18" hidden="1" x14ac:dyDescent="0.25">
      <c r="A577" s="41" t="s">
        <v>3834</v>
      </c>
      <c r="B577" s="41" t="s">
        <v>1797</v>
      </c>
      <c r="C577" s="41"/>
      <c r="D577" s="41" t="s">
        <v>1848</v>
      </c>
      <c r="E577" s="41"/>
      <c r="F577" s="41"/>
      <c r="G577" s="41" t="s">
        <v>1809</v>
      </c>
      <c r="H577" s="41" t="s">
        <v>1810</v>
      </c>
      <c r="I577" s="41" t="s">
        <v>1882</v>
      </c>
      <c r="J577" s="41"/>
      <c r="K577" s="41"/>
      <c r="L577" s="41"/>
      <c r="M577" s="41" t="s">
        <v>3835</v>
      </c>
      <c r="N577" s="41"/>
      <c r="O577" s="41" t="b">
        <v>0</v>
      </c>
      <c r="P577" s="41" t="s">
        <v>1852</v>
      </c>
      <c r="Q577" s="41" t="s">
        <v>1853</v>
      </c>
      <c r="R577" s="41" t="s">
        <v>3834</v>
      </c>
    </row>
    <row r="578" spans="1:18" hidden="1" x14ac:dyDescent="0.25">
      <c r="A578" s="40" t="s">
        <v>3836</v>
      </c>
      <c r="B578" s="40" t="s">
        <v>3837</v>
      </c>
      <c r="C578" s="40"/>
      <c r="D578" s="40" t="s">
        <v>1932</v>
      </c>
      <c r="E578" s="40"/>
      <c r="F578" s="40"/>
      <c r="G578" s="40"/>
      <c r="H578" s="40"/>
      <c r="I578" s="40" t="s">
        <v>1882</v>
      </c>
      <c r="J578" s="40"/>
      <c r="K578" s="40"/>
      <c r="L578" s="40" t="s">
        <v>3838</v>
      </c>
      <c r="M578" s="40" t="s">
        <v>3839</v>
      </c>
      <c r="N578" s="40"/>
      <c r="O578" s="40" t="b">
        <v>0</v>
      </c>
      <c r="P578" s="40" t="s">
        <v>1852</v>
      </c>
      <c r="Q578" s="40" t="s">
        <v>1853</v>
      </c>
      <c r="R578" s="40" t="s">
        <v>3836</v>
      </c>
    </row>
    <row r="579" spans="1:18" hidden="1" x14ac:dyDescent="0.25">
      <c r="A579" s="40" t="s">
        <v>585</v>
      </c>
      <c r="B579" s="40" t="s">
        <v>586</v>
      </c>
      <c r="C579" s="40"/>
      <c r="D579" s="40" t="s">
        <v>2177</v>
      </c>
      <c r="E579" s="40" t="s">
        <v>3610</v>
      </c>
      <c r="F579" s="40" t="s">
        <v>3840</v>
      </c>
      <c r="G579" s="40" t="s">
        <v>1796</v>
      </c>
      <c r="H579" s="40" t="s">
        <v>1797</v>
      </c>
      <c r="I579" s="40" t="s">
        <v>2183</v>
      </c>
      <c r="J579" s="40"/>
      <c r="K579" s="40"/>
      <c r="L579" s="40" t="s">
        <v>3841</v>
      </c>
      <c r="M579" s="40" t="s">
        <v>3842</v>
      </c>
      <c r="N579" s="40">
        <v>60</v>
      </c>
      <c r="O579" s="40" t="b">
        <v>0</v>
      </c>
      <c r="P579" s="40" t="s">
        <v>1852</v>
      </c>
      <c r="Q579" s="40" t="s">
        <v>1853</v>
      </c>
      <c r="R579" s="40" t="s">
        <v>585</v>
      </c>
    </row>
    <row r="580" spans="1:18" hidden="1" x14ac:dyDescent="0.25">
      <c r="A580" s="40" t="s">
        <v>3843</v>
      </c>
      <c r="B580" s="40" t="s">
        <v>3844</v>
      </c>
      <c r="C580" s="40" t="s">
        <v>1847</v>
      </c>
      <c r="D580" s="40" t="s">
        <v>2177</v>
      </c>
      <c r="E580" s="40" t="s">
        <v>3610</v>
      </c>
      <c r="F580" s="40"/>
      <c r="G580" s="40" t="s">
        <v>1796</v>
      </c>
      <c r="H580" s="40" t="s">
        <v>1797</v>
      </c>
      <c r="I580" s="40" t="s">
        <v>2183</v>
      </c>
      <c r="J580" s="40" t="s">
        <v>3844</v>
      </c>
      <c r="K580" s="40" t="s">
        <v>3845</v>
      </c>
      <c r="L580" s="40" t="s">
        <v>1847</v>
      </c>
      <c r="M580" s="40" t="s">
        <v>3845</v>
      </c>
      <c r="N580" s="40"/>
      <c r="O580" s="40" t="b">
        <v>0</v>
      </c>
      <c r="P580" s="40" t="s">
        <v>1852</v>
      </c>
      <c r="Q580" s="40" t="s">
        <v>1853</v>
      </c>
      <c r="R580" s="40" t="s">
        <v>585</v>
      </c>
    </row>
    <row r="581" spans="1:18" hidden="1" x14ac:dyDescent="0.25">
      <c r="A581" s="41" t="s">
        <v>3846</v>
      </c>
      <c r="B581" s="41" t="s">
        <v>3847</v>
      </c>
      <c r="C581" s="41" t="s">
        <v>1847</v>
      </c>
      <c r="D581" s="41" t="s">
        <v>2177</v>
      </c>
      <c r="E581" s="41" t="s">
        <v>3610</v>
      </c>
      <c r="F581" s="41"/>
      <c r="G581" s="41" t="s">
        <v>1796</v>
      </c>
      <c r="H581" s="41" t="s">
        <v>1797</v>
      </c>
      <c r="I581" s="41" t="s">
        <v>2183</v>
      </c>
      <c r="J581" s="41" t="s">
        <v>3847</v>
      </c>
      <c r="K581" s="41" t="s">
        <v>3848</v>
      </c>
      <c r="L581" s="41" t="s">
        <v>1847</v>
      </c>
      <c r="M581" s="41" t="s">
        <v>3848</v>
      </c>
      <c r="N581" s="41"/>
      <c r="O581" s="41" t="b">
        <v>0</v>
      </c>
      <c r="P581" s="41" t="s">
        <v>1852</v>
      </c>
      <c r="Q581" s="41" t="s">
        <v>1853</v>
      </c>
      <c r="R581" s="41" t="s">
        <v>585</v>
      </c>
    </row>
    <row r="582" spans="1:18" hidden="1" x14ac:dyDescent="0.25">
      <c r="A582" s="40" t="s">
        <v>3849</v>
      </c>
      <c r="B582" s="40" t="s">
        <v>3850</v>
      </c>
      <c r="C582" s="40"/>
      <c r="D582" s="40" t="s">
        <v>1848</v>
      </c>
      <c r="E582" s="40" t="s">
        <v>2060</v>
      </c>
      <c r="F582" s="40" t="s">
        <v>3851</v>
      </c>
      <c r="G582" s="40" t="s">
        <v>75</v>
      </c>
      <c r="H582" s="40" t="s">
        <v>1806</v>
      </c>
      <c r="I582" s="40" t="s">
        <v>3048</v>
      </c>
      <c r="J582" s="40"/>
      <c r="K582" s="40"/>
      <c r="L582" s="40" t="s">
        <v>3852</v>
      </c>
      <c r="M582" s="40" t="s">
        <v>3853</v>
      </c>
      <c r="N582" s="40">
        <v>60</v>
      </c>
      <c r="O582" s="40" t="b">
        <v>0</v>
      </c>
      <c r="P582" s="40" t="s">
        <v>1852</v>
      </c>
      <c r="Q582" s="40" t="s">
        <v>1853</v>
      </c>
      <c r="R582" s="40" t="s">
        <v>3849</v>
      </c>
    </row>
    <row r="583" spans="1:18" hidden="1" x14ac:dyDescent="0.25">
      <c r="A583" s="41" t="s">
        <v>3854</v>
      </c>
      <c r="B583" s="41" t="s">
        <v>3855</v>
      </c>
      <c r="C583" s="41"/>
      <c r="D583" s="41" t="s">
        <v>1848</v>
      </c>
      <c r="E583" s="41"/>
      <c r="F583" s="41"/>
      <c r="G583" s="41"/>
      <c r="H583" s="41"/>
      <c r="I583" s="41" t="s">
        <v>1882</v>
      </c>
      <c r="J583" s="41"/>
      <c r="K583" s="41"/>
      <c r="L583" s="41" t="s">
        <v>3856</v>
      </c>
      <c r="M583" s="41" t="s">
        <v>3857</v>
      </c>
      <c r="N583" s="41"/>
      <c r="O583" s="41" t="b">
        <v>0</v>
      </c>
      <c r="P583" s="41" t="s">
        <v>1852</v>
      </c>
      <c r="Q583" s="41" t="s">
        <v>1853</v>
      </c>
      <c r="R583" s="41" t="s">
        <v>3854</v>
      </c>
    </row>
    <row r="584" spans="1:18" hidden="1" x14ac:dyDescent="0.25">
      <c r="A584" s="41" t="s">
        <v>587</v>
      </c>
      <c r="B584" s="41" t="s">
        <v>588</v>
      </c>
      <c r="C584" s="41" t="s">
        <v>3858</v>
      </c>
      <c r="D584" s="41" t="s">
        <v>1848</v>
      </c>
      <c r="E584" s="41" t="s">
        <v>1956</v>
      </c>
      <c r="F584" s="41"/>
      <c r="G584" s="41" t="s">
        <v>1811</v>
      </c>
      <c r="H584" s="41" t="s">
        <v>1812</v>
      </c>
      <c r="I584" s="41" t="s">
        <v>3469</v>
      </c>
      <c r="J584" s="41" t="s">
        <v>3859</v>
      </c>
      <c r="K584" s="41" t="s">
        <v>3860</v>
      </c>
      <c r="L584" s="41" t="s">
        <v>3861</v>
      </c>
      <c r="M584" s="41" t="s">
        <v>3862</v>
      </c>
      <c r="N584" s="41"/>
      <c r="O584" s="41" t="b">
        <v>0</v>
      </c>
      <c r="P584" s="41" t="s">
        <v>3105</v>
      </c>
      <c r="Q584" s="41" t="s">
        <v>1853</v>
      </c>
      <c r="R584" s="41" t="s">
        <v>587</v>
      </c>
    </row>
    <row r="585" spans="1:18" hidden="1" x14ac:dyDescent="0.25">
      <c r="A585" s="40" t="s">
        <v>764</v>
      </c>
      <c r="B585" s="40" t="s">
        <v>669</v>
      </c>
      <c r="C585" s="40" t="s">
        <v>3863</v>
      </c>
      <c r="D585" s="40" t="s">
        <v>1848</v>
      </c>
      <c r="E585" s="40"/>
      <c r="F585" s="40"/>
      <c r="G585" s="40" t="s">
        <v>1796</v>
      </c>
      <c r="H585" s="40" t="s">
        <v>1797</v>
      </c>
      <c r="I585" s="40" t="s">
        <v>2183</v>
      </c>
      <c r="J585" s="40"/>
      <c r="K585" s="40"/>
      <c r="L585" s="40"/>
      <c r="M585" s="40" t="s">
        <v>1847</v>
      </c>
      <c r="N585" s="40">
        <v>1</v>
      </c>
      <c r="O585" s="40" t="b">
        <v>0</v>
      </c>
      <c r="P585" s="40" t="s">
        <v>1852</v>
      </c>
      <c r="Q585" s="40" t="s">
        <v>1853</v>
      </c>
      <c r="R585" s="40" t="s">
        <v>764</v>
      </c>
    </row>
    <row r="586" spans="1:18" hidden="1" x14ac:dyDescent="0.25">
      <c r="A586" s="40" t="s">
        <v>765</v>
      </c>
      <c r="B586" s="40" t="s">
        <v>704</v>
      </c>
      <c r="C586" s="40" t="s">
        <v>3864</v>
      </c>
      <c r="D586" s="40" t="s">
        <v>1848</v>
      </c>
      <c r="E586" s="40" t="s">
        <v>1968</v>
      </c>
      <c r="F586" s="40"/>
      <c r="G586" s="40" t="s">
        <v>1811</v>
      </c>
      <c r="H586" s="40" t="s">
        <v>1812</v>
      </c>
      <c r="I586" s="40" t="s">
        <v>2183</v>
      </c>
      <c r="J586" s="40"/>
      <c r="K586" s="40" t="s">
        <v>3865</v>
      </c>
      <c r="L586" s="40"/>
      <c r="M586" s="40" t="s">
        <v>3865</v>
      </c>
      <c r="N586" s="40">
        <v>1</v>
      </c>
      <c r="O586" s="40" t="b">
        <v>0</v>
      </c>
      <c r="P586" s="40" t="s">
        <v>1852</v>
      </c>
      <c r="Q586" s="40" t="s">
        <v>1853</v>
      </c>
      <c r="R586" s="40" t="s">
        <v>765</v>
      </c>
    </row>
    <row r="587" spans="1:18" hidden="1" x14ac:dyDescent="0.25">
      <c r="A587" s="40" t="s">
        <v>3866</v>
      </c>
      <c r="B587" s="40" t="s">
        <v>3867</v>
      </c>
      <c r="C587" s="40" t="s">
        <v>3864</v>
      </c>
      <c r="D587" s="40" t="s">
        <v>1848</v>
      </c>
      <c r="E587" s="40"/>
      <c r="F587" s="40"/>
      <c r="G587" s="40" t="s">
        <v>1811</v>
      </c>
      <c r="H587" s="40" t="s">
        <v>1812</v>
      </c>
      <c r="I587" s="40" t="s">
        <v>2183</v>
      </c>
      <c r="J587" s="40"/>
      <c r="K587" s="40"/>
      <c r="L587" s="40"/>
      <c r="M587" s="40" t="s">
        <v>3865</v>
      </c>
      <c r="N587" s="40">
        <v>1</v>
      </c>
      <c r="O587" s="40" t="b">
        <v>0</v>
      </c>
      <c r="P587" s="40" t="s">
        <v>1852</v>
      </c>
      <c r="Q587" s="40" t="s">
        <v>1853</v>
      </c>
      <c r="R587" s="40" t="s">
        <v>3866</v>
      </c>
    </row>
    <row r="588" spans="1:18" hidden="1" x14ac:dyDescent="0.25">
      <c r="A588" s="40" t="s">
        <v>766</v>
      </c>
      <c r="B588" s="40" t="s">
        <v>643</v>
      </c>
      <c r="C588" s="40" t="s">
        <v>3864</v>
      </c>
      <c r="D588" s="40" t="s">
        <v>1848</v>
      </c>
      <c r="E588" s="40"/>
      <c r="F588" s="40"/>
      <c r="G588" s="40" t="s">
        <v>1811</v>
      </c>
      <c r="H588" s="40" t="s">
        <v>1812</v>
      </c>
      <c r="I588" s="40" t="s">
        <v>2183</v>
      </c>
      <c r="J588" s="40"/>
      <c r="K588" s="40"/>
      <c r="L588" s="40"/>
      <c r="M588" s="40" t="s">
        <v>3868</v>
      </c>
      <c r="N588" s="40">
        <v>1</v>
      </c>
      <c r="O588" s="40" t="b">
        <v>0</v>
      </c>
      <c r="P588" s="40" t="s">
        <v>1852</v>
      </c>
      <c r="Q588" s="40" t="s">
        <v>1853</v>
      </c>
      <c r="R588" s="40" t="s">
        <v>766</v>
      </c>
    </row>
    <row r="589" spans="1:18" hidden="1" x14ac:dyDescent="0.25">
      <c r="A589" s="40" t="s">
        <v>3869</v>
      </c>
      <c r="B589" s="40" t="s">
        <v>3870</v>
      </c>
      <c r="C589" s="40" t="s">
        <v>3864</v>
      </c>
      <c r="D589" s="40" t="s">
        <v>1848</v>
      </c>
      <c r="E589" s="40"/>
      <c r="F589" s="40"/>
      <c r="G589" s="40" t="s">
        <v>1811</v>
      </c>
      <c r="H589" s="40" t="s">
        <v>1812</v>
      </c>
      <c r="I589" s="40" t="s">
        <v>2183</v>
      </c>
      <c r="J589" s="40"/>
      <c r="K589" s="40"/>
      <c r="L589" s="40"/>
      <c r="M589" s="40" t="s">
        <v>3871</v>
      </c>
      <c r="N589" s="40">
        <v>1</v>
      </c>
      <c r="O589" s="40" t="b">
        <v>0</v>
      </c>
      <c r="P589" s="40" t="s">
        <v>1852</v>
      </c>
      <c r="Q589" s="40" t="s">
        <v>1853</v>
      </c>
      <c r="R589" s="40" t="s">
        <v>3869</v>
      </c>
    </row>
    <row r="590" spans="1:18" hidden="1" x14ac:dyDescent="0.25">
      <c r="A590" s="40" t="s">
        <v>3872</v>
      </c>
      <c r="B590" s="40" t="s">
        <v>3873</v>
      </c>
      <c r="C590" s="40"/>
      <c r="D590" s="40" t="s">
        <v>1920</v>
      </c>
      <c r="E590" s="40" t="s">
        <v>3874</v>
      </c>
      <c r="F590" s="40" t="s">
        <v>3875</v>
      </c>
      <c r="G590" s="40"/>
      <c r="H590" s="40"/>
      <c r="I590" s="40" t="s">
        <v>2183</v>
      </c>
      <c r="J590" s="40" t="s">
        <v>3876</v>
      </c>
      <c r="K590" s="40" t="s">
        <v>3877</v>
      </c>
      <c r="L590" s="40" t="s">
        <v>3878</v>
      </c>
      <c r="M590" s="40" t="s">
        <v>3877</v>
      </c>
      <c r="N590" s="40">
        <v>1</v>
      </c>
      <c r="O590" s="40" t="b">
        <v>0</v>
      </c>
      <c r="P590" s="40" t="s">
        <v>1852</v>
      </c>
      <c r="Q590" s="40" t="s">
        <v>1853</v>
      </c>
      <c r="R590" s="40" t="s">
        <v>3872</v>
      </c>
    </row>
    <row r="591" spans="1:18" hidden="1" x14ac:dyDescent="0.25">
      <c r="A591" s="40" t="s">
        <v>3879</v>
      </c>
      <c r="B591" s="40" t="s">
        <v>3880</v>
      </c>
      <c r="C591" s="40" t="s">
        <v>3881</v>
      </c>
      <c r="D591" s="40" t="s">
        <v>1848</v>
      </c>
      <c r="E591" s="40" t="s">
        <v>1968</v>
      </c>
      <c r="F591" s="40"/>
      <c r="G591" s="40" t="s">
        <v>1811</v>
      </c>
      <c r="H591" s="40" t="s">
        <v>1812</v>
      </c>
      <c r="I591" s="40" t="s">
        <v>2183</v>
      </c>
      <c r="J591" s="40"/>
      <c r="K591" s="40" t="s">
        <v>3882</v>
      </c>
      <c r="L591" s="40"/>
      <c r="M591" s="40" t="s">
        <v>3882</v>
      </c>
      <c r="N591" s="40">
        <v>1</v>
      </c>
      <c r="O591" s="40" t="b">
        <v>0</v>
      </c>
      <c r="P591" s="40" t="s">
        <v>1852</v>
      </c>
      <c r="Q591" s="40" t="s">
        <v>1853</v>
      </c>
      <c r="R591" s="40" t="s">
        <v>3879</v>
      </c>
    </row>
    <row r="592" spans="1:18" hidden="1" x14ac:dyDescent="0.25">
      <c r="A592" s="40" t="s">
        <v>767</v>
      </c>
      <c r="B592" s="40" t="s">
        <v>691</v>
      </c>
      <c r="C592" s="40" t="s">
        <v>1847</v>
      </c>
      <c r="D592" s="40" t="s">
        <v>1848</v>
      </c>
      <c r="E592" s="40" t="s">
        <v>1968</v>
      </c>
      <c r="F592" s="40" t="s">
        <v>2749</v>
      </c>
      <c r="G592" s="40" t="s">
        <v>1811</v>
      </c>
      <c r="H592" s="40" t="s">
        <v>1812</v>
      </c>
      <c r="I592" s="40" t="s">
        <v>2183</v>
      </c>
      <c r="J592" s="40"/>
      <c r="K592" s="40" t="s">
        <v>3883</v>
      </c>
      <c r="L592" s="40"/>
      <c r="M592" s="40" t="s">
        <v>3883</v>
      </c>
      <c r="N592" s="40">
        <v>1</v>
      </c>
      <c r="O592" s="40" t="b">
        <v>0</v>
      </c>
      <c r="P592" s="40" t="s">
        <v>1852</v>
      </c>
      <c r="Q592" s="40" t="s">
        <v>1853</v>
      </c>
      <c r="R592" s="40" t="s">
        <v>767</v>
      </c>
    </row>
    <row r="593" spans="1:18" hidden="1" x14ac:dyDescent="0.25">
      <c r="A593" s="41" t="s">
        <v>768</v>
      </c>
      <c r="B593" s="41" t="s">
        <v>650</v>
      </c>
      <c r="C593" s="41"/>
      <c r="D593" s="41" t="s">
        <v>1848</v>
      </c>
      <c r="E593" s="41" t="s">
        <v>1941</v>
      </c>
      <c r="F593" s="41"/>
      <c r="G593" s="41" t="s">
        <v>3884</v>
      </c>
      <c r="H593" s="41" t="s">
        <v>3885</v>
      </c>
      <c r="I593" s="41" t="s">
        <v>3886</v>
      </c>
      <c r="J593" s="41"/>
      <c r="K593" s="41"/>
      <c r="L593" s="41"/>
      <c r="M593" s="41" t="s">
        <v>3887</v>
      </c>
      <c r="N593" s="41">
        <v>1</v>
      </c>
      <c r="O593" s="41" t="b">
        <v>0</v>
      </c>
      <c r="P593" s="41" t="s">
        <v>3888</v>
      </c>
      <c r="Q593" s="41" t="s">
        <v>1853</v>
      </c>
      <c r="R593" s="41" t="s">
        <v>768</v>
      </c>
    </row>
    <row r="594" spans="1:18" hidden="1" x14ac:dyDescent="0.25">
      <c r="A594" s="41" t="s">
        <v>3889</v>
      </c>
      <c r="B594" s="41" t="s">
        <v>3890</v>
      </c>
      <c r="C594" s="41" t="s">
        <v>3891</v>
      </c>
      <c r="D594" s="41" t="s">
        <v>1848</v>
      </c>
      <c r="E594" s="41" t="s">
        <v>1960</v>
      </c>
      <c r="F594" s="41"/>
      <c r="G594" s="41" t="s">
        <v>1811</v>
      </c>
      <c r="H594" s="41" t="s">
        <v>1812</v>
      </c>
      <c r="I594" s="41" t="s">
        <v>3892</v>
      </c>
      <c r="J594" s="41"/>
      <c r="K594" s="41" t="s">
        <v>3893</v>
      </c>
      <c r="L594" s="41" t="s">
        <v>3894</v>
      </c>
      <c r="M594" s="41" t="s">
        <v>3893</v>
      </c>
      <c r="N594" s="41">
        <v>1</v>
      </c>
      <c r="O594" s="41" t="b">
        <v>0</v>
      </c>
      <c r="P594" s="41" t="s">
        <v>3888</v>
      </c>
      <c r="Q594" s="41" t="s">
        <v>1853</v>
      </c>
      <c r="R594" s="41" t="s">
        <v>3889</v>
      </c>
    </row>
    <row r="595" spans="1:18" hidden="1" x14ac:dyDescent="0.25">
      <c r="A595" s="41" t="s">
        <v>769</v>
      </c>
      <c r="B595" s="41" t="s">
        <v>675</v>
      </c>
      <c r="C595" s="41" t="s">
        <v>3895</v>
      </c>
      <c r="D595" s="41" t="s">
        <v>1848</v>
      </c>
      <c r="E595" s="41" t="s">
        <v>2764</v>
      </c>
      <c r="F595" s="41"/>
      <c r="G595" s="41" t="s">
        <v>1815</v>
      </c>
      <c r="H595" s="41" t="s">
        <v>1816</v>
      </c>
      <c r="I595" s="41" t="s">
        <v>2183</v>
      </c>
      <c r="J595" s="41"/>
      <c r="K595" s="41" t="s">
        <v>3896</v>
      </c>
      <c r="L595" s="41"/>
      <c r="M595" s="41" t="s">
        <v>3896</v>
      </c>
      <c r="N595" s="41">
        <v>1</v>
      </c>
      <c r="O595" s="41" t="b">
        <v>0</v>
      </c>
      <c r="P595" s="41" t="s">
        <v>1852</v>
      </c>
      <c r="Q595" s="41" t="s">
        <v>1853</v>
      </c>
      <c r="R595" s="41" t="s">
        <v>769</v>
      </c>
    </row>
    <row r="596" spans="1:18" hidden="1" x14ac:dyDescent="0.25">
      <c r="A596" s="40" t="s">
        <v>770</v>
      </c>
      <c r="B596" s="40" t="s">
        <v>670</v>
      </c>
      <c r="C596" s="40" t="s">
        <v>3897</v>
      </c>
      <c r="D596" s="40" t="s">
        <v>1848</v>
      </c>
      <c r="E596" s="40" t="s">
        <v>1916</v>
      </c>
      <c r="F596" s="40"/>
      <c r="G596" s="40" t="s">
        <v>1809</v>
      </c>
      <c r="H596" s="40" t="s">
        <v>1810</v>
      </c>
      <c r="I596" s="40" t="s">
        <v>3886</v>
      </c>
      <c r="J596" s="40"/>
      <c r="K596" s="40" t="s">
        <v>3898</v>
      </c>
      <c r="L596" s="40" t="s">
        <v>1847</v>
      </c>
      <c r="M596" s="40" t="s">
        <v>3898</v>
      </c>
      <c r="N596" s="40">
        <v>1</v>
      </c>
      <c r="O596" s="40" t="b">
        <v>0</v>
      </c>
      <c r="P596" s="40" t="s">
        <v>3888</v>
      </c>
      <c r="Q596" s="40" t="s">
        <v>1853</v>
      </c>
      <c r="R596" s="40" t="s">
        <v>770</v>
      </c>
    </row>
    <row r="597" spans="1:18" hidden="1" x14ac:dyDescent="0.25">
      <c r="A597" s="40" t="s">
        <v>771</v>
      </c>
      <c r="B597" s="40" t="s">
        <v>670</v>
      </c>
      <c r="C597" s="40" t="s">
        <v>3897</v>
      </c>
      <c r="D597" s="40" t="s">
        <v>1848</v>
      </c>
      <c r="E597" s="40" t="s">
        <v>1916</v>
      </c>
      <c r="F597" s="40"/>
      <c r="G597" s="40" t="s">
        <v>1809</v>
      </c>
      <c r="H597" s="40" t="s">
        <v>1810</v>
      </c>
      <c r="I597" s="40" t="s">
        <v>3886</v>
      </c>
      <c r="J597" s="40"/>
      <c r="K597" s="40" t="s">
        <v>3899</v>
      </c>
      <c r="L597" s="40" t="s">
        <v>1847</v>
      </c>
      <c r="M597" s="40" t="s">
        <v>3899</v>
      </c>
      <c r="N597" s="40">
        <v>1</v>
      </c>
      <c r="O597" s="40" t="b">
        <v>0</v>
      </c>
      <c r="P597" s="40" t="s">
        <v>3888</v>
      </c>
      <c r="Q597" s="40" t="s">
        <v>1853</v>
      </c>
      <c r="R597" s="40" t="s">
        <v>771</v>
      </c>
    </row>
    <row r="598" spans="1:18" hidden="1" x14ac:dyDescent="0.25">
      <c r="A598" s="40" t="s">
        <v>772</v>
      </c>
      <c r="B598" s="40" t="s">
        <v>692</v>
      </c>
      <c r="C598" s="40" t="s">
        <v>1847</v>
      </c>
      <c r="D598" s="40" t="s">
        <v>1848</v>
      </c>
      <c r="E598" s="40" t="s">
        <v>2116</v>
      </c>
      <c r="F598" s="40"/>
      <c r="G598" s="40" t="s">
        <v>1811</v>
      </c>
      <c r="H598" s="40" t="s">
        <v>1812</v>
      </c>
      <c r="I598" s="40" t="s">
        <v>3900</v>
      </c>
      <c r="J598" s="40"/>
      <c r="K598" s="40" t="s">
        <v>3901</v>
      </c>
      <c r="L598" s="40"/>
      <c r="M598" s="40" t="s">
        <v>3901</v>
      </c>
      <c r="N598" s="40">
        <v>1</v>
      </c>
      <c r="O598" s="40" t="b">
        <v>0</v>
      </c>
      <c r="P598" s="40" t="s">
        <v>1852</v>
      </c>
      <c r="Q598" s="40" t="s">
        <v>1853</v>
      </c>
      <c r="R598" s="40" t="s">
        <v>772</v>
      </c>
    </row>
    <row r="599" spans="1:18" hidden="1" x14ac:dyDescent="0.25">
      <c r="A599" s="40" t="s">
        <v>3902</v>
      </c>
      <c r="B599" s="40" t="s">
        <v>3903</v>
      </c>
      <c r="C599" s="40" t="s">
        <v>3904</v>
      </c>
      <c r="D599" s="40" t="s">
        <v>3074</v>
      </c>
      <c r="E599" s="40"/>
      <c r="F599" s="40"/>
      <c r="G599" s="40" t="s">
        <v>1811</v>
      </c>
      <c r="H599" s="40" t="s">
        <v>1812</v>
      </c>
      <c r="I599" s="40" t="s">
        <v>3905</v>
      </c>
      <c r="J599" s="40"/>
      <c r="K599" s="40" t="s">
        <v>3906</v>
      </c>
      <c r="L599" s="40"/>
      <c r="M599" s="40" t="s">
        <v>3907</v>
      </c>
      <c r="N599" s="40">
        <v>1</v>
      </c>
      <c r="O599" s="40" t="b">
        <v>0</v>
      </c>
      <c r="P599" s="40" t="s">
        <v>1852</v>
      </c>
      <c r="Q599" s="40" t="s">
        <v>1853</v>
      </c>
      <c r="R599" s="40" t="s">
        <v>3902</v>
      </c>
    </row>
    <row r="600" spans="1:18" hidden="1" x14ac:dyDescent="0.25">
      <c r="A600" s="41" t="s">
        <v>3908</v>
      </c>
      <c r="B600" s="41" t="s">
        <v>3909</v>
      </c>
      <c r="C600" s="41" t="s">
        <v>3910</v>
      </c>
      <c r="D600" s="41" t="s">
        <v>1848</v>
      </c>
      <c r="E600" s="41" t="s">
        <v>1985</v>
      </c>
      <c r="F600" s="41"/>
      <c r="G600" s="41" t="s">
        <v>1811</v>
      </c>
      <c r="H600" s="41" t="s">
        <v>1812</v>
      </c>
      <c r="I600" s="41" t="s">
        <v>2183</v>
      </c>
      <c r="J600" s="41" t="s">
        <v>3911</v>
      </c>
      <c r="K600" s="41" t="s">
        <v>3912</v>
      </c>
      <c r="L600" s="41" t="s">
        <v>3913</v>
      </c>
      <c r="M600" s="41" t="s">
        <v>3914</v>
      </c>
      <c r="N600" s="41">
        <v>1</v>
      </c>
      <c r="O600" s="41" t="b">
        <v>0</v>
      </c>
      <c r="P600" s="41" t="s">
        <v>3888</v>
      </c>
      <c r="Q600" s="41" t="s">
        <v>1853</v>
      </c>
      <c r="R600" s="41" t="s">
        <v>3908</v>
      </c>
    </row>
    <row r="601" spans="1:18" hidden="1" x14ac:dyDescent="0.25">
      <c r="A601" s="40" t="s">
        <v>773</v>
      </c>
      <c r="B601" s="40" t="s">
        <v>639</v>
      </c>
      <c r="C601" s="40" t="s">
        <v>1847</v>
      </c>
      <c r="D601" s="40" t="s">
        <v>1848</v>
      </c>
      <c r="E601" s="40" t="s">
        <v>2116</v>
      </c>
      <c r="F601" s="40"/>
      <c r="G601" s="40" t="s">
        <v>1811</v>
      </c>
      <c r="H601" s="40" t="s">
        <v>1812</v>
      </c>
      <c r="I601" s="40" t="s">
        <v>3915</v>
      </c>
      <c r="J601" s="40"/>
      <c r="K601" s="40" t="s">
        <v>3916</v>
      </c>
      <c r="L601" s="40"/>
      <c r="M601" s="40" t="s">
        <v>3917</v>
      </c>
      <c r="N601" s="40">
        <v>1</v>
      </c>
      <c r="O601" s="40" t="b">
        <v>0</v>
      </c>
      <c r="P601" s="40" t="s">
        <v>1852</v>
      </c>
      <c r="Q601" s="40" t="s">
        <v>1853</v>
      </c>
      <c r="R601" s="40" t="s">
        <v>773</v>
      </c>
    </row>
    <row r="602" spans="1:18" hidden="1" x14ac:dyDescent="0.25">
      <c r="A602" s="41" t="s">
        <v>3918</v>
      </c>
      <c r="B602" s="41" t="s">
        <v>3919</v>
      </c>
      <c r="C602" s="41" t="s">
        <v>3920</v>
      </c>
      <c r="D602" s="41" t="s">
        <v>3086</v>
      </c>
      <c r="E602" s="41"/>
      <c r="F602" s="41"/>
      <c r="G602" s="41" t="s">
        <v>1811</v>
      </c>
      <c r="H602" s="41" t="s">
        <v>1812</v>
      </c>
      <c r="I602" s="41" t="s">
        <v>3900</v>
      </c>
      <c r="J602" s="41"/>
      <c r="K602" s="41" t="s">
        <v>3921</v>
      </c>
      <c r="L602" s="41" t="s">
        <v>1847</v>
      </c>
      <c r="M602" s="41" t="s">
        <v>3921</v>
      </c>
      <c r="N602" s="41">
        <v>1</v>
      </c>
      <c r="O602" s="41" t="b">
        <v>0</v>
      </c>
      <c r="P602" s="41" t="s">
        <v>1852</v>
      </c>
      <c r="Q602" s="41" t="s">
        <v>1853</v>
      </c>
      <c r="R602" s="41" t="s">
        <v>3918</v>
      </c>
    </row>
    <row r="603" spans="1:18" hidden="1" x14ac:dyDescent="0.25">
      <c r="A603" s="41" t="s">
        <v>3922</v>
      </c>
      <c r="B603" s="41" t="s">
        <v>3923</v>
      </c>
      <c r="C603" s="41" t="s">
        <v>3924</v>
      </c>
      <c r="D603" s="41" t="s">
        <v>1866</v>
      </c>
      <c r="E603" s="41"/>
      <c r="F603" s="41"/>
      <c r="G603" s="41" t="s">
        <v>1807</v>
      </c>
      <c r="H603" s="41" t="s">
        <v>1808</v>
      </c>
      <c r="I603" s="41" t="s">
        <v>3915</v>
      </c>
      <c r="J603" s="41"/>
      <c r="K603" s="41" t="s">
        <v>3925</v>
      </c>
      <c r="L603" s="41" t="s">
        <v>1847</v>
      </c>
      <c r="M603" s="41" t="s">
        <v>3925</v>
      </c>
      <c r="N603" s="41">
        <v>1</v>
      </c>
      <c r="O603" s="41" t="b">
        <v>0</v>
      </c>
      <c r="P603" s="41" t="s">
        <v>1852</v>
      </c>
      <c r="Q603" s="41" t="s">
        <v>1853</v>
      </c>
      <c r="R603" s="41" t="s">
        <v>3922</v>
      </c>
    </row>
    <row r="604" spans="1:18" hidden="1" x14ac:dyDescent="0.25">
      <c r="A604" s="40" t="s">
        <v>3926</v>
      </c>
      <c r="B604" s="40" t="s">
        <v>3927</v>
      </c>
      <c r="C604" s="40" t="s">
        <v>3928</v>
      </c>
      <c r="D604" s="40" t="s">
        <v>1848</v>
      </c>
      <c r="E604" s="40" t="s">
        <v>2764</v>
      </c>
      <c r="F604" s="40"/>
      <c r="G604" s="40" t="s">
        <v>1811</v>
      </c>
      <c r="H604" s="40" t="s">
        <v>1812</v>
      </c>
      <c r="I604" s="40" t="s">
        <v>3900</v>
      </c>
      <c r="J604" s="40"/>
      <c r="K604" s="40" t="s">
        <v>3929</v>
      </c>
      <c r="L604" s="40" t="s">
        <v>1847</v>
      </c>
      <c r="M604" s="40" t="s">
        <v>3929</v>
      </c>
      <c r="N604" s="40">
        <v>1</v>
      </c>
      <c r="O604" s="40" t="b">
        <v>0</v>
      </c>
      <c r="P604" s="40" t="s">
        <v>1852</v>
      </c>
      <c r="Q604" s="40" t="s">
        <v>1853</v>
      </c>
      <c r="R604" s="40" t="s">
        <v>3926</v>
      </c>
    </row>
    <row r="605" spans="1:18" hidden="1" x14ac:dyDescent="0.25">
      <c r="A605" s="40" t="s">
        <v>3930</v>
      </c>
      <c r="B605" s="40" t="s">
        <v>3931</v>
      </c>
      <c r="C605" s="40" t="s">
        <v>1847</v>
      </c>
      <c r="D605" s="40" t="s">
        <v>2106</v>
      </c>
      <c r="E605" s="40"/>
      <c r="F605" s="40"/>
      <c r="G605" s="40" t="s">
        <v>1811</v>
      </c>
      <c r="H605" s="40" t="s">
        <v>1812</v>
      </c>
      <c r="I605" s="40" t="s">
        <v>3886</v>
      </c>
      <c r="J605" s="40"/>
      <c r="K605" s="40"/>
      <c r="L605" s="40" t="s">
        <v>1847</v>
      </c>
      <c r="M605" s="40" t="s">
        <v>3932</v>
      </c>
      <c r="N605" s="40">
        <v>1</v>
      </c>
      <c r="O605" s="40" t="b">
        <v>0</v>
      </c>
      <c r="P605" s="40" t="s">
        <v>1852</v>
      </c>
      <c r="Q605" s="40" t="s">
        <v>1853</v>
      </c>
      <c r="R605" s="40" t="s">
        <v>3930</v>
      </c>
    </row>
    <row r="606" spans="1:18" hidden="1" x14ac:dyDescent="0.25">
      <c r="A606" s="40" t="s">
        <v>3933</v>
      </c>
      <c r="B606" s="40" t="s">
        <v>3934</v>
      </c>
      <c r="C606" s="40" t="s">
        <v>1847</v>
      </c>
      <c r="D606" s="40" t="s">
        <v>1848</v>
      </c>
      <c r="E606" s="40"/>
      <c r="F606" s="40"/>
      <c r="G606" s="40" t="s">
        <v>1811</v>
      </c>
      <c r="H606" s="40" t="s">
        <v>1812</v>
      </c>
      <c r="I606" s="40" t="s">
        <v>3886</v>
      </c>
      <c r="J606" s="40"/>
      <c r="K606" s="40"/>
      <c r="L606" s="40" t="s">
        <v>1847</v>
      </c>
      <c r="M606" s="40" t="s">
        <v>3934</v>
      </c>
      <c r="N606" s="40">
        <v>1</v>
      </c>
      <c r="O606" s="40" t="b">
        <v>0</v>
      </c>
      <c r="P606" s="40" t="s">
        <v>1852</v>
      </c>
      <c r="Q606" s="40" t="s">
        <v>1853</v>
      </c>
      <c r="R606" s="40" t="s">
        <v>3933</v>
      </c>
    </row>
    <row r="607" spans="1:18" hidden="1" x14ac:dyDescent="0.25">
      <c r="A607" s="40" t="s">
        <v>774</v>
      </c>
      <c r="B607" s="40" t="s">
        <v>703</v>
      </c>
      <c r="C607" s="40" t="s">
        <v>3935</v>
      </c>
      <c r="D607" s="40" t="s">
        <v>1848</v>
      </c>
      <c r="E607" s="40" t="s">
        <v>1911</v>
      </c>
      <c r="F607" s="40"/>
      <c r="G607" s="40" t="s">
        <v>1815</v>
      </c>
      <c r="H607" s="40" t="s">
        <v>1816</v>
      </c>
      <c r="I607" s="40" t="s">
        <v>3915</v>
      </c>
      <c r="J607" s="40"/>
      <c r="K607" s="40" t="s">
        <v>3936</v>
      </c>
      <c r="L607" s="40" t="s">
        <v>1847</v>
      </c>
      <c r="M607" s="40" t="s">
        <v>3936</v>
      </c>
      <c r="N607" s="40">
        <v>1</v>
      </c>
      <c r="O607" s="40" t="b">
        <v>0</v>
      </c>
      <c r="P607" s="40" t="s">
        <v>1852</v>
      </c>
      <c r="Q607" s="40" t="s">
        <v>1853</v>
      </c>
      <c r="R607" s="40" t="s">
        <v>774</v>
      </c>
    </row>
    <row r="608" spans="1:18" hidden="1" x14ac:dyDescent="0.25">
      <c r="A608" s="40" t="s">
        <v>3937</v>
      </c>
      <c r="B608" s="40" t="s">
        <v>3938</v>
      </c>
      <c r="C608" s="40" t="s">
        <v>1847</v>
      </c>
      <c r="D608" s="40" t="s">
        <v>1848</v>
      </c>
      <c r="E608" s="40" t="s">
        <v>1985</v>
      </c>
      <c r="F608" s="40"/>
      <c r="G608" s="40" t="s">
        <v>1811</v>
      </c>
      <c r="H608" s="40" t="s">
        <v>1812</v>
      </c>
      <c r="I608" s="40" t="s">
        <v>2183</v>
      </c>
      <c r="J608" s="40"/>
      <c r="K608" s="40" t="s">
        <v>3939</v>
      </c>
      <c r="L608" s="40"/>
      <c r="M608" s="40" t="s">
        <v>3939</v>
      </c>
      <c r="N608" s="40">
        <v>1</v>
      </c>
      <c r="O608" s="40" t="b">
        <v>0</v>
      </c>
      <c r="P608" s="40" t="s">
        <v>1852</v>
      </c>
      <c r="Q608" s="40" t="s">
        <v>1853</v>
      </c>
      <c r="R608" s="40" t="s">
        <v>3937</v>
      </c>
    </row>
    <row r="609" spans="1:18" hidden="1" x14ac:dyDescent="0.25">
      <c r="A609" s="40" t="s">
        <v>3940</v>
      </c>
      <c r="B609" s="40" t="s">
        <v>3941</v>
      </c>
      <c r="C609" s="40"/>
      <c r="D609" s="40" t="s">
        <v>1848</v>
      </c>
      <c r="E609" s="40" t="s">
        <v>1968</v>
      </c>
      <c r="F609" s="40"/>
      <c r="G609" s="40" t="s">
        <v>1811</v>
      </c>
      <c r="H609" s="40" t="s">
        <v>1812</v>
      </c>
      <c r="I609" s="40" t="s">
        <v>3915</v>
      </c>
      <c r="J609" s="40"/>
      <c r="K609" s="40" t="s">
        <v>3942</v>
      </c>
      <c r="L609" s="40" t="s">
        <v>1847</v>
      </c>
      <c r="M609" s="40" t="s">
        <v>3943</v>
      </c>
      <c r="N609" s="40">
        <v>1</v>
      </c>
      <c r="O609" s="40" t="b">
        <v>0</v>
      </c>
      <c r="P609" s="40" t="s">
        <v>3105</v>
      </c>
      <c r="Q609" s="40" t="s">
        <v>1853</v>
      </c>
      <c r="R609" s="40" t="s">
        <v>3940</v>
      </c>
    </row>
    <row r="610" spans="1:18" hidden="1" x14ac:dyDescent="0.25">
      <c r="A610" s="40" t="s">
        <v>3944</v>
      </c>
      <c r="B610" s="40" t="s">
        <v>3945</v>
      </c>
      <c r="C610" s="40"/>
      <c r="D610" s="40" t="s">
        <v>1848</v>
      </c>
      <c r="E610" s="40" t="s">
        <v>2116</v>
      </c>
      <c r="F610" s="40"/>
      <c r="G610" s="40" t="s">
        <v>1811</v>
      </c>
      <c r="H610" s="40" t="s">
        <v>1812</v>
      </c>
      <c r="I610" s="40" t="s">
        <v>2183</v>
      </c>
      <c r="J610" s="40"/>
      <c r="K610" s="40"/>
      <c r="L610" s="40" t="s">
        <v>1847</v>
      </c>
      <c r="M610" s="40" t="s">
        <v>3946</v>
      </c>
      <c r="N610" s="40">
        <v>1</v>
      </c>
      <c r="O610" s="40" t="b">
        <v>0</v>
      </c>
      <c r="P610" s="40" t="s">
        <v>3105</v>
      </c>
      <c r="Q610" s="40" t="s">
        <v>1853</v>
      </c>
      <c r="R610" s="40" t="s">
        <v>3944</v>
      </c>
    </row>
    <row r="611" spans="1:18" hidden="1" x14ac:dyDescent="0.25">
      <c r="A611" s="40" t="s">
        <v>3947</v>
      </c>
      <c r="B611" s="40" t="s">
        <v>3948</v>
      </c>
      <c r="C611" s="40" t="s">
        <v>3949</v>
      </c>
      <c r="D611" s="40" t="s">
        <v>1848</v>
      </c>
      <c r="E611" s="40" t="s">
        <v>1941</v>
      </c>
      <c r="F611" s="40"/>
      <c r="G611" s="40" t="s">
        <v>1809</v>
      </c>
      <c r="H611" s="40" t="s">
        <v>1810</v>
      </c>
      <c r="I611" s="40" t="s">
        <v>3886</v>
      </c>
      <c r="J611" s="40"/>
      <c r="K611" s="40"/>
      <c r="L611" s="40"/>
      <c r="M611" s="40" t="s">
        <v>3950</v>
      </c>
      <c r="N611" s="40">
        <v>1</v>
      </c>
      <c r="O611" s="40" t="b">
        <v>0</v>
      </c>
      <c r="P611" s="40" t="s">
        <v>1852</v>
      </c>
      <c r="Q611" s="40" t="s">
        <v>1853</v>
      </c>
      <c r="R611" s="40" t="s">
        <v>3947</v>
      </c>
    </row>
    <row r="612" spans="1:18" hidden="1" x14ac:dyDescent="0.25">
      <c r="A612" s="40" t="s">
        <v>3951</v>
      </c>
      <c r="B612" s="40" t="s">
        <v>3952</v>
      </c>
      <c r="C612" s="40" t="s">
        <v>3953</v>
      </c>
      <c r="D612" s="40" t="s">
        <v>1848</v>
      </c>
      <c r="E612" s="40" t="s">
        <v>2116</v>
      </c>
      <c r="F612" s="40"/>
      <c r="G612" s="40" t="s">
        <v>1811</v>
      </c>
      <c r="H612" s="40" t="s">
        <v>1812</v>
      </c>
      <c r="I612" s="40" t="s">
        <v>2183</v>
      </c>
      <c r="J612" s="40"/>
      <c r="K612" s="40" t="s">
        <v>3954</v>
      </c>
      <c r="L612" s="40" t="s">
        <v>1847</v>
      </c>
      <c r="M612" s="40" t="s">
        <v>3954</v>
      </c>
      <c r="N612" s="40">
        <v>1</v>
      </c>
      <c r="O612" s="40" t="b">
        <v>0</v>
      </c>
      <c r="P612" s="40" t="s">
        <v>1852</v>
      </c>
      <c r="Q612" s="40" t="s">
        <v>1853</v>
      </c>
      <c r="R612" s="40" t="s">
        <v>3951</v>
      </c>
    </row>
    <row r="613" spans="1:18" hidden="1" x14ac:dyDescent="0.25">
      <c r="A613" s="40" t="s">
        <v>3955</v>
      </c>
      <c r="B613" s="40" t="s">
        <v>3956</v>
      </c>
      <c r="C613" s="40" t="s">
        <v>3957</v>
      </c>
      <c r="D613" s="40" t="s">
        <v>1848</v>
      </c>
      <c r="E613" s="40" t="s">
        <v>1968</v>
      </c>
      <c r="F613" s="40"/>
      <c r="G613" s="40" t="s">
        <v>1811</v>
      </c>
      <c r="H613" s="40" t="s">
        <v>1812</v>
      </c>
      <c r="I613" s="40" t="s">
        <v>2183</v>
      </c>
      <c r="J613" s="40" t="s">
        <v>3958</v>
      </c>
      <c r="K613" s="40" t="s">
        <v>3959</v>
      </c>
      <c r="L613" s="40" t="s">
        <v>1847</v>
      </c>
      <c r="M613" s="40" t="s">
        <v>3960</v>
      </c>
      <c r="N613" s="40">
        <v>1</v>
      </c>
      <c r="O613" s="40" t="b">
        <v>0</v>
      </c>
      <c r="P613" s="40" t="s">
        <v>1852</v>
      </c>
      <c r="Q613" s="40" t="s">
        <v>1853</v>
      </c>
      <c r="R613" s="40" t="s">
        <v>3955</v>
      </c>
    </row>
    <row r="614" spans="1:18" hidden="1" x14ac:dyDescent="0.25">
      <c r="A614" s="40" t="s">
        <v>3961</v>
      </c>
      <c r="B614" s="40" t="s">
        <v>3962</v>
      </c>
      <c r="C614" s="40"/>
      <c r="D614" s="40" t="s">
        <v>1848</v>
      </c>
      <c r="E614" s="40" t="s">
        <v>1968</v>
      </c>
      <c r="F614" s="40"/>
      <c r="G614" s="40" t="s">
        <v>1809</v>
      </c>
      <c r="H614" s="40" t="s">
        <v>1810</v>
      </c>
      <c r="I614" s="40" t="s">
        <v>3886</v>
      </c>
      <c r="J614" s="40"/>
      <c r="K614" s="40"/>
      <c r="L614" s="40" t="s">
        <v>1847</v>
      </c>
      <c r="M614" s="40" t="s">
        <v>3963</v>
      </c>
      <c r="N614" s="40">
        <v>1</v>
      </c>
      <c r="O614" s="40" t="b">
        <v>0</v>
      </c>
      <c r="P614" s="40" t="s">
        <v>3105</v>
      </c>
      <c r="Q614" s="40" t="s">
        <v>1853</v>
      </c>
      <c r="R614" s="40" t="s">
        <v>3961</v>
      </c>
    </row>
    <row r="615" spans="1:18" hidden="1" x14ac:dyDescent="0.25">
      <c r="A615" s="40" t="s">
        <v>3964</v>
      </c>
      <c r="B615" s="40" t="s">
        <v>3965</v>
      </c>
      <c r="C615" s="40" t="s">
        <v>3966</v>
      </c>
      <c r="D615" s="40" t="s">
        <v>1848</v>
      </c>
      <c r="E615" s="40" t="s">
        <v>1862</v>
      </c>
      <c r="F615" s="40"/>
      <c r="G615" s="40" t="s">
        <v>1811</v>
      </c>
      <c r="H615" s="40" t="s">
        <v>1812</v>
      </c>
      <c r="I615" s="40" t="s">
        <v>2183</v>
      </c>
      <c r="J615" s="40"/>
      <c r="K615" s="40"/>
      <c r="L615" s="40"/>
      <c r="M615" s="40" t="s">
        <v>3967</v>
      </c>
      <c r="N615" s="40">
        <v>1</v>
      </c>
      <c r="O615" s="40" t="b">
        <v>0</v>
      </c>
      <c r="P615" s="40" t="s">
        <v>1852</v>
      </c>
      <c r="Q615" s="40" t="s">
        <v>1853</v>
      </c>
      <c r="R615" s="40" t="s">
        <v>3964</v>
      </c>
    </row>
    <row r="616" spans="1:18" hidden="1" x14ac:dyDescent="0.25">
      <c r="A616" s="40" t="s">
        <v>3968</v>
      </c>
      <c r="B616" s="40" t="s">
        <v>3969</v>
      </c>
      <c r="C616" s="40" t="s">
        <v>3949</v>
      </c>
      <c r="D616" s="40" t="s">
        <v>1848</v>
      </c>
      <c r="E616" s="40" t="s">
        <v>1862</v>
      </c>
      <c r="F616" s="40"/>
      <c r="G616" s="40" t="s">
        <v>1811</v>
      </c>
      <c r="H616" s="40" t="s">
        <v>1812</v>
      </c>
      <c r="I616" s="40" t="s">
        <v>2183</v>
      </c>
      <c r="J616" s="40"/>
      <c r="K616" s="40"/>
      <c r="L616" s="40"/>
      <c r="M616" s="40" t="s">
        <v>3970</v>
      </c>
      <c r="N616" s="40">
        <v>1</v>
      </c>
      <c r="O616" s="40" t="b">
        <v>0</v>
      </c>
      <c r="P616" s="40" t="s">
        <v>1852</v>
      </c>
      <c r="Q616" s="40" t="s">
        <v>1853</v>
      </c>
      <c r="R616" s="40" t="s">
        <v>3968</v>
      </c>
    </row>
    <row r="617" spans="1:18" hidden="1" x14ac:dyDescent="0.25">
      <c r="A617" s="40" t="s">
        <v>3971</v>
      </c>
      <c r="B617" s="40" t="s">
        <v>3972</v>
      </c>
      <c r="C617" s="40" t="s">
        <v>3966</v>
      </c>
      <c r="D617" s="40" t="s">
        <v>1848</v>
      </c>
      <c r="E617" s="40" t="s">
        <v>1968</v>
      </c>
      <c r="F617" s="40"/>
      <c r="G617" s="40" t="s">
        <v>1811</v>
      </c>
      <c r="H617" s="40" t="s">
        <v>1812</v>
      </c>
      <c r="I617" s="40" t="s">
        <v>2183</v>
      </c>
      <c r="J617" s="40"/>
      <c r="K617" s="40" t="s">
        <v>3973</v>
      </c>
      <c r="L617" s="40"/>
      <c r="M617" s="40" t="s">
        <v>3974</v>
      </c>
      <c r="N617" s="40">
        <v>1</v>
      </c>
      <c r="O617" s="40" t="b">
        <v>0</v>
      </c>
      <c r="P617" s="40" t="s">
        <v>1852</v>
      </c>
      <c r="Q617" s="40" t="s">
        <v>1853</v>
      </c>
      <c r="R617" s="40" t="s">
        <v>3971</v>
      </c>
    </row>
    <row r="618" spans="1:18" hidden="1" x14ac:dyDescent="0.25">
      <c r="A618" s="40" t="s">
        <v>3975</v>
      </c>
      <c r="B618" s="40" t="s">
        <v>3976</v>
      </c>
      <c r="C618" s="40" t="s">
        <v>3966</v>
      </c>
      <c r="D618" s="40" t="s">
        <v>1848</v>
      </c>
      <c r="E618" s="40" t="s">
        <v>1968</v>
      </c>
      <c r="F618" s="40"/>
      <c r="G618" s="40" t="s">
        <v>1811</v>
      </c>
      <c r="H618" s="40" t="s">
        <v>1812</v>
      </c>
      <c r="I618" s="40" t="s">
        <v>2183</v>
      </c>
      <c r="J618" s="40"/>
      <c r="K618" s="40" t="s">
        <v>3977</v>
      </c>
      <c r="L618" s="40"/>
      <c r="M618" s="40" t="s">
        <v>3978</v>
      </c>
      <c r="N618" s="40">
        <v>1</v>
      </c>
      <c r="O618" s="40" t="b">
        <v>0</v>
      </c>
      <c r="P618" s="40" t="s">
        <v>1852</v>
      </c>
      <c r="Q618" s="40" t="s">
        <v>1853</v>
      </c>
      <c r="R618" s="40" t="s">
        <v>3975</v>
      </c>
    </row>
    <row r="619" spans="1:18" hidden="1" x14ac:dyDescent="0.25">
      <c r="A619" s="40" t="s">
        <v>3979</v>
      </c>
      <c r="B619" s="40" t="s">
        <v>3980</v>
      </c>
      <c r="C619" s="40" t="s">
        <v>3966</v>
      </c>
      <c r="D619" s="40" t="s">
        <v>1848</v>
      </c>
      <c r="E619" s="40" t="s">
        <v>1862</v>
      </c>
      <c r="F619" s="40"/>
      <c r="G619" s="40" t="s">
        <v>1811</v>
      </c>
      <c r="H619" s="40" t="s">
        <v>1812</v>
      </c>
      <c r="I619" s="40" t="s">
        <v>2183</v>
      </c>
      <c r="J619" s="40"/>
      <c r="K619" s="40" t="s">
        <v>3981</v>
      </c>
      <c r="L619" s="40"/>
      <c r="M619" s="40" t="s">
        <v>3981</v>
      </c>
      <c r="N619" s="40">
        <v>1</v>
      </c>
      <c r="O619" s="40" t="b">
        <v>0</v>
      </c>
      <c r="P619" s="40" t="s">
        <v>1852</v>
      </c>
      <c r="Q619" s="40" t="s">
        <v>1853</v>
      </c>
      <c r="R619" s="40" t="s">
        <v>3979</v>
      </c>
    </row>
    <row r="620" spans="1:18" hidden="1" x14ac:dyDescent="0.25">
      <c r="A620" s="40" t="s">
        <v>3982</v>
      </c>
      <c r="B620" s="40" t="s">
        <v>3983</v>
      </c>
      <c r="C620" s="40" t="s">
        <v>3376</v>
      </c>
      <c r="D620" s="40" t="s">
        <v>1848</v>
      </c>
      <c r="E620" s="40" t="s">
        <v>1968</v>
      </c>
      <c r="F620" s="40"/>
      <c r="G620" s="40" t="s">
        <v>1811</v>
      </c>
      <c r="H620" s="40" t="s">
        <v>1812</v>
      </c>
      <c r="I620" s="40" t="s">
        <v>3886</v>
      </c>
      <c r="J620" s="40"/>
      <c r="K620" s="40" t="s">
        <v>3984</v>
      </c>
      <c r="L620" s="40"/>
      <c r="M620" s="40" t="s">
        <v>3985</v>
      </c>
      <c r="N620" s="40">
        <v>1</v>
      </c>
      <c r="O620" s="40" t="b">
        <v>0</v>
      </c>
      <c r="P620" s="40" t="s">
        <v>1852</v>
      </c>
      <c r="Q620" s="40" t="s">
        <v>1853</v>
      </c>
      <c r="R620" s="40" t="s">
        <v>3982</v>
      </c>
    </row>
    <row r="621" spans="1:18" hidden="1" x14ac:dyDescent="0.25">
      <c r="A621" s="40" t="s">
        <v>3986</v>
      </c>
      <c r="B621" s="40" t="s">
        <v>3987</v>
      </c>
      <c r="C621" s="40" t="s">
        <v>3988</v>
      </c>
      <c r="D621" s="40" t="s">
        <v>1848</v>
      </c>
      <c r="E621" s="40" t="s">
        <v>1968</v>
      </c>
      <c r="F621" s="40"/>
      <c r="G621" s="40" t="s">
        <v>1811</v>
      </c>
      <c r="H621" s="40" t="s">
        <v>1812</v>
      </c>
      <c r="I621" s="40" t="s">
        <v>3989</v>
      </c>
      <c r="J621" s="40"/>
      <c r="K621" s="40" t="s">
        <v>3990</v>
      </c>
      <c r="L621" s="40"/>
      <c r="M621" s="40" t="s">
        <v>3991</v>
      </c>
      <c r="N621" s="40">
        <v>1</v>
      </c>
      <c r="O621" s="40" t="b">
        <v>0</v>
      </c>
      <c r="P621" s="40" t="s">
        <v>1852</v>
      </c>
      <c r="Q621" s="40" t="s">
        <v>1853</v>
      </c>
      <c r="R621" s="40" t="s">
        <v>3986</v>
      </c>
    </row>
    <row r="622" spans="1:18" hidden="1" x14ac:dyDescent="0.25">
      <c r="A622" s="40" t="s">
        <v>3992</v>
      </c>
      <c r="B622" s="40" t="s">
        <v>3993</v>
      </c>
      <c r="C622" s="40" t="s">
        <v>3994</v>
      </c>
      <c r="D622" s="40" t="s">
        <v>1848</v>
      </c>
      <c r="E622" s="40" t="s">
        <v>1956</v>
      </c>
      <c r="F622" s="40"/>
      <c r="G622" s="40" t="s">
        <v>1811</v>
      </c>
      <c r="H622" s="40" t="s">
        <v>1812</v>
      </c>
      <c r="I622" s="40" t="s">
        <v>2183</v>
      </c>
      <c r="J622" s="40"/>
      <c r="K622" s="40" t="s">
        <v>3995</v>
      </c>
      <c r="L622" s="40"/>
      <c r="M622" s="40" t="s">
        <v>3995</v>
      </c>
      <c r="N622" s="40">
        <v>1</v>
      </c>
      <c r="O622" s="40" t="b">
        <v>0</v>
      </c>
      <c r="P622" s="40" t="s">
        <v>1852</v>
      </c>
      <c r="Q622" s="40" t="s">
        <v>1853</v>
      </c>
      <c r="R622" s="40" t="s">
        <v>3992</v>
      </c>
    </row>
    <row r="623" spans="1:18" hidden="1" x14ac:dyDescent="0.25">
      <c r="A623" s="40" t="s">
        <v>3996</v>
      </c>
      <c r="B623" s="40" t="s">
        <v>3997</v>
      </c>
      <c r="C623" s="40" t="s">
        <v>3994</v>
      </c>
      <c r="D623" s="40" t="s">
        <v>1848</v>
      </c>
      <c r="E623" s="40" t="s">
        <v>1956</v>
      </c>
      <c r="F623" s="40"/>
      <c r="G623" s="40" t="s">
        <v>1811</v>
      </c>
      <c r="H623" s="40" t="s">
        <v>1812</v>
      </c>
      <c r="I623" s="40" t="s">
        <v>3886</v>
      </c>
      <c r="J623" s="40"/>
      <c r="K623" s="40" t="s">
        <v>3995</v>
      </c>
      <c r="L623" s="40"/>
      <c r="M623" s="40" t="s">
        <v>3998</v>
      </c>
      <c r="N623" s="40">
        <v>1</v>
      </c>
      <c r="O623" s="40" t="b">
        <v>0</v>
      </c>
      <c r="P623" s="40" t="s">
        <v>1852</v>
      </c>
      <c r="Q623" s="40" t="s">
        <v>1853</v>
      </c>
      <c r="R623" s="40" t="s">
        <v>3996</v>
      </c>
    </row>
    <row r="624" spans="1:18" hidden="1" x14ac:dyDescent="0.25">
      <c r="A624" s="41" t="s">
        <v>775</v>
      </c>
      <c r="B624" s="41" t="s">
        <v>649</v>
      </c>
      <c r="C624" s="41" t="s">
        <v>3994</v>
      </c>
      <c r="D624" s="41" t="s">
        <v>1848</v>
      </c>
      <c r="E624" s="41" t="s">
        <v>2102</v>
      </c>
      <c r="F624" s="41"/>
      <c r="G624" s="41" t="s">
        <v>1811</v>
      </c>
      <c r="H624" s="41" t="s">
        <v>1812</v>
      </c>
      <c r="I624" s="41" t="s">
        <v>3886</v>
      </c>
      <c r="J624" s="41"/>
      <c r="K624" s="41" t="s">
        <v>3999</v>
      </c>
      <c r="L624" s="41"/>
      <c r="M624" s="41" t="s">
        <v>3999</v>
      </c>
      <c r="N624" s="41">
        <v>1</v>
      </c>
      <c r="O624" s="41" t="b">
        <v>0</v>
      </c>
      <c r="P624" s="41" t="s">
        <v>1852</v>
      </c>
      <c r="Q624" s="41" t="s">
        <v>1853</v>
      </c>
      <c r="R624" s="41" t="s">
        <v>775</v>
      </c>
    </row>
    <row r="625" spans="1:18" hidden="1" x14ac:dyDescent="0.25">
      <c r="A625" s="40" t="s">
        <v>4000</v>
      </c>
      <c r="B625" s="40" t="s">
        <v>4001</v>
      </c>
      <c r="C625" s="40" t="s">
        <v>4002</v>
      </c>
      <c r="D625" s="40" t="s">
        <v>1848</v>
      </c>
      <c r="E625" s="40" t="s">
        <v>1862</v>
      </c>
      <c r="F625" s="40"/>
      <c r="G625" s="40" t="s">
        <v>1811</v>
      </c>
      <c r="H625" s="40" t="s">
        <v>1812</v>
      </c>
      <c r="I625" s="40" t="s">
        <v>2183</v>
      </c>
      <c r="J625" s="40"/>
      <c r="K625" s="40" t="s">
        <v>4003</v>
      </c>
      <c r="L625" s="40"/>
      <c r="M625" s="40" t="s">
        <v>4003</v>
      </c>
      <c r="N625" s="40">
        <v>1</v>
      </c>
      <c r="O625" s="40" t="b">
        <v>0</v>
      </c>
      <c r="P625" s="40" t="s">
        <v>1852</v>
      </c>
      <c r="Q625" s="40" t="s">
        <v>1853</v>
      </c>
      <c r="R625" s="40" t="s">
        <v>4000</v>
      </c>
    </row>
    <row r="626" spans="1:18" hidden="1" x14ac:dyDescent="0.25">
      <c r="A626" s="40" t="s">
        <v>4004</v>
      </c>
      <c r="B626" s="40" t="s">
        <v>4005</v>
      </c>
      <c r="C626" s="40" t="s">
        <v>4006</v>
      </c>
      <c r="D626" s="40" t="s">
        <v>1848</v>
      </c>
      <c r="E626" s="40" t="s">
        <v>1862</v>
      </c>
      <c r="F626" s="40"/>
      <c r="G626" s="40" t="s">
        <v>1811</v>
      </c>
      <c r="H626" s="40" t="s">
        <v>1812</v>
      </c>
      <c r="I626" s="40" t="s">
        <v>2183</v>
      </c>
      <c r="J626" s="40"/>
      <c r="K626" s="40" t="s">
        <v>4007</v>
      </c>
      <c r="L626" s="40"/>
      <c r="M626" s="40" t="s">
        <v>4007</v>
      </c>
      <c r="N626" s="40">
        <v>1</v>
      </c>
      <c r="O626" s="40" t="b">
        <v>0</v>
      </c>
      <c r="P626" s="40" t="s">
        <v>1852</v>
      </c>
      <c r="Q626" s="40" t="s">
        <v>1853</v>
      </c>
      <c r="R626" s="40" t="s">
        <v>4004</v>
      </c>
    </row>
    <row r="627" spans="1:18" hidden="1" x14ac:dyDescent="0.25">
      <c r="A627" s="40" t="s">
        <v>4008</v>
      </c>
      <c r="B627" s="40" t="s">
        <v>4009</v>
      </c>
      <c r="C627" s="40" t="s">
        <v>4010</v>
      </c>
      <c r="D627" s="40" t="s">
        <v>1848</v>
      </c>
      <c r="E627" s="40" t="s">
        <v>1968</v>
      </c>
      <c r="F627" s="40"/>
      <c r="G627" s="40" t="s">
        <v>1811</v>
      </c>
      <c r="H627" s="40" t="s">
        <v>1812</v>
      </c>
      <c r="I627" s="40" t="s">
        <v>2183</v>
      </c>
      <c r="J627" s="40"/>
      <c r="K627" s="40" t="s">
        <v>4011</v>
      </c>
      <c r="L627" s="40"/>
      <c r="M627" s="40" t="s">
        <v>4011</v>
      </c>
      <c r="N627" s="40">
        <v>1</v>
      </c>
      <c r="O627" s="40" t="b">
        <v>0</v>
      </c>
      <c r="P627" s="40" t="s">
        <v>1852</v>
      </c>
      <c r="Q627" s="40" t="s">
        <v>1853</v>
      </c>
      <c r="R627" s="40" t="s">
        <v>4008</v>
      </c>
    </row>
    <row r="628" spans="1:18" hidden="1" x14ac:dyDescent="0.25">
      <c r="A628" s="40" t="s">
        <v>4012</v>
      </c>
      <c r="B628" s="40" t="s">
        <v>4013</v>
      </c>
      <c r="C628" s="40" t="s">
        <v>4014</v>
      </c>
      <c r="D628" s="40" t="s">
        <v>1848</v>
      </c>
      <c r="E628" s="40" t="s">
        <v>2116</v>
      </c>
      <c r="F628" s="40"/>
      <c r="G628" s="40" t="s">
        <v>1811</v>
      </c>
      <c r="H628" s="40" t="s">
        <v>1812</v>
      </c>
      <c r="I628" s="40" t="s">
        <v>2183</v>
      </c>
      <c r="J628" s="40"/>
      <c r="K628" s="40" t="s">
        <v>4015</v>
      </c>
      <c r="L628" s="40"/>
      <c r="M628" s="40" t="s">
        <v>4015</v>
      </c>
      <c r="N628" s="40">
        <v>1</v>
      </c>
      <c r="O628" s="40" t="b">
        <v>0</v>
      </c>
      <c r="P628" s="40" t="s">
        <v>1852</v>
      </c>
      <c r="Q628" s="40" t="s">
        <v>1853</v>
      </c>
      <c r="R628" s="40" t="s">
        <v>4012</v>
      </c>
    </row>
    <row r="629" spans="1:18" hidden="1" x14ac:dyDescent="0.25">
      <c r="A629" s="40" t="s">
        <v>776</v>
      </c>
      <c r="B629" s="40" t="s">
        <v>672</v>
      </c>
      <c r="C629" s="40" t="s">
        <v>4014</v>
      </c>
      <c r="D629" s="40" t="s">
        <v>1848</v>
      </c>
      <c r="E629" s="40" t="s">
        <v>2060</v>
      </c>
      <c r="F629" s="40"/>
      <c r="G629" s="40" t="s">
        <v>1811</v>
      </c>
      <c r="H629" s="40" t="s">
        <v>1812</v>
      </c>
      <c r="I629" s="40" t="s">
        <v>2183</v>
      </c>
      <c r="J629" s="40"/>
      <c r="K629" s="40" t="s">
        <v>4016</v>
      </c>
      <c r="L629" s="40"/>
      <c r="M629" s="40" t="s">
        <v>4016</v>
      </c>
      <c r="N629" s="40">
        <v>1</v>
      </c>
      <c r="O629" s="40" t="b">
        <v>0</v>
      </c>
      <c r="P629" s="40" t="s">
        <v>1852</v>
      </c>
      <c r="Q629" s="40" t="s">
        <v>1853</v>
      </c>
      <c r="R629" s="40" t="s">
        <v>776</v>
      </c>
    </row>
    <row r="630" spans="1:18" hidden="1" x14ac:dyDescent="0.25">
      <c r="A630" s="40" t="s">
        <v>777</v>
      </c>
      <c r="B630" s="40" t="s">
        <v>709</v>
      </c>
      <c r="C630" s="40" t="s">
        <v>4014</v>
      </c>
      <c r="D630" s="40" t="s">
        <v>1848</v>
      </c>
      <c r="E630" s="40" t="s">
        <v>1968</v>
      </c>
      <c r="F630" s="40"/>
      <c r="G630" s="40" t="s">
        <v>1811</v>
      </c>
      <c r="H630" s="40" t="s">
        <v>1812</v>
      </c>
      <c r="I630" s="40" t="s">
        <v>2183</v>
      </c>
      <c r="J630" s="40"/>
      <c r="K630" s="40" t="s">
        <v>4017</v>
      </c>
      <c r="L630" s="40"/>
      <c r="M630" s="40" t="s">
        <v>4017</v>
      </c>
      <c r="N630" s="40">
        <v>1</v>
      </c>
      <c r="O630" s="40" t="b">
        <v>0</v>
      </c>
      <c r="P630" s="40" t="s">
        <v>1852</v>
      </c>
      <c r="Q630" s="40" t="s">
        <v>1853</v>
      </c>
      <c r="R630" s="40" t="s">
        <v>777</v>
      </c>
    </row>
    <row r="631" spans="1:18" hidden="1" x14ac:dyDescent="0.25">
      <c r="A631" s="40" t="s">
        <v>4018</v>
      </c>
      <c r="B631" s="40" t="s">
        <v>4019</v>
      </c>
      <c r="C631" s="40" t="s">
        <v>4020</v>
      </c>
      <c r="D631" s="40" t="s">
        <v>1848</v>
      </c>
      <c r="E631" s="40" t="s">
        <v>1916</v>
      </c>
      <c r="F631" s="40"/>
      <c r="G631" s="40" t="s">
        <v>1809</v>
      </c>
      <c r="H631" s="40" t="s">
        <v>1810</v>
      </c>
      <c r="I631" s="40" t="s">
        <v>3886</v>
      </c>
      <c r="J631" s="40"/>
      <c r="K631" s="40" t="s">
        <v>4021</v>
      </c>
      <c r="L631" s="40"/>
      <c r="M631" s="40" t="s">
        <v>4022</v>
      </c>
      <c r="N631" s="40">
        <v>1</v>
      </c>
      <c r="O631" s="40" t="b">
        <v>0</v>
      </c>
      <c r="P631" s="40" t="s">
        <v>1852</v>
      </c>
      <c r="Q631" s="40" t="s">
        <v>1853</v>
      </c>
      <c r="R631" s="40" t="s">
        <v>4018</v>
      </c>
    </row>
    <row r="632" spans="1:18" hidden="1" x14ac:dyDescent="0.25">
      <c r="A632" s="40" t="s">
        <v>4023</v>
      </c>
      <c r="B632" s="40" t="s">
        <v>4024</v>
      </c>
      <c r="C632" s="40" t="s">
        <v>4014</v>
      </c>
      <c r="D632" s="40" t="s">
        <v>1848</v>
      </c>
      <c r="E632" s="40" t="s">
        <v>2764</v>
      </c>
      <c r="F632" s="40"/>
      <c r="G632" s="40" t="s">
        <v>1809</v>
      </c>
      <c r="H632" s="40" t="s">
        <v>1810</v>
      </c>
      <c r="I632" s="40" t="s">
        <v>3886</v>
      </c>
      <c r="J632" s="40"/>
      <c r="K632" s="40" t="s">
        <v>4025</v>
      </c>
      <c r="L632" s="40"/>
      <c r="M632" s="40" t="s">
        <v>4026</v>
      </c>
      <c r="N632" s="40">
        <v>1</v>
      </c>
      <c r="O632" s="40" t="b">
        <v>0</v>
      </c>
      <c r="P632" s="40" t="s">
        <v>1852</v>
      </c>
      <c r="Q632" s="40" t="s">
        <v>1853</v>
      </c>
      <c r="R632" s="40" t="s">
        <v>4023</v>
      </c>
    </row>
    <row r="633" spans="1:18" hidden="1" x14ac:dyDescent="0.25">
      <c r="A633" s="40" t="s">
        <v>778</v>
      </c>
      <c r="B633" s="40" t="s">
        <v>662</v>
      </c>
      <c r="C633" s="40" t="s">
        <v>4014</v>
      </c>
      <c r="D633" s="40" t="s">
        <v>1848</v>
      </c>
      <c r="E633" s="40" t="s">
        <v>2764</v>
      </c>
      <c r="F633" s="40"/>
      <c r="G633" s="40" t="s">
        <v>1809</v>
      </c>
      <c r="H633" s="40" t="s">
        <v>1810</v>
      </c>
      <c r="I633" s="40" t="s">
        <v>3886</v>
      </c>
      <c r="J633" s="40"/>
      <c r="K633" s="40" t="s">
        <v>4027</v>
      </c>
      <c r="L633" s="40"/>
      <c r="M633" s="40" t="s">
        <v>4028</v>
      </c>
      <c r="N633" s="40">
        <v>1</v>
      </c>
      <c r="O633" s="40" t="b">
        <v>0</v>
      </c>
      <c r="P633" s="40" t="s">
        <v>1852</v>
      </c>
      <c r="Q633" s="40" t="s">
        <v>1853</v>
      </c>
      <c r="R633" s="40" t="s">
        <v>778</v>
      </c>
    </row>
    <row r="634" spans="1:18" hidden="1" x14ac:dyDescent="0.25">
      <c r="A634" s="40" t="s">
        <v>779</v>
      </c>
      <c r="B634" s="40" t="s">
        <v>646</v>
      </c>
      <c r="C634" s="40" t="s">
        <v>4029</v>
      </c>
      <c r="D634" s="40" t="s">
        <v>3074</v>
      </c>
      <c r="E634" s="40" t="s">
        <v>4030</v>
      </c>
      <c r="F634" s="40"/>
      <c r="G634" s="40" t="s">
        <v>1796</v>
      </c>
      <c r="H634" s="40" t="s">
        <v>1797</v>
      </c>
      <c r="I634" s="40" t="s">
        <v>2183</v>
      </c>
      <c r="J634" s="40"/>
      <c r="K634" s="40" t="s">
        <v>4031</v>
      </c>
      <c r="L634" s="40"/>
      <c r="M634" s="40" t="s">
        <v>4031</v>
      </c>
      <c r="N634" s="40">
        <v>1</v>
      </c>
      <c r="O634" s="40" t="b">
        <v>0</v>
      </c>
      <c r="P634" s="40" t="s">
        <v>1852</v>
      </c>
      <c r="Q634" s="40" t="s">
        <v>1853</v>
      </c>
      <c r="R634" s="40" t="s">
        <v>779</v>
      </c>
    </row>
    <row r="635" spans="1:18" hidden="1" x14ac:dyDescent="0.25">
      <c r="A635" s="40" t="s">
        <v>4032</v>
      </c>
      <c r="B635" s="40" t="s">
        <v>4033</v>
      </c>
      <c r="C635" s="40" t="s">
        <v>4014</v>
      </c>
      <c r="D635" s="40" t="s">
        <v>1848</v>
      </c>
      <c r="E635" s="40" t="s">
        <v>2116</v>
      </c>
      <c r="F635" s="40"/>
      <c r="G635" s="40" t="s">
        <v>1811</v>
      </c>
      <c r="H635" s="40" t="s">
        <v>1812</v>
      </c>
      <c r="I635" s="40" t="s">
        <v>2183</v>
      </c>
      <c r="J635" s="40"/>
      <c r="K635" s="40" t="s">
        <v>4034</v>
      </c>
      <c r="L635" s="40"/>
      <c r="M635" s="40" t="s">
        <v>4034</v>
      </c>
      <c r="N635" s="40">
        <v>1</v>
      </c>
      <c r="O635" s="40" t="b">
        <v>0</v>
      </c>
      <c r="P635" s="40" t="s">
        <v>1852</v>
      </c>
      <c r="Q635" s="40" t="s">
        <v>1853</v>
      </c>
      <c r="R635" s="40" t="s">
        <v>4032</v>
      </c>
    </row>
    <row r="636" spans="1:18" hidden="1" x14ac:dyDescent="0.25">
      <c r="A636" s="40" t="s">
        <v>4035</v>
      </c>
      <c r="B636" s="40" t="s">
        <v>4036</v>
      </c>
      <c r="C636" s="40" t="s">
        <v>4014</v>
      </c>
      <c r="D636" s="40" t="s">
        <v>1848</v>
      </c>
      <c r="E636" s="40" t="s">
        <v>1916</v>
      </c>
      <c r="F636" s="40"/>
      <c r="G636" s="40" t="s">
        <v>1809</v>
      </c>
      <c r="H636" s="40" t="s">
        <v>1810</v>
      </c>
      <c r="I636" s="40" t="s">
        <v>3886</v>
      </c>
      <c r="J636" s="40"/>
      <c r="K636" s="40" t="s">
        <v>4037</v>
      </c>
      <c r="L636" s="40"/>
      <c r="M636" s="40" t="s">
        <v>4037</v>
      </c>
      <c r="N636" s="40">
        <v>1</v>
      </c>
      <c r="O636" s="40" t="b">
        <v>0</v>
      </c>
      <c r="P636" s="40" t="s">
        <v>1852</v>
      </c>
      <c r="Q636" s="40" t="s">
        <v>1853</v>
      </c>
      <c r="R636" s="40" t="s">
        <v>4035</v>
      </c>
    </row>
    <row r="637" spans="1:18" hidden="1" x14ac:dyDescent="0.25">
      <c r="A637" s="40" t="s">
        <v>4038</v>
      </c>
      <c r="B637" s="40" t="s">
        <v>4039</v>
      </c>
      <c r="C637" s="40" t="s">
        <v>4010</v>
      </c>
      <c r="D637" s="40" t="s">
        <v>1848</v>
      </c>
      <c r="E637" s="40" t="s">
        <v>1985</v>
      </c>
      <c r="F637" s="40"/>
      <c r="G637" s="40" t="s">
        <v>1811</v>
      </c>
      <c r="H637" s="40" t="s">
        <v>1812</v>
      </c>
      <c r="I637" s="40" t="s">
        <v>2183</v>
      </c>
      <c r="J637" s="40"/>
      <c r="K637" s="40" t="s">
        <v>4040</v>
      </c>
      <c r="L637" s="40"/>
      <c r="M637" s="40" t="s">
        <v>4040</v>
      </c>
      <c r="N637" s="40">
        <v>1</v>
      </c>
      <c r="O637" s="40" t="b">
        <v>0</v>
      </c>
      <c r="P637" s="40" t="s">
        <v>1852</v>
      </c>
      <c r="Q637" s="40" t="s">
        <v>1853</v>
      </c>
      <c r="R637" s="40" t="s">
        <v>4038</v>
      </c>
    </row>
    <row r="638" spans="1:18" hidden="1" x14ac:dyDescent="0.25">
      <c r="A638" s="40" t="s">
        <v>4041</v>
      </c>
      <c r="B638" s="40" t="s">
        <v>4042</v>
      </c>
      <c r="C638" s="40" t="s">
        <v>4010</v>
      </c>
      <c r="D638" s="40" t="s">
        <v>1848</v>
      </c>
      <c r="E638" s="40" t="s">
        <v>1985</v>
      </c>
      <c r="F638" s="40"/>
      <c r="G638" s="40" t="s">
        <v>1811</v>
      </c>
      <c r="H638" s="40" t="s">
        <v>1812</v>
      </c>
      <c r="I638" s="40" t="s">
        <v>2183</v>
      </c>
      <c r="J638" s="40"/>
      <c r="K638" s="40" t="s">
        <v>4043</v>
      </c>
      <c r="L638" s="40"/>
      <c r="M638" s="40" t="s">
        <v>4043</v>
      </c>
      <c r="N638" s="40">
        <v>1</v>
      </c>
      <c r="O638" s="40" t="b">
        <v>0</v>
      </c>
      <c r="P638" s="40" t="s">
        <v>1852</v>
      </c>
      <c r="Q638" s="40" t="s">
        <v>1853</v>
      </c>
      <c r="R638" s="40" t="s">
        <v>4041</v>
      </c>
    </row>
    <row r="639" spans="1:18" hidden="1" x14ac:dyDescent="0.25">
      <c r="A639" s="40" t="s">
        <v>4044</v>
      </c>
      <c r="B639" s="40" t="s">
        <v>4045</v>
      </c>
      <c r="C639" s="40" t="s">
        <v>4014</v>
      </c>
      <c r="D639" s="40" t="s">
        <v>1848</v>
      </c>
      <c r="E639" s="40" t="s">
        <v>1911</v>
      </c>
      <c r="F639" s="40"/>
      <c r="G639" s="40" t="s">
        <v>1809</v>
      </c>
      <c r="H639" s="40" t="s">
        <v>1810</v>
      </c>
      <c r="I639" s="40" t="s">
        <v>3886</v>
      </c>
      <c r="J639" s="40"/>
      <c r="K639" s="40" t="s">
        <v>4046</v>
      </c>
      <c r="L639" s="40"/>
      <c r="M639" s="40" t="s">
        <v>4046</v>
      </c>
      <c r="N639" s="40">
        <v>1</v>
      </c>
      <c r="O639" s="40" t="b">
        <v>0</v>
      </c>
      <c r="P639" s="40" t="s">
        <v>1852</v>
      </c>
      <c r="Q639" s="40" t="s">
        <v>1853</v>
      </c>
      <c r="R639" s="40" t="s">
        <v>4044</v>
      </c>
    </row>
    <row r="640" spans="1:18" hidden="1" x14ac:dyDescent="0.25">
      <c r="A640" s="40" t="s">
        <v>4047</v>
      </c>
      <c r="B640" s="40" t="s">
        <v>4048</v>
      </c>
      <c r="C640" s="40" t="s">
        <v>4014</v>
      </c>
      <c r="D640" s="40" t="s">
        <v>1848</v>
      </c>
      <c r="E640" s="40" t="s">
        <v>1849</v>
      </c>
      <c r="F640" s="40"/>
      <c r="G640" s="40" t="s">
        <v>1809</v>
      </c>
      <c r="H640" s="40" t="s">
        <v>1810</v>
      </c>
      <c r="I640" s="40" t="s">
        <v>3886</v>
      </c>
      <c r="J640" s="40"/>
      <c r="K640" s="40" t="s">
        <v>4049</v>
      </c>
      <c r="L640" s="40"/>
      <c r="M640" s="40" t="s">
        <v>4049</v>
      </c>
      <c r="N640" s="40">
        <v>1</v>
      </c>
      <c r="O640" s="40" t="b">
        <v>0</v>
      </c>
      <c r="P640" s="40" t="s">
        <v>1852</v>
      </c>
      <c r="Q640" s="40" t="s">
        <v>1853</v>
      </c>
      <c r="R640" s="40" t="s">
        <v>4047</v>
      </c>
    </row>
    <row r="641" spans="1:18" hidden="1" x14ac:dyDescent="0.25">
      <c r="A641" s="40" t="s">
        <v>4050</v>
      </c>
      <c r="B641" s="40" t="s">
        <v>4051</v>
      </c>
      <c r="C641" s="40" t="s">
        <v>4014</v>
      </c>
      <c r="D641" s="40" t="s">
        <v>1848</v>
      </c>
      <c r="E641" s="40" t="s">
        <v>1849</v>
      </c>
      <c r="F641" s="40"/>
      <c r="G641" s="40" t="s">
        <v>1809</v>
      </c>
      <c r="H641" s="40" t="s">
        <v>1810</v>
      </c>
      <c r="I641" s="40" t="s">
        <v>3886</v>
      </c>
      <c r="J641" s="40"/>
      <c r="K641" s="40" t="s">
        <v>4052</v>
      </c>
      <c r="L641" s="40"/>
      <c r="M641" s="40" t="s">
        <v>4052</v>
      </c>
      <c r="N641" s="40">
        <v>1</v>
      </c>
      <c r="O641" s="40" t="b">
        <v>0</v>
      </c>
      <c r="P641" s="40" t="s">
        <v>1852</v>
      </c>
      <c r="Q641" s="40" t="s">
        <v>1853</v>
      </c>
      <c r="R641" s="40" t="s">
        <v>4050</v>
      </c>
    </row>
    <row r="642" spans="1:18" hidden="1" x14ac:dyDescent="0.25">
      <c r="A642" s="40" t="s">
        <v>780</v>
      </c>
      <c r="B642" s="40" t="s">
        <v>663</v>
      </c>
      <c r="C642" s="40" t="s">
        <v>4014</v>
      </c>
      <c r="D642" s="40" t="s">
        <v>1848</v>
      </c>
      <c r="E642" s="40" t="s">
        <v>2060</v>
      </c>
      <c r="F642" s="40"/>
      <c r="G642" s="40" t="s">
        <v>1811</v>
      </c>
      <c r="H642" s="40" t="s">
        <v>1812</v>
      </c>
      <c r="I642" s="40" t="s">
        <v>2183</v>
      </c>
      <c r="J642" s="40"/>
      <c r="K642" s="40" t="s">
        <v>4053</v>
      </c>
      <c r="L642" s="40"/>
      <c r="M642" s="40" t="s">
        <v>4053</v>
      </c>
      <c r="N642" s="40">
        <v>1</v>
      </c>
      <c r="O642" s="40" t="b">
        <v>0</v>
      </c>
      <c r="P642" s="40" t="s">
        <v>1852</v>
      </c>
      <c r="Q642" s="40" t="s">
        <v>1853</v>
      </c>
      <c r="R642" s="40" t="s">
        <v>780</v>
      </c>
    </row>
    <row r="643" spans="1:18" hidden="1" x14ac:dyDescent="0.25">
      <c r="A643" s="40" t="s">
        <v>781</v>
      </c>
      <c r="B643" s="40" t="s">
        <v>708</v>
      </c>
      <c r="C643" s="40"/>
      <c r="D643" s="40" t="s">
        <v>1848</v>
      </c>
      <c r="E643" s="40" t="s">
        <v>2764</v>
      </c>
      <c r="F643" s="40"/>
      <c r="G643" s="40" t="s">
        <v>1809</v>
      </c>
      <c r="H643" s="40" t="s">
        <v>1810</v>
      </c>
      <c r="I643" s="40" t="s">
        <v>3886</v>
      </c>
      <c r="J643" s="40"/>
      <c r="K643" s="40" t="s">
        <v>4054</v>
      </c>
      <c r="L643" s="40"/>
      <c r="M643" s="40" t="s">
        <v>4054</v>
      </c>
      <c r="N643" s="40">
        <v>1</v>
      </c>
      <c r="O643" s="40" t="b">
        <v>0</v>
      </c>
      <c r="P643" s="40" t="s">
        <v>1852</v>
      </c>
      <c r="Q643" s="40" t="s">
        <v>1853</v>
      </c>
      <c r="R643" s="40" t="s">
        <v>781</v>
      </c>
    </row>
    <row r="644" spans="1:18" hidden="1" x14ac:dyDescent="0.25">
      <c r="A644" s="40" t="s">
        <v>4055</v>
      </c>
      <c r="B644" s="40" t="s">
        <v>4056</v>
      </c>
      <c r="C644" s="40"/>
      <c r="D644" s="40" t="s">
        <v>1848</v>
      </c>
      <c r="E644" s="40" t="s">
        <v>1968</v>
      </c>
      <c r="F644" s="40"/>
      <c r="G644" s="40" t="s">
        <v>1811</v>
      </c>
      <c r="H644" s="40" t="s">
        <v>1812</v>
      </c>
      <c r="I644" s="40" t="s">
        <v>2183</v>
      </c>
      <c r="J644" s="40"/>
      <c r="K644" s="40" t="s">
        <v>4057</v>
      </c>
      <c r="L644" s="40"/>
      <c r="M644" s="40" t="s">
        <v>4057</v>
      </c>
      <c r="N644" s="40">
        <v>1</v>
      </c>
      <c r="O644" s="40" t="b">
        <v>0</v>
      </c>
      <c r="P644" s="40" t="s">
        <v>1852</v>
      </c>
      <c r="Q644" s="40" t="s">
        <v>1853</v>
      </c>
      <c r="R644" s="40" t="s">
        <v>4055</v>
      </c>
    </row>
    <row r="645" spans="1:18" hidden="1" x14ac:dyDescent="0.25">
      <c r="A645" s="40" t="s">
        <v>782</v>
      </c>
      <c r="B645" s="40" t="s">
        <v>658</v>
      </c>
      <c r="C645" s="40"/>
      <c r="D645" s="40" t="s">
        <v>1848</v>
      </c>
      <c r="E645" s="40" t="s">
        <v>1956</v>
      </c>
      <c r="F645" s="40"/>
      <c r="G645" s="40" t="s">
        <v>1811</v>
      </c>
      <c r="H645" s="40" t="s">
        <v>1812</v>
      </c>
      <c r="I645" s="40" t="s">
        <v>2183</v>
      </c>
      <c r="J645" s="40"/>
      <c r="K645" s="40" t="s">
        <v>4058</v>
      </c>
      <c r="L645" s="40"/>
      <c r="M645" s="40" t="s">
        <v>4058</v>
      </c>
      <c r="N645" s="40">
        <v>1</v>
      </c>
      <c r="O645" s="40" t="b">
        <v>0</v>
      </c>
      <c r="P645" s="40" t="s">
        <v>1852</v>
      </c>
      <c r="Q645" s="40" t="s">
        <v>1853</v>
      </c>
      <c r="R645" s="40" t="s">
        <v>782</v>
      </c>
    </row>
    <row r="646" spans="1:18" hidden="1" x14ac:dyDescent="0.25">
      <c r="A646" s="40" t="s">
        <v>4059</v>
      </c>
      <c r="B646" s="40" t="s">
        <v>4060</v>
      </c>
      <c r="C646" s="40"/>
      <c r="D646" s="40" t="s">
        <v>1848</v>
      </c>
      <c r="E646" s="40" t="s">
        <v>1862</v>
      </c>
      <c r="F646" s="40"/>
      <c r="G646" s="40" t="s">
        <v>1811</v>
      </c>
      <c r="H646" s="40" t="s">
        <v>1812</v>
      </c>
      <c r="I646" s="40" t="s">
        <v>2183</v>
      </c>
      <c r="J646" s="40"/>
      <c r="K646" s="40" t="s">
        <v>4061</v>
      </c>
      <c r="L646" s="40"/>
      <c r="M646" s="40" t="s">
        <v>4061</v>
      </c>
      <c r="N646" s="40">
        <v>1</v>
      </c>
      <c r="O646" s="40" t="b">
        <v>0</v>
      </c>
      <c r="P646" s="40" t="s">
        <v>1852</v>
      </c>
      <c r="Q646" s="40" t="s">
        <v>1853</v>
      </c>
      <c r="R646" s="40" t="s">
        <v>4059</v>
      </c>
    </row>
    <row r="647" spans="1:18" hidden="1" x14ac:dyDescent="0.25">
      <c r="A647" s="40" t="s">
        <v>4062</v>
      </c>
      <c r="B647" s="40" t="s">
        <v>4063</v>
      </c>
      <c r="C647" s="40" t="s">
        <v>4014</v>
      </c>
      <c r="D647" s="40" t="s">
        <v>1848</v>
      </c>
      <c r="E647" s="40" t="s">
        <v>1862</v>
      </c>
      <c r="F647" s="40"/>
      <c r="G647" s="40" t="s">
        <v>1811</v>
      </c>
      <c r="H647" s="40" t="s">
        <v>1812</v>
      </c>
      <c r="I647" s="40" t="s">
        <v>2183</v>
      </c>
      <c r="J647" s="40"/>
      <c r="K647" s="40" t="s">
        <v>4064</v>
      </c>
      <c r="L647" s="40"/>
      <c r="M647" s="40" t="s">
        <v>4064</v>
      </c>
      <c r="N647" s="40">
        <v>1</v>
      </c>
      <c r="O647" s="40" t="b">
        <v>0</v>
      </c>
      <c r="P647" s="40" t="s">
        <v>1852</v>
      </c>
      <c r="Q647" s="40" t="s">
        <v>1853</v>
      </c>
      <c r="R647" s="40" t="s">
        <v>4062</v>
      </c>
    </row>
    <row r="648" spans="1:18" hidden="1" x14ac:dyDescent="0.25">
      <c r="A648" s="40" t="s">
        <v>4065</v>
      </c>
      <c r="B648" s="40" t="s">
        <v>4066</v>
      </c>
      <c r="C648" s="40" t="s">
        <v>4014</v>
      </c>
      <c r="D648" s="40" t="s">
        <v>1848</v>
      </c>
      <c r="E648" s="40" t="s">
        <v>2116</v>
      </c>
      <c r="F648" s="40"/>
      <c r="G648" s="40" t="s">
        <v>1811</v>
      </c>
      <c r="H648" s="40" t="s">
        <v>1812</v>
      </c>
      <c r="I648" s="40" t="s">
        <v>2183</v>
      </c>
      <c r="J648" s="40"/>
      <c r="K648" s="40" t="s">
        <v>4067</v>
      </c>
      <c r="L648" s="40"/>
      <c r="M648" s="40" t="s">
        <v>4067</v>
      </c>
      <c r="N648" s="40">
        <v>1</v>
      </c>
      <c r="O648" s="40" t="b">
        <v>0</v>
      </c>
      <c r="P648" s="40" t="s">
        <v>1852</v>
      </c>
      <c r="Q648" s="40" t="s">
        <v>1853</v>
      </c>
      <c r="R648" s="40" t="s">
        <v>4065</v>
      </c>
    </row>
    <row r="649" spans="1:18" hidden="1" x14ac:dyDescent="0.25">
      <c r="A649" s="40" t="s">
        <v>4068</v>
      </c>
      <c r="B649" s="40" t="s">
        <v>4069</v>
      </c>
      <c r="C649" s="40" t="s">
        <v>4014</v>
      </c>
      <c r="D649" s="40" t="s">
        <v>1848</v>
      </c>
      <c r="E649" s="40" t="s">
        <v>1911</v>
      </c>
      <c r="F649" s="40"/>
      <c r="G649" s="40" t="s">
        <v>1809</v>
      </c>
      <c r="H649" s="40" t="s">
        <v>1810</v>
      </c>
      <c r="I649" s="40" t="s">
        <v>3886</v>
      </c>
      <c r="J649" s="40"/>
      <c r="K649" s="40" t="s">
        <v>4070</v>
      </c>
      <c r="L649" s="40"/>
      <c r="M649" s="40" t="s">
        <v>4070</v>
      </c>
      <c r="N649" s="40">
        <v>1</v>
      </c>
      <c r="O649" s="40" t="b">
        <v>0</v>
      </c>
      <c r="P649" s="40" t="s">
        <v>1852</v>
      </c>
      <c r="Q649" s="40" t="s">
        <v>1853</v>
      </c>
      <c r="R649" s="40" t="s">
        <v>4068</v>
      </c>
    </row>
    <row r="650" spans="1:18" hidden="1" x14ac:dyDescent="0.25">
      <c r="A650" s="40" t="s">
        <v>783</v>
      </c>
      <c r="B650" s="40" t="s">
        <v>688</v>
      </c>
      <c r="C650" s="40" t="s">
        <v>4071</v>
      </c>
      <c r="D650" s="40" t="s">
        <v>1848</v>
      </c>
      <c r="E650" s="40" t="s">
        <v>1911</v>
      </c>
      <c r="F650" s="40"/>
      <c r="G650" s="40" t="s">
        <v>1809</v>
      </c>
      <c r="H650" s="40" t="s">
        <v>1810</v>
      </c>
      <c r="I650" s="40" t="s">
        <v>3886</v>
      </c>
      <c r="J650" s="40"/>
      <c r="K650" s="40" t="s">
        <v>4072</v>
      </c>
      <c r="L650" s="40"/>
      <c r="M650" s="40" t="s">
        <v>4072</v>
      </c>
      <c r="N650" s="40">
        <v>1</v>
      </c>
      <c r="O650" s="40" t="b">
        <v>0</v>
      </c>
      <c r="P650" s="40" t="s">
        <v>1852</v>
      </c>
      <c r="Q650" s="40" t="s">
        <v>1853</v>
      </c>
      <c r="R650" s="40" t="s">
        <v>783</v>
      </c>
    </row>
    <row r="651" spans="1:18" hidden="1" x14ac:dyDescent="0.25">
      <c r="A651" s="40" t="s">
        <v>4073</v>
      </c>
      <c r="B651" s="40" t="s">
        <v>4074</v>
      </c>
      <c r="C651" s="40" t="s">
        <v>4014</v>
      </c>
      <c r="D651" s="40" t="s">
        <v>1848</v>
      </c>
      <c r="E651" s="40" t="s">
        <v>1968</v>
      </c>
      <c r="F651" s="40"/>
      <c r="G651" s="40" t="s">
        <v>1811</v>
      </c>
      <c r="H651" s="40" t="s">
        <v>1812</v>
      </c>
      <c r="I651" s="40" t="s">
        <v>2183</v>
      </c>
      <c r="J651" s="40"/>
      <c r="K651" s="40" t="s">
        <v>4075</v>
      </c>
      <c r="L651" s="40"/>
      <c r="M651" s="40" t="s">
        <v>4075</v>
      </c>
      <c r="N651" s="40">
        <v>1</v>
      </c>
      <c r="O651" s="40" t="b">
        <v>0</v>
      </c>
      <c r="P651" s="40" t="s">
        <v>1852</v>
      </c>
      <c r="Q651" s="40" t="s">
        <v>1853</v>
      </c>
      <c r="R651" s="40" t="s">
        <v>4073</v>
      </c>
    </row>
    <row r="652" spans="1:18" hidden="1" x14ac:dyDescent="0.25">
      <c r="A652" s="40" t="s">
        <v>4076</v>
      </c>
      <c r="B652" s="40" t="s">
        <v>4077</v>
      </c>
      <c r="C652" s="40" t="s">
        <v>4014</v>
      </c>
      <c r="D652" s="40" t="s">
        <v>1848</v>
      </c>
      <c r="E652" s="40" t="s">
        <v>1968</v>
      </c>
      <c r="F652" s="40"/>
      <c r="G652" s="40" t="s">
        <v>1811</v>
      </c>
      <c r="H652" s="40" t="s">
        <v>1812</v>
      </c>
      <c r="I652" s="40" t="s">
        <v>2183</v>
      </c>
      <c r="J652" s="40"/>
      <c r="K652" s="40" t="s">
        <v>4078</v>
      </c>
      <c r="L652" s="40"/>
      <c r="M652" s="40" t="s">
        <v>4078</v>
      </c>
      <c r="N652" s="40">
        <v>1</v>
      </c>
      <c r="O652" s="40" t="b">
        <v>0</v>
      </c>
      <c r="P652" s="40" t="s">
        <v>1852</v>
      </c>
      <c r="Q652" s="40" t="s">
        <v>1853</v>
      </c>
      <c r="R652" s="40" t="s">
        <v>4076</v>
      </c>
    </row>
    <row r="653" spans="1:18" hidden="1" x14ac:dyDescent="0.25">
      <c r="A653" s="40" t="s">
        <v>4079</v>
      </c>
      <c r="B653" s="40" t="s">
        <v>4080</v>
      </c>
      <c r="C653" s="40" t="s">
        <v>4081</v>
      </c>
      <c r="D653" s="40" t="s">
        <v>1848</v>
      </c>
      <c r="E653" s="40" t="s">
        <v>2764</v>
      </c>
      <c r="F653" s="40"/>
      <c r="G653" s="40" t="s">
        <v>1809</v>
      </c>
      <c r="H653" s="40" t="s">
        <v>1810</v>
      </c>
      <c r="I653" s="40" t="s">
        <v>3886</v>
      </c>
      <c r="J653" s="40"/>
      <c r="K653" s="40" t="s">
        <v>4082</v>
      </c>
      <c r="L653" s="40"/>
      <c r="M653" s="40" t="s">
        <v>4082</v>
      </c>
      <c r="N653" s="40">
        <v>1</v>
      </c>
      <c r="O653" s="40" t="b">
        <v>0</v>
      </c>
      <c r="P653" s="40" t="s">
        <v>1852</v>
      </c>
      <c r="Q653" s="40" t="s">
        <v>1853</v>
      </c>
      <c r="R653" s="40" t="s">
        <v>4079</v>
      </c>
    </row>
    <row r="654" spans="1:18" hidden="1" x14ac:dyDescent="0.25">
      <c r="A654" s="40" t="s">
        <v>4083</v>
      </c>
      <c r="B654" s="40" t="s">
        <v>4084</v>
      </c>
      <c r="C654" s="40" t="s">
        <v>4081</v>
      </c>
      <c r="D654" s="40" t="s">
        <v>1848</v>
      </c>
      <c r="E654" s="40" t="s">
        <v>2764</v>
      </c>
      <c r="F654" s="40"/>
      <c r="G654" s="40" t="s">
        <v>1809</v>
      </c>
      <c r="H654" s="40" t="s">
        <v>1810</v>
      </c>
      <c r="I654" s="40" t="s">
        <v>3886</v>
      </c>
      <c r="J654" s="40"/>
      <c r="K654" s="40" t="s">
        <v>4085</v>
      </c>
      <c r="L654" s="40"/>
      <c r="M654" s="40" t="s">
        <v>4085</v>
      </c>
      <c r="N654" s="40">
        <v>1</v>
      </c>
      <c r="O654" s="40" t="b">
        <v>0</v>
      </c>
      <c r="P654" s="40" t="s">
        <v>1852</v>
      </c>
      <c r="Q654" s="40" t="s">
        <v>1853</v>
      </c>
      <c r="R654" s="40" t="s">
        <v>4083</v>
      </c>
    </row>
    <row r="655" spans="1:18" hidden="1" x14ac:dyDescent="0.25">
      <c r="A655" s="40" t="s">
        <v>784</v>
      </c>
      <c r="B655" s="40" t="s">
        <v>680</v>
      </c>
      <c r="C655" s="40" t="s">
        <v>4086</v>
      </c>
      <c r="D655" s="40" t="s">
        <v>1848</v>
      </c>
      <c r="E655" s="40" t="s">
        <v>2764</v>
      </c>
      <c r="F655" s="40"/>
      <c r="G655" s="40" t="s">
        <v>1815</v>
      </c>
      <c r="H655" s="40" t="s">
        <v>1816</v>
      </c>
      <c r="I655" s="40" t="s">
        <v>2183</v>
      </c>
      <c r="J655" s="40"/>
      <c r="K655" s="40" t="s">
        <v>4087</v>
      </c>
      <c r="L655" s="40"/>
      <c r="M655" s="40" t="s">
        <v>4087</v>
      </c>
      <c r="N655" s="40">
        <v>1</v>
      </c>
      <c r="O655" s="40" t="b">
        <v>0</v>
      </c>
      <c r="P655" s="40" t="s">
        <v>1852</v>
      </c>
      <c r="Q655" s="40" t="s">
        <v>1853</v>
      </c>
      <c r="R655" s="40" t="s">
        <v>784</v>
      </c>
    </row>
    <row r="656" spans="1:18" hidden="1" x14ac:dyDescent="0.25">
      <c r="A656" s="40" t="s">
        <v>785</v>
      </c>
      <c r="B656" s="40" t="s">
        <v>683</v>
      </c>
      <c r="C656" s="40" t="s">
        <v>4086</v>
      </c>
      <c r="D656" s="40" t="s">
        <v>1848</v>
      </c>
      <c r="E656" s="40" t="s">
        <v>2764</v>
      </c>
      <c r="F656" s="40"/>
      <c r="G656" s="40" t="s">
        <v>1815</v>
      </c>
      <c r="H656" s="40" t="s">
        <v>1816</v>
      </c>
      <c r="I656" s="40" t="s">
        <v>2183</v>
      </c>
      <c r="J656" s="40"/>
      <c r="K656" s="40" t="s">
        <v>4088</v>
      </c>
      <c r="L656" s="40"/>
      <c r="M656" s="40" t="s">
        <v>4088</v>
      </c>
      <c r="N656" s="40">
        <v>1</v>
      </c>
      <c r="O656" s="40" t="b">
        <v>0</v>
      </c>
      <c r="P656" s="40" t="s">
        <v>1852</v>
      </c>
      <c r="Q656" s="40" t="s">
        <v>1853</v>
      </c>
      <c r="R656" s="40" t="s">
        <v>785</v>
      </c>
    </row>
    <row r="657" spans="1:18" hidden="1" x14ac:dyDescent="0.25">
      <c r="A657" s="40" t="s">
        <v>4089</v>
      </c>
      <c r="B657" s="40" t="s">
        <v>4090</v>
      </c>
      <c r="C657" s="40" t="s">
        <v>4086</v>
      </c>
      <c r="D657" s="40" t="s">
        <v>1848</v>
      </c>
      <c r="E657" s="40" t="s">
        <v>2764</v>
      </c>
      <c r="F657" s="40"/>
      <c r="G657" s="40" t="s">
        <v>1815</v>
      </c>
      <c r="H657" s="40" t="s">
        <v>1816</v>
      </c>
      <c r="I657" s="40" t="s">
        <v>2183</v>
      </c>
      <c r="J657" s="40"/>
      <c r="K657" s="40" t="s">
        <v>4091</v>
      </c>
      <c r="L657" s="40"/>
      <c r="M657" s="40" t="s">
        <v>4091</v>
      </c>
      <c r="N657" s="40">
        <v>1</v>
      </c>
      <c r="O657" s="40" t="b">
        <v>0</v>
      </c>
      <c r="P657" s="40" t="s">
        <v>1852</v>
      </c>
      <c r="Q657" s="40" t="s">
        <v>1853</v>
      </c>
      <c r="R657" s="40" t="s">
        <v>4089</v>
      </c>
    </row>
    <row r="658" spans="1:18" hidden="1" x14ac:dyDescent="0.25">
      <c r="A658" s="40" t="s">
        <v>4092</v>
      </c>
      <c r="B658" s="40" t="s">
        <v>4093</v>
      </c>
      <c r="C658" s="40" t="s">
        <v>4086</v>
      </c>
      <c r="D658" s="40" t="s">
        <v>1848</v>
      </c>
      <c r="E658" s="40" t="s">
        <v>1968</v>
      </c>
      <c r="F658" s="40"/>
      <c r="G658" s="40" t="s">
        <v>1811</v>
      </c>
      <c r="H658" s="40" t="s">
        <v>1812</v>
      </c>
      <c r="I658" s="40" t="s">
        <v>2183</v>
      </c>
      <c r="J658" s="40"/>
      <c r="K658" s="40" t="s">
        <v>4094</v>
      </c>
      <c r="L658" s="40"/>
      <c r="M658" s="40" t="s">
        <v>4094</v>
      </c>
      <c r="N658" s="40">
        <v>1</v>
      </c>
      <c r="O658" s="40" t="b">
        <v>0</v>
      </c>
      <c r="P658" s="40" t="s">
        <v>1852</v>
      </c>
      <c r="Q658" s="40" t="s">
        <v>1853</v>
      </c>
      <c r="R658" s="40" t="s">
        <v>4092</v>
      </c>
    </row>
    <row r="659" spans="1:18" hidden="1" x14ac:dyDescent="0.25">
      <c r="A659" s="40" t="s">
        <v>786</v>
      </c>
      <c r="B659" s="40" t="s">
        <v>659</v>
      </c>
      <c r="C659" s="40" t="s">
        <v>4095</v>
      </c>
      <c r="D659" s="40" t="s">
        <v>1848</v>
      </c>
      <c r="E659" s="40" t="s">
        <v>4096</v>
      </c>
      <c r="F659" s="40"/>
      <c r="G659" s="40" t="s">
        <v>1811</v>
      </c>
      <c r="H659" s="40" t="s">
        <v>1812</v>
      </c>
      <c r="I659" s="40" t="s">
        <v>2183</v>
      </c>
      <c r="J659" s="40"/>
      <c r="K659" s="40" t="s">
        <v>4097</v>
      </c>
      <c r="L659" s="40"/>
      <c r="M659" s="40" t="s">
        <v>4097</v>
      </c>
      <c r="N659" s="40">
        <v>1</v>
      </c>
      <c r="O659" s="40" t="b">
        <v>0</v>
      </c>
      <c r="P659" s="40" t="s">
        <v>1852</v>
      </c>
      <c r="Q659" s="40" t="s">
        <v>1853</v>
      </c>
      <c r="R659" s="40" t="s">
        <v>786</v>
      </c>
    </row>
    <row r="660" spans="1:18" hidden="1" x14ac:dyDescent="0.25">
      <c r="A660" s="40" t="s">
        <v>4098</v>
      </c>
      <c r="B660" s="40" t="s">
        <v>4099</v>
      </c>
      <c r="C660" s="40" t="s">
        <v>4095</v>
      </c>
      <c r="D660" s="40" t="s">
        <v>1848</v>
      </c>
      <c r="E660" s="40" t="s">
        <v>1862</v>
      </c>
      <c r="F660" s="40"/>
      <c r="G660" s="40" t="s">
        <v>1811</v>
      </c>
      <c r="H660" s="40" t="s">
        <v>1812</v>
      </c>
      <c r="I660" s="40" t="s">
        <v>2183</v>
      </c>
      <c r="J660" s="40"/>
      <c r="K660" s="40" t="s">
        <v>4100</v>
      </c>
      <c r="L660" s="40"/>
      <c r="M660" s="40" t="s">
        <v>4100</v>
      </c>
      <c r="N660" s="40">
        <v>1</v>
      </c>
      <c r="O660" s="40" t="b">
        <v>0</v>
      </c>
      <c r="P660" s="40" t="s">
        <v>1852</v>
      </c>
      <c r="Q660" s="40" t="s">
        <v>1853</v>
      </c>
      <c r="R660" s="40" t="s">
        <v>4098</v>
      </c>
    </row>
    <row r="661" spans="1:18" hidden="1" x14ac:dyDescent="0.25">
      <c r="A661" s="40" t="s">
        <v>4101</v>
      </c>
      <c r="B661" s="40" t="s">
        <v>4102</v>
      </c>
      <c r="C661" s="40" t="s">
        <v>4014</v>
      </c>
      <c r="D661" s="40" t="s">
        <v>1848</v>
      </c>
      <c r="E661" s="40" t="s">
        <v>1968</v>
      </c>
      <c r="F661" s="40"/>
      <c r="G661" s="40" t="s">
        <v>1811</v>
      </c>
      <c r="H661" s="40" t="s">
        <v>1812</v>
      </c>
      <c r="I661" s="40" t="s">
        <v>2183</v>
      </c>
      <c r="J661" s="40"/>
      <c r="K661" s="40" t="s">
        <v>4011</v>
      </c>
      <c r="L661" s="40"/>
      <c r="M661" s="40" t="s">
        <v>4011</v>
      </c>
      <c r="N661" s="40">
        <v>1</v>
      </c>
      <c r="O661" s="40" t="b">
        <v>0</v>
      </c>
      <c r="P661" s="40" t="s">
        <v>1852</v>
      </c>
      <c r="Q661" s="40" t="s">
        <v>1853</v>
      </c>
      <c r="R661" s="40" t="s">
        <v>4101</v>
      </c>
    </row>
    <row r="662" spans="1:18" hidden="1" x14ac:dyDescent="0.25">
      <c r="A662" s="40" t="s">
        <v>787</v>
      </c>
      <c r="B662" s="40" t="s">
        <v>690</v>
      </c>
      <c r="C662" s="40" t="s">
        <v>4014</v>
      </c>
      <c r="D662" s="40" t="s">
        <v>1848</v>
      </c>
      <c r="E662" s="40" t="s">
        <v>1968</v>
      </c>
      <c r="F662" s="40"/>
      <c r="G662" s="40" t="s">
        <v>1811</v>
      </c>
      <c r="H662" s="40" t="s">
        <v>1812</v>
      </c>
      <c r="I662" s="40" t="s">
        <v>2183</v>
      </c>
      <c r="J662" s="40"/>
      <c r="K662" s="40" t="s">
        <v>4103</v>
      </c>
      <c r="L662" s="40"/>
      <c r="M662" s="40" t="s">
        <v>4103</v>
      </c>
      <c r="N662" s="40">
        <v>1</v>
      </c>
      <c r="O662" s="40" t="b">
        <v>0</v>
      </c>
      <c r="P662" s="40" t="s">
        <v>1852</v>
      </c>
      <c r="Q662" s="40" t="s">
        <v>1853</v>
      </c>
      <c r="R662" s="40" t="s">
        <v>787</v>
      </c>
    </row>
    <row r="663" spans="1:18" hidden="1" x14ac:dyDescent="0.25">
      <c r="A663" s="40" t="s">
        <v>4104</v>
      </c>
      <c r="B663" s="40" t="s">
        <v>4105</v>
      </c>
      <c r="C663" s="40" t="s">
        <v>1847</v>
      </c>
      <c r="D663" s="40" t="s">
        <v>1848</v>
      </c>
      <c r="E663" s="40" t="s">
        <v>1960</v>
      </c>
      <c r="F663" s="40"/>
      <c r="G663" s="40" t="s">
        <v>1811</v>
      </c>
      <c r="H663" s="40" t="s">
        <v>1812</v>
      </c>
      <c r="I663" s="40" t="s">
        <v>3886</v>
      </c>
      <c r="J663" s="40"/>
      <c r="K663" s="40" t="s">
        <v>4106</v>
      </c>
      <c r="L663" s="40"/>
      <c r="M663" s="40" t="s">
        <v>4106</v>
      </c>
      <c r="N663" s="40">
        <v>1</v>
      </c>
      <c r="O663" s="40" t="b">
        <v>0</v>
      </c>
      <c r="P663" s="40" t="s">
        <v>1852</v>
      </c>
      <c r="Q663" s="40" t="s">
        <v>1853</v>
      </c>
      <c r="R663" s="40" t="s">
        <v>4104</v>
      </c>
    </row>
    <row r="664" spans="1:18" hidden="1" x14ac:dyDescent="0.25">
      <c r="A664" s="40" t="s">
        <v>4107</v>
      </c>
      <c r="B664" s="40" t="s">
        <v>4108</v>
      </c>
      <c r="C664" s="40" t="s">
        <v>1847</v>
      </c>
      <c r="D664" s="40" t="s">
        <v>1848</v>
      </c>
      <c r="E664" s="40" t="s">
        <v>2001</v>
      </c>
      <c r="F664" s="40"/>
      <c r="G664" s="40" t="s">
        <v>1811</v>
      </c>
      <c r="H664" s="40" t="s">
        <v>1812</v>
      </c>
      <c r="I664" s="40" t="s">
        <v>3886</v>
      </c>
      <c r="J664" s="40"/>
      <c r="K664" s="40" t="s">
        <v>4109</v>
      </c>
      <c r="L664" s="40"/>
      <c r="M664" s="40" t="s">
        <v>4109</v>
      </c>
      <c r="N664" s="40">
        <v>1</v>
      </c>
      <c r="O664" s="40" t="b">
        <v>0</v>
      </c>
      <c r="P664" s="40" t="s">
        <v>1852</v>
      </c>
      <c r="Q664" s="40" t="s">
        <v>1853</v>
      </c>
      <c r="R664" s="40" t="s">
        <v>4107</v>
      </c>
    </row>
    <row r="665" spans="1:18" hidden="1" x14ac:dyDescent="0.25">
      <c r="A665" s="40" t="s">
        <v>4110</v>
      </c>
      <c r="B665" s="40" t="s">
        <v>4111</v>
      </c>
      <c r="C665" s="40" t="s">
        <v>1847</v>
      </c>
      <c r="D665" s="40" t="s">
        <v>1848</v>
      </c>
      <c r="E665" s="40" t="s">
        <v>2764</v>
      </c>
      <c r="F665" s="40"/>
      <c r="G665" s="40" t="s">
        <v>1809</v>
      </c>
      <c r="H665" s="40" t="s">
        <v>1810</v>
      </c>
      <c r="I665" s="40" t="s">
        <v>3886</v>
      </c>
      <c r="J665" s="40"/>
      <c r="K665" s="40" t="s">
        <v>4112</v>
      </c>
      <c r="L665" s="40"/>
      <c r="M665" s="40" t="s">
        <v>4112</v>
      </c>
      <c r="N665" s="40">
        <v>1</v>
      </c>
      <c r="O665" s="40" t="b">
        <v>0</v>
      </c>
      <c r="P665" s="40" t="s">
        <v>1852</v>
      </c>
      <c r="Q665" s="40" t="s">
        <v>1853</v>
      </c>
      <c r="R665" s="40" t="s">
        <v>4110</v>
      </c>
    </row>
    <row r="666" spans="1:18" hidden="1" x14ac:dyDescent="0.25">
      <c r="A666" s="40" t="s">
        <v>4113</v>
      </c>
      <c r="B666" s="40" t="s">
        <v>4114</v>
      </c>
      <c r="C666" s="40" t="s">
        <v>1847</v>
      </c>
      <c r="D666" s="40" t="s">
        <v>1848</v>
      </c>
      <c r="E666" s="40" t="s">
        <v>1968</v>
      </c>
      <c r="F666" s="40"/>
      <c r="G666" s="40" t="s">
        <v>1811</v>
      </c>
      <c r="H666" s="40" t="s">
        <v>1812</v>
      </c>
      <c r="I666" s="40" t="s">
        <v>2183</v>
      </c>
      <c r="J666" s="40"/>
      <c r="K666" s="40" t="s">
        <v>4115</v>
      </c>
      <c r="L666" s="40"/>
      <c r="M666" s="40" t="s">
        <v>4115</v>
      </c>
      <c r="N666" s="40">
        <v>1</v>
      </c>
      <c r="O666" s="40" t="b">
        <v>0</v>
      </c>
      <c r="P666" s="40" t="s">
        <v>1852</v>
      </c>
      <c r="Q666" s="40" t="s">
        <v>1853</v>
      </c>
      <c r="R666" s="40" t="s">
        <v>4113</v>
      </c>
    </row>
    <row r="667" spans="1:18" hidden="1" x14ac:dyDescent="0.25">
      <c r="A667" s="40" t="s">
        <v>788</v>
      </c>
      <c r="B667" s="40" t="s">
        <v>665</v>
      </c>
      <c r="C667" s="40" t="s">
        <v>1847</v>
      </c>
      <c r="D667" s="40" t="s">
        <v>1848</v>
      </c>
      <c r="E667" s="40" t="s">
        <v>1911</v>
      </c>
      <c r="F667" s="40"/>
      <c r="G667" s="40" t="s">
        <v>1809</v>
      </c>
      <c r="H667" s="40" t="s">
        <v>1810</v>
      </c>
      <c r="I667" s="40" t="s">
        <v>3886</v>
      </c>
      <c r="J667" s="40"/>
      <c r="K667" s="40" t="s">
        <v>4116</v>
      </c>
      <c r="L667" s="40"/>
      <c r="M667" s="40" t="s">
        <v>4116</v>
      </c>
      <c r="N667" s="40">
        <v>1</v>
      </c>
      <c r="O667" s="40" t="b">
        <v>0</v>
      </c>
      <c r="P667" s="40" t="s">
        <v>1852</v>
      </c>
      <c r="Q667" s="40" t="s">
        <v>1853</v>
      </c>
      <c r="R667" s="40" t="s">
        <v>788</v>
      </c>
    </row>
    <row r="668" spans="1:18" hidden="1" x14ac:dyDescent="0.25">
      <c r="A668" s="40" t="s">
        <v>4117</v>
      </c>
      <c r="B668" s="40" t="s">
        <v>4118</v>
      </c>
      <c r="C668" s="40"/>
      <c r="D668" s="40" t="s">
        <v>1848</v>
      </c>
      <c r="E668" s="40" t="s">
        <v>1968</v>
      </c>
      <c r="F668" s="40"/>
      <c r="G668" s="40" t="s">
        <v>1811</v>
      </c>
      <c r="H668" s="40" t="s">
        <v>1812</v>
      </c>
      <c r="I668" s="40" t="s">
        <v>2183</v>
      </c>
      <c r="J668" s="40"/>
      <c r="K668" s="40" t="s">
        <v>4119</v>
      </c>
      <c r="L668" s="40"/>
      <c r="M668" s="40" t="s">
        <v>4119</v>
      </c>
      <c r="N668" s="40">
        <v>1</v>
      </c>
      <c r="O668" s="40" t="b">
        <v>0</v>
      </c>
      <c r="P668" s="40" t="s">
        <v>1852</v>
      </c>
      <c r="Q668" s="40" t="s">
        <v>1853</v>
      </c>
      <c r="R668" s="40" t="s">
        <v>4117</v>
      </c>
    </row>
    <row r="669" spans="1:18" hidden="1" x14ac:dyDescent="0.25">
      <c r="A669" s="40" t="s">
        <v>4120</v>
      </c>
      <c r="B669" s="40" t="s">
        <v>4121</v>
      </c>
      <c r="C669" s="40" t="s">
        <v>4014</v>
      </c>
      <c r="D669" s="40" t="s">
        <v>1848</v>
      </c>
      <c r="E669" s="40" t="s">
        <v>1968</v>
      </c>
      <c r="F669" s="40"/>
      <c r="G669" s="40" t="s">
        <v>1811</v>
      </c>
      <c r="H669" s="40" t="s">
        <v>1812</v>
      </c>
      <c r="I669" s="40" t="s">
        <v>2183</v>
      </c>
      <c r="J669" s="40"/>
      <c r="K669" s="40" t="s">
        <v>4122</v>
      </c>
      <c r="L669" s="40"/>
      <c r="M669" s="40" t="s">
        <v>4122</v>
      </c>
      <c r="N669" s="40">
        <v>1</v>
      </c>
      <c r="O669" s="40" t="b">
        <v>0</v>
      </c>
      <c r="P669" s="40" t="s">
        <v>1852</v>
      </c>
      <c r="Q669" s="40" t="s">
        <v>1853</v>
      </c>
      <c r="R669" s="40" t="s">
        <v>4120</v>
      </c>
    </row>
    <row r="670" spans="1:18" hidden="1" x14ac:dyDescent="0.25">
      <c r="A670" s="40" t="s">
        <v>4123</v>
      </c>
      <c r="B670" s="40" t="s">
        <v>4124</v>
      </c>
      <c r="C670" s="40" t="s">
        <v>4014</v>
      </c>
      <c r="D670" s="40" t="s">
        <v>1848</v>
      </c>
      <c r="E670" s="40" t="s">
        <v>1960</v>
      </c>
      <c r="F670" s="40"/>
      <c r="G670" s="40" t="s">
        <v>1811</v>
      </c>
      <c r="H670" s="40" t="s">
        <v>1812</v>
      </c>
      <c r="I670" s="40" t="s">
        <v>3886</v>
      </c>
      <c r="J670" s="40"/>
      <c r="K670" s="40" t="s">
        <v>4125</v>
      </c>
      <c r="L670" s="40"/>
      <c r="M670" s="40" t="s">
        <v>4125</v>
      </c>
      <c r="N670" s="40">
        <v>1</v>
      </c>
      <c r="O670" s="40" t="b">
        <v>0</v>
      </c>
      <c r="P670" s="40" t="s">
        <v>1852</v>
      </c>
      <c r="Q670" s="40" t="s">
        <v>1853</v>
      </c>
      <c r="R670" s="40" t="s">
        <v>4123</v>
      </c>
    </row>
    <row r="671" spans="1:18" hidden="1" x14ac:dyDescent="0.25">
      <c r="A671" s="40" t="s">
        <v>4126</v>
      </c>
      <c r="B671" s="40" t="s">
        <v>4127</v>
      </c>
      <c r="C671" s="40" t="s">
        <v>4014</v>
      </c>
      <c r="D671" s="40" t="s">
        <v>1848</v>
      </c>
      <c r="E671" s="40" t="s">
        <v>2764</v>
      </c>
      <c r="F671" s="40"/>
      <c r="G671" s="40" t="s">
        <v>1809</v>
      </c>
      <c r="H671" s="40" t="s">
        <v>1810</v>
      </c>
      <c r="I671" s="40" t="s">
        <v>3886</v>
      </c>
      <c r="J671" s="40"/>
      <c r="K671" s="40" t="s">
        <v>4128</v>
      </c>
      <c r="L671" s="40"/>
      <c r="M671" s="40" t="s">
        <v>4128</v>
      </c>
      <c r="N671" s="40">
        <v>1</v>
      </c>
      <c r="O671" s="40" t="b">
        <v>0</v>
      </c>
      <c r="P671" s="40" t="s">
        <v>1852</v>
      </c>
      <c r="Q671" s="40" t="s">
        <v>1853</v>
      </c>
      <c r="R671" s="40" t="s">
        <v>4126</v>
      </c>
    </row>
    <row r="672" spans="1:18" hidden="1" x14ac:dyDescent="0.25">
      <c r="A672" s="40" t="s">
        <v>4129</v>
      </c>
      <c r="B672" s="40" t="s">
        <v>4130</v>
      </c>
      <c r="C672" s="40" t="s">
        <v>4014</v>
      </c>
      <c r="D672" s="40" t="s">
        <v>1848</v>
      </c>
      <c r="E672" s="40" t="s">
        <v>1968</v>
      </c>
      <c r="F672" s="40"/>
      <c r="G672" s="40" t="s">
        <v>1811</v>
      </c>
      <c r="H672" s="40" t="s">
        <v>1812</v>
      </c>
      <c r="I672" s="40" t="s">
        <v>2183</v>
      </c>
      <c r="J672" s="40"/>
      <c r="K672" s="40" t="s">
        <v>4131</v>
      </c>
      <c r="L672" s="40"/>
      <c r="M672" s="40" t="s">
        <v>4131</v>
      </c>
      <c r="N672" s="40">
        <v>1</v>
      </c>
      <c r="O672" s="40" t="b">
        <v>0</v>
      </c>
      <c r="P672" s="40" t="s">
        <v>1852</v>
      </c>
      <c r="Q672" s="40" t="s">
        <v>1853</v>
      </c>
      <c r="R672" s="40" t="s">
        <v>4129</v>
      </c>
    </row>
    <row r="673" spans="1:18" hidden="1" x14ac:dyDescent="0.25">
      <c r="A673" s="40" t="s">
        <v>789</v>
      </c>
      <c r="B673" s="40" t="s">
        <v>676</v>
      </c>
      <c r="C673" s="40" t="s">
        <v>3895</v>
      </c>
      <c r="D673" s="40" t="s">
        <v>1848</v>
      </c>
      <c r="E673" s="40" t="s">
        <v>2764</v>
      </c>
      <c r="F673" s="40"/>
      <c r="G673" s="40" t="s">
        <v>1815</v>
      </c>
      <c r="H673" s="40" t="s">
        <v>1816</v>
      </c>
      <c r="I673" s="40" t="s">
        <v>2183</v>
      </c>
      <c r="J673" s="40"/>
      <c r="K673" s="40" t="s">
        <v>4132</v>
      </c>
      <c r="L673" s="40"/>
      <c r="M673" s="40" t="s">
        <v>4132</v>
      </c>
      <c r="N673" s="40">
        <v>1</v>
      </c>
      <c r="O673" s="40" t="b">
        <v>0</v>
      </c>
      <c r="P673" s="40" t="s">
        <v>1852</v>
      </c>
      <c r="Q673" s="40" t="s">
        <v>1853</v>
      </c>
      <c r="R673" s="40" t="s">
        <v>789</v>
      </c>
    </row>
    <row r="674" spans="1:18" hidden="1" x14ac:dyDescent="0.25">
      <c r="A674" s="40" t="s">
        <v>790</v>
      </c>
      <c r="B674" s="40" t="s">
        <v>668</v>
      </c>
      <c r="C674" s="40" t="s">
        <v>4133</v>
      </c>
      <c r="D674" s="40" t="s">
        <v>1848</v>
      </c>
      <c r="E674" s="40" t="s">
        <v>2116</v>
      </c>
      <c r="F674" s="40"/>
      <c r="G674" s="40" t="s">
        <v>1811</v>
      </c>
      <c r="H674" s="40" t="s">
        <v>1812</v>
      </c>
      <c r="I674" s="40" t="s">
        <v>2183</v>
      </c>
      <c r="J674" s="40"/>
      <c r="K674" s="40" t="s">
        <v>4134</v>
      </c>
      <c r="L674" s="40"/>
      <c r="M674" s="40" t="s">
        <v>4134</v>
      </c>
      <c r="N674" s="40">
        <v>1</v>
      </c>
      <c r="O674" s="40" t="b">
        <v>0</v>
      </c>
      <c r="P674" s="40" t="s">
        <v>1852</v>
      </c>
      <c r="Q674" s="40" t="s">
        <v>1853</v>
      </c>
      <c r="R674" s="40" t="s">
        <v>790</v>
      </c>
    </row>
    <row r="675" spans="1:18" hidden="1" x14ac:dyDescent="0.25">
      <c r="A675" s="40" t="s">
        <v>4135</v>
      </c>
      <c r="B675" s="40" t="s">
        <v>4136</v>
      </c>
      <c r="C675" s="40" t="s">
        <v>4133</v>
      </c>
      <c r="D675" s="40" t="s">
        <v>1848</v>
      </c>
      <c r="E675" s="40" t="s">
        <v>2116</v>
      </c>
      <c r="F675" s="40"/>
      <c r="G675" s="40" t="s">
        <v>1811</v>
      </c>
      <c r="H675" s="40" t="s">
        <v>1812</v>
      </c>
      <c r="I675" s="40" t="s">
        <v>2183</v>
      </c>
      <c r="J675" s="40"/>
      <c r="K675" s="40" t="s">
        <v>4137</v>
      </c>
      <c r="L675" s="40"/>
      <c r="M675" s="40" t="s">
        <v>4137</v>
      </c>
      <c r="N675" s="40">
        <v>1</v>
      </c>
      <c r="O675" s="40" t="b">
        <v>0</v>
      </c>
      <c r="P675" s="40" t="s">
        <v>1852</v>
      </c>
      <c r="Q675" s="40" t="s">
        <v>1853</v>
      </c>
      <c r="R675" s="40" t="s">
        <v>4135</v>
      </c>
    </row>
    <row r="676" spans="1:18" hidden="1" x14ac:dyDescent="0.25">
      <c r="A676" s="40" t="s">
        <v>4138</v>
      </c>
      <c r="B676" s="40" t="s">
        <v>4139</v>
      </c>
      <c r="C676" s="40" t="s">
        <v>4140</v>
      </c>
      <c r="D676" s="40" t="s">
        <v>1848</v>
      </c>
      <c r="E676" s="40" t="s">
        <v>1968</v>
      </c>
      <c r="F676" s="40"/>
      <c r="G676" s="40" t="s">
        <v>1811</v>
      </c>
      <c r="H676" s="40" t="s">
        <v>1812</v>
      </c>
      <c r="I676" s="40" t="s">
        <v>2183</v>
      </c>
      <c r="J676" s="40"/>
      <c r="K676" s="40" t="s">
        <v>4141</v>
      </c>
      <c r="L676" s="40"/>
      <c r="M676" s="40" t="s">
        <v>4141</v>
      </c>
      <c r="N676" s="40">
        <v>1</v>
      </c>
      <c r="O676" s="40" t="b">
        <v>0</v>
      </c>
      <c r="P676" s="40" t="s">
        <v>1852</v>
      </c>
      <c r="Q676" s="40" t="s">
        <v>1853</v>
      </c>
      <c r="R676" s="40" t="s">
        <v>4138</v>
      </c>
    </row>
    <row r="677" spans="1:18" hidden="1" x14ac:dyDescent="0.25">
      <c r="A677" s="40" t="s">
        <v>791</v>
      </c>
      <c r="B677" s="40" t="s">
        <v>644</v>
      </c>
      <c r="C677" s="40" t="s">
        <v>4142</v>
      </c>
      <c r="D677" s="40" t="s">
        <v>1848</v>
      </c>
      <c r="E677" s="40" t="s">
        <v>1968</v>
      </c>
      <c r="F677" s="40"/>
      <c r="G677" s="40" t="s">
        <v>1811</v>
      </c>
      <c r="H677" s="40" t="s">
        <v>1812</v>
      </c>
      <c r="I677" s="40" t="s">
        <v>2183</v>
      </c>
      <c r="J677" s="40"/>
      <c r="K677" s="40" t="s">
        <v>4143</v>
      </c>
      <c r="L677" s="40"/>
      <c r="M677" s="40" t="s">
        <v>4143</v>
      </c>
      <c r="N677" s="40">
        <v>1</v>
      </c>
      <c r="O677" s="40" t="b">
        <v>0</v>
      </c>
      <c r="P677" s="40" t="s">
        <v>1852</v>
      </c>
      <c r="Q677" s="40" t="s">
        <v>1853</v>
      </c>
      <c r="R677" s="40" t="s">
        <v>791</v>
      </c>
    </row>
    <row r="678" spans="1:18" hidden="1" x14ac:dyDescent="0.25">
      <c r="A678" s="40" t="s">
        <v>792</v>
      </c>
      <c r="B678" s="40" t="s">
        <v>667</v>
      </c>
      <c r="C678" s="40" t="s">
        <v>4144</v>
      </c>
      <c r="D678" s="40" t="s">
        <v>1848</v>
      </c>
      <c r="E678" s="40" t="s">
        <v>2764</v>
      </c>
      <c r="F678" s="40"/>
      <c r="G678" s="40" t="s">
        <v>1809</v>
      </c>
      <c r="H678" s="40" t="s">
        <v>1810</v>
      </c>
      <c r="I678" s="40" t="s">
        <v>3886</v>
      </c>
      <c r="J678" s="40"/>
      <c r="K678" s="40" t="s">
        <v>4145</v>
      </c>
      <c r="L678" s="40"/>
      <c r="M678" s="40" t="s">
        <v>4145</v>
      </c>
      <c r="N678" s="40">
        <v>1</v>
      </c>
      <c r="O678" s="40" t="b">
        <v>0</v>
      </c>
      <c r="P678" s="40" t="s">
        <v>1852</v>
      </c>
      <c r="Q678" s="40" t="s">
        <v>1853</v>
      </c>
      <c r="R678" s="40" t="s">
        <v>792</v>
      </c>
    </row>
    <row r="679" spans="1:18" hidden="1" x14ac:dyDescent="0.25">
      <c r="A679" s="40" t="s">
        <v>4146</v>
      </c>
      <c r="B679" s="40" t="s">
        <v>4147</v>
      </c>
      <c r="C679" s="40" t="s">
        <v>4133</v>
      </c>
      <c r="D679" s="40" t="s">
        <v>1848</v>
      </c>
      <c r="E679" s="40" t="s">
        <v>2764</v>
      </c>
      <c r="F679" s="40"/>
      <c r="G679" s="40" t="s">
        <v>1809</v>
      </c>
      <c r="H679" s="40" t="s">
        <v>1810</v>
      </c>
      <c r="I679" s="40" t="s">
        <v>3886</v>
      </c>
      <c r="J679" s="40"/>
      <c r="K679" s="40" t="s">
        <v>4148</v>
      </c>
      <c r="L679" s="40"/>
      <c r="M679" s="40" t="s">
        <v>4148</v>
      </c>
      <c r="N679" s="40">
        <v>1</v>
      </c>
      <c r="O679" s="40" t="b">
        <v>0</v>
      </c>
      <c r="P679" s="40" t="s">
        <v>1852</v>
      </c>
      <c r="Q679" s="40" t="s">
        <v>1853</v>
      </c>
      <c r="R679" s="40" t="s">
        <v>4146</v>
      </c>
    </row>
    <row r="680" spans="1:18" hidden="1" x14ac:dyDescent="0.25">
      <c r="A680" s="40" t="s">
        <v>793</v>
      </c>
      <c r="B680" s="40" t="s">
        <v>640</v>
      </c>
      <c r="C680" s="40" t="s">
        <v>4144</v>
      </c>
      <c r="D680" s="40" t="s">
        <v>1848</v>
      </c>
      <c r="E680" s="40" t="s">
        <v>1956</v>
      </c>
      <c r="F680" s="40"/>
      <c r="G680" s="40" t="s">
        <v>1811</v>
      </c>
      <c r="H680" s="40" t="s">
        <v>1812</v>
      </c>
      <c r="I680" s="40" t="s">
        <v>2183</v>
      </c>
      <c r="J680" s="40"/>
      <c r="K680" s="40" t="s">
        <v>4149</v>
      </c>
      <c r="L680" s="40"/>
      <c r="M680" s="40" t="s">
        <v>4149</v>
      </c>
      <c r="N680" s="40">
        <v>1</v>
      </c>
      <c r="O680" s="40" t="b">
        <v>0</v>
      </c>
      <c r="P680" s="40" t="s">
        <v>1852</v>
      </c>
      <c r="Q680" s="40" t="s">
        <v>1853</v>
      </c>
      <c r="R680" s="40" t="s">
        <v>793</v>
      </c>
    </row>
    <row r="681" spans="1:18" hidden="1" x14ac:dyDescent="0.25">
      <c r="A681" s="40" t="s">
        <v>794</v>
      </c>
      <c r="B681" s="40" t="s">
        <v>661</v>
      </c>
      <c r="C681" s="40" t="s">
        <v>4150</v>
      </c>
      <c r="D681" s="40" t="s">
        <v>2177</v>
      </c>
      <c r="E681" s="40"/>
      <c r="F681" s="40"/>
      <c r="G681" s="40"/>
      <c r="H681" s="40"/>
      <c r="I681" s="40" t="s">
        <v>3886</v>
      </c>
      <c r="J681" s="40"/>
      <c r="K681" s="40" t="s">
        <v>4151</v>
      </c>
      <c r="L681" s="40"/>
      <c r="M681" s="40" t="s">
        <v>4151</v>
      </c>
      <c r="N681" s="40">
        <v>1</v>
      </c>
      <c r="O681" s="40" t="b">
        <v>0</v>
      </c>
      <c r="P681" s="40" t="s">
        <v>1852</v>
      </c>
      <c r="Q681" s="40" t="s">
        <v>1853</v>
      </c>
      <c r="R681" s="40" t="s">
        <v>794</v>
      </c>
    </row>
    <row r="682" spans="1:18" hidden="1" x14ac:dyDescent="0.25">
      <c r="A682" s="40" t="s">
        <v>795</v>
      </c>
      <c r="B682" s="40" t="s">
        <v>673</v>
      </c>
      <c r="C682" s="40" t="s">
        <v>4133</v>
      </c>
      <c r="D682" s="40" t="s">
        <v>1848</v>
      </c>
      <c r="E682" s="40" t="s">
        <v>2764</v>
      </c>
      <c r="F682" s="40"/>
      <c r="G682" s="40" t="s">
        <v>1815</v>
      </c>
      <c r="H682" s="40" t="s">
        <v>1816</v>
      </c>
      <c r="I682" s="40" t="s">
        <v>2183</v>
      </c>
      <c r="J682" s="40"/>
      <c r="K682" s="40" t="s">
        <v>4152</v>
      </c>
      <c r="L682" s="40"/>
      <c r="M682" s="40" t="s">
        <v>4152</v>
      </c>
      <c r="N682" s="40">
        <v>1</v>
      </c>
      <c r="O682" s="40" t="b">
        <v>0</v>
      </c>
      <c r="P682" s="40" t="s">
        <v>1852</v>
      </c>
      <c r="Q682" s="40" t="s">
        <v>1853</v>
      </c>
      <c r="R682" s="40" t="s">
        <v>795</v>
      </c>
    </row>
    <row r="683" spans="1:18" hidden="1" x14ac:dyDescent="0.25">
      <c r="A683" s="40" t="s">
        <v>4153</v>
      </c>
      <c r="B683" s="40" t="s">
        <v>4154</v>
      </c>
      <c r="C683" s="40" t="s">
        <v>4133</v>
      </c>
      <c r="D683" s="40" t="s">
        <v>1848</v>
      </c>
      <c r="E683" s="40" t="s">
        <v>1888</v>
      </c>
      <c r="F683" s="40"/>
      <c r="G683" s="40" t="s">
        <v>1809</v>
      </c>
      <c r="H683" s="40" t="s">
        <v>1810</v>
      </c>
      <c r="I683" s="40" t="s">
        <v>3886</v>
      </c>
      <c r="J683" s="40"/>
      <c r="K683" s="40" t="s">
        <v>4155</v>
      </c>
      <c r="L683" s="40"/>
      <c r="M683" s="40" t="s">
        <v>4155</v>
      </c>
      <c r="N683" s="40">
        <v>1</v>
      </c>
      <c r="O683" s="40" t="b">
        <v>0</v>
      </c>
      <c r="P683" s="40" t="s">
        <v>1852</v>
      </c>
      <c r="Q683" s="40" t="s">
        <v>1853</v>
      </c>
      <c r="R683" s="40" t="s">
        <v>4153</v>
      </c>
    </row>
    <row r="684" spans="1:18" hidden="1" x14ac:dyDescent="0.25">
      <c r="A684" s="40" t="s">
        <v>796</v>
      </c>
      <c r="B684" s="40" t="s">
        <v>705</v>
      </c>
      <c r="C684" s="40" t="s">
        <v>4144</v>
      </c>
      <c r="D684" s="40" t="s">
        <v>1848</v>
      </c>
      <c r="E684" s="40" t="s">
        <v>1956</v>
      </c>
      <c r="F684" s="40"/>
      <c r="G684" s="40" t="s">
        <v>1811</v>
      </c>
      <c r="H684" s="40" t="s">
        <v>1812</v>
      </c>
      <c r="I684" s="40" t="s">
        <v>2183</v>
      </c>
      <c r="J684" s="40"/>
      <c r="K684" s="40" t="s">
        <v>4156</v>
      </c>
      <c r="L684" s="40"/>
      <c r="M684" s="40" t="s">
        <v>4156</v>
      </c>
      <c r="N684" s="40">
        <v>1</v>
      </c>
      <c r="O684" s="40" t="b">
        <v>0</v>
      </c>
      <c r="P684" s="40" t="s">
        <v>1852</v>
      </c>
      <c r="Q684" s="40" t="s">
        <v>1853</v>
      </c>
      <c r="R684" s="40" t="s">
        <v>796</v>
      </c>
    </row>
    <row r="685" spans="1:18" hidden="1" x14ac:dyDescent="0.25">
      <c r="A685" s="40" t="s">
        <v>4157</v>
      </c>
      <c r="B685" s="40" t="s">
        <v>4158</v>
      </c>
      <c r="C685" s="40" t="s">
        <v>4159</v>
      </c>
      <c r="D685" s="40" t="s">
        <v>1848</v>
      </c>
      <c r="E685" s="40" t="s">
        <v>1968</v>
      </c>
      <c r="F685" s="40"/>
      <c r="G685" s="40" t="s">
        <v>1811</v>
      </c>
      <c r="H685" s="40" t="s">
        <v>1812</v>
      </c>
      <c r="I685" s="40" t="s">
        <v>2183</v>
      </c>
      <c r="J685" s="40"/>
      <c r="K685" s="40" t="s">
        <v>4160</v>
      </c>
      <c r="L685" s="40"/>
      <c r="M685" s="40" t="s">
        <v>4160</v>
      </c>
      <c r="N685" s="40">
        <v>1</v>
      </c>
      <c r="O685" s="40" t="b">
        <v>0</v>
      </c>
      <c r="P685" s="40" t="s">
        <v>1852</v>
      </c>
      <c r="Q685" s="40" t="s">
        <v>1853</v>
      </c>
      <c r="R685" s="40" t="s">
        <v>4157</v>
      </c>
    </row>
    <row r="686" spans="1:18" hidden="1" x14ac:dyDescent="0.25">
      <c r="A686" s="40" t="s">
        <v>797</v>
      </c>
      <c r="B686" s="40" t="s">
        <v>637</v>
      </c>
      <c r="C686" s="40" t="s">
        <v>4159</v>
      </c>
      <c r="D686" s="40" t="s">
        <v>1848</v>
      </c>
      <c r="E686" s="40" t="s">
        <v>1911</v>
      </c>
      <c r="F686" s="40"/>
      <c r="G686" s="40" t="s">
        <v>1809</v>
      </c>
      <c r="H686" s="40" t="s">
        <v>1810</v>
      </c>
      <c r="I686" s="40" t="s">
        <v>3886</v>
      </c>
      <c r="J686" s="40"/>
      <c r="K686" s="40" t="s">
        <v>4161</v>
      </c>
      <c r="L686" s="40"/>
      <c r="M686" s="40" t="s">
        <v>4161</v>
      </c>
      <c r="N686" s="40">
        <v>1</v>
      </c>
      <c r="O686" s="40" t="b">
        <v>0</v>
      </c>
      <c r="P686" s="40" t="s">
        <v>1852</v>
      </c>
      <c r="Q686" s="40" t="s">
        <v>1853</v>
      </c>
      <c r="R686" s="40" t="s">
        <v>797</v>
      </c>
    </row>
    <row r="687" spans="1:18" hidden="1" x14ac:dyDescent="0.25">
      <c r="A687" s="40" t="s">
        <v>4162</v>
      </c>
      <c r="B687" s="40" t="s">
        <v>4163</v>
      </c>
      <c r="C687" s="40" t="s">
        <v>4159</v>
      </c>
      <c r="D687" s="40" t="s">
        <v>1848</v>
      </c>
      <c r="E687" s="40" t="s">
        <v>1968</v>
      </c>
      <c r="F687" s="40"/>
      <c r="G687" s="40" t="s">
        <v>1811</v>
      </c>
      <c r="H687" s="40" t="s">
        <v>1812</v>
      </c>
      <c r="I687" s="40" t="s">
        <v>2183</v>
      </c>
      <c r="J687" s="40"/>
      <c r="K687" s="40" t="s">
        <v>4164</v>
      </c>
      <c r="L687" s="40"/>
      <c r="M687" s="40" t="s">
        <v>4164</v>
      </c>
      <c r="N687" s="40">
        <v>1</v>
      </c>
      <c r="O687" s="40" t="b">
        <v>0</v>
      </c>
      <c r="P687" s="40" t="s">
        <v>1852</v>
      </c>
      <c r="Q687" s="40" t="s">
        <v>1853</v>
      </c>
      <c r="R687" s="40" t="s">
        <v>4162</v>
      </c>
    </row>
    <row r="688" spans="1:18" hidden="1" x14ac:dyDescent="0.25">
      <c r="A688" s="40" t="s">
        <v>4165</v>
      </c>
      <c r="B688" s="40" t="s">
        <v>4166</v>
      </c>
      <c r="C688" s="40" t="s">
        <v>4159</v>
      </c>
      <c r="D688" s="40" t="s">
        <v>1848</v>
      </c>
      <c r="E688" s="40" t="s">
        <v>1968</v>
      </c>
      <c r="F688" s="40"/>
      <c r="G688" s="40" t="s">
        <v>1811</v>
      </c>
      <c r="H688" s="40" t="s">
        <v>1812</v>
      </c>
      <c r="I688" s="40" t="s">
        <v>2183</v>
      </c>
      <c r="J688" s="40"/>
      <c r="K688" s="40" t="s">
        <v>4167</v>
      </c>
      <c r="L688" s="40"/>
      <c r="M688" s="40" t="s">
        <v>4167</v>
      </c>
      <c r="N688" s="40">
        <v>1</v>
      </c>
      <c r="O688" s="40" t="b">
        <v>0</v>
      </c>
      <c r="P688" s="40" t="s">
        <v>1852</v>
      </c>
      <c r="Q688" s="40" t="s">
        <v>1853</v>
      </c>
      <c r="R688" s="40" t="s">
        <v>4165</v>
      </c>
    </row>
    <row r="689" spans="1:18" hidden="1" x14ac:dyDescent="0.25">
      <c r="A689" s="40" t="s">
        <v>4168</v>
      </c>
      <c r="B689" s="40" t="s">
        <v>4169</v>
      </c>
      <c r="C689" s="40" t="s">
        <v>1847</v>
      </c>
      <c r="D689" s="40" t="s">
        <v>1848</v>
      </c>
      <c r="E689" s="40" t="s">
        <v>2764</v>
      </c>
      <c r="F689" s="40"/>
      <c r="G689" s="40" t="s">
        <v>1809</v>
      </c>
      <c r="H689" s="40" t="s">
        <v>1810</v>
      </c>
      <c r="I689" s="40" t="s">
        <v>3886</v>
      </c>
      <c r="J689" s="40"/>
      <c r="K689" s="40" t="s">
        <v>4170</v>
      </c>
      <c r="L689" s="40"/>
      <c r="M689" s="40" t="s">
        <v>4170</v>
      </c>
      <c r="N689" s="40">
        <v>1</v>
      </c>
      <c r="O689" s="40" t="b">
        <v>0</v>
      </c>
      <c r="P689" s="40" t="s">
        <v>1852</v>
      </c>
      <c r="Q689" s="40" t="s">
        <v>1853</v>
      </c>
      <c r="R689" s="40" t="s">
        <v>4168</v>
      </c>
    </row>
    <row r="690" spans="1:18" hidden="1" x14ac:dyDescent="0.25">
      <c r="A690" s="40" t="s">
        <v>798</v>
      </c>
      <c r="B690" s="40" t="s">
        <v>638</v>
      </c>
      <c r="C690" s="40" t="s">
        <v>4171</v>
      </c>
      <c r="D690" s="40" t="s">
        <v>2106</v>
      </c>
      <c r="E690" s="40"/>
      <c r="F690" s="40"/>
      <c r="G690" s="40" t="s">
        <v>1796</v>
      </c>
      <c r="H690" s="40" t="s">
        <v>1797</v>
      </c>
      <c r="I690" s="40" t="s">
        <v>2183</v>
      </c>
      <c r="J690" s="40"/>
      <c r="K690" s="40" t="s">
        <v>4172</v>
      </c>
      <c r="L690" s="40"/>
      <c r="M690" s="40" t="s">
        <v>4172</v>
      </c>
      <c r="N690" s="40">
        <v>1</v>
      </c>
      <c r="O690" s="40" t="b">
        <v>0</v>
      </c>
      <c r="P690" s="40" t="s">
        <v>1852</v>
      </c>
      <c r="Q690" s="40" t="s">
        <v>1853</v>
      </c>
      <c r="R690" s="40" t="s">
        <v>798</v>
      </c>
    </row>
    <row r="691" spans="1:18" hidden="1" x14ac:dyDescent="0.25">
      <c r="A691" s="40" t="s">
        <v>4173</v>
      </c>
      <c r="B691" s="40" t="s">
        <v>4174</v>
      </c>
      <c r="C691" s="40"/>
      <c r="D691" s="40" t="s">
        <v>2197</v>
      </c>
      <c r="E691" s="40" t="s">
        <v>4175</v>
      </c>
      <c r="F691" s="40" t="s">
        <v>4176</v>
      </c>
      <c r="G691" s="40" t="s">
        <v>1811</v>
      </c>
      <c r="H691" s="40" t="s">
        <v>1812</v>
      </c>
      <c r="I691" s="40" t="s">
        <v>3886</v>
      </c>
      <c r="J691" s="40" t="s">
        <v>4177</v>
      </c>
      <c r="K691" s="40"/>
      <c r="L691" s="40" t="s">
        <v>4178</v>
      </c>
      <c r="M691" s="40" t="s">
        <v>4179</v>
      </c>
      <c r="N691" s="40">
        <v>1</v>
      </c>
      <c r="O691" s="40" t="b">
        <v>0</v>
      </c>
      <c r="P691" s="40" t="s">
        <v>1852</v>
      </c>
      <c r="Q691" s="40" t="s">
        <v>1853</v>
      </c>
      <c r="R691" s="40" t="s">
        <v>4173</v>
      </c>
    </row>
    <row r="692" spans="1:18" hidden="1" x14ac:dyDescent="0.25">
      <c r="A692" s="40" t="s">
        <v>799</v>
      </c>
      <c r="B692" s="40" t="s">
        <v>695</v>
      </c>
      <c r="C692" s="40"/>
      <c r="D692" s="40" t="s">
        <v>2106</v>
      </c>
      <c r="E692" s="40" t="s">
        <v>2208</v>
      </c>
      <c r="F692" s="40" t="s">
        <v>4180</v>
      </c>
      <c r="G692" s="40" t="s">
        <v>1796</v>
      </c>
      <c r="H692" s="40" t="s">
        <v>1797</v>
      </c>
      <c r="I692" s="40" t="s">
        <v>2183</v>
      </c>
      <c r="J692" s="40"/>
      <c r="K692" s="40" t="s">
        <v>4181</v>
      </c>
      <c r="L692" s="40"/>
      <c r="M692" s="40" t="s">
        <v>4181</v>
      </c>
      <c r="N692" s="40">
        <v>1</v>
      </c>
      <c r="O692" s="40" t="b">
        <v>0</v>
      </c>
      <c r="P692" s="40" t="s">
        <v>1852</v>
      </c>
      <c r="Q692" s="40" t="s">
        <v>1853</v>
      </c>
      <c r="R692" s="40" t="s">
        <v>799</v>
      </c>
    </row>
    <row r="693" spans="1:18" hidden="1" x14ac:dyDescent="0.25">
      <c r="A693" s="40" t="s">
        <v>4182</v>
      </c>
      <c r="B693" s="40" t="s">
        <v>4183</v>
      </c>
      <c r="C693" s="40"/>
      <c r="D693" s="40" t="s">
        <v>1848</v>
      </c>
      <c r="E693" s="40" t="s">
        <v>1911</v>
      </c>
      <c r="F693" s="40" t="s">
        <v>4184</v>
      </c>
      <c r="G693" s="40" t="s">
        <v>1809</v>
      </c>
      <c r="H693" s="40" t="s">
        <v>1810</v>
      </c>
      <c r="I693" s="40" t="s">
        <v>3886</v>
      </c>
      <c r="J693" s="40"/>
      <c r="K693" s="40" t="s">
        <v>4185</v>
      </c>
      <c r="L693" s="40"/>
      <c r="M693" s="40" t="s">
        <v>4185</v>
      </c>
      <c r="N693" s="40">
        <v>1</v>
      </c>
      <c r="O693" s="40" t="b">
        <v>0</v>
      </c>
      <c r="P693" s="40" t="s">
        <v>1852</v>
      </c>
      <c r="Q693" s="40" t="s">
        <v>1853</v>
      </c>
      <c r="R693" s="40" t="s">
        <v>4182</v>
      </c>
    </row>
    <row r="694" spans="1:18" hidden="1" x14ac:dyDescent="0.25">
      <c r="A694" s="40" t="s">
        <v>4186</v>
      </c>
      <c r="B694" s="40" t="s">
        <v>4187</v>
      </c>
      <c r="C694" s="40" t="s">
        <v>4188</v>
      </c>
      <c r="D694" s="40" t="s">
        <v>1848</v>
      </c>
      <c r="E694" s="40" t="s">
        <v>1862</v>
      </c>
      <c r="F694" s="40"/>
      <c r="G694" s="40" t="s">
        <v>1811</v>
      </c>
      <c r="H694" s="40" t="s">
        <v>1812</v>
      </c>
      <c r="I694" s="40" t="s">
        <v>2183</v>
      </c>
      <c r="J694" s="40"/>
      <c r="K694" s="40" t="s">
        <v>4189</v>
      </c>
      <c r="L694" s="40"/>
      <c r="M694" s="40" t="s">
        <v>4190</v>
      </c>
      <c r="N694" s="40">
        <v>1</v>
      </c>
      <c r="O694" s="40" t="b">
        <v>0</v>
      </c>
      <c r="P694" s="40" t="s">
        <v>1852</v>
      </c>
      <c r="Q694" s="40" t="s">
        <v>1853</v>
      </c>
      <c r="R694" s="40" t="s">
        <v>4186</v>
      </c>
    </row>
    <row r="695" spans="1:18" hidden="1" x14ac:dyDescent="0.25">
      <c r="A695" s="40" t="s">
        <v>4191</v>
      </c>
      <c r="B695" s="40" t="s">
        <v>4192</v>
      </c>
      <c r="C695" s="40" t="s">
        <v>4188</v>
      </c>
      <c r="D695" s="40" t="s">
        <v>1848</v>
      </c>
      <c r="E695" s="40" t="s">
        <v>2001</v>
      </c>
      <c r="F695" s="40"/>
      <c r="G695" s="40" t="s">
        <v>1811</v>
      </c>
      <c r="H695" s="40" t="s">
        <v>1812</v>
      </c>
      <c r="I695" s="40" t="s">
        <v>2183</v>
      </c>
      <c r="J695" s="40"/>
      <c r="K695" s="40" t="s">
        <v>4193</v>
      </c>
      <c r="L695" s="40"/>
      <c r="M695" s="40" t="s">
        <v>4194</v>
      </c>
      <c r="N695" s="40">
        <v>1</v>
      </c>
      <c r="O695" s="40" t="b">
        <v>0</v>
      </c>
      <c r="P695" s="40" t="s">
        <v>1852</v>
      </c>
      <c r="Q695" s="40" t="s">
        <v>1853</v>
      </c>
      <c r="R695" s="40" t="s">
        <v>4191</v>
      </c>
    </row>
    <row r="696" spans="1:18" hidden="1" x14ac:dyDescent="0.25">
      <c r="A696" s="40" t="s">
        <v>4195</v>
      </c>
      <c r="B696" s="40" t="s">
        <v>4196</v>
      </c>
      <c r="C696" s="40"/>
      <c r="D696" s="40" t="s">
        <v>1848</v>
      </c>
      <c r="E696" s="40" t="s">
        <v>1985</v>
      </c>
      <c r="F696" s="40" t="s">
        <v>4197</v>
      </c>
      <c r="G696" s="40" t="s">
        <v>1811</v>
      </c>
      <c r="H696" s="40" t="s">
        <v>1812</v>
      </c>
      <c r="I696" s="40" t="s">
        <v>2183</v>
      </c>
      <c r="J696" s="40"/>
      <c r="K696" s="40"/>
      <c r="L696" s="40" t="s">
        <v>4198</v>
      </c>
      <c r="M696" s="40" t="s">
        <v>4199</v>
      </c>
      <c r="N696" s="40">
        <v>1</v>
      </c>
      <c r="O696" s="40" t="b">
        <v>0</v>
      </c>
      <c r="P696" s="40" t="s">
        <v>1852</v>
      </c>
      <c r="Q696" s="40" t="s">
        <v>1853</v>
      </c>
      <c r="R696" s="40" t="s">
        <v>4195</v>
      </c>
    </row>
    <row r="697" spans="1:18" hidden="1" x14ac:dyDescent="0.25">
      <c r="A697" s="40" t="s">
        <v>4200</v>
      </c>
      <c r="B697" s="40" t="s">
        <v>4201</v>
      </c>
      <c r="C697" s="40"/>
      <c r="D697" s="40" t="s">
        <v>1848</v>
      </c>
      <c r="E697" s="40" t="s">
        <v>3353</v>
      </c>
      <c r="F697" s="40"/>
      <c r="G697" s="40"/>
      <c r="H697" s="40"/>
      <c r="I697" s="40" t="s">
        <v>3886</v>
      </c>
      <c r="J697" s="40"/>
      <c r="K697" s="40"/>
      <c r="L697" s="40" t="s">
        <v>4202</v>
      </c>
      <c r="M697" s="40" t="s">
        <v>4203</v>
      </c>
      <c r="N697" s="40">
        <v>1</v>
      </c>
      <c r="O697" s="40" t="b">
        <v>0</v>
      </c>
      <c r="P697" s="40" t="s">
        <v>1852</v>
      </c>
      <c r="Q697" s="40" t="s">
        <v>1853</v>
      </c>
      <c r="R697" s="40" t="s">
        <v>4200</v>
      </c>
    </row>
    <row r="698" spans="1:18" hidden="1" x14ac:dyDescent="0.25">
      <c r="A698" s="40" t="s">
        <v>4204</v>
      </c>
      <c r="B698" s="40" t="s">
        <v>4205</v>
      </c>
      <c r="C698" s="40" t="s">
        <v>4206</v>
      </c>
      <c r="D698" s="40" t="s">
        <v>1848</v>
      </c>
      <c r="E698" s="40" t="s">
        <v>2764</v>
      </c>
      <c r="F698" s="40"/>
      <c r="G698" s="40" t="s">
        <v>1815</v>
      </c>
      <c r="H698" s="40" t="s">
        <v>1816</v>
      </c>
      <c r="I698" s="40" t="s">
        <v>3915</v>
      </c>
      <c r="J698" s="40"/>
      <c r="K698" s="40" t="s">
        <v>4207</v>
      </c>
      <c r="L698" s="40"/>
      <c r="M698" s="40" t="s">
        <v>4208</v>
      </c>
      <c r="N698" s="40">
        <v>1</v>
      </c>
      <c r="O698" s="40" t="b">
        <v>0</v>
      </c>
      <c r="P698" s="40" t="s">
        <v>1852</v>
      </c>
      <c r="Q698" s="40" t="s">
        <v>1853</v>
      </c>
      <c r="R698" s="40" t="s">
        <v>4204</v>
      </c>
    </row>
    <row r="699" spans="1:18" hidden="1" x14ac:dyDescent="0.25">
      <c r="A699" s="40" t="s">
        <v>4209</v>
      </c>
      <c r="B699" s="40" t="s">
        <v>4210</v>
      </c>
      <c r="C699" s="40" t="s">
        <v>4211</v>
      </c>
      <c r="D699" s="40" t="s">
        <v>1848</v>
      </c>
      <c r="E699" s="40" t="s">
        <v>2764</v>
      </c>
      <c r="F699" s="40" t="s">
        <v>3309</v>
      </c>
      <c r="G699" s="40" t="s">
        <v>1815</v>
      </c>
      <c r="H699" s="40" t="s">
        <v>1816</v>
      </c>
      <c r="I699" s="40" t="s">
        <v>2183</v>
      </c>
      <c r="J699" s="40" t="s">
        <v>4212</v>
      </c>
      <c r="K699" s="40" t="s">
        <v>4213</v>
      </c>
      <c r="L699" s="40"/>
      <c r="M699" s="40" t="s">
        <v>4214</v>
      </c>
      <c r="N699" s="40">
        <v>1</v>
      </c>
      <c r="O699" s="40" t="b">
        <v>0</v>
      </c>
      <c r="P699" s="40" t="s">
        <v>1852</v>
      </c>
      <c r="Q699" s="40" t="s">
        <v>1853</v>
      </c>
      <c r="R699" s="40" t="s">
        <v>4209</v>
      </c>
    </row>
    <row r="700" spans="1:18" hidden="1" x14ac:dyDescent="0.25">
      <c r="A700" s="40" t="s">
        <v>4215</v>
      </c>
      <c r="B700" s="40" t="s">
        <v>4216</v>
      </c>
      <c r="C700" s="40" t="s">
        <v>4217</v>
      </c>
      <c r="D700" s="40" t="s">
        <v>1848</v>
      </c>
      <c r="E700" s="40" t="s">
        <v>2083</v>
      </c>
      <c r="F700" s="40" t="s">
        <v>4218</v>
      </c>
      <c r="G700" s="40" t="s">
        <v>1811</v>
      </c>
      <c r="H700" s="40" t="s">
        <v>1812</v>
      </c>
      <c r="I700" s="40" t="s">
        <v>2183</v>
      </c>
      <c r="J700" s="40" t="s">
        <v>4219</v>
      </c>
      <c r="K700" s="40" t="s">
        <v>4220</v>
      </c>
      <c r="L700" s="40"/>
      <c r="M700" s="40" t="s">
        <v>4221</v>
      </c>
      <c r="N700" s="40">
        <v>1</v>
      </c>
      <c r="O700" s="40" t="b">
        <v>0</v>
      </c>
      <c r="P700" s="40" t="s">
        <v>1852</v>
      </c>
      <c r="Q700" s="40" t="s">
        <v>1853</v>
      </c>
      <c r="R700" s="40" t="s">
        <v>4215</v>
      </c>
    </row>
    <row r="701" spans="1:18" hidden="1" x14ac:dyDescent="0.25">
      <c r="A701" s="40" t="s">
        <v>4222</v>
      </c>
      <c r="B701" s="40" t="s">
        <v>4223</v>
      </c>
      <c r="C701" s="40" t="s">
        <v>4224</v>
      </c>
      <c r="D701" s="40" t="s">
        <v>1848</v>
      </c>
      <c r="E701" s="40" t="s">
        <v>1956</v>
      </c>
      <c r="F701" s="40" t="s">
        <v>4225</v>
      </c>
      <c r="G701" s="40" t="s">
        <v>1811</v>
      </c>
      <c r="H701" s="40" t="s">
        <v>1812</v>
      </c>
      <c r="I701" s="40" t="s">
        <v>2183</v>
      </c>
      <c r="J701" s="40" t="s">
        <v>4226</v>
      </c>
      <c r="K701" s="40" t="s">
        <v>4227</v>
      </c>
      <c r="L701" s="40"/>
      <c r="M701" s="40" t="s">
        <v>4227</v>
      </c>
      <c r="N701" s="40">
        <v>1</v>
      </c>
      <c r="O701" s="40" t="b">
        <v>0</v>
      </c>
      <c r="P701" s="40" t="s">
        <v>1852</v>
      </c>
      <c r="Q701" s="40" t="s">
        <v>1853</v>
      </c>
      <c r="R701" s="40" t="s">
        <v>4222</v>
      </c>
    </row>
    <row r="702" spans="1:18" hidden="1" x14ac:dyDescent="0.25">
      <c r="A702" s="40" t="s">
        <v>4228</v>
      </c>
      <c r="B702" s="40" t="s">
        <v>4229</v>
      </c>
      <c r="C702" s="40"/>
      <c r="D702" s="40" t="s">
        <v>1848</v>
      </c>
      <c r="E702" s="40" t="s">
        <v>1968</v>
      </c>
      <c r="F702" s="40" t="s">
        <v>4230</v>
      </c>
      <c r="G702" s="40" t="s">
        <v>1811</v>
      </c>
      <c r="H702" s="40" t="s">
        <v>1812</v>
      </c>
      <c r="I702" s="40" t="s">
        <v>2183</v>
      </c>
      <c r="J702" s="40"/>
      <c r="K702" s="40" t="s">
        <v>4231</v>
      </c>
      <c r="L702" s="40"/>
      <c r="M702" s="40" t="s">
        <v>4231</v>
      </c>
      <c r="N702" s="40">
        <v>1</v>
      </c>
      <c r="O702" s="40" t="b">
        <v>0</v>
      </c>
      <c r="P702" s="40" t="s">
        <v>1852</v>
      </c>
      <c r="Q702" s="40" t="s">
        <v>1853</v>
      </c>
      <c r="R702" s="40" t="s">
        <v>4228</v>
      </c>
    </row>
    <row r="703" spans="1:18" hidden="1" x14ac:dyDescent="0.25">
      <c r="A703" s="40" t="s">
        <v>4232</v>
      </c>
      <c r="B703" s="40" t="s">
        <v>4233</v>
      </c>
      <c r="C703" s="40" t="s">
        <v>1847</v>
      </c>
      <c r="D703" s="40" t="s">
        <v>1848</v>
      </c>
      <c r="E703" s="40" t="s">
        <v>1968</v>
      </c>
      <c r="F703" s="40"/>
      <c r="G703" s="40" t="s">
        <v>1811</v>
      </c>
      <c r="H703" s="40" t="s">
        <v>1812</v>
      </c>
      <c r="I703" s="40" t="s">
        <v>2183</v>
      </c>
      <c r="J703" s="40" t="s">
        <v>4234</v>
      </c>
      <c r="K703" s="40" t="s">
        <v>4235</v>
      </c>
      <c r="L703" s="40"/>
      <c r="M703" s="40" t="s">
        <v>4235</v>
      </c>
      <c r="N703" s="40">
        <v>1</v>
      </c>
      <c r="O703" s="40" t="b">
        <v>0</v>
      </c>
      <c r="P703" s="40" t="s">
        <v>1852</v>
      </c>
      <c r="Q703" s="40" t="s">
        <v>1853</v>
      </c>
      <c r="R703" s="40" t="s">
        <v>4232</v>
      </c>
    </row>
    <row r="704" spans="1:18" hidden="1" x14ac:dyDescent="0.25">
      <c r="A704" s="40" t="s">
        <v>4236</v>
      </c>
      <c r="B704" s="40" t="s">
        <v>4237</v>
      </c>
      <c r="C704" s="40"/>
      <c r="D704" s="40" t="s">
        <v>1848</v>
      </c>
      <c r="E704" s="40" t="s">
        <v>1956</v>
      </c>
      <c r="F704" s="40" t="s">
        <v>3492</v>
      </c>
      <c r="G704" s="40" t="s">
        <v>1811</v>
      </c>
      <c r="H704" s="40" t="s">
        <v>1812</v>
      </c>
      <c r="I704" s="40" t="s">
        <v>2183</v>
      </c>
      <c r="J704" s="40"/>
      <c r="K704" s="40" t="s">
        <v>4238</v>
      </c>
      <c r="L704" s="40" t="s">
        <v>1847</v>
      </c>
      <c r="M704" s="40" t="s">
        <v>4238</v>
      </c>
      <c r="N704" s="40">
        <v>1</v>
      </c>
      <c r="O704" s="40" t="b">
        <v>0</v>
      </c>
      <c r="P704" s="40" t="s">
        <v>1852</v>
      </c>
      <c r="Q704" s="40" t="s">
        <v>1853</v>
      </c>
      <c r="R704" s="40" t="s">
        <v>4236</v>
      </c>
    </row>
    <row r="705" spans="1:18" hidden="1" x14ac:dyDescent="0.25">
      <c r="A705" s="41" t="s">
        <v>4239</v>
      </c>
      <c r="B705" s="41" t="s">
        <v>4240</v>
      </c>
      <c r="C705" s="41"/>
      <c r="D705" s="41" t="s">
        <v>1848</v>
      </c>
      <c r="E705" s="41" t="s">
        <v>1956</v>
      </c>
      <c r="F705" s="41"/>
      <c r="G705" s="41" t="s">
        <v>1811</v>
      </c>
      <c r="H705" s="41" t="s">
        <v>1812</v>
      </c>
      <c r="I705" s="41" t="s">
        <v>2183</v>
      </c>
      <c r="J705" s="41"/>
      <c r="K705" s="41" t="s">
        <v>4241</v>
      </c>
      <c r="L705" s="41"/>
      <c r="M705" s="41" t="s">
        <v>4241</v>
      </c>
      <c r="N705" s="41">
        <v>1</v>
      </c>
      <c r="O705" s="41" t="b">
        <v>0</v>
      </c>
      <c r="P705" s="41" t="s">
        <v>1852</v>
      </c>
      <c r="Q705" s="41" t="s">
        <v>1853</v>
      </c>
      <c r="R705" s="41" t="s">
        <v>4239</v>
      </c>
    </row>
    <row r="706" spans="1:18" hidden="1" x14ac:dyDescent="0.25">
      <c r="A706" s="40" t="s">
        <v>800</v>
      </c>
      <c r="B706" s="40" t="s">
        <v>689</v>
      </c>
      <c r="C706" s="40"/>
      <c r="D706" s="40" t="s">
        <v>1848</v>
      </c>
      <c r="E706" s="40" t="s">
        <v>2083</v>
      </c>
      <c r="F706" s="40"/>
      <c r="G706" s="40" t="s">
        <v>1811</v>
      </c>
      <c r="H706" s="40" t="s">
        <v>1812</v>
      </c>
      <c r="I706" s="40" t="s">
        <v>2183</v>
      </c>
      <c r="J706" s="40"/>
      <c r="K706" s="40" t="s">
        <v>4242</v>
      </c>
      <c r="L706" s="40"/>
      <c r="M706" s="40" t="s">
        <v>4242</v>
      </c>
      <c r="N706" s="40">
        <v>1</v>
      </c>
      <c r="O706" s="40" t="b">
        <v>0</v>
      </c>
      <c r="P706" s="40" t="s">
        <v>1852</v>
      </c>
      <c r="Q706" s="40" t="s">
        <v>1853</v>
      </c>
      <c r="R706" s="40" t="s">
        <v>800</v>
      </c>
    </row>
    <row r="707" spans="1:18" hidden="1" x14ac:dyDescent="0.25">
      <c r="A707" s="40" t="s">
        <v>801</v>
      </c>
      <c r="B707" s="40" t="s">
        <v>681</v>
      </c>
      <c r="C707" s="40" t="s">
        <v>4211</v>
      </c>
      <c r="D707" s="40" t="s">
        <v>1848</v>
      </c>
      <c r="E707" s="40" t="s">
        <v>2764</v>
      </c>
      <c r="F707" s="40" t="s">
        <v>3309</v>
      </c>
      <c r="G707" s="40" t="s">
        <v>1815</v>
      </c>
      <c r="H707" s="40" t="s">
        <v>1816</v>
      </c>
      <c r="I707" s="40" t="s">
        <v>2183</v>
      </c>
      <c r="J707" s="40" t="s">
        <v>4212</v>
      </c>
      <c r="K707" s="40" t="s">
        <v>4243</v>
      </c>
      <c r="L707" s="40"/>
      <c r="M707" s="40" t="s">
        <v>4082</v>
      </c>
      <c r="N707" s="40">
        <v>1</v>
      </c>
      <c r="O707" s="40" t="b">
        <v>0</v>
      </c>
      <c r="P707" s="40" t="s">
        <v>1852</v>
      </c>
      <c r="Q707" s="40" t="s">
        <v>1853</v>
      </c>
      <c r="R707" s="40" t="s">
        <v>801</v>
      </c>
    </row>
    <row r="708" spans="1:18" hidden="1" x14ac:dyDescent="0.25">
      <c r="A708" s="40" t="s">
        <v>802</v>
      </c>
      <c r="B708" s="40" t="s">
        <v>685</v>
      </c>
      <c r="C708" s="40" t="s">
        <v>4244</v>
      </c>
      <c r="D708" s="40" t="s">
        <v>1848</v>
      </c>
      <c r="E708" s="40" t="s">
        <v>2764</v>
      </c>
      <c r="F708" s="40" t="s">
        <v>3309</v>
      </c>
      <c r="G708" s="40" t="s">
        <v>1815</v>
      </c>
      <c r="H708" s="40" t="s">
        <v>1816</v>
      </c>
      <c r="I708" s="40" t="s">
        <v>2183</v>
      </c>
      <c r="J708" s="40" t="s">
        <v>4212</v>
      </c>
      <c r="K708" s="40" t="s">
        <v>4245</v>
      </c>
      <c r="L708" s="40"/>
      <c r="M708" s="40" t="s">
        <v>4245</v>
      </c>
      <c r="N708" s="40">
        <v>1</v>
      </c>
      <c r="O708" s="40" t="b">
        <v>0</v>
      </c>
      <c r="P708" s="40" t="s">
        <v>1852</v>
      </c>
      <c r="Q708" s="40" t="s">
        <v>1853</v>
      </c>
      <c r="R708" s="40" t="s">
        <v>802</v>
      </c>
    </row>
    <row r="709" spans="1:18" hidden="1" x14ac:dyDescent="0.25">
      <c r="A709" s="40" t="s">
        <v>803</v>
      </c>
      <c r="B709" s="40" t="s">
        <v>700</v>
      </c>
      <c r="C709" s="40"/>
      <c r="D709" s="40" t="s">
        <v>1848</v>
      </c>
      <c r="E709" s="40"/>
      <c r="F709" s="40"/>
      <c r="G709" s="40" t="s">
        <v>1811</v>
      </c>
      <c r="H709" s="40" t="s">
        <v>1812</v>
      </c>
      <c r="I709" s="40" t="s">
        <v>2183</v>
      </c>
      <c r="J709" s="40"/>
      <c r="K709" s="40" t="s">
        <v>4246</v>
      </c>
      <c r="L709" s="40"/>
      <c r="M709" s="40" t="s">
        <v>4246</v>
      </c>
      <c r="N709" s="40">
        <v>1</v>
      </c>
      <c r="O709" s="40" t="b">
        <v>0</v>
      </c>
      <c r="P709" s="40" t="s">
        <v>1852</v>
      </c>
      <c r="Q709" s="40" t="s">
        <v>1853</v>
      </c>
      <c r="R709" s="40" t="s">
        <v>803</v>
      </c>
    </row>
    <row r="710" spans="1:18" hidden="1" x14ac:dyDescent="0.25">
      <c r="A710" s="40" t="s">
        <v>804</v>
      </c>
      <c r="B710" s="40" t="s">
        <v>702</v>
      </c>
      <c r="C710" s="40"/>
      <c r="D710" s="40" t="s">
        <v>1848</v>
      </c>
      <c r="E710" s="40"/>
      <c r="F710" s="40"/>
      <c r="G710" s="40" t="s">
        <v>1811</v>
      </c>
      <c r="H710" s="40" t="s">
        <v>1812</v>
      </c>
      <c r="I710" s="40" t="s">
        <v>2183</v>
      </c>
      <c r="J710" s="40"/>
      <c r="K710" s="40" t="s">
        <v>4247</v>
      </c>
      <c r="L710" s="40"/>
      <c r="M710" s="40" t="s">
        <v>4247</v>
      </c>
      <c r="N710" s="40">
        <v>1</v>
      </c>
      <c r="O710" s="40" t="b">
        <v>0</v>
      </c>
      <c r="P710" s="40" t="s">
        <v>3105</v>
      </c>
      <c r="Q710" s="40" t="s">
        <v>1853</v>
      </c>
      <c r="R710" s="40" t="s">
        <v>804</v>
      </c>
    </row>
    <row r="711" spans="1:18" hidden="1" x14ac:dyDescent="0.25">
      <c r="A711" s="41" t="s">
        <v>4248</v>
      </c>
      <c r="B711" s="41" t="s">
        <v>4249</v>
      </c>
      <c r="C711" s="41"/>
      <c r="D711" s="41" t="s">
        <v>1848</v>
      </c>
      <c r="E711" s="41" t="s">
        <v>2001</v>
      </c>
      <c r="F711" s="41" t="s">
        <v>4250</v>
      </c>
      <c r="G711" s="41" t="s">
        <v>1809</v>
      </c>
      <c r="H711" s="41" t="s">
        <v>1810</v>
      </c>
      <c r="I711" s="41" t="s">
        <v>2183</v>
      </c>
      <c r="J711" s="41"/>
      <c r="K711" s="41" t="s">
        <v>4251</v>
      </c>
      <c r="L711" s="41" t="s">
        <v>4252</v>
      </c>
      <c r="M711" s="41" t="s">
        <v>4253</v>
      </c>
      <c r="N711" s="41">
        <v>1</v>
      </c>
      <c r="O711" s="41" t="b">
        <v>0</v>
      </c>
      <c r="P711" s="41" t="s">
        <v>3105</v>
      </c>
      <c r="Q711" s="41" t="s">
        <v>1853</v>
      </c>
      <c r="R711" s="41" t="s">
        <v>4248</v>
      </c>
    </row>
    <row r="712" spans="1:18" hidden="1" x14ac:dyDescent="0.25">
      <c r="A712" s="40" t="s">
        <v>805</v>
      </c>
      <c r="B712" s="40" t="s">
        <v>678</v>
      </c>
      <c r="C712" s="40" t="s">
        <v>4244</v>
      </c>
      <c r="D712" s="40" t="s">
        <v>1848</v>
      </c>
      <c r="E712" s="40" t="s">
        <v>2764</v>
      </c>
      <c r="F712" s="40" t="s">
        <v>3309</v>
      </c>
      <c r="G712" s="40" t="s">
        <v>1815</v>
      </c>
      <c r="H712" s="40" t="s">
        <v>1816</v>
      </c>
      <c r="I712" s="40" t="s">
        <v>2183</v>
      </c>
      <c r="J712" s="40" t="s">
        <v>4212</v>
      </c>
      <c r="K712" s="40" t="s">
        <v>4254</v>
      </c>
      <c r="L712" s="40"/>
      <c r="M712" s="40" t="s">
        <v>4254</v>
      </c>
      <c r="N712" s="40">
        <v>1</v>
      </c>
      <c r="O712" s="40" t="b">
        <v>0</v>
      </c>
      <c r="P712" s="40" t="s">
        <v>1852</v>
      </c>
      <c r="Q712" s="40" t="s">
        <v>1853</v>
      </c>
      <c r="R712" s="40" t="s">
        <v>805</v>
      </c>
    </row>
    <row r="713" spans="1:18" hidden="1" x14ac:dyDescent="0.25">
      <c r="A713" s="40" t="s">
        <v>806</v>
      </c>
      <c r="B713" s="40" t="s">
        <v>684</v>
      </c>
      <c r="C713" s="40" t="s">
        <v>4244</v>
      </c>
      <c r="D713" s="40" t="s">
        <v>1848</v>
      </c>
      <c r="E713" s="40" t="s">
        <v>2764</v>
      </c>
      <c r="F713" s="40" t="s">
        <v>3309</v>
      </c>
      <c r="G713" s="40" t="s">
        <v>1815</v>
      </c>
      <c r="H713" s="40" t="s">
        <v>1816</v>
      </c>
      <c r="I713" s="40" t="s">
        <v>2183</v>
      </c>
      <c r="J713" s="40" t="s">
        <v>4212</v>
      </c>
      <c r="K713" s="40" t="s">
        <v>4255</v>
      </c>
      <c r="L713" s="40"/>
      <c r="M713" s="40" t="s">
        <v>4255</v>
      </c>
      <c r="N713" s="40">
        <v>1</v>
      </c>
      <c r="O713" s="40" t="b">
        <v>0</v>
      </c>
      <c r="P713" s="40" t="s">
        <v>1852</v>
      </c>
      <c r="Q713" s="40" t="s">
        <v>1853</v>
      </c>
      <c r="R713" s="40" t="s">
        <v>806</v>
      </c>
    </row>
    <row r="714" spans="1:18" hidden="1" x14ac:dyDescent="0.25">
      <c r="A714" s="40" t="s">
        <v>4256</v>
      </c>
      <c r="B714" s="40" t="s">
        <v>4257</v>
      </c>
      <c r="C714" s="40" t="s">
        <v>1847</v>
      </c>
      <c r="D714" s="40" t="s">
        <v>1848</v>
      </c>
      <c r="E714" s="40" t="s">
        <v>2764</v>
      </c>
      <c r="F714" s="40" t="s">
        <v>3309</v>
      </c>
      <c r="G714" s="40" t="s">
        <v>1809</v>
      </c>
      <c r="H714" s="40" t="s">
        <v>1810</v>
      </c>
      <c r="I714" s="40" t="s">
        <v>3886</v>
      </c>
      <c r="J714" s="40" t="s">
        <v>4257</v>
      </c>
      <c r="K714" s="40" t="s">
        <v>4258</v>
      </c>
      <c r="L714" s="40"/>
      <c r="M714" s="40" t="s">
        <v>4258</v>
      </c>
      <c r="N714" s="40">
        <v>1</v>
      </c>
      <c r="O714" s="40" t="b">
        <v>0</v>
      </c>
      <c r="P714" s="40" t="s">
        <v>1852</v>
      </c>
      <c r="Q714" s="40" t="s">
        <v>1853</v>
      </c>
      <c r="R714" s="40" t="s">
        <v>4256</v>
      </c>
    </row>
    <row r="715" spans="1:18" hidden="1" x14ac:dyDescent="0.25">
      <c r="A715" s="40" t="s">
        <v>4259</v>
      </c>
      <c r="B715" s="40" t="s">
        <v>4260</v>
      </c>
      <c r="C715" s="40"/>
      <c r="D715" s="40" t="s">
        <v>1848</v>
      </c>
      <c r="E715" s="40" t="s">
        <v>1956</v>
      </c>
      <c r="F715" s="40"/>
      <c r="G715" s="40" t="s">
        <v>1811</v>
      </c>
      <c r="H715" s="40" t="s">
        <v>1812</v>
      </c>
      <c r="I715" s="40" t="s">
        <v>2183</v>
      </c>
      <c r="J715" s="40"/>
      <c r="K715" s="40" t="s">
        <v>4261</v>
      </c>
      <c r="L715" s="40" t="s">
        <v>1847</v>
      </c>
      <c r="M715" s="40" t="s">
        <v>4261</v>
      </c>
      <c r="N715" s="40">
        <v>1</v>
      </c>
      <c r="O715" s="40" t="b">
        <v>0</v>
      </c>
      <c r="P715" s="40" t="s">
        <v>1852</v>
      </c>
      <c r="Q715" s="40" t="s">
        <v>1853</v>
      </c>
      <c r="R715" s="40" t="s">
        <v>4259</v>
      </c>
    </row>
    <row r="716" spans="1:18" hidden="1" x14ac:dyDescent="0.25">
      <c r="A716" s="40" t="s">
        <v>4262</v>
      </c>
      <c r="B716" s="40" t="s">
        <v>4263</v>
      </c>
      <c r="C716" s="40"/>
      <c r="D716" s="40" t="s">
        <v>1848</v>
      </c>
      <c r="E716" s="40" t="s">
        <v>1956</v>
      </c>
      <c r="F716" s="40"/>
      <c r="G716" s="40" t="s">
        <v>1811</v>
      </c>
      <c r="H716" s="40" t="s">
        <v>1812</v>
      </c>
      <c r="I716" s="40" t="s">
        <v>2183</v>
      </c>
      <c r="J716" s="40"/>
      <c r="K716" s="40" t="s">
        <v>4264</v>
      </c>
      <c r="L716" s="40" t="s">
        <v>1847</v>
      </c>
      <c r="M716" s="40" t="s">
        <v>4264</v>
      </c>
      <c r="N716" s="40">
        <v>1</v>
      </c>
      <c r="O716" s="40" t="b">
        <v>0</v>
      </c>
      <c r="P716" s="40" t="s">
        <v>1852</v>
      </c>
      <c r="Q716" s="40" t="s">
        <v>1853</v>
      </c>
      <c r="R716" s="40" t="s">
        <v>4262</v>
      </c>
    </row>
    <row r="717" spans="1:18" hidden="1" x14ac:dyDescent="0.25">
      <c r="A717" s="40" t="s">
        <v>807</v>
      </c>
      <c r="B717" s="40" t="s">
        <v>679</v>
      </c>
      <c r="C717" s="40" t="s">
        <v>4244</v>
      </c>
      <c r="D717" s="40" t="s">
        <v>1848</v>
      </c>
      <c r="E717" s="40" t="s">
        <v>2764</v>
      </c>
      <c r="F717" s="40" t="s">
        <v>3309</v>
      </c>
      <c r="G717" s="40" t="s">
        <v>1815</v>
      </c>
      <c r="H717" s="40" t="s">
        <v>1816</v>
      </c>
      <c r="I717" s="40" t="s">
        <v>2183</v>
      </c>
      <c r="J717" s="40" t="s">
        <v>1847</v>
      </c>
      <c r="K717" s="40" t="s">
        <v>4265</v>
      </c>
      <c r="L717" s="40"/>
      <c r="M717" s="40" t="s">
        <v>4265</v>
      </c>
      <c r="N717" s="40">
        <v>1</v>
      </c>
      <c r="O717" s="40" t="b">
        <v>0</v>
      </c>
      <c r="P717" s="40" t="s">
        <v>1852</v>
      </c>
      <c r="Q717" s="40" t="s">
        <v>1853</v>
      </c>
      <c r="R717" s="40" t="s">
        <v>807</v>
      </c>
    </row>
    <row r="718" spans="1:18" hidden="1" x14ac:dyDescent="0.25">
      <c r="A718" s="40" t="s">
        <v>808</v>
      </c>
      <c r="B718" s="40" t="s">
        <v>701</v>
      </c>
      <c r="C718" s="40" t="s">
        <v>1847</v>
      </c>
      <c r="D718" s="40" t="s">
        <v>1848</v>
      </c>
      <c r="E718" s="40" t="s">
        <v>1911</v>
      </c>
      <c r="F718" s="40" t="s">
        <v>4266</v>
      </c>
      <c r="G718" s="40" t="s">
        <v>1809</v>
      </c>
      <c r="H718" s="40" t="s">
        <v>1810</v>
      </c>
      <c r="I718" s="40" t="s">
        <v>3886</v>
      </c>
      <c r="J718" s="40" t="s">
        <v>1847</v>
      </c>
      <c r="K718" s="40" t="s">
        <v>4267</v>
      </c>
      <c r="L718" s="40"/>
      <c r="M718" s="40" t="s">
        <v>4267</v>
      </c>
      <c r="N718" s="40">
        <v>1</v>
      </c>
      <c r="O718" s="40" t="b">
        <v>0</v>
      </c>
      <c r="P718" s="40" t="s">
        <v>1852</v>
      </c>
      <c r="Q718" s="40" t="s">
        <v>1853</v>
      </c>
      <c r="R718" s="40" t="s">
        <v>808</v>
      </c>
    </row>
    <row r="719" spans="1:18" hidden="1" x14ac:dyDescent="0.25">
      <c r="A719" s="40" t="s">
        <v>809</v>
      </c>
      <c r="B719" s="40" t="s">
        <v>693</v>
      </c>
      <c r="C719" s="40" t="s">
        <v>4244</v>
      </c>
      <c r="D719" s="40" t="s">
        <v>1848</v>
      </c>
      <c r="E719" s="40" t="s">
        <v>2764</v>
      </c>
      <c r="F719" s="40" t="s">
        <v>3309</v>
      </c>
      <c r="G719" s="40" t="s">
        <v>1815</v>
      </c>
      <c r="H719" s="40" t="s">
        <v>1816</v>
      </c>
      <c r="I719" s="40" t="s">
        <v>2183</v>
      </c>
      <c r="J719" s="40" t="s">
        <v>1847</v>
      </c>
      <c r="K719" s="40" t="s">
        <v>4268</v>
      </c>
      <c r="L719" s="40"/>
      <c r="M719" s="40" t="s">
        <v>4269</v>
      </c>
      <c r="N719" s="40">
        <v>1</v>
      </c>
      <c r="O719" s="40" t="b">
        <v>0</v>
      </c>
      <c r="P719" s="40" t="s">
        <v>1852</v>
      </c>
      <c r="Q719" s="40" t="s">
        <v>1853</v>
      </c>
      <c r="R719" s="40" t="s">
        <v>809</v>
      </c>
    </row>
    <row r="720" spans="1:18" hidden="1" x14ac:dyDescent="0.25">
      <c r="A720" s="40" t="s">
        <v>810</v>
      </c>
      <c r="B720" s="40" t="s">
        <v>664</v>
      </c>
      <c r="C720" s="40" t="s">
        <v>4010</v>
      </c>
      <c r="D720" s="40" t="s">
        <v>1848</v>
      </c>
      <c r="E720" s="40" t="s">
        <v>1985</v>
      </c>
      <c r="F720" s="40"/>
      <c r="G720" s="40" t="s">
        <v>1811</v>
      </c>
      <c r="H720" s="40" t="s">
        <v>1812</v>
      </c>
      <c r="I720" s="40" t="s">
        <v>2183</v>
      </c>
      <c r="J720" s="40"/>
      <c r="K720" s="40" t="s">
        <v>4270</v>
      </c>
      <c r="L720" s="40"/>
      <c r="M720" s="40" t="s">
        <v>4270</v>
      </c>
      <c r="N720" s="40">
        <v>1</v>
      </c>
      <c r="O720" s="40" t="b">
        <v>0</v>
      </c>
      <c r="P720" s="40" t="s">
        <v>1852</v>
      </c>
      <c r="Q720" s="40" t="s">
        <v>1853</v>
      </c>
      <c r="R720" s="40" t="s">
        <v>810</v>
      </c>
    </row>
    <row r="721" spans="1:18" hidden="1" x14ac:dyDescent="0.25">
      <c r="A721" s="40" t="s">
        <v>4271</v>
      </c>
      <c r="B721" s="40" t="s">
        <v>4272</v>
      </c>
      <c r="C721" s="40" t="s">
        <v>4273</v>
      </c>
      <c r="D721" s="40" t="s">
        <v>1848</v>
      </c>
      <c r="E721" s="40" t="s">
        <v>1916</v>
      </c>
      <c r="F721" s="40"/>
      <c r="G721" s="40" t="s">
        <v>1809</v>
      </c>
      <c r="H721" s="40" t="s">
        <v>1810</v>
      </c>
      <c r="I721" s="40" t="s">
        <v>3886</v>
      </c>
      <c r="J721" s="40"/>
      <c r="K721" s="40" t="s">
        <v>4274</v>
      </c>
      <c r="L721" s="40"/>
      <c r="M721" s="40" t="s">
        <v>4274</v>
      </c>
      <c r="N721" s="40">
        <v>1</v>
      </c>
      <c r="O721" s="40" t="b">
        <v>0</v>
      </c>
      <c r="P721" s="40" t="s">
        <v>1852</v>
      </c>
      <c r="Q721" s="40" t="s">
        <v>1853</v>
      </c>
      <c r="R721" s="40" t="s">
        <v>4271</v>
      </c>
    </row>
    <row r="722" spans="1:18" hidden="1" x14ac:dyDescent="0.25">
      <c r="A722" s="40" t="s">
        <v>4275</v>
      </c>
      <c r="B722" s="40" t="s">
        <v>4276</v>
      </c>
      <c r="C722" s="40" t="s">
        <v>4277</v>
      </c>
      <c r="D722" s="40" t="s">
        <v>1848</v>
      </c>
      <c r="E722" s="40" t="s">
        <v>1862</v>
      </c>
      <c r="F722" s="40" t="s">
        <v>4278</v>
      </c>
      <c r="G722" s="40" t="s">
        <v>1811</v>
      </c>
      <c r="H722" s="40" t="s">
        <v>1812</v>
      </c>
      <c r="I722" s="40" t="s">
        <v>2183</v>
      </c>
      <c r="J722" s="40"/>
      <c r="K722" s="40" t="s">
        <v>4279</v>
      </c>
      <c r="L722" s="40"/>
      <c r="M722" s="40" t="s">
        <v>4279</v>
      </c>
      <c r="N722" s="40">
        <v>1</v>
      </c>
      <c r="O722" s="40" t="b">
        <v>0</v>
      </c>
      <c r="P722" s="40" t="s">
        <v>1852</v>
      </c>
      <c r="Q722" s="40" t="s">
        <v>1853</v>
      </c>
      <c r="R722" s="40" t="s">
        <v>4275</v>
      </c>
    </row>
    <row r="723" spans="1:18" hidden="1" x14ac:dyDescent="0.25">
      <c r="A723" s="40" t="s">
        <v>4280</v>
      </c>
      <c r="B723" s="40" t="s">
        <v>4281</v>
      </c>
      <c r="C723" s="40" t="s">
        <v>1847</v>
      </c>
      <c r="D723" s="40" t="s">
        <v>1848</v>
      </c>
      <c r="E723" s="40" t="s">
        <v>1862</v>
      </c>
      <c r="F723" s="40" t="s">
        <v>4282</v>
      </c>
      <c r="G723" s="40" t="s">
        <v>1811</v>
      </c>
      <c r="H723" s="40" t="s">
        <v>1812</v>
      </c>
      <c r="I723" s="40" t="s">
        <v>2183</v>
      </c>
      <c r="J723" s="40"/>
      <c r="K723" s="40" t="s">
        <v>4283</v>
      </c>
      <c r="L723" s="40"/>
      <c r="M723" s="40" t="s">
        <v>4283</v>
      </c>
      <c r="N723" s="40">
        <v>1</v>
      </c>
      <c r="O723" s="40" t="b">
        <v>0</v>
      </c>
      <c r="P723" s="40" t="s">
        <v>1852</v>
      </c>
      <c r="Q723" s="40" t="s">
        <v>1853</v>
      </c>
      <c r="R723" s="40" t="s">
        <v>4280</v>
      </c>
    </row>
    <row r="724" spans="1:18" hidden="1" x14ac:dyDescent="0.25">
      <c r="A724" s="40" t="s">
        <v>811</v>
      </c>
      <c r="B724" s="40" t="s">
        <v>697</v>
      </c>
      <c r="C724" s="40" t="s">
        <v>1847</v>
      </c>
      <c r="D724" s="40" t="s">
        <v>1848</v>
      </c>
      <c r="E724" s="40" t="s">
        <v>2116</v>
      </c>
      <c r="F724" s="40" t="s">
        <v>4284</v>
      </c>
      <c r="G724" s="40" t="s">
        <v>1811</v>
      </c>
      <c r="H724" s="40" t="s">
        <v>1812</v>
      </c>
      <c r="I724" s="40" t="s">
        <v>2183</v>
      </c>
      <c r="J724" s="40"/>
      <c r="K724" s="40" t="s">
        <v>4285</v>
      </c>
      <c r="L724" s="40"/>
      <c r="M724" s="40" t="s">
        <v>4285</v>
      </c>
      <c r="N724" s="40">
        <v>1</v>
      </c>
      <c r="O724" s="40" t="b">
        <v>0</v>
      </c>
      <c r="P724" s="40" t="s">
        <v>1852</v>
      </c>
      <c r="Q724" s="40" t="s">
        <v>1853</v>
      </c>
      <c r="R724" s="40" t="s">
        <v>811</v>
      </c>
    </row>
    <row r="725" spans="1:18" hidden="1" x14ac:dyDescent="0.25">
      <c r="A725" s="40" t="s">
        <v>4286</v>
      </c>
      <c r="B725" s="40" t="s">
        <v>4287</v>
      </c>
      <c r="C725" s="40" t="s">
        <v>1847</v>
      </c>
      <c r="D725" s="40" t="s">
        <v>1848</v>
      </c>
      <c r="E725" s="40" t="s">
        <v>2764</v>
      </c>
      <c r="F725" s="40"/>
      <c r="G725" s="40" t="s">
        <v>1809</v>
      </c>
      <c r="H725" s="40" t="s">
        <v>1810</v>
      </c>
      <c r="I725" s="40" t="s">
        <v>3886</v>
      </c>
      <c r="J725" s="40"/>
      <c r="K725" s="40" t="s">
        <v>4288</v>
      </c>
      <c r="L725" s="40"/>
      <c r="M725" s="40" t="s">
        <v>4288</v>
      </c>
      <c r="N725" s="40">
        <v>1</v>
      </c>
      <c r="O725" s="40" t="b">
        <v>0</v>
      </c>
      <c r="P725" s="40" t="s">
        <v>1852</v>
      </c>
      <c r="Q725" s="40" t="s">
        <v>1853</v>
      </c>
      <c r="R725" s="40" t="s">
        <v>4286</v>
      </c>
    </row>
    <row r="726" spans="1:18" hidden="1" x14ac:dyDescent="0.25">
      <c r="A726" s="40" t="s">
        <v>812</v>
      </c>
      <c r="B726" s="40" t="s">
        <v>4289</v>
      </c>
      <c r="C726" s="40" t="s">
        <v>1847</v>
      </c>
      <c r="D726" s="40" t="s">
        <v>1848</v>
      </c>
      <c r="E726" s="40" t="s">
        <v>2001</v>
      </c>
      <c r="F726" s="40" t="s">
        <v>4290</v>
      </c>
      <c r="G726" s="40" t="s">
        <v>1809</v>
      </c>
      <c r="H726" s="40" t="s">
        <v>1810</v>
      </c>
      <c r="I726" s="40" t="s">
        <v>3886</v>
      </c>
      <c r="J726" s="40"/>
      <c r="K726" s="40" t="s">
        <v>4291</v>
      </c>
      <c r="L726" s="40"/>
      <c r="M726" s="40" t="s">
        <v>4291</v>
      </c>
      <c r="N726" s="40">
        <v>1</v>
      </c>
      <c r="O726" s="40" t="b">
        <v>0</v>
      </c>
      <c r="P726" s="40" t="s">
        <v>1852</v>
      </c>
      <c r="Q726" s="40" t="s">
        <v>1853</v>
      </c>
      <c r="R726" s="40" t="s">
        <v>812</v>
      </c>
    </row>
    <row r="727" spans="1:18" hidden="1" x14ac:dyDescent="0.25">
      <c r="A727" s="40" t="s">
        <v>813</v>
      </c>
      <c r="B727" s="40" t="s">
        <v>694</v>
      </c>
      <c r="C727" s="40"/>
      <c r="D727" s="40" t="s">
        <v>1932</v>
      </c>
      <c r="E727" s="40" t="s">
        <v>4292</v>
      </c>
      <c r="F727" s="40"/>
      <c r="G727" s="40" t="s">
        <v>1796</v>
      </c>
      <c r="H727" s="40" t="s">
        <v>1797</v>
      </c>
      <c r="I727" s="40" t="s">
        <v>2183</v>
      </c>
      <c r="J727" s="40" t="s">
        <v>4293</v>
      </c>
      <c r="K727" s="40"/>
      <c r="L727" s="40"/>
      <c r="M727" s="40" t="s">
        <v>4294</v>
      </c>
      <c r="N727" s="40">
        <v>1</v>
      </c>
      <c r="O727" s="40" t="b">
        <v>0</v>
      </c>
      <c r="P727" s="40" t="s">
        <v>1852</v>
      </c>
      <c r="Q727" s="40" t="s">
        <v>1853</v>
      </c>
      <c r="R727" s="40" t="s">
        <v>813</v>
      </c>
    </row>
    <row r="728" spans="1:18" hidden="1" x14ac:dyDescent="0.25">
      <c r="A728" s="40" t="s">
        <v>814</v>
      </c>
      <c r="B728" s="40" t="s">
        <v>671</v>
      </c>
      <c r="C728" s="40"/>
      <c r="D728" s="40" t="s">
        <v>1848</v>
      </c>
      <c r="E728" s="40" t="s">
        <v>1941</v>
      </c>
      <c r="F728" s="40"/>
      <c r="G728" s="40" t="s">
        <v>1815</v>
      </c>
      <c r="H728" s="40" t="s">
        <v>1816</v>
      </c>
      <c r="I728" s="40" t="s">
        <v>2183</v>
      </c>
      <c r="J728" s="40" t="s">
        <v>4295</v>
      </c>
      <c r="K728" s="40"/>
      <c r="L728" s="40" t="s">
        <v>4296</v>
      </c>
      <c r="M728" s="40" t="s">
        <v>4297</v>
      </c>
      <c r="N728" s="40">
        <v>1</v>
      </c>
      <c r="O728" s="40" t="b">
        <v>0</v>
      </c>
      <c r="P728" s="40" t="s">
        <v>1852</v>
      </c>
      <c r="Q728" s="40" t="s">
        <v>1853</v>
      </c>
      <c r="R728" s="40" t="s">
        <v>814</v>
      </c>
    </row>
    <row r="729" spans="1:18" hidden="1" x14ac:dyDescent="0.25">
      <c r="A729" s="40" t="s">
        <v>815</v>
      </c>
      <c r="B729" s="40" t="s">
        <v>706</v>
      </c>
      <c r="C729" s="40"/>
      <c r="D729" s="40" t="s">
        <v>1848</v>
      </c>
      <c r="E729" s="40" t="s">
        <v>1956</v>
      </c>
      <c r="F729" s="40"/>
      <c r="G729" s="40" t="s">
        <v>1811</v>
      </c>
      <c r="H729" s="40" t="s">
        <v>1812</v>
      </c>
      <c r="I729" s="40" t="s">
        <v>2183</v>
      </c>
      <c r="J729" s="40" t="s">
        <v>706</v>
      </c>
      <c r="K729" s="40" t="s">
        <v>4298</v>
      </c>
      <c r="L729" s="40" t="s">
        <v>1847</v>
      </c>
      <c r="M729" s="40" t="s">
        <v>4298</v>
      </c>
      <c r="N729" s="40">
        <v>1</v>
      </c>
      <c r="O729" s="40" t="b">
        <v>0</v>
      </c>
      <c r="P729" s="40" t="s">
        <v>1852</v>
      </c>
      <c r="Q729" s="40" t="s">
        <v>1853</v>
      </c>
      <c r="R729" s="40" t="s">
        <v>815</v>
      </c>
    </row>
    <row r="730" spans="1:18" hidden="1" x14ac:dyDescent="0.25">
      <c r="A730" s="40" t="s">
        <v>4299</v>
      </c>
      <c r="B730" s="40" t="s">
        <v>4300</v>
      </c>
      <c r="C730" s="40" t="s">
        <v>1847</v>
      </c>
      <c r="D730" s="40" t="s">
        <v>1848</v>
      </c>
      <c r="E730" s="40" t="s">
        <v>2764</v>
      </c>
      <c r="F730" s="40"/>
      <c r="G730" s="40" t="s">
        <v>1809</v>
      </c>
      <c r="H730" s="40" t="s">
        <v>1810</v>
      </c>
      <c r="I730" s="40" t="s">
        <v>3886</v>
      </c>
      <c r="J730" s="40"/>
      <c r="K730" s="40" t="s">
        <v>4301</v>
      </c>
      <c r="L730" s="40"/>
      <c r="M730" s="40" t="s">
        <v>4301</v>
      </c>
      <c r="N730" s="40">
        <v>1</v>
      </c>
      <c r="O730" s="40" t="b">
        <v>0</v>
      </c>
      <c r="P730" s="40" t="s">
        <v>1852</v>
      </c>
      <c r="Q730" s="40" t="s">
        <v>1853</v>
      </c>
      <c r="R730" s="40" t="s">
        <v>4299</v>
      </c>
    </row>
    <row r="731" spans="1:18" hidden="1" x14ac:dyDescent="0.25">
      <c r="A731" s="41" t="s">
        <v>4302</v>
      </c>
      <c r="B731" s="41" t="s">
        <v>4303</v>
      </c>
      <c r="C731" s="41" t="s">
        <v>1847</v>
      </c>
      <c r="D731" s="41" t="s">
        <v>3359</v>
      </c>
      <c r="E731" s="41" t="s">
        <v>4304</v>
      </c>
      <c r="F731" s="41"/>
      <c r="G731" s="41"/>
      <c r="H731" s="41"/>
      <c r="I731" s="41" t="s">
        <v>3886</v>
      </c>
      <c r="J731" s="41"/>
      <c r="K731" s="41" t="s">
        <v>4305</v>
      </c>
      <c r="L731" s="41"/>
      <c r="M731" s="41" t="s">
        <v>4305</v>
      </c>
      <c r="N731" s="41">
        <v>1</v>
      </c>
      <c r="O731" s="41" t="b">
        <v>0</v>
      </c>
      <c r="P731" s="41" t="s">
        <v>1852</v>
      </c>
      <c r="Q731" s="41" t="s">
        <v>1853</v>
      </c>
      <c r="R731" s="41" t="s">
        <v>4302</v>
      </c>
    </row>
    <row r="732" spans="1:18" hidden="1" x14ac:dyDescent="0.25">
      <c r="A732" s="41" t="s">
        <v>816</v>
      </c>
      <c r="B732" s="41" t="s">
        <v>4306</v>
      </c>
      <c r="C732" s="41" t="s">
        <v>1847</v>
      </c>
      <c r="D732" s="41" t="s">
        <v>3368</v>
      </c>
      <c r="E732" s="41" t="s">
        <v>3369</v>
      </c>
      <c r="F732" s="41" t="s">
        <v>4307</v>
      </c>
      <c r="G732" s="41"/>
      <c r="H732" s="41"/>
      <c r="I732" s="41" t="s">
        <v>3886</v>
      </c>
      <c r="J732" s="41"/>
      <c r="K732" s="41" t="s">
        <v>4308</v>
      </c>
      <c r="L732" s="41"/>
      <c r="M732" s="41" t="s">
        <v>4308</v>
      </c>
      <c r="N732" s="41">
        <v>1</v>
      </c>
      <c r="O732" s="41" t="b">
        <v>0</v>
      </c>
      <c r="P732" s="41" t="s">
        <v>1852</v>
      </c>
      <c r="Q732" s="41" t="s">
        <v>1853</v>
      </c>
      <c r="R732" s="41" t="s">
        <v>816</v>
      </c>
    </row>
    <row r="733" spans="1:18" hidden="1" x14ac:dyDescent="0.25">
      <c r="A733" s="40" t="s">
        <v>817</v>
      </c>
      <c r="B733" s="40" t="s">
        <v>666</v>
      </c>
      <c r="C733" s="40" t="s">
        <v>4309</v>
      </c>
      <c r="D733" s="40" t="s">
        <v>1848</v>
      </c>
      <c r="E733" s="40" t="s">
        <v>2764</v>
      </c>
      <c r="F733" s="40" t="s">
        <v>3309</v>
      </c>
      <c r="G733" s="40" t="s">
        <v>1809</v>
      </c>
      <c r="H733" s="40" t="s">
        <v>1810</v>
      </c>
      <c r="I733" s="40" t="s">
        <v>3886</v>
      </c>
      <c r="J733" s="40" t="s">
        <v>666</v>
      </c>
      <c r="K733" s="40" t="s">
        <v>4310</v>
      </c>
      <c r="L733" s="40"/>
      <c r="M733" s="40" t="s">
        <v>4310</v>
      </c>
      <c r="N733" s="40">
        <v>1</v>
      </c>
      <c r="O733" s="40" t="b">
        <v>0</v>
      </c>
      <c r="P733" s="40" t="s">
        <v>1852</v>
      </c>
      <c r="Q733" s="40" t="s">
        <v>1853</v>
      </c>
      <c r="R733" s="40" t="s">
        <v>817</v>
      </c>
    </row>
    <row r="734" spans="1:18" hidden="1" x14ac:dyDescent="0.25">
      <c r="A734" s="40" t="s">
        <v>818</v>
      </c>
      <c r="B734" s="40" t="s">
        <v>698</v>
      </c>
      <c r="C734" s="40" t="s">
        <v>1847</v>
      </c>
      <c r="D734" s="40" t="s">
        <v>1848</v>
      </c>
      <c r="E734" s="40"/>
      <c r="F734" s="40"/>
      <c r="G734" s="40" t="s">
        <v>1811</v>
      </c>
      <c r="H734" s="40" t="s">
        <v>1812</v>
      </c>
      <c r="I734" s="40" t="s">
        <v>2183</v>
      </c>
      <c r="J734" s="40"/>
      <c r="K734" s="40" t="s">
        <v>4311</v>
      </c>
      <c r="L734" s="40"/>
      <c r="M734" s="40" t="s">
        <v>4312</v>
      </c>
      <c r="N734" s="40">
        <v>1</v>
      </c>
      <c r="O734" s="40" t="b">
        <v>0</v>
      </c>
      <c r="P734" s="40" t="s">
        <v>1852</v>
      </c>
      <c r="Q734" s="40" t="s">
        <v>1853</v>
      </c>
      <c r="R734" s="40" t="s">
        <v>818</v>
      </c>
    </row>
    <row r="735" spans="1:18" hidden="1" x14ac:dyDescent="0.25">
      <c r="A735" s="40" t="s">
        <v>819</v>
      </c>
      <c r="B735" s="40" t="s">
        <v>651</v>
      </c>
      <c r="C735" s="40" t="s">
        <v>1847</v>
      </c>
      <c r="D735" s="40" t="s">
        <v>1932</v>
      </c>
      <c r="E735" s="40" t="s">
        <v>4313</v>
      </c>
      <c r="F735" s="40"/>
      <c r="G735" s="40" t="s">
        <v>1796</v>
      </c>
      <c r="H735" s="40" t="s">
        <v>1797</v>
      </c>
      <c r="I735" s="40" t="s">
        <v>2183</v>
      </c>
      <c r="J735" s="40"/>
      <c r="K735" s="40" t="s">
        <v>4314</v>
      </c>
      <c r="L735" s="40"/>
      <c r="M735" s="40" t="s">
        <v>4314</v>
      </c>
      <c r="N735" s="40">
        <v>1</v>
      </c>
      <c r="O735" s="40" t="b">
        <v>0</v>
      </c>
      <c r="P735" s="40" t="s">
        <v>1852</v>
      </c>
      <c r="Q735" s="40" t="s">
        <v>1853</v>
      </c>
      <c r="R735" s="40" t="s">
        <v>819</v>
      </c>
    </row>
    <row r="736" spans="1:18" hidden="1" x14ac:dyDescent="0.25">
      <c r="A736" s="40" t="s">
        <v>820</v>
      </c>
      <c r="B736" s="40" t="s">
        <v>641</v>
      </c>
      <c r="C736" s="40" t="s">
        <v>1847</v>
      </c>
      <c r="D736" s="40" t="s">
        <v>1848</v>
      </c>
      <c r="E736" s="40" t="s">
        <v>4096</v>
      </c>
      <c r="F736" s="40"/>
      <c r="G736" s="40" t="s">
        <v>1811</v>
      </c>
      <c r="H736" s="40" t="s">
        <v>1812</v>
      </c>
      <c r="I736" s="40" t="s">
        <v>2183</v>
      </c>
      <c r="J736" s="40"/>
      <c r="K736" s="40" t="s">
        <v>4315</v>
      </c>
      <c r="L736" s="40"/>
      <c r="M736" s="40" t="s">
        <v>4315</v>
      </c>
      <c r="N736" s="40">
        <v>1</v>
      </c>
      <c r="O736" s="40" t="b">
        <v>0</v>
      </c>
      <c r="P736" s="40" t="s">
        <v>1852</v>
      </c>
      <c r="Q736" s="40" t="s">
        <v>1853</v>
      </c>
      <c r="R736" s="40" t="s">
        <v>820</v>
      </c>
    </row>
    <row r="737" spans="1:18" hidden="1" x14ac:dyDescent="0.25">
      <c r="A737" s="40" t="s">
        <v>821</v>
      </c>
      <c r="B737" s="40" t="s">
        <v>654</v>
      </c>
      <c r="C737" s="40" t="s">
        <v>1847</v>
      </c>
      <c r="D737" s="40" t="s">
        <v>1848</v>
      </c>
      <c r="E737" s="40" t="s">
        <v>2764</v>
      </c>
      <c r="F737" s="40"/>
      <c r="G737" s="40"/>
      <c r="H737" s="40"/>
      <c r="I737" s="40" t="s">
        <v>3886</v>
      </c>
      <c r="J737" s="40"/>
      <c r="K737" s="40" t="s">
        <v>4316</v>
      </c>
      <c r="L737" s="40"/>
      <c r="M737" s="40" t="s">
        <v>4316</v>
      </c>
      <c r="N737" s="40">
        <v>1</v>
      </c>
      <c r="O737" s="40" t="b">
        <v>0</v>
      </c>
      <c r="P737" s="40" t="s">
        <v>1852</v>
      </c>
      <c r="Q737" s="40" t="s">
        <v>1853</v>
      </c>
      <c r="R737" s="40" t="s">
        <v>821</v>
      </c>
    </row>
    <row r="738" spans="1:18" hidden="1" x14ac:dyDescent="0.25">
      <c r="A738" s="40" t="s">
        <v>822</v>
      </c>
      <c r="B738" s="40" t="s">
        <v>660</v>
      </c>
      <c r="C738" s="40" t="s">
        <v>1847</v>
      </c>
      <c r="D738" s="40" t="s">
        <v>1848</v>
      </c>
      <c r="E738" s="40" t="s">
        <v>4096</v>
      </c>
      <c r="F738" s="40"/>
      <c r="G738" s="40" t="s">
        <v>1811</v>
      </c>
      <c r="H738" s="40" t="s">
        <v>1812</v>
      </c>
      <c r="I738" s="40" t="s">
        <v>2183</v>
      </c>
      <c r="J738" s="40"/>
      <c r="K738" s="40" t="s">
        <v>4317</v>
      </c>
      <c r="L738" s="40"/>
      <c r="M738" s="40" t="s">
        <v>4317</v>
      </c>
      <c r="N738" s="40">
        <v>1</v>
      </c>
      <c r="O738" s="40" t="b">
        <v>0</v>
      </c>
      <c r="P738" s="40" t="s">
        <v>1852</v>
      </c>
      <c r="Q738" s="40" t="s">
        <v>1853</v>
      </c>
      <c r="R738" s="40" t="s">
        <v>822</v>
      </c>
    </row>
    <row r="739" spans="1:18" hidden="1" x14ac:dyDescent="0.25">
      <c r="A739" s="40" t="s">
        <v>823</v>
      </c>
      <c r="B739" s="40" t="s">
        <v>656</v>
      </c>
      <c r="C739" s="40" t="s">
        <v>1847</v>
      </c>
      <c r="D739" s="40" t="s">
        <v>1848</v>
      </c>
      <c r="E739" s="40"/>
      <c r="F739" s="40"/>
      <c r="G739" s="40"/>
      <c r="H739" s="40"/>
      <c r="I739" s="40" t="s">
        <v>3886</v>
      </c>
      <c r="J739" s="40"/>
      <c r="K739" s="40" t="s">
        <v>4318</v>
      </c>
      <c r="L739" s="40"/>
      <c r="M739" s="40" t="s">
        <v>4318</v>
      </c>
      <c r="N739" s="40">
        <v>1</v>
      </c>
      <c r="O739" s="40" t="b">
        <v>0</v>
      </c>
      <c r="P739" s="40" t="s">
        <v>1852</v>
      </c>
      <c r="Q739" s="40" t="s">
        <v>1853</v>
      </c>
      <c r="R739" s="40" t="s">
        <v>823</v>
      </c>
    </row>
    <row r="740" spans="1:18" hidden="1" x14ac:dyDescent="0.25">
      <c r="A740" s="40" t="s">
        <v>824</v>
      </c>
      <c r="B740" s="40" t="s">
        <v>674</v>
      </c>
      <c r="C740" s="40" t="s">
        <v>4244</v>
      </c>
      <c r="D740" s="40" t="s">
        <v>1848</v>
      </c>
      <c r="E740" s="40" t="s">
        <v>2764</v>
      </c>
      <c r="F740" s="40" t="s">
        <v>2844</v>
      </c>
      <c r="G740" s="40" t="s">
        <v>1815</v>
      </c>
      <c r="H740" s="40" t="s">
        <v>1816</v>
      </c>
      <c r="I740" s="40" t="s">
        <v>2183</v>
      </c>
      <c r="J740" s="40" t="s">
        <v>1847</v>
      </c>
      <c r="K740" s="40" t="s">
        <v>4319</v>
      </c>
      <c r="L740" s="40"/>
      <c r="M740" s="40" t="s">
        <v>4319</v>
      </c>
      <c r="N740" s="40">
        <v>1</v>
      </c>
      <c r="O740" s="40" t="b">
        <v>0</v>
      </c>
      <c r="P740" s="40" t="s">
        <v>1852</v>
      </c>
      <c r="Q740" s="40" t="s">
        <v>1853</v>
      </c>
      <c r="R740" s="40" t="s">
        <v>824</v>
      </c>
    </row>
    <row r="741" spans="1:18" hidden="1" x14ac:dyDescent="0.25">
      <c r="A741" s="40" t="s">
        <v>825</v>
      </c>
      <c r="B741" s="40" t="s">
        <v>682</v>
      </c>
      <c r="C741" s="40" t="s">
        <v>4244</v>
      </c>
      <c r="D741" s="40" t="s">
        <v>1848</v>
      </c>
      <c r="E741" s="40" t="s">
        <v>2764</v>
      </c>
      <c r="F741" s="40" t="s">
        <v>2844</v>
      </c>
      <c r="G741" s="40" t="s">
        <v>1815</v>
      </c>
      <c r="H741" s="40" t="s">
        <v>1816</v>
      </c>
      <c r="I741" s="40" t="s">
        <v>2183</v>
      </c>
      <c r="J741" s="40" t="s">
        <v>1847</v>
      </c>
      <c r="K741" s="40" t="s">
        <v>4320</v>
      </c>
      <c r="L741" s="40"/>
      <c r="M741" s="40" t="s">
        <v>4320</v>
      </c>
      <c r="N741" s="40">
        <v>1</v>
      </c>
      <c r="O741" s="40" t="b">
        <v>0</v>
      </c>
      <c r="P741" s="40" t="s">
        <v>1852</v>
      </c>
      <c r="Q741" s="40" t="s">
        <v>1853</v>
      </c>
      <c r="R741" s="40" t="s">
        <v>825</v>
      </c>
    </row>
    <row r="742" spans="1:18" hidden="1" x14ac:dyDescent="0.25">
      <c r="A742" s="40" t="s">
        <v>826</v>
      </c>
      <c r="B742" s="40" t="s">
        <v>710</v>
      </c>
      <c r="C742" s="40" t="s">
        <v>1847</v>
      </c>
      <c r="D742" s="40" t="s">
        <v>1848</v>
      </c>
      <c r="E742" s="40" t="s">
        <v>2764</v>
      </c>
      <c r="F742" s="40"/>
      <c r="G742" s="40" t="s">
        <v>1809</v>
      </c>
      <c r="H742" s="40" t="s">
        <v>1810</v>
      </c>
      <c r="I742" s="40" t="s">
        <v>3886</v>
      </c>
      <c r="J742" s="40"/>
      <c r="K742" s="40" t="s">
        <v>3324</v>
      </c>
      <c r="L742" s="40"/>
      <c r="M742" s="40" t="s">
        <v>3324</v>
      </c>
      <c r="N742" s="40">
        <v>1</v>
      </c>
      <c r="O742" s="40" t="b">
        <v>0</v>
      </c>
      <c r="P742" s="40" t="s">
        <v>1852</v>
      </c>
      <c r="Q742" s="40" t="s">
        <v>1853</v>
      </c>
      <c r="R742" s="40" t="s">
        <v>826</v>
      </c>
    </row>
    <row r="743" spans="1:18" hidden="1" x14ac:dyDescent="0.25">
      <c r="A743" s="40" t="s">
        <v>827</v>
      </c>
      <c r="B743" s="40" t="s">
        <v>645</v>
      </c>
      <c r="C743" s="40" t="s">
        <v>1847</v>
      </c>
      <c r="D743" s="40" t="s">
        <v>1848</v>
      </c>
      <c r="E743" s="40" t="s">
        <v>2764</v>
      </c>
      <c r="F743" s="40"/>
      <c r="G743" s="40" t="s">
        <v>1809</v>
      </c>
      <c r="H743" s="40" t="s">
        <v>1810</v>
      </c>
      <c r="I743" s="40" t="s">
        <v>3886</v>
      </c>
      <c r="J743" s="40"/>
      <c r="K743" s="40" t="s">
        <v>4321</v>
      </c>
      <c r="L743" s="40"/>
      <c r="M743" s="40" t="s">
        <v>4321</v>
      </c>
      <c r="N743" s="40">
        <v>1</v>
      </c>
      <c r="O743" s="40" t="b">
        <v>0</v>
      </c>
      <c r="P743" s="40" t="s">
        <v>1852</v>
      </c>
      <c r="Q743" s="40" t="s">
        <v>1853</v>
      </c>
      <c r="R743" s="40" t="s">
        <v>827</v>
      </c>
    </row>
    <row r="744" spans="1:18" hidden="1" x14ac:dyDescent="0.25">
      <c r="A744" s="40" t="s">
        <v>828</v>
      </c>
      <c r="B744" s="40" t="s">
        <v>655</v>
      </c>
      <c r="C744" s="40"/>
      <c r="D744" s="40" t="s">
        <v>1848</v>
      </c>
      <c r="E744" s="40" t="s">
        <v>4322</v>
      </c>
      <c r="F744" s="40"/>
      <c r="G744" s="40" t="s">
        <v>1809</v>
      </c>
      <c r="H744" s="40" t="s">
        <v>1810</v>
      </c>
      <c r="I744" s="40" t="s">
        <v>2183</v>
      </c>
      <c r="J744" s="40"/>
      <c r="K744" s="40" t="s">
        <v>4323</v>
      </c>
      <c r="L744" s="40" t="s">
        <v>1847</v>
      </c>
      <c r="M744" s="40" t="s">
        <v>4323</v>
      </c>
      <c r="N744" s="40">
        <v>1</v>
      </c>
      <c r="O744" s="40" t="b">
        <v>0</v>
      </c>
      <c r="P744" s="40" t="s">
        <v>1852</v>
      </c>
      <c r="Q744" s="40" t="s">
        <v>1853</v>
      </c>
      <c r="R744" s="40" t="s">
        <v>828</v>
      </c>
    </row>
    <row r="745" spans="1:18" hidden="1" x14ac:dyDescent="0.25">
      <c r="A745" s="40" t="s">
        <v>829</v>
      </c>
      <c r="B745" s="40" t="s">
        <v>699</v>
      </c>
      <c r="C745" s="40" t="s">
        <v>1847</v>
      </c>
      <c r="D745" s="40" t="s">
        <v>1848</v>
      </c>
      <c r="E745" s="40" t="s">
        <v>2001</v>
      </c>
      <c r="F745" s="40"/>
      <c r="G745" s="40" t="s">
        <v>1811</v>
      </c>
      <c r="H745" s="40" t="s">
        <v>1812</v>
      </c>
      <c r="I745" s="40" t="s">
        <v>2183</v>
      </c>
      <c r="J745" s="40"/>
      <c r="K745" s="40" t="s">
        <v>4324</v>
      </c>
      <c r="L745" s="40" t="s">
        <v>1847</v>
      </c>
      <c r="M745" s="40" t="s">
        <v>4324</v>
      </c>
      <c r="N745" s="40">
        <v>1</v>
      </c>
      <c r="O745" s="40" t="b">
        <v>0</v>
      </c>
      <c r="P745" s="40" t="s">
        <v>1852</v>
      </c>
      <c r="Q745" s="40" t="s">
        <v>1853</v>
      </c>
      <c r="R745" s="40" t="s">
        <v>829</v>
      </c>
    </row>
    <row r="746" spans="1:18" hidden="1" x14ac:dyDescent="0.25">
      <c r="A746" s="40" t="s">
        <v>830</v>
      </c>
      <c r="B746" s="40" t="s">
        <v>657</v>
      </c>
      <c r="C746" s="40" t="s">
        <v>1847</v>
      </c>
      <c r="D746" s="40" t="s">
        <v>1848</v>
      </c>
      <c r="E746" s="40" t="s">
        <v>2764</v>
      </c>
      <c r="F746" s="40" t="s">
        <v>2844</v>
      </c>
      <c r="G746" s="40" t="s">
        <v>1811</v>
      </c>
      <c r="H746" s="40" t="s">
        <v>1812</v>
      </c>
      <c r="I746" s="40" t="s">
        <v>2183</v>
      </c>
      <c r="J746" s="40"/>
      <c r="K746" s="40" t="s">
        <v>4325</v>
      </c>
      <c r="L746" s="40" t="s">
        <v>1847</v>
      </c>
      <c r="M746" s="40" t="s">
        <v>4325</v>
      </c>
      <c r="N746" s="40">
        <v>1</v>
      </c>
      <c r="O746" s="40" t="b">
        <v>0</v>
      </c>
      <c r="P746" s="40" t="s">
        <v>1852</v>
      </c>
      <c r="Q746" s="40" t="s">
        <v>1853</v>
      </c>
      <c r="R746" s="40" t="s">
        <v>830</v>
      </c>
    </row>
    <row r="747" spans="1:18" hidden="1" x14ac:dyDescent="0.25">
      <c r="A747" s="40" t="s">
        <v>831</v>
      </c>
      <c r="B747" s="40" t="s">
        <v>647</v>
      </c>
      <c r="C747" s="40" t="s">
        <v>1847</v>
      </c>
      <c r="D747" s="40" t="s">
        <v>1848</v>
      </c>
      <c r="E747" s="40" t="s">
        <v>2060</v>
      </c>
      <c r="F747" s="40"/>
      <c r="G747" s="40" t="s">
        <v>1811</v>
      </c>
      <c r="H747" s="40" t="s">
        <v>1812</v>
      </c>
      <c r="I747" s="40" t="s">
        <v>2183</v>
      </c>
      <c r="J747" s="40"/>
      <c r="K747" s="40" t="s">
        <v>4326</v>
      </c>
      <c r="L747" s="40" t="s">
        <v>1847</v>
      </c>
      <c r="M747" s="40" t="s">
        <v>4326</v>
      </c>
      <c r="N747" s="40">
        <v>1</v>
      </c>
      <c r="O747" s="40" t="b">
        <v>0</v>
      </c>
      <c r="P747" s="40" t="s">
        <v>1852</v>
      </c>
      <c r="Q747" s="40" t="s">
        <v>1853</v>
      </c>
      <c r="R747" s="40" t="s">
        <v>831</v>
      </c>
    </row>
    <row r="748" spans="1:18" hidden="1" x14ac:dyDescent="0.25">
      <c r="A748" s="40" t="s">
        <v>832</v>
      </c>
      <c r="B748" s="40" t="s">
        <v>642</v>
      </c>
      <c r="C748" s="40" t="s">
        <v>1847</v>
      </c>
      <c r="D748" s="40" t="s">
        <v>1848</v>
      </c>
      <c r="E748" s="40" t="s">
        <v>1968</v>
      </c>
      <c r="F748" s="40"/>
      <c r="G748" s="40" t="s">
        <v>1811</v>
      </c>
      <c r="H748" s="40" t="s">
        <v>1812</v>
      </c>
      <c r="I748" s="40" t="s">
        <v>2183</v>
      </c>
      <c r="J748" s="40"/>
      <c r="K748" s="40" t="s">
        <v>4327</v>
      </c>
      <c r="L748" s="40" t="s">
        <v>1847</v>
      </c>
      <c r="M748" s="40" t="s">
        <v>4327</v>
      </c>
      <c r="N748" s="40">
        <v>1</v>
      </c>
      <c r="O748" s="40" t="b">
        <v>0</v>
      </c>
      <c r="P748" s="40" t="s">
        <v>1852</v>
      </c>
      <c r="Q748" s="40" t="s">
        <v>1853</v>
      </c>
      <c r="R748" s="40" t="s">
        <v>832</v>
      </c>
    </row>
    <row r="749" spans="1:18" hidden="1" x14ac:dyDescent="0.25">
      <c r="A749" s="40" t="s">
        <v>833</v>
      </c>
      <c r="B749" s="40" t="s">
        <v>652</v>
      </c>
      <c r="C749" s="40" t="s">
        <v>1847</v>
      </c>
      <c r="D749" s="40" t="s">
        <v>1848</v>
      </c>
      <c r="E749" s="40" t="s">
        <v>2764</v>
      </c>
      <c r="F749" s="40" t="s">
        <v>2844</v>
      </c>
      <c r="G749" s="40" t="s">
        <v>1809</v>
      </c>
      <c r="H749" s="40" t="s">
        <v>1810</v>
      </c>
      <c r="I749" s="40" t="s">
        <v>3886</v>
      </c>
      <c r="J749" s="40" t="s">
        <v>1847</v>
      </c>
      <c r="K749" s="40" t="s">
        <v>4328</v>
      </c>
      <c r="L749" s="40"/>
      <c r="M749" s="40" t="s">
        <v>4328</v>
      </c>
      <c r="N749" s="40">
        <v>1</v>
      </c>
      <c r="O749" s="40" t="b">
        <v>0</v>
      </c>
      <c r="P749" s="40" t="s">
        <v>1852</v>
      </c>
      <c r="Q749" s="40" t="s">
        <v>1853</v>
      </c>
      <c r="R749" s="40" t="s">
        <v>833</v>
      </c>
    </row>
    <row r="750" spans="1:18" hidden="1" x14ac:dyDescent="0.25">
      <c r="A750" s="40" t="s">
        <v>834</v>
      </c>
      <c r="B750" s="40" t="s">
        <v>707</v>
      </c>
      <c r="C750" s="40" t="s">
        <v>1847</v>
      </c>
      <c r="D750" s="40" t="s">
        <v>1932</v>
      </c>
      <c r="E750" s="40"/>
      <c r="F750" s="40"/>
      <c r="G750" s="40" t="s">
        <v>1796</v>
      </c>
      <c r="H750" s="40" t="s">
        <v>1797</v>
      </c>
      <c r="I750" s="40" t="s">
        <v>2183</v>
      </c>
      <c r="J750" s="40" t="s">
        <v>707</v>
      </c>
      <c r="K750" s="40" t="s">
        <v>4329</v>
      </c>
      <c r="L750" s="40"/>
      <c r="M750" s="40" t="s">
        <v>4329</v>
      </c>
      <c r="N750" s="40">
        <v>1</v>
      </c>
      <c r="O750" s="40" t="b">
        <v>0</v>
      </c>
      <c r="P750" s="40" t="s">
        <v>1852</v>
      </c>
      <c r="Q750" s="40" t="s">
        <v>1853</v>
      </c>
      <c r="R750" s="40" t="s">
        <v>834</v>
      </c>
    </row>
    <row r="751" spans="1:18" hidden="1" x14ac:dyDescent="0.25">
      <c r="A751" s="41" t="s">
        <v>835</v>
      </c>
      <c r="B751" s="41" t="s">
        <v>653</v>
      </c>
      <c r="C751" s="41" t="s">
        <v>1847</v>
      </c>
      <c r="D751" s="41" t="s">
        <v>1848</v>
      </c>
      <c r="E751" s="41" t="s">
        <v>2764</v>
      </c>
      <c r="F751" s="41" t="s">
        <v>2844</v>
      </c>
      <c r="G751" s="41" t="s">
        <v>1815</v>
      </c>
      <c r="H751" s="41" t="s">
        <v>1816</v>
      </c>
      <c r="I751" s="41" t="s">
        <v>3886</v>
      </c>
      <c r="J751" s="41" t="s">
        <v>1847</v>
      </c>
      <c r="K751" s="41" t="s">
        <v>4330</v>
      </c>
      <c r="L751" s="41"/>
      <c r="M751" s="41" t="s">
        <v>4330</v>
      </c>
      <c r="N751" s="41">
        <v>1</v>
      </c>
      <c r="O751" s="41" t="b">
        <v>0</v>
      </c>
      <c r="P751" s="41" t="s">
        <v>1852</v>
      </c>
      <c r="Q751" s="41" t="s">
        <v>1853</v>
      </c>
      <c r="R751" s="41" t="s">
        <v>835</v>
      </c>
    </row>
    <row r="752" spans="1:18" hidden="1" x14ac:dyDescent="0.25">
      <c r="A752" s="40" t="s">
        <v>836</v>
      </c>
      <c r="B752" s="40" t="s">
        <v>4331</v>
      </c>
      <c r="C752" s="40" t="s">
        <v>1847</v>
      </c>
      <c r="D752" s="40" t="s">
        <v>1848</v>
      </c>
      <c r="E752" s="40" t="s">
        <v>1985</v>
      </c>
      <c r="F752" s="40"/>
      <c r="G752" s="40" t="s">
        <v>1811</v>
      </c>
      <c r="H752" s="40" t="s">
        <v>1812</v>
      </c>
      <c r="I752" s="40" t="s">
        <v>2183</v>
      </c>
      <c r="J752" s="40" t="s">
        <v>1847</v>
      </c>
      <c r="K752" s="40" t="s">
        <v>4332</v>
      </c>
      <c r="L752" s="40"/>
      <c r="M752" s="40" t="s">
        <v>4332</v>
      </c>
      <c r="N752" s="40">
        <v>1</v>
      </c>
      <c r="O752" s="40" t="b">
        <v>0</v>
      </c>
      <c r="P752" s="40" t="s">
        <v>1852</v>
      </c>
      <c r="Q752" s="40" t="s">
        <v>1853</v>
      </c>
      <c r="R752" s="40" t="s">
        <v>836</v>
      </c>
    </row>
    <row r="753" spans="1:18" hidden="1" x14ac:dyDescent="0.25">
      <c r="A753" s="40" t="s">
        <v>837</v>
      </c>
      <c r="B753" s="40" t="s">
        <v>648</v>
      </c>
      <c r="C753" s="40" t="s">
        <v>1847</v>
      </c>
      <c r="D753" s="40" t="s">
        <v>1848</v>
      </c>
      <c r="E753" s="40"/>
      <c r="F753" s="40"/>
      <c r="G753" s="40" t="s">
        <v>76</v>
      </c>
      <c r="H753" s="40" t="s">
        <v>1804</v>
      </c>
      <c r="I753" s="40" t="s">
        <v>3886</v>
      </c>
      <c r="J753" s="40" t="s">
        <v>1847</v>
      </c>
      <c r="K753" s="40" t="s">
        <v>4333</v>
      </c>
      <c r="L753" s="40"/>
      <c r="M753" s="40" t="s">
        <v>4333</v>
      </c>
      <c r="N753" s="40">
        <v>1</v>
      </c>
      <c r="O753" s="40" t="b">
        <v>0</v>
      </c>
      <c r="P753" s="40" t="s">
        <v>1852</v>
      </c>
      <c r="Q753" s="40" t="s">
        <v>1853</v>
      </c>
      <c r="R753" s="40" t="s">
        <v>837</v>
      </c>
    </row>
    <row r="754" spans="1:18" hidden="1" x14ac:dyDescent="0.25">
      <c r="A754" s="40" t="s">
        <v>838</v>
      </c>
      <c r="B754" s="40" t="s">
        <v>4334</v>
      </c>
      <c r="C754" s="40" t="s">
        <v>1847</v>
      </c>
      <c r="D754" s="40" t="s">
        <v>1848</v>
      </c>
      <c r="E754" s="40"/>
      <c r="F754" s="40"/>
      <c r="G754" s="40" t="s">
        <v>1811</v>
      </c>
      <c r="H754" s="40" t="s">
        <v>1812</v>
      </c>
      <c r="I754" s="40" t="s">
        <v>2183</v>
      </c>
      <c r="J754" s="40" t="s">
        <v>1847</v>
      </c>
      <c r="K754" s="40" t="s">
        <v>4335</v>
      </c>
      <c r="L754" s="40"/>
      <c r="M754" s="40" t="s">
        <v>4335</v>
      </c>
      <c r="N754" s="40">
        <v>1</v>
      </c>
      <c r="O754" s="40" t="b">
        <v>0</v>
      </c>
      <c r="P754" s="40" t="s">
        <v>1852</v>
      </c>
      <c r="Q754" s="40" t="s">
        <v>1853</v>
      </c>
      <c r="R754" s="40" t="s">
        <v>838</v>
      </c>
    </row>
    <row r="755" spans="1:18" hidden="1" x14ac:dyDescent="0.25">
      <c r="A755" s="40" t="s">
        <v>839</v>
      </c>
      <c r="B755" s="40" t="s">
        <v>677</v>
      </c>
      <c r="C755" s="40" t="s">
        <v>4244</v>
      </c>
      <c r="D755" s="40" t="s">
        <v>1848</v>
      </c>
      <c r="E755" s="40" t="s">
        <v>2764</v>
      </c>
      <c r="F755" s="40" t="s">
        <v>3309</v>
      </c>
      <c r="G755" s="40" t="s">
        <v>1815</v>
      </c>
      <c r="H755" s="40" t="s">
        <v>1816</v>
      </c>
      <c r="I755" s="40" t="s">
        <v>2183</v>
      </c>
      <c r="J755" s="40" t="s">
        <v>1847</v>
      </c>
      <c r="K755" s="40" t="s">
        <v>4336</v>
      </c>
      <c r="L755" s="40"/>
      <c r="M755" s="40" t="s">
        <v>4336</v>
      </c>
      <c r="N755" s="40">
        <v>1</v>
      </c>
      <c r="O755" s="40" t="b">
        <v>0</v>
      </c>
      <c r="P755" s="40" t="s">
        <v>1852</v>
      </c>
      <c r="Q755" s="40" t="s">
        <v>1853</v>
      </c>
      <c r="R755" s="40" t="s">
        <v>839</v>
      </c>
    </row>
    <row r="756" spans="1:18" hidden="1" x14ac:dyDescent="0.25">
      <c r="A756" s="40" t="s">
        <v>840</v>
      </c>
      <c r="B756" s="40" t="s">
        <v>4337</v>
      </c>
      <c r="C756" s="40" t="s">
        <v>1847</v>
      </c>
      <c r="D756" s="40" t="s">
        <v>1848</v>
      </c>
      <c r="E756" s="40" t="s">
        <v>1916</v>
      </c>
      <c r="F756" s="40"/>
      <c r="G756" s="40" t="s">
        <v>76</v>
      </c>
      <c r="H756" s="40" t="s">
        <v>1804</v>
      </c>
      <c r="I756" s="40" t="s">
        <v>1882</v>
      </c>
      <c r="J756" s="40" t="s">
        <v>1847</v>
      </c>
      <c r="K756" s="40" t="s">
        <v>4338</v>
      </c>
      <c r="L756" s="40"/>
      <c r="M756" s="40" t="s">
        <v>4338</v>
      </c>
      <c r="N756" s="40">
        <v>1</v>
      </c>
      <c r="O756" s="40" t="b">
        <v>0</v>
      </c>
      <c r="P756" s="40" t="s">
        <v>1852</v>
      </c>
      <c r="Q756" s="40" t="s">
        <v>1853</v>
      </c>
      <c r="R756" s="40" t="s">
        <v>840</v>
      </c>
    </row>
    <row r="757" spans="1:18" hidden="1" x14ac:dyDescent="0.25">
      <c r="A757" s="40" t="s">
        <v>841</v>
      </c>
      <c r="B757" s="40" t="s">
        <v>696</v>
      </c>
      <c r="C757" s="40" t="s">
        <v>1847</v>
      </c>
      <c r="D757" s="40" t="s">
        <v>1848</v>
      </c>
      <c r="E757" s="40"/>
      <c r="F757" s="40"/>
      <c r="G757" s="40" t="s">
        <v>76</v>
      </c>
      <c r="H757" s="40" t="s">
        <v>1804</v>
      </c>
      <c r="I757" s="40" t="s">
        <v>3886</v>
      </c>
      <c r="J757" s="40" t="s">
        <v>696</v>
      </c>
      <c r="K757" s="40" t="s">
        <v>4339</v>
      </c>
      <c r="L757" s="40"/>
      <c r="M757" s="40" t="s">
        <v>4339</v>
      </c>
      <c r="N757" s="40">
        <v>1</v>
      </c>
      <c r="O757" s="40" t="b">
        <v>0</v>
      </c>
      <c r="P757" s="40" t="s">
        <v>1852</v>
      </c>
      <c r="Q757" s="40" t="s">
        <v>1853</v>
      </c>
      <c r="R757" s="40" t="s">
        <v>841</v>
      </c>
    </row>
    <row r="758" spans="1:18" hidden="1" x14ac:dyDescent="0.25">
      <c r="A758" s="40" t="s">
        <v>842</v>
      </c>
      <c r="B758" s="40" t="s">
        <v>4340</v>
      </c>
      <c r="C758" s="40" t="s">
        <v>1847</v>
      </c>
      <c r="D758" s="40" t="s">
        <v>1848</v>
      </c>
      <c r="E758" s="40"/>
      <c r="F758" s="40"/>
      <c r="G758" s="40" t="s">
        <v>1815</v>
      </c>
      <c r="H758" s="40" t="s">
        <v>1816</v>
      </c>
      <c r="I758" s="40" t="s">
        <v>3886</v>
      </c>
      <c r="J758" s="40" t="s">
        <v>4340</v>
      </c>
      <c r="K758" s="40" t="s">
        <v>4341</v>
      </c>
      <c r="L758" s="40"/>
      <c r="M758" s="40" t="s">
        <v>4341</v>
      </c>
      <c r="N758" s="40">
        <v>1</v>
      </c>
      <c r="O758" s="40" t="b">
        <v>0</v>
      </c>
      <c r="P758" s="40" t="s">
        <v>1852</v>
      </c>
      <c r="Q758" s="40" t="s">
        <v>1853</v>
      </c>
      <c r="R758" s="40" t="s">
        <v>842</v>
      </c>
    </row>
    <row r="759" spans="1:18" hidden="1" x14ac:dyDescent="0.25">
      <c r="A759" s="40" t="s">
        <v>4342</v>
      </c>
      <c r="B759" s="40" t="s">
        <v>4343</v>
      </c>
      <c r="C759" s="40" t="s">
        <v>1847</v>
      </c>
      <c r="D759" s="40" t="s">
        <v>1848</v>
      </c>
      <c r="E759" s="40"/>
      <c r="F759" s="40"/>
      <c r="G759" s="40" t="s">
        <v>1811</v>
      </c>
      <c r="H759" s="40" t="s">
        <v>1812</v>
      </c>
      <c r="I759" s="40" t="s">
        <v>3886</v>
      </c>
      <c r="J759" s="40" t="s">
        <v>4343</v>
      </c>
      <c r="K759" s="40" t="s">
        <v>4344</v>
      </c>
      <c r="L759" s="40"/>
      <c r="M759" s="40" t="s">
        <v>4344</v>
      </c>
      <c r="N759" s="40">
        <v>1</v>
      </c>
      <c r="O759" s="40" t="b">
        <v>0</v>
      </c>
      <c r="P759" s="40" t="s">
        <v>1852</v>
      </c>
      <c r="Q759" s="40" t="s">
        <v>1853</v>
      </c>
      <c r="R759" s="40" t="s">
        <v>4342</v>
      </c>
    </row>
    <row r="760" spans="1:18" hidden="1" x14ac:dyDescent="0.25">
      <c r="A760" s="40" t="s">
        <v>4345</v>
      </c>
      <c r="B760" s="40" t="s">
        <v>4346</v>
      </c>
      <c r="C760" s="40" t="s">
        <v>1847</v>
      </c>
      <c r="D760" s="40" t="s">
        <v>1848</v>
      </c>
      <c r="E760" s="40"/>
      <c r="F760" s="40"/>
      <c r="G760" s="40" t="s">
        <v>1811</v>
      </c>
      <c r="H760" s="40" t="s">
        <v>1812</v>
      </c>
      <c r="I760" s="40" t="s">
        <v>2183</v>
      </c>
      <c r="J760" s="40" t="s">
        <v>1847</v>
      </c>
      <c r="K760" s="40" t="s">
        <v>4347</v>
      </c>
      <c r="L760" s="40"/>
      <c r="M760" s="40" t="s">
        <v>4347</v>
      </c>
      <c r="N760" s="40">
        <v>1</v>
      </c>
      <c r="O760" s="40" t="b">
        <v>0</v>
      </c>
      <c r="P760" s="40" t="s">
        <v>1852</v>
      </c>
      <c r="Q760" s="40" t="s">
        <v>1853</v>
      </c>
      <c r="R760" s="40" t="s">
        <v>4345</v>
      </c>
    </row>
    <row r="761" spans="1:18" hidden="1" x14ac:dyDescent="0.25">
      <c r="A761" s="40" t="s">
        <v>4348</v>
      </c>
      <c r="B761" s="40" t="s">
        <v>4349</v>
      </c>
      <c r="C761" s="40" t="s">
        <v>1847</v>
      </c>
      <c r="D761" s="40" t="s">
        <v>1848</v>
      </c>
      <c r="E761" s="40" t="s">
        <v>2001</v>
      </c>
      <c r="F761" s="40"/>
      <c r="G761" s="40" t="s">
        <v>1811</v>
      </c>
      <c r="H761" s="40" t="s">
        <v>1812</v>
      </c>
      <c r="I761" s="40" t="s">
        <v>2183</v>
      </c>
      <c r="J761" s="40"/>
      <c r="K761" s="40" t="s">
        <v>4350</v>
      </c>
      <c r="L761" s="40" t="s">
        <v>1847</v>
      </c>
      <c r="M761" s="40" t="s">
        <v>4350</v>
      </c>
      <c r="N761" s="40">
        <v>1</v>
      </c>
      <c r="O761" s="40" t="b">
        <v>0</v>
      </c>
      <c r="P761" s="40" t="s">
        <v>1852</v>
      </c>
      <c r="Q761" s="40" t="s">
        <v>1853</v>
      </c>
      <c r="R761" s="40" t="s">
        <v>4348</v>
      </c>
    </row>
    <row r="762" spans="1:18" hidden="1" x14ac:dyDescent="0.25">
      <c r="A762" s="40" t="s">
        <v>589</v>
      </c>
      <c r="B762" s="40" t="s">
        <v>590</v>
      </c>
      <c r="C762" s="40"/>
      <c r="D762" s="40" t="s">
        <v>1848</v>
      </c>
      <c r="E762" s="40" t="s">
        <v>1956</v>
      </c>
      <c r="F762" s="40" t="s">
        <v>2738</v>
      </c>
      <c r="G762" s="40" t="s">
        <v>1811</v>
      </c>
      <c r="H762" s="40" t="s">
        <v>1812</v>
      </c>
      <c r="I762" s="40" t="s">
        <v>1882</v>
      </c>
      <c r="J762" s="40"/>
      <c r="K762" s="40"/>
      <c r="L762" s="40" t="s">
        <v>4351</v>
      </c>
      <c r="M762" s="40" t="s">
        <v>4352</v>
      </c>
      <c r="N762" s="40">
        <v>61</v>
      </c>
      <c r="O762" s="40" t="b">
        <v>0</v>
      </c>
      <c r="P762" s="40" t="s">
        <v>1852</v>
      </c>
      <c r="Q762" s="40" t="s">
        <v>1853</v>
      </c>
      <c r="R762" s="40" t="s">
        <v>589</v>
      </c>
    </row>
    <row r="763" spans="1:18" hidden="1" x14ac:dyDescent="0.25">
      <c r="A763" s="40" t="s">
        <v>4353</v>
      </c>
      <c r="B763" s="40" t="s">
        <v>4354</v>
      </c>
      <c r="C763" s="40"/>
      <c r="D763" s="40" t="s">
        <v>1848</v>
      </c>
      <c r="E763" s="40" t="s">
        <v>1968</v>
      </c>
      <c r="F763" s="40" t="s">
        <v>2734</v>
      </c>
      <c r="G763" s="40" t="s">
        <v>1811</v>
      </c>
      <c r="H763" s="40" t="s">
        <v>1812</v>
      </c>
      <c r="I763" s="40" t="s">
        <v>1882</v>
      </c>
      <c r="J763" s="40"/>
      <c r="K763" s="40" t="s">
        <v>4355</v>
      </c>
      <c r="L763" s="40"/>
      <c r="M763" s="40" t="s">
        <v>4355</v>
      </c>
      <c r="N763" s="40">
        <v>61</v>
      </c>
      <c r="O763" s="40" t="b">
        <v>0</v>
      </c>
      <c r="P763" s="40" t="s">
        <v>1852</v>
      </c>
      <c r="Q763" s="40" t="s">
        <v>1853</v>
      </c>
      <c r="R763" s="40" t="s">
        <v>589</v>
      </c>
    </row>
    <row r="764" spans="1:18" hidden="1" x14ac:dyDescent="0.25">
      <c r="A764" s="40" t="s">
        <v>4356</v>
      </c>
      <c r="B764" s="40" t="s">
        <v>4357</v>
      </c>
      <c r="C764" s="40"/>
      <c r="D764" s="40" t="s">
        <v>1848</v>
      </c>
      <c r="E764" s="40" t="s">
        <v>1968</v>
      </c>
      <c r="F764" s="40" t="s">
        <v>2734</v>
      </c>
      <c r="G764" s="40" t="s">
        <v>1811</v>
      </c>
      <c r="H764" s="40" t="s">
        <v>1812</v>
      </c>
      <c r="I764" s="40" t="s">
        <v>1882</v>
      </c>
      <c r="J764" s="40"/>
      <c r="K764" s="40" t="s">
        <v>4358</v>
      </c>
      <c r="L764" s="40"/>
      <c r="M764" s="40" t="s">
        <v>4358</v>
      </c>
      <c r="N764" s="40">
        <v>61</v>
      </c>
      <c r="O764" s="40" t="b">
        <v>0</v>
      </c>
      <c r="P764" s="40" t="s">
        <v>1852</v>
      </c>
      <c r="Q764" s="40" t="s">
        <v>1853</v>
      </c>
      <c r="R764" s="40" t="s">
        <v>589</v>
      </c>
    </row>
    <row r="765" spans="1:18" hidden="1" x14ac:dyDescent="0.25">
      <c r="A765" s="40" t="s">
        <v>4359</v>
      </c>
      <c r="B765" s="40" t="s">
        <v>4360</v>
      </c>
      <c r="C765" s="40"/>
      <c r="D765" s="40" t="s">
        <v>1848</v>
      </c>
      <c r="E765" s="40" t="s">
        <v>1968</v>
      </c>
      <c r="F765" s="40" t="s">
        <v>4361</v>
      </c>
      <c r="G765" s="40" t="s">
        <v>1811</v>
      </c>
      <c r="H765" s="40" t="s">
        <v>1812</v>
      </c>
      <c r="I765" s="40" t="s">
        <v>1882</v>
      </c>
      <c r="J765" s="40"/>
      <c r="K765" s="40" t="s">
        <v>4362</v>
      </c>
      <c r="L765" s="40"/>
      <c r="M765" s="40" t="s">
        <v>4362</v>
      </c>
      <c r="N765" s="40">
        <v>61</v>
      </c>
      <c r="O765" s="40" t="b">
        <v>0</v>
      </c>
      <c r="P765" s="40" t="s">
        <v>1852</v>
      </c>
      <c r="Q765" s="40" t="s">
        <v>1853</v>
      </c>
      <c r="R765" s="40" t="s">
        <v>589</v>
      </c>
    </row>
    <row r="766" spans="1:18" hidden="1" x14ac:dyDescent="0.25">
      <c r="A766" s="40" t="s">
        <v>4363</v>
      </c>
      <c r="B766" s="40" t="s">
        <v>4364</v>
      </c>
      <c r="C766" s="40"/>
      <c r="D766" s="40" t="s">
        <v>1848</v>
      </c>
      <c r="E766" s="40" t="s">
        <v>1968</v>
      </c>
      <c r="F766" s="40" t="s">
        <v>2734</v>
      </c>
      <c r="G766" s="40" t="s">
        <v>1811</v>
      </c>
      <c r="H766" s="40" t="s">
        <v>1812</v>
      </c>
      <c r="I766" s="40" t="s">
        <v>1882</v>
      </c>
      <c r="J766" s="40"/>
      <c r="K766" s="40" t="s">
        <v>4365</v>
      </c>
      <c r="L766" s="40"/>
      <c r="M766" s="40" t="s">
        <v>4365</v>
      </c>
      <c r="N766" s="40">
        <v>61</v>
      </c>
      <c r="O766" s="40" t="b">
        <v>0</v>
      </c>
      <c r="P766" s="40" t="s">
        <v>1852</v>
      </c>
      <c r="Q766" s="40" t="s">
        <v>1853</v>
      </c>
      <c r="R766" s="40" t="s">
        <v>589</v>
      </c>
    </row>
    <row r="767" spans="1:18" hidden="1" x14ac:dyDescent="0.25">
      <c r="A767" s="40" t="s">
        <v>4366</v>
      </c>
      <c r="B767" s="40" t="s">
        <v>4367</v>
      </c>
      <c r="C767" s="40"/>
      <c r="D767" s="40" t="s">
        <v>1848</v>
      </c>
      <c r="E767" s="40" t="s">
        <v>1862</v>
      </c>
      <c r="F767" s="40" t="s">
        <v>2811</v>
      </c>
      <c r="G767" s="40" t="s">
        <v>1811</v>
      </c>
      <c r="H767" s="40" t="s">
        <v>1812</v>
      </c>
      <c r="I767" s="40" t="s">
        <v>1882</v>
      </c>
      <c r="J767" s="40"/>
      <c r="K767" s="40" t="s">
        <v>4368</v>
      </c>
      <c r="L767" s="40"/>
      <c r="M767" s="40" t="s">
        <v>4368</v>
      </c>
      <c r="N767" s="40">
        <v>61</v>
      </c>
      <c r="O767" s="40" t="b">
        <v>0</v>
      </c>
      <c r="P767" s="40" t="s">
        <v>1852</v>
      </c>
      <c r="Q767" s="40" t="s">
        <v>1853</v>
      </c>
      <c r="R767" s="40" t="s">
        <v>589</v>
      </c>
    </row>
    <row r="768" spans="1:18" hidden="1" x14ac:dyDescent="0.25">
      <c r="A768" s="40" t="s">
        <v>4369</v>
      </c>
      <c r="B768" s="40" t="s">
        <v>4370</v>
      </c>
      <c r="C768" s="40"/>
      <c r="D768" s="40" t="s">
        <v>1848</v>
      </c>
      <c r="E768" s="40" t="s">
        <v>2116</v>
      </c>
      <c r="F768" s="40" t="s">
        <v>4371</v>
      </c>
      <c r="G768" s="40" t="s">
        <v>1811</v>
      </c>
      <c r="H768" s="40" t="s">
        <v>1812</v>
      </c>
      <c r="I768" s="40" t="s">
        <v>1882</v>
      </c>
      <c r="J768" s="40"/>
      <c r="K768" s="40" t="s">
        <v>4372</v>
      </c>
      <c r="L768" s="40"/>
      <c r="M768" s="40" t="s">
        <v>4373</v>
      </c>
      <c r="N768" s="40">
        <v>61</v>
      </c>
      <c r="O768" s="40" t="b">
        <v>0</v>
      </c>
      <c r="P768" s="40" t="s">
        <v>1852</v>
      </c>
      <c r="Q768" s="40" t="s">
        <v>1853</v>
      </c>
      <c r="R768" s="40" t="s">
        <v>589</v>
      </c>
    </row>
    <row r="769" spans="1:18" hidden="1" x14ac:dyDescent="0.25">
      <c r="A769" s="40" t="s">
        <v>4374</v>
      </c>
      <c r="B769" s="40" t="s">
        <v>4375</v>
      </c>
      <c r="C769" s="40"/>
      <c r="D769" s="40" t="s">
        <v>1848</v>
      </c>
      <c r="E769" s="40" t="s">
        <v>2116</v>
      </c>
      <c r="F769" s="40" t="s">
        <v>2692</v>
      </c>
      <c r="G769" s="40" t="s">
        <v>1811</v>
      </c>
      <c r="H769" s="40" t="s">
        <v>1812</v>
      </c>
      <c r="I769" s="40" t="s">
        <v>1882</v>
      </c>
      <c r="J769" s="40"/>
      <c r="K769" s="40" t="s">
        <v>4376</v>
      </c>
      <c r="L769" s="40"/>
      <c r="M769" s="40" t="s">
        <v>4377</v>
      </c>
      <c r="N769" s="40">
        <v>61</v>
      </c>
      <c r="O769" s="40" t="b">
        <v>0</v>
      </c>
      <c r="P769" s="40" t="s">
        <v>1852</v>
      </c>
      <c r="Q769" s="40" t="s">
        <v>1853</v>
      </c>
      <c r="R769" s="40" t="s">
        <v>589</v>
      </c>
    </row>
    <row r="770" spans="1:18" hidden="1" x14ac:dyDescent="0.25">
      <c r="A770" s="40" t="s">
        <v>4378</v>
      </c>
      <c r="B770" s="40" t="s">
        <v>4379</v>
      </c>
      <c r="C770" s="40"/>
      <c r="D770" s="40" t="s">
        <v>1848</v>
      </c>
      <c r="E770" s="40" t="s">
        <v>2116</v>
      </c>
      <c r="F770" s="40" t="s">
        <v>4371</v>
      </c>
      <c r="G770" s="40" t="s">
        <v>1811</v>
      </c>
      <c r="H770" s="40" t="s">
        <v>1812</v>
      </c>
      <c r="I770" s="40" t="s">
        <v>1882</v>
      </c>
      <c r="J770" s="40"/>
      <c r="K770" s="40" t="s">
        <v>4380</v>
      </c>
      <c r="L770" s="40"/>
      <c r="M770" s="40" t="s">
        <v>4380</v>
      </c>
      <c r="N770" s="40">
        <v>61</v>
      </c>
      <c r="O770" s="40" t="b">
        <v>0</v>
      </c>
      <c r="P770" s="40" t="s">
        <v>1852</v>
      </c>
      <c r="Q770" s="40" t="s">
        <v>1853</v>
      </c>
      <c r="R770" s="40" t="s">
        <v>589</v>
      </c>
    </row>
    <row r="771" spans="1:18" hidden="1" x14ac:dyDescent="0.25">
      <c r="A771" s="40" t="s">
        <v>4381</v>
      </c>
      <c r="B771" s="40" t="s">
        <v>4382</v>
      </c>
      <c r="C771" s="40"/>
      <c r="D771" s="40" t="s">
        <v>1848</v>
      </c>
      <c r="E771" s="40" t="s">
        <v>1911</v>
      </c>
      <c r="F771" s="40" t="s">
        <v>4383</v>
      </c>
      <c r="G771" s="40" t="s">
        <v>1811</v>
      </c>
      <c r="H771" s="40" t="s">
        <v>1812</v>
      </c>
      <c r="I771" s="40" t="s">
        <v>1882</v>
      </c>
      <c r="J771" s="40"/>
      <c r="K771" s="40" t="s">
        <v>4384</v>
      </c>
      <c r="L771" s="40"/>
      <c r="M771" s="40" t="s">
        <v>4384</v>
      </c>
      <c r="N771" s="40">
        <v>61</v>
      </c>
      <c r="O771" s="40" t="b">
        <v>0</v>
      </c>
      <c r="P771" s="40" t="s">
        <v>1852</v>
      </c>
      <c r="Q771" s="40" t="s">
        <v>1853</v>
      </c>
      <c r="R771" s="40" t="s">
        <v>589</v>
      </c>
    </row>
    <row r="772" spans="1:18" hidden="1" x14ac:dyDescent="0.25">
      <c r="A772" s="40" t="s">
        <v>4385</v>
      </c>
      <c r="B772" s="40" t="s">
        <v>4386</v>
      </c>
      <c r="C772" s="40"/>
      <c r="D772" s="40" t="s">
        <v>1848</v>
      </c>
      <c r="E772" s="40" t="s">
        <v>2001</v>
      </c>
      <c r="F772" s="40" t="s">
        <v>4387</v>
      </c>
      <c r="G772" s="40" t="s">
        <v>1811</v>
      </c>
      <c r="H772" s="40" t="s">
        <v>1812</v>
      </c>
      <c r="I772" s="40" t="s">
        <v>1882</v>
      </c>
      <c r="J772" s="40"/>
      <c r="K772" s="40" t="s">
        <v>4388</v>
      </c>
      <c r="L772" s="40"/>
      <c r="M772" s="40" t="s">
        <v>4389</v>
      </c>
      <c r="N772" s="40">
        <v>61</v>
      </c>
      <c r="O772" s="40" t="b">
        <v>0</v>
      </c>
      <c r="P772" s="40" t="s">
        <v>1852</v>
      </c>
      <c r="Q772" s="40" t="s">
        <v>1853</v>
      </c>
      <c r="R772" s="40" t="s">
        <v>589</v>
      </c>
    </row>
    <row r="773" spans="1:18" hidden="1" x14ac:dyDescent="0.25">
      <c r="A773" s="40" t="s">
        <v>4390</v>
      </c>
      <c r="B773" s="40" t="s">
        <v>4391</v>
      </c>
      <c r="C773" s="40"/>
      <c r="D773" s="40" t="s">
        <v>1848</v>
      </c>
      <c r="E773" s="40" t="s">
        <v>1968</v>
      </c>
      <c r="F773" s="40" t="s">
        <v>4392</v>
      </c>
      <c r="G773" s="40" t="s">
        <v>1811</v>
      </c>
      <c r="H773" s="40" t="s">
        <v>1812</v>
      </c>
      <c r="I773" s="40" t="s">
        <v>1882</v>
      </c>
      <c r="J773" s="40"/>
      <c r="K773" s="40" t="s">
        <v>4393</v>
      </c>
      <c r="L773" s="40"/>
      <c r="M773" s="40" t="s">
        <v>4393</v>
      </c>
      <c r="N773" s="40">
        <v>61</v>
      </c>
      <c r="O773" s="40" t="b">
        <v>0</v>
      </c>
      <c r="P773" s="40" t="s">
        <v>1852</v>
      </c>
      <c r="Q773" s="40" t="s">
        <v>1853</v>
      </c>
      <c r="R773" s="40" t="s">
        <v>589</v>
      </c>
    </row>
    <row r="774" spans="1:18" hidden="1" x14ac:dyDescent="0.25">
      <c r="A774" s="40" t="s">
        <v>4394</v>
      </c>
      <c r="B774" s="40" t="s">
        <v>4395</v>
      </c>
      <c r="C774" s="40"/>
      <c r="D774" s="40" t="s">
        <v>1848</v>
      </c>
      <c r="E774" s="40" t="s">
        <v>1985</v>
      </c>
      <c r="F774" s="40" t="s">
        <v>4396</v>
      </c>
      <c r="G774" s="40" t="s">
        <v>1811</v>
      </c>
      <c r="H774" s="40" t="s">
        <v>1812</v>
      </c>
      <c r="I774" s="40" t="s">
        <v>1882</v>
      </c>
      <c r="J774" s="40"/>
      <c r="K774" s="40" t="s">
        <v>4397</v>
      </c>
      <c r="L774" s="40"/>
      <c r="M774" s="40" t="s">
        <v>4397</v>
      </c>
      <c r="N774" s="40">
        <v>61</v>
      </c>
      <c r="O774" s="40" t="b">
        <v>0</v>
      </c>
      <c r="P774" s="40" t="s">
        <v>1852</v>
      </c>
      <c r="Q774" s="40" t="s">
        <v>1853</v>
      </c>
      <c r="R774" s="40" t="s">
        <v>589</v>
      </c>
    </row>
    <row r="775" spans="1:18" hidden="1" x14ac:dyDescent="0.25">
      <c r="A775" s="40" t="s">
        <v>4398</v>
      </c>
      <c r="B775" s="40" t="s">
        <v>4399</v>
      </c>
      <c r="C775" s="40"/>
      <c r="D775" s="40" t="s">
        <v>1848</v>
      </c>
      <c r="E775" s="40" t="s">
        <v>1985</v>
      </c>
      <c r="F775" s="40" t="s">
        <v>4400</v>
      </c>
      <c r="G775" s="40" t="s">
        <v>1811</v>
      </c>
      <c r="H775" s="40" t="s">
        <v>1812</v>
      </c>
      <c r="I775" s="40" t="s">
        <v>1882</v>
      </c>
      <c r="J775" s="40"/>
      <c r="K775" s="40" t="s">
        <v>4401</v>
      </c>
      <c r="L775" s="40"/>
      <c r="M775" s="40" t="s">
        <v>4401</v>
      </c>
      <c r="N775" s="40">
        <v>61</v>
      </c>
      <c r="O775" s="40" t="b">
        <v>0</v>
      </c>
      <c r="P775" s="40" t="s">
        <v>1852</v>
      </c>
      <c r="Q775" s="40" t="s">
        <v>1853</v>
      </c>
      <c r="R775" s="40" t="s">
        <v>589</v>
      </c>
    </row>
    <row r="776" spans="1:18" hidden="1" x14ac:dyDescent="0.25">
      <c r="A776" s="40" t="s">
        <v>4402</v>
      </c>
      <c r="B776" s="40" t="s">
        <v>4403</v>
      </c>
      <c r="C776" s="40"/>
      <c r="D776" s="40" t="s">
        <v>1848</v>
      </c>
      <c r="E776" s="40" t="s">
        <v>2116</v>
      </c>
      <c r="F776" s="40" t="s">
        <v>4404</v>
      </c>
      <c r="G776" s="40" t="s">
        <v>1811</v>
      </c>
      <c r="H776" s="40" t="s">
        <v>1812</v>
      </c>
      <c r="I776" s="40" t="s">
        <v>1882</v>
      </c>
      <c r="J776" s="40"/>
      <c r="K776" s="40" t="s">
        <v>4405</v>
      </c>
      <c r="L776" s="40"/>
      <c r="M776" s="40" t="s">
        <v>4405</v>
      </c>
      <c r="N776" s="40">
        <v>61</v>
      </c>
      <c r="O776" s="40" t="b">
        <v>0</v>
      </c>
      <c r="P776" s="40" t="s">
        <v>1852</v>
      </c>
      <c r="Q776" s="40" t="s">
        <v>1853</v>
      </c>
      <c r="R776" s="40" t="s">
        <v>589</v>
      </c>
    </row>
    <row r="777" spans="1:18" hidden="1" x14ac:dyDescent="0.25">
      <c r="A777" s="40" t="s">
        <v>4406</v>
      </c>
      <c r="B777" s="40" t="s">
        <v>4407</v>
      </c>
      <c r="C777" s="40"/>
      <c r="D777" s="40" t="s">
        <v>1848</v>
      </c>
      <c r="E777" s="40" t="s">
        <v>2116</v>
      </c>
      <c r="F777" s="40" t="s">
        <v>4408</v>
      </c>
      <c r="G777" s="40" t="s">
        <v>1811</v>
      </c>
      <c r="H777" s="40" t="s">
        <v>1812</v>
      </c>
      <c r="I777" s="40" t="s">
        <v>1882</v>
      </c>
      <c r="J777" s="40"/>
      <c r="K777" s="40" t="s">
        <v>4409</v>
      </c>
      <c r="L777" s="40"/>
      <c r="M777" s="40" t="s">
        <v>4410</v>
      </c>
      <c r="N777" s="40">
        <v>61</v>
      </c>
      <c r="O777" s="40" t="b">
        <v>0</v>
      </c>
      <c r="P777" s="40" t="s">
        <v>1852</v>
      </c>
      <c r="Q777" s="40" t="s">
        <v>1853</v>
      </c>
      <c r="R777" s="40" t="s">
        <v>589</v>
      </c>
    </row>
    <row r="778" spans="1:18" hidden="1" x14ac:dyDescent="0.25">
      <c r="A778" s="40" t="s">
        <v>4411</v>
      </c>
      <c r="B778" s="40" t="s">
        <v>4412</v>
      </c>
      <c r="C778" s="40"/>
      <c r="D778" s="40" t="s">
        <v>1848</v>
      </c>
      <c r="E778" s="40" t="s">
        <v>1888</v>
      </c>
      <c r="F778" s="40" t="s">
        <v>4413</v>
      </c>
      <c r="G778" s="40" t="s">
        <v>1811</v>
      </c>
      <c r="H778" s="40" t="s">
        <v>1812</v>
      </c>
      <c r="I778" s="40" t="s">
        <v>1882</v>
      </c>
      <c r="J778" s="40"/>
      <c r="K778" s="40" t="s">
        <v>4414</v>
      </c>
      <c r="L778" s="40"/>
      <c r="M778" s="40" t="s">
        <v>4415</v>
      </c>
      <c r="N778" s="40">
        <v>61</v>
      </c>
      <c r="O778" s="40" t="b">
        <v>0</v>
      </c>
      <c r="P778" s="40" t="s">
        <v>1852</v>
      </c>
      <c r="Q778" s="40" t="s">
        <v>1853</v>
      </c>
      <c r="R778" s="40" t="s">
        <v>589</v>
      </c>
    </row>
    <row r="779" spans="1:18" hidden="1" x14ac:dyDescent="0.25">
      <c r="A779" s="40" t="s">
        <v>4416</v>
      </c>
      <c r="B779" s="40" t="s">
        <v>4417</v>
      </c>
      <c r="C779" s="40"/>
      <c r="D779" s="40" t="s">
        <v>1848</v>
      </c>
      <c r="E779" s="40" t="s">
        <v>1968</v>
      </c>
      <c r="F779" s="40" t="s">
        <v>2734</v>
      </c>
      <c r="G779" s="40" t="s">
        <v>1811</v>
      </c>
      <c r="H779" s="40" t="s">
        <v>1812</v>
      </c>
      <c r="I779" s="40" t="s">
        <v>1882</v>
      </c>
      <c r="J779" s="40"/>
      <c r="K779" s="40" t="s">
        <v>4418</v>
      </c>
      <c r="L779" s="40"/>
      <c r="M779" s="40" t="s">
        <v>4418</v>
      </c>
      <c r="N779" s="40">
        <v>61</v>
      </c>
      <c r="O779" s="40" t="b">
        <v>0</v>
      </c>
      <c r="P779" s="40" t="s">
        <v>1852</v>
      </c>
      <c r="Q779" s="40" t="s">
        <v>1853</v>
      </c>
      <c r="R779" s="40" t="s">
        <v>589</v>
      </c>
    </row>
    <row r="780" spans="1:18" hidden="1" x14ac:dyDescent="0.25">
      <c r="A780" s="40" t="s">
        <v>4419</v>
      </c>
      <c r="B780" s="40" t="s">
        <v>4420</v>
      </c>
      <c r="C780" s="40"/>
      <c r="D780" s="40" t="s">
        <v>1848</v>
      </c>
      <c r="E780" s="40" t="s">
        <v>1968</v>
      </c>
      <c r="F780" s="40" t="s">
        <v>4361</v>
      </c>
      <c r="G780" s="40" t="s">
        <v>1811</v>
      </c>
      <c r="H780" s="40" t="s">
        <v>1812</v>
      </c>
      <c r="I780" s="40" t="s">
        <v>1882</v>
      </c>
      <c r="J780" s="40"/>
      <c r="K780" s="40" t="s">
        <v>4421</v>
      </c>
      <c r="L780" s="40"/>
      <c r="M780" s="40" t="s">
        <v>4421</v>
      </c>
      <c r="N780" s="40">
        <v>61</v>
      </c>
      <c r="O780" s="40" t="b">
        <v>0</v>
      </c>
      <c r="P780" s="40" t="s">
        <v>1852</v>
      </c>
      <c r="Q780" s="40" t="s">
        <v>1853</v>
      </c>
      <c r="R780" s="40" t="s">
        <v>589</v>
      </c>
    </row>
    <row r="781" spans="1:18" hidden="1" x14ac:dyDescent="0.25">
      <c r="A781" s="40" t="s">
        <v>4422</v>
      </c>
      <c r="B781" s="40" t="s">
        <v>4423</v>
      </c>
      <c r="C781" s="40"/>
      <c r="D781" s="40" t="s">
        <v>1848</v>
      </c>
      <c r="E781" s="40" t="s">
        <v>1968</v>
      </c>
      <c r="F781" s="40" t="s">
        <v>4361</v>
      </c>
      <c r="G781" s="40" t="s">
        <v>1811</v>
      </c>
      <c r="H781" s="40" t="s">
        <v>1812</v>
      </c>
      <c r="I781" s="40" t="s">
        <v>1882</v>
      </c>
      <c r="J781" s="40"/>
      <c r="K781" s="40" t="s">
        <v>4424</v>
      </c>
      <c r="L781" s="40"/>
      <c r="M781" s="40" t="s">
        <v>4424</v>
      </c>
      <c r="N781" s="40">
        <v>61</v>
      </c>
      <c r="O781" s="40" t="b">
        <v>0</v>
      </c>
      <c r="P781" s="40" t="s">
        <v>1852</v>
      </c>
      <c r="Q781" s="40" t="s">
        <v>1853</v>
      </c>
      <c r="R781" s="40" t="s">
        <v>589</v>
      </c>
    </row>
    <row r="782" spans="1:18" hidden="1" x14ac:dyDescent="0.25">
      <c r="A782" s="40" t="s">
        <v>4425</v>
      </c>
      <c r="B782" s="40" t="s">
        <v>4426</v>
      </c>
      <c r="C782" s="40"/>
      <c r="D782" s="40" t="s">
        <v>1848</v>
      </c>
      <c r="E782" s="40" t="s">
        <v>1862</v>
      </c>
      <c r="F782" s="40" t="s">
        <v>2811</v>
      </c>
      <c r="G782" s="40" t="s">
        <v>1811</v>
      </c>
      <c r="H782" s="40" t="s">
        <v>1812</v>
      </c>
      <c r="I782" s="40" t="s">
        <v>1882</v>
      </c>
      <c r="J782" s="40"/>
      <c r="K782" s="40" t="s">
        <v>4427</v>
      </c>
      <c r="L782" s="40"/>
      <c r="M782" s="40" t="s">
        <v>4427</v>
      </c>
      <c r="N782" s="40">
        <v>61</v>
      </c>
      <c r="O782" s="40" t="b">
        <v>0</v>
      </c>
      <c r="P782" s="40" t="s">
        <v>1852</v>
      </c>
      <c r="Q782" s="40" t="s">
        <v>1853</v>
      </c>
      <c r="R782" s="40" t="s">
        <v>589</v>
      </c>
    </row>
    <row r="783" spans="1:18" hidden="1" x14ac:dyDescent="0.25">
      <c r="A783" s="40" t="s">
        <v>4428</v>
      </c>
      <c r="B783" s="40" t="s">
        <v>4429</v>
      </c>
      <c r="C783" s="40"/>
      <c r="D783" s="40" t="s">
        <v>1848</v>
      </c>
      <c r="E783" s="40" t="s">
        <v>1862</v>
      </c>
      <c r="F783" s="40" t="s">
        <v>2811</v>
      </c>
      <c r="G783" s="40" t="s">
        <v>1811</v>
      </c>
      <c r="H783" s="40" t="s">
        <v>1812</v>
      </c>
      <c r="I783" s="40" t="s">
        <v>1882</v>
      </c>
      <c r="J783" s="40"/>
      <c r="K783" s="40" t="s">
        <v>4430</v>
      </c>
      <c r="L783" s="40"/>
      <c r="M783" s="40" t="s">
        <v>4430</v>
      </c>
      <c r="N783" s="40">
        <v>61</v>
      </c>
      <c r="O783" s="40" t="b">
        <v>0</v>
      </c>
      <c r="P783" s="40" t="s">
        <v>1852</v>
      </c>
      <c r="Q783" s="40" t="s">
        <v>1853</v>
      </c>
      <c r="R783" s="40" t="s">
        <v>589</v>
      </c>
    </row>
    <row r="784" spans="1:18" hidden="1" x14ac:dyDescent="0.25">
      <c r="A784" s="40" t="s">
        <v>4431</v>
      </c>
      <c r="B784" s="40" t="s">
        <v>4432</v>
      </c>
      <c r="C784" s="40"/>
      <c r="D784" s="40" t="s">
        <v>1848</v>
      </c>
      <c r="E784" s="40" t="s">
        <v>1968</v>
      </c>
      <c r="F784" s="40" t="s">
        <v>4361</v>
      </c>
      <c r="G784" s="40" t="s">
        <v>1811</v>
      </c>
      <c r="H784" s="40" t="s">
        <v>1812</v>
      </c>
      <c r="I784" s="40" t="s">
        <v>1882</v>
      </c>
      <c r="J784" s="40"/>
      <c r="K784" s="40" t="s">
        <v>4433</v>
      </c>
      <c r="L784" s="40"/>
      <c r="M784" s="40" t="s">
        <v>4434</v>
      </c>
      <c r="N784" s="40">
        <v>61</v>
      </c>
      <c r="O784" s="40" t="b">
        <v>0</v>
      </c>
      <c r="P784" s="40" t="s">
        <v>1852</v>
      </c>
      <c r="Q784" s="40" t="s">
        <v>1853</v>
      </c>
      <c r="R784" s="40" t="s">
        <v>589</v>
      </c>
    </row>
    <row r="785" spans="1:18" hidden="1" x14ac:dyDescent="0.25">
      <c r="A785" s="40" t="s">
        <v>4435</v>
      </c>
      <c r="B785" s="40" t="s">
        <v>4436</v>
      </c>
      <c r="C785" s="40"/>
      <c r="D785" s="40" t="s">
        <v>1848</v>
      </c>
      <c r="E785" s="40" t="s">
        <v>1968</v>
      </c>
      <c r="F785" s="40" t="s">
        <v>4361</v>
      </c>
      <c r="G785" s="40" t="s">
        <v>1811</v>
      </c>
      <c r="H785" s="40" t="s">
        <v>1812</v>
      </c>
      <c r="I785" s="40" t="s">
        <v>1882</v>
      </c>
      <c r="J785" s="40"/>
      <c r="K785" s="40" t="s">
        <v>4437</v>
      </c>
      <c r="L785" s="40"/>
      <c r="M785" s="40" t="s">
        <v>4437</v>
      </c>
      <c r="N785" s="40">
        <v>61</v>
      </c>
      <c r="O785" s="40" t="b">
        <v>0</v>
      </c>
      <c r="P785" s="40" t="s">
        <v>1852</v>
      </c>
      <c r="Q785" s="40" t="s">
        <v>1853</v>
      </c>
      <c r="R785" s="40" t="s">
        <v>589</v>
      </c>
    </row>
    <row r="786" spans="1:18" hidden="1" x14ac:dyDescent="0.25">
      <c r="A786" s="40" t="s">
        <v>4438</v>
      </c>
      <c r="B786" s="40" t="s">
        <v>4439</v>
      </c>
      <c r="C786" s="40"/>
      <c r="D786" s="40" t="s">
        <v>1848</v>
      </c>
      <c r="E786" s="40"/>
      <c r="F786" s="40"/>
      <c r="G786" s="40" t="s">
        <v>1811</v>
      </c>
      <c r="H786" s="40" t="s">
        <v>1812</v>
      </c>
      <c r="I786" s="40" t="s">
        <v>1882</v>
      </c>
      <c r="J786" s="40"/>
      <c r="K786" s="40" t="s">
        <v>4440</v>
      </c>
      <c r="L786" s="40"/>
      <c r="M786" s="40" t="s">
        <v>4440</v>
      </c>
      <c r="N786" s="40">
        <v>61</v>
      </c>
      <c r="O786" s="40" t="b">
        <v>0</v>
      </c>
      <c r="P786" s="40" t="s">
        <v>1852</v>
      </c>
      <c r="Q786" s="40" t="s">
        <v>1853</v>
      </c>
      <c r="R786" s="40" t="s">
        <v>589</v>
      </c>
    </row>
    <row r="787" spans="1:18" hidden="1" x14ac:dyDescent="0.25">
      <c r="A787" s="41" t="s">
        <v>4441</v>
      </c>
      <c r="B787" s="41" t="s">
        <v>4442</v>
      </c>
      <c r="C787" s="41"/>
      <c r="D787" s="41" t="s">
        <v>1866</v>
      </c>
      <c r="E787" s="41" t="s">
        <v>4443</v>
      </c>
      <c r="F787" s="41" t="s">
        <v>4444</v>
      </c>
      <c r="G787" s="41" t="s">
        <v>1811</v>
      </c>
      <c r="H787" s="41" t="s">
        <v>1812</v>
      </c>
      <c r="I787" s="41" t="s">
        <v>1882</v>
      </c>
      <c r="J787" s="41"/>
      <c r="K787" s="41" t="s">
        <v>4445</v>
      </c>
      <c r="L787" s="41"/>
      <c r="M787" s="41" t="s">
        <v>4445</v>
      </c>
      <c r="N787" s="41">
        <v>61</v>
      </c>
      <c r="O787" s="41" t="b">
        <v>0</v>
      </c>
      <c r="P787" s="41" t="s">
        <v>1852</v>
      </c>
      <c r="Q787" s="41" t="s">
        <v>1853</v>
      </c>
      <c r="R787" s="41" t="s">
        <v>589</v>
      </c>
    </row>
    <row r="788" spans="1:18" hidden="1" x14ac:dyDescent="0.25">
      <c r="A788" s="40" t="s">
        <v>4446</v>
      </c>
      <c r="B788" s="40" t="s">
        <v>4447</v>
      </c>
      <c r="C788" s="40"/>
      <c r="D788" s="40" t="s">
        <v>2177</v>
      </c>
      <c r="E788" s="40" t="s">
        <v>2786</v>
      </c>
      <c r="F788" s="40" t="s">
        <v>4448</v>
      </c>
      <c r="G788" s="40" t="s">
        <v>1811</v>
      </c>
      <c r="H788" s="40" t="s">
        <v>1812</v>
      </c>
      <c r="I788" s="40" t="s">
        <v>1882</v>
      </c>
      <c r="J788" s="40"/>
      <c r="K788" s="40" t="s">
        <v>4449</v>
      </c>
      <c r="L788" s="40"/>
      <c r="M788" s="40" t="s">
        <v>4450</v>
      </c>
      <c r="N788" s="40">
        <v>61</v>
      </c>
      <c r="O788" s="40" t="b">
        <v>0</v>
      </c>
      <c r="P788" s="40" t="s">
        <v>1852</v>
      </c>
      <c r="Q788" s="40" t="s">
        <v>1853</v>
      </c>
      <c r="R788" s="40" t="s">
        <v>589</v>
      </c>
    </row>
    <row r="789" spans="1:18" hidden="1" x14ac:dyDescent="0.25">
      <c r="A789" s="40" t="s">
        <v>4451</v>
      </c>
      <c r="B789" s="40" t="s">
        <v>4452</v>
      </c>
      <c r="C789" s="40"/>
      <c r="D789" s="40" t="s">
        <v>2177</v>
      </c>
      <c r="E789" s="40" t="s">
        <v>2786</v>
      </c>
      <c r="F789" s="40" t="s">
        <v>4453</v>
      </c>
      <c r="G789" s="40" t="s">
        <v>1811</v>
      </c>
      <c r="H789" s="40" t="s">
        <v>1812</v>
      </c>
      <c r="I789" s="40" t="s">
        <v>1882</v>
      </c>
      <c r="J789" s="40"/>
      <c r="K789" s="40" t="s">
        <v>4454</v>
      </c>
      <c r="L789" s="40"/>
      <c r="M789" s="40" t="s">
        <v>4455</v>
      </c>
      <c r="N789" s="40">
        <v>61</v>
      </c>
      <c r="O789" s="40" t="b">
        <v>0</v>
      </c>
      <c r="P789" s="40" t="s">
        <v>1852</v>
      </c>
      <c r="Q789" s="40" t="s">
        <v>1853</v>
      </c>
      <c r="R789" s="40" t="s">
        <v>589</v>
      </c>
    </row>
    <row r="790" spans="1:18" hidden="1" x14ac:dyDescent="0.25">
      <c r="A790" s="40" t="s">
        <v>4456</v>
      </c>
      <c r="B790" s="40" t="s">
        <v>4457</v>
      </c>
      <c r="C790" s="40"/>
      <c r="D790" s="40" t="s">
        <v>1848</v>
      </c>
      <c r="E790" s="40"/>
      <c r="F790" s="40"/>
      <c r="G790" s="40" t="s">
        <v>1811</v>
      </c>
      <c r="H790" s="40" t="s">
        <v>1812</v>
      </c>
      <c r="I790" s="40" t="s">
        <v>1882</v>
      </c>
      <c r="J790" s="40"/>
      <c r="K790" s="40" t="s">
        <v>4458</v>
      </c>
      <c r="L790" s="40"/>
      <c r="M790" s="40" t="s">
        <v>4458</v>
      </c>
      <c r="N790" s="40">
        <v>61</v>
      </c>
      <c r="O790" s="40" t="b">
        <v>0</v>
      </c>
      <c r="P790" s="40" t="s">
        <v>1852</v>
      </c>
      <c r="Q790" s="40" t="s">
        <v>1853</v>
      </c>
      <c r="R790" s="40" t="s">
        <v>589</v>
      </c>
    </row>
    <row r="791" spans="1:18" hidden="1" x14ac:dyDescent="0.25">
      <c r="A791" s="40" t="s">
        <v>4459</v>
      </c>
      <c r="B791" s="40" t="s">
        <v>4460</v>
      </c>
      <c r="C791" s="40"/>
      <c r="D791" s="40" t="s">
        <v>1848</v>
      </c>
      <c r="E791" s="40" t="s">
        <v>1968</v>
      </c>
      <c r="F791" s="40"/>
      <c r="G791" s="40" t="s">
        <v>1811</v>
      </c>
      <c r="H791" s="40" t="s">
        <v>1812</v>
      </c>
      <c r="I791" s="40" t="s">
        <v>1882</v>
      </c>
      <c r="J791" s="40"/>
      <c r="K791" s="40" t="s">
        <v>4461</v>
      </c>
      <c r="L791" s="40"/>
      <c r="M791" s="40" t="s">
        <v>4461</v>
      </c>
      <c r="N791" s="40">
        <v>61</v>
      </c>
      <c r="O791" s="40" t="b">
        <v>0</v>
      </c>
      <c r="P791" s="40" t="s">
        <v>1852</v>
      </c>
      <c r="Q791" s="40" t="s">
        <v>1853</v>
      </c>
      <c r="R791" s="40" t="s">
        <v>589</v>
      </c>
    </row>
    <row r="792" spans="1:18" hidden="1" x14ac:dyDescent="0.25">
      <c r="A792" s="40" t="s">
        <v>4462</v>
      </c>
      <c r="B792" s="40" t="s">
        <v>4463</v>
      </c>
      <c r="C792" s="40"/>
      <c r="D792" s="40" t="s">
        <v>1848</v>
      </c>
      <c r="E792" s="40" t="s">
        <v>1916</v>
      </c>
      <c r="F792" s="40" t="s">
        <v>4464</v>
      </c>
      <c r="G792" s="40" t="s">
        <v>1811</v>
      </c>
      <c r="H792" s="40" t="s">
        <v>1812</v>
      </c>
      <c r="I792" s="40" t="s">
        <v>1882</v>
      </c>
      <c r="J792" s="40"/>
      <c r="K792" s="40" t="s">
        <v>4465</v>
      </c>
      <c r="L792" s="40"/>
      <c r="M792" s="40" t="s">
        <v>4466</v>
      </c>
      <c r="N792" s="40">
        <v>61</v>
      </c>
      <c r="O792" s="40" t="b">
        <v>0</v>
      </c>
      <c r="P792" s="40" t="s">
        <v>1852</v>
      </c>
      <c r="Q792" s="40" t="s">
        <v>1853</v>
      </c>
      <c r="R792" s="40" t="s">
        <v>589</v>
      </c>
    </row>
    <row r="793" spans="1:18" hidden="1" x14ac:dyDescent="0.25">
      <c r="A793" s="40" t="s">
        <v>4467</v>
      </c>
      <c r="B793" s="40" t="s">
        <v>4468</v>
      </c>
      <c r="C793" s="40"/>
      <c r="D793" s="40" t="s">
        <v>1848</v>
      </c>
      <c r="E793" s="40" t="s">
        <v>1968</v>
      </c>
      <c r="F793" s="40" t="s">
        <v>2734</v>
      </c>
      <c r="G793" s="40" t="s">
        <v>1811</v>
      </c>
      <c r="H793" s="40" t="s">
        <v>1812</v>
      </c>
      <c r="I793" s="40" t="s">
        <v>1882</v>
      </c>
      <c r="J793" s="40"/>
      <c r="K793" s="40" t="s">
        <v>4469</v>
      </c>
      <c r="L793" s="40"/>
      <c r="M793" s="40" t="s">
        <v>4469</v>
      </c>
      <c r="N793" s="40">
        <v>61</v>
      </c>
      <c r="O793" s="40" t="b">
        <v>0</v>
      </c>
      <c r="P793" s="40" t="s">
        <v>1852</v>
      </c>
      <c r="Q793" s="40" t="s">
        <v>1853</v>
      </c>
      <c r="R793" s="40" t="s">
        <v>589</v>
      </c>
    </row>
    <row r="794" spans="1:18" hidden="1" x14ac:dyDescent="0.25">
      <c r="A794" s="40" t="s">
        <v>4470</v>
      </c>
      <c r="B794" s="40" t="s">
        <v>4471</v>
      </c>
      <c r="C794" s="40"/>
      <c r="D794" s="40" t="s">
        <v>1848</v>
      </c>
      <c r="E794" s="40" t="s">
        <v>1888</v>
      </c>
      <c r="F794" s="40" t="s">
        <v>4472</v>
      </c>
      <c r="G794" s="40" t="s">
        <v>1811</v>
      </c>
      <c r="H794" s="40" t="s">
        <v>1812</v>
      </c>
      <c r="I794" s="40" t="s">
        <v>1882</v>
      </c>
      <c r="J794" s="40"/>
      <c r="K794" s="40" t="s">
        <v>4473</v>
      </c>
      <c r="L794" s="40"/>
      <c r="M794" s="40" t="s">
        <v>4474</v>
      </c>
      <c r="N794" s="40">
        <v>61</v>
      </c>
      <c r="O794" s="40" t="b">
        <v>0</v>
      </c>
      <c r="P794" s="40" t="s">
        <v>1852</v>
      </c>
      <c r="Q794" s="40" t="s">
        <v>1853</v>
      </c>
      <c r="R794" s="40" t="s">
        <v>589</v>
      </c>
    </row>
    <row r="795" spans="1:18" hidden="1" x14ac:dyDescent="0.25">
      <c r="A795" s="41" t="s">
        <v>4475</v>
      </c>
      <c r="B795" s="41" t="s">
        <v>4476</v>
      </c>
      <c r="C795" s="41"/>
      <c r="D795" s="41" t="s">
        <v>1848</v>
      </c>
      <c r="E795" s="41" t="s">
        <v>2116</v>
      </c>
      <c r="F795" s="41" t="s">
        <v>2692</v>
      </c>
      <c r="G795" s="41" t="s">
        <v>1811</v>
      </c>
      <c r="H795" s="41" t="s">
        <v>1812</v>
      </c>
      <c r="I795" s="41" t="s">
        <v>1882</v>
      </c>
      <c r="J795" s="41"/>
      <c r="K795" s="41" t="s">
        <v>4477</v>
      </c>
      <c r="L795" s="41"/>
      <c r="M795" s="41" t="s">
        <v>4478</v>
      </c>
      <c r="N795" s="41">
        <v>61</v>
      </c>
      <c r="O795" s="41" t="b">
        <v>0</v>
      </c>
      <c r="P795" s="41" t="s">
        <v>1852</v>
      </c>
      <c r="Q795" s="41" t="s">
        <v>1853</v>
      </c>
      <c r="R795" s="41" t="s">
        <v>589</v>
      </c>
    </row>
    <row r="796" spans="1:18" hidden="1" x14ac:dyDescent="0.25">
      <c r="A796" s="40" t="s">
        <v>4479</v>
      </c>
      <c r="B796" s="40" t="s">
        <v>4480</v>
      </c>
      <c r="C796" s="40"/>
      <c r="D796" s="40" t="s">
        <v>1848</v>
      </c>
      <c r="E796" s="40"/>
      <c r="F796" s="40"/>
      <c r="G796" s="40" t="s">
        <v>1811</v>
      </c>
      <c r="H796" s="40" t="s">
        <v>1812</v>
      </c>
      <c r="I796" s="40" t="s">
        <v>1882</v>
      </c>
      <c r="J796" s="40"/>
      <c r="K796" s="40" t="s">
        <v>4481</v>
      </c>
      <c r="L796" s="40"/>
      <c r="M796" s="40" t="s">
        <v>4481</v>
      </c>
      <c r="N796" s="40">
        <v>61</v>
      </c>
      <c r="O796" s="40" t="b">
        <v>0</v>
      </c>
      <c r="P796" s="40" t="s">
        <v>1852</v>
      </c>
      <c r="Q796" s="40" t="s">
        <v>1853</v>
      </c>
      <c r="R796" s="40" t="s">
        <v>589</v>
      </c>
    </row>
    <row r="797" spans="1:18" hidden="1" x14ac:dyDescent="0.25">
      <c r="A797" s="40" t="s">
        <v>4482</v>
      </c>
      <c r="B797" s="40" t="s">
        <v>4483</v>
      </c>
      <c r="C797" s="40"/>
      <c r="D797" s="40" t="s">
        <v>2177</v>
      </c>
      <c r="E797" s="40" t="s">
        <v>2786</v>
      </c>
      <c r="F797" s="40" t="s">
        <v>4484</v>
      </c>
      <c r="G797" s="40" t="s">
        <v>1811</v>
      </c>
      <c r="H797" s="40" t="s">
        <v>1812</v>
      </c>
      <c r="I797" s="40" t="s">
        <v>1882</v>
      </c>
      <c r="J797" s="40"/>
      <c r="K797" s="40" t="s">
        <v>4485</v>
      </c>
      <c r="L797" s="40"/>
      <c r="M797" s="40" t="s">
        <v>4485</v>
      </c>
      <c r="N797" s="40">
        <v>61</v>
      </c>
      <c r="O797" s="40" t="b">
        <v>0</v>
      </c>
      <c r="P797" s="40" t="s">
        <v>1852</v>
      </c>
      <c r="Q797" s="40" t="s">
        <v>1853</v>
      </c>
      <c r="R797" s="40" t="s">
        <v>589</v>
      </c>
    </row>
    <row r="798" spans="1:18" hidden="1" x14ac:dyDescent="0.25">
      <c r="A798" s="40" t="s">
        <v>4486</v>
      </c>
      <c r="B798" s="40" t="s">
        <v>4487</v>
      </c>
      <c r="C798" s="40"/>
      <c r="D798" s="40" t="s">
        <v>1848</v>
      </c>
      <c r="E798" s="40" t="s">
        <v>1968</v>
      </c>
      <c r="F798" s="40" t="s">
        <v>4361</v>
      </c>
      <c r="G798" s="40" t="s">
        <v>1811</v>
      </c>
      <c r="H798" s="40" t="s">
        <v>1812</v>
      </c>
      <c r="I798" s="40" t="s">
        <v>1882</v>
      </c>
      <c r="J798" s="40"/>
      <c r="K798" s="40" t="s">
        <v>4488</v>
      </c>
      <c r="L798" s="40"/>
      <c r="M798" s="40" t="s">
        <v>4488</v>
      </c>
      <c r="N798" s="40">
        <v>61</v>
      </c>
      <c r="O798" s="40" t="b">
        <v>0</v>
      </c>
      <c r="P798" s="40" t="s">
        <v>1852</v>
      </c>
      <c r="Q798" s="40" t="s">
        <v>1853</v>
      </c>
      <c r="R798" s="40" t="s">
        <v>589</v>
      </c>
    </row>
    <row r="799" spans="1:18" hidden="1" x14ac:dyDescent="0.25">
      <c r="A799" s="41" t="s">
        <v>4489</v>
      </c>
      <c r="B799" s="41" t="s">
        <v>4490</v>
      </c>
      <c r="C799" s="41"/>
      <c r="D799" s="41" t="s">
        <v>1848</v>
      </c>
      <c r="E799" s="41" t="s">
        <v>1888</v>
      </c>
      <c r="F799" s="41" t="s">
        <v>4413</v>
      </c>
      <c r="G799" s="41" t="s">
        <v>1811</v>
      </c>
      <c r="H799" s="41" t="s">
        <v>1812</v>
      </c>
      <c r="I799" s="41" t="s">
        <v>1882</v>
      </c>
      <c r="J799" s="41"/>
      <c r="K799" s="41" t="s">
        <v>4491</v>
      </c>
      <c r="L799" s="41"/>
      <c r="M799" s="41" t="s">
        <v>4492</v>
      </c>
      <c r="N799" s="41">
        <v>61</v>
      </c>
      <c r="O799" s="41" t="b">
        <v>0</v>
      </c>
      <c r="P799" s="41" t="s">
        <v>1852</v>
      </c>
      <c r="Q799" s="41" t="s">
        <v>1853</v>
      </c>
      <c r="R799" s="41" t="s">
        <v>589</v>
      </c>
    </row>
    <row r="800" spans="1:18" hidden="1" x14ac:dyDescent="0.25">
      <c r="A800" s="40" t="s">
        <v>4493</v>
      </c>
      <c r="B800" s="40" t="s">
        <v>4494</v>
      </c>
      <c r="C800" s="40"/>
      <c r="D800" s="40" t="s">
        <v>1848</v>
      </c>
      <c r="E800" s="40" t="s">
        <v>1968</v>
      </c>
      <c r="F800" s="40" t="s">
        <v>2734</v>
      </c>
      <c r="G800" s="40" t="s">
        <v>1811</v>
      </c>
      <c r="H800" s="40" t="s">
        <v>1812</v>
      </c>
      <c r="I800" s="40" t="s">
        <v>1882</v>
      </c>
      <c r="J800" s="40"/>
      <c r="K800" s="40" t="s">
        <v>4495</v>
      </c>
      <c r="L800" s="40"/>
      <c r="M800" s="40" t="s">
        <v>4496</v>
      </c>
      <c r="N800" s="40">
        <v>61</v>
      </c>
      <c r="O800" s="40" t="b">
        <v>0</v>
      </c>
      <c r="P800" s="40" t="s">
        <v>1852</v>
      </c>
      <c r="Q800" s="40" t="s">
        <v>1853</v>
      </c>
      <c r="R800" s="40" t="s">
        <v>589</v>
      </c>
    </row>
    <row r="801" spans="1:18" hidden="1" x14ac:dyDescent="0.25">
      <c r="A801" s="40" t="s">
        <v>4497</v>
      </c>
      <c r="B801" s="40" t="s">
        <v>4498</v>
      </c>
      <c r="C801" s="40"/>
      <c r="D801" s="40" t="s">
        <v>2106</v>
      </c>
      <c r="E801" s="40" t="s">
        <v>2208</v>
      </c>
      <c r="F801" s="40"/>
      <c r="G801" s="40" t="s">
        <v>1811</v>
      </c>
      <c r="H801" s="40" t="s">
        <v>1812</v>
      </c>
      <c r="I801" s="40" t="s">
        <v>1882</v>
      </c>
      <c r="J801" s="40"/>
      <c r="K801" s="40" t="s">
        <v>4499</v>
      </c>
      <c r="L801" s="40"/>
      <c r="M801" s="40" t="s">
        <v>4499</v>
      </c>
      <c r="N801" s="40">
        <v>61</v>
      </c>
      <c r="O801" s="40" t="b">
        <v>0</v>
      </c>
      <c r="P801" s="40" t="s">
        <v>1852</v>
      </c>
      <c r="Q801" s="40" t="s">
        <v>1853</v>
      </c>
      <c r="R801" s="40" t="s">
        <v>589</v>
      </c>
    </row>
    <row r="802" spans="1:18" hidden="1" x14ac:dyDescent="0.25">
      <c r="A802" s="40" t="s">
        <v>4500</v>
      </c>
      <c r="B802" s="40" t="s">
        <v>4501</v>
      </c>
      <c r="C802" s="40"/>
      <c r="D802" s="40" t="s">
        <v>2177</v>
      </c>
      <c r="E802" s="40" t="s">
        <v>2786</v>
      </c>
      <c r="F802" s="40" t="s">
        <v>4453</v>
      </c>
      <c r="G802" s="40"/>
      <c r="H802" s="40"/>
      <c r="I802" s="40" t="s">
        <v>1882</v>
      </c>
      <c r="J802" s="40"/>
      <c r="K802" s="40" t="s">
        <v>4502</v>
      </c>
      <c r="L802" s="40"/>
      <c r="M802" s="40" t="s">
        <v>4502</v>
      </c>
      <c r="N802" s="40">
        <v>61</v>
      </c>
      <c r="O802" s="40" t="b">
        <v>0</v>
      </c>
      <c r="P802" s="40" t="s">
        <v>1852</v>
      </c>
      <c r="Q802" s="40" t="s">
        <v>1853</v>
      </c>
      <c r="R802" s="40" t="s">
        <v>589</v>
      </c>
    </row>
    <row r="803" spans="1:18" hidden="1" x14ac:dyDescent="0.25">
      <c r="A803" s="40" t="s">
        <v>4503</v>
      </c>
      <c r="B803" s="40" t="s">
        <v>4504</v>
      </c>
      <c r="C803" s="40"/>
      <c r="D803" s="40" t="s">
        <v>1932</v>
      </c>
      <c r="E803" s="40" t="s">
        <v>4505</v>
      </c>
      <c r="F803" s="40" t="s">
        <v>4506</v>
      </c>
      <c r="G803" s="40"/>
      <c r="H803" s="40"/>
      <c r="I803" s="40" t="s">
        <v>1882</v>
      </c>
      <c r="J803" s="40"/>
      <c r="K803" s="40" t="s">
        <v>4507</v>
      </c>
      <c r="L803" s="40"/>
      <c r="M803" s="40" t="s">
        <v>4507</v>
      </c>
      <c r="N803" s="40">
        <v>61</v>
      </c>
      <c r="O803" s="40" t="b">
        <v>0</v>
      </c>
      <c r="P803" s="40" t="s">
        <v>1852</v>
      </c>
      <c r="Q803" s="40" t="s">
        <v>1853</v>
      </c>
      <c r="R803" s="40" t="s">
        <v>589</v>
      </c>
    </row>
    <row r="804" spans="1:18" hidden="1" x14ac:dyDescent="0.25">
      <c r="A804" s="40" t="s">
        <v>4508</v>
      </c>
      <c r="B804" s="40" t="s">
        <v>4509</v>
      </c>
      <c r="C804" s="40"/>
      <c r="D804" s="40" t="s">
        <v>1932</v>
      </c>
      <c r="E804" s="40" t="s">
        <v>4292</v>
      </c>
      <c r="F804" s="40" t="s">
        <v>4510</v>
      </c>
      <c r="G804" s="40"/>
      <c r="H804" s="40"/>
      <c r="I804" s="40" t="s">
        <v>1882</v>
      </c>
      <c r="J804" s="40" t="s">
        <v>4509</v>
      </c>
      <c r="K804" s="40" t="s">
        <v>4511</v>
      </c>
      <c r="L804" s="40"/>
      <c r="M804" s="40" t="s">
        <v>4511</v>
      </c>
      <c r="N804" s="40">
        <v>61</v>
      </c>
      <c r="O804" s="40" t="b">
        <v>0</v>
      </c>
      <c r="P804" s="40" t="s">
        <v>1852</v>
      </c>
      <c r="Q804" s="40" t="s">
        <v>1853</v>
      </c>
      <c r="R804" s="40" t="s">
        <v>589</v>
      </c>
    </row>
    <row r="805" spans="1:18" hidden="1" x14ac:dyDescent="0.25">
      <c r="A805" s="40" t="s">
        <v>4512</v>
      </c>
      <c r="B805" s="40" t="s">
        <v>4513</v>
      </c>
      <c r="C805" s="40" t="s">
        <v>1847</v>
      </c>
      <c r="D805" s="40" t="s">
        <v>1866</v>
      </c>
      <c r="E805" s="40" t="s">
        <v>4443</v>
      </c>
      <c r="F805" s="40"/>
      <c r="G805" s="40"/>
      <c r="H805" s="40"/>
      <c r="I805" s="40" t="s">
        <v>1882</v>
      </c>
      <c r="J805" s="40" t="s">
        <v>4513</v>
      </c>
      <c r="K805" s="40" t="s">
        <v>4514</v>
      </c>
      <c r="L805" s="40"/>
      <c r="M805" s="40" t="s">
        <v>4514</v>
      </c>
      <c r="N805" s="40"/>
      <c r="O805" s="40" t="b">
        <v>0</v>
      </c>
      <c r="P805" s="40" t="s">
        <v>1852</v>
      </c>
      <c r="Q805" s="40" t="s">
        <v>1853</v>
      </c>
      <c r="R805" s="40" t="s">
        <v>7136</v>
      </c>
    </row>
    <row r="806" spans="1:18" hidden="1" x14ac:dyDescent="0.25">
      <c r="A806" s="40" t="s">
        <v>4515</v>
      </c>
      <c r="B806" s="40" t="s">
        <v>4516</v>
      </c>
      <c r="C806" s="40" t="s">
        <v>1847</v>
      </c>
      <c r="D806" s="40" t="s">
        <v>1866</v>
      </c>
      <c r="E806" s="40" t="s">
        <v>4443</v>
      </c>
      <c r="F806" s="40"/>
      <c r="G806" s="40"/>
      <c r="H806" s="40"/>
      <c r="I806" s="40" t="s">
        <v>1882</v>
      </c>
      <c r="J806" s="40" t="s">
        <v>4516</v>
      </c>
      <c r="K806" s="40" t="s">
        <v>4517</v>
      </c>
      <c r="L806" s="40"/>
      <c r="M806" s="40" t="s">
        <v>4517</v>
      </c>
      <c r="N806" s="40"/>
      <c r="O806" s="40" t="b">
        <v>0</v>
      </c>
      <c r="P806" s="40" t="s">
        <v>1852</v>
      </c>
      <c r="Q806" s="40" t="s">
        <v>1853</v>
      </c>
      <c r="R806" s="40" t="s">
        <v>7136</v>
      </c>
    </row>
    <row r="807" spans="1:18" hidden="1" x14ac:dyDescent="0.25">
      <c r="A807" s="40" t="s">
        <v>4518</v>
      </c>
      <c r="B807" s="40" t="s">
        <v>4519</v>
      </c>
      <c r="C807" s="40" t="s">
        <v>1847</v>
      </c>
      <c r="D807" s="40" t="s">
        <v>1866</v>
      </c>
      <c r="E807" s="40" t="s">
        <v>4443</v>
      </c>
      <c r="F807" s="40"/>
      <c r="G807" s="40"/>
      <c r="H807" s="40"/>
      <c r="I807" s="40" t="s">
        <v>1882</v>
      </c>
      <c r="J807" s="40" t="s">
        <v>4519</v>
      </c>
      <c r="K807" s="40" t="s">
        <v>4520</v>
      </c>
      <c r="L807" s="40"/>
      <c r="M807" s="40" t="s">
        <v>4520</v>
      </c>
      <c r="N807" s="40"/>
      <c r="O807" s="40" t="b">
        <v>0</v>
      </c>
      <c r="P807" s="40" t="s">
        <v>1852</v>
      </c>
      <c r="Q807" s="40" t="s">
        <v>1853</v>
      </c>
      <c r="R807" s="40" t="s">
        <v>7136</v>
      </c>
    </row>
    <row r="808" spans="1:18" hidden="1" x14ac:dyDescent="0.25">
      <c r="A808" s="40" t="s">
        <v>4521</v>
      </c>
      <c r="B808" s="40" t="s">
        <v>4522</v>
      </c>
      <c r="C808" s="40" t="s">
        <v>1847</v>
      </c>
      <c r="D808" s="40" t="s">
        <v>1866</v>
      </c>
      <c r="E808" s="40" t="s">
        <v>4443</v>
      </c>
      <c r="F808" s="40" t="s">
        <v>4523</v>
      </c>
      <c r="G808" s="40"/>
      <c r="H808" s="40"/>
      <c r="I808" s="40" t="s">
        <v>1882</v>
      </c>
      <c r="J808" s="40" t="s">
        <v>4522</v>
      </c>
      <c r="K808" s="40" t="s">
        <v>4524</v>
      </c>
      <c r="L808" s="40"/>
      <c r="M808" s="40" t="s">
        <v>4524</v>
      </c>
      <c r="N808" s="40"/>
      <c r="O808" s="40" t="b">
        <v>0</v>
      </c>
      <c r="P808" s="40" t="s">
        <v>1852</v>
      </c>
      <c r="Q808" s="40" t="s">
        <v>1853</v>
      </c>
      <c r="R808" s="40" t="s">
        <v>7136</v>
      </c>
    </row>
    <row r="809" spans="1:18" hidden="1" x14ac:dyDescent="0.25">
      <c r="A809" s="40" t="s">
        <v>4525</v>
      </c>
      <c r="B809" s="40" t="s">
        <v>4526</v>
      </c>
      <c r="C809" s="40" t="s">
        <v>1847</v>
      </c>
      <c r="D809" s="40" t="s">
        <v>1866</v>
      </c>
      <c r="E809" s="40" t="s">
        <v>4443</v>
      </c>
      <c r="F809" s="40"/>
      <c r="G809" s="40"/>
      <c r="H809" s="40"/>
      <c r="I809" s="40" t="s">
        <v>1882</v>
      </c>
      <c r="J809" s="40" t="s">
        <v>4526</v>
      </c>
      <c r="K809" s="40" t="s">
        <v>4527</v>
      </c>
      <c r="L809" s="40"/>
      <c r="M809" s="40" t="s">
        <v>4527</v>
      </c>
      <c r="N809" s="40"/>
      <c r="O809" s="40" t="b">
        <v>0</v>
      </c>
      <c r="P809" s="40" t="s">
        <v>1852</v>
      </c>
      <c r="Q809" s="40" t="s">
        <v>1853</v>
      </c>
      <c r="R809" s="40" t="s">
        <v>7136</v>
      </c>
    </row>
    <row r="810" spans="1:18" hidden="1" x14ac:dyDescent="0.25">
      <c r="A810" s="40" t="s">
        <v>4528</v>
      </c>
      <c r="B810" s="40" t="s">
        <v>4529</v>
      </c>
      <c r="C810" s="40" t="s">
        <v>1847</v>
      </c>
      <c r="D810" s="40" t="s">
        <v>1848</v>
      </c>
      <c r="E810" s="40" t="s">
        <v>2083</v>
      </c>
      <c r="F810" s="40" t="s">
        <v>4530</v>
      </c>
      <c r="G810" s="40"/>
      <c r="H810" s="40"/>
      <c r="I810" s="40" t="s">
        <v>1882</v>
      </c>
      <c r="J810" s="40" t="s">
        <v>4529</v>
      </c>
      <c r="K810" s="40" t="s">
        <v>4531</v>
      </c>
      <c r="L810" s="40"/>
      <c r="M810" s="40" t="s">
        <v>4531</v>
      </c>
      <c r="N810" s="40"/>
      <c r="O810" s="40" t="b">
        <v>0</v>
      </c>
      <c r="P810" s="40" t="s">
        <v>1852</v>
      </c>
      <c r="Q810" s="40" t="s">
        <v>1853</v>
      </c>
      <c r="R810" s="40" t="s">
        <v>7136</v>
      </c>
    </row>
    <row r="811" spans="1:18" hidden="1" x14ac:dyDescent="0.25">
      <c r="A811" s="40" t="s">
        <v>4532</v>
      </c>
      <c r="B811" s="40" t="s">
        <v>4533</v>
      </c>
      <c r="C811" s="40" t="s">
        <v>1847</v>
      </c>
      <c r="D811" s="40" t="s">
        <v>1866</v>
      </c>
      <c r="E811" s="40" t="s">
        <v>4443</v>
      </c>
      <c r="F811" s="40"/>
      <c r="G811" s="40"/>
      <c r="H811" s="40"/>
      <c r="I811" s="40" t="s">
        <v>1882</v>
      </c>
      <c r="J811" s="40" t="s">
        <v>4533</v>
      </c>
      <c r="K811" s="40" t="s">
        <v>4534</v>
      </c>
      <c r="L811" s="40"/>
      <c r="M811" s="40" t="s">
        <v>4534</v>
      </c>
      <c r="N811" s="40"/>
      <c r="O811" s="40" t="b">
        <v>0</v>
      </c>
      <c r="P811" s="40" t="s">
        <v>1852</v>
      </c>
      <c r="Q811" s="40" t="s">
        <v>1853</v>
      </c>
      <c r="R811" s="40" t="s">
        <v>7136</v>
      </c>
    </row>
    <row r="812" spans="1:18" hidden="1" x14ac:dyDescent="0.25">
      <c r="A812" s="40" t="s">
        <v>4535</v>
      </c>
      <c r="B812" s="40" t="s">
        <v>4536</v>
      </c>
      <c r="C812" s="40"/>
      <c r="D812" s="40" t="s">
        <v>1932</v>
      </c>
      <c r="E812" s="40"/>
      <c r="F812" s="40"/>
      <c r="G812" s="40"/>
      <c r="H812" s="40"/>
      <c r="I812" s="40" t="s">
        <v>1882</v>
      </c>
      <c r="J812" s="40"/>
      <c r="K812" s="40"/>
      <c r="L812" s="40" t="s">
        <v>4537</v>
      </c>
      <c r="M812" s="40" t="s">
        <v>4538</v>
      </c>
      <c r="N812" s="40"/>
      <c r="O812" s="40" t="b">
        <v>0</v>
      </c>
      <c r="P812" s="40" t="s">
        <v>1852</v>
      </c>
      <c r="Q812" s="40" t="s">
        <v>1853</v>
      </c>
      <c r="R812" s="40" t="s">
        <v>4535</v>
      </c>
    </row>
    <row r="813" spans="1:18" hidden="1" x14ac:dyDescent="0.25">
      <c r="A813" s="41" t="s">
        <v>591</v>
      </c>
      <c r="B813" s="41" t="s">
        <v>592</v>
      </c>
      <c r="C813" s="41"/>
      <c r="D813" s="41" t="s">
        <v>1848</v>
      </c>
      <c r="E813" s="41" t="s">
        <v>2764</v>
      </c>
      <c r="F813" s="41"/>
      <c r="G813" s="41" t="s">
        <v>1809</v>
      </c>
      <c r="H813" s="41" t="s">
        <v>1810</v>
      </c>
      <c r="I813" s="41" t="s">
        <v>1882</v>
      </c>
      <c r="J813" s="41" t="s">
        <v>4539</v>
      </c>
      <c r="K813" s="41" t="s">
        <v>4540</v>
      </c>
      <c r="L813" s="41" t="s">
        <v>4541</v>
      </c>
      <c r="M813" s="41" t="s">
        <v>4542</v>
      </c>
      <c r="N813" s="41">
        <v>45</v>
      </c>
      <c r="O813" s="41" t="b">
        <v>0</v>
      </c>
      <c r="P813" s="41" t="s">
        <v>1852</v>
      </c>
      <c r="Q813" s="41" t="s">
        <v>1853</v>
      </c>
      <c r="R813" s="41" t="s">
        <v>591</v>
      </c>
    </row>
    <row r="814" spans="1:18" x14ac:dyDescent="0.25">
      <c r="A814" s="41" t="s">
        <v>4543</v>
      </c>
      <c r="B814" s="41" t="s">
        <v>4544</v>
      </c>
      <c r="C814" s="41"/>
      <c r="D814" s="41" t="s">
        <v>1848</v>
      </c>
      <c r="E814" s="41" t="s">
        <v>4545</v>
      </c>
      <c r="F814" s="41"/>
      <c r="G814" s="41" t="s">
        <v>76</v>
      </c>
      <c r="H814" s="41" t="s">
        <v>1804</v>
      </c>
      <c r="I814" s="41" t="s">
        <v>4546</v>
      </c>
      <c r="J814" s="41"/>
      <c r="K814" s="41"/>
      <c r="L814" s="41" t="s">
        <v>4547</v>
      </c>
      <c r="M814" s="41" t="s">
        <v>4548</v>
      </c>
      <c r="N814" s="41">
        <v>59</v>
      </c>
      <c r="O814" s="41" t="b">
        <v>0</v>
      </c>
      <c r="P814" s="41" t="s">
        <v>1852</v>
      </c>
      <c r="Q814" s="41" t="s">
        <v>1853</v>
      </c>
      <c r="R814" s="41" t="s">
        <v>593</v>
      </c>
    </row>
    <row r="815" spans="1:18" x14ac:dyDescent="0.25">
      <c r="A815" s="41" t="s">
        <v>843</v>
      </c>
      <c r="B815" s="41" t="s">
        <v>844</v>
      </c>
      <c r="C815" s="41"/>
      <c r="D815" s="41" t="s">
        <v>1848</v>
      </c>
      <c r="E815" s="41"/>
      <c r="F815" s="41"/>
      <c r="G815" s="41" t="s">
        <v>1813</v>
      </c>
      <c r="H815" s="41" t="s">
        <v>1814</v>
      </c>
      <c r="I815" s="41" t="s">
        <v>4546</v>
      </c>
      <c r="J815" s="41"/>
      <c r="K815" s="41"/>
      <c r="L815" s="41" t="s">
        <v>4549</v>
      </c>
      <c r="M815" s="41" t="s">
        <v>4550</v>
      </c>
      <c r="N815" s="41">
        <v>59</v>
      </c>
      <c r="O815" s="41" t="b">
        <v>0</v>
      </c>
      <c r="P815" s="41" t="s">
        <v>1852</v>
      </c>
      <c r="Q815" s="41" t="s">
        <v>1853</v>
      </c>
      <c r="R815" s="41" t="s">
        <v>593</v>
      </c>
    </row>
    <row r="816" spans="1:18" x14ac:dyDescent="0.25">
      <c r="A816" s="40" t="s">
        <v>845</v>
      </c>
      <c r="B816" s="40" t="s">
        <v>846</v>
      </c>
      <c r="C816" s="40"/>
      <c r="D816" s="40" t="s">
        <v>3504</v>
      </c>
      <c r="E816" s="40"/>
      <c r="F816" s="40"/>
      <c r="G816" s="40"/>
      <c r="H816" s="40"/>
      <c r="I816" s="40" t="s">
        <v>4546</v>
      </c>
      <c r="J816" s="40" t="s">
        <v>1847</v>
      </c>
      <c r="K816" s="40" t="s">
        <v>4551</v>
      </c>
      <c r="L816" s="40" t="s">
        <v>4552</v>
      </c>
      <c r="M816" s="40" t="s">
        <v>4553</v>
      </c>
      <c r="N816" s="40">
        <v>59</v>
      </c>
      <c r="O816" s="40" t="b">
        <v>0</v>
      </c>
      <c r="P816" s="40" t="s">
        <v>1852</v>
      </c>
      <c r="Q816" s="40" t="s">
        <v>1853</v>
      </c>
      <c r="R816" s="40" t="s">
        <v>593</v>
      </c>
    </row>
    <row r="817" spans="1:18" x14ac:dyDescent="0.25">
      <c r="A817" s="41" t="s">
        <v>847</v>
      </c>
      <c r="B817" s="41" t="s">
        <v>848</v>
      </c>
      <c r="C817" s="41"/>
      <c r="D817" s="41" t="s">
        <v>1848</v>
      </c>
      <c r="E817" s="41" t="s">
        <v>1888</v>
      </c>
      <c r="F817" s="41" t="s">
        <v>4554</v>
      </c>
      <c r="G817" s="41" t="s">
        <v>1813</v>
      </c>
      <c r="H817" s="41" t="s">
        <v>1814</v>
      </c>
      <c r="I817" s="41" t="s">
        <v>4546</v>
      </c>
      <c r="J817" s="41"/>
      <c r="K817" s="41"/>
      <c r="L817" s="41" t="s">
        <v>4555</v>
      </c>
      <c r="M817" s="41" t="s">
        <v>4556</v>
      </c>
      <c r="N817" s="41">
        <v>59</v>
      </c>
      <c r="O817" s="41" t="b">
        <v>0</v>
      </c>
      <c r="P817" s="41" t="s">
        <v>1852</v>
      </c>
      <c r="Q817" s="41" t="s">
        <v>1853</v>
      </c>
      <c r="R817" s="41" t="s">
        <v>593</v>
      </c>
    </row>
    <row r="818" spans="1:18" x14ac:dyDescent="0.25">
      <c r="A818" s="41" t="s">
        <v>4557</v>
      </c>
      <c r="B818" s="41" t="s">
        <v>4558</v>
      </c>
      <c r="C818" s="41"/>
      <c r="D818" s="41" t="s">
        <v>1848</v>
      </c>
      <c r="E818" s="41" t="s">
        <v>1916</v>
      </c>
      <c r="F818" s="41"/>
      <c r="G818" s="41" t="s">
        <v>1813</v>
      </c>
      <c r="H818" s="41" t="s">
        <v>1814</v>
      </c>
      <c r="I818" s="41" t="s">
        <v>4546</v>
      </c>
      <c r="J818" s="41"/>
      <c r="K818" s="41"/>
      <c r="L818" s="41" t="s">
        <v>4559</v>
      </c>
      <c r="M818" s="41" t="s">
        <v>4560</v>
      </c>
      <c r="N818" s="41">
        <v>60</v>
      </c>
      <c r="O818" s="41" t="b">
        <v>1</v>
      </c>
      <c r="P818" s="41" t="s">
        <v>1852</v>
      </c>
      <c r="Q818" s="41" t="s">
        <v>1853</v>
      </c>
      <c r="R818" s="41" t="s">
        <v>593</v>
      </c>
    </row>
    <row r="819" spans="1:18" hidden="1" x14ac:dyDescent="0.25">
      <c r="A819" s="41" t="s">
        <v>4561</v>
      </c>
      <c r="B819" s="41" t="s">
        <v>4562</v>
      </c>
      <c r="C819" s="41"/>
      <c r="D819" s="41" t="s">
        <v>1920</v>
      </c>
      <c r="E819" s="41" t="s">
        <v>4563</v>
      </c>
      <c r="F819" s="41" t="s">
        <v>4564</v>
      </c>
      <c r="G819" s="41"/>
      <c r="H819" s="41"/>
      <c r="I819" s="41"/>
      <c r="J819" s="41"/>
      <c r="K819" s="41"/>
      <c r="L819" s="41" t="s">
        <v>4565</v>
      </c>
      <c r="M819" s="41" t="s">
        <v>4566</v>
      </c>
      <c r="N819" s="41"/>
      <c r="O819" s="41" t="b">
        <v>0</v>
      </c>
      <c r="P819" s="41" t="s">
        <v>1852</v>
      </c>
      <c r="Q819" s="41" t="s">
        <v>1853</v>
      </c>
      <c r="R819" s="41" t="s">
        <v>4561</v>
      </c>
    </row>
    <row r="820" spans="1:18" hidden="1" x14ac:dyDescent="0.25">
      <c r="A820" s="41" t="s">
        <v>4567</v>
      </c>
      <c r="B820" s="41" t="s">
        <v>4568</v>
      </c>
      <c r="C820" s="41" t="s">
        <v>1847</v>
      </c>
      <c r="D820" s="41" t="s">
        <v>3771</v>
      </c>
      <c r="E820" s="41"/>
      <c r="F820" s="41"/>
      <c r="G820" s="41"/>
      <c r="H820" s="41"/>
      <c r="I820" s="41" t="s">
        <v>1882</v>
      </c>
      <c r="J820" s="41"/>
      <c r="K820" s="41"/>
      <c r="L820" s="41" t="s">
        <v>4569</v>
      </c>
      <c r="M820" s="41" t="s">
        <v>4570</v>
      </c>
      <c r="N820" s="41"/>
      <c r="O820" s="41" t="b">
        <v>0</v>
      </c>
      <c r="P820" s="41" t="s">
        <v>1852</v>
      </c>
      <c r="Q820" s="41" t="s">
        <v>1853</v>
      </c>
      <c r="R820" s="41" t="s">
        <v>4567</v>
      </c>
    </row>
    <row r="821" spans="1:18" hidden="1" x14ac:dyDescent="0.25">
      <c r="A821" s="40" t="s">
        <v>4571</v>
      </c>
      <c r="B821" s="40" t="s">
        <v>4572</v>
      </c>
      <c r="C821" s="40"/>
      <c r="D821" s="40" t="s">
        <v>1848</v>
      </c>
      <c r="E821" s="40" t="s">
        <v>2001</v>
      </c>
      <c r="F821" s="40"/>
      <c r="G821" s="40" t="s">
        <v>76</v>
      </c>
      <c r="H821" s="40" t="s">
        <v>1804</v>
      </c>
      <c r="I821" s="40" t="s">
        <v>4573</v>
      </c>
      <c r="J821" s="40" t="s">
        <v>4572</v>
      </c>
      <c r="K821" s="40"/>
      <c r="L821" s="40" t="s">
        <v>1847</v>
      </c>
      <c r="M821" s="40" t="s">
        <v>4574</v>
      </c>
      <c r="N821" s="40">
        <v>49</v>
      </c>
      <c r="O821" s="40" t="b">
        <v>0</v>
      </c>
      <c r="P821" s="40" t="s">
        <v>1852</v>
      </c>
      <c r="Q821" s="40" t="s">
        <v>1853</v>
      </c>
      <c r="R821" s="40" t="s">
        <v>594</v>
      </c>
    </row>
    <row r="822" spans="1:18" hidden="1" x14ac:dyDescent="0.25">
      <c r="A822" s="40" t="s">
        <v>4575</v>
      </c>
      <c r="B822" s="40" t="s">
        <v>4576</v>
      </c>
      <c r="C822" s="40"/>
      <c r="D822" s="40" t="s">
        <v>1848</v>
      </c>
      <c r="E822" s="40" t="s">
        <v>1862</v>
      </c>
      <c r="F822" s="40"/>
      <c r="G822" s="40" t="s">
        <v>75</v>
      </c>
      <c r="H822" s="40" t="s">
        <v>1806</v>
      </c>
      <c r="I822" s="40" t="s">
        <v>4573</v>
      </c>
      <c r="J822" s="40" t="s">
        <v>4576</v>
      </c>
      <c r="K822" s="40"/>
      <c r="L822" s="40" t="s">
        <v>1847</v>
      </c>
      <c r="M822" s="40" t="s">
        <v>4577</v>
      </c>
      <c r="N822" s="40">
        <v>49</v>
      </c>
      <c r="O822" s="40" t="b">
        <v>0</v>
      </c>
      <c r="P822" s="40" t="s">
        <v>1852</v>
      </c>
      <c r="Q822" s="40" t="s">
        <v>1853</v>
      </c>
      <c r="R822" s="40" t="s">
        <v>594</v>
      </c>
    </row>
    <row r="823" spans="1:18" hidden="1" x14ac:dyDescent="0.25">
      <c r="A823" s="40" t="s">
        <v>4578</v>
      </c>
      <c r="B823" s="40" t="s">
        <v>4579</v>
      </c>
      <c r="C823" s="40"/>
      <c r="D823" s="40" t="s">
        <v>1848</v>
      </c>
      <c r="E823" s="40" t="s">
        <v>1956</v>
      </c>
      <c r="F823" s="40"/>
      <c r="G823" s="40" t="s">
        <v>75</v>
      </c>
      <c r="H823" s="40" t="s">
        <v>1806</v>
      </c>
      <c r="I823" s="40" t="s">
        <v>4573</v>
      </c>
      <c r="J823" s="40" t="s">
        <v>4579</v>
      </c>
      <c r="K823" s="40"/>
      <c r="L823" s="40" t="s">
        <v>1847</v>
      </c>
      <c r="M823" s="40" t="s">
        <v>4580</v>
      </c>
      <c r="N823" s="40">
        <v>49</v>
      </c>
      <c r="O823" s="40" t="b">
        <v>0</v>
      </c>
      <c r="P823" s="40" t="s">
        <v>1852</v>
      </c>
      <c r="Q823" s="40" t="s">
        <v>1853</v>
      </c>
      <c r="R823" s="40" t="s">
        <v>594</v>
      </c>
    </row>
    <row r="824" spans="1:18" hidden="1" x14ac:dyDescent="0.25">
      <c r="A824" s="41" t="s">
        <v>4581</v>
      </c>
      <c r="B824" s="41" t="s">
        <v>4582</v>
      </c>
      <c r="C824" s="41"/>
      <c r="D824" s="41" t="s">
        <v>1848</v>
      </c>
      <c r="E824" s="41" t="s">
        <v>1985</v>
      </c>
      <c r="F824" s="41"/>
      <c r="G824" s="41" t="s">
        <v>1813</v>
      </c>
      <c r="H824" s="41" t="s">
        <v>1814</v>
      </c>
      <c r="I824" s="41" t="s">
        <v>4573</v>
      </c>
      <c r="J824" s="41" t="s">
        <v>4582</v>
      </c>
      <c r="K824" s="41"/>
      <c r="L824" s="41" t="s">
        <v>1847</v>
      </c>
      <c r="M824" s="41" t="s">
        <v>4583</v>
      </c>
      <c r="N824" s="41">
        <v>49</v>
      </c>
      <c r="O824" s="41" t="b">
        <v>0</v>
      </c>
      <c r="P824" s="41" t="s">
        <v>1852</v>
      </c>
      <c r="Q824" s="41" t="s">
        <v>1853</v>
      </c>
      <c r="R824" s="41" t="s">
        <v>594</v>
      </c>
    </row>
    <row r="825" spans="1:18" hidden="1" x14ac:dyDescent="0.25">
      <c r="A825" s="41" t="s">
        <v>849</v>
      </c>
      <c r="B825" s="41" t="s">
        <v>850</v>
      </c>
      <c r="C825" s="41" t="s">
        <v>4584</v>
      </c>
      <c r="D825" s="41" t="s">
        <v>1848</v>
      </c>
      <c r="E825" s="41"/>
      <c r="F825" s="41"/>
      <c r="G825" s="41" t="s">
        <v>75</v>
      </c>
      <c r="H825" s="41" t="s">
        <v>1806</v>
      </c>
      <c r="I825" s="41" t="s">
        <v>4573</v>
      </c>
      <c r="J825" s="41" t="s">
        <v>4585</v>
      </c>
      <c r="K825" s="41"/>
      <c r="L825" s="41" t="s">
        <v>4586</v>
      </c>
      <c r="M825" s="41" t="s">
        <v>4587</v>
      </c>
      <c r="N825" s="41">
        <v>49</v>
      </c>
      <c r="O825" s="41" t="b">
        <v>0</v>
      </c>
      <c r="P825" s="41" t="s">
        <v>1852</v>
      </c>
      <c r="Q825" s="41" t="s">
        <v>1853</v>
      </c>
      <c r="R825" s="41" t="s">
        <v>594</v>
      </c>
    </row>
    <row r="826" spans="1:18" hidden="1" x14ac:dyDescent="0.25">
      <c r="A826" s="41" t="s">
        <v>851</v>
      </c>
      <c r="B826" s="41" t="s">
        <v>852</v>
      </c>
      <c r="C826" s="41" t="s">
        <v>4588</v>
      </c>
      <c r="D826" s="41" t="s">
        <v>1932</v>
      </c>
      <c r="E826" s="41"/>
      <c r="F826" s="41"/>
      <c r="G826" s="41"/>
      <c r="H826" s="41"/>
      <c r="I826" s="41" t="s">
        <v>4573</v>
      </c>
      <c r="J826" s="41" t="s">
        <v>4585</v>
      </c>
      <c r="K826" s="41"/>
      <c r="L826" s="41" t="s">
        <v>4589</v>
      </c>
      <c r="M826" s="41" t="s">
        <v>4590</v>
      </c>
      <c r="N826" s="41">
        <v>49</v>
      </c>
      <c r="O826" s="41" t="b">
        <v>0</v>
      </c>
      <c r="P826" s="41" t="s">
        <v>1852</v>
      </c>
      <c r="Q826" s="41" t="s">
        <v>1853</v>
      </c>
      <c r="R826" s="41" t="s">
        <v>594</v>
      </c>
    </row>
    <row r="827" spans="1:18" hidden="1" x14ac:dyDescent="0.25">
      <c r="A827" s="40" t="s">
        <v>853</v>
      </c>
      <c r="B827" s="40" t="s">
        <v>854</v>
      </c>
      <c r="C827" s="40" t="s">
        <v>4591</v>
      </c>
      <c r="D827" s="40" t="s">
        <v>2106</v>
      </c>
      <c r="E827" s="40"/>
      <c r="F827" s="40"/>
      <c r="G827" s="40"/>
      <c r="H827" s="40"/>
      <c r="I827" s="40" t="s">
        <v>4573</v>
      </c>
      <c r="J827" s="40" t="s">
        <v>4585</v>
      </c>
      <c r="K827" s="40"/>
      <c r="L827" s="40" t="s">
        <v>4592</v>
      </c>
      <c r="M827" s="40" t="s">
        <v>4593</v>
      </c>
      <c r="N827" s="40">
        <v>49</v>
      </c>
      <c r="O827" s="40" t="b">
        <v>0</v>
      </c>
      <c r="P827" s="40" t="s">
        <v>1852</v>
      </c>
      <c r="Q827" s="40" t="s">
        <v>1853</v>
      </c>
      <c r="R827" s="40" t="s">
        <v>594</v>
      </c>
    </row>
    <row r="828" spans="1:18" hidden="1" x14ac:dyDescent="0.25">
      <c r="A828" s="41" t="s">
        <v>4594</v>
      </c>
      <c r="B828" s="41" t="s">
        <v>4595</v>
      </c>
      <c r="C828" s="41" t="s">
        <v>4596</v>
      </c>
      <c r="D828" s="41" t="s">
        <v>3504</v>
      </c>
      <c r="E828" s="41"/>
      <c r="F828" s="41"/>
      <c r="G828" s="41"/>
      <c r="H828" s="41"/>
      <c r="I828" s="41" t="s">
        <v>4597</v>
      </c>
      <c r="J828" s="41" t="s">
        <v>4585</v>
      </c>
      <c r="K828" s="41"/>
      <c r="L828" s="41" t="s">
        <v>4598</v>
      </c>
      <c r="M828" s="41" t="s">
        <v>4599</v>
      </c>
      <c r="N828" s="41">
        <v>49</v>
      </c>
      <c r="O828" s="41" t="b">
        <v>0</v>
      </c>
      <c r="P828" s="41" t="s">
        <v>1852</v>
      </c>
      <c r="Q828" s="41" t="s">
        <v>1853</v>
      </c>
      <c r="R828" s="41" t="s">
        <v>594</v>
      </c>
    </row>
    <row r="829" spans="1:18" hidden="1" x14ac:dyDescent="0.25">
      <c r="A829" s="40" t="s">
        <v>597</v>
      </c>
      <c r="B829" s="40" t="s">
        <v>598</v>
      </c>
      <c r="C829" s="40" t="s">
        <v>4600</v>
      </c>
      <c r="D829" s="40" t="s">
        <v>2197</v>
      </c>
      <c r="E829" s="40"/>
      <c r="F829" s="40"/>
      <c r="G829" s="40"/>
      <c r="H829" s="40"/>
      <c r="I829" s="40" t="s">
        <v>1882</v>
      </c>
      <c r="J829" s="40"/>
      <c r="K829" s="40"/>
      <c r="L829" s="40" t="s">
        <v>4601</v>
      </c>
      <c r="M829" s="40" t="s">
        <v>4602</v>
      </c>
      <c r="N829" s="40">
        <v>31</v>
      </c>
      <c r="O829" s="40" t="b">
        <v>0</v>
      </c>
      <c r="P829" s="40" t="s">
        <v>1852</v>
      </c>
      <c r="Q829" s="40" t="s">
        <v>1853</v>
      </c>
      <c r="R829" s="40" t="s">
        <v>597</v>
      </c>
    </row>
    <row r="830" spans="1:18" hidden="1" x14ac:dyDescent="0.25">
      <c r="A830" s="40" t="s">
        <v>4603</v>
      </c>
      <c r="B830" s="40" t="s">
        <v>598</v>
      </c>
      <c r="C830" s="40" t="s">
        <v>4600</v>
      </c>
      <c r="D830" s="40" t="s">
        <v>2197</v>
      </c>
      <c r="E830" s="40"/>
      <c r="F830" s="40"/>
      <c r="G830" s="40"/>
      <c r="H830" s="40"/>
      <c r="I830" s="40" t="s">
        <v>4604</v>
      </c>
      <c r="J830" s="40" t="s">
        <v>4605</v>
      </c>
      <c r="K830" s="40" t="s">
        <v>4606</v>
      </c>
      <c r="L830" s="40" t="s">
        <v>1847</v>
      </c>
      <c r="M830" s="40" t="s">
        <v>4607</v>
      </c>
      <c r="N830" s="40">
        <v>31</v>
      </c>
      <c r="O830" s="40" t="b">
        <v>0</v>
      </c>
      <c r="P830" s="40" t="s">
        <v>1852</v>
      </c>
      <c r="Q830" s="40" t="s">
        <v>1853</v>
      </c>
      <c r="R830" s="40" t="s">
        <v>597</v>
      </c>
    </row>
    <row r="831" spans="1:18" hidden="1" x14ac:dyDescent="0.25">
      <c r="A831" s="40" t="s">
        <v>4608</v>
      </c>
      <c r="B831" s="40" t="s">
        <v>598</v>
      </c>
      <c r="C831" s="40" t="s">
        <v>4600</v>
      </c>
      <c r="D831" s="40" t="s">
        <v>2197</v>
      </c>
      <c r="E831" s="40"/>
      <c r="F831" s="40"/>
      <c r="G831" s="40"/>
      <c r="H831" s="40"/>
      <c r="I831" s="40" t="s">
        <v>4604</v>
      </c>
      <c r="J831" s="40" t="s">
        <v>4609</v>
      </c>
      <c r="K831" s="40" t="s">
        <v>4610</v>
      </c>
      <c r="L831" s="40" t="s">
        <v>1847</v>
      </c>
      <c r="M831" s="40" t="s">
        <v>4611</v>
      </c>
      <c r="N831" s="40">
        <v>31</v>
      </c>
      <c r="O831" s="40" t="b">
        <v>0</v>
      </c>
      <c r="P831" s="40" t="s">
        <v>1852</v>
      </c>
      <c r="Q831" s="40" t="s">
        <v>1853</v>
      </c>
      <c r="R831" s="40" t="s">
        <v>597</v>
      </c>
    </row>
    <row r="832" spans="1:18" hidden="1" x14ac:dyDescent="0.25">
      <c r="A832" s="40" t="s">
        <v>4612</v>
      </c>
      <c r="B832" s="40" t="s">
        <v>598</v>
      </c>
      <c r="C832" s="40" t="s">
        <v>4600</v>
      </c>
      <c r="D832" s="40" t="s">
        <v>2197</v>
      </c>
      <c r="E832" s="40"/>
      <c r="F832" s="40"/>
      <c r="G832" s="40"/>
      <c r="H832" s="40"/>
      <c r="I832" s="40" t="s">
        <v>4604</v>
      </c>
      <c r="J832" s="40" t="s">
        <v>4613</v>
      </c>
      <c r="K832" s="40" t="s">
        <v>4614</v>
      </c>
      <c r="L832" s="40" t="s">
        <v>1847</v>
      </c>
      <c r="M832" s="40" t="s">
        <v>4615</v>
      </c>
      <c r="N832" s="40">
        <v>31</v>
      </c>
      <c r="O832" s="40" t="b">
        <v>0</v>
      </c>
      <c r="P832" s="40" t="s">
        <v>1852</v>
      </c>
      <c r="Q832" s="40" t="s">
        <v>1853</v>
      </c>
      <c r="R832" s="40" t="s">
        <v>597</v>
      </c>
    </row>
    <row r="833" spans="1:18" hidden="1" x14ac:dyDescent="0.25">
      <c r="A833" s="40" t="s">
        <v>4616</v>
      </c>
      <c r="B833" s="40" t="s">
        <v>598</v>
      </c>
      <c r="C833" s="40" t="s">
        <v>4600</v>
      </c>
      <c r="D833" s="40" t="s">
        <v>2197</v>
      </c>
      <c r="E833" s="40"/>
      <c r="F833" s="40"/>
      <c r="G833" s="40"/>
      <c r="H833" s="40"/>
      <c r="I833" s="40" t="s">
        <v>4604</v>
      </c>
      <c r="J833" s="40" t="s">
        <v>4617</v>
      </c>
      <c r="K833" s="40" t="s">
        <v>4606</v>
      </c>
      <c r="L833" s="40" t="s">
        <v>1847</v>
      </c>
      <c r="M833" s="40" t="s">
        <v>4607</v>
      </c>
      <c r="N833" s="40">
        <v>31</v>
      </c>
      <c r="O833" s="40" t="b">
        <v>0</v>
      </c>
      <c r="P833" s="40" t="s">
        <v>1852</v>
      </c>
      <c r="Q833" s="40" t="s">
        <v>1853</v>
      </c>
      <c r="R833" s="40" t="s">
        <v>597</v>
      </c>
    </row>
    <row r="834" spans="1:18" hidden="1" x14ac:dyDescent="0.25">
      <c r="A834" s="40" t="s">
        <v>4618</v>
      </c>
      <c r="B834" s="40" t="s">
        <v>598</v>
      </c>
      <c r="C834" s="40" t="s">
        <v>4600</v>
      </c>
      <c r="D834" s="40" t="s">
        <v>2197</v>
      </c>
      <c r="E834" s="40" t="s">
        <v>4175</v>
      </c>
      <c r="F834" s="40"/>
      <c r="G834" s="40"/>
      <c r="H834" s="40"/>
      <c r="I834" s="40" t="s">
        <v>4604</v>
      </c>
      <c r="J834" s="40" t="s">
        <v>4619</v>
      </c>
      <c r="K834" s="40" t="s">
        <v>4620</v>
      </c>
      <c r="L834" s="40" t="s">
        <v>1847</v>
      </c>
      <c r="M834" s="40" t="s">
        <v>4621</v>
      </c>
      <c r="N834" s="40">
        <v>31</v>
      </c>
      <c r="O834" s="40" t="b">
        <v>0</v>
      </c>
      <c r="P834" s="40" t="s">
        <v>1852</v>
      </c>
      <c r="Q834" s="40" t="s">
        <v>1853</v>
      </c>
      <c r="R834" s="40" t="s">
        <v>597</v>
      </c>
    </row>
    <row r="835" spans="1:18" hidden="1" x14ac:dyDescent="0.25">
      <c r="A835" s="40" t="s">
        <v>4622</v>
      </c>
      <c r="B835" s="40" t="s">
        <v>598</v>
      </c>
      <c r="C835" s="40" t="s">
        <v>4600</v>
      </c>
      <c r="D835" s="40" t="s">
        <v>2197</v>
      </c>
      <c r="E835" s="40" t="s">
        <v>4175</v>
      </c>
      <c r="F835" s="40"/>
      <c r="G835" s="40"/>
      <c r="H835" s="40"/>
      <c r="I835" s="40" t="s">
        <v>4604</v>
      </c>
      <c r="J835" s="40" t="s">
        <v>4623</v>
      </c>
      <c r="K835" s="40" t="s">
        <v>4624</v>
      </c>
      <c r="L835" s="40" t="s">
        <v>1847</v>
      </c>
      <c r="M835" s="40" t="s">
        <v>4624</v>
      </c>
      <c r="N835" s="40">
        <v>31</v>
      </c>
      <c r="O835" s="40" t="b">
        <v>0</v>
      </c>
      <c r="P835" s="40" t="s">
        <v>1852</v>
      </c>
      <c r="Q835" s="40" t="s">
        <v>1853</v>
      </c>
      <c r="R835" s="40" t="s">
        <v>597</v>
      </c>
    </row>
    <row r="836" spans="1:18" hidden="1" x14ac:dyDescent="0.25">
      <c r="A836" s="41" t="s">
        <v>4625</v>
      </c>
      <c r="B836" s="41" t="s">
        <v>4626</v>
      </c>
      <c r="C836" s="41" t="s">
        <v>4600</v>
      </c>
      <c r="D836" s="41" t="s">
        <v>2197</v>
      </c>
      <c r="E836" s="41" t="s">
        <v>4175</v>
      </c>
      <c r="F836" s="41"/>
      <c r="G836" s="41"/>
      <c r="H836" s="41"/>
      <c r="I836" s="41" t="s">
        <v>4604</v>
      </c>
      <c r="J836" s="41" t="s">
        <v>4626</v>
      </c>
      <c r="K836" s="41" t="s">
        <v>4627</v>
      </c>
      <c r="L836" s="41" t="s">
        <v>1847</v>
      </c>
      <c r="M836" s="41" t="s">
        <v>4627</v>
      </c>
      <c r="N836" s="41">
        <v>31</v>
      </c>
      <c r="O836" s="41" t="b">
        <v>0</v>
      </c>
      <c r="P836" s="41" t="s">
        <v>1852</v>
      </c>
      <c r="Q836" s="41" t="s">
        <v>1853</v>
      </c>
      <c r="R836" s="41" t="s">
        <v>597</v>
      </c>
    </row>
    <row r="837" spans="1:18" hidden="1" x14ac:dyDescent="0.25">
      <c r="A837" s="41" t="s">
        <v>4628</v>
      </c>
      <c r="B837" s="41" t="s">
        <v>4629</v>
      </c>
      <c r="C837" s="41"/>
      <c r="D837" s="41" t="s">
        <v>1848</v>
      </c>
      <c r="E837" s="41"/>
      <c r="F837" s="41"/>
      <c r="G837" s="41"/>
      <c r="H837" s="41"/>
      <c r="I837" s="41"/>
      <c r="J837" s="41"/>
      <c r="K837" s="41"/>
      <c r="L837" s="41" t="s">
        <v>4630</v>
      </c>
      <c r="M837" s="41" t="s">
        <v>4631</v>
      </c>
      <c r="N837" s="41"/>
      <c r="O837" s="41" t="b">
        <v>0</v>
      </c>
      <c r="P837" s="41" t="s">
        <v>1852</v>
      </c>
      <c r="Q837" s="41" t="s">
        <v>1853</v>
      </c>
      <c r="R837" s="41" t="s">
        <v>4628</v>
      </c>
    </row>
    <row r="838" spans="1:18" hidden="1" x14ac:dyDescent="0.25">
      <c r="A838" s="41" t="s">
        <v>4632</v>
      </c>
      <c r="B838" s="41" t="s">
        <v>4633</v>
      </c>
      <c r="C838" s="41"/>
      <c r="D838" s="41" t="s">
        <v>3056</v>
      </c>
      <c r="E838" s="41" t="s">
        <v>4634</v>
      </c>
      <c r="F838" s="41" t="s">
        <v>4635</v>
      </c>
      <c r="G838" s="41"/>
      <c r="H838" s="41"/>
      <c r="I838" s="41"/>
      <c r="J838" s="41"/>
      <c r="K838" s="41"/>
      <c r="L838" s="41" t="s">
        <v>4636</v>
      </c>
      <c r="M838" s="41" t="s">
        <v>4637</v>
      </c>
      <c r="N838" s="41"/>
      <c r="O838" s="41" t="b">
        <v>0</v>
      </c>
      <c r="P838" s="41" t="s">
        <v>1852</v>
      </c>
      <c r="Q838" s="41" t="s">
        <v>1853</v>
      </c>
      <c r="R838" s="41" t="s">
        <v>4632</v>
      </c>
    </row>
    <row r="839" spans="1:18" hidden="1" x14ac:dyDescent="0.25">
      <c r="A839" s="41" t="s">
        <v>4638</v>
      </c>
      <c r="B839" s="41" t="s">
        <v>4639</v>
      </c>
      <c r="C839" s="41"/>
      <c r="D839" s="41" t="s">
        <v>1848</v>
      </c>
      <c r="E839" s="41"/>
      <c r="F839" s="41"/>
      <c r="G839" s="41" t="s">
        <v>1809</v>
      </c>
      <c r="H839" s="41" t="s">
        <v>1810</v>
      </c>
      <c r="I839" s="41"/>
      <c r="J839" s="41"/>
      <c r="K839" s="41"/>
      <c r="L839" s="41" t="s">
        <v>4640</v>
      </c>
      <c r="M839" s="41" t="s">
        <v>4641</v>
      </c>
      <c r="N839" s="41"/>
      <c r="O839" s="41" t="b">
        <v>0</v>
      </c>
      <c r="P839" s="41" t="s">
        <v>1852</v>
      </c>
      <c r="Q839" s="41" t="s">
        <v>1853</v>
      </c>
      <c r="R839" s="41" t="s">
        <v>4638</v>
      </c>
    </row>
    <row r="840" spans="1:18" hidden="1" x14ac:dyDescent="0.25">
      <c r="A840" s="41" t="s">
        <v>4642</v>
      </c>
      <c r="B840" s="41" t="s">
        <v>4643</v>
      </c>
      <c r="C840" s="41"/>
      <c r="D840" s="41" t="s">
        <v>1848</v>
      </c>
      <c r="E840" s="41"/>
      <c r="F840" s="41"/>
      <c r="G840" s="41" t="s">
        <v>76</v>
      </c>
      <c r="H840" s="41" t="s">
        <v>1804</v>
      </c>
      <c r="I840" s="41" t="s">
        <v>1882</v>
      </c>
      <c r="J840" s="41"/>
      <c r="K840" s="41"/>
      <c r="L840" s="41" t="s">
        <v>4644</v>
      </c>
      <c r="M840" s="41" t="s">
        <v>4645</v>
      </c>
      <c r="N840" s="41"/>
      <c r="O840" s="41" t="b">
        <v>1</v>
      </c>
      <c r="P840" s="41" t="s">
        <v>1852</v>
      </c>
      <c r="Q840" s="41" t="s">
        <v>1853</v>
      </c>
      <c r="R840" s="41" t="s">
        <v>4642</v>
      </c>
    </row>
    <row r="841" spans="1:18" hidden="1" x14ac:dyDescent="0.25">
      <c r="A841" s="41" t="s">
        <v>4646</v>
      </c>
      <c r="B841" s="41" t="s">
        <v>4647</v>
      </c>
      <c r="C841" s="41" t="s">
        <v>3387</v>
      </c>
      <c r="D841" s="41" t="s">
        <v>1848</v>
      </c>
      <c r="E841" s="41" t="s">
        <v>2132</v>
      </c>
      <c r="F841" s="41"/>
      <c r="G841" s="41" t="s">
        <v>1811</v>
      </c>
      <c r="H841" s="41" t="s">
        <v>1812</v>
      </c>
      <c r="I841" s="41" t="s">
        <v>1882</v>
      </c>
      <c r="J841" s="41" t="s">
        <v>1847</v>
      </c>
      <c r="K841" s="41" t="s">
        <v>4648</v>
      </c>
      <c r="L841" s="41" t="s">
        <v>4649</v>
      </c>
      <c r="M841" s="41" t="s">
        <v>4650</v>
      </c>
      <c r="N841" s="41"/>
      <c r="O841" s="41" t="b">
        <v>0</v>
      </c>
      <c r="P841" s="41" t="s">
        <v>3105</v>
      </c>
      <c r="Q841" s="41" t="s">
        <v>1853</v>
      </c>
      <c r="R841" s="41" t="s">
        <v>4646</v>
      </c>
    </row>
    <row r="842" spans="1:18" hidden="1" x14ac:dyDescent="0.25">
      <c r="A842" s="40" t="s">
        <v>4651</v>
      </c>
      <c r="B842" s="40" t="s">
        <v>4652</v>
      </c>
      <c r="C842" s="40" t="s">
        <v>4653</v>
      </c>
      <c r="D842" s="40" t="s">
        <v>1848</v>
      </c>
      <c r="E842" s="40" t="s">
        <v>2132</v>
      </c>
      <c r="F842" s="40"/>
      <c r="G842" s="40" t="s">
        <v>1811</v>
      </c>
      <c r="H842" s="40" t="s">
        <v>1812</v>
      </c>
      <c r="I842" s="40" t="s">
        <v>1882</v>
      </c>
      <c r="J842" s="40"/>
      <c r="K842" s="40" t="s">
        <v>4654</v>
      </c>
      <c r="L842" s="40"/>
      <c r="M842" s="40" t="s">
        <v>4655</v>
      </c>
      <c r="N842" s="40"/>
      <c r="O842" s="40" t="b">
        <v>0</v>
      </c>
      <c r="P842" s="40" t="s">
        <v>1852</v>
      </c>
      <c r="Q842" s="40" t="s">
        <v>1853</v>
      </c>
      <c r="R842" s="40" t="s">
        <v>4651</v>
      </c>
    </row>
    <row r="843" spans="1:18" hidden="1" x14ac:dyDescent="0.25">
      <c r="A843" s="40" t="s">
        <v>4656</v>
      </c>
      <c r="B843" s="40" t="s">
        <v>4657</v>
      </c>
      <c r="C843" s="40" t="s">
        <v>4653</v>
      </c>
      <c r="D843" s="40" t="s">
        <v>1848</v>
      </c>
      <c r="E843" s="40" t="s">
        <v>2132</v>
      </c>
      <c r="F843" s="40"/>
      <c r="G843" s="40" t="s">
        <v>1811</v>
      </c>
      <c r="H843" s="40" t="s">
        <v>1812</v>
      </c>
      <c r="I843" s="40" t="s">
        <v>1882</v>
      </c>
      <c r="J843" s="40"/>
      <c r="K843" s="40" t="s">
        <v>4658</v>
      </c>
      <c r="L843" s="40"/>
      <c r="M843" s="40" t="s">
        <v>4659</v>
      </c>
      <c r="N843" s="40"/>
      <c r="O843" s="40" t="b">
        <v>0</v>
      </c>
      <c r="P843" s="40" t="s">
        <v>1852</v>
      </c>
      <c r="Q843" s="40" t="s">
        <v>1853</v>
      </c>
      <c r="R843" s="40" t="s">
        <v>4656</v>
      </c>
    </row>
    <row r="844" spans="1:18" hidden="1" x14ac:dyDescent="0.25">
      <c r="A844" s="40" t="s">
        <v>599</v>
      </c>
      <c r="B844" s="40" t="s">
        <v>600</v>
      </c>
      <c r="C844" s="40"/>
      <c r="D844" s="40" t="s">
        <v>1848</v>
      </c>
      <c r="E844" s="40"/>
      <c r="F844" s="40"/>
      <c r="G844" s="40" t="s">
        <v>1811</v>
      </c>
      <c r="H844" s="40" t="s">
        <v>1812</v>
      </c>
      <c r="I844" s="40" t="s">
        <v>1882</v>
      </c>
      <c r="J844" s="40"/>
      <c r="K844" s="40"/>
      <c r="L844" s="40" t="s">
        <v>4660</v>
      </c>
      <c r="M844" s="40" t="s">
        <v>4661</v>
      </c>
      <c r="N844" s="40">
        <v>36</v>
      </c>
      <c r="O844" s="40" t="b">
        <v>0</v>
      </c>
      <c r="P844" s="40" t="s">
        <v>1852</v>
      </c>
      <c r="Q844" s="40" t="s">
        <v>1853</v>
      </c>
      <c r="R844" s="40" t="s">
        <v>599</v>
      </c>
    </row>
    <row r="845" spans="1:18" hidden="1" x14ac:dyDescent="0.25">
      <c r="A845" s="40" t="s">
        <v>4662</v>
      </c>
      <c r="B845" s="40" t="s">
        <v>4663</v>
      </c>
      <c r="C845" s="40"/>
      <c r="D845" s="40" t="s">
        <v>1848</v>
      </c>
      <c r="E845" s="40" t="s">
        <v>2116</v>
      </c>
      <c r="F845" s="40" t="s">
        <v>4664</v>
      </c>
      <c r="G845" s="40" t="s">
        <v>1811</v>
      </c>
      <c r="H845" s="40" t="s">
        <v>1812</v>
      </c>
      <c r="I845" s="40" t="s">
        <v>1882</v>
      </c>
      <c r="J845" s="40" t="s">
        <v>4663</v>
      </c>
      <c r="K845" s="40" t="s">
        <v>4665</v>
      </c>
      <c r="L845" s="40" t="s">
        <v>1847</v>
      </c>
      <c r="M845" s="40" t="s">
        <v>4665</v>
      </c>
      <c r="N845" s="40">
        <v>36</v>
      </c>
      <c r="O845" s="40" t="b">
        <v>0</v>
      </c>
      <c r="P845" s="40" t="s">
        <v>1852</v>
      </c>
      <c r="Q845" s="40" t="s">
        <v>1853</v>
      </c>
      <c r="R845" s="40" t="s">
        <v>599</v>
      </c>
    </row>
    <row r="846" spans="1:18" hidden="1" x14ac:dyDescent="0.25">
      <c r="A846" s="40" t="s">
        <v>4666</v>
      </c>
      <c r="B846" s="40" t="s">
        <v>4667</v>
      </c>
      <c r="C846" s="40"/>
      <c r="D846" s="40" t="s">
        <v>1848</v>
      </c>
      <c r="E846" s="40" t="s">
        <v>1968</v>
      </c>
      <c r="F846" s="40" t="s">
        <v>4230</v>
      </c>
      <c r="G846" s="40" t="s">
        <v>1811</v>
      </c>
      <c r="H846" s="40" t="s">
        <v>1812</v>
      </c>
      <c r="I846" s="40" t="s">
        <v>1882</v>
      </c>
      <c r="J846" s="40" t="s">
        <v>4667</v>
      </c>
      <c r="K846" s="40" t="s">
        <v>4668</v>
      </c>
      <c r="L846" s="40" t="s">
        <v>1847</v>
      </c>
      <c r="M846" s="40" t="s">
        <v>4668</v>
      </c>
      <c r="N846" s="40">
        <v>36</v>
      </c>
      <c r="O846" s="40" t="b">
        <v>0</v>
      </c>
      <c r="P846" s="40" t="s">
        <v>1852</v>
      </c>
      <c r="Q846" s="40" t="s">
        <v>1853</v>
      </c>
      <c r="R846" s="40" t="s">
        <v>599</v>
      </c>
    </row>
    <row r="847" spans="1:18" hidden="1" x14ac:dyDescent="0.25">
      <c r="A847" s="40" t="s">
        <v>4669</v>
      </c>
      <c r="B847" s="40" t="s">
        <v>4670</v>
      </c>
      <c r="C847" s="40"/>
      <c r="D847" s="40" t="s">
        <v>1848</v>
      </c>
      <c r="E847" s="40" t="s">
        <v>1862</v>
      </c>
      <c r="F847" s="40" t="s">
        <v>1993</v>
      </c>
      <c r="G847" s="40" t="s">
        <v>1811</v>
      </c>
      <c r="H847" s="40" t="s">
        <v>1812</v>
      </c>
      <c r="I847" s="40" t="s">
        <v>1882</v>
      </c>
      <c r="J847" s="40" t="s">
        <v>4670</v>
      </c>
      <c r="K847" s="40" t="s">
        <v>4671</v>
      </c>
      <c r="L847" s="40" t="s">
        <v>1847</v>
      </c>
      <c r="M847" s="40" t="s">
        <v>4671</v>
      </c>
      <c r="N847" s="40">
        <v>36</v>
      </c>
      <c r="O847" s="40" t="b">
        <v>0</v>
      </c>
      <c r="P847" s="40" t="s">
        <v>1852</v>
      </c>
      <c r="Q847" s="40" t="s">
        <v>1853</v>
      </c>
      <c r="R847" s="40" t="s">
        <v>599</v>
      </c>
    </row>
    <row r="848" spans="1:18" hidden="1" x14ac:dyDescent="0.25">
      <c r="A848" s="40" t="s">
        <v>4672</v>
      </c>
      <c r="B848" s="40" t="s">
        <v>4673</v>
      </c>
      <c r="C848" s="40"/>
      <c r="D848" s="40" t="s">
        <v>1848</v>
      </c>
      <c r="E848" s="40" t="s">
        <v>1985</v>
      </c>
      <c r="F848" s="40"/>
      <c r="G848" s="40" t="s">
        <v>1811</v>
      </c>
      <c r="H848" s="40" t="s">
        <v>1812</v>
      </c>
      <c r="I848" s="40" t="s">
        <v>1882</v>
      </c>
      <c r="J848" s="40" t="s">
        <v>4674</v>
      </c>
      <c r="K848" s="40" t="s">
        <v>4675</v>
      </c>
      <c r="L848" s="40" t="s">
        <v>1847</v>
      </c>
      <c r="M848" s="40" t="s">
        <v>4675</v>
      </c>
      <c r="N848" s="40">
        <v>36</v>
      </c>
      <c r="O848" s="40" t="b">
        <v>0</v>
      </c>
      <c r="P848" s="40" t="s">
        <v>1852</v>
      </c>
      <c r="Q848" s="40" t="s">
        <v>1853</v>
      </c>
      <c r="R848" s="40" t="s">
        <v>599</v>
      </c>
    </row>
    <row r="849" spans="1:18" hidden="1" x14ac:dyDescent="0.25">
      <c r="A849" s="40" t="s">
        <v>4676</v>
      </c>
      <c r="B849" s="40" t="s">
        <v>4677</v>
      </c>
      <c r="C849" s="40"/>
      <c r="D849" s="40" t="s">
        <v>1848</v>
      </c>
      <c r="E849" s="40" t="s">
        <v>1985</v>
      </c>
      <c r="F849" s="40"/>
      <c r="G849" s="40" t="s">
        <v>1811</v>
      </c>
      <c r="H849" s="40" t="s">
        <v>1812</v>
      </c>
      <c r="I849" s="40" t="s">
        <v>1882</v>
      </c>
      <c r="J849" s="40" t="s">
        <v>4677</v>
      </c>
      <c r="K849" s="40" t="s">
        <v>4678</v>
      </c>
      <c r="L849" s="40" t="s">
        <v>1847</v>
      </c>
      <c r="M849" s="40" t="s">
        <v>4678</v>
      </c>
      <c r="N849" s="40">
        <v>36</v>
      </c>
      <c r="O849" s="40" t="b">
        <v>0</v>
      </c>
      <c r="P849" s="40" t="s">
        <v>1852</v>
      </c>
      <c r="Q849" s="40" t="s">
        <v>1853</v>
      </c>
      <c r="R849" s="40" t="s">
        <v>599</v>
      </c>
    </row>
    <row r="850" spans="1:18" hidden="1" x14ac:dyDescent="0.25">
      <c r="A850" s="40" t="s">
        <v>4679</v>
      </c>
      <c r="B850" s="40" t="s">
        <v>4680</v>
      </c>
      <c r="C850" s="40"/>
      <c r="D850" s="40" t="s">
        <v>1848</v>
      </c>
      <c r="E850" s="40" t="s">
        <v>1960</v>
      </c>
      <c r="F850" s="40"/>
      <c r="G850" s="40" t="s">
        <v>1811</v>
      </c>
      <c r="H850" s="40" t="s">
        <v>1812</v>
      </c>
      <c r="I850" s="40" t="s">
        <v>1882</v>
      </c>
      <c r="J850" s="40" t="s">
        <v>4680</v>
      </c>
      <c r="K850" s="40" t="s">
        <v>4681</v>
      </c>
      <c r="L850" s="40" t="s">
        <v>1847</v>
      </c>
      <c r="M850" s="40" t="s">
        <v>4681</v>
      </c>
      <c r="N850" s="40">
        <v>36</v>
      </c>
      <c r="O850" s="40" t="b">
        <v>0</v>
      </c>
      <c r="P850" s="40" t="s">
        <v>1852</v>
      </c>
      <c r="Q850" s="40" t="s">
        <v>1853</v>
      </c>
      <c r="R850" s="40" t="s">
        <v>599</v>
      </c>
    </row>
    <row r="851" spans="1:18" hidden="1" x14ac:dyDescent="0.25">
      <c r="A851" s="40" t="s">
        <v>4682</v>
      </c>
      <c r="B851" s="40" t="s">
        <v>4683</v>
      </c>
      <c r="C851" s="40"/>
      <c r="D851" s="40" t="s">
        <v>1848</v>
      </c>
      <c r="E851" s="40" t="s">
        <v>1862</v>
      </c>
      <c r="F851" s="40"/>
      <c r="G851" s="40" t="s">
        <v>1811</v>
      </c>
      <c r="H851" s="40" t="s">
        <v>1812</v>
      </c>
      <c r="I851" s="40" t="s">
        <v>1882</v>
      </c>
      <c r="J851" s="40" t="s">
        <v>4683</v>
      </c>
      <c r="K851" s="40" t="s">
        <v>4684</v>
      </c>
      <c r="L851" s="40" t="s">
        <v>1847</v>
      </c>
      <c r="M851" s="40" t="s">
        <v>4684</v>
      </c>
      <c r="N851" s="40">
        <v>36</v>
      </c>
      <c r="O851" s="40" t="b">
        <v>0</v>
      </c>
      <c r="P851" s="40" t="s">
        <v>1852</v>
      </c>
      <c r="Q851" s="40" t="s">
        <v>1853</v>
      </c>
      <c r="R851" s="40" t="s">
        <v>599</v>
      </c>
    </row>
    <row r="852" spans="1:18" hidden="1" x14ac:dyDescent="0.25">
      <c r="A852" s="40" t="s">
        <v>4685</v>
      </c>
      <c r="B852" s="40" t="s">
        <v>4686</v>
      </c>
      <c r="C852" s="40"/>
      <c r="D852" s="40" t="s">
        <v>1848</v>
      </c>
      <c r="E852" s="40" t="s">
        <v>1968</v>
      </c>
      <c r="F852" s="40"/>
      <c r="G852" s="40" t="s">
        <v>1811</v>
      </c>
      <c r="H852" s="40" t="s">
        <v>1812</v>
      </c>
      <c r="I852" s="40" t="s">
        <v>1882</v>
      </c>
      <c r="J852" s="40" t="s">
        <v>4686</v>
      </c>
      <c r="K852" s="40" t="s">
        <v>4687</v>
      </c>
      <c r="L852" s="40" t="s">
        <v>1847</v>
      </c>
      <c r="M852" s="40" t="s">
        <v>4687</v>
      </c>
      <c r="N852" s="40">
        <v>36</v>
      </c>
      <c r="O852" s="40" t="b">
        <v>0</v>
      </c>
      <c r="P852" s="40" t="s">
        <v>1852</v>
      </c>
      <c r="Q852" s="40" t="s">
        <v>1853</v>
      </c>
      <c r="R852" s="40" t="s">
        <v>599</v>
      </c>
    </row>
    <row r="853" spans="1:18" hidden="1" x14ac:dyDescent="0.25">
      <c r="A853" s="40" t="s">
        <v>4688</v>
      </c>
      <c r="B853" s="40" t="s">
        <v>4689</v>
      </c>
      <c r="C853" s="40"/>
      <c r="D853" s="40" t="s">
        <v>1848</v>
      </c>
      <c r="E853" s="40" t="s">
        <v>1968</v>
      </c>
      <c r="F853" s="40"/>
      <c r="G853" s="40" t="s">
        <v>1811</v>
      </c>
      <c r="H853" s="40" t="s">
        <v>1812</v>
      </c>
      <c r="I853" s="40" t="s">
        <v>1882</v>
      </c>
      <c r="J853" s="40" t="s">
        <v>4689</v>
      </c>
      <c r="K853" s="40" t="s">
        <v>4690</v>
      </c>
      <c r="L853" s="40" t="s">
        <v>1847</v>
      </c>
      <c r="M853" s="40" t="s">
        <v>4690</v>
      </c>
      <c r="N853" s="40">
        <v>36</v>
      </c>
      <c r="O853" s="40" t="b">
        <v>0</v>
      </c>
      <c r="P853" s="40" t="s">
        <v>1852</v>
      </c>
      <c r="Q853" s="40" t="s">
        <v>1853</v>
      </c>
      <c r="R853" s="40" t="s">
        <v>599</v>
      </c>
    </row>
    <row r="854" spans="1:18" hidden="1" x14ac:dyDescent="0.25">
      <c r="A854" s="40" t="s">
        <v>4691</v>
      </c>
      <c r="B854" s="40" t="s">
        <v>4692</v>
      </c>
      <c r="C854" s="40"/>
      <c r="D854" s="40" t="s">
        <v>1848</v>
      </c>
      <c r="E854" s="40" t="s">
        <v>1960</v>
      </c>
      <c r="F854" s="40" t="s">
        <v>4693</v>
      </c>
      <c r="G854" s="40" t="s">
        <v>1811</v>
      </c>
      <c r="H854" s="40" t="s">
        <v>1812</v>
      </c>
      <c r="I854" s="40" t="s">
        <v>1882</v>
      </c>
      <c r="J854" s="40" t="s">
        <v>4692</v>
      </c>
      <c r="K854" s="40" t="s">
        <v>4694</v>
      </c>
      <c r="L854" s="40" t="s">
        <v>1847</v>
      </c>
      <c r="M854" s="40" t="s">
        <v>4694</v>
      </c>
      <c r="N854" s="40">
        <v>36</v>
      </c>
      <c r="O854" s="40" t="b">
        <v>0</v>
      </c>
      <c r="P854" s="40" t="s">
        <v>1852</v>
      </c>
      <c r="Q854" s="40" t="s">
        <v>1853</v>
      </c>
      <c r="R854" s="40" t="s">
        <v>599</v>
      </c>
    </row>
    <row r="855" spans="1:18" hidden="1" x14ac:dyDescent="0.25">
      <c r="A855" s="40" t="s">
        <v>4695</v>
      </c>
      <c r="B855" s="40" t="s">
        <v>4696</v>
      </c>
      <c r="C855" s="40"/>
      <c r="D855" s="40" t="s">
        <v>1848</v>
      </c>
      <c r="E855" s="40" t="s">
        <v>2001</v>
      </c>
      <c r="F855" s="40"/>
      <c r="G855" s="40" t="s">
        <v>1811</v>
      </c>
      <c r="H855" s="40" t="s">
        <v>1812</v>
      </c>
      <c r="I855" s="40" t="s">
        <v>1882</v>
      </c>
      <c r="J855" s="40" t="s">
        <v>4696</v>
      </c>
      <c r="K855" s="40" t="s">
        <v>4697</v>
      </c>
      <c r="L855" s="40" t="s">
        <v>1847</v>
      </c>
      <c r="M855" s="40" t="s">
        <v>4697</v>
      </c>
      <c r="N855" s="40">
        <v>36</v>
      </c>
      <c r="O855" s="40" t="b">
        <v>0</v>
      </c>
      <c r="P855" s="40" t="s">
        <v>1852</v>
      </c>
      <c r="Q855" s="40" t="s">
        <v>1853</v>
      </c>
      <c r="R855" s="40" t="s">
        <v>599</v>
      </c>
    </row>
    <row r="856" spans="1:18" hidden="1" x14ac:dyDescent="0.25">
      <c r="A856" s="40" t="s">
        <v>4698</v>
      </c>
      <c r="B856" s="40" t="s">
        <v>4699</v>
      </c>
      <c r="C856" s="40"/>
      <c r="D856" s="40" t="s">
        <v>1848</v>
      </c>
      <c r="E856" s="40" t="s">
        <v>2102</v>
      </c>
      <c r="F856" s="40" t="s">
        <v>2754</v>
      </c>
      <c r="G856" s="40" t="s">
        <v>1811</v>
      </c>
      <c r="H856" s="40" t="s">
        <v>1812</v>
      </c>
      <c r="I856" s="40" t="s">
        <v>1882</v>
      </c>
      <c r="J856" s="40" t="s">
        <v>4699</v>
      </c>
      <c r="K856" s="40" t="s">
        <v>4700</v>
      </c>
      <c r="L856" s="40" t="s">
        <v>1847</v>
      </c>
      <c r="M856" s="40" t="s">
        <v>4700</v>
      </c>
      <c r="N856" s="40">
        <v>36</v>
      </c>
      <c r="O856" s="40" t="b">
        <v>0</v>
      </c>
      <c r="P856" s="40" t="s">
        <v>1852</v>
      </c>
      <c r="Q856" s="40" t="s">
        <v>1853</v>
      </c>
      <c r="R856" s="40" t="s">
        <v>599</v>
      </c>
    </row>
    <row r="857" spans="1:18" hidden="1" x14ac:dyDescent="0.25">
      <c r="A857" s="40" t="s">
        <v>4701</v>
      </c>
      <c r="B857" s="40" t="s">
        <v>4702</v>
      </c>
      <c r="C857" s="40"/>
      <c r="D857" s="40" t="s">
        <v>1848</v>
      </c>
      <c r="E857" s="40" t="s">
        <v>2001</v>
      </c>
      <c r="F857" s="40"/>
      <c r="G857" s="40" t="s">
        <v>1811</v>
      </c>
      <c r="H857" s="40" t="s">
        <v>1812</v>
      </c>
      <c r="I857" s="40" t="s">
        <v>1882</v>
      </c>
      <c r="J857" s="40" t="s">
        <v>4702</v>
      </c>
      <c r="K857" s="40" t="s">
        <v>4703</v>
      </c>
      <c r="L857" s="40" t="s">
        <v>1847</v>
      </c>
      <c r="M857" s="40" t="s">
        <v>4703</v>
      </c>
      <c r="N857" s="40">
        <v>36</v>
      </c>
      <c r="O857" s="40" t="b">
        <v>0</v>
      </c>
      <c r="P857" s="40" t="s">
        <v>1852</v>
      </c>
      <c r="Q857" s="40" t="s">
        <v>1853</v>
      </c>
      <c r="R857" s="40" t="s">
        <v>599</v>
      </c>
    </row>
    <row r="858" spans="1:18" hidden="1" x14ac:dyDescent="0.25">
      <c r="A858" s="40" t="s">
        <v>4704</v>
      </c>
      <c r="B858" s="40" t="s">
        <v>4705</v>
      </c>
      <c r="C858" s="40"/>
      <c r="D858" s="40" t="s">
        <v>1848</v>
      </c>
      <c r="E858" s="40" t="s">
        <v>1968</v>
      </c>
      <c r="F858" s="40"/>
      <c r="G858" s="40" t="s">
        <v>1811</v>
      </c>
      <c r="H858" s="40" t="s">
        <v>1812</v>
      </c>
      <c r="I858" s="40" t="s">
        <v>1882</v>
      </c>
      <c r="J858" s="40" t="s">
        <v>4705</v>
      </c>
      <c r="K858" s="40" t="s">
        <v>4706</v>
      </c>
      <c r="L858" s="40" t="s">
        <v>1847</v>
      </c>
      <c r="M858" s="40" t="s">
        <v>4706</v>
      </c>
      <c r="N858" s="40">
        <v>36</v>
      </c>
      <c r="O858" s="40" t="b">
        <v>0</v>
      </c>
      <c r="P858" s="40" t="s">
        <v>1852</v>
      </c>
      <c r="Q858" s="40" t="s">
        <v>1853</v>
      </c>
      <c r="R858" s="40" t="s">
        <v>599</v>
      </c>
    </row>
    <row r="859" spans="1:18" hidden="1" x14ac:dyDescent="0.25">
      <c r="A859" s="40" t="s">
        <v>4707</v>
      </c>
      <c r="B859" s="40" t="s">
        <v>4708</v>
      </c>
      <c r="C859" s="40"/>
      <c r="D859" s="40" t="s">
        <v>1848</v>
      </c>
      <c r="E859" s="40" t="s">
        <v>1862</v>
      </c>
      <c r="F859" s="40"/>
      <c r="G859" s="40" t="s">
        <v>1811</v>
      </c>
      <c r="H859" s="40" t="s">
        <v>1812</v>
      </c>
      <c r="I859" s="40" t="s">
        <v>1882</v>
      </c>
      <c r="J859" s="40" t="s">
        <v>4708</v>
      </c>
      <c r="K859" s="40" t="s">
        <v>4709</v>
      </c>
      <c r="L859" s="40"/>
      <c r="M859" s="40" t="s">
        <v>4709</v>
      </c>
      <c r="N859" s="40">
        <v>36</v>
      </c>
      <c r="O859" s="40" t="b">
        <v>0</v>
      </c>
      <c r="P859" s="40" t="s">
        <v>1852</v>
      </c>
      <c r="Q859" s="40" t="s">
        <v>1853</v>
      </c>
      <c r="R859" s="40" t="s">
        <v>599</v>
      </c>
    </row>
    <row r="860" spans="1:18" hidden="1" x14ac:dyDescent="0.25">
      <c r="A860" s="40" t="s">
        <v>4710</v>
      </c>
      <c r="B860" s="40" t="s">
        <v>4711</v>
      </c>
      <c r="C860" s="40"/>
      <c r="D860" s="40" t="s">
        <v>1848</v>
      </c>
      <c r="E860" s="40" t="s">
        <v>1985</v>
      </c>
      <c r="F860" s="40"/>
      <c r="G860" s="40" t="s">
        <v>1811</v>
      </c>
      <c r="H860" s="40" t="s">
        <v>1812</v>
      </c>
      <c r="I860" s="40" t="s">
        <v>1882</v>
      </c>
      <c r="J860" s="40" t="s">
        <v>4712</v>
      </c>
      <c r="K860" s="40" t="s">
        <v>4713</v>
      </c>
      <c r="L860" s="40"/>
      <c r="M860" s="40" t="s">
        <v>4713</v>
      </c>
      <c r="N860" s="40">
        <v>36</v>
      </c>
      <c r="O860" s="40" t="b">
        <v>0</v>
      </c>
      <c r="P860" s="40" t="s">
        <v>1852</v>
      </c>
      <c r="Q860" s="40" t="s">
        <v>1853</v>
      </c>
      <c r="R860" s="40" t="s">
        <v>599</v>
      </c>
    </row>
    <row r="861" spans="1:18" hidden="1" x14ac:dyDescent="0.25">
      <c r="A861" s="40" t="s">
        <v>4714</v>
      </c>
      <c r="B861" s="40" t="s">
        <v>4715</v>
      </c>
      <c r="C861" s="40"/>
      <c r="D861" s="40" t="s">
        <v>1848</v>
      </c>
      <c r="E861" s="40" t="s">
        <v>1985</v>
      </c>
      <c r="F861" s="40"/>
      <c r="G861" s="40" t="s">
        <v>1811</v>
      </c>
      <c r="H861" s="40" t="s">
        <v>1812</v>
      </c>
      <c r="I861" s="40" t="s">
        <v>1882</v>
      </c>
      <c r="J861" s="40" t="s">
        <v>4715</v>
      </c>
      <c r="K861" s="40" t="s">
        <v>4716</v>
      </c>
      <c r="L861" s="40" t="s">
        <v>1847</v>
      </c>
      <c r="M861" s="40" t="s">
        <v>4716</v>
      </c>
      <c r="N861" s="40">
        <v>36</v>
      </c>
      <c r="O861" s="40" t="b">
        <v>0</v>
      </c>
      <c r="P861" s="40" t="s">
        <v>1852</v>
      </c>
      <c r="Q861" s="40" t="s">
        <v>1853</v>
      </c>
      <c r="R861" s="40" t="s">
        <v>599</v>
      </c>
    </row>
    <row r="862" spans="1:18" hidden="1" x14ac:dyDescent="0.25">
      <c r="A862" s="40" t="s">
        <v>4717</v>
      </c>
      <c r="B862" s="40" t="s">
        <v>4718</v>
      </c>
      <c r="C862" s="40"/>
      <c r="D862" s="40" t="s">
        <v>1848</v>
      </c>
      <c r="E862" s="40" t="s">
        <v>1956</v>
      </c>
      <c r="F862" s="40"/>
      <c r="G862" s="40" t="s">
        <v>1811</v>
      </c>
      <c r="H862" s="40" t="s">
        <v>1812</v>
      </c>
      <c r="I862" s="40" t="s">
        <v>1882</v>
      </c>
      <c r="J862" s="40" t="s">
        <v>4718</v>
      </c>
      <c r="K862" s="40" t="s">
        <v>4719</v>
      </c>
      <c r="L862" s="40" t="s">
        <v>1847</v>
      </c>
      <c r="M862" s="40" t="s">
        <v>4719</v>
      </c>
      <c r="N862" s="40">
        <v>36</v>
      </c>
      <c r="O862" s="40" t="b">
        <v>0</v>
      </c>
      <c r="P862" s="40" t="s">
        <v>1852</v>
      </c>
      <c r="Q862" s="40" t="s">
        <v>1853</v>
      </c>
      <c r="R862" s="40" t="s">
        <v>599</v>
      </c>
    </row>
    <row r="863" spans="1:18" hidden="1" x14ac:dyDescent="0.25">
      <c r="A863" s="40" t="s">
        <v>4720</v>
      </c>
      <c r="B863" s="40" t="s">
        <v>4721</v>
      </c>
      <c r="C863" s="40"/>
      <c r="D863" s="40" t="s">
        <v>1848</v>
      </c>
      <c r="E863" s="40" t="s">
        <v>1985</v>
      </c>
      <c r="F863" s="40"/>
      <c r="G863" s="40" t="s">
        <v>1811</v>
      </c>
      <c r="H863" s="40" t="s">
        <v>1812</v>
      </c>
      <c r="I863" s="40" t="s">
        <v>1882</v>
      </c>
      <c r="J863" s="40" t="s">
        <v>4721</v>
      </c>
      <c r="K863" s="40" t="s">
        <v>4722</v>
      </c>
      <c r="L863" s="40" t="s">
        <v>1847</v>
      </c>
      <c r="M863" s="40" t="s">
        <v>4722</v>
      </c>
      <c r="N863" s="40">
        <v>36</v>
      </c>
      <c r="O863" s="40" t="b">
        <v>0</v>
      </c>
      <c r="P863" s="40" t="s">
        <v>1852</v>
      </c>
      <c r="Q863" s="40" t="s">
        <v>1853</v>
      </c>
      <c r="R863" s="40" t="s">
        <v>599</v>
      </c>
    </row>
    <row r="864" spans="1:18" hidden="1" x14ac:dyDescent="0.25">
      <c r="A864" s="40" t="s">
        <v>4723</v>
      </c>
      <c r="B864" s="40" t="s">
        <v>4724</v>
      </c>
      <c r="C864" s="40"/>
      <c r="D864" s="40" t="s">
        <v>1848</v>
      </c>
      <c r="E864" s="40" t="s">
        <v>1968</v>
      </c>
      <c r="F864" s="40"/>
      <c r="G864" s="40" t="s">
        <v>1811</v>
      </c>
      <c r="H864" s="40" t="s">
        <v>1812</v>
      </c>
      <c r="I864" s="40" t="s">
        <v>1882</v>
      </c>
      <c r="J864" s="40" t="s">
        <v>4724</v>
      </c>
      <c r="K864" s="40" t="s">
        <v>4725</v>
      </c>
      <c r="L864" s="40" t="s">
        <v>1847</v>
      </c>
      <c r="M864" s="40" t="s">
        <v>4725</v>
      </c>
      <c r="N864" s="40">
        <v>36</v>
      </c>
      <c r="O864" s="40" t="b">
        <v>0</v>
      </c>
      <c r="P864" s="40" t="s">
        <v>1852</v>
      </c>
      <c r="Q864" s="40" t="s">
        <v>1853</v>
      </c>
      <c r="R864" s="40" t="s">
        <v>599</v>
      </c>
    </row>
    <row r="865" spans="1:18" hidden="1" x14ac:dyDescent="0.25">
      <c r="A865" s="40" t="s">
        <v>4726</v>
      </c>
      <c r="B865" s="40" t="s">
        <v>4727</v>
      </c>
      <c r="C865" s="40"/>
      <c r="D865" s="40" t="s">
        <v>1848</v>
      </c>
      <c r="E865" s="40" t="s">
        <v>1849</v>
      </c>
      <c r="F865" s="40"/>
      <c r="G865" s="40" t="s">
        <v>1811</v>
      </c>
      <c r="H865" s="40" t="s">
        <v>1812</v>
      </c>
      <c r="I865" s="40" t="s">
        <v>1882</v>
      </c>
      <c r="J865" s="40" t="s">
        <v>4727</v>
      </c>
      <c r="K865" s="40" t="s">
        <v>4728</v>
      </c>
      <c r="L865" s="40" t="s">
        <v>1847</v>
      </c>
      <c r="M865" s="40" t="s">
        <v>4728</v>
      </c>
      <c r="N865" s="40">
        <v>36</v>
      </c>
      <c r="O865" s="40" t="b">
        <v>0</v>
      </c>
      <c r="P865" s="40" t="s">
        <v>1852</v>
      </c>
      <c r="Q865" s="40" t="s">
        <v>1853</v>
      </c>
      <c r="R865" s="40" t="s">
        <v>599</v>
      </c>
    </row>
    <row r="866" spans="1:18" hidden="1" x14ac:dyDescent="0.25">
      <c r="A866" s="40" t="s">
        <v>4729</v>
      </c>
      <c r="B866" s="40" t="s">
        <v>4730</v>
      </c>
      <c r="C866" s="40"/>
      <c r="D866" s="40" t="s">
        <v>1848</v>
      </c>
      <c r="E866" s="40" t="s">
        <v>1862</v>
      </c>
      <c r="F866" s="40"/>
      <c r="G866" s="40" t="s">
        <v>1811</v>
      </c>
      <c r="H866" s="40" t="s">
        <v>1812</v>
      </c>
      <c r="I866" s="40" t="s">
        <v>1882</v>
      </c>
      <c r="J866" s="40" t="s">
        <v>4730</v>
      </c>
      <c r="K866" s="40" t="s">
        <v>4731</v>
      </c>
      <c r="L866" s="40" t="s">
        <v>1847</v>
      </c>
      <c r="M866" s="40" t="s">
        <v>4731</v>
      </c>
      <c r="N866" s="40">
        <v>36</v>
      </c>
      <c r="O866" s="40" t="b">
        <v>0</v>
      </c>
      <c r="P866" s="40" t="s">
        <v>1852</v>
      </c>
      <c r="Q866" s="40" t="s">
        <v>1853</v>
      </c>
      <c r="R866" s="40" t="s">
        <v>599</v>
      </c>
    </row>
    <row r="867" spans="1:18" hidden="1" x14ac:dyDescent="0.25">
      <c r="A867" s="40" t="s">
        <v>4732</v>
      </c>
      <c r="B867" s="40" t="s">
        <v>4733</v>
      </c>
      <c r="C867" s="40"/>
      <c r="D867" s="40" t="s">
        <v>1848</v>
      </c>
      <c r="E867" s="40" t="s">
        <v>2116</v>
      </c>
      <c r="F867" s="40"/>
      <c r="G867" s="40" t="s">
        <v>1811</v>
      </c>
      <c r="H867" s="40" t="s">
        <v>1812</v>
      </c>
      <c r="I867" s="40" t="s">
        <v>1882</v>
      </c>
      <c r="J867" s="40" t="s">
        <v>4733</v>
      </c>
      <c r="K867" s="40" t="s">
        <v>4734</v>
      </c>
      <c r="L867" s="40" t="s">
        <v>1847</v>
      </c>
      <c r="M867" s="40" t="s">
        <v>4734</v>
      </c>
      <c r="N867" s="40">
        <v>36</v>
      </c>
      <c r="O867" s="40" t="b">
        <v>0</v>
      </c>
      <c r="P867" s="40" t="s">
        <v>1852</v>
      </c>
      <c r="Q867" s="40" t="s">
        <v>1853</v>
      </c>
      <c r="R867" s="40" t="s">
        <v>599</v>
      </c>
    </row>
    <row r="868" spans="1:18" hidden="1" x14ac:dyDescent="0.25">
      <c r="A868" s="40" t="s">
        <v>4735</v>
      </c>
      <c r="B868" s="40" t="s">
        <v>4736</v>
      </c>
      <c r="C868" s="40"/>
      <c r="D868" s="40" t="s">
        <v>1848</v>
      </c>
      <c r="E868" s="40" t="s">
        <v>2116</v>
      </c>
      <c r="F868" s="40"/>
      <c r="G868" s="40" t="s">
        <v>1811</v>
      </c>
      <c r="H868" s="40" t="s">
        <v>1812</v>
      </c>
      <c r="I868" s="40" t="s">
        <v>1882</v>
      </c>
      <c r="J868" s="40" t="s">
        <v>4736</v>
      </c>
      <c r="K868" s="40" t="s">
        <v>4737</v>
      </c>
      <c r="L868" s="40" t="s">
        <v>1847</v>
      </c>
      <c r="M868" s="40" t="s">
        <v>4737</v>
      </c>
      <c r="N868" s="40">
        <v>36</v>
      </c>
      <c r="O868" s="40" t="b">
        <v>0</v>
      </c>
      <c r="P868" s="40" t="s">
        <v>1852</v>
      </c>
      <c r="Q868" s="40" t="s">
        <v>1853</v>
      </c>
      <c r="R868" s="40" t="s">
        <v>599</v>
      </c>
    </row>
    <row r="869" spans="1:18" hidden="1" x14ac:dyDescent="0.25">
      <c r="A869" s="40" t="s">
        <v>4738</v>
      </c>
      <c r="B869" s="40" t="s">
        <v>4739</v>
      </c>
      <c r="C869" s="40"/>
      <c r="D869" s="40" t="s">
        <v>1848</v>
      </c>
      <c r="E869" s="40" t="s">
        <v>2116</v>
      </c>
      <c r="F869" s="40"/>
      <c r="G869" s="40" t="s">
        <v>1811</v>
      </c>
      <c r="H869" s="40" t="s">
        <v>1812</v>
      </c>
      <c r="I869" s="40" t="s">
        <v>1882</v>
      </c>
      <c r="J869" s="40" t="s">
        <v>4739</v>
      </c>
      <c r="K869" s="40" t="s">
        <v>4740</v>
      </c>
      <c r="L869" s="40" t="s">
        <v>1847</v>
      </c>
      <c r="M869" s="40" t="s">
        <v>4740</v>
      </c>
      <c r="N869" s="40">
        <v>36</v>
      </c>
      <c r="O869" s="40" t="b">
        <v>0</v>
      </c>
      <c r="P869" s="40" t="s">
        <v>1852</v>
      </c>
      <c r="Q869" s="40" t="s">
        <v>1853</v>
      </c>
      <c r="R869" s="40" t="s">
        <v>599</v>
      </c>
    </row>
    <row r="870" spans="1:18" hidden="1" x14ac:dyDescent="0.25">
      <c r="A870" s="40" t="s">
        <v>4741</v>
      </c>
      <c r="B870" s="40" t="s">
        <v>4742</v>
      </c>
      <c r="C870" s="40"/>
      <c r="D870" s="40" t="s">
        <v>1848</v>
      </c>
      <c r="E870" s="40" t="s">
        <v>1916</v>
      </c>
      <c r="F870" s="40"/>
      <c r="G870" s="40" t="s">
        <v>1811</v>
      </c>
      <c r="H870" s="40" t="s">
        <v>1812</v>
      </c>
      <c r="I870" s="40" t="s">
        <v>1882</v>
      </c>
      <c r="J870" s="40" t="s">
        <v>4742</v>
      </c>
      <c r="K870" s="40" t="s">
        <v>4743</v>
      </c>
      <c r="L870" s="40" t="s">
        <v>1847</v>
      </c>
      <c r="M870" s="40" t="s">
        <v>4743</v>
      </c>
      <c r="N870" s="40">
        <v>36</v>
      </c>
      <c r="O870" s="40" t="b">
        <v>0</v>
      </c>
      <c r="P870" s="40" t="s">
        <v>1852</v>
      </c>
      <c r="Q870" s="40" t="s">
        <v>1853</v>
      </c>
      <c r="R870" s="40" t="s">
        <v>599</v>
      </c>
    </row>
    <row r="871" spans="1:18" hidden="1" x14ac:dyDescent="0.25">
      <c r="A871" s="40" t="s">
        <v>4744</v>
      </c>
      <c r="B871" s="40" t="s">
        <v>4745</v>
      </c>
      <c r="C871" s="40"/>
      <c r="D871" s="40" t="s">
        <v>1848</v>
      </c>
      <c r="E871" s="40" t="s">
        <v>1985</v>
      </c>
      <c r="F871" s="40"/>
      <c r="G871" s="40" t="s">
        <v>1811</v>
      </c>
      <c r="H871" s="40" t="s">
        <v>1812</v>
      </c>
      <c r="I871" s="40" t="s">
        <v>1882</v>
      </c>
      <c r="J871" s="40" t="s">
        <v>4745</v>
      </c>
      <c r="K871" s="40" t="s">
        <v>4746</v>
      </c>
      <c r="L871" s="40" t="s">
        <v>1847</v>
      </c>
      <c r="M871" s="40" t="s">
        <v>4746</v>
      </c>
      <c r="N871" s="40">
        <v>36</v>
      </c>
      <c r="O871" s="40" t="b">
        <v>0</v>
      </c>
      <c r="P871" s="40" t="s">
        <v>1852</v>
      </c>
      <c r="Q871" s="40" t="s">
        <v>1853</v>
      </c>
      <c r="R871" s="40" t="s">
        <v>599</v>
      </c>
    </row>
    <row r="872" spans="1:18" hidden="1" x14ac:dyDescent="0.25">
      <c r="A872" s="40" t="s">
        <v>4747</v>
      </c>
      <c r="B872" s="40" t="s">
        <v>4748</v>
      </c>
      <c r="C872" s="40"/>
      <c r="D872" s="40" t="s">
        <v>1848</v>
      </c>
      <c r="E872" s="40" t="s">
        <v>1862</v>
      </c>
      <c r="F872" s="40"/>
      <c r="G872" s="40" t="s">
        <v>1811</v>
      </c>
      <c r="H872" s="40" t="s">
        <v>1812</v>
      </c>
      <c r="I872" s="40" t="s">
        <v>1882</v>
      </c>
      <c r="J872" s="40" t="s">
        <v>4748</v>
      </c>
      <c r="K872" s="40" t="s">
        <v>4749</v>
      </c>
      <c r="L872" s="40" t="s">
        <v>1847</v>
      </c>
      <c r="M872" s="40" t="s">
        <v>4749</v>
      </c>
      <c r="N872" s="40">
        <v>36</v>
      </c>
      <c r="O872" s="40" t="b">
        <v>0</v>
      </c>
      <c r="P872" s="40" t="s">
        <v>1852</v>
      </c>
      <c r="Q872" s="40" t="s">
        <v>1853</v>
      </c>
      <c r="R872" s="40" t="s">
        <v>599</v>
      </c>
    </row>
    <row r="873" spans="1:18" hidden="1" x14ac:dyDescent="0.25">
      <c r="A873" s="40" t="s">
        <v>4750</v>
      </c>
      <c r="B873" s="40" t="s">
        <v>4751</v>
      </c>
      <c r="C873" s="40"/>
      <c r="D873" s="40" t="s">
        <v>1848</v>
      </c>
      <c r="E873" s="40" t="s">
        <v>2116</v>
      </c>
      <c r="F873" s="40" t="s">
        <v>4371</v>
      </c>
      <c r="G873" s="40" t="s">
        <v>1811</v>
      </c>
      <c r="H873" s="40" t="s">
        <v>1812</v>
      </c>
      <c r="I873" s="40" t="s">
        <v>1882</v>
      </c>
      <c r="J873" s="40" t="s">
        <v>4751</v>
      </c>
      <c r="K873" s="40" t="s">
        <v>4752</v>
      </c>
      <c r="L873" s="40" t="s">
        <v>1847</v>
      </c>
      <c r="M873" s="40" t="s">
        <v>4752</v>
      </c>
      <c r="N873" s="40">
        <v>36</v>
      </c>
      <c r="O873" s="40" t="b">
        <v>0</v>
      </c>
      <c r="P873" s="40" t="s">
        <v>1852</v>
      </c>
      <c r="Q873" s="40" t="s">
        <v>1853</v>
      </c>
      <c r="R873" s="40" t="s">
        <v>599</v>
      </c>
    </row>
    <row r="874" spans="1:18" hidden="1" x14ac:dyDescent="0.25">
      <c r="A874" s="41" t="s">
        <v>4753</v>
      </c>
      <c r="B874" s="41" t="s">
        <v>4754</v>
      </c>
      <c r="C874" s="41"/>
      <c r="D874" s="41" t="s">
        <v>1848</v>
      </c>
      <c r="E874" s="41" t="s">
        <v>1956</v>
      </c>
      <c r="F874" s="41"/>
      <c r="G874" s="41" t="s">
        <v>1811</v>
      </c>
      <c r="H874" s="41" t="s">
        <v>1812</v>
      </c>
      <c r="I874" s="41" t="s">
        <v>1882</v>
      </c>
      <c r="J874" s="41" t="s">
        <v>4754</v>
      </c>
      <c r="K874" s="41" t="s">
        <v>4755</v>
      </c>
      <c r="L874" s="41" t="s">
        <v>1847</v>
      </c>
      <c r="M874" s="41" t="s">
        <v>4755</v>
      </c>
      <c r="N874" s="41">
        <v>36</v>
      </c>
      <c r="O874" s="41" t="b">
        <v>0</v>
      </c>
      <c r="P874" s="41" t="s">
        <v>1852</v>
      </c>
      <c r="Q874" s="41" t="s">
        <v>1853</v>
      </c>
      <c r="R874" s="41" t="s">
        <v>599</v>
      </c>
    </row>
    <row r="875" spans="1:18" hidden="1" x14ac:dyDescent="0.25">
      <c r="A875" s="41" t="s">
        <v>4756</v>
      </c>
      <c r="B875" s="41" t="s">
        <v>4757</v>
      </c>
      <c r="C875" s="41"/>
      <c r="D875" s="41" t="s">
        <v>2177</v>
      </c>
      <c r="E875" s="41" t="s">
        <v>2786</v>
      </c>
      <c r="F875" s="41" t="s">
        <v>4758</v>
      </c>
      <c r="G875" s="41"/>
      <c r="H875" s="41"/>
      <c r="I875" s="41"/>
      <c r="J875" s="41"/>
      <c r="K875" s="41" t="s">
        <v>4759</v>
      </c>
      <c r="L875" s="41"/>
      <c r="M875" s="41" t="s">
        <v>4759</v>
      </c>
      <c r="N875" s="41">
        <v>36</v>
      </c>
      <c r="O875" s="41" t="b">
        <v>0</v>
      </c>
      <c r="P875" s="41" t="s">
        <v>1852</v>
      </c>
      <c r="Q875" s="41" t="s">
        <v>1853</v>
      </c>
      <c r="R875" s="41" t="s">
        <v>599</v>
      </c>
    </row>
    <row r="876" spans="1:18" hidden="1" x14ac:dyDescent="0.25">
      <c r="A876" s="41" t="s">
        <v>4760</v>
      </c>
      <c r="B876" s="41" t="s">
        <v>4761</v>
      </c>
      <c r="C876" s="41"/>
      <c r="D876" s="41" t="s">
        <v>1848</v>
      </c>
      <c r="E876" s="41"/>
      <c r="F876" s="41" t="s">
        <v>4762</v>
      </c>
      <c r="G876" s="41"/>
      <c r="H876" s="41"/>
      <c r="I876" s="41" t="s">
        <v>1882</v>
      </c>
      <c r="J876" s="41"/>
      <c r="K876" s="41"/>
      <c r="L876" s="41" t="s">
        <v>4763</v>
      </c>
      <c r="M876" s="41" t="s">
        <v>4764</v>
      </c>
      <c r="N876" s="41"/>
      <c r="O876" s="41" t="b">
        <v>0</v>
      </c>
      <c r="P876" s="41" t="s">
        <v>1852</v>
      </c>
      <c r="Q876" s="41" t="s">
        <v>1853</v>
      </c>
      <c r="R876" s="41" t="s">
        <v>4760</v>
      </c>
    </row>
    <row r="877" spans="1:18" hidden="1" x14ac:dyDescent="0.25">
      <c r="A877" s="41" t="s">
        <v>4765</v>
      </c>
      <c r="B877" s="41" t="s">
        <v>4766</v>
      </c>
      <c r="C877" s="41"/>
      <c r="D877" s="41" t="s">
        <v>3074</v>
      </c>
      <c r="E877" s="41"/>
      <c r="F877" s="41"/>
      <c r="G877" s="41"/>
      <c r="H877" s="41"/>
      <c r="I877" s="41" t="s">
        <v>1882</v>
      </c>
      <c r="J877" s="41"/>
      <c r="K877" s="41"/>
      <c r="L877" s="41" t="s">
        <v>4767</v>
      </c>
      <c r="M877" s="41" t="s">
        <v>4768</v>
      </c>
      <c r="N877" s="41"/>
      <c r="O877" s="41" t="b">
        <v>0</v>
      </c>
      <c r="P877" s="41" t="s">
        <v>1852</v>
      </c>
      <c r="Q877" s="41" t="s">
        <v>1853</v>
      </c>
      <c r="R877" s="41" t="s">
        <v>4765</v>
      </c>
    </row>
    <row r="878" spans="1:18" hidden="1" x14ac:dyDescent="0.25">
      <c r="A878" s="40" t="s">
        <v>601</v>
      </c>
      <c r="B878" s="40" t="s">
        <v>602</v>
      </c>
      <c r="C878" s="40"/>
      <c r="D878" s="40" t="s">
        <v>1848</v>
      </c>
      <c r="E878" s="40"/>
      <c r="F878" s="40"/>
      <c r="G878" s="40"/>
      <c r="H878" s="40"/>
      <c r="I878" s="40"/>
      <c r="J878" s="40"/>
      <c r="K878" s="40"/>
      <c r="L878" s="40" t="s">
        <v>4769</v>
      </c>
      <c r="M878" s="40" t="s">
        <v>4770</v>
      </c>
      <c r="N878" s="40">
        <v>56</v>
      </c>
      <c r="O878" s="40" t="b">
        <v>0</v>
      </c>
      <c r="P878" s="40" t="s">
        <v>3105</v>
      </c>
      <c r="Q878" s="40" t="s">
        <v>1853</v>
      </c>
      <c r="R878" s="40" t="s">
        <v>601</v>
      </c>
    </row>
    <row r="879" spans="1:18" hidden="1" x14ac:dyDescent="0.25">
      <c r="A879" s="40" t="s">
        <v>4771</v>
      </c>
      <c r="B879" s="40" t="s">
        <v>4772</v>
      </c>
      <c r="C879" s="40" t="s">
        <v>1847</v>
      </c>
      <c r="D879" s="40" t="s">
        <v>1848</v>
      </c>
      <c r="E879" s="40" t="s">
        <v>1960</v>
      </c>
      <c r="F879" s="40"/>
      <c r="G879" s="40" t="s">
        <v>1811</v>
      </c>
      <c r="H879" s="40" t="s">
        <v>1812</v>
      </c>
      <c r="I879" s="40" t="s">
        <v>3781</v>
      </c>
      <c r="J879" s="40"/>
      <c r="K879" s="40" t="s">
        <v>4773</v>
      </c>
      <c r="L879" s="40"/>
      <c r="M879" s="40" t="s">
        <v>4774</v>
      </c>
      <c r="N879" s="40"/>
      <c r="O879" s="40" t="b">
        <v>0</v>
      </c>
      <c r="P879" s="40" t="s">
        <v>1852</v>
      </c>
      <c r="Q879" s="40" t="s">
        <v>1853</v>
      </c>
      <c r="R879" s="40" t="s">
        <v>601</v>
      </c>
    </row>
    <row r="880" spans="1:18" hidden="1" x14ac:dyDescent="0.25">
      <c r="A880" s="40" t="s">
        <v>4775</v>
      </c>
      <c r="B880" s="40" t="s">
        <v>4776</v>
      </c>
      <c r="C880" s="40" t="s">
        <v>1847</v>
      </c>
      <c r="D880" s="40" t="s">
        <v>1848</v>
      </c>
      <c r="E880" s="40"/>
      <c r="F880" s="40"/>
      <c r="G880" s="40" t="s">
        <v>1811</v>
      </c>
      <c r="H880" s="40" t="s">
        <v>1812</v>
      </c>
      <c r="I880" s="40" t="s">
        <v>3781</v>
      </c>
      <c r="J880" s="40"/>
      <c r="K880" s="40" t="s">
        <v>4777</v>
      </c>
      <c r="L880" s="40"/>
      <c r="M880" s="40" t="s">
        <v>4778</v>
      </c>
      <c r="N880" s="40"/>
      <c r="O880" s="40" t="b">
        <v>0</v>
      </c>
      <c r="P880" s="40" t="s">
        <v>1852</v>
      </c>
      <c r="Q880" s="40" t="s">
        <v>1853</v>
      </c>
      <c r="R880" s="40" t="s">
        <v>601</v>
      </c>
    </row>
    <row r="881" spans="1:18" hidden="1" x14ac:dyDescent="0.25">
      <c r="A881" s="40" t="s">
        <v>4779</v>
      </c>
      <c r="B881" s="40" t="s">
        <v>4780</v>
      </c>
      <c r="C881" s="40" t="s">
        <v>1847</v>
      </c>
      <c r="D881" s="40" t="s">
        <v>1848</v>
      </c>
      <c r="E881" s="40"/>
      <c r="F881" s="40"/>
      <c r="G881" s="40" t="s">
        <v>1811</v>
      </c>
      <c r="H881" s="40" t="s">
        <v>1812</v>
      </c>
      <c r="I881" s="40" t="s">
        <v>3781</v>
      </c>
      <c r="J881" s="40"/>
      <c r="K881" s="40" t="s">
        <v>4781</v>
      </c>
      <c r="L881" s="40"/>
      <c r="M881" s="40" t="s">
        <v>4781</v>
      </c>
      <c r="N881" s="40"/>
      <c r="O881" s="40" t="b">
        <v>0</v>
      </c>
      <c r="P881" s="40" t="s">
        <v>1852</v>
      </c>
      <c r="Q881" s="40" t="s">
        <v>1853</v>
      </c>
      <c r="R881" s="40" t="s">
        <v>601</v>
      </c>
    </row>
    <row r="882" spans="1:18" hidden="1" x14ac:dyDescent="0.25">
      <c r="A882" s="40" t="s">
        <v>4782</v>
      </c>
      <c r="B882" s="40" t="s">
        <v>4783</v>
      </c>
      <c r="C882" s="40" t="s">
        <v>1847</v>
      </c>
      <c r="D882" s="40" t="s">
        <v>1848</v>
      </c>
      <c r="E882" s="40"/>
      <c r="F882" s="40"/>
      <c r="G882" s="40" t="s">
        <v>1811</v>
      </c>
      <c r="H882" s="40" t="s">
        <v>1812</v>
      </c>
      <c r="I882" s="40" t="s">
        <v>3781</v>
      </c>
      <c r="J882" s="40"/>
      <c r="K882" s="40" t="s">
        <v>4784</v>
      </c>
      <c r="L882" s="40"/>
      <c r="M882" s="40" t="s">
        <v>4785</v>
      </c>
      <c r="N882" s="40"/>
      <c r="O882" s="40" t="b">
        <v>0</v>
      </c>
      <c r="P882" s="40" t="s">
        <v>1852</v>
      </c>
      <c r="Q882" s="40" t="s">
        <v>1853</v>
      </c>
      <c r="R882" s="40" t="s">
        <v>601</v>
      </c>
    </row>
    <row r="883" spans="1:18" hidden="1" x14ac:dyDescent="0.25">
      <c r="A883" s="40" t="s">
        <v>4786</v>
      </c>
      <c r="B883" s="40" t="s">
        <v>4787</v>
      </c>
      <c r="C883" s="40" t="s">
        <v>1847</v>
      </c>
      <c r="D883" s="40" t="s">
        <v>1848</v>
      </c>
      <c r="E883" s="40" t="s">
        <v>1862</v>
      </c>
      <c r="F883" s="40"/>
      <c r="G883" s="40" t="s">
        <v>1811</v>
      </c>
      <c r="H883" s="40" t="s">
        <v>1812</v>
      </c>
      <c r="I883" s="40" t="s">
        <v>1882</v>
      </c>
      <c r="J883" s="40"/>
      <c r="K883" s="40"/>
      <c r="L883" s="40"/>
      <c r="M883" s="40" t="s">
        <v>4788</v>
      </c>
      <c r="N883" s="40"/>
      <c r="O883" s="40" t="b">
        <v>0</v>
      </c>
      <c r="P883" s="40" t="s">
        <v>1852</v>
      </c>
      <c r="Q883" s="40" t="s">
        <v>1853</v>
      </c>
      <c r="R883" s="40" t="s">
        <v>601</v>
      </c>
    </row>
    <row r="884" spans="1:18" hidden="1" x14ac:dyDescent="0.25">
      <c r="A884" s="40" t="s">
        <v>4789</v>
      </c>
      <c r="B884" s="40" t="s">
        <v>4790</v>
      </c>
      <c r="C884" s="40" t="s">
        <v>1847</v>
      </c>
      <c r="D884" s="40" t="s">
        <v>1848</v>
      </c>
      <c r="E884" s="40"/>
      <c r="F884" s="40"/>
      <c r="G884" s="40" t="s">
        <v>1811</v>
      </c>
      <c r="H884" s="40" t="s">
        <v>1812</v>
      </c>
      <c r="I884" s="40" t="s">
        <v>3781</v>
      </c>
      <c r="J884" s="40"/>
      <c r="K884" s="40" t="s">
        <v>4791</v>
      </c>
      <c r="L884" s="40"/>
      <c r="M884" s="40" t="s">
        <v>4792</v>
      </c>
      <c r="N884" s="40"/>
      <c r="O884" s="40" t="b">
        <v>0</v>
      </c>
      <c r="P884" s="40" t="s">
        <v>1852</v>
      </c>
      <c r="Q884" s="40" t="s">
        <v>1853</v>
      </c>
      <c r="R884" s="40" t="s">
        <v>601</v>
      </c>
    </row>
    <row r="885" spans="1:18" hidden="1" x14ac:dyDescent="0.25">
      <c r="A885" s="40" t="s">
        <v>4793</v>
      </c>
      <c r="B885" s="40" t="s">
        <v>4794</v>
      </c>
      <c r="C885" s="40" t="s">
        <v>1847</v>
      </c>
      <c r="D885" s="40" t="s">
        <v>1848</v>
      </c>
      <c r="E885" s="40"/>
      <c r="F885" s="40"/>
      <c r="G885" s="40" t="s">
        <v>1811</v>
      </c>
      <c r="H885" s="40" t="s">
        <v>1812</v>
      </c>
      <c r="I885" s="40" t="s">
        <v>3781</v>
      </c>
      <c r="J885" s="40"/>
      <c r="K885" s="40" t="s">
        <v>4795</v>
      </c>
      <c r="L885" s="40"/>
      <c r="M885" s="40" t="s">
        <v>4796</v>
      </c>
      <c r="N885" s="40"/>
      <c r="O885" s="40" t="b">
        <v>0</v>
      </c>
      <c r="P885" s="40" t="s">
        <v>1852</v>
      </c>
      <c r="Q885" s="40" t="s">
        <v>1853</v>
      </c>
      <c r="R885" s="40" t="s">
        <v>601</v>
      </c>
    </row>
    <row r="886" spans="1:18" hidden="1" x14ac:dyDescent="0.25">
      <c r="A886" s="40" t="s">
        <v>4797</v>
      </c>
      <c r="B886" s="40" t="s">
        <v>4798</v>
      </c>
      <c r="C886" s="40" t="s">
        <v>1847</v>
      </c>
      <c r="D886" s="40" t="s">
        <v>1848</v>
      </c>
      <c r="E886" s="40" t="s">
        <v>1956</v>
      </c>
      <c r="F886" s="40"/>
      <c r="G886" s="40" t="s">
        <v>1811</v>
      </c>
      <c r="H886" s="40" t="s">
        <v>1812</v>
      </c>
      <c r="I886" s="40" t="s">
        <v>3781</v>
      </c>
      <c r="J886" s="40"/>
      <c r="K886" s="40" t="s">
        <v>4799</v>
      </c>
      <c r="L886" s="40"/>
      <c r="M886" s="40" t="s">
        <v>4800</v>
      </c>
      <c r="N886" s="40"/>
      <c r="O886" s="40" t="b">
        <v>0</v>
      </c>
      <c r="P886" s="40" t="s">
        <v>1852</v>
      </c>
      <c r="Q886" s="40" t="s">
        <v>1853</v>
      </c>
      <c r="R886" s="40" t="s">
        <v>601</v>
      </c>
    </row>
    <row r="887" spans="1:18" hidden="1" x14ac:dyDescent="0.25">
      <c r="A887" s="40" t="s">
        <v>4801</v>
      </c>
      <c r="B887" s="40" t="s">
        <v>4802</v>
      </c>
      <c r="C887" s="40" t="s">
        <v>1847</v>
      </c>
      <c r="D887" s="40" t="s">
        <v>1848</v>
      </c>
      <c r="E887" s="40" t="s">
        <v>1960</v>
      </c>
      <c r="F887" s="40"/>
      <c r="G887" s="40" t="s">
        <v>1811</v>
      </c>
      <c r="H887" s="40" t="s">
        <v>1812</v>
      </c>
      <c r="I887" s="40" t="s">
        <v>3781</v>
      </c>
      <c r="J887" s="40"/>
      <c r="K887" s="40" t="s">
        <v>4803</v>
      </c>
      <c r="L887" s="40"/>
      <c r="M887" s="40" t="s">
        <v>4803</v>
      </c>
      <c r="N887" s="40"/>
      <c r="O887" s="40" t="b">
        <v>0</v>
      </c>
      <c r="P887" s="40" t="s">
        <v>1852</v>
      </c>
      <c r="Q887" s="40" t="s">
        <v>1853</v>
      </c>
      <c r="R887" s="40" t="s">
        <v>601</v>
      </c>
    </row>
    <row r="888" spans="1:18" hidden="1" x14ac:dyDescent="0.25">
      <c r="A888" s="40" t="s">
        <v>4804</v>
      </c>
      <c r="B888" s="40" t="s">
        <v>4805</v>
      </c>
      <c r="C888" s="40" t="s">
        <v>1847</v>
      </c>
      <c r="D888" s="40" t="s">
        <v>1848</v>
      </c>
      <c r="E888" s="40" t="s">
        <v>1985</v>
      </c>
      <c r="F888" s="40"/>
      <c r="G888" s="40" t="s">
        <v>1813</v>
      </c>
      <c r="H888" s="40" t="s">
        <v>1814</v>
      </c>
      <c r="I888" s="40" t="s">
        <v>3781</v>
      </c>
      <c r="J888" s="40"/>
      <c r="K888" s="40" t="s">
        <v>4806</v>
      </c>
      <c r="L888" s="40"/>
      <c r="M888" s="40" t="s">
        <v>4806</v>
      </c>
      <c r="N888" s="40"/>
      <c r="O888" s="40" t="b">
        <v>0</v>
      </c>
      <c r="P888" s="40" t="s">
        <v>1852</v>
      </c>
      <c r="Q888" s="40" t="s">
        <v>1853</v>
      </c>
      <c r="R888" s="40" t="s">
        <v>601</v>
      </c>
    </row>
    <row r="889" spans="1:18" hidden="1" x14ac:dyDescent="0.25">
      <c r="A889" s="41" t="s">
        <v>4807</v>
      </c>
      <c r="B889" s="41" t="s">
        <v>4808</v>
      </c>
      <c r="C889" s="41" t="s">
        <v>1847</v>
      </c>
      <c r="D889" s="41" t="s">
        <v>1848</v>
      </c>
      <c r="E889" s="41"/>
      <c r="F889" s="41"/>
      <c r="G889" s="41" t="s">
        <v>1815</v>
      </c>
      <c r="H889" s="41" t="s">
        <v>1816</v>
      </c>
      <c r="I889" s="41" t="s">
        <v>3781</v>
      </c>
      <c r="J889" s="41"/>
      <c r="K889" s="41" t="s">
        <v>4809</v>
      </c>
      <c r="L889" s="41"/>
      <c r="M889" s="41" t="s">
        <v>4809</v>
      </c>
      <c r="N889" s="41"/>
      <c r="O889" s="41" t="b">
        <v>0</v>
      </c>
      <c r="P889" s="41" t="s">
        <v>1852</v>
      </c>
      <c r="Q889" s="41" t="s">
        <v>1853</v>
      </c>
      <c r="R889" s="41" t="s">
        <v>601</v>
      </c>
    </row>
    <row r="890" spans="1:18" hidden="1" x14ac:dyDescent="0.25">
      <c r="A890" s="41" t="s">
        <v>4810</v>
      </c>
      <c r="B890" s="41" t="s">
        <v>4811</v>
      </c>
      <c r="C890" s="41"/>
      <c r="D890" s="41" t="s">
        <v>1848</v>
      </c>
      <c r="E890" s="41"/>
      <c r="F890" s="41"/>
      <c r="G890" s="41" t="s">
        <v>1809</v>
      </c>
      <c r="H890" s="41" t="s">
        <v>1810</v>
      </c>
      <c r="I890" s="41"/>
      <c r="J890" s="41"/>
      <c r="K890" s="41"/>
      <c r="L890" s="41"/>
      <c r="M890" s="41" t="s">
        <v>3835</v>
      </c>
      <c r="N890" s="41"/>
      <c r="O890" s="41" t="b">
        <v>0</v>
      </c>
      <c r="P890" s="41" t="s">
        <v>1852</v>
      </c>
      <c r="Q890" s="41" t="s">
        <v>1853</v>
      </c>
      <c r="R890" s="41" t="s">
        <v>4810</v>
      </c>
    </row>
    <row r="891" spans="1:18" hidden="1" x14ac:dyDescent="0.25">
      <c r="A891" s="40" t="s">
        <v>855</v>
      </c>
      <c r="B891" s="40" t="s">
        <v>856</v>
      </c>
      <c r="C891" s="40" t="s">
        <v>1847</v>
      </c>
      <c r="D891" s="40" t="s">
        <v>1848</v>
      </c>
      <c r="E891" s="40" t="s">
        <v>2001</v>
      </c>
      <c r="F891" s="40"/>
      <c r="G891" s="40" t="s">
        <v>1811</v>
      </c>
      <c r="H891" s="40" t="s">
        <v>1812</v>
      </c>
      <c r="I891" s="40" t="s">
        <v>1882</v>
      </c>
      <c r="J891" s="40"/>
      <c r="K891" s="40" t="s">
        <v>4812</v>
      </c>
      <c r="L891" s="40"/>
      <c r="M891" s="40" t="s">
        <v>4812</v>
      </c>
      <c r="N891" s="40"/>
      <c r="O891" s="40" t="b">
        <v>0</v>
      </c>
      <c r="P891" s="40" t="s">
        <v>1852</v>
      </c>
      <c r="Q891" s="40" t="s">
        <v>1853</v>
      </c>
      <c r="R891" s="40" t="s">
        <v>4813</v>
      </c>
    </row>
    <row r="892" spans="1:18" hidden="1" x14ac:dyDescent="0.25">
      <c r="A892" s="40" t="s">
        <v>857</v>
      </c>
      <c r="B892" s="40" t="s">
        <v>858</v>
      </c>
      <c r="C892" s="40" t="s">
        <v>1847</v>
      </c>
      <c r="D892" s="40" t="s">
        <v>1848</v>
      </c>
      <c r="E892" s="40" t="s">
        <v>2001</v>
      </c>
      <c r="F892" s="40"/>
      <c r="G892" s="40" t="s">
        <v>1811</v>
      </c>
      <c r="H892" s="40" t="s">
        <v>1812</v>
      </c>
      <c r="I892" s="40" t="s">
        <v>1882</v>
      </c>
      <c r="J892" s="40"/>
      <c r="K892" s="40" t="s">
        <v>4814</v>
      </c>
      <c r="L892" s="40"/>
      <c r="M892" s="40" t="s">
        <v>4815</v>
      </c>
      <c r="N892" s="40"/>
      <c r="O892" s="40" t="b">
        <v>0</v>
      </c>
      <c r="P892" s="40" t="s">
        <v>1852</v>
      </c>
      <c r="Q892" s="40" t="s">
        <v>1853</v>
      </c>
      <c r="R892" s="40" t="s">
        <v>4813</v>
      </c>
    </row>
    <row r="893" spans="1:18" hidden="1" x14ac:dyDescent="0.25">
      <c r="A893" s="40" t="s">
        <v>859</v>
      </c>
      <c r="B893" s="40" t="s">
        <v>860</v>
      </c>
      <c r="C893" s="40" t="s">
        <v>1847</v>
      </c>
      <c r="D893" s="40" t="s">
        <v>1848</v>
      </c>
      <c r="E893" s="40" t="s">
        <v>2001</v>
      </c>
      <c r="F893" s="40"/>
      <c r="G893" s="40" t="s">
        <v>1811</v>
      </c>
      <c r="H893" s="40" t="s">
        <v>1812</v>
      </c>
      <c r="I893" s="40" t="s">
        <v>1882</v>
      </c>
      <c r="J893" s="40"/>
      <c r="K893" s="40" t="s">
        <v>4816</v>
      </c>
      <c r="L893" s="40"/>
      <c r="M893" s="40" t="s">
        <v>4816</v>
      </c>
      <c r="N893" s="40"/>
      <c r="O893" s="40" t="b">
        <v>0</v>
      </c>
      <c r="P893" s="40" t="s">
        <v>1852</v>
      </c>
      <c r="Q893" s="40" t="s">
        <v>1853</v>
      </c>
      <c r="R893" s="40" t="s">
        <v>4813</v>
      </c>
    </row>
    <row r="894" spans="1:18" hidden="1" x14ac:dyDescent="0.25">
      <c r="A894" s="40" t="s">
        <v>861</v>
      </c>
      <c r="B894" s="40" t="s">
        <v>862</v>
      </c>
      <c r="C894" s="40" t="s">
        <v>1847</v>
      </c>
      <c r="D894" s="40" t="s">
        <v>1848</v>
      </c>
      <c r="E894" s="40" t="s">
        <v>2001</v>
      </c>
      <c r="F894" s="40"/>
      <c r="G894" s="40" t="s">
        <v>1811</v>
      </c>
      <c r="H894" s="40" t="s">
        <v>1812</v>
      </c>
      <c r="I894" s="40" t="s">
        <v>1882</v>
      </c>
      <c r="J894" s="40" t="s">
        <v>4817</v>
      </c>
      <c r="K894" s="40" t="s">
        <v>4818</v>
      </c>
      <c r="L894" s="40"/>
      <c r="M894" s="40" t="s">
        <v>4818</v>
      </c>
      <c r="N894" s="40"/>
      <c r="O894" s="40" t="b">
        <v>0</v>
      </c>
      <c r="P894" s="40" t="s">
        <v>1852</v>
      </c>
      <c r="Q894" s="40" t="s">
        <v>1853</v>
      </c>
      <c r="R894" s="40" t="s">
        <v>4813</v>
      </c>
    </row>
    <row r="895" spans="1:18" hidden="1" x14ac:dyDescent="0.25">
      <c r="A895" s="40" t="s">
        <v>863</v>
      </c>
      <c r="B895" s="40" t="s">
        <v>864</v>
      </c>
      <c r="C895" s="40" t="s">
        <v>1847</v>
      </c>
      <c r="D895" s="40" t="s">
        <v>1848</v>
      </c>
      <c r="E895" s="40" t="s">
        <v>2001</v>
      </c>
      <c r="F895" s="40"/>
      <c r="G895" s="40" t="s">
        <v>1811</v>
      </c>
      <c r="H895" s="40" t="s">
        <v>1812</v>
      </c>
      <c r="I895" s="40" t="s">
        <v>1882</v>
      </c>
      <c r="J895" s="40"/>
      <c r="K895" s="40" t="s">
        <v>4819</v>
      </c>
      <c r="L895" s="40"/>
      <c r="M895" s="40" t="s">
        <v>4819</v>
      </c>
      <c r="N895" s="40"/>
      <c r="O895" s="40" t="b">
        <v>0</v>
      </c>
      <c r="P895" s="40" t="s">
        <v>1852</v>
      </c>
      <c r="Q895" s="40" t="s">
        <v>1853</v>
      </c>
      <c r="R895" s="40" t="s">
        <v>4813</v>
      </c>
    </row>
    <row r="896" spans="1:18" hidden="1" x14ac:dyDescent="0.25">
      <c r="A896" s="41" t="s">
        <v>865</v>
      </c>
      <c r="B896" s="41" t="s">
        <v>866</v>
      </c>
      <c r="C896" s="41" t="s">
        <v>1847</v>
      </c>
      <c r="D896" s="41" t="s">
        <v>1848</v>
      </c>
      <c r="E896" s="41" t="s">
        <v>2001</v>
      </c>
      <c r="F896" s="41"/>
      <c r="G896" s="41" t="s">
        <v>1809</v>
      </c>
      <c r="H896" s="41" t="s">
        <v>1810</v>
      </c>
      <c r="I896" s="41" t="s">
        <v>1882</v>
      </c>
      <c r="J896" s="41"/>
      <c r="K896" s="41" t="s">
        <v>4820</v>
      </c>
      <c r="L896" s="41"/>
      <c r="M896" s="41" t="s">
        <v>4820</v>
      </c>
      <c r="N896" s="41"/>
      <c r="O896" s="41" t="b">
        <v>0</v>
      </c>
      <c r="P896" s="41" t="s">
        <v>1852</v>
      </c>
      <c r="Q896" s="41" t="s">
        <v>1853</v>
      </c>
      <c r="R896" s="41" t="s">
        <v>4813</v>
      </c>
    </row>
    <row r="897" spans="1:18" hidden="1" x14ac:dyDescent="0.25">
      <c r="A897" s="40" t="s">
        <v>867</v>
      </c>
      <c r="B897" s="40" t="s">
        <v>868</v>
      </c>
      <c r="C897" s="40"/>
      <c r="D897" s="40" t="s">
        <v>1848</v>
      </c>
      <c r="E897" s="40"/>
      <c r="F897" s="40"/>
      <c r="G897" s="40" t="s">
        <v>1809</v>
      </c>
      <c r="H897" s="40" t="s">
        <v>1810</v>
      </c>
      <c r="I897" s="40" t="s">
        <v>1882</v>
      </c>
      <c r="J897" s="40"/>
      <c r="K897" s="40" t="s">
        <v>4821</v>
      </c>
      <c r="L897" s="40" t="s">
        <v>4822</v>
      </c>
      <c r="M897" s="40" t="s">
        <v>4823</v>
      </c>
      <c r="N897" s="40">
        <v>45</v>
      </c>
      <c r="O897" s="40" t="b">
        <v>0</v>
      </c>
      <c r="P897" s="40" t="s">
        <v>1852</v>
      </c>
      <c r="Q897" s="40" t="s">
        <v>1853</v>
      </c>
      <c r="R897" s="40" t="s">
        <v>607</v>
      </c>
    </row>
    <row r="898" spans="1:18" hidden="1" x14ac:dyDescent="0.25">
      <c r="A898" s="40" t="s">
        <v>4824</v>
      </c>
      <c r="B898" s="40" t="s">
        <v>4825</v>
      </c>
      <c r="C898" s="40"/>
      <c r="D898" s="40" t="s">
        <v>1848</v>
      </c>
      <c r="E898" s="40" t="s">
        <v>1968</v>
      </c>
      <c r="F898" s="40"/>
      <c r="G898" s="40" t="s">
        <v>1811</v>
      </c>
      <c r="H898" s="40" t="s">
        <v>1812</v>
      </c>
      <c r="I898" s="40" t="s">
        <v>1882</v>
      </c>
      <c r="J898" s="40" t="s">
        <v>4825</v>
      </c>
      <c r="K898" s="40" t="s">
        <v>4826</v>
      </c>
      <c r="L898" s="40" t="s">
        <v>1847</v>
      </c>
      <c r="M898" s="40" t="s">
        <v>4826</v>
      </c>
      <c r="N898" s="40">
        <v>45</v>
      </c>
      <c r="O898" s="40" t="b">
        <v>0</v>
      </c>
      <c r="P898" s="40" t="s">
        <v>1852</v>
      </c>
      <c r="Q898" s="40" t="s">
        <v>1853</v>
      </c>
      <c r="R898" s="40" t="s">
        <v>607</v>
      </c>
    </row>
    <row r="899" spans="1:18" hidden="1" x14ac:dyDescent="0.25">
      <c r="A899" s="40" t="s">
        <v>4827</v>
      </c>
      <c r="B899" s="40" t="s">
        <v>4828</v>
      </c>
      <c r="C899" s="40"/>
      <c r="D899" s="40" t="s">
        <v>1848</v>
      </c>
      <c r="E899" s="40" t="s">
        <v>1911</v>
      </c>
      <c r="F899" s="40"/>
      <c r="G899" s="40" t="s">
        <v>1809</v>
      </c>
      <c r="H899" s="40" t="s">
        <v>1810</v>
      </c>
      <c r="I899" s="40" t="s">
        <v>1882</v>
      </c>
      <c r="J899" s="40" t="s">
        <v>4828</v>
      </c>
      <c r="K899" s="40" t="s">
        <v>4829</v>
      </c>
      <c r="L899" s="40" t="s">
        <v>1847</v>
      </c>
      <c r="M899" s="40" t="s">
        <v>4829</v>
      </c>
      <c r="N899" s="40">
        <v>45</v>
      </c>
      <c r="O899" s="40" t="b">
        <v>0</v>
      </c>
      <c r="P899" s="40" t="s">
        <v>1852</v>
      </c>
      <c r="Q899" s="40" t="s">
        <v>1853</v>
      </c>
      <c r="R899" s="40" t="s">
        <v>607</v>
      </c>
    </row>
    <row r="900" spans="1:18" hidden="1" x14ac:dyDescent="0.25">
      <c r="A900" s="40" t="s">
        <v>4830</v>
      </c>
      <c r="B900" s="40" t="s">
        <v>4831</v>
      </c>
      <c r="C900" s="40"/>
      <c r="D900" s="40" t="s">
        <v>1848</v>
      </c>
      <c r="E900" s="40" t="s">
        <v>1888</v>
      </c>
      <c r="F900" s="40"/>
      <c r="G900" s="40" t="s">
        <v>1809</v>
      </c>
      <c r="H900" s="40" t="s">
        <v>1810</v>
      </c>
      <c r="I900" s="40" t="s">
        <v>1882</v>
      </c>
      <c r="J900" s="40" t="s">
        <v>4831</v>
      </c>
      <c r="K900" s="40" t="s">
        <v>4832</v>
      </c>
      <c r="L900" s="40" t="s">
        <v>1847</v>
      </c>
      <c r="M900" s="40" t="s">
        <v>4832</v>
      </c>
      <c r="N900" s="40">
        <v>45</v>
      </c>
      <c r="O900" s="40" t="b">
        <v>0</v>
      </c>
      <c r="P900" s="40" t="s">
        <v>1852</v>
      </c>
      <c r="Q900" s="40" t="s">
        <v>1853</v>
      </c>
      <c r="R900" s="40" t="s">
        <v>607</v>
      </c>
    </row>
    <row r="901" spans="1:18" hidden="1" x14ac:dyDescent="0.25">
      <c r="A901" s="41" t="s">
        <v>4833</v>
      </c>
      <c r="B901" s="41" t="s">
        <v>4834</v>
      </c>
      <c r="C901" s="41"/>
      <c r="D901" s="41" t="s">
        <v>1848</v>
      </c>
      <c r="E901" s="41" t="s">
        <v>1968</v>
      </c>
      <c r="F901" s="41"/>
      <c r="G901" s="41" t="s">
        <v>1811</v>
      </c>
      <c r="H901" s="41" t="s">
        <v>1812</v>
      </c>
      <c r="I901" s="41" t="s">
        <v>1882</v>
      </c>
      <c r="J901" s="41" t="s">
        <v>4834</v>
      </c>
      <c r="K901" s="41" t="s">
        <v>4835</v>
      </c>
      <c r="L901" s="41" t="s">
        <v>1847</v>
      </c>
      <c r="M901" s="41" t="s">
        <v>4835</v>
      </c>
      <c r="N901" s="41">
        <v>45</v>
      </c>
      <c r="O901" s="41" t="b">
        <v>0</v>
      </c>
      <c r="P901" s="41" t="s">
        <v>1852</v>
      </c>
      <c r="Q901" s="41" t="s">
        <v>1853</v>
      </c>
      <c r="R901" s="41" t="s">
        <v>607</v>
      </c>
    </row>
    <row r="902" spans="1:18" hidden="1" x14ac:dyDescent="0.25">
      <c r="A902" s="40" t="s">
        <v>4836</v>
      </c>
      <c r="B902" s="40" t="s">
        <v>610</v>
      </c>
      <c r="C902" s="40"/>
      <c r="D902" s="40" t="s">
        <v>1848</v>
      </c>
      <c r="E902" s="40" t="s">
        <v>1985</v>
      </c>
      <c r="F902" s="40"/>
      <c r="G902" s="40" t="s">
        <v>1811</v>
      </c>
      <c r="H902" s="40" t="s">
        <v>1812</v>
      </c>
      <c r="I902" s="40"/>
      <c r="J902" s="40"/>
      <c r="K902" s="40"/>
      <c r="L902" s="40" t="s">
        <v>4837</v>
      </c>
      <c r="M902" s="40" t="s">
        <v>4838</v>
      </c>
      <c r="N902" s="40">
        <v>51</v>
      </c>
      <c r="O902" s="40" t="b">
        <v>1</v>
      </c>
      <c r="P902" s="40" t="s">
        <v>1852</v>
      </c>
      <c r="Q902" s="40" t="s">
        <v>1853</v>
      </c>
      <c r="R902" s="40" t="s">
        <v>4836</v>
      </c>
    </row>
    <row r="903" spans="1:18" hidden="1" x14ac:dyDescent="0.25">
      <c r="A903" s="41" t="s">
        <v>4839</v>
      </c>
      <c r="B903" s="41" t="s">
        <v>4840</v>
      </c>
      <c r="C903" s="41"/>
      <c r="D903" s="41" t="s">
        <v>1848</v>
      </c>
      <c r="E903" s="41"/>
      <c r="F903" s="41"/>
      <c r="G903" s="41" t="s">
        <v>1811</v>
      </c>
      <c r="H903" s="41" t="s">
        <v>1812</v>
      </c>
      <c r="I903" s="41" t="s">
        <v>1882</v>
      </c>
      <c r="J903" s="41"/>
      <c r="K903" s="41"/>
      <c r="L903" s="41" t="s">
        <v>4841</v>
      </c>
      <c r="M903" s="41" t="s">
        <v>4842</v>
      </c>
      <c r="N903" s="41"/>
      <c r="O903" s="41" t="b">
        <v>0</v>
      </c>
      <c r="P903" s="41" t="s">
        <v>1852</v>
      </c>
      <c r="Q903" s="41" t="s">
        <v>1853</v>
      </c>
      <c r="R903" s="41" t="s">
        <v>4839</v>
      </c>
    </row>
    <row r="904" spans="1:18" hidden="1" x14ac:dyDescent="0.25">
      <c r="A904" s="41" t="s">
        <v>869</v>
      </c>
      <c r="B904" s="41" t="s">
        <v>870</v>
      </c>
      <c r="C904" s="41"/>
      <c r="D904" s="41" t="s">
        <v>1848</v>
      </c>
      <c r="E904" s="41" t="s">
        <v>1916</v>
      </c>
      <c r="F904" s="41" t="s">
        <v>4464</v>
      </c>
      <c r="G904" s="41"/>
      <c r="H904" s="41"/>
      <c r="I904" s="41" t="s">
        <v>4843</v>
      </c>
      <c r="J904" s="41"/>
      <c r="K904" s="41"/>
      <c r="L904" s="41" t="s">
        <v>4844</v>
      </c>
      <c r="M904" s="41" t="s">
        <v>4845</v>
      </c>
      <c r="N904" s="41">
        <v>56</v>
      </c>
      <c r="O904" s="41" t="b">
        <v>0</v>
      </c>
      <c r="P904" s="41" t="s">
        <v>1852</v>
      </c>
      <c r="Q904" s="41" t="s">
        <v>1853</v>
      </c>
      <c r="R904" s="41" t="s">
        <v>608</v>
      </c>
    </row>
    <row r="905" spans="1:18" hidden="1" x14ac:dyDescent="0.25">
      <c r="A905" s="40" t="s">
        <v>609</v>
      </c>
      <c r="B905" s="40" t="s">
        <v>610</v>
      </c>
      <c r="C905" s="40"/>
      <c r="D905" s="40" t="s">
        <v>1848</v>
      </c>
      <c r="E905" s="40" t="s">
        <v>1985</v>
      </c>
      <c r="F905" s="40" t="s">
        <v>4400</v>
      </c>
      <c r="G905" s="40" t="s">
        <v>1811</v>
      </c>
      <c r="H905" s="40" t="s">
        <v>1812</v>
      </c>
      <c r="I905" s="40" t="s">
        <v>1882</v>
      </c>
      <c r="J905" s="40"/>
      <c r="K905" s="40"/>
      <c r="L905" s="40" t="s">
        <v>4837</v>
      </c>
      <c r="M905" s="40" t="s">
        <v>4846</v>
      </c>
      <c r="N905" s="40">
        <v>51</v>
      </c>
      <c r="O905" s="40" t="b">
        <v>0</v>
      </c>
      <c r="P905" s="40" t="s">
        <v>1852</v>
      </c>
      <c r="Q905" s="40" t="s">
        <v>1853</v>
      </c>
      <c r="R905" s="40" t="s">
        <v>609</v>
      </c>
    </row>
    <row r="906" spans="1:18" hidden="1" x14ac:dyDescent="0.25">
      <c r="A906" s="40" t="s">
        <v>4847</v>
      </c>
      <c r="B906" s="40" t="s">
        <v>4848</v>
      </c>
      <c r="C906" s="40" t="s">
        <v>1847</v>
      </c>
      <c r="D906" s="40" t="s">
        <v>1848</v>
      </c>
      <c r="E906" s="40" t="s">
        <v>1968</v>
      </c>
      <c r="F906" s="40"/>
      <c r="G906" s="40" t="s">
        <v>1811</v>
      </c>
      <c r="H906" s="40" t="s">
        <v>1812</v>
      </c>
      <c r="I906" s="40" t="s">
        <v>4849</v>
      </c>
      <c r="J906" s="40" t="s">
        <v>4848</v>
      </c>
      <c r="K906" s="40" t="s">
        <v>4850</v>
      </c>
      <c r="L906" s="40" t="s">
        <v>1847</v>
      </c>
      <c r="M906" s="40" t="s">
        <v>4850</v>
      </c>
      <c r="N906" s="40">
        <v>51</v>
      </c>
      <c r="O906" s="40" t="b">
        <v>0</v>
      </c>
      <c r="P906" s="40" t="s">
        <v>1852</v>
      </c>
      <c r="Q906" s="40" t="s">
        <v>1853</v>
      </c>
      <c r="R906" s="40" t="s">
        <v>609</v>
      </c>
    </row>
    <row r="907" spans="1:18" hidden="1" x14ac:dyDescent="0.25">
      <c r="A907" s="40" t="s">
        <v>4851</v>
      </c>
      <c r="B907" s="40" t="s">
        <v>4852</v>
      </c>
      <c r="C907" s="40" t="s">
        <v>1847</v>
      </c>
      <c r="D907" s="40" t="s">
        <v>1848</v>
      </c>
      <c r="E907" s="40" t="s">
        <v>2060</v>
      </c>
      <c r="F907" s="40"/>
      <c r="G907" s="40" t="s">
        <v>1811</v>
      </c>
      <c r="H907" s="40" t="s">
        <v>1812</v>
      </c>
      <c r="I907" s="40" t="s">
        <v>4849</v>
      </c>
      <c r="J907" s="40" t="s">
        <v>4852</v>
      </c>
      <c r="K907" s="40" t="s">
        <v>4853</v>
      </c>
      <c r="L907" s="40" t="s">
        <v>1847</v>
      </c>
      <c r="M907" s="40" t="s">
        <v>4853</v>
      </c>
      <c r="N907" s="40">
        <v>51</v>
      </c>
      <c r="O907" s="40" t="b">
        <v>0</v>
      </c>
      <c r="P907" s="40" t="s">
        <v>1852</v>
      </c>
      <c r="Q907" s="40" t="s">
        <v>1853</v>
      </c>
      <c r="R907" s="40" t="s">
        <v>609</v>
      </c>
    </row>
    <row r="908" spans="1:18" hidden="1" x14ac:dyDescent="0.25">
      <c r="A908" s="40" t="s">
        <v>4854</v>
      </c>
      <c r="B908" s="40" t="s">
        <v>4855</v>
      </c>
      <c r="C908" s="40" t="s">
        <v>1847</v>
      </c>
      <c r="D908" s="40" t="s">
        <v>1848</v>
      </c>
      <c r="E908" s="40" t="s">
        <v>1960</v>
      </c>
      <c r="F908" s="40"/>
      <c r="G908" s="40" t="s">
        <v>1811</v>
      </c>
      <c r="H908" s="40" t="s">
        <v>1812</v>
      </c>
      <c r="I908" s="40" t="s">
        <v>4849</v>
      </c>
      <c r="J908" s="40" t="s">
        <v>4855</v>
      </c>
      <c r="K908" s="40" t="s">
        <v>4856</v>
      </c>
      <c r="L908" s="40" t="s">
        <v>1847</v>
      </c>
      <c r="M908" s="40" t="s">
        <v>4857</v>
      </c>
      <c r="N908" s="40">
        <v>51</v>
      </c>
      <c r="O908" s="40" t="b">
        <v>0</v>
      </c>
      <c r="P908" s="40" t="s">
        <v>1852</v>
      </c>
      <c r="Q908" s="40" t="s">
        <v>1853</v>
      </c>
      <c r="R908" s="40" t="s">
        <v>609</v>
      </c>
    </row>
    <row r="909" spans="1:18" hidden="1" x14ac:dyDescent="0.25">
      <c r="A909" s="40" t="s">
        <v>4858</v>
      </c>
      <c r="B909" s="40" t="s">
        <v>4859</v>
      </c>
      <c r="C909" s="40" t="s">
        <v>1847</v>
      </c>
      <c r="D909" s="40" t="s">
        <v>1848</v>
      </c>
      <c r="E909" s="40" t="s">
        <v>2764</v>
      </c>
      <c r="F909" s="40"/>
      <c r="G909" s="40" t="s">
        <v>1809</v>
      </c>
      <c r="H909" s="40" t="s">
        <v>1810</v>
      </c>
      <c r="I909" s="40" t="s">
        <v>4849</v>
      </c>
      <c r="J909" s="40" t="s">
        <v>4859</v>
      </c>
      <c r="K909" s="40" t="s">
        <v>4860</v>
      </c>
      <c r="L909" s="40" t="s">
        <v>1847</v>
      </c>
      <c r="M909" s="40" t="s">
        <v>4861</v>
      </c>
      <c r="N909" s="40">
        <v>51</v>
      </c>
      <c r="O909" s="40" t="b">
        <v>0</v>
      </c>
      <c r="P909" s="40" t="s">
        <v>1852</v>
      </c>
      <c r="Q909" s="40" t="s">
        <v>1853</v>
      </c>
      <c r="R909" s="40" t="s">
        <v>609</v>
      </c>
    </row>
    <row r="910" spans="1:18" hidden="1" x14ac:dyDescent="0.25">
      <c r="A910" s="40" t="s">
        <v>4862</v>
      </c>
      <c r="B910" s="40" t="s">
        <v>4863</v>
      </c>
      <c r="C910" s="40" t="s">
        <v>1847</v>
      </c>
      <c r="D910" s="40" t="s">
        <v>1848</v>
      </c>
      <c r="E910" s="40" t="s">
        <v>2060</v>
      </c>
      <c r="F910" s="40"/>
      <c r="G910" s="40" t="s">
        <v>1811</v>
      </c>
      <c r="H910" s="40" t="s">
        <v>1812</v>
      </c>
      <c r="I910" s="40" t="s">
        <v>4849</v>
      </c>
      <c r="J910" s="40" t="s">
        <v>4863</v>
      </c>
      <c r="K910" s="40" t="s">
        <v>4864</v>
      </c>
      <c r="L910" s="40" t="s">
        <v>1847</v>
      </c>
      <c r="M910" s="40" t="s">
        <v>4864</v>
      </c>
      <c r="N910" s="40">
        <v>51</v>
      </c>
      <c r="O910" s="40" t="b">
        <v>0</v>
      </c>
      <c r="P910" s="40" t="s">
        <v>1852</v>
      </c>
      <c r="Q910" s="40" t="s">
        <v>1853</v>
      </c>
      <c r="R910" s="40" t="s">
        <v>609</v>
      </c>
    </row>
    <row r="911" spans="1:18" hidden="1" x14ac:dyDescent="0.25">
      <c r="A911" s="40" t="s">
        <v>4865</v>
      </c>
      <c r="B911" s="40" t="s">
        <v>4866</v>
      </c>
      <c r="C911" s="40" t="s">
        <v>1847</v>
      </c>
      <c r="D911" s="40" t="s">
        <v>1848</v>
      </c>
      <c r="E911" s="40" t="s">
        <v>2116</v>
      </c>
      <c r="F911" s="40"/>
      <c r="G911" s="40" t="s">
        <v>1809</v>
      </c>
      <c r="H911" s="40" t="s">
        <v>1810</v>
      </c>
      <c r="I911" s="40" t="s">
        <v>4849</v>
      </c>
      <c r="J911" s="40" t="s">
        <v>4866</v>
      </c>
      <c r="K911" s="40" t="s">
        <v>4867</v>
      </c>
      <c r="L911" s="40" t="s">
        <v>1847</v>
      </c>
      <c r="M911" s="40" t="s">
        <v>4867</v>
      </c>
      <c r="N911" s="40">
        <v>51</v>
      </c>
      <c r="O911" s="40" t="b">
        <v>0</v>
      </c>
      <c r="P911" s="40" t="s">
        <v>1852</v>
      </c>
      <c r="Q911" s="40" t="s">
        <v>1853</v>
      </c>
      <c r="R911" s="40" t="s">
        <v>609</v>
      </c>
    </row>
    <row r="912" spans="1:18" hidden="1" x14ac:dyDescent="0.25">
      <c r="A912" s="40" t="s">
        <v>4868</v>
      </c>
      <c r="B912" s="40" t="s">
        <v>4869</v>
      </c>
      <c r="C912" s="40" t="s">
        <v>1847</v>
      </c>
      <c r="D912" s="40" t="s">
        <v>1848</v>
      </c>
      <c r="E912" s="40" t="s">
        <v>2116</v>
      </c>
      <c r="F912" s="40"/>
      <c r="G912" s="40" t="s">
        <v>1809</v>
      </c>
      <c r="H912" s="40" t="s">
        <v>1810</v>
      </c>
      <c r="I912" s="40" t="s">
        <v>4849</v>
      </c>
      <c r="J912" s="40" t="s">
        <v>4869</v>
      </c>
      <c r="K912" s="40" t="s">
        <v>4870</v>
      </c>
      <c r="L912" s="40" t="s">
        <v>1847</v>
      </c>
      <c r="M912" s="40" t="s">
        <v>4870</v>
      </c>
      <c r="N912" s="40">
        <v>51</v>
      </c>
      <c r="O912" s="40" t="b">
        <v>0</v>
      </c>
      <c r="P912" s="40" t="s">
        <v>1852</v>
      </c>
      <c r="Q912" s="40" t="s">
        <v>1853</v>
      </c>
      <c r="R912" s="40" t="s">
        <v>609</v>
      </c>
    </row>
    <row r="913" spans="1:18" hidden="1" x14ac:dyDescent="0.25">
      <c r="A913" s="40" t="s">
        <v>4871</v>
      </c>
      <c r="B913" s="40" t="s">
        <v>4872</v>
      </c>
      <c r="C913" s="40" t="s">
        <v>1847</v>
      </c>
      <c r="D913" s="40" t="s">
        <v>1848</v>
      </c>
      <c r="E913" s="40" t="s">
        <v>1956</v>
      </c>
      <c r="F913" s="40"/>
      <c r="G913" s="40" t="s">
        <v>1811</v>
      </c>
      <c r="H913" s="40" t="s">
        <v>1812</v>
      </c>
      <c r="I913" s="40" t="s">
        <v>4849</v>
      </c>
      <c r="J913" s="40" t="s">
        <v>4872</v>
      </c>
      <c r="K913" s="40" t="s">
        <v>4873</v>
      </c>
      <c r="L913" s="40" t="s">
        <v>1847</v>
      </c>
      <c r="M913" s="40" t="s">
        <v>4873</v>
      </c>
      <c r="N913" s="40">
        <v>51</v>
      </c>
      <c r="O913" s="40" t="b">
        <v>0</v>
      </c>
      <c r="P913" s="40" t="s">
        <v>1852</v>
      </c>
      <c r="Q913" s="40" t="s">
        <v>1853</v>
      </c>
      <c r="R913" s="40" t="s">
        <v>609</v>
      </c>
    </row>
    <row r="914" spans="1:18" hidden="1" x14ac:dyDescent="0.25">
      <c r="A914" s="40" t="s">
        <v>4874</v>
      </c>
      <c r="B914" s="40" t="s">
        <v>4875</v>
      </c>
      <c r="C914" s="40" t="s">
        <v>1847</v>
      </c>
      <c r="D914" s="40" t="s">
        <v>1848</v>
      </c>
      <c r="E914" s="40" t="s">
        <v>1911</v>
      </c>
      <c r="F914" s="40"/>
      <c r="G914" s="40" t="s">
        <v>1809</v>
      </c>
      <c r="H914" s="40" t="s">
        <v>1810</v>
      </c>
      <c r="I914" s="40" t="s">
        <v>4849</v>
      </c>
      <c r="J914" s="40" t="s">
        <v>4875</v>
      </c>
      <c r="K914" s="40" t="s">
        <v>4876</v>
      </c>
      <c r="L914" s="40" t="s">
        <v>1847</v>
      </c>
      <c r="M914" s="40" t="s">
        <v>4877</v>
      </c>
      <c r="N914" s="40">
        <v>51</v>
      </c>
      <c r="O914" s="40" t="b">
        <v>0</v>
      </c>
      <c r="P914" s="40" t="s">
        <v>1852</v>
      </c>
      <c r="Q914" s="40" t="s">
        <v>1853</v>
      </c>
      <c r="R914" s="40" t="s">
        <v>609</v>
      </c>
    </row>
    <row r="915" spans="1:18" hidden="1" x14ac:dyDescent="0.25">
      <c r="A915" s="40" t="s">
        <v>4878</v>
      </c>
      <c r="B915" s="40" t="s">
        <v>4879</v>
      </c>
      <c r="C915" s="40" t="s">
        <v>1847</v>
      </c>
      <c r="D915" s="40" t="s">
        <v>1848</v>
      </c>
      <c r="E915" s="40" t="s">
        <v>2764</v>
      </c>
      <c r="F915" s="40"/>
      <c r="G915" s="40" t="s">
        <v>1809</v>
      </c>
      <c r="H915" s="40" t="s">
        <v>1810</v>
      </c>
      <c r="I915" s="40" t="s">
        <v>4849</v>
      </c>
      <c r="J915" s="40" t="s">
        <v>4880</v>
      </c>
      <c r="K915" s="40" t="s">
        <v>4881</v>
      </c>
      <c r="L915" s="40" t="s">
        <v>1847</v>
      </c>
      <c r="M915" s="40" t="s">
        <v>4881</v>
      </c>
      <c r="N915" s="40">
        <v>51</v>
      </c>
      <c r="O915" s="40" t="b">
        <v>0</v>
      </c>
      <c r="P915" s="40" t="s">
        <v>1852</v>
      </c>
      <c r="Q915" s="40" t="s">
        <v>1853</v>
      </c>
      <c r="R915" s="40" t="s">
        <v>609</v>
      </c>
    </row>
    <row r="916" spans="1:18" hidden="1" x14ac:dyDescent="0.25">
      <c r="A916" s="40" t="s">
        <v>4882</v>
      </c>
      <c r="B916" s="40" t="s">
        <v>4883</v>
      </c>
      <c r="C916" s="40" t="s">
        <v>1847</v>
      </c>
      <c r="D916" s="40" t="s">
        <v>1932</v>
      </c>
      <c r="E916" s="40" t="s">
        <v>2181</v>
      </c>
      <c r="F916" s="40"/>
      <c r="G916" s="40"/>
      <c r="H916" s="40"/>
      <c r="I916" s="40" t="s">
        <v>4849</v>
      </c>
      <c r="J916" s="40" t="s">
        <v>4883</v>
      </c>
      <c r="K916" s="40" t="s">
        <v>4884</v>
      </c>
      <c r="L916" s="40" t="s">
        <v>1847</v>
      </c>
      <c r="M916" s="40" t="s">
        <v>4884</v>
      </c>
      <c r="N916" s="40">
        <v>51</v>
      </c>
      <c r="O916" s="40" t="b">
        <v>0</v>
      </c>
      <c r="P916" s="40" t="s">
        <v>1852</v>
      </c>
      <c r="Q916" s="40" t="s">
        <v>1853</v>
      </c>
      <c r="R916" s="40" t="s">
        <v>609</v>
      </c>
    </row>
    <row r="917" spans="1:18" hidden="1" x14ac:dyDescent="0.25">
      <c r="A917" s="40" t="s">
        <v>4885</v>
      </c>
      <c r="B917" s="40" t="s">
        <v>4886</v>
      </c>
      <c r="C917" s="40" t="s">
        <v>1847</v>
      </c>
      <c r="D917" s="40" t="s">
        <v>1848</v>
      </c>
      <c r="E917" s="40" t="s">
        <v>1941</v>
      </c>
      <c r="F917" s="40"/>
      <c r="G917" s="40" t="s">
        <v>1809</v>
      </c>
      <c r="H917" s="40" t="s">
        <v>1810</v>
      </c>
      <c r="I917" s="40" t="s">
        <v>4849</v>
      </c>
      <c r="J917" s="40" t="s">
        <v>4886</v>
      </c>
      <c r="K917" s="40" t="s">
        <v>4887</v>
      </c>
      <c r="L917" s="40" t="s">
        <v>1847</v>
      </c>
      <c r="M917" s="40" t="s">
        <v>4887</v>
      </c>
      <c r="N917" s="40">
        <v>51</v>
      </c>
      <c r="O917" s="40" t="b">
        <v>0</v>
      </c>
      <c r="P917" s="40" t="s">
        <v>1852</v>
      </c>
      <c r="Q917" s="40" t="s">
        <v>1853</v>
      </c>
      <c r="R917" s="40" t="s">
        <v>609</v>
      </c>
    </row>
    <row r="918" spans="1:18" hidden="1" x14ac:dyDescent="0.25">
      <c r="A918" s="40" t="s">
        <v>4888</v>
      </c>
      <c r="B918" s="40" t="s">
        <v>4889</v>
      </c>
      <c r="C918" s="40" t="s">
        <v>1847</v>
      </c>
      <c r="D918" s="40" t="s">
        <v>1848</v>
      </c>
      <c r="E918" s="40" t="s">
        <v>1941</v>
      </c>
      <c r="F918" s="40"/>
      <c r="G918" s="40" t="s">
        <v>1811</v>
      </c>
      <c r="H918" s="40" t="s">
        <v>1812</v>
      </c>
      <c r="I918" s="40" t="s">
        <v>4849</v>
      </c>
      <c r="J918" s="40" t="s">
        <v>4889</v>
      </c>
      <c r="K918" s="40" t="s">
        <v>4890</v>
      </c>
      <c r="L918" s="40" t="s">
        <v>1847</v>
      </c>
      <c r="M918" s="40" t="s">
        <v>4890</v>
      </c>
      <c r="N918" s="40">
        <v>51</v>
      </c>
      <c r="O918" s="40" t="b">
        <v>0</v>
      </c>
      <c r="P918" s="40" t="s">
        <v>1852</v>
      </c>
      <c r="Q918" s="40" t="s">
        <v>1853</v>
      </c>
      <c r="R918" s="40" t="s">
        <v>609</v>
      </c>
    </row>
    <row r="919" spans="1:18" hidden="1" x14ac:dyDescent="0.25">
      <c r="A919" s="40" t="s">
        <v>4891</v>
      </c>
      <c r="B919" s="40" t="s">
        <v>4892</v>
      </c>
      <c r="C919" s="40" t="s">
        <v>1847</v>
      </c>
      <c r="D919" s="40" t="s">
        <v>1932</v>
      </c>
      <c r="E919" s="40"/>
      <c r="F919" s="40"/>
      <c r="G919" s="40"/>
      <c r="H919" s="40"/>
      <c r="I919" s="40" t="s">
        <v>4849</v>
      </c>
      <c r="J919" s="40" t="s">
        <v>4892</v>
      </c>
      <c r="K919" s="40" t="s">
        <v>4893</v>
      </c>
      <c r="L919" s="40" t="s">
        <v>1847</v>
      </c>
      <c r="M919" s="40" t="s">
        <v>4893</v>
      </c>
      <c r="N919" s="40">
        <v>51</v>
      </c>
      <c r="O919" s="40" t="b">
        <v>0</v>
      </c>
      <c r="P919" s="40" t="s">
        <v>1852</v>
      </c>
      <c r="Q919" s="40" t="s">
        <v>1853</v>
      </c>
      <c r="R919" s="40" t="s">
        <v>609</v>
      </c>
    </row>
    <row r="920" spans="1:18" hidden="1" x14ac:dyDescent="0.25">
      <c r="A920" s="40" t="s">
        <v>4894</v>
      </c>
      <c r="B920" s="40" t="s">
        <v>4895</v>
      </c>
      <c r="C920" s="40" t="s">
        <v>1847</v>
      </c>
      <c r="D920" s="40" t="s">
        <v>1848</v>
      </c>
      <c r="E920" s="40" t="s">
        <v>1956</v>
      </c>
      <c r="F920" s="40"/>
      <c r="G920" s="40" t="s">
        <v>1811</v>
      </c>
      <c r="H920" s="40" t="s">
        <v>1812</v>
      </c>
      <c r="I920" s="40" t="s">
        <v>4849</v>
      </c>
      <c r="J920" s="40" t="s">
        <v>4895</v>
      </c>
      <c r="K920" s="40" t="s">
        <v>4896</v>
      </c>
      <c r="L920" s="40" t="s">
        <v>1847</v>
      </c>
      <c r="M920" s="40" t="s">
        <v>4896</v>
      </c>
      <c r="N920" s="40">
        <v>51</v>
      </c>
      <c r="O920" s="40" t="b">
        <v>0</v>
      </c>
      <c r="P920" s="40" t="s">
        <v>1852</v>
      </c>
      <c r="Q920" s="40" t="s">
        <v>1853</v>
      </c>
      <c r="R920" s="40" t="s">
        <v>609</v>
      </c>
    </row>
    <row r="921" spans="1:18" hidden="1" x14ac:dyDescent="0.25">
      <c r="A921" s="40" t="s">
        <v>4897</v>
      </c>
      <c r="B921" s="40" t="s">
        <v>4898</v>
      </c>
      <c r="C921" s="40" t="s">
        <v>1847</v>
      </c>
      <c r="D921" s="40" t="s">
        <v>3504</v>
      </c>
      <c r="E921" s="40"/>
      <c r="F921" s="40"/>
      <c r="G921" s="40" t="s">
        <v>1811</v>
      </c>
      <c r="H921" s="40" t="s">
        <v>1812</v>
      </c>
      <c r="I921" s="40" t="s">
        <v>4849</v>
      </c>
      <c r="J921" s="40" t="s">
        <v>4898</v>
      </c>
      <c r="K921" s="40" t="s">
        <v>4899</v>
      </c>
      <c r="L921" s="40" t="s">
        <v>1847</v>
      </c>
      <c r="M921" s="40" t="s">
        <v>4899</v>
      </c>
      <c r="N921" s="40">
        <v>51</v>
      </c>
      <c r="O921" s="40" t="b">
        <v>0</v>
      </c>
      <c r="P921" s="40" t="s">
        <v>1852</v>
      </c>
      <c r="Q921" s="40" t="s">
        <v>1853</v>
      </c>
      <c r="R921" s="40" t="s">
        <v>609</v>
      </c>
    </row>
    <row r="922" spans="1:18" hidden="1" x14ac:dyDescent="0.25">
      <c r="A922" s="40" t="s">
        <v>4900</v>
      </c>
      <c r="B922" s="40" t="s">
        <v>4901</v>
      </c>
      <c r="C922" s="40" t="s">
        <v>1847</v>
      </c>
      <c r="D922" s="40" t="s">
        <v>1848</v>
      </c>
      <c r="E922" s="40" t="s">
        <v>1956</v>
      </c>
      <c r="F922" s="40" t="s">
        <v>3492</v>
      </c>
      <c r="G922" s="40" t="s">
        <v>1811</v>
      </c>
      <c r="H922" s="40" t="s">
        <v>1812</v>
      </c>
      <c r="I922" s="40" t="s">
        <v>4849</v>
      </c>
      <c r="J922" s="40" t="s">
        <v>4901</v>
      </c>
      <c r="K922" s="40" t="s">
        <v>4902</v>
      </c>
      <c r="L922" s="40" t="s">
        <v>1847</v>
      </c>
      <c r="M922" s="40" t="s">
        <v>4902</v>
      </c>
      <c r="N922" s="40">
        <v>51</v>
      </c>
      <c r="O922" s="40" t="b">
        <v>0</v>
      </c>
      <c r="P922" s="40" t="s">
        <v>1852</v>
      </c>
      <c r="Q922" s="40" t="s">
        <v>1853</v>
      </c>
      <c r="R922" s="40" t="s">
        <v>609</v>
      </c>
    </row>
    <row r="923" spans="1:18" hidden="1" x14ac:dyDescent="0.25">
      <c r="A923" s="41" t="s">
        <v>4903</v>
      </c>
      <c r="B923" s="41" t="s">
        <v>4904</v>
      </c>
      <c r="C923" s="41" t="s">
        <v>1847</v>
      </c>
      <c r="D923" s="41" t="s">
        <v>1848</v>
      </c>
      <c r="E923" s="41" t="s">
        <v>1956</v>
      </c>
      <c r="F923" s="41"/>
      <c r="G923" s="41" t="s">
        <v>1815</v>
      </c>
      <c r="H923" s="41" t="s">
        <v>1816</v>
      </c>
      <c r="I923" s="41" t="s">
        <v>4849</v>
      </c>
      <c r="J923" s="41" t="s">
        <v>4904</v>
      </c>
      <c r="K923" s="41" t="s">
        <v>4905</v>
      </c>
      <c r="L923" s="41" t="s">
        <v>1847</v>
      </c>
      <c r="M923" s="41" t="s">
        <v>4905</v>
      </c>
      <c r="N923" s="41">
        <v>51</v>
      </c>
      <c r="O923" s="41" t="b">
        <v>0</v>
      </c>
      <c r="P923" s="41" t="s">
        <v>1852</v>
      </c>
      <c r="Q923" s="41" t="s">
        <v>1853</v>
      </c>
      <c r="R923" s="41" t="s">
        <v>609</v>
      </c>
    </row>
    <row r="924" spans="1:18" hidden="1" x14ac:dyDescent="0.25">
      <c r="A924" s="40" t="s">
        <v>611</v>
      </c>
      <c r="B924" s="40" t="s">
        <v>612</v>
      </c>
      <c r="C924" s="40"/>
      <c r="D924" s="40" t="s">
        <v>1848</v>
      </c>
      <c r="E924" s="40"/>
      <c r="F924" s="40"/>
      <c r="G924" s="40" t="s">
        <v>1811</v>
      </c>
      <c r="H924" s="40" t="s">
        <v>1812</v>
      </c>
      <c r="I924" s="40" t="s">
        <v>1882</v>
      </c>
      <c r="J924" s="40"/>
      <c r="K924" s="40"/>
      <c r="L924" s="40" t="s">
        <v>4906</v>
      </c>
      <c r="M924" s="40" t="s">
        <v>4907</v>
      </c>
      <c r="N924" s="40">
        <v>56</v>
      </c>
      <c r="O924" s="40" t="b">
        <v>0</v>
      </c>
      <c r="P924" s="40" t="s">
        <v>1852</v>
      </c>
      <c r="Q924" s="40" t="s">
        <v>1853</v>
      </c>
      <c r="R924" s="40" t="s">
        <v>611</v>
      </c>
    </row>
    <row r="925" spans="1:18" hidden="1" x14ac:dyDescent="0.25">
      <c r="A925" s="40" t="s">
        <v>4908</v>
      </c>
      <c r="B925" s="40" t="s">
        <v>4909</v>
      </c>
      <c r="C925" s="40"/>
      <c r="D925" s="40" t="s">
        <v>1848</v>
      </c>
      <c r="E925" s="40" t="s">
        <v>1888</v>
      </c>
      <c r="F925" s="40"/>
      <c r="G925" s="40" t="s">
        <v>1809</v>
      </c>
      <c r="H925" s="40" t="s">
        <v>1810</v>
      </c>
      <c r="I925" s="40" t="s">
        <v>1882</v>
      </c>
      <c r="J925" s="40" t="s">
        <v>4909</v>
      </c>
      <c r="K925" s="40" t="s">
        <v>4910</v>
      </c>
      <c r="L925" s="40" t="s">
        <v>1847</v>
      </c>
      <c r="M925" s="40" t="s">
        <v>4910</v>
      </c>
      <c r="N925" s="40">
        <v>56</v>
      </c>
      <c r="O925" s="40" t="b">
        <v>0</v>
      </c>
      <c r="P925" s="40" t="s">
        <v>1852</v>
      </c>
      <c r="Q925" s="40" t="s">
        <v>1853</v>
      </c>
      <c r="R925" s="40" t="s">
        <v>611</v>
      </c>
    </row>
    <row r="926" spans="1:18" hidden="1" x14ac:dyDescent="0.25">
      <c r="A926" s="40" t="s">
        <v>4911</v>
      </c>
      <c r="B926" s="40" t="s">
        <v>4912</v>
      </c>
      <c r="C926" s="40"/>
      <c r="D926" s="40" t="s">
        <v>1848</v>
      </c>
      <c r="E926" s="40" t="s">
        <v>2116</v>
      </c>
      <c r="F926" s="40"/>
      <c r="G926" s="40" t="s">
        <v>1809</v>
      </c>
      <c r="H926" s="40" t="s">
        <v>1810</v>
      </c>
      <c r="I926" s="40" t="s">
        <v>1882</v>
      </c>
      <c r="J926" s="40" t="s">
        <v>4912</v>
      </c>
      <c r="K926" s="40" t="s">
        <v>4913</v>
      </c>
      <c r="L926" s="40" t="s">
        <v>1847</v>
      </c>
      <c r="M926" s="40" t="s">
        <v>4913</v>
      </c>
      <c r="N926" s="40">
        <v>56</v>
      </c>
      <c r="O926" s="40" t="b">
        <v>0</v>
      </c>
      <c r="P926" s="40" t="s">
        <v>1852</v>
      </c>
      <c r="Q926" s="40" t="s">
        <v>1853</v>
      </c>
      <c r="R926" s="40" t="s">
        <v>611</v>
      </c>
    </row>
    <row r="927" spans="1:18" hidden="1" x14ac:dyDescent="0.25">
      <c r="A927" s="40" t="s">
        <v>4914</v>
      </c>
      <c r="B927" s="40" t="s">
        <v>4915</v>
      </c>
      <c r="C927" s="40"/>
      <c r="D927" s="40" t="s">
        <v>1848</v>
      </c>
      <c r="E927" s="40" t="s">
        <v>1968</v>
      </c>
      <c r="F927" s="40"/>
      <c r="G927" s="40" t="s">
        <v>1811</v>
      </c>
      <c r="H927" s="40" t="s">
        <v>1812</v>
      </c>
      <c r="I927" s="40" t="s">
        <v>1882</v>
      </c>
      <c r="J927" s="40" t="s">
        <v>4916</v>
      </c>
      <c r="K927" s="40" t="s">
        <v>4917</v>
      </c>
      <c r="L927" s="40" t="s">
        <v>1847</v>
      </c>
      <c r="M927" s="40" t="s">
        <v>4918</v>
      </c>
      <c r="N927" s="40">
        <v>56</v>
      </c>
      <c r="O927" s="40" t="b">
        <v>0</v>
      </c>
      <c r="P927" s="40" t="s">
        <v>1852</v>
      </c>
      <c r="Q927" s="40" t="s">
        <v>1853</v>
      </c>
      <c r="R927" s="40" t="s">
        <v>611</v>
      </c>
    </row>
    <row r="928" spans="1:18" hidden="1" x14ac:dyDescent="0.25">
      <c r="A928" s="40" t="s">
        <v>4919</v>
      </c>
      <c r="B928" s="40" t="s">
        <v>4920</v>
      </c>
      <c r="C928" s="40"/>
      <c r="D928" s="40" t="s">
        <v>1848</v>
      </c>
      <c r="E928" s="40" t="s">
        <v>2001</v>
      </c>
      <c r="F928" s="40"/>
      <c r="G928" s="40" t="s">
        <v>1811</v>
      </c>
      <c r="H928" s="40" t="s">
        <v>1812</v>
      </c>
      <c r="I928" s="40" t="s">
        <v>1882</v>
      </c>
      <c r="J928" s="40" t="s">
        <v>4920</v>
      </c>
      <c r="K928" s="40" t="s">
        <v>4921</v>
      </c>
      <c r="L928" s="40" t="s">
        <v>1847</v>
      </c>
      <c r="M928" s="40" t="s">
        <v>4921</v>
      </c>
      <c r="N928" s="40">
        <v>56</v>
      </c>
      <c r="O928" s="40" t="b">
        <v>0</v>
      </c>
      <c r="P928" s="40" t="s">
        <v>1852</v>
      </c>
      <c r="Q928" s="40" t="s">
        <v>1853</v>
      </c>
      <c r="R928" s="40" t="s">
        <v>611</v>
      </c>
    </row>
    <row r="929" spans="1:18" hidden="1" x14ac:dyDescent="0.25">
      <c r="A929" s="41" t="s">
        <v>4922</v>
      </c>
      <c r="B929" s="41" t="s">
        <v>4923</v>
      </c>
      <c r="C929" s="41"/>
      <c r="D929" s="41" t="s">
        <v>1848</v>
      </c>
      <c r="E929" s="41" t="s">
        <v>2001</v>
      </c>
      <c r="F929" s="41"/>
      <c r="G929" s="41" t="s">
        <v>1811</v>
      </c>
      <c r="H929" s="41" t="s">
        <v>1812</v>
      </c>
      <c r="I929" s="41" t="s">
        <v>1882</v>
      </c>
      <c r="J929" s="41" t="s">
        <v>4923</v>
      </c>
      <c r="K929" s="41" t="s">
        <v>4924</v>
      </c>
      <c r="L929" s="41" t="s">
        <v>1847</v>
      </c>
      <c r="M929" s="41" t="s">
        <v>4924</v>
      </c>
      <c r="N929" s="41">
        <v>56</v>
      </c>
      <c r="O929" s="41" t="b">
        <v>0</v>
      </c>
      <c r="P929" s="41" t="s">
        <v>1852</v>
      </c>
      <c r="Q929" s="41" t="s">
        <v>1853</v>
      </c>
      <c r="R929" s="41" t="s">
        <v>611</v>
      </c>
    </row>
    <row r="930" spans="1:18" hidden="1" x14ac:dyDescent="0.25">
      <c r="A930" s="41" t="s">
        <v>4925</v>
      </c>
      <c r="B930" s="41" t="s">
        <v>4926</v>
      </c>
      <c r="C930" s="41"/>
      <c r="D930" s="41" t="s">
        <v>1848</v>
      </c>
      <c r="E930" s="41" t="s">
        <v>1862</v>
      </c>
      <c r="F930" s="41"/>
      <c r="G930" s="41" t="s">
        <v>1809</v>
      </c>
      <c r="H930" s="41" t="s">
        <v>1810</v>
      </c>
      <c r="I930" s="41" t="s">
        <v>1882</v>
      </c>
      <c r="J930" s="41"/>
      <c r="K930" s="41" t="s">
        <v>4927</v>
      </c>
      <c r="L930" s="41" t="s">
        <v>4928</v>
      </c>
      <c r="M930" s="41" t="s">
        <v>4929</v>
      </c>
      <c r="N930" s="41"/>
      <c r="O930" s="41" t="b">
        <v>0</v>
      </c>
      <c r="P930" s="41" t="s">
        <v>3105</v>
      </c>
      <c r="Q930" s="41" t="s">
        <v>1853</v>
      </c>
      <c r="R930" s="41" t="s">
        <v>4925</v>
      </c>
    </row>
    <row r="931" spans="1:18" hidden="1" x14ac:dyDescent="0.25">
      <c r="A931" s="40" t="s">
        <v>4930</v>
      </c>
      <c r="B931" s="40" t="s">
        <v>4931</v>
      </c>
      <c r="C931" s="40" t="s">
        <v>1847</v>
      </c>
      <c r="D931" s="40" t="s">
        <v>1848</v>
      </c>
      <c r="E931" s="40" t="s">
        <v>1916</v>
      </c>
      <c r="F931" s="40"/>
      <c r="G931" s="40" t="s">
        <v>1809</v>
      </c>
      <c r="H931" s="40" t="s">
        <v>1810</v>
      </c>
      <c r="I931" s="40" t="s">
        <v>1882</v>
      </c>
      <c r="J931" s="40"/>
      <c r="K931" s="40" t="s">
        <v>4932</v>
      </c>
      <c r="L931" s="40"/>
      <c r="M931" s="40" t="s">
        <v>4933</v>
      </c>
      <c r="N931" s="40"/>
      <c r="O931" s="40" t="b">
        <v>0</v>
      </c>
      <c r="P931" s="40" t="s">
        <v>1852</v>
      </c>
      <c r="Q931" s="40" t="s">
        <v>1853</v>
      </c>
      <c r="R931" s="40" t="s">
        <v>4930</v>
      </c>
    </row>
    <row r="932" spans="1:18" hidden="1" x14ac:dyDescent="0.25">
      <c r="A932" s="40" t="s">
        <v>613</v>
      </c>
      <c r="B932" s="40" t="s">
        <v>614</v>
      </c>
      <c r="C932" s="40"/>
      <c r="D932" s="40" t="s">
        <v>1932</v>
      </c>
      <c r="E932" s="40" t="s">
        <v>2181</v>
      </c>
      <c r="F932" s="40" t="s">
        <v>2182</v>
      </c>
      <c r="G932" s="40" t="s">
        <v>1796</v>
      </c>
      <c r="H932" s="40" t="s">
        <v>1797</v>
      </c>
      <c r="I932" s="40" t="s">
        <v>2183</v>
      </c>
      <c r="J932" s="40" t="s">
        <v>4934</v>
      </c>
      <c r="K932" s="40"/>
      <c r="L932" s="40"/>
      <c r="M932" s="40" t="s">
        <v>4935</v>
      </c>
      <c r="N932" s="40"/>
      <c r="O932" s="40" t="b">
        <v>0</v>
      </c>
      <c r="P932" s="40" t="s">
        <v>1852</v>
      </c>
      <c r="Q932" s="40" t="s">
        <v>1853</v>
      </c>
      <c r="R932" s="40" t="s">
        <v>613</v>
      </c>
    </row>
    <row r="933" spans="1:18" hidden="1" x14ac:dyDescent="0.25">
      <c r="A933" s="41" t="s">
        <v>615</v>
      </c>
      <c r="B933" s="41" t="s">
        <v>616</v>
      </c>
      <c r="C933" s="41" t="s">
        <v>1847</v>
      </c>
      <c r="D933" s="41" t="s">
        <v>1848</v>
      </c>
      <c r="E933" s="41"/>
      <c r="F933" s="41"/>
      <c r="G933" s="41" t="s">
        <v>1811</v>
      </c>
      <c r="H933" s="41" t="s">
        <v>1812</v>
      </c>
      <c r="I933" s="41" t="s">
        <v>1882</v>
      </c>
      <c r="J933" s="41" t="s">
        <v>1847</v>
      </c>
      <c r="K933" s="41" t="s">
        <v>4936</v>
      </c>
      <c r="L933" s="41" t="s">
        <v>4937</v>
      </c>
      <c r="M933" s="41" t="s">
        <v>4936</v>
      </c>
      <c r="N933" s="41"/>
      <c r="O933" s="41" t="b">
        <v>0</v>
      </c>
      <c r="P933" s="41" t="s">
        <v>1852</v>
      </c>
      <c r="Q933" s="41" t="s">
        <v>1853</v>
      </c>
      <c r="R933" s="41" t="s">
        <v>615</v>
      </c>
    </row>
    <row r="934" spans="1:18" hidden="1" x14ac:dyDescent="0.25">
      <c r="A934" s="41" t="s">
        <v>617</v>
      </c>
      <c r="B934" s="41" t="s">
        <v>618</v>
      </c>
      <c r="C934" s="41"/>
      <c r="D934" s="41" t="s">
        <v>1848</v>
      </c>
      <c r="E934" s="41" t="s">
        <v>1968</v>
      </c>
      <c r="F934" s="41" t="s">
        <v>4361</v>
      </c>
      <c r="G934" s="41"/>
      <c r="H934" s="41"/>
      <c r="I934" s="41" t="s">
        <v>3886</v>
      </c>
      <c r="J934" s="41"/>
      <c r="K934" s="41"/>
      <c r="L934" s="41" t="s">
        <v>4938</v>
      </c>
      <c r="M934" s="41" t="s">
        <v>4939</v>
      </c>
      <c r="N934" s="41">
        <v>60</v>
      </c>
      <c r="O934" s="41" t="b">
        <v>0</v>
      </c>
      <c r="P934" s="41" t="s">
        <v>1852</v>
      </c>
      <c r="Q934" s="41" t="s">
        <v>1853</v>
      </c>
      <c r="R934" s="41" t="s">
        <v>617</v>
      </c>
    </row>
    <row r="935" spans="1:18" hidden="1" x14ac:dyDescent="0.25">
      <c r="A935" s="40" t="s">
        <v>4940</v>
      </c>
      <c r="B935" s="40" t="s">
        <v>4941</v>
      </c>
      <c r="C935" s="40"/>
      <c r="D935" s="40" t="s">
        <v>1848</v>
      </c>
      <c r="E935" s="40" t="s">
        <v>1849</v>
      </c>
      <c r="F935" s="40" t="s">
        <v>2778</v>
      </c>
      <c r="G935" s="40"/>
      <c r="H935" s="40"/>
      <c r="I935" s="40" t="s">
        <v>1882</v>
      </c>
      <c r="J935" s="40"/>
      <c r="K935" s="40"/>
      <c r="L935" s="40" t="s">
        <v>4942</v>
      </c>
      <c r="M935" s="40" t="s">
        <v>4943</v>
      </c>
      <c r="N935" s="40"/>
      <c r="O935" s="40" t="b">
        <v>0</v>
      </c>
      <c r="P935" s="40" t="s">
        <v>1852</v>
      </c>
      <c r="Q935" s="40" t="s">
        <v>1853</v>
      </c>
      <c r="R935" s="40" t="s">
        <v>4940</v>
      </c>
    </row>
    <row r="936" spans="1:18" hidden="1" x14ac:dyDescent="0.25">
      <c r="A936" s="40" t="s">
        <v>4944</v>
      </c>
      <c r="B936" s="40" t="s">
        <v>4945</v>
      </c>
      <c r="C936" s="40"/>
      <c r="D936" s="40" t="s">
        <v>1848</v>
      </c>
      <c r="E936" s="40" t="s">
        <v>1849</v>
      </c>
      <c r="F936" s="40" t="s">
        <v>2778</v>
      </c>
      <c r="G936" s="40" t="s">
        <v>1809</v>
      </c>
      <c r="H936" s="40" t="s">
        <v>1810</v>
      </c>
      <c r="I936" s="40" t="s">
        <v>1882</v>
      </c>
      <c r="J936" s="40" t="s">
        <v>4945</v>
      </c>
      <c r="K936" s="40" t="s">
        <v>4946</v>
      </c>
      <c r="L936" s="40" t="s">
        <v>1847</v>
      </c>
      <c r="M936" s="40" t="s">
        <v>4946</v>
      </c>
      <c r="N936" s="40"/>
      <c r="O936" s="40" t="b">
        <v>0</v>
      </c>
      <c r="P936" s="40" t="s">
        <v>1852</v>
      </c>
      <c r="Q936" s="40" t="s">
        <v>1853</v>
      </c>
      <c r="R936" s="40" t="s">
        <v>4940</v>
      </c>
    </row>
    <row r="937" spans="1:18" hidden="1" x14ac:dyDescent="0.25">
      <c r="A937" s="40" t="s">
        <v>4947</v>
      </c>
      <c r="B937" s="40" t="s">
        <v>4948</v>
      </c>
      <c r="C937" s="40" t="s">
        <v>4159</v>
      </c>
      <c r="D937" s="40" t="s">
        <v>1848</v>
      </c>
      <c r="E937" s="40" t="s">
        <v>2116</v>
      </c>
      <c r="F937" s="40"/>
      <c r="G937" s="40" t="s">
        <v>1809</v>
      </c>
      <c r="H937" s="40" t="s">
        <v>1810</v>
      </c>
      <c r="I937" s="40" t="s">
        <v>1882</v>
      </c>
      <c r="J937" s="40"/>
      <c r="K937" s="40" t="s">
        <v>4949</v>
      </c>
      <c r="L937" s="40"/>
      <c r="M937" s="40" t="s">
        <v>4949</v>
      </c>
      <c r="N937" s="40"/>
      <c r="O937" s="40" t="b">
        <v>0</v>
      </c>
      <c r="P937" s="40" t="s">
        <v>1852</v>
      </c>
      <c r="Q937" s="40" t="s">
        <v>1853</v>
      </c>
      <c r="R937" s="40" t="s">
        <v>4940</v>
      </c>
    </row>
    <row r="938" spans="1:18" hidden="1" x14ac:dyDescent="0.25">
      <c r="A938" s="41" t="s">
        <v>4950</v>
      </c>
      <c r="B938" s="41" t="s">
        <v>4951</v>
      </c>
      <c r="C938" s="41" t="s">
        <v>4952</v>
      </c>
      <c r="D938" s="41" t="s">
        <v>1893</v>
      </c>
      <c r="E938" s="41"/>
      <c r="F938" s="41"/>
      <c r="G938" s="41"/>
      <c r="H938" s="41"/>
      <c r="I938" s="41"/>
      <c r="J938" s="41"/>
      <c r="K938" s="41"/>
      <c r="L938" s="41" t="s">
        <v>4953</v>
      </c>
      <c r="M938" s="41" t="s">
        <v>4954</v>
      </c>
      <c r="N938" s="41"/>
      <c r="O938" s="41" t="b">
        <v>0</v>
      </c>
      <c r="P938" s="41" t="s">
        <v>1852</v>
      </c>
      <c r="Q938" s="41" t="s">
        <v>1853</v>
      </c>
      <c r="R938" s="41" t="s">
        <v>4950</v>
      </c>
    </row>
    <row r="939" spans="1:18" hidden="1" x14ac:dyDescent="0.25">
      <c r="A939" s="40" t="s">
        <v>4955</v>
      </c>
      <c r="B939" s="40" t="s">
        <v>4956</v>
      </c>
      <c r="C939" s="40"/>
      <c r="D939" s="40" t="s">
        <v>1932</v>
      </c>
      <c r="E939" s="40"/>
      <c r="F939" s="40"/>
      <c r="G939" s="40"/>
      <c r="H939" s="40"/>
      <c r="I939" s="40"/>
      <c r="J939" s="40"/>
      <c r="K939" s="40"/>
      <c r="L939" s="40" t="s">
        <v>4957</v>
      </c>
      <c r="M939" s="40" t="s">
        <v>4958</v>
      </c>
      <c r="N939" s="40"/>
      <c r="O939" s="40" t="b">
        <v>0</v>
      </c>
      <c r="P939" s="40" t="s">
        <v>1852</v>
      </c>
      <c r="Q939" s="40" t="s">
        <v>1853</v>
      </c>
      <c r="R939" s="40" t="s">
        <v>4955</v>
      </c>
    </row>
    <row r="940" spans="1:18" hidden="1" x14ac:dyDescent="0.25">
      <c r="A940" s="41" t="s">
        <v>4959</v>
      </c>
      <c r="B940" s="41" t="s">
        <v>4960</v>
      </c>
      <c r="C940" s="41"/>
      <c r="D940" s="41" t="s">
        <v>1848</v>
      </c>
      <c r="E940" s="41"/>
      <c r="F940" s="41"/>
      <c r="G940" s="41"/>
      <c r="H940" s="41"/>
      <c r="I940" s="41" t="s">
        <v>4961</v>
      </c>
      <c r="J940" s="41"/>
      <c r="K940" s="41"/>
      <c r="L940" s="41" t="s">
        <v>4962</v>
      </c>
      <c r="M940" s="41" t="s">
        <v>4963</v>
      </c>
      <c r="N940" s="41"/>
      <c r="O940" s="41" t="b">
        <v>0</v>
      </c>
      <c r="P940" s="41" t="s">
        <v>1852</v>
      </c>
      <c r="Q940" s="41" t="s">
        <v>1853</v>
      </c>
      <c r="R940" s="41" t="s">
        <v>4959</v>
      </c>
    </row>
    <row r="941" spans="1:18" hidden="1" x14ac:dyDescent="0.25">
      <c r="A941" s="41" t="s">
        <v>4964</v>
      </c>
      <c r="B941" s="41" t="s">
        <v>4965</v>
      </c>
      <c r="C941" s="41" t="s">
        <v>4966</v>
      </c>
      <c r="D941" s="41" t="s">
        <v>1848</v>
      </c>
      <c r="E941" s="41" t="s">
        <v>1968</v>
      </c>
      <c r="F941" s="41"/>
      <c r="G941" s="41" t="s">
        <v>1809</v>
      </c>
      <c r="H941" s="41" t="s">
        <v>1810</v>
      </c>
      <c r="I941" s="41"/>
      <c r="J941" s="41"/>
      <c r="K941" s="41"/>
      <c r="L941" s="41" t="s">
        <v>4967</v>
      </c>
      <c r="M941" s="41" t="s">
        <v>4968</v>
      </c>
      <c r="N941" s="41"/>
      <c r="O941" s="41" t="b">
        <v>0</v>
      </c>
      <c r="P941" s="41" t="s">
        <v>1852</v>
      </c>
      <c r="Q941" s="41" t="s">
        <v>1853</v>
      </c>
      <c r="R941" s="41" t="s">
        <v>4964</v>
      </c>
    </row>
    <row r="942" spans="1:18" hidden="1" x14ac:dyDescent="0.25">
      <c r="A942" s="40" t="s">
        <v>4969</v>
      </c>
      <c r="B942" s="40" t="s">
        <v>4970</v>
      </c>
      <c r="C942" s="40" t="s">
        <v>4971</v>
      </c>
      <c r="D942" s="40" t="s">
        <v>1848</v>
      </c>
      <c r="E942" s="40" t="s">
        <v>2102</v>
      </c>
      <c r="F942" s="40"/>
      <c r="G942" s="40" t="s">
        <v>3884</v>
      </c>
      <c r="H942" s="40" t="s">
        <v>3885</v>
      </c>
      <c r="I942" s="40" t="s">
        <v>4972</v>
      </c>
      <c r="J942" s="40" t="s">
        <v>4970</v>
      </c>
      <c r="K942" s="40" t="s">
        <v>4973</v>
      </c>
      <c r="L942" s="40" t="s">
        <v>1847</v>
      </c>
      <c r="M942" s="40" t="s">
        <v>4973</v>
      </c>
      <c r="N942" s="40"/>
      <c r="O942" s="40" t="b">
        <v>0</v>
      </c>
      <c r="P942" s="40" t="s">
        <v>1852</v>
      </c>
      <c r="Q942" s="40" t="s">
        <v>1853</v>
      </c>
      <c r="R942" s="40" t="s">
        <v>4974</v>
      </c>
    </row>
    <row r="943" spans="1:18" hidden="1" x14ac:dyDescent="0.25">
      <c r="A943" s="41" t="s">
        <v>4975</v>
      </c>
      <c r="B943" s="41" t="s">
        <v>4976</v>
      </c>
      <c r="C943" s="41" t="s">
        <v>4971</v>
      </c>
      <c r="D943" s="41" t="s">
        <v>1848</v>
      </c>
      <c r="E943" s="41" t="s">
        <v>1911</v>
      </c>
      <c r="F943" s="41"/>
      <c r="G943" s="41" t="s">
        <v>1809</v>
      </c>
      <c r="H943" s="41" t="s">
        <v>1810</v>
      </c>
      <c r="I943" s="41" t="s">
        <v>4972</v>
      </c>
      <c r="J943" s="41" t="s">
        <v>4976</v>
      </c>
      <c r="K943" s="41" t="s">
        <v>4977</v>
      </c>
      <c r="L943" s="41" t="s">
        <v>1847</v>
      </c>
      <c r="M943" s="41" t="s">
        <v>4978</v>
      </c>
      <c r="N943" s="41"/>
      <c r="O943" s="41" t="b">
        <v>0</v>
      </c>
      <c r="P943" s="41" t="s">
        <v>1852</v>
      </c>
      <c r="Q943" s="41" t="s">
        <v>1853</v>
      </c>
      <c r="R943" s="41" t="s">
        <v>4974</v>
      </c>
    </row>
    <row r="944" spans="1:18" hidden="1" x14ac:dyDescent="0.25">
      <c r="A944" s="40" t="s">
        <v>619</v>
      </c>
      <c r="B944" s="40" t="s">
        <v>620</v>
      </c>
      <c r="C944" s="40"/>
      <c r="D944" s="40" t="s">
        <v>1848</v>
      </c>
      <c r="E944" s="40"/>
      <c r="F944" s="40"/>
      <c r="G944" s="40"/>
      <c r="H944" s="40"/>
      <c r="I944" s="40" t="s">
        <v>1882</v>
      </c>
      <c r="J944" s="40"/>
      <c r="K944" s="40"/>
      <c r="L944" s="40" t="s">
        <v>4979</v>
      </c>
      <c r="M944" s="40" t="s">
        <v>4980</v>
      </c>
      <c r="N944" s="40">
        <v>51</v>
      </c>
      <c r="O944" s="40" t="b">
        <v>0</v>
      </c>
      <c r="P944" s="40" t="s">
        <v>1852</v>
      </c>
      <c r="Q944" s="40" t="s">
        <v>1853</v>
      </c>
      <c r="R944" s="40" t="s">
        <v>619</v>
      </c>
    </row>
    <row r="945" spans="1:18" hidden="1" x14ac:dyDescent="0.25">
      <c r="A945" s="40" t="s">
        <v>4981</v>
      </c>
      <c r="B945" s="40" t="s">
        <v>4982</v>
      </c>
      <c r="C945" s="40"/>
      <c r="D945" s="40" t="s">
        <v>1848</v>
      </c>
      <c r="E945" s="40" t="s">
        <v>2001</v>
      </c>
      <c r="F945" s="40"/>
      <c r="G945" s="40" t="s">
        <v>76</v>
      </c>
      <c r="H945" s="40" t="s">
        <v>1804</v>
      </c>
      <c r="I945" s="40" t="s">
        <v>4983</v>
      </c>
      <c r="J945" s="40" t="s">
        <v>4984</v>
      </c>
      <c r="K945" s="40" t="s">
        <v>4985</v>
      </c>
      <c r="L945" s="40" t="s">
        <v>1847</v>
      </c>
      <c r="M945" s="40" t="s">
        <v>4985</v>
      </c>
      <c r="N945" s="40">
        <v>51</v>
      </c>
      <c r="O945" s="40" t="b">
        <v>0</v>
      </c>
      <c r="P945" s="40" t="s">
        <v>1852</v>
      </c>
      <c r="Q945" s="40" t="s">
        <v>1853</v>
      </c>
      <c r="R945" s="40" t="s">
        <v>619</v>
      </c>
    </row>
    <row r="946" spans="1:18" hidden="1" x14ac:dyDescent="0.25">
      <c r="A946" s="40" t="s">
        <v>4986</v>
      </c>
      <c r="B946" s="40" t="s">
        <v>4987</v>
      </c>
      <c r="C946" s="40"/>
      <c r="D946" s="40" t="s">
        <v>1848</v>
      </c>
      <c r="E946" s="40" t="s">
        <v>2116</v>
      </c>
      <c r="F946" s="40"/>
      <c r="G946" s="40" t="s">
        <v>75</v>
      </c>
      <c r="H946" s="40" t="s">
        <v>1806</v>
      </c>
      <c r="I946" s="40" t="s">
        <v>4983</v>
      </c>
      <c r="J946" s="40" t="s">
        <v>4988</v>
      </c>
      <c r="K946" s="40" t="s">
        <v>4989</v>
      </c>
      <c r="L946" s="40" t="s">
        <v>1847</v>
      </c>
      <c r="M946" s="40" t="s">
        <v>4989</v>
      </c>
      <c r="N946" s="40">
        <v>51</v>
      </c>
      <c r="O946" s="40" t="b">
        <v>0</v>
      </c>
      <c r="P946" s="40" t="s">
        <v>1852</v>
      </c>
      <c r="Q946" s="40" t="s">
        <v>1853</v>
      </c>
      <c r="R946" s="40" t="s">
        <v>619</v>
      </c>
    </row>
    <row r="947" spans="1:18" hidden="1" x14ac:dyDescent="0.25">
      <c r="A947" s="40" t="s">
        <v>4990</v>
      </c>
      <c r="B947" s="40" t="s">
        <v>4991</v>
      </c>
      <c r="C947" s="40"/>
      <c r="D947" s="40" t="s">
        <v>1848</v>
      </c>
      <c r="E947" s="40" t="s">
        <v>1985</v>
      </c>
      <c r="F947" s="40"/>
      <c r="G947" s="40" t="s">
        <v>1813</v>
      </c>
      <c r="H947" s="40" t="s">
        <v>1814</v>
      </c>
      <c r="I947" s="40" t="s">
        <v>4983</v>
      </c>
      <c r="J947" s="40" t="s">
        <v>4992</v>
      </c>
      <c r="K947" s="40" t="s">
        <v>4993</v>
      </c>
      <c r="L947" s="40" t="s">
        <v>1847</v>
      </c>
      <c r="M947" s="40" t="s">
        <v>4993</v>
      </c>
      <c r="N947" s="40">
        <v>51</v>
      </c>
      <c r="O947" s="40" t="b">
        <v>0</v>
      </c>
      <c r="P947" s="40" t="s">
        <v>1852</v>
      </c>
      <c r="Q947" s="40" t="s">
        <v>1853</v>
      </c>
      <c r="R947" s="40" t="s">
        <v>619</v>
      </c>
    </row>
    <row r="948" spans="1:18" hidden="1" x14ac:dyDescent="0.25">
      <c r="A948" s="40" t="s">
        <v>4994</v>
      </c>
      <c r="B948" s="40" t="s">
        <v>4995</v>
      </c>
      <c r="C948" s="40"/>
      <c r="D948" s="40" t="s">
        <v>1848</v>
      </c>
      <c r="E948" s="40" t="s">
        <v>2132</v>
      </c>
      <c r="F948" s="40" t="s">
        <v>4996</v>
      </c>
      <c r="G948" s="40" t="s">
        <v>1813</v>
      </c>
      <c r="H948" s="40" t="s">
        <v>1814</v>
      </c>
      <c r="I948" s="40" t="s">
        <v>4983</v>
      </c>
      <c r="J948" s="40" t="s">
        <v>4997</v>
      </c>
      <c r="K948" s="40" t="s">
        <v>4998</v>
      </c>
      <c r="L948" s="40" t="s">
        <v>1847</v>
      </c>
      <c r="M948" s="40" t="s">
        <v>4998</v>
      </c>
      <c r="N948" s="40">
        <v>51</v>
      </c>
      <c r="O948" s="40" t="b">
        <v>0</v>
      </c>
      <c r="P948" s="40" t="s">
        <v>1852</v>
      </c>
      <c r="Q948" s="40" t="s">
        <v>1853</v>
      </c>
      <c r="R948" s="40" t="s">
        <v>619</v>
      </c>
    </row>
    <row r="949" spans="1:18" hidden="1" x14ac:dyDescent="0.25">
      <c r="A949" s="40" t="s">
        <v>4999</v>
      </c>
      <c r="B949" s="40" t="s">
        <v>5000</v>
      </c>
      <c r="C949" s="40"/>
      <c r="D949" s="40" t="s">
        <v>1848</v>
      </c>
      <c r="E949" s="40" t="s">
        <v>4096</v>
      </c>
      <c r="F949" s="40"/>
      <c r="G949" s="40" t="s">
        <v>76</v>
      </c>
      <c r="H949" s="40" t="s">
        <v>1804</v>
      </c>
      <c r="I949" s="40" t="s">
        <v>4843</v>
      </c>
      <c r="J949" s="40" t="s">
        <v>5001</v>
      </c>
      <c r="K949" s="40" t="s">
        <v>5002</v>
      </c>
      <c r="L949" s="40" t="s">
        <v>1847</v>
      </c>
      <c r="M949" s="40" t="s">
        <v>5002</v>
      </c>
      <c r="N949" s="40">
        <v>51</v>
      </c>
      <c r="O949" s="40" t="b">
        <v>0</v>
      </c>
      <c r="P949" s="40" t="s">
        <v>1852</v>
      </c>
      <c r="Q949" s="40" t="s">
        <v>1853</v>
      </c>
      <c r="R949" s="40" t="s">
        <v>619</v>
      </c>
    </row>
    <row r="950" spans="1:18" hidden="1" x14ac:dyDescent="0.25">
      <c r="A950" s="40" t="s">
        <v>5003</v>
      </c>
      <c r="B950" s="40" t="s">
        <v>5004</v>
      </c>
      <c r="C950" s="40"/>
      <c r="D950" s="40" t="s">
        <v>1848</v>
      </c>
      <c r="E950" s="40" t="s">
        <v>2001</v>
      </c>
      <c r="F950" s="40"/>
      <c r="G950" s="40" t="s">
        <v>76</v>
      </c>
      <c r="H950" s="40" t="s">
        <v>1804</v>
      </c>
      <c r="I950" s="40" t="s">
        <v>4983</v>
      </c>
      <c r="J950" s="40" t="s">
        <v>5005</v>
      </c>
      <c r="K950" s="40" t="s">
        <v>5006</v>
      </c>
      <c r="L950" s="40" t="s">
        <v>1847</v>
      </c>
      <c r="M950" s="40" t="s">
        <v>5006</v>
      </c>
      <c r="N950" s="40">
        <v>51</v>
      </c>
      <c r="O950" s="40" t="b">
        <v>0</v>
      </c>
      <c r="P950" s="40" t="s">
        <v>1852</v>
      </c>
      <c r="Q950" s="40" t="s">
        <v>1853</v>
      </c>
      <c r="R950" s="40" t="s">
        <v>619</v>
      </c>
    </row>
    <row r="951" spans="1:18" hidden="1" x14ac:dyDescent="0.25">
      <c r="A951" s="40" t="s">
        <v>5007</v>
      </c>
      <c r="B951" s="40" t="s">
        <v>5008</v>
      </c>
      <c r="C951" s="40"/>
      <c r="D951" s="40" t="s">
        <v>1848</v>
      </c>
      <c r="E951" s="40" t="s">
        <v>2001</v>
      </c>
      <c r="F951" s="40"/>
      <c r="G951" s="40" t="s">
        <v>76</v>
      </c>
      <c r="H951" s="40" t="s">
        <v>1804</v>
      </c>
      <c r="I951" s="40" t="s">
        <v>4983</v>
      </c>
      <c r="J951" s="40" t="s">
        <v>5009</v>
      </c>
      <c r="K951" s="40" t="s">
        <v>5010</v>
      </c>
      <c r="L951" s="40" t="s">
        <v>1847</v>
      </c>
      <c r="M951" s="40" t="s">
        <v>5010</v>
      </c>
      <c r="N951" s="40">
        <v>51</v>
      </c>
      <c r="O951" s="40" t="b">
        <v>0</v>
      </c>
      <c r="P951" s="40" t="s">
        <v>1852</v>
      </c>
      <c r="Q951" s="40" t="s">
        <v>1853</v>
      </c>
      <c r="R951" s="40" t="s">
        <v>619</v>
      </c>
    </row>
    <row r="952" spans="1:18" hidden="1" x14ac:dyDescent="0.25">
      <c r="A952" s="40" t="s">
        <v>5011</v>
      </c>
      <c r="B952" s="40" t="s">
        <v>5012</v>
      </c>
      <c r="C952" s="40"/>
      <c r="D952" s="40" t="s">
        <v>1848</v>
      </c>
      <c r="E952" s="40" t="s">
        <v>1956</v>
      </c>
      <c r="F952" s="40"/>
      <c r="G952" s="40" t="s">
        <v>75</v>
      </c>
      <c r="H952" s="40" t="s">
        <v>1806</v>
      </c>
      <c r="I952" s="40" t="s">
        <v>4983</v>
      </c>
      <c r="J952" s="40" t="s">
        <v>5013</v>
      </c>
      <c r="K952" s="40" t="s">
        <v>5014</v>
      </c>
      <c r="L952" s="40" t="s">
        <v>1847</v>
      </c>
      <c r="M952" s="40" t="s">
        <v>5014</v>
      </c>
      <c r="N952" s="40">
        <v>51</v>
      </c>
      <c r="O952" s="40" t="b">
        <v>0</v>
      </c>
      <c r="P952" s="40" t="s">
        <v>1852</v>
      </c>
      <c r="Q952" s="40" t="s">
        <v>1853</v>
      </c>
      <c r="R952" s="40" t="s">
        <v>619</v>
      </c>
    </row>
    <row r="953" spans="1:18" hidden="1" x14ac:dyDescent="0.25">
      <c r="A953" s="40" t="s">
        <v>5015</v>
      </c>
      <c r="B953" s="40" t="s">
        <v>5016</v>
      </c>
      <c r="C953" s="40"/>
      <c r="D953" s="40" t="s">
        <v>1848</v>
      </c>
      <c r="E953" s="40" t="s">
        <v>2001</v>
      </c>
      <c r="F953" s="40"/>
      <c r="G953" s="40" t="s">
        <v>76</v>
      </c>
      <c r="H953" s="40" t="s">
        <v>1804</v>
      </c>
      <c r="I953" s="40" t="s">
        <v>4983</v>
      </c>
      <c r="J953" s="40" t="s">
        <v>5017</v>
      </c>
      <c r="K953" s="40" t="s">
        <v>5018</v>
      </c>
      <c r="L953" s="40" t="s">
        <v>1847</v>
      </c>
      <c r="M953" s="40" t="s">
        <v>5018</v>
      </c>
      <c r="N953" s="40">
        <v>51</v>
      </c>
      <c r="O953" s="40" t="b">
        <v>0</v>
      </c>
      <c r="P953" s="40" t="s">
        <v>1852</v>
      </c>
      <c r="Q953" s="40" t="s">
        <v>1853</v>
      </c>
      <c r="R953" s="40" t="s">
        <v>619</v>
      </c>
    </row>
    <row r="954" spans="1:18" hidden="1" x14ac:dyDescent="0.25">
      <c r="A954" s="40" t="s">
        <v>5019</v>
      </c>
      <c r="B954" s="40" t="s">
        <v>5020</v>
      </c>
      <c r="C954" s="40"/>
      <c r="D954" s="40" t="s">
        <v>1848</v>
      </c>
      <c r="E954" s="40" t="s">
        <v>2116</v>
      </c>
      <c r="F954" s="40"/>
      <c r="G954" s="40" t="s">
        <v>75</v>
      </c>
      <c r="H954" s="40" t="s">
        <v>1806</v>
      </c>
      <c r="I954" s="40" t="s">
        <v>4983</v>
      </c>
      <c r="J954" s="40" t="s">
        <v>5021</v>
      </c>
      <c r="K954" s="40" t="s">
        <v>5022</v>
      </c>
      <c r="L954" s="40" t="s">
        <v>1847</v>
      </c>
      <c r="M954" s="40" t="s">
        <v>5022</v>
      </c>
      <c r="N954" s="40">
        <v>51</v>
      </c>
      <c r="O954" s="40" t="b">
        <v>0</v>
      </c>
      <c r="P954" s="40" t="s">
        <v>1852</v>
      </c>
      <c r="Q954" s="40" t="s">
        <v>1853</v>
      </c>
      <c r="R954" s="40" t="s">
        <v>619</v>
      </c>
    </row>
    <row r="955" spans="1:18" hidden="1" x14ac:dyDescent="0.25">
      <c r="A955" s="40" t="s">
        <v>5023</v>
      </c>
      <c r="B955" s="40" t="s">
        <v>5024</v>
      </c>
      <c r="C955" s="40"/>
      <c r="D955" s="40" t="s">
        <v>1848</v>
      </c>
      <c r="E955" s="40" t="s">
        <v>4322</v>
      </c>
      <c r="F955" s="40"/>
      <c r="G955" s="40" t="s">
        <v>75</v>
      </c>
      <c r="H955" s="40" t="s">
        <v>1806</v>
      </c>
      <c r="I955" s="40" t="s">
        <v>4983</v>
      </c>
      <c r="J955" s="40" t="s">
        <v>5025</v>
      </c>
      <c r="K955" s="40" t="s">
        <v>5026</v>
      </c>
      <c r="L955" s="40" t="s">
        <v>1847</v>
      </c>
      <c r="M955" s="40" t="s">
        <v>5026</v>
      </c>
      <c r="N955" s="40">
        <v>51</v>
      </c>
      <c r="O955" s="40" t="b">
        <v>0</v>
      </c>
      <c r="P955" s="40" t="s">
        <v>1852</v>
      </c>
      <c r="Q955" s="40" t="s">
        <v>1853</v>
      </c>
      <c r="R955" s="40" t="s">
        <v>619</v>
      </c>
    </row>
    <row r="956" spans="1:18" hidden="1" x14ac:dyDescent="0.25">
      <c r="A956" s="40" t="s">
        <v>5027</v>
      </c>
      <c r="B956" s="40" t="s">
        <v>5028</v>
      </c>
      <c r="C956" s="40"/>
      <c r="D956" s="40" t="s">
        <v>1848</v>
      </c>
      <c r="E956" s="40" t="s">
        <v>1956</v>
      </c>
      <c r="F956" s="40"/>
      <c r="G956" s="40" t="s">
        <v>75</v>
      </c>
      <c r="H956" s="40" t="s">
        <v>1806</v>
      </c>
      <c r="I956" s="40" t="s">
        <v>4983</v>
      </c>
      <c r="J956" s="40" t="s">
        <v>5029</v>
      </c>
      <c r="K956" s="40" t="s">
        <v>5030</v>
      </c>
      <c r="L956" s="40" t="s">
        <v>1847</v>
      </c>
      <c r="M956" s="40" t="s">
        <v>5030</v>
      </c>
      <c r="N956" s="40">
        <v>51</v>
      </c>
      <c r="O956" s="40" t="b">
        <v>0</v>
      </c>
      <c r="P956" s="40" t="s">
        <v>1852</v>
      </c>
      <c r="Q956" s="40" t="s">
        <v>1853</v>
      </c>
      <c r="R956" s="40" t="s">
        <v>619</v>
      </c>
    </row>
    <row r="957" spans="1:18" hidden="1" x14ac:dyDescent="0.25">
      <c r="A957" s="40" t="s">
        <v>5031</v>
      </c>
      <c r="B957" s="40" t="s">
        <v>5032</v>
      </c>
      <c r="C957" s="40"/>
      <c r="D957" s="40" t="s">
        <v>1848</v>
      </c>
      <c r="E957" s="40" t="s">
        <v>1956</v>
      </c>
      <c r="F957" s="40"/>
      <c r="G957" s="40" t="s">
        <v>75</v>
      </c>
      <c r="H957" s="40" t="s">
        <v>1806</v>
      </c>
      <c r="I957" s="40" t="s">
        <v>4983</v>
      </c>
      <c r="J957" s="40" t="s">
        <v>5033</v>
      </c>
      <c r="K957" s="40" t="s">
        <v>5034</v>
      </c>
      <c r="L957" s="40" t="s">
        <v>1847</v>
      </c>
      <c r="M957" s="40" t="s">
        <v>5034</v>
      </c>
      <c r="N957" s="40">
        <v>51</v>
      </c>
      <c r="O957" s="40" t="b">
        <v>0</v>
      </c>
      <c r="P957" s="40" t="s">
        <v>1852</v>
      </c>
      <c r="Q957" s="40" t="s">
        <v>1853</v>
      </c>
      <c r="R957" s="40" t="s">
        <v>619</v>
      </c>
    </row>
    <row r="958" spans="1:18" hidden="1" x14ac:dyDescent="0.25">
      <c r="A958" s="40" t="s">
        <v>5035</v>
      </c>
      <c r="B958" s="40" t="s">
        <v>5036</v>
      </c>
      <c r="C958" s="40"/>
      <c r="D958" s="40" t="s">
        <v>1848</v>
      </c>
      <c r="E958" s="40" t="s">
        <v>2060</v>
      </c>
      <c r="F958" s="40"/>
      <c r="G958" s="40" t="s">
        <v>75</v>
      </c>
      <c r="H958" s="40" t="s">
        <v>1806</v>
      </c>
      <c r="I958" s="40" t="s">
        <v>4983</v>
      </c>
      <c r="J958" s="40" t="s">
        <v>5037</v>
      </c>
      <c r="K958" s="40" t="s">
        <v>5038</v>
      </c>
      <c r="L958" s="40" t="s">
        <v>1847</v>
      </c>
      <c r="M958" s="40" t="s">
        <v>5038</v>
      </c>
      <c r="N958" s="40">
        <v>51</v>
      </c>
      <c r="O958" s="40" t="b">
        <v>0</v>
      </c>
      <c r="P958" s="40" t="s">
        <v>1852</v>
      </c>
      <c r="Q958" s="40" t="s">
        <v>1853</v>
      </c>
      <c r="R958" s="40" t="s">
        <v>619</v>
      </c>
    </row>
    <row r="959" spans="1:18" hidden="1" x14ac:dyDescent="0.25">
      <c r="A959" s="40" t="s">
        <v>5039</v>
      </c>
      <c r="B959" s="40" t="s">
        <v>5040</v>
      </c>
      <c r="C959" s="40"/>
      <c r="D959" s="40" t="s">
        <v>1848</v>
      </c>
      <c r="E959" s="40" t="s">
        <v>1956</v>
      </c>
      <c r="F959" s="40"/>
      <c r="G959" s="40" t="s">
        <v>75</v>
      </c>
      <c r="H959" s="40" t="s">
        <v>1806</v>
      </c>
      <c r="I959" s="40" t="s">
        <v>4983</v>
      </c>
      <c r="J959" s="40" t="s">
        <v>5041</v>
      </c>
      <c r="K959" s="40" t="s">
        <v>5042</v>
      </c>
      <c r="L959" s="40" t="s">
        <v>1847</v>
      </c>
      <c r="M959" s="40" t="s">
        <v>5042</v>
      </c>
      <c r="N959" s="40">
        <v>51</v>
      </c>
      <c r="O959" s="40" t="b">
        <v>0</v>
      </c>
      <c r="P959" s="40" t="s">
        <v>1852</v>
      </c>
      <c r="Q959" s="40" t="s">
        <v>1853</v>
      </c>
      <c r="R959" s="40" t="s">
        <v>619</v>
      </c>
    </row>
    <row r="960" spans="1:18" hidden="1" x14ac:dyDescent="0.25">
      <c r="A960" s="40" t="s">
        <v>5043</v>
      </c>
      <c r="B960" s="40" t="s">
        <v>5044</v>
      </c>
      <c r="C960" s="40"/>
      <c r="D960" s="40" t="s">
        <v>1848</v>
      </c>
      <c r="E960" s="40" t="s">
        <v>2102</v>
      </c>
      <c r="F960" s="40"/>
      <c r="G960" s="40" t="s">
        <v>1813</v>
      </c>
      <c r="H960" s="40" t="s">
        <v>1814</v>
      </c>
      <c r="I960" s="40" t="s">
        <v>4983</v>
      </c>
      <c r="J960" s="40" t="s">
        <v>5045</v>
      </c>
      <c r="K960" s="40" t="s">
        <v>5046</v>
      </c>
      <c r="L960" s="40" t="s">
        <v>1847</v>
      </c>
      <c r="M960" s="40" t="s">
        <v>5046</v>
      </c>
      <c r="N960" s="40">
        <v>51</v>
      </c>
      <c r="O960" s="40" t="b">
        <v>0</v>
      </c>
      <c r="P960" s="40" t="s">
        <v>1852</v>
      </c>
      <c r="Q960" s="40" t="s">
        <v>1853</v>
      </c>
      <c r="R960" s="40" t="s">
        <v>619</v>
      </c>
    </row>
    <row r="961" spans="1:18" hidden="1" x14ac:dyDescent="0.25">
      <c r="A961" s="40" t="s">
        <v>5047</v>
      </c>
      <c r="B961" s="40" t="s">
        <v>5048</v>
      </c>
      <c r="C961" s="40"/>
      <c r="D961" s="40" t="s">
        <v>1848</v>
      </c>
      <c r="E961" s="40" t="s">
        <v>1985</v>
      </c>
      <c r="F961" s="40"/>
      <c r="G961" s="40" t="s">
        <v>1813</v>
      </c>
      <c r="H961" s="40" t="s">
        <v>1814</v>
      </c>
      <c r="I961" s="40" t="s">
        <v>4983</v>
      </c>
      <c r="J961" s="40" t="s">
        <v>5049</v>
      </c>
      <c r="K961" s="40" t="s">
        <v>5050</v>
      </c>
      <c r="L961" s="40" t="s">
        <v>1847</v>
      </c>
      <c r="M961" s="40" t="s">
        <v>5050</v>
      </c>
      <c r="N961" s="40">
        <v>51</v>
      </c>
      <c r="O961" s="40" t="b">
        <v>0</v>
      </c>
      <c r="P961" s="40" t="s">
        <v>1852</v>
      </c>
      <c r="Q961" s="40" t="s">
        <v>1853</v>
      </c>
      <c r="R961" s="40" t="s">
        <v>619</v>
      </c>
    </row>
    <row r="962" spans="1:18" hidden="1" x14ac:dyDescent="0.25">
      <c r="A962" s="40" t="s">
        <v>5051</v>
      </c>
      <c r="B962" s="40" t="s">
        <v>5052</v>
      </c>
      <c r="C962" s="40"/>
      <c r="D962" s="40" t="s">
        <v>1848</v>
      </c>
      <c r="E962" s="40" t="s">
        <v>1956</v>
      </c>
      <c r="F962" s="40"/>
      <c r="G962" s="40" t="s">
        <v>75</v>
      </c>
      <c r="H962" s="40" t="s">
        <v>1806</v>
      </c>
      <c r="I962" s="40" t="s">
        <v>4983</v>
      </c>
      <c r="J962" s="40" t="s">
        <v>5053</v>
      </c>
      <c r="K962" s="40" t="s">
        <v>5054</v>
      </c>
      <c r="L962" s="40" t="s">
        <v>1847</v>
      </c>
      <c r="M962" s="40" t="s">
        <v>5054</v>
      </c>
      <c r="N962" s="40">
        <v>51</v>
      </c>
      <c r="O962" s="40" t="b">
        <v>0</v>
      </c>
      <c r="P962" s="40" t="s">
        <v>1852</v>
      </c>
      <c r="Q962" s="40" t="s">
        <v>1853</v>
      </c>
      <c r="R962" s="40" t="s">
        <v>619</v>
      </c>
    </row>
    <row r="963" spans="1:18" hidden="1" x14ac:dyDescent="0.25">
      <c r="A963" s="40" t="s">
        <v>5055</v>
      </c>
      <c r="B963" s="40" t="s">
        <v>5056</v>
      </c>
      <c r="C963" s="40"/>
      <c r="D963" s="40" t="s">
        <v>1848</v>
      </c>
      <c r="E963" s="40" t="s">
        <v>2116</v>
      </c>
      <c r="F963" s="40"/>
      <c r="G963" s="40" t="s">
        <v>75</v>
      </c>
      <c r="H963" s="40" t="s">
        <v>1806</v>
      </c>
      <c r="I963" s="40" t="s">
        <v>4983</v>
      </c>
      <c r="J963" s="40" t="s">
        <v>5057</v>
      </c>
      <c r="K963" s="40" t="s">
        <v>5058</v>
      </c>
      <c r="L963" s="40" t="s">
        <v>1847</v>
      </c>
      <c r="M963" s="40" t="s">
        <v>5058</v>
      </c>
      <c r="N963" s="40">
        <v>51</v>
      </c>
      <c r="O963" s="40" t="b">
        <v>0</v>
      </c>
      <c r="P963" s="40" t="s">
        <v>1852</v>
      </c>
      <c r="Q963" s="40" t="s">
        <v>1853</v>
      </c>
      <c r="R963" s="40" t="s">
        <v>619</v>
      </c>
    </row>
    <row r="964" spans="1:18" hidden="1" x14ac:dyDescent="0.25">
      <c r="A964" s="40" t="s">
        <v>5059</v>
      </c>
      <c r="B964" s="40" t="s">
        <v>5060</v>
      </c>
      <c r="C964" s="40"/>
      <c r="D964" s="40" t="s">
        <v>1848</v>
      </c>
      <c r="E964" s="40" t="s">
        <v>1956</v>
      </c>
      <c r="F964" s="40"/>
      <c r="G964" s="40" t="s">
        <v>75</v>
      </c>
      <c r="H964" s="40" t="s">
        <v>1806</v>
      </c>
      <c r="I964" s="40" t="s">
        <v>4983</v>
      </c>
      <c r="J964" s="40" t="s">
        <v>5061</v>
      </c>
      <c r="K964" s="40" t="s">
        <v>5062</v>
      </c>
      <c r="L964" s="40" t="s">
        <v>1847</v>
      </c>
      <c r="M964" s="40" t="s">
        <v>5062</v>
      </c>
      <c r="N964" s="40">
        <v>51</v>
      </c>
      <c r="O964" s="40" t="b">
        <v>0</v>
      </c>
      <c r="P964" s="40" t="s">
        <v>1852</v>
      </c>
      <c r="Q964" s="40" t="s">
        <v>1853</v>
      </c>
      <c r="R964" s="40" t="s">
        <v>619</v>
      </c>
    </row>
    <row r="965" spans="1:18" hidden="1" x14ac:dyDescent="0.25">
      <c r="A965" s="40" t="s">
        <v>5063</v>
      </c>
      <c r="B965" s="40" t="s">
        <v>5064</v>
      </c>
      <c r="C965" s="40"/>
      <c r="D965" s="40" t="s">
        <v>1848</v>
      </c>
      <c r="E965" s="40" t="s">
        <v>2060</v>
      </c>
      <c r="F965" s="40"/>
      <c r="G965" s="40" t="s">
        <v>75</v>
      </c>
      <c r="H965" s="40" t="s">
        <v>1806</v>
      </c>
      <c r="I965" s="40" t="s">
        <v>4983</v>
      </c>
      <c r="J965" s="40" t="s">
        <v>5065</v>
      </c>
      <c r="K965" s="40" t="s">
        <v>5066</v>
      </c>
      <c r="L965" s="40" t="s">
        <v>1847</v>
      </c>
      <c r="M965" s="40" t="s">
        <v>5066</v>
      </c>
      <c r="N965" s="40">
        <v>51</v>
      </c>
      <c r="O965" s="40" t="b">
        <v>0</v>
      </c>
      <c r="P965" s="40" t="s">
        <v>1852</v>
      </c>
      <c r="Q965" s="40" t="s">
        <v>1853</v>
      </c>
      <c r="R965" s="40" t="s">
        <v>619</v>
      </c>
    </row>
    <row r="966" spans="1:18" hidden="1" x14ac:dyDescent="0.25">
      <c r="A966" s="40" t="s">
        <v>5067</v>
      </c>
      <c r="B966" s="40" t="s">
        <v>5068</v>
      </c>
      <c r="C966" s="40"/>
      <c r="D966" s="40" t="s">
        <v>1848</v>
      </c>
      <c r="E966" s="40" t="s">
        <v>1956</v>
      </c>
      <c r="F966" s="40"/>
      <c r="G966" s="40" t="s">
        <v>75</v>
      </c>
      <c r="H966" s="40" t="s">
        <v>1806</v>
      </c>
      <c r="I966" s="40" t="s">
        <v>4983</v>
      </c>
      <c r="J966" s="40" t="s">
        <v>5069</v>
      </c>
      <c r="K966" s="40" t="s">
        <v>5070</v>
      </c>
      <c r="L966" s="40" t="s">
        <v>1847</v>
      </c>
      <c r="M966" s="40" t="s">
        <v>5070</v>
      </c>
      <c r="N966" s="40">
        <v>51</v>
      </c>
      <c r="O966" s="40" t="b">
        <v>0</v>
      </c>
      <c r="P966" s="40" t="s">
        <v>1852</v>
      </c>
      <c r="Q966" s="40" t="s">
        <v>1853</v>
      </c>
      <c r="R966" s="40" t="s">
        <v>619</v>
      </c>
    </row>
    <row r="967" spans="1:18" hidden="1" x14ac:dyDescent="0.25">
      <c r="A967" s="40" t="s">
        <v>5071</v>
      </c>
      <c r="B967" s="40" t="s">
        <v>5072</v>
      </c>
      <c r="C967" s="40"/>
      <c r="D967" s="40" t="s">
        <v>1848</v>
      </c>
      <c r="E967" s="40" t="s">
        <v>1888</v>
      </c>
      <c r="F967" s="40"/>
      <c r="G967" s="40" t="s">
        <v>1813</v>
      </c>
      <c r="H967" s="40" t="s">
        <v>1814</v>
      </c>
      <c r="I967" s="40" t="s">
        <v>4983</v>
      </c>
      <c r="J967" s="40" t="s">
        <v>5073</v>
      </c>
      <c r="K967" s="40" t="s">
        <v>5074</v>
      </c>
      <c r="L967" s="40" t="s">
        <v>1847</v>
      </c>
      <c r="M967" s="40" t="s">
        <v>5074</v>
      </c>
      <c r="N967" s="40">
        <v>51</v>
      </c>
      <c r="O967" s="40" t="b">
        <v>0</v>
      </c>
      <c r="P967" s="40" t="s">
        <v>1852</v>
      </c>
      <c r="Q967" s="40" t="s">
        <v>1853</v>
      </c>
      <c r="R967" s="40" t="s">
        <v>619</v>
      </c>
    </row>
    <row r="968" spans="1:18" hidden="1" x14ac:dyDescent="0.25">
      <c r="A968" s="40" t="s">
        <v>5075</v>
      </c>
      <c r="B968" s="40" t="s">
        <v>5076</v>
      </c>
      <c r="C968" s="40"/>
      <c r="D968" s="40" t="s">
        <v>1848</v>
      </c>
      <c r="E968" s="40" t="s">
        <v>1956</v>
      </c>
      <c r="F968" s="40"/>
      <c r="G968" s="40" t="s">
        <v>75</v>
      </c>
      <c r="H968" s="40" t="s">
        <v>1806</v>
      </c>
      <c r="I968" s="40" t="s">
        <v>4983</v>
      </c>
      <c r="J968" s="40" t="s">
        <v>5077</v>
      </c>
      <c r="K968" s="40" t="s">
        <v>5078</v>
      </c>
      <c r="L968" s="40" t="s">
        <v>1847</v>
      </c>
      <c r="M968" s="40" t="s">
        <v>5078</v>
      </c>
      <c r="N968" s="40">
        <v>51</v>
      </c>
      <c r="O968" s="40" t="b">
        <v>0</v>
      </c>
      <c r="P968" s="40" t="s">
        <v>1852</v>
      </c>
      <c r="Q968" s="40" t="s">
        <v>1853</v>
      </c>
      <c r="R968" s="40" t="s">
        <v>619</v>
      </c>
    </row>
    <row r="969" spans="1:18" hidden="1" x14ac:dyDescent="0.25">
      <c r="A969" s="40" t="s">
        <v>5079</v>
      </c>
      <c r="B969" s="40" t="s">
        <v>5080</v>
      </c>
      <c r="C969" s="40"/>
      <c r="D969" s="40" t="s">
        <v>1848</v>
      </c>
      <c r="E969" s="40" t="s">
        <v>1968</v>
      </c>
      <c r="F969" s="40"/>
      <c r="G969" s="40" t="s">
        <v>75</v>
      </c>
      <c r="H969" s="40" t="s">
        <v>1806</v>
      </c>
      <c r="I969" s="40" t="s">
        <v>4983</v>
      </c>
      <c r="J969" s="40" t="s">
        <v>5081</v>
      </c>
      <c r="K969" s="40" t="s">
        <v>5082</v>
      </c>
      <c r="L969" s="40" t="s">
        <v>1847</v>
      </c>
      <c r="M969" s="40" t="s">
        <v>5082</v>
      </c>
      <c r="N969" s="40">
        <v>51</v>
      </c>
      <c r="O969" s="40" t="b">
        <v>0</v>
      </c>
      <c r="P969" s="40" t="s">
        <v>1852</v>
      </c>
      <c r="Q969" s="40" t="s">
        <v>1853</v>
      </c>
      <c r="R969" s="40" t="s">
        <v>619</v>
      </c>
    </row>
    <row r="970" spans="1:18" hidden="1" x14ac:dyDescent="0.25">
      <c r="A970" s="40" t="s">
        <v>5083</v>
      </c>
      <c r="B970" s="40" t="s">
        <v>5084</v>
      </c>
      <c r="C970" s="40"/>
      <c r="D970" s="40" t="s">
        <v>1848</v>
      </c>
      <c r="E970" s="40" t="s">
        <v>2116</v>
      </c>
      <c r="F970" s="40"/>
      <c r="G970" s="40" t="s">
        <v>75</v>
      </c>
      <c r="H970" s="40" t="s">
        <v>1806</v>
      </c>
      <c r="I970" s="40" t="s">
        <v>4983</v>
      </c>
      <c r="J970" s="40" t="s">
        <v>5085</v>
      </c>
      <c r="K970" s="40" t="s">
        <v>5086</v>
      </c>
      <c r="L970" s="40" t="s">
        <v>1847</v>
      </c>
      <c r="M970" s="40" t="s">
        <v>5086</v>
      </c>
      <c r="N970" s="40">
        <v>51</v>
      </c>
      <c r="O970" s="40" t="b">
        <v>0</v>
      </c>
      <c r="P970" s="40" t="s">
        <v>1852</v>
      </c>
      <c r="Q970" s="40" t="s">
        <v>1853</v>
      </c>
      <c r="R970" s="40" t="s">
        <v>619</v>
      </c>
    </row>
    <row r="971" spans="1:18" hidden="1" x14ac:dyDescent="0.25">
      <c r="A971" s="40" t="s">
        <v>5087</v>
      </c>
      <c r="B971" s="40" t="s">
        <v>5088</v>
      </c>
      <c r="C971" s="40"/>
      <c r="D971" s="40" t="s">
        <v>1848</v>
      </c>
      <c r="E971" s="40" t="s">
        <v>2116</v>
      </c>
      <c r="F971" s="40"/>
      <c r="G971" s="40" t="s">
        <v>75</v>
      </c>
      <c r="H971" s="40" t="s">
        <v>1806</v>
      </c>
      <c r="I971" s="40" t="s">
        <v>4983</v>
      </c>
      <c r="J971" s="40" t="s">
        <v>5089</v>
      </c>
      <c r="K971" s="40" t="s">
        <v>5090</v>
      </c>
      <c r="L971" s="40" t="s">
        <v>1847</v>
      </c>
      <c r="M971" s="40" t="s">
        <v>5090</v>
      </c>
      <c r="N971" s="40">
        <v>51</v>
      </c>
      <c r="O971" s="40" t="b">
        <v>0</v>
      </c>
      <c r="P971" s="40" t="s">
        <v>1852</v>
      </c>
      <c r="Q971" s="40" t="s">
        <v>1853</v>
      </c>
      <c r="R971" s="40" t="s">
        <v>619</v>
      </c>
    </row>
    <row r="972" spans="1:18" hidden="1" x14ac:dyDescent="0.25">
      <c r="A972" s="40" t="s">
        <v>5091</v>
      </c>
      <c r="B972" s="40" t="s">
        <v>5092</v>
      </c>
      <c r="C972" s="40"/>
      <c r="D972" s="40" t="s">
        <v>1848</v>
      </c>
      <c r="E972" s="40" t="s">
        <v>2102</v>
      </c>
      <c r="F972" s="40"/>
      <c r="G972" s="40" t="s">
        <v>75</v>
      </c>
      <c r="H972" s="40" t="s">
        <v>1806</v>
      </c>
      <c r="I972" s="40" t="s">
        <v>4983</v>
      </c>
      <c r="J972" s="40" t="s">
        <v>5093</v>
      </c>
      <c r="K972" s="40" t="s">
        <v>5094</v>
      </c>
      <c r="L972" s="40" t="s">
        <v>1847</v>
      </c>
      <c r="M972" s="40" t="s">
        <v>5094</v>
      </c>
      <c r="N972" s="40">
        <v>51</v>
      </c>
      <c r="O972" s="40" t="b">
        <v>0</v>
      </c>
      <c r="P972" s="40" t="s">
        <v>1852</v>
      </c>
      <c r="Q972" s="40" t="s">
        <v>1853</v>
      </c>
      <c r="R972" s="40" t="s">
        <v>619</v>
      </c>
    </row>
    <row r="973" spans="1:18" hidden="1" x14ac:dyDescent="0.25">
      <c r="A973" s="40" t="s">
        <v>5095</v>
      </c>
      <c r="B973" s="40" t="s">
        <v>5096</v>
      </c>
      <c r="C973" s="40" t="s">
        <v>5097</v>
      </c>
      <c r="D973" s="40" t="s">
        <v>1848</v>
      </c>
      <c r="E973" s="40" t="s">
        <v>1956</v>
      </c>
      <c r="F973" s="40"/>
      <c r="G973" s="40" t="s">
        <v>75</v>
      </c>
      <c r="H973" s="40" t="s">
        <v>1806</v>
      </c>
      <c r="I973" s="40" t="s">
        <v>4983</v>
      </c>
      <c r="J973" s="40" t="s">
        <v>5098</v>
      </c>
      <c r="K973" s="40" t="s">
        <v>5099</v>
      </c>
      <c r="L973" s="40" t="s">
        <v>1847</v>
      </c>
      <c r="M973" s="40" t="s">
        <v>5099</v>
      </c>
      <c r="N973" s="40">
        <v>51</v>
      </c>
      <c r="O973" s="40" t="b">
        <v>0</v>
      </c>
      <c r="P973" s="40" t="s">
        <v>1852</v>
      </c>
      <c r="Q973" s="40" t="s">
        <v>1853</v>
      </c>
      <c r="R973" s="40" t="s">
        <v>619</v>
      </c>
    </row>
    <row r="974" spans="1:18" hidden="1" x14ac:dyDescent="0.25">
      <c r="A974" s="40" t="s">
        <v>5100</v>
      </c>
      <c r="B974" s="40" t="s">
        <v>5101</v>
      </c>
      <c r="C974" s="40"/>
      <c r="D974" s="40" t="s">
        <v>1848</v>
      </c>
      <c r="E974" s="40" t="s">
        <v>2001</v>
      </c>
      <c r="F974" s="40"/>
      <c r="G974" s="40" t="s">
        <v>76</v>
      </c>
      <c r="H974" s="40" t="s">
        <v>1804</v>
      </c>
      <c r="I974" s="40" t="s">
        <v>4983</v>
      </c>
      <c r="J974" s="40" t="s">
        <v>5102</v>
      </c>
      <c r="K974" s="40" t="s">
        <v>5103</v>
      </c>
      <c r="L974" s="40" t="s">
        <v>1847</v>
      </c>
      <c r="M974" s="40" t="s">
        <v>5103</v>
      </c>
      <c r="N974" s="40">
        <v>51</v>
      </c>
      <c r="O974" s="40" t="b">
        <v>0</v>
      </c>
      <c r="P974" s="40" t="s">
        <v>1852</v>
      </c>
      <c r="Q974" s="40" t="s">
        <v>1853</v>
      </c>
      <c r="R974" s="40" t="s">
        <v>619</v>
      </c>
    </row>
    <row r="975" spans="1:18" hidden="1" x14ac:dyDescent="0.25">
      <c r="A975" s="40" t="s">
        <v>5104</v>
      </c>
      <c r="B975" s="40" t="s">
        <v>5105</v>
      </c>
      <c r="C975" s="40"/>
      <c r="D975" s="40" t="s">
        <v>1848</v>
      </c>
      <c r="E975" s="40" t="s">
        <v>2102</v>
      </c>
      <c r="F975" s="40"/>
      <c r="G975" s="40" t="s">
        <v>75</v>
      </c>
      <c r="H975" s="40" t="s">
        <v>1806</v>
      </c>
      <c r="I975" s="40" t="s">
        <v>4983</v>
      </c>
      <c r="J975" s="40" t="s">
        <v>5106</v>
      </c>
      <c r="K975" s="40" t="s">
        <v>5107</v>
      </c>
      <c r="L975" s="40" t="s">
        <v>1847</v>
      </c>
      <c r="M975" s="40" t="s">
        <v>5107</v>
      </c>
      <c r="N975" s="40">
        <v>51</v>
      </c>
      <c r="O975" s="40" t="b">
        <v>0</v>
      </c>
      <c r="P975" s="40" t="s">
        <v>1852</v>
      </c>
      <c r="Q975" s="40" t="s">
        <v>1853</v>
      </c>
      <c r="R975" s="40" t="s">
        <v>619</v>
      </c>
    </row>
    <row r="976" spans="1:18" hidden="1" x14ac:dyDescent="0.25">
      <c r="A976" s="40" t="s">
        <v>5108</v>
      </c>
      <c r="B976" s="40" t="s">
        <v>5109</v>
      </c>
      <c r="C976" s="40"/>
      <c r="D976" s="40" t="s">
        <v>1848</v>
      </c>
      <c r="E976" s="40" t="s">
        <v>2116</v>
      </c>
      <c r="F976" s="40"/>
      <c r="G976" s="40" t="s">
        <v>75</v>
      </c>
      <c r="H976" s="40" t="s">
        <v>1806</v>
      </c>
      <c r="I976" s="40" t="s">
        <v>4983</v>
      </c>
      <c r="J976" s="40" t="s">
        <v>5110</v>
      </c>
      <c r="K976" s="40" t="s">
        <v>5111</v>
      </c>
      <c r="L976" s="40" t="s">
        <v>1847</v>
      </c>
      <c r="M976" s="40" t="s">
        <v>5111</v>
      </c>
      <c r="N976" s="40">
        <v>51</v>
      </c>
      <c r="O976" s="40" t="b">
        <v>0</v>
      </c>
      <c r="P976" s="40" t="s">
        <v>1852</v>
      </c>
      <c r="Q976" s="40" t="s">
        <v>1853</v>
      </c>
      <c r="R976" s="40" t="s">
        <v>619</v>
      </c>
    </row>
    <row r="977" spans="1:18" hidden="1" x14ac:dyDescent="0.25">
      <c r="A977" s="40" t="s">
        <v>5112</v>
      </c>
      <c r="B977" s="40" t="s">
        <v>5113</v>
      </c>
      <c r="C977" s="40"/>
      <c r="D977" s="40" t="s">
        <v>1848</v>
      </c>
      <c r="E977" s="40" t="s">
        <v>2001</v>
      </c>
      <c r="F977" s="40"/>
      <c r="G977" s="40" t="s">
        <v>76</v>
      </c>
      <c r="H977" s="40" t="s">
        <v>1804</v>
      </c>
      <c r="I977" s="40" t="s">
        <v>4983</v>
      </c>
      <c r="J977" s="40" t="s">
        <v>5114</v>
      </c>
      <c r="K977" s="40" t="s">
        <v>5115</v>
      </c>
      <c r="L977" s="40" t="s">
        <v>1847</v>
      </c>
      <c r="M977" s="40" t="s">
        <v>5115</v>
      </c>
      <c r="N977" s="40">
        <v>51</v>
      </c>
      <c r="O977" s="40" t="b">
        <v>0</v>
      </c>
      <c r="P977" s="40" t="s">
        <v>1852</v>
      </c>
      <c r="Q977" s="40" t="s">
        <v>1853</v>
      </c>
      <c r="R977" s="40" t="s">
        <v>619</v>
      </c>
    </row>
    <row r="978" spans="1:18" hidden="1" x14ac:dyDescent="0.25">
      <c r="A978" s="40" t="s">
        <v>5116</v>
      </c>
      <c r="B978" s="40" t="s">
        <v>5117</v>
      </c>
      <c r="C978" s="40"/>
      <c r="D978" s="40" t="s">
        <v>1848</v>
      </c>
      <c r="E978" s="40" t="s">
        <v>2116</v>
      </c>
      <c r="F978" s="40"/>
      <c r="G978" s="40" t="s">
        <v>75</v>
      </c>
      <c r="H978" s="40" t="s">
        <v>1806</v>
      </c>
      <c r="I978" s="40" t="s">
        <v>4983</v>
      </c>
      <c r="J978" s="40" t="s">
        <v>5118</v>
      </c>
      <c r="K978" s="40" t="s">
        <v>5119</v>
      </c>
      <c r="L978" s="40" t="s">
        <v>1847</v>
      </c>
      <c r="M978" s="40" t="s">
        <v>5119</v>
      </c>
      <c r="N978" s="40">
        <v>51</v>
      </c>
      <c r="O978" s="40" t="b">
        <v>0</v>
      </c>
      <c r="P978" s="40" t="s">
        <v>1852</v>
      </c>
      <c r="Q978" s="40" t="s">
        <v>1853</v>
      </c>
      <c r="R978" s="40" t="s">
        <v>619</v>
      </c>
    </row>
    <row r="979" spans="1:18" hidden="1" x14ac:dyDescent="0.25">
      <c r="A979" s="40" t="s">
        <v>5120</v>
      </c>
      <c r="B979" s="40" t="s">
        <v>5121</v>
      </c>
      <c r="C979" s="40"/>
      <c r="D979" s="40" t="s">
        <v>1848</v>
      </c>
      <c r="E979" s="40" t="s">
        <v>2001</v>
      </c>
      <c r="F979" s="40"/>
      <c r="G979" s="40" t="s">
        <v>76</v>
      </c>
      <c r="H979" s="40" t="s">
        <v>1804</v>
      </c>
      <c r="I979" s="40" t="s">
        <v>4983</v>
      </c>
      <c r="J979" s="40" t="s">
        <v>5122</v>
      </c>
      <c r="K979" s="40" t="s">
        <v>5123</v>
      </c>
      <c r="L979" s="40" t="s">
        <v>1847</v>
      </c>
      <c r="M979" s="40" t="s">
        <v>5123</v>
      </c>
      <c r="N979" s="40">
        <v>51</v>
      </c>
      <c r="O979" s="40" t="b">
        <v>0</v>
      </c>
      <c r="P979" s="40" t="s">
        <v>1852</v>
      </c>
      <c r="Q979" s="40" t="s">
        <v>1853</v>
      </c>
      <c r="R979" s="40" t="s">
        <v>619</v>
      </c>
    </row>
    <row r="980" spans="1:18" hidden="1" x14ac:dyDescent="0.25">
      <c r="A980" s="40" t="s">
        <v>5124</v>
      </c>
      <c r="B980" s="40" t="s">
        <v>5125</v>
      </c>
      <c r="C980" s="40"/>
      <c r="D980" s="40" t="s">
        <v>1848</v>
      </c>
      <c r="E980" s="40" t="s">
        <v>2060</v>
      </c>
      <c r="F980" s="40"/>
      <c r="G980" s="40" t="s">
        <v>75</v>
      </c>
      <c r="H980" s="40" t="s">
        <v>1806</v>
      </c>
      <c r="I980" s="40" t="s">
        <v>4983</v>
      </c>
      <c r="J980" s="40" t="s">
        <v>5126</v>
      </c>
      <c r="K980" s="40" t="s">
        <v>5127</v>
      </c>
      <c r="L980" s="40" t="s">
        <v>1847</v>
      </c>
      <c r="M980" s="40" t="s">
        <v>5127</v>
      </c>
      <c r="N980" s="40">
        <v>51</v>
      </c>
      <c r="O980" s="40" t="b">
        <v>0</v>
      </c>
      <c r="P980" s="40" t="s">
        <v>1852</v>
      </c>
      <c r="Q980" s="40" t="s">
        <v>1853</v>
      </c>
      <c r="R980" s="40" t="s">
        <v>619</v>
      </c>
    </row>
    <row r="981" spans="1:18" hidden="1" x14ac:dyDescent="0.25">
      <c r="A981" s="40" t="s">
        <v>5128</v>
      </c>
      <c r="B981" s="40" t="s">
        <v>5129</v>
      </c>
      <c r="C981" s="40"/>
      <c r="D981" s="40" t="s">
        <v>1848</v>
      </c>
      <c r="E981" s="40" t="s">
        <v>1888</v>
      </c>
      <c r="F981" s="40"/>
      <c r="G981" s="40" t="s">
        <v>1813</v>
      </c>
      <c r="H981" s="40" t="s">
        <v>1814</v>
      </c>
      <c r="I981" s="40" t="s">
        <v>4983</v>
      </c>
      <c r="J981" s="40" t="s">
        <v>5130</v>
      </c>
      <c r="K981" s="40" t="s">
        <v>5131</v>
      </c>
      <c r="L981" s="40" t="s">
        <v>1847</v>
      </c>
      <c r="M981" s="40" t="s">
        <v>5132</v>
      </c>
      <c r="N981" s="40">
        <v>51</v>
      </c>
      <c r="O981" s="40" t="b">
        <v>0</v>
      </c>
      <c r="P981" s="40" t="s">
        <v>1852</v>
      </c>
      <c r="Q981" s="40" t="s">
        <v>1853</v>
      </c>
      <c r="R981" s="40" t="s">
        <v>619</v>
      </c>
    </row>
    <row r="982" spans="1:18" hidden="1" x14ac:dyDescent="0.25">
      <c r="A982" s="41" t="s">
        <v>5133</v>
      </c>
      <c r="B982" s="41" t="s">
        <v>5134</v>
      </c>
      <c r="C982" s="41"/>
      <c r="D982" s="41" t="s">
        <v>1866</v>
      </c>
      <c r="E982" s="41"/>
      <c r="F982" s="41"/>
      <c r="G982" s="41"/>
      <c r="H982" s="41"/>
      <c r="I982" s="41" t="s">
        <v>4983</v>
      </c>
      <c r="J982" s="41" t="s">
        <v>5135</v>
      </c>
      <c r="K982" s="41" t="s">
        <v>5136</v>
      </c>
      <c r="L982" s="41" t="s">
        <v>1847</v>
      </c>
      <c r="M982" s="41" t="s">
        <v>5136</v>
      </c>
      <c r="N982" s="41">
        <v>51</v>
      </c>
      <c r="O982" s="41" t="b">
        <v>0</v>
      </c>
      <c r="P982" s="41" t="s">
        <v>1852</v>
      </c>
      <c r="Q982" s="41" t="s">
        <v>1853</v>
      </c>
      <c r="R982" s="41" t="s">
        <v>619</v>
      </c>
    </row>
    <row r="983" spans="1:18" hidden="1" x14ac:dyDescent="0.25">
      <c r="A983" s="40" t="s">
        <v>5137</v>
      </c>
      <c r="B983" s="40" t="s">
        <v>5138</v>
      </c>
      <c r="C983" s="40"/>
      <c r="D983" s="40" t="s">
        <v>1848</v>
      </c>
      <c r="E983" s="40" t="s">
        <v>2060</v>
      </c>
      <c r="F983" s="40"/>
      <c r="G983" s="40" t="s">
        <v>75</v>
      </c>
      <c r="H983" s="40" t="s">
        <v>1806</v>
      </c>
      <c r="I983" s="40" t="s">
        <v>4983</v>
      </c>
      <c r="J983" s="40" t="s">
        <v>5139</v>
      </c>
      <c r="K983" s="40" t="s">
        <v>5140</v>
      </c>
      <c r="L983" s="40" t="s">
        <v>1847</v>
      </c>
      <c r="M983" s="40" t="s">
        <v>5140</v>
      </c>
      <c r="N983" s="40">
        <v>51</v>
      </c>
      <c r="O983" s="40" t="b">
        <v>0</v>
      </c>
      <c r="P983" s="40" t="s">
        <v>1852</v>
      </c>
      <c r="Q983" s="40" t="s">
        <v>1853</v>
      </c>
      <c r="R983" s="40" t="s">
        <v>619</v>
      </c>
    </row>
    <row r="984" spans="1:18" hidden="1" x14ac:dyDescent="0.25">
      <c r="A984" s="40" t="s">
        <v>5141</v>
      </c>
      <c r="B984" s="40" t="s">
        <v>5142</v>
      </c>
      <c r="C984" s="40"/>
      <c r="D984" s="40" t="s">
        <v>1848</v>
      </c>
      <c r="E984" s="40" t="s">
        <v>1968</v>
      </c>
      <c r="F984" s="40"/>
      <c r="G984" s="40" t="s">
        <v>75</v>
      </c>
      <c r="H984" s="40" t="s">
        <v>1806</v>
      </c>
      <c r="I984" s="40" t="s">
        <v>4983</v>
      </c>
      <c r="J984" s="40" t="s">
        <v>5143</v>
      </c>
      <c r="K984" s="40" t="s">
        <v>5144</v>
      </c>
      <c r="L984" s="40" t="s">
        <v>1847</v>
      </c>
      <c r="M984" s="40" t="s">
        <v>5144</v>
      </c>
      <c r="N984" s="40">
        <v>51</v>
      </c>
      <c r="O984" s="40" t="b">
        <v>0</v>
      </c>
      <c r="P984" s="40" t="s">
        <v>1852</v>
      </c>
      <c r="Q984" s="40" t="s">
        <v>1853</v>
      </c>
      <c r="R984" s="40" t="s">
        <v>619</v>
      </c>
    </row>
    <row r="985" spans="1:18" hidden="1" x14ac:dyDescent="0.25">
      <c r="A985" s="40" t="s">
        <v>5145</v>
      </c>
      <c r="B985" s="40" t="s">
        <v>5146</v>
      </c>
      <c r="C985" s="40"/>
      <c r="D985" s="40" t="s">
        <v>1848</v>
      </c>
      <c r="E985" s="40" t="s">
        <v>2116</v>
      </c>
      <c r="F985" s="40"/>
      <c r="G985" s="40" t="s">
        <v>75</v>
      </c>
      <c r="H985" s="40" t="s">
        <v>1806</v>
      </c>
      <c r="I985" s="40" t="s">
        <v>4983</v>
      </c>
      <c r="J985" s="40" t="s">
        <v>5147</v>
      </c>
      <c r="K985" s="40" t="s">
        <v>5148</v>
      </c>
      <c r="L985" s="40" t="s">
        <v>1847</v>
      </c>
      <c r="M985" s="40" t="s">
        <v>5148</v>
      </c>
      <c r="N985" s="40">
        <v>51</v>
      </c>
      <c r="O985" s="40" t="b">
        <v>0</v>
      </c>
      <c r="P985" s="40" t="s">
        <v>1852</v>
      </c>
      <c r="Q985" s="40" t="s">
        <v>1853</v>
      </c>
      <c r="R985" s="40" t="s">
        <v>619</v>
      </c>
    </row>
    <row r="986" spans="1:18" hidden="1" x14ac:dyDescent="0.25">
      <c r="A986" s="40" t="s">
        <v>5149</v>
      </c>
      <c r="B986" s="40" t="s">
        <v>5150</v>
      </c>
      <c r="C986" s="40"/>
      <c r="D986" s="40" t="s">
        <v>1848</v>
      </c>
      <c r="E986" s="40" t="s">
        <v>2102</v>
      </c>
      <c r="F986" s="40"/>
      <c r="G986" s="40" t="s">
        <v>1813</v>
      </c>
      <c r="H986" s="40" t="s">
        <v>1814</v>
      </c>
      <c r="I986" s="40" t="s">
        <v>4983</v>
      </c>
      <c r="J986" s="40" t="s">
        <v>5151</v>
      </c>
      <c r="K986" s="40" t="s">
        <v>5152</v>
      </c>
      <c r="L986" s="40" t="s">
        <v>1847</v>
      </c>
      <c r="M986" s="40" t="s">
        <v>5152</v>
      </c>
      <c r="N986" s="40">
        <v>51</v>
      </c>
      <c r="O986" s="40" t="b">
        <v>0</v>
      </c>
      <c r="P986" s="40" t="s">
        <v>1852</v>
      </c>
      <c r="Q986" s="40" t="s">
        <v>1853</v>
      </c>
      <c r="R986" s="40" t="s">
        <v>619</v>
      </c>
    </row>
    <row r="987" spans="1:18" hidden="1" x14ac:dyDescent="0.25">
      <c r="A987" s="40" t="s">
        <v>5153</v>
      </c>
      <c r="B987" s="40" t="s">
        <v>5154</v>
      </c>
      <c r="C987" s="40"/>
      <c r="D987" s="40" t="s">
        <v>1848</v>
      </c>
      <c r="E987" s="40" t="s">
        <v>2001</v>
      </c>
      <c r="F987" s="40"/>
      <c r="G987" s="40" t="s">
        <v>76</v>
      </c>
      <c r="H987" s="40" t="s">
        <v>1804</v>
      </c>
      <c r="I987" s="40" t="s">
        <v>4983</v>
      </c>
      <c r="J987" s="40" t="s">
        <v>5155</v>
      </c>
      <c r="K987" s="40" t="s">
        <v>5156</v>
      </c>
      <c r="L987" s="40" t="s">
        <v>1847</v>
      </c>
      <c r="M987" s="40" t="s">
        <v>5156</v>
      </c>
      <c r="N987" s="40">
        <v>51</v>
      </c>
      <c r="O987" s="40" t="b">
        <v>0</v>
      </c>
      <c r="P987" s="40" t="s">
        <v>1852</v>
      </c>
      <c r="Q987" s="40" t="s">
        <v>1853</v>
      </c>
      <c r="R987" s="40" t="s">
        <v>619</v>
      </c>
    </row>
    <row r="988" spans="1:18" hidden="1" x14ac:dyDescent="0.25">
      <c r="A988" s="40" t="s">
        <v>5157</v>
      </c>
      <c r="B988" s="40" t="s">
        <v>5158</v>
      </c>
      <c r="C988" s="40"/>
      <c r="D988" s="40" t="s">
        <v>1848</v>
      </c>
      <c r="E988" s="40" t="s">
        <v>2116</v>
      </c>
      <c r="F988" s="40"/>
      <c r="G988" s="40" t="s">
        <v>75</v>
      </c>
      <c r="H988" s="40" t="s">
        <v>1806</v>
      </c>
      <c r="I988" s="40" t="s">
        <v>4983</v>
      </c>
      <c r="J988" s="40" t="s">
        <v>5159</v>
      </c>
      <c r="K988" s="40" t="s">
        <v>5160</v>
      </c>
      <c r="L988" s="40" t="s">
        <v>1847</v>
      </c>
      <c r="M988" s="40" t="s">
        <v>5160</v>
      </c>
      <c r="N988" s="40">
        <v>51</v>
      </c>
      <c r="O988" s="40" t="b">
        <v>0</v>
      </c>
      <c r="P988" s="40" t="s">
        <v>1852</v>
      </c>
      <c r="Q988" s="40" t="s">
        <v>1853</v>
      </c>
      <c r="R988" s="40" t="s">
        <v>619</v>
      </c>
    </row>
    <row r="989" spans="1:18" hidden="1" x14ac:dyDescent="0.25">
      <c r="A989" s="40" t="s">
        <v>5161</v>
      </c>
      <c r="B989" s="40" t="s">
        <v>5162</v>
      </c>
      <c r="C989" s="40"/>
      <c r="D989" s="40" t="s">
        <v>1848</v>
      </c>
      <c r="E989" s="40" t="s">
        <v>2102</v>
      </c>
      <c r="F989" s="40"/>
      <c r="G989" s="40" t="s">
        <v>76</v>
      </c>
      <c r="H989" s="40" t="s">
        <v>1804</v>
      </c>
      <c r="I989" s="40" t="s">
        <v>4983</v>
      </c>
      <c r="J989" s="40" t="s">
        <v>5163</v>
      </c>
      <c r="K989" s="40" t="s">
        <v>5164</v>
      </c>
      <c r="L989" s="40" t="s">
        <v>1847</v>
      </c>
      <c r="M989" s="40" t="s">
        <v>5164</v>
      </c>
      <c r="N989" s="40">
        <v>51</v>
      </c>
      <c r="O989" s="40" t="b">
        <v>0</v>
      </c>
      <c r="P989" s="40" t="s">
        <v>1852</v>
      </c>
      <c r="Q989" s="40" t="s">
        <v>1853</v>
      </c>
      <c r="R989" s="40" t="s">
        <v>619</v>
      </c>
    </row>
    <row r="990" spans="1:18" hidden="1" x14ac:dyDescent="0.25">
      <c r="A990" s="40" t="s">
        <v>5165</v>
      </c>
      <c r="B990" s="40" t="s">
        <v>5166</v>
      </c>
      <c r="C990" s="40"/>
      <c r="D990" s="40" t="s">
        <v>1848</v>
      </c>
      <c r="E990" s="40" t="s">
        <v>2001</v>
      </c>
      <c r="F990" s="40"/>
      <c r="G990" s="40" t="s">
        <v>76</v>
      </c>
      <c r="H990" s="40" t="s">
        <v>1804</v>
      </c>
      <c r="I990" s="40" t="s">
        <v>4983</v>
      </c>
      <c r="J990" s="40" t="s">
        <v>5167</v>
      </c>
      <c r="K990" s="40" t="s">
        <v>5168</v>
      </c>
      <c r="L990" s="40" t="s">
        <v>1847</v>
      </c>
      <c r="M990" s="40" t="s">
        <v>5168</v>
      </c>
      <c r="N990" s="40">
        <v>51</v>
      </c>
      <c r="O990" s="40" t="b">
        <v>0</v>
      </c>
      <c r="P990" s="40" t="s">
        <v>1852</v>
      </c>
      <c r="Q990" s="40" t="s">
        <v>1853</v>
      </c>
      <c r="R990" s="40" t="s">
        <v>619</v>
      </c>
    </row>
    <row r="991" spans="1:18" hidden="1" x14ac:dyDescent="0.25">
      <c r="A991" s="40" t="s">
        <v>5169</v>
      </c>
      <c r="B991" s="40" t="s">
        <v>5170</v>
      </c>
      <c r="C991" s="40"/>
      <c r="D991" s="40" t="s">
        <v>1848</v>
      </c>
      <c r="E991" s="40" t="s">
        <v>1985</v>
      </c>
      <c r="F991" s="40"/>
      <c r="G991" s="40" t="s">
        <v>1813</v>
      </c>
      <c r="H991" s="40" t="s">
        <v>1814</v>
      </c>
      <c r="I991" s="40" t="s">
        <v>4983</v>
      </c>
      <c r="J991" s="40" t="s">
        <v>5171</v>
      </c>
      <c r="K991" s="40" t="s">
        <v>5172</v>
      </c>
      <c r="L991" s="40" t="s">
        <v>1847</v>
      </c>
      <c r="M991" s="40" t="s">
        <v>5172</v>
      </c>
      <c r="N991" s="40">
        <v>51</v>
      </c>
      <c r="O991" s="40" t="b">
        <v>0</v>
      </c>
      <c r="P991" s="40" t="s">
        <v>1852</v>
      </c>
      <c r="Q991" s="40" t="s">
        <v>1853</v>
      </c>
      <c r="R991" s="40" t="s">
        <v>619</v>
      </c>
    </row>
    <row r="992" spans="1:18" hidden="1" x14ac:dyDescent="0.25">
      <c r="A992" s="40" t="s">
        <v>5173</v>
      </c>
      <c r="B992" s="40" t="s">
        <v>5174</v>
      </c>
      <c r="C992" s="40"/>
      <c r="D992" s="40" t="s">
        <v>1848</v>
      </c>
      <c r="E992" s="40" t="s">
        <v>2001</v>
      </c>
      <c r="F992" s="40"/>
      <c r="G992" s="40" t="s">
        <v>76</v>
      </c>
      <c r="H992" s="40" t="s">
        <v>1804</v>
      </c>
      <c r="I992" s="40" t="s">
        <v>4983</v>
      </c>
      <c r="J992" s="40" t="s">
        <v>5175</v>
      </c>
      <c r="K992" s="40" t="s">
        <v>5176</v>
      </c>
      <c r="L992" s="40" t="s">
        <v>1847</v>
      </c>
      <c r="M992" s="40" t="s">
        <v>5176</v>
      </c>
      <c r="N992" s="40">
        <v>51</v>
      </c>
      <c r="O992" s="40" t="b">
        <v>0</v>
      </c>
      <c r="P992" s="40" t="s">
        <v>1852</v>
      </c>
      <c r="Q992" s="40" t="s">
        <v>1853</v>
      </c>
      <c r="R992" s="40" t="s">
        <v>619</v>
      </c>
    </row>
    <row r="993" spans="1:18" hidden="1" x14ac:dyDescent="0.25">
      <c r="A993" s="40" t="s">
        <v>5177</v>
      </c>
      <c r="B993" s="40" t="s">
        <v>5178</v>
      </c>
      <c r="C993" s="40"/>
      <c r="D993" s="40" t="s">
        <v>1848</v>
      </c>
      <c r="E993" s="40" t="s">
        <v>2116</v>
      </c>
      <c r="F993" s="40"/>
      <c r="G993" s="40" t="s">
        <v>75</v>
      </c>
      <c r="H993" s="40" t="s">
        <v>1806</v>
      </c>
      <c r="I993" s="40" t="s">
        <v>4983</v>
      </c>
      <c r="J993" s="40" t="s">
        <v>5179</v>
      </c>
      <c r="K993" s="40" t="s">
        <v>5180</v>
      </c>
      <c r="L993" s="40" t="s">
        <v>1847</v>
      </c>
      <c r="M993" s="40" t="s">
        <v>5180</v>
      </c>
      <c r="N993" s="40">
        <v>51</v>
      </c>
      <c r="O993" s="40" t="b">
        <v>0</v>
      </c>
      <c r="P993" s="40" t="s">
        <v>1852</v>
      </c>
      <c r="Q993" s="40" t="s">
        <v>1853</v>
      </c>
      <c r="R993" s="40" t="s">
        <v>619</v>
      </c>
    </row>
    <row r="994" spans="1:18" hidden="1" x14ac:dyDescent="0.25">
      <c r="A994" s="40" t="s">
        <v>5181</v>
      </c>
      <c r="B994" s="40" t="s">
        <v>5182</v>
      </c>
      <c r="C994" s="40"/>
      <c r="D994" s="40" t="s">
        <v>1848</v>
      </c>
      <c r="E994" s="40" t="s">
        <v>1956</v>
      </c>
      <c r="F994" s="40"/>
      <c r="G994" s="40" t="s">
        <v>75</v>
      </c>
      <c r="H994" s="40" t="s">
        <v>1806</v>
      </c>
      <c r="I994" s="40" t="s">
        <v>4983</v>
      </c>
      <c r="J994" s="40" t="s">
        <v>5183</v>
      </c>
      <c r="K994" s="40" t="s">
        <v>5184</v>
      </c>
      <c r="L994" s="40" t="s">
        <v>1847</v>
      </c>
      <c r="M994" s="40" t="s">
        <v>5184</v>
      </c>
      <c r="N994" s="40">
        <v>51</v>
      </c>
      <c r="O994" s="40" t="b">
        <v>0</v>
      </c>
      <c r="P994" s="40" t="s">
        <v>1852</v>
      </c>
      <c r="Q994" s="40" t="s">
        <v>1853</v>
      </c>
      <c r="R994" s="40" t="s">
        <v>619</v>
      </c>
    </row>
    <row r="995" spans="1:18" hidden="1" x14ac:dyDescent="0.25">
      <c r="A995" s="40" t="s">
        <v>5185</v>
      </c>
      <c r="B995" s="40" t="s">
        <v>5186</v>
      </c>
      <c r="C995" s="40"/>
      <c r="D995" s="40" t="s">
        <v>1848</v>
      </c>
      <c r="E995" s="40" t="s">
        <v>2083</v>
      </c>
      <c r="F995" s="40"/>
      <c r="G995" s="40" t="s">
        <v>76</v>
      </c>
      <c r="H995" s="40" t="s">
        <v>1804</v>
      </c>
      <c r="I995" s="40" t="s">
        <v>4983</v>
      </c>
      <c r="J995" s="40" t="s">
        <v>5187</v>
      </c>
      <c r="K995" s="40" t="s">
        <v>5188</v>
      </c>
      <c r="L995" s="40" t="s">
        <v>1847</v>
      </c>
      <c r="M995" s="40" t="s">
        <v>5188</v>
      </c>
      <c r="N995" s="40">
        <v>51</v>
      </c>
      <c r="O995" s="40" t="b">
        <v>0</v>
      </c>
      <c r="P995" s="40" t="s">
        <v>1852</v>
      </c>
      <c r="Q995" s="40" t="s">
        <v>1853</v>
      </c>
      <c r="R995" s="40" t="s">
        <v>619</v>
      </c>
    </row>
    <row r="996" spans="1:18" hidden="1" x14ac:dyDescent="0.25">
      <c r="A996" s="40" t="s">
        <v>5189</v>
      </c>
      <c r="B996" s="40" t="s">
        <v>5190</v>
      </c>
      <c r="C996" s="40"/>
      <c r="D996" s="40" t="s">
        <v>1848</v>
      </c>
      <c r="E996" s="40" t="s">
        <v>2116</v>
      </c>
      <c r="F996" s="40"/>
      <c r="G996" s="40" t="s">
        <v>75</v>
      </c>
      <c r="H996" s="40" t="s">
        <v>1806</v>
      </c>
      <c r="I996" s="40" t="s">
        <v>4983</v>
      </c>
      <c r="J996" s="40" t="s">
        <v>5191</v>
      </c>
      <c r="K996" s="40" t="s">
        <v>5192</v>
      </c>
      <c r="L996" s="40" t="s">
        <v>1847</v>
      </c>
      <c r="M996" s="40" t="s">
        <v>5192</v>
      </c>
      <c r="N996" s="40">
        <v>51</v>
      </c>
      <c r="O996" s="40" t="b">
        <v>0</v>
      </c>
      <c r="P996" s="40" t="s">
        <v>1852</v>
      </c>
      <c r="Q996" s="40" t="s">
        <v>1853</v>
      </c>
      <c r="R996" s="40" t="s">
        <v>619</v>
      </c>
    </row>
    <row r="997" spans="1:18" hidden="1" x14ac:dyDescent="0.25">
      <c r="A997" s="40" t="s">
        <v>5193</v>
      </c>
      <c r="B997" s="40" t="s">
        <v>5194</v>
      </c>
      <c r="C997" s="40"/>
      <c r="D997" s="40" t="s">
        <v>1848</v>
      </c>
      <c r="E997" s="40" t="s">
        <v>2001</v>
      </c>
      <c r="F997" s="40"/>
      <c r="G997" s="40" t="s">
        <v>76</v>
      </c>
      <c r="H997" s="40" t="s">
        <v>1804</v>
      </c>
      <c r="I997" s="40" t="s">
        <v>4983</v>
      </c>
      <c r="J997" s="40" t="s">
        <v>5195</v>
      </c>
      <c r="K997" s="40" t="s">
        <v>5196</v>
      </c>
      <c r="L997" s="40" t="s">
        <v>1847</v>
      </c>
      <c r="M997" s="40" t="s">
        <v>5196</v>
      </c>
      <c r="N997" s="40">
        <v>51</v>
      </c>
      <c r="O997" s="40" t="b">
        <v>0</v>
      </c>
      <c r="P997" s="40" t="s">
        <v>1852</v>
      </c>
      <c r="Q997" s="40" t="s">
        <v>1853</v>
      </c>
      <c r="R997" s="40" t="s">
        <v>619</v>
      </c>
    </row>
    <row r="998" spans="1:18" hidden="1" x14ac:dyDescent="0.25">
      <c r="A998" s="40" t="s">
        <v>5197</v>
      </c>
      <c r="B998" s="40" t="s">
        <v>5198</v>
      </c>
      <c r="C998" s="40"/>
      <c r="D998" s="40" t="s">
        <v>1848</v>
      </c>
      <c r="E998" s="40" t="s">
        <v>1968</v>
      </c>
      <c r="F998" s="40"/>
      <c r="G998" s="40" t="s">
        <v>75</v>
      </c>
      <c r="H998" s="40" t="s">
        <v>1806</v>
      </c>
      <c r="I998" s="40" t="s">
        <v>4983</v>
      </c>
      <c r="J998" s="40" t="s">
        <v>5199</v>
      </c>
      <c r="K998" s="40" t="s">
        <v>5200</v>
      </c>
      <c r="L998" s="40" t="s">
        <v>1847</v>
      </c>
      <c r="M998" s="40" t="s">
        <v>5200</v>
      </c>
      <c r="N998" s="40">
        <v>51</v>
      </c>
      <c r="O998" s="40" t="b">
        <v>0</v>
      </c>
      <c r="P998" s="40" t="s">
        <v>1852</v>
      </c>
      <c r="Q998" s="40" t="s">
        <v>1853</v>
      </c>
      <c r="R998" s="40" t="s">
        <v>619</v>
      </c>
    </row>
    <row r="999" spans="1:18" hidden="1" x14ac:dyDescent="0.25">
      <c r="A999" s="40" t="s">
        <v>5201</v>
      </c>
      <c r="B999" s="40" t="s">
        <v>5202</v>
      </c>
      <c r="C999" s="40"/>
      <c r="D999" s="40" t="s">
        <v>1848</v>
      </c>
      <c r="E999" s="40" t="s">
        <v>2764</v>
      </c>
      <c r="F999" s="40"/>
      <c r="G999" s="40" t="s">
        <v>1813</v>
      </c>
      <c r="H999" s="40" t="s">
        <v>1814</v>
      </c>
      <c r="I999" s="40" t="s">
        <v>4983</v>
      </c>
      <c r="J999" s="40" t="s">
        <v>5203</v>
      </c>
      <c r="K999" s="40" t="s">
        <v>5204</v>
      </c>
      <c r="L999" s="40" t="s">
        <v>1847</v>
      </c>
      <c r="M999" s="40" t="s">
        <v>5205</v>
      </c>
      <c r="N999" s="40">
        <v>51</v>
      </c>
      <c r="O999" s="40" t="b">
        <v>0</v>
      </c>
      <c r="P999" s="40" t="s">
        <v>1852</v>
      </c>
      <c r="Q999" s="40" t="s">
        <v>1853</v>
      </c>
      <c r="R999" s="40" t="s">
        <v>619</v>
      </c>
    </row>
    <row r="1000" spans="1:18" hidden="1" x14ac:dyDescent="0.25">
      <c r="A1000" s="40" t="s">
        <v>5206</v>
      </c>
      <c r="B1000" s="40" t="s">
        <v>5207</v>
      </c>
      <c r="C1000" s="40"/>
      <c r="D1000" s="40" t="s">
        <v>1848</v>
      </c>
      <c r="E1000" s="40" t="s">
        <v>2116</v>
      </c>
      <c r="F1000" s="40"/>
      <c r="G1000" s="40" t="s">
        <v>75</v>
      </c>
      <c r="H1000" s="40" t="s">
        <v>1806</v>
      </c>
      <c r="I1000" s="40" t="s">
        <v>4983</v>
      </c>
      <c r="J1000" s="40" t="s">
        <v>5208</v>
      </c>
      <c r="K1000" s="40" t="s">
        <v>5209</v>
      </c>
      <c r="L1000" s="40" t="s">
        <v>1847</v>
      </c>
      <c r="M1000" s="40" t="s">
        <v>5209</v>
      </c>
      <c r="N1000" s="40">
        <v>51</v>
      </c>
      <c r="O1000" s="40" t="b">
        <v>0</v>
      </c>
      <c r="P1000" s="40" t="s">
        <v>1852</v>
      </c>
      <c r="Q1000" s="40" t="s">
        <v>1853</v>
      </c>
      <c r="R1000" s="40" t="s">
        <v>619</v>
      </c>
    </row>
    <row r="1001" spans="1:18" hidden="1" x14ac:dyDescent="0.25">
      <c r="A1001" s="40" t="s">
        <v>5210</v>
      </c>
      <c r="B1001" s="40" t="s">
        <v>5211</v>
      </c>
      <c r="C1001" s="40"/>
      <c r="D1001" s="40" t="s">
        <v>1848</v>
      </c>
      <c r="E1001" s="40" t="s">
        <v>2102</v>
      </c>
      <c r="F1001" s="40"/>
      <c r="G1001" s="40" t="s">
        <v>1813</v>
      </c>
      <c r="H1001" s="40" t="s">
        <v>1814</v>
      </c>
      <c r="I1001" s="40" t="s">
        <v>4983</v>
      </c>
      <c r="J1001" s="40" t="s">
        <v>5212</v>
      </c>
      <c r="K1001" s="40" t="s">
        <v>5213</v>
      </c>
      <c r="L1001" s="40" t="s">
        <v>1847</v>
      </c>
      <c r="M1001" s="40" t="s">
        <v>5213</v>
      </c>
      <c r="N1001" s="40">
        <v>51</v>
      </c>
      <c r="O1001" s="40" t="b">
        <v>0</v>
      </c>
      <c r="P1001" s="40" t="s">
        <v>1852</v>
      </c>
      <c r="Q1001" s="40" t="s">
        <v>1853</v>
      </c>
      <c r="R1001" s="40" t="s">
        <v>619</v>
      </c>
    </row>
    <row r="1002" spans="1:18" hidden="1" x14ac:dyDescent="0.25">
      <c r="A1002" s="40" t="s">
        <v>5214</v>
      </c>
      <c r="B1002" s="40" t="s">
        <v>5215</v>
      </c>
      <c r="C1002" s="40"/>
      <c r="D1002" s="40" t="s">
        <v>1848</v>
      </c>
      <c r="E1002" s="40" t="s">
        <v>2116</v>
      </c>
      <c r="F1002" s="40"/>
      <c r="G1002" s="40" t="s">
        <v>75</v>
      </c>
      <c r="H1002" s="40" t="s">
        <v>1806</v>
      </c>
      <c r="I1002" s="40" t="s">
        <v>4983</v>
      </c>
      <c r="J1002" s="40" t="s">
        <v>5216</v>
      </c>
      <c r="K1002" s="40" t="s">
        <v>5217</v>
      </c>
      <c r="L1002" s="40" t="s">
        <v>1847</v>
      </c>
      <c r="M1002" s="40" t="s">
        <v>5217</v>
      </c>
      <c r="N1002" s="40">
        <v>51</v>
      </c>
      <c r="O1002" s="40" t="b">
        <v>0</v>
      </c>
      <c r="P1002" s="40" t="s">
        <v>1852</v>
      </c>
      <c r="Q1002" s="40" t="s">
        <v>1853</v>
      </c>
      <c r="R1002" s="40" t="s">
        <v>619</v>
      </c>
    </row>
    <row r="1003" spans="1:18" hidden="1" x14ac:dyDescent="0.25">
      <c r="A1003" s="40" t="s">
        <v>5218</v>
      </c>
      <c r="B1003" s="40" t="s">
        <v>5219</v>
      </c>
      <c r="C1003" s="40"/>
      <c r="D1003" s="40" t="s">
        <v>1848</v>
      </c>
      <c r="E1003" s="40" t="s">
        <v>1985</v>
      </c>
      <c r="F1003" s="40"/>
      <c r="G1003" s="40" t="s">
        <v>1813</v>
      </c>
      <c r="H1003" s="40" t="s">
        <v>1814</v>
      </c>
      <c r="I1003" s="40" t="s">
        <v>4983</v>
      </c>
      <c r="J1003" s="40" t="s">
        <v>5220</v>
      </c>
      <c r="K1003" s="40" t="s">
        <v>5221</v>
      </c>
      <c r="L1003" s="40" t="s">
        <v>1847</v>
      </c>
      <c r="M1003" s="40" t="s">
        <v>5221</v>
      </c>
      <c r="N1003" s="40">
        <v>51</v>
      </c>
      <c r="O1003" s="40" t="b">
        <v>0</v>
      </c>
      <c r="P1003" s="40" t="s">
        <v>1852</v>
      </c>
      <c r="Q1003" s="40" t="s">
        <v>1853</v>
      </c>
      <c r="R1003" s="40" t="s">
        <v>619</v>
      </c>
    </row>
    <row r="1004" spans="1:18" hidden="1" x14ac:dyDescent="0.25">
      <c r="A1004" s="40" t="s">
        <v>5222</v>
      </c>
      <c r="B1004" s="40" t="s">
        <v>5223</v>
      </c>
      <c r="C1004" s="40"/>
      <c r="D1004" s="40" t="s">
        <v>1848</v>
      </c>
      <c r="E1004" s="40" t="s">
        <v>1911</v>
      </c>
      <c r="F1004" s="40"/>
      <c r="G1004" s="40" t="s">
        <v>76</v>
      </c>
      <c r="H1004" s="40" t="s">
        <v>1804</v>
      </c>
      <c r="I1004" s="40" t="s">
        <v>4983</v>
      </c>
      <c r="J1004" s="40" t="s">
        <v>5224</v>
      </c>
      <c r="K1004" s="40" t="s">
        <v>5225</v>
      </c>
      <c r="L1004" s="40" t="s">
        <v>1847</v>
      </c>
      <c r="M1004" s="40" t="s">
        <v>5205</v>
      </c>
      <c r="N1004" s="40">
        <v>51</v>
      </c>
      <c r="O1004" s="40" t="b">
        <v>0</v>
      </c>
      <c r="P1004" s="40" t="s">
        <v>1852</v>
      </c>
      <c r="Q1004" s="40" t="s">
        <v>1853</v>
      </c>
      <c r="R1004" s="40" t="s">
        <v>619</v>
      </c>
    </row>
    <row r="1005" spans="1:18" hidden="1" x14ac:dyDescent="0.25">
      <c r="A1005" s="40" t="s">
        <v>5226</v>
      </c>
      <c r="B1005" s="40" t="s">
        <v>5227</v>
      </c>
      <c r="C1005" s="40"/>
      <c r="D1005" s="40" t="s">
        <v>1848</v>
      </c>
      <c r="E1005" s="40" t="s">
        <v>2116</v>
      </c>
      <c r="F1005" s="40"/>
      <c r="G1005" s="40" t="s">
        <v>75</v>
      </c>
      <c r="H1005" s="40" t="s">
        <v>1806</v>
      </c>
      <c r="I1005" s="40" t="s">
        <v>4983</v>
      </c>
      <c r="J1005" s="40" t="s">
        <v>5228</v>
      </c>
      <c r="K1005" s="40" t="s">
        <v>5229</v>
      </c>
      <c r="L1005" s="40" t="s">
        <v>1847</v>
      </c>
      <c r="M1005" s="40" t="s">
        <v>5229</v>
      </c>
      <c r="N1005" s="40">
        <v>51</v>
      </c>
      <c r="O1005" s="40" t="b">
        <v>0</v>
      </c>
      <c r="P1005" s="40" t="s">
        <v>1852</v>
      </c>
      <c r="Q1005" s="40" t="s">
        <v>1853</v>
      </c>
      <c r="R1005" s="40" t="s">
        <v>619</v>
      </c>
    </row>
    <row r="1006" spans="1:18" hidden="1" x14ac:dyDescent="0.25">
      <c r="A1006" s="40" t="s">
        <v>5230</v>
      </c>
      <c r="B1006" s="40" t="s">
        <v>5231</v>
      </c>
      <c r="C1006" s="40"/>
      <c r="D1006" s="40" t="s">
        <v>1848</v>
      </c>
      <c r="E1006" s="40" t="s">
        <v>1911</v>
      </c>
      <c r="F1006" s="40"/>
      <c r="G1006" s="40" t="s">
        <v>76</v>
      </c>
      <c r="H1006" s="40" t="s">
        <v>1804</v>
      </c>
      <c r="I1006" s="40" t="s">
        <v>4983</v>
      </c>
      <c r="J1006" s="40" t="s">
        <v>5232</v>
      </c>
      <c r="K1006" s="40" t="s">
        <v>5233</v>
      </c>
      <c r="L1006" s="40" t="s">
        <v>1847</v>
      </c>
      <c r="M1006" s="40" t="s">
        <v>5233</v>
      </c>
      <c r="N1006" s="40">
        <v>51</v>
      </c>
      <c r="O1006" s="40" t="b">
        <v>0</v>
      </c>
      <c r="P1006" s="40" t="s">
        <v>1852</v>
      </c>
      <c r="Q1006" s="40" t="s">
        <v>1853</v>
      </c>
      <c r="R1006" s="40" t="s">
        <v>619</v>
      </c>
    </row>
    <row r="1007" spans="1:18" hidden="1" x14ac:dyDescent="0.25">
      <c r="A1007" s="40" t="s">
        <v>5234</v>
      </c>
      <c r="B1007" s="40" t="s">
        <v>5235</v>
      </c>
      <c r="C1007" s="40"/>
      <c r="D1007" s="40" t="s">
        <v>1848</v>
      </c>
      <c r="E1007" s="40" t="s">
        <v>1985</v>
      </c>
      <c r="F1007" s="40"/>
      <c r="G1007" s="40" t="s">
        <v>1813</v>
      </c>
      <c r="H1007" s="40" t="s">
        <v>1814</v>
      </c>
      <c r="I1007" s="40" t="s">
        <v>4983</v>
      </c>
      <c r="J1007" s="40" t="s">
        <v>5236</v>
      </c>
      <c r="K1007" s="40" t="s">
        <v>5237</v>
      </c>
      <c r="L1007" s="40" t="s">
        <v>1847</v>
      </c>
      <c r="M1007" s="40" t="s">
        <v>5237</v>
      </c>
      <c r="N1007" s="40">
        <v>51</v>
      </c>
      <c r="O1007" s="40" t="b">
        <v>0</v>
      </c>
      <c r="P1007" s="40" t="s">
        <v>1852</v>
      </c>
      <c r="Q1007" s="40" t="s">
        <v>1853</v>
      </c>
      <c r="R1007" s="40" t="s">
        <v>619</v>
      </c>
    </row>
    <row r="1008" spans="1:18" hidden="1" x14ac:dyDescent="0.25">
      <c r="A1008" s="40" t="s">
        <v>5238</v>
      </c>
      <c r="B1008" s="40" t="s">
        <v>5239</v>
      </c>
      <c r="C1008" s="40"/>
      <c r="D1008" s="40" t="s">
        <v>1848</v>
      </c>
      <c r="E1008" s="40" t="s">
        <v>2001</v>
      </c>
      <c r="F1008" s="40"/>
      <c r="G1008" s="40" t="s">
        <v>76</v>
      </c>
      <c r="H1008" s="40" t="s">
        <v>1804</v>
      </c>
      <c r="I1008" s="40" t="s">
        <v>4983</v>
      </c>
      <c r="J1008" s="40" t="s">
        <v>5240</v>
      </c>
      <c r="K1008" s="40" t="s">
        <v>5241</v>
      </c>
      <c r="L1008" s="40" t="s">
        <v>1847</v>
      </c>
      <c r="M1008" s="40" t="s">
        <v>5241</v>
      </c>
      <c r="N1008" s="40">
        <v>51</v>
      </c>
      <c r="O1008" s="40" t="b">
        <v>0</v>
      </c>
      <c r="P1008" s="40" t="s">
        <v>1852</v>
      </c>
      <c r="Q1008" s="40" t="s">
        <v>1853</v>
      </c>
      <c r="R1008" s="40" t="s">
        <v>619</v>
      </c>
    </row>
    <row r="1009" spans="1:18" hidden="1" x14ac:dyDescent="0.25">
      <c r="A1009" s="40" t="s">
        <v>5242</v>
      </c>
      <c r="B1009" s="40" t="s">
        <v>5243</v>
      </c>
      <c r="C1009" s="40"/>
      <c r="D1009" s="40" t="s">
        <v>1848</v>
      </c>
      <c r="E1009" s="40" t="s">
        <v>1956</v>
      </c>
      <c r="F1009" s="40"/>
      <c r="G1009" s="40" t="s">
        <v>75</v>
      </c>
      <c r="H1009" s="40" t="s">
        <v>1806</v>
      </c>
      <c r="I1009" s="40" t="s">
        <v>4983</v>
      </c>
      <c r="J1009" s="40" t="s">
        <v>5244</v>
      </c>
      <c r="K1009" s="40" t="s">
        <v>5245</v>
      </c>
      <c r="L1009" s="40" t="s">
        <v>1847</v>
      </c>
      <c r="M1009" s="40" t="s">
        <v>5245</v>
      </c>
      <c r="N1009" s="40">
        <v>51</v>
      </c>
      <c r="O1009" s="40" t="b">
        <v>0</v>
      </c>
      <c r="P1009" s="40" t="s">
        <v>1852</v>
      </c>
      <c r="Q1009" s="40" t="s">
        <v>1853</v>
      </c>
      <c r="R1009" s="40" t="s">
        <v>619</v>
      </c>
    </row>
    <row r="1010" spans="1:18" hidden="1" x14ac:dyDescent="0.25">
      <c r="A1010" s="40" t="s">
        <v>5246</v>
      </c>
      <c r="B1010" s="40" t="s">
        <v>5247</v>
      </c>
      <c r="C1010" s="40"/>
      <c r="D1010" s="40" t="s">
        <v>1848</v>
      </c>
      <c r="E1010" s="40" t="s">
        <v>2116</v>
      </c>
      <c r="F1010" s="40"/>
      <c r="G1010" s="40" t="s">
        <v>75</v>
      </c>
      <c r="H1010" s="40" t="s">
        <v>1806</v>
      </c>
      <c r="I1010" s="40" t="s">
        <v>4983</v>
      </c>
      <c r="J1010" s="40" t="s">
        <v>5248</v>
      </c>
      <c r="K1010" s="40" t="s">
        <v>5249</v>
      </c>
      <c r="L1010" s="40" t="s">
        <v>1847</v>
      </c>
      <c r="M1010" s="40" t="s">
        <v>5249</v>
      </c>
      <c r="N1010" s="40">
        <v>51</v>
      </c>
      <c r="O1010" s="40" t="b">
        <v>0</v>
      </c>
      <c r="P1010" s="40" t="s">
        <v>1852</v>
      </c>
      <c r="Q1010" s="40" t="s">
        <v>1853</v>
      </c>
      <c r="R1010" s="40" t="s">
        <v>619</v>
      </c>
    </row>
    <row r="1011" spans="1:18" hidden="1" x14ac:dyDescent="0.25">
      <c r="A1011" s="40" t="s">
        <v>5250</v>
      </c>
      <c r="B1011" s="40" t="s">
        <v>5251</v>
      </c>
      <c r="C1011" s="40"/>
      <c r="D1011" s="40" t="s">
        <v>1848</v>
      </c>
      <c r="E1011" s="40" t="s">
        <v>1985</v>
      </c>
      <c r="F1011" s="40"/>
      <c r="G1011" s="40" t="s">
        <v>1813</v>
      </c>
      <c r="H1011" s="40" t="s">
        <v>1814</v>
      </c>
      <c r="I1011" s="40" t="s">
        <v>4983</v>
      </c>
      <c r="J1011" s="40" t="s">
        <v>5252</v>
      </c>
      <c r="K1011" s="40" t="s">
        <v>5253</v>
      </c>
      <c r="L1011" s="40" t="s">
        <v>1847</v>
      </c>
      <c r="M1011" s="40" t="s">
        <v>5253</v>
      </c>
      <c r="N1011" s="40">
        <v>51</v>
      </c>
      <c r="O1011" s="40" t="b">
        <v>0</v>
      </c>
      <c r="P1011" s="40" t="s">
        <v>1852</v>
      </c>
      <c r="Q1011" s="40" t="s">
        <v>1853</v>
      </c>
      <c r="R1011" s="40" t="s">
        <v>619</v>
      </c>
    </row>
    <row r="1012" spans="1:18" hidden="1" x14ac:dyDescent="0.25">
      <c r="A1012" s="40" t="s">
        <v>5254</v>
      </c>
      <c r="B1012" s="40" t="s">
        <v>5255</v>
      </c>
      <c r="C1012" s="40"/>
      <c r="D1012" s="40" t="s">
        <v>1848</v>
      </c>
      <c r="E1012" s="40" t="s">
        <v>2764</v>
      </c>
      <c r="F1012" s="40"/>
      <c r="G1012" s="40" t="s">
        <v>1813</v>
      </c>
      <c r="H1012" s="40" t="s">
        <v>1814</v>
      </c>
      <c r="I1012" s="40" t="s">
        <v>4983</v>
      </c>
      <c r="J1012" s="40" t="s">
        <v>5256</v>
      </c>
      <c r="K1012" s="40" t="s">
        <v>5257</v>
      </c>
      <c r="L1012" s="40" t="s">
        <v>1847</v>
      </c>
      <c r="M1012" s="40" t="s">
        <v>5257</v>
      </c>
      <c r="N1012" s="40">
        <v>51</v>
      </c>
      <c r="O1012" s="40" t="b">
        <v>0</v>
      </c>
      <c r="P1012" s="40" t="s">
        <v>1852</v>
      </c>
      <c r="Q1012" s="40" t="s">
        <v>1853</v>
      </c>
      <c r="R1012" s="40" t="s">
        <v>619</v>
      </c>
    </row>
    <row r="1013" spans="1:18" hidden="1" x14ac:dyDescent="0.25">
      <c r="A1013" s="40" t="s">
        <v>5258</v>
      </c>
      <c r="B1013" s="40" t="s">
        <v>5259</v>
      </c>
      <c r="C1013" s="40"/>
      <c r="D1013" s="40" t="s">
        <v>1848</v>
      </c>
      <c r="E1013" s="40" t="s">
        <v>2764</v>
      </c>
      <c r="F1013" s="40"/>
      <c r="G1013" s="40" t="s">
        <v>76</v>
      </c>
      <c r="H1013" s="40" t="s">
        <v>1804</v>
      </c>
      <c r="I1013" s="40" t="s">
        <v>4983</v>
      </c>
      <c r="J1013" s="40" t="s">
        <v>5260</v>
      </c>
      <c r="K1013" s="40" t="s">
        <v>5261</v>
      </c>
      <c r="L1013" s="40" t="s">
        <v>1847</v>
      </c>
      <c r="M1013" s="40" t="s">
        <v>5261</v>
      </c>
      <c r="N1013" s="40">
        <v>51</v>
      </c>
      <c r="O1013" s="40" t="b">
        <v>0</v>
      </c>
      <c r="P1013" s="40" t="s">
        <v>1852</v>
      </c>
      <c r="Q1013" s="40" t="s">
        <v>1853</v>
      </c>
      <c r="R1013" s="40" t="s">
        <v>619</v>
      </c>
    </row>
    <row r="1014" spans="1:18" hidden="1" x14ac:dyDescent="0.25">
      <c r="A1014" s="40" t="s">
        <v>5262</v>
      </c>
      <c r="B1014" s="40" t="s">
        <v>5263</v>
      </c>
      <c r="C1014" s="40"/>
      <c r="D1014" s="40" t="s">
        <v>1848</v>
      </c>
      <c r="E1014" s="40" t="s">
        <v>2083</v>
      </c>
      <c r="F1014" s="40"/>
      <c r="G1014" s="40" t="s">
        <v>76</v>
      </c>
      <c r="H1014" s="40" t="s">
        <v>1804</v>
      </c>
      <c r="I1014" s="40" t="s">
        <v>4983</v>
      </c>
      <c r="J1014" s="40" t="s">
        <v>5264</v>
      </c>
      <c r="K1014" s="40" t="s">
        <v>5265</v>
      </c>
      <c r="L1014" s="40" t="s">
        <v>1847</v>
      </c>
      <c r="M1014" s="40" t="s">
        <v>5266</v>
      </c>
      <c r="N1014" s="40">
        <v>51</v>
      </c>
      <c r="O1014" s="40" t="b">
        <v>0</v>
      </c>
      <c r="P1014" s="40" t="s">
        <v>1852</v>
      </c>
      <c r="Q1014" s="40" t="s">
        <v>1853</v>
      </c>
      <c r="R1014" s="40" t="s">
        <v>619</v>
      </c>
    </row>
    <row r="1015" spans="1:18" hidden="1" x14ac:dyDescent="0.25">
      <c r="A1015" s="40" t="s">
        <v>5267</v>
      </c>
      <c r="B1015" s="40" t="s">
        <v>5268</v>
      </c>
      <c r="C1015" s="40"/>
      <c r="D1015" s="40" t="s">
        <v>1848</v>
      </c>
      <c r="E1015" s="40" t="s">
        <v>1968</v>
      </c>
      <c r="F1015" s="40"/>
      <c r="G1015" s="40" t="s">
        <v>75</v>
      </c>
      <c r="H1015" s="40" t="s">
        <v>1806</v>
      </c>
      <c r="I1015" s="40" t="s">
        <v>4983</v>
      </c>
      <c r="J1015" s="40" t="s">
        <v>5269</v>
      </c>
      <c r="K1015" s="40" t="s">
        <v>5270</v>
      </c>
      <c r="L1015" s="40" t="s">
        <v>1847</v>
      </c>
      <c r="M1015" s="40" t="s">
        <v>5270</v>
      </c>
      <c r="N1015" s="40">
        <v>51</v>
      </c>
      <c r="O1015" s="40" t="b">
        <v>0</v>
      </c>
      <c r="P1015" s="40" t="s">
        <v>1852</v>
      </c>
      <c r="Q1015" s="40" t="s">
        <v>1853</v>
      </c>
      <c r="R1015" s="40" t="s">
        <v>619</v>
      </c>
    </row>
    <row r="1016" spans="1:18" hidden="1" x14ac:dyDescent="0.25">
      <c r="A1016" s="40" t="s">
        <v>5271</v>
      </c>
      <c r="B1016" s="40" t="s">
        <v>5272</v>
      </c>
      <c r="C1016" s="40"/>
      <c r="D1016" s="40" t="s">
        <v>2177</v>
      </c>
      <c r="E1016" s="40"/>
      <c r="F1016" s="40"/>
      <c r="G1016" s="40"/>
      <c r="H1016" s="40"/>
      <c r="I1016" s="40" t="s">
        <v>4983</v>
      </c>
      <c r="J1016" s="40" t="s">
        <v>5273</v>
      </c>
      <c r="K1016" s="40" t="s">
        <v>5274</v>
      </c>
      <c r="L1016" s="40" t="s">
        <v>1847</v>
      </c>
      <c r="M1016" s="40" t="s">
        <v>5274</v>
      </c>
      <c r="N1016" s="40">
        <v>51</v>
      </c>
      <c r="O1016" s="40" t="b">
        <v>0</v>
      </c>
      <c r="P1016" s="40" t="s">
        <v>1852</v>
      </c>
      <c r="Q1016" s="40" t="s">
        <v>1853</v>
      </c>
      <c r="R1016" s="40" t="s">
        <v>619</v>
      </c>
    </row>
    <row r="1017" spans="1:18" hidden="1" x14ac:dyDescent="0.25">
      <c r="A1017" s="40" t="s">
        <v>5275</v>
      </c>
      <c r="B1017" s="40" t="s">
        <v>5276</v>
      </c>
      <c r="C1017" s="40"/>
      <c r="D1017" s="40" t="s">
        <v>1866</v>
      </c>
      <c r="E1017" s="40" t="s">
        <v>4443</v>
      </c>
      <c r="F1017" s="40"/>
      <c r="G1017" s="40" t="s">
        <v>76</v>
      </c>
      <c r="H1017" s="40" t="s">
        <v>1804</v>
      </c>
      <c r="I1017" s="40" t="s">
        <v>4983</v>
      </c>
      <c r="J1017" s="40" t="s">
        <v>5277</v>
      </c>
      <c r="K1017" s="40" t="s">
        <v>5278</v>
      </c>
      <c r="L1017" s="40" t="s">
        <v>1847</v>
      </c>
      <c r="M1017" s="40" t="s">
        <v>5279</v>
      </c>
      <c r="N1017" s="40">
        <v>51</v>
      </c>
      <c r="O1017" s="40" t="b">
        <v>0</v>
      </c>
      <c r="P1017" s="40" t="s">
        <v>1852</v>
      </c>
      <c r="Q1017" s="40" t="s">
        <v>1853</v>
      </c>
      <c r="R1017" s="40" t="s">
        <v>619</v>
      </c>
    </row>
    <row r="1018" spans="1:18" hidden="1" x14ac:dyDescent="0.25">
      <c r="A1018" s="40" t="s">
        <v>5280</v>
      </c>
      <c r="B1018" s="40" t="s">
        <v>5281</v>
      </c>
      <c r="C1018" s="40"/>
      <c r="D1018" s="40" t="s">
        <v>1848</v>
      </c>
      <c r="E1018" s="40" t="s">
        <v>2102</v>
      </c>
      <c r="F1018" s="40"/>
      <c r="G1018" s="40"/>
      <c r="H1018" s="40"/>
      <c r="I1018" s="40" t="s">
        <v>4983</v>
      </c>
      <c r="J1018" s="40" t="s">
        <v>5282</v>
      </c>
      <c r="K1018" s="40" t="s">
        <v>5283</v>
      </c>
      <c r="L1018" s="40" t="s">
        <v>1847</v>
      </c>
      <c r="M1018" s="40" t="s">
        <v>5283</v>
      </c>
      <c r="N1018" s="40">
        <v>51</v>
      </c>
      <c r="O1018" s="40" t="b">
        <v>0</v>
      </c>
      <c r="P1018" s="40" t="s">
        <v>1852</v>
      </c>
      <c r="Q1018" s="40" t="s">
        <v>1853</v>
      </c>
      <c r="R1018" s="40" t="s">
        <v>619</v>
      </c>
    </row>
    <row r="1019" spans="1:18" hidden="1" x14ac:dyDescent="0.25">
      <c r="A1019" s="40" t="s">
        <v>5284</v>
      </c>
      <c r="B1019" s="40" t="s">
        <v>5285</v>
      </c>
      <c r="C1019" s="40"/>
      <c r="D1019" s="40" t="s">
        <v>1848</v>
      </c>
      <c r="E1019" s="40" t="s">
        <v>2001</v>
      </c>
      <c r="F1019" s="40"/>
      <c r="G1019" s="40" t="s">
        <v>76</v>
      </c>
      <c r="H1019" s="40" t="s">
        <v>1804</v>
      </c>
      <c r="I1019" s="40" t="s">
        <v>4983</v>
      </c>
      <c r="J1019" s="40" t="s">
        <v>5286</v>
      </c>
      <c r="K1019" s="40" t="s">
        <v>5287</v>
      </c>
      <c r="L1019" s="40" t="s">
        <v>1847</v>
      </c>
      <c r="M1019" s="40" t="s">
        <v>5287</v>
      </c>
      <c r="N1019" s="40">
        <v>51</v>
      </c>
      <c r="O1019" s="40" t="b">
        <v>0</v>
      </c>
      <c r="P1019" s="40" t="s">
        <v>1852</v>
      </c>
      <c r="Q1019" s="40" t="s">
        <v>1853</v>
      </c>
      <c r="R1019" s="40" t="s">
        <v>619</v>
      </c>
    </row>
    <row r="1020" spans="1:18" hidden="1" x14ac:dyDescent="0.25">
      <c r="A1020" s="40" t="s">
        <v>5288</v>
      </c>
      <c r="B1020" s="40" t="s">
        <v>5289</v>
      </c>
      <c r="C1020" s="40"/>
      <c r="D1020" s="40" t="s">
        <v>1848</v>
      </c>
      <c r="E1020" s="40" t="s">
        <v>2102</v>
      </c>
      <c r="F1020" s="40"/>
      <c r="G1020" s="40" t="s">
        <v>75</v>
      </c>
      <c r="H1020" s="40" t="s">
        <v>1806</v>
      </c>
      <c r="I1020" s="40" t="s">
        <v>4983</v>
      </c>
      <c r="J1020" s="40" t="s">
        <v>5093</v>
      </c>
      <c r="K1020" s="40" t="s">
        <v>5094</v>
      </c>
      <c r="L1020" s="40" t="s">
        <v>1847</v>
      </c>
      <c r="M1020" s="40" t="s">
        <v>5094</v>
      </c>
      <c r="N1020" s="40">
        <v>51</v>
      </c>
      <c r="O1020" s="40" t="b">
        <v>0</v>
      </c>
      <c r="P1020" s="40" t="s">
        <v>1852</v>
      </c>
      <c r="Q1020" s="40" t="s">
        <v>1853</v>
      </c>
      <c r="R1020" s="40" t="s">
        <v>619</v>
      </c>
    </row>
    <row r="1021" spans="1:18" hidden="1" x14ac:dyDescent="0.25">
      <c r="A1021" s="40" t="s">
        <v>5290</v>
      </c>
      <c r="B1021" s="40" t="s">
        <v>5291</v>
      </c>
      <c r="C1021" s="40"/>
      <c r="D1021" s="40" t="s">
        <v>1848</v>
      </c>
      <c r="E1021" s="40" t="s">
        <v>2102</v>
      </c>
      <c r="F1021" s="40" t="s">
        <v>5292</v>
      </c>
      <c r="G1021" s="40" t="s">
        <v>1813</v>
      </c>
      <c r="H1021" s="40" t="s">
        <v>1814</v>
      </c>
      <c r="I1021" s="40" t="s">
        <v>1882</v>
      </c>
      <c r="J1021" s="40"/>
      <c r="K1021" s="40" t="s">
        <v>5293</v>
      </c>
      <c r="L1021" s="40"/>
      <c r="M1021" s="40" t="s">
        <v>5293</v>
      </c>
      <c r="N1021" s="40">
        <v>51</v>
      </c>
      <c r="O1021" s="40" t="b">
        <v>0</v>
      </c>
      <c r="P1021" s="40" t="s">
        <v>1852</v>
      </c>
      <c r="Q1021" s="40" t="s">
        <v>1853</v>
      </c>
      <c r="R1021" s="40" t="s">
        <v>619</v>
      </c>
    </row>
    <row r="1022" spans="1:18" hidden="1" x14ac:dyDescent="0.25">
      <c r="A1022" s="40" t="s">
        <v>5294</v>
      </c>
      <c r="B1022" s="40" t="s">
        <v>5295</v>
      </c>
      <c r="C1022" s="40"/>
      <c r="D1022" s="40" t="s">
        <v>1848</v>
      </c>
      <c r="E1022" s="40" t="s">
        <v>1985</v>
      </c>
      <c r="F1022" s="40"/>
      <c r="G1022" s="40" t="s">
        <v>1813</v>
      </c>
      <c r="H1022" s="40" t="s">
        <v>1814</v>
      </c>
      <c r="I1022" s="40" t="s">
        <v>4983</v>
      </c>
      <c r="J1022" s="40" t="s">
        <v>5296</v>
      </c>
      <c r="K1022" s="40" t="s">
        <v>5297</v>
      </c>
      <c r="L1022" s="40" t="s">
        <v>1847</v>
      </c>
      <c r="M1022" s="40" t="s">
        <v>5297</v>
      </c>
      <c r="N1022" s="40">
        <v>51</v>
      </c>
      <c r="O1022" s="40" t="b">
        <v>0</v>
      </c>
      <c r="P1022" s="40" t="s">
        <v>1852</v>
      </c>
      <c r="Q1022" s="40" t="s">
        <v>1853</v>
      </c>
      <c r="R1022" s="40" t="s">
        <v>619</v>
      </c>
    </row>
    <row r="1023" spans="1:18" hidden="1" x14ac:dyDescent="0.25">
      <c r="A1023" s="40" t="s">
        <v>5298</v>
      </c>
      <c r="B1023" s="40" t="s">
        <v>5299</v>
      </c>
      <c r="C1023" s="40"/>
      <c r="D1023" s="40" t="s">
        <v>1848</v>
      </c>
      <c r="E1023" s="40" t="s">
        <v>2116</v>
      </c>
      <c r="F1023" s="40"/>
      <c r="G1023" s="40" t="s">
        <v>75</v>
      </c>
      <c r="H1023" s="40" t="s">
        <v>1806</v>
      </c>
      <c r="I1023" s="40" t="s">
        <v>4983</v>
      </c>
      <c r="J1023" s="40" t="s">
        <v>5300</v>
      </c>
      <c r="K1023" s="40" t="s">
        <v>5301</v>
      </c>
      <c r="L1023" s="40" t="s">
        <v>1847</v>
      </c>
      <c r="M1023" s="40" t="s">
        <v>5301</v>
      </c>
      <c r="N1023" s="40">
        <v>51</v>
      </c>
      <c r="O1023" s="40" t="b">
        <v>0</v>
      </c>
      <c r="P1023" s="40" t="s">
        <v>1852</v>
      </c>
      <c r="Q1023" s="40" t="s">
        <v>1853</v>
      </c>
      <c r="R1023" s="40" t="s">
        <v>619</v>
      </c>
    </row>
    <row r="1024" spans="1:18" hidden="1" x14ac:dyDescent="0.25">
      <c r="A1024" s="40" t="s">
        <v>5302</v>
      </c>
      <c r="B1024" s="40" t="s">
        <v>5303</v>
      </c>
      <c r="C1024" s="40"/>
      <c r="D1024" s="40" t="s">
        <v>1848</v>
      </c>
      <c r="E1024" s="40" t="s">
        <v>1956</v>
      </c>
      <c r="F1024" s="40"/>
      <c r="G1024" s="40" t="s">
        <v>75</v>
      </c>
      <c r="H1024" s="40" t="s">
        <v>1806</v>
      </c>
      <c r="I1024" s="40" t="s">
        <v>4983</v>
      </c>
      <c r="J1024" s="40" t="s">
        <v>5304</v>
      </c>
      <c r="K1024" s="40" t="s">
        <v>5305</v>
      </c>
      <c r="L1024" s="40" t="s">
        <v>1847</v>
      </c>
      <c r="M1024" s="40" t="s">
        <v>5305</v>
      </c>
      <c r="N1024" s="40">
        <v>51</v>
      </c>
      <c r="O1024" s="40" t="b">
        <v>0</v>
      </c>
      <c r="P1024" s="40" t="s">
        <v>1852</v>
      </c>
      <c r="Q1024" s="40" t="s">
        <v>1853</v>
      </c>
      <c r="R1024" s="40" t="s">
        <v>619</v>
      </c>
    </row>
    <row r="1025" spans="1:18" hidden="1" x14ac:dyDescent="0.25">
      <c r="A1025" s="40" t="s">
        <v>5306</v>
      </c>
      <c r="B1025" s="40" t="s">
        <v>5307</v>
      </c>
      <c r="C1025" s="40"/>
      <c r="D1025" s="40" t="s">
        <v>1848</v>
      </c>
      <c r="E1025" s="40" t="s">
        <v>2001</v>
      </c>
      <c r="F1025" s="40" t="s">
        <v>4387</v>
      </c>
      <c r="G1025" s="40" t="s">
        <v>76</v>
      </c>
      <c r="H1025" s="40" t="s">
        <v>1804</v>
      </c>
      <c r="I1025" s="40" t="s">
        <v>4983</v>
      </c>
      <c r="J1025" s="40" t="s">
        <v>5308</v>
      </c>
      <c r="K1025" s="40" t="s">
        <v>5309</v>
      </c>
      <c r="L1025" s="40" t="s">
        <v>1847</v>
      </c>
      <c r="M1025" s="40" t="s">
        <v>5310</v>
      </c>
      <c r="N1025" s="40">
        <v>51</v>
      </c>
      <c r="O1025" s="40" t="b">
        <v>0</v>
      </c>
      <c r="P1025" s="40" t="s">
        <v>1852</v>
      </c>
      <c r="Q1025" s="40" t="s">
        <v>1853</v>
      </c>
      <c r="R1025" s="40" t="s">
        <v>619</v>
      </c>
    </row>
    <row r="1026" spans="1:18" hidden="1" x14ac:dyDescent="0.25">
      <c r="A1026" s="40" t="s">
        <v>5311</v>
      </c>
      <c r="B1026" s="40" t="s">
        <v>5312</v>
      </c>
      <c r="C1026" s="40"/>
      <c r="D1026" s="40" t="s">
        <v>1848</v>
      </c>
      <c r="E1026" s="40" t="s">
        <v>1968</v>
      </c>
      <c r="F1026" s="40" t="s">
        <v>2734</v>
      </c>
      <c r="G1026" s="40" t="s">
        <v>75</v>
      </c>
      <c r="H1026" s="40" t="s">
        <v>1806</v>
      </c>
      <c r="I1026" s="40" t="s">
        <v>4983</v>
      </c>
      <c r="J1026" s="40" t="s">
        <v>5313</v>
      </c>
      <c r="K1026" s="40" t="s">
        <v>5314</v>
      </c>
      <c r="L1026" s="40" t="s">
        <v>1847</v>
      </c>
      <c r="M1026" s="40" t="s">
        <v>5314</v>
      </c>
      <c r="N1026" s="40">
        <v>51</v>
      </c>
      <c r="O1026" s="40" t="b">
        <v>0</v>
      </c>
      <c r="P1026" s="40" t="s">
        <v>1852</v>
      </c>
      <c r="Q1026" s="40" t="s">
        <v>1853</v>
      </c>
      <c r="R1026" s="40" t="s">
        <v>619</v>
      </c>
    </row>
    <row r="1027" spans="1:18" hidden="1" x14ac:dyDescent="0.25">
      <c r="A1027" s="40" t="s">
        <v>5315</v>
      </c>
      <c r="B1027" s="40" t="s">
        <v>5316</v>
      </c>
      <c r="C1027" s="40"/>
      <c r="D1027" s="40" t="s">
        <v>1848</v>
      </c>
      <c r="E1027" s="40" t="s">
        <v>2001</v>
      </c>
      <c r="F1027" s="40" t="s">
        <v>4290</v>
      </c>
      <c r="G1027" s="40" t="s">
        <v>76</v>
      </c>
      <c r="H1027" s="40" t="s">
        <v>1804</v>
      </c>
      <c r="I1027" s="40" t="s">
        <v>4983</v>
      </c>
      <c r="J1027" s="40" t="s">
        <v>5317</v>
      </c>
      <c r="K1027" s="40" t="s">
        <v>5318</v>
      </c>
      <c r="L1027" s="40" t="s">
        <v>1847</v>
      </c>
      <c r="M1027" s="40" t="s">
        <v>5319</v>
      </c>
      <c r="N1027" s="40">
        <v>51</v>
      </c>
      <c r="O1027" s="40" t="b">
        <v>0</v>
      </c>
      <c r="P1027" s="40" t="s">
        <v>1852</v>
      </c>
      <c r="Q1027" s="40" t="s">
        <v>1853</v>
      </c>
      <c r="R1027" s="40" t="s">
        <v>619</v>
      </c>
    </row>
    <row r="1028" spans="1:18" hidden="1" x14ac:dyDescent="0.25">
      <c r="A1028" s="40" t="s">
        <v>5320</v>
      </c>
      <c r="B1028" s="40" t="s">
        <v>5321</v>
      </c>
      <c r="C1028" s="40"/>
      <c r="D1028" s="40" t="s">
        <v>1848</v>
      </c>
      <c r="E1028" s="40" t="s">
        <v>2116</v>
      </c>
      <c r="F1028" s="40"/>
      <c r="G1028" s="40" t="s">
        <v>75</v>
      </c>
      <c r="H1028" s="40" t="s">
        <v>1806</v>
      </c>
      <c r="I1028" s="40" t="s">
        <v>4983</v>
      </c>
      <c r="J1028" s="40" t="s">
        <v>5322</v>
      </c>
      <c r="K1028" s="40" t="s">
        <v>5323</v>
      </c>
      <c r="L1028" s="40" t="s">
        <v>1847</v>
      </c>
      <c r="M1028" s="40" t="s">
        <v>5323</v>
      </c>
      <c r="N1028" s="40">
        <v>51</v>
      </c>
      <c r="O1028" s="40" t="b">
        <v>0</v>
      </c>
      <c r="P1028" s="40" t="s">
        <v>1852</v>
      </c>
      <c r="Q1028" s="40" t="s">
        <v>1853</v>
      </c>
      <c r="R1028" s="40" t="s">
        <v>619</v>
      </c>
    </row>
    <row r="1029" spans="1:18" hidden="1" x14ac:dyDescent="0.25">
      <c r="A1029" s="40" t="s">
        <v>5324</v>
      </c>
      <c r="B1029" s="40" t="s">
        <v>5325</v>
      </c>
      <c r="C1029" s="40"/>
      <c r="D1029" s="40" t="s">
        <v>1848</v>
      </c>
      <c r="E1029" s="40" t="s">
        <v>5326</v>
      </c>
      <c r="F1029" s="40"/>
      <c r="G1029" s="40" t="s">
        <v>1813</v>
      </c>
      <c r="H1029" s="40" t="s">
        <v>1814</v>
      </c>
      <c r="I1029" s="40" t="s">
        <v>4983</v>
      </c>
      <c r="J1029" s="40" t="s">
        <v>5327</v>
      </c>
      <c r="K1029" s="40" t="s">
        <v>5326</v>
      </c>
      <c r="L1029" s="40" t="s">
        <v>1847</v>
      </c>
      <c r="M1029" s="40" t="s">
        <v>5326</v>
      </c>
      <c r="N1029" s="40">
        <v>51</v>
      </c>
      <c r="O1029" s="40" t="b">
        <v>0</v>
      </c>
      <c r="P1029" s="40" t="s">
        <v>1852</v>
      </c>
      <c r="Q1029" s="40" t="s">
        <v>1853</v>
      </c>
      <c r="R1029" s="40" t="s">
        <v>619</v>
      </c>
    </row>
    <row r="1030" spans="1:18" hidden="1" x14ac:dyDescent="0.25">
      <c r="A1030" s="40" t="s">
        <v>5328</v>
      </c>
      <c r="B1030" s="40" t="s">
        <v>5329</v>
      </c>
      <c r="C1030" s="40"/>
      <c r="D1030" s="40" t="s">
        <v>1848</v>
      </c>
      <c r="E1030" s="40" t="s">
        <v>2001</v>
      </c>
      <c r="F1030" s="40"/>
      <c r="G1030" s="40" t="s">
        <v>76</v>
      </c>
      <c r="H1030" s="40" t="s">
        <v>1804</v>
      </c>
      <c r="I1030" s="40" t="s">
        <v>4983</v>
      </c>
      <c r="J1030" s="40" t="s">
        <v>5330</v>
      </c>
      <c r="K1030" s="40" t="s">
        <v>5331</v>
      </c>
      <c r="L1030" s="40" t="s">
        <v>1847</v>
      </c>
      <c r="M1030" s="40" t="s">
        <v>5331</v>
      </c>
      <c r="N1030" s="40">
        <v>51</v>
      </c>
      <c r="O1030" s="40" t="b">
        <v>0</v>
      </c>
      <c r="P1030" s="40" t="s">
        <v>1852</v>
      </c>
      <c r="Q1030" s="40" t="s">
        <v>1853</v>
      </c>
      <c r="R1030" s="40" t="s">
        <v>619</v>
      </c>
    </row>
    <row r="1031" spans="1:18" hidden="1" x14ac:dyDescent="0.25">
      <c r="A1031" s="40" t="s">
        <v>5332</v>
      </c>
      <c r="B1031" s="40" t="s">
        <v>5333</v>
      </c>
      <c r="C1031" s="40"/>
      <c r="D1031" s="40" t="s">
        <v>1848</v>
      </c>
      <c r="E1031" s="40" t="s">
        <v>5334</v>
      </c>
      <c r="F1031" s="40"/>
      <c r="G1031" s="40" t="s">
        <v>1813</v>
      </c>
      <c r="H1031" s="40" t="s">
        <v>1814</v>
      </c>
      <c r="I1031" s="40" t="s">
        <v>4983</v>
      </c>
      <c r="J1031" s="40" t="s">
        <v>5333</v>
      </c>
      <c r="K1031" s="40" t="s">
        <v>5334</v>
      </c>
      <c r="L1031" s="40" t="s">
        <v>1847</v>
      </c>
      <c r="M1031" s="40" t="s">
        <v>5334</v>
      </c>
      <c r="N1031" s="40">
        <v>51</v>
      </c>
      <c r="O1031" s="40" t="b">
        <v>0</v>
      </c>
      <c r="P1031" s="40" t="s">
        <v>1852</v>
      </c>
      <c r="Q1031" s="40" t="s">
        <v>1853</v>
      </c>
      <c r="R1031" s="40" t="s">
        <v>619</v>
      </c>
    </row>
    <row r="1032" spans="1:18" hidden="1" x14ac:dyDescent="0.25">
      <c r="A1032" s="40" t="s">
        <v>5335</v>
      </c>
      <c r="B1032" s="40" t="s">
        <v>5336</v>
      </c>
      <c r="C1032" s="40"/>
      <c r="D1032" s="40" t="s">
        <v>1848</v>
      </c>
      <c r="E1032" s="40" t="s">
        <v>1956</v>
      </c>
      <c r="F1032" s="40"/>
      <c r="G1032" s="40" t="s">
        <v>75</v>
      </c>
      <c r="H1032" s="40" t="s">
        <v>1806</v>
      </c>
      <c r="I1032" s="40" t="s">
        <v>4983</v>
      </c>
      <c r="J1032" s="40" t="s">
        <v>5337</v>
      </c>
      <c r="K1032" s="40" t="s">
        <v>5338</v>
      </c>
      <c r="L1032" s="40" t="s">
        <v>1847</v>
      </c>
      <c r="M1032" s="40" t="s">
        <v>5338</v>
      </c>
      <c r="N1032" s="40">
        <v>51</v>
      </c>
      <c r="O1032" s="40" t="b">
        <v>0</v>
      </c>
      <c r="P1032" s="40" t="s">
        <v>1852</v>
      </c>
      <c r="Q1032" s="40" t="s">
        <v>1853</v>
      </c>
      <c r="R1032" s="40" t="s">
        <v>619</v>
      </c>
    </row>
    <row r="1033" spans="1:18" hidden="1" x14ac:dyDescent="0.25">
      <c r="A1033" s="40" t="s">
        <v>5339</v>
      </c>
      <c r="B1033" s="40" t="s">
        <v>5340</v>
      </c>
      <c r="C1033" s="40"/>
      <c r="D1033" s="40" t="s">
        <v>1848</v>
      </c>
      <c r="E1033" s="40" t="s">
        <v>4096</v>
      </c>
      <c r="F1033" s="40"/>
      <c r="G1033" s="40" t="s">
        <v>76</v>
      </c>
      <c r="H1033" s="40" t="s">
        <v>1804</v>
      </c>
      <c r="I1033" s="40" t="s">
        <v>4843</v>
      </c>
      <c r="J1033" s="40" t="s">
        <v>5341</v>
      </c>
      <c r="K1033" s="40" t="s">
        <v>5342</v>
      </c>
      <c r="L1033" s="40" t="s">
        <v>1847</v>
      </c>
      <c r="M1033" s="40" t="s">
        <v>5342</v>
      </c>
      <c r="N1033" s="40">
        <v>51</v>
      </c>
      <c r="O1033" s="40" t="b">
        <v>0</v>
      </c>
      <c r="P1033" s="40" t="s">
        <v>1852</v>
      </c>
      <c r="Q1033" s="40" t="s">
        <v>1853</v>
      </c>
      <c r="R1033" s="40" t="s">
        <v>619</v>
      </c>
    </row>
    <row r="1034" spans="1:18" hidden="1" x14ac:dyDescent="0.25">
      <c r="A1034" s="40" t="s">
        <v>5343</v>
      </c>
      <c r="B1034" s="40" t="s">
        <v>5344</v>
      </c>
      <c r="C1034" s="40"/>
      <c r="D1034" s="40" t="s">
        <v>1848</v>
      </c>
      <c r="E1034" s="40" t="s">
        <v>1911</v>
      </c>
      <c r="F1034" s="40"/>
      <c r="G1034" s="40" t="s">
        <v>76</v>
      </c>
      <c r="H1034" s="40" t="s">
        <v>1804</v>
      </c>
      <c r="I1034" s="40" t="s">
        <v>4983</v>
      </c>
      <c r="J1034" s="40" t="s">
        <v>5345</v>
      </c>
      <c r="K1034" s="40" t="s">
        <v>5346</v>
      </c>
      <c r="L1034" s="40" t="s">
        <v>1847</v>
      </c>
      <c r="M1034" s="40" t="s">
        <v>5346</v>
      </c>
      <c r="N1034" s="40">
        <v>51</v>
      </c>
      <c r="O1034" s="40" t="b">
        <v>0</v>
      </c>
      <c r="P1034" s="40" t="s">
        <v>1852</v>
      </c>
      <c r="Q1034" s="40" t="s">
        <v>1853</v>
      </c>
      <c r="R1034" s="40" t="s">
        <v>619</v>
      </c>
    </row>
    <row r="1035" spans="1:18" hidden="1" x14ac:dyDescent="0.25">
      <c r="A1035" s="40" t="s">
        <v>5347</v>
      </c>
      <c r="B1035" s="40" t="s">
        <v>5348</v>
      </c>
      <c r="C1035" s="40"/>
      <c r="D1035" s="40" t="s">
        <v>1848</v>
      </c>
      <c r="E1035" s="40"/>
      <c r="F1035" s="40"/>
      <c r="G1035" s="40" t="s">
        <v>1813</v>
      </c>
      <c r="H1035" s="40" t="s">
        <v>1814</v>
      </c>
      <c r="I1035" s="40" t="s">
        <v>4983</v>
      </c>
      <c r="J1035" s="40" t="s">
        <v>5349</v>
      </c>
      <c r="K1035" s="40" t="s">
        <v>5349</v>
      </c>
      <c r="L1035" s="40" t="s">
        <v>1847</v>
      </c>
      <c r="M1035" s="40" t="s">
        <v>5349</v>
      </c>
      <c r="N1035" s="40">
        <v>51</v>
      </c>
      <c r="O1035" s="40" t="b">
        <v>0</v>
      </c>
      <c r="P1035" s="40" t="s">
        <v>1852</v>
      </c>
      <c r="Q1035" s="40" t="s">
        <v>1853</v>
      </c>
      <c r="R1035" s="40" t="s">
        <v>619</v>
      </c>
    </row>
    <row r="1036" spans="1:18" hidden="1" x14ac:dyDescent="0.25">
      <c r="A1036" s="40" t="s">
        <v>5350</v>
      </c>
      <c r="B1036" s="40" t="s">
        <v>5351</v>
      </c>
      <c r="C1036" s="40"/>
      <c r="D1036" s="40" t="s">
        <v>1848</v>
      </c>
      <c r="E1036" s="40" t="s">
        <v>1968</v>
      </c>
      <c r="F1036" s="40"/>
      <c r="G1036" s="40" t="s">
        <v>75</v>
      </c>
      <c r="H1036" s="40" t="s">
        <v>1806</v>
      </c>
      <c r="I1036" s="40" t="s">
        <v>4843</v>
      </c>
      <c r="J1036" s="40" t="s">
        <v>5351</v>
      </c>
      <c r="K1036" s="40" t="s">
        <v>5352</v>
      </c>
      <c r="L1036" s="40" t="s">
        <v>1847</v>
      </c>
      <c r="M1036" s="40" t="s">
        <v>5352</v>
      </c>
      <c r="N1036" s="40">
        <v>51</v>
      </c>
      <c r="O1036" s="40" t="b">
        <v>0</v>
      </c>
      <c r="P1036" s="40" t="s">
        <v>1852</v>
      </c>
      <c r="Q1036" s="40" t="s">
        <v>1853</v>
      </c>
      <c r="R1036" s="40" t="s">
        <v>619</v>
      </c>
    </row>
    <row r="1037" spans="1:18" hidden="1" x14ac:dyDescent="0.25">
      <c r="A1037" s="40" t="s">
        <v>5353</v>
      </c>
      <c r="B1037" s="40" t="s">
        <v>5354</v>
      </c>
      <c r="C1037" s="40"/>
      <c r="D1037" s="40" t="s">
        <v>1848</v>
      </c>
      <c r="E1037" s="40" t="s">
        <v>1985</v>
      </c>
      <c r="F1037" s="40"/>
      <c r="G1037" s="40" t="s">
        <v>1813</v>
      </c>
      <c r="H1037" s="40" t="s">
        <v>1814</v>
      </c>
      <c r="I1037" s="40" t="s">
        <v>4843</v>
      </c>
      <c r="J1037" s="40" t="s">
        <v>5354</v>
      </c>
      <c r="K1037" s="40" t="s">
        <v>5355</v>
      </c>
      <c r="L1037" s="40" t="s">
        <v>1847</v>
      </c>
      <c r="M1037" s="40" t="s">
        <v>5355</v>
      </c>
      <c r="N1037" s="40">
        <v>51</v>
      </c>
      <c r="O1037" s="40" t="b">
        <v>0</v>
      </c>
      <c r="P1037" s="40" t="s">
        <v>1852</v>
      </c>
      <c r="Q1037" s="40" t="s">
        <v>1853</v>
      </c>
      <c r="R1037" s="40" t="s">
        <v>619</v>
      </c>
    </row>
    <row r="1038" spans="1:18" hidden="1" x14ac:dyDescent="0.25">
      <c r="A1038" s="40" t="s">
        <v>5356</v>
      </c>
      <c r="B1038" s="40" t="s">
        <v>5357</v>
      </c>
      <c r="C1038" s="40"/>
      <c r="D1038" s="40" t="s">
        <v>1848</v>
      </c>
      <c r="E1038" s="40" t="s">
        <v>1862</v>
      </c>
      <c r="F1038" s="40"/>
      <c r="G1038" s="40" t="s">
        <v>75</v>
      </c>
      <c r="H1038" s="40" t="s">
        <v>1806</v>
      </c>
      <c r="I1038" s="40" t="s">
        <v>4843</v>
      </c>
      <c r="J1038" s="40" t="s">
        <v>5357</v>
      </c>
      <c r="K1038" s="40" t="s">
        <v>5358</v>
      </c>
      <c r="L1038" s="40" t="s">
        <v>1847</v>
      </c>
      <c r="M1038" s="40" t="s">
        <v>5358</v>
      </c>
      <c r="N1038" s="40">
        <v>51</v>
      </c>
      <c r="O1038" s="40" t="b">
        <v>0</v>
      </c>
      <c r="P1038" s="40" t="s">
        <v>1852</v>
      </c>
      <c r="Q1038" s="40" t="s">
        <v>1853</v>
      </c>
      <c r="R1038" s="40" t="s">
        <v>619</v>
      </c>
    </row>
    <row r="1039" spans="1:18" hidden="1" x14ac:dyDescent="0.25">
      <c r="A1039" s="40" t="s">
        <v>5359</v>
      </c>
      <c r="B1039" s="40" t="s">
        <v>5360</v>
      </c>
      <c r="C1039" s="40"/>
      <c r="D1039" s="40" t="s">
        <v>1848</v>
      </c>
      <c r="E1039" s="40" t="s">
        <v>2001</v>
      </c>
      <c r="F1039" s="40"/>
      <c r="G1039" s="40" t="s">
        <v>76</v>
      </c>
      <c r="H1039" s="40" t="s">
        <v>1804</v>
      </c>
      <c r="I1039" s="40" t="s">
        <v>4843</v>
      </c>
      <c r="J1039" s="40" t="s">
        <v>5360</v>
      </c>
      <c r="K1039" s="40" t="s">
        <v>5361</v>
      </c>
      <c r="L1039" s="40" t="s">
        <v>1847</v>
      </c>
      <c r="M1039" s="40" t="s">
        <v>5361</v>
      </c>
      <c r="N1039" s="40">
        <v>51</v>
      </c>
      <c r="O1039" s="40" t="b">
        <v>0</v>
      </c>
      <c r="P1039" s="40" t="s">
        <v>1852</v>
      </c>
      <c r="Q1039" s="40" t="s">
        <v>1853</v>
      </c>
      <c r="R1039" s="40" t="s">
        <v>619</v>
      </c>
    </row>
    <row r="1040" spans="1:18" hidden="1" x14ac:dyDescent="0.25">
      <c r="A1040" s="41" t="s">
        <v>621</v>
      </c>
      <c r="B1040" s="41" t="s">
        <v>622</v>
      </c>
      <c r="C1040" s="41"/>
      <c r="D1040" s="41" t="s">
        <v>1848</v>
      </c>
      <c r="E1040" s="41"/>
      <c r="F1040" s="41"/>
      <c r="G1040" s="41" t="s">
        <v>76</v>
      </c>
      <c r="H1040" s="41" t="s">
        <v>1804</v>
      </c>
      <c r="I1040" s="41" t="s">
        <v>1882</v>
      </c>
      <c r="J1040" s="41"/>
      <c r="K1040" s="41"/>
      <c r="L1040" s="41" t="s">
        <v>1847</v>
      </c>
      <c r="M1040" s="41" t="s">
        <v>5362</v>
      </c>
      <c r="N1040" s="41">
        <v>51</v>
      </c>
      <c r="O1040" s="41" t="b">
        <v>0</v>
      </c>
      <c r="P1040" s="41" t="s">
        <v>1852</v>
      </c>
      <c r="Q1040" s="41" t="s">
        <v>1853</v>
      </c>
      <c r="R1040" s="41" t="s">
        <v>621</v>
      </c>
    </row>
    <row r="1041" spans="1:18" hidden="1" x14ac:dyDescent="0.25">
      <c r="A1041" s="40" t="s">
        <v>623</v>
      </c>
      <c r="B1041" s="40" t="s">
        <v>624</v>
      </c>
      <c r="C1041" s="40"/>
      <c r="D1041" s="40" t="s">
        <v>1848</v>
      </c>
      <c r="E1041" s="40"/>
      <c r="F1041" s="40"/>
      <c r="G1041" s="40" t="s">
        <v>1809</v>
      </c>
      <c r="H1041" s="40" t="s">
        <v>1810</v>
      </c>
      <c r="I1041" s="40" t="s">
        <v>1882</v>
      </c>
      <c r="J1041" s="40" t="s">
        <v>5363</v>
      </c>
      <c r="K1041" s="40" t="s">
        <v>5364</v>
      </c>
      <c r="L1041" s="40" t="s">
        <v>5365</v>
      </c>
      <c r="M1041" s="40" t="s">
        <v>5366</v>
      </c>
      <c r="N1041" s="40">
        <v>45</v>
      </c>
      <c r="O1041" s="40" t="b">
        <v>0</v>
      </c>
      <c r="P1041" s="40" t="s">
        <v>1852</v>
      </c>
      <c r="Q1041" s="40" t="s">
        <v>1853</v>
      </c>
      <c r="R1041" s="40" t="s">
        <v>623</v>
      </c>
    </row>
    <row r="1042" spans="1:18" hidden="1" x14ac:dyDescent="0.25">
      <c r="A1042" s="40" t="s">
        <v>5367</v>
      </c>
      <c r="B1042" s="40" t="s">
        <v>5368</v>
      </c>
      <c r="C1042" s="40" t="s">
        <v>1847</v>
      </c>
      <c r="D1042" s="40" t="s">
        <v>1848</v>
      </c>
      <c r="E1042" s="40" t="s">
        <v>1968</v>
      </c>
      <c r="F1042" s="40"/>
      <c r="G1042" s="40" t="s">
        <v>1809</v>
      </c>
      <c r="H1042" s="40" t="s">
        <v>1810</v>
      </c>
      <c r="I1042" s="40" t="s">
        <v>1882</v>
      </c>
      <c r="J1042" s="40"/>
      <c r="K1042" s="40" t="s">
        <v>5369</v>
      </c>
      <c r="L1042" s="40"/>
      <c r="M1042" s="40" t="s">
        <v>5369</v>
      </c>
      <c r="N1042" s="40"/>
      <c r="O1042" s="40" t="b">
        <v>0</v>
      </c>
      <c r="P1042" s="40" t="s">
        <v>1852</v>
      </c>
      <c r="Q1042" s="40" t="s">
        <v>1853</v>
      </c>
      <c r="R1042" s="40" t="s">
        <v>623</v>
      </c>
    </row>
    <row r="1043" spans="1:18" hidden="1" x14ac:dyDescent="0.25">
      <c r="A1043" s="40" t="s">
        <v>5370</v>
      </c>
      <c r="B1043" s="40" t="s">
        <v>5371</v>
      </c>
      <c r="C1043" s="40" t="s">
        <v>1847</v>
      </c>
      <c r="D1043" s="40" t="s">
        <v>1848</v>
      </c>
      <c r="E1043" s="40" t="s">
        <v>1968</v>
      </c>
      <c r="F1043" s="40"/>
      <c r="G1043" s="40" t="s">
        <v>1809</v>
      </c>
      <c r="H1043" s="40" t="s">
        <v>1810</v>
      </c>
      <c r="I1043" s="40" t="s">
        <v>1882</v>
      </c>
      <c r="J1043" s="40"/>
      <c r="K1043" s="40" t="s">
        <v>5372</v>
      </c>
      <c r="L1043" s="40"/>
      <c r="M1043" s="40" t="s">
        <v>5372</v>
      </c>
      <c r="N1043" s="40"/>
      <c r="O1043" s="40" t="b">
        <v>0</v>
      </c>
      <c r="P1043" s="40" t="s">
        <v>1852</v>
      </c>
      <c r="Q1043" s="40" t="s">
        <v>1853</v>
      </c>
      <c r="R1043" s="40" t="s">
        <v>623</v>
      </c>
    </row>
    <row r="1044" spans="1:18" hidden="1" x14ac:dyDescent="0.25">
      <c r="A1044" s="40" t="s">
        <v>5373</v>
      </c>
      <c r="B1044" s="40" t="s">
        <v>5374</v>
      </c>
      <c r="C1044" s="40" t="s">
        <v>1847</v>
      </c>
      <c r="D1044" s="40" t="s">
        <v>1848</v>
      </c>
      <c r="E1044" s="40" t="s">
        <v>1956</v>
      </c>
      <c r="F1044" s="40"/>
      <c r="G1044" s="40" t="s">
        <v>1809</v>
      </c>
      <c r="H1044" s="40" t="s">
        <v>1810</v>
      </c>
      <c r="I1044" s="40" t="s">
        <v>1882</v>
      </c>
      <c r="J1044" s="40"/>
      <c r="K1044" s="40" t="s">
        <v>5375</v>
      </c>
      <c r="L1044" s="40"/>
      <c r="M1044" s="40" t="s">
        <v>5375</v>
      </c>
      <c r="N1044" s="40">
        <v>45</v>
      </c>
      <c r="O1044" s="40" t="b">
        <v>0</v>
      </c>
      <c r="P1044" s="40" t="s">
        <v>1852</v>
      </c>
      <c r="Q1044" s="40" t="s">
        <v>1853</v>
      </c>
      <c r="R1044" s="40" t="s">
        <v>623</v>
      </c>
    </row>
    <row r="1045" spans="1:18" hidden="1" x14ac:dyDescent="0.25">
      <c r="A1045" s="40" t="s">
        <v>5376</v>
      </c>
      <c r="B1045" s="40" t="s">
        <v>5377</v>
      </c>
      <c r="C1045" s="40" t="s">
        <v>1847</v>
      </c>
      <c r="D1045" s="40" t="s">
        <v>1848</v>
      </c>
      <c r="E1045" s="40" t="s">
        <v>1968</v>
      </c>
      <c r="F1045" s="40"/>
      <c r="G1045" s="40" t="s">
        <v>1809</v>
      </c>
      <c r="H1045" s="40" t="s">
        <v>1810</v>
      </c>
      <c r="I1045" s="40" t="s">
        <v>1882</v>
      </c>
      <c r="J1045" s="40"/>
      <c r="K1045" s="40" t="s">
        <v>5378</v>
      </c>
      <c r="L1045" s="40"/>
      <c r="M1045" s="40" t="s">
        <v>5378</v>
      </c>
      <c r="N1045" s="40"/>
      <c r="O1045" s="40" t="b">
        <v>0</v>
      </c>
      <c r="P1045" s="40" t="s">
        <v>1852</v>
      </c>
      <c r="Q1045" s="40" t="s">
        <v>1853</v>
      </c>
      <c r="R1045" s="40" t="s">
        <v>623</v>
      </c>
    </row>
    <row r="1046" spans="1:18" hidden="1" x14ac:dyDescent="0.25">
      <c r="A1046" s="41" t="s">
        <v>5379</v>
      </c>
      <c r="B1046" s="41" t="s">
        <v>5380</v>
      </c>
      <c r="C1046" s="41" t="s">
        <v>1847</v>
      </c>
      <c r="D1046" s="41" t="s">
        <v>1848</v>
      </c>
      <c r="E1046" s="41" t="s">
        <v>1968</v>
      </c>
      <c r="F1046" s="41"/>
      <c r="G1046" s="41" t="s">
        <v>1809</v>
      </c>
      <c r="H1046" s="41" t="s">
        <v>1810</v>
      </c>
      <c r="I1046" s="41" t="s">
        <v>1882</v>
      </c>
      <c r="J1046" s="41"/>
      <c r="K1046" s="41" t="s">
        <v>5381</v>
      </c>
      <c r="L1046" s="41"/>
      <c r="M1046" s="41" t="s">
        <v>5381</v>
      </c>
      <c r="N1046" s="41"/>
      <c r="O1046" s="41" t="b">
        <v>0</v>
      </c>
      <c r="P1046" s="41" t="s">
        <v>1852</v>
      </c>
      <c r="Q1046" s="41" t="s">
        <v>1853</v>
      </c>
      <c r="R1046" s="41" t="s">
        <v>623</v>
      </c>
    </row>
    <row r="1047" spans="1:18" hidden="1" x14ac:dyDescent="0.25">
      <c r="A1047" s="40" t="s">
        <v>625</v>
      </c>
      <c r="B1047" s="40" t="s">
        <v>626</v>
      </c>
      <c r="C1047" s="40" t="s">
        <v>5382</v>
      </c>
      <c r="D1047" s="40" t="s">
        <v>1866</v>
      </c>
      <c r="E1047" s="40"/>
      <c r="F1047" s="40"/>
      <c r="G1047" s="40"/>
      <c r="H1047" s="40"/>
      <c r="I1047" s="40" t="s">
        <v>1882</v>
      </c>
      <c r="J1047" s="40"/>
      <c r="K1047" s="40"/>
      <c r="L1047" s="40" t="s">
        <v>5383</v>
      </c>
      <c r="M1047" s="40" t="s">
        <v>5384</v>
      </c>
      <c r="N1047" s="40">
        <v>50</v>
      </c>
      <c r="O1047" s="40" t="b">
        <v>0</v>
      </c>
      <c r="P1047" s="40" t="s">
        <v>1852</v>
      </c>
      <c r="Q1047" s="40" t="s">
        <v>1853</v>
      </c>
      <c r="R1047" s="40" t="s">
        <v>625</v>
      </c>
    </row>
    <row r="1048" spans="1:18" hidden="1" x14ac:dyDescent="0.25">
      <c r="A1048" s="40" t="s">
        <v>5385</v>
      </c>
      <c r="B1048" s="40" t="s">
        <v>5386</v>
      </c>
      <c r="C1048" s="40"/>
      <c r="D1048" s="40" t="s">
        <v>1848</v>
      </c>
      <c r="E1048" s="40" t="s">
        <v>1960</v>
      </c>
      <c r="F1048" s="40"/>
      <c r="G1048" s="40" t="s">
        <v>1811</v>
      </c>
      <c r="H1048" s="40" t="s">
        <v>1812</v>
      </c>
      <c r="I1048" s="40" t="s">
        <v>5387</v>
      </c>
      <c r="J1048" s="40" t="s">
        <v>5386</v>
      </c>
      <c r="K1048" s="40" t="s">
        <v>5388</v>
      </c>
      <c r="L1048" s="40"/>
      <c r="M1048" s="40" t="s">
        <v>5388</v>
      </c>
      <c r="N1048" s="40">
        <v>50</v>
      </c>
      <c r="O1048" s="40" t="b">
        <v>0</v>
      </c>
      <c r="P1048" s="40" t="s">
        <v>1852</v>
      </c>
      <c r="Q1048" s="40" t="s">
        <v>1853</v>
      </c>
      <c r="R1048" s="40" t="s">
        <v>625</v>
      </c>
    </row>
    <row r="1049" spans="1:18" hidden="1" x14ac:dyDescent="0.25">
      <c r="A1049" s="40" t="s">
        <v>5389</v>
      </c>
      <c r="B1049" s="40" t="s">
        <v>5390</v>
      </c>
      <c r="C1049" s="40"/>
      <c r="D1049" s="40" t="s">
        <v>1848</v>
      </c>
      <c r="E1049" s="40"/>
      <c r="F1049" s="40"/>
      <c r="G1049" s="40" t="s">
        <v>76</v>
      </c>
      <c r="H1049" s="40" t="s">
        <v>1804</v>
      </c>
      <c r="I1049" s="40" t="s">
        <v>5387</v>
      </c>
      <c r="J1049" s="40"/>
      <c r="K1049" s="40"/>
      <c r="L1049" s="40"/>
      <c r="M1049" s="40" t="s">
        <v>5391</v>
      </c>
      <c r="N1049" s="40">
        <v>50</v>
      </c>
      <c r="O1049" s="40" t="b">
        <v>0</v>
      </c>
      <c r="P1049" s="40" t="s">
        <v>1852</v>
      </c>
      <c r="Q1049" s="40" t="s">
        <v>1853</v>
      </c>
      <c r="R1049" s="40" t="s">
        <v>625</v>
      </c>
    </row>
    <row r="1050" spans="1:18" hidden="1" x14ac:dyDescent="0.25">
      <c r="A1050" s="40" t="s">
        <v>5392</v>
      </c>
      <c r="B1050" s="40" t="s">
        <v>5393</v>
      </c>
      <c r="C1050" s="40"/>
      <c r="D1050" s="40" t="s">
        <v>1848</v>
      </c>
      <c r="E1050" s="40"/>
      <c r="F1050" s="40"/>
      <c r="G1050" s="40" t="s">
        <v>1811</v>
      </c>
      <c r="H1050" s="40" t="s">
        <v>1812</v>
      </c>
      <c r="I1050" s="40" t="s">
        <v>5387</v>
      </c>
      <c r="J1050" s="40"/>
      <c r="K1050" s="40"/>
      <c r="L1050" s="40"/>
      <c r="M1050" s="40" t="s">
        <v>5394</v>
      </c>
      <c r="N1050" s="40">
        <v>50</v>
      </c>
      <c r="O1050" s="40" t="b">
        <v>0</v>
      </c>
      <c r="P1050" s="40" t="s">
        <v>1852</v>
      </c>
      <c r="Q1050" s="40" t="s">
        <v>1853</v>
      </c>
      <c r="R1050" s="40" t="s">
        <v>625</v>
      </c>
    </row>
    <row r="1051" spans="1:18" hidden="1" x14ac:dyDescent="0.25">
      <c r="A1051" s="40" t="s">
        <v>5395</v>
      </c>
      <c r="B1051" s="40" t="s">
        <v>5396</v>
      </c>
      <c r="C1051" s="40"/>
      <c r="D1051" s="40" t="s">
        <v>1848</v>
      </c>
      <c r="E1051" s="40"/>
      <c r="F1051" s="40"/>
      <c r="G1051" s="40" t="s">
        <v>1811</v>
      </c>
      <c r="H1051" s="40" t="s">
        <v>1812</v>
      </c>
      <c r="I1051" s="40" t="s">
        <v>5387</v>
      </c>
      <c r="J1051" s="40"/>
      <c r="K1051" s="40"/>
      <c r="L1051" s="40"/>
      <c r="M1051" s="40" t="s">
        <v>5397</v>
      </c>
      <c r="N1051" s="40">
        <v>50</v>
      </c>
      <c r="O1051" s="40" t="b">
        <v>0</v>
      </c>
      <c r="P1051" s="40" t="s">
        <v>1852</v>
      </c>
      <c r="Q1051" s="40" t="s">
        <v>1853</v>
      </c>
      <c r="R1051" s="40" t="s">
        <v>625</v>
      </c>
    </row>
    <row r="1052" spans="1:18" hidden="1" x14ac:dyDescent="0.25">
      <c r="A1052" s="40" t="s">
        <v>5398</v>
      </c>
      <c r="B1052" s="40" t="s">
        <v>5399</v>
      </c>
      <c r="C1052" s="40"/>
      <c r="D1052" s="40" t="s">
        <v>1848</v>
      </c>
      <c r="E1052" s="40"/>
      <c r="F1052" s="40"/>
      <c r="G1052" s="40" t="s">
        <v>1811</v>
      </c>
      <c r="H1052" s="40" t="s">
        <v>1812</v>
      </c>
      <c r="I1052" s="40" t="s">
        <v>5387</v>
      </c>
      <c r="J1052" s="40"/>
      <c r="K1052" s="40"/>
      <c r="L1052" s="40"/>
      <c r="M1052" s="40" t="s">
        <v>5400</v>
      </c>
      <c r="N1052" s="40">
        <v>50</v>
      </c>
      <c r="O1052" s="40" t="b">
        <v>0</v>
      </c>
      <c r="P1052" s="40" t="s">
        <v>3888</v>
      </c>
      <c r="Q1052" s="40" t="s">
        <v>1853</v>
      </c>
      <c r="R1052" s="40" t="s">
        <v>625</v>
      </c>
    </row>
    <row r="1053" spans="1:18" hidden="1" x14ac:dyDescent="0.25">
      <c r="A1053" s="40" t="s">
        <v>5401</v>
      </c>
      <c r="B1053" s="40" t="s">
        <v>5402</v>
      </c>
      <c r="C1053" s="40"/>
      <c r="D1053" s="40" t="s">
        <v>1848</v>
      </c>
      <c r="E1053" s="40"/>
      <c r="F1053" s="40"/>
      <c r="G1053" s="40" t="s">
        <v>1811</v>
      </c>
      <c r="H1053" s="40" t="s">
        <v>1812</v>
      </c>
      <c r="I1053" s="40" t="s">
        <v>5387</v>
      </c>
      <c r="J1053" s="40"/>
      <c r="K1053" s="40"/>
      <c r="L1053" s="40"/>
      <c r="M1053" s="40" t="s">
        <v>5403</v>
      </c>
      <c r="N1053" s="40">
        <v>50</v>
      </c>
      <c r="O1053" s="40" t="b">
        <v>0</v>
      </c>
      <c r="P1053" s="40" t="s">
        <v>1852</v>
      </c>
      <c r="Q1053" s="40" t="s">
        <v>1853</v>
      </c>
      <c r="R1053" s="40" t="s">
        <v>625</v>
      </c>
    </row>
    <row r="1054" spans="1:18" hidden="1" x14ac:dyDescent="0.25">
      <c r="A1054" s="40" t="s">
        <v>5404</v>
      </c>
      <c r="B1054" s="40" t="s">
        <v>5405</v>
      </c>
      <c r="C1054" s="40"/>
      <c r="D1054" s="40" t="s">
        <v>1848</v>
      </c>
      <c r="E1054" s="40" t="s">
        <v>2764</v>
      </c>
      <c r="F1054" s="40"/>
      <c r="G1054" s="40" t="s">
        <v>1813</v>
      </c>
      <c r="H1054" s="40" t="s">
        <v>1814</v>
      </c>
      <c r="I1054" s="40" t="s">
        <v>5387</v>
      </c>
      <c r="J1054" s="40" t="s">
        <v>5406</v>
      </c>
      <c r="K1054" s="40" t="s">
        <v>5407</v>
      </c>
      <c r="L1054" s="40"/>
      <c r="M1054" s="40" t="s">
        <v>5407</v>
      </c>
      <c r="N1054" s="40">
        <v>50</v>
      </c>
      <c r="O1054" s="40" t="b">
        <v>0</v>
      </c>
      <c r="P1054" s="40" t="s">
        <v>1852</v>
      </c>
      <c r="Q1054" s="40" t="s">
        <v>1853</v>
      </c>
      <c r="R1054" s="40" t="s">
        <v>625</v>
      </c>
    </row>
    <row r="1055" spans="1:18" hidden="1" x14ac:dyDescent="0.25">
      <c r="A1055" s="40" t="s">
        <v>5408</v>
      </c>
      <c r="B1055" s="40" t="s">
        <v>5409</v>
      </c>
      <c r="C1055" s="40"/>
      <c r="D1055" s="40" t="s">
        <v>1848</v>
      </c>
      <c r="E1055" s="40" t="s">
        <v>2764</v>
      </c>
      <c r="F1055" s="40"/>
      <c r="G1055" s="40" t="s">
        <v>1815</v>
      </c>
      <c r="H1055" s="40" t="s">
        <v>1816</v>
      </c>
      <c r="I1055" s="40" t="s">
        <v>5387</v>
      </c>
      <c r="J1055" s="40" t="s">
        <v>5409</v>
      </c>
      <c r="K1055" s="40" t="s">
        <v>5410</v>
      </c>
      <c r="L1055" s="40"/>
      <c r="M1055" s="40" t="s">
        <v>5410</v>
      </c>
      <c r="N1055" s="40">
        <v>50</v>
      </c>
      <c r="O1055" s="40" t="b">
        <v>0</v>
      </c>
      <c r="P1055" s="40" t="s">
        <v>1852</v>
      </c>
      <c r="Q1055" s="40" t="s">
        <v>1853</v>
      </c>
      <c r="R1055" s="40" t="s">
        <v>625</v>
      </c>
    </row>
    <row r="1056" spans="1:18" hidden="1" x14ac:dyDescent="0.25">
      <c r="A1056" s="40" t="s">
        <v>5411</v>
      </c>
      <c r="B1056" s="40" t="s">
        <v>5412</v>
      </c>
      <c r="C1056" s="40"/>
      <c r="D1056" s="40" t="s">
        <v>1848</v>
      </c>
      <c r="E1056" s="40"/>
      <c r="F1056" s="40"/>
      <c r="G1056" s="40" t="s">
        <v>1811</v>
      </c>
      <c r="H1056" s="40" t="s">
        <v>1812</v>
      </c>
      <c r="I1056" s="40" t="s">
        <v>5387</v>
      </c>
      <c r="J1056" s="40"/>
      <c r="K1056" s="40"/>
      <c r="L1056" s="40"/>
      <c r="M1056" s="40" t="s">
        <v>5413</v>
      </c>
      <c r="N1056" s="40">
        <v>50</v>
      </c>
      <c r="O1056" s="40" t="b">
        <v>0</v>
      </c>
      <c r="P1056" s="40" t="s">
        <v>1852</v>
      </c>
      <c r="Q1056" s="40" t="s">
        <v>1853</v>
      </c>
      <c r="R1056" s="40" t="s">
        <v>625</v>
      </c>
    </row>
    <row r="1057" spans="1:18" hidden="1" x14ac:dyDescent="0.25">
      <c r="A1057" s="40" t="s">
        <v>5414</v>
      </c>
      <c r="B1057" s="40" t="s">
        <v>5415</v>
      </c>
      <c r="C1057" s="40"/>
      <c r="D1057" s="40" t="s">
        <v>1848</v>
      </c>
      <c r="E1057" s="40"/>
      <c r="F1057" s="40"/>
      <c r="G1057" s="40" t="s">
        <v>76</v>
      </c>
      <c r="H1057" s="40" t="s">
        <v>1804</v>
      </c>
      <c r="I1057" s="40" t="s">
        <v>5387</v>
      </c>
      <c r="J1057" s="40"/>
      <c r="K1057" s="40"/>
      <c r="L1057" s="40"/>
      <c r="M1057" s="40" t="s">
        <v>5416</v>
      </c>
      <c r="N1057" s="40">
        <v>50</v>
      </c>
      <c r="O1057" s="40" t="b">
        <v>0</v>
      </c>
      <c r="P1057" s="40" t="s">
        <v>1852</v>
      </c>
      <c r="Q1057" s="40" t="s">
        <v>1853</v>
      </c>
      <c r="R1057" s="40" t="s">
        <v>625</v>
      </c>
    </row>
    <row r="1058" spans="1:18" hidden="1" x14ac:dyDescent="0.25">
      <c r="A1058" s="40" t="s">
        <v>5417</v>
      </c>
      <c r="B1058" s="40" t="s">
        <v>5418</v>
      </c>
      <c r="C1058" s="40"/>
      <c r="D1058" s="40" t="s">
        <v>1848</v>
      </c>
      <c r="E1058" s="40"/>
      <c r="F1058" s="40"/>
      <c r="G1058" s="40" t="s">
        <v>1811</v>
      </c>
      <c r="H1058" s="40" t="s">
        <v>1812</v>
      </c>
      <c r="I1058" s="40" t="s">
        <v>5387</v>
      </c>
      <c r="J1058" s="40"/>
      <c r="K1058" s="40"/>
      <c r="L1058" s="40"/>
      <c r="M1058" s="40" t="s">
        <v>5419</v>
      </c>
      <c r="N1058" s="40">
        <v>50</v>
      </c>
      <c r="O1058" s="40" t="b">
        <v>0</v>
      </c>
      <c r="P1058" s="40" t="s">
        <v>1852</v>
      </c>
      <c r="Q1058" s="40" t="s">
        <v>1853</v>
      </c>
      <c r="R1058" s="40" t="s">
        <v>625</v>
      </c>
    </row>
    <row r="1059" spans="1:18" hidden="1" x14ac:dyDescent="0.25">
      <c r="A1059" s="40" t="s">
        <v>5420</v>
      </c>
      <c r="B1059" s="40" t="s">
        <v>5406</v>
      </c>
      <c r="C1059" s="40"/>
      <c r="D1059" s="40" t="s">
        <v>1848</v>
      </c>
      <c r="E1059" s="40" t="s">
        <v>2764</v>
      </c>
      <c r="F1059" s="40"/>
      <c r="G1059" s="40" t="s">
        <v>1813</v>
      </c>
      <c r="H1059" s="40" t="s">
        <v>1814</v>
      </c>
      <c r="I1059" s="40" t="s">
        <v>5387</v>
      </c>
      <c r="J1059" s="40" t="s">
        <v>5406</v>
      </c>
      <c r="K1059" s="40" t="s">
        <v>5421</v>
      </c>
      <c r="L1059" s="40"/>
      <c r="M1059" s="40" t="s">
        <v>5421</v>
      </c>
      <c r="N1059" s="40">
        <v>50</v>
      </c>
      <c r="O1059" s="40" t="b">
        <v>0</v>
      </c>
      <c r="P1059" s="40" t="s">
        <v>1852</v>
      </c>
      <c r="Q1059" s="40" t="s">
        <v>1853</v>
      </c>
      <c r="R1059" s="40" t="s">
        <v>625</v>
      </c>
    </row>
    <row r="1060" spans="1:18" hidden="1" x14ac:dyDescent="0.25">
      <c r="A1060" s="40" t="s">
        <v>5422</v>
      </c>
      <c r="B1060" s="40" t="s">
        <v>5423</v>
      </c>
      <c r="C1060" s="40"/>
      <c r="D1060" s="40" t="s">
        <v>1848</v>
      </c>
      <c r="E1060" s="40" t="s">
        <v>1960</v>
      </c>
      <c r="F1060" s="40" t="s">
        <v>4664</v>
      </c>
      <c r="G1060" s="40" t="s">
        <v>1811</v>
      </c>
      <c r="H1060" s="40" t="s">
        <v>1812</v>
      </c>
      <c r="I1060" s="40" t="s">
        <v>5387</v>
      </c>
      <c r="J1060" s="40"/>
      <c r="K1060" s="40" t="s">
        <v>5424</v>
      </c>
      <c r="L1060" s="40"/>
      <c r="M1060" s="40" t="s">
        <v>5425</v>
      </c>
      <c r="N1060" s="40">
        <v>50</v>
      </c>
      <c r="O1060" s="40" t="b">
        <v>0</v>
      </c>
      <c r="P1060" s="40" t="s">
        <v>1852</v>
      </c>
      <c r="Q1060" s="40" t="s">
        <v>1853</v>
      </c>
      <c r="R1060" s="40" t="s">
        <v>625</v>
      </c>
    </row>
    <row r="1061" spans="1:18" hidden="1" x14ac:dyDescent="0.25">
      <c r="A1061" s="41" t="s">
        <v>5426</v>
      </c>
      <c r="B1061" s="41" t="s">
        <v>5427</v>
      </c>
      <c r="C1061" s="41"/>
      <c r="D1061" s="41" t="s">
        <v>1848</v>
      </c>
      <c r="E1061" s="41" t="s">
        <v>1960</v>
      </c>
      <c r="F1061" s="41" t="s">
        <v>4664</v>
      </c>
      <c r="G1061" s="41" t="s">
        <v>1811</v>
      </c>
      <c r="H1061" s="41" t="s">
        <v>1812</v>
      </c>
      <c r="I1061" s="41" t="s">
        <v>5387</v>
      </c>
      <c r="J1061" s="41"/>
      <c r="K1061" s="41" t="s">
        <v>5428</v>
      </c>
      <c r="L1061" s="41"/>
      <c r="M1061" s="41" t="s">
        <v>5429</v>
      </c>
      <c r="N1061" s="41">
        <v>50</v>
      </c>
      <c r="O1061" s="41" t="b">
        <v>0</v>
      </c>
      <c r="P1061" s="41" t="s">
        <v>1852</v>
      </c>
      <c r="Q1061" s="41" t="s">
        <v>1853</v>
      </c>
      <c r="R1061" s="41" t="s">
        <v>625</v>
      </c>
    </row>
    <row r="1062" spans="1:18" hidden="1" x14ac:dyDescent="0.25">
      <c r="A1062" s="41" t="s">
        <v>5430</v>
      </c>
      <c r="B1062" s="41" t="s">
        <v>5431</v>
      </c>
      <c r="C1062" s="41" t="s">
        <v>5432</v>
      </c>
      <c r="D1062" s="41" t="s">
        <v>1848</v>
      </c>
      <c r="E1062" s="41" t="s">
        <v>1968</v>
      </c>
      <c r="F1062" s="41"/>
      <c r="G1062" s="41" t="s">
        <v>1811</v>
      </c>
      <c r="H1062" s="41" t="s">
        <v>1812</v>
      </c>
      <c r="I1062" s="41" t="s">
        <v>3371</v>
      </c>
      <c r="J1062" s="41" t="s">
        <v>1847</v>
      </c>
      <c r="K1062" s="41"/>
      <c r="L1062" s="41" t="s">
        <v>5433</v>
      </c>
      <c r="M1062" s="41" t="s">
        <v>5434</v>
      </c>
      <c r="N1062" s="41"/>
      <c r="O1062" s="41" t="b">
        <v>0</v>
      </c>
      <c r="P1062" s="41" t="s">
        <v>1852</v>
      </c>
      <c r="Q1062" s="41" t="s">
        <v>1853</v>
      </c>
      <c r="R1062" s="41" t="s">
        <v>5430</v>
      </c>
    </row>
    <row r="1063" spans="1:18" hidden="1" x14ac:dyDescent="0.25">
      <c r="A1063" s="40" t="s">
        <v>5435</v>
      </c>
      <c r="B1063" s="40" t="s">
        <v>5436</v>
      </c>
      <c r="C1063" s="40"/>
      <c r="D1063" s="40" t="s">
        <v>1848</v>
      </c>
      <c r="E1063" s="40" t="s">
        <v>1916</v>
      </c>
      <c r="F1063" s="40" t="s">
        <v>5437</v>
      </c>
      <c r="G1063" s="40" t="s">
        <v>1809</v>
      </c>
      <c r="H1063" s="40" t="s">
        <v>1810</v>
      </c>
      <c r="I1063" s="40"/>
      <c r="J1063" s="40"/>
      <c r="K1063" s="40"/>
      <c r="L1063" s="40" t="s">
        <v>5438</v>
      </c>
      <c r="M1063" s="40" t="s">
        <v>5439</v>
      </c>
      <c r="N1063" s="40"/>
      <c r="O1063" s="40" t="b">
        <v>0</v>
      </c>
      <c r="P1063" s="40" t="s">
        <v>3105</v>
      </c>
      <c r="Q1063" s="40" t="s">
        <v>1853</v>
      </c>
      <c r="R1063" s="40" t="s">
        <v>5435</v>
      </c>
    </row>
    <row r="1064" spans="1:18" hidden="1" x14ac:dyDescent="0.25">
      <c r="A1064" s="40" t="s">
        <v>5440</v>
      </c>
      <c r="B1064" s="40" t="s">
        <v>5441</v>
      </c>
      <c r="C1064" s="40" t="s">
        <v>1847</v>
      </c>
      <c r="D1064" s="40" t="s">
        <v>1848</v>
      </c>
      <c r="E1064" s="40" t="s">
        <v>1985</v>
      </c>
      <c r="F1064" s="40"/>
      <c r="G1064" s="40" t="s">
        <v>1809</v>
      </c>
      <c r="H1064" s="40" t="s">
        <v>1810</v>
      </c>
      <c r="I1064" s="40" t="s">
        <v>3781</v>
      </c>
      <c r="J1064" s="40" t="s">
        <v>5441</v>
      </c>
      <c r="K1064" s="40" t="s">
        <v>5442</v>
      </c>
      <c r="L1064" s="40"/>
      <c r="M1064" s="40" t="s">
        <v>5442</v>
      </c>
      <c r="N1064" s="40"/>
      <c r="O1064" s="40" t="b">
        <v>0</v>
      </c>
      <c r="P1064" s="40" t="s">
        <v>1852</v>
      </c>
      <c r="Q1064" s="40" t="s">
        <v>1853</v>
      </c>
      <c r="R1064" s="40" t="s">
        <v>5435</v>
      </c>
    </row>
    <row r="1065" spans="1:18" hidden="1" x14ac:dyDescent="0.25">
      <c r="A1065" s="40" t="s">
        <v>5443</v>
      </c>
      <c r="B1065" s="40" t="s">
        <v>5444</v>
      </c>
      <c r="C1065" s="40" t="s">
        <v>1847</v>
      </c>
      <c r="D1065" s="40" t="s">
        <v>1848</v>
      </c>
      <c r="E1065" s="40" t="s">
        <v>1985</v>
      </c>
      <c r="F1065" s="40"/>
      <c r="G1065" s="40" t="s">
        <v>1809</v>
      </c>
      <c r="H1065" s="40" t="s">
        <v>1810</v>
      </c>
      <c r="I1065" s="40" t="s">
        <v>3781</v>
      </c>
      <c r="J1065" s="40" t="s">
        <v>5444</v>
      </c>
      <c r="K1065" s="40" t="s">
        <v>5445</v>
      </c>
      <c r="L1065" s="40"/>
      <c r="M1065" s="40" t="s">
        <v>5445</v>
      </c>
      <c r="N1065" s="40"/>
      <c r="O1065" s="40" t="b">
        <v>0</v>
      </c>
      <c r="P1065" s="40" t="s">
        <v>1852</v>
      </c>
      <c r="Q1065" s="40" t="s">
        <v>1853</v>
      </c>
      <c r="R1065" s="40" t="s">
        <v>5435</v>
      </c>
    </row>
    <row r="1066" spans="1:18" hidden="1" x14ac:dyDescent="0.25">
      <c r="A1066" s="40" t="s">
        <v>5446</v>
      </c>
      <c r="B1066" s="40" t="s">
        <v>5447</v>
      </c>
      <c r="C1066" s="40" t="s">
        <v>1847</v>
      </c>
      <c r="D1066" s="40" t="s">
        <v>1848</v>
      </c>
      <c r="E1066" s="40" t="s">
        <v>1941</v>
      </c>
      <c r="F1066" s="40"/>
      <c r="G1066" s="40" t="s">
        <v>1809</v>
      </c>
      <c r="H1066" s="40" t="s">
        <v>1810</v>
      </c>
      <c r="I1066" s="40" t="s">
        <v>3781</v>
      </c>
      <c r="J1066" s="40" t="s">
        <v>5447</v>
      </c>
      <c r="K1066" s="40" t="s">
        <v>5448</v>
      </c>
      <c r="L1066" s="40"/>
      <c r="M1066" s="40" t="s">
        <v>5448</v>
      </c>
      <c r="N1066" s="40"/>
      <c r="O1066" s="40" t="b">
        <v>0</v>
      </c>
      <c r="P1066" s="40" t="s">
        <v>1852</v>
      </c>
      <c r="Q1066" s="40" t="s">
        <v>1853</v>
      </c>
      <c r="R1066" s="40" t="s">
        <v>5435</v>
      </c>
    </row>
    <row r="1067" spans="1:18" hidden="1" x14ac:dyDescent="0.25">
      <c r="A1067" s="40" t="s">
        <v>5449</v>
      </c>
      <c r="B1067" s="40" t="s">
        <v>5450</v>
      </c>
      <c r="C1067" s="40" t="s">
        <v>1847</v>
      </c>
      <c r="D1067" s="40" t="s">
        <v>1848</v>
      </c>
      <c r="E1067" s="40" t="s">
        <v>1849</v>
      </c>
      <c r="F1067" s="40"/>
      <c r="G1067" s="40" t="s">
        <v>1809</v>
      </c>
      <c r="H1067" s="40" t="s">
        <v>1810</v>
      </c>
      <c r="I1067" s="40" t="s">
        <v>3781</v>
      </c>
      <c r="J1067" s="40" t="s">
        <v>5450</v>
      </c>
      <c r="K1067" s="40" t="s">
        <v>5451</v>
      </c>
      <c r="L1067" s="40"/>
      <c r="M1067" s="40" t="s">
        <v>5451</v>
      </c>
      <c r="N1067" s="40"/>
      <c r="O1067" s="40" t="b">
        <v>0</v>
      </c>
      <c r="P1067" s="40" t="s">
        <v>1852</v>
      </c>
      <c r="Q1067" s="40" t="s">
        <v>1853</v>
      </c>
      <c r="R1067" s="40" t="s">
        <v>5435</v>
      </c>
    </row>
    <row r="1068" spans="1:18" hidden="1" x14ac:dyDescent="0.25">
      <c r="A1068" s="40" t="s">
        <v>627</v>
      </c>
      <c r="B1068" s="40" t="s">
        <v>628</v>
      </c>
      <c r="C1068" s="40"/>
      <c r="D1068" s="40" t="s">
        <v>1848</v>
      </c>
      <c r="E1068" s="40"/>
      <c r="F1068" s="40"/>
      <c r="G1068" s="40" t="s">
        <v>1811</v>
      </c>
      <c r="H1068" s="40" t="s">
        <v>1812</v>
      </c>
      <c r="I1068" s="40" t="s">
        <v>1882</v>
      </c>
      <c r="J1068" s="40"/>
      <c r="K1068" s="40"/>
      <c r="L1068" s="40" t="s">
        <v>5452</v>
      </c>
      <c r="M1068" s="40" t="s">
        <v>5453</v>
      </c>
      <c r="N1068" s="40">
        <v>45</v>
      </c>
      <c r="O1068" s="40" t="b">
        <v>0</v>
      </c>
      <c r="P1068" s="40" t="s">
        <v>1852</v>
      </c>
      <c r="Q1068" s="40" t="s">
        <v>1853</v>
      </c>
      <c r="R1068" s="40" t="s">
        <v>627</v>
      </c>
    </row>
    <row r="1069" spans="1:18" hidden="1" x14ac:dyDescent="0.25">
      <c r="A1069" s="40" t="s">
        <v>5454</v>
      </c>
      <c r="B1069" s="40" t="s">
        <v>5455</v>
      </c>
      <c r="C1069" s="40" t="s">
        <v>5456</v>
      </c>
      <c r="D1069" s="40" t="s">
        <v>1848</v>
      </c>
      <c r="E1069" s="40" t="s">
        <v>2001</v>
      </c>
      <c r="F1069" s="40"/>
      <c r="G1069" s="40" t="s">
        <v>1809</v>
      </c>
      <c r="H1069" s="40" t="s">
        <v>1810</v>
      </c>
      <c r="I1069" s="40" t="s">
        <v>1882</v>
      </c>
      <c r="J1069" s="40" t="s">
        <v>5457</v>
      </c>
      <c r="K1069" s="40" t="s">
        <v>5458</v>
      </c>
      <c r="L1069" s="40" t="s">
        <v>1847</v>
      </c>
      <c r="M1069" s="40" t="s">
        <v>5458</v>
      </c>
      <c r="N1069" s="40"/>
      <c r="O1069" s="40" t="b">
        <v>0</v>
      </c>
      <c r="P1069" s="40" t="s">
        <v>1852</v>
      </c>
      <c r="Q1069" s="40" t="s">
        <v>1853</v>
      </c>
      <c r="R1069" s="40" t="s">
        <v>627</v>
      </c>
    </row>
    <row r="1070" spans="1:18" hidden="1" x14ac:dyDescent="0.25">
      <c r="A1070" s="40" t="s">
        <v>5459</v>
      </c>
      <c r="B1070" s="40" t="s">
        <v>5460</v>
      </c>
      <c r="C1070" s="40" t="s">
        <v>1847</v>
      </c>
      <c r="D1070" s="40" t="s">
        <v>1848</v>
      </c>
      <c r="E1070" s="40"/>
      <c r="F1070" s="40"/>
      <c r="G1070" s="40" t="s">
        <v>1811</v>
      </c>
      <c r="H1070" s="40" t="s">
        <v>1812</v>
      </c>
      <c r="I1070" s="40" t="s">
        <v>1882</v>
      </c>
      <c r="J1070" s="40" t="s">
        <v>5461</v>
      </c>
      <c r="K1070" s="40" t="s">
        <v>5462</v>
      </c>
      <c r="L1070" s="40" t="s">
        <v>1847</v>
      </c>
      <c r="M1070" s="40" t="s">
        <v>5462</v>
      </c>
      <c r="N1070" s="40"/>
      <c r="O1070" s="40" t="b">
        <v>0</v>
      </c>
      <c r="P1070" s="40" t="s">
        <v>1852</v>
      </c>
      <c r="Q1070" s="40" t="s">
        <v>1853</v>
      </c>
      <c r="R1070" s="40" t="s">
        <v>627</v>
      </c>
    </row>
    <row r="1071" spans="1:18" hidden="1" x14ac:dyDescent="0.25">
      <c r="A1071" s="40" t="s">
        <v>5463</v>
      </c>
      <c r="B1071" s="40" t="s">
        <v>5464</v>
      </c>
      <c r="C1071" s="40" t="s">
        <v>1847</v>
      </c>
      <c r="D1071" s="40" t="s">
        <v>1848</v>
      </c>
      <c r="E1071" s="40"/>
      <c r="F1071" s="40"/>
      <c r="G1071" s="40" t="s">
        <v>1811</v>
      </c>
      <c r="H1071" s="40" t="s">
        <v>1812</v>
      </c>
      <c r="I1071" s="40" t="s">
        <v>1882</v>
      </c>
      <c r="J1071" s="40" t="s">
        <v>5464</v>
      </c>
      <c r="K1071" s="40" t="s">
        <v>5465</v>
      </c>
      <c r="L1071" s="40" t="s">
        <v>1847</v>
      </c>
      <c r="M1071" s="40" t="s">
        <v>5466</v>
      </c>
      <c r="N1071" s="40"/>
      <c r="O1071" s="40" t="b">
        <v>0</v>
      </c>
      <c r="P1071" s="40" t="s">
        <v>1852</v>
      </c>
      <c r="Q1071" s="40" t="s">
        <v>1853</v>
      </c>
      <c r="R1071" s="40" t="s">
        <v>627</v>
      </c>
    </row>
    <row r="1072" spans="1:18" hidden="1" x14ac:dyDescent="0.25">
      <c r="A1072" s="40" t="s">
        <v>5467</v>
      </c>
      <c r="B1072" s="40" t="s">
        <v>5468</v>
      </c>
      <c r="C1072" s="40" t="s">
        <v>1847</v>
      </c>
      <c r="D1072" s="40" t="s">
        <v>1848</v>
      </c>
      <c r="E1072" s="40"/>
      <c r="F1072" s="40"/>
      <c r="G1072" s="40" t="s">
        <v>1809</v>
      </c>
      <c r="H1072" s="40" t="s">
        <v>1810</v>
      </c>
      <c r="I1072" s="40" t="s">
        <v>1882</v>
      </c>
      <c r="J1072" s="40" t="s">
        <v>5468</v>
      </c>
      <c r="K1072" s="40" t="s">
        <v>5469</v>
      </c>
      <c r="L1072" s="40" t="s">
        <v>1847</v>
      </c>
      <c r="M1072" s="40" t="s">
        <v>5470</v>
      </c>
      <c r="N1072" s="40"/>
      <c r="O1072" s="40" t="b">
        <v>0</v>
      </c>
      <c r="P1072" s="40" t="s">
        <v>1852</v>
      </c>
      <c r="Q1072" s="40" t="s">
        <v>1853</v>
      </c>
      <c r="R1072" s="40" t="s">
        <v>627</v>
      </c>
    </row>
    <row r="1073" spans="1:18" hidden="1" x14ac:dyDescent="0.25">
      <c r="A1073" s="40" t="s">
        <v>5471</v>
      </c>
      <c r="B1073" s="40" t="s">
        <v>5472</v>
      </c>
      <c r="C1073" s="40" t="s">
        <v>1847</v>
      </c>
      <c r="D1073" s="40" t="s">
        <v>1848</v>
      </c>
      <c r="E1073" s="40"/>
      <c r="F1073" s="40"/>
      <c r="G1073" s="40" t="s">
        <v>1811</v>
      </c>
      <c r="H1073" s="40" t="s">
        <v>1812</v>
      </c>
      <c r="I1073" s="40" t="s">
        <v>1882</v>
      </c>
      <c r="J1073" s="40" t="s">
        <v>5472</v>
      </c>
      <c r="K1073" s="40" t="s">
        <v>5473</v>
      </c>
      <c r="L1073" s="40" t="s">
        <v>1847</v>
      </c>
      <c r="M1073" s="40" t="s">
        <v>5474</v>
      </c>
      <c r="N1073" s="40"/>
      <c r="O1073" s="40" t="b">
        <v>0</v>
      </c>
      <c r="P1073" s="40" t="s">
        <v>1852</v>
      </c>
      <c r="Q1073" s="40" t="s">
        <v>1853</v>
      </c>
      <c r="R1073" s="40" t="s">
        <v>627</v>
      </c>
    </row>
    <row r="1074" spans="1:18" hidden="1" x14ac:dyDescent="0.25">
      <c r="A1074" s="40" t="s">
        <v>5475</v>
      </c>
      <c r="B1074" s="40" t="s">
        <v>5476</v>
      </c>
      <c r="C1074" s="40" t="s">
        <v>1847</v>
      </c>
      <c r="D1074" s="40" t="s">
        <v>1848</v>
      </c>
      <c r="E1074" s="40"/>
      <c r="F1074" s="40"/>
      <c r="G1074" s="40" t="s">
        <v>1809</v>
      </c>
      <c r="H1074" s="40" t="s">
        <v>1810</v>
      </c>
      <c r="I1074" s="40" t="s">
        <v>1882</v>
      </c>
      <c r="J1074" s="40" t="s">
        <v>5476</v>
      </c>
      <c r="K1074" s="40" t="s">
        <v>5477</v>
      </c>
      <c r="L1074" s="40" t="s">
        <v>1847</v>
      </c>
      <c r="M1074" s="40" t="s">
        <v>5478</v>
      </c>
      <c r="N1074" s="40"/>
      <c r="O1074" s="40" t="b">
        <v>0</v>
      </c>
      <c r="P1074" s="40" t="s">
        <v>1852</v>
      </c>
      <c r="Q1074" s="40" t="s">
        <v>1853</v>
      </c>
      <c r="R1074" s="40" t="s">
        <v>627</v>
      </c>
    </row>
    <row r="1075" spans="1:18" hidden="1" x14ac:dyDescent="0.25">
      <c r="A1075" s="40" t="s">
        <v>5479</v>
      </c>
      <c r="B1075" s="40" t="s">
        <v>5480</v>
      </c>
      <c r="C1075" s="40" t="s">
        <v>1847</v>
      </c>
      <c r="D1075" s="40" t="s">
        <v>1848</v>
      </c>
      <c r="E1075" s="40"/>
      <c r="F1075" s="40"/>
      <c r="G1075" s="40" t="s">
        <v>1809</v>
      </c>
      <c r="H1075" s="40" t="s">
        <v>1810</v>
      </c>
      <c r="I1075" s="40" t="s">
        <v>1882</v>
      </c>
      <c r="J1075" s="40" t="s">
        <v>5480</v>
      </c>
      <c r="K1075" s="40" t="s">
        <v>5481</v>
      </c>
      <c r="L1075" s="40" t="s">
        <v>1847</v>
      </c>
      <c r="M1075" s="40" t="s">
        <v>5482</v>
      </c>
      <c r="N1075" s="40"/>
      <c r="O1075" s="40" t="b">
        <v>0</v>
      </c>
      <c r="P1075" s="40" t="s">
        <v>1852</v>
      </c>
      <c r="Q1075" s="40" t="s">
        <v>1853</v>
      </c>
      <c r="R1075" s="40" t="s">
        <v>627</v>
      </c>
    </row>
    <row r="1076" spans="1:18" hidden="1" x14ac:dyDescent="0.25">
      <c r="A1076" s="40" t="s">
        <v>5483</v>
      </c>
      <c r="B1076" s="40" t="s">
        <v>5484</v>
      </c>
      <c r="C1076" s="40" t="s">
        <v>1847</v>
      </c>
      <c r="D1076" s="40" t="s">
        <v>1848</v>
      </c>
      <c r="E1076" s="40"/>
      <c r="F1076" s="40"/>
      <c r="G1076" s="40" t="s">
        <v>1809</v>
      </c>
      <c r="H1076" s="40" t="s">
        <v>1810</v>
      </c>
      <c r="I1076" s="40" t="s">
        <v>1882</v>
      </c>
      <c r="J1076" s="40" t="s">
        <v>5485</v>
      </c>
      <c r="K1076" s="40" t="s">
        <v>5486</v>
      </c>
      <c r="L1076" s="40" t="s">
        <v>1847</v>
      </c>
      <c r="M1076" s="40" t="s">
        <v>5487</v>
      </c>
      <c r="N1076" s="40"/>
      <c r="O1076" s="40" t="b">
        <v>0</v>
      </c>
      <c r="P1076" s="40" t="s">
        <v>1852</v>
      </c>
      <c r="Q1076" s="40" t="s">
        <v>1853</v>
      </c>
      <c r="R1076" s="40" t="s">
        <v>627</v>
      </c>
    </row>
    <row r="1077" spans="1:18" hidden="1" x14ac:dyDescent="0.25">
      <c r="A1077" s="40" t="s">
        <v>5488</v>
      </c>
      <c r="B1077" s="40" t="s">
        <v>5489</v>
      </c>
      <c r="C1077" s="40" t="s">
        <v>1847</v>
      </c>
      <c r="D1077" s="40" t="s">
        <v>1848</v>
      </c>
      <c r="E1077" s="40"/>
      <c r="F1077" s="40"/>
      <c r="G1077" s="40" t="s">
        <v>1811</v>
      </c>
      <c r="H1077" s="40" t="s">
        <v>1812</v>
      </c>
      <c r="I1077" s="40" t="s">
        <v>1882</v>
      </c>
      <c r="J1077" s="40" t="s">
        <v>5489</v>
      </c>
      <c r="K1077" s="40" t="s">
        <v>5490</v>
      </c>
      <c r="L1077" s="40" t="s">
        <v>1847</v>
      </c>
      <c r="M1077" s="40" t="s">
        <v>5491</v>
      </c>
      <c r="N1077" s="40"/>
      <c r="O1077" s="40" t="b">
        <v>0</v>
      </c>
      <c r="P1077" s="40" t="s">
        <v>1852</v>
      </c>
      <c r="Q1077" s="40" t="s">
        <v>1853</v>
      </c>
      <c r="R1077" s="40" t="s">
        <v>627</v>
      </c>
    </row>
    <row r="1078" spans="1:18" hidden="1" x14ac:dyDescent="0.25">
      <c r="A1078" s="40" t="s">
        <v>5492</v>
      </c>
      <c r="B1078" s="40" t="s">
        <v>5493</v>
      </c>
      <c r="C1078" s="40" t="s">
        <v>1847</v>
      </c>
      <c r="D1078" s="40" t="s">
        <v>1848</v>
      </c>
      <c r="E1078" s="40"/>
      <c r="F1078" s="40"/>
      <c r="G1078" s="40" t="s">
        <v>1809</v>
      </c>
      <c r="H1078" s="40" t="s">
        <v>1810</v>
      </c>
      <c r="I1078" s="40" t="s">
        <v>1882</v>
      </c>
      <c r="J1078" s="40" t="s">
        <v>5493</v>
      </c>
      <c r="K1078" s="40" t="s">
        <v>5494</v>
      </c>
      <c r="L1078" s="40" t="s">
        <v>1847</v>
      </c>
      <c r="M1078" s="40" t="s">
        <v>5495</v>
      </c>
      <c r="N1078" s="40"/>
      <c r="O1078" s="40" t="b">
        <v>0</v>
      </c>
      <c r="P1078" s="40" t="s">
        <v>1852</v>
      </c>
      <c r="Q1078" s="40" t="s">
        <v>1853</v>
      </c>
      <c r="R1078" s="40" t="s">
        <v>627</v>
      </c>
    </row>
    <row r="1079" spans="1:18" hidden="1" x14ac:dyDescent="0.25">
      <c r="A1079" s="40" t="s">
        <v>5496</v>
      </c>
      <c r="B1079" s="40" t="s">
        <v>5497</v>
      </c>
      <c r="C1079" s="40" t="s">
        <v>1847</v>
      </c>
      <c r="D1079" s="40" t="s">
        <v>1848</v>
      </c>
      <c r="E1079" s="40" t="s">
        <v>1985</v>
      </c>
      <c r="F1079" s="40"/>
      <c r="G1079" s="40" t="s">
        <v>1811</v>
      </c>
      <c r="H1079" s="40" t="s">
        <v>1812</v>
      </c>
      <c r="I1079" s="40" t="s">
        <v>1882</v>
      </c>
      <c r="J1079" s="40" t="s">
        <v>5497</v>
      </c>
      <c r="K1079" s="40" t="s">
        <v>5498</v>
      </c>
      <c r="L1079" s="40" t="s">
        <v>1847</v>
      </c>
      <c r="M1079" s="40" t="s">
        <v>5499</v>
      </c>
      <c r="N1079" s="40"/>
      <c r="O1079" s="40" t="b">
        <v>0</v>
      </c>
      <c r="P1079" s="40" t="s">
        <v>1852</v>
      </c>
      <c r="Q1079" s="40" t="s">
        <v>1853</v>
      </c>
      <c r="R1079" s="40" t="s">
        <v>627</v>
      </c>
    </row>
    <row r="1080" spans="1:18" hidden="1" x14ac:dyDescent="0.25">
      <c r="A1080" s="40" t="s">
        <v>5500</v>
      </c>
      <c r="B1080" s="40" t="s">
        <v>5501</v>
      </c>
      <c r="C1080" s="40" t="s">
        <v>5502</v>
      </c>
      <c r="D1080" s="40" t="s">
        <v>1848</v>
      </c>
      <c r="E1080" s="40" t="s">
        <v>1956</v>
      </c>
      <c r="F1080" s="40"/>
      <c r="G1080" s="40" t="s">
        <v>1811</v>
      </c>
      <c r="H1080" s="40" t="s">
        <v>1812</v>
      </c>
      <c r="I1080" s="40" t="s">
        <v>1882</v>
      </c>
      <c r="J1080" s="40" t="s">
        <v>5501</v>
      </c>
      <c r="K1080" s="40" t="s">
        <v>5503</v>
      </c>
      <c r="L1080" s="40" t="s">
        <v>1847</v>
      </c>
      <c r="M1080" s="40" t="s">
        <v>5504</v>
      </c>
      <c r="N1080" s="40"/>
      <c r="O1080" s="40" t="b">
        <v>0</v>
      </c>
      <c r="P1080" s="40" t="s">
        <v>1852</v>
      </c>
      <c r="Q1080" s="40" t="s">
        <v>1853</v>
      </c>
      <c r="R1080" s="40" t="s">
        <v>627</v>
      </c>
    </row>
    <row r="1081" spans="1:18" hidden="1" x14ac:dyDescent="0.25">
      <c r="A1081" s="40" t="s">
        <v>5505</v>
      </c>
      <c r="B1081" s="40" t="s">
        <v>5506</v>
      </c>
      <c r="C1081" s="40" t="s">
        <v>5502</v>
      </c>
      <c r="D1081" s="40" t="s">
        <v>1848</v>
      </c>
      <c r="E1081" s="40" t="s">
        <v>1968</v>
      </c>
      <c r="F1081" s="40"/>
      <c r="G1081" s="40" t="s">
        <v>1809</v>
      </c>
      <c r="H1081" s="40" t="s">
        <v>1810</v>
      </c>
      <c r="I1081" s="40" t="s">
        <v>1882</v>
      </c>
      <c r="J1081" s="40" t="s">
        <v>5506</v>
      </c>
      <c r="K1081" s="40" t="s">
        <v>5507</v>
      </c>
      <c r="L1081" s="40" t="s">
        <v>1847</v>
      </c>
      <c r="M1081" s="40" t="s">
        <v>5507</v>
      </c>
      <c r="N1081" s="40"/>
      <c r="O1081" s="40" t="b">
        <v>0</v>
      </c>
      <c r="P1081" s="40" t="s">
        <v>1852</v>
      </c>
      <c r="Q1081" s="40" t="s">
        <v>1853</v>
      </c>
      <c r="R1081" s="40" t="s">
        <v>627</v>
      </c>
    </row>
    <row r="1082" spans="1:18" hidden="1" x14ac:dyDescent="0.25">
      <c r="A1082" s="40" t="s">
        <v>871</v>
      </c>
      <c r="B1082" s="40" t="s">
        <v>5508</v>
      </c>
      <c r="C1082" s="40" t="s">
        <v>1847</v>
      </c>
      <c r="D1082" s="40" t="s">
        <v>1848</v>
      </c>
      <c r="E1082" s="40" t="s">
        <v>1968</v>
      </c>
      <c r="F1082" s="40"/>
      <c r="G1082" s="40"/>
      <c r="H1082" s="40"/>
      <c r="I1082" s="40" t="s">
        <v>1882</v>
      </c>
      <c r="J1082" s="40"/>
      <c r="K1082" s="40" t="s">
        <v>5509</v>
      </c>
      <c r="L1082" s="40"/>
      <c r="M1082" s="40" t="s">
        <v>5509</v>
      </c>
      <c r="N1082" s="40"/>
      <c r="O1082" s="40" t="b">
        <v>0</v>
      </c>
      <c r="P1082" s="40" t="s">
        <v>1852</v>
      </c>
      <c r="Q1082" s="40" t="s">
        <v>1853</v>
      </c>
      <c r="R1082" s="40" t="s">
        <v>627</v>
      </c>
    </row>
    <row r="1083" spans="1:18" hidden="1" x14ac:dyDescent="0.25">
      <c r="A1083" s="40" t="s">
        <v>5510</v>
      </c>
      <c r="B1083" s="40" t="s">
        <v>5511</v>
      </c>
      <c r="C1083" s="40"/>
      <c r="D1083" s="40" t="s">
        <v>1848</v>
      </c>
      <c r="E1083" s="40" t="s">
        <v>2116</v>
      </c>
      <c r="F1083" s="40"/>
      <c r="G1083" s="40" t="s">
        <v>1807</v>
      </c>
      <c r="H1083" s="40" t="s">
        <v>1808</v>
      </c>
      <c r="I1083" s="40" t="s">
        <v>1882</v>
      </c>
      <c r="J1083" s="40"/>
      <c r="K1083" s="40"/>
      <c r="L1083" s="40" t="s">
        <v>5512</v>
      </c>
      <c r="M1083" s="40" t="s">
        <v>5513</v>
      </c>
      <c r="N1083" s="40"/>
      <c r="O1083" s="40" t="b">
        <v>0</v>
      </c>
      <c r="P1083" s="40" t="s">
        <v>3105</v>
      </c>
      <c r="Q1083" s="40" t="s">
        <v>1853</v>
      </c>
      <c r="R1083" s="40" t="s">
        <v>5510</v>
      </c>
    </row>
    <row r="1084" spans="1:18" hidden="1" x14ac:dyDescent="0.25">
      <c r="A1084" s="41" t="s">
        <v>5514</v>
      </c>
      <c r="B1084" s="41" t="s">
        <v>5515</v>
      </c>
      <c r="C1084" s="41"/>
      <c r="D1084" s="41" t="s">
        <v>1848</v>
      </c>
      <c r="E1084" s="41" t="s">
        <v>2116</v>
      </c>
      <c r="F1084" s="41"/>
      <c r="G1084" s="41" t="s">
        <v>1809</v>
      </c>
      <c r="H1084" s="41" t="s">
        <v>1810</v>
      </c>
      <c r="I1084" s="41" t="s">
        <v>3469</v>
      </c>
      <c r="J1084" s="41" t="s">
        <v>5515</v>
      </c>
      <c r="K1084" s="41" t="s">
        <v>5516</v>
      </c>
      <c r="L1084" s="41" t="s">
        <v>1847</v>
      </c>
      <c r="M1084" s="41" t="s">
        <v>5516</v>
      </c>
      <c r="N1084" s="41"/>
      <c r="O1084" s="41" t="b">
        <v>0</v>
      </c>
      <c r="P1084" s="41" t="s">
        <v>3105</v>
      </c>
      <c r="Q1084" s="41" t="s">
        <v>1853</v>
      </c>
      <c r="R1084" s="41" t="s">
        <v>5510</v>
      </c>
    </row>
    <row r="1085" spans="1:18" hidden="1" x14ac:dyDescent="0.25">
      <c r="A1085" s="41" t="s">
        <v>5517</v>
      </c>
      <c r="B1085" s="41" t="s">
        <v>5518</v>
      </c>
      <c r="C1085" s="41" t="s">
        <v>1847</v>
      </c>
      <c r="D1085" s="41" t="s">
        <v>1848</v>
      </c>
      <c r="E1085" s="41" t="s">
        <v>1960</v>
      </c>
      <c r="F1085" s="41"/>
      <c r="G1085" s="41" t="s">
        <v>1811</v>
      </c>
      <c r="H1085" s="41" t="s">
        <v>1812</v>
      </c>
      <c r="I1085" s="41" t="s">
        <v>5519</v>
      </c>
      <c r="J1085" s="41"/>
      <c r="K1085" s="41" t="s">
        <v>5520</v>
      </c>
      <c r="L1085" s="41" t="s">
        <v>5521</v>
      </c>
      <c r="M1085" s="41" t="s">
        <v>5522</v>
      </c>
      <c r="N1085" s="41"/>
      <c r="O1085" s="41" t="b">
        <v>0</v>
      </c>
      <c r="P1085" s="41" t="s">
        <v>1852</v>
      </c>
      <c r="Q1085" s="41" t="s">
        <v>1853</v>
      </c>
      <c r="R1085" s="41" t="s">
        <v>5517</v>
      </c>
    </row>
    <row r="1086" spans="1:18" hidden="1" x14ac:dyDescent="0.25">
      <c r="A1086" s="40" t="s">
        <v>629</v>
      </c>
      <c r="B1086" s="40" t="s">
        <v>630</v>
      </c>
      <c r="C1086" s="40"/>
      <c r="D1086" s="40" t="s">
        <v>1848</v>
      </c>
      <c r="E1086" s="40"/>
      <c r="F1086" s="40"/>
      <c r="G1086" s="40" t="s">
        <v>1811</v>
      </c>
      <c r="H1086" s="40" t="s">
        <v>1812</v>
      </c>
      <c r="I1086" s="40" t="s">
        <v>1882</v>
      </c>
      <c r="J1086" s="40" t="s">
        <v>5523</v>
      </c>
      <c r="K1086" s="40" t="s">
        <v>5524</v>
      </c>
      <c r="L1086" s="40" t="s">
        <v>5525</v>
      </c>
      <c r="M1086" s="40" t="s">
        <v>5524</v>
      </c>
      <c r="N1086" s="40">
        <v>36</v>
      </c>
      <c r="O1086" s="40" t="b">
        <v>0</v>
      </c>
      <c r="P1086" s="40" t="s">
        <v>1852</v>
      </c>
      <c r="Q1086" s="40" t="s">
        <v>1853</v>
      </c>
      <c r="R1086" s="40" t="s">
        <v>629</v>
      </c>
    </row>
    <row r="1087" spans="1:18" hidden="1" x14ac:dyDescent="0.25">
      <c r="A1087" s="40" t="s">
        <v>5526</v>
      </c>
      <c r="B1087" s="40" t="s">
        <v>5527</v>
      </c>
      <c r="C1087" s="40"/>
      <c r="D1087" s="40" t="s">
        <v>1848</v>
      </c>
      <c r="E1087" s="40" t="s">
        <v>2102</v>
      </c>
      <c r="F1087" s="40"/>
      <c r="G1087" s="40" t="s">
        <v>1811</v>
      </c>
      <c r="H1087" s="40" t="s">
        <v>1812</v>
      </c>
      <c r="I1087" s="40" t="s">
        <v>1882</v>
      </c>
      <c r="J1087" s="40" t="s">
        <v>5527</v>
      </c>
      <c r="K1087" s="40" t="s">
        <v>5528</v>
      </c>
      <c r="L1087" s="40" t="s">
        <v>1847</v>
      </c>
      <c r="M1087" s="40" t="s">
        <v>5528</v>
      </c>
      <c r="N1087" s="40">
        <v>36</v>
      </c>
      <c r="O1087" s="40" t="b">
        <v>0</v>
      </c>
      <c r="P1087" s="40" t="s">
        <v>1852</v>
      </c>
      <c r="Q1087" s="40" t="s">
        <v>1853</v>
      </c>
      <c r="R1087" s="40" t="s">
        <v>629</v>
      </c>
    </row>
    <row r="1088" spans="1:18" hidden="1" x14ac:dyDescent="0.25">
      <c r="A1088" s="40" t="s">
        <v>5529</v>
      </c>
      <c r="B1088" s="40" t="s">
        <v>5530</v>
      </c>
      <c r="C1088" s="40"/>
      <c r="D1088" s="40" t="s">
        <v>1848</v>
      </c>
      <c r="E1088" s="40" t="s">
        <v>2764</v>
      </c>
      <c r="F1088" s="40"/>
      <c r="G1088" s="40" t="s">
        <v>1811</v>
      </c>
      <c r="H1088" s="40" t="s">
        <v>1812</v>
      </c>
      <c r="I1088" s="40" t="s">
        <v>1882</v>
      </c>
      <c r="J1088" s="40" t="s">
        <v>5530</v>
      </c>
      <c r="K1088" s="40" t="s">
        <v>5531</v>
      </c>
      <c r="L1088" s="40" t="s">
        <v>1847</v>
      </c>
      <c r="M1088" s="40" t="s">
        <v>5531</v>
      </c>
      <c r="N1088" s="40">
        <v>36</v>
      </c>
      <c r="O1088" s="40" t="b">
        <v>0</v>
      </c>
      <c r="P1088" s="40" t="s">
        <v>1852</v>
      </c>
      <c r="Q1088" s="40" t="s">
        <v>1853</v>
      </c>
      <c r="R1088" s="40" t="s">
        <v>629</v>
      </c>
    </row>
    <row r="1089" spans="1:18" hidden="1" x14ac:dyDescent="0.25">
      <c r="A1089" s="40" t="s">
        <v>5532</v>
      </c>
      <c r="B1089" s="40" t="s">
        <v>5533</v>
      </c>
      <c r="C1089" s="40"/>
      <c r="D1089" s="40" t="s">
        <v>1848</v>
      </c>
      <c r="E1089" s="40" t="s">
        <v>2764</v>
      </c>
      <c r="F1089" s="40"/>
      <c r="G1089" s="40" t="s">
        <v>1811</v>
      </c>
      <c r="H1089" s="40" t="s">
        <v>1812</v>
      </c>
      <c r="I1089" s="40" t="s">
        <v>1882</v>
      </c>
      <c r="J1089" s="40" t="s">
        <v>5533</v>
      </c>
      <c r="K1089" s="40" t="s">
        <v>5534</v>
      </c>
      <c r="L1089" s="40" t="s">
        <v>1847</v>
      </c>
      <c r="M1089" s="40" t="s">
        <v>5534</v>
      </c>
      <c r="N1089" s="40">
        <v>36</v>
      </c>
      <c r="O1089" s="40" t="b">
        <v>0</v>
      </c>
      <c r="P1089" s="40" t="s">
        <v>1852</v>
      </c>
      <c r="Q1089" s="40" t="s">
        <v>1853</v>
      </c>
      <c r="R1089" s="40" t="s">
        <v>629</v>
      </c>
    </row>
    <row r="1090" spans="1:18" hidden="1" x14ac:dyDescent="0.25">
      <c r="A1090" s="41" t="s">
        <v>5535</v>
      </c>
      <c r="B1090" s="41" t="s">
        <v>5536</v>
      </c>
      <c r="C1090" s="41"/>
      <c r="D1090" s="41" t="s">
        <v>1848</v>
      </c>
      <c r="E1090" s="41"/>
      <c r="F1090" s="41"/>
      <c r="G1090" s="41" t="s">
        <v>1811</v>
      </c>
      <c r="H1090" s="41" t="s">
        <v>1812</v>
      </c>
      <c r="I1090" s="41" t="s">
        <v>1882</v>
      </c>
      <c r="J1090" s="41" t="s">
        <v>5536</v>
      </c>
      <c r="K1090" s="41" t="s">
        <v>5537</v>
      </c>
      <c r="L1090" s="41" t="s">
        <v>1847</v>
      </c>
      <c r="M1090" s="41" t="s">
        <v>5537</v>
      </c>
      <c r="N1090" s="41">
        <v>36</v>
      </c>
      <c r="O1090" s="41" t="b">
        <v>0</v>
      </c>
      <c r="P1090" s="41" t="s">
        <v>1852</v>
      </c>
      <c r="Q1090" s="41" t="s">
        <v>1853</v>
      </c>
      <c r="R1090" s="41" t="s">
        <v>629</v>
      </c>
    </row>
    <row r="1091" spans="1:18" hidden="1" x14ac:dyDescent="0.25">
      <c r="A1091" s="40" t="s">
        <v>5538</v>
      </c>
      <c r="B1091" s="40" t="s">
        <v>5539</v>
      </c>
      <c r="C1091" s="40"/>
      <c r="D1091" s="40" t="s">
        <v>1848</v>
      </c>
      <c r="E1091" s="40"/>
      <c r="F1091" s="40"/>
      <c r="G1091" s="40" t="s">
        <v>1809</v>
      </c>
      <c r="H1091" s="40" t="s">
        <v>1810</v>
      </c>
      <c r="I1091" s="40" t="s">
        <v>1882</v>
      </c>
      <c r="J1091" s="40"/>
      <c r="K1091" s="40"/>
      <c r="L1091" s="40" t="s">
        <v>5540</v>
      </c>
      <c r="M1091" s="40" t="s">
        <v>5541</v>
      </c>
      <c r="N1091" s="40"/>
      <c r="O1091" s="40" t="b">
        <v>0</v>
      </c>
      <c r="P1091" s="40" t="s">
        <v>1852</v>
      </c>
      <c r="Q1091" s="40" t="s">
        <v>1853</v>
      </c>
      <c r="R1091" s="40" t="s">
        <v>5538</v>
      </c>
    </row>
    <row r="1092" spans="1:18" hidden="1" x14ac:dyDescent="0.25">
      <c r="A1092" s="40" t="s">
        <v>5542</v>
      </c>
      <c r="B1092" s="40" t="s">
        <v>5543</v>
      </c>
      <c r="C1092" s="40"/>
      <c r="D1092" s="40" t="s">
        <v>1848</v>
      </c>
      <c r="E1092" s="40"/>
      <c r="F1092" s="40"/>
      <c r="G1092" s="40" t="s">
        <v>76</v>
      </c>
      <c r="H1092" s="40" t="s">
        <v>1804</v>
      </c>
      <c r="I1092" s="40" t="s">
        <v>1882</v>
      </c>
      <c r="J1092" s="40"/>
      <c r="K1092" s="40"/>
      <c r="L1092" s="40" t="s">
        <v>5544</v>
      </c>
      <c r="M1092" s="40" t="s">
        <v>5545</v>
      </c>
      <c r="N1092" s="40"/>
      <c r="O1092" s="40" t="b">
        <v>0</v>
      </c>
      <c r="P1092" s="40" t="s">
        <v>1852</v>
      </c>
      <c r="Q1092" s="40" t="s">
        <v>1853</v>
      </c>
      <c r="R1092" s="40" t="s">
        <v>5542</v>
      </c>
    </row>
    <row r="1093" spans="1:18" hidden="1" x14ac:dyDescent="0.25">
      <c r="A1093" s="40" t="s">
        <v>631</v>
      </c>
      <c r="B1093" s="40" t="s">
        <v>632</v>
      </c>
      <c r="C1093" s="40"/>
      <c r="D1093" s="40" t="s">
        <v>1848</v>
      </c>
      <c r="E1093" s="40"/>
      <c r="F1093" s="40"/>
      <c r="G1093" s="40"/>
      <c r="H1093" s="40"/>
      <c r="I1093" s="40" t="s">
        <v>1882</v>
      </c>
      <c r="J1093" s="40"/>
      <c r="K1093" s="40"/>
      <c r="L1093" s="40" t="s">
        <v>5546</v>
      </c>
      <c r="M1093" s="40" t="s">
        <v>5547</v>
      </c>
      <c r="N1093" s="40">
        <v>46</v>
      </c>
      <c r="O1093" s="40" t="b">
        <v>0</v>
      </c>
      <c r="P1093" s="40" t="s">
        <v>1852</v>
      </c>
      <c r="Q1093" s="40" t="s">
        <v>1853</v>
      </c>
      <c r="R1093" s="40" t="s">
        <v>631</v>
      </c>
    </row>
    <row r="1094" spans="1:18" hidden="1" x14ac:dyDescent="0.25">
      <c r="A1094" s="40" t="s">
        <v>5548</v>
      </c>
      <c r="B1094" s="40" t="s">
        <v>5549</v>
      </c>
      <c r="C1094" s="40"/>
      <c r="D1094" s="40" t="s">
        <v>1848</v>
      </c>
      <c r="E1094" s="40" t="s">
        <v>1862</v>
      </c>
      <c r="F1094" s="40"/>
      <c r="G1094" s="40" t="s">
        <v>1811</v>
      </c>
      <c r="H1094" s="40" t="s">
        <v>1812</v>
      </c>
      <c r="I1094" s="40" t="s">
        <v>1882</v>
      </c>
      <c r="J1094" s="40" t="s">
        <v>5549</v>
      </c>
      <c r="K1094" s="40" t="s">
        <v>5550</v>
      </c>
      <c r="L1094" s="40"/>
      <c r="M1094" s="40" t="s">
        <v>5550</v>
      </c>
      <c r="N1094" s="40">
        <v>46</v>
      </c>
      <c r="O1094" s="40" t="b">
        <v>0</v>
      </c>
      <c r="P1094" s="40" t="s">
        <v>1852</v>
      </c>
      <c r="Q1094" s="40" t="s">
        <v>1853</v>
      </c>
      <c r="R1094" s="40" t="s">
        <v>631</v>
      </c>
    </row>
    <row r="1095" spans="1:18" hidden="1" x14ac:dyDescent="0.25">
      <c r="A1095" s="40" t="s">
        <v>5551</v>
      </c>
      <c r="B1095" s="40" t="s">
        <v>5552</v>
      </c>
      <c r="C1095" s="40"/>
      <c r="D1095" s="40" t="s">
        <v>1848</v>
      </c>
      <c r="E1095" s="40" t="s">
        <v>1862</v>
      </c>
      <c r="F1095" s="40"/>
      <c r="G1095" s="40" t="s">
        <v>1811</v>
      </c>
      <c r="H1095" s="40" t="s">
        <v>1812</v>
      </c>
      <c r="I1095" s="40" t="s">
        <v>1882</v>
      </c>
      <c r="J1095" s="40" t="s">
        <v>5552</v>
      </c>
      <c r="K1095" s="40" t="s">
        <v>5553</v>
      </c>
      <c r="L1095" s="40"/>
      <c r="M1095" s="40" t="s">
        <v>5553</v>
      </c>
      <c r="N1095" s="40">
        <v>46</v>
      </c>
      <c r="O1095" s="40" t="b">
        <v>0</v>
      </c>
      <c r="P1095" s="40" t="s">
        <v>1852</v>
      </c>
      <c r="Q1095" s="40" t="s">
        <v>1853</v>
      </c>
      <c r="R1095" s="40" t="s">
        <v>631</v>
      </c>
    </row>
    <row r="1096" spans="1:18" hidden="1" x14ac:dyDescent="0.25">
      <c r="A1096" s="40" t="s">
        <v>5554</v>
      </c>
      <c r="B1096" s="40" t="s">
        <v>5555</v>
      </c>
      <c r="C1096" s="40"/>
      <c r="D1096" s="40" t="s">
        <v>1848</v>
      </c>
      <c r="E1096" s="40" t="s">
        <v>1862</v>
      </c>
      <c r="F1096" s="40"/>
      <c r="G1096" s="40" t="s">
        <v>1811</v>
      </c>
      <c r="H1096" s="40" t="s">
        <v>1812</v>
      </c>
      <c r="I1096" s="40" t="s">
        <v>1882</v>
      </c>
      <c r="J1096" s="40" t="s">
        <v>5555</v>
      </c>
      <c r="K1096" s="40" t="s">
        <v>5556</v>
      </c>
      <c r="L1096" s="40"/>
      <c r="M1096" s="40" t="s">
        <v>5556</v>
      </c>
      <c r="N1096" s="40">
        <v>46</v>
      </c>
      <c r="O1096" s="40" t="b">
        <v>0</v>
      </c>
      <c r="P1096" s="40" t="s">
        <v>1852</v>
      </c>
      <c r="Q1096" s="40" t="s">
        <v>1853</v>
      </c>
      <c r="R1096" s="40" t="s">
        <v>631</v>
      </c>
    </row>
    <row r="1097" spans="1:18" hidden="1" x14ac:dyDescent="0.25">
      <c r="A1097" s="40" t="s">
        <v>5557</v>
      </c>
      <c r="B1097" s="40" t="s">
        <v>5558</v>
      </c>
      <c r="C1097" s="40"/>
      <c r="D1097" s="40" t="s">
        <v>1848</v>
      </c>
      <c r="E1097" s="40" t="s">
        <v>1956</v>
      </c>
      <c r="F1097" s="40"/>
      <c r="G1097" s="40" t="s">
        <v>1811</v>
      </c>
      <c r="H1097" s="40" t="s">
        <v>1812</v>
      </c>
      <c r="I1097" s="40" t="s">
        <v>1882</v>
      </c>
      <c r="J1097" s="40" t="s">
        <v>5558</v>
      </c>
      <c r="K1097" s="40" t="s">
        <v>5559</v>
      </c>
      <c r="L1097" s="40"/>
      <c r="M1097" s="40" t="s">
        <v>5559</v>
      </c>
      <c r="N1097" s="40">
        <v>46</v>
      </c>
      <c r="O1097" s="40" t="b">
        <v>0</v>
      </c>
      <c r="P1097" s="40" t="s">
        <v>1852</v>
      </c>
      <c r="Q1097" s="40" t="s">
        <v>1853</v>
      </c>
      <c r="R1097" s="40" t="s">
        <v>631</v>
      </c>
    </row>
    <row r="1098" spans="1:18" hidden="1" x14ac:dyDescent="0.25">
      <c r="A1098" s="40" t="s">
        <v>5560</v>
      </c>
      <c r="B1098" s="40" t="s">
        <v>5561</v>
      </c>
      <c r="C1098" s="40"/>
      <c r="D1098" s="40" t="s">
        <v>1848</v>
      </c>
      <c r="E1098" s="40" t="s">
        <v>1968</v>
      </c>
      <c r="F1098" s="40"/>
      <c r="G1098" s="40" t="s">
        <v>1811</v>
      </c>
      <c r="H1098" s="40" t="s">
        <v>1812</v>
      </c>
      <c r="I1098" s="40" t="s">
        <v>1882</v>
      </c>
      <c r="J1098" s="40" t="s">
        <v>5561</v>
      </c>
      <c r="K1098" s="40" t="s">
        <v>5562</v>
      </c>
      <c r="L1098" s="40"/>
      <c r="M1098" s="40" t="s">
        <v>5562</v>
      </c>
      <c r="N1098" s="40">
        <v>46</v>
      </c>
      <c r="O1098" s="40" t="b">
        <v>0</v>
      </c>
      <c r="P1098" s="40" t="s">
        <v>1852</v>
      </c>
      <c r="Q1098" s="40" t="s">
        <v>1853</v>
      </c>
      <c r="R1098" s="40" t="s">
        <v>631</v>
      </c>
    </row>
    <row r="1099" spans="1:18" hidden="1" x14ac:dyDescent="0.25">
      <c r="A1099" s="40" t="s">
        <v>5563</v>
      </c>
      <c r="B1099" s="40" t="s">
        <v>5564</v>
      </c>
      <c r="C1099" s="40"/>
      <c r="D1099" s="40" t="s">
        <v>1848</v>
      </c>
      <c r="E1099" s="40" t="s">
        <v>1968</v>
      </c>
      <c r="F1099" s="40"/>
      <c r="G1099" s="40" t="s">
        <v>1811</v>
      </c>
      <c r="H1099" s="40" t="s">
        <v>1812</v>
      </c>
      <c r="I1099" s="40" t="s">
        <v>1882</v>
      </c>
      <c r="J1099" s="40" t="s">
        <v>5564</v>
      </c>
      <c r="K1099" s="40" t="s">
        <v>5565</v>
      </c>
      <c r="L1099" s="40"/>
      <c r="M1099" s="40" t="s">
        <v>5565</v>
      </c>
      <c r="N1099" s="40">
        <v>46</v>
      </c>
      <c r="O1099" s="40" t="b">
        <v>0</v>
      </c>
      <c r="P1099" s="40" t="s">
        <v>1852</v>
      </c>
      <c r="Q1099" s="40" t="s">
        <v>1853</v>
      </c>
      <c r="R1099" s="40" t="s">
        <v>631</v>
      </c>
    </row>
    <row r="1100" spans="1:18" hidden="1" x14ac:dyDescent="0.25">
      <c r="A1100" s="40" t="s">
        <v>5566</v>
      </c>
      <c r="B1100" s="40" t="s">
        <v>5567</v>
      </c>
      <c r="C1100" s="40"/>
      <c r="D1100" s="40" t="s">
        <v>1848</v>
      </c>
      <c r="E1100" s="40" t="s">
        <v>1968</v>
      </c>
      <c r="F1100" s="40"/>
      <c r="G1100" s="40" t="s">
        <v>1811</v>
      </c>
      <c r="H1100" s="40" t="s">
        <v>1812</v>
      </c>
      <c r="I1100" s="40" t="s">
        <v>1882</v>
      </c>
      <c r="J1100" s="40" t="s">
        <v>5567</v>
      </c>
      <c r="K1100" s="40" t="s">
        <v>5568</v>
      </c>
      <c r="L1100" s="40"/>
      <c r="M1100" s="40" t="s">
        <v>5568</v>
      </c>
      <c r="N1100" s="40">
        <v>46</v>
      </c>
      <c r="O1100" s="40" t="b">
        <v>0</v>
      </c>
      <c r="P1100" s="40" t="s">
        <v>1852</v>
      </c>
      <c r="Q1100" s="40" t="s">
        <v>1853</v>
      </c>
      <c r="R1100" s="40" t="s">
        <v>631</v>
      </c>
    </row>
    <row r="1101" spans="1:18" hidden="1" x14ac:dyDescent="0.25">
      <c r="A1101" s="40" t="s">
        <v>5569</v>
      </c>
      <c r="B1101" s="40" t="s">
        <v>5570</v>
      </c>
      <c r="C1101" s="40"/>
      <c r="D1101" s="40" t="s">
        <v>1848</v>
      </c>
      <c r="E1101" s="40" t="s">
        <v>1968</v>
      </c>
      <c r="F1101" s="40"/>
      <c r="G1101" s="40" t="s">
        <v>1811</v>
      </c>
      <c r="H1101" s="40" t="s">
        <v>1812</v>
      </c>
      <c r="I1101" s="40" t="s">
        <v>1882</v>
      </c>
      <c r="J1101" s="40" t="s">
        <v>5570</v>
      </c>
      <c r="K1101" s="40" t="s">
        <v>5571</v>
      </c>
      <c r="L1101" s="40"/>
      <c r="M1101" s="40" t="s">
        <v>5571</v>
      </c>
      <c r="N1101" s="40">
        <v>46</v>
      </c>
      <c r="O1101" s="40" t="b">
        <v>0</v>
      </c>
      <c r="P1101" s="40" t="s">
        <v>1852</v>
      </c>
      <c r="Q1101" s="40" t="s">
        <v>1853</v>
      </c>
      <c r="R1101" s="40" t="s">
        <v>631</v>
      </c>
    </row>
    <row r="1102" spans="1:18" hidden="1" x14ac:dyDescent="0.25">
      <c r="A1102" s="40" t="s">
        <v>5572</v>
      </c>
      <c r="B1102" s="40" t="s">
        <v>5573</v>
      </c>
      <c r="C1102" s="40"/>
      <c r="D1102" s="40" t="s">
        <v>1848</v>
      </c>
      <c r="E1102" s="40" t="s">
        <v>1968</v>
      </c>
      <c r="F1102" s="40"/>
      <c r="G1102" s="40" t="s">
        <v>1811</v>
      </c>
      <c r="H1102" s="40" t="s">
        <v>1812</v>
      </c>
      <c r="I1102" s="40" t="s">
        <v>1882</v>
      </c>
      <c r="J1102" s="40" t="s">
        <v>5573</v>
      </c>
      <c r="K1102" s="40" t="s">
        <v>5574</v>
      </c>
      <c r="L1102" s="40"/>
      <c r="M1102" s="40" t="s">
        <v>5574</v>
      </c>
      <c r="N1102" s="40">
        <v>46</v>
      </c>
      <c r="O1102" s="40" t="b">
        <v>0</v>
      </c>
      <c r="P1102" s="40" t="s">
        <v>1852</v>
      </c>
      <c r="Q1102" s="40" t="s">
        <v>1853</v>
      </c>
      <c r="R1102" s="40" t="s">
        <v>631</v>
      </c>
    </row>
    <row r="1103" spans="1:18" hidden="1" x14ac:dyDescent="0.25">
      <c r="A1103" s="40" t="s">
        <v>5575</v>
      </c>
      <c r="B1103" s="40" t="s">
        <v>5576</v>
      </c>
      <c r="C1103" s="40"/>
      <c r="D1103" s="40" t="s">
        <v>1848</v>
      </c>
      <c r="E1103" s="40" t="s">
        <v>1968</v>
      </c>
      <c r="F1103" s="40"/>
      <c r="G1103" s="40" t="s">
        <v>1811</v>
      </c>
      <c r="H1103" s="40" t="s">
        <v>1812</v>
      </c>
      <c r="I1103" s="40" t="s">
        <v>1882</v>
      </c>
      <c r="J1103" s="40" t="s">
        <v>5576</v>
      </c>
      <c r="K1103" s="40" t="s">
        <v>5577</v>
      </c>
      <c r="L1103" s="40"/>
      <c r="M1103" s="40" t="s">
        <v>5577</v>
      </c>
      <c r="N1103" s="40">
        <v>46</v>
      </c>
      <c r="O1103" s="40" t="b">
        <v>0</v>
      </c>
      <c r="P1103" s="40" t="s">
        <v>1852</v>
      </c>
      <c r="Q1103" s="40" t="s">
        <v>1853</v>
      </c>
      <c r="R1103" s="40" t="s">
        <v>631</v>
      </c>
    </row>
    <row r="1104" spans="1:18" hidden="1" x14ac:dyDescent="0.25">
      <c r="A1104" s="41" t="s">
        <v>633</v>
      </c>
      <c r="B1104" s="41" t="s">
        <v>634</v>
      </c>
      <c r="C1104" s="41"/>
      <c r="D1104" s="41" t="s">
        <v>1848</v>
      </c>
      <c r="E1104" s="41"/>
      <c r="F1104" s="41"/>
      <c r="G1104" s="41"/>
      <c r="H1104" s="41"/>
      <c r="I1104" s="41"/>
      <c r="J1104" s="41" t="s">
        <v>1847</v>
      </c>
      <c r="K1104" s="41"/>
      <c r="L1104" s="41" t="s">
        <v>5578</v>
      </c>
      <c r="M1104" s="41" t="s">
        <v>5579</v>
      </c>
      <c r="N1104" s="41">
        <v>60</v>
      </c>
      <c r="O1104" s="41" t="b">
        <v>0</v>
      </c>
      <c r="P1104" s="41" t="s">
        <v>1852</v>
      </c>
      <c r="Q1104" s="41" t="s">
        <v>1853</v>
      </c>
      <c r="R1104" s="41" t="s">
        <v>633</v>
      </c>
    </row>
    <row r="1105" spans="1:18" hidden="1" x14ac:dyDescent="0.25">
      <c r="A1105" s="40" t="s">
        <v>67</v>
      </c>
      <c r="B1105" s="40" t="s">
        <v>872</v>
      </c>
      <c r="C1105" s="40"/>
      <c r="D1105" s="40" t="s">
        <v>3511</v>
      </c>
      <c r="E1105" s="40"/>
      <c r="F1105" s="40"/>
      <c r="G1105" s="40"/>
      <c r="H1105" s="40"/>
      <c r="I1105" s="40" t="s">
        <v>5580</v>
      </c>
      <c r="J1105" s="40"/>
      <c r="K1105" s="40"/>
      <c r="L1105" s="40" t="s">
        <v>5581</v>
      </c>
      <c r="M1105" s="40" t="s">
        <v>5582</v>
      </c>
      <c r="N1105" s="40">
        <v>60</v>
      </c>
      <c r="O1105" s="40" t="b">
        <v>0</v>
      </c>
      <c r="P1105" s="40" t="s">
        <v>1852</v>
      </c>
      <c r="Q1105" s="40" t="s">
        <v>1853</v>
      </c>
      <c r="R1105" s="40" t="s">
        <v>635</v>
      </c>
    </row>
    <row r="1106" spans="1:18" hidden="1" x14ac:dyDescent="0.25">
      <c r="A1106" s="40" t="s">
        <v>873</v>
      </c>
      <c r="B1106" s="40" t="s">
        <v>636</v>
      </c>
      <c r="C1106" s="40"/>
      <c r="D1106" s="40" t="s">
        <v>1848</v>
      </c>
      <c r="E1106" s="40" t="s">
        <v>1849</v>
      </c>
      <c r="F1106" s="40"/>
      <c r="G1106" s="40" t="s">
        <v>76</v>
      </c>
      <c r="H1106" s="40" t="s">
        <v>1804</v>
      </c>
      <c r="I1106" s="40" t="s">
        <v>5580</v>
      </c>
      <c r="J1106" s="40"/>
      <c r="K1106" s="40"/>
      <c r="L1106" s="40" t="s">
        <v>5583</v>
      </c>
      <c r="M1106" s="40" t="s">
        <v>5584</v>
      </c>
      <c r="N1106" s="40">
        <v>60</v>
      </c>
      <c r="O1106" s="40" t="b">
        <v>0</v>
      </c>
      <c r="P1106" s="40" t="s">
        <v>1852</v>
      </c>
      <c r="Q1106" s="40" t="s">
        <v>1853</v>
      </c>
      <c r="R1106" s="40" t="s">
        <v>635</v>
      </c>
    </row>
    <row r="1107" spans="1:18" hidden="1" x14ac:dyDescent="0.25">
      <c r="A1107" s="40" t="s">
        <v>61</v>
      </c>
      <c r="B1107" s="40" t="s">
        <v>874</v>
      </c>
      <c r="C1107" s="40"/>
      <c r="D1107" s="40" t="s">
        <v>3061</v>
      </c>
      <c r="E1107" s="40"/>
      <c r="F1107" s="40"/>
      <c r="G1107" s="40"/>
      <c r="H1107" s="40"/>
      <c r="I1107" s="40" t="s">
        <v>5580</v>
      </c>
      <c r="J1107" s="40"/>
      <c r="K1107" s="40"/>
      <c r="L1107" s="40" t="s">
        <v>5585</v>
      </c>
      <c r="M1107" s="40" t="s">
        <v>5586</v>
      </c>
      <c r="N1107" s="40">
        <v>60</v>
      </c>
      <c r="O1107" s="40" t="b">
        <v>0</v>
      </c>
      <c r="P1107" s="40" t="s">
        <v>1852</v>
      </c>
      <c r="Q1107" s="40" t="s">
        <v>1853</v>
      </c>
      <c r="R1107" s="40" t="s">
        <v>635</v>
      </c>
    </row>
    <row r="1108" spans="1:18" hidden="1" x14ac:dyDescent="0.25">
      <c r="A1108" s="40" t="s">
        <v>46</v>
      </c>
      <c r="B1108" s="40" t="s">
        <v>875</v>
      </c>
      <c r="C1108" s="40"/>
      <c r="D1108" s="40" t="s">
        <v>3074</v>
      </c>
      <c r="E1108" s="40"/>
      <c r="F1108" s="40"/>
      <c r="G1108" s="40"/>
      <c r="H1108" s="40"/>
      <c r="I1108" s="40" t="s">
        <v>5580</v>
      </c>
      <c r="J1108" s="40"/>
      <c r="K1108" s="40"/>
      <c r="L1108" s="40" t="s">
        <v>5587</v>
      </c>
      <c r="M1108" s="40" t="s">
        <v>5588</v>
      </c>
      <c r="N1108" s="40">
        <v>60</v>
      </c>
      <c r="O1108" s="40" t="b">
        <v>0</v>
      </c>
      <c r="P1108" s="40" t="s">
        <v>1852</v>
      </c>
      <c r="Q1108" s="40" t="s">
        <v>1853</v>
      </c>
      <c r="R1108" s="40" t="s">
        <v>635</v>
      </c>
    </row>
    <row r="1109" spans="1:18" hidden="1" x14ac:dyDescent="0.25">
      <c r="A1109" s="40" t="s">
        <v>34</v>
      </c>
      <c r="B1109" s="40" t="s">
        <v>876</v>
      </c>
      <c r="C1109" s="40"/>
      <c r="D1109" s="40" t="s">
        <v>1920</v>
      </c>
      <c r="E1109" s="40"/>
      <c r="F1109" s="40"/>
      <c r="G1109" s="40"/>
      <c r="H1109" s="40"/>
      <c r="I1109" s="40" t="s">
        <v>5580</v>
      </c>
      <c r="J1109" s="40"/>
      <c r="K1109" s="40"/>
      <c r="L1109" s="40" t="s">
        <v>5589</v>
      </c>
      <c r="M1109" s="40" t="s">
        <v>5590</v>
      </c>
      <c r="N1109" s="40">
        <v>60</v>
      </c>
      <c r="O1109" s="40" t="b">
        <v>0</v>
      </c>
      <c r="P1109" s="40" t="s">
        <v>1852</v>
      </c>
      <c r="Q1109" s="40" t="s">
        <v>1853</v>
      </c>
      <c r="R1109" s="40" t="s">
        <v>635</v>
      </c>
    </row>
    <row r="1110" spans="1:18" hidden="1" x14ac:dyDescent="0.25">
      <c r="A1110" s="41" t="s">
        <v>38</v>
      </c>
      <c r="B1110" s="41" t="s">
        <v>877</v>
      </c>
      <c r="C1110" s="41"/>
      <c r="D1110" s="41" t="s">
        <v>2106</v>
      </c>
      <c r="E1110" s="41"/>
      <c r="F1110" s="41"/>
      <c r="G1110" s="41"/>
      <c r="H1110" s="41"/>
      <c r="I1110" s="41" t="s">
        <v>5580</v>
      </c>
      <c r="J1110" s="41"/>
      <c r="K1110" s="41"/>
      <c r="L1110" s="41" t="s">
        <v>5591</v>
      </c>
      <c r="M1110" s="41" t="s">
        <v>5592</v>
      </c>
      <c r="N1110" s="41">
        <v>60</v>
      </c>
      <c r="O1110" s="41" t="b">
        <v>0</v>
      </c>
      <c r="P1110" s="41" t="s">
        <v>1852</v>
      </c>
      <c r="Q1110" s="41" t="s">
        <v>1853</v>
      </c>
      <c r="R1110" s="41" t="s">
        <v>635</v>
      </c>
    </row>
    <row r="1111" spans="1:18" hidden="1" x14ac:dyDescent="0.25">
      <c r="A1111" s="41" t="s">
        <v>68</v>
      </c>
      <c r="B1111" s="41" t="s">
        <v>878</v>
      </c>
      <c r="C1111" s="41"/>
      <c r="D1111" s="41" t="s">
        <v>3086</v>
      </c>
      <c r="E1111" s="41"/>
      <c r="F1111" s="41"/>
      <c r="G1111" s="41"/>
      <c r="H1111" s="41"/>
      <c r="I1111" s="41" t="s">
        <v>5580</v>
      </c>
      <c r="J1111" s="41"/>
      <c r="K1111" s="41"/>
      <c r="L1111" s="41" t="s">
        <v>5593</v>
      </c>
      <c r="M1111" s="41" t="s">
        <v>5594</v>
      </c>
      <c r="N1111" s="41">
        <v>60</v>
      </c>
      <c r="O1111" s="41" t="b">
        <v>0</v>
      </c>
      <c r="P1111" s="41" t="s">
        <v>1852</v>
      </c>
      <c r="Q1111" s="41" t="s">
        <v>1853</v>
      </c>
      <c r="R1111" s="41" t="s">
        <v>635</v>
      </c>
    </row>
    <row r="1112" spans="1:18" hidden="1" x14ac:dyDescent="0.25">
      <c r="A1112" s="41" t="s">
        <v>64</v>
      </c>
      <c r="B1112" s="41" t="s">
        <v>879</v>
      </c>
      <c r="C1112" s="41"/>
      <c r="D1112" s="41" t="s">
        <v>1932</v>
      </c>
      <c r="E1112" s="41"/>
      <c r="F1112" s="41"/>
      <c r="G1112" s="41"/>
      <c r="H1112" s="41"/>
      <c r="I1112" s="41" t="s">
        <v>5580</v>
      </c>
      <c r="J1112" s="41"/>
      <c r="K1112" s="41"/>
      <c r="L1112" s="41" t="s">
        <v>5595</v>
      </c>
      <c r="M1112" s="41" t="s">
        <v>5596</v>
      </c>
      <c r="N1112" s="41">
        <v>60</v>
      </c>
      <c r="O1112" s="41" t="b">
        <v>0</v>
      </c>
      <c r="P1112" s="41" t="s">
        <v>1852</v>
      </c>
      <c r="Q1112" s="41" t="s">
        <v>1853</v>
      </c>
      <c r="R1112" s="41" t="s">
        <v>635</v>
      </c>
    </row>
    <row r="1113" spans="1:18" hidden="1" x14ac:dyDescent="0.25">
      <c r="A1113" s="40" t="s">
        <v>72</v>
      </c>
      <c r="B1113" s="40" t="s">
        <v>880</v>
      </c>
      <c r="C1113" s="40"/>
      <c r="D1113" s="40" t="s">
        <v>5597</v>
      </c>
      <c r="E1113" s="40"/>
      <c r="F1113" s="40"/>
      <c r="G1113" s="40"/>
      <c r="H1113" s="40"/>
      <c r="I1113" s="40" t="s">
        <v>5580</v>
      </c>
      <c r="J1113" s="40"/>
      <c r="K1113" s="40"/>
      <c r="L1113" s="40" t="s">
        <v>5598</v>
      </c>
      <c r="M1113" s="40" t="s">
        <v>5599</v>
      </c>
      <c r="N1113" s="40">
        <v>60</v>
      </c>
      <c r="O1113" s="40" t="b">
        <v>0</v>
      </c>
      <c r="P1113" s="40" t="s">
        <v>1852</v>
      </c>
      <c r="Q1113" s="40" t="s">
        <v>1853</v>
      </c>
      <c r="R1113" s="40" t="s">
        <v>635</v>
      </c>
    </row>
    <row r="1114" spans="1:18" hidden="1" x14ac:dyDescent="0.25">
      <c r="A1114" s="40" t="s">
        <v>65</v>
      </c>
      <c r="B1114" s="40" t="s">
        <v>881</v>
      </c>
      <c r="C1114" s="40"/>
      <c r="D1114" s="40" t="s">
        <v>3771</v>
      </c>
      <c r="E1114" s="40"/>
      <c r="F1114" s="40"/>
      <c r="G1114" s="40"/>
      <c r="H1114" s="40"/>
      <c r="I1114" s="40" t="s">
        <v>5580</v>
      </c>
      <c r="J1114" s="40"/>
      <c r="K1114" s="40"/>
      <c r="L1114" s="40" t="s">
        <v>5600</v>
      </c>
      <c r="M1114" s="40" t="s">
        <v>5601</v>
      </c>
      <c r="N1114" s="40">
        <v>60</v>
      </c>
      <c r="O1114" s="40" t="b">
        <v>0</v>
      </c>
      <c r="P1114" s="40" t="s">
        <v>1852</v>
      </c>
      <c r="Q1114" s="40" t="s">
        <v>1853</v>
      </c>
      <c r="R1114" s="40" t="s">
        <v>635</v>
      </c>
    </row>
    <row r="1115" spans="1:18" hidden="1" x14ac:dyDescent="0.25">
      <c r="A1115" s="41" t="s">
        <v>26</v>
      </c>
      <c r="B1115" s="41" t="s">
        <v>882</v>
      </c>
      <c r="C1115" s="41"/>
      <c r="D1115" s="41" t="s">
        <v>2177</v>
      </c>
      <c r="E1115" s="41"/>
      <c r="F1115" s="41"/>
      <c r="G1115" s="41"/>
      <c r="H1115" s="41"/>
      <c r="I1115" s="41" t="s">
        <v>5580</v>
      </c>
      <c r="J1115" s="41"/>
      <c r="K1115" s="41"/>
      <c r="L1115" s="41" t="s">
        <v>5602</v>
      </c>
      <c r="M1115" s="41" t="s">
        <v>5603</v>
      </c>
      <c r="N1115" s="41">
        <v>60</v>
      </c>
      <c r="O1115" s="41" t="b">
        <v>0</v>
      </c>
      <c r="P1115" s="41" t="s">
        <v>1852</v>
      </c>
      <c r="Q1115" s="41" t="s">
        <v>1853</v>
      </c>
      <c r="R1115" s="41" t="s">
        <v>635</v>
      </c>
    </row>
    <row r="1116" spans="1:18" hidden="1" x14ac:dyDescent="0.25">
      <c r="A1116" s="40" t="s">
        <v>70</v>
      </c>
      <c r="B1116" s="40" t="s">
        <v>883</v>
      </c>
      <c r="C1116" s="40"/>
      <c r="D1116" s="40" t="s">
        <v>5604</v>
      </c>
      <c r="E1116" s="40"/>
      <c r="F1116" s="40"/>
      <c r="G1116" s="40"/>
      <c r="H1116" s="40"/>
      <c r="I1116" s="40" t="s">
        <v>5580</v>
      </c>
      <c r="J1116" s="40"/>
      <c r="K1116" s="40"/>
      <c r="L1116" s="40" t="s">
        <v>5605</v>
      </c>
      <c r="M1116" s="40" t="s">
        <v>5606</v>
      </c>
      <c r="N1116" s="40">
        <v>60</v>
      </c>
      <c r="O1116" s="40" t="b">
        <v>0</v>
      </c>
      <c r="P1116" s="40" t="s">
        <v>1852</v>
      </c>
      <c r="Q1116" s="40" t="s">
        <v>1853</v>
      </c>
      <c r="R1116" s="40" t="s">
        <v>635</v>
      </c>
    </row>
    <row r="1117" spans="1:18" hidden="1" x14ac:dyDescent="0.25">
      <c r="A1117" s="40" t="s">
        <v>69</v>
      </c>
      <c r="B1117" s="40" t="s">
        <v>884</v>
      </c>
      <c r="C1117" s="40"/>
      <c r="D1117" s="40" t="s">
        <v>5607</v>
      </c>
      <c r="E1117" s="40"/>
      <c r="F1117" s="40"/>
      <c r="G1117" s="40"/>
      <c r="H1117" s="40"/>
      <c r="I1117" s="40" t="s">
        <v>5580</v>
      </c>
      <c r="J1117" s="40"/>
      <c r="K1117" s="40"/>
      <c r="L1117" s="40" t="s">
        <v>5608</v>
      </c>
      <c r="M1117" s="40" t="s">
        <v>5609</v>
      </c>
      <c r="N1117" s="40">
        <v>60</v>
      </c>
      <c r="O1117" s="40" t="b">
        <v>0</v>
      </c>
      <c r="P1117" s="40" t="s">
        <v>1852</v>
      </c>
      <c r="Q1117" s="40" t="s">
        <v>1853</v>
      </c>
      <c r="R1117" s="40" t="s">
        <v>635</v>
      </c>
    </row>
    <row r="1118" spans="1:18" hidden="1" x14ac:dyDescent="0.25">
      <c r="A1118" s="41" t="s">
        <v>66</v>
      </c>
      <c r="B1118" s="41" t="s">
        <v>885</v>
      </c>
      <c r="C1118" s="41"/>
      <c r="D1118" s="41" t="s">
        <v>5610</v>
      </c>
      <c r="E1118" s="41"/>
      <c r="F1118" s="41"/>
      <c r="G1118" s="41"/>
      <c r="H1118" s="41"/>
      <c r="I1118" s="41" t="s">
        <v>5580</v>
      </c>
      <c r="J1118" s="41"/>
      <c r="K1118" s="41"/>
      <c r="L1118" s="41" t="s">
        <v>5611</v>
      </c>
      <c r="M1118" s="41" t="s">
        <v>5612</v>
      </c>
      <c r="N1118" s="41">
        <v>60</v>
      </c>
      <c r="O1118" s="41" t="b">
        <v>0</v>
      </c>
      <c r="P1118" s="41" t="s">
        <v>1852</v>
      </c>
      <c r="Q1118" s="41" t="s">
        <v>1853</v>
      </c>
      <c r="R1118" s="41" t="s">
        <v>635</v>
      </c>
    </row>
    <row r="1119" spans="1:18" hidden="1" x14ac:dyDescent="0.25">
      <c r="A1119" s="40" t="s">
        <v>37</v>
      </c>
      <c r="B1119" s="40" t="s">
        <v>886</v>
      </c>
      <c r="C1119" s="40"/>
      <c r="D1119" s="40" t="s">
        <v>1893</v>
      </c>
      <c r="E1119" s="40"/>
      <c r="F1119" s="40"/>
      <c r="G1119" s="40"/>
      <c r="H1119" s="40"/>
      <c r="I1119" s="40" t="s">
        <v>5580</v>
      </c>
      <c r="J1119" s="40"/>
      <c r="K1119" s="40"/>
      <c r="L1119" s="40" t="s">
        <v>5613</v>
      </c>
      <c r="M1119" s="40" t="s">
        <v>5614</v>
      </c>
      <c r="N1119" s="40">
        <v>60</v>
      </c>
      <c r="O1119" s="40" t="b">
        <v>0</v>
      </c>
      <c r="P1119" s="40" t="s">
        <v>1852</v>
      </c>
      <c r="Q1119" s="40" t="s">
        <v>1853</v>
      </c>
      <c r="R1119" s="40" t="s">
        <v>635</v>
      </c>
    </row>
    <row r="1120" spans="1:18" hidden="1" x14ac:dyDescent="0.25">
      <c r="A1120" s="41" t="s">
        <v>62</v>
      </c>
      <c r="B1120" s="41" t="s">
        <v>887</v>
      </c>
      <c r="C1120" s="41"/>
      <c r="D1120" s="41" t="s">
        <v>5615</v>
      </c>
      <c r="E1120" s="41"/>
      <c r="F1120" s="41"/>
      <c r="G1120" s="41"/>
      <c r="H1120" s="41"/>
      <c r="I1120" s="41" t="s">
        <v>5580</v>
      </c>
      <c r="J1120" s="41"/>
      <c r="K1120" s="41"/>
      <c r="L1120" s="41" t="s">
        <v>5616</v>
      </c>
      <c r="M1120" s="41" t="s">
        <v>5617</v>
      </c>
      <c r="N1120" s="41">
        <v>60</v>
      </c>
      <c r="O1120" s="41" t="b">
        <v>0</v>
      </c>
      <c r="P1120" s="41" t="s">
        <v>1852</v>
      </c>
      <c r="Q1120" s="41" t="s">
        <v>1853</v>
      </c>
      <c r="R1120" s="41" t="s">
        <v>635</v>
      </c>
    </row>
    <row r="1121" spans="1:18" hidden="1" x14ac:dyDescent="0.25">
      <c r="A1121" s="40" t="s">
        <v>59</v>
      </c>
      <c r="B1121" s="40" t="s">
        <v>888</v>
      </c>
      <c r="C1121" s="40"/>
      <c r="D1121" s="40" t="s">
        <v>5618</v>
      </c>
      <c r="E1121" s="40"/>
      <c r="F1121" s="40"/>
      <c r="G1121" s="40"/>
      <c r="H1121" s="40"/>
      <c r="I1121" s="40" t="s">
        <v>5580</v>
      </c>
      <c r="J1121" s="40"/>
      <c r="K1121" s="40"/>
      <c r="L1121" s="40" t="s">
        <v>5619</v>
      </c>
      <c r="M1121" s="40" t="s">
        <v>5620</v>
      </c>
      <c r="N1121" s="40">
        <v>60</v>
      </c>
      <c r="O1121" s="40" t="b">
        <v>0</v>
      </c>
      <c r="P1121" s="40" t="s">
        <v>1852</v>
      </c>
      <c r="Q1121" s="40" t="s">
        <v>1853</v>
      </c>
      <c r="R1121" s="40" t="s">
        <v>635</v>
      </c>
    </row>
    <row r="1122" spans="1:18" hidden="1" x14ac:dyDescent="0.25">
      <c r="A1122" s="41" t="s">
        <v>54</v>
      </c>
      <c r="B1122" s="41" t="s">
        <v>889</v>
      </c>
      <c r="C1122" s="41"/>
      <c r="D1122" s="41" t="s">
        <v>3368</v>
      </c>
      <c r="E1122" s="41"/>
      <c r="F1122" s="41"/>
      <c r="G1122" s="41"/>
      <c r="H1122" s="41"/>
      <c r="I1122" s="41" t="s">
        <v>5580</v>
      </c>
      <c r="J1122" s="41"/>
      <c r="K1122" s="41"/>
      <c r="L1122" s="41" t="s">
        <v>5621</v>
      </c>
      <c r="M1122" s="41" t="s">
        <v>5622</v>
      </c>
      <c r="N1122" s="41">
        <v>60</v>
      </c>
      <c r="O1122" s="41" t="b">
        <v>0</v>
      </c>
      <c r="P1122" s="41" t="s">
        <v>1852</v>
      </c>
      <c r="Q1122" s="41" t="s">
        <v>1853</v>
      </c>
      <c r="R1122" s="41" t="s">
        <v>635</v>
      </c>
    </row>
    <row r="1123" spans="1:18" hidden="1" x14ac:dyDescent="0.25">
      <c r="A1123" s="41" t="s">
        <v>44</v>
      </c>
      <c r="B1123" s="41" t="s">
        <v>890</v>
      </c>
      <c r="C1123" s="41"/>
      <c r="D1123" s="41" t="s">
        <v>1866</v>
      </c>
      <c r="E1123" s="41"/>
      <c r="F1123" s="41"/>
      <c r="G1123" s="41"/>
      <c r="H1123" s="41"/>
      <c r="I1123" s="41" t="s">
        <v>5580</v>
      </c>
      <c r="J1123" s="41"/>
      <c r="K1123" s="41"/>
      <c r="L1123" s="41" t="s">
        <v>5623</v>
      </c>
      <c r="M1123" s="41" t="s">
        <v>5624</v>
      </c>
      <c r="N1123" s="41">
        <v>60</v>
      </c>
      <c r="O1123" s="41" t="b">
        <v>0</v>
      </c>
      <c r="P1123" s="41" t="s">
        <v>1852</v>
      </c>
      <c r="Q1123" s="41" t="s">
        <v>1853</v>
      </c>
      <c r="R1123" s="41" t="s">
        <v>635</v>
      </c>
    </row>
    <row r="1124" spans="1:18" hidden="1" x14ac:dyDescent="0.25">
      <c r="A1124" s="40" t="s">
        <v>43</v>
      </c>
      <c r="B1124" s="40" t="s">
        <v>891</v>
      </c>
      <c r="C1124" s="40"/>
      <c r="D1124" s="40" t="s">
        <v>3504</v>
      </c>
      <c r="E1124" s="40"/>
      <c r="F1124" s="40"/>
      <c r="G1124" s="40"/>
      <c r="H1124" s="40"/>
      <c r="I1124" s="40" t="s">
        <v>5580</v>
      </c>
      <c r="J1124" s="40"/>
      <c r="K1124" s="40"/>
      <c r="L1124" s="40" t="s">
        <v>5625</v>
      </c>
      <c r="M1124" s="40" t="s">
        <v>5626</v>
      </c>
      <c r="N1124" s="40">
        <v>60</v>
      </c>
      <c r="O1124" s="40" t="b">
        <v>0</v>
      </c>
      <c r="P1124" s="40" t="s">
        <v>1852</v>
      </c>
      <c r="Q1124" s="40" t="s">
        <v>1853</v>
      </c>
      <c r="R1124" s="40" t="s">
        <v>635</v>
      </c>
    </row>
    <row r="1125" spans="1:18" hidden="1" x14ac:dyDescent="0.25">
      <c r="A1125" s="41" t="s">
        <v>57</v>
      </c>
      <c r="B1125" s="41" t="s">
        <v>892</v>
      </c>
      <c r="C1125" s="41"/>
      <c r="D1125" s="41" t="s">
        <v>2197</v>
      </c>
      <c r="E1125" s="41"/>
      <c r="F1125" s="41"/>
      <c r="G1125" s="41"/>
      <c r="H1125" s="41"/>
      <c r="I1125" s="41" t="s">
        <v>5580</v>
      </c>
      <c r="J1125" s="41"/>
      <c r="K1125" s="41"/>
      <c r="L1125" s="41" t="s">
        <v>5627</v>
      </c>
      <c r="M1125" s="41" t="s">
        <v>5628</v>
      </c>
      <c r="N1125" s="41">
        <v>60</v>
      </c>
      <c r="O1125" s="41" t="b">
        <v>0</v>
      </c>
      <c r="P1125" s="41" t="s">
        <v>1852</v>
      </c>
      <c r="Q1125" s="41" t="s">
        <v>1853</v>
      </c>
      <c r="R1125" s="41" t="s">
        <v>635</v>
      </c>
    </row>
    <row r="1126" spans="1:18" hidden="1" x14ac:dyDescent="0.25">
      <c r="A1126" s="40" t="s">
        <v>45</v>
      </c>
      <c r="B1126" s="40" t="s">
        <v>893</v>
      </c>
      <c r="C1126" s="40"/>
      <c r="D1126" s="40" t="s">
        <v>3056</v>
      </c>
      <c r="E1126" s="40"/>
      <c r="F1126" s="40"/>
      <c r="G1126" s="40"/>
      <c r="H1126" s="40"/>
      <c r="I1126" s="40" t="s">
        <v>5580</v>
      </c>
      <c r="J1126" s="40"/>
      <c r="K1126" s="40"/>
      <c r="L1126" s="40" t="s">
        <v>5629</v>
      </c>
      <c r="M1126" s="40" t="s">
        <v>5630</v>
      </c>
      <c r="N1126" s="40">
        <v>60</v>
      </c>
      <c r="O1126" s="40" t="b">
        <v>0</v>
      </c>
      <c r="P1126" s="40" t="s">
        <v>1852</v>
      </c>
      <c r="Q1126" s="40" t="s">
        <v>1853</v>
      </c>
      <c r="R1126" s="40" t="s">
        <v>635</v>
      </c>
    </row>
    <row r="1127" spans="1:18" hidden="1" x14ac:dyDescent="0.25">
      <c r="A1127" s="41" t="s">
        <v>53</v>
      </c>
      <c r="B1127" s="41" t="s">
        <v>894</v>
      </c>
      <c r="C1127" s="41"/>
      <c r="D1127" s="41" t="s">
        <v>3359</v>
      </c>
      <c r="E1127" s="41"/>
      <c r="F1127" s="41"/>
      <c r="G1127" s="41"/>
      <c r="H1127" s="41"/>
      <c r="I1127" s="41" t="s">
        <v>5580</v>
      </c>
      <c r="J1127" s="41"/>
      <c r="K1127" s="41"/>
      <c r="L1127" s="41" t="s">
        <v>5631</v>
      </c>
      <c r="M1127" s="41" t="s">
        <v>5632</v>
      </c>
      <c r="N1127" s="41">
        <v>60</v>
      </c>
      <c r="O1127" s="41" t="b">
        <v>0</v>
      </c>
      <c r="P1127" s="41" t="s">
        <v>1852</v>
      </c>
      <c r="Q1127" s="41" t="s">
        <v>1853</v>
      </c>
      <c r="R1127" s="41" t="s">
        <v>635</v>
      </c>
    </row>
    <row r="1128" spans="1:18" hidden="1" x14ac:dyDescent="0.25">
      <c r="A1128" s="40" t="s">
        <v>58</v>
      </c>
      <c r="B1128" s="40" t="s">
        <v>895</v>
      </c>
      <c r="C1128" s="40"/>
      <c r="D1128" s="40" t="s">
        <v>3542</v>
      </c>
      <c r="E1128" s="40"/>
      <c r="F1128" s="40"/>
      <c r="G1128" s="40"/>
      <c r="H1128" s="40"/>
      <c r="I1128" s="40" t="s">
        <v>5580</v>
      </c>
      <c r="J1128" s="40"/>
      <c r="K1128" s="40"/>
      <c r="L1128" s="40" t="s">
        <v>5633</v>
      </c>
      <c r="M1128" s="40" t="s">
        <v>5634</v>
      </c>
      <c r="N1128" s="40">
        <v>60</v>
      </c>
      <c r="O1128" s="40" t="b">
        <v>0</v>
      </c>
      <c r="P1128" s="40" t="s">
        <v>1852</v>
      </c>
      <c r="Q1128" s="40" t="s">
        <v>1853</v>
      </c>
      <c r="R1128" s="40" t="s">
        <v>635</v>
      </c>
    </row>
    <row r="1129" spans="1:18" hidden="1" x14ac:dyDescent="0.25">
      <c r="A1129" s="41" t="s">
        <v>71</v>
      </c>
      <c r="B1129" s="41" t="s">
        <v>896</v>
      </c>
      <c r="C1129" s="41"/>
      <c r="D1129" s="41" t="s">
        <v>5635</v>
      </c>
      <c r="E1129" s="41"/>
      <c r="F1129" s="41"/>
      <c r="G1129" s="41"/>
      <c r="H1129" s="41"/>
      <c r="I1129" s="41" t="s">
        <v>5580</v>
      </c>
      <c r="J1129" s="41"/>
      <c r="K1129" s="41"/>
      <c r="L1129" s="41" t="s">
        <v>5636</v>
      </c>
      <c r="M1129" s="41" t="s">
        <v>5637</v>
      </c>
      <c r="N1129" s="41">
        <v>60</v>
      </c>
      <c r="O1129" s="41" t="b">
        <v>0</v>
      </c>
      <c r="P1129" s="41" t="s">
        <v>1852</v>
      </c>
      <c r="Q1129" s="41" t="s">
        <v>1853</v>
      </c>
      <c r="R1129" s="41" t="s">
        <v>635</v>
      </c>
    </row>
    <row r="1130" spans="1:18" hidden="1" x14ac:dyDescent="0.25">
      <c r="A1130" s="40" t="s">
        <v>897</v>
      </c>
      <c r="B1130" s="40" t="s">
        <v>898</v>
      </c>
      <c r="C1130" s="40"/>
      <c r="D1130" s="40" t="s">
        <v>5638</v>
      </c>
      <c r="E1130" s="40"/>
      <c r="F1130" s="40"/>
      <c r="G1130" s="40"/>
      <c r="H1130" s="40"/>
      <c r="I1130" s="40" t="s">
        <v>5580</v>
      </c>
      <c r="J1130" s="40"/>
      <c r="K1130" s="40"/>
      <c r="L1130" s="40" t="s">
        <v>5639</v>
      </c>
      <c r="M1130" s="40" t="s">
        <v>5640</v>
      </c>
      <c r="N1130" s="40">
        <v>60</v>
      </c>
      <c r="O1130" s="40" t="b">
        <v>0</v>
      </c>
      <c r="P1130" s="40" t="s">
        <v>1852</v>
      </c>
      <c r="Q1130" s="40" t="s">
        <v>1853</v>
      </c>
      <c r="R1130" s="40" t="s">
        <v>635</v>
      </c>
    </row>
    <row r="1131" spans="1:18" hidden="1" x14ac:dyDescent="0.25">
      <c r="A1131" s="40" t="s">
        <v>63</v>
      </c>
      <c r="B1131" s="40" t="s">
        <v>899</v>
      </c>
      <c r="C1131" s="40"/>
      <c r="D1131" s="40" t="s">
        <v>3296</v>
      </c>
      <c r="E1131" s="40"/>
      <c r="F1131" s="40"/>
      <c r="G1131" s="40"/>
      <c r="H1131" s="40"/>
      <c r="I1131" s="40" t="s">
        <v>5580</v>
      </c>
      <c r="J1131" s="40"/>
      <c r="K1131" s="40"/>
      <c r="L1131" s="40" t="s">
        <v>5641</v>
      </c>
      <c r="M1131" s="40" t="s">
        <v>5642</v>
      </c>
      <c r="N1131" s="40">
        <v>60</v>
      </c>
      <c r="O1131" s="40" t="b">
        <v>0</v>
      </c>
      <c r="P1131" s="40" t="s">
        <v>1852</v>
      </c>
      <c r="Q1131" s="40" t="s">
        <v>1853</v>
      </c>
      <c r="R1131" s="40" t="s">
        <v>635</v>
      </c>
    </row>
    <row r="1132" spans="1:18" hidden="1" x14ac:dyDescent="0.25">
      <c r="A1132" s="40" t="s">
        <v>73</v>
      </c>
      <c r="B1132" s="40" t="s">
        <v>900</v>
      </c>
      <c r="C1132" s="40"/>
      <c r="D1132" s="40" t="s">
        <v>5643</v>
      </c>
      <c r="E1132" s="40"/>
      <c r="F1132" s="40"/>
      <c r="G1132" s="40"/>
      <c r="H1132" s="40"/>
      <c r="I1132" s="40" t="s">
        <v>5580</v>
      </c>
      <c r="J1132" s="40"/>
      <c r="K1132" s="40"/>
      <c r="L1132" s="40" t="s">
        <v>5644</v>
      </c>
      <c r="M1132" s="40" t="s">
        <v>5645</v>
      </c>
      <c r="N1132" s="40">
        <v>60</v>
      </c>
      <c r="O1132" s="40" t="b">
        <v>0</v>
      </c>
      <c r="P1132" s="40" t="s">
        <v>1852</v>
      </c>
      <c r="Q1132" s="40" t="s">
        <v>1853</v>
      </c>
      <c r="R1132" s="40" t="s">
        <v>635</v>
      </c>
    </row>
    <row r="1133" spans="1:18" hidden="1" x14ac:dyDescent="0.25">
      <c r="A1133" s="41" t="s">
        <v>60</v>
      </c>
      <c r="B1133" s="41" t="s">
        <v>901</v>
      </c>
      <c r="C1133" s="41"/>
      <c r="D1133" s="41" t="s">
        <v>5646</v>
      </c>
      <c r="E1133" s="41"/>
      <c r="F1133" s="41"/>
      <c r="G1133" s="41"/>
      <c r="H1133" s="41"/>
      <c r="I1133" s="41" t="s">
        <v>5580</v>
      </c>
      <c r="J1133" s="41"/>
      <c r="K1133" s="41"/>
      <c r="L1133" s="41" t="s">
        <v>5647</v>
      </c>
      <c r="M1133" s="41" t="s">
        <v>5648</v>
      </c>
      <c r="N1133" s="41">
        <v>60</v>
      </c>
      <c r="O1133" s="41" t="b">
        <v>0</v>
      </c>
      <c r="P1133" s="41" t="s">
        <v>3105</v>
      </c>
      <c r="Q1133" s="41" t="s">
        <v>1853</v>
      </c>
      <c r="R1133" s="41" t="s">
        <v>635</v>
      </c>
    </row>
    <row r="1134" spans="1:18" hidden="1" x14ac:dyDescent="0.25">
      <c r="A1134" s="40" t="s">
        <v>902</v>
      </c>
      <c r="B1134" s="40" t="s">
        <v>903</v>
      </c>
      <c r="C1134" s="40" t="s">
        <v>1847</v>
      </c>
      <c r="D1134" s="40" t="s">
        <v>1848</v>
      </c>
      <c r="E1134" s="40" t="s">
        <v>1956</v>
      </c>
      <c r="F1134" s="40"/>
      <c r="G1134" s="40" t="s">
        <v>75</v>
      </c>
      <c r="H1134" s="40" t="s">
        <v>1806</v>
      </c>
      <c r="I1134" s="40" t="s">
        <v>5580</v>
      </c>
      <c r="J1134" s="40" t="s">
        <v>1847</v>
      </c>
      <c r="K1134" s="40"/>
      <c r="L1134" s="40"/>
      <c r="M1134" s="40" t="s">
        <v>5649</v>
      </c>
      <c r="N1134" s="40">
        <v>60</v>
      </c>
      <c r="O1134" s="40" t="b">
        <v>0</v>
      </c>
      <c r="P1134" s="40" t="s">
        <v>3105</v>
      </c>
      <c r="Q1134" s="40" t="s">
        <v>1853</v>
      </c>
      <c r="R1134" s="40" t="s">
        <v>635</v>
      </c>
    </row>
    <row r="1135" spans="1:18" hidden="1" x14ac:dyDescent="0.25">
      <c r="A1135" s="40" t="s">
        <v>904</v>
      </c>
      <c r="B1135" s="40" t="s">
        <v>905</v>
      </c>
      <c r="C1135" s="40" t="s">
        <v>1847</v>
      </c>
      <c r="D1135" s="40" t="s">
        <v>1848</v>
      </c>
      <c r="E1135" s="40" t="s">
        <v>1862</v>
      </c>
      <c r="F1135" s="40"/>
      <c r="G1135" s="40" t="s">
        <v>75</v>
      </c>
      <c r="H1135" s="40" t="s">
        <v>1806</v>
      </c>
      <c r="I1135" s="40" t="s">
        <v>5580</v>
      </c>
      <c r="J1135" s="40" t="s">
        <v>1847</v>
      </c>
      <c r="K1135" s="40"/>
      <c r="L1135" s="40"/>
      <c r="M1135" s="40" t="s">
        <v>5650</v>
      </c>
      <c r="N1135" s="40">
        <v>60</v>
      </c>
      <c r="O1135" s="40" t="b">
        <v>0</v>
      </c>
      <c r="P1135" s="40" t="s">
        <v>3105</v>
      </c>
      <c r="Q1135" s="40" t="s">
        <v>1853</v>
      </c>
      <c r="R1135" s="40" t="s">
        <v>635</v>
      </c>
    </row>
    <row r="1136" spans="1:18" hidden="1" x14ac:dyDescent="0.25">
      <c r="A1136" s="40" t="s">
        <v>906</v>
      </c>
      <c r="B1136" s="40" t="s">
        <v>903</v>
      </c>
      <c r="C1136" s="40" t="s">
        <v>1847</v>
      </c>
      <c r="D1136" s="40" t="s">
        <v>1848</v>
      </c>
      <c r="E1136" s="40" t="s">
        <v>1985</v>
      </c>
      <c r="F1136" s="40"/>
      <c r="G1136" s="40" t="s">
        <v>1813</v>
      </c>
      <c r="H1136" s="40" t="s">
        <v>1814</v>
      </c>
      <c r="I1136" s="40" t="s">
        <v>5580</v>
      </c>
      <c r="J1136" s="40" t="s">
        <v>1847</v>
      </c>
      <c r="K1136" s="40"/>
      <c r="L1136" s="40"/>
      <c r="M1136" s="40" t="s">
        <v>5651</v>
      </c>
      <c r="N1136" s="40">
        <v>60</v>
      </c>
      <c r="O1136" s="40" t="b">
        <v>0</v>
      </c>
      <c r="P1136" s="40" t="s">
        <v>3105</v>
      </c>
      <c r="Q1136" s="40" t="s">
        <v>1853</v>
      </c>
      <c r="R1136" s="40" t="s">
        <v>635</v>
      </c>
    </row>
    <row r="1137" spans="1:18" hidden="1" x14ac:dyDescent="0.25">
      <c r="A1137" s="40" t="s">
        <v>456</v>
      </c>
      <c r="B1137" s="40" t="s">
        <v>905</v>
      </c>
      <c r="C1137" s="40" t="s">
        <v>1847</v>
      </c>
      <c r="D1137" s="40" t="s">
        <v>1848</v>
      </c>
      <c r="E1137" s="40" t="s">
        <v>1862</v>
      </c>
      <c r="F1137" s="40"/>
      <c r="G1137" s="40" t="s">
        <v>75</v>
      </c>
      <c r="H1137" s="40" t="s">
        <v>1806</v>
      </c>
      <c r="I1137" s="40" t="s">
        <v>5580</v>
      </c>
      <c r="J1137" s="40" t="s">
        <v>1847</v>
      </c>
      <c r="K1137" s="40"/>
      <c r="L1137" s="40"/>
      <c r="M1137" s="40" t="s">
        <v>5652</v>
      </c>
      <c r="N1137" s="40">
        <v>60</v>
      </c>
      <c r="O1137" s="40" t="b">
        <v>0</v>
      </c>
      <c r="P1137" s="40" t="s">
        <v>3105</v>
      </c>
      <c r="Q1137" s="40" t="s">
        <v>1853</v>
      </c>
      <c r="R1137" s="40" t="s">
        <v>635</v>
      </c>
    </row>
    <row r="1138" spans="1:18" hidden="1" x14ac:dyDescent="0.25">
      <c r="A1138" s="40" t="s">
        <v>506</v>
      </c>
      <c r="B1138" s="40" t="s">
        <v>905</v>
      </c>
      <c r="C1138" s="40" t="s">
        <v>1847</v>
      </c>
      <c r="D1138" s="40" t="s">
        <v>1848</v>
      </c>
      <c r="E1138" s="40" t="s">
        <v>1960</v>
      </c>
      <c r="F1138" s="40"/>
      <c r="G1138" s="40" t="s">
        <v>76</v>
      </c>
      <c r="H1138" s="40" t="s">
        <v>1804</v>
      </c>
      <c r="I1138" s="40" t="s">
        <v>5580</v>
      </c>
      <c r="J1138" s="40" t="s">
        <v>1847</v>
      </c>
      <c r="K1138" s="40"/>
      <c r="L1138" s="40"/>
      <c r="M1138" s="40" t="s">
        <v>5653</v>
      </c>
      <c r="N1138" s="40">
        <v>60</v>
      </c>
      <c r="O1138" s="40" t="b">
        <v>0</v>
      </c>
      <c r="P1138" s="40" t="s">
        <v>3105</v>
      </c>
      <c r="Q1138" s="40" t="s">
        <v>1853</v>
      </c>
      <c r="R1138" s="40" t="s">
        <v>635</v>
      </c>
    </row>
    <row r="1139" spans="1:18" hidden="1" x14ac:dyDescent="0.25">
      <c r="A1139" s="40" t="s">
        <v>907</v>
      </c>
      <c r="B1139" s="40" t="s">
        <v>905</v>
      </c>
      <c r="C1139" s="40" t="s">
        <v>1847</v>
      </c>
      <c r="D1139" s="40" t="s">
        <v>1848</v>
      </c>
      <c r="E1139" s="40" t="s">
        <v>1960</v>
      </c>
      <c r="F1139" s="40"/>
      <c r="G1139" s="40" t="s">
        <v>76</v>
      </c>
      <c r="H1139" s="40" t="s">
        <v>1804</v>
      </c>
      <c r="I1139" s="40" t="s">
        <v>5580</v>
      </c>
      <c r="J1139" s="40" t="s">
        <v>1847</v>
      </c>
      <c r="K1139" s="40"/>
      <c r="L1139" s="40"/>
      <c r="M1139" s="40" t="s">
        <v>5654</v>
      </c>
      <c r="N1139" s="40">
        <v>60</v>
      </c>
      <c r="O1139" s="40" t="b">
        <v>0</v>
      </c>
      <c r="P1139" s="40" t="s">
        <v>3105</v>
      </c>
      <c r="Q1139" s="40" t="s">
        <v>1853</v>
      </c>
      <c r="R1139" s="40" t="s">
        <v>635</v>
      </c>
    </row>
    <row r="1140" spans="1:18" hidden="1" x14ac:dyDescent="0.25">
      <c r="A1140" s="40" t="s">
        <v>908</v>
      </c>
      <c r="B1140" s="40" t="s">
        <v>5655</v>
      </c>
      <c r="C1140" s="40" t="s">
        <v>1847</v>
      </c>
      <c r="D1140" s="40" t="s">
        <v>1848</v>
      </c>
      <c r="E1140" s="40" t="s">
        <v>1911</v>
      </c>
      <c r="F1140" s="40"/>
      <c r="G1140" s="40" t="s">
        <v>76</v>
      </c>
      <c r="H1140" s="40" t="s">
        <v>1804</v>
      </c>
      <c r="I1140" s="40" t="s">
        <v>5580</v>
      </c>
      <c r="J1140" s="40" t="s">
        <v>1847</v>
      </c>
      <c r="K1140" s="40"/>
      <c r="L1140" s="40"/>
      <c r="M1140" s="40" t="s">
        <v>5656</v>
      </c>
      <c r="N1140" s="40">
        <v>60</v>
      </c>
      <c r="O1140" s="40" t="b">
        <v>0</v>
      </c>
      <c r="P1140" s="40" t="s">
        <v>3105</v>
      </c>
      <c r="Q1140" s="40" t="s">
        <v>1853</v>
      </c>
      <c r="R1140" s="40" t="s">
        <v>635</v>
      </c>
    </row>
    <row r="1141" spans="1:18" hidden="1" x14ac:dyDescent="0.25">
      <c r="A1141" s="41" t="s">
        <v>909</v>
      </c>
      <c r="B1141" s="41" t="s">
        <v>903</v>
      </c>
      <c r="C1141" s="41" t="s">
        <v>1847</v>
      </c>
      <c r="D1141" s="41" t="s">
        <v>1848</v>
      </c>
      <c r="E1141" s="41" t="s">
        <v>1956</v>
      </c>
      <c r="F1141" s="41"/>
      <c r="G1141" s="41" t="s">
        <v>75</v>
      </c>
      <c r="H1141" s="41" t="s">
        <v>1806</v>
      </c>
      <c r="I1141" s="41" t="s">
        <v>5580</v>
      </c>
      <c r="J1141" s="41" t="s">
        <v>1847</v>
      </c>
      <c r="K1141" s="41"/>
      <c r="L1141" s="41"/>
      <c r="M1141" s="41" t="s">
        <v>5657</v>
      </c>
      <c r="N1141" s="41">
        <v>60</v>
      </c>
      <c r="O1141" s="41" t="b">
        <v>0</v>
      </c>
      <c r="P1141" s="41" t="s">
        <v>3105</v>
      </c>
      <c r="Q1141" s="41" t="s">
        <v>1853</v>
      </c>
      <c r="R1141" s="41" t="s">
        <v>635</v>
      </c>
    </row>
    <row r="1142" spans="1:18" hidden="1" x14ac:dyDescent="0.25">
      <c r="A1142" s="41" t="s">
        <v>531</v>
      </c>
      <c r="B1142" s="41" t="s">
        <v>905</v>
      </c>
      <c r="C1142" s="41" t="s">
        <v>1847</v>
      </c>
      <c r="D1142" s="41" t="s">
        <v>1848</v>
      </c>
      <c r="E1142" s="41" t="s">
        <v>1941</v>
      </c>
      <c r="F1142" s="41"/>
      <c r="G1142" s="41" t="s">
        <v>75</v>
      </c>
      <c r="H1142" s="41" t="s">
        <v>1806</v>
      </c>
      <c r="I1142" s="41" t="s">
        <v>5580</v>
      </c>
      <c r="J1142" s="41" t="s">
        <v>1847</v>
      </c>
      <c r="K1142" s="41"/>
      <c r="L1142" s="41"/>
      <c r="M1142" s="41" t="s">
        <v>5658</v>
      </c>
      <c r="N1142" s="41">
        <v>60</v>
      </c>
      <c r="O1142" s="41" t="b">
        <v>0</v>
      </c>
      <c r="P1142" s="41" t="s">
        <v>3105</v>
      </c>
      <c r="Q1142" s="41" t="s">
        <v>1853</v>
      </c>
      <c r="R1142" s="41" t="s">
        <v>635</v>
      </c>
    </row>
    <row r="1143" spans="1:18" hidden="1" x14ac:dyDescent="0.25">
      <c r="A1143" s="40" t="s">
        <v>910</v>
      </c>
      <c r="B1143" s="40" t="s">
        <v>903</v>
      </c>
      <c r="C1143" s="40" t="s">
        <v>1847</v>
      </c>
      <c r="D1143" s="40" t="s">
        <v>1848</v>
      </c>
      <c r="E1143" s="40" t="s">
        <v>4322</v>
      </c>
      <c r="F1143" s="40"/>
      <c r="G1143" s="40" t="s">
        <v>75</v>
      </c>
      <c r="H1143" s="40" t="s">
        <v>1806</v>
      </c>
      <c r="I1143" s="40" t="s">
        <v>5580</v>
      </c>
      <c r="J1143" s="40" t="s">
        <v>1847</v>
      </c>
      <c r="K1143" s="40"/>
      <c r="L1143" s="40"/>
      <c r="M1143" s="40" t="s">
        <v>5659</v>
      </c>
      <c r="N1143" s="40">
        <v>60</v>
      </c>
      <c r="O1143" s="40" t="b">
        <v>0</v>
      </c>
      <c r="P1143" s="40" t="s">
        <v>3105</v>
      </c>
      <c r="Q1143" s="40" t="s">
        <v>1853</v>
      </c>
      <c r="R1143" s="40" t="s">
        <v>635</v>
      </c>
    </row>
    <row r="1144" spans="1:18" hidden="1" x14ac:dyDescent="0.25">
      <c r="A1144" s="40" t="s">
        <v>911</v>
      </c>
      <c r="B1144" s="40" t="s">
        <v>905</v>
      </c>
      <c r="C1144" s="40" t="s">
        <v>1847</v>
      </c>
      <c r="D1144" s="40" t="s">
        <v>1848</v>
      </c>
      <c r="E1144" s="40" t="s">
        <v>1888</v>
      </c>
      <c r="F1144" s="40"/>
      <c r="G1144" s="40" t="s">
        <v>1813</v>
      </c>
      <c r="H1144" s="40" t="s">
        <v>1814</v>
      </c>
      <c r="I1144" s="40" t="s">
        <v>5580</v>
      </c>
      <c r="J1144" s="40" t="s">
        <v>1847</v>
      </c>
      <c r="K1144" s="40"/>
      <c r="L1144" s="40"/>
      <c r="M1144" s="40" t="s">
        <v>5660</v>
      </c>
      <c r="N1144" s="40">
        <v>60</v>
      </c>
      <c r="O1144" s="40" t="b">
        <v>0</v>
      </c>
      <c r="P1144" s="40" t="s">
        <v>3105</v>
      </c>
      <c r="Q1144" s="40" t="s">
        <v>1853</v>
      </c>
      <c r="R1144" s="40" t="s">
        <v>635</v>
      </c>
    </row>
    <row r="1145" spans="1:18" hidden="1" x14ac:dyDescent="0.25">
      <c r="A1145" s="40" t="s">
        <v>912</v>
      </c>
      <c r="B1145" s="40" t="s">
        <v>903</v>
      </c>
      <c r="C1145" s="40" t="s">
        <v>1847</v>
      </c>
      <c r="D1145" s="40" t="s">
        <v>1848</v>
      </c>
      <c r="E1145" s="40" t="s">
        <v>2060</v>
      </c>
      <c r="F1145" s="40"/>
      <c r="G1145" s="40" t="s">
        <v>75</v>
      </c>
      <c r="H1145" s="40" t="s">
        <v>1806</v>
      </c>
      <c r="I1145" s="40" t="s">
        <v>5580</v>
      </c>
      <c r="J1145" s="40" t="s">
        <v>1847</v>
      </c>
      <c r="K1145" s="40"/>
      <c r="L1145" s="40"/>
      <c r="M1145" s="40" t="s">
        <v>5661</v>
      </c>
      <c r="N1145" s="40">
        <v>60</v>
      </c>
      <c r="O1145" s="40" t="b">
        <v>0</v>
      </c>
      <c r="P1145" s="40" t="s">
        <v>3105</v>
      </c>
      <c r="Q1145" s="40" t="s">
        <v>1853</v>
      </c>
      <c r="R1145" s="40" t="s">
        <v>635</v>
      </c>
    </row>
    <row r="1146" spans="1:18" hidden="1" x14ac:dyDescent="0.25">
      <c r="A1146" s="40" t="s">
        <v>156</v>
      </c>
      <c r="B1146" s="40" t="s">
        <v>905</v>
      </c>
      <c r="C1146" s="40" t="s">
        <v>1847</v>
      </c>
      <c r="D1146" s="40" t="s">
        <v>1848</v>
      </c>
      <c r="E1146" s="40" t="s">
        <v>1941</v>
      </c>
      <c r="F1146" s="40"/>
      <c r="G1146" s="40" t="s">
        <v>75</v>
      </c>
      <c r="H1146" s="40" t="s">
        <v>1806</v>
      </c>
      <c r="I1146" s="40" t="s">
        <v>5580</v>
      </c>
      <c r="J1146" s="40" t="s">
        <v>1847</v>
      </c>
      <c r="K1146" s="40"/>
      <c r="L1146" s="40"/>
      <c r="M1146" s="40" t="s">
        <v>5662</v>
      </c>
      <c r="N1146" s="40">
        <v>60</v>
      </c>
      <c r="O1146" s="40" t="b">
        <v>0</v>
      </c>
      <c r="P1146" s="40" t="s">
        <v>3105</v>
      </c>
      <c r="Q1146" s="40" t="s">
        <v>1853</v>
      </c>
      <c r="R1146" s="40" t="s">
        <v>635</v>
      </c>
    </row>
    <row r="1147" spans="1:18" hidden="1" x14ac:dyDescent="0.25">
      <c r="A1147" s="41" t="s">
        <v>913</v>
      </c>
      <c r="B1147" s="41" t="s">
        <v>903</v>
      </c>
      <c r="C1147" s="41" t="s">
        <v>1847</v>
      </c>
      <c r="D1147" s="41" t="s">
        <v>1848</v>
      </c>
      <c r="E1147" s="41" t="s">
        <v>2116</v>
      </c>
      <c r="F1147" s="41"/>
      <c r="G1147" s="41" t="s">
        <v>75</v>
      </c>
      <c r="H1147" s="41" t="s">
        <v>1806</v>
      </c>
      <c r="I1147" s="41" t="s">
        <v>5580</v>
      </c>
      <c r="J1147" s="41" t="s">
        <v>1847</v>
      </c>
      <c r="K1147" s="41"/>
      <c r="L1147" s="41"/>
      <c r="M1147" s="41" t="s">
        <v>5663</v>
      </c>
      <c r="N1147" s="41">
        <v>60</v>
      </c>
      <c r="O1147" s="41" t="b">
        <v>0</v>
      </c>
      <c r="P1147" s="41" t="s">
        <v>3105</v>
      </c>
      <c r="Q1147" s="41" t="s">
        <v>1853</v>
      </c>
      <c r="R1147" s="41" t="s">
        <v>635</v>
      </c>
    </row>
    <row r="1148" spans="1:18" hidden="1" x14ac:dyDescent="0.25">
      <c r="A1148" s="40" t="s">
        <v>914</v>
      </c>
      <c r="B1148" s="40" t="s">
        <v>5655</v>
      </c>
      <c r="C1148" s="40" t="s">
        <v>1847</v>
      </c>
      <c r="D1148" s="40" t="s">
        <v>1848</v>
      </c>
      <c r="E1148" s="40" t="s">
        <v>1941</v>
      </c>
      <c r="F1148" s="40"/>
      <c r="G1148" s="40" t="s">
        <v>1813</v>
      </c>
      <c r="H1148" s="40" t="s">
        <v>1814</v>
      </c>
      <c r="I1148" s="40" t="s">
        <v>5580</v>
      </c>
      <c r="J1148" s="40" t="s">
        <v>1847</v>
      </c>
      <c r="K1148" s="40"/>
      <c r="L1148" s="40"/>
      <c r="M1148" s="40" t="s">
        <v>5664</v>
      </c>
      <c r="N1148" s="40">
        <v>60</v>
      </c>
      <c r="O1148" s="40" t="b">
        <v>0</v>
      </c>
      <c r="P1148" s="40" t="s">
        <v>3105</v>
      </c>
      <c r="Q1148" s="40" t="s">
        <v>1853</v>
      </c>
      <c r="R1148" s="40" t="s">
        <v>635</v>
      </c>
    </row>
    <row r="1149" spans="1:18" hidden="1" x14ac:dyDescent="0.25">
      <c r="A1149" s="40" t="s">
        <v>915</v>
      </c>
      <c r="B1149" s="40" t="s">
        <v>903</v>
      </c>
      <c r="C1149" s="40" t="s">
        <v>1847</v>
      </c>
      <c r="D1149" s="40" t="s">
        <v>1848</v>
      </c>
      <c r="E1149" s="40" t="s">
        <v>1916</v>
      </c>
      <c r="F1149" s="40"/>
      <c r="G1149" s="40" t="s">
        <v>75</v>
      </c>
      <c r="H1149" s="40" t="s">
        <v>1806</v>
      </c>
      <c r="I1149" s="40" t="s">
        <v>5580</v>
      </c>
      <c r="J1149" s="40" t="s">
        <v>1847</v>
      </c>
      <c r="K1149" s="40"/>
      <c r="L1149" s="40"/>
      <c r="M1149" s="40" t="s">
        <v>5665</v>
      </c>
      <c r="N1149" s="40">
        <v>60</v>
      </c>
      <c r="O1149" s="40" t="b">
        <v>0</v>
      </c>
      <c r="P1149" s="40" t="s">
        <v>3105</v>
      </c>
      <c r="Q1149" s="40" t="s">
        <v>1853</v>
      </c>
      <c r="R1149" s="40" t="s">
        <v>635</v>
      </c>
    </row>
    <row r="1150" spans="1:18" hidden="1" x14ac:dyDescent="0.25">
      <c r="A1150" s="41" t="s">
        <v>916</v>
      </c>
      <c r="B1150" s="41" t="s">
        <v>903</v>
      </c>
      <c r="C1150" s="41" t="s">
        <v>1847</v>
      </c>
      <c r="D1150" s="41" t="s">
        <v>1848</v>
      </c>
      <c r="E1150" s="41" t="s">
        <v>2116</v>
      </c>
      <c r="F1150" s="41"/>
      <c r="G1150" s="41" t="s">
        <v>75</v>
      </c>
      <c r="H1150" s="41" t="s">
        <v>1806</v>
      </c>
      <c r="I1150" s="41" t="s">
        <v>5580</v>
      </c>
      <c r="J1150" s="41" t="s">
        <v>1847</v>
      </c>
      <c r="K1150" s="41"/>
      <c r="L1150" s="41"/>
      <c r="M1150" s="41" t="s">
        <v>5666</v>
      </c>
      <c r="N1150" s="41">
        <v>60</v>
      </c>
      <c r="O1150" s="41" t="b">
        <v>0</v>
      </c>
      <c r="P1150" s="41" t="s">
        <v>3105</v>
      </c>
      <c r="Q1150" s="41" t="s">
        <v>1853</v>
      </c>
      <c r="R1150" s="41" t="s">
        <v>635</v>
      </c>
    </row>
    <row r="1151" spans="1:18" hidden="1" x14ac:dyDescent="0.25">
      <c r="A1151" s="40" t="s">
        <v>917</v>
      </c>
      <c r="B1151" s="40" t="s">
        <v>918</v>
      </c>
      <c r="C1151" s="40" t="s">
        <v>1847</v>
      </c>
      <c r="D1151" s="40" t="s">
        <v>1848</v>
      </c>
      <c r="E1151" s="40" t="s">
        <v>1968</v>
      </c>
      <c r="F1151" s="40"/>
      <c r="G1151" s="40" t="s">
        <v>75</v>
      </c>
      <c r="H1151" s="40" t="s">
        <v>1806</v>
      </c>
      <c r="I1151" s="40" t="s">
        <v>5580</v>
      </c>
      <c r="J1151" s="40" t="s">
        <v>1847</v>
      </c>
      <c r="K1151" s="40"/>
      <c r="L1151" s="40"/>
      <c r="M1151" s="40" t="s">
        <v>5667</v>
      </c>
      <c r="N1151" s="40">
        <v>60</v>
      </c>
      <c r="O1151" s="40" t="b">
        <v>0</v>
      </c>
      <c r="P1151" s="40" t="s">
        <v>3105</v>
      </c>
      <c r="Q1151" s="40" t="s">
        <v>1853</v>
      </c>
      <c r="R1151" s="40" t="s">
        <v>635</v>
      </c>
    </row>
    <row r="1152" spans="1:18" hidden="1" x14ac:dyDescent="0.25">
      <c r="A1152" s="40" t="s">
        <v>919</v>
      </c>
      <c r="B1152" s="40" t="s">
        <v>903</v>
      </c>
      <c r="C1152" s="40" t="s">
        <v>1847</v>
      </c>
      <c r="D1152" s="40" t="s">
        <v>1848</v>
      </c>
      <c r="E1152" s="40" t="s">
        <v>2001</v>
      </c>
      <c r="F1152" s="40"/>
      <c r="G1152" s="40" t="s">
        <v>76</v>
      </c>
      <c r="H1152" s="40" t="s">
        <v>1804</v>
      </c>
      <c r="I1152" s="40" t="s">
        <v>5580</v>
      </c>
      <c r="J1152" s="40" t="s">
        <v>1847</v>
      </c>
      <c r="K1152" s="40"/>
      <c r="L1152" s="40"/>
      <c r="M1152" s="40" t="s">
        <v>5668</v>
      </c>
      <c r="N1152" s="40">
        <v>60</v>
      </c>
      <c r="O1152" s="40" t="b">
        <v>0</v>
      </c>
      <c r="P1152" s="40" t="s">
        <v>3105</v>
      </c>
      <c r="Q1152" s="40" t="s">
        <v>1853</v>
      </c>
      <c r="R1152" s="40" t="s">
        <v>635</v>
      </c>
    </row>
    <row r="1153" spans="1:18" hidden="1" x14ac:dyDescent="0.25">
      <c r="A1153" s="40" t="s">
        <v>74</v>
      </c>
      <c r="B1153" s="40" t="s">
        <v>905</v>
      </c>
      <c r="C1153" s="40" t="s">
        <v>1847</v>
      </c>
      <c r="D1153" s="40" t="s">
        <v>1848</v>
      </c>
      <c r="E1153" s="40" t="s">
        <v>1862</v>
      </c>
      <c r="F1153" s="40"/>
      <c r="G1153" s="40" t="s">
        <v>75</v>
      </c>
      <c r="H1153" s="40" t="s">
        <v>1806</v>
      </c>
      <c r="I1153" s="40" t="s">
        <v>5580</v>
      </c>
      <c r="J1153" s="40" t="s">
        <v>1847</v>
      </c>
      <c r="K1153" s="40"/>
      <c r="L1153" s="40"/>
      <c r="M1153" s="40" t="s">
        <v>5669</v>
      </c>
      <c r="N1153" s="40">
        <v>60</v>
      </c>
      <c r="O1153" s="40" t="b">
        <v>0</v>
      </c>
      <c r="P1153" s="40" t="s">
        <v>3105</v>
      </c>
      <c r="Q1153" s="40" t="s">
        <v>1853</v>
      </c>
      <c r="R1153" s="40" t="s">
        <v>635</v>
      </c>
    </row>
    <row r="1154" spans="1:18" hidden="1" x14ac:dyDescent="0.25">
      <c r="A1154" s="40" t="s">
        <v>453</v>
      </c>
      <c r="B1154" s="40" t="s">
        <v>905</v>
      </c>
      <c r="C1154" s="40" t="s">
        <v>1847</v>
      </c>
      <c r="D1154" s="40" t="s">
        <v>1848</v>
      </c>
      <c r="E1154" s="40" t="s">
        <v>1862</v>
      </c>
      <c r="F1154" s="40"/>
      <c r="G1154" s="40" t="s">
        <v>75</v>
      </c>
      <c r="H1154" s="40" t="s">
        <v>1806</v>
      </c>
      <c r="I1154" s="40" t="s">
        <v>5580</v>
      </c>
      <c r="J1154" s="40" t="s">
        <v>1847</v>
      </c>
      <c r="K1154" s="40"/>
      <c r="L1154" s="40"/>
      <c r="M1154" s="40" t="s">
        <v>5670</v>
      </c>
      <c r="N1154" s="40">
        <v>60</v>
      </c>
      <c r="O1154" s="40" t="b">
        <v>0</v>
      </c>
      <c r="P1154" s="40" t="s">
        <v>3105</v>
      </c>
      <c r="Q1154" s="40" t="s">
        <v>1853</v>
      </c>
      <c r="R1154" s="40" t="s">
        <v>635</v>
      </c>
    </row>
    <row r="1155" spans="1:18" hidden="1" x14ac:dyDescent="0.25">
      <c r="A1155" s="40" t="s">
        <v>213</v>
      </c>
      <c r="B1155" s="40" t="s">
        <v>905</v>
      </c>
      <c r="C1155" s="40" t="s">
        <v>1847</v>
      </c>
      <c r="D1155" s="40" t="s">
        <v>1848</v>
      </c>
      <c r="E1155" s="40" t="s">
        <v>1941</v>
      </c>
      <c r="F1155" s="40"/>
      <c r="G1155" s="40" t="s">
        <v>76</v>
      </c>
      <c r="H1155" s="40" t="s">
        <v>1804</v>
      </c>
      <c r="I1155" s="40" t="s">
        <v>5580</v>
      </c>
      <c r="J1155" s="40" t="s">
        <v>1847</v>
      </c>
      <c r="K1155" s="40"/>
      <c r="L1155" s="40"/>
      <c r="M1155" s="40" t="s">
        <v>5671</v>
      </c>
      <c r="N1155" s="40">
        <v>60</v>
      </c>
      <c r="O1155" s="40" t="b">
        <v>0</v>
      </c>
      <c r="P1155" s="40" t="s">
        <v>3105</v>
      </c>
      <c r="Q1155" s="40" t="s">
        <v>1853</v>
      </c>
      <c r="R1155" s="40" t="s">
        <v>635</v>
      </c>
    </row>
    <row r="1156" spans="1:18" hidden="1" x14ac:dyDescent="0.25">
      <c r="A1156" s="40" t="s">
        <v>920</v>
      </c>
      <c r="B1156" s="40" t="s">
        <v>903</v>
      </c>
      <c r="C1156" s="40" t="s">
        <v>1847</v>
      </c>
      <c r="D1156" s="40" t="s">
        <v>1848</v>
      </c>
      <c r="E1156" s="40" t="s">
        <v>2001</v>
      </c>
      <c r="F1156" s="40"/>
      <c r="G1156" s="40" t="s">
        <v>76</v>
      </c>
      <c r="H1156" s="40" t="s">
        <v>1804</v>
      </c>
      <c r="I1156" s="40" t="s">
        <v>5580</v>
      </c>
      <c r="J1156" s="40" t="s">
        <v>1847</v>
      </c>
      <c r="K1156" s="40"/>
      <c r="L1156" s="40"/>
      <c r="M1156" s="40" t="s">
        <v>5672</v>
      </c>
      <c r="N1156" s="40">
        <v>60</v>
      </c>
      <c r="O1156" s="40" t="b">
        <v>0</v>
      </c>
      <c r="P1156" s="40" t="s">
        <v>3105</v>
      </c>
      <c r="Q1156" s="40" t="s">
        <v>1853</v>
      </c>
      <c r="R1156" s="40" t="s">
        <v>635</v>
      </c>
    </row>
    <row r="1157" spans="1:18" hidden="1" x14ac:dyDescent="0.25">
      <c r="A1157" s="40" t="s">
        <v>5673</v>
      </c>
      <c r="B1157" s="40" t="s">
        <v>903</v>
      </c>
      <c r="C1157" s="40" t="s">
        <v>1847</v>
      </c>
      <c r="D1157" s="40" t="s">
        <v>1848</v>
      </c>
      <c r="E1157" s="40" t="s">
        <v>1916</v>
      </c>
      <c r="F1157" s="40"/>
      <c r="G1157" s="40" t="s">
        <v>76</v>
      </c>
      <c r="H1157" s="40" t="s">
        <v>1804</v>
      </c>
      <c r="I1157" s="40" t="s">
        <v>5580</v>
      </c>
      <c r="J1157" s="40" t="s">
        <v>1847</v>
      </c>
      <c r="K1157" s="40"/>
      <c r="L1157" s="40"/>
      <c r="M1157" s="40" t="s">
        <v>5674</v>
      </c>
      <c r="N1157" s="40">
        <v>60</v>
      </c>
      <c r="O1157" s="40" t="b">
        <v>0</v>
      </c>
      <c r="P1157" s="40" t="s">
        <v>3105</v>
      </c>
      <c r="Q1157" s="40" t="s">
        <v>1853</v>
      </c>
      <c r="R1157" s="40" t="s">
        <v>635</v>
      </c>
    </row>
    <row r="1158" spans="1:18" hidden="1" x14ac:dyDescent="0.25">
      <c r="A1158" s="40" t="s">
        <v>921</v>
      </c>
      <c r="B1158" s="40" t="s">
        <v>905</v>
      </c>
      <c r="C1158" s="40" t="s">
        <v>1847</v>
      </c>
      <c r="D1158" s="40" t="s">
        <v>1848</v>
      </c>
      <c r="E1158" s="40" t="s">
        <v>1960</v>
      </c>
      <c r="F1158" s="40"/>
      <c r="G1158" s="40" t="s">
        <v>76</v>
      </c>
      <c r="H1158" s="40" t="s">
        <v>1804</v>
      </c>
      <c r="I1158" s="40" t="s">
        <v>5580</v>
      </c>
      <c r="J1158" s="40" t="s">
        <v>1847</v>
      </c>
      <c r="K1158" s="40"/>
      <c r="L1158" s="40"/>
      <c r="M1158" s="40" t="s">
        <v>5675</v>
      </c>
      <c r="N1158" s="40">
        <v>60</v>
      </c>
      <c r="O1158" s="40" t="b">
        <v>0</v>
      </c>
      <c r="P1158" s="40" t="s">
        <v>3105</v>
      </c>
      <c r="Q1158" s="40" t="s">
        <v>1853</v>
      </c>
      <c r="R1158" s="40" t="s">
        <v>635</v>
      </c>
    </row>
    <row r="1159" spans="1:18" hidden="1" x14ac:dyDescent="0.25">
      <c r="A1159" s="40" t="s">
        <v>922</v>
      </c>
      <c r="B1159" s="40" t="s">
        <v>905</v>
      </c>
      <c r="C1159" s="40" t="s">
        <v>1847</v>
      </c>
      <c r="D1159" s="40" t="s">
        <v>1848</v>
      </c>
      <c r="E1159" s="40" t="s">
        <v>1888</v>
      </c>
      <c r="F1159" s="40"/>
      <c r="G1159" s="40" t="s">
        <v>1813</v>
      </c>
      <c r="H1159" s="40" t="s">
        <v>1814</v>
      </c>
      <c r="I1159" s="40" t="s">
        <v>5580</v>
      </c>
      <c r="J1159" s="40" t="s">
        <v>1847</v>
      </c>
      <c r="K1159" s="40"/>
      <c r="L1159" s="40"/>
      <c r="M1159" s="40" t="s">
        <v>5676</v>
      </c>
      <c r="N1159" s="40">
        <v>60</v>
      </c>
      <c r="O1159" s="40" t="b">
        <v>0</v>
      </c>
      <c r="P1159" s="40" t="s">
        <v>3105</v>
      </c>
      <c r="Q1159" s="40" t="s">
        <v>1853</v>
      </c>
      <c r="R1159" s="40" t="s">
        <v>635</v>
      </c>
    </row>
    <row r="1160" spans="1:18" hidden="1" x14ac:dyDescent="0.25">
      <c r="A1160" s="40" t="s">
        <v>923</v>
      </c>
      <c r="B1160" s="40" t="s">
        <v>903</v>
      </c>
      <c r="C1160" s="40" t="s">
        <v>1847</v>
      </c>
      <c r="D1160" s="40" t="s">
        <v>1848</v>
      </c>
      <c r="E1160" s="40" t="s">
        <v>1956</v>
      </c>
      <c r="F1160" s="40"/>
      <c r="G1160" s="40" t="s">
        <v>75</v>
      </c>
      <c r="H1160" s="40" t="s">
        <v>1806</v>
      </c>
      <c r="I1160" s="40" t="s">
        <v>5580</v>
      </c>
      <c r="J1160" s="40" t="s">
        <v>1847</v>
      </c>
      <c r="K1160" s="40"/>
      <c r="L1160" s="40"/>
      <c r="M1160" s="40" t="s">
        <v>5677</v>
      </c>
      <c r="N1160" s="40">
        <v>60</v>
      </c>
      <c r="O1160" s="40" t="b">
        <v>0</v>
      </c>
      <c r="P1160" s="40" t="s">
        <v>3105</v>
      </c>
      <c r="Q1160" s="40" t="s">
        <v>1853</v>
      </c>
      <c r="R1160" s="40" t="s">
        <v>635</v>
      </c>
    </row>
    <row r="1161" spans="1:18" hidden="1" x14ac:dyDescent="0.25">
      <c r="A1161" s="40" t="s">
        <v>238</v>
      </c>
      <c r="B1161" s="40" t="s">
        <v>905</v>
      </c>
      <c r="C1161" s="40" t="s">
        <v>1847</v>
      </c>
      <c r="D1161" s="40" t="s">
        <v>1848</v>
      </c>
      <c r="E1161" s="40" t="s">
        <v>1968</v>
      </c>
      <c r="F1161" s="40"/>
      <c r="G1161" s="40" t="s">
        <v>75</v>
      </c>
      <c r="H1161" s="40" t="s">
        <v>1806</v>
      </c>
      <c r="I1161" s="40" t="s">
        <v>5580</v>
      </c>
      <c r="J1161" s="40" t="s">
        <v>1847</v>
      </c>
      <c r="K1161" s="40"/>
      <c r="L1161" s="40"/>
      <c r="M1161" s="40" t="s">
        <v>5678</v>
      </c>
      <c r="N1161" s="40">
        <v>60</v>
      </c>
      <c r="O1161" s="40" t="b">
        <v>0</v>
      </c>
      <c r="P1161" s="40" t="s">
        <v>3105</v>
      </c>
      <c r="Q1161" s="40" t="s">
        <v>1853</v>
      </c>
      <c r="R1161" s="40" t="s">
        <v>635</v>
      </c>
    </row>
    <row r="1162" spans="1:18" hidden="1" x14ac:dyDescent="0.25">
      <c r="A1162" s="40" t="s">
        <v>924</v>
      </c>
      <c r="B1162" s="40" t="s">
        <v>5655</v>
      </c>
      <c r="C1162" s="40" t="s">
        <v>1847</v>
      </c>
      <c r="D1162" s="40" t="s">
        <v>1848</v>
      </c>
      <c r="E1162" s="40" t="s">
        <v>1960</v>
      </c>
      <c r="F1162" s="40"/>
      <c r="G1162" s="40" t="s">
        <v>76</v>
      </c>
      <c r="H1162" s="40" t="s">
        <v>1804</v>
      </c>
      <c r="I1162" s="40" t="s">
        <v>5580</v>
      </c>
      <c r="J1162" s="40" t="s">
        <v>1847</v>
      </c>
      <c r="K1162" s="40"/>
      <c r="L1162" s="40"/>
      <c r="M1162" s="40" t="s">
        <v>5679</v>
      </c>
      <c r="N1162" s="40">
        <v>60</v>
      </c>
      <c r="O1162" s="40" t="b">
        <v>0</v>
      </c>
      <c r="P1162" s="40" t="s">
        <v>3105</v>
      </c>
      <c r="Q1162" s="40" t="s">
        <v>1853</v>
      </c>
      <c r="R1162" s="40" t="s">
        <v>635</v>
      </c>
    </row>
    <row r="1163" spans="1:18" hidden="1" x14ac:dyDescent="0.25">
      <c r="A1163" s="40" t="s">
        <v>507</v>
      </c>
      <c r="B1163" s="40" t="s">
        <v>905</v>
      </c>
      <c r="C1163" s="40" t="s">
        <v>1847</v>
      </c>
      <c r="D1163" s="40" t="s">
        <v>1848</v>
      </c>
      <c r="E1163" s="40" t="s">
        <v>1941</v>
      </c>
      <c r="F1163" s="40"/>
      <c r="G1163" s="40" t="s">
        <v>75</v>
      </c>
      <c r="H1163" s="40" t="s">
        <v>1806</v>
      </c>
      <c r="I1163" s="40" t="s">
        <v>5580</v>
      </c>
      <c r="J1163" s="40" t="s">
        <v>1847</v>
      </c>
      <c r="K1163" s="40"/>
      <c r="L1163" s="40"/>
      <c r="M1163" s="40" t="s">
        <v>5680</v>
      </c>
      <c r="N1163" s="40">
        <v>60</v>
      </c>
      <c r="O1163" s="40" t="b">
        <v>0</v>
      </c>
      <c r="P1163" s="40" t="s">
        <v>3105</v>
      </c>
      <c r="Q1163" s="40" t="s">
        <v>1853</v>
      </c>
      <c r="R1163" s="40" t="s">
        <v>635</v>
      </c>
    </row>
    <row r="1164" spans="1:18" hidden="1" x14ac:dyDescent="0.25">
      <c r="A1164" s="40" t="s">
        <v>5681</v>
      </c>
      <c r="B1164" s="40" t="s">
        <v>905</v>
      </c>
      <c r="C1164" s="40" t="s">
        <v>1847</v>
      </c>
      <c r="D1164" s="40" t="s">
        <v>1848</v>
      </c>
      <c r="E1164" s="40" t="s">
        <v>1862</v>
      </c>
      <c r="F1164" s="40"/>
      <c r="G1164" s="40" t="s">
        <v>75</v>
      </c>
      <c r="H1164" s="40" t="s">
        <v>1806</v>
      </c>
      <c r="I1164" s="40" t="s">
        <v>5580</v>
      </c>
      <c r="J1164" s="40" t="s">
        <v>1847</v>
      </c>
      <c r="K1164" s="40"/>
      <c r="L1164" s="40"/>
      <c r="M1164" s="40" t="s">
        <v>5682</v>
      </c>
      <c r="N1164" s="40">
        <v>60</v>
      </c>
      <c r="O1164" s="40" t="b">
        <v>0</v>
      </c>
      <c r="P1164" s="40" t="s">
        <v>3105</v>
      </c>
      <c r="Q1164" s="40" t="s">
        <v>1853</v>
      </c>
      <c r="R1164" s="40" t="s">
        <v>635</v>
      </c>
    </row>
    <row r="1165" spans="1:18" hidden="1" x14ac:dyDescent="0.25">
      <c r="A1165" s="40" t="s">
        <v>527</v>
      </c>
      <c r="B1165" s="40" t="s">
        <v>905</v>
      </c>
      <c r="C1165" s="40" t="s">
        <v>1847</v>
      </c>
      <c r="D1165" s="40" t="s">
        <v>1848</v>
      </c>
      <c r="E1165" s="40" t="s">
        <v>1888</v>
      </c>
      <c r="F1165" s="40"/>
      <c r="G1165" s="40" t="s">
        <v>76</v>
      </c>
      <c r="H1165" s="40" t="s">
        <v>1804</v>
      </c>
      <c r="I1165" s="40" t="s">
        <v>5580</v>
      </c>
      <c r="J1165" s="40" t="s">
        <v>1847</v>
      </c>
      <c r="K1165" s="40"/>
      <c r="L1165" s="40"/>
      <c r="M1165" s="40" t="s">
        <v>5683</v>
      </c>
      <c r="N1165" s="40">
        <v>60</v>
      </c>
      <c r="O1165" s="40" t="b">
        <v>0</v>
      </c>
      <c r="P1165" s="40" t="s">
        <v>3105</v>
      </c>
      <c r="Q1165" s="40" t="s">
        <v>1853</v>
      </c>
      <c r="R1165" s="40" t="s">
        <v>635</v>
      </c>
    </row>
    <row r="1166" spans="1:18" hidden="1" x14ac:dyDescent="0.25">
      <c r="A1166" s="40" t="s">
        <v>925</v>
      </c>
      <c r="B1166" s="40" t="s">
        <v>905</v>
      </c>
      <c r="C1166" s="40" t="s">
        <v>1847</v>
      </c>
      <c r="D1166" s="40" t="s">
        <v>1848</v>
      </c>
      <c r="E1166" s="40" t="s">
        <v>1941</v>
      </c>
      <c r="F1166" s="40"/>
      <c r="G1166" s="40" t="s">
        <v>75</v>
      </c>
      <c r="H1166" s="40" t="s">
        <v>1806</v>
      </c>
      <c r="I1166" s="40" t="s">
        <v>5580</v>
      </c>
      <c r="J1166" s="40" t="s">
        <v>1847</v>
      </c>
      <c r="K1166" s="40"/>
      <c r="L1166" s="40"/>
      <c r="M1166" s="40" t="s">
        <v>5684</v>
      </c>
      <c r="N1166" s="40">
        <v>60</v>
      </c>
      <c r="O1166" s="40" t="b">
        <v>0</v>
      </c>
      <c r="P1166" s="40" t="s">
        <v>3105</v>
      </c>
      <c r="Q1166" s="40" t="s">
        <v>1853</v>
      </c>
      <c r="R1166" s="40" t="s">
        <v>635</v>
      </c>
    </row>
    <row r="1167" spans="1:18" hidden="1" x14ac:dyDescent="0.25">
      <c r="A1167" s="40" t="s">
        <v>926</v>
      </c>
      <c r="B1167" s="40" t="s">
        <v>905</v>
      </c>
      <c r="C1167" s="40" t="s">
        <v>1847</v>
      </c>
      <c r="D1167" s="40" t="s">
        <v>1848</v>
      </c>
      <c r="E1167" s="40" t="s">
        <v>1862</v>
      </c>
      <c r="F1167" s="40"/>
      <c r="G1167" s="40" t="s">
        <v>75</v>
      </c>
      <c r="H1167" s="40" t="s">
        <v>1806</v>
      </c>
      <c r="I1167" s="40" t="s">
        <v>5580</v>
      </c>
      <c r="J1167" s="40" t="s">
        <v>1847</v>
      </c>
      <c r="K1167" s="40"/>
      <c r="L1167" s="40"/>
      <c r="M1167" s="40" t="s">
        <v>5685</v>
      </c>
      <c r="N1167" s="40">
        <v>60</v>
      </c>
      <c r="O1167" s="40" t="b">
        <v>0</v>
      </c>
      <c r="P1167" s="40" t="s">
        <v>3105</v>
      </c>
      <c r="Q1167" s="40" t="s">
        <v>1853</v>
      </c>
      <c r="R1167" s="40" t="s">
        <v>635</v>
      </c>
    </row>
    <row r="1168" spans="1:18" hidden="1" x14ac:dyDescent="0.25">
      <c r="A1168" s="40" t="s">
        <v>89</v>
      </c>
      <c r="B1168" s="40" t="s">
        <v>905</v>
      </c>
      <c r="C1168" s="40" t="s">
        <v>1847</v>
      </c>
      <c r="D1168" s="40" t="s">
        <v>1848</v>
      </c>
      <c r="E1168" s="40" t="s">
        <v>1941</v>
      </c>
      <c r="F1168" s="40"/>
      <c r="G1168" s="40" t="s">
        <v>76</v>
      </c>
      <c r="H1168" s="40" t="s">
        <v>1804</v>
      </c>
      <c r="I1168" s="40" t="s">
        <v>5580</v>
      </c>
      <c r="J1168" s="40" t="s">
        <v>1847</v>
      </c>
      <c r="K1168" s="40"/>
      <c r="L1168" s="40"/>
      <c r="M1168" s="40" t="s">
        <v>5686</v>
      </c>
      <c r="N1168" s="40">
        <v>60</v>
      </c>
      <c r="O1168" s="40" t="b">
        <v>0</v>
      </c>
      <c r="P1168" s="40" t="s">
        <v>3105</v>
      </c>
      <c r="Q1168" s="40" t="s">
        <v>1853</v>
      </c>
      <c r="R1168" s="40" t="s">
        <v>635</v>
      </c>
    </row>
    <row r="1169" spans="1:18" hidden="1" x14ac:dyDescent="0.25">
      <c r="A1169" s="40" t="s">
        <v>927</v>
      </c>
      <c r="B1169" s="40" t="s">
        <v>903</v>
      </c>
      <c r="C1169" s="40" t="s">
        <v>1847</v>
      </c>
      <c r="D1169" s="40" t="s">
        <v>1848</v>
      </c>
      <c r="E1169" s="40" t="s">
        <v>2001</v>
      </c>
      <c r="F1169" s="40"/>
      <c r="G1169" s="40" t="s">
        <v>76</v>
      </c>
      <c r="H1169" s="40" t="s">
        <v>1804</v>
      </c>
      <c r="I1169" s="40" t="s">
        <v>5580</v>
      </c>
      <c r="J1169" s="40" t="s">
        <v>1847</v>
      </c>
      <c r="K1169" s="40"/>
      <c r="L1169" s="40"/>
      <c r="M1169" s="40" t="s">
        <v>5687</v>
      </c>
      <c r="N1169" s="40">
        <v>60</v>
      </c>
      <c r="O1169" s="40" t="b">
        <v>0</v>
      </c>
      <c r="P1169" s="40" t="s">
        <v>3105</v>
      </c>
      <c r="Q1169" s="40" t="s">
        <v>1853</v>
      </c>
      <c r="R1169" s="40" t="s">
        <v>635</v>
      </c>
    </row>
    <row r="1170" spans="1:18" hidden="1" x14ac:dyDescent="0.25">
      <c r="A1170" s="40" t="s">
        <v>928</v>
      </c>
      <c r="B1170" s="40" t="s">
        <v>5655</v>
      </c>
      <c r="C1170" s="40" t="s">
        <v>1847</v>
      </c>
      <c r="D1170" s="40" t="s">
        <v>1848</v>
      </c>
      <c r="E1170" s="40" t="s">
        <v>1985</v>
      </c>
      <c r="F1170" s="40"/>
      <c r="G1170" s="40" t="s">
        <v>1813</v>
      </c>
      <c r="H1170" s="40" t="s">
        <v>1814</v>
      </c>
      <c r="I1170" s="40" t="s">
        <v>5580</v>
      </c>
      <c r="J1170" s="40" t="s">
        <v>1847</v>
      </c>
      <c r="K1170" s="40"/>
      <c r="L1170" s="40"/>
      <c r="M1170" s="40" t="s">
        <v>5688</v>
      </c>
      <c r="N1170" s="40">
        <v>60</v>
      </c>
      <c r="O1170" s="40" t="b">
        <v>0</v>
      </c>
      <c r="P1170" s="40" t="s">
        <v>3105</v>
      </c>
      <c r="Q1170" s="40" t="s">
        <v>1853</v>
      </c>
      <c r="R1170" s="40" t="s">
        <v>635</v>
      </c>
    </row>
    <row r="1171" spans="1:18" hidden="1" x14ac:dyDescent="0.25">
      <c r="A1171" s="40" t="s">
        <v>929</v>
      </c>
      <c r="B1171" s="40" t="s">
        <v>5655</v>
      </c>
      <c r="C1171" s="40" t="s">
        <v>1847</v>
      </c>
      <c r="D1171" s="40" t="s">
        <v>1848</v>
      </c>
      <c r="E1171" s="40" t="s">
        <v>1911</v>
      </c>
      <c r="F1171" s="40"/>
      <c r="G1171" s="40" t="s">
        <v>76</v>
      </c>
      <c r="H1171" s="40" t="s">
        <v>1804</v>
      </c>
      <c r="I1171" s="40" t="s">
        <v>5580</v>
      </c>
      <c r="J1171" s="40" t="s">
        <v>1847</v>
      </c>
      <c r="K1171" s="40"/>
      <c r="L1171" s="40"/>
      <c r="M1171" s="40" t="s">
        <v>5689</v>
      </c>
      <c r="N1171" s="40">
        <v>60</v>
      </c>
      <c r="O1171" s="40" t="b">
        <v>0</v>
      </c>
      <c r="P1171" s="40" t="s">
        <v>3105</v>
      </c>
      <c r="Q1171" s="40" t="s">
        <v>1853</v>
      </c>
      <c r="R1171" s="40" t="s">
        <v>635</v>
      </c>
    </row>
    <row r="1172" spans="1:18" hidden="1" x14ac:dyDescent="0.25">
      <c r="A1172" s="40" t="s">
        <v>535</v>
      </c>
      <c r="B1172" s="40" t="s">
        <v>905</v>
      </c>
      <c r="C1172" s="40" t="s">
        <v>1847</v>
      </c>
      <c r="D1172" s="40" t="s">
        <v>1848</v>
      </c>
      <c r="E1172" s="40" t="s">
        <v>1888</v>
      </c>
      <c r="F1172" s="40"/>
      <c r="G1172" s="40" t="s">
        <v>1813</v>
      </c>
      <c r="H1172" s="40" t="s">
        <v>1814</v>
      </c>
      <c r="I1172" s="40" t="s">
        <v>5580</v>
      </c>
      <c r="J1172" s="40" t="s">
        <v>1847</v>
      </c>
      <c r="K1172" s="40"/>
      <c r="L1172" s="40"/>
      <c r="M1172" s="40" t="s">
        <v>5690</v>
      </c>
      <c r="N1172" s="40">
        <v>60</v>
      </c>
      <c r="O1172" s="40" t="b">
        <v>0</v>
      </c>
      <c r="P1172" s="40" t="s">
        <v>3105</v>
      </c>
      <c r="Q1172" s="40" t="s">
        <v>1853</v>
      </c>
      <c r="R1172" s="40" t="s">
        <v>635</v>
      </c>
    </row>
    <row r="1173" spans="1:18" hidden="1" x14ac:dyDescent="0.25">
      <c r="A1173" s="41" t="s">
        <v>227</v>
      </c>
      <c r="B1173" s="41" t="s">
        <v>905</v>
      </c>
      <c r="C1173" s="41" t="s">
        <v>1847</v>
      </c>
      <c r="D1173" s="41" t="s">
        <v>1848</v>
      </c>
      <c r="E1173" s="41" t="s">
        <v>1960</v>
      </c>
      <c r="F1173" s="41"/>
      <c r="G1173" s="41" t="s">
        <v>76</v>
      </c>
      <c r="H1173" s="41" t="s">
        <v>1804</v>
      </c>
      <c r="I1173" s="41" t="s">
        <v>5580</v>
      </c>
      <c r="J1173" s="41" t="s">
        <v>1847</v>
      </c>
      <c r="K1173" s="41"/>
      <c r="L1173" s="41"/>
      <c r="M1173" s="41" t="s">
        <v>5691</v>
      </c>
      <c r="N1173" s="41">
        <v>60</v>
      </c>
      <c r="O1173" s="41" t="b">
        <v>0</v>
      </c>
      <c r="P1173" s="41" t="s">
        <v>3105</v>
      </c>
      <c r="Q1173" s="41" t="s">
        <v>1853</v>
      </c>
      <c r="R1173" s="41" t="s">
        <v>635</v>
      </c>
    </row>
    <row r="1174" spans="1:18" hidden="1" x14ac:dyDescent="0.25">
      <c r="A1174" s="40" t="s">
        <v>930</v>
      </c>
      <c r="B1174" s="40" t="s">
        <v>905</v>
      </c>
      <c r="C1174" s="40" t="s">
        <v>1847</v>
      </c>
      <c r="D1174" s="40" t="s">
        <v>1848</v>
      </c>
      <c r="E1174" s="40" t="s">
        <v>1968</v>
      </c>
      <c r="F1174" s="40"/>
      <c r="G1174" s="40" t="s">
        <v>75</v>
      </c>
      <c r="H1174" s="40" t="s">
        <v>1806</v>
      </c>
      <c r="I1174" s="40" t="s">
        <v>5580</v>
      </c>
      <c r="J1174" s="40" t="s">
        <v>1847</v>
      </c>
      <c r="K1174" s="40"/>
      <c r="L1174" s="40"/>
      <c r="M1174" s="40" t="s">
        <v>5692</v>
      </c>
      <c r="N1174" s="40">
        <v>60</v>
      </c>
      <c r="O1174" s="40" t="b">
        <v>0</v>
      </c>
      <c r="P1174" s="40" t="s">
        <v>3105</v>
      </c>
      <c r="Q1174" s="40" t="s">
        <v>1853</v>
      </c>
      <c r="R1174" s="40" t="s">
        <v>635</v>
      </c>
    </row>
    <row r="1175" spans="1:18" hidden="1" x14ac:dyDescent="0.25">
      <c r="A1175" s="41" t="s">
        <v>931</v>
      </c>
      <c r="B1175" s="41" t="s">
        <v>5693</v>
      </c>
      <c r="C1175" s="41" t="s">
        <v>1847</v>
      </c>
      <c r="D1175" s="41" t="s">
        <v>1848</v>
      </c>
      <c r="E1175" s="41" t="s">
        <v>2764</v>
      </c>
      <c r="F1175" s="41"/>
      <c r="G1175" s="41" t="s">
        <v>76</v>
      </c>
      <c r="H1175" s="41" t="s">
        <v>1804</v>
      </c>
      <c r="I1175" s="41" t="s">
        <v>5580</v>
      </c>
      <c r="J1175" s="41" t="s">
        <v>1847</v>
      </c>
      <c r="K1175" s="41"/>
      <c r="L1175" s="41"/>
      <c r="M1175" s="41" t="s">
        <v>5694</v>
      </c>
      <c r="N1175" s="41">
        <v>60</v>
      </c>
      <c r="O1175" s="41" t="b">
        <v>0</v>
      </c>
      <c r="P1175" s="41" t="s">
        <v>3105</v>
      </c>
      <c r="Q1175" s="41" t="s">
        <v>1853</v>
      </c>
      <c r="R1175" s="41" t="s">
        <v>635</v>
      </c>
    </row>
    <row r="1176" spans="1:18" hidden="1" x14ac:dyDescent="0.25">
      <c r="A1176" s="40" t="s">
        <v>932</v>
      </c>
      <c r="B1176" s="40" t="s">
        <v>5655</v>
      </c>
      <c r="C1176" s="40" t="s">
        <v>1847</v>
      </c>
      <c r="D1176" s="40" t="s">
        <v>1848</v>
      </c>
      <c r="E1176" s="40" t="s">
        <v>2083</v>
      </c>
      <c r="F1176" s="40"/>
      <c r="G1176" s="40" t="s">
        <v>76</v>
      </c>
      <c r="H1176" s="40" t="s">
        <v>1804</v>
      </c>
      <c r="I1176" s="40" t="s">
        <v>5580</v>
      </c>
      <c r="J1176" s="40" t="s">
        <v>1847</v>
      </c>
      <c r="K1176" s="40"/>
      <c r="L1176" s="40"/>
      <c r="M1176" s="40" t="s">
        <v>5695</v>
      </c>
      <c r="N1176" s="40">
        <v>60</v>
      </c>
      <c r="O1176" s="40" t="b">
        <v>0</v>
      </c>
      <c r="P1176" s="40" t="s">
        <v>3105</v>
      </c>
      <c r="Q1176" s="40" t="s">
        <v>1853</v>
      </c>
      <c r="R1176" s="40" t="s">
        <v>635</v>
      </c>
    </row>
    <row r="1177" spans="1:18" hidden="1" x14ac:dyDescent="0.25">
      <c r="A1177" s="41" t="s">
        <v>933</v>
      </c>
      <c r="B1177" s="41" t="s">
        <v>934</v>
      </c>
      <c r="C1177" s="41" t="s">
        <v>1847</v>
      </c>
      <c r="D1177" s="41" t="s">
        <v>1848</v>
      </c>
      <c r="E1177" s="41" t="s">
        <v>1985</v>
      </c>
      <c r="F1177" s="41"/>
      <c r="G1177" s="41" t="s">
        <v>1813</v>
      </c>
      <c r="H1177" s="41" t="s">
        <v>1814</v>
      </c>
      <c r="I1177" s="41" t="s">
        <v>5580</v>
      </c>
      <c r="J1177" s="41" t="s">
        <v>934</v>
      </c>
      <c r="K1177" s="41" t="s">
        <v>5696</v>
      </c>
      <c r="L1177" s="41"/>
      <c r="M1177" s="41" t="s">
        <v>5696</v>
      </c>
      <c r="N1177" s="41">
        <v>60</v>
      </c>
      <c r="O1177" s="41" t="b">
        <v>0</v>
      </c>
      <c r="P1177" s="41" t="s">
        <v>3105</v>
      </c>
      <c r="Q1177" s="41" t="s">
        <v>1853</v>
      </c>
      <c r="R1177" s="41" t="s">
        <v>635</v>
      </c>
    </row>
    <row r="1178" spans="1:18" hidden="1" x14ac:dyDescent="0.25">
      <c r="A1178" s="40" t="s">
        <v>935</v>
      </c>
      <c r="B1178" s="40" t="s">
        <v>5655</v>
      </c>
      <c r="C1178" s="40" t="s">
        <v>1847</v>
      </c>
      <c r="D1178" s="40" t="s">
        <v>1848</v>
      </c>
      <c r="E1178" s="40" t="s">
        <v>1911</v>
      </c>
      <c r="F1178" s="40"/>
      <c r="G1178" s="40" t="s">
        <v>76</v>
      </c>
      <c r="H1178" s="40" t="s">
        <v>1804</v>
      </c>
      <c r="I1178" s="40" t="s">
        <v>5580</v>
      </c>
      <c r="J1178" s="40" t="s">
        <v>1847</v>
      </c>
      <c r="K1178" s="40"/>
      <c r="L1178" s="40"/>
      <c r="M1178" s="40" t="s">
        <v>5697</v>
      </c>
      <c r="N1178" s="40">
        <v>60</v>
      </c>
      <c r="O1178" s="40" t="b">
        <v>0</v>
      </c>
      <c r="P1178" s="40" t="s">
        <v>3105</v>
      </c>
      <c r="Q1178" s="40" t="s">
        <v>1853</v>
      </c>
      <c r="R1178" s="40" t="s">
        <v>635</v>
      </c>
    </row>
    <row r="1179" spans="1:18" hidden="1" x14ac:dyDescent="0.25">
      <c r="A1179" s="40" t="s">
        <v>510</v>
      </c>
      <c r="B1179" s="40" t="s">
        <v>905</v>
      </c>
      <c r="C1179" s="40" t="s">
        <v>1847</v>
      </c>
      <c r="D1179" s="40" t="s">
        <v>1848</v>
      </c>
      <c r="E1179" s="40" t="s">
        <v>1968</v>
      </c>
      <c r="F1179" s="40"/>
      <c r="G1179" s="40" t="s">
        <v>75</v>
      </c>
      <c r="H1179" s="40" t="s">
        <v>1806</v>
      </c>
      <c r="I1179" s="40" t="s">
        <v>5580</v>
      </c>
      <c r="J1179" s="40" t="s">
        <v>1847</v>
      </c>
      <c r="K1179" s="40"/>
      <c r="L1179" s="40"/>
      <c r="M1179" s="40" t="s">
        <v>5698</v>
      </c>
      <c r="N1179" s="40">
        <v>60</v>
      </c>
      <c r="O1179" s="40" t="b">
        <v>0</v>
      </c>
      <c r="P1179" s="40" t="s">
        <v>3105</v>
      </c>
      <c r="Q1179" s="40" t="s">
        <v>1853</v>
      </c>
      <c r="R1179" s="40" t="s">
        <v>635</v>
      </c>
    </row>
    <row r="1180" spans="1:18" hidden="1" x14ac:dyDescent="0.25">
      <c r="A1180" s="40" t="s">
        <v>936</v>
      </c>
      <c r="B1180" s="40" t="s">
        <v>5655</v>
      </c>
      <c r="C1180" s="40" t="s">
        <v>1847</v>
      </c>
      <c r="D1180" s="40" t="s">
        <v>1848</v>
      </c>
      <c r="E1180" s="40" t="s">
        <v>1985</v>
      </c>
      <c r="F1180" s="40"/>
      <c r="G1180" s="40" t="s">
        <v>1813</v>
      </c>
      <c r="H1180" s="40" t="s">
        <v>1814</v>
      </c>
      <c r="I1180" s="40" t="s">
        <v>5580</v>
      </c>
      <c r="J1180" s="40" t="s">
        <v>1847</v>
      </c>
      <c r="K1180" s="40"/>
      <c r="L1180" s="40"/>
      <c r="M1180" s="40" t="s">
        <v>5699</v>
      </c>
      <c r="N1180" s="40">
        <v>60</v>
      </c>
      <c r="O1180" s="40" t="b">
        <v>0</v>
      </c>
      <c r="P1180" s="40" t="s">
        <v>3105</v>
      </c>
      <c r="Q1180" s="40" t="s">
        <v>1853</v>
      </c>
      <c r="R1180" s="40" t="s">
        <v>635</v>
      </c>
    </row>
    <row r="1181" spans="1:18" hidden="1" x14ac:dyDescent="0.25">
      <c r="A1181" s="40" t="s">
        <v>78</v>
      </c>
      <c r="B1181" s="40" t="s">
        <v>905</v>
      </c>
      <c r="C1181" s="40" t="s">
        <v>1847</v>
      </c>
      <c r="D1181" s="40" t="s">
        <v>1848</v>
      </c>
      <c r="E1181" s="40" t="s">
        <v>1960</v>
      </c>
      <c r="F1181" s="40"/>
      <c r="G1181" s="40" t="s">
        <v>76</v>
      </c>
      <c r="H1181" s="40" t="s">
        <v>1804</v>
      </c>
      <c r="I1181" s="40" t="s">
        <v>5580</v>
      </c>
      <c r="J1181" s="40" t="s">
        <v>1847</v>
      </c>
      <c r="K1181" s="40"/>
      <c r="L1181" s="40"/>
      <c r="M1181" s="40" t="s">
        <v>5700</v>
      </c>
      <c r="N1181" s="40">
        <v>60</v>
      </c>
      <c r="O1181" s="40" t="b">
        <v>0</v>
      </c>
      <c r="P1181" s="40" t="s">
        <v>3105</v>
      </c>
      <c r="Q1181" s="40" t="s">
        <v>1853</v>
      </c>
      <c r="R1181" s="40" t="s">
        <v>635</v>
      </c>
    </row>
    <row r="1182" spans="1:18" hidden="1" x14ac:dyDescent="0.25">
      <c r="A1182" s="40" t="s">
        <v>538</v>
      </c>
      <c r="B1182" s="40" t="s">
        <v>905</v>
      </c>
      <c r="C1182" s="40" t="s">
        <v>1847</v>
      </c>
      <c r="D1182" s="40" t="s">
        <v>1848</v>
      </c>
      <c r="E1182" s="40" t="s">
        <v>1960</v>
      </c>
      <c r="F1182" s="40"/>
      <c r="G1182" s="40" t="s">
        <v>76</v>
      </c>
      <c r="H1182" s="40" t="s">
        <v>1804</v>
      </c>
      <c r="I1182" s="40" t="s">
        <v>5580</v>
      </c>
      <c r="J1182" s="40" t="s">
        <v>1847</v>
      </c>
      <c r="K1182" s="40"/>
      <c r="L1182" s="40"/>
      <c r="M1182" s="40" t="s">
        <v>5701</v>
      </c>
      <c r="N1182" s="40">
        <v>60</v>
      </c>
      <c r="O1182" s="40" t="b">
        <v>0</v>
      </c>
      <c r="P1182" s="40" t="s">
        <v>3105</v>
      </c>
      <c r="Q1182" s="40" t="s">
        <v>1853</v>
      </c>
      <c r="R1182" s="40" t="s">
        <v>635</v>
      </c>
    </row>
    <row r="1183" spans="1:18" hidden="1" x14ac:dyDescent="0.25">
      <c r="A1183" s="40" t="s">
        <v>937</v>
      </c>
      <c r="B1183" s="40" t="s">
        <v>5655</v>
      </c>
      <c r="C1183" s="40" t="s">
        <v>1847</v>
      </c>
      <c r="D1183" s="40" t="s">
        <v>1848</v>
      </c>
      <c r="E1183" s="40" t="s">
        <v>1985</v>
      </c>
      <c r="F1183" s="40"/>
      <c r="G1183" s="40" t="s">
        <v>1813</v>
      </c>
      <c r="H1183" s="40" t="s">
        <v>1814</v>
      </c>
      <c r="I1183" s="40" t="s">
        <v>5580</v>
      </c>
      <c r="J1183" s="40" t="s">
        <v>1847</v>
      </c>
      <c r="K1183" s="40"/>
      <c r="L1183" s="40"/>
      <c r="M1183" s="40" t="s">
        <v>5702</v>
      </c>
      <c r="N1183" s="40">
        <v>60</v>
      </c>
      <c r="O1183" s="40" t="b">
        <v>0</v>
      </c>
      <c r="P1183" s="40" t="s">
        <v>3105</v>
      </c>
      <c r="Q1183" s="40" t="s">
        <v>1853</v>
      </c>
      <c r="R1183" s="40" t="s">
        <v>635</v>
      </c>
    </row>
    <row r="1184" spans="1:18" hidden="1" x14ac:dyDescent="0.25">
      <c r="A1184" s="40" t="s">
        <v>90</v>
      </c>
      <c r="B1184" s="40" t="s">
        <v>905</v>
      </c>
      <c r="C1184" s="40" t="s">
        <v>1847</v>
      </c>
      <c r="D1184" s="40" t="s">
        <v>1848</v>
      </c>
      <c r="E1184" s="40" t="s">
        <v>1985</v>
      </c>
      <c r="F1184" s="40"/>
      <c r="G1184" s="40" t="s">
        <v>1813</v>
      </c>
      <c r="H1184" s="40" t="s">
        <v>1814</v>
      </c>
      <c r="I1184" s="40" t="s">
        <v>5580</v>
      </c>
      <c r="J1184" s="40" t="s">
        <v>1847</v>
      </c>
      <c r="K1184" s="40"/>
      <c r="L1184" s="40"/>
      <c r="M1184" s="40" t="s">
        <v>5703</v>
      </c>
      <c r="N1184" s="40">
        <v>60</v>
      </c>
      <c r="O1184" s="40" t="b">
        <v>0</v>
      </c>
      <c r="P1184" s="40" t="s">
        <v>3105</v>
      </c>
      <c r="Q1184" s="40" t="s">
        <v>1853</v>
      </c>
      <c r="R1184" s="40" t="s">
        <v>635</v>
      </c>
    </row>
    <row r="1185" spans="1:18" hidden="1" x14ac:dyDescent="0.25">
      <c r="A1185" s="40" t="s">
        <v>219</v>
      </c>
      <c r="B1185" s="40" t="s">
        <v>905</v>
      </c>
      <c r="C1185" s="40" t="s">
        <v>1847</v>
      </c>
      <c r="D1185" s="40" t="s">
        <v>1848</v>
      </c>
      <c r="E1185" s="40" t="s">
        <v>1960</v>
      </c>
      <c r="F1185" s="40"/>
      <c r="G1185" s="40" t="s">
        <v>76</v>
      </c>
      <c r="H1185" s="40" t="s">
        <v>1804</v>
      </c>
      <c r="I1185" s="40" t="s">
        <v>5580</v>
      </c>
      <c r="J1185" s="40" t="s">
        <v>1847</v>
      </c>
      <c r="K1185" s="40"/>
      <c r="L1185" s="40"/>
      <c r="M1185" s="40" t="s">
        <v>5704</v>
      </c>
      <c r="N1185" s="40">
        <v>60</v>
      </c>
      <c r="O1185" s="40" t="b">
        <v>0</v>
      </c>
      <c r="P1185" s="40" t="s">
        <v>3105</v>
      </c>
      <c r="Q1185" s="40" t="s">
        <v>1853</v>
      </c>
      <c r="R1185" s="40" t="s">
        <v>635</v>
      </c>
    </row>
    <row r="1186" spans="1:18" hidden="1" x14ac:dyDescent="0.25">
      <c r="A1186" s="40" t="s">
        <v>938</v>
      </c>
      <c r="B1186" s="40" t="s">
        <v>905</v>
      </c>
      <c r="C1186" s="40" t="s">
        <v>1847</v>
      </c>
      <c r="D1186" s="40" t="s">
        <v>1848</v>
      </c>
      <c r="E1186" s="40" t="s">
        <v>2001</v>
      </c>
      <c r="F1186" s="40"/>
      <c r="G1186" s="40" t="s">
        <v>76</v>
      </c>
      <c r="H1186" s="40" t="s">
        <v>1804</v>
      </c>
      <c r="I1186" s="40" t="s">
        <v>5580</v>
      </c>
      <c r="J1186" s="40" t="s">
        <v>1847</v>
      </c>
      <c r="K1186" s="40"/>
      <c r="L1186" s="40"/>
      <c r="M1186" s="40" t="s">
        <v>5705</v>
      </c>
      <c r="N1186" s="40">
        <v>60</v>
      </c>
      <c r="O1186" s="40" t="b">
        <v>0</v>
      </c>
      <c r="P1186" s="40" t="s">
        <v>3105</v>
      </c>
      <c r="Q1186" s="40" t="s">
        <v>1853</v>
      </c>
      <c r="R1186" s="40" t="s">
        <v>635</v>
      </c>
    </row>
    <row r="1187" spans="1:18" hidden="1" x14ac:dyDescent="0.25">
      <c r="A1187" s="41" t="s">
        <v>939</v>
      </c>
      <c r="B1187" s="41" t="s">
        <v>905</v>
      </c>
      <c r="C1187" s="41" t="s">
        <v>1847</v>
      </c>
      <c r="D1187" s="41" t="s">
        <v>1848</v>
      </c>
      <c r="E1187" s="41" t="s">
        <v>1862</v>
      </c>
      <c r="F1187" s="41"/>
      <c r="G1187" s="41" t="s">
        <v>75</v>
      </c>
      <c r="H1187" s="41" t="s">
        <v>1806</v>
      </c>
      <c r="I1187" s="41" t="s">
        <v>5580</v>
      </c>
      <c r="J1187" s="41" t="s">
        <v>1847</v>
      </c>
      <c r="K1187" s="41"/>
      <c r="L1187" s="41"/>
      <c r="M1187" s="41" t="s">
        <v>5706</v>
      </c>
      <c r="N1187" s="41">
        <v>60</v>
      </c>
      <c r="O1187" s="41" t="b">
        <v>0</v>
      </c>
      <c r="P1187" s="41" t="s">
        <v>3105</v>
      </c>
      <c r="Q1187" s="41" t="s">
        <v>1853</v>
      </c>
      <c r="R1187" s="41" t="s">
        <v>635</v>
      </c>
    </row>
    <row r="1188" spans="1:18" hidden="1" x14ac:dyDescent="0.25">
      <c r="A1188" s="41" t="s">
        <v>940</v>
      </c>
      <c r="B1188" s="41" t="s">
        <v>905</v>
      </c>
      <c r="C1188" s="41" t="s">
        <v>1847</v>
      </c>
      <c r="D1188" s="41" t="s">
        <v>1848</v>
      </c>
      <c r="E1188" s="41" t="s">
        <v>1968</v>
      </c>
      <c r="F1188" s="41"/>
      <c r="G1188" s="41" t="s">
        <v>75</v>
      </c>
      <c r="H1188" s="41" t="s">
        <v>1806</v>
      </c>
      <c r="I1188" s="41" t="s">
        <v>5580</v>
      </c>
      <c r="J1188" s="41" t="s">
        <v>1847</v>
      </c>
      <c r="K1188" s="41"/>
      <c r="L1188" s="41"/>
      <c r="M1188" s="41" t="s">
        <v>5707</v>
      </c>
      <c r="N1188" s="41">
        <v>60</v>
      </c>
      <c r="O1188" s="41" t="b">
        <v>0</v>
      </c>
      <c r="P1188" s="41" t="s">
        <v>3105</v>
      </c>
      <c r="Q1188" s="41" t="s">
        <v>1853</v>
      </c>
      <c r="R1188" s="41" t="s">
        <v>635</v>
      </c>
    </row>
    <row r="1189" spans="1:18" hidden="1" x14ac:dyDescent="0.25">
      <c r="A1189" s="40" t="s">
        <v>941</v>
      </c>
      <c r="B1189" s="40" t="s">
        <v>905</v>
      </c>
      <c r="C1189" s="40" t="s">
        <v>1847</v>
      </c>
      <c r="D1189" s="40" t="s">
        <v>1848</v>
      </c>
      <c r="E1189" s="40" t="s">
        <v>1960</v>
      </c>
      <c r="F1189" s="40"/>
      <c r="G1189" s="40" t="s">
        <v>76</v>
      </c>
      <c r="H1189" s="40" t="s">
        <v>1804</v>
      </c>
      <c r="I1189" s="40" t="s">
        <v>5580</v>
      </c>
      <c r="J1189" s="40" t="s">
        <v>1847</v>
      </c>
      <c r="K1189" s="40"/>
      <c r="L1189" s="40"/>
      <c r="M1189" s="40" t="s">
        <v>5708</v>
      </c>
      <c r="N1189" s="40">
        <v>60</v>
      </c>
      <c r="O1189" s="40" t="b">
        <v>0</v>
      </c>
      <c r="P1189" s="40" t="s">
        <v>3105</v>
      </c>
      <c r="Q1189" s="40" t="s">
        <v>1853</v>
      </c>
      <c r="R1189" s="40" t="s">
        <v>635</v>
      </c>
    </row>
    <row r="1190" spans="1:18" hidden="1" x14ac:dyDescent="0.25">
      <c r="A1190" s="41" t="s">
        <v>942</v>
      </c>
      <c r="B1190" s="41" t="s">
        <v>905</v>
      </c>
      <c r="C1190" s="41" t="s">
        <v>1847</v>
      </c>
      <c r="D1190" s="41" t="s">
        <v>1848</v>
      </c>
      <c r="E1190" s="41" t="s">
        <v>1888</v>
      </c>
      <c r="F1190" s="41"/>
      <c r="G1190" s="41" t="s">
        <v>1813</v>
      </c>
      <c r="H1190" s="41" t="s">
        <v>1814</v>
      </c>
      <c r="I1190" s="41" t="s">
        <v>5580</v>
      </c>
      <c r="J1190" s="41" t="s">
        <v>1847</v>
      </c>
      <c r="K1190" s="41"/>
      <c r="L1190" s="41"/>
      <c r="M1190" s="41" t="s">
        <v>5709</v>
      </c>
      <c r="N1190" s="41">
        <v>60</v>
      </c>
      <c r="O1190" s="41" t="b">
        <v>0</v>
      </c>
      <c r="P1190" s="41" t="s">
        <v>3105</v>
      </c>
      <c r="Q1190" s="41" t="s">
        <v>1853</v>
      </c>
      <c r="R1190" s="41" t="s">
        <v>635</v>
      </c>
    </row>
    <row r="1191" spans="1:18" hidden="1" x14ac:dyDescent="0.25">
      <c r="A1191" s="41" t="s">
        <v>5710</v>
      </c>
      <c r="B1191" s="41" t="s">
        <v>905</v>
      </c>
      <c r="C1191" s="41" t="s">
        <v>1847</v>
      </c>
      <c r="D1191" s="41" t="s">
        <v>1848</v>
      </c>
      <c r="E1191" s="41" t="s">
        <v>1960</v>
      </c>
      <c r="F1191" s="41"/>
      <c r="G1191" s="41" t="s">
        <v>76</v>
      </c>
      <c r="H1191" s="41" t="s">
        <v>1804</v>
      </c>
      <c r="I1191" s="41" t="s">
        <v>5580</v>
      </c>
      <c r="J1191" s="41" t="s">
        <v>1847</v>
      </c>
      <c r="K1191" s="41"/>
      <c r="L1191" s="41"/>
      <c r="M1191" s="41" t="s">
        <v>5711</v>
      </c>
      <c r="N1191" s="41">
        <v>60</v>
      </c>
      <c r="O1191" s="41" t="b">
        <v>0</v>
      </c>
      <c r="P1191" s="41" t="s">
        <v>3105</v>
      </c>
      <c r="Q1191" s="41" t="s">
        <v>1853</v>
      </c>
      <c r="R1191" s="41" t="s">
        <v>635</v>
      </c>
    </row>
    <row r="1192" spans="1:18" hidden="1" x14ac:dyDescent="0.25">
      <c r="A1192" s="40" t="s">
        <v>943</v>
      </c>
      <c r="B1192" s="40" t="s">
        <v>903</v>
      </c>
      <c r="C1192" s="40" t="s">
        <v>1847</v>
      </c>
      <c r="D1192" s="40" t="s">
        <v>1848</v>
      </c>
      <c r="E1192" s="40" t="s">
        <v>2116</v>
      </c>
      <c r="F1192" s="40"/>
      <c r="G1192" s="40" t="s">
        <v>75</v>
      </c>
      <c r="H1192" s="40" t="s">
        <v>1806</v>
      </c>
      <c r="I1192" s="40" t="s">
        <v>5580</v>
      </c>
      <c r="J1192" s="40" t="s">
        <v>1847</v>
      </c>
      <c r="K1192" s="40"/>
      <c r="L1192" s="40"/>
      <c r="M1192" s="40" t="s">
        <v>5712</v>
      </c>
      <c r="N1192" s="40">
        <v>60</v>
      </c>
      <c r="O1192" s="40" t="b">
        <v>0</v>
      </c>
      <c r="P1192" s="40" t="s">
        <v>3105</v>
      </c>
      <c r="Q1192" s="40" t="s">
        <v>1853</v>
      </c>
      <c r="R1192" s="40" t="s">
        <v>635</v>
      </c>
    </row>
    <row r="1193" spans="1:18" hidden="1" x14ac:dyDescent="0.25">
      <c r="A1193" s="41" t="s">
        <v>458</v>
      </c>
      <c r="B1193" s="41" t="s">
        <v>905</v>
      </c>
      <c r="C1193" s="41" t="s">
        <v>1847</v>
      </c>
      <c r="D1193" s="41" t="s">
        <v>1848</v>
      </c>
      <c r="E1193" s="41" t="s">
        <v>1960</v>
      </c>
      <c r="F1193" s="41"/>
      <c r="G1193" s="41" t="s">
        <v>76</v>
      </c>
      <c r="H1193" s="41" t="s">
        <v>1804</v>
      </c>
      <c r="I1193" s="41" t="s">
        <v>5580</v>
      </c>
      <c r="J1193" s="41" t="s">
        <v>1847</v>
      </c>
      <c r="K1193" s="41"/>
      <c r="L1193" s="41"/>
      <c r="M1193" s="41" t="s">
        <v>5713</v>
      </c>
      <c r="N1193" s="41">
        <v>60</v>
      </c>
      <c r="O1193" s="41" t="b">
        <v>0</v>
      </c>
      <c r="P1193" s="41" t="s">
        <v>3105</v>
      </c>
      <c r="Q1193" s="41" t="s">
        <v>1853</v>
      </c>
      <c r="R1193" s="41" t="s">
        <v>635</v>
      </c>
    </row>
    <row r="1194" spans="1:18" hidden="1" x14ac:dyDescent="0.25">
      <c r="A1194" s="40" t="s">
        <v>944</v>
      </c>
      <c r="B1194" s="40" t="s">
        <v>905</v>
      </c>
      <c r="C1194" s="40" t="s">
        <v>1847</v>
      </c>
      <c r="D1194" s="40" t="s">
        <v>1848</v>
      </c>
      <c r="E1194" s="40" t="s">
        <v>1960</v>
      </c>
      <c r="F1194" s="40"/>
      <c r="G1194" s="40" t="s">
        <v>76</v>
      </c>
      <c r="H1194" s="40" t="s">
        <v>1804</v>
      </c>
      <c r="I1194" s="40" t="s">
        <v>5580</v>
      </c>
      <c r="J1194" s="40" t="s">
        <v>1847</v>
      </c>
      <c r="K1194" s="40"/>
      <c r="L1194" s="40"/>
      <c r="M1194" s="40" t="s">
        <v>5714</v>
      </c>
      <c r="N1194" s="40">
        <v>60</v>
      </c>
      <c r="O1194" s="40" t="b">
        <v>0</v>
      </c>
      <c r="P1194" s="40" t="s">
        <v>3105</v>
      </c>
      <c r="Q1194" s="40" t="s">
        <v>1853</v>
      </c>
      <c r="R1194" s="40" t="s">
        <v>635</v>
      </c>
    </row>
    <row r="1195" spans="1:18" hidden="1" x14ac:dyDescent="0.25">
      <c r="A1195" s="40" t="s">
        <v>945</v>
      </c>
      <c r="B1195" s="40" t="s">
        <v>905</v>
      </c>
      <c r="C1195" s="40" t="s">
        <v>1847</v>
      </c>
      <c r="D1195" s="40" t="s">
        <v>1848</v>
      </c>
      <c r="E1195" s="40" t="s">
        <v>1849</v>
      </c>
      <c r="F1195" s="40"/>
      <c r="G1195" s="40" t="s">
        <v>1813</v>
      </c>
      <c r="H1195" s="40" t="s">
        <v>1814</v>
      </c>
      <c r="I1195" s="40" t="s">
        <v>5580</v>
      </c>
      <c r="J1195" s="40" t="s">
        <v>1847</v>
      </c>
      <c r="K1195" s="40"/>
      <c r="L1195" s="40"/>
      <c r="M1195" s="40" t="s">
        <v>5715</v>
      </c>
      <c r="N1195" s="40">
        <v>60</v>
      </c>
      <c r="O1195" s="40" t="b">
        <v>0</v>
      </c>
      <c r="P1195" s="40" t="s">
        <v>3105</v>
      </c>
      <c r="Q1195" s="40" t="s">
        <v>1853</v>
      </c>
      <c r="R1195" s="40" t="s">
        <v>635</v>
      </c>
    </row>
    <row r="1196" spans="1:18" hidden="1" x14ac:dyDescent="0.25">
      <c r="A1196" s="40" t="s">
        <v>946</v>
      </c>
      <c r="B1196" s="40" t="s">
        <v>5655</v>
      </c>
      <c r="C1196" s="40" t="s">
        <v>1847</v>
      </c>
      <c r="D1196" s="40" t="s">
        <v>1848</v>
      </c>
      <c r="E1196" s="40" t="s">
        <v>1911</v>
      </c>
      <c r="F1196" s="40"/>
      <c r="G1196" s="40" t="s">
        <v>76</v>
      </c>
      <c r="H1196" s="40" t="s">
        <v>1804</v>
      </c>
      <c r="I1196" s="40" t="s">
        <v>5580</v>
      </c>
      <c r="J1196" s="40" t="s">
        <v>1847</v>
      </c>
      <c r="K1196" s="40"/>
      <c r="L1196" s="40"/>
      <c r="M1196" s="40" t="s">
        <v>5716</v>
      </c>
      <c r="N1196" s="40">
        <v>60</v>
      </c>
      <c r="O1196" s="40" t="b">
        <v>0</v>
      </c>
      <c r="P1196" s="40" t="s">
        <v>3105</v>
      </c>
      <c r="Q1196" s="40" t="s">
        <v>1853</v>
      </c>
      <c r="R1196" s="40" t="s">
        <v>635</v>
      </c>
    </row>
    <row r="1197" spans="1:18" hidden="1" x14ac:dyDescent="0.25">
      <c r="A1197" s="40" t="s">
        <v>459</v>
      </c>
      <c r="B1197" s="40" t="s">
        <v>905</v>
      </c>
      <c r="C1197" s="40" t="s">
        <v>1847</v>
      </c>
      <c r="D1197" s="40" t="s">
        <v>1848</v>
      </c>
      <c r="E1197" s="40" t="s">
        <v>1862</v>
      </c>
      <c r="F1197" s="40"/>
      <c r="G1197" s="40" t="s">
        <v>75</v>
      </c>
      <c r="H1197" s="40" t="s">
        <v>1806</v>
      </c>
      <c r="I1197" s="40" t="s">
        <v>5580</v>
      </c>
      <c r="J1197" s="40" t="s">
        <v>1847</v>
      </c>
      <c r="K1197" s="40"/>
      <c r="L1197" s="40"/>
      <c r="M1197" s="40" t="s">
        <v>5717</v>
      </c>
      <c r="N1197" s="40">
        <v>60</v>
      </c>
      <c r="O1197" s="40" t="b">
        <v>0</v>
      </c>
      <c r="P1197" s="40" t="s">
        <v>3105</v>
      </c>
      <c r="Q1197" s="40" t="s">
        <v>1853</v>
      </c>
      <c r="R1197" s="40" t="s">
        <v>635</v>
      </c>
    </row>
    <row r="1198" spans="1:18" hidden="1" x14ac:dyDescent="0.25">
      <c r="A1198" s="40" t="s">
        <v>460</v>
      </c>
      <c r="B1198" s="40" t="s">
        <v>905</v>
      </c>
      <c r="C1198" s="40" t="s">
        <v>1847</v>
      </c>
      <c r="D1198" s="40" t="s">
        <v>1848</v>
      </c>
      <c r="E1198" s="40" t="s">
        <v>1960</v>
      </c>
      <c r="F1198" s="40"/>
      <c r="G1198" s="40" t="s">
        <v>76</v>
      </c>
      <c r="H1198" s="40" t="s">
        <v>1804</v>
      </c>
      <c r="I1198" s="40" t="s">
        <v>5580</v>
      </c>
      <c r="J1198" s="40" t="s">
        <v>1847</v>
      </c>
      <c r="K1198" s="40"/>
      <c r="L1198" s="40"/>
      <c r="M1198" s="40" t="s">
        <v>5718</v>
      </c>
      <c r="N1198" s="40">
        <v>60</v>
      </c>
      <c r="O1198" s="40" t="b">
        <v>0</v>
      </c>
      <c r="P1198" s="40" t="s">
        <v>3105</v>
      </c>
      <c r="Q1198" s="40" t="s">
        <v>1853</v>
      </c>
      <c r="R1198" s="40" t="s">
        <v>635</v>
      </c>
    </row>
    <row r="1199" spans="1:18" hidden="1" x14ac:dyDescent="0.25">
      <c r="A1199" s="40" t="s">
        <v>947</v>
      </c>
      <c r="B1199" s="40" t="s">
        <v>905</v>
      </c>
      <c r="C1199" s="40" t="s">
        <v>1847</v>
      </c>
      <c r="D1199" s="40" t="s">
        <v>1848</v>
      </c>
      <c r="E1199" s="40" t="s">
        <v>1960</v>
      </c>
      <c r="F1199" s="40"/>
      <c r="G1199" s="40" t="s">
        <v>76</v>
      </c>
      <c r="H1199" s="40" t="s">
        <v>1804</v>
      </c>
      <c r="I1199" s="40" t="s">
        <v>5580</v>
      </c>
      <c r="J1199" s="40" t="s">
        <v>1847</v>
      </c>
      <c r="K1199" s="40"/>
      <c r="L1199" s="40"/>
      <c r="M1199" s="40" t="s">
        <v>5719</v>
      </c>
      <c r="N1199" s="40">
        <v>60</v>
      </c>
      <c r="O1199" s="40" t="b">
        <v>0</v>
      </c>
      <c r="P1199" s="40" t="s">
        <v>3105</v>
      </c>
      <c r="Q1199" s="40" t="s">
        <v>1853</v>
      </c>
      <c r="R1199" s="40" t="s">
        <v>635</v>
      </c>
    </row>
    <row r="1200" spans="1:18" hidden="1" x14ac:dyDescent="0.25">
      <c r="A1200" s="40" t="s">
        <v>461</v>
      </c>
      <c r="B1200" s="40" t="s">
        <v>905</v>
      </c>
      <c r="C1200" s="40" t="s">
        <v>1847</v>
      </c>
      <c r="D1200" s="40" t="s">
        <v>1848</v>
      </c>
      <c r="E1200" s="40" t="s">
        <v>2001</v>
      </c>
      <c r="F1200" s="40"/>
      <c r="G1200" s="40" t="s">
        <v>76</v>
      </c>
      <c r="H1200" s="40" t="s">
        <v>1804</v>
      </c>
      <c r="I1200" s="40" t="s">
        <v>5580</v>
      </c>
      <c r="J1200" s="40" t="s">
        <v>1847</v>
      </c>
      <c r="K1200" s="40"/>
      <c r="L1200" s="40"/>
      <c r="M1200" s="40" t="s">
        <v>5720</v>
      </c>
      <c r="N1200" s="40">
        <v>60</v>
      </c>
      <c r="O1200" s="40" t="b">
        <v>0</v>
      </c>
      <c r="P1200" s="40" t="s">
        <v>3105</v>
      </c>
      <c r="Q1200" s="40" t="s">
        <v>1853</v>
      </c>
      <c r="R1200" s="40" t="s">
        <v>635</v>
      </c>
    </row>
    <row r="1201" spans="1:18" hidden="1" x14ac:dyDescent="0.25">
      <c r="A1201" s="40" t="s">
        <v>462</v>
      </c>
      <c r="B1201" s="40" t="s">
        <v>905</v>
      </c>
      <c r="C1201" s="40" t="s">
        <v>1847</v>
      </c>
      <c r="D1201" s="40" t="s">
        <v>1848</v>
      </c>
      <c r="E1201" s="40" t="s">
        <v>1985</v>
      </c>
      <c r="F1201" s="40"/>
      <c r="G1201" s="40" t="s">
        <v>1813</v>
      </c>
      <c r="H1201" s="40" t="s">
        <v>1814</v>
      </c>
      <c r="I1201" s="40" t="s">
        <v>5580</v>
      </c>
      <c r="J1201" s="40" t="s">
        <v>1847</v>
      </c>
      <c r="K1201" s="40"/>
      <c r="L1201" s="40"/>
      <c r="M1201" s="40" t="s">
        <v>5721</v>
      </c>
      <c r="N1201" s="40">
        <v>60</v>
      </c>
      <c r="O1201" s="40" t="b">
        <v>0</v>
      </c>
      <c r="P1201" s="40" t="s">
        <v>3105</v>
      </c>
      <c r="Q1201" s="40" t="s">
        <v>1853</v>
      </c>
      <c r="R1201" s="40" t="s">
        <v>635</v>
      </c>
    </row>
    <row r="1202" spans="1:18" hidden="1" x14ac:dyDescent="0.25">
      <c r="A1202" s="40" t="s">
        <v>948</v>
      </c>
      <c r="B1202" s="40" t="s">
        <v>903</v>
      </c>
      <c r="C1202" s="40" t="s">
        <v>1847</v>
      </c>
      <c r="D1202" s="40" t="s">
        <v>1848</v>
      </c>
      <c r="E1202" s="40" t="s">
        <v>1916</v>
      </c>
      <c r="F1202" s="40"/>
      <c r="G1202" s="40" t="s">
        <v>1813</v>
      </c>
      <c r="H1202" s="40" t="s">
        <v>1814</v>
      </c>
      <c r="I1202" s="40" t="s">
        <v>5580</v>
      </c>
      <c r="J1202" s="40" t="s">
        <v>1847</v>
      </c>
      <c r="K1202" s="40"/>
      <c r="L1202" s="40"/>
      <c r="M1202" s="40" t="s">
        <v>5722</v>
      </c>
      <c r="N1202" s="40">
        <v>60</v>
      </c>
      <c r="O1202" s="40" t="b">
        <v>0</v>
      </c>
      <c r="P1202" s="40" t="s">
        <v>3105</v>
      </c>
      <c r="Q1202" s="40" t="s">
        <v>1853</v>
      </c>
      <c r="R1202" s="40" t="s">
        <v>635</v>
      </c>
    </row>
    <row r="1203" spans="1:18" hidden="1" x14ac:dyDescent="0.25">
      <c r="A1203" s="40" t="s">
        <v>463</v>
      </c>
      <c r="B1203" s="40" t="s">
        <v>905</v>
      </c>
      <c r="C1203" s="40" t="s">
        <v>1847</v>
      </c>
      <c r="D1203" s="40" t="s">
        <v>1848</v>
      </c>
      <c r="E1203" s="40" t="s">
        <v>1862</v>
      </c>
      <c r="F1203" s="40"/>
      <c r="G1203" s="40" t="s">
        <v>75</v>
      </c>
      <c r="H1203" s="40" t="s">
        <v>1806</v>
      </c>
      <c r="I1203" s="40" t="s">
        <v>5580</v>
      </c>
      <c r="J1203" s="40" t="s">
        <v>1847</v>
      </c>
      <c r="K1203" s="40"/>
      <c r="L1203" s="40"/>
      <c r="M1203" s="40" t="s">
        <v>5723</v>
      </c>
      <c r="N1203" s="40">
        <v>60</v>
      </c>
      <c r="O1203" s="40" t="b">
        <v>0</v>
      </c>
      <c r="P1203" s="40" t="s">
        <v>3105</v>
      </c>
      <c r="Q1203" s="40" t="s">
        <v>1853</v>
      </c>
      <c r="R1203" s="40" t="s">
        <v>635</v>
      </c>
    </row>
    <row r="1204" spans="1:18" hidden="1" x14ac:dyDescent="0.25">
      <c r="A1204" s="40" t="s">
        <v>465</v>
      </c>
      <c r="B1204" s="40" t="s">
        <v>905</v>
      </c>
      <c r="C1204" s="40" t="s">
        <v>1847</v>
      </c>
      <c r="D1204" s="40" t="s">
        <v>1848</v>
      </c>
      <c r="E1204" s="40" t="s">
        <v>1849</v>
      </c>
      <c r="F1204" s="40"/>
      <c r="G1204" s="40" t="s">
        <v>76</v>
      </c>
      <c r="H1204" s="40" t="s">
        <v>1804</v>
      </c>
      <c r="I1204" s="40" t="s">
        <v>5580</v>
      </c>
      <c r="J1204" s="40" t="s">
        <v>1847</v>
      </c>
      <c r="K1204" s="40"/>
      <c r="L1204" s="40"/>
      <c r="M1204" s="40" t="s">
        <v>5724</v>
      </c>
      <c r="N1204" s="40">
        <v>60</v>
      </c>
      <c r="O1204" s="40" t="b">
        <v>0</v>
      </c>
      <c r="P1204" s="40" t="s">
        <v>3105</v>
      </c>
      <c r="Q1204" s="40" t="s">
        <v>1853</v>
      </c>
      <c r="R1204" s="40" t="s">
        <v>635</v>
      </c>
    </row>
    <row r="1205" spans="1:18" hidden="1" x14ac:dyDescent="0.25">
      <c r="A1205" s="40" t="s">
        <v>464</v>
      </c>
      <c r="B1205" s="40" t="s">
        <v>905</v>
      </c>
      <c r="C1205" s="40" t="s">
        <v>1847</v>
      </c>
      <c r="D1205" s="40" t="s">
        <v>1848</v>
      </c>
      <c r="E1205" s="40" t="s">
        <v>1960</v>
      </c>
      <c r="F1205" s="40"/>
      <c r="G1205" s="40" t="s">
        <v>76</v>
      </c>
      <c r="H1205" s="40" t="s">
        <v>1804</v>
      </c>
      <c r="I1205" s="40" t="s">
        <v>5580</v>
      </c>
      <c r="J1205" s="40" t="s">
        <v>1847</v>
      </c>
      <c r="K1205" s="40"/>
      <c r="L1205" s="40"/>
      <c r="M1205" s="40" t="s">
        <v>5725</v>
      </c>
      <c r="N1205" s="40">
        <v>60</v>
      </c>
      <c r="O1205" s="40" t="b">
        <v>0</v>
      </c>
      <c r="P1205" s="40" t="s">
        <v>3105</v>
      </c>
      <c r="Q1205" s="40" t="s">
        <v>1853</v>
      </c>
      <c r="R1205" s="40" t="s">
        <v>635</v>
      </c>
    </row>
    <row r="1206" spans="1:18" hidden="1" x14ac:dyDescent="0.25">
      <c r="A1206" s="40" t="s">
        <v>5726</v>
      </c>
      <c r="B1206" s="40" t="s">
        <v>905</v>
      </c>
      <c r="C1206" s="40" t="s">
        <v>1847</v>
      </c>
      <c r="D1206" s="40" t="s">
        <v>1848</v>
      </c>
      <c r="E1206" s="40" t="s">
        <v>1862</v>
      </c>
      <c r="F1206" s="40"/>
      <c r="G1206" s="40" t="s">
        <v>75</v>
      </c>
      <c r="H1206" s="40" t="s">
        <v>1806</v>
      </c>
      <c r="I1206" s="40" t="s">
        <v>5580</v>
      </c>
      <c r="J1206" s="40" t="s">
        <v>1847</v>
      </c>
      <c r="K1206" s="40"/>
      <c r="L1206" s="40"/>
      <c r="M1206" s="40" t="s">
        <v>5727</v>
      </c>
      <c r="N1206" s="40">
        <v>60</v>
      </c>
      <c r="O1206" s="40" t="b">
        <v>0</v>
      </c>
      <c r="P1206" s="40" t="s">
        <v>3105</v>
      </c>
      <c r="Q1206" s="40" t="s">
        <v>1853</v>
      </c>
      <c r="R1206" s="40" t="s">
        <v>635</v>
      </c>
    </row>
    <row r="1207" spans="1:18" hidden="1" x14ac:dyDescent="0.25">
      <c r="A1207" s="40" t="s">
        <v>949</v>
      </c>
      <c r="B1207" s="40" t="s">
        <v>903</v>
      </c>
      <c r="C1207" s="40" t="s">
        <v>1847</v>
      </c>
      <c r="D1207" s="40" t="s">
        <v>1848</v>
      </c>
      <c r="E1207" s="40" t="s">
        <v>1916</v>
      </c>
      <c r="F1207" s="40"/>
      <c r="G1207" s="40" t="s">
        <v>1813</v>
      </c>
      <c r="H1207" s="40" t="s">
        <v>1814</v>
      </c>
      <c r="I1207" s="40" t="s">
        <v>5580</v>
      </c>
      <c r="J1207" s="40" t="s">
        <v>1847</v>
      </c>
      <c r="K1207" s="40"/>
      <c r="L1207" s="40"/>
      <c r="M1207" s="40" t="s">
        <v>5728</v>
      </c>
      <c r="N1207" s="40">
        <v>60</v>
      </c>
      <c r="O1207" s="40" t="b">
        <v>0</v>
      </c>
      <c r="P1207" s="40" t="s">
        <v>3105</v>
      </c>
      <c r="Q1207" s="40" t="s">
        <v>1853</v>
      </c>
      <c r="R1207" s="40" t="s">
        <v>635</v>
      </c>
    </row>
    <row r="1208" spans="1:18" hidden="1" x14ac:dyDescent="0.25">
      <c r="A1208" s="40" t="s">
        <v>950</v>
      </c>
      <c r="B1208" s="40" t="s">
        <v>905</v>
      </c>
      <c r="C1208" s="40" t="s">
        <v>1847</v>
      </c>
      <c r="D1208" s="40" t="s">
        <v>1848</v>
      </c>
      <c r="E1208" s="40" t="s">
        <v>1941</v>
      </c>
      <c r="F1208" s="40"/>
      <c r="G1208" s="40" t="s">
        <v>76</v>
      </c>
      <c r="H1208" s="40" t="s">
        <v>1804</v>
      </c>
      <c r="I1208" s="40" t="s">
        <v>5580</v>
      </c>
      <c r="J1208" s="40" t="s">
        <v>1847</v>
      </c>
      <c r="K1208" s="40"/>
      <c r="L1208" s="40"/>
      <c r="M1208" s="40" t="s">
        <v>5729</v>
      </c>
      <c r="N1208" s="40">
        <v>60</v>
      </c>
      <c r="O1208" s="40" t="b">
        <v>0</v>
      </c>
      <c r="P1208" s="40" t="s">
        <v>3105</v>
      </c>
      <c r="Q1208" s="40" t="s">
        <v>1853</v>
      </c>
      <c r="R1208" s="40" t="s">
        <v>635</v>
      </c>
    </row>
    <row r="1209" spans="1:18" hidden="1" x14ac:dyDescent="0.25">
      <c r="A1209" s="40" t="s">
        <v>5730</v>
      </c>
      <c r="B1209" s="40" t="s">
        <v>905</v>
      </c>
      <c r="C1209" s="40" t="s">
        <v>1847</v>
      </c>
      <c r="D1209" s="40" t="s">
        <v>1848</v>
      </c>
      <c r="E1209" s="40" t="s">
        <v>1985</v>
      </c>
      <c r="F1209" s="40"/>
      <c r="G1209" s="40" t="s">
        <v>1813</v>
      </c>
      <c r="H1209" s="40" t="s">
        <v>1814</v>
      </c>
      <c r="I1209" s="40" t="s">
        <v>5580</v>
      </c>
      <c r="J1209" s="40" t="s">
        <v>1847</v>
      </c>
      <c r="K1209" s="40"/>
      <c r="L1209" s="40"/>
      <c r="M1209" s="40" t="s">
        <v>5731</v>
      </c>
      <c r="N1209" s="40">
        <v>60</v>
      </c>
      <c r="O1209" s="40" t="b">
        <v>0</v>
      </c>
      <c r="P1209" s="40" t="s">
        <v>3105</v>
      </c>
      <c r="Q1209" s="40" t="s">
        <v>1853</v>
      </c>
      <c r="R1209" s="40" t="s">
        <v>635</v>
      </c>
    </row>
    <row r="1210" spans="1:18" hidden="1" x14ac:dyDescent="0.25">
      <c r="A1210" s="40" t="s">
        <v>466</v>
      </c>
      <c r="B1210" s="40" t="s">
        <v>905</v>
      </c>
      <c r="C1210" s="40" t="s">
        <v>1847</v>
      </c>
      <c r="D1210" s="40" t="s">
        <v>1848</v>
      </c>
      <c r="E1210" s="40" t="s">
        <v>1960</v>
      </c>
      <c r="F1210" s="40"/>
      <c r="G1210" s="40" t="s">
        <v>76</v>
      </c>
      <c r="H1210" s="40" t="s">
        <v>1804</v>
      </c>
      <c r="I1210" s="40" t="s">
        <v>5580</v>
      </c>
      <c r="J1210" s="40" t="s">
        <v>1847</v>
      </c>
      <c r="K1210" s="40"/>
      <c r="L1210" s="40"/>
      <c r="M1210" s="40" t="s">
        <v>5732</v>
      </c>
      <c r="N1210" s="40">
        <v>60</v>
      </c>
      <c r="O1210" s="40" t="b">
        <v>0</v>
      </c>
      <c r="P1210" s="40" t="s">
        <v>3105</v>
      </c>
      <c r="Q1210" s="40" t="s">
        <v>1853</v>
      </c>
      <c r="R1210" s="40" t="s">
        <v>635</v>
      </c>
    </row>
    <row r="1211" spans="1:18" hidden="1" x14ac:dyDescent="0.25">
      <c r="A1211" s="40" t="s">
        <v>951</v>
      </c>
      <c r="B1211" s="40" t="s">
        <v>905</v>
      </c>
      <c r="C1211" s="40" t="s">
        <v>1847</v>
      </c>
      <c r="D1211" s="40" t="s">
        <v>1848</v>
      </c>
      <c r="E1211" s="40" t="s">
        <v>2001</v>
      </c>
      <c r="F1211" s="40"/>
      <c r="G1211" s="40" t="s">
        <v>76</v>
      </c>
      <c r="H1211" s="40" t="s">
        <v>1804</v>
      </c>
      <c r="I1211" s="40" t="s">
        <v>5580</v>
      </c>
      <c r="J1211" s="40" t="s">
        <v>1847</v>
      </c>
      <c r="K1211" s="40"/>
      <c r="L1211" s="40"/>
      <c r="M1211" s="40" t="s">
        <v>5733</v>
      </c>
      <c r="N1211" s="40">
        <v>60</v>
      </c>
      <c r="O1211" s="40" t="b">
        <v>0</v>
      </c>
      <c r="P1211" s="40" t="s">
        <v>3105</v>
      </c>
      <c r="Q1211" s="40" t="s">
        <v>1853</v>
      </c>
      <c r="R1211" s="40" t="s">
        <v>635</v>
      </c>
    </row>
    <row r="1212" spans="1:18" hidden="1" x14ac:dyDescent="0.25">
      <c r="A1212" s="40" t="s">
        <v>952</v>
      </c>
      <c r="B1212" s="40" t="s">
        <v>903</v>
      </c>
      <c r="C1212" s="40" t="s">
        <v>1847</v>
      </c>
      <c r="D1212" s="40" t="s">
        <v>1848</v>
      </c>
      <c r="E1212" s="40" t="s">
        <v>2116</v>
      </c>
      <c r="F1212" s="40"/>
      <c r="G1212" s="40" t="s">
        <v>76</v>
      </c>
      <c r="H1212" s="40" t="s">
        <v>1804</v>
      </c>
      <c r="I1212" s="40" t="s">
        <v>5580</v>
      </c>
      <c r="J1212" s="40" t="s">
        <v>1847</v>
      </c>
      <c r="K1212" s="40"/>
      <c r="L1212" s="40"/>
      <c r="M1212" s="40" t="s">
        <v>5734</v>
      </c>
      <c r="N1212" s="40">
        <v>60</v>
      </c>
      <c r="O1212" s="40" t="b">
        <v>0</v>
      </c>
      <c r="P1212" s="40" t="s">
        <v>3105</v>
      </c>
      <c r="Q1212" s="40" t="s">
        <v>1853</v>
      </c>
      <c r="R1212" s="40" t="s">
        <v>635</v>
      </c>
    </row>
    <row r="1213" spans="1:18" hidden="1" x14ac:dyDescent="0.25">
      <c r="A1213" s="40" t="s">
        <v>467</v>
      </c>
      <c r="B1213" s="40" t="s">
        <v>905</v>
      </c>
      <c r="C1213" s="40" t="s">
        <v>1847</v>
      </c>
      <c r="D1213" s="40" t="s">
        <v>1848</v>
      </c>
      <c r="E1213" s="40" t="s">
        <v>1960</v>
      </c>
      <c r="F1213" s="40"/>
      <c r="G1213" s="40" t="s">
        <v>76</v>
      </c>
      <c r="H1213" s="40" t="s">
        <v>1804</v>
      </c>
      <c r="I1213" s="40" t="s">
        <v>5580</v>
      </c>
      <c r="J1213" s="40" t="s">
        <v>1847</v>
      </c>
      <c r="K1213" s="40"/>
      <c r="L1213" s="40"/>
      <c r="M1213" s="40" t="s">
        <v>5735</v>
      </c>
      <c r="N1213" s="40">
        <v>60</v>
      </c>
      <c r="O1213" s="40" t="b">
        <v>0</v>
      </c>
      <c r="P1213" s="40" t="s">
        <v>3105</v>
      </c>
      <c r="Q1213" s="40" t="s">
        <v>1853</v>
      </c>
      <c r="R1213" s="40" t="s">
        <v>635</v>
      </c>
    </row>
    <row r="1214" spans="1:18" hidden="1" x14ac:dyDescent="0.25">
      <c r="A1214" s="40" t="s">
        <v>953</v>
      </c>
      <c r="B1214" s="40" t="s">
        <v>903</v>
      </c>
      <c r="C1214" s="40" t="s">
        <v>1847</v>
      </c>
      <c r="D1214" s="40" t="s">
        <v>1848</v>
      </c>
      <c r="E1214" s="40" t="s">
        <v>1916</v>
      </c>
      <c r="F1214" s="40"/>
      <c r="G1214" s="40" t="s">
        <v>1813</v>
      </c>
      <c r="H1214" s="40" t="s">
        <v>1814</v>
      </c>
      <c r="I1214" s="40" t="s">
        <v>5580</v>
      </c>
      <c r="J1214" s="40" t="s">
        <v>1847</v>
      </c>
      <c r="K1214" s="40"/>
      <c r="L1214" s="40"/>
      <c r="M1214" s="40" t="s">
        <v>5736</v>
      </c>
      <c r="N1214" s="40">
        <v>60</v>
      </c>
      <c r="O1214" s="40" t="b">
        <v>0</v>
      </c>
      <c r="P1214" s="40" t="s">
        <v>3105</v>
      </c>
      <c r="Q1214" s="40" t="s">
        <v>1853</v>
      </c>
      <c r="R1214" s="40" t="s">
        <v>635</v>
      </c>
    </row>
    <row r="1215" spans="1:18" hidden="1" x14ac:dyDescent="0.25">
      <c r="A1215" s="40" t="s">
        <v>954</v>
      </c>
      <c r="B1215" s="40" t="s">
        <v>905</v>
      </c>
      <c r="C1215" s="40" t="s">
        <v>1847</v>
      </c>
      <c r="D1215" s="40" t="s">
        <v>1848</v>
      </c>
      <c r="E1215" s="40" t="s">
        <v>1960</v>
      </c>
      <c r="F1215" s="40"/>
      <c r="G1215" s="40" t="s">
        <v>76</v>
      </c>
      <c r="H1215" s="40" t="s">
        <v>1804</v>
      </c>
      <c r="I1215" s="40" t="s">
        <v>5580</v>
      </c>
      <c r="J1215" s="40" t="s">
        <v>1847</v>
      </c>
      <c r="K1215" s="40"/>
      <c r="L1215" s="40"/>
      <c r="M1215" s="40" t="s">
        <v>5737</v>
      </c>
      <c r="N1215" s="40">
        <v>60</v>
      </c>
      <c r="O1215" s="40" t="b">
        <v>0</v>
      </c>
      <c r="P1215" s="40" t="s">
        <v>3105</v>
      </c>
      <c r="Q1215" s="40" t="s">
        <v>1853</v>
      </c>
      <c r="R1215" s="40" t="s">
        <v>635</v>
      </c>
    </row>
    <row r="1216" spans="1:18" hidden="1" x14ac:dyDescent="0.25">
      <c r="A1216" s="40" t="s">
        <v>470</v>
      </c>
      <c r="B1216" s="40" t="s">
        <v>905</v>
      </c>
      <c r="C1216" s="40" t="s">
        <v>1847</v>
      </c>
      <c r="D1216" s="40" t="s">
        <v>1848</v>
      </c>
      <c r="E1216" s="40" t="s">
        <v>1862</v>
      </c>
      <c r="F1216" s="40"/>
      <c r="G1216" s="40" t="s">
        <v>75</v>
      </c>
      <c r="H1216" s="40" t="s">
        <v>1806</v>
      </c>
      <c r="I1216" s="40" t="s">
        <v>5580</v>
      </c>
      <c r="J1216" s="40" t="s">
        <v>1847</v>
      </c>
      <c r="K1216" s="40"/>
      <c r="L1216" s="40"/>
      <c r="M1216" s="40" t="s">
        <v>5738</v>
      </c>
      <c r="N1216" s="40">
        <v>60</v>
      </c>
      <c r="O1216" s="40" t="b">
        <v>0</v>
      </c>
      <c r="P1216" s="40" t="s">
        <v>3105</v>
      </c>
      <c r="Q1216" s="40" t="s">
        <v>1853</v>
      </c>
      <c r="R1216" s="40" t="s">
        <v>635</v>
      </c>
    </row>
    <row r="1217" spans="1:18" hidden="1" x14ac:dyDescent="0.25">
      <c r="A1217" s="40" t="s">
        <v>955</v>
      </c>
      <c r="B1217" s="40" t="s">
        <v>903</v>
      </c>
      <c r="C1217" s="40" t="s">
        <v>1847</v>
      </c>
      <c r="D1217" s="40" t="s">
        <v>1848</v>
      </c>
      <c r="E1217" s="40" t="s">
        <v>1916</v>
      </c>
      <c r="F1217" s="40"/>
      <c r="G1217" s="40" t="s">
        <v>1813</v>
      </c>
      <c r="H1217" s="40" t="s">
        <v>1814</v>
      </c>
      <c r="I1217" s="40" t="s">
        <v>5580</v>
      </c>
      <c r="J1217" s="40" t="s">
        <v>1847</v>
      </c>
      <c r="K1217" s="40"/>
      <c r="L1217" s="40"/>
      <c r="M1217" s="40" t="s">
        <v>5739</v>
      </c>
      <c r="N1217" s="40">
        <v>60</v>
      </c>
      <c r="O1217" s="40" t="b">
        <v>0</v>
      </c>
      <c r="P1217" s="40" t="s">
        <v>3105</v>
      </c>
      <c r="Q1217" s="40" t="s">
        <v>1853</v>
      </c>
      <c r="R1217" s="40" t="s">
        <v>635</v>
      </c>
    </row>
    <row r="1218" spans="1:18" hidden="1" x14ac:dyDescent="0.25">
      <c r="A1218" s="40" t="s">
        <v>956</v>
      </c>
      <c r="B1218" s="40" t="s">
        <v>905</v>
      </c>
      <c r="C1218" s="40" t="s">
        <v>1847</v>
      </c>
      <c r="D1218" s="40" t="s">
        <v>1848</v>
      </c>
      <c r="E1218" s="40" t="s">
        <v>1888</v>
      </c>
      <c r="F1218" s="40"/>
      <c r="G1218" s="40" t="s">
        <v>1813</v>
      </c>
      <c r="H1218" s="40" t="s">
        <v>1814</v>
      </c>
      <c r="I1218" s="40" t="s">
        <v>5580</v>
      </c>
      <c r="J1218" s="40" t="s">
        <v>1847</v>
      </c>
      <c r="K1218" s="40"/>
      <c r="L1218" s="40"/>
      <c r="M1218" s="40" t="s">
        <v>5740</v>
      </c>
      <c r="N1218" s="40">
        <v>60</v>
      </c>
      <c r="O1218" s="40" t="b">
        <v>0</v>
      </c>
      <c r="P1218" s="40" t="s">
        <v>3105</v>
      </c>
      <c r="Q1218" s="40" t="s">
        <v>1853</v>
      </c>
      <c r="R1218" s="40" t="s">
        <v>635</v>
      </c>
    </row>
    <row r="1219" spans="1:18" hidden="1" x14ac:dyDescent="0.25">
      <c r="A1219" s="40" t="s">
        <v>85</v>
      </c>
      <c r="B1219" s="40" t="s">
        <v>905</v>
      </c>
      <c r="C1219" s="40" t="s">
        <v>1847</v>
      </c>
      <c r="D1219" s="40" t="s">
        <v>1848</v>
      </c>
      <c r="E1219" s="40" t="s">
        <v>1888</v>
      </c>
      <c r="F1219" s="40"/>
      <c r="G1219" s="40" t="s">
        <v>1813</v>
      </c>
      <c r="H1219" s="40" t="s">
        <v>1814</v>
      </c>
      <c r="I1219" s="40" t="s">
        <v>5580</v>
      </c>
      <c r="J1219" s="40" t="s">
        <v>1847</v>
      </c>
      <c r="K1219" s="40"/>
      <c r="L1219" s="40"/>
      <c r="M1219" s="40" t="s">
        <v>5741</v>
      </c>
      <c r="N1219" s="40">
        <v>60</v>
      </c>
      <c r="O1219" s="40" t="b">
        <v>0</v>
      </c>
      <c r="P1219" s="40" t="s">
        <v>3105</v>
      </c>
      <c r="Q1219" s="40" t="s">
        <v>1853</v>
      </c>
      <c r="R1219" s="40" t="s">
        <v>635</v>
      </c>
    </row>
    <row r="1220" spans="1:18" hidden="1" x14ac:dyDescent="0.25">
      <c r="A1220" s="41" t="s">
        <v>957</v>
      </c>
      <c r="B1220" s="41" t="s">
        <v>905</v>
      </c>
      <c r="C1220" s="41" t="s">
        <v>1847</v>
      </c>
      <c r="D1220" s="41" t="s">
        <v>1848</v>
      </c>
      <c r="E1220" s="41" t="s">
        <v>1985</v>
      </c>
      <c r="F1220" s="41"/>
      <c r="G1220" s="41" t="s">
        <v>1813</v>
      </c>
      <c r="H1220" s="41" t="s">
        <v>1814</v>
      </c>
      <c r="I1220" s="41" t="s">
        <v>5580</v>
      </c>
      <c r="J1220" s="41" t="s">
        <v>1847</v>
      </c>
      <c r="K1220" s="41"/>
      <c r="L1220" s="41"/>
      <c r="M1220" s="41" t="s">
        <v>5742</v>
      </c>
      <c r="N1220" s="41">
        <v>60</v>
      </c>
      <c r="O1220" s="41" t="b">
        <v>0</v>
      </c>
      <c r="P1220" s="41" t="s">
        <v>3105</v>
      </c>
      <c r="Q1220" s="41" t="s">
        <v>1853</v>
      </c>
      <c r="R1220" s="41" t="s">
        <v>635</v>
      </c>
    </row>
    <row r="1221" spans="1:18" hidden="1" x14ac:dyDescent="0.25">
      <c r="A1221" s="40" t="s">
        <v>508</v>
      </c>
      <c r="B1221" s="40" t="s">
        <v>905</v>
      </c>
      <c r="C1221" s="40" t="s">
        <v>1847</v>
      </c>
      <c r="D1221" s="40" t="s">
        <v>1848</v>
      </c>
      <c r="E1221" s="40" t="s">
        <v>1888</v>
      </c>
      <c r="F1221" s="40"/>
      <c r="G1221" s="40" t="s">
        <v>1813</v>
      </c>
      <c r="H1221" s="40" t="s">
        <v>1814</v>
      </c>
      <c r="I1221" s="40" t="s">
        <v>5580</v>
      </c>
      <c r="J1221" s="40" t="s">
        <v>1847</v>
      </c>
      <c r="K1221" s="40"/>
      <c r="L1221" s="40"/>
      <c r="M1221" s="40" t="s">
        <v>5743</v>
      </c>
      <c r="N1221" s="40">
        <v>60</v>
      </c>
      <c r="O1221" s="40" t="b">
        <v>0</v>
      </c>
      <c r="P1221" s="40" t="s">
        <v>3105</v>
      </c>
      <c r="Q1221" s="40" t="s">
        <v>1853</v>
      </c>
      <c r="R1221" s="40" t="s">
        <v>635</v>
      </c>
    </row>
    <row r="1222" spans="1:18" hidden="1" x14ac:dyDescent="0.25">
      <c r="A1222" s="40" t="s">
        <v>958</v>
      </c>
      <c r="B1222" s="40" t="s">
        <v>905</v>
      </c>
      <c r="C1222" s="40" t="s">
        <v>1847</v>
      </c>
      <c r="D1222" s="40" t="s">
        <v>1848</v>
      </c>
      <c r="E1222" s="40" t="s">
        <v>1941</v>
      </c>
      <c r="F1222" s="40"/>
      <c r="G1222" s="40" t="s">
        <v>1813</v>
      </c>
      <c r="H1222" s="40" t="s">
        <v>1814</v>
      </c>
      <c r="I1222" s="40" t="s">
        <v>5580</v>
      </c>
      <c r="J1222" s="40" t="s">
        <v>1847</v>
      </c>
      <c r="K1222" s="40"/>
      <c r="L1222" s="40"/>
      <c r="M1222" s="40" t="s">
        <v>5744</v>
      </c>
      <c r="N1222" s="40">
        <v>60</v>
      </c>
      <c r="O1222" s="40" t="b">
        <v>0</v>
      </c>
      <c r="P1222" s="40" t="s">
        <v>3105</v>
      </c>
      <c r="Q1222" s="40" t="s">
        <v>1853</v>
      </c>
      <c r="R1222" s="40" t="s">
        <v>635</v>
      </c>
    </row>
    <row r="1223" spans="1:18" hidden="1" x14ac:dyDescent="0.25">
      <c r="A1223" s="40" t="s">
        <v>5745</v>
      </c>
      <c r="B1223" s="40" t="s">
        <v>905</v>
      </c>
      <c r="C1223" s="40" t="s">
        <v>1847</v>
      </c>
      <c r="D1223" s="40" t="s">
        <v>1848</v>
      </c>
      <c r="E1223" s="40" t="s">
        <v>1916</v>
      </c>
      <c r="F1223" s="40"/>
      <c r="G1223" s="40" t="s">
        <v>1813</v>
      </c>
      <c r="H1223" s="40" t="s">
        <v>1814</v>
      </c>
      <c r="I1223" s="40" t="s">
        <v>5580</v>
      </c>
      <c r="J1223" s="40" t="s">
        <v>1847</v>
      </c>
      <c r="K1223" s="40"/>
      <c r="L1223" s="40"/>
      <c r="M1223" s="40" t="s">
        <v>5746</v>
      </c>
      <c r="N1223" s="40">
        <v>60</v>
      </c>
      <c r="O1223" s="40" t="b">
        <v>0</v>
      </c>
      <c r="P1223" s="40" t="s">
        <v>3105</v>
      </c>
      <c r="Q1223" s="40" t="s">
        <v>1853</v>
      </c>
      <c r="R1223" s="40" t="s">
        <v>635</v>
      </c>
    </row>
    <row r="1224" spans="1:18" hidden="1" x14ac:dyDescent="0.25">
      <c r="A1224" s="40" t="s">
        <v>959</v>
      </c>
      <c r="B1224" s="40" t="s">
        <v>905</v>
      </c>
      <c r="C1224" s="40" t="s">
        <v>1847</v>
      </c>
      <c r="D1224" s="40" t="s">
        <v>1848</v>
      </c>
      <c r="E1224" s="40" t="s">
        <v>1968</v>
      </c>
      <c r="F1224" s="40"/>
      <c r="G1224" s="40" t="s">
        <v>75</v>
      </c>
      <c r="H1224" s="40" t="s">
        <v>1806</v>
      </c>
      <c r="I1224" s="40" t="s">
        <v>5580</v>
      </c>
      <c r="J1224" s="40" t="s">
        <v>1847</v>
      </c>
      <c r="K1224" s="40"/>
      <c r="L1224" s="40"/>
      <c r="M1224" s="40" t="s">
        <v>5747</v>
      </c>
      <c r="N1224" s="40">
        <v>60</v>
      </c>
      <c r="O1224" s="40" t="b">
        <v>0</v>
      </c>
      <c r="P1224" s="40" t="s">
        <v>3105</v>
      </c>
      <c r="Q1224" s="40" t="s">
        <v>1853</v>
      </c>
      <c r="R1224" s="40" t="s">
        <v>635</v>
      </c>
    </row>
    <row r="1225" spans="1:18" hidden="1" x14ac:dyDescent="0.25">
      <c r="A1225" s="40" t="s">
        <v>474</v>
      </c>
      <c r="B1225" s="40" t="s">
        <v>905</v>
      </c>
      <c r="C1225" s="40" t="s">
        <v>1847</v>
      </c>
      <c r="D1225" s="40" t="s">
        <v>1848</v>
      </c>
      <c r="E1225" s="40" t="s">
        <v>1862</v>
      </c>
      <c r="F1225" s="40"/>
      <c r="G1225" s="40" t="s">
        <v>75</v>
      </c>
      <c r="H1225" s="40" t="s">
        <v>1806</v>
      </c>
      <c r="I1225" s="40" t="s">
        <v>5580</v>
      </c>
      <c r="J1225" s="40" t="s">
        <v>1847</v>
      </c>
      <c r="K1225" s="40"/>
      <c r="L1225" s="40"/>
      <c r="M1225" s="40" t="s">
        <v>5748</v>
      </c>
      <c r="N1225" s="40">
        <v>60</v>
      </c>
      <c r="O1225" s="40" t="b">
        <v>0</v>
      </c>
      <c r="P1225" s="40" t="s">
        <v>3105</v>
      </c>
      <c r="Q1225" s="40" t="s">
        <v>1853</v>
      </c>
      <c r="R1225" s="40" t="s">
        <v>635</v>
      </c>
    </row>
    <row r="1226" spans="1:18" hidden="1" x14ac:dyDescent="0.25">
      <c r="A1226" s="40" t="s">
        <v>960</v>
      </c>
      <c r="B1226" s="40" t="s">
        <v>905</v>
      </c>
      <c r="C1226" s="40" t="s">
        <v>1847</v>
      </c>
      <c r="D1226" s="40" t="s">
        <v>1848</v>
      </c>
      <c r="E1226" s="40" t="s">
        <v>1960</v>
      </c>
      <c r="F1226" s="40"/>
      <c r="G1226" s="40" t="s">
        <v>76</v>
      </c>
      <c r="H1226" s="40" t="s">
        <v>1804</v>
      </c>
      <c r="I1226" s="40" t="s">
        <v>5580</v>
      </c>
      <c r="J1226" s="40" t="s">
        <v>1847</v>
      </c>
      <c r="K1226" s="40"/>
      <c r="L1226" s="40"/>
      <c r="M1226" s="40" t="s">
        <v>5749</v>
      </c>
      <c r="N1226" s="40">
        <v>60</v>
      </c>
      <c r="O1226" s="40" t="b">
        <v>0</v>
      </c>
      <c r="P1226" s="40" t="s">
        <v>3105</v>
      </c>
      <c r="Q1226" s="40" t="s">
        <v>1853</v>
      </c>
      <c r="R1226" s="40" t="s">
        <v>635</v>
      </c>
    </row>
    <row r="1227" spans="1:18" hidden="1" x14ac:dyDescent="0.25">
      <c r="A1227" s="40" t="s">
        <v>476</v>
      </c>
      <c r="B1227" s="40" t="s">
        <v>905</v>
      </c>
      <c r="C1227" s="40" t="s">
        <v>1847</v>
      </c>
      <c r="D1227" s="40" t="s">
        <v>1848</v>
      </c>
      <c r="E1227" s="40" t="s">
        <v>1888</v>
      </c>
      <c r="F1227" s="40"/>
      <c r="G1227" s="40" t="s">
        <v>76</v>
      </c>
      <c r="H1227" s="40" t="s">
        <v>1804</v>
      </c>
      <c r="I1227" s="40" t="s">
        <v>5580</v>
      </c>
      <c r="J1227" s="40" t="s">
        <v>1847</v>
      </c>
      <c r="K1227" s="40"/>
      <c r="L1227" s="40"/>
      <c r="M1227" s="40" t="s">
        <v>5750</v>
      </c>
      <c r="N1227" s="40">
        <v>60</v>
      </c>
      <c r="O1227" s="40" t="b">
        <v>0</v>
      </c>
      <c r="P1227" s="40" t="s">
        <v>3105</v>
      </c>
      <c r="Q1227" s="40" t="s">
        <v>1853</v>
      </c>
      <c r="R1227" s="40" t="s">
        <v>635</v>
      </c>
    </row>
    <row r="1228" spans="1:18" hidden="1" x14ac:dyDescent="0.25">
      <c r="A1228" s="40" t="s">
        <v>961</v>
      </c>
      <c r="B1228" s="40" t="s">
        <v>905</v>
      </c>
      <c r="C1228" s="40" t="s">
        <v>1847</v>
      </c>
      <c r="D1228" s="40" t="s">
        <v>1848</v>
      </c>
      <c r="E1228" s="40" t="s">
        <v>1960</v>
      </c>
      <c r="F1228" s="40"/>
      <c r="G1228" s="40" t="s">
        <v>76</v>
      </c>
      <c r="H1228" s="40" t="s">
        <v>1804</v>
      </c>
      <c r="I1228" s="40" t="s">
        <v>5580</v>
      </c>
      <c r="J1228" s="40" t="s">
        <v>1847</v>
      </c>
      <c r="K1228" s="40"/>
      <c r="L1228" s="40"/>
      <c r="M1228" s="40" t="s">
        <v>5751</v>
      </c>
      <c r="N1228" s="40">
        <v>60</v>
      </c>
      <c r="O1228" s="40" t="b">
        <v>0</v>
      </c>
      <c r="P1228" s="40" t="s">
        <v>3105</v>
      </c>
      <c r="Q1228" s="40" t="s">
        <v>1853</v>
      </c>
      <c r="R1228" s="40" t="s">
        <v>635</v>
      </c>
    </row>
    <row r="1229" spans="1:18" hidden="1" x14ac:dyDescent="0.25">
      <c r="A1229" s="40" t="s">
        <v>82</v>
      </c>
      <c r="B1229" s="40" t="s">
        <v>905</v>
      </c>
      <c r="C1229" s="40" t="s">
        <v>1847</v>
      </c>
      <c r="D1229" s="40" t="s">
        <v>1848</v>
      </c>
      <c r="E1229" s="40" t="s">
        <v>1916</v>
      </c>
      <c r="F1229" s="40"/>
      <c r="G1229" s="40" t="s">
        <v>1813</v>
      </c>
      <c r="H1229" s="40" t="s">
        <v>1814</v>
      </c>
      <c r="I1229" s="40" t="s">
        <v>5580</v>
      </c>
      <c r="J1229" s="40" t="s">
        <v>1847</v>
      </c>
      <c r="K1229" s="40"/>
      <c r="L1229" s="40"/>
      <c r="M1229" s="40" t="s">
        <v>5752</v>
      </c>
      <c r="N1229" s="40">
        <v>60</v>
      </c>
      <c r="O1229" s="40" t="b">
        <v>0</v>
      </c>
      <c r="P1229" s="40" t="s">
        <v>3105</v>
      </c>
      <c r="Q1229" s="40" t="s">
        <v>1853</v>
      </c>
      <c r="R1229" s="40" t="s">
        <v>635</v>
      </c>
    </row>
    <row r="1230" spans="1:18" hidden="1" x14ac:dyDescent="0.25">
      <c r="A1230" s="40" t="s">
        <v>5753</v>
      </c>
      <c r="B1230" s="40" t="s">
        <v>905</v>
      </c>
      <c r="C1230" s="40" t="s">
        <v>1847</v>
      </c>
      <c r="D1230" s="40" t="s">
        <v>1848</v>
      </c>
      <c r="E1230" s="40" t="s">
        <v>1862</v>
      </c>
      <c r="F1230" s="40"/>
      <c r="G1230" s="40" t="s">
        <v>75</v>
      </c>
      <c r="H1230" s="40" t="s">
        <v>1806</v>
      </c>
      <c r="I1230" s="40" t="s">
        <v>5580</v>
      </c>
      <c r="J1230" s="40" t="s">
        <v>1847</v>
      </c>
      <c r="K1230" s="40"/>
      <c r="L1230" s="40"/>
      <c r="M1230" s="40" t="s">
        <v>5754</v>
      </c>
      <c r="N1230" s="40">
        <v>60</v>
      </c>
      <c r="O1230" s="40" t="b">
        <v>0</v>
      </c>
      <c r="P1230" s="40" t="s">
        <v>3105</v>
      </c>
      <c r="Q1230" s="40" t="s">
        <v>1853</v>
      </c>
      <c r="R1230" s="40" t="s">
        <v>635</v>
      </c>
    </row>
    <row r="1231" spans="1:18" hidden="1" x14ac:dyDescent="0.25">
      <c r="A1231" s="40" t="s">
        <v>95</v>
      </c>
      <c r="B1231" s="40" t="s">
        <v>905</v>
      </c>
      <c r="C1231" s="40" t="s">
        <v>1847</v>
      </c>
      <c r="D1231" s="40" t="s">
        <v>1848</v>
      </c>
      <c r="E1231" s="40" t="s">
        <v>1960</v>
      </c>
      <c r="F1231" s="40"/>
      <c r="G1231" s="40" t="s">
        <v>76</v>
      </c>
      <c r="H1231" s="40" t="s">
        <v>1804</v>
      </c>
      <c r="I1231" s="40" t="s">
        <v>5580</v>
      </c>
      <c r="J1231" s="40" t="s">
        <v>1847</v>
      </c>
      <c r="K1231" s="40"/>
      <c r="L1231" s="40"/>
      <c r="M1231" s="40" t="s">
        <v>5755</v>
      </c>
      <c r="N1231" s="40">
        <v>60</v>
      </c>
      <c r="O1231" s="40" t="b">
        <v>0</v>
      </c>
      <c r="P1231" s="40" t="s">
        <v>3105</v>
      </c>
      <c r="Q1231" s="40" t="s">
        <v>1853</v>
      </c>
      <c r="R1231" s="40" t="s">
        <v>635</v>
      </c>
    </row>
    <row r="1232" spans="1:18" hidden="1" x14ac:dyDescent="0.25">
      <c r="A1232" s="40" t="s">
        <v>478</v>
      </c>
      <c r="B1232" s="40" t="s">
        <v>905</v>
      </c>
      <c r="C1232" s="40" t="s">
        <v>1847</v>
      </c>
      <c r="D1232" s="40" t="s">
        <v>1848</v>
      </c>
      <c r="E1232" s="40" t="s">
        <v>1960</v>
      </c>
      <c r="F1232" s="40"/>
      <c r="G1232" s="40" t="s">
        <v>76</v>
      </c>
      <c r="H1232" s="40" t="s">
        <v>1804</v>
      </c>
      <c r="I1232" s="40" t="s">
        <v>5580</v>
      </c>
      <c r="J1232" s="40" t="s">
        <v>1847</v>
      </c>
      <c r="K1232" s="40"/>
      <c r="L1232" s="40"/>
      <c r="M1232" s="40" t="s">
        <v>5756</v>
      </c>
      <c r="N1232" s="40">
        <v>60</v>
      </c>
      <c r="O1232" s="40" t="b">
        <v>0</v>
      </c>
      <c r="P1232" s="40" t="s">
        <v>3105</v>
      </c>
      <c r="Q1232" s="40" t="s">
        <v>1853</v>
      </c>
      <c r="R1232" s="40" t="s">
        <v>635</v>
      </c>
    </row>
    <row r="1233" spans="1:18" hidden="1" x14ac:dyDescent="0.25">
      <c r="A1233" s="40" t="s">
        <v>480</v>
      </c>
      <c r="B1233" s="40" t="s">
        <v>905</v>
      </c>
      <c r="C1233" s="40" t="s">
        <v>1847</v>
      </c>
      <c r="D1233" s="40" t="s">
        <v>1848</v>
      </c>
      <c r="E1233" s="40" t="s">
        <v>1985</v>
      </c>
      <c r="F1233" s="40"/>
      <c r="G1233" s="40" t="s">
        <v>1813</v>
      </c>
      <c r="H1233" s="40" t="s">
        <v>1814</v>
      </c>
      <c r="I1233" s="40" t="s">
        <v>5580</v>
      </c>
      <c r="J1233" s="40" t="s">
        <v>1847</v>
      </c>
      <c r="K1233" s="40"/>
      <c r="L1233" s="40"/>
      <c r="M1233" s="40" t="s">
        <v>5757</v>
      </c>
      <c r="N1233" s="40">
        <v>60</v>
      </c>
      <c r="O1233" s="40" t="b">
        <v>0</v>
      </c>
      <c r="P1233" s="40" t="s">
        <v>3105</v>
      </c>
      <c r="Q1233" s="40" t="s">
        <v>1853</v>
      </c>
      <c r="R1233" s="40" t="s">
        <v>635</v>
      </c>
    </row>
    <row r="1234" spans="1:18" hidden="1" x14ac:dyDescent="0.25">
      <c r="A1234" s="40" t="s">
        <v>962</v>
      </c>
      <c r="B1234" s="40" t="s">
        <v>903</v>
      </c>
      <c r="C1234" s="40" t="s">
        <v>1847</v>
      </c>
      <c r="D1234" s="40" t="s">
        <v>1848</v>
      </c>
      <c r="E1234" s="40" t="s">
        <v>1956</v>
      </c>
      <c r="F1234" s="40"/>
      <c r="G1234" s="40" t="s">
        <v>75</v>
      </c>
      <c r="H1234" s="40" t="s">
        <v>1806</v>
      </c>
      <c r="I1234" s="40" t="s">
        <v>5580</v>
      </c>
      <c r="J1234" s="40" t="s">
        <v>1847</v>
      </c>
      <c r="K1234" s="40"/>
      <c r="L1234" s="40"/>
      <c r="M1234" s="40" t="s">
        <v>5758</v>
      </c>
      <c r="N1234" s="40">
        <v>60</v>
      </c>
      <c r="O1234" s="40" t="b">
        <v>0</v>
      </c>
      <c r="P1234" s="40" t="s">
        <v>3105</v>
      </c>
      <c r="Q1234" s="40" t="s">
        <v>1853</v>
      </c>
      <c r="R1234" s="40" t="s">
        <v>635</v>
      </c>
    </row>
    <row r="1235" spans="1:18" hidden="1" x14ac:dyDescent="0.25">
      <c r="A1235" s="40" t="s">
        <v>483</v>
      </c>
      <c r="B1235" s="40" t="s">
        <v>905</v>
      </c>
      <c r="C1235" s="40" t="s">
        <v>1847</v>
      </c>
      <c r="D1235" s="40" t="s">
        <v>1848</v>
      </c>
      <c r="E1235" s="40" t="s">
        <v>1941</v>
      </c>
      <c r="F1235" s="40"/>
      <c r="G1235" s="40" t="s">
        <v>1813</v>
      </c>
      <c r="H1235" s="40" t="s">
        <v>1814</v>
      </c>
      <c r="I1235" s="40" t="s">
        <v>5580</v>
      </c>
      <c r="J1235" s="40" t="s">
        <v>1847</v>
      </c>
      <c r="K1235" s="40"/>
      <c r="L1235" s="40"/>
      <c r="M1235" s="40" t="s">
        <v>5759</v>
      </c>
      <c r="N1235" s="40">
        <v>60</v>
      </c>
      <c r="O1235" s="40" t="b">
        <v>0</v>
      </c>
      <c r="P1235" s="40" t="s">
        <v>3105</v>
      </c>
      <c r="Q1235" s="40" t="s">
        <v>1853</v>
      </c>
      <c r="R1235" s="40" t="s">
        <v>635</v>
      </c>
    </row>
    <row r="1236" spans="1:18" hidden="1" x14ac:dyDescent="0.25">
      <c r="A1236" s="40" t="s">
        <v>486</v>
      </c>
      <c r="B1236" s="40" t="s">
        <v>905</v>
      </c>
      <c r="C1236" s="40" t="s">
        <v>1847</v>
      </c>
      <c r="D1236" s="40" t="s">
        <v>1848</v>
      </c>
      <c r="E1236" s="40" t="s">
        <v>1985</v>
      </c>
      <c r="F1236" s="40"/>
      <c r="G1236" s="40" t="s">
        <v>1813</v>
      </c>
      <c r="H1236" s="40" t="s">
        <v>1814</v>
      </c>
      <c r="I1236" s="40" t="s">
        <v>5580</v>
      </c>
      <c r="J1236" s="40" t="s">
        <v>1847</v>
      </c>
      <c r="K1236" s="40"/>
      <c r="L1236" s="40"/>
      <c r="M1236" s="40" t="s">
        <v>5760</v>
      </c>
      <c r="N1236" s="40">
        <v>60</v>
      </c>
      <c r="O1236" s="40" t="b">
        <v>0</v>
      </c>
      <c r="P1236" s="40" t="s">
        <v>3105</v>
      </c>
      <c r="Q1236" s="40" t="s">
        <v>1853</v>
      </c>
      <c r="R1236" s="40" t="s">
        <v>635</v>
      </c>
    </row>
    <row r="1237" spans="1:18" hidden="1" x14ac:dyDescent="0.25">
      <c r="A1237" s="40" t="s">
        <v>485</v>
      </c>
      <c r="B1237" s="40" t="s">
        <v>905</v>
      </c>
      <c r="C1237" s="40" t="s">
        <v>1847</v>
      </c>
      <c r="D1237" s="40" t="s">
        <v>1848</v>
      </c>
      <c r="E1237" s="40" t="s">
        <v>1985</v>
      </c>
      <c r="F1237" s="40"/>
      <c r="G1237" s="40" t="s">
        <v>1813</v>
      </c>
      <c r="H1237" s="40" t="s">
        <v>1814</v>
      </c>
      <c r="I1237" s="40" t="s">
        <v>5580</v>
      </c>
      <c r="J1237" s="40" t="s">
        <v>1847</v>
      </c>
      <c r="K1237" s="40"/>
      <c r="L1237" s="40"/>
      <c r="M1237" s="40" t="s">
        <v>5761</v>
      </c>
      <c r="N1237" s="40">
        <v>60</v>
      </c>
      <c r="O1237" s="40" t="b">
        <v>0</v>
      </c>
      <c r="P1237" s="40" t="s">
        <v>3105</v>
      </c>
      <c r="Q1237" s="40" t="s">
        <v>1853</v>
      </c>
      <c r="R1237" s="40" t="s">
        <v>635</v>
      </c>
    </row>
    <row r="1238" spans="1:18" hidden="1" x14ac:dyDescent="0.25">
      <c r="A1238" s="40" t="s">
        <v>5762</v>
      </c>
      <c r="B1238" s="40" t="s">
        <v>905</v>
      </c>
      <c r="C1238" s="40" t="s">
        <v>1847</v>
      </c>
      <c r="D1238" s="40" t="s">
        <v>1848</v>
      </c>
      <c r="E1238" s="40" t="s">
        <v>1911</v>
      </c>
      <c r="F1238" s="40"/>
      <c r="G1238" s="40" t="s">
        <v>76</v>
      </c>
      <c r="H1238" s="40" t="s">
        <v>1804</v>
      </c>
      <c r="I1238" s="40" t="s">
        <v>5580</v>
      </c>
      <c r="J1238" s="40" t="s">
        <v>1847</v>
      </c>
      <c r="K1238" s="40"/>
      <c r="L1238" s="40"/>
      <c r="M1238" s="40" t="s">
        <v>5763</v>
      </c>
      <c r="N1238" s="40">
        <v>60</v>
      </c>
      <c r="O1238" s="40" t="b">
        <v>0</v>
      </c>
      <c r="P1238" s="40" t="s">
        <v>3105</v>
      </c>
      <c r="Q1238" s="40" t="s">
        <v>1853</v>
      </c>
      <c r="R1238" s="40" t="s">
        <v>635</v>
      </c>
    </row>
    <row r="1239" spans="1:18" hidden="1" x14ac:dyDescent="0.25">
      <c r="A1239" s="40" t="s">
        <v>5764</v>
      </c>
      <c r="B1239" s="40" t="s">
        <v>905</v>
      </c>
      <c r="C1239" s="40" t="s">
        <v>1847</v>
      </c>
      <c r="D1239" s="40" t="s">
        <v>1848</v>
      </c>
      <c r="E1239" s="40" t="s">
        <v>1916</v>
      </c>
      <c r="F1239" s="40"/>
      <c r="G1239" s="40" t="s">
        <v>1813</v>
      </c>
      <c r="H1239" s="40" t="s">
        <v>1814</v>
      </c>
      <c r="I1239" s="40" t="s">
        <v>5580</v>
      </c>
      <c r="J1239" s="40" t="s">
        <v>1847</v>
      </c>
      <c r="K1239" s="40"/>
      <c r="L1239" s="40"/>
      <c r="M1239" s="40" t="s">
        <v>5765</v>
      </c>
      <c r="N1239" s="40">
        <v>60</v>
      </c>
      <c r="O1239" s="40" t="b">
        <v>0</v>
      </c>
      <c r="P1239" s="40" t="s">
        <v>3105</v>
      </c>
      <c r="Q1239" s="40" t="s">
        <v>1853</v>
      </c>
      <c r="R1239" s="40" t="s">
        <v>635</v>
      </c>
    </row>
    <row r="1240" spans="1:18" hidden="1" x14ac:dyDescent="0.25">
      <c r="A1240" s="40" t="s">
        <v>963</v>
      </c>
      <c r="B1240" s="40" t="s">
        <v>905</v>
      </c>
      <c r="C1240" s="40" t="s">
        <v>1847</v>
      </c>
      <c r="D1240" s="40" t="s">
        <v>1848</v>
      </c>
      <c r="E1240" s="40" t="s">
        <v>1960</v>
      </c>
      <c r="F1240" s="40"/>
      <c r="G1240" s="40" t="s">
        <v>76</v>
      </c>
      <c r="H1240" s="40" t="s">
        <v>1804</v>
      </c>
      <c r="I1240" s="40" t="s">
        <v>5580</v>
      </c>
      <c r="J1240" s="40" t="s">
        <v>1847</v>
      </c>
      <c r="K1240" s="40"/>
      <c r="L1240" s="40"/>
      <c r="M1240" s="40" t="s">
        <v>5766</v>
      </c>
      <c r="N1240" s="40">
        <v>60</v>
      </c>
      <c r="O1240" s="40" t="b">
        <v>0</v>
      </c>
      <c r="P1240" s="40" t="s">
        <v>3105</v>
      </c>
      <c r="Q1240" s="40" t="s">
        <v>1853</v>
      </c>
      <c r="R1240" s="40" t="s">
        <v>635</v>
      </c>
    </row>
    <row r="1241" spans="1:18" hidden="1" x14ac:dyDescent="0.25">
      <c r="A1241" s="40" t="s">
        <v>489</v>
      </c>
      <c r="B1241" s="40" t="s">
        <v>905</v>
      </c>
      <c r="C1241" s="40" t="s">
        <v>1847</v>
      </c>
      <c r="D1241" s="40" t="s">
        <v>1848</v>
      </c>
      <c r="E1241" s="40" t="s">
        <v>1941</v>
      </c>
      <c r="F1241" s="40"/>
      <c r="G1241" s="40" t="s">
        <v>76</v>
      </c>
      <c r="H1241" s="40" t="s">
        <v>1804</v>
      </c>
      <c r="I1241" s="40" t="s">
        <v>5580</v>
      </c>
      <c r="J1241" s="40" t="s">
        <v>1847</v>
      </c>
      <c r="K1241" s="40"/>
      <c r="L1241" s="40"/>
      <c r="M1241" s="40" t="s">
        <v>5767</v>
      </c>
      <c r="N1241" s="40">
        <v>60</v>
      </c>
      <c r="O1241" s="40" t="b">
        <v>0</v>
      </c>
      <c r="P1241" s="40" t="s">
        <v>3105</v>
      </c>
      <c r="Q1241" s="40" t="s">
        <v>1853</v>
      </c>
      <c r="R1241" s="40" t="s">
        <v>635</v>
      </c>
    </row>
    <row r="1242" spans="1:18" hidden="1" x14ac:dyDescent="0.25">
      <c r="A1242" s="40" t="s">
        <v>491</v>
      </c>
      <c r="B1242" s="40" t="s">
        <v>905</v>
      </c>
      <c r="C1242" s="40" t="s">
        <v>1847</v>
      </c>
      <c r="D1242" s="40" t="s">
        <v>1848</v>
      </c>
      <c r="E1242" s="40" t="s">
        <v>2001</v>
      </c>
      <c r="F1242" s="40"/>
      <c r="G1242" s="40" t="s">
        <v>76</v>
      </c>
      <c r="H1242" s="40" t="s">
        <v>1804</v>
      </c>
      <c r="I1242" s="40" t="s">
        <v>5580</v>
      </c>
      <c r="J1242" s="40" t="s">
        <v>1847</v>
      </c>
      <c r="K1242" s="40"/>
      <c r="L1242" s="40"/>
      <c r="M1242" s="40" t="s">
        <v>5768</v>
      </c>
      <c r="N1242" s="40">
        <v>60</v>
      </c>
      <c r="O1242" s="40" t="b">
        <v>0</v>
      </c>
      <c r="P1242" s="40" t="s">
        <v>3105</v>
      </c>
      <c r="Q1242" s="40" t="s">
        <v>1853</v>
      </c>
      <c r="R1242" s="40" t="s">
        <v>635</v>
      </c>
    </row>
    <row r="1243" spans="1:18" hidden="1" x14ac:dyDescent="0.25">
      <c r="A1243" s="40" t="s">
        <v>964</v>
      </c>
      <c r="B1243" s="40" t="s">
        <v>903</v>
      </c>
      <c r="C1243" s="40" t="s">
        <v>1847</v>
      </c>
      <c r="D1243" s="40" t="s">
        <v>1848</v>
      </c>
      <c r="E1243" s="40" t="s">
        <v>1956</v>
      </c>
      <c r="F1243" s="40"/>
      <c r="G1243" s="40" t="s">
        <v>75</v>
      </c>
      <c r="H1243" s="40" t="s">
        <v>1806</v>
      </c>
      <c r="I1243" s="40" t="s">
        <v>5580</v>
      </c>
      <c r="J1243" s="40" t="s">
        <v>1847</v>
      </c>
      <c r="K1243" s="40"/>
      <c r="L1243" s="40"/>
      <c r="M1243" s="40" t="s">
        <v>5769</v>
      </c>
      <c r="N1243" s="40">
        <v>60</v>
      </c>
      <c r="O1243" s="40" t="b">
        <v>0</v>
      </c>
      <c r="P1243" s="40" t="s">
        <v>3105</v>
      </c>
      <c r="Q1243" s="40" t="s">
        <v>1853</v>
      </c>
      <c r="R1243" s="40" t="s">
        <v>635</v>
      </c>
    </row>
    <row r="1244" spans="1:18" hidden="1" x14ac:dyDescent="0.25">
      <c r="A1244" s="40" t="s">
        <v>965</v>
      </c>
      <c r="B1244" s="40" t="s">
        <v>905</v>
      </c>
      <c r="C1244" s="40" t="s">
        <v>1847</v>
      </c>
      <c r="D1244" s="40" t="s">
        <v>1848</v>
      </c>
      <c r="E1244" s="40" t="s">
        <v>1960</v>
      </c>
      <c r="F1244" s="40"/>
      <c r="G1244" s="40" t="s">
        <v>76</v>
      </c>
      <c r="H1244" s="40" t="s">
        <v>1804</v>
      </c>
      <c r="I1244" s="40" t="s">
        <v>5580</v>
      </c>
      <c r="J1244" s="40" t="s">
        <v>1847</v>
      </c>
      <c r="K1244" s="40"/>
      <c r="L1244" s="40"/>
      <c r="M1244" s="40" t="s">
        <v>5770</v>
      </c>
      <c r="N1244" s="40">
        <v>60</v>
      </c>
      <c r="O1244" s="40" t="b">
        <v>0</v>
      </c>
      <c r="P1244" s="40" t="s">
        <v>3105</v>
      </c>
      <c r="Q1244" s="40" t="s">
        <v>1853</v>
      </c>
      <c r="R1244" s="40" t="s">
        <v>635</v>
      </c>
    </row>
    <row r="1245" spans="1:18" hidden="1" x14ac:dyDescent="0.25">
      <c r="A1245" s="40" t="s">
        <v>966</v>
      </c>
      <c r="B1245" s="40" t="s">
        <v>903</v>
      </c>
      <c r="C1245" s="40" t="s">
        <v>1847</v>
      </c>
      <c r="D1245" s="40" t="s">
        <v>1848</v>
      </c>
      <c r="E1245" s="40" t="s">
        <v>1956</v>
      </c>
      <c r="F1245" s="40"/>
      <c r="G1245" s="40" t="s">
        <v>75</v>
      </c>
      <c r="H1245" s="40" t="s">
        <v>1806</v>
      </c>
      <c r="I1245" s="40" t="s">
        <v>5580</v>
      </c>
      <c r="J1245" s="40" t="s">
        <v>1847</v>
      </c>
      <c r="K1245" s="40"/>
      <c r="L1245" s="40"/>
      <c r="M1245" s="40" t="s">
        <v>5771</v>
      </c>
      <c r="N1245" s="40">
        <v>60</v>
      </c>
      <c r="O1245" s="40" t="b">
        <v>0</v>
      </c>
      <c r="P1245" s="40" t="s">
        <v>3105</v>
      </c>
      <c r="Q1245" s="40" t="s">
        <v>1853</v>
      </c>
      <c r="R1245" s="40" t="s">
        <v>635</v>
      </c>
    </row>
    <row r="1246" spans="1:18" hidden="1" x14ac:dyDescent="0.25">
      <c r="A1246" s="40" t="s">
        <v>494</v>
      </c>
      <c r="B1246" s="40" t="s">
        <v>905</v>
      </c>
      <c r="C1246" s="40" t="s">
        <v>1847</v>
      </c>
      <c r="D1246" s="40" t="s">
        <v>1848</v>
      </c>
      <c r="E1246" s="40" t="s">
        <v>1911</v>
      </c>
      <c r="F1246" s="40"/>
      <c r="G1246" s="40" t="s">
        <v>76</v>
      </c>
      <c r="H1246" s="40" t="s">
        <v>1804</v>
      </c>
      <c r="I1246" s="40" t="s">
        <v>5580</v>
      </c>
      <c r="J1246" s="40" t="s">
        <v>1847</v>
      </c>
      <c r="K1246" s="40"/>
      <c r="L1246" s="40"/>
      <c r="M1246" s="40" t="s">
        <v>5772</v>
      </c>
      <c r="N1246" s="40">
        <v>60</v>
      </c>
      <c r="O1246" s="40" t="b">
        <v>0</v>
      </c>
      <c r="P1246" s="40" t="s">
        <v>3105</v>
      </c>
      <c r="Q1246" s="40" t="s">
        <v>1853</v>
      </c>
      <c r="R1246" s="40" t="s">
        <v>635</v>
      </c>
    </row>
    <row r="1247" spans="1:18" hidden="1" x14ac:dyDescent="0.25">
      <c r="A1247" s="40" t="s">
        <v>497</v>
      </c>
      <c r="B1247" s="40" t="s">
        <v>905</v>
      </c>
      <c r="C1247" s="40" t="s">
        <v>1847</v>
      </c>
      <c r="D1247" s="40" t="s">
        <v>1848</v>
      </c>
      <c r="E1247" s="40" t="s">
        <v>1916</v>
      </c>
      <c r="F1247" s="40"/>
      <c r="G1247" s="40" t="s">
        <v>75</v>
      </c>
      <c r="H1247" s="40" t="s">
        <v>1806</v>
      </c>
      <c r="I1247" s="40" t="s">
        <v>5580</v>
      </c>
      <c r="J1247" s="40" t="s">
        <v>1847</v>
      </c>
      <c r="K1247" s="40"/>
      <c r="L1247" s="40"/>
      <c r="M1247" s="40" t="s">
        <v>5773</v>
      </c>
      <c r="N1247" s="40">
        <v>60</v>
      </c>
      <c r="O1247" s="40" t="b">
        <v>0</v>
      </c>
      <c r="P1247" s="40" t="s">
        <v>3105</v>
      </c>
      <c r="Q1247" s="40" t="s">
        <v>1853</v>
      </c>
      <c r="R1247" s="40" t="s">
        <v>635</v>
      </c>
    </row>
    <row r="1248" spans="1:18" hidden="1" x14ac:dyDescent="0.25">
      <c r="A1248" s="40" t="s">
        <v>967</v>
      </c>
      <c r="B1248" s="40" t="s">
        <v>905</v>
      </c>
      <c r="C1248" s="40" t="s">
        <v>1847</v>
      </c>
      <c r="D1248" s="40" t="s">
        <v>1848</v>
      </c>
      <c r="E1248" s="40" t="s">
        <v>1862</v>
      </c>
      <c r="F1248" s="40"/>
      <c r="G1248" s="40" t="s">
        <v>75</v>
      </c>
      <c r="H1248" s="40" t="s">
        <v>1806</v>
      </c>
      <c r="I1248" s="40" t="s">
        <v>5580</v>
      </c>
      <c r="J1248" s="40" t="s">
        <v>1847</v>
      </c>
      <c r="K1248" s="40"/>
      <c r="L1248" s="40"/>
      <c r="M1248" s="40" t="s">
        <v>5774</v>
      </c>
      <c r="N1248" s="40">
        <v>60</v>
      </c>
      <c r="O1248" s="40" t="b">
        <v>0</v>
      </c>
      <c r="P1248" s="40" t="s">
        <v>3105</v>
      </c>
      <c r="Q1248" s="40" t="s">
        <v>1853</v>
      </c>
      <c r="R1248" s="40" t="s">
        <v>635</v>
      </c>
    </row>
    <row r="1249" spans="1:18" hidden="1" x14ac:dyDescent="0.25">
      <c r="A1249" s="40" t="s">
        <v>968</v>
      </c>
      <c r="B1249" s="40" t="s">
        <v>903</v>
      </c>
      <c r="C1249" s="40" t="s">
        <v>1847</v>
      </c>
      <c r="D1249" s="40" t="s">
        <v>1848</v>
      </c>
      <c r="E1249" s="40" t="s">
        <v>2116</v>
      </c>
      <c r="F1249" s="40"/>
      <c r="G1249" s="40" t="s">
        <v>75</v>
      </c>
      <c r="H1249" s="40" t="s">
        <v>1806</v>
      </c>
      <c r="I1249" s="40" t="s">
        <v>5580</v>
      </c>
      <c r="J1249" s="40" t="s">
        <v>1847</v>
      </c>
      <c r="K1249" s="40"/>
      <c r="L1249" s="40"/>
      <c r="M1249" s="40" t="s">
        <v>5775</v>
      </c>
      <c r="N1249" s="40">
        <v>60</v>
      </c>
      <c r="O1249" s="40" t="b">
        <v>0</v>
      </c>
      <c r="P1249" s="40" t="s">
        <v>3105</v>
      </c>
      <c r="Q1249" s="40" t="s">
        <v>1853</v>
      </c>
      <c r="R1249" s="40" t="s">
        <v>635</v>
      </c>
    </row>
    <row r="1250" spans="1:18" hidden="1" x14ac:dyDescent="0.25">
      <c r="A1250" s="40" t="s">
        <v>5776</v>
      </c>
      <c r="B1250" s="40" t="s">
        <v>905</v>
      </c>
      <c r="C1250" s="40" t="s">
        <v>1847</v>
      </c>
      <c r="D1250" s="40" t="s">
        <v>1848</v>
      </c>
      <c r="E1250" s="40" t="s">
        <v>2001</v>
      </c>
      <c r="F1250" s="40"/>
      <c r="G1250" s="40" t="s">
        <v>76</v>
      </c>
      <c r="H1250" s="40" t="s">
        <v>1804</v>
      </c>
      <c r="I1250" s="40" t="s">
        <v>5580</v>
      </c>
      <c r="J1250" s="40" t="s">
        <v>1847</v>
      </c>
      <c r="K1250" s="40"/>
      <c r="L1250" s="40"/>
      <c r="M1250" s="40" t="s">
        <v>5777</v>
      </c>
      <c r="N1250" s="40">
        <v>60</v>
      </c>
      <c r="O1250" s="40" t="b">
        <v>0</v>
      </c>
      <c r="P1250" s="40" t="s">
        <v>3105</v>
      </c>
      <c r="Q1250" s="40" t="s">
        <v>1853</v>
      </c>
      <c r="R1250" s="40" t="s">
        <v>635</v>
      </c>
    </row>
    <row r="1251" spans="1:18" hidden="1" x14ac:dyDescent="0.25">
      <c r="A1251" s="40" t="s">
        <v>498</v>
      </c>
      <c r="B1251" s="40" t="s">
        <v>905</v>
      </c>
      <c r="C1251" s="40" t="s">
        <v>1847</v>
      </c>
      <c r="D1251" s="40" t="s">
        <v>1848</v>
      </c>
      <c r="E1251" s="40" t="s">
        <v>1960</v>
      </c>
      <c r="F1251" s="40"/>
      <c r="G1251" s="40" t="s">
        <v>76</v>
      </c>
      <c r="H1251" s="40" t="s">
        <v>1804</v>
      </c>
      <c r="I1251" s="40" t="s">
        <v>5580</v>
      </c>
      <c r="J1251" s="40" t="s">
        <v>1847</v>
      </c>
      <c r="K1251" s="40"/>
      <c r="L1251" s="40"/>
      <c r="M1251" s="40" t="s">
        <v>5778</v>
      </c>
      <c r="N1251" s="40">
        <v>60</v>
      </c>
      <c r="O1251" s="40" t="b">
        <v>0</v>
      </c>
      <c r="P1251" s="40" t="s">
        <v>3105</v>
      </c>
      <c r="Q1251" s="40" t="s">
        <v>1853</v>
      </c>
      <c r="R1251" s="40" t="s">
        <v>635</v>
      </c>
    </row>
    <row r="1252" spans="1:18" hidden="1" x14ac:dyDescent="0.25">
      <c r="A1252" s="40" t="s">
        <v>500</v>
      </c>
      <c r="B1252" s="40" t="s">
        <v>905</v>
      </c>
      <c r="C1252" s="40" t="s">
        <v>1847</v>
      </c>
      <c r="D1252" s="40" t="s">
        <v>1848</v>
      </c>
      <c r="E1252" s="40" t="s">
        <v>1862</v>
      </c>
      <c r="F1252" s="40"/>
      <c r="G1252" s="40" t="s">
        <v>75</v>
      </c>
      <c r="H1252" s="40" t="s">
        <v>1806</v>
      </c>
      <c r="I1252" s="40" t="s">
        <v>5580</v>
      </c>
      <c r="J1252" s="40" t="s">
        <v>1847</v>
      </c>
      <c r="K1252" s="40"/>
      <c r="L1252" s="40"/>
      <c r="M1252" s="40" t="s">
        <v>5779</v>
      </c>
      <c r="N1252" s="40">
        <v>60</v>
      </c>
      <c r="O1252" s="40" t="b">
        <v>0</v>
      </c>
      <c r="P1252" s="40" t="s">
        <v>3105</v>
      </c>
      <c r="Q1252" s="40" t="s">
        <v>1853</v>
      </c>
      <c r="R1252" s="40" t="s">
        <v>635</v>
      </c>
    </row>
    <row r="1253" spans="1:18" hidden="1" x14ac:dyDescent="0.25">
      <c r="A1253" s="40" t="s">
        <v>501</v>
      </c>
      <c r="B1253" s="40" t="s">
        <v>905</v>
      </c>
      <c r="C1253" s="40" t="s">
        <v>1847</v>
      </c>
      <c r="D1253" s="40" t="s">
        <v>1848</v>
      </c>
      <c r="E1253" s="40" t="s">
        <v>1916</v>
      </c>
      <c r="F1253" s="40"/>
      <c r="G1253" s="40" t="s">
        <v>1813</v>
      </c>
      <c r="H1253" s="40" t="s">
        <v>1814</v>
      </c>
      <c r="I1253" s="40" t="s">
        <v>5580</v>
      </c>
      <c r="J1253" s="40" t="s">
        <v>1847</v>
      </c>
      <c r="K1253" s="40"/>
      <c r="L1253" s="40"/>
      <c r="M1253" s="40" t="s">
        <v>5780</v>
      </c>
      <c r="N1253" s="40">
        <v>60</v>
      </c>
      <c r="O1253" s="40" t="b">
        <v>0</v>
      </c>
      <c r="P1253" s="40" t="s">
        <v>3105</v>
      </c>
      <c r="Q1253" s="40" t="s">
        <v>1853</v>
      </c>
      <c r="R1253" s="40" t="s">
        <v>635</v>
      </c>
    </row>
    <row r="1254" spans="1:18" hidden="1" x14ac:dyDescent="0.25">
      <c r="A1254" s="40" t="s">
        <v>5781</v>
      </c>
      <c r="B1254" s="40" t="s">
        <v>905</v>
      </c>
      <c r="C1254" s="40" t="s">
        <v>1847</v>
      </c>
      <c r="D1254" s="40" t="s">
        <v>1848</v>
      </c>
      <c r="E1254" s="40" t="s">
        <v>1960</v>
      </c>
      <c r="F1254" s="40"/>
      <c r="G1254" s="40" t="s">
        <v>76</v>
      </c>
      <c r="H1254" s="40" t="s">
        <v>1804</v>
      </c>
      <c r="I1254" s="40" t="s">
        <v>5580</v>
      </c>
      <c r="J1254" s="40" t="s">
        <v>1847</v>
      </c>
      <c r="K1254" s="40"/>
      <c r="L1254" s="40"/>
      <c r="M1254" s="40" t="s">
        <v>5782</v>
      </c>
      <c r="N1254" s="40">
        <v>60</v>
      </c>
      <c r="O1254" s="40" t="b">
        <v>0</v>
      </c>
      <c r="P1254" s="40" t="s">
        <v>3105</v>
      </c>
      <c r="Q1254" s="40" t="s">
        <v>1853</v>
      </c>
      <c r="R1254" s="40" t="s">
        <v>635</v>
      </c>
    </row>
    <row r="1255" spans="1:18" hidden="1" x14ac:dyDescent="0.25">
      <c r="A1255" s="41" t="s">
        <v>5783</v>
      </c>
      <c r="B1255" s="41" t="s">
        <v>905</v>
      </c>
      <c r="C1255" s="41" t="s">
        <v>1847</v>
      </c>
      <c r="D1255" s="41" t="s">
        <v>1848</v>
      </c>
      <c r="E1255" s="41" t="s">
        <v>1941</v>
      </c>
      <c r="F1255" s="41"/>
      <c r="G1255" s="41" t="s">
        <v>76</v>
      </c>
      <c r="H1255" s="41" t="s">
        <v>1804</v>
      </c>
      <c r="I1255" s="41" t="s">
        <v>5580</v>
      </c>
      <c r="J1255" s="41" t="s">
        <v>1847</v>
      </c>
      <c r="K1255" s="41"/>
      <c r="L1255" s="41"/>
      <c r="M1255" s="41" t="s">
        <v>5784</v>
      </c>
      <c r="N1255" s="41">
        <v>60</v>
      </c>
      <c r="O1255" s="41" t="b">
        <v>0</v>
      </c>
      <c r="P1255" s="41" t="s">
        <v>3105</v>
      </c>
      <c r="Q1255" s="41" t="s">
        <v>1853</v>
      </c>
      <c r="R1255" s="41" t="s">
        <v>635</v>
      </c>
    </row>
    <row r="1256" spans="1:18" hidden="1" x14ac:dyDescent="0.25">
      <c r="A1256" s="40" t="s">
        <v>969</v>
      </c>
      <c r="B1256" s="40" t="s">
        <v>905</v>
      </c>
      <c r="C1256" s="40" t="s">
        <v>1847</v>
      </c>
      <c r="D1256" s="40" t="s">
        <v>1848</v>
      </c>
      <c r="E1256" s="40" t="s">
        <v>1862</v>
      </c>
      <c r="F1256" s="40"/>
      <c r="G1256" s="40" t="s">
        <v>75</v>
      </c>
      <c r="H1256" s="40" t="s">
        <v>1806</v>
      </c>
      <c r="I1256" s="40" t="s">
        <v>5580</v>
      </c>
      <c r="J1256" s="40" t="s">
        <v>1847</v>
      </c>
      <c r="K1256" s="40"/>
      <c r="L1256" s="40"/>
      <c r="M1256" s="40" t="s">
        <v>5785</v>
      </c>
      <c r="N1256" s="40">
        <v>60</v>
      </c>
      <c r="O1256" s="40" t="b">
        <v>0</v>
      </c>
      <c r="P1256" s="40" t="s">
        <v>3105</v>
      </c>
      <c r="Q1256" s="40" t="s">
        <v>1853</v>
      </c>
      <c r="R1256" s="40" t="s">
        <v>635</v>
      </c>
    </row>
    <row r="1257" spans="1:18" hidden="1" x14ac:dyDescent="0.25">
      <c r="A1257" s="40" t="s">
        <v>970</v>
      </c>
      <c r="B1257" s="40" t="s">
        <v>905</v>
      </c>
      <c r="C1257" s="40" t="s">
        <v>1847</v>
      </c>
      <c r="D1257" s="40" t="s">
        <v>1848</v>
      </c>
      <c r="E1257" s="40" t="s">
        <v>1916</v>
      </c>
      <c r="F1257" s="40"/>
      <c r="G1257" s="40" t="s">
        <v>1813</v>
      </c>
      <c r="H1257" s="40" t="s">
        <v>1814</v>
      </c>
      <c r="I1257" s="40" t="s">
        <v>5580</v>
      </c>
      <c r="J1257" s="40" t="s">
        <v>1847</v>
      </c>
      <c r="K1257" s="40"/>
      <c r="L1257" s="40"/>
      <c r="M1257" s="40" t="s">
        <v>5786</v>
      </c>
      <c r="N1257" s="40">
        <v>60</v>
      </c>
      <c r="O1257" s="40" t="b">
        <v>0</v>
      </c>
      <c r="P1257" s="40" t="s">
        <v>3105</v>
      </c>
      <c r="Q1257" s="40" t="s">
        <v>1853</v>
      </c>
      <c r="R1257" s="40" t="s">
        <v>635</v>
      </c>
    </row>
    <row r="1258" spans="1:18" hidden="1" x14ac:dyDescent="0.25">
      <c r="A1258" s="40" t="s">
        <v>79</v>
      </c>
      <c r="B1258" s="40" t="s">
        <v>905</v>
      </c>
      <c r="C1258" s="40" t="s">
        <v>1847</v>
      </c>
      <c r="D1258" s="40" t="s">
        <v>1848</v>
      </c>
      <c r="E1258" s="40" t="s">
        <v>1916</v>
      </c>
      <c r="F1258" s="40"/>
      <c r="G1258" s="40" t="s">
        <v>1813</v>
      </c>
      <c r="H1258" s="40" t="s">
        <v>1814</v>
      </c>
      <c r="I1258" s="40" t="s">
        <v>5580</v>
      </c>
      <c r="J1258" s="40" t="s">
        <v>1847</v>
      </c>
      <c r="K1258" s="40"/>
      <c r="L1258" s="40"/>
      <c r="M1258" s="40" t="s">
        <v>5787</v>
      </c>
      <c r="N1258" s="40">
        <v>60</v>
      </c>
      <c r="O1258" s="40" t="b">
        <v>0</v>
      </c>
      <c r="P1258" s="40" t="s">
        <v>3105</v>
      </c>
      <c r="Q1258" s="40" t="s">
        <v>1853</v>
      </c>
      <c r="R1258" s="40" t="s">
        <v>635</v>
      </c>
    </row>
    <row r="1259" spans="1:18" hidden="1" x14ac:dyDescent="0.25">
      <c r="A1259" s="40" t="s">
        <v>504</v>
      </c>
      <c r="B1259" s="40" t="s">
        <v>905</v>
      </c>
      <c r="C1259" s="40" t="s">
        <v>1847</v>
      </c>
      <c r="D1259" s="40" t="s">
        <v>1848</v>
      </c>
      <c r="E1259" s="40" t="s">
        <v>1888</v>
      </c>
      <c r="F1259" s="40"/>
      <c r="G1259" s="40" t="s">
        <v>1813</v>
      </c>
      <c r="H1259" s="40" t="s">
        <v>1814</v>
      </c>
      <c r="I1259" s="40" t="s">
        <v>5580</v>
      </c>
      <c r="J1259" s="40" t="s">
        <v>1847</v>
      </c>
      <c r="K1259" s="40"/>
      <c r="L1259" s="40"/>
      <c r="M1259" s="40" t="s">
        <v>5788</v>
      </c>
      <c r="N1259" s="40">
        <v>60</v>
      </c>
      <c r="O1259" s="40" t="b">
        <v>0</v>
      </c>
      <c r="P1259" s="40" t="s">
        <v>3105</v>
      </c>
      <c r="Q1259" s="40" t="s">
        <v>1853</v>
      </c>
      <c r="R1259" s="40" t="s">
        <v>635</v>
      </c>
    </row>
    <row r="1260" spans="1:18" hidden="1" x14ac:dyDescent="0.25">
      <c r="A1260" s="40" t="s">
        <v>971</v>
      </c>
      <c r="B1260" s="40" t="s">
        <v>903</v>
      </c>
      <c r="C1260" s="40" t="s">
        <v>1847</v>
      </c>
      <c r="D1260" s="40" t="s">
        <v>1848</v>
      </c>
      <c r="E1260" s="40" t="s">
        <v>1956</v>
      </c>
      <c r="F1260" s="40"/>
      <c r="G1260" s="40" t="s">
        <v>75</v>
      </c>
      <c r="H1260" s="40" t="s">
        <v>1806</v>
      </c>
      <c r="I1260" s="40" t="s">
        <v>5580</v>
      </c>
      <c r="J1260" s="40" t="s">
        <v>1847</v>
      </c>
      <c r="K1260" s="40"/>
      <c r="L1260" s="40"/>
      <c r="M1260" s="40" t="s">
        <v>5789</v>
      </c>
      <c r="N1260" s="40">
        <v>60</v>
      </c>
      <c r="O1260" s="40" t="b">
        <v>0</v>
      </c>
      <c r="P1260" s="40" t="s">
        <v>3105</v>
      </c>
      <c r="Q1260" s="40" t="s">
        <v>1853</v>
      </c>
      <c r="R1260" s="40" t="s">
        <v>635</v>
      </c>
    </row>
    <row r="1261" spans="1:18" hidden="1" x14ac:dyDescent="0.25">
      <c r="A1261" s="40" t="s">
        <v>373</v>
      </c>
      <c r="B1261" s="40" t="s">
        <v>905</v>
      </c>
      <c r="C1261" s="40" t="s">
        <v>1847</v>
      </c>
      <c r="D1261" s="40" t="s">
        <v>1848</v>
      </c>
      <c r="E1261" s="40" t="s">
        <v>1941</v>
      </c>
      <c r="F1261" s="40"/>
      <c r="G1261" s="40" t="s">
        <v>76</v>
      </c>
      <c r="H1261" s="40" t="s">
        <v>1804</v>
      </c>
      <c r="I1261" s="40" t="s">
        <v>5580</v>
      </c>
      <c r="J1261" s="40" t="s">
        <v>1847</v>
      </c>
      <c r="K1261" s="40"/>
      <c r="L1261" s="40"/>
      <c r="M1261" s="40" t="s">
        <v>5790</v>
      </c>
      <c r="N1261" s="40">
        <v>60</v>
      </c>
      <c r="O1261" s="40" t="b">
        <v>0</v>
      </c>
      <c r="P1261" s="40" t="s">
        <v>3105</v>
      </c>
      <c r="Q1261" s="40" t="s">
        <v>1853</v>
      </c>
      <c r="R1261" s="40" t="s">
        <v>635</v>
      </c>
    </row>
    <row r="1262" spans="1:18" hidden="1" x14ac:dyDescent="0.25">
      <c r="A1262" s="41" t="s">
        <v>374</v>
      </c>
      <c r="B1262" s="41" t="s">
        <v>905</v>
      </c>
      <c r="C1262" s="41" t="s">
        <v>1847</v>
      </c>
      <c r="D1262" s="41" t="s">
        <v>1848</v>
      </c>
      <c r="E1262" s="41" t="s">
        <v>1941</v>
      </c>
      <c r="F1262" s="41"/>
      <c r="G1262" s="41" t="s">
        <v>76</v>
      </c>
      <c r="H1262" s="41" t="s">
        <v>1804</v>
      </c>
      <c r="I1262" s="41" t="s">
        <v>5580</v>
      </c>
      <c r="J1262" s="41" t="s">
        <v>1847</v>
      </c>
      <c r="K1262" s="41"/>
      <c r="L1262" s="41"/>
      <c r="M1262" s="41" t="s">
        <v>5791</v>
      </c>
      <c r="N1262" s="41">
        <v>60</v>
      </c>
      <c r="O1262" s="41" t="b">
        <v>0</v>
      </c>
      <c r="P1262" s="41" t="s">
        <v>3105</v>
      </c>
      <c r="Q1262" s="41" t="s">
        <v>1853</v>
      </c>
      <c r="R1262" s="41" t="s">
        <v>635</v>
      </c>
    </row>
    <row r="1263" spans="1:18" hidden="1" x14ac:dyDescent="0.25">
      <c r="A1263" s="40" t="s">
        <v>375</v>
      </c>
      <c r="B1263" s="40" t="s">
        <v>905</v>
      </c>
      <c r="C1263" s="40" t="s">
        <v>1847</v>
      </c>
      <c r="D1263" s="40" t="s">
        <v>1848</v>
      </c>
      <c r="E1263" s="40" t="s">
        <v>1960</v>
      </c>
      <c r="F1263" s="40"/>
      <c r="G1263" s="40" t="s">
        <v>76</v>
      </c>
      <c r="H1263" s="40" t="s">
        <v>1804</v>
      </c>
      <c r="I1263" s="40" t="s">
        <v>5580</v>
      </c>
      <c r="J1263" s="40" t="s">
        <v>1847</v>
      </c>
      <c r="K1263" s="40"/>
      <c r="L1263" s="40"/>
      <c r="M1263" s="40" t="s">
        <v>5792</v>
      </c>
      <c r="N1263" s="40">
        <v>60</v>
      </c>
      <c r="O1263" s="40" t="b">
        <v>0</v>
      </c>
      <c r="P1263" s="40" t="s">
        <v>3105</v>
      </c>
      <c r="Q1263" s="40" t="s">
        <v>1853</v>
      </c>
      <c r="R1263" s="40" t="s">
        <v>635</v>
      </c>
    </row>
    <row r="1264" spans="1:18" hidden="1" x14ac:dyDescent="0.25">
      <c r="A1264" s="40" t="s">
        <v>376</v>
      </c>
      <c r="B1264" s="40" t="s">
        <v>905</v>
      </c>
      <c r="C1264" s="40" t="s">
        <v>1847</v>
      </c>
      <c r="D1264" s="40" t="s">
        <v>1848</v>
      </c>
      <c r="E1264" s="40" t="s">
        <v>2001</v>
      </c>
      <c r="F1264" s="40"/>
      <c r="G1264" s="40" t="s">
        <v>76</v>
      </c>
      <c r="H1264" s="40" t="s">
        <v>1804</v>
      </c>
      <c r="I1264" s="40" t="s">
        <v>5580</v>
      </c>
      <c r="J1264" s="40" t="s">
        <v>1847</v>
      </c>
      <c r="K1264" s="40"/>
      <c r="L1264" s="40"/>
      <c r="M1264" s="40" t="s">
        <v>5793</v>
      </c>
      <c r="N1264" s="40">
        <v>60</v>
      </c>
      <c r="O1264" s="40" t="b">
        <v>0</v>
      </c>
      <c r="P1264" s="40" t="s">
        <v>3105</v>
      </c>
      <c r="Q1264" s="40" t="s">
        <v>1853</v>
      </c>
      <c r="R1264" s="40" t="s">
        <v>635</v>
      </c>
    </row>
    <row r="1265" spans="1:18" hidden="1" x14ac:dyDescent="0.25">
      <c r="A1265" s="40" t="s">
        <v>377</v>
      </c>
      <c r="B1265" s="40" t="s">
        <v>905</v>
      </c>
      <c r="C1265" s="40" t="s">
        <v>1847</v>
      </c>
      <c r="D1265" s="40" t="s">
        <v>1848</v>
      </c>
      <c r="E1265" s="40" t="s">
        <v>1862</v>
      </c>
      <c r="F1265" s="40"/>
      <c r="G1265" s="40" t="s">
        <v>75</v>
      </c>
      <c r="H1265" s="40" t="s">
        <v>1806</v>
      </c>
      <c r="I1265" s="40" t="s">
        <v>5580</v>
      </c>
      <c r="J1265" s="40" t="s">
        <v>1847</v>
      </c>
      <c r="K1265" s="40"/>
      <c r="L1265" s="40"/>
      <c r="M1265" s="40" t="s">
        <v>5794</v>
      </c>
      <c r="N1265" s="40">
        <v>60</v>
      </c>
      <c r="O1265" s="40" t="b">
        <v>0</v>
      </c>
      <c r="P1265" s="40" t="s">
        <v>3105</v>
      </c>
      <c r="Q1265" s="40" t="s">
        <v>1853</v>
      </c>
      <c r="R1265" s="40" t="s">
        <v>635</v>
      </c>
    </row>
    <row r="1266" spans="1:18" hidden="1" x14ac:dyDescent="0.25">
      <c r="A1266" s="40" t="s">
        <v>379</v>
      </c>
      <c r="B1266" s="40" t="s">
        <v>905</v>
      </c>
      <c r="C1266" s="40" t="s">
        <v>1847</v>
      </c>
      <c r="D1266" s="40" t="s">
        <v>1848</v>
      </c>
      <c r="E1266" s="40" t="s">
        <v>1985</v>
      </c>
      <c r="F1266" s="40"/>
      <c r="G1266" s="40" t="s">
        <v>1813</v>
      </c>
      <c r="H1266" s="40" t="s">
        <v>1814</v>
      </c>
      <c r="I1266" s="40" t="s">
        <v>5580</v>
      </c>
      <c r="J1266" s="40" t="s">
        <v>1847</v>
      </c>
      <c r="K1266" s="40"/>
      <c r="L1266" s="40"/>
      <c r="M1266" s="40" t="s">
        <v>5795</v>
      </c>
      <c r="N1266" s="40">
        <v>60</v>
      </c>
      <c r="O1266" s="40" t="b">
        <v>0</v>
      </c>
      <c r="P1266" s="40" t="s">
        <v>3105</v>
      </c>
      <c r="Q1266" s="40" t="s">
        <v>1853</v>
      </c>
      <c r="R1266" s="40" t="s">
        <v>635</v>
      </c>
    </row>
    <row r="1267" spans="1:18" hidden="1" x14ac:dyDescent="0.25">
      <c r="A1267" s="40" t="s">
        <v>972</v>
      </c>
      <c r="B1267" s="40" t="s">
        <v>903</v>
      </c>
      <c r="C1267" s="40" t="s">
        <v>1847</v>
      </c>
      <c r="D1267" s="40" t="s">
        <v>1848</v>
      </c>
      <c r="E1267" s="40" t="s">
        <v>1956</v>
      </c>
      <c r="F1267" s="40"/>
      <c r="G1267" s="40" t="s">
        <v>75</v>
      </c>
      <c r="H1267" s="40" t="s">
        <v>1806</v>
      </c>
      <c r="I1267" s="40" t="s">
        <v>5580</v>
      </c>
      <c r="J1267" s="40" t="s">
        <v>1847</v>
      </c>
      <c r="K1267" s="40"/>
      <c r="L1267" s="40"/>
      <c r="M1267" s="40" t="s">
        <v>5771</v>
      </c>
      <c r="N1267" s="40">
        <v>60</v>
      </c>
      <c r="O1267" s="40" t="b">
        <v>0</v>
      </c>
      <c r="P1267" s="40" t="s">
        <v>3105</v>
      </c>
      <c r="Q1267" s="40" t="s">
        <v>1853</v>
      </c>
      <c r="R1267" s="40" t="s">
        <v>635</v>
      </c>
    </row>
    <row r="1268" spans="1:18" hidden="1" x14ac:dyDescent="0.25">
      <c r="A1268" s="40" t="s">
        <v>513</v>
      </c>
      <c r="B1268" s="40" t="s">
        <v>905</v>
      </c>
      <c r="C1268" s="40" t="s">
        <v>1847</v>
      </c>
      <c r="D1268" s="40" t="s">
        <v>1848</v>
      </c>
      <c r="E1268" s="40" t="s">
        <v>1888</v>
      </c>
      <c r="F1268" s="40"/>
      <c r="G1268" s="40" t="s">
        <v>1813</v>
      </c>
      <c r="H1268" s="40" t="s">
        <v>1814</v>
      </c>
      <c r="I1268" s="40" t="s">
        <v>5580</v>
      </c>
      <c r="J1268" s="40" t="s">
        <v>1847</v>
      </c>
      <c r="K1268" s="40"/>
      <c r="L1268" s="40"/>
      <c r="M1268" s="40" t="s">
        <v>5796</v>
      </c>
      <c r="N1268" s="40">
        <v>60</v>
      </c>
      <c r="O1268" s="40" t="b">
        <v>0</v>
      </c>
      <c r="P1268" s="40" t="s">
        <v>3105</v>
      </c>
      <c r="Q1268" s="40" t="s">
        <v>1853</v>
      </c>
      <c r="R1268" s="40" t="s">
        <v>635</v>
      </c>
    </row>
    <row r="1269" spans="1:18" hidden="1" x14ac:dyDescent="0.25">
      <c r="A1269" s="40" t="s">
        <v>5797</v>
      </c>
      <c r="B1269" s="40" t="s">
        <v>905</v>
      </c>
      <c r="C1269" s="40" t="s">
        <v>1847</v>
      </c>
      <c r="D1269" s="40" t="s">
        <v>1848</v>
      </c>
      <c r="E1269" s="40" t="s">
        <v>1849</v>
      </c>
      <c r="F1269" s="40"/>
      <c r="G1269" s="40" t="s">
        <v>76</v>
      </c>
      <c r="H1269" s="40" t="s">
        <v>1804</v>
      </c>
      <c r="I1269" s="40" t="s">
        <v>5580</v>
      </c>
      <c r="J1269" s="40" t="s">
        <v>1847</v>
      </c>
      <c r="K1269" s="40"/>
      <c r="L1269" s="40"/>
      <c r="M1269" s="40" t="s">
        <v>5798</v>
      </c>
      <c r="N1269" s="40">
        <v>60</v>
      </c>
      <c r="O1269" s="40" t="b">
        <v>1</v>
      </c>
      <c r="P1269" s="40" t="s">
        <v>3105</v>
      </c>
      <c r="Q1269" s="40" t="s">
        <v>1853</v>
      </c>
      <c r="R1269" s="40" t="s">
        <v>635</v>
      </c>
    </row>
    <row r="1270" spans="1:18" hidden="1" x14ac:dyDescent="0.25">
      <c r="A1270" s="40" t="s">
        <v>220</v>
      </c>
      <c r="B1270" s="40" t="s">
        <v>905</v>
      </c>
      <c r="C1270" s="40" t="s">
        <v>1847</v>
      </c>
      <c r="D1270" s="40" t="s">
        <v>1848</v>
      </c>
      <c r="E1270" s="40" t="s">
        <v>1911</v>
      </c>
      <c r="F1270" s="40"/>
      <c r="G1270" s="40" t="s">
        <v>76</v>
      </c>
      <c r="H1270" s="40" t="s">
        <v>1804</v>
      </c>
      <c r="I1270" s="40" t="s">
        <v>5580</v>
      </c>
      <c r="J1270" s="40" t="s">
        <v>1847</v>
      </c>
      <c r="K1270" s="40"/>
      <c r="L1270" s="40"/>
      <c r="M1270" s="40" t="s">
        <v>5799</v>
      </c>
      <c r="N1270" s="40">
        <v>60</v>
      </c>
      <c r="O1270" s="40" t="b">
        <v>0</v>
      </c>
      <c r="P1270" s="40" t="s">
        <v>3105</v>
      </c>
      <c r="Q1270" s="40" t="s">
        <v>1853</v>
      </c>
      <c r="R1270" s="40" t="s">
        <v>635</v>
      </c>
    </row>
    <row r="1271" spans="1:18" hidden="1" x14ac:dyDescent="0.25">
      <c r="A1271" s="40" t="s">
        <v>380</v>
      </c>
      <c r="B1271" s="40" t="s">
        <v>973</v>
      </c>
      <c r="C1271" s="40" t="s">
        <v>1847</v>
      </c>
      <c r="D1271" s="40" t="s">
        <v>1848</v>
      </c>
      <c r="E1271" s="40" t="s">
        <v>1960</v>
      </c>
      <c r="F1271" s="40"/>
      <c r="G1271" s="40" t="s">
        <v>76</v>
      </c>
      <c r="H1271" s="40" t="s">
        <v>1804</v>
      </c>
      <c r="I1271" s="40" t="s">
        <v>5580</v>
      </c>
      <c r="J1271" s="40" t="s">
        <v>1847</v>
      </c>
      <c r="K1271" s="40"/>
      <c r="L1271" s="40"/>
      <c r="M1271" s="40" t="s">
        <v>5800</v>
      </c>
      <c r="N1271" s="40">
        <v>60</v>
      </c>
      <c r="O1271" s="40" t="b">
        <v>0</v>
      </c>
      <c r="P1271" s="40" t="s">
        <v>3105</v>
      </c>
      <c r="Q1271" s="40" t="s">
        <v>1853</v>
      </c>
      <c r="R1271" s="40" t="s">
        <v>635</v>
      </c>
    </row>
    <row r="1272" spans="1:18" hidden="1" x14ac:dyDescent="0.25">
      <c r="A1272" s="40" t="s">
        <v>974</v>
      </c>
      <c r="B1272" s="40" t="s">
        <v>905</v>
      </c>
      <c r="C1272" s="40" t="s">
        <v>1847</v>
      </c>
      <c r="D1272" s="40" t="s">
        <v>1848</v>
      </c>
      <c r="E1272" s="40" t="s">
        <v>1960</v>
      </c>
      <c r="F1272" s="40"/>
      <c r="G1272" s="40" t="s">
        <v>76</v>
      </c>
      <c r="H1272" s="40" t="s">
        <v>1804</v>
      </c>
      <c r="I1272" s="40" t="s">
        <v>5580</v>
      </c>
      <c r="J1272" s="40" t="s">
        <v>1847</v>
      </c>
      <c r="K1272" s="40"/>
      <c r="L1272" s="40"/>
      <c r="M1272" s="40" t="s">
        <v>5801</v>
      </c>
      <c r="N1272" s="40">
        <v>60</v>
      </c>
      <c r="O1272" s="40" t="b">
        <v>0</v>
      </c>
      <c r="P1272" s="40" t="s">
        <v>3105</v>
      </c>
      <c r="Q1272" s="40" t="s">
        <v>1853</v>
      </c>
      <c r="R1272" s="40" t="s">
        <v>635</v>
      </c>
    </row>
    <row r="1273" spans="1:18" hidden="1" x14ac:dyDescent="0.25">
      <c r="A1273" s="40" t="s">
        <v>382</v>
      </c>
      <c r="B1273" s="40" t="s">
        <v>905</v>
      </c>
      <c r="C1273" s="40" t="s">
        <v>1847</v>
      </c>
      <c r="D1273" s="40" t="s">
        <v>1848</v>
      </c>
      <c r="E1273" s="40" t="s">
        <v>1941</v>
      </c>
      <c r="F1273" s="40"/>
      <c r="G1273" s="40" t="s">
        <v>76</v>
      </c>
      <c r="H1273" s="40" t="s">
        <v>1804</v>
      </c>
      <c r="I1273" s="40" t="s">
        <v>5580</v>
      </c>
      <c r="J1273" s="40" t="s">
        <v>1847</v>
      </c>
      <c r="K1273" s="40"/>
      <c r="L1273" s="40"/>
      <c r="M1273" s="40" t="s">
        <v>5802</v>
      </c>
      <c r="N1273" s="40">
        <v>60</v>
      </c>
      <c r="O1273" s="40" t="b">
        <v>0</v>
      </c>
      <c r="P1273" s="40" t="s">
        <v>3105</v>
      </c>
      <c r="Q1273" s="40" t="s">
        <v>1853</v>
      </c>
      <c r="R1273" s="40" t="s">
        <v>635</v>
      </c>
    </row>
    <row r="1274" spans="1:18" hidden="1" x14ac:dyDescent="0.25">
      <c r="A1274" s="40" t="s">
        <v>383</v>
      </c>
      <c r="B1274" s="40" t="s">
        <v>905</v>
      </c>
      <c r="C1274" s="40" t="s">
        <v>1847</v>
      </c>
      <c r="D1274" s="40" t="s">
        <v>1848</v>
      </c>
      <c r="E1274" s="40" t="s">
        <v>1911</v>
      </c>
      <c r="F1274" s="40"/>
      <c r="G1274" s="40" t="s">
        <v>76</v>
      </c>
      <c r="H1274" s="40" t="s">
        <v>1804</v>
      </c>
      <c r="I1274" s="40" t="s">
        <v>5580</v>
      </c>
      <c r="J1274" s="40" t="s">
        <v>1847</v>
      </c>
      <c r="K1274" s="40"/>
      <c r="L1274" s="40"/>
      <c r="M1274" s="40" t="s">
        <v>5803</v>
      </c>
      <c r="N1274" s="40">
        <v>60</v>
      </c>
      <c r="O1274" s="40" t="b">
        <v>0</v>
      </c>
      <c r="P1274" s="40" t="s">
        <v>3105</v>
      </c>
      <c r="Q1274" s="40" t="s">
        <v>1853</v>
      </c>
      <c r="R1274" s="40" t="s">
        <v>635</v>
      </c>
    </row>
    <row r="1275" spans="1:18" hidden="1" x14ac:dyDescent="0.25">
      <c r="A1275" s="40" t="s">
        <v>975</v>
      </c>
      <c r="B1275" s="40" t="s">
        <v>903</v>
      </c>
      <c r="C1275" s="40" t="s">
        <v>1847</v>
      </c>
      <c r="D1275" s="40" t="s">
        <v>1848</v>
      </c>
      <c r="E1275" s="40" t="s">
        <v>2116</v>
      </c>
      <c r="F1275" s="40"/>
      <c r="G1275" s="40" t="s">
        <v>75</v>
      </c>
      <c r="H1275" s="40" t="s">
        <v>1806</v>
      </c>
      <c r="I1275" s="40" t="s">
        <v>5580</v>
      </c>
      <c r="J1275" s="40" t="s">
        <v>1847</v>
      </c>
      <c r="K1275" s="40"/>
      <c r="L1275" s="40"/>
      <c r="M1275" s="40" t="s">
        <v>5804</v>
      </c>
      <c r="N1275" s="40">
        <v>60</v>
      </c>
      <c r="O1275" s="40" t="b">
        <v>0</v>
      </c>
      <c r="P1275" s="40" t="s">
        <v>3105</v>
      </c>
      <c r="Q1275" s="40" t="s">
        <v>1853</v>
      </c>
      <c r="R1275" s="40" t="s">
        <v>635</v>
      </c>
    </row>
    <row r="1276" spans="1:18" hidden="1" x14ac:dyDescent="0.25">
      <c r="A1276" s="40" t="s">
        <v>976</v>
      </c>
      <c r="B1276" s="40" t="s">
        <v>905</v>
      </c>
      <c r="C1276" s="40" t="s">
        <v>1847</v>
      </c>
      <c r="D1276" s="40" t="s">
        <v>1848</v>
      </c>
      <c r="E1276" s="40" t="s">
        <v>2001</v>
      </c>
      <c r="F1276" s="40"/>
      <c r="G1276" s="40" t="s">
        <v>76</v>
      </c>
      <c r="H1276" s="40" t="s">
        <v>1804</v>
      </c>
      <c r="I1276" s="40" t="s">
        <v>5580</v>
      </c>
      <c r="J1276" s="40" t="s">
        <v>1847</v>
      </c>
      <c r="K1276" s="40"/>
      <c r="L1276" s="40"/>
      <c r="M1276" s="40" t="s">
        <v>5805</v>
      </c>
      <c r="N1276" s="40">
        <v>60</v>
      </c>
      <c r="O1276" s="40" t="b">
        <v>0</v>
      </c>
      <c r="P1276" s="40" t="s">
        <v>3105</v>
      </c>
      <c r="Q1276" s="40" t="s">
        <v>1853</v>
      </c>
      <c r="R1276" s="40" t="s">
        <v>635</v>
      </c>
    </row>
    <row r="1277" spans="1:18" hidden="1" x14ac:dyDescent="0.25">
      <c r="A1277" s="40" t="s">
        <v>386</v>
      </c>
      <c r="B1277" s="40" t="s">
        <v>905</v>
      </c>
      <c r="C1277" s="40" t="s">
        <v>1847</v>
      </c>
      <c r="D1277" s="40" t="s">
        <v>1848</v>
      </c>
      <c r="E1277" s="40" t="s">
        <v>1968</v>
      </c>
      <c r="F1277" s="40"/>
      <c r="G1277" s="40" t="s">
        <v>75</v>
      </c>
      <c r="H1277" s="40" t="s">
        <v>1806</v>
      </c>
      <c r="I1277" s="40" t="s">
        <v>5580</v>
      </c>
      <c r="J1277" s="40" t="s">
        <v>1847</v>
      </c>
      <c r="K1277" s="40"/>
      <c r="L1277" s="40"/>
      <c r="M1277" s="40" t="s">
        <v>5806</v>
      </c>
      <c r="N1277" s="40">
        <v>60</v>
      </c>
      <c r="O1277" s="40" t="b">
        <v>0</v>
      </c>
      <c r="P1277" s="40" t="s">
        <v>3105</v>
      </c>
      <c r="Q1277" s="40" t="s">
        <v>1853</v>
      </c>
      <c r="R1277" s="40" t="s">
        <v>635</v>
      </c>
    </row>
    <row r="1278" spans="1:18" hidden="1" x14ac:dyDescent="0.25">
      <c r="A1278" s="40" t="s">
        <v>977</v>
      </c>
      <c r="B1278" s="40" t="s">
        <v>905</v>
      </c>
      <c r="C1278" s="40" t="s">
        <v>1847</v>
      </c>
      <c r="D1278" s="40" t="s">
        <v>1848</v>
      </c>
      <c r="E1278" s="40" t="s">
        <v>1911</v>
      </c>
      <c r="F1278" s="40"/>
      <c r="G1278" s="40" t="s">
        <v>76</v>
      </c>
      <c r="H1278" s="40" t="s">
        <v>1804</v>
      </c>
      <c r="I1278" s="40" t="s">
        <v>5580</v>
      </c>
      <c r="J1278" s="40" t="s">
        <v>1847</v>
      </c>
      <c r="K1278" s="40"/>
      <c r="L1278" s="40"/>
      <c r="M1278" s="40" t="s">
        <v>5807</v>
      </c>
      <c r="N1278" s="40">
        <v>60</v>
      </c>
      <c r="O1278" s="40" t="b">
        <v>0</v>
      </c>
      <c r="P1278" s="40" t="s">
        <v>3105</v>
      </c>
      <c r="Q1278" s="40" t="s">
        <v>1853</v>
      </c>
      <c r="R1278" s="40" t="s">
        <v>635</v>
      </c>
    </row>
    <row r="1279" spans="1:18" hidden="1" x14ac:dyDescent="0.25">
      <c r="A1279" s="40" t="s">
        <v>978</v>
      </c>
      <c r="B1279" s="40" t="s">
        <v>905</v>
      </c>
      <c r="C1279" s="40" t="s">
        <v>1847</v>
      </c>
      <c r="D1279" s="40" t="s">
        <v>1848</v>
      </c>
      <c r="E1279" s="40" t="s">
        <v>2001</v>
      </c>
      <c r="F1279" s="40"/>
      <c r="G1279" s="40" t="s">
        <v>76</v>
      </c>
      <c r="H1279" s="40" t="s">
        <v>1804</v>
      </c>
      <c r="I1279" s="40" t="s">
        <v>5580</v>
      </c>
      <c r="J1279" s="40" t="s">
        <v>1847</v>
      </c>
      <c r="K1279" s="40"/>
      <c r="L1279" s="40"/>
      <c r="M1279" s="40" t="s">
        <v>5808</v>
      </c>
      <c r="N1279" s="40">
        <v>60</v>
      </c>
      <c r="O1279" s="40" t="b">
        <v>0</v>
      </c>
      <c r="P1279" s="40" t="s">
        <v>3105</v>
      </c>
      <c r="Q1279" s="40" t="s">
        <v>1853</v>
      </c>
      <c r="R1279" s="40" t="s">
        <v>635</v>
      </c>
    </row>
    <row r="1280" spans="1:18" hidden="1" x14ac:dyDescent="0.25">
      <c r="A1280" s="40" t="s">
        <v>979</v>
      </c>
      <c r="B1280" s="40" t="s">
        <v>905</v>
      </c>
      <c r="C1280" s="40" t="s">
        <v>1847</v>
      </c>
      <c r="D1280" s="40" t="s">
        <v>1848</v>
      </c>
      <c r="E1280" s="40" t="s">
        <v>1911</v>
      </c>
      <c r="F1280" s="40"/>
      <c r="G1280" s="40" t="s">
        <v>76</v>
      </c>
      <c r="H1280" s="40" t="s">
        <v>1804</v>
      </c>
      <c r="I1280" s="40" t="s">
        <v>5580</v>
      </c>
      <c r="J1280" s="40" t="s">
        <v>1847</v>
      </c>
      <c r="K1280" s="40"/>
      <c r="L1280" s="40"/>
      <c r="M1280" s="40" t="s">
        <v>5809</v>
      </c>
      <c r="N1280" s="40">
        <v>60</v>
      </c>
      <c r="O1280" s="40" t="b">
        <v>0</v>
      </c>
      <c r="P1280" s="40" t="s">
        <v>3105</v>
      </c>
      <c r="Q1280" s="40" t="s">
        <v>1853</v>
      </c>
      <c r="R1280" s="40" t="s">
        <v>635</v>
      </c>
    </row>
    <row r="1281" spans="1:18" hidden="1" x14ac:dyDescent="0.25">
      <c r="A1281" s="40" t="s">
        <v>980</v>
      </c>
      <c r="B1281" s="40" t="s">
        <v>905</v>
      </c>
      <c r="C1281" s="40" t="s">
        <v>1847</v>
      </c>
      <c r="D1281" s="40" t="s">
        <v>1848</v>
      </c>
      <c r="E1281" s="40" t="s">
        <v>1941</v>
      </c>
      <c r="F1281" s="40"/>
      <c r="G1281" s="40" t="s">
        <v>76</v>
      </c>
      <c r="H1281" s="40" t="s">
        <v>1804</v>
      </c>
      <c r="I1281" s="40" t="s">
        <v>5580</v>
      </c>
      <c r="J1281" s="40" t="s">
        <v>1847</v>
      </c>
      <c r="K1281" s="40"/>
      <c r="L1281" s="40"/>
      <c r="M1281" s="40" t="s">
        <v>5810</v>
      </c>
      <c r="N1281" s="40">
        <v>60</v>
      </c>
      <c r="O1281" s="40" t="b">
        <v>0</v>
      </c>
      <c r="P1281" s="40" t="s">
        <v>3105</v>
      </c>
      <c r="Q1281" s="40" t="s">
        <v>1853</v>
      </c>
      <c r="R1281" s="40" t="s">
        <v>635</v>
      </c>
    </row>
    <row r="1282" spans="1:18" hidden="1" x14ac:dyDescent="0.25">
      <c r="A1282" s="40" t="s">
        <v>5811</v>
      </c>
      <c r="B1282" s="40" t="s">
        <v>905</v>
      </c>
      <c r="C1282" s="40" t="s">
        <v>1847</v>
      </c>
      <c r="D1282" s="40" t="s">
        <v>1848</v>
      </c>
      <c r="E1282" s="40" t="s">
        <v>1941</v>
      </c>
      <c r="F1282" s="40"/>
      <c r="G1282" s="40" t="s">
        <v>76</v>
      </c>
      <c r="H1282" s="40" t="s">
        <v>1804</v>
      </c>
      <c r="I1282" s="40" t="s">
        <v>5580</v>
      </c>
      <c r="J1282" s="40" t="s">
        <v>1847</v>
      </c>
      <c r="K1282" s="40"/>
      <c r="L1282" s="40"/>
      <c r="M1282" s="40" t="s">
        <v>5812</v>
      </c>
      <c r="N1282" s="40">
        <v>60</v>
      </c>
      <c r="O1282" s="40" t="b">
        <v>0</v>
      </c>
      <c r="P1282" s="40" t="s">
        <v>3105</v>
      </c>
      <c r="Q1282" s="40" t="s">
        <v>1853</v>
      </c>
      <c r="R1282" s="40" t="s">
        <v>635</v>
      </c>
    </row>
    <row r="1283" spans="1:18" hidden="1" x14ac:dyDescent="0.25">
      <c r="A1283" s="40" t="s">
        <v>5813</v>
      </c>
      <c r="B1283" s="40" t="s">
        <v>905</v>
      </c>
      <c r="C1283" s="40" t="s">
        <v>1847</v>
      </c>
      <c r="D1283" s="40" t="s">
        <v>1848</v>
      </c>
      <c r="E1283" s="40" t="s">
        <v>1849</v>
      </c>
      <c r="F1283" s="40"/>
      <c r="G1283" s="40" t="s">
        <v>1813</v>
      </c>
      <c r="H1283" s="40" t="s">
        <v>1814</v>
      </c>
      <c r="I1283" s="40" t="s">
        <v>5580</v>
      </c>
      <c r="J1283" s="40" t="s">
        <v>1847</v>
      </c>
      <c r="K1283" s="40"/>
      <c r="L1283" s="40"/>
      <c r="M1283" s="40" t="s">
        <v>5814</v>
      </c>
      <c r="N1283" s="40">
        <v>60</v>
      </c>
      <c r="O1283" s="40" t="b">
        <v>0</v>
      </c>
      <c r="P1283" s="40" t="s">
        <v>3105</v>
      </c>
      <c r="Q1283" s="40" t="s">
        <v>1853</v>
      </c>
      <c r="R1283" s="40" t="s">
        <v>635</v>
      </c>
    </row>
    <row r="1284" spans="1:18" hidden="1" x14ac:dyDescent="0.25">
      <c r="A1284" s="40" t="s">
        <v>388</v>
      </c>
      <c r="B1284" s="40" t="s">
        <v>905</v>
      </c>
      <c r="C1284" s="40" t="s">
        <v>1847</v>
      </c>
      <c r="D1284" s="40" t="s">
        <v>1848</v>
      </c>
      <c r="E1284" s="40" t="s">
        <v>2001</v>
      </c>
      <c r="F1284" s="40"/>
      <c r="G1284" s="40" t="s">
        <v>76</v>
      </c>
      <c r="H1284" s="40" t="s">
        <v>1804</v>
      </c>
      <c r="I1284" s="40" t="s">
        <v>5580</v>
      </c>
      <c r="J1284" s="40" t="s">
        <v>1847</v>
      </c>
      <c r="K1284" s="40"/>
      <c r="L1284" s="40"/>
      <c r="M1284" s="40" t="s">
        <v>5815</v>
      </c>
      <c r="N1284" s="40">
        <v>60</v>
      </c>
      <c r="O1284" s="40" t="b">
        <v>0</v>
      </c>
      <c r="P1284" s="40" t="s">
        <v>3105</v>
      </c>
      <c r="Q1284" s="40" t="s">
        <v>1853</v>
      </c>
      <c r="R1284" s="40" t="s">
        <v>635</v>
      </c>
    </row>
    <row r="1285" spans="1:18" hidden="1" x14ac:dyDescent="0.25">
      <c r="A1285" s="40" t="s">
        <v>225</v>
      </c>
      <c r="B1285" s="40" t="s">
        <v>905</v>
      </c>
      <c r="C1285" s="40" t="s">
        <v>1847</v>
      </c>
      <c r="D1285" s="40" t="s">
        <v>1848</v>
      </c>
      <c r="E1285" s="40" t="s">
        <v>1862</v>
      </c>
      <c r="F1285" s="40"/>
      <c r="G1285" s="40" t="s">
        <v>75</v>
      </c>
      <c r="H1285" s="40" t="s">
        <v>1806</v>
      </c>
      <c r="I1285" s="40" t="s">
        <v>5580</v>
      </c>
      <c r="J1285" s="40" t="s">
        <v>1847</v>
      </c>
      <c r="K1285" s="40"/>
      <c r="L1285" s="40"/>
      <c r="M1285" s="40" t="s">
        <v>5816</v>
      </c>
      <c r="N1285" s="40">
        <v>60</v>
      </c>
      <c r="O1285" s="40" t="b">
        <v>0</v>
      </c>
      <c r="P1285" s="40" t="s">
        <v>3105</v>
      </c>
      <c r="Q1285" s="40" t="s">
        <v>1853</v>
      </c>
      <c r="R1285" s="40" t="s">
        <v>635</v>
      </c>
    </row>
    <row r="1286" spans="1:18" hidden="1" x14ac:dyDescent="0.25">
      <c r="A1286" s="40" t="s">
        <v>391</v>
      </c>
      <c r="B1286" s="40" t="s">
        <v>905</v>
      </c>
      <c r="C1286" s="40" t="s">
        <v>1847</v>
      </c>
      <c r="D1286" s="40" t="s">
        <v>1848</v>
      </c>
      <c r="E1286" s="40" t="s">
        <v>2001</v>
      </c>
      <c r="F1286" s="40"/>
      <c r="G1286" s="40" t="s">
        <v>76</v>
      </c>
      <c r="H1286" s="40" t="s">
        <v>1804</v>
      </c>
      <c r="I1286" s="40" t="s">
        <v>5580</v>
      </c>
      <c r="J1286" s="40" t="s">
        <v>1847</v>
      </c>
      <c r="K1286" s="40"/>
      <c r="L1286" s="40"/>
      <c r="M1286" s="40" t="s">
        <v>5817</v>
      </c>
      <c r="N1286" s="40">
        <v>60</v>
      </c>
      <c r="O1286" s="40" t="b">
        <v>0</v>
      </c>
      <c r="P1286" s="40" t="s">
        <v>3105</v>
      </c>
      <c r="Q1286" s="40" t="s">
        <v>1853</v>
      </c>
      <c r="R1286" s="40" t="s">
        <v>635</v>
      </c>
    </row>
    <row r="1287" spans="1:18" hidden="1" x14ac:dyDescent="0.25">
      <c r="A1287" s="40" t="s">
        <v>981</v>
      </c>
      <c r="B1287" s="40" t="s">
        <v>905</v>
      </c>
      <c r="C1287" s="40" t="s">
        <v>1847</v>
      </c>
      <c r="D1287" s="40" t="s">
        <v>1848</v>
      </c>
      <c r="E1287" s="40" t="s">
        <v>1916</v>
      </c>
      <c r="F1287" s="40"/>
      <c r="G1287" s="40" t="s">
        <v>1813</v>
      </c>
      <c r="H1287" s="40" t="s">
        <v>1814</v>
      </c>
      <c r="I1287" s="40" t="s">
        <v>5580</v>
      </c>
      <c r="J1287" s="40" t="s">
        <v>1847</v>
      </c>
      <c r="K1287" s="40"/>
      <c r="L1287" s="40"/>
      <c r="M1287" s="40" t="s">
        <v>5818</v>
      </c>
      <c r="N1287" s="40">
        <v>60</v>
      </c>
      <c r="O1287" s="40" t="b">
        <v>0</v>
      </c>
      <c r="P1287" s="40" t="s">
        <v>3105</v>
      </c>
      <c r="Q1287" s="40" t="s">
        <v>1853</v>
      </c>
      <c r="R1287" s="40" t="s">
        <v>635</v>
      </c>
    </row>
    <row r="1288" spans="1:18" hidden="1" x14ac:dyDescent="0.25">
      <c r="A1288" s="40" t="s">
        <v>393</v>
      </c>
      <c r="B1288" s="40" t="s">
        <v>905</v>
      </c>
      <c r="C1288" s="40" t="s">
        <v>1847</v>
      </c>
      <c r="D1288" s="40" t="s">
        <v>1848</v>
      </c>
      <c r="E1288" s="40" t="s">
        <v>1960</v>
      </c>
      <c r="F1288" s="40"/>
      <c r="G1288" s="40" t="s">
        <v>76</v>
      </c>
      <c r="H1288" s="40" t="s">
        <v>1804</v>
      </c>
      <c r="I1288" s="40" t="s">
        <v>5580</v>
      </c>
      <c r="J1288" s="40" t="s">
        <v>1847</v>
      </c>
      <c r="K1288" s="40"/>
      <c r="L1288" s="40"/>
      <c r="M1288" s="40" t="s">
        <v>5819</v>
      </c>
      <c r="N1288" s="40">
        <v>60</v>
      </c>
      <c r="O1288" s="40" t="b">
        <v>0</v>
      </c>
      <c r="P1288" s="40" t="s">
        <v>3105</v>
      </c>
      <c r="Q1288" s="40" t="s">
        <v>1853</v>
      </c>
      <c r="R1288" s="40" t="s">
        <v>635</v>
      </c>
    </row>
    <row r="1289" spans="1:18" hidden="1" x14ac:dyDescent="0.25">
      <c r="A1289" s="40" t="s">
        <v>394</v>
      </c>
      <c r="B1289" s="40" t="s">
        <v>905</v>
      </c>
      <c r="C1289" s="40" t="s">
        <v>1847</v>
      </c>
      <c r="D1289" s="40" t="s">
        <v>1848</v>
      </c>
      <c r="E1289" s="40" t="s">
        <v>1960</v>
      </c>
      <c r="F1289" s="40"/>
      <c r="G1289" s="40" t="s">
        <v>76</v>
      </c>
      <c r="H1289" s="40" t="s">
        <v>1804</v>
      </c>
      <c r="I1289" s="40" t="s">
        <v>5580</v>
      </c>
      <c r="J1289" s="40" t="s">
        <v>1847</v>
      </c>
      <c r="K1289" s="40"/>
      <c r="L1289" s="40"/>
      <c r="M1289" s="40" t="s">
        <v>5820</v>
      </c>
      <c r="N1289" s="40">
        <v>60</v>
      </c>
      <c r="O1289" s="40" t="b">
        <v>0</v>
      </c>
      <c r="P1289" s="40" t="s">
        <v>3105</v>
      </c>
      <c r="Q1289" s="40" t="s">
        <v>1853</v>
      </c>
      <c r="R1289" s="40" t="s">
        <v>635</v>
      </c>
    </row>
    <row r="1290" spans="1:18" hidden="1" x14ac:dyDescent="0.25">
      <c r="A1290" s="40" t="s">
        <v>396</v>
      </c>
      <c r="B1290" s="40" t="s">
        <v>905</v>
      </c>
      <c r="C1290" s="40" t="s">
        <v>1847</v>
      </c>
      <c r="D1290" s="40" t="s">
        <v>1848</v>
      </c>
      <c r="E1290" s="40" t="s">
        <v>1960</v>
      </c>
      <c r="F1290" s="40"/>
      <c r="G1290" s="40" t="s">
        <v>76</v>
      </c>
      <c r="H1290" s="40" t="s">
        <v>1804</v>
      </c>
      <c r="I1290" s="40" t="s">
        <v>5580</v>
      </c>
      <c r="J1290" s="40" t="s">
        <v>1847</v>
      </c>
      <c r="K1290" s="40"/>
      <c r="L1290" s="40"/>
      <c r="M1290" s="40" t="s">
        <v>5821</v>
      </c>
      <c r="N1290" s="40">
        <v>60</v>
      </c>
      <c r="O1290" s="40" t="b">
        <v>0</v>
      </c>
      <c r="P1290" s="40" t="s">
        <v>3105</v>
      </c>
      <c r="Q1290" s="40" t="s">
        <v>1853</v>
      </c>
      <c r="R1290" s="40" t="s">
        <v>635</v>
      </c>
    </row>
    <row r="1291" spans="1:18" hidden="1" x14ac:dyDescent="0.25">
      <c r="A1291" s="40" t="s">
        <v>982</v>
      </c>
      <c r="B1291" s="40" t="s">
        <v>905</v>
      </c>
      <c r="C1291" s="40" t="s">
        <v>1847</v>
      </c>
      <c r="D1291" s="40" t="s">
        <v>1848</v>
      </c>
      <c r="E1291" s="40" t="s">
        <v>1985</v>
      </c>
      <c r="F1291" s="40"/>
      <c r="G1291" s="40" t="s">
        <v>1813</v>
      </c>
      <c r="H1291" s="40" t="s">
        <v>1814</v>
      </c>
      <c r="I1291" s="40" t="s">
        <v>5580</v>
      </c>
      <c r="J1291" s="40" t="s">
        <v>1847</v>
      </c>
      <c r="K1291" s="40"/>
      <c r="L1291" s="40"/>
      <c r="M1291" s="40" t="s">
        <v>5822</v>
      </c>
      <c r="N1291" s="40">
        <v>60</v>
      </c>
      <c r="O1291" s="40" t="b">
        <v>0</v>
      </c>
      <c r="P1291" s="40" t="s">
        <v>3105</v>
      </c>
      <c r="Q1291" s="40" t="s">
        <v>1853</v>
      </c>
      <c r="R1291" s="40" t="s">
        <v>635</v>
      </c>
    </row>
    <row r="1292" spans="1:18" hidden="1" x14ac:dyDescent="0.25">
      <c r="A1292" s="40" t="s">
        <v>399</v>
      </c>
      <c r="B1292" s="40" t="s">
        <v>905</v>
      </c>
      <c r="C1292" s="40" t="s">
        <v>1847</v>
      </c>
      <c r="D1292" s="40" t="s">
        <v>1848</v>
      </c>
      <c r="E1292" s="40" t="s">
        <v>1941</v>
      </c>
      <c r="F1292" s="40"/>
      <c r="G1292" s="40" t="s">
        <v>75</v>
      </c>
      <c r="H1292" s="40" t="s">
        <v>1806</v>
      </c>
      <c r="I1292" s="40" t="s">
        <v>5580</v>
      </c>
      <c r="J1292" s="40" t="s">
        <v>1847</v>
      </c>
      <c r="K1292" s="40"/>
      <c r="L1292" s="40"/>
      <c r="M1292" s="40" t="s">
        <v>5823</v>
      </c>
      <c r="N1292" s="40">
        <v>60</v>
      </c>
      <c r="O1292" s="40" t="b">
        <v>0</v>
      </c>
      <c r="P1292" s="40" t="s">
        <v>3105</v>
      </c>
      <c r="Q1292" s="40" t="s">
        <v>1853</v>
      </c>
      <c r="R1292" s="40" t="s">
        <v>635</v>
      </c>
    </row>
    <row r="1293" spans="1:18" hidden="1" x14ac:dyDescent="0.25">
      <c r="A1293" s="40" t="s">
        <v>983</v>
      </c>
      <c r="B1293" s="40" t="s">
        <v>903</v>
      </c>
      <c r="C1293" s="40" t="s">
        <v>1847</v>
      </c>
      <c r="D1293" s="40" t="s">
        <v>1848</v>
      </c>
      <c r="E1293" s="40" t="s">
        <v>1956</v>
      </c>
      <c r="F1293" s="40"/>
      <c r="G1293" s="40" t="s">
        <v>75</v>
      </c>
      <c r="H1293" s="40" t="s">
        <v>1806</v>
      </c>
      <c r="I1293" s="40" t="s">
        <v>5580</v>
      </c>
      <c r="J1293" s="40" t="s">
        <v>1847</v>
      </c>
      <c r="K1293" s="40"/>
      <c r="L1293" s="40"/>
      <c r="M1293" s="40" t="s">
        <v>5824</v>
      </c>
      <c r="N1293" s="40">
        <v>60</v>
      </c>
      <c r="O1293" s="40" t="b">
        <v>0</v>
      </c>
      <c r="P1293" s="40" t="s">
        <v>3105</v>
      </c>
      <c r="Q1293" s="40" t="s">
        <v>1853</v>
      </c>
      <c r="R1293" s="40" t="s">
        <v>635</v>
      </c>
    </row>
    <row r="1294" spans="1:18" hidden="1" x14ac:dyDescent="0.25">
      <c r="A1294" s="40" t="s">
        <v>5825</v>
      </c>
      <c r="B1294" s="40" t="s">
        <v>905</v>
      </c>
      <c r="C1294" s="40" t="s">
        <v>1847</v>
      </c>
      <c r="D1294" s="40" t="s">
        <v>1848</v>
      </c>
      <c r="E1294" s="40" t="s">
        <v>1916</v>
      </c>
      <c r="F1294" s="40"/>
      <c r="G1294" s="40" t="s">
        <v>75</v>
      </c>
      <c r="H1294" s="40" t="s">
        <v>1806</v>
      </c>
      <c r="I1294" s="40" t="s">
        <v>5580</v>
      </c>
      <c r="J1294" s="40" t="s">
        <v>1847</v>
      </c>
      <c r="K1294" s="40"/>
      <c r="L1294" s="40"/>
      <c r="M1294" s="40" t="s">
        <v>5826</v>
      </c>
      <c r="N1294" s="40">
        <v>60</v>
      </c>
      <c r="O1294" s="40" t="b">
        <v>0</v>
      </c>
      <c r="P1294" s="40" t="s">
        <v>3105</v>
      </c>
      <c r="Q1294" s="40" t="s">
        <v>1853</v>
      </c>
      <c r="R1294" s="40" t="s">
        <v>635</v>
      </c>
    </row>
    <row r="1295" spans="1:18" hidden="1" x14ac:dyDescent="0.25">
      <c r="A1295" s="40" t="s">
        <v>400</v>
      </c>
      <c r="B1295" s="40" t="s">
        <v>905</v>
      </c>
      <c r="C1295" s="40" t="s">
        <v>1847</v>
      </c>
      <c r="D1295" s="40" t="s">
        <v>1848</v>
      </c>
      <c r="E1295" s="40" t="s">
        <v>1911</v>
      </c>
      <c r="F1295" s="40"/>
      <c r="G1295" s="40" t="s">
        <v>76</v>
      </c>
      <c r="H1295" s="40" t="s">
        <v>1804</v>
      </c>
      <c r="I1295" s="40" t="s">
        <v>5580</v>
      </c>
      <c r="J1295" s="40" t="s">
        <v>1847</v>
      </c>
      <c r="K1295" s="40"/>
      <c r="L1295" s="40"/>
      <c r="M1295" s="40" t="s">
        <v>5827</v>
      </c>
      <c r="N1295" s="40">
        <v>60</v>
      </c>
      <c r="O1295" s="40" t="b">
        <v>0</v>
      </c>
      <c r="P1295" s="40" t="s">
        <v>3105</v>
      </c>
      <c r="Q1295" s="40" t="s">
        <v>1853</v>
      </c>
      <c r="R1295" s="40" t="s">
        <v>635</v>
      </c>
    </row>
    <row r="1296" spans="1:18" hidden="1" x14ac:dyDescent="0.25">
      <c r="A1296" s="40" t="s">
        <v>401</v>
      </c>
      <c r="B1296" s="40" t="s">
        <v>905</v>
      </c>
      <c r="C1296" s="40" t="s">
        <v>1847</v>
      </c>
      <c r="D1296" s="40" t="s">
        <v>1848</v>
      </c>
      <c r="E1296" s="40" t="s">
        <v>1985</v>
      </c>
      <c r="F1296" s="40"/>
      <c r="G1296" s="40" t="s">
        <v>1813</v>
      </c>
      <c r="H1296" s="40" t="s">
        <v>1814</v>
      </c>
      <c r="I1296" s="40" t="s">
        <v>5580</v>
      </c>
      <c r="J1296" s="40" t="s">
        <v>1847</v>
      </c>
      <c r="K1296" s="40"/>
      <c r="L1296" s="40"/>
      <c r="M1296" s="40" t="s">
        <v>5828</v>
      </c>
      <c r="N1296" s="40">
        <v>60</v>
      </c>
      <c r="O1296" s="40" t="b">
        <v>0</v>
      </c>
      <c r="P1296" s="40" t="s">
        <v>3105</v>
      </c>
      <c r="Q1296" s="40" t="s">
        <v>1853</v>
      </c>
      <c r="R1296" s="40" t="s">
        <v>635</v>
      </c>
    </row>
    <row r="1297" spans="1:18" hidden="1" x14ac:dyDescent="0.25">
      <c r="A1297" s="40" t="s">
        <v>404</v>
      </c>
      <c r="B1297" s="40" t="s">
        <v>905</v>
      </c>
      <c r="C1297" s="40" t="s">
        <v>1847</v>
      </c>
      <c r="D1297" s="40" t="s">
        <v>1848</v>
      </c>
      <c r="E1297" s="40" t="s">
        <v>1960</v>
      </c>
      <c r="F1297" s="40"/>
      <c r="G1297" s="40" t="s">
        <v>76</v>
      </c>
      <c r="H1297" s="40" t="s">
        <v>1804</v>
      </c>
      <c r="I1297" s="40" t="s">
        <v>5580</v>
      </c>
      <c r="J1297" s="40" t="s">
        <v>1847</v>
      </c>
      <c r="K1297" s="40"/>
      <c r="L1297" s="40"/>
      <c r="M1297" s="40" t="s">
        <v>5829</v>
      </c>
      <c r="N1297" s="40">
        <v>60</v>
      </c>
      <c r="O1297" s="40" t="b">
        <v>0</v>
      </c>
      <c r="P1297" s="40" t="s">
        <v>3105</v>
      </c>
      <c r="Q1297" s="40" t="s">
        <v>1853</v>
      </c>
      <c r="R1297" s="40" t="s">
        <v>635</v>
      </c>
    </row>
    <row r="1298" spans="1:18" hidden="1" x14ac:dyDescent="0.25">
      <c r="A1298" s="40" t="s">
        <v>405</v>
      </c>
      <c r="B1298" s="40" t="s">
        <v>905</v>
      </c>
      <c r="C1298" s="40" t="s">
        <v>1847</v>
      </c>
      <c r="D1298" s="40" t="s">
        <v>1848</v>
      </c>
      <c r="E1298" s="40" t="s">
        <v>1960</v>
      </c>
      <c r="F1298" s="40"/>
      <c r="G1298" s="40" t="s">
        <v>76</v>
      </c>
      <c r="H1298" s="40" t="s">
        <v>1804</v>
      </c>
      <c r="I1298" s="40" t="s">
        <v>5580</v>
      </c>
      <c r="J1298" s="40" t="s">
        <v>1847</v>
      </c>
      <c r="K1298" s="40"/>
      <c r="L1298" s="40"/>
      <c r="M1298" s="40" t="s">
        <v>5711</v>
      </c>
      <c r="N1298" s="40">
        <v>60</v>
      </c>
      <c r="O1298" s="40" t="b">
        <v>0</v>
      </c>
      <c r="P1298" s="40" t="s">
        <v>3105</v>
      </c>
      <c r="Q1298" s="40" t="s">
        <v>1853</v>
      </c>
      <c r="R1298" s="40" t="s">
        <v>635</v>
      </c>
    </row>
    <row r="1299" spans="1:18" hidden="1" x14ac:dyDescent="0.25">
      <c r="A1299" s="40" t="s">
        <v>984</v>
      </c>
      <c r="B1299" s="40" t="s">
        <v>905</v>
      </c>
      <c r="C1299" s="40" t="s">
        <v>1847</v>
      </c>
      <c r="D1299" s="40" t="s">
        <v>1848</v>
      </c>
      <c r="E1299" s="40" t="s">
        <v>1862</v>
      </c>
      <c r="F1299" s="40"/>
      <c r="G1299" s="40" t="s">
        <v>75</v>
      </c>
      <c r="H1299" s="40" t="s">
        <v>1806</v>
      </c>
      <c r="I1299" s="40" t="s">
        <v>5580</v>
      </c>
      <c r="J1299" s="40" t="s">
        <v>1847</v>
      </c>
      <c r="K1299" s="40"/>
      <c r="L1299" s="40"/>
      <c r="M1299" s="40" t="s">
        <v>5830</v>
      </c>
      <c r="N1299" s="40">
        <v>60</v>
      </c>
      <c r="O1299" s="40" t="b">
        <v>0</v>
      </c>
      <c r="P1299" s="40" t="s">
        <v>3105</v>
      </c>
      <c r="Q1299" s="40" t="s">
        <v>1853</v>
      </c>
      <c r="R1299" s="40" t="s">
        <v>635</v>
      </c>
    </row>
    <row r="1300" spans="1:18" hidden="1" x14ac:dyDescent="0.25">
      <c r="A1300" s="40" t="s">
        <v>985</v>
      </c>
      <c r="B1300" s="40" t="s">
        <v>905</v>
      </c>
      <c r="C1300" s="40" t="s">
        <v>1847</v>
      </c>
      <c r="D1300" s="40" t="s">
        <v>1848</v>
      </c>
      <c r="E1300" s="40" t="s">
        <v>2001</v>
      </c>
      <c r="F1300" s="40"/>
      <c r="G1300" s="40" t="s">
        <v>76</v>
      </c>
      <c r="H1300" s="40" t="s">
        <v>1804</v>
      </c>
      <c r="I1300" s="40" t="s">
        <v>5580</v>
      </c>
      <c r="J1300" s="40" t="s">
        <v>1847</v>
      </c>
      <c r="K1300" s="40"/>
      <c r="L1300" s="40"/>
      <c r="M1300" s="40" t="s">
        <v>5831</v>
      </c>
      <c r="N1300" s="40">
        <v>60</v>
      </c>
      <c r="O1300" s="40" t="b">
        <v>0</v>
      </c>
      <c r="P1300" s="40" t="s">
        <v>3105</v>
      </c>
      <c r="Q1300" s="40" t="s">
        <v>1853</v>
      </c>
      <c r="R1300" s="40" t="s">
        <v>635</v>
      </c>
    </row>
    <row r="1301" spans="1:18" hidden="1" x14ac:dyDescent="0.25">
      <c r="A1301" s="40" t="s">
        <v>407</v>
      </c>
      <c r="B1301" s="40" t="s">
        <v>905</v>
      </c>
      <c r="C1301" s="40" t="s">
        <v>1847</v>
      </c>
      <c r="D1301" s="40" t="s">
        <v>1848</v>
      </c>
      <c r="E1301" s="40" t="s">
        <v>1862</v>
      </c>
      <c r="F1301" s="40"/>
      <c r="G1301" s="40" t="s">
        <v>75</v>
      </c>
      <c r="H1301" s="40" t="s">
        <v>1806</v>
      </c>
      <c r="I1301" s="40" t="s">
        <v>5580</v>
      </c>
      <c r="J1301" s="40" t="s">
        <v>1847</v>
      </c>
      <c r="K1301" s="40"/>
      <c r="L1301" s="40"/>
      <c r="M1301" s="40" t="s">
        <v>5832</v>
      </c>
      <c r="N1301" s="40">
        <v>60</v>
      </c>
      <c r="O1301" s="40" t="b">
        <v>0</v>
      </c>
      <c r="P1301" s="40" t="s">
        <v>3105</v>
      </c>
      <c r="Q1301" s="40" t="s">
        <v>1853</v>
      </c>
      <c r="R1301" s="40" t="s">
        <v>635</v>
      </c>
    </row>
    <row r="1302" spans="1:18" hidden="1" x14ac:dyDescent="0.25">
      <c r="A1302" s="40" t="s">
        <v>986</v>
      </c>
      <c r="B1302" s="40" t="s">
        <v>905</v>
      </c>
      <c r="C1302" s="40" t="s">
        <v>1847</v>
      </c>
      <c r="D1302" s="40" t="s">
        <v>1848</v>
      </c>
      <c r="E1302" s="40" t="s">
        <v>2001</v>
      </c>
      <c r="F1302" s="40"/>
      <c r="G1302" s="40" t="s">
        <v>76</v>
      </c>
      <c r="H1302" s="40" t="s">
        <v>1804</v>
      </c>
      <c r="I1302" s="40" t="s">
        <v>5580</v>
      </c>
      <c r="J1302" s="40" t="s">
        <v>1847</v>
      </c>
      <c r="K1302" s="40"/>
      <c r="L1302" s="40"/>
      <c r="M1302" s="40" t="s">
        <v>5833</v>
      </c>
      <c r="N1302" s="40">
        <v>60</v>
      </c>
      <c r="O1302" s="40" t="b">
        <v>0</v>
      </c>
      <c r="P1302" s="40" t="s">
        <v>3105</v>
      </c>
      <c r="Q1302" s="40" t="s">
        <v>1853</v>
      </c>
      <c r="R1302" s="40" t="s">
        <v>635</v>
      </c>
    </row>
    <row r="1303" spans="1:18" hidden="1" x14ac:dyDescent="0.25">
      <c r="A1303" s="40" t="s">
        <v>408</v>
      </c>
      <c r="B1303" s="40" t="s">
        <v>905</v>
      </c>
      <c r="C1303" s="40" t="s">
        <v>1847</v>
      </c>
      <c r="D1303" s="40" t="s">
        <v>1848</v>
      </c>
      <c r="E1303" s="40" t="s">
        <v>1916</v>
      </c>
      <c r="F1303" s="40"/>
      <c r="G1303" s="40" t="s">
        <v>76</v>
      </c>
      <c r="H1303" s="40" t="s">
        <v>1804</v>
      </c>
      <c r="I1303" s="40" t="s">
        <v>5580</v>
      </c>
      <c r="J1303" s="40" t="s">
        <v>1847</v>
      </c>
      <c r="K1303" s="40"/>
      <c r="L1303" s="40"/>
      <c r="M1303" s="40" t="s">
        <v>5834</v>
      </c>
      <c r="N1303" s="40">
        <v>60</v>
      </c>
      <c r="O1303" s="40" t="b">
        <v>0</v>
      </c>
      <c r="P1303" s="40" t="s">
        <v>3105</v>
      </c>
      <c r="Q1303" s="40" t="s">
        <v>1853</v>
      </c>
      <c r="R1303" s="40" t="s">
        <v>635</v>
      </c>
    </row>
    <row r="1304" spans="1:18" hidden="1" x14ac:dyDescent="0.25">
      <c r="A1304" s="40" t="s">
        <v>410</v>
      </c>
      <c r="B1304" s="40" t="s">
        <v>905</v>
      </c>
      <c r="C1304" s="40" t="s">
        <v>1847</v>
      </c>
      <c r="D1304" s="40" t="s">
        <v>1848</v>
      </c>
      <c r="E1304" s="40" t="s">
        <v>1911</v>
      </c>
      <c r="F1304" s="40"/>
      <c r="G1304" s="40" t="s">
        <v>76</v>
      </c>
      <c r="H1304" s="40" t="s">
        <v>1804</v>
      </c>
      <c r="I1304" s="40" t="s">
        <v>5580</v>
      </c>
      <c r="J1304" s="40" t="s">
        <v>1847</v>
      </c>
      <c r="K1304" s="40"/>
      <c r="L1304" s="40"/>
      <c r="M1304" s="40" t="s">
        <v>5835</v>
      </c>
      <c r="N1304" s="40">
        <v>60</v>
      </c>
      <c r="O1304" s="40" t="b">
        <v>0</v>
      </c>
      <c r="P1304" s="40" t="s">
        <v>3105</v>
      </c>
      <c r="Q1304" s="40" t="s">
        <v>1853</v>
      </c>
      <c r="R1304" s="40" t="s">
        <v>635</v>
      </c>
    </row>
    <row r="1305" spans="1:18" hidden="1" x14ac:dyDescent="0.25">
      <c r="A1305" s="40" t="s">
        <v>5836</v>
      </c>
      <c r="B1305" s="40" t="s">
        <v>905</v>
      </c>
      <c r="C1305" s="40" t="s">
        <v>1847</v>
      </c>
      <c r="D1305" s="40" t="s">
        <v>1848</v>
      </c>
      <c r="E1305" s="40" t="s">
        <v>2001</v>
      </c>
      <c r="F1305" s="40"/>
      <c r="G1305" s="40" t="s">
        <v>76</v>
      </c>
      <c r="H1305" s="40" t="s">
        <v>1804</v>
      </c>
      <c r="I1305" s="40" t="s">
        <v>5580</v>
      </c>
      <c r="J1305" s="40" t="s">
        <v>1847</v>
      </c>
      <c r="K1305" s="40"/>
      <c r="L1305" s="40"/>
      <c r="M1305" s="40" t="s">
        <v>5837</v>
      </c>
      <c r="N1305" s="40">
        <v>60</v>
      </c>
      <c r="O1305" s="40" t="b">
        <v>0</v>
      </c>
      <c r="P1305" s="40" t="s">
        <v>3105</v>
      </c>
      <c r="Q1305" s="40" t="s">
        <v>1853</v>
      </c>
      <c r="R1305" s="40" t="s">
        <v>635</v>
      </c>
    </row>
    <row r="1306" spans="1:18" hidden="1" x14ac:dyDescent="0.25">
      <c r="A1306" s="40" t="s">
        <v>412</v>
      </c>
      <c r="B1306" s="40" t="s">
        <v>905</v>
      </c>
      <c r="C1306" s="40" t="s">
        <v>1847</v>
      </c>
      <c r="D1306" s="40" t="s">
        <v>1848</v>
      </c>
      <c r="E1306" s="40" t="s">
        <v>1985</v>
      </c>
      <c r="F1306" s="40"/>
      <c r="G1306" s="40" t="s">
        <v>1813</v>
      </c>
      <c r="H1306" s="40" t="s">
        <v>1814</v>
      </c>
      <c r="I1306" s="40" t="s">
        <v>5580</v>
      </c>
      <c r="J1306" s="40" t="s">
        <v>1847</v>
      </c>
      <c r="K1306" s="40"/>
      <c r="L1306" s="40"/>
      <c r="M1306" s="40" t="s">
        <v>5838</v>
      </c>
      <c r="N1306" s="40">
        <v>60</v>
      </c>
      <c r="O1306" s="40" t="b">
        <v>0</v>
      </c>
      <c r="P1306" s="40" t="s">
        <v>3105</v>
      </c>
      <c r="Q1306" s="40" t="s">
        <v>1853</v>
      </c>
      <c r="R1306" s="40" t="s">
        <v>635</v>
      </c>
    </row>
    <row r="1307" spans="1:18" hidden="1" x14ac:dyDescent="0.25">
      <c r="A1307" s="40" t="s">
        <v>414</v>
      </c>
      <c r="B1307" s="40" t="s">
        <v>905</v>
      </c>
      <c r="C1307" s="40" t="s">
        <v>1847</v>
      </c>
      <c r="D1307" s="40" t="s">
        <v>1848</v>
      </c>
      <c r="E1307" s="40" t="s">
        <v>2001</v>
      </c>
      <c r="F1307" s="40"/>
      <c r="G1307" s="40" t="s">
        <v>76</v>
      </c>
      <c r="H1307" s="40" t="s">
        <v>1804</v>
      </c>
      <c r="I1307" s="40" t="s">
        <v>5580</v>
      </c>
      <c r="J1307" s="40" t="s">
        <v>1847</v>
      </c>
      <c r="K1307" s="40"/>
      <c r="L1307" s="40"/>
      <c r="M1307" s="40" t="s">
        <v>5839</v>
      </c>
      <c r="N1307" s="40">
        <v>60</v>
      </c>
      <c r="O1307" s="40" t="b">
        <v>0</v>
      </c>
      <c r="P1307" s="40" t="s">
        <v>3105</v>
      </c>
      <c r="Q1307" s="40" t="s">
        <v>1853</v>
      </c>
      <c r="R1307" s="40" t="s">
        <v>635</v>
      </c>
    </row>
    <row r="1308" spans="1:18" hidden="1" x14ac:dyDescent="0.25">
      <c r="A1308" s="40" t="s">
        <v>987</v>
      </c>
      <c r="B1308" s="40" t="s">
        <v>905</v>
      </c>
      <c r="C1308" s="40" t="s">
        <v>1847</v>
      </c>
      <c r="D1308" s="40" t="s">
        <v>1848</v>
      </c>
      <c r="E1308" s="40" t="s">
        <v>1941</v>
      </c>
      <c r="F1308" s="40"/>
      <c r="G1308" s="40" t="s">
        <v>76</v>
      </c>
      <c r="H1308" s="40" t="s">
        <v>1804</v>
      </c>
      <c r="I1308" s="40" t="s">
        <v>5580</v>
      </c>
      <c r="J1308" s="40" t="s">
        <v>1847</v>
      </c>
      <c r="K1308" s="40"/>
      <c r="L1308" s="40"/>
      <c r="M1308" s="40" t="s">
        <v>5840</v>
      </c>
      <c r="N1308" s="40">
        <v>60</v>
      </c>
      <c r="O1308" s="40" t="b">
        <v>0</v>
      </c>
      <c r="P1308" s="40" t="s">
        <v>3105</v>
      </c>
      <c r="Q1308" s="40" t="s">
        <v>1853</v>
      </c>
      <c r="R1308" s="40" t="s">
        <v>635</v>
      </c>
    </row>
    <row r="1309" spans="1:18" hidden="1" x14ac:dyDescent="0.25">
      <c r="A1309" s="40" t="s">
        <v>5841</v>
      </c>
      <c r="B1309" s="40" t="s">
        <v>905</v>
      </c>
      <c r="C1309" s="40" t="s">
        <v>1847</v>
      </c>
      <c r="D1309" s="40" t="s">
        <v>1848</v>
      </c>
      <c r="E1309" s="40" t="s">
        <v>1888</v>
      </c>
      <c r="F1309" s="40"/>
      <c r="G1309" s="40" t="s">
        <v>1813</v>
      </c>
      <c r="H1309" s="40" t="s">
        <v>1814</v>
      </c>
      <c r="I1309" s="40" t="s">
        <v>5580</v>
      </c>
      <c r="J1309" s="40" t="s">
        <v>1847</v>
      </c>
      <c r="K1309" s="40"/>
      <c r="L1309" s="40"/>
      <c r="M1309" s="40" t="s">
        <v>5842</v>
      </c>
      <c r="N1309" s="40">
        <v>60</v>
      </c>
      <c r="O1309" s="40" t="b">
        <v>0</v>
      </c>
      <c r="P1309" s="40" t="s">
        <v>3105</v>
      </c>
      <c r="Q1309" s="40" t="s">
        <v>1853</v>
      </c>
      <c r="R1309" s="40" t="s">
        <v>635</v>
      </c>
    </row>
    <row r="1310" spans="1:18" hidden="1" x14ac:dyDescent="0.25">
      <c r="A1310" s="40" t="s">
        <v>416</v>
      </c>
      <c r="B1310" s="40" t="s">
        <v>905</v>
      </c>
      <c r="C1310" s="40" t="s">
        <v>1847</v>
      </c>
      <c r="D1310" s="40" t="s">
        <v>1848</v>
      </c>
      <c r="E1310" s="40" t="s">
        <v>1911</v>
      </c>
      <c r="F1310" s="40"/>
      <c r="G1310" s="40" t="s">
        <v>76</v>
      </c>
      <c r="H1310" s="40" t="s">
        <v>1804</v>
      </c>
      <c r="I1310" s="40" t="s">
        <v>5580</v>
      </c>
      <c r="J1310" s="40" t="s">
        <v>1847</v>
      </c>
      <c r="K1310" s="40"/>
      <c r="L1310" s="40"/>
      <c r="M1310" s="40" t="s">
        <v>5843</v>
      </c>
      <c r="N1310" s="40">
        <v>60</v>
      </c>
      <c r="O1310" s="40" t="b">
        <v>0</v>
      </c>
      <c r="P1310" s="40" t="s">
        <v>3105</v>
      </c>
      <c r="Q1310" s="40" t="s">
        <v>1853</v>
      </c>
      <c r="R1310" s="40" t="s">
        <v>635</v>
      </c>
    </row>
    <row r="1311" spans="1:18" hidden="1" x14ac:dyDescent="0.25">
      <c r="A1311" s="41" t="s">
        <v>5844</v>
      </c>
      <c r="B1311" s="41" t="s">
        <v>905</v>
      </c>
      <c r="C1311" s="41" t="s">
        <v>1847</v>
      </c>
      <c r="D1311" s="41" t="s">
        <v>1848</v>
      </c>
      <c r="E1311" s="41" t="s">
        <v>1985</v>
      </c>
      <c r="F1311" s="41"/>
      <c r="G1311" s="41" t="s">
        <v>1813</v>
      </c>
      <c r="H1311" s="41" t="s">
        <v>1814</v>
      </c>
      <c r="I1311" s="41" t="s">
        <v>5580</v>
      </c>
      <c r="J1311" s="41" t="s">
        <v>1847</v>
      </c>
      <c r="K1311" s="41"/>
      <c r="L1311" s="41"/>
      <c r="M1311" s="41" t="s">
        <v>5845</v>
      </c>
      <c r="N1311" s="41">
        <v>60</v>
      </c>
      <c r="O1311" s="41" t="b">
        <v>0</v>
      </c>
      <c r="P1311" s="41" t="s">
        <v>3105</v>
      </c>
      <c r="Q1311" s="41" t="s">
        <v>1853</v>
      </c>
      <c r="R1311" s="41" t="s">
        <v>635</v>
      </c>
    </row>
    <row r="1312" spans="1:18" hidden="1" x14ac:dyDescent="0.25">
      <c r="A1312" s="40" t="s">
        <v>988</v>
      </c>
      <c r="B1312" s="40" t="s">
        <v>905</v>
      </c>
      <c r="C1312" s="40" t="s">
        <v>1847</v>
      </c>
      <c r="D1312" s="40" t="s">
        <v>1848</v>
      </c>
      <c r="E1312" s="40" t="s">
        <v>1888</v>
      </c>
      <c r="F1312" s="40"/>
      <c r="G1312" s="40" t="s">
        <v>1813</v>
      </c>
      <c r="H1312" s="40" t="s">
        <v>1814</v>
      </c>
      <c r="I1312" s="40" t="s">
        <v>5580</v>
      </c>
      <c r="J1312" s="40" t="s">
        <v>1847</v>
      </c>
      <c r="K1312" s="40"/>
      <c r="L1312" s="40"/>
      <c r="M1312" s="40" t="s">
        <v>5846</v>
      </c>
      <c r="N1312" s="40">
        <v>60</v>
      </c>
      <c r="O1312" s="40" t="b">
        <v>0</v>
      </c>
      <c r="P1312" s="40" t="s">
        <v>3105</v>
      </c>
      <c r="Q1312" s="40" t="s">
        <v>1853</v>
      </c>
      <c r="R1312" s="40" t="s">
        <v>635</v>
      </c>
    </row>
    <row r="1313" spans="1:18" hidden="1" x14ac:dyDescent="0.25">
      <c r="A1313" s="40" t="s">
        <v>989</v>
      </c>
      <c r="B1313" s="40" t="s">
        <v>905</v>
      </c>
      <c r="C1313" s="40" t="s">
        <v>1847</v>
      </c>
      <c r="D1313" s="40" t="s">
        <v>1848</v>
      </c>
      <c r="E1313" s="40" t="s">
        <v>2001</v>
      </c>
      <c r="F1313" s="40"/>
      <c r="G1313" s="40" t="s">
        <v>76</v>
      </c>
      <c r="H1313" s="40" t="s">
        <v>1804</v>
      </c>
      <c r="I1313" s="40" t="s">
        <v>5580</v>
      </c>
      <c r="J1313" s="40" t="s">
        <v>1847</v>
      </c>
      <c r="K1313" s="40"/>
      <c r="L1313" s="40"/>
      <c r="M1313" s="40" t="s">
        <v>5847</v>
      </c>
      <c r="N1313" s="40">
        <v>60</v>
      </c>
      <c r="O1313" s="40" t="b">
        <v>0</v>
      </c>
      <c r="P1313" s="40" t="s">
        <v>3105</v>
      </c>
      <c r="Q1313" s="40" t="s">
        <v>1853</v>
      </c>
      <c r="R1313" s="40" t="s">
        <v>635</v>
      </c>
    </row>
    <row r="1314" spans="1:18" hidden="1" x14ac:dyDescent="0.25">
      <c r="A1314" s="40" t="s">
        <v>514</v>
      </c>
      <c r="B1314" s="40" t="s">
        <v>905</v>
      </c>
      <c r="C1314" s="40" t="s">
        <v>1847</v>
      </c>
      <c r="D1314" s="40" t="s">
        <v>1848</v>
      </c>
      <c r="E1314" s="40" t="s">
        <v>1968</v>
      </c>
      <c r="F1314" s="40"/>
      <c r="G1314" s="40" t="s">
        <v>75</v>
      </c>
      <c r="H1314" s="40" t="s">
        <v>1806</v>
      </c>
      <c r="I1314" s="40" t="s">
        <v>5580</v>
      </c>
      <c r="J1314" s="40" t="s">
        <v>1847</v>
      </c>
      <c r="K1314" s="40"/>
      <c r="L1314" s="40"/>
      <c r="M1314" s="40" t="s">
        <v>5848</v>
      </c>
      <c r="N1314" s="40">
        <v>60</v>
      </c>
      <c r="O1314" s="40" t="b">
        <v>0</v>
      </c>
      <c r="P1314" s="40" t="s">
        <v>3105</v>
      </c>
      <c r="Q1314" s="40" t="s">
        <v>1853</v>
      </c>
      <c r="R1314" s="40" t="s">
        <v>635</v>
      </c>
    </row>
    <row r="1315" spans="1:18" hidden="1" x14ac:dyDescent="0.25">
      <c r="A1315" s="40" t="s">
        <v>990</v>
      </c>
      <c r="B1315" s="40" t="s">
        <v>905</v>
      </c>
      <c r="C1315" s="40" t="s">
        <v>1847</v>
      </c>
      <c r="D1315" s="40" t="s">
        <v>1848</v>
      </c>
      <c r="E1315" s="40" t="s">
        <v>1960</v>
      </c>
      <c r="F1315" s="40"/>
      <c r="G1315" s="40" t="s">
        <v>76</v>
      </c>
      <c r="H1315" s="40" t="s">
        <v>1804</v>
      </c>
      <c r="I1315" s="40" t="s">
        <v>5580</v>
      </c>
      <c r="J1315" s="40" t="s">
        <v>1847</v>
      </c>
      <c r="K1315" s="40"/>
      <c r="L1315" s="40"/>
      <c r="M1315" s="40" t="s">
        <v>5849</v>
      </c>
      <c r="N1315" s="40">
        <v>60</v>
      </c>
      <c r="O1315" s="40" t="b">
        <v>0</v>
      </c>
      <c r="P1315" s="40" t="s">
        <v>3105</v>
      </c>
      <c r="Q1315" s="40" t="s">
        <v>1853</v>
      </c>
      <c r="R1315" s="40" t="s">
        <v>635</v>
      </c>
    </row>
    <row r="1316" spans="1:18" hidden="1" x14ac:dyDescent="0.25">
      <c r="A1316" s="40" t="s">
        <v>420</v>
      </c>
      <c r="B1316" s="40" t="s">
        <v>905</v>
      </c>
      <c r="C1316" s="40" t="s">
        <v>1847</v>
      </c>
      <c r="D1316" s="40" t="s">
        <v>1848</v>
      </c>
      <c r="E1316" s="40" t="s">
        <v>1888</v>
      </c>
      <c r="F1316" s="40"/>
      <c r="G1316" s="40" t="s">
        <v>1813</v>
      </c>
      <c r="H1316" s="40" t="s">
        <v>1814</v>
      </c>
      <c r="I1316" s="40" t="s">
        <v>5580</v>
      </c>
      <c r="J1316" s="40" t="s">
        <v>1847</v>
      </c>
      <c r="K1316" s="40"/>
      <c r="L1316" s="40"/>
      <c r="M1316" s="40" t="s">
        <v>5850</v>
      </c>
      <c r="N1316" s="40">
        <v>60</v>
      </c>
      <c r="O1316" s="40" t="b">
        <v>0</v>
      </c>
      <c r="P1316" s="40" t="s">
        <v>3105</v>
      </c>
      <c r="Q1316" s="40" t="s">
        <v>1853</v>
      </c>
      <c r="R1316" s="40" t="s">
        <v>635</v>
      </c>
    </row>
    <row r="1317" spans="1:18" hidden="1" x14ac:dyDescent="0.25">
      <c r="A1317" s="40" t="s">
        <v>422</v>
      </c>
      <c r="B1317" s="40" t="s">
        <v>905</v>
      </c>
      <c r="C1317" s="40" t="s">
        <v>1847</v>
      </c>
      <c r="D1317" s="40" t="s">
        <v>1848</v>
      </c>
      <c r="E1317" s="40" t="s">
        <v>1941</v>
      </c>
      <c r="F1317" s="40"/>
      <c r="G1317" s="40" t="s">
        <v>76</v>
      </c>
      <c r="H1317" s="40" t="s">
        <v>1804</v>
      </c>
      <c r="I1317" s="40" t="s">
        <v>5580</v>
      </c>
      <c r="J1317" s="40" t="s">
        <v>1847</v>
      </c>
      <c r="K1317" s="40"/>
      <c r="L1317" s="40"/>
      <c r="M1317" s="40" t="s">
        <v>5851</v>
      </c>
      <c r="N1317" s="40">
        <v>60</v>
      </c>
      <c r="O1317" s="40" t="b">
        <v>0</v>
      </c>
      <c r="P1317" s="40" t="s">
        <v>3105</v>
      </c>
      <c r="Q1317" s="40" t="s">
        <v>1853</v>
      </c>
      <c r="R1317" s="40" t="s">
        <v>635</v>
      </c>
    </row>
    <row r="1318" spans="1:18" hidden="1" x14ac:dyDescent="0.25">
      <c r="A1318" s="40" t="s">
        <v>424</v>
      </c>
      <c r="B1318" s="40" t="s">
        <v>905</v>
      </c>
      <c r="C1318" s="40" t="s">
        <v>1847</v>
      </c>
      <c r="D1318" s="40" t="s">
        <v>1848</v>
      </c>
      <c r="E1318" s="40" t="s">
        <v>1941</v>
      </c>
      <c r="F1318" s="40"/>
      <c r="G1318" s="40" t="s">
        <v>75</v>
      </c>
      <c r="H1318" s="40" t="s">
        <v>1806</v>
      </c>
      <c r="I1318" s="40" t="s">
        <v>5580</v>
      </c>
      <c r="J1318" s="40" t="s">
        <v>1847</v>
      </c>
      <c r="K1318" s="40"/>
      <c r="L1318" s="40"/>
      <c r="M1318" s="40" t="s">
        <v>5852</v>
      </c>
      <c r="N1318" s="40">
        <v>60</v>
      </c>
      <c r="O1318" s="40" t="b">
        <v>0</v>
      </c>
      <c r="P1318" s="40" t="s">
        <v>3105</v>
      </c>
      <c r="Q1318" s="40" t="s">
        <v>1853</v>
      </c>
      <c r="R1318" s="40" t="s">
        <v>635</v>
      </c>
    </row>
    <row r="1319" spans="1:18" hidden="1" x14ac:dyDescent="0.25">
      <c r="A1319" s="40" t="s">
        <v>5853</v>
      </c>
      <c r="B1319" s="40" t="s">
        <v>903</v>
      </c>
      <c r="C1319" s="40" t="s">
        <v>1847</v>
      </c>
      <c r="D1319" s="40" t="s">
        <v>1848</v>
      </c>
      <c r="E1319" s="40" t="s">
        <v>2116</v>
      </c>
      <c r="F1319" s="40"/>
      <c r="G1319" s="40" t="s">
        <v>75</v>
      </c>
      <c r="H1319" s="40" t="s">
        <v>1806</v>
      </c>
      <c r="I1319" s="40" t="s">
        <v>5580</v>
      </c>
      <c r="J1319" s="40" t="s">
        <v>1847</v>
      </c>
      <c r="K1319" s="40"/>
      <c r="L1319" s="40"/>
      <c r="M1319" s="40" t="s">
        <v>5854</v>
      </c>
      <c r="N1319" s="40">
        <v>60</v>
      </c>
      <c r="O1319" s="40" t="b">
        <v>0</v>
      </c>
      <c r="P1319" s="40" t="s">
        <v>3105</v>
      </c>
      <c r="Q1319" s="40" t="s">
        <v>1853</v>
      </c>
      <c r="R1319" s="40" t="s">
        <v>635</v>
      </c>
    </row>
    <row r="1320" spans="1:18" hidden="1" x14ac:dyDescent="0.25">
      <c r="A1320" s="40" t="s">
        <v>519</v>
      </c>
      <c r="B1320" s="40" t="s">
        <v>905</v>
      </c>
      <c r="C1320" s="40" t="s">
        <v>1847</v>
      </c>
      <c r="D1320" s="40" t="s">
        <v>1848</v>
      </c>
      <c r="E1320" s="40" t="s">
        <v>1968</v>
      </c>
      <c r="F1320" s="40"/>
      <c r="G1320" s="40" t="s">
        <v>75</v>
      </c>
      <c r="H1320" s="40" t="s">
        <v>1806</v>
      </c>
      <c r="I1320" s="40" t="s">
        <v>5580</v>
      </c>
      <c r="J1320" s="40" t="s">
        <v>1847</v>
      </c>
      <c r="K1320" s="40"/>
      <c r="L1320" s="40"/>
      <c r="M1320" s="40" t="s">
        <v>5855</v>
      </c>
      <c r="N1320" s="40">
        <v>60</v>
      </c>
      <c r="O1320" s="40" t="b">
        <v>0</v>
      </c>
      <c r="P1320" s="40" t="s">
        <v>3105</v>
      </c>
      <c r="Q1320" s="40" t="s">
        <v>1853</v>
      </c>
      <c r="R1320" s="40" t="s">
        <v>635</v>
      </c>
    </row>
    <row r="1321" spans="1:18" hidden="1" x14ac:dyDescent="0.25">
      <c r="A1321" s="40" t="s">
        <v>425</v>
      </c>
      <c r="B1321" s="40" t="s">
        <v>905</v>
      </c>
      <c r="C1321" s="40" t="s">
        <v>1847</v>
      </c>
      <c r="D1321" s="40" t="s">
        <v>1848</v>
      </c>
      <c r="E1321" s="40" t="s">
        <v>1888</v>
      </c>
      <c r="F1321" s="40"/>
      <c r="G1321" s="40" t="s">
        <v>1813</v>
      </c>
      <c r="H1321" s="40" t="s">
        <v>1814</v>
      </c>
      <c r="I1321" s="40" t="s">
        <v>5580</v>
      </c>
      <c r="J1321" s="40" t="s">
        <v>1847</v>
      </c>
      <c r="K1321" s="40"/>
      <c r="L1321" s="40"/>
      <c r="M1321" s="40" t="s">
        <v>5856</v>
      </c>
      <c r="N1321" s="40">
        <v>60</v>
      </c>
      <c r="O1321" s="40" t="b">
        <v>0</v>
      </c>
      <c r="P1321" s="40" t="s">
        <v>3105</v>
      </c>
      <c r="Q1321" s="40" t="s">
        <v>1853</v>
      </c>
      <c r="R1321" s="40" t="s">
        <v>635</v>
      </c>
    </row>
    <row r="1322" spans="1:18" hidden="1" x14ac:dyDescent="0.25">
      <c r="A1322" s="40" t="s">
        <v>426</v>
      </c>
      <c r="B1322" s="40" t="s">
        <v>905</v>
      </c>
      <c r="C1322" s="40" t="s">
        <v>1847</v>
      </c>
      <c r="D1322" s="40" t="s">
        <v>1848</v>
      </c>
      <c r="E1322" s="40" t="s">
        <v>1941</v>
      </c>
      <c r="F1322" s="40"/>
      <c r="G1322" s="40" t="s">
        <v>76</v>
      </c>
      <c r="H1322" s="40" t="s">
        <v>1804</v>
      </c>
      <c r="I1322" s="40" t="s">
        <v>5580</v>
      </c>
      <c r="J1322" s="40" t="s">
        <v>1847</v>
      </c>
      <c r="K1322" s="40"/>
      <c r="L1322" s="40"/>
      <c r="M1322" s="40" t="s">
        <v>5857</v>
      </c>
      <c r="N1322" s="40">
        <v>60</v>
      </c>
      <c r="O1322" s="40" t="b">
        <v>0</v>
      </c>
      <c r="P1322" s="40" t="s">
        <v>3105</v>
      </c>
      <c r="Q1322" s="40" t="s">
        <v>1853</v>
      </c>
      <c r="R1322" s="40" t="s">
        <v>635</v>
      </c>
    </row>
    <row r="1323" spans="1:18" hidden="1" x14ac:dyDescent="0.25">
      <c r="A1323" s="40" t="s">
        <v>5858</v>
      </c>
      <c r="B1323" s="40" t="s">
        <v>905</v>
      </c>
      <c r="C1323" s="40" t="s">
        <v>1847</v>
      </c>
      <c r="D1323" s="40" t="s">
        <v>1848</v>
      </c>
      <c r="E1323" s="40" t="s">
        <v>1941</v>
      </c>
      <c r="F1323" s="40"/>
      <c r="G1323" s="40" t="s">
        <v>76</v>
      </c>
      <c r="H1323" s="40" t="s">
        <v>1804</v>
      </c>
      <c r="I1323" s="40" t="s">
        <v>5580</v>
      </c>
      <c r="J1323" s="40" t="s">
        <v>1847</v>
      </c>
      <c r="K1323" s="40"/>
      <c r="L1323" s="40"/>
      <c r="M1323" s="40" t="s">
        <v>5859</v>
      </c>
      <c r="N1323" s="40">
        <v>60</v>
      </c>
      <c r="O1323" s="40" t="b">
        <v>0</v>
      </c>
      <c r="P1323" s="40" t="s">
        <v>3105</v>
      </c>
      <c r="Q1323" s="40" t="s">
        <v>1853</v>
      </c>
      <c r="R1323" s="40" t="s">
        <v>635</v>
      </c>
    </row>
    <row r="1324" spans="1:18" hidden="1" x14ac:dyDescent="0.25">
      <c r="A1324" s="40" t="s">
        <v>428</v>
      </c>
      <c r="B1324" s="40" t="s">
        <v>905</v>
      </c>
      <c r="C1324" s="40" t="s">
        <v>1847</v>
      </c>
      <c r="D1324" s="40" t="s">
        <v>1848</v>
      </c>
      <c r="E1324" s="40" t="s">
        <v>1960</v>
      </c>
      <c r="F1324" s="40"/>
      <c r="G1324" s="40" t="s">
        <v>76</v>
      </c>
      <c r="H1324" s="40" t="s">
        <v>1804</v>
      </c>
      <c r="I1324" s="40" t="s">
        <v>5580</v>
      </c>
      <c r="J1324" s="40" t="s">
        <v>1847</v>
      </c>
      <c r="K1324" s="40"/>
      <c r="L1324" s="40"/>
      <c r="M1324" s="40" t="s">
        <v>5860</v>
      </c>
      <c r="N1324" s="40">
        <v>60</v>
      </c>
      <c r="O1324" s="40" t="b">
        <v>0</v>
      </c>
      <c r="P1324" s="40" t="s">
        <v>3105</v>
      </c>
      <c r="Q1324" s="40" t="s">
        <v>1853</v>
      </c>
      <c r="R1324" s="40" t="s">
        <v>635</v>
      </c>
    </row>
    <row r="1325" spans="1:18" hidden="1" x14ac:dyDescent="0.25">
      <c r="A1325" s="40" t="s">
        <v>429</v>
      </c>
      <c r="B1325" s="40" t="s">
        <v>905</v>
      </c>
      <c r="C1325" s="40" t="s">
        <v>1847</v>
      </c>
      <c r="D1325" s="40" t="s">
        <v>1848</v>
      </c>
      <c r="E1325" s="40" t="s">
        <v>2001</v>
      </c>
      <c r="F1325" s="40"/>
      <c r="G1325" s="40" t="s">
        <v>76</v>
      </c>
      <c r="H1325" s="40" t="s">
        <v>1804</v>
      </c>
      <c r="I1325" s="40" t="s">
        <v>5580</v>
      </c>
      <c r="J1325" s="40" t="s">
        <v>1847</v>
      </c>
      <c r="K1325" s="40"/>
      <c r="L1325" s="40"/>
      <c r="M1325" s="40" t="s">
        <v>5861</v>
      </c>
      <c r="N1325" s="40">
        <v>60</v>
      </c>
      <c r="O1325" s="40" t="b">
        <v>0</v>
      </c>
      <c r="P1325" s="40" t="s">
        <v>3105</v>
      </c>
      <c r="Q1325" s="40" t="s">
        <v>1853</v>
      </c>
      <c r="R1325" s="40" t="s">
        <v>635</v>
      </c>
    </row>
    <row r="1326" spans="1:18" hidden="1" x14ac:dyDescent="0.25">
      <c r="A1326" s="40" t="s">
        <v>991</v>
      </c>
      <c r="B1326" s="40" t="s">
        <v>905</v>
      </c>
      <c r="C1326" s="40" t="s">
        <v>1847</v>
      </c>
      <c r="D1326" s="40" t="s">
        <v>1848</v>
      </c>
      <c r="E1326" s="40" t="s">
        <v>2001</v>
      </c>
      <c r="F1326" s="40"/>
      <c r="G1326" s="40" t="s">
        <v>76</v>
      </c>
      <c r="H1326" s="40" t="s">
        <v>1804</v>
      </c>
      <c r="I1326" s="40" t="s">
        <v>5580</v>
      </c>
      <c r="J1326" s="40" t="s">
        <v>1847</v>
      </c>
      <c r="K1326" s="40"/>
      <c r="L1326" s="40"/>
      <c r="M1326" s="40" t="s">
        <v>5862</v>
      </c>
      <c r="N1326" s="40">
        <v>60</v>
      </c>
      <c r="O1326" s="40" t="b">
        <v>0</v>
      </c>
      <c r="P1326" s="40" t="s">
        <v>3105</v>
      </c>
      <c r="Q1326" s="40" t="s">
        <v>1853</v>
      </c>
      <c r="R1326" s="40" t="s">
        <v>635</v>
      </c>
    </row>
    <row r="1327" spans="1:18" hidden="1" x14ac:dyDescent="0.25">
      <c r="A1327" s="40" t="s">
        <v>5863</v>
      </c>
      <c r="B1327" s="40" t="s">
        <v>905</v>
      </c>
      <c r="C1327" s="40" t="s">
        <v>1847</v>
      </c>
      <c r="D1327" s="40" t="s">
        <v>1848</v>
      </c>
      <c r="E1327" s="40" t="s">
        <v>2001</v>
      </c>
      <c r="F1327" s="40"/>
      <c r="G1327" s="40" t="s">
        <v>76</v>
      </c>
      <c r="H1327" s="40" t="s">
        <v>1804</v>
      </c>
      <c r="I1327" s="40" t="s">
        <v>5580</v>
      </c>
      <c r="J1327" s="40" t="s">
        <v>1847</v>
      </c>
      <c r="K1327" s="40"/>
      <c r="L1327" s="40"/>
      <c r="M1327" s="40" t="s">
        <v>5864</v>
      </c>
      <c r="N1327" s="40">
        <v>60</v>
      </c>
      <c r="O1327" s="40" t="b">
        <v>0</v>
      </c>
      <c r="P1327" s="40" t="s">
        <v>3105</v>
      </c>
      <c r="Q1327" s="40" t="s">
        <v>1853</v>
      </c>
      <c r="R1327" s="40" t="s">
        <v>635</v>
      </c>
    </row>
    <row r="1328" spans="1:18" hidden="1" x14ac:dyDescent="0.25">
      <c r="A1328" s="40" t="s">
        <v>992</v>
      </c>
      <c r="B1328" s="40" t="s">
        <v>905</v>
      </c>
      <c r="C1328" s="40" t="s">
        <v>1847</v>
      </c>
      <c r="D1328" s="40" t="s">
        <v>1848</v>
      </c>
      <c r="E1328" s="40" t="s">
        <v>1911</v>
      </c>
      <c r="F1328" s="40"/>
      <c r="G1328" s="40" t="s">
        <v>76</v>
      </c>
      <c r="H1328" s="40" t="s">
        <v>1804</v>
      </c>
      <c r="I1328" s="40" t="s">
        <v>5580</v>
      </c>
      <c r="J1328" s="40" t="s">
        <v>1847</v>
      </c>
      <c r="K1328" s="40"/>
      <c r="L1328" s="40"/>
      <c r="M1328" s="40" t="s">
        <v>5865</v>
      </c>
      <c r="N1328" s="40">
        <v>60</v>
      </c>
      <c r="O1328" s="40" t="b">
        <v>0</v>
      </c>
      <c r="P1328" s="40" t="s">
        <v>3105</v>
      </c>
      <c r="Q1328" s="40" t="s">
        <v>1853</v>
      </c>
      <c r="R1328" s="40" t="s">
        <v>635</v>
      </c>
    </row>
    <row r="1329" spans="1:18" hidden="1" x14ac:dyDescent="0.25">
      <c r="A1329" s="40" t="s">
        <v>993</v>
      </c>
      <c r="B1329" s="40" t="s">
        <v>905</v>
      </c>
      <c r="C1329" s="40" t="s">
        <v>1847</v>
      </c>
      <c r="D1329" s="40" t="s">
        <v>1848</v>
      </c>
      <c r="E1329" s="40" t="s">
        <v>2001</v>
      </c>
      <c r="F1329" s="40"/>
      <c r="G1329" s="40" t="s">
        <v>76</v>
      </c>
      <c r="H1329" s="40" t="s">
        <v>1804</v>
      </c>
      <c r="I1329" s="40" t="s">
        <v>5580</v>
      </c>
      <c r="J1329" s="40" t="s">
        <v>1847</v>
      </c>
      <c r="K1329" s="40"/>
      <c r="L1329" s="40"/>
      <c r="M1329" s="40" t="s">
        <v>5866</v>
      </c>
      <c r="N1329" s="40">
        <v>60</v>
      </c>
      <c r="O1329" s="40" t="b">
        <v>0</v>
      </c>
      <c r="P1329" s="40" t="s">
        <v>3105</v>
      </c>
      <c r="Q1329" s="40" t="s">
        <v>1853</v>
      </c>
      <c r="R1329" s="40" t="s">
        <v>635</v>
      </c>
    </row>
    <row r="1330" spans="1:18" hidden="1" x14ac:dyDescent="0.25">
      <c r="A1330" s="40" t="s">
        <v>994</v>
      </c>
      <c r="B1330" s="40" t="s">
        <v>905</v>
      </c>
      <c r="C1330" s="40" t="s">
        <v>1847</v>
      </c>
      <c r="D1330" s="40" t="s">
        <v>1848</v>
      </c>
      <c r="E1330" s="40" t="s">
        <v>2001</v>
      </c>
      <c r="F1330" s="40"/>
      <c r="G1330" s="40" t="s">
        <v>76</v>
      </c>
      <c r="H1330" s="40" t="s">
        <v>1804</v>
      </c>
      <c r="I1330" s="40" t="s">
        <v>5580</v>
      </c>
      <c r="J1330" s="40" t="s">
        <v>1847</v>
      </c>
      <c r="K1330" s="40"/>
      <c r="L1330" s="40"/>
      <c r="M1330" s="40" t="s">
        <v>5867</v>
      </c>
      <c r="N1330" s="40">
        <v>60</v>
      </c>
      <c r="O1330" s="40" t="b">
        <v>0</v>
      </c>
      <c r="P1330" s="40" t="s">
        <v>3105</v>
      </c>
      <c r="Q1330" s="40" t="s">
        <v>1853</v>
      </c>
      <c r="R1330" s="40" t="s">
        <v>635</v>
      </c>
    </row>
    <row r="1331" spans="1:18" hidden="1" x14ac:dyDescent="0.25">
      <c r="A1331" s="40" t="s">
        <v>433</v>
      </c>
      <c r="B1331" s="40" t="s">
        <v>905</v>
      </c>
      <c r="C1331" s="40" t="s">
        <v>1847</v>
      </c>
      <c r="D1331" s="40" t="s">
        <v>1848</v>
      </c>
      <c r="E1331" s="40" t="s">
        <v>1941</v>
      </c>
      <c r="F1331" s="40"/>
      <c r="G1331" s="40" t="s">
        <v>76</v>
      </c>
      <c r="H1331" s="40" t="s">
        <v>1804</v>
      </c>
      <c r="I1331" s="40" t="s">
        <v>5580</v>
      </c>
      <c r="J1331" s="40" t="s">
        <v>1847</v>
      </c>
      <c r="K1331" s="40"/>
      <c r="L1331" s="40"/>
      <c r="M1331" s="40" t="s">
        <v>5868</v>
      </c>
      <c r="N1331" s="40">
        <v>60</v>
      </c>
      <c r="O1331" s="40" t="b">
        <v>0</v>
      </c>
      <c r="P1331" s="40" t="s">
        <v>3105</v>
      </c>
      <c r="Q1331" s="40" t="s">
        <v>1853</v>
      </c>
      <c r="R1331" s="40" t="s">
        <v>635</v>
      </c>
    </row>
    <row r="1332" spans="1:18" hidden="1" x14ac:dyDescent="0.25">
      <c r="A1332" s="40" t="s">
        <v>995</v>
      </c>
      <c r="B1332" s="40" t="s">
        <v>905</v>
      </c>
      <c r="C1332" s="40" t="s">
        <v>1847</v>
      </c>
      <c r="D1332" s="40" t="s">
        <v>1848</v>
      </c>
      <c r="E1332" s="40" t="s">
        <v>1849</v>
      </c>
      <c r="F1332" s="40"/>
      <c r="G1332" s="40" t="s">
        <v>1813</v>
      </c>
      <c r="H1332" s="40" t="s">
        <v>1814</v>
      </c>
      <c r="I1332" s="40" t="s">
        <v>5580</v>
      </c>
      <c r="J1332" s="40" t="s">
        <v>1847</v>
      </c>
      <c r="K1332" s="40"/>
      <c r="L1332" s="40"/>
      <c r="M1332" s="40" t="s">
        <v>5869</v>
      </c>
      <c r="N1332" s="40">
        <v>60</v>
      </c>
      <c r="O1332" s="40" t="b">
        <v>0</v>
      </c>
      <c r="P1332" s="40" t="s">
        <v>3105</v>
      </c>
      <c r="Q1332" s="40" t="s">
        <v>1853</v>
      </c>
      <c r="R1332" s="40" t="s">
        <v>635</v>
      </c>
    </row>
    <row r="1333" spans="1:18" hidden="1" x14ac:dyDescent="0.25">
      <c r="A1333" s="40" t="s">
        <v>435</v>
      </c>
      <c r="B1333" s="40" t="s">
        <v>905</v>
      </c>
      <c r="C1333" s="40" t="s">
        <v>1847</v>
      </c>
      <c r="D1333" s="40" t="s">
        <v>1848</v>
      </c>
      <c r="E1333" s="40" t="s">
        <v>1862</v>
      </c>
      <c r="F1333" s="40"/>
      <c r="G1333" s="40" t="s">
        <v>75</v>
      </c>
      <c r="H1333" s="40" t="s">
        <v>1806</v>
      </c>
      <c r="I1333" s="40" t="s">
        <v>5580</v>
      </c>
      <c r="J1333" s="40" t="s">
        <v>1847</v>
      </c>
      <c r="K1333" s="40"/>
      <c r="L1333" s="40"/>
      <c r="M1333" s="40" t="s">
        <v>5870</v>
      </c>
      <c r="N1333" s="40">
        <v>60</v>
      </c>
      <c r="O1333" s="40" t="b">
        <v>0</v>
      </c>
      <c r="P1333" s="40" t="s">
        <v>3105</v>
      </c>
      <c r="Q1333" s="40" t="s">
        <v>1853</v>
      </c>
      <c r="R1333" s="40" t="s">
        <v>635</v>
      </c>
    </row>
    <row r="1334" spans="1:18" hidden="1" x14ac:dyDescent="0.25">
      <c r="A1334" s="40" t="s">
        <v>5871</v>
      </c>
      <c r="B1334" s="40" t="s">
        <v>905</v>
      </c>
      <c r="C1334" s="40" t="s">
        <v>1847</v>
      </c>
      <c r="D1334" s="40" t="s">
        <v>1848</v>
      </c>
      <c r="E1334" s="40" t="s">
        <v>1911</v>
      </c>
      <c r="F1334" s="40"/>
      <c r="G1334" s="40" t="s">
        <v>76</v>
      </c>
      <c r="H1334" s="40" t="s">
        <v>1804</v>
      </c>
      <c r="I1334" s="40" t="s">
        <v>5580</v>
      </c>
      <c r="J1334" s="40" t="s">
        <v>1847</v>
      </c>
      <c r="K1334" s="40"/>
      <c r="L1334" s="40"/>
      <c r="M1334" s="40" t="s">
        <v>5872</v>
      </c>
      <c r="N1334" s="40">
        <v>60</v>
      </c>
      <c r="O1334" s="40" t="b">
        <v>0</v>
      </c>
      <c r="P1334" s="40" t="s">
        <v>3105</v>
      </c>
      <c r="Q1334" s="40" t="s">
        <v>1853</v>
      </c>
      <c r="R1334" s="40" t="s">
        <v>635</v>
      </c>
    </row>
    <row r="1335" spans="1:18" hidden="1" x14ac:dyDescent="0.25">
      <c r="A1335" s="40" t="s">
        <v>436</v>
      </c>
      <c r="B1335" s="40" t="s">
        <v>905</v>
      </c>
      <c r="C1335" s="40" t="s">
        <v>1847</v>
      </c>
      <c r="D1335" s="40" t="s">
        <v>1848</v>
      </c>
      <c r="E1335" s="40" t="s">
        <v>1862</v>
      </c>
      <c r="F1335" s="40"/>
      <c r="G1335" s="40" t="s">
        <v>75</v>
      </c>
      <c r="H1335" s="40" t="s">
        <v>1806</v>
      </c>
      <c r="I1335" s="40" t="s">
        <v>5580</v>
      </c>
      <c r="J1335" s="40" t="s">
        <v>1847</v>
      </c>
      <c r="K1335" s="40"/>
      <c r="L1335" s="40"/>
      <c r="M1335" s="40" t="s">
        <v>5873</v>
      </c>
      <c r="N1335" s="40">
        <v>60</v>
      </c>
      <c r="O1335" s="40" t="b">
        <v>0</v>
      </c>
      <c r="P1335" s="40" t="s">
        <v>3105</v>
      </c>
      <c r="Q1335" s="40" t="s">
        <v>1853</v>
      </c>
      <c r="R1335" s="40" t="s">
        <v>635</v>
      </c>
    </row>
    <row r="1336" spans="1:18" hidden="1" x14ac:dyDescent="0.25">
      <c r="A1336" s="40" t="s">
        <v>223</v>
      </c>
      <c r="B1336" s="40" t="s">
        <v>905</v>
      </c>
      <c r="C1336" s="40" t="s">
        <v>1847</v>
      </c>
      <c r="D1336" s="40" t="s">
        <v>1848</v>
      </c>
      <c r="E1336" s="40" t="s">
        <v>1960</v>
      </c>
      <c r="F1336" s="40"/>
      <c r="G1336" s="40" t="s">
        <v>76</v>
      </c>
      <c r="H1336" s="40" t="s">
        <v>1804</v>
      </c>
      <c r="I1336" s="40" t="s">
        <v>5580</v>
      </c>
      <c r="J1336" s="40" t="s">
        <v>1847</v>
      </c>
      <c r="K1336" s="40"/>
      <c r="L1336" s="40"/>
      <c r="M1336" s="40" t="s">
        <v>5874</v>
      </c>
      <c r="N1336" s="40">
        <v>60</v>
      </c>
      <c r="O1336" s="40" t="b">
        <v>0</v>
      </c>
      <c r="P1336" s="40" t="s">
        <v>3105</v>
      </c>
      <c r="Q1336" s="40" t="s">
        <v>1853</v>
      </c>
      <c r="R1336" s="40" t="s">
        <v>635</v>
      </c>
    </row>
    <row r="1337" spans="1:18" hidden="1" x14ac:dyDescent="0.25">
      <c r="A1337" s="40" t="s">
        <v>5875</v>
      </c>
      <c r="B1337" s="40" t="s">
        <v>905</v>
      </c>
      <c r="C1337" s="40" t="s">
        <v>1847</v>
      </c>
      <c r="D1337" s="40" t="s">
        <v>1848</v>
      </c>
      <c r="E1337" s="40" t="s">
        <v>1862</v>
      </c>
      <c r="F1337" s="40"/>
      <c r="G1337" s="40" t="s">
        <v>75</v>
      </c>
      <c r="H1337" s="40" t="s">
        <v>1806</v>
      </c>
      <c r="I1337" s="40" t="s">
        <v>5580</v>
      </c>
      <c r="J1337" s="40" t="s">
        <v>1847</v>
      </c>
      <c r="K1337" s="40"/>
      <c r="L1337" s="40"/>
      <c r="M1337" s="40" t="s">
        <v>5876</v>
      </c>
      <c r="N1337" s="40">
        <v>60</v>
      </c>
      <c r="O1337" s="40" t="b">
        <v>0</v>
      </c>
      <c r="P1337" s="40" t="s">
        <v>3105</v>
      </c>
      <c r="Q1337" s="40" t="s">
        <v>1853</v>
      </c>
      <c r="R1337" s="40" t="s">
        <v>635</v>
      </c>
    </row>
    <row r="1338" spans="1:18" hidden="1" x14ac:dyDescent="0.25">
      <c r="A1338" s="41" t="s">
        <v>5877</v>
      </c>
      <c r="B1338" s="41" t="s">
        <v>905</v>
      </c>
      <c r="C1338" s="41" t="s">
        <v>1847</v>
      </c>
      <c r="D1338" s="41" t="s">
        <v>1848</v>
      </c>
      <c r="E1338" s="41" t="s">
        <v>1849</v>
      </c>
      <c r="F1338" s="41"/>
      <c r="G1338" s="41" t="s">
        <v>76</v>
      </c>
      <c r="H1338" s="41" t="s">
        <v>1804</v>
      </c>
      <c r="I1338" s="41" t="s">
        <v>5580</v>
      </c>
      <c r="J1338" s="41" t="s">
        <v>1847</v>
      </c>
      <c r="K1338" s="41"/>
      <c r="L1338" s="41"/>
      <c r="M1338" s="41" t="s">
        <v>5878</v>
      </c>
      <c r="N1338" s="41">
        <v>60</v>
      </c>
      <c r="O1338" s="41" t="b">
        <v>1</v>
      </c>
      <c r="P1338" s="41" t="s">
        <v>3105</v>
      </c>
      <c r="Q1338" s="41" t="s">
        <v>1853</v>
      </c>
      <c r="R1338" s="41" t="s">
        <v>635</v>
      </c>
    </row>
    <row r="1339" spans="1:18" hidden="1" x14ac:dyDescent="0.25">
      <c r="A1339" s="40" t="s">
        <v>454</v>
      </c>
      <c r="B1339" s="40" t="s">
        <v>905</v>
      </c>
      <c r="C1339" s="40" t="s">
        <v>1847</v>
      </c>
      <c r="D1339" s="40" t="s">
        <v>1848</v>
      </c>
      <c r="E1339" s="40" t="s">
        <v>1985</v>
      </c>
      <c r="F1339" s="40"/>
      <c r="G1339" s="40" t="s">
        <v>1813</v>
      </c>
      <c r="H1339" s="40" t="s">
        <v>1814</v>
      </c>
      <c r="I1339" s="40" t="s">
        <v>5580</v>
      </c>
      <c r="J1339" s="40" t="s">
        <v>1847</v>
      </c>
      <c r="K1339" s="40"/>
      <c r="L1339" s="40"/>
      <c r="M1339" s="40" t="s">
        <v>5879</v>
      </c>
      <c r="N1339" s="40">
        <v>60</v>
      </c>
      <c r="O1339" s="40" t="b">
        <v>0</v>
      </c>
      <c r="P1339" s="40" t="s">
        <v>3105</v>
      </c>
      <c r="Q1339" s="40" t="s">
        <v>1853</v>
      </c>
      <c r="R1339" s="40" t="s">
        <v>635</v>
      </c>
    </row>
    <row r="1340" spans="1:18" hidden="1" x14ac:dyDescent="0.25">
      <c r="A1340" s="40" t="s">
        <v>996</v>
      </c>
      <c r="B1340" s="40" t="s">
        <v>903</v>
      </c>
      <c r="C1340" s="40" t="s">
        <v>1847</v>
      </c>
      <c r="D1340" s="40" t="s">
        <v>1848</v>
      </c>
      <c r="E1340" s="40" t="s">
        <v>2116</v>
      </c>
      <c r="F1340" s="40"/>
      <c r="G1340" s="40" t="s">
        <v>75</v>
      </c>
      <c r="H1340" s="40" t="s">
        <v>1806</v>
      </c>
      <c r="I1340" s="40" t="s">
        <v>5580</v>
      </c>
      <c r="J1340" s="40" t="s">
        <v>1847</v>
      </c>
      <c r="K1340" s="40"/>
      <c r="L1340" s="40"/>
      <c r="M1340" s="40" t="s">
        <v>5880</v>
      </c>
      <c r="N1340" s="40">
        <v>60</v>
      </c>
      <c r="O1340" s="40" t="b">
        <v>0</v>
      </c>
      <c r="P1340" s="40" t="s">
        <v>3105</v>
      </c>
      <c r="Q1340" s="40" t="s">
        <v>1853</v>
      </c>
      <c r="R1340" s="40" t="s">
        <v>635</v>
      </c>
    </row>
    <row r="1341" spans="1:18" hidden="1" x14ac:dyDescent="0.25">
      <c r="A1341" s="40" t="s">
        <v>439</v>
      </c>
      <c r="B1341" s="40" t="s">
        <v>905</v>
      </c>
      <c r="C1341" s="40" t="s">
        <v>1847</v>
      </c>
      <c r="D1341" s="40" t="s">
        <v>1848</v>
      </c>
      <c r="E1341" s="40" t="s">
        <v>1916</v>
      </c>
      <c r="F1341" s="40"/>
      <c r="G1341" s="40" t="s">
        <v>1813</v>
      </c>
      <c r="H1341" s="40" t="s">
        <v>1814</v>
      </c>
      <c r="I1341" s="40" t="s">
        <v>5580</v>
      </c>
      <c r="J1341" s="40" t="s">
        <v>1847</v>
      </c>
      <c r="K1341" s="40"/>
      <c r="L1341" s="40"/>
      <c r="M1341" s="40" t="s">
        <v>5881</v>
      </c>
      <c r="N1341" s="40">
        <v>60</v>
      </c>
      <c r="O1341" s="40" t="b">
        <v>0</v>
      </c>
      <c r="P1341" s="40" t="s">
        <v>3105</v>
      </c>
      <c r="Q1341" s="40" t="s">
        <v>1853</v>
      </c>
      <c r="R1341" s="40" t="s">
        <v>635</v>
      </c>
    </row>
    <row r="1342" spans="1:18" hidden="1" x14ac:dyDescent="0.25">
      <c r="A1342" s="40" t="s">
        <v>997</v>
      </c>
      <c r="B1342" s="40" t="s">
        <v>903</v>
      </c>
      <c r="C1342" s="40" t="s">
        <v>1847</v>
      </c>
      <c r="D1342" s="40" t="s">
        <v>1848</v>
      </c>
      <c r="E1342" s="40" t="s">
        <v>2102</v>
      </c>
      <c r="F1342" s="40"/>
      <c r="G1342" s="40" t="s">
        <v>1813</v>
      </c>
      <c r="H1342" s="40" t="s">
        <v>1814</v>
      </c>
      <c r="I1342" s="40" t="s">
        <v>5580</v>
      </c>
      <c r="J1342" s="40" t="s">
        <v>1847</v>
      </c>
      <c r="K1342" s="40"/>
      <c r="L1342" s="40"/>
      <c r="M1342" s="40" t="s">
        <v>5882</v>
      </c>
      <c r="N1342" s="40">
        <v>60</v>
      </c>
      <c r="O1342" s="40" t="b">
        <v>0</v>
      </c>
      <c r="P1342" s="40" t="s">
        <v>3105</v>
      </c>
      <c r="Q1342" s="40" t="s">
        <v>1853</v>
      </c>
      <c r="R1342" s="40" t="s">
        <v>635</v>
      </c>
    </row>
    <row r="1343" spans="1:18" hidden="1" x14ac:dyDescent="0.25">
      <c r="A1343" s="40" t="s">
        <v>998</v>
      </c>
      <c r="B1343" s="40" t="s">
        <v>905</v>
      </c>
      <c r="C1343" s="40" t="s">
        <v>1847</v>
      </c>
      <c r="D1343" s="40" t="s">
        <v>1848</v>
      </c>
      <c r="E1343" s="40" t="s">
        <v>1911</v>
      </c>
      <c r="F1343" s="40"/>
      <c r="G1343" s="40" t="s">
        <v>76</v>
      </c>
      <c r="H1343" s="40" t="s">
        <v>1804</v>
      </c>
      <c r="I1343" s="40" t="s">
        <v>5580</v>
      </c>
      <c r="J1343" s="40" t="s">
        <v>1847</v>
      </c>
      <c r="K1343" s="40"/>
      <c r="L1343" s="40"/>
      <c r="M1343" s="40" t="s">
        <v>5883</v>
      </c>
      <c r="N1343" s="40">
        <v>60</v>
      </c>
      <c r="O1343" s="40" t="b">
        <v>0</v>
      </c>
      <c r="P1343" s="40" t="s">
        <v>3105</v>
      </c>
      <c r="Q1343" s="40" t="s">
        <v>1853</v>
      </c>
      <c r="R1343" s="40" t="s">
        <v>635</v>
      </c>
    </row>
    <row r="1344" spans="1:18" hidden="1" x14ac:dyDescent="0.25">
      <c r="A1344" s="40" t="s">
        <v>442</v>
      </c>
      <c r="B1344" s="40" t="s">
        <v>905</v>
      </c>
      <c r="C1344" s="40" t="s">
        <v>1847</v>
      </c>
      <c r="D1344" s="40" t="s">
        <v>1848</v>
      </c>
      <c r="E1344" s="40" t="s">
        <v>1862</v>
      </c>
      <c r="F1344" s="40"/>
      <c r="G1344" s="40" t="s">
        <v>75</v>
      </c>
      <c r="H1344" s="40" t="s">
        <v>1806</v>
      </c>
      <c r="I1344" s="40" t="s">
        <v>5580</v>
      </c>
      <c r="J1344" s="40" t="s">
        <v>1847</v>
      </c>
      <c r="K1344" s="40"/>
      <c r="L1344" s="40"/>
      <c r="M1344" s="40" t="s">
        <v>5884</v>
      </c>
      <c r="N1344" s="40">
        <v>60</v>
      </c>
      <c r="O1344" s="40" t="b">
        <v>0</v>
      </c>
      <c r="P1344" s="40" t="s">
        <v>3105</v>
      </c>
      <c r="Q1344" s="40" t="s">
        <v>1853</v>
      </c>
      <c r="R1344" s="40" t="s">
        <v>635</v>
      </c>
    </row>
    <row r="1345" spans="1:18" hidden="1" x14ac:dyDescent="0.25">
      <c r="A1345" s="40" t="s">
        <v>5885</v>
      </c>
      <c r="B1345" s="40" t="s">
        <v>5655</v>
      </c>
      <c r="C1345" s="40" t="s">
        <v>1847</v>
      </c>
      <c r="D1345" s="40" t="s">
        <v>1848</v>
      </c>
      <c r="E1345" s="40" t="s">
        <v>1849</v>
      </c>
      <c r="F1345" s="40"/>
      <c r="G1345" s="40" t="s">
        <v>1813</v>
      </c>
      <c r="H1345" s="40" t="s">
        <v>1814</v>
      </c>
      <c r="I1345" s="40" t="s">
        <v>5580</v>
      </c>
      <c r="J1345" s="40" t="s">
        <v>1847</v>
      </c>
      <c r="K1345" s="40"/>
      <c r="L1345" s="40"/>
      <c r="M1345" s="40" t="s">
        <v>5886</v>
      </c>
      <c r="N1345" s="40">
        <v>60</v>
      </c>
      <c r="O1345" s="40" t="b">
        <v>0</v>
      </c>
      <c r="P1345" s="40" t="s">
        <v>3105</v>
      </c>
      <c r="Q1345" s="40" t="s">
        <v>1853</v>
      </c>
      <c r="R1345" s="40" t="s">
        <v>635</v>
      </c>
    </row>
    <row r="1346" spans="1:18" hidden="1" x14ac:dyDescent="0.25">
      <c r="A1346" s="40" t="s">
        <v>445</v>
      </c>
      <c r="B1346" s="40" t="s">
        <v>905</v>
      </c>
      <c r="C1346" s="40" t="s">
        <v>1847</v>
      </c>
      <c r="D1346" s="40" t="s">
        <v>1848</v>
      </c>
      <c r="E1346" s="40" t="s">
        <v>1916</v>
      </c>
      <c r="F1346" s="40"/>
      <c r="G1346" s="40" t="s">
        <v>1813</v>
      </c>
      <c r="H1346" s="40" t="s">
        <v>1814</v>
      </c>
      <c r="I1346" s="40" t="s">
        <v>5580</v>
      </c>
      <c r="J1346" s="40" t="s">
        <v>1847</v>
      </c>
      <c r="K1346" s="40"/>
      <c r="L1346" s="40"/>
      <c r="M1346" s="40" t="s">
        <v>5887</v>
      </c>
      <c r="N1346" s="40">
        <v>60</v>
      </c>
      <c r="O1346" s="40" t="b">
        <v>0</v>
      </c>
      <c r="P1346" s="40" t="s">
        <v>3105</v>
      </c>
      <c r="Q1346" s="40" t="s">
        <v>1853</v>
      </c>
      <c r="R1346" s="40" t="s">
        <v>635</v>
      </c>
    </row>
    <row r="1347" spans="1:18" hidden="1" x14ac:dyDescent="0.25">
      <c r="A1347" s="40" t="s">
        <v>444</v>
      </c>
      <c r="B1347" s="40" t="s">
        <v>905</v>
      </c>
      <c r="C1347" s="40" t="s">
        <v>1847</v>
      </c>
      <c r="D1347" s="40" t="s">
        <v>1848</v>
      </c>
      <c r="E1347" s="40" t="s">
        <v>1941</v>
      </c>
      <c r="F1347" s="40"/>
      <c r="G1347" s="40" t="s">
        <v>76</v>
      </c>
      <c r="H1347" s="40" t="s">
        <v>1804</v>
      </c>
      <c r="I1347" s="40" t="s">
        <v>5580</v>
      </c>
      <c r="J1347" s="40" t="s">
        <v>1847</v>
      </c>
      <c r="K1347" s="40"/>
      <c r="L1347" s="40"/>
      <c r="M1347" s="40" t="s">
        <v>5888</v>
      </c>
      <c r="N1347" s="40">
        <v>60</v>
      </c>
      <c r="O1347" s="40" t="b">
        <v>0</v>
      </c>
      <c r="P1347" s="40" t="s">
        <v>3105</v>
      </c>
      <c r="Q1347" s="40" t="s">
        <v>1853</v>
      </c>
      <c r="R1347" s="40" t="s">
        <v>635</v>
      </c>
    </row>
    <row r="1348" spans="1:18" hidden="1" x14ac:dyDescent="0.25">
      <c r="A1348" s="40" t="s">
        <v>5889</v>
      </c>
      <c r="B1348" s="40" t="s">
        <v>905</v>
      </c>
      <c r="C1348" s="40" t="s">
        <v>1847</v>
      </c>
      <c r="D1348" s="40" t="s">
        <v>1848</v>
      </c>
      <c r="E1348" s="40" t="s">
        <v>2001</v>
      </c>
      <c r="F1348" s="40"/>
      <c r="G1348" s="40" t="s">
        <v>76</v>
      </c>
      <c r="H1348" s="40" t="s">
        <v>1804</v>
      </c>
      <c r="I1348" s="40" t="s">
        <v>5580</v>
      </c>
      <c r="J1348" s="40" t="s">
        <v>1847</v>
      </c>
      <c r="K1348" s="40"/>
      <c r="L1348" s="40"/>
      <c r="M1348" s="40" t="s">
        <v>5890</v>
      </c>
      <c r="N1348" s="40">
        <v>60</v>
      </c>
      <c r="O1348" s="40" t="b">
        <v>0</v>
      </c>
      <c r="P1348" s="40" t="s">
        <v>3105</v>
      </c>
      <c r="Q1348" s="40" t="s">
        <v>1853</v>
      </c>
      <c r="R1348" s="40" t="s">
        <v>635</v>
      </c>
    </row>
    <row r="1349" spans="1:18" hidden="1" x14ac:dyDescent="0.25">
      <c r="A1349" s="40" t="s">
        <v>999</v>
      </c>
      <c r="B1349" s="40" t="s">
        <v>905</v>
      </c>
      <c r="C1349" s="40" t="s">
        <v>1847</v>
      </c>
      <c r="D1349" s="40" t="s">
        <v>1848</v>
      </c>
      <c r="E1349" s="40" t="s">
        <v>1960</v>
      </c>
      <c r="F1349" s="40"/>
      <c r="G1349" s="40" t="s">
        <v>76</v>
      </c>
      <c r="H1349" s="40" t="s">
        <v>1804</v>
      </c>
      <c r="I1349" s="40" t="s">
        <v>5580</v>
      </c>
      <c r="J1349" s="40" t="s">
        <v>1847</v>
      </c>
      <c r="K1349" s="40"/>
      <c r="L1349" s="40"/>
      <c r="M1349" s="40" t="s">
        <v>5891</v>
      </c>
      <c r="N1349" s="40">
        <v>60</v>
      </c>
      <c r="O1349" s="40" t="b">
        <v>0</v>
      </c>
      <c r="P1349" s="40" t="s">
        <v>3105</v>
      </c>
      <c r="Q1349" s="40" t="s">
        <v>1853</v>
      </c>
      <c r="R1349" s="40" t="s">
        <v>635</v>
      </c>
    </row>
    <row r="1350" spans="1:18" hidden="1" x14ac:dyDescent="0.25">
      <c r="A1350" s="40" t="s">
        <v>1000</v>
      </c>
      <c r="B1350" s="40" t="s">
        <v>905</v>
      </c>
      <c r="C1350" s="40" t="s">
        <v>1847</v>
      </c>
      <c r="D1350" s="40" t="s">
        <v>1848</v>
      </c>
      <c r="E1350" s="40" t="s">
        <v>1849</v>
      </c>
      <c r="F1350" s="40"/>
      <c r="G1350" s="40" t="s">
        <v>1813</v>
      </c>
      <c r="H1350" s="40" t="s">
        <v>1814</v>
      </c>
      <c r="I1350" s="40" t="s">
        <v>5580</v>
      </c>
      <c r="J1350" s="40" t="s">
        <v>1847</v>
      </c>
      <c r="K1350" s="40"/>
      <c r="L1350" s="40"/>
      <c r="M1350" s="40" t="s">
        <v>5892</v>
      </c>
      <c r="N1350" s="40">
        <v>60</v>
      </c>
      <c r="O1350" s="40" t="b">
        <v>0</v>
      </c>
      <c r="P1350" s="40" t="s">
        <v>3105</v>
      </c>
      <c r="Q1350" s="40" t="s">
        <v>1853</v>
      </c>
      <c r="R1350" s="40" t="s">
        <v>635</v>
      </c>
    </row>
    <row r="1351" spans="1:18" hidden="1" x14ac:dyDescent="0.25">
      <c r="A1351" s="40" t="s">
        <v>536</v>
      </c>
      <c r="B1351" s="40" t="s">
        <v>905</v>
      </c>
      <c r="C1351" s="40" t="s">
        <v>1847</v>
      </c>
      <c r="D1351" s="40" t="s">
        <v>1848</v>
      </c>
      <c r="E1351" s="40" t="s">
        <v>1985</v>
      </c>
      <c r="F1351" s="40"/>
      <c r="G1351" s="40" t="s">
        <v>1813</v>
      </c>
      <c r="H1351" s="40" t="s">
        <v>1814</v>
      </c>
      <c r="I1351" s="40" t="s">
        <v>5580</v>
      </c>
      <c r="J1351" s="40" t="s">
        <v>1847</v>
      </c>
      <c r="K1351" s="40"/>
      <c r="L1351" s="40"/>
      <c r="M1351" s="40" t="s">
        <v>5893</v>
      </c>
      <c r="N1351" s="40">
        <v>60</v>
      </c>
      <c r="O1351" s="40" t="b">
        <v>0</v>
      </c>
      <c r="P1351" s="40" t="s">
        <v>3105</v>
      </c>
      <c r="Q1351" s="40" t="s">
        <v>1853</v>
      </c>
      <c r="R1351" s="40" t="s">
        <v>635</v>
      </c>
    </row>
    <row r="1352" spans="1:18" hidden="1" x14ac:dyDescent="0.25">
      <c r="A1352" s="40" t="s">
        <v>449</v>
      </c>
      <c r="B1352" s="40" t="s">
        <v>905</v>
      </c>
      <c r="C1352" s="40" t="s">
        <v>1847</v>
      </c>
      <c r="D1352" s="40" t="s">
        <v>1848</v>
      </c>
      <c r="E1352" s="40" t="s">
        <v>1911</v>
      </c>
      <c r="F1352" s="40"/>
      <c r="G1352" s="40" t="s">
        <v>76</v>
      </c>
      <c r="H1352" s="40" t="s">
        <v>1804</v>
      </c>
      <c r="I1352" s="40" t="s">
        <v>5580</v>
      </c>
      <c r="J1352" s="40" t="s">
        <v>1847</v>
      </c>
      <c r="K1352" s="40"/>
      <c r="L1352" s="40"/>
      <c r="M1352" s="40" t="s">
        <v>5894</v>
      </c>
      <c r="N1352" s="40">
        <v>60</v>
      </c>
      <c r="O1352" s="40" t="b">
        <v>0</v>
      </c>
      <c r="P1352" s="40" t="s">
        <v>3105</v>
      </c>
      <c r="Q1352" s="40" t="s">
        <v>1853</v>
      </c>
      <c r="R1352" s="40" t="s">
        <v>635</v>
      </c>
    </row>
    <row r="1353" spans="1:18" hidden="1" x14ac:dyDescent="0.25">
      <c r="A1353" s="40" t="s">
        <v>1001</v>
      </c>
      <c r="B1353" s="40" t="s">
        <v>905</v>
      </c>
      <c r="C1353" s="40" t="s">
        <v>1847</v>
      </c>
      <c r="D1353" s="40" t="s">
        <v>1848</v>
      </c>
      <c r="E1353" s="40" t="s">
        <v>1985</v>
      </c>
      <c r="F1353" s="40"/>
      <c r="G1353" s="40" t="s">
        <v>1813</v>
      </c>
      <c r="H1353" s="40" t="s">
        <v>1814</v>
      </c>
      <c r="I1353" s="40" t="s">
        <v>5580</v>
      </c>
      <c r="J1353" s="40" t="s">
        <v>1847</v>
      </c>
      <c r="K1353" s="40"/>
      <c r="L1353" s="40"/>
      <c r="M1353" s="40" t="s">
        <v>5895</v>
      </c>
      <c r="N1353" s="40">
        <v>60</v>
      </c>
      <c r="O1353" s="40" t="b">
        <v>0</v>
      </c>
      <c r="P1353" s="40" t="s">
        <v>3105</v>
      </c>
      <c r="Q1353" s="40" t="s">
        <v>1853</v>
      </c>
      <c r="R1353" s="40" t="s">
        <v>635</v>
      </c>
    </row>
    <row r="1354" spans="1:18" hidden="1" x14ac:dyDescent="0.25">
      <c r="A1354" s="40" t="s">
        <v>5896</v>
      </c>
      <c r="B1354" s="40" t="s">
        <v>905</v>
      </c>
      <c r="C1354" s="40" t="s">
        <v>1847</v>
      </c>
      <c r="D1354" s="40" t="s">
        <v>1848</v>
      </c>
      <c r="E1354" s="40" t="s">
        <v>1941</v>
      </c>
      <c r="F1354" s="40"/>
      <c r="G1354" s="40" t="s">
        <v>76</v>
      </c>
      <c r="H1354" s="40" t="s">
        <v>1804</v>
      </c>
      <c r="I1354" s="40" t="s">
        <v>5580</v>
      </c>
      <c r="J1354" s="40" t="s">
        <v>1847</v>
      </c>
      <c r="K1354" s="40"/>
      <c r="L1354" s="40"/>
      <c r="M1354" s="40" t="s">
        <v>5897</v>
      </c>
      <c r="N1354" s="40">
        <v>60</v>
      </c>
      <c r="O1354" s="40" t="b">
        <v>0</v>
      </c>
      <c r="P1354" s="40" t="s">
        <v>3105</v>
      </c>
      <c r="Q1354" s="40" t="s">
        <v>1853</v>
      </c>
      <c r="R1354" s="40" t="s">
        <v>635</v>
      </c>
    </row>
    <row r="1355" spans="1:18" hidden="1" x14ac:dyDescent="0.25">
      <c r="A1355" s="40" t="s">
        <v>450</v>
      </c>
      <c r="B1355" s="40" t="s">
        <v>905</v>
      </c>
      <c r="C1355" s="40" t="s">
        <v>1847</v>
      </c>
      <c r="D1355" s="40" t="s">
        <v>1848</v>
      </c>
      <c r="E1355" s="40" t="s">
        <v>1941</v>
      </c>
      <c r="F1355" s="40"/>
      <c r="G1355" s="40" t="s">
        <v>76</v>
      </c>
      <c r="H1355" s="40" t="s">
        <v>1804</v>
      </c>
      <c r="I1355" s="40" t="s">
        <v>5580</v>
      </c>
      <c r="J1355" s="40" t="s">
        <v>1847</v>
      </c>
      <c r="K1355" s="40"/>
      <c r="L1355" s="40"/>
      <c r="M1355" s="40" t="s">
        <v>5898</v>
      </c>
      <c r="N1355" s="40">
        <v>60</v>
      </c>
      <c r="O1355" s="40" t="b">
        <v>0</v>
      </c>
      <c r="P1355" s="40" t="s">
        <v>3105</v>
      </c>
      <c r="Q1355" s="40" t="s">
        <v>1853</v>
      </c>
      <c r="R1355" s="40" t="s">
        <v>635</v>
      </c>
    </row>
    <row r="1356" spans="1:18" hidden="1" x14ac:dyDescent="0.25">
      <c r="A1356" s="40" t="s">
        <v>1002</v>
      </c>
      <c r="B1356" s="40" t="s">
        <v>905</v>
      </c>
      <c r="C1356" s="40" t="s">
        <v>1847</v>
      </c>
      <c r="D1356" s="40" t="s">
        <v>1848</v>
      </c>
      <c r="E1356" s="40" t="s">
        <v>1911</v>
      </c>
      <c r="F1356" s="40"/>
      <c r="G1356" s="40" t="s">
        <v>76</v>
      </c>
      <c r="H1356" s="40" t="s">
        <v>1804</v>
      </c>
      <c r="I1356" s="40" t="s">
        <v>5580</v>
      </c>
      <c r="J1356" s="40" t="s">
        <v>1847</v>
      </c>
      <c r="K1356" s="40"/>
      <c r="L1356" s="40"/>
      <c r="M1356" s="40" t="s">
        <v>5899</v>
      </c>
      <c r="N1356" s="40">
        <v>60</v>
      </c>
      <c r="O1356" s="40" t="b">
        <v>0</v>
      </c>
      <c r="P1356" s="40" t="s">
        <v>3105</v>
      </c>
      <c r="Q1356" s="40" t="s">
        <v>1853</v>
      </c>
      <c r="R1356" s="40" t="s">
        <v>635</v>
      </c>
    </row>
    <row r="1357" spans="1:18" hidden="1" x14ac:dyDescent="0.25">
      <c r="A1357" s="40" t="s">
        <v>452</v>
      </c>
      <c r="B1357" s="40" t="s">
        <v>905</v>
      </c>
      <c r="C1357" s="40" t="s">
        <v>1847</v>
      </c>
      <c r="D1357" s="40" t="s">
        <v>1848</v>
      </c>
      <c r="E1357" s="40" t="s">
        <v>1862</v>
      </c>
      <c r="F1357" s="40"/>
      <c r="G1357" s="40" t="s">
        <v>75</v>
      </c>
      <c r="H1357" s="40" t="s">
        <v>1806</v>
      </c>
      <c r="I1357" s="40" t="s">
        <v>5580</v>
      </c>
      <c r="J1357" s="40" t="s">
        <v>1847</v>
      </c>
      <c r="K1357" s="40"/>
      <c r="L1357" s="40"/>
      <c r="M1357" s="40" t="s">
        <v>5900</v>
      </c>
      <c r="N1357" s="40">
        <v>60</v>
      </c>
      <c r="O1357" s="40" t="b">
        <v>0</v>
      </c>
      <c r="P1357" s="40" t="s">
        <v>3105</v>
      </c>
      <c r="Q1357" s="40" t="s">
        <v>1853</v>
      </c>
      <c r="R1357" s="40" t="s">
        <v>635</v>
      </c>
    </row>
    <row r="1358" spans="1:18" hidden="1" x14ac:dyDescent="0.25">
      <c r="A1358" s="40" t="s">
        <v>1003</v>
      </c>
      <c r="B1358" s="40" t="s">
        <v>905</v>
      </c>
      <c r="C1358" s="40" t="s">
        <v>1847</v>
      </c>
      <c r="D1358" s="40" t="s">
        <v>1848</v>
      </c>
      <c r="E1358" s="40" t="s">
        <v>1916</v>
      </c>
      <c r="F1358" s="40"/>
      <c r="G1358" s="40" t="s">
        <v>1813</v>
      </c>
      <c r="H1358" s="40" t="s">
        <v>1814</v>
      </c>
      <c r="I1358" s="40" t="s">
        <v>5580</v>
      </c>
      <c r="J1358" s="40" t="s">
        <v>1847</v>
      </c>
      <c r="K1358" s="40"/>
      <c r="L1358" s="40"/>
      <c r="M1358" s="40" t="s">
        <v>5901</v>
      </c>
      <c r="N1358" s="40">
        <v>60</v>
      </c>
      <c r="O1358" s="40" t="b">
        <v>0</v>
      </c>
      <c r="P1358" s="40" t="s">
        <v>3105</v>
      </c>
      <c r="Q1358" s="40" t="s">
        <v>1853</v>
      </c>
      <c r="R1358" s="40" t="s">
        <v>635</v>
      </c>
    </row>
    <row r="1359" spans="1:18" hidden="1" x14ac:dyDescent="0.25">
      <c r="A1359" s="40" t="s">
        <v>1004</v>
      </c>
      <c r="B1359" s="40" t="s">
        <v>903</v>
      </c>
      <c r="C1359" s="40" t="s">
        <v>1847</v>
      </c>
      <c r="D1359" s="40" t="s">
        <v>1848</v>
      </c>
      <c r="E1359" s="40" t="s">
        <v>1956</v>
      </c>
      <c r="F1359" s="40"/>
      <c r="G1359" s="40" t="s">
        <v>75</v>
      </c>
      <c r="H1359" s="40" t="s">
        <v>1806</v>
      </c>
      <c r="I1359" s="40" t="s">
        <v>5580</v>
      </c>
      <c r="J1359" s="40" t="s">
        <v>1847</v>
      </c>
      <c r="K1359" s="40"/>
      <c r="L1359" s="40"/>
      <c r="M1359" s="40" t="s">
        <v>5902</v>
      </c>
      <c r="N1359" s="40">
        <v>60</v>
      </c>
      <c r="O1359" s="40" t="b">
        <v>0</v>
      </c>
      <c r="P1359" s="40" t="s">
        <v>3105</v>
      </c>
      <c r="Q1359" s="40" t="s">
        <v>1853</v>
      </c>
      <c r="R1359" s="40" t="s">
        <v>635</v>
      </c>
    </row>
    <row r="1360" spans="1:18" hidden="1" x14ac:dyDescent="0.25">
      <c r="A1360" s="40" t="s">
        <v>1005</v>
      </c>
      <c r="B1360" s="40" t="s">
        <v>905</v>
      </c>
      <c r="C1360" s="40" t="s">
        <v>1847</v>
      </c>
      <c r="D1360" s="40" t="s">
        <v>1848</v>
      </c>
      <c r="E1360" s="40" t="s">
        <v>2001</v>
      </c>
      <c r="F1360" s="40"/>
      <c r="G1360" s="40" t="s">
        <v>76</v>
      </c>
      <c r="H1360" s="40" t="s">
        <v>1804</v>
      </c>
      <c r="I1360" s="40" t="s">
        <v>5580</v>
      </c>
      <c r="J1360" s="40" t="s">
        <v>1847</v>
      </c>
      <c r="K1360" s="40"/>
      <c r="L1360" s="40"/>
      <c r="M1360" s="40" t="s">
        <v>5903</v>
      </c>
      <c r="N1360" s="40">
        <v>60</v>
      </c>
      <c r="O1360" s="40" t="b">
        <v>0</v>
      </c>
      <c r="P1360" s="40" t="s">
        <v>3105</v>
      </c>
      <c r="Q1360" s="40" t="s">
        <v>1853</v>
      </c>
      <c r="R1360" s="40" t="s">
        <v>635</v>
      </c>
    </row>
    <row r="1361" spans="1:18" hidden="1" x14ac:dyDescent="0.25">
      <c r="A1361" s="40" t="s">
        <v>5904</v>
      </c>
      <c r="B1361" s="40" t="s">
        <v>903</v>
      </c>
      <c r="C1361" s="40" t="s">
        <v>1847</v>
      </c>
      <c r="D1361" s="40" t="s">
        <v>1848</v>
      </c>
      <c r="E1361" s="40" t="s">
        <v>2116</v>
      </c>
      <c r="F1361" s="40"/>
      <c r="G1361" s="40" t="s">
        <v>75</v>
      </c>
      <c r="H1361" s="40" t="s">
        <v>1806</v>
      </c>
      <c r="I1361" s="40" t="s">
        <v>5580</v>
      </c>
      <c r="J1361" s="40" t="s">
        <v>1847</v>
      </c>
      <c r="K1361" s="40"/>
      <c r="L1361" s="40"/>
      <c r="M1361" s="40" t="s">
        <v>5905</v>
      </c>
      <c r="N1361" s="40">
        <v>60</v>
      </c>
      <c r="O1361" s="40" t="b">
        <v>0</v>
      </c>
      <c r="P1361" s="40" t="s">
        <v>3105</v>
      </c>
      <c r="Q1361" s="40" t="s">
        <v>1853</v>
      </c>
      <c r="R1361" s="40" t="s">
        <v>635</v>
      </c>
    </row>
    <row r="1362" spans="1:18" hidden="1" x14ac:dyDescent="0.25">
      <c r="A1362" s="41" t="s">
        <v>298</v>
      </c>
      <c r="B1362" s="41" t="s">
        <v>905</v>
      </c>
      <c r="C1362" s="41" t="s">
        <v>1847</v>
      </c>
      <c r="D1362" s="41" t="s">
        <v>1848</v>
      </c>
      <c r="E1362" s="41" t="s">
        <v>1985</v>
      </c>
      <c r="F1362" s="41"/>
      <c r="G1362" s="41" t="s">
        <v>1813</v>
      </c>
      <c r="H1362" s="41" t="s">
        <v>1814</v>
      </c>
      <c r="I1362" s="41" t="s">
        <v>5580</v>
      </c>
      <c r="J1362" s="41" t="s">
        <v>1847</v>
      </c>
      <c r="K1362" s="41"/>
      <c r="L1362" s="41"/>
      <c r="M1362" s="41" t="s">
        <v>5906</v>
      </c>
      <c r="N1362" s="41">
        <v>60</v>
      </c>
      <c r="O1362" s="41" t="b">
        <v>0</v>
      </c>
      <c r="P1362" s="41" t="s">
        <v>3105</v>
      </c>
      <c r="Q1362" s="41" t="s">
        <v>1853</v>
      </c>
      <c r="R1362" s="41" t="s">
        <v>635</v>
      </c>
    </row>
    <row r="1363" spans="1:18" hidden="1" x14ac:dyDescent="0.25">
      <c r="A1363" s="40" t="s">
        <v>5907</v>
      </c>
      <c r="B1363" s="40" t="s">
        <v>905</v>
      </c>
      <c r="C1363" s="40" t="s">
        <v>1847</v>
      </c>
      <c r="D1363" s="40" t="s">
        <v>1848</v>
      </c>
      <c r="E1363" s="40" t="s">
        <v>1960</v>
      </c>
      <c r="F1363" s="40"/>
      <c r="G1363" s="40" t="s">
        <v>76</v>
      </c>
      <c r="H1363" s="40" t="s">
        <v>1804</v>
      </c>
      <c r="I1363" s="40" t="s">
        <v>5580</v>
      </c>
      <c r="J1363" s="40" t="s">
        <v>1847</v>
      </c>
      <c r="K1363" s="40"/>
      <c r="L1363" s="40"/>
      <c r="M1363" s="40" t="s">
        <v>5908</v>
      </c>
      <c r="N1363" s="40">
        <v>60</v>
      </c>
      <c r="O1363" s="40" t="b">
        <v>0</v>
      </c>
      <c r="P1363" s="40" t="s">
        <v>3105</v>
      </c>
      <c r="Q1363" s="40" t="s">
        <v>1853</v>
      </c>
      <c r="R1363" s="40" t="s">
        <v>635</v>
      </c>
    </row>
    <row r="1364" spans="1:18" hidden="1" x14ac:dyDescent="0.25">
      <c r="A1364" s="40" t="s">
        <v>1006</v>
      </c>
      <c r="B1364" s="40" t="s">
        <v>905</v>
      </c>
      <c r="C1364" s="40" t="s">
        <v>1847</v>
      </c>
      <c r="D1364" s="40" t="s">
        <v>1848</v>
      </c>
      <c r="E1364" s="40" t="s">
        <v>1941</v>
      </c>
      <c r="F1364" s="40"/>
      <c r="G1364" s="40" t="s">
        <v>76</v>
      </c>
      <c r="H1364" s="40" t="s">
        <v>1804</v>
      </c>
      <c r="I1364" s="40" t="s">
        <v>5580</v>
      </c>
      <c r="J1364" s="40" t="s">
        <v>1847</v>
      </c>
      <c r="K1364" s="40"/>
      <c r="L1364" s="40"/>
      <c r="M1364" s="40" t="s">
        <v>5909</v>
      </c>
      <c r="N1364" s="40">
        <v>60</v>
      </c>
      <c r="O1364" s="40" t="b">
        <v>0</v>
      </c>
      <c r="P1364" s="40" t="s">
        <v>3105</v>
      </c>
      <c r="Q1364" s="40" t="s">
        <v>1853</v>
      </c>
      <c r="R1364" s="40" t="s">
        <v>635</v>
      </c>
    </row>
    <row r="1365" spans="1:18" hidden="1" x14ac:dyDescent="0.25">
      <c r="A1365" s="40" t="s">
        <v>299</v>
      </c>
      <c r="B1365" s="40" t="s">
        <v>905</v>
      </c>
      <c r="C1365" s="40" t="s">
        <v>1847</v>
      </c>
      <c r="D1365" s="40" t="s">
        <v>1848</v>
      </c>
      <c r="E1365" s="40" t="s">
        <v>1968</v>
      </c>
      <c r="F1365" s="40"/>
      <c r="G1365" s="40" t="s">
        <v>75</v>
      </c>
      <c r="H1365" s="40" t="s">
        <v>1806</v>
      </c>
      <c r="I1365" s="40" t="s">
        <v>5580</v>
      </c>
      <c r="J1365" s="40" t="s">
        <v>1847</v>
      </c>
      <c r="K1365" s="40"/>
      <c r="L1365" s="40"/>
      <c r="M1365" s="40" t="s">
        <v>5910</v>
      </c>
      <c r="N1365" s="40">
        <v>60</v>
      </c>
      <c r="O1365" s="40" t="b">
        <v>0</v>
      </c>
      <c r="P1365" s="40" t="s">
        <v>3105</v>
      </c>
      <c r="Q1365" s="40" t="s">
        <v>1853</v>
      </c>
      <c r="R1365" s="40" t="s">
        <v>635</v>
      </c>
    </row>
    <row r="1366" spans="1:18" hidden="1" x14ac:dyDescent="0.25">
      <c r="A1366" s="40" t="s">
        <v>1007</v>
      </c>
      <c r="B1366" s="40" t="s">
        <v>905</v>
      </c>
      <c r="C1366" s="40" t="s">
        <v>1847</v>
      </c>
      <c r="D1366" s="40" t="s">
        <v>1848</v>
      </c>
      <c r="E1366" s="40" t="s">
        <v>2001</v>
      </c>
      <c r="F1366" s="40"/>
      <c r="G1366" s="40" t="s">
        <v>76</v>
      </c>
      <c r="H1366" s="40" t="s">
        <v>1804</v>
      </c>
      <c r="I1366" s="40" t="s">
        <v>5580</v>
      </c>
      <c r="J1366" s="40" t="s">
        <v>1847</v>
      </c>
      <c r="K1366" s="40"/>
      <c r="L1366" s="40"/>
      <c r="M1366" s="40" t="s">
        <v>5911</v>
      </c>
      <c r="N1366" s="40">
        <v>60</v>
      </c>
      <c r="O1366" s="40" t="b">
        <v>0</v>
      </c>
      <c r="P1366" s="40" t="s">
        <v>3105</v>
      </c>
      <c r="Q1366" s="40" t="s">
        <v>1853</v>
      </c>
      <c r="R1366" s="40" t="s">
        <v>635</v>
      </c>
    </row>
    <row r="1367" spans="1:18" hidden="1" x14ac:dyDescent="0.25">
      <c r="A1367" s="40" t="s">
        <v>1008</v>
      </c>
      <c r="B1367" s="40" t="s">
        <v>903</v>
      </c>
      <c r="C1367" s="40" t="s">
        <v>1847</v>
      </c>
      <c r="D1367" s="40" t="s">
        <v>1848</v>
      </c>
      <c r="E1367" s="40" t="s">
        <v>1956</v>
      </c>
      <c r="F1367" s="40"/>
      <c r="G1367" s="40" t="s">
        <v>75</v>
      </c>
      <c r="H1367" s="40" t="s">
        <v>1806</v>
      </c>
      <c r="I1367" s="40" t="s">
        <v>5580</v>
      </c>
      <c r="J1367" s="40" t="s">
        <v>1847</v>
      </c>
      <c r="K1367" s="40"/>
      <c r="L1367" s="40"/>
      <c r="M1367" s="40" t="s">
        <v>5912</v>
      </c>
      <c r="N1367" s="40">
        <v>60</v>
      </c>
      <c r="O1367" s="40" t="b">
        <v>0</v>
      </c>
      <c r="P1367" s="40" t="s">
        <v>3105</v>
      </c>
      <c r="Q1367" s="40" t="s">
        <v>1853</v>
      </c>
      <c r="R1367" s="40" t="s">
        <v>635</v>
      </c>
    </row>
    <row r="1368" spans="1:18" hidden="1" x14ac:dyDescent="0.25">
      <c r="A1368" s="40" t="s">
        <v>1009</v>
      </c>
      <c r="B1368" s="40" t="s">
        <v>905</v>
      </c>
      <c r="C1368" s="40" t="s">
        <v>1847</v>
      </c>
      <c r="D1368" s="40" t="s">
        <v>1848</v>
      </c>
      <c r="E1368" s="40" t="s">
        <v>1849</v>
      </c>
      <c r="F1368" s="40"/>
      <c r="G1368" s="40" t="s">
        <v>1813</v>
      </c>
      <c r="H1368" s="40" t="s">
        <v>1814</v>
      </c>
      <c r="I1368" s="40" t="s">
        <v>5580</v>
      </c>
      <c r="J1368" s="40" t="s">
        <v>1847</v>
      </c>
      <c r="K1368" s="40"/>
      <c r="L1368" s="40"/>
      <c r="M1368" s="40" t="s">
        <v>5913</v>
      </c>
      <c r="N1368" s="40">
        <v>60</v>
      </c>
      <c r="O1368" s="40" t="b">
        <v>0</v>
      </c>
      <c r="P1368" s="40" t="s">
        <v>3105</v>
      </c>
      <c r="Q1368" s="40" t="s">
        <v>1853</v>
      </c>
      <c r="R1368" s="40" t="s">
        <v>635</v>
      </c>
    </row>
    <row r="1369" spans="1:18" hidden="1" x14ac:dyDescent="0.25">
      <c r="A1369" s="40" t="s">
        <v>1010</v>
      </c>
      <c r="B1369" s="40" t="s">
        <v>905</v>
      </c>
      <c r="C1369" s="40" t="s">
        <v>1847</v>
      </c>
      <c r="D1369" s="40" t="s">
        <v>1848</v>
      </c>
      <c r="E1369" s="40" t="s">
        <v>1916</v>
      </c>
      <c r="F1369" s="40"/>
      <c r="G1369" s="40" t="s">
        <v>1813</v>
      </c>
      <c r="H1369" s="40" t="s">
        <v>1814</v>
      </c>
      <c r="I1369" s="40" t="s">
        <v>5580</v>
      </c>
      <c r="J1369" s="40" t="s">
        <v>1847</v>
      </c>
      <c r="K1369" s="40"/>
      <c r="L1369" s="40"/>
      <c r="M1369" s="40" t="s">
        <v>5914</v>
      </c>
      <c r="N1369" s="40">
        <v>60</v>
      </c>
      <c r="O1369" s="40" t="b">
        <v>0</v>
      </c>
      <c r="P1369" s="40" t="s">
        <v>3105</v>
      </c>
      <c r="Q1369" s="40" t="s">
        <v>1853</v>
      </c>
      <c r="R1369" s="40" t="s">
        <v>635</v>
      </c>
    </row>
    <row r="1370" spans="1:18" hidden="1" x14ac:dyDescent="0.25">
      <c r="A1370" s="40" t="s">
        <v>1011</v>
      </c>
      <c r="B1370" s="40" t="s">
        <v>903</v>
      </c>
      <c r="C1370" s="40" t="s">
        <v>1847</v>
      </c>
      <c r="D1370" s="40" t="s">
        <v>1848</v>
      </c>
      <c r="E1370" s="40" t="s">
        <v>2116</v>
      </c>
      <c r="F1370" s="40"/>
      <c r="G1370" s="40" t="s">
        <v>75</v>
      </c>
      <c r="H1370" s="40" t="s">
        <v>1806</v>
      </c>
      <c r="I1370" s="40" t="s">
        <v>5580</v>
      </c>
      <c r="J1370" s="40" t="s">
        <v>1847</v>
      </c>
      <c r="K1370" s="40"/>
      <c r="L1370" s="40"/>
      <c r="M1370" s="40" t="s">
        <v>5915</v>
      </c>
      <c r="N1370" s="40">
        <v>60</v>
      </c>
      <c r="O1370" s="40" t="b">
        <v>0</v>
      </c>
      <c r="P1370" s="40" t="s">
        <v>3105</v>
      </c>
      <c r="Q1370" s="40" t="s">
        <v>1853</v>
      </c>
      <c r="R1370" s="40" t="s">
        <v>635</v>
      </c>
    </row>
    <row r="1371" spans="1:18" hidden="1" x14ac:dyDescent="0.25">
      <c r="A1371" s="40" t="s">
        <v>1012</v>
      </c>
      <c r="B1371" s="40" t="s">
        <v>903</v>
      </c>
      <c r="C1371" s="40" t="s">
        <v>1847</v>
      </c>
      <c r="D1371" s="40" t="s">
        <v>1848</v>
      </c>
      <c r="E1371" s="40" t="s">
        <v>1956</v>
      </c>
      <c r="F1371" s="40"/>
      <c r="G1371" s="40" t="s">
        <v>75</v>
      </c>
      <c r="H1371" s="40" t="s">
        <v>1806</v>
      </c>
      <c r="I1371" s="40" t="s">
        <v>5580</v>
      </c>
      <c r="J1371" s="40" t="s">
        <v>1847</v>
      </c>
      <c r="K1371" s="40"/>
      <c r="L1371" s="40"/>
      <c r="M1371" s="40" t="s">
        <v>5916</v>
      </c>
      <c r="N1371" s="40">
        <v>60</v>
      </c>
      <c r="O1371" s="40" t="b">
        <v>0</v>
      </c>
      <c r="P1371" s="40" t="s">
        <v>3105</v>
      </c>
      <c r="Q1371" s="40" t="s">
        <v>1853</v>
      </c>
      <c r="R1371" s="40" t="s">
        <v>635</v>
      </c>
    </row>
    <row r="1372" spans="1:18" hidden="1" x14ac:dyDescent="0.25">
      <c r="A1372" s="40" t="s">
        <v>1013</v>
      </c>
      <c r="B1372" s="40" t="s">
        <v>905</v>
      </c>
      <c r="C1372" s="40" t="s">
        <v>1847</v>
      </c>
      <c r="D1372" s="40" t="s">
        <v>1848</v>
      </c>
      <c r="E1372" s="40" t="s">
        <v>1888</v>
      </c>
      <c r="F1372" s="40"/>
      <c r="G1372" s="40" t="s">
        <v>1813</v>
      </c>
      <c r="H1372" s="40" t="s">
        <v>1814</v>
      </c>
      <c r="I1372" s="40" t="s">
        <v>5580</v>
      </c>
      <c r="J1372" s="40" t="s">
        <v>1847</v>
      </c>
      <c r="K1372" s="40"/>
      <c r="L1372" s="40"/>
      <c r="M1372" s="40" t="s">
        <v>5917</v>
      </c>
      <c r="N1372" s="40">
        <v>60</v>
      </c>
      <c r="O1372" s="40" t="b">
        <v>0</v>
      </c>
      <c r="P1372" s="40" t="s">
        <v>3105</v>
      </c>
      <c r="Q1372" s="40" t="s">
        <v>1853</v>
      </c>
      <c r="R1372" s="40" t="s">
        <v>635</v>
      </c>
    </row>
    <row r="1373" spans="1:18" hidden="1" x14ac:dyDescent="0.25">
      <c r="A1373" s="40" t="s">
        <v>1014</v>
      </c>
      <c r="B1373" s="40" t="s">
        <v>905</v>
      </c>
      <c r="C1373" s="40" t="s">
        <v>1847</v>
      </c>
      <c r="D1373" s="40" t="s">
        <v>1848</v>
      </c>
      <c r="E1373" s="40" t="s">
        <v>1960</v>
      </c>
      <c r="F1373" s="40"/>
      <c r="G1373" s="40" t="s">
        <v>76</v>
      </c>
      <c r="H1373" s="40" t="s">
        <v>1804</v>
      </c>
      <c r="I1373" s="40" t="s">
        <v>5580</v>
      </c>
      <c r="J1373" s="40" t="s">
        <v>1847</v>
      </c>
      <c r="K1373" s="40"/>
      <c r="L1373" s="40"/>
      <c r="M1373" s="40" t="s">
        <v>5918</v>
      </c>
      <c r="N1373" s="40">
        <v>60</v>
      </c>
      <c r="O1373" s="40" t="b">
        <v>0</v>
      </c>
      <c r="P1373" s="40" t="s">
        <v>3105</v>
      </c>
      <c r="Q1373" s="40" t="s">
        <v>1853</v>
      </c>
      <c r="R1373" s="40" t="s">
        <v>635</v>
      </c>
    </row>
    <row r="1374" spans="1:18" hidden="1" x14ac:dyDescent="0.25">
      <c r="A1374" s="40" t="s">
        <v>5919</v>
      </c>
      <c r="B1374" s="40" t="s">
        <v>905</v>
      </c>
      <c r="C1374" s="40" t="s">
        <v>1847</v>
      </c>
      <c r="D1374" s="40" t="s">
        <v>1848</v>
      </c>
      <c r="E1374" s="40" t="s">
        <v>1960</v>
      </c>
      <c r="F1374" s="40"/>
      <c r="G1374" s="40" t="s">
        <v>76</v>
      </c>
      <c r="H1374" s="40" t="s">
        <v>1804</v>
      </c>
      <c r="I1374" s="40" t="s">
        <v>5580</v>
      </c>
      <c r="J1374" s="40" t="s">
        <v>1847</v>
      </c>
      <c r="K1374" s="40"/>
      <c r="L1374" s="40"/>
      <c r="M1374" s="40" t="s">
        <v>5920</v>
      </c>
      <c r="N1374" s="40">
        <v>60</v>
      </c>
      <c r="O1374" s="40" t="b">
        <v>0</v>
      </c>
      <c r="P1374" s="40" t="s">
        <v>3105</v>
      </c>
      <c r="Q1374" s="40" t="s">
        <v>1853</v>
      </c>
      <c r="R1374" s="40" t="s">
        <v>635</v>
      </c>
    </row>
    <row r="1375" spans="1:18" hidden="1" x14ac:dyDescent="0.25">
      <c r="A1375" s="40" t="s">
        <v>1015</v>
      </c>
      <c r="B1375" s="40" t="s">
        <v>905</v>
      </c>
      <c r="C1375" s="40" t="s">
        <v>1847</v>
      </c>
      <c r="D1375" s="40" t="s">
        <v>1848</v>
      </c>
      <c r="E1375" s="40" t="s">
        <v>1968</v>
      </c>
      <c r="F1375" s="40"/>
      <c r="G1375" s="40" t="s">
        <v>75</v>
      </c>
      <c r="H1375" s="40" t="s">
        <v>1806</v>
      </c>
      <c r="I1375" s="40" t="s">
        <v>5580</v>
      </c>
      <c r="J1375" s="40" t="s">
        <v>1847</v>
      </c>
      <c r="K1375" s="40"/>
      <c r="L1375" s="40"/>
      <c r="M1375" s="40" t="s">
        <v>5921</v>
      </c>
      <c r="N1375" s="40">
        <v>60</v>
      </c>
      <c r="O1375" s="40" t="b">
        <v>0</v>
      </c>
      <c r="P1375" s="40" t="s">
        <v>3105</v>
      </c>
      <c r="Q1375" s="40" t="s">
        <v>1853</v>
      </c>
      <c r="R1375" s="40" t="s">
        <v>635</v>
      </c>
    </row>
    <row r="1376" spans="1:18" hidden="1" x14ac:dyDescent="0.25">
      <c r="A1376" s="40" t="s">
        <v>83</v>
      </c>
      <c r="B1376" s="40" t="s">
        <v>905</v>
      </c>
      <c r="C1376" s="40" t="s">
        <v>1847</v>
      </c>
      <c r="D1376" s="40" t="s">
        <v>1848</v>
      </c>
      <c r="E1376" s="40" t="s">
        <v>2116</v>
      </c>
      <c r="F1376" s="40"/>
      <c r="G1376" s="40" t="s">
        <v>75</v>
      </c>
      <c r="H1376" s="40" t="s">
        <v>1806</v>
      </c>
      <c r="I1376" s="40" t="s">
        <v>5580</v>
      </c>
      <c r="J1376" s="40" t="s">
        <v>1847</v>
      </c>
      <c r="K1376" s="40"/>
      <c r="L1376" s="40"/>
      <c r="M1376" s="40" t="s">
        <v>5922</v>
      </c>
      <c r="N1376" s="40">
        <v>60</v>
      </c>
      <c r="O1376" s="40" t="b">
        <v>0</v>
      </c>
      <c r="P1376" s="40" t="s">
        <v>3105</v>
      </c>
      <c r="Q1376" s="40" t="s">
        <v>1853</v>
      </c>
      <c r="R1376" s="40" t="s">
        <v>635</v>
      </c>
    </row>
    <row r="1377" spans="1:18" hidden="1" x14ac:dyDescent="0.25">
      <c r="A1377" s="40" t="s">
        <v>1016</v>
      </c>
      <c r="B1377" s="40" t="s">
        <v>905</v>
      </c>
      <c r="C1377" s="40" t="s">
        <v>1847</v>
      </c>
      <c r="D1377" s="40" t="s">
        <v>1848</v>
      </c>
      <c r="E1377" s="40" t="s">
        <v>1911</v>
      </c>
      <c r="F1377" s="40"/>
      <c r="G1377" s="40" t="s">
        <v>76</v>
      </c>
      <c r="H1377" s="40" t="s">
        <v>1804</v>
      </c>
      <c r="I1377" s="40" t="s">
        <v>5580</v>
      </c>
      <c r="J1377" s="40" t="s">
        <v>1847</v>
      </c>
      <c r="K1377" s="40"/>
      <c r="L1377" s="40"/>
      <c r="M1377" s="40" t="s">
        <v>5923</v>
      </c>
      <c r="N1377" s="40">
        <v>60</v>
      </c>
      <c r="O1377" s="40" t="b">
        <v>0</v>
      </c>
      <c r="P1377" s="40" t="s">
        <v>3105</v>
      </c>
      <c r="Q1377" s="40" t="s">
        <v>1853</v>
      </c>
      <c r="R1377" s="40" t="s">
        <v>635</v>
      </c>
    </row>
    <row r="1378" spans="1:18" hidden="1" x14ac:dyDescent="0.25">
      <c r="A1378" s="40" t="s">
        <v>1017</v>
      </c>
      <c r="B1378" s="40" t="s">
        <v>905</v>
      </c>
      <c r="C1378" s="40" t="s">
        <v>1847</v>
      </c>
      <c r="D1378" s="40" t="s">
        <v>1848</v>
      </c>
      <c r="E1378" s="40" t="s">
        <v>2001</v>
      </c>
      <c r="F1378" s="40"/>
      <c r="G1378" s="40" t="s">
        <v>76</v>
      </c>
      <c r="H1378" s="40" t="s">
        <v>1804</v>
      </c>
      <c r="I1378" s="40" t="s">
        <v>5580</v>
      </c>
      <c r="J1378" s="40" t="s">
        <v>1847</v>
      </c>
      <c r="K1378" s="40"/>
      <c r="L1378" s="40"/>
      <c r="M1378" s="40" t="s">
        <v>5924</v>
      </c>
      <c r="N1378" s="40">
        <v>60</v>
      </c>
      <c r="O1378" s="40" t="b">
        <v>0</v>
      </c>
      <c r="P1378" s="40" t="s">
        <v>3105</v>
      </c>
      <c r="Q1378" s="40" t="s">
        <v>1853</v>
      </c>
      <c r="R1378" s="40" t="s">
        <v>635</v>
      </c>
    </row>
    <row r="1379" spans="1:18" hidden="1" x14ac:dyDescent="0.25">
      <c r="A1379" s="40" t="s">
        <v>304</v>
      </c>
      <c r="B1379" s="40" t="s">
        <v>1018</v>
      </c>
      <c r="C1379" s="40" t="s">
        <v>1847</v>
      </c>
      <c r="D1379" s="40" t="s">
        <v>1848</v>
      </c>
      <c r="E1379" s="40" t="s">
        <v>1862</v>
      </c>
      <c r="F1379" s="40"/>
      <c r="G1379" s="40" t="s">
        <v>75</v>
      </c>
      <c r="H1379" s="40" t="s">
        <v>1806</v>
      </c>
      <c r="I1379" s="40" t="s">
        <v>5580</v>
      </c>
      <c r="J1379" s="40" t="s">
        <v>1847</v>
      </c>
      <c r="K1379" s="40"/>
      <c r="L1379" s="40"/>
      <c r="M1379" s="40" t="s">
        <v>5925</v>
      </c>
      <c r="N1379" s="40">
        <v>60</v>
      </c>
      <c r="O1379" s="40" t="b">
        <v>0</v>
      </c>
      <c r="P1379" s="40" t="s">
        <v>3105</v>
      </c>
      <c r="Q1379" s="40" t="s">
        <v>1853</v>
      </c>
      <c r="R1379" s="40" t="s">
        <v>635</v>
      </c>
    </row>
    <row r="1380" spans="1:18" hidden="1" x14ac:dyDescent="0.25">
      <c r="A1380" s="40" t="s">
        <v>305</v>
      </c>
      <c r="B1380" s="40" t="s">
        <v>905</v>
      </c>
      <c r="C1380" s="40" t="s">
        <v>1847</v>
      </c>
      <c r="D1380" s="40" t="s">
        <v>1848</v>
      </c>
      <c r="E1380" s="40" t="s">
        <v>1916</v>
      </c>
      <c r="F1380" s="40"/>
      <c r="G1380" s="40" t="s">
        <v>1813</v>
      </c>
      <c r="H1380" s="40" t="s">
        <v>1814</v>
      </c>
      <c r="I1380" s="40" t="s">
        <v>5580</v>
      </c>
      <c r="J1380" s="40" t="s">
        <v>1847</v>
      </c>
      <c r="K1380" s="40"/>
      <c r="L1380" s="40"/>
      <c r="M1380" s="40" t="s">
        <v>5926</v>
      </c>
      <c r="N1380" s="40">
        <v>60</v>
      </c>
      <c r="O1380" s="40" t="b">
        <v>0</v>
      </c>
      <c r="P1380" s="40" t="s">
        <v>3105</v>
      </c>
      <c r="Q1380" s="40" t="s">
        <v>1853</v>
      </c>
      <c r="R1380" s="40" t="s">
        <v>635</v>
      </c>
    </row>
    <row r="1381" spans="1:18" hidden="1" x14ac:dyDescent="0.25">
      <c r="A1381" s="40" t="s">
        <v>307</v>
      </c>
      <c r="B1381" s="40" t="s">
        <v>905</v>
      </c>
      <c r="C1381" s="40" t="s">
        <v>1847</v>
      </c>
      <c r="D1381" s="40" t="s">
        <v>1848</v>
      </c>
      <c r="E1381" s="40" t="s">
        <v>1960</v>
      </c>
      <c r="F1381" s="40"/>
      <c r="G1381" s="40" t="s">
        <v>76</v>
      </c>
      <c r="H1381" s="40" t="s">
        <v>1804</v>
      </c>
      <c r="I1381" s="40" t="s">
        <v>5580</v>
      </c>
      <c r="J1381" s="40" t="s">
        <v>1847</v>
      </c>
      <c r="K1381" s="40"/>
      <c r="L1381" s="40"/>
      <c r="M1381" s="40" t="s">
        <v>5927</v>
      </c>
      <c r="N1381" s="40">
        <v>60</v>
      </c>
      <c r="O1381" s="40" t="b">
        <v>0</v>
      </c>
      <c r="P1381" s="40" t="s">
        <v>3105</v>
      </c>
      <c r="Q1381" s="40" t="s">
        <v>1853</v>
      </c>
      <c r="R1381" s="40" t="s">
        <v>635</v>
      </c>
    </row>
    <row r="1382" spans="1:18" hidden="1" x14ac:dyDescent="0.25">
      <c r="A1382" s="40" t="s">
        <v>309</v>
      </c>
      <c r="B1382" s="40" t="s">
        <v>905</v>
      </c>
      <c r="C1382" s="40" t="s">
        <v>1847</v>
      </c>
      <c r="D1382" s="40" t="s">
        <v>1848</v>
      </c>
      <c r="E1382" s="40" t="s">
        <v>1941</v>
      </c>
      <c r="F1382" s="40"/>
      <c r="G1382" s="40" t="s">
        <v>76</v>
      </c>
      <c r="H1382" s="40" t="s">
        <v>1804</v>
      </c>
      <c r="I1382" s="40" t="s">
        <v>5580</v>
      </c>
      <c r="J1382" s="40" t="s">
        <v>1847</v>
      </c>
      <c r="K1382" s="40"/>
      <c r="L1382" s="40"/>
      <c r="M1382" s="40" t="s">
        <v>5928</v>
      </c>
      <c r="N1382" s="40">
        <v>60</v>
      </c>
      <c r="O1382" s="40" t="b">
        <v>0</v>
      </c>
      <c r="P1382" s="40" t="s">
        <v>3105</v>
      </c>
      <c r="Q1382" s="40" t="s">
        <v>1853</v>
      </c>
      <c r="R1382" s="40" t="s">
        <v>635</v>
      </c>
    </row>
    <row r="1383" spans="1:18" hidden="1" x14ac:dyDescent="0.25">
      <c r="A1383" s="40" t="s">
        <v>5929</v>
      </c>
      <c r="B1383" s="40" t="s">
        <v>905</v>
      </c>
      <c r="C1383" s="40" t="s">
        <v>1847</v>
      </c>
      <c r="D1383" s="40" t="s">
        <v>1848</v>
      </c>
      <c r="E1383" s="40" t="s">
        <v>2001</v>
      </c>
      <c r="F1383" s="40"/>
      <c r="G1383" s="40" t="s">
        <v>76</v>
      </c>
      <c r="H1383" s="40" t="s">
        <v>1804</v>
      </c>
      <c r="I1383" s="40" t="s">
        <v>5580</v>
      </c>
      <c r="J1383" s="40" t="s">
        <v>1847</v>
      </c>
      <c r="K1383" s="40"/>
      <c r="L1383" s="40"/>
      <c r="M1383" s="40" t="s">
        <v>5930</v>
      </c>
      <c r="N1383" s="40">
        <v>60</v>
      </c>
      <c r="O1383" s="40" t="b">
        <v>0</v>
      </c>
      <c r="P1383" s="40" t="s">
        <v>3105</v>
      </c>
      <c r="Q1383" s="40" t="s">
        <v>1853</v>
      </c>
      <c r="R1383" s="40" t="s">
        <v>635</v>
      </c>
    </row>
    <row r="1384" spans="1:18" hidden="1" x14ac:dyDescent="0.25">
      <c r="A1384" s="40" t="s">
        <v>310</v>
      </c>
      <c r="B1384" s="40" t="s">
        <v>905</v>
      </c>
      <c r="C1384" s="40" t="s">
        <v>1847</v>
      </c>
      <c r="D1384" s="40" t="s">
        <v>1848</v>
      </c>
      <c r="E1384" s="40" t="s">
        <v>1985</v>
      </c>
      <c r="F1384" s="40"/>
      <c r="G1384" s="40" t="s">
        <v>1813</v>
      </c>
      <c r="H1384" s="40" t="s">
        <v>1814</v>
      </c>
      <c r="I1384" s="40" t="s">
        <v>5580</v>
      </c>
      <c r="J1384" s="40" t="s">
        <v>1847</v>
      </c>
      <c r="K1384" s="40"/>
      <c r="L1384" s="40"/>
      <c r="M1384" s="40" t="s">
        <v>5931</v>
      </c>
      <c r="N1384" s="40">
        <v>60</v>
      </c>
      <c r="O1384" s="40" t="b">
        <v>0</v>
      </c>
      <c r="P1384" s="40" t="s">
        <v>3105</v>
      </c>
      <c r="Q1384" s="40" t="s">
        <v>1853</v>
      </c>
      <c r="R1384" s="40" t="s">
        <v>635</v>
      </c>
    </row>
    <row r="1385" spans="1:18" hidden="1" x14ac:dyDescent="0.25">
      <c r="A1385" s="40" t="s">
        <v>1019</v>
      </c>
      <c r="B1385" s="40" t="s">
        <v>905</v>
      </c>
      <c r="C1385" s="40" t="s">
        <v>1847</v>
      </c>
      <c r="D1385" s="40" t="s">
        <v>1848</v>
      </c>
      <c r="E1385" s="40" t="s">
        <v>1960</v>
      </c>
      <c r="F1385" s="40"/>
      <c r="G1385" s="40" t="s">
        <v>76</v>
      </c>
      <c r="H1385" s="40" t="s">
        <v>1804</v>
      </c>
      <c r="I1385" s="40" t="s">
        <v>5580</v>
      </c>
      <c r="J1385" s="40" t="s">
        <v>1847</v>
      </c>
      <c r="K1385" s="40"/>
      <c r="L1385" s="40"/>
      <c r="M1385" s="40" t="s">
        <v>5932</v>
      </c>
      <c r="N1385" s="40">
        <v>60</v>
      </c>
      <c r="O1385" s="40" t="b">
        <v>0</v>
      </c>
      <c r="P1385" s="40" t="s">
        <v>3105</v>
      </c>
      <c r="Q1385" s="40" t="s">
        <v>1853</v>
      </c>
      <c r="R1385" s="40" t="s">
        <v>635</v>
      </c>
    </row>
    <row r="1386" spans="1:18" hidden="1" x14ac:dyDescent="0.25">
      <c r="A1386" s="40" t="s">
        <v>5933</v>
      </c>
      <c r="B1386" s="40" t="s">
        <v>905</v>
      </c>
      <c r="C1386" s="40" t="s">
        <v>1847</v>
      </c>
      <c r="D1386" s="40" t="s">
        <v>1848</v>
      </c>
      <c r="E1386" s="40" t="s">
        <v>1916</v>
      </c>
      <c r="F1386" s="40"/>
      <c r="G1386" s="40" t="s">
        <v>1813</v>
      </c>
      <c r="H1386" s="40" t="s">
        <v>1814</v>
      </c>
      <c r="I1386" s="40" t="s">
        <v>5580</v>
      </c>
      <c r="J1386" s="40" t="s">
        <v>1847</v>
      </c>
      <c r="K1386" s="40"/>
      <c r="L1386" s="40"/>
      <c r="M1386" s="40" t="s">
        <v>5934</v>
      </c>
      <c r="N1386" s="40">
        <v>60</v>
      </c>
      <c r="O1386" s="40" t="b">
        <v>0</v>
      </c>
      <c r="P1386" s="40" t="s">
        <v>3105</v>
      </c>
      <c r="Q1386" s="40" t="s">
        <v>1853</v>
      </c>
      <c r="R1386" s="40" t="s">
        <v>635</v>
      </c>
    </row>
    <row r="1387" spans="1:18" hidden="1" x14ac:dyDescent="0.25">
      <c r="A1387" s="40" t="s">
        <v>1020</v>
      </c>
      <c r="B1387" s="40" t="s">
        <v>905</v>
      </c>
      <c r="C1387" s="40" t="s">
        <v>1847</v>
      </c>
      <c r="D1387" s="40" t="s">
        <v>1848</v>
      </c>
      <c r="E1387" s="40" t="s">
        <v>1941</v>
      </c>
      <c r="F1387" s="40"/>
      <c r="G1387" s="40" t="s">
        <v>76</v>
      </c>
      <c r="H1387" s="40" t="s">
        <v>1804</v>
      </c>
      <c r="I1387" s="40" t="s">
        <v>5580</v>
      </c>
      <c r="J1387" s="40" t="s">
        <v>1847</v>
      </c>
      <c r="K1387" s="40"/>
      <c r="L1387" s="40"/>
      <c r="M1387" s="40" t="s">
        <v>5935</v>
      </c>
      <c r="N1387" s="40">
        <v>60</v>
      </c>
      <c r="O1387" s="40" t="b">
        <v>0</v>
      </c>
      <c r="P1387" s="40" t="s">
        <v>3105</v>
      </c>
      <c r="Q1387" s="40" t="s">
        <v>1853</v>
      </c>
      <c r="R1387" s="40" t="s">
        <v>635</v>
      </c>
    </row>
    <row r="1388" spans="1:18" hidden="1" x14ac:dyDescent="0.25">
      <c r="A1388" s="40" t="s">
        <v>313</v>
      </c>
      <c r="B1388" s="40" t="s">
        <v>905</v>
      </c>
      <c r="C1388" s="40" t="s">
        <v>1847</v>
      </c>
      <c r="D1388" s="40" t="s">
        <v>1848</v>
      </c>
      <c r="E1388" s="40" t="s">
        <v>1941</v>
      </c>
      <c r="F1388" s="40"/>
      <c r="G1388" s="40" t="s">
        <v>1813</v>
      </c>
      <c r="H1388" s="40" t="s">
        <v>1814</v>
      </c>
      <c r="I1388" s="40" t="s">
        <v>5580</v>
      </c>
      <c r="J1388" s="40" t="s">
        <v>1847</v>
      </c>
      <c r="K1388" s="40"/>
      <c r="L1388" s="40"/>
      <c r="M1388" s="40" t="s">
        <v>5936</v>
      </c>
      <c r="N1388" s="40">
        <v>60</v>
      </c>
      <c r="O1388" s="40" t="b">
        <v>0</v>
      </c>
      <c r="P1388" s="40" t="s">
        <v>3105</v>
      </c>
      <c r="Q1388" s="40" t="s">
        <v>1853</v>
      </c>
      <c r="R1388" s="40" t="s">
        <v>635</v>
      </c>
    </row>
    <row r="1389" spans="1:18" hidden="1" x14ac:dyDescent="0.25">
      <c r="A1389" s="40" t="s">
        <v>315</v>
      </c>
      <c r="B1389" s="40" t="s">
        <v>905</v>
      </c>
      <c r="C1389" s="40" t="s">
        <v>1847</v>
      </c>
      <c r="D1389" s="40" t="s">
        <v>1848</v>
      </c>
      <c r="E1389" s="40" t="s">
        <v>1888</v>
      </c>
      <c r="F1389" s="40"/>
      <c r="G1389" s="40" t="s">
        <v>76</v>
      </c>
      <c r="H1389" s="40" t="s">
        <v>1804</v>
      </c>
      <c r="I1389" s="40" t="s">
        <v>5580</v>
      </c>
      <c r="J1389" s="40" t="s">
        <v>1847</v>
      </c>
      <c r="K1389" s="40"/>
      <c r="L1389" s="40"/>
      <c r="M1389" s="40" t="s">
        <v>5937</v>
      </c>
      <c r="N1389" s="40">
        <v>60</v>
      </c>
      <c r="O1389" s="40" t="b">
        <v>0</v>
      </c>
      <c r="P1389" s="40" t="s">
        <v>3105</v>
      </c>
      <c r="Q1389" s="40" t="s">
        <v>1853</v>
      </c>
      <c r="R1389" s="40" t="s">
        <v>635</v>
      </c>
    </row>
    <row r="1390" spans="1:18" hidden="1" x14ac:dyDescent="0.25">
      <c r="A1390" s="40" t="s">
        <v>317</v>
      </c>
      <c r="B1390" s="40" t="s">
        <v>905</v>
      </c>
      <c r="C1390" s="40" t="s">
        <v>1847</v>
      </c>
      <c r="D1390" s="40" t="s">
        <v>1848</v>
      </c>
      <c r="E1390" s="40" t="s">
        <v>1911</v>
      </c>
      <c r="F1390" s="40"/>
      <c r="G1390" s="40" t="s">
        <v>76</v>
      </c>
      <c r="H1390" s="40" t="s">
        <v>1804</v>
      </c>
      <c r="I1390" s="40" t="s">
        <v>5580</v>
      </c>
      <c r="J1390" s="40" t="s">
        <v>1847</v>
      </c>
      <c r="K1390" s="40"/>
      <c r="L1390" s="40"/>
      <c r="M1390" s="40" t="s">
        <v>5938</v>
      </c>
      <c r="N1390" s="40">
        <v>60</v>
      </c>
      <c r="O1390" s="40" t="b">
        <v>0</v>
      </c>
      <c r="P1390" s="40" t="s">
        <v>3105</v>
      </c>
      <c r="Q1390" s="40" t="s">
        <v>1853</v>
      </c>
      <c r="R1390" s="40" t="s">
        <v>635</v>
      </c>
    </row>
    <row r="1391" spans="1:18" hidden="1" x14ac:dyDescent="0.25">
      <c r="A1391" s="40" t="s">
        <v>1021</v>
      </c>
      <c r="B1391" s="40" t="s">
        <v>905</v>
      </c>
      <c r="C1391" s="40" t="s">
        <v>1847</v>
      </c>
      <c r="D1391" s="40" t="s">
        <v>1848</v>
      </c>
      <c r="E1391" s="40" t="s">
        <v>1960</v>
      </c>
      <c r="F1391" s="40"/>
      <c r="G1391" s="40" t="s">
        <v>76</v>
      </c>
      <c r="H1391" s="40" t="s">
        <v>1804</v>
      </c>
      <c r="I1391" s="40" t="s">
        <v>5580</v>
      </c>
      <c r="J1391" s="40" t="s">
        <v>1847</v>
      </c>
      <c r="K1391" s="40"/>
      <c r="L1391" s="40"/>
      <c r="M1391" s="40" t="s">
        <v>5939</v>
      </c>
      <c r="N1391" s="40">
        <v>60</v>
      </c>
      <c r="O1391" s="40" t="b">
        <v>0</v>
      </c>
      <c r="P1391" s="40" t="s">
        <v>3105</v>
      </c>
      <c r="Q1391" s="40" t="s">
        <v>1853</v>
      </c>
      <c r="R1391" s="40" t="s">
        <v>635</v>
      </c>
    </row>
    <row r="1392" spans="1:18" hidden="1" x14ac:dyDescent="0.25">
      <c r="A1392" s="40" t="s">
        <v>1022</v>
      </c>
      <c r="B1392" s="40" t="s">
        <v>905</v>
      </c>
      <c r="C1392" s="40" t="s">
        <v>1847</v>
      </c>
      <c r="D1392" s="40" t="s">
        <v>1848</v>
      </c>
      <c r="E1392" s="40" t="s">
        <v>1911</v>
      </c>
      <c r="F1392" s="40"/>
      <c r="G1392" s="40" t="s">
        <v>76</v>
      </c>
      <c r="H1392" s="40" t="s">
        <v>1804</v>
      </c>
      <c r="I1392" s="40" t="s">
        <v>5580</v>
      </c>
      <c r="J1392" s="40" t="s">
        <v>1847</v>
      </c>
      <c r="K1392" s="40"/>
      <c r="L1392" s="40"/>
      <c r="M1392" s="40" t="s">
        <v>5940</v>
      </c>
      <c r="N1392" s="40">
        <v>60</v>
      </c>
      <c r="O1392" s="40" t="b">
        <v>0</v>
      </c>
      <c r="P1392" s="40" t="s">
        <v>3105</v>
      </c>
      <c r="Q1392" s="40" t="s">
        <v>1853</v>
      </c>
      <c r="R1392" s="40" t="s">
        <v>635</v>
      </c>
    </row>
    <row r="1393" spans="1:18" hidden="1" x14ac:dyDescent="0.25">
      <c r="A1393" s="40" t="s">
        <v>1023</v>
      </c>
      <c r="B1393" s="40" t="s">
        <v>905</v>
      </c>
      <c r="C1393" s="40" t="s">
        <v>1847</v>
      </c>
      <c r="D1393" s="40" t="s">
        <v>1848</v>
      </c>
      <c r="E1393" s="40" t="s">
        <v>1911</v>
      </c>
      <c r="F1393" s="40"/>
      <c r="G1393" s="40" t="s">
        <v>76</v>
      </c>
      <c r="H1393" s="40" t="s">
        <v>1804</v>
      </c>
      <c r="I1393" s="40" t="s">
        <v>5580</v>
      </c>
      <c r="J1393" s="40" t="s">
        <v>1847</v>
      </c>
      <c r="K1393" s="40"/>
      <c r="L1393" s="40"/>
      <c r="M1393" s="40" t="s">
        <v>5941</v>
      </c>
      <c r="N1393" s="40">
        <v>60</v>
      </c>
      <c r="O1393" s="40" t="b">
        <v>0</v>
      </c>
      <c r="P1393" s="40" t="s">
        <v>3105</v>
      </c>
      <c r="Q1393" s="40" t="s">
        <v>1853</v>
      </c>
      <c r="R1393" s="40" t="s">
        <v>635</v>
      </c>
    </row>
    <row r="1394" spans="1:18" hidden="1" x14ac:dyDescent="0.25">
      <c r="A1394" s="40" t="s">
        <v>1024</v>
      </c>
      <c r="B1394" s="40" t="s">
        <v>5693</v>
      </c>
      <c r="C1394" s="40" t="s">
        <v>1847</v>
      </c>
      <c r="D1394" s="40" t="s">
        <v>1848</v>
      </c>
      <c r="E1394" s="40" t="s">
        <v>2764</v>
      </c>
      <c r="F1394" s="40"/>
      <c r="G1394" s="40" t="s">
        <v>1813</v>
      </c>
      <c r="H1394" s="40" t="s">
        <v>1814</v>
      </c>
      <c r="I1394" s="40" t="s">
        <v>5580</v>
      </c>
      <c r="J1394" s="40" t="s">
        <v>1847</v>
      </c>
      <c r="K1394" s="40"/>
      <c r="L1394" s="40"/>
      <c r="M1394" s="40" t="s">
        <v>5942</v>
      </c>
      <c r="N1394" s="40">
        <v>60</v>
      </c>
      <c r="O1394" s="40" t="b">
        <v>0</v>
      </c>
      <c r="P1394" s="40" t="s">
        <v>3105</v>
      </c>
      <c r="Q1394" s="40" t="s">
        <v>1853</v>
      </c>
      <c r="R1394" s="40" t="s">
        <v>635</v>
      </c>
    </row>
    <row r="1395" spans="1:18" hidden="1" x14ac:dyDescent="0.25">
      <c r="A1395" s="40" t="s">
        <v>320</v>
      </c>
      <c r="B1395" s="40" t="s">
        <v>905</v>
      </c>
      <c r="C1395" s="40" t="s">
        <v>1847</v>
      </c>
      <c r="D1395" s="40" t="s">
        <v>1848</v>
      </c>
      <c r="E1395" s="40" t="s">
        <v>1911</v>
      </c>
      <c r="F1395" s="40"/>
      <c r="G1395" s="40" t="s">
        <v>76</v>
      </c>
      <c r="H1395" s="40" t="s">
        <v>1804</v>
      </c>
      <c r="I1395" s="40" t="s">
        <v>5580</v>
      </c>
      <c r="J1395" s="40" t="s">
        <v>1847</v>
      </c>
      <c r="K1395" s="40"/>
      <c r="L1395" s="40"/>
      <c r="M1395" s="40" t="s">
        <v>5943</v>
      </c>
      <c r="N1395" s="40">
        <v>60</v>
      </c>
      <c r="O1395" s="40" t="b">
        <v>0</v>
      </c>
      <c r="P1395" s="40" t="s">
        <v>3105</v>
      </c>
      <c r="Q1395" s="40" t="s">
        <v>1853</v>
      </c>
      <c r="R1395" s="40" t="s">
        <v>635</v>
      </c>
    </row>
    <row r="1396" spans="1:18" hidden="1" x14ac:dyDescent="0.25">
      <c r="A1396" s="40" t="s">
        <v>319</v>
      </c>
      <c r="B1396" s="40" t="s">
        <v>905</v>
      </c>
      <c r="C1396" s="40" t="s">
        <v>1847</v>
      </c>
      <c r="D1396" s="40" t="s">
        <v>1848</v>
      </c>
      <c r="E1396" s="40" t="s">
        <v>2001</v>
      </c>
      <c r="F1396" s="40"/>
      <c r="G1396" s="40" t="s">
        <v>76</v>
      </c>
      <c r="H1396" s="40" t="s">
        <v>1804</v>
      </c>
      <c r="I1396" s="40" t="s">
        <v>5580</v>
      </c>
      <c r="J1396" s="40" t="s">
        <v>1847</v>
      </c>
      <c r="K1396" s="40"/>
      <c r="L1396" s="40"/>
      <c r="M1396" s="40" t="s">
        <v>5944</v>
      </c>
      <c r="N1396" s="40">
        <v>60</v>
      </c>
      <c r="O1396" s="40" t="b">
        <v>0</v>
      </c>
      <c r="P1396" s="40" t="s">
        <v>3105</v>
      </c>
      <c r="Q1396" s="40" t="s">
        <v>1853</v>
      </c>
      <c r="R1396" s="40" t="s">
        <v>635</v>
      </c>
    </row>
    <row r="1397" spans="1:18" hidden="1" x14ac:dyDescent="0.25">
      <c r="A1397" s="40" t="s">
        <v>321</v>
      </c>
      <c r="B1397" s="40" t="s">
        <v>905</v>
      </c>
      <c r="C1397" s="40" t="s">
        <v>1847</v>
      </c>
      <c r="D1397" s="40" t="s">
        <v>1848</v>
      </c>
      <c r="E1397" s="40" t="s">
        <v>2001</v>
      </c>
      <c r="F1397" s="40"/>
      <c r="G1397" s="40" t="s">
        <v>76</v>
      </c>
      <c r="H1397" s="40" t="s">
        <v>1804</v>
      </c>
      <c r="I1397" s="40" t="s">
        <v>5580</v>
      </c>
      <c r="J1397" s="40" t="s">
        <v>1847</v>
      </c>
      <c r="K1397" s="40"/>
      <c r="L1397" s="40"/>
      <c r="M1397" s="40" t="s">
        <v>5945</v>
      </c>
      <c r="N1397" s="40">
        <v>60</v>
      </c>
      <c r="O1397" s="40" t="b">
        <v>0</v>
      </c>
      <c r="P1397" s="40" t="s">
        <v>3105</v>
      </c>
      <c r="Q1397" s="40" t="s">
        <v>1853</v>
      </c>
      <c r="R1397" s="40" t="s">
        <v>635</v>
      </c>
    </row>
    <row r="1398" spans="1:18" hidden="1" x14ac:dyDescent="0.25">
      <c r="A1398" s="40" t="s">
        <v>323</v>
      </c>
      <c r="B1398" s="40" t="s">
        <v>905</v>
      </c>
      <c r="C1398" s="40" t="s">
        <v>1847</v>
      </c>
      <c r="D1398" s="40" t="s">
        <v>1848</v>
      </c>
      <c r="E1398" s="40" t="s">
        <v>1888</v>
      </c>
      <c r="F1398" s="40"/>
      <c r="G1398" s="40" t="s">
        <v>1813</v>
      </c>
      <c r="H1398" s="40" t="s">
        <v>1814</v>
      </c>
      <c r="I1398" s="40" t="s">
        <v>5580</v>
      </c>
      <c r="J1398" s="40" t="s">
        <v>1847</v>
      </c>
      <c r="K1398" s="40"/>
      <c r="L1398" s="40"/>
      <c r="M1398" s="40" t="s">
        <v>5946</v>
      </c>
      <c r="N1398" s="40">
        <v>60</v>
      </c>
      <c r="O1398" s="40" t="b">
        <v>0</v>
      </c>
      <c r="P1398" s="40" t="s">
        <v>3105</v>
      </c>
      <c r="Q1398" s="40" t="s">
        <v>1853</v>
      </c>
      <c r="R1398" s="40" t="s">
        <v>635</v>
      </c>
    </row>
    <row r="1399" spans="1:18" hidden="1" x14ac:dyDescent="0.25">
      <c r="A1399" s="40" t="s">
        <v>329</v>
      </c>
      <c r="B1399" s="40" t="s">
        <v>905</v>
      </c>
      <c r="C1399" s="40" t="s">
        <v>1847</v>
      </c>
      <c r="D1399" s="40" t="s">
        <v>1848</v>
      </c>
      <c r="E1399" s="40" t="s">
        <v>1911</v>
      </c>
      <c r="F1399" s="40"/>
      <c r="G1399" s="40" t="s">
        <v>76</v>
      </c>
      <c r="H1399" s="40" t="s">
        <v>1804</v>
      </c>
      <c r="I1399" s="40" t="s">
        <v>5580</v>
      </c>
      <c r="J1399" s="40" t="s">
        <v>1847</v>
      </c>
      <c r="K1399" s="40"/>
      <c r="L1399" s="40"/>
      <c r="M1399" s="40" t="s">
        <v>5947</v>
      </c>
      <c r="N1399" s="40">
        <v>60</v>
      </c>
      <c r="O1399" s="40" t="b">
        <v>0</v>
      </c>
      <c r="P1399" s="40" t="s">
        <v>3105</v>
      </c>
      <c r="Q1399" s="40" t="s">
        <v>1853</v>
      </c>
      <c r="R1399" s="40" t="s">
        <v>635</v>
      </c>
    </row>
    <row r="1400" spans="1:18" hidden="1" x14ac:dyDescent="0.25">
      <c r="A1400" s="40" t="s">
        <v>5948</v>
      </c>
      <c r="B1400" s="40" t="s">
        <v>903</v>
      </c>
      <c r="C1400" s="40" t="s">
        <v>1847</v>
      </c>
      <c r="D1400" s="40" t="s">
        <v>1848</v>
      </c>
      <c r="E1400" s="40" t="s">
        <v>1956</v>
      </c>
      <c r="F1400" s="40"/>
      <c r="G1400" s="40" t="s">
        <v>75</v>
      </c>
      <c r="H1400" s="40" t="s">
        <v>1806</v>
      </c>
      <c r="I1400" s="40" t="s">
        <v>5580</v>
      </c>
      <c r="J1400" s="40" t="s">
        <v>1847</v>
      </c>
      <c r="K1400" s="40"/>
      <c r="L1400" s="40"/>
      <c r="M1400" s="40" t="s">
        <v>5949</v>
      </c>
      <c r="N1400" s="40">
        <v>60</v>
      </c>
      <c r="O1400" s="40" t="b">
        <v>0</v>
      </c>
      <c r="P1400" s="40" t="s">
        <v>3105</v>
      </c>
      <c r="Q1400" s="40" t="s">
        <v>1853</v>
      </c>
      <c r="R1400" s="40" t="s">
        <v>635</v>
      </c>
    </row>
    <row r="1401" spans="1:18" hidden="1" x14ac:dyDescent="0.25">
      <c r="A1401" s="40" t="s">
        <v>1025</v>
      </c>
      <c r="B1401" s="40" t="s">
        <v>905</v>
      </c>
      <c r="C1401" s="40" t="s">
        <v>1847</v>
      </c>
      <c r="D1401" s="40" t="s">
        <v>1848</v>
      </c>
      <c r="E1401" s="40" t="s">
        <v>1849</v>
      </c>
      <c r="F1401" s="40"/>
      <c r="G1401" s="40" t="s">
        <v>1813</v>
      </c>
      <c r="H1401" s="40" t="s">
        <v>1814</v>
      </c>
      <c r="I1401" s="40" t="s">
        <v>5580</v>
      </c>
      <c r="J1401" s="40" t="s">
        <v>1847</v>
      </c>
      <c r="K1401" s="40"/>
      <c r="L1401" s="40"/>
      <c r="M1401" s="40" t="s">
        <v>5950</v>
      </c>
      <c r="N1401" s="40">
        <v>60</v>
      </c>
      <c r="O1401" s="40" t="b">
        <v>0</v>
      </c>
      <c r="P1401" s="40" t="s">
        <v>3105</v>
      </c>
      <c r="Q1401" s="40" t="s">
        <v>1853</v>
      </c>
      <c r="R1401" s="40" t="s">
        <v>635</v>
      </c>
    </row>
    <row r="1402" spans="1:18" hidden="1" x14ac:dyDescent="0.25">
      <c r="A1402" s="40" t="s">
        <v>326</v>
      </c>
      <c r="B1402" s="40" t="s">
        <v>905</v>
      </c>
      <c r="C1402" s="40" t="s">
        <v>1847</v>
      </c>
      <c r="D1402" s="40" t="s">
        <v>1848</v>
      </c>
      <c r="E1402" s="40" t="s">
        <v>2001</v>
      </c>
      <c r="F1402" s="40"/>
      <c r="G1402" s="40" t="s">
        <v>76</v>
      </c>
      <c r="H1402" s="40" t="s">
        <v>1804</v>
      </c>
      <c r="I1402" s="40" t="s">
        <v>5580</v>
      </c>
      <c r="J1402" s="40" t="s">
        <v>1847</v>
      </c>
      <c r="K1402" s="40"/>
      <c r="L1402" s="40"/>
      <c r="M1402" s="40" t="s">
        <v>5951</v>
      </c>
      <c r="N1402" s="40">
        <v>60</v>
      </c>
      <c r="O1402" s="40" t="b">
        <v>0</v>
      </c>
      <c r="P1402" s="40" t="s">
        <v>3105</v>
      </c>
      <c r="Q1402" s="40" t="s">
        <v>1853</v>
      </c>
      <c r="R1402" s="40" t="s">
        <v>635</v>
      </c>
    </row>
    <row r="1403" spans="1:18" hidden="1" x14ac:dyDescent="0.25">
      <c r="A1403" s="40" t="s">
        <v>1026</v>
      </c>
      <c r="B1403" s="40" t="s">
        <v>905</v>
      </c>
      <c r="C1403" s="40" t="s">
        <v>1847</v>
      </c>
      <c r="D1403" s="40" t="s">
        <v>1848</v>
      </c>
      <c r="E1403" s="40" t="s">
        <v>1916</v>
      </c>
      <c r="F1403" s="40"/>
      <c r="G1403" s="40" t="s">
        <v>75</v>
      </c>
      <c r="H1403" s="40" t="s">
        <v>1806</v>
      </c>
      <c r="I1403" s="40" t="s">
        <v>5580</v>
      </c>
      <c r="J1403" s="40" t="s">
        <v>1847</v>
      </c>
      <c r="K1403" s="40"/>
      <c r="L1403" s="40"/>
      <c r="M1403" s="40" t="s">
        <v>5952</v>
      </c>
      <c r="N1403" s="40">
        <v>60</v>
      </c>
      <c r="O1403" s="40" t="b">
        <v>0</v>
      </c>
      <c r="P1403" s="40" t="s">
        <v>3105</v>
      </c>
      <c r="Q1403" s="40" t="s">
        <v>1853</v>
      </c>
      <c r="R1403" s="40" t="s">
        <v>635</v>
      </c>
    </row>
    <row r="1404" spans="1:18" hidden="1" x14ac:dyDescent="0.25">
      <c r="A1404" s="40" t="s">
        <v>1027</v>
      </c>
      <c r="B1404" s="40" t="s">
        <v>905</v>
      </c>
      <c r="C1404" s="40" t="s">
        <v>1847</v>
      </c>
      <c r="D1404" s="40" t="s">
        <v>1848</v>
      </c>
      <c r="E1404" s="40" t="s">
        <v>2116</v>
      </c>
      <c r="F1404" s="40"/>
      <c r="G1404" s="40" t="s">
        <v>75</v>
      </c>
      <c r="H1404" s="40" t="s">
        <v>1806</v>
      </c>
      <c r="I1404" s="40" t="s">
        <v>5580</v>
      </c>
      <c r="J1404" s="40" t="s">
        <v>1847</v>
      </c>
      <c r="K1404" s="40"/>
      <c r="L1404" s="40"/>
      <c r="M1404" s="40" t="s">
        <v>5953</v>
      </c>
      <c r="N1404" s="40">
        <v>60</v>
      </c>
      <c r="O1404" s="40" t="b">
        <v>0</v>
      </c>
      <c r="P1404" s="40" t="s">
        <v>3105</v>
      </c>
      <c r="Q1404" s="40" t="s">
        <v>1853</v>
      </c>
      <c r="R1404" s="40" t="s">
        <v>635</v>
      </c>
    </row>
    <row r="1405" spans="1:18" hidden="1" x14ac:dyDescent="0.25">
      <c r="A1405" s="40" t="s">
        <v>1028</v>
      </c>
      <c r="B1405" s="40" t="s">
        <v>905</v>
      </c>
      <c r="C1405" s="40" t="s">
        <v>1847</v>
      </c>
      <c r="D1405" s="40" t="s">
        <v>1848</v>
      </c>
      <c r="E1405" s="40" t="s">
        <v>2001</v>
      </c>
      <c r="F1405" s="40"/>
      <c r="G1405" s="40" t="s">
        <v>76</v>
      </c>
      <c r="H1405" s="40" t="s">
        <v>1804</v>
      </c>
      <c r="I1405" s="40" t="s">
        <v>5580</v>
      </c>
      <c r="J1405" s="40" t="s">
        <v>1847</v>
      </c>
      <c r="K1405" s="40"/>
      <c r="L1405" s="40"/>
      <c r="M1405" s="40" t="s">
        <v>5954</v>
      </c>
      <c r="N1405" s="40">
        <v>60</v>
      </c>
      <c r="O1405" s="40" t="b">
        <v>0</v>
      </c>
      <c r="P1405" s="40" t="s">
        <v>3105</v>
      </c>
      <c r="Q1405" s="40" t="s">
        <v>1853</v>
      </c>
      <c r="R1405" s="40" t="s">
        <v>635</v>
      </c>
    </row>
    <row r="1406" spans="1:18" hidden="1" x14ac:dyDescent="0.25">
      <c r="A1406" s="40" t="s">
        <v>331</v>
      </c>
      <c r="B1406" s="40" t="s">
        <v>905</v>
      </c>
      <c r="C1406" s="40" t="s">
        <v>1847</v>
      </c>
      <c r="D1406" s="40" t="s">
        <v>1848</v>
      </c>
      <c r="E1406" s="40" t="s">
        <v>1862</v>
      </c>
      <c r="F1406" s="40"/>
      <c r="G1406" s="40" t="s">
        <v>75</v>
      </c>
      <c r="H1406" s="40" t="s">
        <v>1806</v>
      </c>
      <c r="I1406" s="40" t="s">
        <v>5580</v>
      </c>
      <c r="J1406" s="40" t="s">
        <v>1847</v>
      </c>
      <c r="K1406" s="40"/>
      <c r="L1406" s="40"/>
      <c r="M1406" s="40" t="s">
        <v>5955</v>
      </c>
      <c r="N1406" s="40">
        <v>60</v>
      </c>
      <c r="O1406" s="40" t="b">
        <v>0</v>
      </c>
      <c r="P1406" s="40" t="s">
        <v>3105</v>
      </c>
      <c r="Q1406" s="40" t="s">
        <v>1853</v>
      </c>
      <c r="R1406" s="40" t="s">
        <v>635</v>
      </c>
    </row>
    <row r="1407" spans="1:18" hidden="1" x14ac:dyDescent="0.25">
      <c r="A1407" s="40" t="s">
        <v>333</v>
      </c>
      <c r="B1407" s="40" t="s">
        <v>905</v>
      </c>
      <c r="C1407" s="40" t="s">
        <v>1847</v>
      </c>
      <c r="D1407" s="40" t="s">
        <v>1848</v>
      </c>
      <c r="E1407" s="40" t="s">
        <v>1941</v>
      </c>
      <c r="F1407" s="40"/>
      <c r="G1407" s="40" t="s">
        <v>76</v>
      </c>
      <c r="H1407" s="40" t="s">
        <v>1804</v>
      </c>
      <c r="I1407" s="40" t="s">
        <v>5580</v>
      </c>
      <c r="J1407" s="40" t="s">
        <v>1847</v>
      </c>
      <c r="K1407" s="40"/>
      <c r="L1407" s="40"/>
      <c r="M1407" s="40" t="s">
        <v>5956</v>
      </c>
      <c r="N1407" s="40">
        <v>60</v>
      </c>
      <c r="O1407" s="40" t="b">
        <v>0</v>
      </c>
      <c r="P1407" s="40" t="s">
        <v>3105</v>
      </c>
      <c r="Q1407" s="40" t="s">
        <v>1853</v>
      </c>
      <c r="R1407" s="40" t="s">
        <v>635</v>
      </c>
    </row>
    <row r="1408" spans="1:18" hidden="1" x14ac:dyDescent="0.25">
      <c r="A1408" s="40" t="s">
        <v>334</v>
      </c>
      <c r="B1408" s="40" t="s">
        <v>905</v>
      </c>
      <c r="C1408" s="40" t="s">
        <v>1847</v>
      </c>
      <c r="D1408" s="40" t="s">
        <v>1848</v>
      </c>
      <c r="E1408" s="40" t="s">
        <v>2001</v>
      </c>
      <c r="F1408" s="40"/>
      <c r="G1408" s="40" t="s">
        <v>76</v>
      </c>
      <c r="H1408" s="40" t="s">
        <v>1804</v>
      </c>
      <c r="I1408" s="40" t="s">
        <v>5580</v>
      </c>
      <c r="J1408" s="40" t="s">
        <v>1847</v>
      </c>
      <c r="K1408" s="40"/>
      <c r="L1408" s="40"/>
      <c r="M1408" s="40" t="s">
        <v>5957</v>
      </c>
      <c r="N1408" s="40">
        <v>60</v>
      </c>
      <c r="O1408" s="40" t="b">
        <v>0</v>
      </c>
      <c r="P1408" s="40" t="s">
        <v>3105</v>
      </c>
      <c r="Q1408" s="40" t="s">
        <v>1853</v>
      </c>
      <c r="R1408" s="40" t="s">
        <v>635</v>
      </c>
    </row>
    <row r="1409" spans="1:18" hidden="1" x14ac:dyDescent="0.25">
      <c r="A1409" s="40" t="s">
        <v>1029</v>
      </c>
      <c r="B1409" s="40" t="s">
        <v>903</v>
      </c>
      <c r="C1409" s="40" t="s">
        <v>1847</v>
      </c>
      <c r="D1409" s="40" t="s">
        <v>1848</v>
      </c>
      <c r="E1409" s="40" t="s">
        <v>2102</v>
      </c>
      <c r="F1409" s="40"/>
      <c r="G1409" s="40" t="s">
        <v>75</v>
      </c>
      <c r="H1409" s="40" t="s">
        <v>1806</v>
      </c>
      <c r="I1409" s="40" t="s">
        <v>5580</v>
      </c>
      <c r="J1409" s="40" t="s">
        <v>1847</v>
      </c>
      <c r="K1409" s="40"/>
      <c r="L1409" s="40"/>
      <c r="M1409" s="40" t="s">
        <v>5958</v>
      </c>
      <c r="N1409" s="40">
        <v>60</v>
      </c>
      <c r="O1409" s="40" t="b">
        <v>0</v>
      </c>
      <c r="P1409" s="40" t="s">
        <v>3105</v>
      </c>
      <c r="Q1409" s="40" t="s">
        <v>1853</v>
      </c>
      <c r="R1409" s="40" t="s">
        <v>635</v>
      </c>
    </row>
    <row r="1410" spans="1:18" hidden="1" x14ac:dyDescent="0.25">
      <c r="A1410" s="40" t="s">
        <v>1030</v>
      </c>
      <c r="B1410" s="40" t="s">
        <v>903</v>
      </c>
      <c r="C1410" s="40" t="s">
        <v>1847</v>
      </c>
      <c r="D1410" s="40" t="s">
        <v>1848</v>
      </c>
      <c r="E1410" s="40" t="s">
        <v>2116</v>
      </c>
      <c r="F1410" s="40"/>
      <c r="G1410" s="40" t="s">
        <v>75</v>
      </c>
      <c r="H1410" s="40" t="s">
        <v>1806</v>
      </c>
      <c r="I1410" s="40" t="s">
        <v>5580</v>
      </c>
      <c r="J1410" s="40" t="s">
        <v>1847</v>
      </c>
      <c r="K1410" s="40"/>
      <c r="L1410" s="40"/>
      <c r="M1410" s="40" t="s">
        <v>5959</v>
      </c>
      <c r="N1410" s="40">
        <v>60</v>
      </c>
      <c r="O1410" s="40" t="b">
        <v>0</v>
      </c>
      <c r="P1410" s="40" t="s">
        <v>3105</v>
      </c>
      <c r="Q1410" s="40" t="s">
        <v>1853</v>
      </c>
      <c r="R1410" s="40" t="s">
        <v>635</v>
      </c>
    </row>
    <row r="1411" spans="1:18" hidden="1" x14ac:dyDescent="0.25">
      <c r="A1411" s="40" t="s">
        <v>5960</v>
      </c>
      <c r="B1411" s="40" t="s">
        <v>905</v>
      </c>
      <c r="C1411" s="40" t="s">
        <v>1847</v>
      </c>
      <c r="D1411" s="40" t="s">
        <v>1848</v>
      </c>
      <c r="E1411" s="40" t="s">
        <v>2001</v>
      </c>
      <c r="F1411" s="40"/>
      <c r="G1411" s="40" t="s">
        <v>76</v>
      </c>
      <c r="H1411" s="40" t="s">
        <v>1804</v>
      </c>
      <c r="I1411" s="40" t="s">
        <v>5580</v>
      </c>
      <c r="J1411" s="40" t="s">
        <v>1847</v>
      </c>
      <c r="K1411" s="40"/>
      <c r="L1411" s="40"/>
      <c r="M1411" s="40" t="s">
        <v>5961</v>
      </c>
      <c r="N1411" s="40">
        <v>60</v>
      </c>
      <c r="O1411" s="40" t="b">
        <v>0</v>
      </c>
      <c r="P1411" s="40" t="s">
        <v>3105</v>
      </c>
      <c r="Q1411" s="40" t="s">
        <v>1853</v>
      </c>
      <c r="R1411" s="40" t="s">
        <v>635</v>
      </c>
    </row>
    <row r="1412" spans="1:18" hidden="1" x14ac:dyDescent="0.25">
      <c r="A1412" s="40" t="s">
        <v>337</v>
      </c>
      <c r="B1412" s="40" t="s">
        <v>905</v>
      </c>
      <c r="C1412" s="40" t="s">
        <v>1847</v>
      </c>
      <c r="D1412" s="40" t="s">
        <v>1848</v>
      </c>
      <c r="E1412" s="40" t="s">
        <v>1862</v>
      </c>
      <c r="F1412" s="40"/>
      <c r="G1412" s="40" t="s">
        <v>75</v>
      </c>
      <c r="H1412" s="40" t="s">
        <v>1806</v>
      </c>
      <c r="I1412" s="40" t="s">
        <v>5580</v>
      </c>
      <c r="J1412" s="40" t="s">
        <v>1847</v>
      </c>
      <c r="K1412" s="40"/>
      <c r="L1412" s="40"/>
      <c r="M1412" s="40" t="s">
        <v>5962</v>
      </c>
      <c r="N1412" s="40">
        <v>60</v>
      </c>
      <c r="O1412" s="40" t="b">
        <v>0</v>
      </c>
      <c r="P1412" s="40" t="s">
        <v>3105</v>
      </c>
      <c r="Q1412" s="40" t="s">
        <v>1853</v>
      </c>
      <c r="R1412" s="40" t="s">
        <v>635</v>
      </c>
    </row>
    <row r="1413" spans="1:18" hidden="1" x14ac:dyDescent="0.25">
      <c r="A1413" s="40" t="s">
        <v>340</v>
      </c>
      <c r="B1413" s="40" t="s">
        <v>905</v>
      </c>
      <c r="C1413" s="40" t="s">
        <v>1847</v>
      </c>
      <c r="D1413" s="40" t="s">
        <v>1848</v>
      </c>
      <c r="E1413" s="40" t="s">
        <v>1911</v>
      </c>
      <c r="F1413" s="40"/>
      <c r="G1413" s="40" t="s">
        <v>76</v>
      </c>
      <c r="H1413" s="40" t="s">
        <v>1804</v>
      </c>
      <c r="I1413" s="40" t="s">
        <v>5580</v>
      </c>
      <c r="J1413" s="40" t="s">
        <v>1847</v>
      </c>
      <c r="K1413" s="40"/>
      <c r="L1413" s="40"/>
      <c r="M1413" s="40" t="s">
        <v>5963</v>
      </c>
      <c r="N1413" s="40">
        <v>60</v>
      </c>
      <c r="O1413" s="40" t="b">
        <v>0</v>
      </c>
      <c r="P1413" s="40" t="s">
        <v>3105</v>
      </c>
      <c r="Q1413" s="40" t="s">
        <v>1853</v>
      </c>
      <c r="R1413" s="40" t="s">
        <v>635</v>
      </c>
    </row>
    <row r="1414" spans="1:18" hidden="1" x14ac:dyDescent="0.25">
      <c r="A1414" s="40" t="s">
        <v>341</v>
      </c>
      <c r="B1414" s="40" t="s">
        <v>905</v>
      </c>
      <c r="C1414" s="40" t="s">
        <v>1847</v>
      </c>
      <c r="D1414" s="40" t="s">
        <v>1848</v>
      </c>
      <c r="E1414" s="40" t="s">
        <v>1911</v>
      </c>
      <c r="F1414" s="40"/>
      <c r="G1414" s="40" t="s">
        <v>76</v>
      </c>
      <c r="H1414" s="40" t="s">
        <v>1804</v>
      </c>
      <c r="I1414" s="40" t="s">
        <v>5580</v>
      </c>
      <c r="J1414" s="40" t="s">
        <v>1847</v>
      </c>
      <c r="K1414" s="40"/>
      <c r="L1414" s="40"/>
      <c r="M1414" s="40" t="s">
        <v>5964</v>
      </c>
      <c r="N1414" s="40">
        <v>60</v>
      </c>
      <c r="O1414" s="40" t="b">
        <v>0</v>
      </c>
      <c r="P1414" s="40" t="s">
        <v>3105</v>
      </c>
      <c r="Q1414" s="40" t="s">
        <v>1853</v>
      </c>
      <c r="R1414" s="40" t="s">
        <v>635</v>
      </c>
    </row>
    <row r="1415" spans="1:18" hidden="1" x14ac:dyDescent="0.25">
      <c r="A1415" s="40" t="s">
        <v>5965</v>
      </c>
      <c r="B1415" s="40" t="s">
        <v>905</v>
      </c>
      <c r="C1415" s="40" t="s">
        <v>1847</v>
      </c>
      <c r="D1415" s="40" t="s">
        <v>1848</v>
      </c>
      <c r="E1415" s="40" t="s">
        <v>1968</v>
      </c>
      <c r="F1415" s="40"/>
      <c r="G1415" s="40" t="s">
        <v>75</v>
      </c>
      <c r="H1415" s="40" t="s">
        <v>1806</v>
      </c>
      <c r="I1415" s="40" t="s">
        <v>5580</v>
      </c>
      <c r="J1415" s="40" t="s">
        <v>1847</v>
      </c>
      <c r="K1415" s="40"/>
      <c r="L1415" s="40"/>
      <c r="M1415" s="40" t="s">
        <v>5966</v>
      </c>
      <c r="N1415" s="40">
        <v>60</v>
      </c>
      <c r="O1415" s="40" t="b">
        <v>0</v>
      </c>
      <c r="P1415" s="40" t="s">
        <v>3105</v>
      </c>
      <c r="Q1415" s="40" t="s">
        <v>1853</v>
      </c>
      <c r="R1415" s="40" t="s">
        <v>635</v>
      </c>
    </row>
    <row r="1416" spans="1:18" hidden="1" x14ac:dyDescent="0.25">
      <c r="A1416" s="40" t="s">
        <v>342</v>
      </c>
      <c r="B1416" s="40" t="s">
        <v>905</v>
      </c>
      <c r="C1416" s="40" t="s">
        <v>1847</v>
      </c>
      <c r="D1416" s="40" t="s">
        <v>1848</v>
      </c>
      <c r="E1416" s="40" t="s">
        <v>1985</v>
      </c>
      <c r="F1416" s="40"/>
      <c r="G1416" s="40" t="s">
        <v>1813</v>
      </c>
      <c r="H1416" s="40" t="s">
        <v>1814</v>
      </c>
      <c r="I1416" s="40" t="s">
        <v>5580</v>
      </c>
      <c r="J1416" s="40" t="s">
        <v>1847</v>
      </c>
      <c r="K1416" s="40"/>
      <c r="L1416" s="40"/>
      <c r="M1416" s="40" t="s">
        <v>5967</v>
      </c>
      <c r="N1416" s="40">
        <v>60</v>
      </c>
      <c r="O1416" s="40" t="b">
        <v>0</v>
      </c>
      <c r="P1416" s="40" t="s">
        <v>3105</v>
      </c>
      <c r="Q1416" s="40" t="s">
        <v>1853</v>
      </c>
      <c r="R1416" s="40" t="s">
        <v>635</v>
      </c>
    </row>
    <row r="1417" spans="1:18" hidden="1" x14ac:dyDescent="0.25">
      <c r="A1417" s="40" t="s">
        <v>343</v>
      </c>
      <c r="B1417" s="40" t="s">
        <v>905</v>
      </c>
      <c r="C1417" s="40" t="s">
        <v>1847</v>
      </c>
      <c r="D1417" s="40" t="s">
        <v>1848</v>
      </c>
      <c r="E1417" s="40" t="s">
        <v>1862</v>
      </c>
      <c r="F1417" s="40"/>
      <c r="G1417" s="40" t="s">
        <v>75</v>
      </c>
      <c r="H1417" s="40" t="s">
        <v>1806</v>
      </c>
      <c r="I1417" s="40" t="s">
        <v>5580</v>
      </c>
      <c r="J1417" s="40" t="s">
        <v>1847</v>
      </c>
      <c r="K1417" s="40"/>
      <c r="L1417" s="40"/>
      <c r="M1417" s="40" t="s">
        <v>5968</v>
      </c>
      <c r="N1417" s="40">
        <v>60</v>
      </c>
      <c r="O1417" s="40" t="b">
        <v>0</v>
      </c>
      <c r="P1417" s="40" t="s">
        <v>3105</v>
      </c>
      <c r="Q1417" s="40" t="s">
        <v>1853</v>
      </c>
      <c r="R1417" s="40" t="s">
        <v>635</v>
      </c>
    </row>
    <row r="1418" spans="1:18" hidden="1" x14ac:dyDescent="0.25">
      <c r="A1418" s="40" t="s">
        <v>1031</v>
      </c>
      <c r="B1418" s="40" t="s">
        <v>905</v>
      </c>
      <c r="C1418" s="40" t="s">
        <v>1847</v>
      </c>
      <c r="D1418" s="40" t="s">
        <v>1848</v>
      </c>
      <c r="E1418" s="40" t="s">
        <v>1968</v>
      </c>
      <c r="F1418" s="40"/>
      <c r="G1418" s="40" t="s">
        <v>75</v>
      </c>
      <c r="H1418" s="40" t="s">
        <v>1806</v>
      </c>
      <c r="I1418" s="40" t="s">
        <v>5580</v>
      </c>
      <c r="J1418" s="40" t="s">
        <v>1847</v>
      </c>
      <c r="K1418" s="40"/>
      <c r="L1418" s="40"/>
      <c r="M1418" s="40" t="s">
        <v>5969</v>
      </c>
      <c r="N1418" s="40">
        <v>60</v>
      </c>
      <c r="O1418" s="40" t="b">
        <v>0</v>
      </c>
      <c r="P1418" s="40" t="s">
        <v>3105</v>
      </c>
      <c r="Q1418" s="40" t="s">
        <v>1853</v>
      </c>
      <c r="R1418" s="40" t="s">
        <v>635</v>
      </c>
    </row>
    <row r="1419" spans="1:18" hidden="1" x14ac:dyDescent="0.25">
      <c r="A1419" s="40" t="s">
        <v>5970</v>
      </c>
      <c r="B1419" s="40" t="s">
        <v>905</v>
      </c>
      <c r="C1419" s="40" t="s">
        <v>1847</v>
      </c>
      <c r="D1419" s="40" t="s">
        <v>1848</v>
      </c>
      <c r="E1419" s="40" t="s">
        <v>1941</v>
      </c>
      <c r="F1419" s="40"/>
      <c r="G1419" s="40" t="s">
        <v>76</v>
      </c>
      <c r="H1419" s="40" t="s">
        <v>1804</v>
      </c>
      <c r="I1419" s="40" t="s">
        <v>5580</v>
      </c>
      <c r="J1419" s="40" t="s">
        <v>1847</v>
      </c>
      <c r="K1419" s="40"/>
      <c r="L1419" s="40"/>
      <c r="M1419" s="40" t="s">
        <v>5971</v>
      </c>
      <c r="N1419" s="40">
        <v>60</v>
      </c>
      <c r="O1419" s="40" t="b">
        <v>0</v>
      </c>
      <c r="P1419" s="40" t="s">
        <v>3105</v>
      </c>
      <c r="Q1419" s="40" t="s">
        <v>1853</v>
      </c>
      <c r="R1419" s="40" t="s">
        <v>635</v>
      </c>
    </row>
    <row r="1420" spans="1:18" hidden="1" x14ac:dyDescent="0.25">
      <c r="A1420" s="40" t="s">
        <v>346</v>
      </c>
      <c r="B1420" s="40" t="s">
        <v>905</v>
      </c>
      <c r="C1420" s="40" t="s">
        <v>1847</v>
      </c>
      <c r="D1420" s="40" t="s">
        <v>1848</v>
      </c>
      <c r="E1420" s="40" t="s">
        <v>2001</v>
      </c>
      <c r="F1420" s="40"/>
      <c r="G1420" s="40" t="s">
        <v>76</v>
      </c>
      <c r="H1420" s="40" t="s">
        <v>1804</v>
      </c>
      <c r="I1420" s="40" t="s">
        <v>5580</v>
      </c>
      <c r="J1420" s="40" t="s">
        <v>1847</v>
      </c>
      <c r="K1420" s="40"/>
      <c r="L1420" s="40"/>
      <c r="M1420" s="40" t="s">
        <v>5972</v>
      </c>
      <c r="N1420" s="40">
        <v>60</v>
      </c>
      <c r="O1420" s="40" t="b">
        <v>0</v>
      </c>
      <c r="P1420" s="40" t="s">
        <v>3105</v>
      </c>
      <c r="Q1420" s="40" t="s">
        <v>1853</v>
      </c>
      <c r="R1420" s="40" t="s">
        <v>635</v>
      </c>
    </row>
    <row r="1421" spans="1:18" hidden="1" x14ac:dyDescent="0.25">
      <c r="A1421" s="40" t="s">
        <v>348</v>
      </c>
      <c r="B1421" s="40" t="s">
        <v>905</v>
      </c>
      <c r="C1421" s="40" t="s">
        <v>1847</v>
      </c>
      <c r="D1421" s="40" t="s">
        <v>1848</v>
      </c>
      <c r="E1421" s="40" t="s">
        <v>1985</v>
      </c>
      <c r="F1421" s="40"/>
      <c r="G1421" s="40" t="s">
        <v>1813</v>
      </c>
      <c r="H1421" s="40" t="s">
        <v>1814</v>
      </c>
      <c r="I1421" s="40" t="s">
        <v>5580</v>
      </c>
      <c r="J1421" s="40" t="s">
        <v>1847</v>
      </c>
      <c r="K1421" s="40"/>
      <c r="L1421" s="40"/>
      <c r="M1421" s="40" t="s">
        <v>5973</v>
      </c>
      <c r="N1421" s="40">
        <v>60</v>
      </c>
      <c r="O1421" s="40" t="b">
        <v>0</v>
      </c>
      <c r="P1421" s="40" t="s">
        <v>3105</v>
      </c>
      <c r="Q1421" s="40" t="s">
        <v>1853</v>
      </c>
      <c r="R1421" s="40" t="s">
        <v>635</v>
      </c>
    </row>
    <row r="1422" spans="1:18" hidden="1" x14ac:dyDescent="0.25">
      <c r="A1422" s="41" t="s">
        <v>1032</v>
      </c>
      <c r="B1422" s="41" t="s">
        <v>905</v>
      </c>
      <c r="C1422" s="41" t="s">
        <v>1847</v>
      </c>
      <c r="D1422" s="41" t="s">
        <v>1848</v>
      </c>
      <c r="E1422" s="41" t="s">
        <v>2001</v>
      </c>
      <c r="F1422" s="41"/>
      <c r="G1422" s="41" t="s">
        <v>76</v>
      </c>
      <c r="H1422" s="41" t="s">
        <v>1804</v>
      </c>
      <c r="I1422" s="41" t="s">
        <v>5580</v>
      </c>
      <c r="J1422" s="41" t="s">
        <v>1847</v>
      </c>
      <c r="K1422" s="41"/>
      <c r="L1422" s="41"/>
      <c r="M1422" s="41" t="s">
        <v>5974</v>
      </c>
      <c r="N1422" s="41">
        <v>60</v>
      </c>
      <c r="O1422" s="41" t="b">
        <v>0</v>
      </c>
      <c r="P1422" s="41" t="s">
        <v>3105</v>
      </c>
      <c r="Q1422" s="41" t="s">
        <v>1853</v>
      </c>
      <c r="R1422" s="41" t="s">
        <v>635</v>
      </c>
    </row>
    <row r="1423" spans="1:18" hidden="1" x14ac:dyDescent="0.25">
      <c r="A1423" s="40" t="s">
        <v>350</v>
      </c>
      <c r="B1423" s="40" t="s">
        <v>905</v>
      </c>
      <c r="C1423" s="40" t="s">
        <v>1847</v>
      </c>
      <c r="D1423" s="40" t="s">
        <v>1848</v>
      </c>
      <c r="E1423" s="40" t="s">
        <v>1862</v>
      </c>
      <c r="F1423" s="40"/>
      <c r="G1423" s="40" t="s">
        <v>75</v>
      </c>
      <c r="H1423" s="40" t="s">
        <v>1806</v>
      </c>
      <c r="I1423" s="40" t="s">
        <v>5580</v>
      </c>
      <c r="J1423" s="40" t="s">
        <v>1847</v>
      </c>
      <c r="K1423" s="40"/>
      <c r="L1423" s="40"/>
      <c r="M1423" s="40" t="s">
        <v>5975</v>
      </c>
      <c r="N1423" s="40">
        <v>60</v>
      </c>
      <c r="O1423" s="40" t="b">
        <v>0</v>
      </c>
      <c r="P1423" s="40" t="s">
        <v>3105</v>
      </c>
      <c r="Q1423" s="40" t="s">
        <v>1853</v>
      </c>
      <c r="R1423" s="40" t="s">
        <v>635</v>
      </c>
    </row>
    <row r="1424" spans="1:18" hidden="1" x14ac:dyDescent="0.25">
      <c r="A1424" s="40" t="s">
        <v>351</v>
      </c>
      <c r="B1424" s="40" t="s">
        <v>905</v>
      </c>
      <c r="C1424" s="40" t="s">
        <v>1847</v>
      </c>
      <c r="D1424" s="40" t="s">
        <v>1848</v>
      </c>
      <c r="E1424" s="40" t="s">
        <v>2116</v>
      </c>
      <c r="F1424" s="40"/>
      <c r="G1424" s="40" t="s">
        <v>75</v>
      </c>
      <c r="H1424" s="40" t="s">
        <v>1806</v>
      </c>
      <c r="I1424" s="40" t="s">
        <v>5580</v>
      </c>
      <c r="J1424" s="40" t="s">
        <v>1847</v>
      </c>
      <c r="K1424" s="40"/>
      <c r="L1424" s="40"/>
      <c r="M1424" s="40" t="s">
        <v>5976</v>
      </c>
      <c r="N1424" s="40">
        <v>60</v>
      </c>
      <c r="O1424" s="40" t="b">
        <v>0</v>
      </c>
      <c r="P1424" s="40" t="s">
        <v>3105</v>
      </c>
      <c r="Q1424" s="40" t="s">
        <v>1853</v>
      </c>
      <c r="R1424" s="40" t="s">
        <v>635</v>
      </c>
    </row>
    <row r="1425" spans="1:18" hidden="1" x14ac:dyDescent="0.25">
      <c r="A1425" s="40" t="s">
        <v>1033</v>
      </c>
      <c r="B1425" s="40" t="s">
        <v>5693</v>
      </c>
      <c r="C1425" s="40" t="s">
        <v>1847</v>
      </c>
      <c r="D1425" s="40" t="s">
        <v>1848</v>
      </c>
      <c r="E1425" s="40" t="s">
        <v>2764</v>
      </c>
      <c r="F1425" s="40"/>
      <c r="G1425" s="40" t="s">
        <v>1813</v>
      </c>
      <c r="H1425" s="40" t="s">
        <v>1814</v>
      </c>
      <c r="I1425" s="40" t="s">
        <v>5580</v>
      </c>
      <c r="J1425" s="40" t="s">
        <v>1847</v>
      </c>
      <c r="K1425" s="40"/>
      <c r="L1425" s="40"/>
      <c r="M1425" s="40" t="s">
        <v>5977</v>
      </c>
      <c r="N1425" s="40">
        <v>60</v>
      </c>
      <c r="O1425" s="40" t="b">
        <v>0</v>
      </c>
      <c r="P1425" s="40" t="s">
        <v>3105</v>
      </c>
      <c r="Q1425" s="40" t="s">
        <v>1853</v>
      </c>
      <c r="R1425" s="40" t="s">
        <v>635</v>
      </c>
    </row>
    <row r="1426" spans="1:18" hidden="1" x14ac:dyDescent="0.25">
      <c r="A1426" s="41" t="s">
        <v>5978</v>
      </c>
      <c r="B1426" s="41" t="s">
        <v>905</v>
      </c>
      <c r="C1426" s="41" t="s">
        <v>1847</v>
      </c>
      <c r="D1426" s="41" t="s">
        <v>1848</v>
      </c>
      <c r="E1426" s="41" t="s">
        <v>1941</v>
      </c>
      <c r="F1426" s="41"/>
      <c r="G1426" s="41" t="s">
        <v>76</v>
      </c>
      <c r="H1426" s="41" t="s">
        <v>1804</v>
      </c>
      <c r="I1426" s="41" t="s">
        <v>5580</v>
      </c>
      <c r="J1426" s="41" t="s">
        <v>1847</v>
      </c>
      <c r="K1426" s="41"/>
      <c r="L1426" s="41"/>
      <c r="M1426" s="41" t="s">
        <v>5979</v>
      </c>
      <c r="N1426" s="41">
        <v>60</v>
      </c>
      <c r="O1426" s="41" t="b">
        <v>0</v>
      </c>
      <c r="P1426" s="41" t="s">
        <v>3105</v>
      </c>
      <c r="Q1426" s="41" t="s">
        <v>1853</v>
      </c>
      <c r="R1426" s="41" t="s">
        <v>635</v>
      </c>
    </row>
    <row r="1427" spans="1:18" hidden="1" x14ac:dyDescent="0.25">
      <c r="A1427" s="41" t="s">
        <v>5980</v>
      </c>
      <c r="B1427" s="41" t="s">
        <v>905</v>
      </c>
      <c r="C1427" s="41" t="s">
        <v>1847</v>
      </c>
      <c r="D1427" s="41" t="s">
        <v>1848</v>
      </c>
      <c r="E1427" s="41" t="s">
        <v>2001</v>
      </c>
      <c r="F1427" s="41"/>
      <c r="G1427" s="41" t="s">
        <v>76</v>
      </c>
      <c r="H1427" s="41" t="s">
        <v>1804</v>
      </c>
      <c r="I1427" s="41" t="s">
        <v>5580</v>
      </c>
      <c r="J1427" s="41" t="s">
        <v>1847</v>
      </c>
      <c r="K1427" s="41"/>
      <c r="L1427" s="41"/>
      <c r="M1427" s="41" t="s">
        <v>5981</v>
      </c>
      <c r="N1427" s="41">
        <v>60</v>
      </c>
      <c r="O1427" s="41" t="b">
        <v>0</v>
      </c>
      <c r="P1427" s="41" t="s">
        <v>3105</v>
      </c>
      <c r="Q1427" s="41" t="s">
        <v>1853</v>
      </c>
      <c r="R1427" s="41" t="s">
        <v>635</v>
      </c>
    </row>
    <row r="1428" spans="1:18" hidden="1" x14ac:dyDescent="0.25">
      <c r="A1428" s="40" t="s">
        <v>1034</v>
      </c>
      <c r="B1428" s="40" t="s">
        <v>905</v>
      </c>
      <c r="C1428" s="40" t="s">
        <v>1847</v>
      </c>
      <c r="D1428" s="40" t="s">
        <v>1848</v>
      </c>
      <c r="E1428" s="40" t="s">
        <v>2001</v>
      </c>
      <c r="F1428" s="40"/>
      <c r="G1428" s="40" t="s">
        <v>76</v>
      </c>
      <c r="H1428" s="40" t="s">
        <v>1804</v>
      </c>
      <c r="I1428" s="40" t="s">
        <v>5580</v>
      </c>
      <c r="J1428" s="40" t="s">
        <v>1847</v>
      </c>
      <c r="K1428" s="40"/>
      <c r="L1428" s="40"/>
      <c r="M1428" s="40" t="s">
        <v>5982</v>
      </c>
      <c r="N1428" s="40">
        <v>60</v>
      </c>
      <c r="O1428" s="40" t="b">
        <v>0</v>
      </c>
      <c r="P1428" s="40" t="s">
        <v>3105</v>
      </c>
      <c r="Q1428" s="40" t="s">
        <v>1853</v>
      </c>
      <c r="R1428" s="40" t="s">
        <v>635</v>
      </c>
    </row>
    <row r="1429" spans="1:18" hidden="1" x14ac:dyDescent="0.25">
      <c r="A1429" s="40" t="s">
        <v>5983</v>
      </c>
      <c r="B1429" s="40" t="s">
        <v>5693</v>
      </c>
      <c r="C1429" s="40" t="s">
        <v>1847</v>
      </c>
      <c r="D1429" s="40" t="s">
        <v>1848</v>
      </c>
      <c r="E1429" s="40" t="s">
        <v>2764</v>
      </c>
      <c r="F1429" s="40"/>
      <c r="G1429" s="40" t="s">
        <v>76</v>
      </c>
      <c r="H1429" s="40" t="s">
        <v>1804</v>
      </c>
      <c r="I1429" s="40" t="s">
        <v>5580</v>
      </c>
      <c r="J1429" s="40" t="s">
        <v>1847</v>
      </c>
      <c r="K1429" s="40"/>
      <c r="L1429" s="40"/>
      <c r="M1429" s="40" t="s">
        <v>5984</v>
      </c>
      <c r="N1429" s="40">
        <v>60</v>
      </c>
      <c r="O1429" s="40" t="b">
        <v>0</v>
      </c>
      <c r="P1429" s="40" t="s">
        <v>3105</v>
      </c>
      <c r="Q1429" s="40" t="s">
        <v>1853</v>
      </c>
      <c r="R1429" s="40" t="s">
        <v>635</v>
      </c>
    </row>
    <row r="1430" spans="1:18" hidden="1" x14ac:dyDescent="0.25">
      <c r="A1430" s="40" t="s">
        <v>292</v>
      </c>
      <c r="B1430" s="40" t="s">
        <v>905</v>
      </c>
      <c r="C1430" s="40" t="s">
        <v>1847</v>
      </c>
      <c r="D1430" s="40" t="s">
        <v>1848</v>
      </c>
      <c r="E1430" s="40" t="s">
        <v>2001</v>
      </c>
      <c r="F1430" s="40"/>
      <c r="G1430" s="40" t="s">
        <v>76</v>
      </c>
      <c r="H1430" s="40" t="s">
        <v>1804</v>
      </c>
      <c r="I1430" s="40" t="s">
        <v>5580</v>
      </c>
      <c r="J1430" s="40" t="s">
        <v>1847</v>
      </c>
      <c r="K1430" s="40"/>
      <c r="L1430" s="40"/>
      <c r="M1430" s="40" t="s">
        <v>5985</v>
      </c>
      <c r="N1430" s="40">
        <v>60</v>
      </c>
      <c r="O1430" s="40" t="b">
        <v>0</v>
      </c>
      <c r="P1430" s="40" t="s">
        <v>3105</v>
      </c>
      <c r="Q1430" s="40" t="s">
        <v>1853</v>
      </c>
      <c r="R1430" s="40" t="s">
        <v>635</v>
      </c>
    </row>
    <row r="1431" spans="1:18" hidden="1" x14ac:dyDescent="0.25">
      <c r="A1431" s="40" t="s">
        <v>356</v>
      </c>
      <c r="B1431" s="40" t="s">
        <v>905</v>
      </c>
      <c r="C1431" s="40" t="s">
        <v>1847</v>
      </c>
      <c r="D1431" s="40" t="s">
        <v>1848</v>
      </c>
      <c r="E1431" s="40" t="s">
        <v>1911</v>
      </c>
      <c r="F1431" s="40"/>
      <c r="G1431" s="40" t="s">
        <v>76</v>
      </c>
      <c r="H1431" s="40" t="s">
        <v>1804</v>
      </c>
      <c r="I1431" s="40" t="s">
        <v>5580</v>
      </c>
      <c r="J1431" s="40" t="s">
        <v>1847</v>
      </c>
      <c r="K1431" s="40"/>
      <c r="L1431" s="40"/>
      <c r="M1431" s="40" t="s">
        <v>5986</v>
      </c>
      <c r="N1431" s="40">
        <v>60</v>
      </c>
      <c r="O1431" s="40" t="b">
        <v>0</v>
      </c>
      <c r="P1431" s="40" t="s">
        <v>3105</v>
      </c>
      <c r="Q1431" s="40" t="s">
        <v>1853</v>
      </c>
      <c r="R1431" s="40" t="s">
        <v>635</v>
      </c>
    </row>
    <row r="1432" spans="1:18" hidden="1" x14ac:dyDescent="0.25">
      <c r="A1432" s="41" t="s">
        <v>1035</v>
      </c>
      <c r="B1432" s="41" t="s">
        <v>1036</v>
      </c>
      <c r="C1432" s="41" t="s">
        <v>1847</v>
      </c>
      <c r="D1432" s="41" t="s">
        <v>1848</v>
      </c>
      <c r="E1432" s="41" t="s">
        <v>2102</v>
      </c>
      <c r="F1432" s="41"/>
      <c r="G1432" s="41" t="s">
        <v>1813</v>
      </c>
      <c r="H1432" s="41" t="s">
        <v>1814</v>
      </c>
      <c r="I1432" s="41" t="s">
        <v>5580</v>
      </c>
      <c r="J1432" s="41" t="s">
        <v>1036</v>
      </c>
      <c r="K1432" s="41"/>
      <c r="L1432" s="41"/>
      <c r="M1432" s="41" t="s">
        <v>5987</v>
      </c>
      <c r="N1432" s="41">
        <v>60</v>
      </c>
      <c r="O1432" s="41" t="b">
        <v>0</v>
      </c>
      <c r="P1432" s="41" t="s">
        <v>3105</v>
      </c>
      <c r="Q1432" s="41" t="s">
        <v>1853</v>
      </c>
      <c r="R1432" s="41" t="s">
        <v>635</v>
      </c>
    </row>
    <row r="1433" spans="1:18" hidden="1" x14ac:dyDescent="0.25">
      <c r="A1433" s="40" t="s">
        <v>1037</v>
      </c>
      <c r="B1433" s="40" t="s">
        <v>1038</v>
      </c>
      <c r="C1433" s="40" t="s">
        <v>1847</v>
      </c>
      <c r="D1433" s="40" t="s">
        <v>1848</v>
      </c>
      <c r="E1433" s="40" t="s">
        <v>2060</v>
      </c>
      <c r="F1433" s="40"/>
      <c r="G1433" s="40" t="s">
        <v>75</v>
      </c>
      <c r="H1433" s="40" t="s">
        <v>1806</v>
      </c>
      <c r="I1433" s="40" t="s">
        <v>5580</v>
      </c>
      <c r="J1433" s="40" t="s">
        <v>1038</v>
      </c>
      <c r="K1433" s="40" t="s">
        <v>5988</v>
      </c>
      <c r="L1433" s="40"/>
      <c r="M1433" s="40" t="s">
        <v>5988</v>
      </c>
      <c r="N1433" s="40">
        <v>60</v>
      </c>
      <c r="O1433" s="40" t="b">
        <v>0</v>
      </c>
      <c r="P1433" s="40" t="s">
        <v>3105</v>
      </c>
      <c r="Q1433" s="40" t="s">
        <v>1853</v>
      </c>
      <c r="R1433" s="40" t="s">
        <v>635</v>
      </c>
    </row>
    <row r="1434" spans="1:18" hidden="1" x14ac:dyDescent="0.25">
      <c r="A1434" s="41" t="s">
        <v>1039</v>
      </c>
      <c r="B1434" s="41" t="s">
        <v>1040</v>
      </c>
      <c r="C1434" s="41" t="s">
        <v>1847</v>
      </c>
      <c r="D1434" s="41" t="s">
        <v>1848</v>
      </c>
      <c r="E1434" s="41" t="s">
        <v>2083</v>
      </c>
      <c r="F1434" s="41"/>
      <c r="G1434" s="41" t="s">
        <v>76</v>
      </c>
      <c r="H1434" s="41" t="s">
        <v>1804</v>
      </c>
      <c r="I1434" s="41" t="s">
        <v>5580</v>
      </c>
      <c r="J1434" s="41" t="s">
        <v>1040</v>
      </c>
      <c r="K1434" s="41" t="s">
        <v>5989</v>
      </c>
      <c r="L1434" s="41"/>
      <c r="M1434" s="41" t="s">
        <v>5989</v>
      </c>
      <c r="N1434" s="41">
        <v>60</v>
      </c>
      <c r="O1434" s="41" t="b">
        <v>0</v>
      </c>
      <c r="P1434" s="41" t="s">
        <v>3105</v>
      </c>
      <c r="Q1434" s="41" t="s">
        <v>1853</v>
      </c>
      <c r="R1434" s="41" t="s">
        <v>635</v>
      </c>
    </row>
    <row r="1435" spans="1:18" hidden="1" x14ac:dyDescent="0.25">
      <c r="A1435" s="40" t="s">
        <v>1041</v>
      </c>
      <c r="B1435" s="40" t="s">
        <v>1042</v>
      </c>
      <c r="C1435" s="40" t="s">
        <v>1847</v>
      </c>
      <c r="D1435" s="40" t="s">
        <v>1848</v>
      </c>
      <c r="E1435" s="40" t="s">
        <v>2060</v>
      </c>
      <c r="F1435" s="40"/>
      <c r="G1435" s="40" t="s">
        <v>75</v>
      </c>
      <c r="H1435" s="40" t="s">
        <v>1806</v>
      </c>
      <c r="I1435" s="40" t="s">
        <v>5580</v>
      </c>
      <c r="J1435" s="40" t="s">
        <v>1042</v>
      </c>
      <c r="K1435" s="40" t="s">
        <v>5990</v>
      </c>
      <c r="L1435" s="40"/>
      <c r="M1435" s="40" t="s">
        <v>5990</v>
      </c>
      <c r="N1435" s="40">
        <v>60</v>
      </c>
      <c r="O1435" s="40" t="b">
        <v>0</v>
      </c>
      <c r="P1435" s="40" t="s">
        <v>3105</v>
      </c>
      <c r="Q1435" s="40" t="s">
        <v>1853</v>
      </c>
      <c r="R1435" s="40" t="s">
        <v>635</v>
      </c>
    </row>
    <row r="1436" spans="1:18" hidden="1" x14ac:dyDescent="0.25">
      <c r="A1436" s="41" t="s">
        <v>1043</v>
      </c>
      <c r="B1436" s="41" t="s">
        <v>1044</v>
      </c>
      <c r="C1436" s="41" t="s">
        <v>1847</v>
      </c>
      <c r="D1436" s="41" t="s">
        <v>1848</v>
      </c>
      <c r="E1436" s="41" t="s">
        <v>5326</v>
      </c>
      <c r="F1436" s="41"/>
      <c r="G1436" s="41" t="s">
        <v>1813</v>
      </c>
      <c r="H1436" s="41" t="s">
        <v>1814</v>
      </c>
      <c r="I1436" s="41" t="s">
        <v>5580</v>
      </c>
      <c r="J1436" s="41" t="s">
        <v>1044</v>
      </c>
      <c r="K1436" s="41" t="s">
        <v>5991</v>
      </c>
      <c r="L1436" s="41"/>
      <c r="M1436" s="41" t="s">
        <v>5991</v>
      </c>
      <c r="N1436" s="41">
        <v>60</v>
      </c>
      <c r="O1436" s="41" t="b">
        <v>0</v>
      </c>
      <c r="P1436" s="41" t="s">
        <v>3105</v>
      </c>
      <c r="Q1436" s="41" t="s">
        <v>1853</v>
      </c>
      <c r="R1436" s="41" t="s">
        <v>635</v>
      </c>
    </row>
    <row r="1437" spans="1:18" hidden="1" x14ac:dyDescent="0.25">
      <c r="A1437" s="40" t="s">
        <v>105</v>
      </c>
      <c r="B1437" s="40" t="s">
        <v>1045</v>
      </c>
      <c r="C1437" s="40"/>
      <c r="D1437" s="40" t="s">
        <v>1848</v>
      </c>
      <c r="E1437" s="40" t="s">
        <v>1968</v>
      </c>
      <c r="F1437" s="40"/>
      <c r="G1437" s="40" t="s">
        <v>75</v>
      </c>
      <c r="H1437" s="40" t="s">
        <v>1806</v>
      </c>
      <c r="I1437" s="40" t="s">
        <v>5992</v>
      </c>
      <c r="J1437" s="40" t="s">
        <v>1045</v>
      </c>
      <c r="K1437" s="40" t="s">
        <v>5993</v>
      </c>
      <c r="L1437" s="40" t="s">
        <v>1847</v>
      </c>
      <c r="M1437" s="40" t="s">
        <v>5993</v>
      </c>
      <c r="N1437" s="40">
        <v>60</v>
      </c>
      <c r="O1437" s="40" t="b">
        <v>0</v>
      </c>
      <c r="P1437" s="40" t="s">
        <v>1852</v>
      </c>
      <c r="Q1437" s="40" t="s">
        <v>1853</v>
      </c>
      <c r="R1437" s="40" t="s">
        <v>635</v>
      </c>
    </row>
    <row r="1438" spans="1:18" hidden="1" x14ac:dyDescent="0.25">
      <c r="A1438" s="41" t="s">
        <v>1046</v>
      </c>
      <c r="B1438" s="41" t="s">
        <v>1047</v>
      </c>
      <c r="C1438" s="41"/>
      <c r="D1438" s="41" t="s">
        <v>1848</v>
      </c>
      <c r="E1438" s="41" t="s">
        <v>3810</v>
      </c>
      <c r="F1438" s="41"/>
      <c r="G1438" s="41" t="s">
        <v>76</v>
      </c>
      <c r="H1438" s="41" t="s">
        <v>1804</v>
      </c>
      <c r="I1438" s="41" t="s">
        <v>5992</v>
      </c>
      <c r="J1438" s="41" t="s">
        <v>1047</v>
      </c>
      <c r="K1438" s="41" t="s">
        <v>5994</v>
      </c>
      <c r="L1438" s="41" t="s">
        <v>1847</v>
      </c>
      <c r="M1438" s="41" t="s">
        <v>5994</v>
      </c>
      <c r="N1438" s="41">
        <v>60</v>
      </c>
      <c r="O1438" s="41" t="b">
        <v>0</v>
      </c>
      <c r="P1438" s="41" t="s">
        <v>1852</v>
      </c>
      <c r="Q1438" s="41" t="s">
        <v>1853</v>
      </c>
      <c r="R1438" s="41" t="s">
        <v>635</v>
      </c>
    </row>
    <row r="1439" spans="1:18" hidden="1" x14ac:dyDescent="0.25">
      <c r="A1439" s="41" t="s">
        <v>1048</v>
      </c>
      <c r="B1439" s="41" t="s">
        <v>1049</v>
      </c>
      <c r="C1439" s="41" t="s">
        <v>1847</v>
      </c>
      <c r="D1439" s="41" t="s">
        <v>1848</v>
      </c>
      <c r="E1439" s="41" t="s">
        <v>3810</v>
      </c>
      <c r="F1439" s="41"/>
      <c r="G1439" s="41" t="s">
        <v>76</v>
      </c>
      <c r="H1439" s="41" t="s">
        <v>1804</v>
      </c>
      <c r="I1439" s="41" t="s">
        <v>5580</v>
      </c>
      <c r="J1439" s="41" t="s">
        <v>1049</v>
      </c>
      <c r="K1439" s="41" t="s">
        <v>5995</v>
      </c>
      <c r="L1439" s="41"/>
      <c r="M1439" s="41" t="s">
        <v>5995</v>
      </c>
      <c r="N1439" s="41">
        <v>60</v>
      </c>
      <c r="O1439" s="41" t="b">
        <v>0</v>
      </c>
      <c r="P1439" s="41" t="s">
        <v>3105</v>
      </c>
      <c r="Q1439" s="41" t="s">
        <v>1853</v>
      </c>
      <c r="R1439" s="41" t="s">
        <v>635</v>
      </c>
    </row>
    <row r="1440" spans="1:18" hidden="1" x14ac:dyDescent="0.25">
      <c r="A1440" s="41" t="s">
        <v>1050</v>
      </c>
      <c r="B1440" s="41" t="s">
        <v>1051</v>
      </c>
      <c r="C1440" s="41" t="s">
        <v>1847</v>
      </c>
      <c r="D1440" s="41" t="s">
        <v>1848</v>
      </c>
      <c r="E1440" s="41" t="s">
        <v>2132</v>
      </c>
      <c r="F1440" s="41"/>
      <c r="G1440" s="41" t="s">
        <v>1813</v>
      </c>
      <c r="H1440" s="41" t="s">
        <v>1814</v>
      </c>
      <c r="I1440" s="41" t="s">
        <v>5580</v>
      </c>
      <c r="J1440" s="41" t="s">
        <v>1847</v>
      </c>
      <c r="K1440" s="41"/>
      <c r="L1440" s="41"/>
      <c r="M1440" s="41" t="s">
        <v>5996</v>
      </c>
      <c r="N1440" s="41">
        <v>60</v>
      </c>
      <c r="O1440" s="41" t="b">
        <v>0</v>
      </c>
      <c r="P1440" s="41" t="s">
        <v>3105</v>
      </c>
      <c r="Q1440" s="41" t="s">
        <v>1853</v>
      </c>
      <c r="R1440" s="41" t="s">
        <v>635</v>
      </c>
    </row>
    <row r="1441" spans="1:18" hidden="1" x14ac:dyDescent="0.25">
      <c r="A1441" s="40" t="s">
        <v>1052</v>
      </c>
      <c r="B1441" s="40" t="s">
        <v>1053</v>
      </c>
      <c r="C1441" s="40"/>
      <c r="D1441" s="40" t="s">
        <v>1848</v>
      </c>
      <c r="E1441" s="40" t="s">
        <v>1956</v>
      </c>
      <c r="F1441" s="40" t="s">
        <v>5997</v>
      </c>
      <c r="G1441" s="40"/>
      <c r="H1441" s="40"/>
      <c r="I1441" s="40" t="s">
        <v>5992</v>
      </c>
      <c r="J1441" s="40"/>
      <c r="K1441" s="40"/>
      <c r="L1441" s="40"/>
      <c r="M1441" s="40" t="s">
        <v>5998</v>
      </c>
      <c r="N1441" s="40">
        <v>60</v>
      </c>
      <c r="O1441" s="40" t="b">
        <v>0</v>
      </c>
      <c r="P1441" s="40" t="s">
        <v>1852</v>
      </c>
      <c r="Q1441" s="40" t="s">
        <v>1853</v>
      </c>
      <c r="R1441" s="40" t="s">
        <v>635</v>
      </c>
    </row>
    <row r="1442" spans="1:18" hidden="1" x14ac:dyDescent="0.25">
      <c r="A1442" s="41" t="s">
        <v>1054</v>
      </c>
      <c r="B1442" s="41" t="s">
        <v>1055</v>
      </c>
      <c r="C1442" s="41" t="s">
        <v>1847</v>
      </c>
      <c r="D1442" s="41" t="s">
        <v>1848</v>
      </c>
      <c r="E1442" s="41" t="s">
        <v>5999</v>
      </c>
      <c r="F1442" s="41"/>
      <c r="G1442" s="41" t="s">
        <v>75</v>
      </c>
      <c r="H1442" s="41" t="s">
        <v>1806</v>
      </c>
      <c r="I1442" s="41" t="s">
        <v>5580</v>
      </c>
      <c r="J1442" s="41" t="s">
        <v>1055</v>
      </c>
      <c r="K1442" s="41" t="s">
        <v>6000</v>
      </c>
      <c r="L1442" s="41"/>
      <c r="M1442" s="41" t="s">
        <v>6000</v>
      </c>
      <c r="N1442" s="41">
        <v>60</v>
      </c>
      <c r="O1442" s="41" t="b">
        <v>0</v>
      </c>
      <c r="P1442" s="41" t="s">
        <v>3105</v>
      </c>
      <c r="Q1442" s="41" t="s">
        <v>1853</v>
      </c>
      <c r="R1442" s="41" t="s">
        <v>635</v>
      </c>
    </row>
    <row r="1443" spans="1:18" hidden="1" x14ac:dyDescent="0.25">
      <c r="A1443" s="41" t="s">
        <v>1056</v>
      </c>
      <c r="B1443" s="41" t="s">
        <v>1057</v>
      </c>
      <c r="C1443" s="41"/>
      <c r="D1443" s="41" t="s">
        <v>1848</v>
      </c>
      <c r="E1443" s="41" t="s">
        <v>2132</v>
      </c>
      <c r="F1443" s="41"/>
      <c r="G1443" s="41" t="s">
        <v>1813</v>
      </c>
      <c r="H1443" s="41" t="s">
        <v>1814</v>
      </c>
      <c r="I1443" s="41" t="s">
        <v>5992</v>
      </c>
      <c r="J1443" s="41"/>
      <c r="K1443" s="41"/>
      <c r="L1443" s="41"/>
      <c r="M1443" s="41" t="s">
        <v>6001</v>
      </c>
      <c r="N1443" s="41">
        <v>60</v>
      </c>
      <c r="O1443" s="41" t="b">
        <v>0</v>
      </c>
      <c r="P1443" s="41" t="s">
        <v>1852</v>
      </c>
      <c r="Q1443" s="41" t="s">
        <v>1853</v>
      </c>
      <c r="R1443" s="41" t="s">
        <v>635</v>
      </c>
    </row>
    <row r="1444" spans="1:18" hidden="1" x14ac:dyDescent="0.25">
      <c r="A1444" s="40" t="s">
        <v>1058</v>
      </c>
      <c r="B1444" s="40" t="s">
        <v>1059</v>
      </c>
      <c r="C1444" s="40" t="s">
        <v>1847</v>
      </c>
      <c r="D1444" s="40" t="s">
        <v>1848</v>
      </c>
      <c r="E1444" s="40" t="s">
        <v>2102</v>
      </c>
      <c r="F1444" s="40"/>
      <c r="G1444" s="40" t="s">
        <v>1813</v>
      </c>
      <c r="H1444" s="40" t="s">
        <v>1814</v>
      </c>
      <c r="I1444" s="40" t="s">
        <v>5580</v>
      </c>
      <c r="J1444" s="40" t="s">
        <v>1059</v>
      </c>
      <c r="K1444" s="40"/>
      <c r="L1444" s="40"/>
      <c r="M1444" s="40" t="s">
        <v>6002</v>
      </c>
      <c r="N1444" s="40">
        <v>60</v>
      </c>
      <c r="O1444" s="40" t="b">
        <v>0</v>
      </c>
      <c r="P1444" s="40" t="s">
        <v>3105</v>
      </c>
      <c r="Q1444" s="40" t="s">
        <v>1853</v>
      </c>
      <c r="R1444" s="40" t="s">
        <v>635</v>
      </c>
    </row>
    <row r="1445" spans="1:18" hidden="1" x14ac:dyDescent="0.25">
      <c r="A1445" s="40" t="s">
        <v>1060</v>
      </c>
      <c r="B1445" s="40" t="s">
        <v>1061</v>
      </c>
      <c r="C1445" s="40"/>
      <c r="D1445" s="40" t="s">
        <v>1848</v>
      </c>
      <c r="E1445" s="40" t="s">
        <v>1911</v>
      </c>
      <c r="F1445" s="40" t="s">
        <v>6003</v>
      </c>
      <c r="G1445" s="40" t="s">
        <v>76</v>
      </c>
      <c r="H1445" s="40" t="s">
        <v>1804</v>
      </c>
      <c r="I1445" s="40" t="s">
        <v>5992</v>
      </c>
      <c r="J1445" s="40"/>
      <c r="K1445" s="40"/>
      <c r="L1445" s="40"/>
      <c r="M1445" s="40" t="s">
        <v>6004</v>
      </c>
      <c r="N1445" s="40">
        <v>60</v>
      </c>
      <c r="O1445" s="40" t="b">
        <v>0</v>
      </c>
      <c r="P1445" s="40" t="s">
        <v>1852</v>
      </c>
      <c r="Q1445" s="40" t="s">
        <v>1853</v>
      </c>
      <c r="R1445" s="40" t="s">
        <v>635</v>
      </c>
    </row>
    <row r="1446" spans="1:18" hidden="1" x14ac:dyDescent="0.25">
      <c r="A1446" s="40" t="s">
        <v>358</v>
      </c>
      <c r="B1446" s="40" t="s">
        <v>1062</v>
      </c>
      <c r="C1446" s="40"/>
      <c r="D1446" s="40" t="s">
        <v>1848</v>
      </c>
      <c r="E1446" s="40" t="s">
        <v>5999</v>
      </c>
      <c r="F1446" s="40"/>
      <c r="G1446" s="40" t="s">
        <v>75</v>
      </c>
      <c r="H1446" s="40" t="s">
        <v>1806</v>
      </c>
      <c r="I1446" s="40" t="s">
        <v>5992</v>
      </c>
      <c r="J1446" s="40"/>
      <c r="K1446" s="40"/>
      <c r="L1446" s="40"/>
      <c r="M1446" s="40" t="s">
        <v>6005</v>
      </c>
      <c r="N1446" s="40">
        <v>60</v>
      </c>
      <c r="O1446" s="40" t="b">
        <v>0</v>
      </c>
      <c r="P1446" s="40" t="s">
        <v>1852</v>
      </c>
      <c r="Q1446" s="40" t="s">
        <v>1853</v>
      </c>
      <c r="R1446" s="40" t="s">
        <v>635</v>
      </c>
    </row>
    <row r="1447" spans="1:18" hidden="1" x14ac:dyDescent="0.25">
      <c r="A1447" s="41" t="s">
        <v>1063</v>
      </c>
      <c r="B1447" s="41" t="s">
        <v>1064</v>
      </c>
      <c r="C1447" s="41" t="s">
        <v>1847</v>
      </c>
      <c r="D1447" s="41" t="s">
        <v>1848</v>
      </c>
      <c r="E1447" s="41" t="s">
        <v>2001</v>
      </c>
      <c r="F1447" s="41"/>
      <c r="G1447" s="41" t="s">
        <v>76</v>
      </c>
      <c r="H1447" s="41" t="s">
        <v>1804</v>
      </c>
      <c r="I1447" s="41" t="s">
        <v>5580</v>
      </c>
      <c r="J1447" s="41" t="s">
        <v>1064</v>
      </c>
      <c r="K1447" s="41" t="s">
        <v>6006</v>
      </c>
      <c r="L1447" s="41"/>
      <c r="M1447" s="41" t="s">
        <v>6006</v>
      </c>
      <c r="N1447" s="41">
        <v>60</v>
      </c>
      <c r="O1447" s="41" t="b">
        <v>0</v>
      </c>
      <c r="P1447" s="41" t="s">
        <v>3105</v>
      </c>
      <c r="Q1447" s="41" t="s">
        <v>1853</v>
      </c>
      <c r="R1447" s="41" t="s">
        <v>635</v>
      </c>
    </row>
    <row r="1448" spans="1:18" hidden="1" x14ac:dyDescent="0.25">
      <c r="A1448" s="41" t="s">
        <v>1065</v>
      </c>
      <c r="B1448" s="41" t="s">
        <v>1066</v>
      </c>
      <c r="C1448" s="41" t="s">
        <v>1847</v>
      </c>
      <c r="D1448" s="41" t="s">
        <v>1848</v>
      </c>
      <c r="E1448" s="41" t="s">
        <v>2001</v>
      </c>
      <c r="F1448" s="41"/>
      <c r="G1448" s="41" t="s">
        <v>76</v>
      </c>
      <c r="H1448" s="41" t="s">
        <v>1804</v>
      </c>
      <c r="I1448" s="41" t="s">
        <v>5580</v>
      </c>
      <c r="J1448" s="41" t="s">
        <v>1066</v>
      </c>
      <c r="K1448" s="41" t="s">
        <v>6007</v>
      </c>
      <c r="L1448" s="41"/>
      <c r="M1448" s="41" t="s">
        <v>6008</v>
      </c>
      <c r="N1448" s="41">
        <v>60</v>
      </c>
      <c r="O1448" s="41" t="b">
        <v>0</v>
      </c>
      <c r="P1448" s="41" t="s">
        <v>3105</v>
      </c>
      <c r="Q1448" s="41" t="s">
        <v>1853</v>
      </c>
      <c r="R1448" s="41" t="s">
        <v>635</v>
      </c>
    </row>
    <row r="1449" spans="1:18" hidden="1" x14ac:dyDescent="0.25">
      <c r="A1449" s="41" t="s">
        <v>1067</v>
      </c>
      <c r="B1449" s="41" t="s">
        <v>1068</v>
      </c>
      <c r="C1449" s="41"/>
      <c r="D1449" s="41" t="s">
        <v>1848</v>
      </c>
      <c r="E1449" s="41"/>
      <c r="F1449" s="41"/>
      <c r="G1449" s="41" t="s">
        <v>75</v>
      </c>
      <c r="H1449" s="41" t="s">
        <v>1806</v>
      </c>
      <c r="I1449" s="41" t="s">
        <v>5992</v>
      </c>
      <c r="J1449" s="41"/>
      <c r="K1449" s="41"/>
      <c r="L1449" s="41"/>
      <c r="M1449" s="41" t="s">
        <v>6009</v>
      </c>
      <c r="N1449" s="41">
        <v>60</v>
      </c>
      <c r="O1449" s="41" t="b">
        <v>0</v>
      </c>
      <c r="P1449" s="41" t="s">
        <v>1852</v>
      </c>
      <c r="Q1449" s="41" t="s">
        <v>1853</v>
      </c>
      <c r="R1449" s="41" t="s">
        <v>635</v>
      </c>
    </row>
    <row r="1450" spans="1:18" hidden="1" x14ac:dyDescent="0.25">
      <c r="A1450" s="41" t="s">
        <v>1069</v>
      </c>
      <c r="B1450" s="41" t="s">
        <v>1070</v>
      </c>
      <c r="C1450" s="41" t="s">
        <v>1847</v>
      </c>
      <c r="D1450" s="41" t="s">
        <v>1848</v>
      </c>
      <c r="E1450" s="41" t="s">
        <v>5326</v>
      </c>
      <c r="F1450" s="41"/>
      <c r="G1450" s="41" t="s">
        <v>1813</v>
      </c>
      <c r="H1450" s="41" t="s">
        <v>1814</v>
      </c>
      <c r="I1450" s="41" t="s">
        <v>5580</v>
      </c>
      <c r="J1450" s="41" t="s">
        <v>1070</v>
      </c>
      <c r="K1450" s="41" t="s">
        <v>6010</v>
      </c>
      <c r="L1450" s="41"/>
      <c r="M1450" s="41" t="s">
        <v>6010</v>
      </c>
      <c r="N1450" s="41">
        <v>60</v>
      </c>
      <c r="O1450" s="41" t="b">
        <v>0</v>
      </c>
      <c r="P1450" s="41" t="s">
        <v>3105</v>
      </c>
      <c r="Q1450" s="41" t="s">
        <v>1853</v>
      </c>
      <c r="R1450" s="41" t="s">
        <v>635</v>
      </c>
    </row>
    <row r="1451" spans="1:18" hidden="1" x14ac:dyDescent="0.25">
      <c r="A1451" s="40" t="s">
        <v>522</v>
      </c>
      <c r="B1451" s="40" t="s">
        <v>1071</v>
      </c>
      <c r="C1451" s="40"/>
      <c r="D1451" s="40" t="s">
        <v>1848</v>
      </c>
      <c r="E1451" s="40"/>
      <c r="F1451" s="40"/>
      <c r="G1451" s="40" t="s">
        <v>75</v>
      </c>
      <c r="H1451" s="40" t="s">
        <v>1806</v>
      </c>
      <c r="I1451" s="40" t="s">
        <v>5992</v>
      </c>
      <c r="J1451" s="40"/>
      <c r="K1451" s="40"/>
      <c r="L1451" s="40"/>
      <c r="M1451" s="40" t="s">
        <v>6011</v>
      </c>
      <c r="N1451" s="40">
        <v>60</v>
      </c>
      <c r="O1451" s="40" t="b">
        <v>0</v>
      </c>
      <c r="P1451" s="40" t="s">
        <v>1852</v>
      </c>
      <c r="Q1451" s="40" t="s">
        <v>1853</v>
      </c>
      <c r="R1451" s="40" t="s">
        <v>635</v>
      </c>
    </row>
    <row r="1452" spans="1:18" hidden="1" x14ac:dyDescent="0.25">
      <c r="A1452" s="41" t="s">
        <v>161</v>
      </c>
      <c r="B1452" s="41" t="s">
        <v>1072</v>
      </c>
      <c r="C1452" s="41"/>
      <c r="D1452" s="41" t="s">
        <v>1848</v>
      </c>
      <c r="E1452" s="41"/>
      <c r="F1452" s="41"/>
      <c r="G1452" s="41" t="s">
        <v>76</v>
      </c>
      <c r="H1452" s="41" t="s">
        <v>1804</v>
      </c>
      <c r="I1452" s="41" t="s">
        <v>5992</v>
      </c>
      <c r="J1452" s="41"/>
      <c r="K1452" s="41"/>
      <c r="L1452" s="41"/>
      <c r="M1452" s="41" t="s">
        <v>6012</v>
      </c>
      <c r="N1452" s="41">
        <v>60</v>
      </c>
      <c r="O1452" s="41" t="b">
        <v>0</v>
      </c>
      <c r="P1452" s="41" t="s">
        <v>1852</v>
      </c>
      <c r="Q1452" s="41" t="s">
        <v>1853</v>
      </c>
      <c r="R1452" s="41" t="s">
        <v>635</v>
      </c>
    </row>
    <row r="1453" spans="1:18" hidden="1" x14ac:dyDescent="0.25">
      <c r="A1453" s="40" t="s">
        <v>360</v>
      </c>
      <c r="B1453" s="40" t="s">
        <v>1073</v>
      </c>
      <c r="C1453" s="40"/>
      <c r="D1453" s="40" t="s">
        <v>1848</v>
      </c>
      <c r="E1453" s="40" t="s">
        <v>2001</v>
      </c>
      <c r="F1453" s="40"/>
      <c r="G1453" s="40" t="s">
        <v>76</v>
      </c>
      <c r="H1453" s="40" t="s">
        <v>1804</v>
      </c>
      <c r="I1453" s="40" t="s">
        <v>5992</v>
      </c>
      <c r="J1453" s="40" t="s">
        <v>1073</v>
      </c>
      <c r="K1453" s="40" t="s">
        <v>6013</v>
      </c>
      <c r="L1453" s="40" t="s">
        <v>1847</v>
      </c>
      <c r="M1453" s="40" t="s">
        <v>6013</v>
      </c>
      <c r="N1453" s="40">
        <v>60</v>
      </c>
      <c r="O1453" s="40" t="b">
        <v>0</v>
      </c>
      <c r="P1453" s="40" t="s">
        <v>1852</v>
      </c>
      <c r="Q1453" s="40" t="s">
        <v>1853</v>
      </c>
      <c r="R1453" s="40" t="s">
        <v>635</v>
      </c>
    </row>
    <row r="1454" spans="1:18" hidden="1" x14ac:dyDescent="0.25">
      <c r="A1454" s="40" t="s">
        <v>1074</v>
      </c>
      <c r="B1454" s="40" t="s">
        <v>1075</v>
      </c>
      <c r="C1454" s="40"/>
      <c r="D1454" s="40" t="s">
        <v>1848</v>
      </c>
      <c r="E1454" s="40" t="s">
        <v>1968</v>
      </c>
      <c r="F1454" s="40"/>
      <c r="G1454" s="40" t="s">
        <v>75</v>
      </c>
      <c r="H1454" s="40" t="s">
        <v>1806</v>
      </c>
      <c r="I1454" s="40" t="s">
        <v>5992</v>
      </c>
      <c r="J1454" s="40"/>
      <c r="K1454" s="40"/>
      <c r="L1454" s="40"/>
      <c r="M1454" s="40" t="s">
        <v>6014</v>
      </c>
      <c r="N1454" s="40">
        <v>60</v>
      </c>
      <c r="O1454" s="40" t="b">
        <v>0</v>
      </c>
      <c r="P1454" s="40" t="s">
        <v>1852</v>
      </c>
      <c r="Q1454" s="40" t="s">
        <v>1853</v>
      </c>
      <c r="R1454" s="40" t="s">
        <v>635</v>
      </c>
    </row>
    <row r="1455" spans="1:18" hidden="1" x14ac:dyDescent="0.25">
      <c r="A1455" s="40" t="s">
        <v>363</v>
      </c>
      <c r="B1455" s="40" t="s">
        <v>1076</v>
      </c>
      <c r="C1455" s="40"/>
      <c r="D1455" s="40" t="s">
        <v>1848</v>
      </c>
      <c r="E1455" s="40" t="s">
        <v>1911</v>
      </c>
      <c r="F1455" s="40" t="s">
        <v>4184</v>
      </c>
      <c r="G1455" s="40" t="s">
        <v>76</v>
      </c>
      <c r="H1455" s="40" t="s">
        <v>1804</v>
      </c>
      <c r="I1455" s="40" t="s">
        <v>5992</v>
      </c>
      <c r="J1455" s="40" t="s">
        <v>1076</v>
      </c>
      <c r="K1455" s="40" t="s">
        <v>6015</v>
      </c>
      <c r="L1455" s="40" t="s">
        <v>1847</v>
      </c>
      <c r="M1455" s="40" t="s">
        <v>6015</v>
      </c>
      <c r="N1455" s="40">
        <v>60</v>
      </c>
      <c r="O1455" s="40" t="b">
        <v>0</v>
      </c>
      <c r="P1455" s="40" t="s">
        <v>1852</v>
      </c>
      <c r="Q1455" s="40" t="s">
        <v>1853</v>
      </c>
      <c r="R1455" s="40" t="s">
        <v>635</v>
      </c>
    </row>
    <row r="1456" spans="1:18" hidden="1" x14ac:dyDescent="0.25">
      <c r="A1456" s="40" t="s">
        <v>1077</v>
      </c>
      <c r="B1456" s="40" t="s">
        <v>1078</v>
      </c>
      <c r="C1456" s="40"/>
      <c r="D1456" s="40" t="s">
        <v>1848</v>
      </c>
      <c r="E1456" s="40" t="s">
        <v>2001</v>
      </c>
      <c r="F1456" s="40"/>
      <c r="G1456" s="40" t="s">
        <v>76</v>
      </c>
      <c r="H1456" s="40" t="s">
        <v>1804</v>
      </c>
      <c r="I1456" s="40" t="s">
        <v>5992</v>
      </c>
      <c r="J1456" s="40" t="s">
        <v>1078</v>
      </c>
      <c r="K1456" s="40"/>
      <c r="L1456" s="40"/>
      <c r="M1456" s="40" t="s">
        <v>6016</v>
      </c>
      <c r="N1456" s="40">
        <v>60</v>
      </c>
      <c r="O1456" s="40" t="b">
        <v>0</v>
      </c>
      <c r="P1456" s="40" t="s">
        <v>1852</v>
      </c>
      <c r="Q1456" s="40" t="s">
        <v>1853</v>
      </c>
      <c r="R1456" s="40" t="s">
        <v>635</v>
      </c>
    </row>
    <row r="1457" spans="1:18" hidden="1" x14ac:dyDescent="0.25">
      <c r="A1457" s="41" t="s">
        <v>366</v>
      </c>
      <c r="B1457" s="41" t="s">
        <v>1079</v>
      </c>
      <c r="C1457" s="41"/>
      <c r="D1457" s="41" t="s">
        <v>1848</v>
      </c>
      <c r="E1457" s="41"/>
      <c r="F1457" s="41"/>
      <c r="G1457" s="41" t="s">
        <v>76</v>
      </c>
      <c r="H1457" s="41" t="s">
        <v>1804</v>
      </c>
      <c r="I1457" s="41" t="s">
        <v>5992</v>
      </c>
      <c r="J1457" s="41" t="s">
        <v>1079</v>
      </c>
      <c r="K1457" s="41"/>
      <c r="L1457" s="41"/>
      <c r="M1457" s="41" t="s">
        <v>6017</v>
      </c>
      <c r="N1457" s="41">
        <v>60</v>
      </c>
      <c r="O1457" s="41" t="b">
        <v>0</v>
      </c>
      <c r="P1457" s="41" t="s">
        <v>1852</v>
      </c>
      <c r="Q1457" s="41" t="s">
        <v>1853</v>
      </c>
      <c r="R1457" s="41" t="s">
        <v>635</v>
      </c>
    </row>
    <row r="1458" spans="1:18" hidden="1" x14ac:dyDescent="0.25">
      <c r="A1458" s="41" t="s">
        <v>166</v>
      </c>
      <c r="B1458" s="41" t="s">
        <v>1080</v>
      </c>
      <c r="C1458" s="41"/>
      <c r="D1458" s="41" t="s">
        <v>1848</v>
      </c>
      <c r="E1458" s="41" t="s">
        <v>3810</v>
      </c>
      <c r="F1458" s="41"/>
      <c r="G1458" s="41" t="s">
        <v>76</v>
      </c>
      <c r="H1458" s="41" t="s">
        <v>1804</v>
      </c>
      <c r="I1458" s="41" t="s">
        <v>5992</v>
      </c>
      <c r="J1458" s="41" t="s">
        <v>1847</v>
      </c>
      <c r="K1458" s="41"/>
      <c r="L1458" s="41" t="s">
        <v>1847</v>
      </c>
      <c r="M1458" s="41" t="s">
        <v>6018</v>
      </c>
      <c r="N1458" s="41">
        <v>60</v>
      </c>
      <c r="O1458" s="41" t="b">
        <v>0</v>
      </c>
      <c r="P1458" s="41" t="s">
        <v>1852</v>
      </c>
      <c r="Q1458" s="41" t="s">
        <v>1853</v>
      </c>
      <c r="R1458" s="41" t="s">
        <v>635</v>
      </c>
    </row>
    <row r="1459" spans="1:18" hidden="1" x14ac:dyDescent="0.25">
      <c r="A1459" s="40" t="s">
        <v>1081</v>
      </c>
      <c r="B1459" s="40" t="s">
        <v>1082</v>
      </c>
      <c r="C1459" s="40" t="s">
        <v>1847</v>
      </c>
      <c r="D1459" s="40" t="s">
        <v>1848</v>
      </c>
      <c r="E1459" s="40" t="s">
        <v>2102</v>
      </c>
      <c r="F1459" s="40"/>
      <c r="G1459" s="40" t="s">
        <v>1813</v>
      </c>
      <c r="H1459" s="40" t="s">
        <v>1814</v>
      </c>
      <c r="I1459" s="40" t="s">
        <v>5580</v>
      </c>
      <c r="J1459" s="40" t="s">
        <v>1082</v>
      </c>
      <c r="K1459" s="40" t="s">
        <v>6019</v>
      </c>
      <c r="L1459" s="40"/>
      <c r="M1459" s="40" t="s">
        <v>6019</v>
      </c>
      <c r="N1459" s="40">
        <v>60</v>
      </c>
      <c r="O1459" s="40" t="b">
        <v>0</v>
      </c>
      <c r="P1459" s="40" t="s">
        <v>3105</v>
      </c>
      <c r="Q1459" s="40" t="s">
        <v>1853</v>
      </c>
      <c r="R1459" s="40" t="s">
        <v>635</v>
      </c>
    </row>
    <row r="1460" spans="1:18" hidden="1" x14ac:dyDescent="0.25">
      <c r="A1460" s="40" t="s">
        <v>371</v>
      </c>
      <c r="B1460" s="40" t="s">
        <v>1083</v>
      </c>
      <c r="C1460" s="40"/>
      <c r="D1460" s="40" t="s">
        <v>1848</v>
      </c>
      <c r="E1460" s="40" t="s">
        <v>1968</v>
      </c>
      <c r="F1460" s="40"/>
      <c r="G1460" s="40" t="s">
        <v>75</v>
      </c>
      <c r="H1460" s="40" t="s">
        <v>1806</v>
      </c>
      <c r="I1460" s="40" t="s">
        <v>5992</v>
      </c>
      <c r="J1460" s="40"/>
      <c r="K1460" s="40"/>
      <c r="L1460" s="40"/>
      <c r="M1460" s="40" t="s">
        <v>6020</v>
      </c>
      <c r="N1460" s="40">
        <v>60</v>
      </c>
      <c r="O1460" s="40" t="b">
        <v>0</v>
      </c>
      <c r="P1460" s="40" t="s">
        <v>1852</v>
      </c>
      <c r="Q1460" s="40" t="s">
        <v>1853</v>
      </c>
      <c r="R1460" s="40" t="s">
        <v>635</v>
      </c>
    </row>
    <row r="1461" spans="1:18" hidden="1" x14ac:dyDescent="0.25">
      <c r="A1461" s="41" t="s">
        <v>1084</v>
      </c>
      <c r="B1461" s="41" t="s">
        <v>1085</v>
      </c>
      <c r="C1461" s="41" t="s">
        <v>1847</v>
      </c>
      <c r="D1461" s="41" t="s">
        <v>1848</v>
      </c>
      <c r="E1461" s="41" t="s">
        <v>3810</v>
      </c>
      <c r="F1461" s="41" t="s">
        <v>6021</v>
      </c>
      <c r="G1461" s="41" t="s">
        <v>76</v>
      </c>
      <c r="H1461" s="41" t="s">
        <v>1804</v>
      </c>
      <c r="I1461" s="41" t="s">
        <v>5580</v>
      </c>
      <c r="J1461" s="41" t="s">
        <v>1847</v>
      </c>
      <c r="K1461" s="41"/>
      <c r="L1461" s="41"/>
      <c r="M1461" s="41" t="s">
        <v>6022</v>
      </c>
      <c r="N1461" s="41">
        <v>60</v>
      </c>
      <c r="O1461" s="41" t="b">
        <v>0</v>
      </c>
      <c r="P1461" s="41" t="s">
        <v>3105</v>
      </c>
      <c r="Q1461" s="41" t="s">
        <v>1853</v>
      </c>
      <c r="R1461" s="41" t="s">
        <v>635</v>
      </c>
    </row>
    <row r="1462" spans="1:18" hidden="1" x14ac:dyDescent="0.25">
      <c r="A1462" s="40" t="s">
        <v>1086</v>
      </c>
      <c r="B1462" s="40" t="s">
        <v>1087</v>
      </c>
      <c r="C1462" s="40"/>
      <c r="D1462" s="40" t="s">
        <v>1848</v>
      </c>
      <c r="E1462" s="40" t="s">
        <v>2764</v>
      </c>
      <c r="F1462" s="40" t="s">
        <v>3309</v>
      </c>
      <c r="G1462" s="40" t="s">
        <v>1813</v>
      </c>
      <c r="H1462" s="40" t="s">
        <v>1814</v>
      </c>
      <c r="I1462" s="40" t="s">
        <v>5992</v>
      </c>
      <c r="J1462" s="40"/>
      <c r="K1462" s="40"/>
      <c r="L1462" s="40"/>
      <c r="M1462" s="40" t="s">
        <v>6023</v>
      </c>
      <c r="N1462" s="40">
        <v>60</v>
      </c>
      <c r="O1462" s="40" t="b">
        <v>0</v>
      </c>
      <c r="P1462" s="40" t="s">
        <v>1852</v>
      </c>
      <c r="Q1462" s="40" t="s">
        <v>1853</v>
      </c>
      <c r="R1462" s="40" t="s">
        <v>635</v>
      </c>
    </row>
    <row r="1463" spans="1:18" hidden="1" x14ac:dyDescent="0.25">
      <c r="A1463" s="40" t="s">
        <v>1088</v>
      </c>
      <c r="B1463" s="40" t="s">
        <v>1089</v>
      </c>
      <c r="C1463" s="40"/>
      <c r="D1463" s="40" t="s">
        <v>1848</v>
      </c>
      <c r="E1463" s="40" t="s">
        <v>4322</v>
      </c>
      <c r="F1463" s="40" t="s">
        <v>6024</v>
      </c>
      <c r="G1463" s="40" t="s">
        <v>1813</v>
      </c>
      <c r="H1463" s="40" t="s">
        <v>1814</v>
      </c>
      <c r="I1463" s="40" t="s">
        <v>5992</v>
      </c>
      <c r="J1463" s="40"/>
      <c r="K1463" s="40"/>
      <c r="L1463" s="40"/>
      <c r="M1463" s="40" t="s">
        <v>6025</v>
      </c>
      <c r="N1463" s="40">
        <v>60</v>
      </c>
      <c r="O1463" s="40" t="b">
        <v>0</v>
      </c>
      <c r="P1463" s="40" t="s">
        <v>1852</v>
      </c>
      <c r="Q1463" s="40" t="s">
        <v>1853</v>
      </c>
      <c r="R1463" s="40" t="s">
        <v>635</v>
      </c>
    </row>
    <row r="1464" spans="1:18" hidden="1" x14ac:dyDescent="0.25">
      <c r="A1464" s="40" t="s">
        <v>1090</v>
      </c>
      <c r="B1464" s="40" t="s">
        <v>1091</v>
      </c>
      <c r="C1464" s="40"/>
      <c r="D1464" s="40" t="s">
        <v>1848</v>
      </c>
      <c r="E1464" s="40" t="s">
        <v>4322</v>
      </c>
      <c r="F1464" s="40" t="s">
        <v>6026</v>
      </c>
      <c r="G1464" s="40"/>
      <c r="H1464" s="40"/>
      <c r="I1464" s="40" t="s">
        <v>5992</v>
      </c>
      <c r="J1464" s="40"/>
      <c r="K1464" s="40"/>
      <c r="L1464" s="40"/>
      <c r="M1464" s="40" t="s">
        <v>6027</v>
      </c>
      <c r="N1464" s="40">
        <v>60</v>
      </c>
      <c r="O1464" s="40" t="b">
        <v>0</v>
      </c>
      <c r="P1464" s="40" t="s">
        <v>1852</v>
      </c>
      <c r="Q1464" s="40" t="s">
        <v>1853</v>
      </c>
      <c r="R1464" s="40" t="s">
        <v>635</v>
      </c>
    </row>
    <row r="1465" spans="1:18" hidden="1" x14ac:dyDescent="0.25">
      <c r="A1465" s="40" t="s">
        <v>1092</v>
      </c>
      <c r="B1465" s="40" t="s">
        <v>1093</v>
      </c>
      <c r="C1465" s="40" t="s">
        <v>1847</v>
      </c>
      <c r="D1465" s="40" t="s">
        <v>1848</v>
      </c>
      <c r="E1465" s="40" t="s">
        <v>1985</v>
      </c>
      <c r="F1465" s="40"/>
      <c r="G1465" s="40" t="s">
        <v>1813</v>
      </c>
      <c r="H1465" s="40" t="s">
        <v>1814</v>
      </c>
      <c r="I1465" s="40" t="s">
        <v>5580</v>
      </c>
      <c r="J1465" s="40" t="s">
        <v>1093</v>
      </c>
      <c r="K1465" s="40"/>
      <c r="L1465" s="40"/>
      <c r="M1465" s="40" t="s">
        <v>6028</v>
      </c>
      <c r="N1465" s="40">
        <v>60</v>
      </c>
      <c r="O1465" s="40" t="b">
        <v>0</v>
      </c>
      <c r="P1465" s="40" t="s">
        <v>3105</v>
      </c>
      <c r="Q1465" s="40" t="s">
        <v>1853</v>
      </c>
      <c r="R1465" s="40" t="s">
        <v>635</v>
      </c>
    </row>
    <row r="1466" spans="1:18" hidden="1" x14ac:dyDescent="0.25">
      <c r="A1466" s="41" t="s">
        <v>1094</v>
      </c>
      <c r="B1466" s="41" t="s">
        <v>1095</v>
      </c>
      <c r="C1466" s="41" t="s">
        <v>1847</v>
      </c>
      <c r="D1466" s="41" t="s">
        <v>1848</v>
      </c>
      <c r="E1466" s="41" t="s">
        <v>5334</v>
      </c>
      <c r="F1466" s="41"/>
      <c r="G1466" s="41" t="s">
        <v>1813</v>
      </c>
      <c r="H1466" s="41" t="s">
        <v>1814</v>
      </c>
      <c r="I1466" s="41" t="s">
        <v>5580</v>
      </c>
      <c r="J1466" s="41" t="s">
        <v>1095</v>
      </c>
      <c r="K1466" s="41" t="s">
        <v>6029</v>
      </c>
      <c r="L1466" s="41"/>
      <c r="M1466" s="41" t="s">
        <v>6030</v>
      </c>
      <c r="N1466" s="41">
        <v>60</v>
      </c>
      <c r="O1466" s="41" t="b">
        <v>0</v>
      </c>
      <c r="P1466" s="41" t="s">
        <v>3105</v>
      </c>
      <c r="Q1466" s="41" t="s">
        <v>1853</v>
      </c>
      <c r="R1466" s="41" t="s">
        <v>635</v>
      </c>
    </row>
    <row r="1467" spans="1:18" hidden="1" x14ac:dyDescent="0.25">
      <c r="A1467" s="40" t="s">
        <v>104</v>
      </c>
      <c r="B1467" s="40" t="s">
        <v>1100</v>
      </c>
      <c r="C1467" s="40"/>
      <c r="D1467" s="40" t="s">
        <v>1848</v>
      </c>
      <c r="E1467" s="40" t="s">
        <v>3164</v>
      </c>
      <c r="F1467" s="40"/>
      <c r="G1467" s="40"/>
      <c r="H1467" s="40"/>
      <c r="I1467" s="40" t="s">
        <v>5992</v>
      </c>
      <c r="J1467" s="40"/>
      <c r="K1467" s="40"/>
      <c r="L1467" s="40"/>
      <c r="M1467" s="40" t="s">
        <v>6031</v>
      </c>
      <c r="N1467" s="40">
        <v>60</v>
      </c>
      <c r="O1467" s="40" t="b">
        <v>0</v>
      </c>
      <c r="P1467" s="40" t="s">
        <v>1852</v>
      </c>
      <c r="Q1467" s="40" t="s">
        <v>1853</v>
      </c>
      <c r="R1467" s="40" t="s">
        <v>635</v>
      </c>
    </row>
    <row r="1468" spans="1:18" hidden="1" x14ac:dyDescent="0.25">
      <c r="A1468" s="40" t="s">
        <v>1096</v>
      </c>
      <c r="B1468" s="40" t="s">
        <v>1097</v>
      </c>
      <c r="C1468" s="40"/>
      <c r="D1468" s="40" t="s">
        <v>1848</v>
      </c>
      <c r="E1468" s="40" t="s">
        <v>2060</v>
      </c>
      <c r="F1468" s="40" t="s">
        <v>6032</v>
      </c>
      <c r="G1468" s="40"/>
      <c r="H1468" s="40"/>
      <c r="I1468" s="40" t="s">
        <v>5992</v>
      </c>
      <c r="J1468" s="40"/>
      <c r="K1468" s="40"/>
      <c r="L1468" s="40"/>
      <c r="M1468" s="40" t="s">
        <v>6033</v>
      </c>
      <c r="N1468" s="40">
        <v>60</v>
      </c>
      <c r="O1468" s="40" t="b">
        <v>0</v>
      </c>
      <c r="P1468" s="40" t="s">
        <v>1852</v>
      </c>
      <c r="Q1468" s="40" t="s">
        <v>1853</v>
      </c>
      <c r="R1468" s="40" t="s">
        <v>635</v>
      </c>
    </row>
    <row r="1469" spans="1:18" hidden="1" x14ac:dyDescent="0.25">
      <c r="A1469" s="41" t="s">
        <v>1098</v>
      </c>
      <c r="B1469" s="41" t="s">
        <v>1099</v>
      </c>
      <c r="C1469" s="41"/>
      <c r="D1469" s="41" t="s">
        <v>1848</v>
      </c>
      <c r="E1469" s="41" t="s">
        <v>4322</v>
      </c>
      <c r="F1469" s="41" t="s">
        <v>6034</v>
      </c>
      <c r="G1469" s="41"/>
      <c r="H1469" s="41"/>
      <c r="I1469" s="41" t="s">
        <v>5992</v>
      </c>
      <c r="J1469" s="41"/>
      <c r="K1469" s="41"/>
      <c r="L1469" s="41"/>
      <c r="M1469" s="41" t="s">
        <v>6035</v>
      </c>
      <c r="N1469" s="41">
        <v>60</v>
      </c>
      <c r="O1469" s="41" t="b">
        <v>0</v>
      </c>
      <c r="P1469" s="41" t="s">
        <v>1852</v>
      </c>
      <c r="Q1469" s="41" t="s">
        <v>1853</v>
      </c>
      <c r="R1469" s="41" t="s">
        <v>635</v>
      </c>
    </row>
    <row r="1470" spans="1:18" hidden="1" x14ac:dyDescent="0.25">
      <c r="A1470" s="41" t="s">
        <v>1101</v>
      </c>
      <c r="B1470" s="41" t="s">
        <v>1102</v>
      </c>
      <c r="C1470" s="41"/>
      <c r="D1470" s="41" t="s">
        <v>1848</v>
      </c>
      <c r="E1470" s="41" t="s">
        <v>1960</v>
      </c>
      <c r="F1470" s="41" t="s">
        <v>6036</v>
      </c>
      <c r="G1470" s="41" t="s">
        <v>76</v>
      </c>
      <c r="H1470" s="41" t="s">
        <v>1804</v>
      </c>
      <c r="I1470" s="41" t="s">
        <v>5992</v>
      </c>
      <c r="J1470" s="41" t="s">
        <v>1102</v>
      </c>
      <c r="K1470" s="41" t="s">
        <v>6037</v>
      </c>
      <c r="L1470" s="41" t="s">
        <v>1847</v>
      </c>
      <c r="M1470" s="41" t="s">
        <v>6037</v>
      </c>
      <c r="N1470" s="41">
        <v>60</v>
      </c>
      <c r="O1470" s="41" t="b">
        <v>0</v>
      </c>
      <c r="P1470" s="41" t="s">
        <v>1852</v>
      </c>
      <c r="Q1470" s="41" t="s">
        <v>1853</v>
      </c>
      <c r="R1470" s="41" t="s">
        <v>635</v>
      </c>
    </row>
    <row r="1471" spans="1:18" hidden="1" x14ac:dyDescent="0.25">
      <c r="A1471" s="40" t="s">
        <v>1103</v>
      </c>
      <c r="B1471" s="40" t="s">
        <v>1104</v>
      </c>
      <c r="C1471" s="40"/>
      <c r="D1471" s="40" t="s">
        <v>1848</v>
      </c>
      <c r="E1471" s="40" t="s">
        <v>3353</v>
      </c>
      <c r="F1471" s="40" t="s">
        <v>6038</v>
      </c>
      <c r="G1471" s="40"/>
      <c r="H1471" s="40"/>
      <c r="I1471" s="40" t="s">
        <v>5992</v>
      </c>
      <c r="J1471" s="40"/>
      <c r="K1471" s="40"/>
      <c r="L1471" s="40"/>
      <c r="M1471" s="40" t="s">
        <v>6039</v>
      </c>
      <c r="N1471" s="40">
        <v>60</v>
      </c>
      <c r="O1471" s="40" t="b">
        <v>0</v>
      </c>
      <c r="P1471" s="40" t="s">
        <v>1852</v>
      </c>
      <c r="Q1471" s="40" t="s">
        <v>1853</v>
      </c>
      <c r="R1471" s="40" t="s">
        <v>635</v>
      </c>
    </row>
    <row r="1472" spans="1:18" hidden="1" x14ac:dyDescent="0.25">
      <c r="A1472" s="40" t="s">
        <v>1105</v>
      </c>
      <c r="B1472" s="40" t="s">
        <v>1106</v>
      </c>
      <c r="C1472" s="40"/>
      <c r="D1472" s="40" t="s">
        <v>1848</v>
      </c>
      <c r="E1472" s="40" t="s">
        <v>3164</v>
      </c>
      <c r="F1472" s="40"/>
      <c r="G1472" s="40" t="s">
        <v>1813</v>
      </c>
      <c r="H1472" s="40" t="s">
        <v>1814</v>
      </c>
      <c r="I1472" s="40" t="s">
        <v>5992</v>
      </c>
      <c r="J1472" s="40" t="s">
        <v>1106</v>
      </c>
      <c r="K1472" s="40" t="s">
        <v>6040</v>
      </c>
      <c r="L1472" s="40" t="s">
        <v>1847</v>
      </c>
      <c r="M1472" s="40" t="s">
        <v>6040</v>
      </c>
      <c r="N1472" s="40">
        <v>60</v>
      </c>
      <c r="O1472" s="40" t="b">
        <v>0</v>
      </c>
      <c r="P1472" s="40" t="s">
        <v>1852</v>
      </c>
      <c r="Q1472" s="40" t="s">
        <v>1853</v>
      </c>
      <c r="R1472" s="40" t="s">
        <v>635</v>
      </c>
    </row>
    <row r="1473" spans="1:18" hidden="1" x14ac:dyDescent="0.25">
      <c r="A1473" s="41" t="s">
        <v>1107</v>
      </c>
      <c r="B1473" s="41" t="s">
        <v>1108</v>
      </c>
      <c r="C1473" s="41"/>
      <c r="D1473" s="41" t="s">
        <v>1848</v>
      </c>
      <c r="E1473" s="41" t="s">
        <v>2102</v>
      </c>
      <c r="F1473" s="41"/>
      <c r="G1473" s="41" t="s">
        <v>1813</v>
      </c>
      <c r="H1473" s="41" t="s">
        <v>1814</v>
      </c>
      <c r="I1473" s="41" t="s">
        <v>5992</v>
      </c>
      <c r="J1473" s="41" t="s">
        <v>1108</v>
      </c>
      <c r="K1473" s="41" t="s">
        <v>6041</v>
      </c>
      <c r="L1473" s="41" t="s">
        <v>1847</v>
      </c>
      <c r="M1473" s="41" t="s">
        <v>6041</v>
      </c>
      <c r="N1473" s="41">
        <v>60</v>
      </c>
      <c r="O1473" s="41" t="b">
        <v>0</v>
      </c>
      <c r="P1473" s="41" t="s">
        <v>1852</v>
      </c>
      <c r="Q1473" s="41" t="s">
        <v>1853</v>
      </c>
      <c r="R1473" s="41" t="s">
        <v>635</v>
      </c>
    </row>
    <row r="1474" spans="1:18" hidden="1" x14ac:dyDescent="0.25">
      <c r="A1474" s="41" t="s">
        <v>1109</v>
      </c>
      <c r="B1474" s="41" t="s">
        <v>1110</v>
      </c>
      <c r="C1474" s="41"/>
      <c r="D1474" s="41" t="s">
        <v>1848</v>
      </c>
      <c r="E1474" s="41" t="s">
        <v>1968</v>
      </c>
      <c r="F1474" s="41" t="s">
        <v>6042</v>
      </c>
      <c r="G1474" s="41"/>
      <c r="H1474" s="41"/>
      <c r="I1474" s="41" t="s">
        <v>5992</v>
      </c>
      <c r="J1474" s="41"/>
      <c r="K1474" s="41"/>
      <c r="L1474" s="41"/>
      <c r="M1474" s="41" t="s">
        <v>6043</v>
      </c>
      <c r="N1474" s="41">
        <v>60</v>
      </c>
      <c r="O1474" s="41" t="b">
        <v>0</v>
      </c>
      <c r="P1474" s="41" t="s">
        <v>1852</v>
      </c>
      <c r="Q1474" s="41" t="s">
        <v>1853</v>
      </c>
      <c r="R1474" s="41" t="s">
        <v>635</v>
      </c>
    </row>
    <row r="1475" spans="1:18" hidden="1" x14ac:dyDescent="0.25">
      <c r="A1475" s="40" t="s">
        <v>240</v>
      </c>
      <c r="B1475" s="40" t="s">
        <v>1111</v>
      </c>
      <c r="C1475" s="40" t="s">
        <v>1847</v>
      </c>
      <c r="D1475" s="40" t="s">
        <v>1848</v>
      </c>
      <c r="E1475" s="40" t="s">
        <v>1956</v>
      </c>
      <c r="F1475" s="40"/>
      <c r="G1475" s="40" t="s">
        <v>75</v>
      </c>
      <c r="H1475" s="40" t="s">
        <v>1806</v>
      </c>
      <c r="I1475" s="40" t="s">
        <v>5580</v>
      </c>
      <c r="J1475" s="40" t="s">
        <v>1847</v>
      </c>
      <c r="K1475" s="40"/>
      <c r="L1475" s="40"/>
      <c r="M1475" s="40" t="s">
        <v>6044</v>
      </c>
      <c r="N1475" s="40">
        <v>60</v>
      </c>
      <c r="O1475" s="40" t="b">
        <v>0</v>
      </c>
      <c r="P1475" s="40" t="s">
        <v>3105</v>
      </c>
      <c r="Q1475" s="40" t="s">
        <v>1853</v>
      </c>
      <c r="R1475" s="40" t="s">
        <v>635</v>
      </c>
    </row>
    <row r="1476" spans="1:18" hidden="1" x14ac:dyDescent="0.25">
      <c r="A1476" s="40" t="s">
        <v>1112</v>
      </c>
      <c r="B1476" s="40" t="s">
        <v>1113</v>
      </c>
      <c r="C1476" s="40"/>
      <c r="D1476" s="40" t="s">
        <v>1848</v>
      </c>
      <c r="E1476" s="40" t="s">
        <v>2102</v>
      </c>
      <c r="F1476" s="40" t="s">
        <v>2754</v>
      </c>
      <c r="G1476" s="40" t="s">
        <v>1813</v>
      </c>
      <c r="H1476" s="40" t="s">
        <v>1814</v>
      </c>
      <c r="I1476" s="40" t="s">
        <v>5992</v>
      </c>
      <c r="J1476" s="40" t="s">
        <v>1113</v>
      </c>
      <c r="K1476" s="40" t="s">
        <v>6045</v>
      </c>
      <c r="L1476" s="40" t="s">
        <v>1847</v>
      </c>
      <c r="M1476" s="40" t="s">
        <v>6046</v>
      </c>
      <c r="N1476" s="40">
        <v>60</v>
      </c>
      <c r="O1476" s="40" t="b">
        <v>0</v>
      </c>
      <c r="P1476" s="40" t="s">
        <v>1852</v>
      </c>
      <c r="Q1476" s="40" t="s">
        <v>1853</v>
      </c>
      <c r="R1476" s="40" t="s">
        <v>635</v>
      </c>
    </row>
    <row r="1477" spans="1:18" hidden="1" x14ac:dyDescent="0.25">
      <c r="A1477" s="40" t="s">
        <v>1114</v>
      </c>
      <c r="B1477" s="40" t="s">
        <v>1115</v>
      </c>
      <c r="C1477" s="40"/>
      <c r="D1477" s="40" t="s">
        <v>1848</v>
      </c>
      <c r="E1477" s="40" t="s">
        <v>3164</v>
      </c>
      <c r="F1477" s="40" t="s">
        <v>6047</v>
      </c>
      <c r="G1477" s="40" t="s">
        <v>1813</v>
      </c>
      <c r="H1477" s="40" t="s">
        <v>1814</v>
      </c>
      <c r="I1477" s="40" t="s">
        <v>5992</v>
      </c>
      <c r="J1477" s="40" t="s">
        <v>1115</v>
      </c>
      <c r="K1477" s="40" t="s">
        <v>6048</v>
      </c>
      <c r="L1477" s="40" t="s">
        <v>1847</v>
      </c>
      <c r="M1477" s="40" t="s">
        <v>6048</v>
      </c>
      <c r="N1477" s="40">
        <v>60</v>
      </c>
      <c r="O1477" s="40" t="b">
        <v>0</v>
      </c>
      <c r="P1477" s="40" t="s">
        <v>1852</v>
      </c>
      <c r="Q1477" s="40" t="s">
        <v>1853</v>
      </c>
      <c r="R1477" s="40" t="s">
        <v>635</v>
      </c>
    </row>
    <row r="1478" spans="1:18" hidden="1" x14ac:dyDescent="0.25">
      <c r="A1478" s="40" t="s">
        <v>162</v>
      </c>
      <c r="B1478" s="40" t="s">
        <v>1116</v>
      </c>
      <c r="C1478" s="40"/>
      <c r="D1478" s="40" t="s">
        <v>1848</v>
      </c>
      <c r="E1478" s="40" t="s">
        <v>2060</v>
      </c>
      <c r="F1478" s="40" t="s">
        <v>6049</v>
      </c>
      <c r="G1478" s="40" t="s">
        <v>1813</v>
      </c>
      <c r="H1478" s="40" t="s">
        <v>1814</v>
      </c>
      <c r="I1478" s="40" t="s">
        <v>5992</v>
      </c>
      <c r="J1478" s="40" t="s">
        <v>1847</v>
      </c>
      <c r="K1478" s="40"/>
      <c r="L1478" s="40" t="s">
        <v>1847</v>
      </c>
      <c r="M1478" s="40" t="s">
        <v>6050</v>
      </c>
      <c r="N1478" s="40">
        <v>60</v>
      </c>
      <c r="O1478" s="40" t="b">
        <v>0</v>
      </c>
      <c r="P1478" s="40" t="s">
        <v>1852</v>
      </c>
      <c r="Q1478" s="40" t="s">
        <v>1853</v>
      </c>
      <c r="R1478" s="40" t="s">
        <v>635</v>
      </c>
    </row>
    <row r="1479" spans="1:18" hidden="1" x14ac:dyDescent="0.25">
      <c r="A1479" s="40" t="s">
        <v>1117</v>
      </c>
      <c r="B1479" s="40" t="s">
        <v>1118</v>
      </c>
      <c r="C1479" s="40"/>
      <c r="D1479" s="40" t="s">
        <v>1848</v>
      </c>
      <c r="E1479" s="40" t="s">
        <v>2132</v>
      </c>
      <c r="F1479" s="40" t="s">
        <v>6051</v>
      </c>
      <c r="G1479" s="40" t="s">
        <v>1813</v>
      </c>
      <c r="H1479" s="40" t="s">
        <v>1814</v>
      </c>
      <c r="I1479" s="40" t="s">
        <v>5992</v>
      </c>
      <c r="J1479" s="40" t="s">
        <v>1118</v>
      </c>
      <c r="K1479" s="40" t="s">
        <v>6052</v>
      </c>
      <c r="L1479" s="40" t="s">
        <v>1847</v>
      </c>
      <c r="M1479" s="40" t="s">
        <v>6052</v>
      </c>
      <c r="N1479" s="40">
        <v>60</v>
      </c>
      <c r="O1479" s="40" t="b">
        <v>0</v>
      </c>
      <c r="P1479" s="40" t="s">
        <v>1852</v>
      </c>
      <c r="Q1479" s="40" t="s">
        <v>1853</v>
      </c>
      <c r="R1479" s="40" t="s">
        <v>635</v>
      </c>
    </row>
    <row r="1480" spans="1:18" hidden="1" x14ac:dyDescent="0.25">
      <c r="A1480" s="40" t="s">
        <v>1119</v>
      </c>
      <c r="B1480" s="40" t="s">
        <v>1120</v>
      </c>
      <c r="C1480" s="40"/>
      <c r="D1480" s="40" t="s">
        <v>1848</v>
      </c>
      <c r="E1480" s="40" t="s">
        <v>1916</v>
      </c>
      <c r="F1480" s="40" t="s">
        <v>5437</v>
      </c>
      <c r="G1480" s="40"/>
      <c r="H1480" s="40"/>
      <c r="I1480" s="40" t="s">
        <v>5992</v>
      </c>
      <c r="J1480" s="40"/>
      <c r="K1480" s="40"/>
      <c r="L1480" s="40"/>
      <c r="M1480" s="40" t="s">
        <v>6053</v>
      </c>
      <c r="N1480" s="40">
        <v>60</v>
      </c>
      <c r="O1480" s="40" t="b">
        <v>0</v>
      </c>
      <c r="P1480" s="40" t="s">
        <v>1852</v>
      </c>
      <c r="Q1480" s="40" t="s">
        <v>1853</v>
      </c>
      <c r="R1480" s="40" t="s">
        <v>635</v>
      </c>
    </row>
    <row r="1481" spans="1:18" hidden="1" x14ac:dyDescent="0.25">
      <c r="A1481" s="40" t="s">
        <v>1121</v>
      </c>
      <c r="B1481" s="40" t="s">
        <v>1122</v>
      </c>
      <c r="C1481" s="40"/>
      <c r="D1481" s="40" t="s">
        <v>1848</v>
      </c>
      <c r="E1481" s="40" t="s">
        <v>4322</v>
      </c>
      <c r="F1481" s="40" t="s">
        <v>6054</v>
      </c>
      <c r="G1481" s="40"/>
      <c r="H1481" s="40"/>
      <c r="I1481" s="40" t="s">
        <v>5992</v>
      </c>
      <c r="J1481" s="40"/>
      <c r="K1481" s="40"/>
      <c r="L1481" s="40"/>
      <c r="M1481" s="40" t="s">
        <v>6055</v>
      </c>
      <c r="N1481" s="40">
        <v>60</v>
      </c>
      <c r="O1481" s="40" t="b">
        <v>0</v>
      </c>
      <c r="P1481" s="40" t="s">
        <v>1852</v>
      </c>
      <c r="Q1481" s="40" t="s">
        <v>1853</v>
      </c>
      <c r="R1481" s="40" t="s">
        <v>635</v>
      </c>
    </row>
    <row r="1482" spans="1:18" hidden="1" x14ac:dyDescent="0.25">
      <c r="A1482" s="41" t="s">
        <v>1123</v>
      </c>
      <c r="B1482" s="41" t="s">
        <v>1124</v>
      </c>
      <c r="C1482" s="41" t="s">
        <v>1847</v>
      </c>
      <c r="D1482" s="41" t="s">
        <v>1848</v>
      </c>
      <c r="E1482" s="41" t="s">
        <v>1956</v>
      </c>
      <c r="F1482" s="41"/>
      <c r="G1482" s="41" t="s">
        <v>75</v>
      </c>
      <c r="H1482" s="41" t="s">
        <v>1806</v>
      </c>
      <c r="I1482" s="41" t="s">
        <v>5580</v>
      </c>
      <c r="J1482" s="41" t="s">
        <v>1124</v>
      </c>
      <c r="K1482" s="41"/>
      <c r="L1482" s="41"/>
      <c r="M1482" s="41" t="s">
        <v>6056</v>
      </c>
      <c r="N1482" s="41">
        <v>60</v>
      </c>
      <c r="O1482" s="41" t="b">
        <v>0</v>
      </c>
      <c r="P1482" s="41" t="s">
        <v>3105</v>
      </c>
      <c r="Q1482" s="41" t="s">
        <v>1853</v>
      </c>
      <c r="R1482" s="41" t="s">
        <v>635</v>
      </c>
    </row>
    <row r="1483" spans="1:18" hidden="1" x14ac:dyDescent="0.25">
      <c r="A1483" s="40" t="s">
        <v>1125</v>
      </c>
      <c r="B1483" s="40" t="s">
        <v>1126</v>
      </c>
      <c r="C1483" s="40"/>
      <c r="D1483" s="40" t="s">
        <v>1848</v>
      </c>
      <c r="E1483" s="40" t="s">
        <v>5999</v>
      </c>
      <c r="F1483" s="40" t="s">
        <v>6057</v>
      </c>
      <c r="G1483" s="40"/>
      <c r="H1483" s="40"/>
      <c r="I1483" s="40" t="s">
        <v>5992</v>
      </c>
      <c r="J1483" s="40"/>
      <c r="K1483" s="40"/>
      <c r="L1483" s="40"/>
      <c r="M1483" s="40" t="s">
        <v>6058</v>
      </c>
      <c r="N1483" s="40">
        <v>60</v>
      </c>
      <c r="O1483" s="40" t="b">
        <v>0</v>
      </c>
      <c r="P1483" s="40" t="s">
        <v>1852</v>
      </c>
      <c r="Q1483" s="40" t="s">
        <v>1853</v>
      </c>
      <c r="R1483" s="40" t="s">
        <v>635</v>
      </c>
    </row>
    <row r="1484" spans="1:18" hidden="1" x14ac:dyDescent="0.25">
      <c r="A1484" s="41" t="s">
        <v>1127</v>
      </c>
      <c r="B1484" s="41" t="s">
        <v>1128</v>
      </c>
      <c r="C1484" s="41" t="s">
        <v>1847</v>
      </c>
      <c r="D1484" s="41" t="s">
        <v>1848</v>
      </c>
      <c r="E1484" s="41" t="s">
        <v>2102</v>
      </c>
      <c r="F1484" s="41"/>
      <c r="G1484" s="41" t="s">
        <v>1813</v>
      </c>
      <c r="H1484" s="41" t="s">
        <v>1814</v>
      </c>
      <c r="I1484" s="41" t="s">
        <v>5580</v>
      </c>
      <c r="J1484" s="41" t="s">
        <v>1128</v>
      </c>
      <c r="K1484" s="41"/>
      <c r="L1484" s="41"/>
      <c r="M1484" s="41" t="s">
        <v>6059</v>
      </c>
      <c r="N1484" s="41">
        <v>60</v>
      </c>
      <c r="O1484" s="41" t="b">
        <v>0</v>
      </c>
      <c r="P1484" s="41" t="s">
        <v>3105</v>
      </c>
      <c r="Q1484" s="41" t="s">
        <v>1853</v>
      </c>
      <c r="R1484" s="41" t="s">
        <v>635</v>
      </c>
    </row>
    <row r="1485" spans="1:18" hidden="1" x14ac:dyDescent="0.25">
      <c r="A1485" s="40" t="s">
        <v>1129</v>
      </c>
      <c r="B1485" s="40" t="s">
        <v>1130</v>
      </c>
      <c r="C1485" s="40" t="s">
        <v>1847</v>
      </c>
      <c r="D1485" s="40" t="s">
        <v>1848</v>
      </c>
      <c r="E1485" s="40" t="s">
        <v>2001</v>
      </c>
      <c r="F1485" s="40"/>
      <c r="G1485" s="40" t="s">
        <v>76</v>
      </c>
      <c r="H1485" s="40" t="s">
        <v>1804</v>
      </c>
      <c r="I1485" s="40" t="s">
        <v>5580</v>
      </c>
      <c r="J1485" s="40" t="s">
        <v>1130</v>
      </c>
      <c r="K1485" s="40"/>
      <c r="L1485" s="40"/>
      <c r="M1485" s="40" t="s">
        <v>6060</v>
      </c>
      <c r="N1485" s="40">
        <v>60</v>
      </c>
      <c r="O1485" s="40" t="b">
        <v>0</v>
      </c>
      <c r="P1485" s="40" t="s">
        <v>3105</v>
      </c>
      <c r="Q1485" s="40" t="s">
        <v>1853</v>
      </c>
      <c r="R1485" s="40" t="s">
        <v>635</v>
      </c>
    </row>
    <row r="1486" spans="1:18" hidden="1" x14ac:dyDescent="0.25">
      <c r="A1486" s="40" t="s">
        <v>164</v>
      </c>
      <c r="B1486" s="40" t="s">
        <v>1131</v>
      </c>
      <c r="C1486" s="40"/>
      <c r="D1486" s="40" t="s">
        <v>1848</v>
      </c>
      <c r="E1486" s="40" t="s">
        <v>2132</v>
      </c>
      <c r="F1486" s="40" t="s">
        <v>6051</v>
      </c>
      <c r="G1486" s="40"/>
      <c r="H1486" s="40"/>
      <c r="I1486" s="40" t="s">
        <v>5992</v>
      </c>
      <c r="J1486" s="40"/>
      <c r="K1486" s="40"/>
      <c r="L1486" s="40"/>
      <c r="M1486" s="40" t="s">
        <v>6061</v>
      </c>
      <c r="N1486" s="40">
        <v>60</v>
      </c>
      <c r="O1486" s="40" t="b">
        <v>0</v>
      </c>
      <c r="P1486" s="40" t="s">
        <v>1852</v>
      </c>
      <c r="Q1486" s="40" t="s">
        <v>1853</v>
      </c>
      <c r="R1486" s="40" t="s">
        <v>635</v>
      </c>
    </row>
    <row r="1487" spans="1:18" hidden="1" x14ac:dyDescent="0.25">
      <c r="A1487" s="40" t="s">
        <v>167</v>
      </c>
      <c r="B1487" s="40" t="s">
        <v>1132</v>
      </c>
      <c r="C1487" s="40"/>
      <c r="D1487" s="40" t="s">
        <v>1848</v>
      </c>
      <c r="E1487" s="40" t="s">
        <v>2132</v>
      </c>
      <c r="F1487" s="40" t="s">
        <v>6051</v>
      </c>
      <c r="G1487" s="40"/>
      <c r="H1487" s="40"/>
      <c r="I1487" s="40" t="s">
        <v>5992</v>
      </c>
      <c r="J1487" s="40"/>
      <c r="K1487" s="40"/>
      <c r="L1487" s="40"/>
      <c r="M1487" s="40" t="s">
        <v>6062</v>
      </c>
      <c r="N1487" s="40">
        <v>60</v>
      </c>
      <c r="O1487" s="40" t="b">
        <v>0</v>
      </c>
      <c r="P1487" s="40" t="s">
        <v>1852</v>
      </c>
      <c r="Q1487" s="40" t="s">
        <v>1853</v>
      </c>
      <c r="R1487" s="40" t="s">
        <v>635</v>
      </c>
    </row>
    <row r="1488" spans="1:18" hidden="1" x14ac:dyDescent="0.25">
      <c r="A1488" s="40" t="s">
        <v>1133</v>
      </c>
      <c r="B1488" s="40" t="s">
        <v>1134</v>
      </c>
      <c r="C1488" s="40"/>
      <c r="D1488" s="40" t="s">
        <v>1848</v>
      </c>
      <c r="E1488" s="40" t="s">
        <v>4096</v>
      </c>
      <c r="F1488" s="40" t="s">
        <v>6063</v>
      </c>
      <c r="G1488" s="40"/>
      <c r="H1488" s="40"/>
      <c r="I1488" s="40" t="s">
        <v>5992</v>
      </c>
      <c r="J1488" s="40"/>
      <c r="K1488" s="40"/>
      <c r="L1488" s="40"/>
      <c r="M1488" s="40" t="s">
        <v>6064</v>
      </c>
      <c r="N1488" s="40">
        <v>60</v>
      </c>
      <c r="O1488" s="40" t="b">
        <v>0</v>
      </c>
      <c r="P1488" s="40" t="s">
        <v>1852</v>
      </c>
      <c r="Q1488" s="40" t="s">
        <v>1853</v>
      </c>
      <c r="R1488" s="40" t="s">
        <v>635</v>
      </c>
    </row>
    <row r="1489" spans="1:18" hidden="1" x14ac:dyDescent="0.25">
      <c r="A1489" s="40" t="s">
        <v>163</v>
      </c>
      <c r="B1489" s="40" t="s">
        <v>1135</v>
      </c>
      <c r="C1489" s="40"/>
      <c r="D1489" s="40" t="s">
        <v>1848</v>
      </c>
      <c r="E1489" s="40" t="s">
        <v>6065</v>
      </c>
      <c r="F1489" s="40" t="s">
        <v>6066</v>
      </c>
      <c r="G1489" s="40" t="s">
        <v>75</v>
      </c>
      <c r="H1489" s="40" t="s">
        <v>1806</v>
      </c>
      <c r="I1489" s="40" t="s">
        <v>5992</v>
      </c>
      <c r="J1489" s="40" t="s">
        <v>1847</v>
      </c>
      <c r="K1489" s="40"/>
      <c r="L1489" s="40" t="s">
        <v>1847</v>
      </c>
      <c r="M1489" s="40" t="s">
        <v>6067</v>
      </c>
      <c r="N1489" s="40">
        <v>60</v>
      </c>
      <c r="O1489" s="40" t="b">
        <v>0</v>
      </c>
      <c r="P1489" s="40" t="s">
        <v>1852</v>
      </c>
      <c r="Q1489" s="40" t="s">
        <v>1853</v>
      </c>
      <c r="R1489" s="40" t="s">
        <v>635</v>
      </c>
    </row>
    <row r="1490" spans="1:18" hidden="1" x14ac:dyDescent="0.25">
      <c r="A1490" s="40" t="s">
        <v>1136</v>
      </c>
      <c r="B1490" s="40" t="s">
        <v>1137</v>
      </c>
      <c r="C1490" s="40"/>
      <c r="D1490" s="40" t="s">
        <v>1848</v>
      </c>
      <c r="E1490" s="40" t="s">
        <v>2001</v>
      </c>
      <c r="F1490" s="40" t="s">
        <v>3457</v>
      </c>
      <c r="G1490" s="40"/>
      <c r="H1490" s="40"/>
      <c r="I1490" s="40" t="s">
        <v>5992</v>
      </c>
      <c r="J1490" s="40"/>
      <c r="K1490" s="40"/>
      <c r="L1490" s="40"/>
      <c r="M1490" s="40" t="s">
        <v>6068</v>
      </c>
      <c r="N1490" s="40">
        <v>60</v>
      </c>
      <c r="O1490" s="40" t="b">
        <v>0</v>
      </c>
      <c r="P1490" s="40" t="s">
        <v>1852</v>
      </c>
      <c r="Q1490" s="40" t="s">
        <v>1853</v>
      </c>
      <c r="R1490" s="40" t="s">
        <v>635</v>
      </c>
    </row>
    <row r="1491" spans="1:18" hidden="1" x14ac:dyDescent="0.25">
      <c r="A1491" s="40" t="s">
        <v>165</v>
      </c>
      <c r="B1491" s="40" t="s">
        <v>1142</v>
      </c>
      <c r="C1491" s="40"/>
      <c r="D1491" s="40" t="s">
        <v>1848</v>
      </c>
      <c r="E1491" s="40" t="s">
        <v>4096</v>
      </c>
      <c r="F1491" s="40" t="s">
        <v>6069</v>
      </c>
      <c r="G1491" s="40"/>
      <c r="H1491" s="40"/>
      <c r="I1491" s="40" t="s">
        <v>5992</v>
      </c>
      <c r="J1491" s="40"/>
      <c r="K1491" s="40"/>
      <c r="L1491" s="40"/>
      <c r="M1491" s="40" t="s">
        <v>6070</v>
      </c>
      <c r="N1491" s="40">
        <v>60</v>
      </c>
      <c r="O1491" s="40" t="b">
        <v>0</v>
      </c>
      <c r="P1491" s="40" t="s">
        <v>1852</v>
      </c>
      <c r="Q1491" s="40" t="s">
        <v>1853</v>
      </c>
      <c r="R1491" s="40" t="s">
        <v>635</v>
      </c>
    </row>
    <row r="1492" spans="1:18" hidden="1" x14ac:dyDescent="0.25">
      <c r="A1492" s="40" t="s">
        <v>1138</v>
      </c>
      <c r="B1492" s="40" t="s">
        <v>1139</v>
      </c>
      <c r="C1492" s="40"/>
      <c r="D1492" s="40" t="s">
        <v>1848</v>
      </c>
      <c r="E1492" s="40" t="s">
        <v>1968</v>
      </c>
      <c r="F1492" s="40" t="s">
        <v>6042</v>
      </c>
      <c r="G1492" s="40"/>
      <c r="H1492" s="40"/>
      <c r="I1492" s="40" t="s">
        <v>5992</v>
      </c>
      <c r="J1492" s="40"/>
      <c r="K1492" s="40"/>
      <c r="L1492" s="40"/>
      <c r="M1492" s="40" t="s">
        <v>6071</v>
      </c>
      <c r="N1492" s="40">
        <v>60</v>
      </c>
      <c r="O1492" s="40" t="b">
        <v>0</v>
      </c>
      <c r="P1492" s="40" t="s">
        <v>1852</v>
      </c>
      <c r="Q1492" s="40" t="s">
        <v>1853</v>
      </c>
      <c r="R1492" s="40" t="s">
        <v>635</v>
      </c>
    </row>
    <row r="1493" spans="1:18" hidden="1" x14ac:dyDescent="0.25">
      <c r="A1493" s="41" t="s">
        <v>1140</v>
      </c>
      <c r="B1493" s="41" t="s">
        <v>1141</v>
      </c>
      <c r="C1493" s="41"/>
      <c r="D1493" s="41" t="s">
        <v>1848</v>
      </c>
      <c r="E1493" s="41" t="s">
        <v>6065</v>
      </c>
      <c r="F1493" s="41" t="s">
        <v>6066</v>
      </c>
      <c r="G1493" s="41"/>
      <c r="H1493" s="41"/>
      <c r="I1493" s="41" t="s">
        <v>5992</v>
      </c>
      <c r="J1493" s="41"/>
      <c r="K1493" s="41"/>
      <c r="L1493" s="41"/>
      <c r="M1493" s="41" t="s">
        <v>6072</v>
      </c>
      <c r="N1493" s="41">
        <v>60</v>
      </c>
      <c r="O1493" s="41" t="b">
        <v>0</v>
      </c>
      <c r="P1493" s="41" t="s">
        <v>1852</v>
      </c>
      <c r="Q1493" s="41" t="s">
        <v>1853</v>
      </c>
      <c r="R1493" s="41" t="s">
        <v>635</v>
      </c>
    </row>
    <row r="1494" spans="1:18" hidden="1" x14ac:dyDescent="0.25">
      <c r="A1494" s="41" t="s">
        <v>1143</v>
      </c>
      <c r="B1494" s="41" t="s">
        <v>1144</v>
      </c>
      <c r="C1494" s="41" t="s">
        <v>1847</v>
      </c>
      <c r="D1494" s="41" t="s">
        <v>1848</v>
      </c>
      <c r="E1494" s="41" t="s">
        <v>2764</v>
      </c>
      <c r="F1494" s="41"/>
      <c r="G1494" s="41" t="s">
        <v>1813</v>
      </c>
      <c r="H1494" s="41" t="s">
        <v>1814</v>
      </c>
      <c r="I1494" s="41" t="s">
        <v>5580</v>
      </c>
      <c r="J1494" s="41" t="s">
        <v>1144</v>
      </c>
      <c r="K1494" s="41" t="s">
        <v>6073</v>
      </c>
      <c r="L1494" s="41"/>
      <c r="M1494" s="41" t="s">
        <v>6073</v>
      </c>
      <c r="N1494" s="41">
        <v>60</v>
      </c>
      <c r="O1494" s="41" t="b">
        <v>0</v>
      </c>
      <c r="P1494" s="41" t="s">
        <v>3105</v>
      </c>
      <c r="Q1494" s="41" t="s">
        <v>1853</v>
      </c>
      <c r="R1494" s="41" t="s">
        <v>635</v>
      </c>
    </row>
    <row r="1495" spans="1:18" hidden="1" x14ac:dyDescent="0.25">
      <c r="A1495" s="40" t="s">
        <v>245</v>
      </c>
      <c r="B1495" s="40" t="s">
        <v>1145</v>
      </c>
      <c r="C1495" s="40"/>
      <c r="D1495" s="40" t="s">
        <v>1848</v>
      </c>
      <c r="E1495" s="40" t="s">
        <v>1862</v>
      </c>
      <c r="F1495" s="40"/>
      <c r="G1495" s="40"/>
      <c r="H1495" s="40"/>
      <c r="I1495" s="40" t="s">
        <v>5992</v>
      </c>
      <c r="J1495" s="40"/>
      <c r="K1495" s="40"/>
      <c r="L1495" s="40"/>
      <c r="M1495" s="40" t="s">
        <v>6074</v>
      </c>
      <c r="N1495" s="40">
        <v>60</v>
      </c>
      <c r="O1495" s="40" t="b">
        <v>0</v>
      </c>
      <c r="P1495" s="40" t="s">
        <v>1852</v>
      </c>
      <c r="Q1495" s="40" t="s">
        <v>1853</v>
      </c>
      <c r="R1495" s="40" t="s">
        <v>635</v>
      </c>
    </row>
    <row r="1496" spans="1:18" hidden="1" x14ac:dyDescent="0.25">
      <c r="A1496" s="40" t="s">
        <v>248</v>
      </c>
      <c r="B1496" s="40" t="s">
        <v>1146</v>
      </c>
      <c r="C1496" s="40"/>
      <c r="D1496" s="40" t="s">
        <v>1848</v>
      </c>
      <c r="E1496" s="40" t="s">
        <v>2001</v>
      </c>
      <c r="F1496" s="40" t="s">
        <v>6075</v>
      </c>
      <c r="G1496" s="40" t="s">
        <v>1809</v>
      </c>
      <c r="H1496" s="40" t="s">
        <v>1810</v>
      </c>
      <c r="I1496" s="40" t="s">
        <v>5992</v>
      </c>
      <c r="J1496" s="40" t="s">
        <v>1847</v>
      </c>
      <c r="K1496" s="40"/>
      <c r="L1496" s="40" t="s">
        <v>1847</v>
      </c>
      <c r="M1496" s="40" t="s">
        <v>6076</v>
      </c>
      <c r="N1496" s="40">
        <v>60</v>
      </c>
      <c r="O1496" s="40" t="b">
        <v>0</v>
      </c>
      <c r="P1496" s="40" t="s">
        <v>1852</v>
      </c>
      <c r="Q1496" s="40" t="s">
        <v>1853</v>
      </c>
      <c r="R1496" s="40" t="s">
        <v>635</v>
      </c>
    </row>
    <row r="1497" spans="1:18" hidden="1" x14ac:dyDescent="0.25">
      <c r="A1497" s="40" t="s">
        <v>249</v>
      </c>
      <c r="B1497" s="40" t="s">
        <v>1147</v>
      </c>
      <c r="C1497" s="40"/>
      <c r="D1497" s="40" t="s">
        <v>1848</v>
      </c>
      <c r="E1497" s="40" t="s">
        <v>2116</v>
      </c>
      <c r="F1497" s="40"/>
      <c r="G1497" s="40"/>
      <c r="H1497" s="40"/>
      <c r="I1497" s="40" t="s">
        <v>5992</v>
      </c>
      <c r="J1497" s="40"/>
      <c r="K1497" s="40"/>
      <c r="L1497" s="40"/>
      <c r="M1497" s="40" t="s">
        <v>6077</v>
      </c>
      <c r="N1497" s="40">
        <v>60</v>
      </c>
      <c r="O1497" s="40" t="b">
        <v>0</v>
      </c>
      <c r="P1497" s="40" t="s">
        <v>1852</v>
      </c>
      <c r="Q1497" s="40" t="s">
        <v>1853</v>
      </c>
      <c r="R1497" s="40" t="s">
        <v>635</v>
      </c>
    </row>
    <row r="1498" spans="1:18" hidden="1" x14ac:dyDescent="0.25">
      <c r="A1498" s="40" t="s">
        <v>1148</v>
      </c>
      <c r="B1498" s="40" t="s">
        <v>1149</v>
      </c>
      <c r="C1498" s="40"/>
      <c r="D1498" s="40" t="s">
        <v>1848</v>
      </c>
      <c r="E1498" s="40" t="s">
        <v>6078</v>
      </c>
      <c r="F1498" s="40" t="s">
        <v>6079</v>
      </c>
      <c r="G1498" s="40"/>
      <c r="H1498" s="40"/>
      <c r="I1498" s="40" t="s">
        <v>5992</v>
      </c>
      <c r="J1498" s="40"/>
      <c r="K1498" s="40"/>
      <c r="L1498" s="40"/>
      <c r="M1498" s="40" t="s">
        <v>6080</v>
      </c>
      <c r="N1498" s="40">
        <v>60</v>
      </c>
      <c r="O1498" s="40" t="b">
        <v>0</v>
      </c>
      <c r="P1498" s="40" t="s">
        <v>1852</v>
      </c>
      <c r="Q1498" s="40" t="s">
        <v>1853</v>
      </c>
      <c r="R1498" s="40" t="s">
        <v>635</v>
      </c>
    </row>
    <row r="1499" spans="1:18" hidden="1" x14ac:dyDescent="0.25">
      <c r="A1499" s="40" t="s">
        <v>99</v>
      </c>
      <c r="B1499" s="40" t="s">
        <v>1150</v>
      </c>
      <c r="C1499" s="40"/>
      <c r="D1499" s="40" t="s">
        <v>1848</v>
      </c>
      <c r="E1499" s="40" t="s">
        <v>1888</v>
      </c>
      <c r="F1499" s="40" t="s">
        <v>6081</v>
      </c>
      <c r="G1499" s="40"/>
      <c r="H1499" s="40"/>
      <c r="I1499" s="40" t="s">
        <v>5992</v>
      </c>
      <c r="J1499" s="40"/>
      <c r="K1499" s="40"/>
      <c r="L1499" s="40"/>
      <c r="M1499" s="40" t="s">
        <v>6082</v>
      </c>
      <c r="N1499" s="40">
        <v>60</v>
      </c>
      <c r="O1499" s="40" t="b">
        <v>0</v>
      </c>
      <c r="P1499" s="40" t="s">
        <v>1852</v>
      </c>
      <c r="Q1499" s="40" t="s">
        <v>1853</v>
      </c>
      <c r="R1499" s="40" t="s">
        <v>635</v>
      </c>
    </row>
    <row r="1500" spans="1:18" hidden="1" x14ac:dyDescent="0.25">
      <c r="A1500" s="40" t="s">
        <v>252</v>
      </c>
      <c r="B1500" s="40" t="s">
        <v>1151</v>
      </c>
      <c r="C1500" s="40"/>
      <c r="D1500" s="40" t="s">
        <v>1848</v>
      </c>
      <c r="E1500" s="40" t="s">
        <v>1911</v>
      </c>
      <c r="F1500" s="40" t="s">
        <v>4383</v>
      </c>
      <c r="G1500" s="40"/>
      <c r="H1500" s="40"/>
      <c r="I1500" s="40" t="s">
        <v>5992</v>
      </c>
      <c r="J1500" s="40"/>
      <c r="K1500" s="40"/>
      <c r="L1500" s="40"/>
      <c r="M1500" s="40" t="s">
        <v>6083</v>
      </c>
      <c r="N1500" s="40">
        <v>60</v>
      </c>
      <c r="O1500" s="40" t="b">
        <v>0</v>
      </c>
      <c r="P1500" s="40" t="s">
        <v>1852</v>
      </c>
      <c r="Q1500" s="40" t="s">
        <v>1853</v>
      </c>
      <c r="R1500" s="40" t="s">
        <v>635</v>
      </c>
    </row>
    <row r="1501" spans="1:18" hidden="1" x14ac:dyDescent="0.25">
      <c r="A1501" s="40" t="s">
        <v>1152</v>
      </c>
      <c r="B1501" s="40" t="s">
        <v>1153</v>
      </c>
      <c r="C1501" s="40"/>
      <c r="D1501" s="40" t="s">
        <v>1848</v>
      </c>
      <c r="E1501" s="40" t="s">
        <v>6084</v>
      </c>
      <c r="F1501" s="40" t="s">
        <v>6085</v>
      </c>
      <c r="G1501" s="40"/>
      <c r="H1501" s="40"/>
      <c r="I1501" s="40" t="s">
        <v>5992</v>
      </c>
      <c r="J1501" s="40"/>
      <c r="K1501" s="40"/>
      <c r="L1501" s="40"/>
      <c r="M1501" s="40" t="s">
        <v>6086</v>
      </c>
      <c r="N1501" s="40">
        <v>60</v>
      </c>
      <c r="O1501" s="40" t="b">
        <v>0</v>
      </c>
      <c r="P1501" s="40" t="s">
        <v>1852</v>
      </c>
      <c r="Q1501" s="40" t="s">
        <v>1853</v>
      </c>
      <c r="R1501" s="40" t="s">
        <v>635</v>
      </c>
    </row>
    <row r="1502" spans="1:18" hidden="1" x14ac:dyDescent="0.25">
      <c r="A1502" s="40" t="s">
        <v>6087</v>
      </c>
      <c r="B1502" s="40" t="s">
        <v>6088</v>
      </c>
      <c r="C1502" s="40"/>
      <c r="D1502" s="40" t="s">
        <v>1848</v>
      </c>
      <c r="E1502" s="40" t="s">
        <v>2060</v>
      </c>
      <c r="F1502" s="40"/>
      <c r="G1502" s="40" t="s">
        <v>75</v>
      </c>
      <c r="H1502" s="40" t="s">
        <v>1806</v>
      </c>
      <c r="I1502" s="40" t="s">
        <v>6089</v>
      </c>
      <c r="J1502" s="40" t="s">
        <v>1847</v>
      </c>
      <c r="K1502" s="40"/>
      <c r="L1502" s="40" t="s">
        <v>1847</v>
      </c>
      <c r="M1502" s="40" t="s">
        <v>6090</v>
      </c>
      <c r="N1502" s="40">
        <v>60</v>
      </c>
      <c r="O1502" s="40" t="b">
        <v>0</v>
      </c>
      <c r="P1502" s="40" t="s">
        <v>1852</v>
      </c>
      <c r="Q1502" s="40" t="s">
        <v>1853</v>
      </c>
      <c r="R1502" s="40" t="s">
        <v>635</v>
      </c>
    </row>
    <row r="1503" spans="1:18" hidden="1" x14ac:dyDescent="0.25">
      <c r="A1503" s="40" t="s">
        <v>1154</v>
      </c>
      <c r="B1503" s="40" t="s">
        <v>1155</v>
      </c>
      <c r="C1503" s="40"/>
      <c r="D1503" s="40" t="s">
        <v>1848</v>
      </c>
      <c r="E1503" s="40" t="s">
        <v>6091</v>
      </c>
      <c r="F1503" s="40" t="s">
        <v>6092</v>
      </c>
      <c r="G1503" s="40"/>
      <c r="H1503" s="40"/>
      <c r="I1503" s="40" t="s">
        <v>5992</v>
      </c>
      <c r="J1503" s="40"/>
      <c r="K1503" s="40"/>
      <c r="L1503" s="40"/>
      <c r="M1503" s="40" t="s">
        <v>6093</v>
      </c>
      <c r="N1503" s="40">
        <v>60</v>
      </c>
      <c r="O1503" s="40" t="b">
        <v>0</v>
      </c>
      <c r="P1503" s="40" t="s">
        <v>1852</v>
      </c>
      <c r="Q1503" s="40" t="s">
        <v>1853</v>
      </c>
      <c r="R1503" s="40" t="s">
        <v>635</v>
      </c>
    </row>
    <row r="1504" spans="1:18" hidden="1" x14ac:dyDescent="0.25">
      <c r="A1504" s="40" t="s">
        <v>1156</v>
      </c>
      <c r="B1504" s="40" t="s">
        <v>1157</v>
      </c>
      <c r="C1504" s="40"/>
      <c r="D1504" s="40" t="s">
        <v>1848</v>
      </c>
      <c r="E1504" s="40" t="s">
        <v>2060</v>
      </c>
      <c r="F1504" s="40" t="s">
        <v>6094</v>
      </c>
      <c r="G1504" s="40"/>
      <c r="H1504" s="40"/>
      <c r="I1504" s="40" t="s">
        <v>5992</v>
      </c>
      <c r="J1504" s="40"/>
      <c r="K1504" s="40"/>
      <c r="L1504" s="40"/>
      <c r="M1504" s="40" t="s">
        <v>6095</v>
      </c>
      <c r="N1504" s="40">
        <v>60</v>
      </c>
      <c r="O1504" s="40" t="b">
        <v>0</v>
      </c>
      <c r="P1504" s="40" t="s">
        <v>1852</v>
      </c>
      <c r="Q1504" s="40" t="s">
        <v>1853</v>
      </c>
      <c r="R1504" s="40" t="s">
        <v>635</v>
      </c>
    </row>
    <row r="1505" spans="1:18" hidden="1" x14ac:dyDescent="0.25">
      <c r="A1505" s="40" t="s">
        <v>253</v>
      </c>
      <c r="B1505" s="40" t="s">
        <v>1158</v>
      </c>
      <c r="C1505" s="40"/>
      <c r="D1505" s="40" t="s">
        <v>1848</v>
      </c>
      <c r="E1505" s="40"/>
      <c r="F1505" s="40"/>
      <c r="G1505" s="40"/>
      <c r="H1505" s="40"/>
      <c r="I1505" s="40" t="s">
        <v>5992</v>
      </c>
      <c r="J1505" s="40"/>
      <c r="K1505" s="40"/>
      <c r="L1505" s="40"/>
      <c r="M1505" s="40" t="s">
        <v>6096</v>
      </c>
      <c r="N1505" s="40">
        <v>60</v>
      </c>
      <c r="O1505" s="40" t="b">
        <v>0</v>
      </c>
      <c r="P1505" s="40" t="s">
        <v>1852</v>
      </c>
      <c r="Q1505" s="40" t="s">
        <v>1853</v>
      </c>
      <c r="R1505" s="40" t="s">
        <v>635</v>
      </c>
    </row>
    <row r="1506" spans="1:18" hidden="1" x14ac:dyDescent="0.25">
      <c r="A1506" s="40" t="s">
        <v>1159</v>
      </c>
      <c r="B1506" s="40" t="s">
        <v>1160</v>
      </c>
      <c r="C1506" s="40"/>
      <c r="D1506" s="40" t="s">
        <v>1848</v>
      </c>
      <c r="E1506" s="40" t="s">
        <v>5334</v>
      </c>
      <c r="F1506" s="40"/>
      <c r="G1506" s="40"/>
      <c r="H1506" s="40"/>
      <c r="I1506" s="40" t="s">
        <v>5992</v>
      </c>
      <c r="J1506" s="40"/>
      <c r="K1506" s="40"/>
      <c r="L1506" s="40"/>
      <c r="M1506" s="40" t="s">
        <v>6097</v>
      </c>
      <c r="N1506" s="40">
        <v>60</v>
      </c>
      <c r="O1506" s="40" t="b">
        <v>0</v>
      </c>
      <c r="P1506" s="40" t="s">
        <v>1852</v>
      </c>
      <c r="Q1506" s="40" t="s">
        <v>1853</v>
      </c>
      <c r="R1506" s="40" t="s">
        <v>635</v>
      </c>
    </row>
    <row r="1507" spans="1:18" hidden="1" x14ac:dyDescent="0.25">
      <c r="A1507" s="40" t="s">
        <v>256</v>
      </c>
      <c r="B1507" s="40" t="s">
        <v>1161</v>
      </c>
      <c r="C1507" s="40"/>
      <c r="D1507" s="40" t="s">
        <v>1848</v>
      </c>
      <c r="E1507" s="40" t="s">
        <v>1862</v>
      </c>
      <c r="F1507" s="40" t="s">
        <v>6098</v>
      </c>
      <c r="G1507" s="40"/>
      <c r="H1507" s="40"/>
      <c r="I1507" s="40" t="s">
        <v>5992</v>
      </c>
      <c r="J1507" s="40"/>
      <c r="K1507" s="40"/>
      <c r="L1507" s="40"/>
      <c r="M1507" s="40" t="s">
        <v>6099</v>
      </c>
      <c r="N1507" s="40">
        <v>60</v>
      </c>
      <c r="O1507" s="40" t="b">
        <v>0</v>
      </c>
      <c r="P1507" s="40" t="s">
        <v>1852</v>
      </c>
      <c r="Q1507" s="40" t="s">
        <v>1853</v>
      </c>
      <c r="R1507" s="40" t="s">
        <v>635</v>
      </c>
    </row>
    <row r="1508" spans="1:18" hidden="1" x14ac:dyDescent="0.25">
      <c r="A1508" s="40" t="s">
        <v>1162</v>
      </c>
      <c r="B1508" s="40" t="s">
        <v>1163</v>
      </c>
      <c r="C1508" s="40"/>
      <c r="D1508" s="40" t="s">
        <v>1848</v>
      </c>
      <c r="E1508" s="40" t="s">
        <v>5334</v>
      </c>
      <c r="F1508" s="40" t="s">
        <v>6100</v>
      </c>
      <c r="G1508" s="40"/>
      <c r="H1508" s="40"/>
      <c r="I1508" s="40" t="s">
        <v>5992</v>
      </c>
      <c r="J1508" s="40"/>
      <c r="K1508" s="40"/>
      <c r="L1508" s="40"/>
      <c r="M1508" s="40" t="s">
        <v>6101</v>
      </c>
      <c r="N1508" s="40">
        <v>60</v>
      </c>
      <c r="O1508" s="40" t="b">
        <v>0</v>
      </c>
      <c r="P1508" s="40" t="s">
        <v>1852</v>
      </c>
      <c r="Q1508" s="40" t="s">
        <v>1853</v>
      </c>
      <c r="R1508" s="40" t="s">
        <v>635</v>
      </c>
    </row>
    <row r="1509" spans="1:18" hidden="1" x14ac:dyDescent="0.25">
      <c r="A1509" s="40" t="s">
        <v>257</v>
      </c>
      <c r="B1509" s="40" t="s">
        <v>1164</v>
      </c>
      <c r="C1509" s="40"/>
      <c r="D1509" s="40" t="s">
        <v>1848</v>
      </c>
      <c r="E1509" s="40" t="s">
        <v>1849</v>
      </c>
      <c r="F1509" s="40" t="s">
        <v>6102</v>
      </c>
      <c r="G1509" s="40"/>
      <c r="H1509" s="40"/>
      <c r="I1509" s="40" t="s">
        <v>5992</v>
      </c>
      <c r="J1509" s="40"/>
      <c r="K1509" s="40"/>
      <c r="L1509" s="40"/>
      <c r="M1509" s="40" t="s">
        <v>6103</v>
      </c>
      <c r="N1509" s="40">
        <v>60</v>
      </c>
      <c r="O1509" s="40" t="b">
        <v>0</v>
      </c>
      <c r="P1509" s="40" t="s">
        <v>1852</v>
      </c>
      <c r="Q1509" s="40" t="s">
        <v>1853</v>
      </c>
      <c r="R1509" s="40" t="s">
        <v>635</v>
      </c>
    </row>
    <row r="1510" spans="1:18" hidden="1" x14ac:dyDescent="0.25">
      <c r="A1510" s="40" t="s">
        <v>169</v>
      </c>
      <c r="B1510" s="40" t="s">
        <v>1165</v>
      </c>
      <c r="C1510" s="40" t="s">
        <v>1847</v>
      </c>
      <c r="D1510" s="40" t="s">
        <v>1848</v>
      </c>
      <c r="E1510" s="40" t="s">
        <v>4096</v>
      </c>
      <c r="F1510" s="40"/>
      <c r="G1510" s="40" t="s">
        <v>76</v>
      </c>
      <c r="H1510" s="40" t="s">
        <v>1804</v>
      </c>
      <c r="I1510" s="40" t="s">
        <v>5992</v>
      </c>
      <c r="J1510" s="40" t="s">
        <v>1165</v>
      </c>
      <c r="K1510" s="40" t="s">
        <v>6104</v>
      </c>
      <c r="L1510" s="40"/>
      <c r="M1510" s="40" t="s">
        <v>6104</v>
      </c>
      <c r="N1510" s="40">
        <v>60</v>
      </c>
      <c r="O1510" s="40" t="b">
        <v>0</v>
      </c>
      <c r="P1510" s="40" t="s">
        <v>3105</v>
      </c>
      <c r="Q1510" s="40" t="s">
        <v>1853</v>
      </c>
      <c r="R1510" s="40" t="s">
        <v>635</v>
      </c>
    </row>
    <row r="1511" spans="1:18" hidden="1" x14ac:dyDescent="0.25">
      <c r="A1511" s="41" t="s">
        <v>1166</v>
      </c>
      <c r="B1511" s="41" t="s">
        <v>1167</v>
      </c>
      <c r="C1511" s="41"/>
      <c r="D1511" s="41" t="s">
        <v>1848</v>
      </c>
      <c r="E1511" s="41" t="s">
        <v>5326</v>
      </c>
      <c r="F1511" s="41" t="s">
        <v>6105</v>
      </c>
      <c r="G1511" s="41"/>
      <c r="H1511" s="41"/>
      <c r="I1511" s="41" t="s">
        <v>5992</v>
      </c>
      <c r="J1511" s="41"/>
      <c r="K1511" s="41"/>
      <c r="L1511" s="41"/>
      <c r="M1511" s="41" t="s">
        <v>6106</v>
      </c>
      <c r="N1511" s="41">
        <v>60</v>
      </c>
      <c r="O1511" s="41" t="b">
        <v>0</v>
      </c>
      <c r="P1511" s="41" t="s">
        <v>1852</v>
      </c>
      <c r="Q1511" s="41" t="s">
        <v>1853</v>
      </c>
      <c r="R1511" s="41" t="s">
        <v>635</v>
      </c>
    </row>
    <row r="1512" spans="1:18" hidden="1" x14ac:dyDescent="0.25">
      <c r="A1512" s="40" t="s">
        <v>168</v>
      </c>
      <c r="B1512" s="40" t="s">
        <v>1168</v>
      </c>
      <c r="C1512" s="40"/>
      <c r="D1512" s="40" t="s">
        <v>1848</v>
      </c>
      <c r="E1512" s="40" t="s">
        <v>5334</v>
      </c>
      <c r="F1512" s="40" t="s">
        <v>6107</v>
      </c>
      <c r="G1512" s="40"/>
      <c r="H1512" s="40"/>
      <c r="I1512" s="40" t="s">
        <v>5992</v>
      </c>
      <c r="J1512" s="40"/>
      <c r="K1512" s="40"/>
      <c r="L1512" s="40"/>
      <c r="M1512" s="40" t="s">
        <v>6108</v>
      </c>
      <c r="N1512" s="40">
        <v>60</v>
      </c>
      <c r="O1512" s="40" t="b">
        <v>0</v>
      </c>
      <c r="P1512" s="40" t="s">
        <v>1852</v>
      </c>
      <c r="Q1512" s="40" t="s">
        <v>1853</v>
      </c>
      <c r="R1512" s="40" t="s">
        <v>635</v>
      </c>
    </row>
    <row r="1513" spans="1:18" hidden="1" x14ac:dyDescent="0.25">
      <c r="A1513" s="40" t="s">
        <v>1169</v>
      </c>
      <c r="B1513" s="40" t="s">
        <v>1170</v>
      </c>
      <c r="C1513" s="40"/>
      <c r="D1513" s="40" t="s">
        <v>1848</v>
      </c>
      <c r="E1513" s="40" t="s">
        <v>3810</v>
      </c>
      <c r="F1513" s="40" t="s">
        <v>6021</v>
      </c>
      <c r="G1513" s="40"/>
      <c r="H1513" s="40"/>
      <c r="I1513" s="40" t="s">
        <v>5992</v>
      </c>
      <c r="J1513" s="40"/>
      <c r="K1513" s="40"/>
      <c r="L1513" s="40"/>
      <c r="M1513" s="40" t="s">
        <v>6109</v>
      </c>
      <c r="N1513" s="40">
        <v>60</v>
      </c>
      <c r="O1513" s="40" t="b">
        <v>0</v>
      </c>
      <c r="P1513" s="40" t="s">
        <v>1852</v>
      </c>
      <c r="Q1513" s="40" t="s">
        <v>1853</v>
      </c>
      <c r="R1513" s="40" t="s">
        <v>635</v>
      </c>
    </row>
    <row r="1514" spans="1:18" hidden="1" x14ac:dyDescent="0.25">
      <c r="A1514" s="40" t="s">
        <v>171</v>
      </c>
      <c r="B1514" s="40" t="s">
        <v>1171</v>
      </c>
      <c r="C1514" s="40"/>
      <c r="D1514" s="40" t="s">
        <v>1848</v>
      </c>
      <c r="E1514" s="40" t="s">
        <v>2083</v>
      </c>
      <c r="F1514" s="40" t="s">
        <v>3851</v>
      </c>
      <c r="G1514" s="40"/>
      <c r="H1514" s="40"/>
      <c r="I1514" s="40" t="s">
        <v>5992</v>
      </c>
      <c r="J1514" s="40"/>
      <c r="K1514" s="40"/>
      <c r="L1514" s="40"/>
      <c r="M1514" s="40" t="s">
        <v>6110</v>
      </c>
      <c r="N1514" s="40">
        <v>60</v>
      </c>
      <c r="O1514" s="40" t="b">
        <v>0</v>
      </c>
      <c r="P1514" s="40" t="s">
        <v>1852</v>
      </c>
      <c r="Q1514" s="40" t="s">
        <v>1853</v>
      </c>
      <c r="R1514" s="40" t="s">
        <v>635</v>
      </c>
    </row>
    <row r="1515" spans="1:18" hidden="1" x14ac:dyDescent="0.25">
      <c r="A1515" s="40" t="s">
        <v>173</v>
      </c>
      <c r="B1515" s="40" t="s">
        <v>1172</v>
      </c>
      <c r="C1515" s="40"/>
      <c r="D1515" s="40" t="s">
        <v>1848</v>
      </c>
      <c r="E1515" s="40" t="s">
        <v>5326</v>
      </c>
      <c r="F1515" s="40" t="s">
        <v>6111</v>
      </c>
      <c r="G1515" s="40"/>
      <c r="H1515" s="40"/>
      <c r="I1515" s="40" t="s">
        <v>5992</v>
      </c>
      <c r="J1515" s="40"/>
      <c r="K1515" s="40"/>
      <c r="L1515" s="40"/>
      <c r="M1515" s="40" t="s">
        <v>6112</v>
      </c>
      <c r="N1515" s="40">
        <v>60</v>
      </c>
      <c r="O1515" s="40" t="b">
        <v>0</v>
      </c>
      <c r="P1515" s="40" t="s">
        <v>1852</v>
      </c>
      <c r="Q1515" s="40" t="s">
        <v>1853</v>
      </c>
      <c r="R1515" s="40" t="s">
        <v>635</v>
      </c>
    </row>
    <row r="1516" spans="1:18" hidden="1" x14ac:dyDescent="0.25">
      <c r="A1516" s="41" t="s">
        <v>1173</v>
      </c>
      <c r="B1516" s="41" t="s">
        <v>1174</v>
      </c>
      <c r="C1516" s="41"/>
      <c r="D1516" s="41" t="s">
        <v>1848</v>
      </c>
      <c r="E1516" s="41" t="s">
        <v>3164</v>
      </c>
      <c r="F1516" s="41" t="s">
        <v>6113</v>
      </c>
      <c r="G1516" s="41"/>
      <c r="H1516" s="41"/>
      <c r="I1516" s="41" t="s">
        <v>5992</v>
      </c>
      <c r="J1516" s="41"/>
      <c r="K1516" s="41"/>
      <c r="L1516" s="41"/>
      <c r="M1516" s="41" t="s">
        <v>6114</v>
      </c>
      <c r="N1516" s="41">
        <v>60</v>
      </c>
      <c r="O1516" s="41" t="b">
        <v>0</v>
      </c>
      <c r="P1516" s="41" t="s">
        <v>1852</v>
      </c>
      <c r="Q1516" s="41" t="s">
        <v>1853</v>
      </c>
      <c r="R1516" s="41" t="s">
        <v>635</v>
      </c>
    </row>
    <row r="1517" spans="1:18" hidden="1" x14ac:dyDescent="0.25">
      <c r="A1517" s="40" t="s">
        <v>1175</v>
      </c>
      <c r="B1517" s="40" t="s">
        <v>1176</v>
      </c>
      <c r="C1517" s="40" t="s">
        <v>1847</v>
      </c>
      <c r="D1517" s="40" t="s">
        <v>1848</v>
      </c>
      <c r="E1517" s="40" t="s">
        <v>1956</v>
      </c>
      <c r="F1517" s="40"/>
      <c r="G1517" s="40" t="s">
        <v>75</v>
      </c>
      <c r="H1517" s="40" t="s">
        <v>1806</v>
      </c>
      <c r="I1517" s="40" t="s">
        <v>5580</v>
      </c>
      <c r="J1517" s="40" t="s">
        <v>1176</v>
      </c>
      <c r="K1517" s="40"/>
      <c r="L1517" s="40"/>
      <c r="M1517" s="40" t="s">
        <v>6115</v>
      </c>
      <c r="N1517" s="40">
        <v>60</v>
      </c>
      <c r="O1517" s="40" t="b">
        <v>0</v>
      </c>
      <c r="P1517" s="40" t="s">
        <v>3105</v>
      </c>
      <c r="Q1517" s="40" t="s">
        <v>1853</v>
      </c>
      <c r="R1517" s="40" t="s">
        <v>635</v>
      </c>
    </row>
    <row r="1518" spans="1:18" hidden="1" x14ac:dyDescent="0.25">
      <c r="A1518" s="40" t="s">
        <v>1177</v>
      </c>
      <c r="B1518" s="40" t="s">
        <v>1178</v>
      </c>
      <c r="C1518" s="40"/>
      <c r="D1518" s="40" t="s">
        <v>1848</v>
      </c>
      <c r="E1518" s="40" t="s">
        <v>6084</v>
      </c>
      <c r="F1518" s="40" t="s">
        <v>6116</v>
      </c>
      <c r="G1518" s="40"/>
      <c r="H1518" s="40"/>
      <c r="I1518" s="40" t="s">
        <v>5992</v>
      </c>
      <c r="J1518" s="40"/>
      <c r="K1518" s="40"/>
      <c r="L1518" s="40"/>
      <c r="M1518" s="40" t="s">
        <v>6117</v>
      </c>
      <c r="N1518" s="40">
        <v>60</v>
      </c>
      <c r="O1518" s="40" t="b">
        <v>0</v>
      </c>
      <c r="P1518" s="40" t="s">
        <v>1852</v>
      </c>
      <c r="Q1518" s="40" t="s">
        <v>1853</v>
      </c>
      <c r="R1518" s="40" t="s">
        <v>635</v>
      </c>
    </row>
    <row r="1519" spans="1:18" hidden="1" x14ac:dyDescent="0.25">
      <c r="A1519" s="40" t="s">
        <v>1179</v>
      </c>
      <c r="B1519" s="40" t="s">
        <v>1180</v>
      </c>
      <c r="C1519" s="40" t="s">
        <v>1847</v>
      </c>
      <c r="D1519" s="40" t="s">
        <v>1848</v>
      </c>
      <c r="E1519" s="40" t="s">
        <v>2132</v>
      </c>
      <c r="F1519" s="40"/>
      <c r="G1519" s="40" t="s">
        <v>1813</v>
      </c>
      <c r="H1519" s="40" t="s">
        <v>1814</v>
      </c>
      <c r="I1519" s="40" t="s">
        <v>5580</v>
      </c>
      <c r="J1519" s="40" t="s">
        <v>1847</v>
      </c>
      <c r="K1519" s="40"/>
      <c r="L1519" s="40"/>
      <c r="M1519" s="40" t="s">
        <v>6118</v>
      </c>
      <c r="N1519" s="40">
        <v>60</v>
      </c>
      <c r="O1519" s="40" t="b">
        <v>0</v>
      </c>
      <c r="P1519" s="40" t="s">
        <v>3105</v>
      </c>
      <c r="Q1519" s="40" t="s">
        <v>1853</v>
      </c>
      <c r="R1519" s="40" t="s">
        <v>635</v>
      </c>
    </row>
    <row r="1520" spans="1:18" hidden="1" x14ac:dyDescent="0.25">
      <c r="A1520" s="40" t="s">
        <v>1181</v>
      </c>
      <c r="B1520" s="40" t="s">
        <v>1182</v>
      </c>
      <c r="C1520" s="40"/>
      <c r="D1520" s="40" t="s">
        <v>1848</v>
      </c>
      <c r="E1520" s="40" t="s">
        <v>3353</v>
      </c>
      <c r="F1520" s="40" t="s">
        <v>6038</v>
      </c>
      <c r="G1520" s="40"/>
      <c r="H1520" s="40"/>
      <c r="I1520" s="40" t="s">
        <v>5992</v>
      </c>
      <c r="J1520" s="40"/>
      <c r="K1520" s="40"/>
      <c r="L1520" s="40"/>
      <c r="M1520" s="40" t="s">
        <v>6039</v>
      </c>
      <c r="N1520" s="40">
        <v>60</v>
      </c>
      <c r="O1520" s="40" t="b">
        <v>0</v>
      </c>
      <c r="P1520" s="40" t="s">
        <v>1852</v>
      </c>
      <c r="Q1520" s="40" t="s">
        <v>1853</v>
      </c>
      <c r="R1520" s="40" t="s">
        <v>635</v>
      </c>
    </row>
    <row r="1521" spans="1:18" hidden="1" x14ac:dyDescent="0.25">
      <c r="A1521" s="40" t="s">
        <v>1183</v>
      </c>
      <c r="B1521" s="40" t="s">
        <v>1184</v>
      </c>
      <c r="C1521" s="40"/>
      <c r="D1521" s="40" t="s">
        <v>1848</v>
      </c>
      <c r="E1521" s="40" t="s">
        <v>6091</v>
      </c>
      <c r="F1521" s="40" t="s">
        <v>6119</v>
      </c>
      <c r="G1521" s="40"/>
      <c r="H1521" s="40"/>
      <c r="I1521" s="40" t="s">
        <v>5992</v>
      </c>
      <c r="J1521" s="40"/>
      <c r="K1521" s="40"/>
      <c r="L1521" s="40"/>
      <c r="M1521" s="40" t="s">
        <v>6120</v>
      </c>
      <c r="N1521" s="40">
        <v>60</v>
      </c>
      <c r="O1521" s="40" t="b">
        <v>0</v>
      </c>
      <c r="P1521" s="40" t="s">
        <v>1852</v>
      </c>
      <c r="Q1521" s="40" t="s">
        <v>1853</v>
      </c>
      <c r="R1521" s="40" t="s">
        <v>635</v>
      </c>
    </row>
    <row r="1522" spans="1:18" hidden="1" x14ac:dyDescent="0.25">
      <c r="A1522" s="40" t="s">
        <v>170</v>
      </c>
      <c r="B1522" s="40" t="s">
        <v>1185</v>
      </c>
      <c r="C1522" s="40"/>
      <c r="D1522" s="40" t="s">
        <v>1848</v>
      </c>
      <c r="E1522" s="40" t="s">
        <v>6078</v>
      </c>
      <c r="F1522" s="40" t="s">
        <v>6121</v>
      </c>
      <c r="G1522" s="40"/>
      <c r="H1522" s="40"/>
      <c r="I1522" s="40" t="s">
        <v>5992</v>
      </c>
      <c r="J1522" s="40"/>
      <c r="K1522" s="40"/>
      <c r="L1522" s="40"/>
      <c r="M1522" s="40" t="s">
        <v>6122</v>
      </c>
      <c r="N1522" s="40">
        <v>60</v>
      </c>
      <c r="O1522" s="40" t="b">
        <v>0</v>
      </c>
      <c r="P1522" s="40" t="s">
        <v>1852</v>
      </c>
      <c r="Q1522" s="40" t="s">
        <v>1853</v>
      </c>
      <c r="R1522" s="40" t="s">
        <v>635</v>
      </c>
    </row>
    <row r="1523" spans="1:18" hidden="1" x14ac:dyDescent="0.25">
      <c r="A1523" s="40" t="s">
        <v>1186</v>
      </c>
      <c r="B1523" s="40" t="s">
        <v>1187</v>
      </c>
      <c r="C1523" s="40"/>
      <c r="D1523" s="40" t="s">
        <v>1848</v>
      </c>
      <c r="E1523" s="40" t="s">
        <v>2132</v>
      </c>
      <c r="F1523" s="40" t="s">
        <v>6123</v>
      </c>
      <c r="G1523" s="40"/>
      <c r="H1523" s="40"/>
      <c r="I1523" s="40" t="s">
        <v>5992</v>
      </c>
      <c r="J1523" s="40"/>
      <c r="K1523" s="40"/>
      <c r="L1523" s="40"/>
      <c r="M1523" s="40" t="s">
        <v>6124</v>
      </c>
      <c r="N1523" s="40">
        <v>60</v>
      </c>
      <c r="O1523" s="40" t="b">
        <v>0</v>
      </c>
      <c r="P1523" s="40" t="s">
        <v>1852</v>
      </c>
      <c r="Q1523" s="40" t="s">
        <v>1853</v>
      </c>
      <c r="R1523" s="40" t="s">
        <v>635</v>
      </c>
    </row>
    <row r="1524" spans="1:18" hidden="1" x14ac:dyDescent="0.25">
      <c r="A1524" s="40" t="s">
        <v>1188</v>
      </c>
      <c r="B1524" s="40" t="s">
        <v>1189</v>
      </c>
      <c r="C1524" s="40" t="s">
        <v>1847</v>
      </c>
      <c r="D1524" s="40" t="s">
        <v>1848</v>
      </c>
      <c r="E1524" s="40" t="s">
        <v>1960</v>
      </c>
      <c r="F1524" s="40"/>
      <c r="G1524" s="40" t="s">
        <v>76</v>
      </c>
      <c r="H1524" s="40" t="s">
        <v>1804</v>
      </c>
      <c r="I1524" s="40" t="s">
        <v>5580</v>
      </c>
      <c r="J1524" s="40" t="s">
        <v>1847</v>
      </c>
      <c r="K1524" s="40"/>
      <c r="L1524" s="40"/>
      <c r="M1524" s="40" t="s">
        <v>6125</v>
      </c>
      <c r="N1524" s="40">
        <v>60</v>
      </c>
      <c r="O1524" s="40" t="b">
        <v>0</v>
      </c>
      <c r="P1524" s="40" t="s">
        <v>3105</v>
      </c>
      <c r="Q1524" s="40" t="s">
        <v>1853</v>
      </c>
      <c r="R1524" s="40" t="s">
        <v>635</v>
      </c>
    </row>
    <row r="1525" spans="1:18" hidden="1" x14ac:dyDescent="0.25">
      <c r="A1525" s="40" t="s">
        <v>1190</v>
      </c>
      <c r="B1525" s="40" t="s">
        <v>1191</v>
      </c>
      <c r="C1525" s="40" t="s">
        <v>1847</v>
      </c>
      <c r="D1525" s="40" t="s">
        <v>1848</v>
      </c>
      <c r="E1525" s="40" t="s">
        <v>2132</v>
      </c>
      <c r="F1525" s="40"/>
      <c r="G1525" s="40" t="s">
        <v>1813</v>
      </c>
      <c r="H1525" s="40" t="s">
        <v>1814</v>
      </c>
      <c r="I1525" s="40" t="s">
        <v>5580</v>
      </c>
      <c r="J1525" s="40" t="s">
        <v>1847</v>
      </c>
      <c r="K1525" s="40"/>
      <c r="L1525" s="40"/>
      <c r="M1525" s="40" t="s">
        <v>6126</v>
      </c>
      <c r="N1525" s="40">
        <v>60</v>
      </c>
      <c r="O1525" s="40" t="b">
        <v>0</v>
      </c>
      <c r="P1525" s="40" t="s">
        <v>3105</v>
      </c>
      <c r="Q1525" s="40" t="s">
        <v>1853</v>
      </c>
      <c r="R1525" s="40" t="s">
        <v>635</v>
      </c>
    </row>
    <row r="1526" spans="1:18" hidden="1" x14ac:dyDescent="0.25">
      <c r="A1526" s="40" t="s">
        <v>1192</v>
      </c>
      <c r="B1526" s="40" t="s">
        <v>1193</v>
      </c>
      <c r="C1526" s="40" t="s">
        <v>1847</v>
      </c>
      <c r="D1526" s="40" t="s">
        <v>1848</v>
      </c>
      <c r="E1526" s="40"/>
      <c r="F1526" s="40"/>
      <c r="G1526" s="40"/>
      <c r="H1526" s="40"/>
      <c r="I1526" s="40" t="s">
        <v>5580</v>
      </c>
      <c r="J1526" s="40" t="s">
        <v>1847</v>
      </c>
      <c r="K1526" s="40"/>
      <c r="L1526" s="40"/>
      <c r="M1526" s="40" t="s">
        <v>6127</v>
      </c>
      <c r="N1526" s="40">
        <v>60</v>
      </c>
      <c r="O1526" s="40" t="b">
        <v>0</v>
      </c>
      <c r="P1526" s="40" t="s">
        <v>3105</v>
      </c>
      <c r="Q1526" s="40" t="s">
        <v>1853</v>
      </c>
      <c r="R1526" s="40" t="s">
        <v>635</v>
      </c>
    </row>
    <row r="1527" spans="1:18" hidden="1" x14ac:dyDescent="0.25">
      <c r="A1527" s="40" t="s">
        <v>1194</v>
      </c>
      <c r="B1527" s="40" t="s">
        <v>1195</v>
      </c>
      <c r="C1527" s="40"/>
      <c r="D1527" s="40" t="s">
        <v>1848</v>
      </c>
      <c r="E1527" s="40" t="s">
        <v>3353</v>
      </c>
      <c r="F1527" s="40" t="s">
        <v>6128</v>
      </c>
      <c r="G1527" s="40"/>
      <c r="H1527" s="40"/>
      <c r="I1527" s="40" t="s">
        <v>5992</v>
      </c>
      <c r="J1527" s="40"/>
      <c r="K1527" s="40"/>
      <c r="L1527" s="40"/>
      <c r="M1527" s="40" t="s">
        <v>6129</v>
      </c>
      <c r="N1527" s="40">
        <v>60</v>
      </c>
      <c r="O1527" s="40" t="b">
        <v>0</v>
      </c>
      <c r="P1527" s="40" t="s">
        <v>1852</v>
      </c>
      <c r="Q1527" s="40" t="s">
        <v>1853</v>
      </c>
      <c r="R1527" s="40" t="s">
        <v>635</v>
      </c>
    </row>
    <row r="1528" spans="1:18" hidden="1" x14ac:dyDescent="0.25">
      <c r="A1528" s="40" t="s">
        <v>1196</v>
      </c>
      <c r="B1528" s="40" t="s">
        <v>1197</v>
      </c>
      <c r="C1528" s="40" t="s">
        <v>1847</v>
      </c>
      <c r="D1528" s="40" t="s">
        <v>1848</v>
      </c>
      <c r="E1528" s="40" t="s">
        <v>6084</v>
      </c>
      <c r="F1528" s="40"/>
      <c r="G1528" s="40" t="s">
        <v>1813</v>
      </c>
      <c r="H1528" s="40" t="s">
        <v>1814</v>
      </c>
      <c r="I1528" s="40" t="s">
        <v>5580</v>
      </c>
      <c r="J1528" s="40" t="s">
        <v>1197</v>
      </c>
      <c r="K1528" s="40"/>
      <c r="L1528" s="40"/>
      <c r="M1528" s="40" t="s">
        <v>6130</v>
      </c>
      <c r="N1528" s="40">
        <v>60</v>
      </c>
      <c r="O1528" s="40" t="b">
        <v>0</v>
      </c>
      <c r="P1528" s="40" t="s">
        <v>3105</v>
      </c>
      <c r="Q1528" s="40" t="s">
        <v>1853</v>
      </c>
      <c r="R1528" s="40" t="s">
        <v>635</v>
      </c>
    </row>
    <row r="1529" spans="1:18" hidden="1" x14ac:dyDescent="0.25">
      <c r="A1529" s="40" t="s">
        <v>1198</v>
      </c>
      <c r="B1529" s="40" t="s">
        <v>1199</v>
      </c>
      <c r="C1529" s="40"/>
      <c r="D1529" s="40" t="s">
        <v>1848</v>
      </c>
      <c r="E1529" s="40" t="s">
        <v>6078</v>
      </c>
      <c r="F1529" s="40" t="s">
        <v>6131</v>
      </c>
      <c r="G1529" s="40"/>
      <c r="H1529" s="40"/>
      <c r="I1529" s="40" t="s">
        <v>5992</v>
      </c>
      <c r="J1529" s="40"/>
      <c r="K1529" s="40"/>
      <c r="L1529" s="40"/>
      <c r="M1529" s="40" t="s">
        <v>6132</v>
      </c>
      <c r="N1529" s="40">
        <v>60</v>
      </c>
      <c r="O1529" s="40" t="b">
        <v>0</v>
      </c>
      <c r="P1529" s="40" t="s">
        <v>1852</v>
      </c>
      <c r="Q1529" s="40" t="s">
        <v>1853</v>
      </c>
      <c r="R1529" s="40" t="s">
        <v>635</v>
      </c>
    </row>
    <row r="1530" spans="1:18" hidden="1" x14ac:dyDescent="0.25">
      <c r="A1530" s="40" t="s">
        <v>172</v>
      </c>
      <c r="B1530" s="40" t="s">
        <v>1200</v>
      </c>
      <c r="C1530" s="40"/>
      <c r="D1530" s="40" t="s">
        <v>1848</v>
      </c>
      <c r="E1530" s="40" t="s">
        <v>4322</v>
      </c>
      <c r="F1530" s="40" t="s">
        <v>6133</v>
      </c>
      <c r="G1530" s="40"/>
      <c r="H1530" s="40"/>
      <c r="I1530" s="40" t="s">
        <v>5992</v>
      </c>
      <c r="J1530" s="40"/>
      <c r="K1530" s="40"/>
      <c r="L1530" s="40"/>
      <c r="M1530" s="40" t="s">
        <v>6134</v>
      </c>
      <c r="N1530" s="40">
        <v>60</v>
      </c>
      <c r="O1530" s="40" t="b">
        <v>0</v>
      </c>
      <c r="P1530" s="40" t="s">
        <v>1852</v>
      </c>
      <c r="Q1530" s="40" t="s">
        <v>1853</v>
      </c>
      <c r="R1530" s="40" t="s">
        <v>635</v>
      </c>
    </row>
    <row r="1531" spans="1:18" hidden="1" x14ac:dyDescent="0.25">
      <c r="A1531" s="40" t="s">
        <v>259</v>
      </c>
      <c r="B1531" s="40" t="s">
        <v>1201</v>
      </c>
      <c r="C1531" s="40"/>
      <c r="D1531" s="40" t="s">
        <v>1848</v>
      </c>
      <c r="E1531" s="40" t="s">
        <v>1956</v>
      </c>
      <c r="F1531" s="40" t="s">
        <v>2745</v>
      </c>
      <c r="G1531" s="40"/>
      <c r="H1531" s="40"/>
      <c r="I1531" s="40" t="s">
        <v>5992</v>
      </c>
      <c r="J1531" s="40"/>
      <c r="K1531" s="40"/>
      <c r="L1531" s="40"/>
      <c r="M1531" s="40" t="s">
        <v>6135</v>
      </c>
      <c r="N1531" s="40">
        <v>60</v>
      </c>
      <c r="O1531" s="40" t="b">
        <v>0</v>
      </c>
      <c r="P1531" s="40" t="s">
        <v>1852</v>
      </c>
      <c r="Q1531" s="40" t="s">
        <v>1853</v>
      </c>
      <c r="R1531" s="40" t="s">
        <v>635</v>
      </c>
    </row>
    <row r="1532" spans="1:18" hidden="1" x14ac:dyDescent="0.25">
      <c r="A1532" s="40" t="s">
        <v>174</v>
      </c>
      <c r="B1532" s="40" t="s">
        <v>1202</v>
      </c>
      <c r="C1532" s="40"/>
      <c r="D1532" s="40" t="s">
        <v>1848</v>
      </c>
      <c r="E1532" s="40" t="s">
        <v>6065</v>
      </c>
      <c r="F1532" s="40"/>
      <c r="G1532" s="40"/>
      <c r="H1532" s="40"/>
      <c r="I1532" s="40" t="s">
        <v>5992</v>
      </c>
      <c r="J1532" s="40"/>
      <c r="K1532" s="40"/>
      <c r="L1532" s="40"/>
      <c r="M1532" s="40" t="s">
        <v>6136</v>
      </c>
      <c r="N1532" s="40">
        <v>60</v>
      </c>
      <c r="O1532" s="40" t="b">
        <v>0</v>
      </c>
      <c r="P1532" s="40" t="s">
        <v>1852</v>
      </c>
      <c r="Q1532" s="40" t="s">
        <v>1853</v>
      </c>
      <c r="R1532" s="40" t="s">
        <v>635</v>
      </c>
    </row>
    <row r="1533" spans="1:18" hidden="1" x14ac:dyDescent="0.25">
      <c r="A1533" s="40" t="s">
        <v>1203</v>
      </c>
      <c r="B1533" s="40" t="s">
        <v>1204</v>
      </c>
      <c r="C1533" s="40"/>
      <c r="D1533" s="40" t="s">
        <v>1848</v>
      </c>
      <c r="E1533" s="40" t="s">
        <v>6091</v>
      </c>
      <c r="F1533" s="40" t="s">
        <v>6137</v>
      </c>
      <c r="G1533" s="40"/>
      <c r="H1533" s="40"/>
      <c r="I1533" s="40" t="s">
        <v>5992</v>
      </c>
      <c r="J1533" s="40"/>
      <c r="K1533" s="40"/>
      <c r="L1533" s="40"/>
      <c r="M1533" s="40" t="s">
        <v>6138</v>
      </c>
      <c r="N1533" s="40">
        <v>60</v>
      </c>
      <c r="O1533" s="40" t="b">
        <v>0</v>
      </c>
      <c r="P1533" s="40" t="s">
        <v>1852</v>
      </c>
      <c r="Q1533" s="40" t="s">
        <v>1853</v>
      </c>
      <c r="R1533" s="40" t="s">
        <v>635</v>
      </c>
    </row>
    <row r="1534" spans="1:18" hidden="1" x14ac:dyDescent="0.25">
      <c r="A1534" s="40" t="s">
        <v>88</v>
      </c>
      <c r="B1534" s="40" t="s">
        <v>1205</v>
      </c>
      <c r="C1534" s="40"/>
      <c r="D1534" s="40" t="s">
        <v>1848</v>
      </c>
      <c r="E1534" s="40" t="s">
        <v>6078</v>
      </c>
      <c r="F1534" s="40" t="s">
        <v>6139</v>
      </c>
      <c r="G1534" s="40"/>
      <c r="H1534" s="40"/>
      <c r="I1534" s="40" t="s">
        <v>5992</v>
      </c>
      <c r="J1534" s="40"/>
      <c r="K1534" s="40"/>
      <c r="L1534" s="40"/>
      <c r="M1534" s="40" t="s">
        <v>6140</v>
      </c>
      <c r="N1534" s="40">
        <v>60</v>
      </c>
      <c r="O1534" s="40" t="b">
        <v>0</v>
      </c>
      <c r="P1534" s="40" t="s">
        <v>1852</v>
      </c>
      <c r="Q1534" s="40" t="s">
        <v>1853</v>
      </c>
      <c r="R1534" s="40" t="s">
        <v>635</v>
      </c>
    </row>
    <row r="1535" spans="1:18" hidden="1" x14ac:dyDescent="0.25">
      <c r="A1535" s="40" t="s">
        <v>1206</v>
      </c>
      <c r="B1535" s="40" t="s">
        <v>1207</v>
      </c>
      <c r="C1535" s="40"/>
      <c r="D1535" s="40" t="s">
        <v>1848</v>
      </c>
      <c r="E1535" s="40" t="s">
        <v>6065</v>
      </c>
      <c r="F1535" s="40"/>
      <c r="G1535" s="40" t="s">
        <v>75</v>
      </c>
      <c r="H1535" s="40" t="s">
        <v>1806</v>
      </c>
      <c r="I1535" s="40" t="s">
        <v>5992</v>
      </c>
      <c r="J1535" s="40" t="s">
        <v>1207</v>
      </c>
      <c r="K1535" s="40" t="s">
        <v>6141</v>
      </c>
      <c r="L1535" s="40" t="s">
        <v>1847</v>
      </c>
      <c r="M1535" s="40" t="s">
        <v>6141</v>
      </c>
      <c r="N1535" s="40">
        <v>60</v>
      </c>
      <c r="O1535" s="40" t="b">
        <v>0</v>
      </c>
      <c r="P1535" s="40" t="s">
        <v>1852</v>
      </c>
      <c r="Q1535" s="40" t="s">
        <v>1853</v>
      </c>
      <c r="R1535" s="40" t="s">
        <v>635</v>
      </c>
    </row>
    <row r="1536" spans="1:18" hidden="1" x14ac:dyDescent="0.25">
      <c r="A1536" s="40" t="s">
        <v>1208</v>
      </c>
      <c r="B1536" s="40" t="s">
        <v>1209</v>
      </c>
      <c r="C1536" s="40"/>
      <c r="D1536" s="40" t="s">
        <v>1848</v>
      </c>
      <c r="E1536" s="40" t="s">
        <v>4322</v>
      </c>
      <c r="F1536" s="40" t="s">
        <v>6142</v>
      </c>
      <c r="G1536" s="40"/>
      <c r="H1536" s="40"/>
      <c r="I1536" s="40" t="s">
        <v>5992</v>
      </c>
      <c r="J1536" s="40"/>
      <c r="K1536" s="40"/>
      <c r="L1536" s="40"/>
      <c r="M1536" s="40" t="s">
        <v>6143</v>
      </c>
      <c r="N1536" s="40">
        <v>60</v>
      </c>
      <c r="O1536" s="40" t="b">
        <v>0</v>
      </c>
      <c r="P1536" s="40" t="s">
        <v>1852</v>
      </c>
      <c r="Q1536" s="40" t="s">
        <v>1853</v>
      </c>
      <c r="R1536" s="40" t="s">
        <v>635</v>
      </c>
    </row>
    <row r="1537" spans="1:18" hidden="1" x14ac:dyDescent="0.25">
      <c r="A1537" s="41" t="s">
        <v>1210</v>
      </c>
      <c r="B1537" s="41" t="s">
        <v>1211</v>
      </c>
      <c r="C1537" s="41" t="s">
        <v>1847</v>
      </c>
      <c r="D1537" s="41" t="s">
        <v>1848</v>
      </c>
      <c r="E1537" s="41" t="s">
        <v>2060</v>
      </c>
      <c r="F1537" s="41"/>
      <c r="G1537" s="41" t="s">
        <v>75</v>
      </c>
      <c r="H1537" s="41" t="s">
        <v>1806</v>
      </c>
      <c r="I1537" s="41" t="s">
        <v>5580</v>
      </c>
      <c r="J1537" s="41" t="s">
        <v>1211</v>
      </c>
      <c r="K1537" s="41" t="s">
        <v>6144</v>
      </c>
      <c r="L1537" s="41"/>
      <c r="M1537" s="41" t="s">
        <v>6144</v>
      </c>
      <c r="N1537" s="41">
        <v>60</v>
      </c>
      <c r="O1537" s="41" t="b">
        <v>0</v>
      </c>
      <c r="P1537" s="41" t="s">
        <v>3105</v>
      </c>
      <c r="Q1537" s="41" t="s">
        <v>1853</v>
      </c>
      <c r="R1537" s="41" t="s">
        <v>635</v>
      </c>
    </row>
    <row r="1538" spans="1:18" hidden="1" x14ac:dyDescent="0.25">
      <c r="A1538" s="40" t="s">
        <v>1212</v>
      </c>
      <c r="B1538" s="40" t="s">
        <v>1213</v>
      </c>
      <c r="C1538" s="40" t="s">
        <v>1847</v>
      </c>
      <c r="D1538" s="40" t="s">
        <v>1848</v>
      </c>
      <c r="E1538" s="40" t="s">
        <v>2132</v>
      </c>
      <c r="F1538" s="40"/>
      <c r="G1538" s="40" t="s">
        <v>1813</v>
      </c>
      <c r="H1538" s="40" t="s">
        <v>1814</v>
      </c>
      <c r="I1538" s="40" t="s">
        <v>5580</v>
      </c>
      <c r="J1538" s="40" t="s">
        <v>1847</v>
      </c>
      <c r="K1538" s="40"/>
      <c r="L1538" s="40"/>
      <c r="M1538" s="40" t="s">
        <v>6145</v>
      </c>
      <c r="N1538" s="40">
        <v>60</v>
      </c>
      <c r="O1538" s="40" t="b">
        <v>0</v>
      </c>
      <c r="P1538" s="40" t="s">
        <v>3105</v>
      </c>
      <c r="Q1538" s="40" t="s">
        <v>1853</v>
      </c>
      <c r="R1538" s="40" t="s">
        <v>635</v>
      </c>
    </row>
    <row r="1539" spans="1:18" hidden="1" x14ac:dyDescent="0.25">
      <c r="A1539" s="40" t="s">
        <v>1214</v>
      </c>
      <c r="B1539" s="40" t="s">
        <v>1215</v>
      </c>
      <c r="C1539" s="40" t="s">
        <v>1847</v>
      </c>
      <c r="D1539" s="40" t="s">
        <v>1848</v>
      </c>
      <c r="E1539" s="40" t="s">
        <v>5999</v>
      </c>
      <c r="F1539" s="40"/>
      <c r="G1539" s="40" t="s">
        <v>75</v>
      </c>
      <c r="H1539" s="40" t="s">
        <v>1806</v>
      </c>
      <c r="I1539" s="40" t="s">
        <v>5580</v>
      </c>
      <c r="J1539" s="40" t="s">
        <v>1215</v>
      </c>
      <c r="K1539" s="40" t="s">
        <v>6146</v>
      </c>
      <c r="L1539" s="40"/>
      <c r="M1539" s="40" t="s">
        <v>6146</v>
      </c>
      <c r="N1539" s="40">
        <v>60</v>
      </c>
      <c r="O1539" s="40" t="b">
        <v>0</v>
      </c>
      <c r="P1539" s="40" t="s">
        <v>3105</v>
      </c>
      <c r="Q1539" s="40" t="s">
        <v>1853</v>
      </c>
      <c r="R1539" s="40" t="s">
        <v>635</v>
      </c>
    </row>
    <row r="1540" spans="1:18" hidden="1" x14ac:dyDescent="0.25">
      <c r="A1540" s="41" t="s">
        <v>1216</v>
      </c>
      <c r="B1540" s="41" t="s">
        <v>1217</v>
      </c>
      <c r="C1540" s="41" t="s">
        <v>1847</v>
      </c>
      <c r="D1540" s="41" t="s">
        <v>1848</v>
      </c>
      <c r="E1540" s="41" t="s">
        <v>6078</v>
      </c>
      <c r="F1540" s="41"/>
      <c r="G1540" s="41" t="s">
        <v>75</v>
      </c>
      <c r="H1540" s="41" t="s">
        <v>1806</v>
      </c>
      <c r="I1540" s="41" t="s">
        <v>5580</v>
      </c>
      <c r="J1540" s="41" t="s">
        <v>1847</v>
      </c>
      <c r="K1540" s="41"/>
      <c r="L1540" s="41"/>
      <c r="M1540" s="41" t="s">
        <v>6147</v>
      </c>
      <c r="N1540" s="41">
        <v>60</v>
      </c>
      <c r="O1540" s="41" t="b">
        <v>0</v>
      </c>
      <c r="P1540" s="41" t="s">
        <v>3105</v>
      </c>
      <c r="Q1540" s="41" t="s">
        <v>1853</v>
      </c>
      <c r="R1540" s="41" t="s">
        <v>635</v>
      </c>
    </row>
    <row r="1541" spans="1:18" hidden="1" x14ac:dyDescent="0.25">
      <c r="A1541" s="40" t="s">
        <v>1218</v>
      </c>
      <c r="B1541" s="40" t="s">
        <v>1219</v>
      </c>
      <c r="C1541" s="40" t="s">
        <v>1847</v>
      </c>
      <c r="D1541" s="40" t="s">
        <v>1848</v>
      </c>
      <c r="E1541" s="40" t="s">
        <v>6091</v>
      </c>
      <c r="F1541" s="40"/>
      <c r="G1541" s="40" t="s">
        <v>75</v>
      </c>
      <c r="H1541" s="40" t="s">
        <v>1806</v>
      </c>
      <c r="I1541" s="40" t="s">
        <v>5580</v>
      </c>
      <c r="J1541" s="40" t="s">
        <v>1847</v>
      </c>
      <c r="K1541" s="40"/>
      <c r="L1541" s="40"/>
      <c r="M1541" s="40" t="s">
        <v>6148</v>
      </c>
      <c r="N1541" s="40">
        <v>60</v>
      </c>
      <c r="O1541" s="40" t="b">
        <v>0</v>
      </c>
      <c r="P1541" s="40" t="s">
        <v>3105</v>
      </c>
      <c r="Q1541" s="40" t="s">
        <v>1853</v>
      </c>
      <c r="R1541" s="40" t="s">
        <v>635</v>
      </c>
    </row>
    <row r="1542" spans="1:18" hidden="1" x14ac:dyDescent="0.25">
      <c r="A1542" s="40" t="s">
        <v>175</v>
      </c>
      <c r="B1542" s="40" t="s">
        <v>1220</v>
      </c>
      <c r="C1542" s="40"/>
      <c r="D1542" s="40" t="s">
        <v>1848</v>
      </c>
      <c r="E1542" s="40" t="s">
        <v>6065</v>
      </c>
      <c r="F1542" s="40"/>
      <c r="G1542" s="40" t="s">
        <v>75</v>
      </c>
      <c r="H1542" s="40" t="s">
        <v>1806</v>
      </c>
      <c r="I1542" s="40" t="s">
        <v>5992</v>
      </c>
      <c r="J1542" s="40" t="s">
        <v>1220</v>
      </c>
      <c r="K1542" s="40" t="s">
        <v>6149</v>
      </c>
      <c r="L1542" s="40" t="s">
        <v>1847</v>
      </c>
      <c r="M1542" s="40" t="s">
        <v>6149</v>
      </c>
      <c r="N1542" s="40">
        <v>60</v>
      </c>
      <c r="O1542" s="40" t="b">
        <v>0</v>
      </c>
      <c r="P1542" s="40" t="s">
        <v>1852</v>
      </c>
      <c r="Q1542" s="40" t="s">
        <v>1853</v>
      </c>
      <c r="R1542" s="40" t="s">
        <v>635</v>
      </c>
    </row>
    <row r="1543" spans="1:18" hidden="1" x14ac:dyDescent="0.25">
      <c r="A1543" s="40" t="s">
        <v>1221</v>
      </c>
      <c r="B1543" s="40" t="s">
        <v>1222</v>
      </c>
      <c r="C1543" s="40" t="s">
        <v>1847</v>
      </c>
      <c r="D1543" s="40" t="s">
        <v>1848</v>
      </c>
      <c r="E1543" s="40" t="s">
        <v>3810</v>
      </c>
      <c r="F1543" s="40"/>
      <c r="G1543" s="40" t="s">
        <v>1809</v>
      </c>
      <c r="H1543" s="40" t="s">
        <v>1810</v>
      </c>
      <c r="I1543" s="40" t="s">
        <v>5580</v>
      </c>
      <c r="J1543" s="40" t="s">
        <v>1847</v>
      </c>
      <c r="K1543" s="40"/>
      <c r="L1543" s="40"/>
      <c r="M1543" s="40" t="s">
        <v>6150</v>
      </c>
      <c r="N1543" s="40">
        <v>60</v>
      </c>
      <c r="O1543" s="40" t="b">
        <v>0</v>
      </c>
      <c r="P1543" s="40" t="s">
        <v>3105</v>
      </c>
      <c r="Q1543" s="40" t="s">
        <v>1853</v>
      </c>
      <c r="R1543" s="40" t="s">
        <v>635</v>
      </c>
    </row>
    <row r="1544" spans="1:18" hidden="1" x14ac:dyDescent="0.25">
      <c r="A1544" s="40" t="s">
        <v>261</v>
      </c>
      <c r="B1544" s="40" t="s">
        <v>1223</v>
      </c>
      <c r="C1544" s="40"/>
      <c r="D1544" s="40" t="s">
        <v>1848</v>
      </c>
      <c r="E1544" s="40" t="s">
        <v>1968</v>
      </c>
      <c r="F1544" s="40"/>
      <c r="G1544" s="40" t="s">
        <v>75</v>
      </c>
      <c r="H1544" s="40" t="s">
        <v>1806</v>
      </c>
      <c r="I1544" s="40" t="s">
        <v>5992</v>
      </c>
      <c r="J1544" s="40"/>
      <c r="K1544" s="40"/>
      <c r="L1544" s="40"/>
      <c r="M1544" s="40" t="s">
        <v>6151</v>
      </c>
      <c r="N1544" s="40">
        <v>60</v>
      </c>
      <c r="O1544" s="40" t="b">
        <v>0</v>
      </c>
      <c r="P1544" s="40" t="s">
        <v>1852</v>
      </c>
      <c r="Q1544" s="40" t="s">
        <v>1853</v>
      </c>
      <c r="R1544" s="40" t="s">
        <v>635</v>
      </c>
    </row>
    <row r="1545" spans="1:18" hidden="1" x14ac:dyDescent="0.25">
      <c r="A1545" s="40" t="s">
        <v>1224</v>
      </c>
      <c r="B1545" s="40" t="s">
        <v>1225</v>
      </c>
      <c r="C1545" s="40" t="s">
        <v>1847</v>
      </c>
      <c r="D1545" s="40" t="s">
        <v>1848</v>
      </c>
      <c r="E1545" s="40" t="s">
        <v>4096</v>
      </c>
      <c r="F1545" s="40"/>
      <c r="G1545" s="40" t="s">
        <v>1809</v>
      </c>
      <c r="H1545" s="40" t="s">
        <v>1810</v>
      </c>
      <c r="I1545" s="40" t="s">
        <v>5580</v>
      </c>
      <c r="J1545" s="40" t="s">
        <v>1847</v>
      </c>
      <c r="K1545" s="40"/>
      <c r="L1545" s="40"/>
      <c r="M1545" s="40" t="s">
        <v>6152</v>
      </c>
      <c r="N1545" s="40">
        <v>60</v>
      </c>
      <c r="O1545" s="40" t="b">
        <v>0</v>
      </c>
      <c r="P1545" s="40" t="s">
        <v>3105</v>
      </c>
      <c r="Q1545" s="40" t="s">
        <v>1853</v>
      </c>
      <c r="R1545" s="40" t="s">
        <v>635</v>
      </c>
    </row>
    <row r="1546" spans="1:18" hidden="1" x14ac:dyDescent="0.25">
      <c r="A1546" s="40" t="s">
        <v>1226</v>
      </c>
      <c r="B1546" s="40" t="s">
        <v>1227</v>
      </c>
      <c r="C1546" s="40"/>
      <c r="D1546" s="40" t="s">
        <v>1848</v>
      </c>
      <c r="E1546" s="40" t="s">
        <v>3810</v>
      </c>
      <c r="F1546" s="40" t="s">
        <v>6153</v>
      </c>
      <c r="G1546" s="40"/>
      <c r="H1546" s="40"/>
      <c r="I1546" s="40" t="s">
        <v>5992</v>
      </c>
      <c r="J1546" s="40"/>
      <c r="K1546" s="40"/>
      <c r="L1546" s="40"/>
      <c r="M1546" s="40" t="s">
        <v>6154</v>
      </c>
      <c r="N1546" s="40">
        <v>60</v>
      </c>
      <c r="O1546" s="40" t="b">
        <v>0</v>
      </c>
      <c r="P1546" s="40" t="s">
        <v>1852</v>
      </c>
      <c r="Q1546" s="40" t="s">
        <v>1853</v>
      </c>
      <c r="R1546" s="40" t="s">
        <v>635</v>
      </c>
    </row>
    <row r="1547" spans="1:18" hidden="1" x14ac:dyDescent="0.25">
      <c r="A1547" s="40" t="s">
        <v>1228</v>
      </c>
      <c r="B1547" s="40" t="s">
        <v>1229</v>
      </c>
      <c r="C1547" s="40"/>
      <c r="D1547" s="40" t="s">
        <v>1848</v>
      </c>
      <c r="E1547" s="40" t="s">
        <v>4096</v>
      </c>
      <c r="F1547" s="40" t="s">
        <v>6155</v>
      </c>
      <c r="G1547" s="40"/>
      <c r="H1547" s="40"/>
      <c r="I1547" s="40" t="s">
        <v>5992</v>
      </c>
      <c r="J1547" s="40"/>
      <c r="K1547" s="40"/>
      <c r="L1547" s="40"/>
      <c r="M1547" s="40" t="s">
        <v>6156</v>
      </c>
      <c r="N1547" s="40">
        <v>60</v>
      </c>
      <c r="O1547" s="40" t="b">
        <v>0</v>
      </c>
      <c r="P1547" s="40" t="s">
        <v>1852</v>
      </c>
      <c r="Q1547" s="40" t="s">
        <v>1853</v>
      </c>
      <c r="R1547" s="40" t="s">
        <v>635</v>
      </c>
    </row>
    <row r="1548" spans="1:18" hidden="1" x14ac:dyDescent="0.25">
      <c r="A1548" s="40" t="s">
        <v>176</v>
      </c>
      <c r="B1548" s="40" t="s">
        <v>1230</v>
      </c>
      <c r="C1548" s="40"/>
      <c r="D1548" s="40" t="s">
        <v>1848</v>
      </c>
      <c r="E1548" s="40" t="s">
        <v>3810</v>
      </c>
      <c r="F1548" s="40" t="s">
        <v>6157</v>
      </c>
      <c r="G1548" s="40"/>
      <c r="H1548" s="40"/>
      <c r="I1548" s="40" t="s">
        <v>5992</v>
      </c>
      <c r="J1548" s="40"/>
      <c r="K1548" s="40"/>
      <c r="L1548" s="40"/>
      <c r="M1548" s="40" t="s">
        <v>6158</v>
      </c>
      <c r="N1548" s="40">
        <v>60</v>
      </c>
      <c r="O1548" s="40" t="b">
        <v>0</v>
      </c>
      <c r="P1548" s="40" t="s">
        <v>1852</v>
      </c>
      <c r="Q1548" s="40" t="s">
        <v>1853</v>
      </c>
      <c r="R1548" s="40" t="s">
        <v>635</v>
      </c>
    </row>
    <row r="1549" spans="1:18" hidden="1" x14ac:dyDescent="0.25">
      <c r="A1549" s="40" t="s">
        <v>263</v>
      </c>
      <c r="B1549" s="40" t="s">
        <v>1231</v>
      </c>
      <c r="C1549" s="40"/>
      <c r="D1549" s="40" t="s">
        <v>1848</v>
      </c>
      <c r="E1549" s="40" t="s">
        <v>1968</v>
      </c>
      <c r="F1549" s="40"/>
      <c r="G1549" s="40" t="s">
        <v>75</v>
      </c>
      <c r="H1549" s="40" t="s">
        <v>1806</v>
      </c>
      <c r="I1549" s="40" t="s">
        <v>5992</v>
      </c>
      <c r="J1549" s="40" t="s">
        <v>1847</v>
      </c>
      <c r="K1549" s="40"/>
      <c r="L1549" s="40" t="s">
        <v>1847</v>
      </c>
      <c r="M1549" s="40" t="s">
        <v>6159</v>
      </c>
      <c r="N1549" s="40">
        <v>60</v>
      </c>
      <c r="O1549" s="40" t="b">
        <v>0</v>
      </c>
      <c r="P1549" s="40" t="s">
        <v>1852</v>
      </c>
      <c r="Q1549" s="40" t="s">
        <v>1853</v>
      </c>
      <c r="R1549" s="40" t="s">
        <v>635</v>
      </c>
    </row>
    <row r="1550" spans="1:18" hidden="1" x14ac:dyDescent="0.25">
      <c r="A1550" s="40" t="s">
        <v>1232</v>
      </c>
      <c r="B1550" s="40" t="s">
        <v>1233</v>
      </c>
      <c r="C1550" s="40" t="s">
        <v>1847</v>
      </c>
      <c r="D1550" s="40" t="s">
        <v>1848</v>
      </c>
      <c r="E1550" s="40" t="s">
        <v>2764</v>
      </c>
      <c r="F1550" s="40"/>
      <c r="G1550" s="40" t="s">
        <v>1813</v>
      </c>
      <c r="H1550" s="40" t="s">
        <v>1814</v>
      </c>
      <c r="I1550" s="40" t="s">
        <v>5580</v>
      </c>
      <c r="J1550" s="40" t="s">
        <v>1233</v>
      </c>
      <c r="K1550" s="40"/>
      <c r="L1550" s="40"/>
      <c r="M1550" s="40" t="s">
        <v>6160</v>
      </c>
      <c r="N1550" s="40">
        <v>60</v>
      </c>
      <c r="O1550" s="40" t="b">
        <v>0</v>
      </c>
      <c r="P1550" s="40" t="s">
        <v>3105</v>
      </c>
      <c r="Q1550" s="40" t="s">
        <v>1853</v>
      </c>
      <c r="R1550" s="40" t="s">
        <v>635</v>
      </c>
    </row>
    <row r="1551" spans="1:18" hidden="1" x14ac:dyDescent="0.25">
      <c r="A1551" s="40" t="s">
        <v>1234</v>
      </c>
      <c r="B1551" s="40" t="s">
        <v>1235</v>
      </c>
      <c r="C1551" s="40"/>
      <c r="D1551" s="40" t="s">
        <v>1848</v>
      </c>
      <c r="E1551" s="40" t="s">
        <v>1911</v>
      </c>
      <c r="F1551" s="40"/>
      <c r="G1551" s="40"/>
      <c r="H1551" s="40"/>
      <c r="I1551" s="40" t="s">
        <v>5992</v>
      </c>
      <c r="J1551" s="40"/>
      <c r="K1551" s="40"/>
      <c r="L1551" s="40"/>
      <c r="M1551" s="40" t="s">
        <v>6161</v>
      </c>
      <c r="N1551" s="40">
        <v>60</v>
      </c>
      <c r="O1551" s="40" t="b">
        <v>0</v>
      </c>
      <c r="P1551" s="40" t="s">
        <v>1852</v>
      </c>
      <c r="Q1551" s="40" t="s">
        <v>1853</v>
      </c>
      <c r="R1551" s="40" t="s">
        <v>635</v>
      </c>
    </row>
    <row r="1552" spans="1:18" hidden="1" x14ac:dyDescent="0.25">
      <c r="A1552" s="40" t="s">
        <v>1236</v>
      </c>
      <c r="B1552" s="40" t="s">
        <v>1237</v>
      </c>
      <c r="C1552" s="40"/>
      <c r="D1552" s="40" t="s">
        <v>1848</v>
      </c>
      <c r="E1552" s="40" t="s">
        <v>3353</v>
      </c>
      <c r="F1552" s="40"/>
      <c r="G1552" s="40"/>
      <c r="H1552" s="40"/>
      <c r="I1552" s="40" t="s">
        <v>5992</v>
      </c>
      <c r="J1552" s="40"/>
      <c r="K1552" s="40"/>
      <c r="L1552" s="40"/>
      <c r="M1552" s="40" t="s">
        <v>6162</v>
      </c>
      <c r="N1552" s="40">
        <v>60</v>
      </c>
      <c r="O1552" s="40" t="b">
        <v>0</v>
      </c>
      <c r="P1552" s="40" t="s">
        <v>1852</v>
      </c>
      <c r="Q1552" s="40" t="s">
        <v>1853</v>
      </c>
      <c r="R1552" s="40" t="s">
        <v>635</v>
      </c>
    </row>
    <row r="1553" spans="1:18" hidden="1" x14ac:dyDescent="0.25">
      <c r="A1553" s="40" t="s">
        <v>177</v>
      </c>
      <c r="B1553" s="40" t="s">
        <v>1238</v>
      </c>
      <c r="C1553" s="40"/>
      <c r="D1553" s="40" t="s">
        <v>1848</v>
      </c>
      <c r="E1553" s="40" t="s">
        <v>3353</v>
      </c>
      <c r="F1553" s="40" t="s">
        <v>6128</v>
      </c>
      <c r="G1553" s="40"/>
      <c r="H1553" s="40"/>
      <c r="I1553" s="40" t="s">
        <v>5992</v>
      </c>
      <c r="J1553" s="40"/>
      <c r="K1553" s="40"/>
      <c r="L1553" s="40"/>
      <c r="M1553" s="40" t="s">
        <v>6163</v>
      </c>
      <c r="N1553" s="40">
        <v>60</v>
      </c>
      <c r="O1553" s="40" t="b">
        <v>0</v>
      </c>
      <c r="P1553" s="40" t="s">
        <v>1852</v>
      </c>
      <c r="Q1553" s="40" t="s">
        <v>1853</v>
      </c>
      <c r="R1553" s="40" t="s">
        <v>635</v>
      </c>
    </row>
    <row r="1554" spans="1:18" hidden="1" x14ac:dyDescent="0.25">
      <c r="A1554" s="40" t="s">
        <v>1239</v>
      </c>
      <c r="B1554" s="40" t="s">
        <v>1240</v>
      </c>
      <c r="C1554" s="40"/>
      <c r="D1554" s="40" t="s">
        <v>1848</v>
      </c>
      <c r="E1554" s="40" t="s">
        <v>3353</v>
      </c>
      <c r="F1554" s="40"/>
      <c r="G1554" s="40"/>
      <c r="H1554" s="40"/>
      <c r="I1554" s="40" t="s">
        <v>5992</v>
      </c>
      <c r="J1554" s="40"/>
      <c r="K1554" s="40"/>
      <c r="L1554" s="40"/>
      <c r="M1554" s="40" t="s">
        <v>6164</v>
      </c>
      <c r="N1554" s="40">
        <v>60</v>
      </c>
      <c r="O1554" s="40" t="b">
        <v>0</v>
      </c>
      <c r="P1554" s="40" t="s">
        <v>1852</v>
      </c>
      <c r="Q1554" s="40" t="s">
        <v>1853</v>
      </c>
      <c r="R1554" s="40" t="s">
        <v>635</v>
      </c>
    </row>
    <row r="1555" spans="1:18" hidden="1" x14ac:dyDescent="0.25">
      <c r="A1555" s="41" t="s">
        <v>6165</v>
      </c>
      <c r="B1555" s="41" t="s">
        <v>6166</v>
      </c>
      <c r="C1555" s="41"/>
      <c r="D1555" s="41" t="s">
        <v>1848</v>
      </c>
      <c r="E1555" s="41"/>
      <c r="F1555" s="41"/>
      <c r="G1555" s="41"/>
      <c r="H1555" s="41"/>
      <c r="I1555" s="41" t="s">
        <v>5992</v>
      </c>
      <c r="J1555" s="41"/>
      <c r="K1555" s="41"/>
      <c r="L1555" s="41"/>
      <c r="M1555" s="41" t="s">
        <v>6167</v>
      </c>
      <c r="N1555" s="41">
        <v>60</v>
      </c>
      <c r="O1555" s="41" t="b">
        <v>0</v>
      </c>
      <c r="P1555" s="41" t="s">
        <v>1852</v>
      </c>
      <c r="Q1555" s="41" t="s">
        <v>1853</v>
      </c>
      <c r="R1555" s="41" t="s">
        <v>635</v>
      </c>
    </row>
    <row r="1556" spans="1:18" hidden="1" x14ac:dyDescent="0.25">
      <c r="A1556" s="40" t="s">
        <v>1241</v>
      </c>
      <c r="B1556" s="40" t="s">
        <v>1242</v>
      </c>
      <c r="C1556" s="40" t="s">
        <v>1847</v>
      </c>
      <c r="D1556" s="40" t="s">
        <v>1848</v>
      </c>
      <c r="E1556" s="40" t="s">
        <v>3810</v>
      </c>
      <c r="F1556" s="40"/>
      <c r="G1556" s="40" t="s">
        <v>1813</v>
      </c>
      <c r="H1556" s="40" t="s">
        <v>1814</v>
      </c>
      <c r="I1556" s="40" t="s">
        <v>5580</v>
      </c>
      <c r="J1556" s="40" t="s">
        <v>1847</v>
      </c>
      <c r="K1556" s="40"/>
      <c r="L1556" s="40"/>
      <c r="M1556" s="40" t="s">
        <v>6168</v>
      </c>
      <c r="N1556" s="40">
        <v>60</v>
      </c>
      <c r="O1556" s="40" t="b">
        <v>0</v>
      </c>
      <c r="P1556" s="40" t="s">
        <v>3105</v>
      </c>
      <c r="Q1556" s="40" t="s">
        <v>1853</v>
      </c>
      <c r="R1556" s="40" t="s">
        <v>635</v>
      </c>
    </row>
    <row r="1557" spans="1:18" hidden="1" x14ac:dyDescent="0.25">
      <c r="A1557" s="41" t="s">
        <v>1243</v>
      </c>
      <c r="B1557" s="41" t="s">
        <v>1244</v>
      </c>
      <c r="C1557" s="41" t="s">
        <v>1847</v>
      </c>
      <c r="D1557" s="41" t="s">
        <v>1848</v>
      </c>
      <c r="E1557" s="41" t="s">
        <v>3810</v>
      </c>
      <c r="F1557" s="41"/>
      <c r="G1557" s="41" t="s">
        <v>1813</v>
      </c>
      <c r="H1557" s="41" t="s">
        <v>1814</v>
      </c>
      <c r="I1557" s="41" t="s">
        <v>5580</v>
      </c>
      <c r="J1557" s="41" t="s">
        <v>1847</v>
      </c>
      <c r="K1557" s="41"/>
      <c r="L1557" s="41"/>
      <c r="M1557" s="41" t="s">
        <v>6169</v>
      </c>
      <c r="N1557" s="41">
        <v>60</v>
      </c>
      <c r="O1557" s="41" t="b">
        <v>0</v>
      </c>
      <c r="P1557" s="41" t="s">
        <v>3105</v>
      </c>
      <c r="Q1557" s="41" t="s">
        <v>1853</v>
      </c>
      <c r="R1557" s="41" t="s">
        <v>635</v>
      </c>
    </row>
    <row r="1558" spans="1:18" hidden="1" x14ac:dyDescent="0.25">
      <c r="A1558" s="40" t="s">
        <v>1245</v>
      </c>
      <c r="B1558" s="40" t="s">
        <v>1246</v>
      </c>
      <c r="C1558" s="40" t="s">
        <v>1847</v>
      </c>
      <c r="D1558" s="40" t="s">
        <v>1848</v>
      </c>
      <c r="E1558" s="40" t="s">
        <v>3810</v>
      </c>
      <c r="F1558" s="40"/>
      <c r="G1558" s="40" t="s">
        <v>76</v>
      </c>
      <c r="H1558" s="40" t="s">
        <v>1804</v>
      </c>
      <c r="I1558" s="40" t="s">
        <v>5580</v>
      </c>
      <c r="J1558" s="40" t="s">
        <v>1246</v>
      </c>
      <c r="K1558" s="40" t="s">
        <v>6170</v>
      </c>
      <c r="L1558" s="40"/>
      <c r="M1558" s="40" t="s">
        <v>6170</v>
      </c>
      <c r="N1558" s="40">
        <v>60</v>
      </c>
      <c r="O1558" s="40" t="b">
        <v>0</v>
      </c>
      <c r="P1558" s="40" t="s">
        <v>3105</v>
      </c>
      <c r="Q1558" s="40" t="s">
        <v>1853</v>
      </c>
      <c r="R1558" s="40" t="s">
        <v>635</v>
      </c>
    </row>
    <row r="1559" spans="1:18" hidden="1" x14ac:dyDescent="0.25">
      <c r="A1559" s="40" t="s">
        <v>265</v>
      </c>
      <c r="B1559" s="40" t="s">
        <v>1247</v>
      </c>
      <c r="C1559" s="40" t="s">
        <v>1847</v>
      </c>
      <c r="D1559" s="40" t="s">
        <v>1848</v>
      </c>
      <c r="E1559" s="40" t="s">
        <v>1941</v>
      </c>
      <c r="F1559" s="40"/>
      <c r="G1559" s="40" t="s">
        <v>76</v>
      </c>
      <c r="H1559" s="40" t="s">
        <v>1804</v>
      </c>
      <c r="I1559" s="40" t="s">
        <v>5580</v>
      </c>
      <c r="J1559" s="40" t="s">
        <v>1847</v>
      </c>
      <c r="K1559" s="40"/>
      <c r="L1559" s="40"/>
      <c r="M1559" s="40" t="s">
        <v>6171</v>
      </c>
      <c r="N1559" s="40">
        <v>60</v>
      </c>
      <c r="O1559" s="40" t="b">
        <v>0</v>
      </c>
      <c r="P1559" s="40" t="s">
        <v>3105</v>
      </c>
      <c r="Q1559" s="40" t="s">
        <v>1853</v>
      </c>
      <c r="R1559" s="40" t="s">
        <v>635</v>
      </c>
    </row>
    <row r="1560" spans="1:18" hidden="1" x14ac:dyDescent="0.25">
      <c r="A1560" s="40" t="s">
        <v>6172</v>
      </c>
      <c r="B1560" s="40" t="s">
        <v>6173</v>
      </c>
      <c r="C1560" s="40"/>
      <c r="D1560" s="40" t="s">
        <v>1848</v>
      </c>
      <c r="E1560" s="40"/>
      <c r="F1560" s="40"/>
      <c r="G1560" s="40"/>
      <c r="H1560" s="40"/>
      <c r="I1560" s="40" t="s">
        <v>5992</v>
      </c>
      <c r="J1560" s="40"/>
      <c r="K1560" s="40"/>
      <c r="L1560" s="40"/>
      <c r="M1560" s="40" t="s">
        <v>6174</v>
      </c>
      <c r="N1560" s="40">
        <v>60</v>
      </c>
      <c r="O1560" s="40" t="b">
        <v>0</v>
      </c>
      <c r="P1560" s="40" t="s">
        <v>1852</v>
      </c>
      <c r="Q1560" s="40" t="s">
        <v>1853</v>
      </c>
      <c r="R1560" s="40" t="s">
        <v>635</v>
      </c>
    </row>
    <row r="1561" spans="1:18" hidden="1" x14ac:dyDescent="0.25">
      <c r="A1561" s="40" t="s">
        <v>266</v>
      </c>
      <c r="B1561" s="40" t="s">
        <v>1248</v>
      </c>
      <c r="C1561" s="40" t="s">
        <v>1847</v>
      </c>
      <c r="D1561" s="40" t="s">
        <v>1848</v>
      </c>
      <c r="E1561" s="40" t="s">
        <v>2764</v>
      </c>
      <c r="F1561" s="40"/>
      <c r="G1561" s="40" t="s">
        <v>1813</v>
      </c>
      <c r="H1561" s="40" t="s">
        <v>1814</v>
      </c>
      <c r="I1561" s="40" t="s">
        <v>5580</v>
      </c>
      <c r="J1561" s="40" t="s">
        <v>1847</v>
      </c>
      <c r="K1561" s="40"/>
      <c r="L1561" s="40"/>
      <c r="M1561" s="40" t="s">
        <v>6175</v>
      </c>
      <c r="N1561" s="40">
        <v>60</v>
      </c>
      <c r="O1561" s="40" t="b">
        <v>0</v>
      </c>
      <c r="P1561" s="40" t="s">
        <v>3105</v>
      </c>
      <c r="Q1561" s="40" t="s">
        <v>1853</v>
      </c>
      <c r="R1561" s="40" t="s">
        <v>635</v>
      </c>
    </row>
    <row r="1562" spans="1:18" hidden="1" x14ac:dyDescent="0.25">
      <c r="A1562" s="40" t="s">
        <v>179</v>
      </c>
      <c r="B1562" s="40" t="s">
        <v>1249</v>
      </c>
      <c r="C1562" s="40" t="s">
        <v>1847</v>
      </c>
      <c r="D1562" s="40" t="s">
        <v>1848</v>
      </c>
      <c r="E1562" s="40" t="s">
        <v>6091</v>
      </c>
      <c r="F1562" s="40"/>
      <c r="G1562" s="40" t="s">
        <v>1813</v>
      </c>
      <c r="H1562" s="40" t="s">
        <v>1814</v>
      </c>
      <c r="I1562" s="40" t="s">
        <v>5580</v>
      </c>
      <c r="J1562" s="40" t="s">
        <v>1847</v>
      </c>
      <c r="K1562" s="40"/>
      <c r="L1562" s="40"/>
      <c r="M1562" s="40" t="s">
        <v>6176</v>
      </c>
      <c r="N1562" s="40">
        <v>60</v>
      </c>
      <c r="O1562" s="40" t="b">
        <v>0</v>
      </c>
      <c r="P1562" s="40" t="s">
        <v>3105</v>
      </c>
      <c r="Q1562" s="40" t="s">
        <v>1853</v>
      </c>
      <c r="R1562" s="40" t="s">
        <v>635</v>
      </c>
    </row>
    <row r="1563" spans="1:18" hidden="1" x14ac:dyDescent="0.25">
      <c r="A1563" s="40" t="s">
        <v>268</v>
      </c>
      <c r="B1563" s="40" t="s">
        <v>1250</v>
      </c>
      <c r="C1563" s="40"/>
      <c r="D1563" s="40" t="s">
        <v>1848</v>
      </c>
      <c r="E1563" s="40" t="s">
        <v>1911</v>
      </c>
      <c r="F1563" s="40"/>
      <c r="G1563" s="40" t="s">
        <v>76</v>
      </c>
      <c r="H1563" s="40" t="s">
        <v>1804</v>
      </c>
      <c r="I1563" s="40" t="s">
        <v>5992</v>
      </c>
      <c r="J1563" s="40" t="s">
        <v>1847</v>
      </c>
      <c r="K1563" s="40"/>
      <c r="L1563" s="40" t="s">
        <v>1847</v>
      </c>
      <c r="M1563" s="40" t="s">
        <v>6177</v>
      </c>
      <c r="N1563" s="40">
        <v>60</v>
      </c>
      <c r="O1563" s="40" t="b">
        <v>0</v>
      </c>
      <c r="P1563" s="40" t="s">
        <v>1852</v>
      </c>
      <c r="Q1563" s="40" t="s">
        <v>1853</v>
      </c>
      <c r="R1563" s="40" t="s">
        <v>635</v>
      </c>
    </row>
    <row r="1564" spans="1:18" hidden="1" x14ac:dyDescent="0.25">
      <c r="A1564" s="40" t="s">
        <v>6178</v>
      </c>
      <c r="B1564" s="40" t="s">
        <v>6179</v>
      </c>
      <c r="C1564" s="40"/>
      <c r="D1564" s="40" t="s">
        <v>1848</v>
      </c>
      <c r="E1564" s="40"/>
      <c r="F1564" s="40"/>
      <c r="G1564" s="40"/>
      <c r="H1564" s="40"/>
      <c r="I1564" s="40" t="s">
        <v>5992</v>
      </c>
      <c r="J1564" s="40"/>
      <c r="K1564" s="40"/>
      <c r="L1564" s="40"/>
      <c r="M1564" s="40" t="s">
        <v>6180</v>
      </c>
      <c r="N1564" s="40">
        <v>60</v>
      </c>
      <c r="O1564" s="40" t="b">
        <v>0</v>
      </c>
      <c r="P1564" s="40" t="s">
        <v>1852</v>
      </c>
      <c r="Q1564" s="40" t="s">
        <v>1853</v>
      </c>
      <c r="R1564" s="40" t="s">
        <v>635</v>
      </c>
    </row>
    <row r="1565" spans="1:18" hidden="1" x14ac:dyDescent="0.25">
      <c r="A1565" s="40" t="s">
        <v>270</v>
      </c>
      <c r="B1565" s="40" t="s">
        <v>1251</v>
      </c>
      <c r="C1565" s="40" t="s">
        <v>1847</v>
      </c>
      <c r="D1565" s="40" t="s">
        <v>1848</v>
      </c>
      <c r="E1565" s="40" t="s">
        <v>1985</v>
      </c>
      <c r="F1565" s="40"/>
      <c r="G1565" s="40" t="s">
        <v>1813</v>
      </c>
      <c r="H1565" s="40" t="s">
        <v>1814</v>
      </c>
      <c r="I1565" s="40" t="s">
        <v>5580</v>
      </c>
      <c r="J1565" s="40" t="s">
        <v>1847</v>
      </c>
      <c r="K1565" s="40"/>
      <c r="L1565" s="40"/>
      <c r="M1565" s="40" t="s">
        <v>6181</v>
      </c>
      <c r="N1565" s="40">
        <v>60</v>
      </c>
      <c r="O1565" s="40" t="b">
        <v>0</v>
      </c>
      <c r="P1565" s="40" t="s">
        <v>3105</v>
      </c>
      <c r="Q1565" s="40" t="s">
        <v>1853</v>
      </c>
      <c r="R1565" s="40" t="s">
        <v>635</v>
      </c>
    </row>
    <row r="1566" spans="1:18" hidden="1" x14ac:dyDescent="0.25">
      <c r="A1566" s="40" t="s">
        <v>182</v>
      </c>
      <c r="B1566" s="40" t="s">
        <v>1252</v>
      </c>
      <c r="C1566" s="40" t="s">
        <v>1847</v>
      </c>
      <c r="D1566" s="40" t="s">
        <v>1848</v>
      </c>
      <c r="E1566" s="40" t="s">
        <v>3810</v>
      </c>
      <c r="F1566" s="40"/>
      <c r="G1566" s="40" t="s">
        <v>1809</v>
      </c>
      <c r="H1566" s="40" t="s">
        <v>1810</v>
      </c>
      <c r="I1566" s="40" t="s">
        <v>5580</v>
      </c>
      <c r="J1566" s="40" t="s">
        <v>1847</v>
      </c>
      <c r="K1566" s="40"/>
      <c r="L1566" s="40"/>
      <c r="M1566" s="40" t="s">
        <v>6182</v>
      </c>
      <c r="N1566" s="40">
        <v>60</v>
      </c>
      <c r="O1566" s="40" t="b">
        <v>0</v>
      </c>
      <c r="P1566" s="40" t="s">
        <v>3105</v>
      </c>
      <c r="Q1566" s="40" t="s">
        <v>1853</v>
      </c>
      <c r="R1566" s="40" t="s">
        <v>635</v>
      </c>
    </row>
    <row r="1567" spans="1:18" hidden="1" x14ac:dyDescent="0.25">
      <c r="A1567" s="40" t="s">
        <v>180</v>
      </c>
      <c r="B1567" s="40" t="s">
        <v>1253</v>
      </c>
      <c r="C1567" s="40"/>
      <c r="D1567" s="40" t="s">
        <v>1848</v>
      </c>
      <c r="E1567" s="40" t="s">
        <v>4096</v>
      </c>
      <c r="F1567" s="40" t="s">
        <v>6183</v>
      </c>
      <c r="G1567" s="40"/>
      <c r="H1567" s="40"/>
      <c r="I1567" s="40" t="s">
        <v>5992</v>
      </c>
      <c r="J1567" s="40"/>
      <c r="K1567" s="40"/>
      <c r="L1567" s="40"/>
      <c r="M1567" s="40" t="s">
        <v>6184</v>
      </c>
      <c r="N1567" s="40">
        <v>60</v>
      </c>
      <c r="O1567" s="40" t="b">
        <v>0</v>
      </c>
      <c r="P1567" s="40" t="s">
        <v>1852</v>
      </c>
      <c r="Q1567" s="40" t="s">
        <v>1853</v>
      </c>
      <c r="R1567" s="40" t="s">
        <v>635</v>
      </c>
    </row>
    <row r="1568" spans="1:18" hidden="1" x14ac:dyDescent="0.25">
      <c r="A1568" s="40" t="s">
        <v>215</v>
      </c>
      <c r="B1568" s="40" t="s">
        <v>1254</v>
      </c>
      <c r="C1568" s="40" t="s">
        <v>1847</v>
      </c>
      <c r="D1568" s="40" t="s">
        <v>1848</v>
      </c>
      <c r="E1568" s="40" t="s">
        <v>2132</v>
      </c>
      <c r="F1568" s="40"/>
      <c r="G1568" s="40" t="s">
        <v>76</v>
      </c>
      <c r="H1568" s="40" t="s">
        <v>1804</v>
      </c>
      <c r="I1568" s="40" t="s">
        <v>5580</v>
      </c>
      <c r="J1568" s="40" t="s">
        <v>1847</v>
      </c>
      <c r="K1568" s="40"/>
      <c r="L1568" s="40"/>
      <c r="M1568" s="40" t="s">
        <v>6185</v>
      </c>
      <c r="N1568" s="40">
        <v>60</v>
      </c>
      <c r="O1568" s="40" t="b">
        <v>0</v>
      </c>
      <c r="P1568" s="40" t="s">
        <v>3105</v>
      </c>
      <c r="Q1568" s="40" t="s">
        <v>1853</v>
      </c>
      <c r="R1568" s="40" t="s">
        <v>635</v>
      </c>
    </row>
    <row r="1569" spans="1:18" hidden="1" x14ac:dyDescent="0.25">
      <c r="A1569" s="40" t="s">
        <v>6186</v>
      </c>
      <c r="B1569" s="40" t="s">
        <v>6187</v>
      </c>
      <c r="C1569" s="40" t="s">
        <v>1847</v>
      </c>
      <c r="D1569" s="40" t="s">
        <v>1848</v>
      </c>
      <c r="E1569" s="40"/>
      <c r="F1569" s="40"/>
      <c r="G1569" s="40" t="s">
        <v>1813</v>
      </c>
      <c r="H1569" s="40" t="s">
        <v>1814</v>
      </c>
      <c r="I1569" s="40" t="s">
        <v>5580</v>
      </c>
      <c r="J1569" s="40" t="s">
        <v>1847</v>
      </c>
      <c r="K1569" s="40"/>
      <c r="L1569" s="40"/>
      <c r="M1569" s="40" t="s">
        <v>6188</v>
      </c>
      <c r="N1569" s="40">
        <v>60</v>
      </c>
      <c r="O1569" s="40" t="b">
        <v>0</v>
      </c>
      <c r="P1569" s="40" t="s">
        <v>3105</v>
      </c>
      <c r="Q1569" s="40" t="s">
        <v>1853</v>
      </c>
      <c r="R1569" s="40" t="s">
        <v>635</v>
      </c>
    </row>
    <row r="1570" spans="1:18" hidden="1" x14ac:dyDescent="0.25">
      <c r="A1570" s="40" t="s">
        <v>1255</v>
      </c>
      <c r="B1570" s="40" t="s">
        <v>1256</v>
      </c>
      <c r="C1570" s="40" t="s">
        <v>1847</v>
      </c>
      <c r="D1570" s="40" t="s">
        <v>1848</v>
      </c>
      <c r="E1570" s="40" t="s">
        <v>3810</v>
      </c>
      <c r="F1570" s="40"/>
      <c r="G1570" s="40" t="s">
        <v>1813</v>
      </c>
      <c r="H1570" s="40" t="s">
        <v>1814</v>
      </c>
      <c r="I1570" s="40" t="s">
        <v>5580</v>
      </c>
      <c r="J1570" s="40" t="s">
        <v>1847</v>
      </c>
      <c r="K1570" s="40"/>
      <c r="L1570" s="40"/>
      <c r="M1570" s="40" t="s">
        <v>6189</v>
      </c>
      <c r="N1570" s="40">
        <v>60</v>
      </c>
      <c r="O1570" s="40" t="b">
        <v>0</v>
      </c>
      <c r="P1570" s="40" t="s">
        <v>3105</v>
      </c>
      <c r="Q1570" s="40" t="s">
        <v>1853</v>
      </c>
      <c r="R1570" s="40" t="s">
        <v>635</v>
      </c>
    </row>
    <row r="1571" spans="1:18" hidden="1" x14ac:dyDescent="0.25">
      <c r="A1571" s="40" t="s">
        <v>1257</v>
      </c>
      <c r="B1571" s="40" t="s">
        <v>1258</v>
      </c>
      <c r="C1571" s="40" t="s">
        <v>1847</v>
      </c>
      <c r="D1571" s="40" t="s">
        <v>1848</v>
      </c>
      <c r="E1571" s="40" t="s">
        <v>2083</v>
      </c>
      <c r="F1571" s="40"/>
      <c r="G1571" s="40" t="s">
        <v>1813</v>
      </c>
      <c r="H1571" s="40" t="s">
        <v>1814</v>
      </c>
      <c r="I1571" s="40" t="s">
        <v>5580</v>
      </c>
      <c r="J1571" s="40" t="s">
        <v>1847</v>
      </c>
      <c r="K1571" s="40"/>
      <c r="L1571" s="40"/>
      <c r="M1571" s="40" t="s">
        <v>6190</v>
      </c>
      <c r="N1571" s="40">
        <v>60</v>
      </c>
      <c r="O1571" s="40" t="b">
        <v>0</v>
      </c>
      <c r="P1571" s="40" t="s">
        <v>3105</v>
      </c>
      <c r="Q1571" s="40" t="s">
        <v>1853</v>
      </c>
      <c r="R1571" s="40" t="s">
        <v>635</v>
      </c>
    </row>
    <row r="1572" spans="1:18" hidden="1" x14ac:dyDescent="0.25">
      <c r="A1572" s="40" t="s">
        <v>178</v>
      </c>
      <c r="B1572" s="40" t="s">
        <v>1259</v>
      </c>
      <c r="C1572" s="40" t="s">
        <v>1847</v>
      </c>
      <c r="D1572" s="40" t="s">
        <v>1848</v>
      </c>
      <c r="E1572" s="40" t="s">
        <v>2083</v>
      </c>
      <c r="F1572" s="40"/>
      <c r="G1572" s="40" t="s">
        <v>1813</v>
      </c>
      <c r="H1572" s="40" t="s">
        <v>1814</v>
      </c>
      <c r="I1572" s="40" t="s">
        <v>5580</v>
      </c>
      <c r="J1572" s="40" t="s">
        <v>1847</v>
      </c>
      <c r="K1572" s="40"/>
      <c r="L1572" s="40"/>
      <c r="M1572" s="40" t="s">
        <v>6191</v>
      </c>
      <c r="N1572" s="40">
        <v>60</v>
      </c>
      <c r="O1572" s="40" t="b">
        <v>0</v>
      </c>
      <c r="P1572" s="40" t="s">
        <v>3105</v>
      </c>
      <c r="Q1572" s="40" t="s">
        <v>1853</v>
      </c>
      <c r="R1572" s="40" t="s">
        <v>635</v>
      </c>
    </row>
    <row r="1573" spans="1:18" hidden="1" x14ac:dyDescent="0.25">
      <c r="A1573" s="40" t="s">
        <v>184</v>
      </c>
      <c r="B1573" s="40" t="s">
        <v>1260</v>
      </c>
      <c r="C1573" s="40" t="s">
        <v>1847</v>
      </c>
      <c r="D1573" s="40" t="s">
        <v>1848</v>
      </c>
      <c r="E1573" s="40" t="s">
        <v>2764</v>
      </c>
      <c r="F1573" s="40"/>
      <c r="G1573" s="40" t="s">
        <v>1813</v>
      </c>
      <c r="H1573" s="40" t="s">
        <v>1814</v>
      </c>
      <c r="I1573" s="40" t="s">
        <v>5580</v>
      </c>
      <c r="J1573" s="40" t="s">
        <v>1847</v>
      </c>
      <c r="K1573" s="40"/>
      <c r="L1573" s="40"/>
      <c r="M1573" s="40" t="s">
        <v>6192</v>
      </c>
      <c r="N1573" s="40">
        <v>60</v>
      </c>
      <c r="O1573" s="40" t="b">
        <v>0</v>
      </c>
      <c r="P1573" s="40" t="s">
        <v>3105</v>
      </c>
      <c r="Q1573" s="40" t="s">
        <v>1853</v>
      </c>
      <c r="R1573" s="40" t="s">
        <v>635</v>
      </c>
    </row>
    <row r="1574" spans="1:18" hidden="1" x14ac:dyDescent="0.25">
      <c r="A1574" s="40" t="s">
        <v>1261</v>
      </c>
      <c r="B1574" s="40" t="s">
        <v>1262</v>
      </c>
      <c r="C1574" s="40" t="s">
        <v>1847</v>
      </c>
      <c r="D1574" s="40" t="s">
        <v>1848</v>
      </c>
      <c r="E1574" s="40" t="s">
        <v>4096</v>
      </c>
      <c r="F1574" s="40"/>
      <c r="G1574" s="40" t="s">
        <v>76</v>
      </c>
      <c r="H1574" s="40" t="s">
        <v>1804</v>
      </c>
      <c r="I1574" s="40" t="s">
        <v>5992</v>
      </c>
      <c r="J1574" s="40" t="s">
        <v>1847</v>
      </c>
      <c r="K1574" s="40"/>
      <c r="L1574" s="40"/>
      <c r="M1574" s="40" t="s">
        <v>6193</v>
      </c>
      <c r="N1574" s="40">
        <v>60</v>
      </c>
      <c r="O1574" s="40" t="b">
        <v>0</v>
      </c>
      <c r="P1574" s="40" t="s">
        <v>3105</v>
      </c>
      <c r="Q1574" s="40" t="s">
        <v>1853</v>
      </c>
      <c r="R1574" s="40" t="s">
        <v>635</v>
      </c>
    </row>
    <row r="1575" spans="1:18" hidden="1" x14ac:dyDescent="0.25">
      <c r="A1575" s="40" t="s">
        <v>273</v>
      </c>
      <c r="B1575" s="40" t="s">
        <v>1263</v>
      </c>
      <c r="C1575" s="40" t="s">
        <v>1847</v>
      </c>
      <c r="D1575" s="40" t="s">
        <v>1848</v>
      </c>
      <c r="E1575" s="40" t="s">
        <v>2001</v>
      </c>
      <c r="F1575" s="40"/>
      <c r="G1575" s="40" t="s">
        <v>76</v>
      </c>
      <c r="H1575" s="40" t="s">
        <v>1804</v>
      </c>
      <c r="I1575" s="40" t="s">
        <v>5580</v>
      </c>
      <c r="J1575" s="40" t="s">
        <v>1847</v>
      </c>
      <c r="K1575" s="40"/>
      <c r="L1575" s="40"/>
      <c r="M1575" s="40" t="s">
        <v>6194</v>
      </c>
      <c r="N1575" s="40">
        <v>60</v>
      </c>
      <c r="O1575" s="40" t="b">
        <v>0</v>
      </c>
      <c r="P1575" s="40" t="s">
        <v>3105</v>
      </c>
      <c r="Q1575" s="40" t="s">
        <v>1853</v>
      </c>
      <c r="R1575" s="40" t="s">
        <v>635</v>
      </c>
    </row>
    <row r="1576" spans="1:18" hidden="1" x14ac:dyDescent="0.25">
      <c r="A1576" s="40" t="s">
        <v>6195</v>
      </c>
      <c r="B1576" s="40" t="s">
        <v>6196</v>
      </c>
      <c r="C1576" s="40"/>
      <c r="D1576" s="40" t="s">
        <v>1848</v>
      </c>
      <c r="E1576" s="40"/>
      <c r="F1576" s="40"/>
      <c r="G1576" s="40"/>
      <c r="H1576" s="40"/>
      <c r="I1576" s="40" t="s">
        <v>5992</v>
      </c>
      <c r="J1576" s="40"/>
      <c r="K1576" s="40"/>
      <c r="L1576" s="40"/>
      <c r="M1576" s="40" t="s">
        <v>6197</v>
      </c>
      <c r="N1576" s="40">
        <v>60</v>
      </c>
      <c r="O1576" s="40" t="b">
        <v>0</v>
      </c>
      <c r="P1576" s="40" t="s">
        <v>1852</v>
      </c>
      <c r="Q1576" s="40" t="s">
        <v>1853</v>
      </c>
      <c r="R1576" s="40" t="s">
        <v>635</v>
      </c>
    </row>
    <row r="1577" spans="1:18" hidden="1" x14ac:dyDescent="0.25">
      <c r="A1577" s="40" t="s">
        <v>274</v>
      </c>
      <c r="B1577" s="40" t="s">
        <v>1264</v>
      </c>
      <c r="C1577" s="40"/>
      <c r="D1577" s="40" t="s">
        <v>1848</v>
      </c>
      <c r="E1577" s="40"/>
      <c r="F1577" s="40"/>
      <c r="G1577" s="40"/>
      <c r="H1577" s="40"/>
      <c r="I1577" s="40" t="s">
        <v>5992</v>
      </c>
      <c r="J1577" s="40" t="s">
        <v>1847</v>
      </c>
      <c r="K1577" s="40"/>
      <c r="L1577" s="40" t="s">
        <v>1847</v>
      </c>
      <c r="M1577" s="40" t="s">
        <v>6198</v>
      </c>
      <c r="N1577" s="40">
        <v>60</v>
      </c>
      <c r="O1577" s="40" t="b">
        <v>0</v>
      </c>
      <c r="P1577" s="40" t="s">
        <v>1852</v>
      </c>
      <c r="Q1577" s="40" t="s">
        <v>1853</v>
      </c>
      <c r="R1577" s="40" t="s">
        <v>635</v>
      </c>
    </row>
    <row r="1578" spans="1:18" hidden="1" x14ac:dyDescent="0.25">
      <c r="A1578" s="40" t="s">
        <v>1265</v>
      </c>
      <c r="B1578" s="40" t="s">
        <v>1266</v>
      </c>
      <c r="C1578" s="40" t="s">
        <v>1847</v>
      </c>
      <c r="D1578" s="40" t="s">
        <v>1848</v>
      </c>
      <c r="E1578" s="40" t="s">
        <v>3810</v>
      </c>
      <c r="F1578" s="40"/>
      <c r="G1578" s="40" t="s">
        <v>76</v>
      </c>
      <c r="H1578" s="40" t="s">
        <v>1804</v>
      </c>
      <c r="I1578" s="40" t="s">
        <v>5580</v>
      </c>
      <c r="J1578" s="40" t="s">
        <v>1847</v>
      </c>
      <c r="K1578" s="40"/>
      <c r="L1578" s="40"/>
      <c r="M1578" s="40" t="s">
        <v>6199</v>
      </c>
      <c r="N1578" s="40">
        <v>60</v>
      </c>
      <c r="O1578" s="40" t="b">
        <v>0</v>
      </c>
      <c r="P1578" s="40" t="s">
        <v>3105</v>
      </c>
      <c r="Q1578" s="40" t="s">
        <v>1853</v>
      </c>
      <c r="R1578" s="40" t="s">
        <v>635</v>
      </c>
    </row>
    <row r="1579" spans="1:18" hidden="1" x14ac:dyDescent="0.25">
      <c r="A1579" s="40" t="s">
        <v>183</v>
      </c>
      <c r="B1579" s="40" t="s">
        <v>1267</v>
      </c>
      <c r="C1579" s="40" t="s">
        <v>1847</v>
      </c>
      <c r="D1579" s="40" t="s">
        <v>1848</v>
      </c>
      <c r="E1579" s="40"/>
      <c r="F1579" s="40"/>
      <c r="G1579" s="40" t="s">
        <v>76</v>
      </c>
      <c r="H1579" s="40" t="s">
        <v>1804</v>
      </c>
      <c r="I1579" s="40" t="s">
        <v>5580</v>
      </c>
      <c r="J1579" s="40" t="s">
        <v>1847</v>
      </c>
      <c r="K1579" s="40"/>
      <c r="L1579" s="40"/>
      <c r="M1579" s="40" t="s">
        <v>6200</v>
      </c>
      <c r="N1579" s="40">
        <v>60</v>
      </c>
      <c r="O1579" s="40" t="b">
        <v>0</v>
      </c>
      <c r="P1579" s="40" t="s">
        <v>3105</v>
      </c>
      <c r="Q1579" s="40" t="s">
        <v>1853</v>
      </c>
      <c r="R1579" s="40" t="s">
        <v>635</v>
      </c>
    </row>
    <row r="1580" spans="1:18" hidden="1" x14ac:dyDescent="0.25">
      <c r="A1580" s="40" t="s">
        <v>6201</v>
      </c>
      <c r="B1580" s="40" t="s">
        <v>6202</v>
      </c>
      <c r="C1580" s="40" t="s">
        <v>1847</v>
      </c>
      <c r="D1580" s="40" t="s">
        <v>1848</v>
      </c>
      <c r="E1580" s="40"/>
      <c r="F1580" s="40"/>
      <c r="G1580" s="40" t="s">
        <v>76</v>
      </c>
      <c r="H1580" s="40" t="s">
        <v>1804</v>
      </c>
      <c r="I1580" s="40" t="s">
        <v>5580</v>
      </c>
      <c r="J1580" s="40" t="s">
        <v>1847</v>
      </c>
      <c r="K1580" s="40"/>
      <c r="L1580" s="40"/>
      <c r="M1580" s="40" t="s">
        <v>6203</v>
      </c>
      <c r="N1580" s="40">
        <v>60</v>
      </c>
      <c r="O1580" s="40" t="b">
        <v>0</v>
      </c>
      <c r="P1580" s="40" t="s">
        <v>3105</v>
      </c>
      <c r="Q1580" s="40" t="s">
        <v>1853</v>
      </c>
      <c r="R1580" s="40" t="s">
        <v>635</v>
      </c>
    </row>
    <row r="1581" spans="1:18" hidden="1" x14ac:dyDescent="0.25">
      <c r="A1581" s="40" t="s">
        <v>275</v>
      </c>
      <c r="B1581" s="40" t="s">
        <v>1268</v>
      </c>
      <c r="C1581" s="40" t="s">
        <v>1847</v>
      </c>
      <c r="D1581" s="40" t="s">
        <v>1848</v>
      </c>
      <c r="E1581" s="40" t="s">
        <v>1862</v>
      </c>
      <c r="F1581" s="40"/>
      <c r="G1581" s="40" t="s">
        <v>75</v>
      </c>
      <c r="H1581" s="40" t="s">
        <v>1806</v>
      </c>
      <c r="I1581" s="40" t="s">
        <v>5580</v>
      </c>
      <c r="J1581" s="40" t="s">
        <v>1847</v>
      </c>
      <c r="K1581" s="40"/>
      <c r="L1581" s="40"/>
      <c r="M1581" s="40" t="s">
        <v>6204</v>
      </c>
      <c r="N1581" s="40">
        <v>60</v>
      </c>
      <c r="O1581" s="40" t="b">
        <v>0</v>
      </c>
      <c r="P1581" s="40" t="s">
        <v>3105</v>
      </c>
      <c r="Q1581" s="40" t="s">
        <v>1853</v>
      </c>
      <c r="R1581" s="40" t="s">
        <v>635</v>
      </c>
    </row>
    <row r="1582" spans="1:18" hidden="1" x14ac:dyDescent="0.25">
      <c r="A1582" s="40" t="s">
        <v>181</v>
      </c>
      <c r="B1582" s="40" t="s">
        <v>1269</v>
      </c>
      <c r="C1582" s="40" t="s">
        <v>1847</v>
      </c>
      <c r="D1582" s="40" t="s">
        <v>1848</v>
      </c>
      <c r="E1582" s="40"/>
      <c r="F1582" s="40"/>
      <c r="G1582" s="40" t="s">
        <v>76</v>
      </c>
      <c r="H1582" s="40" t="s">
        <v>1804</v>
      </c>
      <c r="I1582" s="40" t="s">
        <v>5580</v>
      </c>
      <c r="J1582" s="40" t="s">
        <v>1847</v>
      </c>
      <c r="K1582" s="40"/>
      <c r="L1582" s="40"/>
      <c r="M1582" s="40" t="s">
        <v>6205</v>
      </c>
      <c r="N1582" s="40">
        <v>60</v>
      </c>
      <c r="O1582" s="40" t="b">
        <v>0</v>
      </c>
      <c r="P1582" s="40" t="s">
        <v>3105</v>
      </c>
      <c r="Q1582" s="40" t="s">
        <v>1853</v>
      </c>
      <c r="R1582" s="40" t="s">
        <v>635</v>
      </c>
    </row>
    <row r="1583" spans="1:18" hidden="1" x14ac:dyDescent="0.25">
      <c r="A1583" s="40" t="s">
        <v>6206</v>
      </c>
      <c r="B1583" s="40" t="s">
        <v>6207</v>
      </c>
      <c r="C1583" s="40"/>
      <c r="D1583" s="40" t="s">
        <v>1848</v>
      </c>
      <c r="E1583" s="40"/>
      <c r="F1583" s="40"/>
      <c r="G1583" s="40"/>
      <c r="H1583" s="40"/>
      <c r="I1583" s="40" t="s">
        <v>5992</v>
      </c>
      <c r="J1583" s="40" t="s">
        <v>1847</v>
      </c>
      <c r="K1583" s="40"/>
      <c r="L1583" s="40" t="s">
        <v>1847</v>
      </c>
      <c r="M1583" s="40" t="s">
        <v>6208</v>
      </c>
      <c r="N1583" s="40">
        <v>60</v>
      </c>
      <c r="O1583" s="40" t="b">
        <v>0</v>
      </c>
      <c r="P1583" s="40" t="s">
        <v>1852</v>
      </c>
      <c r="Q1583" s="40" t="s">
        <v>1853</v>
      </c>
      <c r="R1583" s="40" t="s">
        <v>635</v>
      </c>
    </row>
    <row r="1584" spans="1:18" hidden="1" x14ac:dyDescent="0.25">
      <c r="A1584" s="40" t="s">
        <v>6209</v>
      </c>
      <c r="B1584" s="40" t="s">
        <v>6210</v>
      </c>
      <c r="C1584" s="40" t="s">
        <v>1847</v>
      </c>
      <c r="D1584" s="40" t="s">
        <v>1848</v>
      </c>
      <c r="E1584" s="40"/>
      <c r="F1584" s="40"/>
      <c r="G1584" s="40" t="s">
        <v>1813</v>
      </c>
      <c r="H1584" s="40" t="s">
        <v>1814</v>
      </c>
      <c r="I1584" s="40" t="s">
        <v>5580</v>
      </c>
      <c r="J1584" s="40" t="s">
        <v>1847</v>
      </c>
      <c r="K1584" s="40"/>
      <c r="L1584" s="40"/>
      <c r="M1584" s="40" t="s">
        <v>6211</v>
      </c>
      <c r="N1584" s="40">
        <v>60</v>
      </c>
      <c r="O1584" s="40" t="b">
        <v>0</v>
      </c>
      <c r="P1584" s="40" t="s">
        <v>3105</v>
      </c>
      <c r="Q1584" s="40" t="s">
        <v>1853</v>
      </c>
      <c r="R1584" s="40" t="s">
        <v>635</v>
      </c>
    </row>
    <row r="1585" spans="1:18" hidden="1" x14ac:dyDescent="0.25">
      <c r="A1585" s="40" t="s">
        <v>6212</v>
      </c>
      <c r="B1585" s="40" t="s">
        <v>6213</v>
      </c>
      <c r="C1585" s="40"/>
      <c r="D1585" s="40" t="s">
        <v>1848</v>
      </c>
      <c r="E1585" s="40"/>
      <c r="F1585" s="40"/>
      <c r="G1585" s="40"/>
      <c r="H1585" s="40"/>
      <c r="I1585" s="40" t="s">
        <v>5992</v>
      </c>
      <c r="J1585" s="40"/>
      <c r="K1585" s="40"/>
      <c r="L1585" s="40"/>
      <c r="M1585" s="40" t="s">
        <v>6214</v>
      </c>
      <c r="N1585" s="40">
        <v>60</v>
      </c>
      <c r="O1585" s="40" t="b">
        <v>0</v>
      </c>
      <c r="P1585" s="40" t="s">
        <v>1852</v>
      </c>
      <c r="Q1585" s="40" t="s">
        <v>1853</v>
      </c>
      <c r="R1585" s="40" t="s">
        <v>635</v>
      </c>
    </row>
    <row r="1586" spans="1:18" hidden="1" x14ac:dyDescent="0.25">
      <c r="A1586" s="40" t="s">
        <v>6215</v>
      </c>
      <c r="B1586" s="40" t="s">
        <v>6216</v>
      </c>
      <c r="C1586" s="40" t="s">
        <v>1847</v>
      </c>
      <c r="D1586" s="40" t="s">
        <v>1848</v>
      </c>
      <c r="E1586" s="40"/>
      <c r="F1586" s="40"/>
      <c r="G1586" s="40" t="s">
        <v>75</v>
      </c>
      <c r="H1586" s="40" t="s">
        <v>1806</v>
      </c>
      <c r="I1586" s="40" t="s">
        <v>5580</v>
      </c>
      <c r="J1586" s="40" t="s">
        <v>1847</v>
      </c>
      <c r="K1586" s="40" t="s">
        <v>6217</v>
      </c>
      <c r="L1586" s="40"/>
      <c r="M1586" s="40" t="s">
        <v>6217</v>
      </c>
      <c r="N1586" s="40">
        <v>60</v>
      </c>
      <c r="O1586" s="40" t="b">
        <v>0</v>
      </c>
      <c r="P1586" s="40" t="s">
        <v>3105</v>
      </c>
      <c r="Q1586" s="40" t="s">
        <v>1853</v>
      </c>
      <c r="R1586" s="40" t="s">
        <v>635</v>
      </c>
    </row>
    <row r="1587" spans="1:18" hidden="1" x14ac:dyDescent="0.25">
      <c r="A1587" s="40" t="s">
        <v>6218</v>
      </c>
      <c r="B1587" s="40" t="s">
        <v>6219</v>
      </c>
      <c r="C1587" s="40"/>
      <c r="D1587" s="40" t="s">
        <v>1848</v>
      </c>
      <c r="E1587" s="40"/>
      <c r="F1587" s="40" t="s">
        <v>6220</v>
      </c>
      <c r="G1587" s="40"/>
      <c r="H1587" s="40"/>
      <c r="I1587" s="40" t="s">
        <v>5992</v>
      </c>
      <c r="J1587" s="40"/>
      <c r="K1587" s="40"/>
      <c r="L1587" s="40"/>
      <c r="M1587" s="40" t="s">
        <v>6221</v>
      </c>
      <c r="N1587" s="40">
        <v>60</v>
      </c>
      <c r="O1587" s="40" t="b">
        <v>0</v>
      </c>
      <c r="P1587" s="40" t="s">
        <v>1852</v>
      </c>
      <c r="Q1587" s="40" t="s">
        <v>1853</v>
      </c>
      <c r="R1587" s="40" t="s">
        <v>635</v>
      </c>
    </row>
    <row r="1588" spans="1:18" hidden="1" x14ac:dyDescent="0.25">
      <c r="A1588" s="40" t="s">
        <v>6222</v>
      </c>
      <c r="B1588" s="40" t="s">
        <v>6223</v>
      </c>
      <c r="C1588" s="40"/>
      <c r="D1588" s="40" t="s">
        <v>1848</v>
      </c>
      <c r="E1588" s="40"/>
      <c r="F1588" s="40"/>
      <c r="G1588" s="40"/>
      <c r="H1588" s="40"/>
      <c r="I1588" s="40" t="s">
        <v>5992</v>
      </c>
      <c r="J1588" s="40"/>
      <c r="K1588" s="40"/>
      <c r="L1588" s="40"/>
      <c r="M1588" s="40" t="s">
        <v>6224</v>
      </c>
      <c r="N1588" s="40">
        <v>60</v>
      </c>
      <c r="O1588" s="40" t="b">
        <v>0</v>
      </c>
      <c r="P1588" s="40" t="s">
        <v>1852</v>
      </c>
      <c r="Q1588" s="40" t="s">
        <v>1853</v>
      </c>
      <c r="R1588" s="40" t="s">
        <v>635</v>
      </c>
    </row>
    <row r="1589" spans="1:18" hidden="1" x14ac:dyDescent="0.25">
      <c r="A1589" s="40" t="s">
        <v>457</v>
      </c>
      <c r="B1589" s="40" t="s">
        <v>1270</v>
      </c>
      <c r="C1589" s="40"/>
      <c r="D1589" s="40" t="s">
        <v>1848</v>
      </c>
      <c r="E1589" s="40"/>
      <c r="F1589" s="40"/>
      <c r="G1589" s="40"/>
      <c r="H1589" s="40"/>
      <c r="I1589" s="40" t="s">
        <v>5992</v>
      </c>
      <c r="J1589" s="40"/>
      <c r="K1589" s="40"/>
      <c r="L1589" s="40"/>
      <c r="M1589" s="40" t="s">
        <v>6225</v>
      </c>
      <c r="N1589" s="40">
        <v>60</v>
      </c>
      <c r="O1589" s="40" t="b">
        <v>0</v>
      </c>
      <c r="P1589" s="40" t="s">
        <v>1852</v>
      </c>
      <c r="Q1589" s="40" t="s">
        <v>1853</v>
      </c>
      <c r="R1589" s="40" t="s">
        <v>635</v>
      </c>
    </row>
    <row r="1590" spans="1:18" hidden="1" x14ac:dyDescent="0.25">
      <c r="A1590" s="40" t="s">
        <v>1271</v>
      </c>
      <c r="B1590" s="40" t="s">
        <v>1272</v>
      </c>
      <c r="C1590" s="40"/>
      <c r="D1590" s="40" t="s">
        <v>1848</v>
      </c>
      <c r="E1590" s="40"/>
      <c r="F1590" s="40"/>
      <c r="G1590" s="40"/>
      <c r="H1590" s="40"/>
      <c r="I1590" s="40" t="s">
        <v>5992</v>
      </c>
      <c r="J1590" s="40"/>
      <c r="K1590" s="40"/>
      <c r="L1590" s="40"/>
      <c r="M1590" s="40" t="s">
        <v>6226</v>
      </c>
      <c r="N1590" s="40">
        <v>60</v>
      </c>
      <c r="O1590" s="40" t="b">
        <v>0</v>
      </c>
      <c r="P1590" s="40" t="s">
        <v>1852</v>
      </c>
      <c r="Q1590" s="40" t="s">
        <v>1853</v>
      </c>
      <c r="R1590" s="40" t="s">
        <v>635</v>
      </c>
    </row>
    <row r="1591" spans="1:18" hidden="1" x14ac:dyDescent="0.25">
      <c r="A1591" s="40" t="s">
        <v>6227</v>
      </c>
      <c r="B1591" s="40" t="s">
        <v>6228</v>
      </c>
      <c r="C1591" s="40" t="s">
        <v>1847</v>
      </c>
      <c r="D1591" s="40" t="s">
        <v>1848</v>
      </c>
      <c r="E1591" s="40"/>
      <c r="F1591" s="40"/>
      <c r="G1591" s="40" t="s">
        <v>75</v>
      </c>
      <c r="H1591" s="40" t="s">
        <v>1806</v>
      </c>
      <c r="I1591" s="40" t="s">
        <v>5580</v>
      </c>
      <c r="J1591" s="40" t="s">
        <v>1847</v>
      </c>
      <c r="K1591" s="40" t="s">
        <v>6229</v>
      </c>
      <c r="L1591" s="40"/>
      <c r="M1591" s="40" t="s">
        <v>6229</v>
      </c>
      <c r="N1591" s="40">
        <v>60</v>
      </c>
      <c r="O1591" s="40" t="b">
        <v>0</v>
      </c>
      <c r="P1591" s="40" t="s">
        <v>3105</v>
      </c>
      <c r="Q1591" s="40" t="s">
        <v>1853</v>
      </c>
      <c r="R1591" s="40" t="s">
        <v>635</v>
      </c>
    </row>
    <row r="1592" spans="1:18" hidden="1" x14ac:dyDescent="0.25">
      <c r="A1592" s="40" t="s">
        <v>6230</v>
      </c>
      <c r="B1592" s="40" t="s">
        <v>6231</v>
      </c>
      <c r="C1592" s="40"/>
      <c r="D1592" s="40" t="s">
        <v>1848</v>
      </c>
      <c r="E1592" s="40"/>
      <c r="F1592" s="40"/>
      <c r="G1592" s="40"/>
      <c r="H1592" s="40"/>
      <c r="I1592" s="40" t="s">
        <v>5992</v>
      </c>
      <c r="J1592" s="40"/>
      <c r="K1592" s="40"/>
      <c r="L1592" s="40"/>
      <c r="M1592" s="40" t="s">
        <v>6232</v>
      </c>
      <c r="N1592" s="40">
        <v>60</v>
      </c>
      <c r="O1592" s="40" t="b">
        <v>0</v>
      </c>
      <c r="P1592" s="40" t="s">
        <v>1852</v>
      </c>
      <c r="Q1592" s="40" t="s">
        <v>1853</v>
      </c>
      <c r="R1592" s="40" t="s">
        <v>635</v>
      </c>
    </row>
    <row r="1593" spans="1:18" hidden="1" x14ac:dyDescent="0.25">
      <c r="A1593" s="40" t="s">
        <v>6233</v>
      </c>
      <c r="B1593" s="40" t="s">
        <v>6234</v>
      </c>
      <c r="C1593" s="40"/>
      <c r="D1593" s="40" t="s">
        <v>1848</v>
      </c>
      <c r="E1593" s="40"/>
      <c r="F1593" s="40"/>
      <c r="G1593" s="40"/>
      <c r="H1593" s="40"/>
      <c r="I1593" s="40" t="s">
        <v>5992</v>
      </c>
      <c r="J1593" s="40"/>
      <c r="K1593" s="40"/>
      <c r="L1593" s="40"/>
      <c r="M1593" s="40" t="s">
        <v>6235</v>
      </c>
      <c r="N1593" s="40">
        <v>60</v>
      </c>
      <c r="O1593" s="40" t="b">
        <v>0</v>
      </c>
      <c r="P1593" s="40" t="s">
        <v>1852</v>
      </c>
      <c r="Q1593" s="40" t="s">
        <v>1853</v>
      </c>
      <c r="R1593" s="40" t="s">
        <v>635</v>
      </c>
    </row>
    <row r="1594" spans="1:18" hidden="1" x14ac:dyDescent="0.25">
      <c r="A1594" s="40" t="s">
        <v>103</v>
      </c>
      <c r="B1594" s="40" t="s">
        <v>1273</v>
      </c>
      <c r="C1594" s="40" t="s">
        <v>1847</v>
      </c>
      <c r="D1594" s="40" t="s">
        <v>1848</v>
      </c>
      <c r="E1594" s="40"/>
      <c r="F1594" s="40"/>
      <c r="G1594" s="40" t="s">
        <v>75</v>
      </c>
      <c r="H1594" s="40" t="s">
        <v>1806</v>
      </c>
      <c r="I1594" s="40" t="s">
        <v>5580</v>
      </c>
      <c r="J1594" s="40" t="s">
        <v>1847</v>
      </c>
      <c r="K1594" s="40" t="s">
        <v>6236</v>
      </c>
      <c r="L1594" s="40"/>
      <c r="M1594" s="40" t="s">
        <v>6236</v>
      </c>
      <c r="N1594" s="40">
        <v>60</v>
      </c>
      <c r="O1594" s="40" t="b">
        <v>0</v>
      </c>
      <c r="P1594" s="40" t="s">
        <v>3105</v>
      </c>
      <c r="Q1594" s="40" t="s">
        <v>1853</v>
      </c>
      <c r="R1594" s="40" t="s">
        <v>635</v>
      </c>
    </row>
    <row r="1595" spans="1:18" hidden="1" x14ac:dyDescent="0.25">
      <c r="A1595" s="40" t="s">
        <v>6237</v>
      </c>
      <c r="B1595" s="40" t="s">
        <v>6238</v>
      </c>
      <c r="C1595" s="40"/>
      <c r="D1595" s="40" t="s">
        <v>1848</v>
      </c>
      <c r="E1595" s="40"/>
      <c r="F1595" s="40"/>
      <c r="G1595" s="40"/>
      <c r="H1595" s="40"/>
      <c r="I1595" s="40" t="s">
        <v>5992</v>
      </c>
      <c r="J1595" s="40"/>
      <c r="K1595" s="40"/>
      <c r="L1595" s="40"/>
      <c r="M1595" s="40" t="s">
        <v>6239</v>
      </c>
      <c r="N1595" s="40">
        <v>60</v>
      </c>
      <c r="O1595" s="40" t="b">
        <v>0</v>
      </c>
      <c r="P1595" s="40" t="s">
        <v>1852</v>
      </c>
      <c r="Q1595" s="40" t="s">
        <v>1853</v>
      </c>
      <c r="R1595" s="40" t="s">
        <v>635</v>
      </c>
    </row>
    <row r="1596" spans="1:18" hidden="1" x14ac:dyDescent="0.25">
      <c r="A1596" s="40" t="s">
        <v>1274</v>
      </c>
      <c r="B1596" s="40" t="s">
        <v>1275</v>
      </c>
      <c r="C1596" s="40"/>
      <c r="D1596" s="40" t="s">
        <v>1848</v>
      </c>
      <c r="E1596" s="40"/>
      <c r="F1596" s="40" t="s">
        <v>6240</v>
      </c>
      <c r="G1596" s="40"/>
      <c r="H1596" s="40"/>
      <c r="I1596" s="40" t="s">
        <v>5992</v>
      </c>
      <c r="J1596" s="40"/>
      <c r="K1596" s="40"/>
      <c r="L1596" s="40"/>
      <c r="M1596" s="40" t="s">
        <v>6241</v>
      </c>
      <c r="N1596" s="40">
        <v>60</v>
      </c>
      <c r="O1596" s="40" t="b">
        <v>0</v>
      </c>
      <c r="P1596" s="40" t="s">
        <v>1852</v>
      </c>
      <c r="Q1596" s="40" t="s">
        <v>1853</v>
      </c>
      <c r="R1596" s="40" t="s">
        <v>635</v>
      </c>
    </row>
    <row r="1597" spans="1:18" hidden="1" x14ac:dyDescent="0.25">
      <c r="A1597" s="40" t="s">
        <v>6242</v>
      </c>
      <c r="B1597" s="40" t="s">
        <v>6243</v>
      </c>
      <c r="C1597" s="40"/>
      <c r="D1597" s="40" t="s">
        <v>1848</v>
      </c>
      <c r="E1597" s="40"/>
      <c r="F1597" s="40" t="s">
        <v>6244</v>
      </c>
      <c r="G1597" s="40"/>
      <c r="H1597" s="40"/>
      <c r="I1597" s="40" t="s">
        <v>5992</v>
      </c>
      <c r="J1597" s="40"/>
      <c r="K1597" s="40"/>
      <c r="L1597" s="40"/>
      <c r="M1597" s="40" t="s">
        <v>6245</v>
      </c>
      <c r="N1597" s="40">
        <v>60</v>
      </c>
      <c r="O1597" s="40" t="b">
        <v>0</v>
      </c>
      <c r="P1597" s="40" t="s">
        <v>1852</v>
      </c>
      <c r="Q1597" s="40" t="s">
        <v>1853</v>
      </c>
      <c r="R1597" s="40" t="s">
        <v>635</v>
      </c>
    </row>
    <row r="1598" spans="1:18" hidden="1" x14ac:dyDescent="0.25">
      <c r="A1598" s="40" t="s">
        <v>232</v>
      </c>
      <c r="B1598" s="40" t="s">
        <v>1276</v>
      </c>
      <c r="C1598" s="40" t="s">
        <v>1847</v>
      </c>
      <c r="D1598" s="40" t="s">
        <v>1848</v>
      </c>
      <c r="E1598" s="40"/>
      <c r="F1598" s="40"/>
      <c r="G1598" s="40" t="s">
        <v>75</v>
      </c>
      <c r="H1598" s="40" t="s">
        <v>1806</v>
      </c>
      <c r="I1598" s="40" t="s">
        <v>5580</v>
      </c>
      <c r="J1598" s="40" t="s">
        <v>1847</v>
      </c>
      <c r="K1598" s="40" t="s">
        <v>6246</v>
      </c>
      <c r="L1598" s="40"/>
      <c r="M1598" s="40" t="s">
        <v>6246</v>
      </c>
      <c r="N1598" s="40">
        <v>60</v>
      </c>
      <c r="O1598" s="40" t="b">
        <v>0</v>
      </c>
      <c r="P1598" s="40" t="s">
        <v>3105</v>
      </c>
      <c r="Q1598" s="40" t="s">
        <v>1853</v>
      </c>
      <c r="R1598" s="40" t="s">
        <v>635</v>
      </c>
    </row>
    <row r="1599" spans="1:18" hidden="1" x14ac:dyDescent="0.25">
      <c r="A1599" s="40" t="s">
        <v>6247</v>
      </c>
      <c r="B1599" s="40" t="s">
        <v>6248</v>
      </c>
      <c r="C1599" s="40" t="s">
        <v>1847</v>
      </c>
      <c r="D1599" s="40" t="s">
        <v>1848</v>
      </c>
      <c r="E1599" s="40"/>
      <c r="F1599" s="40"/>
      <c r="G1599" s="40" t="s">
        <v>75</v>
      </c>
      <c r="H1599" s="40" t="s">
        <v>1806</v>
      </c>
      <c r="I1599" s="40" t="s">
        <v>5580</v>
      </c>
      <c r="J1599" s="40" t="s">
        <v>1847</v>
      </c>
      <c r="K1599" s="40" t="s">
        <v>6249</v>
      </c>
      <c r="L1599" s="40"/>
      <c r="M1599" s="40" t="s">
        <v>6249</v>
      </c>
      <c r="N1599" s="40">
        <v>60</v>
      </c>
      <c r="O1599" s="40" t="b">
        <v>0</v>
      </c>
      <c r="P1599" s="40" t="s">
        <v>3105</v>
      </c>
      <c r="Q1599" s="40" t="s">
        <v>1853</v>
      </c>
      <c r="R1599" s="40" t="s">
        <v>635</v>
      </c>
    </row>
    <row r="1600" spans="1:18" hidden="1" x14ac:dyDescent="0.25">
      <c r="A1600" s="41" t="s">
        <v>6250</v>
      </c>
      <c r="B1600" s="41" t="s">
        <v>6251</v>
      </c>
      <c r="C1600" s="41"/>
      <c r="D1600" s="41" t="s">
        <v>1848</v>
      </c>
      <c r="E1600" s="41"/>
      <c r="F1600" s="41" t="s">
        <v>6252</v>
      </c>
      <c r="G1600" s="41"/>
      <c r="H1600" s="41"/>
      <c r="I1600" s="41" t="s">
        <v>5992</v>
      </c>
      <c r="J1600" s="41"/>
      <c r="K1600" s="41"/>
      <c r="L1600" s="41"/>
      <c r="M1600" s="41" t="s">
        <v>6253</v>
      </c>
      <c r="N1600" s="41">
        <v>60</v>
      </c>
      <c r="O1600" s="41" t="b">
        <v>0</v>
      </c>
      <c r="P1600" s="41" t="s">
        <v>1852</v>
      </c>
      <c r="Q1600" s="41" t="s">
        <v>1853</v>
      </c>
      <c r="R1600" s="41" t="s">
        <v>635</v>
      </c>
    </row>
    <row r="1601" spans="1:18" hidden="1" x14ac:dyDescent="0.25">
      <c r="A1601" s="40" t="s">
        <v>6254</v>
      </c>
      <c r="B1601" s="40" t="s">
        <v>905</v>
      </c>
      <c r="C1601" s="40" t="s">
        <v>1847</v>
      </c>
      <c r="D1601" s="40" t="s">
        <v>1848</v>
      </c>
      <c r="E1601" s="40" t="s">
        <v>1968</v>
      </c>
      <c r="F1601" s="40"/>
      <c r="G1601" s="40" t="s">
        <v>75</v>
      </c>
      <c r="H1601" s="40" t="s">
        <v>1806</v>
      </c>
      <c r="I1601" s="40" t="s">
        <v>5580</v>
      </c>
      <c r="J1601" s="40" t="s">
        <v>1847</v>
      </c>
      <c r="K1601" s="40"/>
      <c r="L1601" s="40"/>
      <c r="M1601" s="40" t="s">
        <v>6255</v>
      </c>
      <c r="N1601" s="40">
        <v>60</v>
      </c>
      <c r="O1601" s="40" t="b">
        <v>0</v>
      </c>
      <c r="P1601" s="40" t="s">
        <v>3105</v>
      </c>
      <c r="Q1601" s="40" t="s">
        <v>1853</v>
      </c>
      <c r="R1601" s="40" t="s">
        <v>635</v>
      </c>
    </row>
    <row r="1602" spans="1:18" hidden="1" x14ac:dyDescent="0.25">
      <c r="A1602" s="40" t="s">
        <v>277</v>
      </c>
      <c r="B1602" s="40" t="s">
        <v>905</v>
      </c>
      <c r="C1602" s="40" t="s">
        <v>1847</v>
      </c>
      <c r="D1602" s="40" t="s">
        <v>1848</v>
      </c>
      <c r="E1602" s="40" t="s">
        <v>2001</v>
      </c>
      <c r="F1602" s="40"/>
      <c r="G1602" s="40" t="s">
        <v>76</v>
      </c>
      <c r="H1602" s="40" t="s">
        <v>1804</v>
      </c>
      <c r="I1602" s="40" t="s">
        <v>5580</v>
      </c>
      <c r="J1602" s="40" t="s">
        <v>1847</v>
      </c>
      <c r="K1602" s="40"/>
      <c r="L1602" s="40"/>
      <c r="M1602" s="40" t="s">
        <v>6256</v>
      </c>
      <c r="N1602" s="40">
        <v>60</v>
      </c>
      <c r="O1602" s="40" t="b">
        <v>0</v>
      </c>
      <c r="P1602" s="40" t="s">
        <v>3105</v>
      </c>
      <c r="Q1602" s="40" t="s">
        <v>1853</v>
      </c>
      <c r="R1602" s="40" t="s">
        <v>635</v>
      </c>
    </row>
    <row r="1603" spans="1:18" hidden="1" x14ac:dyDescent="0.25">
      <c r="A1603" s="40" t="s">
        <v>279</v>
      </c>
      <c r="B1603" s="40" t="s">
        <v>905</v>
      </c>
      <c r="C1603" s="40" t="s">
        <v>1847</v>
      </c>
      <c r="D1603" s="40" t="s">
        <v>1848</v>
      </c>
      <c r="E1603" s="40" t="s">
        <v>2116</v>
      </c>
      <c r="F1603" s="40"/>
      <c r="G1603" s="40" t="s">
        <v>75</v>
      </c>
      <c r="H1603" s="40" t="s">
        <v>1806</v>
      </c>
      <c r="I1603" s="40" t="s">
        <v>5580</v>
      </c>
      <c r="J1603" s="40" t="s">
        <v>1847</v>
      </c>
      <c r="K1603" s="40"/>
      <c r="L1603" s="40"/>
      <c r="M1603" s="40" t="s">
        <v>6257</v>
      </c>
      <c r="N1603" s="40">
        <v>60</v>
      </c>
      <c r="O1603" s="40" t="b">
        <v>0</v>
      </c>
      <c r="P1603" s="40" t="s">
        <v>3105</v>
      </c>
      <c r="Q1603" s="40" t="s">
        <v>1853</v>
      </c>
      <c r="R1603" s="40" t="s">
        <v>635</v>
      </c>
    </row>
    <row r="1604" spans="1:18" hidden="1" x14ac:dyDescent="0.25">
      <c r="A1604" s="40" t="s">
        <v>1277</v>
      </c>
      <c r="B1604" s="40" t="s">
        <v>905</v>
      </c>
      <c r="C1604" s="40" t="s">
        <v>1847</v>
      </c>
      <c r="D1604" s="40" t="s">
        <v>1848</v>
      </c>
      <c r="E1604" s="40" t="s">
        <v>2001</v>
      </c>
      <c r="F1604" s="40"/>
      <c r="G1604" s="40" t="s">
        <v>76</v>
      </c>
      <c r="H1604" s="40" t="s">
        <v>1804</v>
      </c>
      <c r="I1604" s="40" t="s">
        <v>5580</v>
      </c>
      <c r="J1604" s="40" t="s">
        <v>1847</v>
      </c>
      <c r="K1604" s="40"/>
      <c r="L1604" s="40"/>
      <c r="M1604" s="40" t="s">
        <v>6258</v>
      </c>
      <c r="N1604" s="40">
        <v>60</v>
      </c>
      <c r="O1604" s="40" t="b">
        <v>0</v>
      </c>
      <c r="P1604" s="40" t="s">
        <v>3105</v>
      </c>
      <c r="Q1604" s="40" t="s">
        <v>1853</v>
      </c>
      <c r="R1604" s="40" t="s">
        <v>635</v>
      </c>
    </row>
    <row r="1605" spans="1:18" hidden="1" x14ac:dyDescent="0.25">
      <c r="A1605" s="41" t="s">
        <v>1278</v>
      </c>
      <c r="B1605" s="41" t="s">
        <v>905</v>
      </c>
      <c r="C1605" s="41" t="s">
        <v>1847</v>
      </c>
      <c r="D1605" s="41" t="s">
        <v>1848</v>
      </c>
      <c r="E1605" s="41" t="s">
        <v>1960</v>
      </c>
      <c r="F1605" s="41"/>
      <c r="G1605" s="41" t="s">
        <v>76</v>
      </c>
      <c r="H1605" s="41" t="s">
        <v>1804</v>
      </c>
      <c r="I1605" s="41" t="s">
        <v>5580</v>
      </c>
      <c r="J1605" s="41" t="s">
        <v>1847</v>
      </c>
      <c r="K1605" s="41"/>
      <c r="L1605" s="41"/>
      <c r="M1605" s="41" t="s">
        <v>6259</v>
      </c>
      <c r="N1605" s="41">
        <v>60</v>
      </c>
      <c r="O1605" s="41" t="b">
        <v>0</v>
      </c>
      <c r="P1605" s="41" t="s">
        <v>3105</v>
      </c>
      <c r="Q1605" s="41" t="s">
        <v>1853</v>
      </c>
      <c r="R1605" s="41" t="s">
        <v>635</v>
      </c>
    </row>
    <row r="1606" spans="1:18" hidden="1" x14ac:dyDescent="0.25">
      <c r="A1606" s="40" t="s">
        <v>1279</v>
      </c>
      <c r="B1606" s="40" t="s">
        <v>905</v>
      </c>
      <c r="C1606" s="40" t="s">
        <v>1847</v>
      </c>
      <c r="D1606" s="40" t="s">
        <v>1848</v>
      </c>
      <c r="E1606" s="40" t="s">
        <v>1862</v>
      </c>
      <c r="F1606" s="40"/>
      <c r="G1606" s="40" t="s">
        <v>75</v>
      </c>
      <c r="H1606" s="40" t="s">
        <v>1806</v>
      </c>
      <c r="I1606" s="40" t="s">
        <v>5580</v>
      </c>
      <c r="J1606" s="40" t="s">
        <v>1847</v>
      </c>
      <c r="K1606" s="40"/>
      <c r="L1606" s="40"/>
      <c r="M1606" s="40" t="s">
        <v>6260</v>
      </c>
      <c r="N1606" s="40">
        <v>60</v>
      </c>
      <c r="O1606" s="40" t="b">
        <v>0</v>
      </c>
      <c r="P1606" s="40" t="s">
        <v>3105</v>
      </c>
      <c r="Q1606" s="40" t="s">
        <v>1853</v>
      </c>
      <c r="R1606" s="40" t="s">
        <v>635</v>
      </c>
    </row>
    <row r="1607" spans="1:18" hidden="1" x14ac:dyDescent="0.25">
      <c r="A1607" s="40" t="s">
        <v>6261</v>
      </c>
      <c r="B1607" s="40" t="s">
        <v>903</v>
      </c>
      <c r="C1607" s="40" t="s">
        <v>1847</v>
      </c>
      <c r="D1607" s="40" t="s">
        <v>1848</v>
      </c>
      <c r="E1607" s="40" t="s">
        <v>1956</v>
      </c>
      <c r="F1607" s="40"/>
      <c r="G1607" s="40" t="s">
        <v>75</v>
      </c>
      <c r="H1607" s="40" t="s">
        <v>1806</v>
      </c>
      <c r="I1607" s="40" t="s">
        <v>5580</v>
      </c>
      <c r="J1607" s="40" t="s">
        <v>1847</v>
      </c>
      <c r="K1607" s="40"/>
      <c r="L1607" s="40"/>
      <c r="M1607" s="40" t="s">
        <v>6262</v>
      </c>
      <c r="N1607" s="40">
        <v>60</v>
      </c>
      <c r="O1607" s="40" t="b">
        <v>0</v>
      </c>
      <c r="P1607" s="40" t="s">
        <v>3105</v>
      </c>
      <c r="Q1607" s="40" t="s">
        <v>1853</v>
      </c>
      <c r="R1607" s="40" t="s">
        <v>635</v>
      </c>
    </row>
    <row r="1608" spans="1:18" hidden="1" x14ac:dyDescent="0.25">
      <c r="A1608" s="40" t="s">
        <v>1280</v>
      </c>
      <c r="B1608" s="40" t="s">
        <v>905</v>
      </c>
      <c r="C1608" s="40" t="s">
        <v>1847</v>
      </c>
      <c r="D1608" s="40" t="s">
        <v>1848</v>
      </c>
      <c r="E1608" s="40" t="s">
        <v>1916</v>
      </c>
      <c r="F1608" s="40"/>
      <c r="G1608" s="40" t="s">
        <v>1813</v>
      </c>
      <c r="H1608" s="40" t="s">
        <v>1814</v>
      </c>
      <c r="I1608" s="40" t="s">
        <v>5580</v>
      </c>
      <c r="J1608" s="40" t="s">
        <v>1847</v>
      </c>
      <c r="K1608" s="40"/>
      <c r="L1608" s="40"/>
      <c r="M1608" s="40" t="s">
        <v>6263</v>
      </c>
      <c r="N1608" s="40">
        <v>60</v>
      </c>
      <c r="O1608" s="40" t="b">
        <v>0</v>
      </c>
      <c r="P1608" s="40" t="s">
        <v>3105</v>
      </c>
      <c r="Q1608" s="40" t="s">
        <v>1853</v>
      </c>
      <c r="R1608" s="40" t="s">
        <v>635</v>
      </c>
    </row>
    <row r="1609" spans="1:18" hidden="1" x14ac:dyDescent="0.25">
      <c r="A1609" s="40" t="s">
        <v>280</v>
      </c>
      <c r="B1609" s="40" t="s">
        <v>905</v>
      </c>
      <c r="C1609" s="40" t="s">
        <v>1847</v>
      </c>
      <c r="D1609" s="40" t="s">
        <v>1848</v>
      </c>
      <c r="E1609" s="40" t="s">
        <v>2116</v>
      </c>
      <c r="F1609" s="40"/>
      <c r="G1609" s="40" t="s">
        <v>75</v>
      </c>
      <c r="H1609" s="40" t="s">
        <v>1806</v>
      </c>
      <c r="I1609" s="40" t="s">
        <v>5580</v>
      </c>
      <c r="J1609" s="40" t="s">
        <v>1847</v>
      </c>
      <c r="K1609" s="40"/>
      <c r="L1609" s="40"/>
      <c r="M1609" s="40" t="s">
        <v>6264</v>
      </c>
      <c r="N1609" s="40">
        <v>60</v>
      </c>
      <c r="O1609" s="40" t="b">
        <v>0</v>
      </c>
      <c r="P1609" s="40" t="s">
        <v>3105</v>
      </c>
      <c r="Q1609" s="40" t="s">
        <v>1853</v>
      </c>
      <c r="R1609" s="40" t="s">
        <v>635</v>
      </c>
    </row>
    <row r="1610" spans="1:18" hidden="1" x14ac:dyDescent="0.25">
      <c r="A1610" s="40" t="s">
        <v>1281</v>
      </c>
      <c r="B1610" s="40" t="s">
        <v>905</v>
      </c>
      <c r="C1610" s="40" t="s">
        <v>1847</v>
      </c>
      <c r="D1610" s="40" t="s">
        <v>1848</v>
      </c>
      <c r="E1610" s="40" t="s">
        <v>2001</v>
      </c>
      <c r="F1610" s="40"/>
      <c r="G1610" s="40" t="s">
        <v>76</v>
      </c>
      <c r="H1610" s="40" t="s">
        <v>1804</v>
      </c>
      <c r="I1610" s="40" t="s">
        <v>5580</v>
      </c>
      <c r="J1610" s="40" t="s">
        <v>1847</v>
      </c>
      <c r="K1610" s="40"/>
      <c r="L1610" s="40"/>
      <c r="M1610" s="40" t="s">
        <v>6265</v>
      </c>
      <c r="N1610" s="40">
        <v>60</v>
      </c>
      <c r="O1610" s="40" t="b">
        <v>0</v>
      </c>
      <c r="P1610" s="40" t="s">
        <v>3105</v>
      </c>
      <c r="Q1610" s="40" t="s">
        <v>1853</v>
      </c>
      <c r="R1610" s="40" t="s">
        <v>635</v>
      </c>
    </row>
    <row r="1611" spans="1:18" hidden="1" x14ac:dyDescent="0.25">
      <c r="A1611" s="40" t="s">
        <v>1282</v>
      </c>
      <c r="B1611" s="40" t="s">
        <v>903</v>
      </c>
      <c r="C1611" s="40" t="s">
        <v>1847</v>
      </c>
      <c r="D1611" s="40" t="s">
        <v>1848</v>
      </c>
      <c r="E1611" s="40" t="s">
        <v>1956</v>
      </c>
      <c r="F1611" s="40"/>
      <c r="G1611" s="40" t="s">
        <v>75</v>
      </c>
      <c r="H1611" s="40" t="s">
        <v>1806</v>
      </c>
      <c r="I1611" s="40" t="s">
        <v>5580</v>
      </c>
      <c r="J1611" s="40" t="s">
        <v>1847</v>
      </c>
      <c r="K1611" s="40"/>
      <c r="L1611" s="40"/>
      <c r="M1611" s="40" t="s">
        <v>6266</v>
      </c>
      <c r="N1611" s="40">
        <v>60</v>
      </c>
      <c r="O1611" s="40" t="b">
        <v>0</v>
      </c>
      <c r="P1611" s="40" t="s">
        <v>3105</v>
      </c>
      <c r="Q1611" s="40" t="s">
        <v>1853</v>
      </c>
      <c r="R1611" s="40" t="s">
        <v>635</v>
      </c>
    </row>
    <row r="1612" spans="1:18" hidden="1" x14ac:dyDescent="0.25">
      <c r="A1612" s="40" t="s">
        <v>6267</v>
      </c>
      <c r="B1612" s="40" t="s">
        <v>905</v>
      </c>
      <c r="C1612" s="40" t="s">
        <v>1847</v>
      </c>
      <c r="D1612" s="40" t="s">
        <v>1848</v>
      </c>
      <c r="E1612" s="40" t="s">
        <v>1968</v>
      </c>
      <c r="F1612" s="40"/>
      <c r="G1612" s="40" t="s">
        <v>75</v>
      </c>
      <c r="H1612" s="40" t="s">
        <v>1806</v>
      </c>
      <c r="I1612" s="40" t="s">
        <v>5580</v>
      </c>
      <c r="J1612" s="40" t="s">
        <v>1847</v>
      </c>
      <c r="K1612" s="40"/>
      <c r="L1612" s="40"/>
      <c r="M1612" s="40" t="s">
        <v>6268</v>
      </c>
      <c r="N1612" s="40">
        <v>60</v>
      </c>
      <c r="O1612" s="40" t="b">
        <v>0</v>
      </c>
      <c r="P1612" s="40" t="s">
        <v>3105</v>
      </c>
      <c r="Q1612" s="40" t="s">
        <v>1853</v>
      </c>
      <c r="R1612" s="40" t="s">
        <v>635</v>
      </c>
    </row>
    <row r="1613" spans="1:18" hidden="1" x14ac:dyDescent="0.25">
      <c r="A1613" s="41" t="s">
        <v>294</v>
      </c>
      <c r="B1613" s="41" t="s">
        <v>905</v>
      </c>
      <c r="C1613" s="41" t="s">
        <v>1847</v>
      </c>
      <c r="D1613" s="41" t="s">
        <v>1848</v>
      </c>
      <c r="E1613" s="41" t="s">
        <v>2001</v>
      </c>
      <c r="F1613" s="41"/>
      <c r="G1613" s="41" t="s">
        <v>76</v>
      </c>
      <c r="H1613" s="41" t="s">
        <v>1804</v>
      </c>
      <c r="I1613" s="41" t="s">
        <v>5580</v>
      </c>
      <c r="J1613" s="41" t="s">
        <v>1847</v>
      </c>
      <c r="K1613" s="41"/>
      <c r="L1613" s="41"/>
      <c r="M1613" s="41" t="s">
        <v>6269</v>
      </c>
      <c r="N1613" s="41">
        <v>60</v>
      </c>
      <c r="O1613" s="41" t="b">
        <v>0</v>
      </c>
      <c r="P1613" s="41" t="s">
        <v>3105</v>
      </c>
      <c r="Q1613" s="41" t="s">
        <v>1853</v>
      </c>
      <c r="R1613" s="41" t="s">
        <v>635</v>
      </c>
    </row>
    <row r="1614" spans="1:18" hidden="1" x14ac:dyDescent="0.25">
      <c r="A1614" s="40" t="s">
        <v>1283</v>
      </c>
      <c r="B1614" s="40" t="s">
        <v>903</v>
      </c>
      <c r="C1614" s="40" t="s">
        <v>1847</v>
      </c>
      <c r="D1614" s="40" t="s">
        <v>1848</v>
      </c>
      <c r="E1614" s="40" t="s">
        <v>2060</v>
      </c>
      <c r="F1614" s="40"/>
      <c r="G1614" s="40" t="s">
        <v>76</v>
      </c>
      <c r="H1614" s="40" t="s">
        <v>1804</v>
      </c>
      <c r="I1614" s="40" t="s">
        <v>5580</v>
      </c>
      <c r="J1614" s="40" t="s">
        <v>1847</v>
      </c>
      <c r="K1614" s="40"/>
      <c r="L1614" s="40"/>
      <c r="M1614" s="40" t="s">
        <v>6270</v>
      </c>
      <c r="N1614" s="40">
        <v>60</v>
      </c>
      <c r="O1614" s="40" t="b">
        <v>0</v>
      </c>
      <c r="P1614" s="40" t="s">
        <v>3105</v>
      </c>
      <c r="Q1614" s="40" t="s">
        <v>1853</v>
      </c>
      <c r="R1614" s="40" t="s">
        <v>635</v>
      </c>
    </row>
    <row r="1615" spans="1:18" hidden="1" x14ac:dyDescent="0.25">
      <c r="A1615" s="41" t="s">
        <v>283</v>
      </c>
      <c r="B1615" s="41" t="s">
        <v>905</v>
      </c>
      <c r="C1615" s="41" t="s">
        <v>1847</v>
      </c>
      <c r="D1615" s="41" t="s">
        <v>1848</v>
      </c>
      <c r="E1615" s="41" t="s">
        <v>1911</v>
      </c>
      <c r="F1615" s="41"/>
      <c r="G1615" s="41" t="s">
        <v>75</v>
      </c>
      <c r="H1615" s="41" t="s">
        <v>1806</v>
      </c>
      <c r="I1615" s="41" t="s">
        <v>5580</v>
      </c>
      <c r="J1615" s="41" t="s">
        <v>1847</v>
      </c>
      <c r="K1615" s="41"/>
      <c r="L1615" s="41"/>
      <c r="M1615" s="41" t="s">
        <v>6271</v>
      </c>
      <c r="N1615" s="41">
        <v>60</v>
      </c>
      <c r="O1615" s="41" t="b">
        <v>0</v>
      </c>
      <c r="P1615" s="41" t="s">
        <v>3105</v>
      </c>
      <c r="Q1615" s="41" t="s">
        <v>1853</v>
      </c>
      <c r="R1615" s="41" t="s">
        <v>635</v>
      </c>
    </row>
    <row r="1616" spans="1:18" hidden="1" x14ac:dyDescent="0.25">
      <c r="A1616" s="41" t="s">
        <v>281</v>
      </c>
      <c r="B1616" s="41" t="s">
        <v>905</v>
      </c>
      <c r="C1616" s="41" t="s">
        <v>1847</v>
      </c>
      <c r="D1616" s="41" t="s">
        <v>1848</v>
      </c>
      <c r="E1616" s="41" t="s">
        <v>1968</v>
      </c>
      <c r="F1616" s="41"/>
      <c r="G1616" s="41" t="s">
        <v>75</v>
      </c>
      <c r="H1616" s="41" t="s">
        <v>1806</v>
      </c>
      <c r="I1616" s="41" t="s">
        <v>5580</v>
      </c>
      <c r="J1616" s="41" t="s">
        <v>1847</v>
      </c>
      <c r="K1616" s="41"/>
      <c r="L1616" s="41"/>
      <c r="M1616" s="41" t="s">
        <v>6272</v>
      </c>
      <c r="N1616" s="41">
        <v>60</v>
      </c>
      <c r="O1616" s="41" t="b">
        <v>0</v>
      </c>
      <c r="P1616" s="41" t="s">
        <v>3105</v>
      </c>
      <c r="Q1616" s="41" t="s">
        <v>1853</v>
      </c>
      <c r="R1616" s="41" t="s">
        <v>635</v>
      </c>
    </row>
    <row r="1617" spans="1:18" hidden="1" x14ac:dyDescent="0.25">
      <c r="A1617" s="40" t="s">
        <v>1284</v>
      </c>
      <c r="B1617" s="40" t="s">
        <v>5655</v>
      </c>
      <c r="C1617" s="40" t="s">
        <v>1847</v>
      </c>
      <c r="D1617" s="40" t="s">
        <v>1848</v>
      </c>
      <c r="E1617" s="40" t="s">
        <v>2083</v>
      </c>
      <c r="F1617" s="40"/>
      <c r="G1617" s="40" t="s">
        <v>76</v>
      </c>
      <c r="H1617" s="40" t="s">
        <v>1804</v>
      </c>
      <c r="I1617" s="40" t="s">
        <v>5580</v>
      </c>
      <c r="J1617" s="40" t="s">
        <v>1847</v>
      </c>
      <c r="K1617" s="40"/>
      <c r="L1617" s="40"/>
      <c r="M1617" s="40" t="s">
        <v>6273</v>
      </c>
      <c r="N1617" s="40">
        <v>60</v>
      </c>
      <c r="O1617" s="40" t="b">
        <v>0</v>
      </c>
      <c r="P1617" s="40" t="s">
        <v>3105</v>
      </c>
      <c r="Q1617" s="40" t="s">
        <v>1853</v>
      </c>
      <c r="R1617" s="40" t="s">
        <v>635</v>
      </c>
    </row>
    <row r="1618" spans="1:18" hidden="1" x14ac:dyDescent="0.25">
      <c r="A1618" s="40" t="s">
        <v>1285</v>
      </c>
      <c r="B1618" s="40" t="s">
        <v>5655</v>
      </c>
      <c r="C1618" s="40" t="s">
        <v>1847</v>
      </c>
      <c r="D1618" s="40" t="s">
        <v>1848</v>
      </c>
      <c r="E1618" s="40" t="s">
        <v>2083</v>
      </c>
      <c r="F1618" s="40"/>
      <c r="G1618" s="40" t="s">
        <v>76</v>
      </c>
      <c r="H1618" s="40" t="s">
        <v>1804</v>
      </c>
      <c r="I1618" s="40" t="s">
        <v>5580</v>
      </c>
      <c r="J1618" s="40" t="s">
        <v>1847</v>
      </c>
      <c r="K1618" s="40"/>
      <c r="L1618" s="40"/>
      <c r="M1618" s="40" t="s">
        <v>6274</v>
      </c>
      <c r="N1618" s="40">
        <v>60</v>
      </c>
      <c r="O1618" s="40" t="b">
        <v>0</v>
      </c>
      <c r="P1618" s="40" t="s">
        <v>3105</v>
      </c>
      <c r="Q1618" s="40" t="s">
        <v>1853</v>
      </c>
      <c r="R1618" s="40" t="s">
        <v>635</v>
      </c>
    </row>
    <row r="1619" spans="1:18" hidden="1" x14ac:dyDescent="0.25">
      <c r="A1619" s="40" t="s">
        <v>282</v>
      </c>
      <c r="B1619" s="40" t="s">
        <v>905</v>
      </c>
      <c r="C1619" s="40" t="s">
        <v>1847</v>
      </c>
      <c r="D1619" s="40" t="s">
        <v>1848</v>
      </c>
      <c r="E1619" s="40" t="s">
        <v>1888</v>
      </c>
      <c r="F1619" s="40"/>
      <c r="G1619" s="40" t="s">
        <v>1813</v>
      </c>
      <c r="H1619" s="40" t="s">
        <v>1814</v>
      </c>
      <c r="I1619" s="40" t="s">
        <v>5580</v>
      </c>
      <c r="J1619" s="40" t="s">
        <v>1847</v>
      </c>
      <c r="K1619" s="40"/>
      <c r="L1619" s="40"/>
      <c r="M1619" s="40" t="s">
        <v>6275</v>
      </c>
      <c r="N1619" s="40">
        <v>60</v>
      </c>
      <c r="O1619" s="40" t="b">
        <v>0</v>
      </c>
      <c r="P1619" s="40" t="s">
        <v>3105</v>
      </c>
      <c r="Q1619" s="40" t="s">
        <v>1853</v>
      </c>
      <c r="R1619" s="40" t="s">
        <v>635</v>
      </c>
    </row>
    <row r="1620" spans="1:18" hidden="1" x14ac:dyDescent="0.25">
      <c r="A1620" s="40" t="s">
        <v>6276</v>
      </c>
      <c r="B1620" s="40" t="s">
        <v>5655</v>
      </c>
      <c r="C1620" s="40" t="s">
        <v>1847</v>
      </c>
      <c r="D1620" s="40" t="s">
        <v>1848</v>
      </c>
      <c r="E1620" s="40" t="s">
        <v>2083</v>
      </c>
      <c r="F1620" s="40"/>
      <c r="G1620" s="40" t="s">
        <v>76</v>
      </c>
      <c r="H1620" s="40" t="s">
        <v>1804</v>
      </c>
      <c r="I1620" s="40" t="s">
        <v>5580</v>
      </c>
      <c r="J1620" s="40" t="s">
        <v>1847</v>
      </c>
      <c r="K1620" s="40"/>
      <c r="L1620" s="40"/>
      <c r="M1620" s="40" t="s">
        <v>6277</v>
      </c>
      <c r="N1620" s="40">
        <v>60</v>
      </c>
      <c r="O1620" s="40" t="b">
        <v>0</v>
      </c>
      <c r="P1620" s="40" t="s">
        <v>3105</v>
      </c>
      <c r="Q1620" s="40" t="s">
        <v>1853</v>
      </c>
      <c r="R1620" s="40" t="s">
        <v>635</v>
      </c>
    </row>
    <row r="1621" spans="1:18" hidden="1" x14ac:dyDescent="0.25">
      <c r="A1621" s="40" t="s">
        <v>6278</v>
      </c>
      <c r="B1621" s="40" t="s">
        <v>5655</v>
      </c>
      <c r="C1621" s="40" t="s">
        <v>1847</v>
      </c>
      <c r="D1621" s="40" t="s">
        <v>1848</v>
      </c>
      <c r="E1621" s="40" t="s">
        <v>2083</v>
      </c>
      <c r="F1621" s="40"/>
      <c r="G1621" s="40" t="s">
        <v>76</v>
      </c>
      <c r="H1621" s="40" t="s">
        <v>1804</v>
      </c>
      <c r="I1621" s="40" t="s">
        <v>5580</v>
      </c>
      <c r="J1621" s="40" t="s">
        <v>1847</v>
      </c>
      <c r="K1621" s="40"/>
      <c r="L1621" s="40"/>
      <c r="M1621" s="40" t="s">
        <v>6279</v>
      </c>
      <c r="N1621" s="40">
        <v>60</v>
      </c>
      <c r="O1621" s="40" t="b">
        <v>0</v>
      </c>
      <c r="P1621" s="40" t="s">
        <v>3105</v>
      </c>
      <c r="Q1621" s="40" t="s">
        <v>1853</v>
      </c>
      <c r="R1621" s="40" t="s">
        <v>635</v>
      </c>
    </row>
    <row r="1622" spans="1:18" hidden="1" x14ac:dyDescent="0.25">
      <c r="A1622" s="40" t="s">
        <v>6280</v>
      </c>
      <c r="B1622" s="40" t="s">
        <v>903</v>
      </c>
      <c r="C1622" s="40" t="s">
        <v>1847</v>
      </c>
      <c r="D1622" s="40" t="s">
        <v>1848</v>
      </c>
      <c r="E1622" s="40" t="s">
        <v>2102</v>
      </c>
      <c r="F1622" s="40"/>
      <c r="G1622" s="40" t="s">
        <v>1813</v>
      </c>
      <c r="H1622" s="40" t="s">
        <v>1814</v>
      </c>
      <c r="I1622" s="40" t="s">
        <v>5580</v>
      </c>
      <c r="J1622" s="40" t="s">
        <v>1847</v>
      </c>
      <c r="K1622" s="40"/>
      <c r="L1622" s="40"/>
      <c r="M1622" s="40" t="s">
        <v>6281</v>
      </c>
      <c r="N1622" s="40">
        <v>60</v>
      </c>
      <c r="O1622" s="40" t="b">
        <v>0</v>
      </c>
      <c r="P1622" s="40" t="s">
        <v>3105</v>
      </c>
      <c r="Q1622" s="40" t="s">
        <v>1853</v>
      </c>
      <c r="R1622" s="40" t="s">
        <v>635</v>
      </c>
    </row>
    <row r="1623" spans="1:18" hidden="1" x14ac:dyDescent="0.25">
      <c r="A1623" s="40" t="s">
        <v>1286</v>
      </c>
      <c r="B1623" s="40" t="s">
        <v>903</v>
      </c>
      <c r="C1623" s="40" t="s">
        <v>1847</v>
      </c>
      <c r="D1623" s="40" t="s">
        <v>1848</v>
      </c>
      <c r="E1623" s="40" t="s">
        <v>2116</v>
      </c>
      <c r="F1623" s="40"/>
      <c r="G1623" s="40" t="s">
        <v>75</v>
      </c>
      <c r="H1623" s="40" t="s">
        <v>1806</v>
      </c>
      <c r="I1623" s="40" t="s">
        <v>5580</v>
      </c>
      <c r="J1623" s="40" t="s">
        <v>1847</v>
      </c>
      <c r="K1623" s="40"/>
      <c r="L1623" s="40"/>
      <c r="M1623" s="40" t="s">
        <v>6282</v>
      </c>
      <c r="N1623" s="40">
        <v>60</v>
      </c>
      <c r="O1623" s="40" t="b">
        <v>0</v>
      </c>
      <c r="P1623" s="40" t="s">
        <v>3105</v>
      </c>
      <c r="Q1623" s="40" t="s">
        <v>1853</v>
      </c>
      <c r="R1623" s="40" t="s">
        <v>635</v>
      </c>
    </row>
    <row r="1624" spans="1:18" hidden="1" x14ac:dyDescent="0.25">
      <c r="A1624" s="40" t="s">
        <v>291</v>
      </c>
      <c r="B1624" s="40" t="s">
        <v>905</v>
      </c>
      <c r="C1624" s="40" t="s">
        <v>1847</v>
      </c>
      <c r="D1624" s="40" t="s">
        <v>1848</v>
      </c>
      <c r="E1624" s="40" t="s">
        <v>1960</v>
      </c>
      <c r="F1624" s="40"/>
      <c r="G1624" s="40" t="s">
        <v>76</v>
      </c>
      <c r="H1624" s="40" t="s">
        <v>1804</v>
      </c>
      <c r="I1624" s="40" t="s">
        <v>5580</v>
      </c>
      <c r="J1624" s="40" t="s">
        <v>1847</v>
      </c>
      <c r="K1624" s="40"/>
      <c r="L1624" s="40"/>
      <c r="M1624" s="40" t="s">
        <v>6283</v>
      </c>
      <c r="N1624" s="40">
        <v>60</v>
      </c>
      <c r="O1624" s="40" t="b">
        <v>0</v>
      </c>
      <c r="P1624" s="40" t="s">
        <v>3105</v>
      </c>
      <c r="Q1624" s="40" t="s">
        <v>1853</v>
      </c>
      <c r="R1624" s="40" t="s">
        <v>635</v>
      </c>
    </row>
    <row r="1625" spans="1:18" hidden="1" x14ac:dyDescent="0.25">
      <c r="A1625" s="40" t="s">
        <v>284</v>
      </c>
      <c r="B1625" s="40" t="s">
        <v>905</v>
      </c>
      <c r="C1625" s="40" t="s">
        <v>1847</v>
      </c>
      <c r="D1625" s="40" t="s">
        <v>1848</v>
      </c>
      <c r="E1625" s="40" t="s">
        <v>1968</v>
      </c>
      <c r="F1625" s="40"/>
      <c r="G1625" s="40" t="s">
        <v>75</v>
      </c>
      <c r="H1625" s="40" t="s">
        <v>1806</v>
      </c>
      <c r="I1625" s="40" t="s">
        <v>5580</v>
      </c>
      <c r="J1625" s="40" t="s">
        <v>1847</v>
      </c>
      <c r="K1625" s="40"/>
      <c r="L1625" s="40"/>
      <c r="M1625" s="40" t="s">
        <v>6284</v>
      </c>
      <c r="N1625" s="40">
        <v>60</v>
      </c>
      <c r="O1625" s="40" t="b">
        <v>0</v>
      </c>
      <c r="P1625" s="40" t="s">
        <v>3105</v>
      </c>
      <c r="Q1625" s="40" t="s">
        <v>1853</v>
      </c>
      <c r="R1625" s="40" t="s">
        <v>635</v>
      </c>
    </row>
    <row r="1626" spans="1:18" hidden="1" x14ac:dyDescent="0.25">
      <c r="A1626" s="41" t="s">
        <v>6285</v>
      </c>
      <c r="B1626" s="41" t="s">
        <v>905</v>
      </c>
      <c r="C1626" s="41" t="s">
        <v>1847</v>
      </c>
      <c r="D1626" s="41" t="s">
        <v>1848</v>
      </c>
      <c r="E1626" s="41" t="s">
        <v>2116</v>
      </c>
      <c r="F1626" s="41"/>
      <c r="G1626" s="41" t="s">
        <v>75</v>
      </c>
      <c r="H1626" s="41" t="s">
        <v>1806</v>
      </c>
      <c r="I1626" s="41" t="s">
        <v>5580</v>
      </c>
      <c r="J1626" s="41" t="s">
        <v>1847</v>
      </c>
      <c r="K1626" s="41"/>
      <c r="L1626" s="41"/>
      <c r="M1626" s="41" t="s">
        <v>6286</v>
      </c>
      <c r="N1626" s="41">
        <v>60</v>
      </c>
      <c r="O1626" s="41" t="b">
        <v>0</v>
      </c>
      <c r="P1626" s="41" t="s">
        <v>3105</v>
      </c>
      <c r="Q1626" s="41" t="s">
        <v>1853</v>
      </c>
      <c r="R1626" s="41" t="s">
        <v>635</v>
      </c>
    </row>
    <row r="1627" spans="1:18" hidden="1" x14ac:dyDescent="0.25">
      <c r="A1627" s="41" t="s">
        <v>1287</v>
      </c>
      <c r="B1627" s="41" t="s">
        <v>903</v>
      </c>
      <c r="C1627" s="41" t="s">
        <v>1847</v>
      </c>
      <c r="D1627" s="41" t="s">
        <v>1848</v>
      </c>
      <c r="E1627" s="41" t="s">
        <v>1956</v>
      </c>
      <c r="F1627" s="41"/>
      <c r="G1627" s="41" t="s">
        <v>75</v>
      </c>
      <c r="H1627" s="41" t="s">
        <v>1806</v>
      </c>
      <c r="I1627" s="41" t="s">
        <v>5580</v>
      </c>
      <c r="J1627" s="41" t="s">
        <v>1847</v>
      </c>
      <c r="K1627" s="41"/>
      <c r="L1627" s="41"/>
      <c r="M1627" s="41" t="s">
        <v>6287</v>
      </c>
      <c r="N1627" s="41">
        <v>60</v>
      </c>
      <c r="O1627" s="41" t="b">
        <v>0</v>
      </c>
      <c r="P1627" s="41" t="s">
        <v>3105</v>
      </c>
      <c r="Q1627" s="41" t="s">
        <v>1853</v>
      </c>
      <c r="R1627" s="41" t="s">
        <v>635</v>
      </c>
    </row>
    <row r="1628" spans="1:18" hidden="1" x14ac:dyDescent="0.25">
      <c r="A1628" s="40" t="s">
        <v>1288</v>
      </c>
      <c r="B1628" s="40" t="s">
        <v>905</v>
      </c>
      <c r="C1628" s="40" t="s">
        <v>1847</v>
      </c>
      <c r="D1628" s="40" t="s">
        <v>1848</v>
      </c>
      <c r="E1628" s="40" t="s">
        <v>2001</v>
      </c>
      <c r="F1628" s="40"/>
      <c r="G1628" s="40" t="s">
        <v>76</v>
      </c>
      <c r="H1628" s="40" t="s">
        <v>1804</v>
      </c>
      <c r="I1628" s="40" t="s">
        <v>5580</v>
      </c>
      <c r="J1628" s="40" t="s">
        <v>1847</v>
      </c>
      <c r="K1628" s="40"/>
      <c r="L1628" s="40"/>
      <c r="M1628" s="40" t="s">
        <v>6288</v>
      </c>
      <c r="N1628" s="40">
        <v>60</v>
      </c>
      <c r="O1628" s="40" t="b">
        <v>0</v>
      </c>
      <c r="P1628" s="40" t="s">
        <v>3105</v>
      </c>
      <c r="Q1628" s="40" t="s">
        <v>1853</v>
      </c>
      <c r="R1628" s="40" t="s">
        <v>635</v>
      </c>
    </row>
    <row r="1629" spans="1:18" hidden="1" x14ac:dyDescent="0.25">
      <c r="A1629" s="40" t="s">
        <v>1289</v>
      </c>
      <c r="B1629" s="40" t="s">
        <v>5655</v>
      </c>
      <c r="C1629" s="40" t="s">
        <v>1847</v>
      </c>
      <c r="D1629" s="40" t="s">
        <v>1848</v>
      </c>
      <c r="E1629" s="40" t="s">
        <v>2083</v>
      </c>
      <c r="F1629" s="40"/>
      <c r="G1629" s="40" t="s">
        <v>76</v>
      </c>
      <c r="H1629" s="40" t="s">
        <v>1804</v>
      </c>
      <c r="I1629" s="40" t="s">
        <v>5580</v>
      </c>
      <c r="J1629" s="40" t="s">
        <v>1847</v>
      </c>
      <c r="K1629" s="40"/>
      <c r="L1629" s="40"/>
      <c r="M1629" s="40" t="s">
        <v>6289</v>
      </c>
      <c r="N1629" s="40">
        <v>60</v>
      </c>
      <c r="O1629" s="40" t="b">
        <v>0</v>
      </c>
      <c r="P1629" s="40" t="s">
        <v>3105</v>
      </c>
      <c r="Q1629" s="40" t="s">
        <v>1853</v>
      </c>
      <c r="R1629" s="40" t="s">
        <v>635</v>
      </c>
    </row>
    <row r="1630" spans="1:18" hidden="1" x14ac:dyDescent="0.25">
      <c r="A1630" s="40" t="s">
        <v>1290</v>
      </c>
      <c r="B1630" s="40" t="s">
        <v>5655</v>
      </c>
      <c r="C1630" s="40" t="s">
        <v>1847</v>
      </c>
      <c r="D1630" s="40" t="s">
        <v>1848</v>
      </c>
      <c r="E1630" s="40" t="s">
        <v>2083</v>
      </c>
      <c r="F1630" s="40"/>
      <c r="G1630" s="40" t="s">
        <v>76</v>
      </c>
      <c r="H1630" s="40" t="s">
        <v>1804</v>
      </c>
      <c r="I1630" s="40" t="s">
        <v>5580</v>
      </c>
      <c r="J1630" s="40" t="s">
        <v>1847</v>
      </c>
      <c r="K1630" s="40"/>
      <c r="L1630" s="40"/>
      <c r="M1630" s="40" t="s">
        <v>6290</v>
      </c>
      <c r="N1630" s="40">
        <v>60</v>
      </c>
      <c r="O1630" s="40" t="b">
        <v>0</v>
      </c>
      <c r="P1630" s="40" t="s">
        <v>3105</v>
      </c>
      <c r="Q1630" s="40" t="s">
        <v>1853</v>
      </c>
      <c r="R1630" s="40" t="s">
        <v>635</v>
      </c>
    </row>
    <row r="1631" spans="1:18" hidden="1" x14ac:dyDescent="0.25">
      <c r="A1631" s="41" t="s">
        <v>6291</v>
      </c>
      <c r="B1631" s="41" t="s">
        <v>903</v>
      </c>
      <c r="C1631" s="41" t="s">
        <v>1847</v>
      </c>
      <c r="D1631" s="41" t="s">
        <v>1848</v>
      </c>
      <c r="E1631" s="41" t="s">
        <v>2060</v>
      </c>
      <c r="F1631" s="41"/>
      <c r="G1631" s="41" t="s">
        <v>75</v>
      </c>
      <c r="H1631" s="41" t="s">
        <v>1806</v>
      </c>
      <c r="I1631" s="41" t="s">
        <v>5580</v>
      </c>
      <c r="J1631" s="41" t="s">
        <v>1847</v>
      </c>
      <c r="K1631" s="41"/>
      <c r="L1631" s="41"/>
      <c r="M1631" s="41" t="s">
        <v>6292</v>
      </c>
      <c r="N1631" s="41">
        <v>60</v>
      </c>
      <c r="O1631" s="41" t="b">
        <v>0</v>
      </c>
      <c r="P1631" s="41" t="s">
        <v>3105</v>
      </c>
      <c r="Q1631" s="41" t="s">
        <v>1853</v>
      </c>
      <c r="R1631" s="41" t="s">
        <v>635</v>
      </c>
    </row>
    <row r="1632" spans="1:18" hidden="1" x14ac:dyDescent="0.25">
      <c r="A1632" s="40" t="s">
        <v>1291</v>
      </c>
      <c r="B1632" s="40" t="s">
        <v>905</v>
      </c>
      <c r="C1632" s="40" t="s">
        <v>1847</v>
      </c>
      <c r="D1632" s="40" t="s">
        <v>1848</v>
      </c>
      <c r="E1632" s="40" t="s">
        <v>2116</v>
      </c>
      <c r="F1632" s="40"/>
      <c r="G1632" s="40" t="s">
        <v>75</v>
      </c>
      <c r="H1632" s="40" t="s">
        <v>1806</v>
      </c>
      <c r="I1632" s="40" t="s">
        <v>5580</v>
      </c>
      <c r="J1632" s="40" t="s">
        <v>1847</v>
      </c>
      <c r="K1632" s="40"/>
      <c r="L1632" s="40"/>
      <c r="M1632" s="40" t="s">
        <v>6293</v>
      </c>
      <c r="N1632" s="40">
        <v>60</v>
      </c>
      <c r="O1632" s="40" t="b">
        <v>0</v>
      </c>
      <c r="P1632" s="40" t="s">
        <v>3105</v>
      </c>
      <c r="Q1632" s="40" t="s">
        <v>1853</v>
      </c>
      <c r="R1632" s="40" t="s">
        <v>635</v>
      </c>
    </row>
    <row r="1633" spans="1:18" hidden="1" x14ac:dyDescent="0.25">
      <c r="A1633" s="40" t="s">
        <v>285</v>
      </c>
      <c r="B1633" s="40" t="s">
        <v>905</v>
      </c>
      <c r="C1633" s="40" t="s">
        <v>1847</v>
      </c>
      <c r="D1633" s="40" t="s">
        <v>1848</v>
      </c>
      <c r="E1633" s="40" t="s">
        <v>1888</v>
      </c>
      <c r="F1633" s="40"/>
      <c r="G1633" s="40" t="s">
        <v>1813</v>
      </c>
      <c r="H1633" s="40" t="s">
        <v>1814</v>
      </c>
      <c r="I1633" s="40" t="s">
        <v>5580</v>
      </c>
      <c r="J1633" s="40" t="s">
        <v>1847</v>
      </c>
      <c r="K1633" s="40"/>
      <c r="L1633" s="40"/>
      <c r="M1633" s="40" t="s">
        <v>6294</v>
      </c>
      <c r="N1633" s="40">
        <v>60</v>
      </c>
      <c r="O1633" s="40" t="b">
        <v>0</v>
      </c>
      <c r="P1633" s="40" t="s">
        <v>3105</v>
      </c>
      <c r="Q1633" s="40" t="s">
        <v>1853</v>
      </c>
      <c r="R1633" s="40" t="s">
        <v>635</v>
      </c>
    </row>
    <row r="1634" spans="1:18" hidden="1" x14ac:dyDescent="0.25">
      <c r="A1634" s="41" t="s">
        <v>1292</v>
      </c>
      <c r="B1634" s="41" t="s">
        <v>905</v>
      </c>
      <c r="C1634" s="41" t="s">
        <v>1847</v>
      </c>
      <c r="D1634" s="41" t="s">
        <v>1848</v>
      </c>
      <c r="E1634" s="41" t="s">
        <v>1888</v>
      </c>
      <c r="F1634" s="41"/>
      <c r="G1634" s="41" t="s">
        <v>1813</v>
      </c>
      <c r="H1634" s="41" t="s">
        <v>1814</v>
      </c>
      <c r="I1634" s="41" t="s">
        <v>5580</v>
      </c>
      <c r="J1634" s="41" t="s">
        <v>1847</v>
      </c>
      <c r="K1634" s="41"/>
      <c r="L1634" s="41"/>
      <c r="M1634" s="41" t="s">
        <v>6295</v>
      </c>
      <c r="N1634" s="41">
        <v>60</v>
      </c>
      <c r="O1634" s="41" t="b">
        <v>0</v>
      </c>
      <c r="P1634" s="41" t="s">
        <v>3105</v>
      </c>
      <c r="Q1634" s="41" t="s">
        <v>1853</v>
      </c>
      <c r="R1634" s="41" t="s">
        <v>635</v>
      </c>
    </row>
    <row r="1635" spans="1:18" hidden="1" x14ac:dyDescent="0.25">
      <c r="A1635" s="40" t="s">
        <v>1293</v>
      </c>
      <c r="B1635" s="40" t="s">
        <v>903</v>
      </c>
      <c r="C1635" s="40" t="s">
        <v>1847</v>
      </c>
      <c r="D1635" s="40" t="s">
        <v>1848</v>
      </c>
      <c r="E1635" s="40" t="s">
        <v>1956</v>
      </c>
      <c r="F1635" s="40"/>
      <c r="G1635" s="40" t="s">
        <v>75</v>
      </c>
      <c r="H1635" s="40" t="s">
        <v>1806</v>
      </c>
      <c r="I1635" s="40" t="s">
        <v>5580</v>
      </c>
      <c r="J1635" s="40" t="s">
        <v>1847</v>
      </c>
      <c r="K1635" s="40"/>
      <c r="L1635" s="40"/>
      <c r="M1635" s="40" t="s">
        <v>6296</v>
      </c>
      <c r="N1635" s="40">
        <v>60</v>
      </c>
      <c r="O1635" s="40" t="b">
        <v>0</v>
      </c>
      <c r="P1635" s="40" t="s">
        <v>3105</v>
      </c>
      <c r="Q1635" s="40" t="s">
        <v>1853</v>
      </c>
      <c r="R1635" s="40" t="s">
        <v>635</v>
      </c>
    </row>
    <row r="1636" spans="1:18" hidden="1" x14ac:dyDescent="0.25">
      <c r="A1636" s="40" t="s">
        <v>6297</v>
      </c>
      <c r="B1636" s="40" t="s">
        <v>905</v>
      </c>
      <c r="C1636" s="40" t="s">
        <v>1847</v>
      </c>
      <c r="D1636" s="40" t="s">
        <v>1848</v>
      </c>
      <c r="E1636" s="40" t="s">
        <v>2001</v>
      </c>
      <c r="F1636" s="40"/>
      <c r="G1636" s="40" t="s">
        <v>76</v>
      </c>
      <c r="H1636" s="40" t="s">
        <v>1804</v>
      </c>
      <c r="I1636" s="40" t="s">
        <v>5580</v>
      </c>
      <c r="J1636" s="40" t="s">
        <v>1847</v>
      </c>
      <c r="K1636" s="40"/>
      <c r="L1636" s="40"/>
      <c r="M1636" s="40" t="s">
        <v>6298</v>
      </c>
      <c r="N1636" s="40">
        <v>60</v>
      </c>
      <c r="O1636" s="40" t="b">
        <v>0</v>
      </c>
      <c r="P1636" s="40" t="s">
        <v>3105</v>
      </c>
      <c r="Q1636" s="40" t="s">
        <v>1853</v>
      </c>
      <c r="R1636" s="40" t="s">
        <v>635</v>
      </c>
    </row>
    <row r="1637" spans="1:18" hidden="1" x14ac:dyDescent="0.25">
      <c r="A1637" s="40" t="s">
        <v>286</v>
      </c>
      <c r="B1637" s="40" t="s">
        <v>905</v>
      </c>
      <c r="C1637" s="40" t="s">
        <v>1847</v>
      </c>
      <c r="D1637" s="40" t="s">
        <v>1848</v>
      </c>
      <c r="E1637" s="40" t="s">
        <v>2116</v>
      </c>
      <c r="F1637" s="40"/>
      <c r="G1637" s="40" t="s">
        <v>75</v>
      </c>
      <c r="H1637" s="40" t="s">
        <v>1806</v>
      </c>
      <c r="I1637" s="40" t="s">
        <v>5580</v>
      </c>
      <c r="J1637" s="40" t="s">
        <v>1847</v>
      </c>
      <c r="K1637" s="40"/>
      <c r="L1637" s="40"/>
      <c r="M1637" s="40" t="s">
        <v>6299</v>
      </c>
      <c r="N1637" s="40">
        <v>60</v>
      </c>
      <c r="O1637" s="40" t="b">
        <v>0</v>
      </c>
      <c r="P1637" s="40" t="s">
        <v>3105</v>
      </c>
      <c r="Q1637" s="40" t="s">
        <v>1853</v>
      </c>
      <c r="R1637" s="40" t="s">
        <v>635</v>
      </c>
    </row>
    <row r="1638" spans="1:18" hidden="1" x14ac:dyDescent="0.25">
      <c r="A1638" s="41" t="s">
        <v>1294</v>
      </c>
      <c r="B1638" s="41" t="s">
        <v>905</v>
      </c>
      <c r="C1638" s="41" t="s">
        <v>1847</v>
      </c>
      <c r="D1638" s="41" t="s">
        <v>1848</v>
      </c>
      <c r="E1638" s="41" t="s">
        <v>2001</v>
      </c>
      <c r="F1638" s="41"/>
      <c r="G1638" s="41" t="s">
        <v>76</v>
      </c>
      <c r="H1638" s="41" t="s">
        <v>1804</v>
      </c>
      <c r="I1638" s="41" t="s">
        <v>5580</v>
      </c>
      <c r="J1638" s="41" t="s">
        <v>1847</v>
      </c>
      <c r="K1638" s="41"/>
      <c r="L1638" s="41"/>
      <c r="M1638" s="41" t="s">
        <v>6300</v>
      </c>
      <c r="N1638" s="41">
        <v>60</v>
      </c>
      <c r="O1638" s="41" t="b">
        <v>0</v>
      </c>
      <c r="P1638" s="41" t="s">
        <v>3105</v>
      </c>
      <c r="Q1638" s="41" t="s">
        <v>1853</v>
      </c>
      <c r="R1638" s="41" t="s">
        <v>635</v>
      </c>
    </row>
    <row r="1639" spans="1:18" hidden="1" x14ac:dyDescent="0.25">
      <c r="A1639" s="40" t="s">
        <v>1295</v>
      </c>
      <c r="B1639" s="40" t="s">
        <v>905</v>
      </c>
      <c r="C1639" s="40" t="s">
        <v>1847</v>
      </c>
      <c r="D1639" s="40" t="s">
        <v>1848</v>
      </c>
      <c r="E1639" s="40" t="s">
        <v>1968</v>
      </c>
      <c r="F1639" s="40"/>
      <c r="G1639" s="40" t="s">
        <v>75</v>
      </c>
      <c r="H1639" s="40" t="s">
        <v>1806</v>
      </c>
      <c r="I1639" s="40" t="s">
        <v>5580</v>
      </c>
      <c r="J1639" s="40" t="s">
        <v>1847</v>
      </c>
      <c r="K1639" s="40"/>
      <c r="L1639" s="40"/>
      <c r="M1639" s="40" t="s">
        <v>6301</v>
      </c>
      <c r="N1639" s="40">
        <v>60</v>
      </c>
      <c r="O1639" s="40" t="b">
        <v>0</v>
      </c>
      <c r="P1639" s="40" t="s">
        <v>3105</v>
      </c>
      <c r="Q1639" s="40" t="s">
        <v>1853</v>
      </c>
      <c r="R1639" s="40" t="s">
        <v>635</v>
      </c>
    </row>
    <row r="1640" spans="1:18" hidden="1" x14ac:dyDescent="0.25">
      <c r="A1640" s="40" t="s">
        <v>6302</v>
      </c>
      <c r="B1640" s="40" t="s">
        <v>5693</v>
      </c>
      <c r="C1640" s="40" t="s">
        <v>1847</v>
      </c>
      <c r="D1640" s="40" t="s">
        <v>1848</v>
      </c>
      <c r="E1640" s="40" t="s">
        <v>2764</v>
      </c>
      <c r="F1640" s="40"/>
      <c r="G1640" s="40" t="s">
        <v>76</v>
      </c>
      <c r="H1640" s="40" t="s">
        <v>1804</v>
      </c>
      <c r="I1640" s="40" t="s">
        <v>5580</v>
      </c>
      <c r="J1640" s="40" t="s">
        <v>1847</v>
      </c>
      <c r="K1640" s="40"/>
      <c r="L1640" s="40"/>
      <c r="M1640" s="40" t="s">
        <v>6303</v>
      </c>
      <c r="N1640" s="40">
        <v>60</v>
      </c>
      <c r="O1640" s="40" t="b">
        <v>0</v>
      </c>
      <c r="P1640" s="40" t="s">
        <v>3105</v>
      </c>
      <c r="Q1640" s="40" t="s">
        <v>1853</v>
      </c>
      <c r="R1640" s="40" t="s">
        <v>635</v>
      </c>
    </row>
    <row r="1641" spans="1:18" hidden="1" x14ac:dyDescent="0.25">
      <c r="A1641" s="40" t="s">
        <v>6304</v>
      </c>
      <c r="B1641" s="40" t="s">
        <v>5693</v>
      </c>
      <c r="C1641" s="40" t="s">
        <v>1847</v>
      </c>
      <c r="D1641" s="40" t="s">
        <v>1848</v>
      </c>
      <c r="E1641" s="40" t="s">
        <v>2764</v>
      </c>
      <c r="F1641" s="40"/>
      <c r="G1641" s="40" t="s">
        <v>76</v>
      </c>
      <c r="H1641" s="40" t="s">
        <v>1804</v>
      </c>
      <c r="I1641" s="40" t="s">
        <v>5580</v>
      </c>
      <c r="J1641" s="40" t="s">
        <v>1847</v>
      </c>
      <c r="K1641" s="40"/>
      <c r="L1641" s="40"/>
      <c r="M1641" s="40" t="s">
        <v>6305</v>
      </c>
      <c r="N1641" s="40">
        <v>60</v>
      </c>
      <c r="O1641" s="40" t="b">
        <v>0</v>
      </c>
      <c r="P1641" s="40" t="s">
        <v>3105</v>
      </c>
      <c r="Q1641" s="40" t="s">
        <v>1853</v>
      </c>
      <c r="R1641" s="40" t="s">
        <v>635</v>
      </c>
    </row>
    <row r="1642" spans="1:18" hidden="1" x14ac:dyDescent="0.25">
      <c r="A1642" s="41" t="s">
        <v>231</v>
      </c>
      <c r="B1642" s="41" t="s">
        <v>905</v>
      </c>
      <c r="C1642" s="41" t="s">
        <v>1847</v>
      </c>
      <c r="D1642" s="41" t="s">
        <v>1848</v>
      </c>
      <c r="E1642" s="41" t="s">
        <v>1968</v>
      </c>
      <c r="F1642" s="41"/>
      <c r="G1642" s="41" t="s">
        <v>75</v>
      </c>
      <c r="H1642" s="41" t="s">
        <v>1806</v>
      </c>
      <c r="I1642" s="41" t="s">
        <v>5580</v>
      </c>
      <c r="J1642" s="41" t="s">
        <v>1847</v>
      </c>
      <c r="K1642" s="41"/>
      <c r="L1642" s="41"/>
      <c r="M1642" s="41" t="s">
        <v>6306</v>
      </c>
      <c r="N1642" s="41">
        <v>60</v>
      </c>
      <c r="O1642" s="41" t="b">
        <v>0</v>
      </c>
      <c r="P1642" s="41" t="s">
        <v>3105</v>
      </c>
      <c r="Q1642" s="41" t="s">
        <v>1853</v>
      </c>
      <c r="R1642" s="41" t="s">
        <v>635</v>
      </c>
    </row>
    <row r="1643" spans="1:18" hidden="1" x14ac:dyDescent="0.25">
      <c r="A1643" s="40" t="s">
        <v>1296</v>
      </c>
      <c r="B1643" s="40" t="s">
        <v>905</v>
      </c>
      <c r="C1643" s="40" t="s">
        <v>1847</v>
      </c>
      <c r="D1643" s="40" t="s">
        <v>1848</v>
      </c>
      <c r="E1643" s="40" t="s">
        <v>1968</v>
      </c>
      <c r="F1643" s="40"/>
      <c r="G1643" s="40" t="s">
        <v>75</v>
      </c>
      <c r="H1643" s="40" t="s">
        <v>1806</v>
      </c>
      <c r="I1643" s="40" t="s">
        <v>5580</v>
      </c>
      <c r="J1643" s="40" t="s">
        <v>1847</v>
      </c>
      <c r="K1643" s="40"/>
      <c r="L1643" s="40"/>
      <c r="M1643" s="40" t="s">
        <v>6307</v>
      </c>
      <c r="N1643" s="40">
        <v>60</v>
      </c>
      <c r="O1643" s="40" t="b">
        <v>0</v>
      </c>
      <c r="P1643" s="40" t="s">
        <v>3105</v>
      </c>
      <c r="Q1643" s="40" t="s">
        <v>1853</v>
      </c>
      <c r="R1643" s="40" t="s">
        <v>635</v>
      </c>
    </row>
    <row r="1644" spans="1:18" hidden="1" x14ac:dyDescent="0.25">
      <c r="A1644" s="41" t="s">
        <v>511</v>
      </c>
      <c r="B1644" s="41" t="s">
        <v>905</v>
      </c>
      <c r="C1644" s="41" t="s">
        <v>1847</v>
      </c>
      <c r="D1644" s="41" t="s">
        <v>1848</v>
      </c>
      <c r="E1644" s="41" t="s">
        <v>1985</v>
      </c>
      <c r="F1644" s="41"/>
      <c r="G1644" s="41" t="s">
        <v>1813</v>
      </c>
      <c r="H1644" s="41" t="s">
        <v>1814</v>
      </c>
      <c r="I1644" s="41" t="s">
        <v>5580</v>
      </c>
      <c r="J1644" s="41" t="s">
        <v>1847</v>
      </c>
      <c r="K1644" s="41"/>
      <c r="L1644" s="41"/>
      <c r="M1644" s="41" t="s">
        <v>6308</v>
      </c>
      <c r="N1644" s="41">
        <v>60</v>
      </c>
      <c r="O1644" s="41" t="b">
        <v>0</v>
      </c>
      <c r="P1644" s="41" t="s">
        <v>3105</v>
      </c>
      <c r="Q1644" s="41" t="s">
        <v>1853</v>
      </c>
      <c r="R1644" s="41" t="s">
        <v>635</v>
      </c>
    </row>
    <row r="1645" spans="1:18" hidden="1" x14ac:dyDescent="0.25">
      <c r="A1645" s="40" t="s">
        <v>6309</v>
      </c>
      <c r="B1645" s="40" t="s">
        <v>905</v>
      </c>
      <c r="C1645" s="40" t="s">
        <v>1847</v>
      </c>
      <c r="D1645" s="40" t="s">
        <v>1848</v>
      </c>
      <c r="E1645" s="40" t="s">
        <v>1911</v>
      </c>
      <c r="F1645" s="40"/>
      <c r="G1645" s="40" t="s">
        <v>76</v>
      </c>
      <c r="H1645" s="40" t="s">
        <v>1804</v>
      </c>
      <c r="I1645" s="40" t="s">
        <v>5580</v>
      </c>
      <c r="J1645" s="40" t="s">
        <v>1847</v>
      </c>
      <c r="K1645" s="40"/>
      <c r="L1645" s="40"/>
      <c r="M1645" s="40" t="s">
        <v>6310</v>
      </c>
      <c r="N1645" s="40">
        <v>60</v>
      </c>
      <c r="O1645" s="40" t="b">
        <v>0</v>
      </c>
      <c r="P1645" s="40" t="s">
        <v>3105</v>
      </c>
      <c r="Q1645" s="40" t="s">
        <v>1853</v>
      </c>
      <c r="R1645" s="40" t="s">
        <v>635</v>
      </c>
    </row>
    <row r="1646" spans="1:18" hidden="1" x14ac:dyDescent="0.25">
      <c r="A1646" s="40" t="s">
        <v>1297</v>
      </c>
      <c r="B1646" s="40" t="s">
        <v>5693</v>
      </c>
      <c r="C1646" s="40" t="s">
        <v>1847</v>
      </c>
      <c r="D1646" s="40" t="s">
        <v>1848</v>
      </c>
      <c r="E1646" s="40" t="s">
        <v>2764</v>
      </c>
      <c r="F1646" s="40"/>
      <c r="G1646" s="40" t="s">
        <v>1813</v>
      </c>
      <c r="H1646" s="40" t="s">
        <v>1814</v>
      </c>
      <c r="I1646" s="40" t="s">
        <v>5580</v>
      </c>
      <c r="J1646" s="40" t="s">
        <v>1847</v>
      </c>
      <c r="K1646" s="40"/>
      <c r="L1646" s="40"/>
      <c r="M1646" s="40" t="s">
        <v>6311</v>
      </c>
      <c r="N1646" s="40">
        <v>60</v>
      </c>
      <c r="O1646" s="40" t="b">
        <v>0</v>
      </c>
      <c r="P1646" s="40" t="s">
        <v>3105</v>
      </c>
      <c r="Q1646" s="40" t="s">
        <v>1853</v>
      </c>
      <c r="R1646" s="40" t="s">
        <v>635</v>
      </c>
    </row>
    <row r="1647" spans="1:18" hidden="1" x14ac:dyDescent="0.25">
      <c r="A1647" s="40" t="s">
        <v>1298</v>
      </c>
      <c r="B1647" s="40" t="s">
        <v>905</v>
      </c>
      <c r="C1647" s="40" t="s">
        <v>1847</v>
      </c>
      <c r="D1647" s="40" t="s">
        <v>1848</v>
      </c>
      <c r="E1647" s="40" t="s">
        <v>1862</v>
      </c>
      <c r="F1647" s="40"/>
      <c r="G1647" s="40" t="s">
        <v>75</v>
      </c>
      <c r="H1647" s="40" t="s">
        <v>1806</v>
      </c>
      <c r="I1647" s="40" t="s">
        <v>5580</v>
      </c>
      <c r="J1647" s="40" t="s">
        <v>1847</v>
      </c>
      <c r="K1647" s="40"/>
      <c r="L1647" s="40"/>
      <c r="M1647" s="40" t="s">
        <v>6312</v>
      </c>
      <c r="N1647" s="40">
        <v>60</v>
      </c>
      <c r="O1647" s="40" t="b">
        <v>0</v>
      </c>
      <c r="P1647" s="40" t="s">
        <v>3105</v>
      </c>
      <c r="Q1647" s="40" t="s">
        <v>1853</v>
      </c>
      <c r="R1647" s="40" t="s">
        <v>635</v>
      </c>
    </row>
    <row r="1648" spans="1:18" hidden="1" x14ac:dyDescent="0.25">
      <c r="A1648" s="40" t="s">
        <v>96</v>
      </c>
      <c r="B1648" s="40" t="s">
        <v>905</v>
      </c>
      <c r="C1648" s="40" t="s">
        <v>1847</v>
      </c>
      <c r="D1648" s="40" t="s">
        <v>1848</v>
      </c>
      <c r="E1648" s="40" t="s">
        <v>1960</v>
      </c>
      <c r="F1648" s="40"/>
      <c r="G1648" s="40" t="s">
        <v>76</v>
      </c>
      <c r="H1648" s="40" t="s">
        <v>1804</v>
      </c>
      <c r="I1648" s="40" t="s">
        <v>5580</v>
      </c>
      <c r="J1648" s="40" t="s">
        <v>1847</v>
      </c>
      <c r="K1648" s="40"/>
      <c r="L1648" s="40"/>
      <c r="M1648" s="40" t="s">
        <v>6313</v>
      </c>
      <c r="N1648" s="40">
        <v>60</v>
      </c>
      <c r="O1648" s="40" t="b">
        <v>0</v>
      </c>
      <c r="P1648" s="40" t="s">
        <v>3105</v>
      </c>
      <c r="Q1648" s="40" t="s">
        <v>1853</v>
      </c>
      <c r="R1648" s="40" t="s">
        <v>635</v>
      </c>
    </row>
    <row r="1649" spans="1:18" hidden="1" x14ac:dyDescent="0.25">
      <c r="A1649" s="40" t="s">
        <v>1299</v>
      </c>
      <c r="B1649" s="40" t="s">
        <v>905</v>
      </c>
      <c r="C1649" s="40" t="s">
        <v>1847</v>
      </c>
      <c r="D1649" s="40" t="s">
        <v>1848</v>
      </c>
      <c r="E1649" s="40" t="s">
        <v>1862</v>
      </c>
      <c r="F1649" s="40"/>
      <c r="G1649" s="40" t="s">
        <v>75</v>
      </c>
      <c r="H1649" s="40" t="s">
        <v>1806</v>
      </c>
      <c r="I1649" s="40" t="s">
        <v>5580</v>
      </c>
      <c r="J1649" s="40" t="s">
        <v>1847</v>
      </c>
      <c r="K1649" s="40"/>
      <c r="L1649" s="40"/>
      <c r="M1649" s="40" t="s">
        <v>6314</v>
      </c>
      <c r="N1649" s="40">
        <v>60</v>
      </c>
      <c r="O1649" s="40" t="b">
        <v>0</v>
      </c>
      <c r="P1649" s="40" t="s">
        <v>3105</v>
      </c>
      <c r="Q1649" s="40" t="s">
        <v>1853</v>
      </c>
      <c r="R1649" s="40" t="s">
        <v>635</v>
      </c>
    </row>
    <row r="1650" spans="1:18" hidden="1" x14ac:dyDescent="0.25">
      <c r="A1650" s="40" t="s">
        <v>287</v>
      </c>
      <c r="B1650" s="40" t="s">
        <v>905</v>
      </c>
      <c r="C1650" s="40" t="s">
        <v>1847</v>
      </c>
      <c r="D1650" s="40" t="s">
        <v>1848</v>
      </c>
      <c r="E1650" s="40" t="s">
        <v>1911</v>
      </c>
      <c r="F1650" s="40"/>
      <c r="G1650" s="40" t="s">
        <v>76</v>
      </c>
      <c r="H1650" s="40" t="s">
        <v>1804</v>
      </c>
      <c r="I1650" s="40" t="s">
        <v>5580</v>
      </c>
      <c r="J1650" s="40" t="s">
        <v>1847</v>
      </c>
      <c r="K1650" s="40"/>
      <c r="L1650" s="40"/>
      <c r="M1650" s="40" t="s">
        <v>6315</v>
      </c>
      <c r="N1650" s="40">
        <v>60</v>
      </c>
      <c r="O1650" s="40" t="b">
        <v>0</v>
      </c>
      <c r="P1650" s="40" t="s">
        <v>3105</v>
      </c>
      <c r="Q1650" s="40" t="s">
        <v>1853</v>
      </c>
      <c r="R1650" s="40" t="s">
        <v>635</v>
      </c>
    </row>
    <row r="1651" spans="1:18" hidden="1" x14ac:dyDescent="0.25">
      <c r="A1651" s="41" t="s">
        <v>1300</v>
      </c>
      <c r="B1651" s="41" t="s">
        <v>905</v>
      </c>
      <c r="C1651" s="41" t="s">
        <v>1847</v>
      </c>
      <c r="D1651" s="41" t="s">
        <v>1848</v>
      </c>
      <c r="E1651" s="41" t="s">
        <v>1916</v>
      </c>
      <c r="F1651" s="41"/>
      <c r="G1651" s="41" t="s">
        <v>1813</v>
      </c>
      <c r="H1651" s="41" t="s">
        <v>1814</v>
      </c>
      <c r="I1651" s="41" t="s">
        <v>5580</v>
      </c>
      <c r="J1651" s="41" t="s">
        <v>1847</v>
      </c>
      <c r="K1651" s="41"/>
      <c r="L1651" s="41"/>
      <c r="M1651" s="41" t="s">
        <v>6316</v>
      </c>
      <c r="N1651" s="41">
        <v>60</v>
      </c>
      <c r="O1651" s="41" t="b">
        <v>0</v>
      </c>
      <c r="P1651" s="41" t="s">
        <v>3105</v>
      </c>
      <c r="Q1651" s="41" t="s">
        <v>1853</v>
      </c>
      <c r="R1651" s="41" t="s">
        <v>635</v>
      </c>
    </row>
    <row r="1652" spans="1:18" hidden="1" x14ac:dyDescent="0.25">
      <c r="A1652" s="40" t="s">
        <v>6317</v>
      </c>
      <c r="B1652" s="40" t="s">
        <v>905</v>
      </c>
      <c r="C1652" s="40" t="s">
        <v>1847</v>
      </c>
      <c r="D1652" s="40" t="s">
        <v>1848</v>
      </c>
      <c r="E1652" s="40" t="s">
        <v>1985</v>
      </c>
      <c r="F1652" s="40"/>
      <c r="G1652" s="40" t="s">
        <v>1813</v>
      </c>
      <c r="H1652" s="40" t="s">
        <v>1814</v>
      </c>
      <c r="I1652" s="40" t="s">
        <v>5580</v>
      </c>
      <c r="J1652" s="40" t="s">
        <v>1847</v>
      </c>
      <c r="K1652" s="40"/>
      <c r="L1652" s="40"/>
      <c r="M1652" s="40" t="s">
        <v>6318</v>
      </c>
      <c r="N1652" s="40">
        <v>60</v>
      </c>
      <c r="O1652" s="40" t="b">
        <v>0</v>
      </c>
      <c r="P1652" s="40" t="s">
        <v>3105</v>
      </c>
      <c r="Q1652" s="40" t="s">
        <v>1853</v>
      </c>
      <c r="R1652" s="40" t="s">
        <v>635</v>
      </c>
    </row>
    <row r="1653" spans="1:18" hidden="1" x14ac:dyDescent="0.25">
      <c r="A1653" s="40" t="s">
        <v>1301</v>
      </c>
      <c r="B1653" s="40" t="s">
        <v>905</v>
      </c>
      <c r="C1653" s="40" t="s">
        <v>1847</v>
      </c>
      <c r="D1653" s="40" t="s">
        <v>1848</v>
      </c>
      <c r="E1653" s="40" t="s">
        <v>1862</v>
      </c>
      <c r="F1653" s="40"/>
      <c r="G1653" s="40" t="s">
        <v>75</v>
      </c>
      <c r="H1653" s="40" t="s">
        <v>1806</v>
      </c>
      <c r="I1653" s="40" t="s">
        <v>5580</v>
      </c>
      <c r="J1653" s="40" t="s">
        <v>1847</v>
      </c>
      <c r="K1653" s="40"/>
      <c r="L1653" s="40"/>
      <c r="M1653" s="40" t="s">
        <v>6319</v>
      </c>
      <c r="N1653" s="40">
        <v>60</v>
      </c>
      <c r="O1653" s="40" t="b">
        <v>0</v>
      </c>
      <c r="P1653" s="40" t="s">
        <v>3105</v>
      </c>
      <c r="Q1653" s="40" t="s">
        <v>1853</v>
      </c>
      <c r="R1653" s="40" t="s">
        <v>635</v>
      </c>
    </row>
    <row r="1654" spans="1:18" hidden="1" x14ac:dyDescent="0.25">
      <c r="A1654" s="41" t="s">
        <v>217</v>
      </c>
      <c r="B1654" s="41" t="s">
        <v>905</v>
      </c>
      <c r="C1654" s="41" t="s">
        <v>1847</v>
      </c>
      <c r="D1654" s="41" t="s">
        <v>1848</v>
      </c>
      <c r="E1654" s="41" t="s">
        <v>2001</v>
      </c>
      <c r="F1654" s="41"/>
      <c r="G1654" s="41" t="s">
        <v>76</v>
      </c>
      <c r="H1654" s="41" t="s">
        <v>1804</v>
      </c>
      <c r="I1654" s="41" t="s">
        <v>5580</v>
      </c>
      <c r="J1654" s="41" t="s">
        <v>1847</v>
      </c>
      <c r="K1654" s="41"/>
      <c r="L1654" s="41"/>
      <c r="M1654" s="41" t="s">
        <v>6320</v>
      </c>
      <c r="N1654" s="41">
        <v>60</v>
      </c>
      <c r="O1654" s="41" t="b">
        <v>0</v>
      </c>
      <c r="P1654" s="41" t="s">
        <v>3105</v>
      </c>
      <c r="Q1654" s="41" t="s">
        <v>1853</v>
      </c>
      <c r="R1654" s="41" t="s">
        <v>635</v>
      </c>
    </row>
    <row r="1655" spans="1:18" hidden="1" x14ac:dyDescent="0.25">
      <c r="A1655" s="40" t="s">
        <v>1302</v>
      </c>
      <c r="B1655" s="40" t="s">
        <v>905</v>
      </c>
      <c r="C1655" s="40" t="s">
        <v>1847</v>
      </c>
      <c r="D1655" s="40" t="s">
        <v>1848</v>
      </c>
      <c r="E1655" s="40" t="s">
        <v>2001</v>
      </c>
      <c r="F1655" s="40"/>
      <c r="G1655" s="40" t="s">
        <v>76</v>
      </c>
      <c r="H1655" s="40" t="s">
        <v>1804</v>
      </c>
      <c r="I1655" s="40" t="s">
        <v>5580</v>
      </c>
      <c r="J1655" s="40" t="s">
        <v>1847</v>
      </c>
      <c r="K1655" s="40"/>
      <c r="L1655" s="40"/>
      <c r="M1655" s="40" t="s">
        <v>6321</v>
      </c>
      <c r="N1655" s="40">
        <v>60</v>
      </c>
      <c r="O1655" s="40" t="b">
        <v>0</v>
      </c>
      <c r="P1655" s="40" t="s">
        <v>3105</v>
      </c>
      <c r="Q1655" s="40" t="s">
        <v>1853</v>
      </c>
      <c r="R1655" s="40" t="s">
        <v>635</v>
      </c>
    </row>
    <row r="1656" spans="1:18" hidden="1" x14ac:dyDescent="0.25">
      <c r="A1656" s="41" t="s">
        <v>468</v>
      </c>
      <c r="B1656" s="41" t="s">
        <v>905</v>
      </c>
      <c r="C1656" s="41" t="s">
        <v>1847</v>
      </c>
      <c r="D1656" s="41" t="s">
        <v>1848</v>
      </c>
      <c r="E1656" s="41" t="s">
        <v>1968</v>
      </c>
      <c r="F1656" s="41"/>
      <c r="G1656" s="41" t="s">
        <v>75</v>
      </c>
      <c r="H1656" s="41" t="s">
        <v>1806</v>
      </c>
      <c r="I1656" s="41" t="s">
        <v>5580</v>
      </c>
      <c r="J1656" s="41" t="s">
        <v>1847</v>
      </c>
      <c r="K1656" s="41"/>
      <c r="L1656" s="41"/>
      <c r="M1656" s="41" t="s">
        <v>6322</v>
      </c>
      <c r="N1656" s="41">
        <v>60</v>
      </c>
      <c r="O1656" s="41" t="b">
        <v>0</v>
      </c>
      <c r="P1656" s="41" t="s">
        <v>3105</v>
      </c>
      <c r="Q1656" s="41" t="s">
        <v>1853</v>
      </c>
      <c r="R1656" s="41" t="s">
        <v>635</v>
      </c>
    </row>
    <row r="1657" spans="1:18" hidden="1" x14ac:dyDescent="0.25">
      <c r="A1657" s="40" t="s">
        <v>469</v>
      </c>
      <c r="B1657" s="40" t="s">
        <v>905</v>
      </c>
      <c r="C1657" s="40" t="s">
        <v>1847</v>
      </c>
      <c r="D1657" s="40" t="s">
        <v>1848</v>
      </c>
      <c r="E1657" s="40" t="s">
        <v>1968</v>
      </c>
      <c r="F1657" s="40"/>
      <c r="G1657" s="40" t="s">
        <v>75</v>
      </c>
      <c r="H1657" s="40" t="s">
        <v>1806</v>
      </c>
      <c r="I1657" s="40" t="s">
        <v>5580</v>
      </c>
      <c r="J1657" s="40" t="s">
        <v>1847</v>
      </c>
      <c r="K1657" s="40"/>
      <c r="L1657" s="40"/>
      <c r="M1657" s="40" t="s">
        <v>6323</v>
      </c>
      <c r="N1657" s="40">
        <v>60</v>
      </c>
      <c r="O1657" s="40" t="b">
        <v>0</v>
      </c>
      <c r="P1657" s="40" t="s">
        <v>3105</v>
      </c>
      <c r="Q1657" s="40" t="s">
        <v>1853</v>
      </c>
      <c r="R1657" s="40" t="s">
        <v>635</v>
      </c>
    </row>
    <row r="1658" spans="1:18" hidden="1" x14ac:dyDescent="0.25">
      <c r="A1658" s="41" t="s">
        <v>1303</v>
      </c>
      <c r="B1658" s="41" t="s">
        <v>903</v>
      </c>
      <c r="C1658" s="41" t="s">
        <v>1847</v>
      </c>
      <c r="D1658" s="41" t="s">
        <v>1848</v>
      </c>
      <c r="E1658" s="41" t="s">
        <v>1956</v>
      </c>
      <c r="F1658" s="41"/>
      <c r="G1658" s="41" t="s">
        <v>75</v>
      </c>
      <c r="H1658" s="41" t="s">
        <v>1806</v>
      </c>
      <c r="I1658" s="41" t="s">
        <v>5580</v>
      </c>
      <c r="J1658" s="41" t="s">
        <v>1847</v>
      </c>
      <c r="K1658" s="41"/>
      <c r="L1658" s="41"/>
      <c r="M1658" s="41" t="s">
        <v>6324</v>
      </c>
      <c r="N1658" s="41">
        <v>60</v>
      </c>
      <c r="O1658" s="41" t="b">
        <v>0</v>
      </c>
      <c r="P1658" s="41" t="s">
        <v>3105</v>
      </c>
      <c r="Q1658" s="41" t="s">
        <v>1853</v>
      </c>
      <c r="R1658" s="41" t="s">
        <v>635</v>
      </c>
    </row>
    <row r="1659" spans="1:18" hidden="1" x14ac:dyDescent="0.25">
      <c r="A1659" s="40" t="s">
        <v>471</v>
      </c>
      <c r="B1659" s="40" t="s">
        <v>905</v>
      </c>
      <c r="C1659" s="40" t="s">
        <v>1847</v>
      </c>
      <c r="D1659" s="40" t="s">
        <v>1848</v>
      </c>
      <c r="E1659" s="40" t="s">
        <v>1862</v>
      </c>
      <c r="F1659" s="40"/>
      <c r="G1659" s="40" t="s">
        <v>75</v>
      </c>
      <c r="H1659" s="40" t="s">
        <v>1806</v>
      </c>
      <c r="I1659" s="40" t="s">
        <v>5580</v>
      </c>
      <c r="J1659" s="40" t="s">
        <v>1847</v>
      </c>
      <c r="K1659" s="40"/>
      <c r="L1659" s="40"/>
      <c r="M1659" s="40" t="s">
        <v>6325</v>
      </c>
      <c r="N1659" s="40">
        <v>60</v>
      </c>
      <c r="O1659" s="40" t="b">
        <v>0</v>
      </c>
      <c r="P1659" s="40" t="s">
        <v>3105</v>
      </c>
      <c r="Q1659" s="40" t="s">
        <v>1853</v>
      </c>
      <c r="R1659" s="40" t="s">
        <v>635</v>
      </c>
    </row>
    <row r="1660" spans="1:18" hidden="1" x14ac:dyDescent="0.25">
      <c r="A1660" s="41" t="s">
        <v>6326</v>
      </c>
      <c r="B1660" s="41" t="s">
        <v>903</v>
      </c>
      <c r="C1660" s="41" t="s">
        <v>1847</v>
      </c>
      <c r="D1660" s="41" t="s">
        <v>1848</v>
      </c>
      <c r="E1660" s="41" t="s">
        <v>2102</v>
      </c>
      <c r="F1660" s="41"/>
      <c r="G1660" s="41" t="s">
        <v>76</v>
      </c>
      <c r="H1660" s="41" t="s">
        <v>1804</v>
      </c>
      <c r="I1660" s="41" t="s">
        <v>5580</v>
      </c>
      <c r="J1660" s="41" t="s">
        <v>1847</v>
      </c>
      <c r="K1660" s="41"/>
      <c r="L1660" s="41"/>
      <c r="M1660" s="41" t="s">
        <v>6327</v>
      </c>
      <c r="N1660" s="41">
        <v>60</v>
      </c>
      <c r="O1660" s="41" t="b">
        <v>0</v>
      </c>
      <c r="P1660" s="41" t="s">
        <v>3105</v>
      </c>
      <c r="Q1660" s="41" t="s">
        <v>1853</v>
      </c>
      <c r="R1660" s="41" t="s">
        <v>635</v>
      </c>
    </row>
    <row r="1661" spans="1:18" hidden="1" x14ac:dyDescent="0.25">
      <c r="A1661" s="40" t="s">
        <v>158</v>
      </c>
      <c r="B1661" s="40" t="s">
        <v>905</v>
      </c>
      <c r="C1661" s="40" t="s">
        <v>1847</v>
      </c>
      <c r="D1661" s="40" t="s">
        <v>1848</v>
      </c>
      <c r="E1661" s="40" t="s">
        <v>2001</v>
      </c>
      <c r="F1661" s="40"/>
      <c r="G1661" s="40" t="s">
        <v>76</v>
      </c>
      <c r="H1661" s="40" t="s">
        <v>1804</v>
      </c>
      <c r="I1661" s="40" t="s">
        <v>5580</v>
      </c>
      <c r="J1661" s="40" t="s">
        <v>1847</v>
      </c>
      <c r="K1661" s="40"/>
      <c r="L1661" s="40"/>
      <c r="M1661" s="40" t="s">
        <v>6328</v>
      </c>
      <c r="N1661" s="40">
        <v>60</v>
      </c>
      <c r="O1661" s="40" t="b">
        <v>0</v>
      </c>
      <c r="P1661" s="40" t="s">
        <v>3105</v>
      </c>
      <c r="Q1661" s="40" t="s">
        <v>1853</v>
      </c>
      <c r="R1661" s="40" t="s">
        <v>635</v>
      </c>
    </row>
    <row r="1662" spans="1:18" hidden="1" x14ac:dyDescent="0.25">
      <c r="A1662" s="40" t="s">
        <v>472</v>
      </c>
      <c r="B1662" s="40" t="s">
        <v>905</v>
      </c>
      <c r="C1662" s="40" t="s">
        <v>1847</v>
      </c>
      <c r="D1662" s="40" t="s">
        <v>1848</v>
      </c>
      <c r="E1662" s="40" t="s">
        <v>1960</v>
      </c>
      <c r="F1662" s="40"/>
      <c r="G1662" s="40" t="s">
        <v>76</v>
      </c>
      <c r="H1662" s="40" t="s">
        <v>1804</v>
      </c>
      <c r="I1662" s="40" t="s">
        <v>5580</v>
      </c>
      <c r="J1662" s="40" t="s">
        <v>1847</v>
      </c>
      <c r="K1662" s="40"/>
      <c r="L1662" s="40"/>
      <c r="M1662" s="40" t="s">
        <v>6329</v>
      </c>
      <c r="N1662" s="40">
        <v>60</v>
      </c>
      <c r="O1662" s="40" t="b">
        <v>0</v>
      </c>
      <c r="P1662" s="40" t="s">
        <v>3105</v>
      </c>
      <c r="Q1662" s="40" t="s">
        <v>1853</v>
      </c>
      <c r="R1662" s="40" t="s">
        <v>635</v>
      </c>
    </row>
    <row r="1663" spans="1:18" hidden="1" x14ac:dyDescent="0.25">
      <c r="A1663" s="40" t="s">
        <v>1304</v>
      </c>
      <c r="B1663" s="40" t="s">
        <v>903</v>
      </c>
      <c r="C1663" s="40" t="s">
        <v>1847</v>
      </c>
      <c r="D1663" s="40" t="s">
        <v>1848</v>
      </c>
      <c r="E1663" s="40" t="s">
        <v>2116</v>
      </c>
      <c r="F1663" s="40"/>
      <c r="G1663" s="40" t="s">
        <v>75</v>
      </c>
      <c r="H1663" s="40" t="s">
        <v>1806</v>
      </c>
      <c r="I1663" s="40" t="s">
        <v>5580</v>
      </c>
      <c r="J1663" s="40" t="s">
        <v>1847</v>
      </c>
      <c r="K1663" s="40"/>
      <c r="L1663" s="40"/>
      <c r="M1663" s="40" t="s">
        <v>6330</v>
      </c>
      <c r="N1663" s="40">
        <v>60</v>
      </c>
      <c r="O1663" s="40" t="b">
        <v>0</v>
      </c>
      <c r="P1663" s="40" t="s">
        <v>3105</v>
      </c>
      <c r="Q1663" s="40" t="s">
        <v>1853</v>
      </c>
      <c r="R1663" s="40" t="s">
        <v>635</v>
      </c>
    </row>
    <row r="1664" spans="1:18" hidden="1" x14ac:dyDescent="0.25">
      <c r="A1664" s="40" t="s">
        <v>1305</v>
      </c>
      <c r="B1664" s="40" t="s">
        <v>903</v>
      </c>
      <c r="C1664" s="40" t="s">
        <v>1847</v>
      </c>
      <c r="D1664" s="40" t="s">
        <v>1848</v>
      </c>
      <c r="E1664" s="40" t="s">
        <v>1956</v>
      </c>
      <c r="F1664" s="40"/>
      <c r="G1664" s="40" t="s">
        <v>75</v>
      </c>
      <c r="H1664" s="40" t="s">
        <v>1806</v>
      </c>
      <c r="I1664" s="40" t="s">
        <v>5580</v>
      </c>
      <c r="J1664" s="40" t="s">
        <v>1847</v>
      </c>
      <c r="K1664" s="40"/>
      <c r="L1664" s="40"/>
      <c r="M1664" s="40" t="s">
        <v>6331</v>
      </c>
      <c r="N1664" s="40">
        <v>60</v>
      </c>
      <c r="O1664" s="40" t="b">
        <v>0</v>
      </c>
      <c r="P1664" s="40" t="s">
        <v>3105</v>
      </c>
      <c r="Q1664" s="40" t="s">
        <v>1853</v>
      </c>
      <c r="R1664" s="40" t="s">
        <v>635</v>
      </c>
    </row>
    <row r="1665" spans="1:18" hidden="1" x14ac:dyDescent="0.25">
      <c r="A1665" s="40" t="s">
        <v>473</v>
      </c>
      <c r="B1665" s="40" t="s">
        <v>905</v>
      </c>
      <c r="C1665" s="40" t="s">
        <v>1847</v>
      </c>
      <c r="D1665" s="40" t="s">
        <v>1848</v>
      </c>
      <c r="E1665" s="40" t="s">
        <v>1911</v>
      </c>
      <c r="F1665" s="40"/>
      <c r="G1665" s="40" t="s">
        <v>76</v>
      </c>
      <c r="H1665" s="40" t="s">
        <v>1804</v>
      </c>
      <c r="I1665" s="40" t="s">
        <v>5580</v>
      </c>
      <c r="J1665" s="40" t="s">
        <v>1847</v>
      </c>
      <c r="K1665" s="40"/>
      <c r="L1665" s="40"/>
      <c r="M1665" s="40" t="s">
        <v>6332</v>
      </c>
      <c r="N1665" s="40">
        <v>60</v>
      </c>
      <c r="O1665" s="40" t="b">
        <v>0</v>
      </c>
      <c r="P1665" s="40" t="s">
        <v>3105</v>
      </c>
      <c r="Q1665" s="40" t="s">
        <v>1853</v>
      </c>
      <c r="R1665" s="40" t="s">
        <v>635</v>
      </c>
    </row>
    <row r="1666" spans="1:18" hidden="1" x14ac:dyDescent="0.25">
      <c r="A1666" s="40" t="s">
        <v>6333</v>
      </c>
      <c r="B1666" s="40" t="s">
        <v>5693</v>
      </c>
      <c r="C1666" s="40" t="s">
        <v>1847</v>
      </c>
      <c r="D1666" s="40" t="s">
        <v>1848</v>
      </c>
      <c r="E1666" s="40" t="s">
        <v>2764</v>
      </c>
      <c r="F1666" s="40"/>
      <c r="G1666" s="40" t="s">
        <v>1813</v>
      </c>
      <c r="H1666" s="40" t="s">
        <v>1814</v>
      </c>
      <c r="I1666" s="40" t="s">
        <v>5580</v>
      </c>
      <c r="J1666" s="40" t="s">
        <v>1847</v>
      </c>
      <c r="K1666" s="40"/>
      <c r="L1666" s="40"/>
      <c r="M1666" s="40" t="s">
        <v>6334</v>
      </c>
      <c r="N1666" s="40">
        <v>60</v>
      </c>
      <c r="O1666" s="40" t="b">
        <v>0</v>
      </c>
      <c r="P1666" s="40" t="s">
        <v>3105</v>
      </c>
      <c r="Q1666" s="40" t="s">
        <v>1853</v>
      </c>
      <c r="R1666" s="40" t="s">
        <v>635</v>
      </c>
    </row>
    <row r="1667" spans="1:18" hidden="1" x14ac:dyDescent="0.25">
      <c r="A1667" s="40" t="s">
        <v>81</v>
      </c>
      <c r="B1667" s="40" t="s">
        <v>905</v>
      </c>
      <c r="C1667" s="40" t="s">
        <v>1847</v>
      </c>
      <c r="D1667" s="40" t="s">
        <v>1848</v>
      </c>
      <c r="E1667" s="40" t="s">
        <v>2116</v>
      </c>
      <c r="F1667" s="40"/>
      <c r="G1667" s="40" t="s">
        <v>75</v>
      </c>
      <c r="H1667" s="40" t="s">
        <v>1806</v>
      </c>
      <c r="I1667" s="40" t="s">
        <v>5580</v>
      </c>
      <c r="J1667" s="40" t="s">
        <v>1847</v>
      </c>
      <c r="K1667" s="40"/>
      <c r="L1667" s="40"/>
      <c r="M1667" s="40" t="s">
        <v>6335</v>
      </c>
      <c r="N1667" s="40">
        <v>60</v>
      </c>
      <c r="O1667" s="40" t="b">
        <v>0</v>
      </c>
      <c r="P1667" s="40" t="s">
        <v>3105</v>
      </c>
      <c r="Q1667" s="40" t="s">
        <v>1853</v>
      </c>
      <c r="R1667" s="40" t="s">
        <v>635</v>
      </c>
    </row>
    <row r="1668" spans="1:18" hidden="1" x14ac:dyDescent="0.25">
      <c r="A1668" s="40" t="s">
        <v>1306</v>
      </c>
      <c r="B1668" s="40" t="s">
        <v>903</v>
      </c>
      <c r="C1668" s="40" t="s">
        <v>1847</v>
      </c>
      <c r="D1668" s="40" t="s">
        <v>1848</v>
      </c>
      <c r="E1668" s="40" t="s">
        <v>1956</v>
      </c>
      <c r="F1668" s="40"/>
      <c r="G1668" s="40" t="s">
        <v>75</v>
      </c>
      <c r="H1668" s="40" t="s">
        <v>1806</v>
      </c>
      <c r="I1668" s="40" t="s">
        <v>5580</v>
      </c>
      <c r="J1668" s="40" t="s">
        <v>1847</v>
      </c>
      <c r="K1668" s="40"/>
      <c r="L1668" s="40"/>
      <c r="M1668" s="40" t="s">
        <v>6336</v>
      </c>
      <c r="N1668" s="40">
        <v>60</v>
      </c>
      <c r="O1668" s="40" t="b">
        <v>0</v>
      </c>
      <c r="P1668" s="40" t="s">
        <v>3105</v>
      </c>
      <c r="Q1668" s="40" t="s">
        <v>1853</v>
      </c>
      <c r="R1668" s="40" t="s">
        <v>635</v>
      </c>
    </row>
    <row r="1669" spans="1:18" hidden="1" x14ac:dyDescent="0.25">
      <c r="A1669" s="41" t="s">
        <v>1307</v>
      </c>
      <c r="B1669" s="41" t="s">
        <v>903</v>
      </c>
      <c r="C1669" s="41" t="s">
        <v>1847</v>
      </c>
      <c r="D1669" s="41" t="s">
        <v>1848</v>
      </c>
      <c r="E1669" s="41" t="s">
        <v>2060</v>
      </c>
      <c r="F1669" s="41"/>
      <c r="G1669" s="41" t="s">
        <v>75</v>
      </c>
      <c r="H1669" s="41" t="s">
        <v>1806</v>
      </c>
      <c r="I1669" s="41" t="s">
        <v>5580</v>
      </c>
      <c r="J1669" s="41" t="s">
        <v>1847</v>
      </c>
      <c r="K1669" s="41"/>
      <c r="L1669" s="41"/>
      <c r="M1669" s="41" t="s">
        <v>6337</v>
      </c>
      <c r="N1669" s="41">
        <v>60</v>
      </c>
      <c r="O1669" s="41" t="b">
        <v>0</v>
      </c>
      <c r="P1669" s="41" t="s">
        <v>3105</v>
      </c>
      <c r="Q1669" s="41" t="s">
        <v>1853</v>
      </c>
      <c r="R1669" s="41" t="s">
        <v>635</v>
      </c>
    </row>
    <row r="1670" spans="1:18" hidden="1" x14ac:dyDescent="0.25">
      <c r="A1670" s="40" t="s">
        <v>1308</v>
      </c>
      <c r="B1670" s="40" t="s">
        <v>905</v>
      </c>
      <c r="C1670" s="40" t="s">
        <v>1847</v>
      </c>
      <c r="D1670" s="40" t="s">
        <v>1848</v>
      </c>
      <c r="E1670" s="40" t="s">
        <v>2116</v>
      </c>
      <c r="F1670" s="40"/>
      <c r="G1670" s="40" t="s">
        <v>75</v>
      </c>
      <c r="H1670" s="40" t="s">
        <v>1806</v>
      </c>
      <c r="I1670" s="40" t="s">
        <v>5580</v>
      </c>
      <c r="J1670" s="40" t="s">
        <v>1847</v>
      </c>
      <c r="K1670" s="40"/>
      <c r="L1670" s="40"/>
      <c r="M1670" s="40" t="s">
        <v>6338</v>
      </c>
      <c r="N1670" s="40">
        <v>60</v>
      </c>
      <c r="O1670" s="40" t="b">
        <v>0</v>
      </c>
      <c r="P1670" s="40" t="s">
        <v>3105</v>
      </c>
      <c r="Q1670" s="40" t="s">
        <v>1853</v>
      </c>
      <c r="R1670" s="40" t="s">
        <v>635</v>
      </c>
    </row>
    <row r="1671" spans="1:18" hidden="1" x14ac:dyDescent="0.25">
      <c r="A1671" s="40" t="s">
        <v>1309</v>
      </c>
      <c r="B1671" s="40" t="s">
        <v>905</v>
      </c>
      <c r="C1671" s="40" t="s">
        <v>1847</v>
      </c>
      <c r="D1671" s="40" t="s">
        <v>1848</v>
      </c>
      <c r="E1671" s="40" t="s">
        <v>1911</v>
      </c>
      <c r="F1671" s="40"/>
      <c r="G1671" s="40" t="s">
        <v>76</v>
      </c>
      <c r="H1671" s="40" t="s">
        <v>1804</v>
      </c>
      <c r="I1671" s="40" t="s">
        <v>5580</v>
      </c>
      <c r="J1671" s="40" t="s">
        <v>1847</v>
      </c>
      <c r="K1671" s="40"/>
      <c r="L1671" s="40"/>
      <c r="M1671" s="40" t="s">
        <v>6339</v>
      </c>
      <c r="N1671" s="40">
        <v>60</v>
      </c>
      <c r="O1671" s="40" t="b">
        <v>0</v>
      </c>
      <c r="P1671" s="40" t="s">
        <v>3105</v>
      </c>
      <c r="Q1671" s="40" t="s">
        <v>1853</v>
      </c>
      <c r="R1671" s="40" t="s">
        <v>635</v>
      </c>
    </row>
    <row r="1672" spans="1:18" hidden="1" x14ac:dyDescent="0.25">
      <c r="A1672" s="40" t="s">
        <v>6340</v>
      </c>
      <c r="B1672" s="40" t="s">
        <v>903</v>
      </c>
      <c r="C1672" s="40" t="s">
        <v>1847</v>
      </c>
      <c r="D1672" s="40" t="s">
        <v>1848</v>
      </c>
      <c r="E1672" s="40" t="s">
        <v>1956</v>
      </c>
      <c r="F1672" s="40"/>
      <c r="G1672" s="40" t="s">
        <v>75</v>
      </c>
      <c r="H1672" s="40" t="s">
        <v>1806</v>
      </c>
      <c r="I1672" s="40" t="s">
        <v>5580</v>
      </c>
      <c r="J1672" s="40" t="s">
        <v>1847</v>
      </c>
      <c r="K1672" s="40"/>
      <c r="L1672" s="40"/>
      <c r="M1672" s="40" t="s">
        <v>6341</v>
      </c>
      <c r="N1672" s="40">
        <v>60</v>
      </c>
      <c r="O1672" s="40" t="b">
        <v>0</v>
      </c>
      <c r="P1672" s="40" t="s">
        <v>3105</v>
      </c>
      <c r="Q1672" s="40" t="s">
        <v>1853</v>
      </c>
      <c r="R1672" s="40" t="s">
        <v>635</v>
      </c>
    </row>
    <row r="1673" spans="1:18" hidden="1" x14ac:dyDescent="0.25">
      <c r="A1673" s="41" t="s">
        <v>475</v>
      </c>
      <c r="B1673" s="41" t="s">
        <v>905</v>
      </c>
      <c r="C1673" s="41" t="s">
        <v>1847</v>
      </c>
      <c r="D1673" s="41" t="s">
        <v>1848</v>
      </c>
      <c r="E1673" s="41" t="s">
        <v>1888</v>
      </c>
      <c r="F1673" s="41"/>
      <c r="G1673" s="41" t="s">
        <v>1813</v>
      </c>
      <c r="H1673" s="41" t="s">
        <v>1814</v>
      </c>
      <c r="I1673" s="41" t="s">
        <v>5580</v>
      </c>
      <c r="J1673" s="41" t="s">
        <v>1847</v>
      </c>
      <c r="K1673" s="41"/>
      <c r="L1673" s="41"/>
      <c r="M1673" s="41" t="s">
        <v>6342</v>
      </c>
      <c r="N1673" s="41">
        <v>60</v>
      </c>
      <c r="O1673" s="41" t="b">
        <v>0</v>
      </c>
      <c r="P1673" s="41" t="s">
        <v>3105</v>
      </c>
      <c r="Q1673" s="41" t="s">
        <v>1853</v>
      </c>
      <c r="R1673" s="41" t="s">
        <v>635</v>
      </c>
    </row>
    <row r="1674" spans="1:18" hidden="1" x14ac:dyDescent="0.25">
      <c r="A1674" s="40" t="s">
        <v>6343</v>
      </c>
      <c r="B1674" s="40" t="s">
        <v>5693</v>
      </c>
      <c r="C1674" s="40" t="s">
        <v>1847</v>
      </c>
      <c r="D1674" s="40" t="s">
        <v>1848</v>
      </c>
      <c r="E1674" s="40" t="s">
        <v>2764</v>
      </c>
      <c r="F1674" s="40"/>
      <c r="G1674" s="40" t="s">
        <v>1813</v>
      </c>
      <c r="H1674" s="40" t="s">
        <v>1814</v>
      </c>
      <c r="I1674" s="40" t="s">
        <v>5580</v>
      </c>
      <c r="J1674" s="40" t="s">
        <v>1847</v>
      </c>
      <c r="K1674" s="40"/>
      <c r="L1674" s="40"/>
      <c r="M1674" s="40" t="s">
        <v>6344</v>
      </c>
      <c r="N1674" s="40">
        <v>60</v>
      </c>
      <c r="O1674" s="40" t="b">
        <v>0</v>
      </c>
      <c r="P1674" s="40" t="s">
        <v>3105</v>
      </c>
      <c r="Q1674" s="40" t="s">
        <v>1853</v>
      </c>
      <c r="R1674" s="40" t="s">
        <v>635</v>
      </c>
    </row>
    <row r="1675" spans="1:18" hidden="1" x14ac:dyDescent="0.25">
      <c r="A1675" s="40" t="s">
        <v>157</v>
      </c>
      <c r="B1675" s="40" t="s">
        <v>905</v>
      </c>
      <c r="C1675" s="40" t="s">
        <v>1847</v>
      </c>
      <c r="D1675" s="40" t="s">
        <v>1848</v>
      </c>
      <c r="E1675" s="40" t="s">
        <v>2764</v>
      </c>
      <c r="F1675" s="40"/>
      <c r="G1675" s="40" t="s">
        <v>1813</v>
      </c>
      <c r="H1675" s="40" t="s">
        <v>1814</v>
      </c>
      <c r="I1675" s="40" t="s">
        <v>5580</v>
      </c>
      <c r="J1675" s="40" t="s">
        <v>1847</v>
      </c>
      <c r="K1675" s="40"/>
      <c r="L1675" s="40"/>
      <c r="M1675" s="40" t="s">
        <v>6345</v>
      </c>
      <c r="N1675" s="40">
        <v>60</v>
      </c>
      <c r="O1675" s="40" t="b">
        <v>0</v>
      </c>
      <c r="P1675" s="40" t="s">
        <v>3105</v>
      </c>
      <c r="Q1675" s="40" t="s">
        <v>1853</v>
      </c>
      <c r="R1675" s="40" t="s">
        <v>635</v>
      </c>
    </row>
    <row r="1676" spans="1:18" hidden="1" x14ac:dyDescent="0.25">
      <c r="A1676" s="40" t="s">
        <v>1310</v>
      </c>
      <c r="B1676" s="40" t="s">
        <v>905</v>
      </c>
      <c r="C1676" s="40" t="s">
        <v>1847</v>
      </c>
      <c r="D1676" s="40" t="s">
        <v>1848</v>
      </c>
      <c r="E1676" s="40" t="s">
        <v>1862</v>
      </c>
      <c r="F1676" s="40"/>
      <c r="G1676" s="40" t="s">
        <v>75</v>
      </c>
      <c r="H1676" s="40" t="s">
        <v>1806</v>
      </c>
      <c r="I1676" s="40" t="s">
        <v>5580</v>
      </c>
      <c r="J1676" s="40" t="s">
        <v>1847</v>
      </c>
      <c r="K1676" s="40"/>
      <c r="L1676" s="40"/>
      <c r="M1676" s="40" t="s">
        <v>6346</v>
      </c>
      <c r="N1676" s="40">
        <v>60</v>
      </c>
      <c r="O1676" s="40" t="b">
        <v>0</v>
      </c>
      <c r="P1676" s="40" t="s">
        <v>3105</v>
      </c>
      <c r="Q1676" s="40" t="s">
        <v>1853</v>
      </c>
      <c r="R1676" s="40" t="s">
        <v>635</v>
      </c>
    </row>
    <row r="1677" spans="1:18" hidden="1" x14ac:dyDescent="0.25">
      <c r="A1677" s="40" t="s">
        <v>477</v>
      </c>
      <c r="B1677" s="40" t="s">
        <v>905</v>
      </c>
      <c r="C1677" s="40" t="s">
        <v>1847</v>
      </c>
      <c r="D1677" s="40" t="s">
        <v>1848</v>
      </c>
      <c r="E1677" s="40" t="s">
        <v>2116</v>
      </c>
      <c r="F1677" s="40"/>
      <c r="G1677" s="40" t="s">
        <v>75</v>
      </c>
      <c r="H1677" s="40" t="s">
        <v>1806</v>
      </c>
      <c r="I1677" s="40" t="s">
        <v>5580</v>
      </c>
      <c r="J1677" s="40" t="s">
        <v>1847</v>
      </c>
      <c r="K1677" s="40"/>
      <c r="L1677" s="40"/>
      <c r="M1677" s="40" t="s">
        <v>6347</v>
      </c>
      <c r="N1677" s="40">
        <v>60</v>
      </c>
      <c r="O1677" s="40" t="b">
        <v>0</v>
      </c>
      <c r="P1677" s="40" t="s">
        <v>3105</v>
      </c>
      <c r="Q1677" s="40" t="s">
        <v>1853</v>
      </c>
      <c r="R1677" s="40" t="s">
        <v>635</v>
      </c>
    </row>
    <row r="1678" spans="1:18" hidden="1" x14ac:dyDescent="0.25">
      <c r="A1678" s="41" t="s">
        <v>1311</v>
      </c>
      <c r="B1678" s="41" t="s">
        <v>905</v>
      </c>
      <c r="C1678" s="41" t="s">
        <v>1847</v>
      </c>
      <c r="D1678" s="41" t="s">
        <v>1848</v>
      </c>
      <c r="E1678" s="41" t="s">
        <v>1968</v>
      </c>
      <c r="F1678" s="41"/>
      <c r="G1678" s="41" t="s">
        <v>75</v>
      </c>
      <c r="H1678" s="41" t="s">
        <v>1806</v>
      </c>
      <c r="I1678" s="41" t="s">
        <v>5580</v>
      </c>
      <c r="J1678" s="41" t="s">
        <v>1847</v>
      </c>
      <c r="K1678" s="41"/>
      <c r="L1678" s="41"/>
      <c r="M1678" s="41" t="s">
        <v>6348</v>
      </c>
      <c r="N1678" s="41">
        <v>60</v>
      </c>
      <c r="O1678" s="41" t="b">
        <v>0</v>
      </c>
      <c r="P1678" s="41" t="s">
        <v>3105</v>
      </c>
      <c r="Q1678" s="41" t="s">
        <v>1853</v>
      </c>
      <c r="R1678" s="41" t="s">
        <v>635</v>
      </c>
    </row>
    <row r="1679" spans="1:18" hidden="1" x14ac:dyDescent="0.25">
      <c r="A1679" s="40" t="s">
        <v>187</v>
      </c>
      <c r="B1679" s="40" t="s">
        <v>905</v>
      </c>
      <c r="C1679" s="40" t="s">
        <v>1847</v>
      </c>
      <c r="D1679" s="40" t="s">
        <v>1848</v>
      </c>
      <c r="E1679" s="40" t="s">
        <v>2764</v>
      </c>
      <c r="F1679" s="40"/>
      <c r="G1679" s="40" t="s">
        <v>1813</v>
      </c>
      <c r="H1679" s="40" t="s">
        <v>1814</v>
      </c>
      <c r="I1679" s="40" t="s">
        <v>5580</v>
      </c>
      <c r="J1679" s="40" t="s">
        <v>1847</v>
      </c>
      <c r="K1679" s="40"/>
      <c r="L1679" s="40"/>
      <c r="M1679" s="40" t="s">
        <v>6349</v>
      </c>
      <c r="N1679" s="40">
        <v>60</v>
      </c>
      <c r="O1679" s="40" t="b">
        <v>0</v>
      </c>
      <c r="P1679" s="40" t="s">
        <v>3105</v>
      </c>
      <c r="Q1679" s="40" t="s">
        <v>1853</v>
      </c>
      <c r="R1679" s="40" t="s">
        <v>635</v>
      </c>
    </row>
    <row r="1680" spans="1:18" hidden="1" x14ac:dyDescent="0.25">
      <c r="A1680" s="40" t="s">
        <v>84</v>
      </c>
      <c r="B1680" s="40" t="s">
        <v>905</v>
      </c>
      <c r="C1680" s="40" t="s">
        <v>1847</v>
      </c>
      <c r="D1680" s="40" t="s">
        <v>1848</v>
      </c>
      <c r="E1680" s="40" t="s">
        <v>1888</v>
      </c>
      <c r="F1680" s="40"/>
      <c r="G1680" s="40" t="s">
        <v>1813</v>
      </c>
      <c r="H1680" s="40" t="s">
        <v>1814</v>
      </c>
      <c r="I1680" s="40" t="s">
        <v>5580</v>
      </c>
      <c r="J1680" s="40" t="s">
        <v>1847</v>
      </c>
      <c r="K1680" s="40"/>
      <c r="L1680" s="40"/>
      <c r="M1680" s="40" t="s">
        <v>6350</v>
      </c>
      <c r="N1680" s="40">
        <v>60</v>
      </c>
      <c r="O1680" s="40" t="b">
        <v>0</v>
      </c>
      <c r="P1680" s="40" t="s">
        <v>3105</v>
      </c>
      <c r="Q1680" s="40" t="s">
        <v>1853</v>
      </c>
      <c r="R1680" s="40" t="s">
        <v>635</v>
      </c>
    </row>
    <row r="1681" spans="1:18" hidden="1" x14ac:dyDescent="0.25">
      <c r="A1681" s="40" t="s">
        <v>186</v>
      </c>
      <c r="B1681" s="40" t="s">
        <v>905</v>
      </c>
      <c r="C1681" s="40" t="s">
        <v>1847</v>
      </c>
      <c r="D1681" s="40" t="s">
        <v>1848</v>
      </c>
      <c r="E1681" s="40" t="s">
        <v>2083</v>
      </c>
      <c r="F1681" s="40"/>
      <c r="G1681" s="40" t="s">
        <v>76</v>
      </c>
      <c r="H1681" s="40" t="s">
        <v>1804</v>
      </c>
      <c r="I1681" s="40" t="s">
        <v>5580</v>
      </c>
      <c r="J1681" s="40" t="s">
        <v>1847</v>
      </c>
      <c r="K1681" s="40"/>
      <c r="L1681" s="40"/>
      <c r="M1681" s="40" t="s">
        <v>6351</v>
      </c>
      <c r="N1681" s="40">
        <v>60</v>
      </c>
      <c r="O1681" s="40" t="b">
        <v>0</v>
      </c>
      <c r="P1681" s="40" t="s">
        <v>3105</v>
      </c>
      <c r="Q1681" s="40" t="s">
        <v>1853</v>
      </c>
      <c r="R1681" s="40" t="s">
        <v>635</v>
      </c>
    </row>
    <row r="1682" spans="1:18" hidden="1" x14ac:dyDescent="0.25">
      <c r="A1682" s="40" t="s">
        <v>6352</v>
      </c>
      <c r="B1682" s="40" t="s">
        <v>905</v>
      </c>
      <c r="C1682" s="40" t="s">
        <v>1847</v>
      </c>
      <c r="D1682" s="40" t="s">
        <v>1848</v>
      </c>
      <c r="E1682" s="40" t="s">
        <v>1968</v>
      </c>
      <c r="F1682" s="40"/>
      <c r="G1682" s="40" t="s">
        <v>75</v>
      </c>
      <c r="H1682" s="40" t="s">
        <v>1806</v>
      </c>
      <c r="I1682" s="40" t="s">
        <v>5580</v>
      </c>
      <c r="J1682" s="40" t="s">
        <v>1847</v>
      </c>
      <c r="K1682" s="40"/>
      <c r="L1682" s="40"/>
      <c r="M1682" s="40" t="s">
        <v>6353</v>
      </c>
      <c r="N1682" s="40">
        <v>60</v>
      </c>
      <c r="O1682" s="40" t="b">
        <v>0</v>
      </c>
      <c r="P1682" s="40" t="s">
        <v>3105</v>
      </c>
      <c r="Q1682" s="40" t="s">
        <v>1853</v>
      </c>
      <c r="R1682" s="40" t="s">
        <v>635</v>
      </c>
    </row>
    <row r="1683" spans="1:18" hidden="1" x14ac:dyDescent="0.25">
      <c r="A1683" s="40" t="s">
        <v>1312</v>
      </c>
      <c r="B1683" s="40" t="s">
        <v>905</v>
      </c>
      <c r="C1683" s="40" t="s">
        <v>1847</v>
      </c>
      <c r="D1683" s="40" t="s">
        <v>1848</v>
      </c>
      <c r="E1683" s="40" t="s">
        <v>1968</v>
      </c>
      <c r="F1683" s="40"/>
      <c r="G1683" s="40" t="s">
        <v>75</v>
      </c>
      <c r="H1683" s="40" t="s">
        <v>1806</v>
      </c>
      <c r="I1683" s="40" t="s">
        <v>5580</v>
      </c>
      <c r="J1683" s="40" t="s">
        <v>1847</v>
      </c>
      <c r="K1683" s="40"/>
      <c r="L1683" s="40"/>
      <c r="M1683" s="40" t="s">
        <v>6354</v>
      </c>
      <c r="N1683" s="40">
        <v>60</v>
      </c>
      <c r="O1683" s="40" t="b">
        <v>0</v>
      </c>
      <c r="P1683" s="40" t="s">
        <v>3105</v>
      </c>
      <c r="Q1683" s="40" t="s">
        <v>1853</v>
      </c>
      <c r="R1683" s="40" t="s">
        <v>635</v>
      </c>
    </row>
    <row r="1684" spans="1:18" hidden="1" x14ac:dyDescent="0.25">
      <c r="A1684" s="40" t="s">
        <v>479</v>
      </c>
      <c r="B1684" s="40" t="s">
        <v>905</v>
      </c>
      <c r="C1684" s="40" t="s">
        <v>1847</v>
      </c>
      <c r="D1684" s="40" t="s">
        <v>1848</v>
      </c>
      <c r="E1684" s="40" t="s">
        <v>1968</v>
      </c>
      <c r="F1684" s="40"/>
      <c r="G1684" s="40" t="s">
        <v>75</v>
      </c>
      <c r="H1684" s="40" t="s">
        <v>1806</v>
      </c>
      <c r="I1684" s="40" t="s">
        <v>5580</v>
      </c>
      <c r="J1684" s="40" t="s">
        <v>1847</v>
      </c>
      <c r="K1684" s="40"/>
      <c r="L1684" s="40"/>
      <c r="M1684" s="40" t="s">
        <v>6355</v>
      </c>
      <c r="N1684" s="40">
        <v>60</v>
      </c>
      <c r="O1684" s="40" t="b">
        <v>0</v>
      </c>
      <c r="P1684" s="40" t="s">
        <v>3105</v>
      </c>
      <c r="Q1684" s="40" t="s">
        <v>1853</v>
      </c>
      <c r="R1684" s="40" t="s">
        <v>635</v>
      </c>
    </row>
    <row r="1685" spans="1:18" hidden="1" x14ac:dyDescent="0.25">
      <c r="A1685" s="41" t="s">
        <v>1313</v>
      </c>
      <c r="B1685" s="41" t="s">
        <v>903</v>
      </c>
      <c r="C1685" s="41" t="s">
        <v>1847</v>
      </c>
      <c r="D1685" s="41" t="s">
        <v>1848</v>
      </c>
      <c r="E1685" s="41" t="s">
        <v>2102</v>
      </c>
      <c r="F1685" s="41"/>
      <c r="G1685" s="41" t="s">
        <v>1813</v>
      </c>
      <c r="H1685" s="41" t="s">
        <v>1814</v>
      </c>
      <c r="I1685" s="41" t="s">
        <v>5580</v>
      </c>
      <c r="J1685" s="41" t="s">
        <v>1847</v>
      </c>
      <c r="K1685" s="41"/>
      <c r="L1685" s="41"/>
      <c r="M1685" s="41" t="s">
        <v>6356</v>
      </c>
      <c r="N1685" s="41">
        <v>60</v>
      </c>
      <c r="O1685" s="41" t="b">
        <v>0</v>
      </c>
      <c r="P1685" s="41" t="s">
        <v>3105</v>
      </c>
      <c r="Q1685" s="41" t="s">
        <v>1853</v>
      </c>
      <c r="R1685" s="41" t="s">
        <v>635</v>
      </c>
    </row>
    <row r="1686" spans="1:18" hidden="1" x14ac:dyDescent="0.25">
      <c r="A1686" s="40" t="s">
        <v>185</v>
      </c>
      <c r="B1686" s="40" t="s">
        <v>905</v>
      </c>
      <c r="C1686" s="40" t="s">
        <v>1847</v>
      </c>
      <c r="D1686" s="40" t="s">
        <v>1848</v>
      </c>
      <c r="E1686" s="40" t="s">
        <v>2083</v>
      </c>
      <c r="F1686" s="40"/>
      <c r="G1686" s="40" t="s">
        <v>76</v>
      </c>
      <c r="H1686" s="40" t="s">
        <v>1804</v>
      </c>
      <c r="I1686" s="40" t="s">
        <v>5580</v>
      </c>
      <c r="J1686" s="40" t="s">
        <v>1847</v>
      </c>
      <c r="K1686" s="40"/>
      <c r="L1686" s="40"/>
      <c r="M1686" s="40" t="s">
        <v>6357</v>
      </c>
      <c r="N1686" s="40">
        <v>60</v>
      </c>
      <c r="O1686" s="40" t="b">
        <v>0</v>
      </c>
      <c r="P1686" s="40" t="s">
        <v>3105</v>
      </c>
      <c r="Q1686" s="40" t="s">
        <v>1853</v>
      </c>
      <c r="R1686" s="40" t="s">
        <v>635</v>
      </c>
    </row>
    <row r="1687" spans="1:18" hidden="1" x14ac:dyDescent="0.25">
      <c r="A1687" s="41" t="s">
        <v>1314</v>
      </c>
      <c r="B1687" s="41" t="s">
        <v>903</v>
      </c>
      <c r="C1687" s="41" t="s">
        <v>1847</v>
      </c>
      <c r="D1687" s="41" t="s">
        <v>1848</v>
      </c>
      <c r="E1687" s="41" t="s">
        <v>2102</v>
      </c>
      <c r="F1687" s="41"/>
      <c r="G1687" s="41" t="s">
        <v>1813</v>
      </c>
      <c r="H1687" s="41" t="s">
        <v>1814</v>
      </c>
      <c r="I1687" s="41" t="s">
        <v>5580</v>
      </c>
      <c r="J1687" s="41" t="s">
        <v>1847</v>
      </c>
      <c r="K1687" s="41"/>
      <c r="L1687" s="41"/>
      <c r="M1687" s="41" t="s">
        <v>6358</v>
      </c>
      <c r="N1687" s="41">
        <v>60</v>
      </c>
      <c r="O1687" s="41" t="b">
        <v>0</v>
      </c>
      <c r="P1687" s="41" t="s">
        <v>3105</v>
      </c>
      <c r="Q1687" s="41" t="s">
        <v>1853</v>
      </c>
      <c r="R1687" s="41" t="s">
        <v>635</v>
      </c>
    </row>
    <row r="1688" spans="1:18" hidden="1" x14ac:dyDescent="0.25">
      <c r="A1688" s="40" t="s">
        <v>481</v>
      </c>
      <c r="B1688" s="40" t="s">
        <v>905</v>
      </c>
      <c r="C1688" s="40" t="s">
        <v>1847</v>
      </c>
      <c r="D1688" s="40" t="s">
        <v>1848</v>
      </c>
      <c r="E1688" s="40" t="s">
        <v>1968</v>
      </c>
      <c r="F1688" s="40"/>
      <c r="G1688" s="40" t="s">
        <v>75</v>
      </c>
      <c r="H1688" s="40" t="s">
        <v>1806</v>
      </c>
      <c r="I1688" s="40" t="s">
        <v>5580</v>
      </c>
      <c r="J1688" s="40" t="s">
        <v>1847</v>
      </c>
      <c r="K1688" s="40"/>
      <c r="L1688" s="40"/>
      <c r="M1688" s="40" t="s">
        <v>6359</v>
      </c>
      <c r="N1688" s="40">
        <v>60</v>
      </c>
      <c r="O1688" s="40" t="b">
        <v>0</v>
      </c>
      <c r="P1688" s="40" t="s">
        <v>3105</v>
      </c>
      <c r="Q1688" s="40" t="s">
        <v>1853</v>
      </c>
      <c r="R1688" s="40" t="s">
        <v>635</v>
      </c>
    </row>
    <row r="1689" spans="1:18" hidden="1" x14ac:dyDescent="0.25">
      <c r="A1689" s="40" t="s">
        <v>482</v>
      </c>
      <c r="B1689" s="40" t="s">
        <v>905</v>
      </c>
      <c r="C1689" s="40" t="s">
        <v>1847</v>
      </c>
      <c r="D1689" s="40" t="s">
        <v>1848</v>
      </c>
      <c r="E1689" s="40" t="s">
        <v>1968</v>
      </c>
      <c r="F1689" s="40"/>
      <c r="G1689" s="40" t="s">
        <v>75</v>
      </c>
      <c r="H1689" s="40" t="s">
        <v>1806</v>
      </c>
      <c r="I1689" s="40" t="s">
        <v>5580</v>
      </c>
      <c r="J1689" s="40" t="s">
        <v>1847</v>
      </c>
      <c r="K1689" s="40"/>
      <c r="L1689" s="40"/>
      <c r="M1689" s="40" t="s">
        <v>6360</v>
      </c>
      <c r="N1689" s="40">
        <v>60</v>
      </c>
      <c r="O1689" s="40" t="b">
        <v>0</v>
      </c>
      <c r="P1689" s="40" t="s">
        <v>3105</v>
      </c>
      <c r="Q1689" s="40" t="s">
        <v>1853</v>
      </c>
      <c r="R1689" s="40" t="s">
        <v>635</v>
      </c>
    </row>
    <row r="1690" spans="1:18" hidden="1" x14ac:dyDescent="0.25">
      <c r="A1690" s="41" t="s">
        <v>1315</v>
      </c>
      <c r="B1690" s="41" t="s">
        <v>905</v>
      </c>
      <c r="C1690" s="41" t="s">
        <v>1847</v>
      </c>
      <c r="D1690" s="41" t="s">
        <v>1848</v>
      </c>
      <c r="E1690" s="41" t="s">
        <v>1862</v>
      </c>
      <c r="F1690" s="41"/>
      <c r="G1690" s="41" t="s">
        <v>75</v>
      </c>
      <c r="H1690" s="41" t="s">
        <v>1806</v>
      </c>
      <c r="I1690" s="41" t="s">
        <v>5580</v>
      </c>
      <c r="J1690" s="41" t="s">
        <v>1847</v>
      </c>
      <c r="K1690" s="41"/>
      <c r="L1690" s="41"/>
      <c r="M1690" s="41" t="s">
        <v>6361</v>
      </c>
      <c r="N1690" s="41">
        <v>60</v>
      </c>
      <c r="O1690" s="41" t="b">
        <v>0</v>
      </c>
      <c r="P1690" s="41" t="s">
        <v>3105</v>
      </c>
      <c r="Q1690" s="41" t="s">
        <v>1853</v>
      </c>
      <c r="R1690" s="41" t="s">
        <v>635</v>
      </c>
    </row>
    <row r="1691" spans="1:18" hidden="1" x14ac:dyDescent="0.25">
      <c r="A1691" s="40" t="s">
        <v>6362</v>
      </c>
      <c r="B1691" s="40" t="s">
        <v>903</v>
      </c>
      <c r="C1691" s="40" t="s">
        <v>1847</v>
      </c>
      <c r="D1691" s="40" t="s">
        <v>1848</v>
      </c>
      <c r="E1691" s="40" t="s">
        <v>2102</v>
      </c>
      <c r="F1691" s="40"/>
      <c r="G1691" s="40" t="s">
        <v>1813</v>
      </c>
      <c r="H1691" s="40" t="s">
        <v>1814</v>
      </c>
      <c r="I1691" s="40" t="s">
        <v>5580</v>
      </c>
      <c r="J1691" s="40" t="s">
        <v>1847</v>
      </c>
      <c r="K1691" s="40"/>
      <c r="L1691" s="40"/>
      <c r="M1691" s="40" t="s">
        <v>6363</v>
      </c>
      <c r="N1691" s="40">
        <v>60</v>
      </c>
      <c r="O1691" s="40" t="b">
        <v>0</v>
      </c>
      <c r="P1691" s="40" t="s">
        <v>3105</v>
      </c>
      <c r="Q1691" s="40" t="s">
        <v>1853</v>
      </c>
      <c r="R1691" s="40" t="s">
        <v>635</v>
      </c>
    </row>
    <row r="1692" spans="1:18" hidden="1" x14ac:dyDescent="0.25">
      <c r="A1692" s="41" t="s">
        <v>484</v>
      </c>
      <c r="B1692" s="41" t="s">
        <v>905</v>
      </c>
      <c r="C1692" s="41" t="s">
        <v>1847</v>
      </c>
      <c r="D1692" s="41" t="s">
        <v>1848</v>
      </c>
      <c r="E1692" s="41" t="s">
        <v>1968</v>
      </c>
      <c r="F1692" s="41"/>
      <c r="G1692" s="41" t="s">
        <v>75</v>
      </c>
      <c r="H1692" s="41" t="s">
        <v>1806</v>
      </c>
      <c r="I1692" s="41" t="s">
        <v>5580</v>
      </c>
      <c r="J1692" s="41" t="s">
        <v>1847</v>
      </c>
      <c r="K1692" s="41"/>
      <c r="L1692" s="41"/>
      <c r="M1692" s="41" t="s">
        <v>6364</v>
      </c>
      <c r="N1692" s="41">
        <v>60</v>
      </c>
      <c r="O1692" s="41" t="b">
        <v>0</v>
      </c>
      <c r="P1692" s="41" t="s">
        <v>3105</v>
      </c>
      <c r="Q1692" s="41" t="s">
        <v>1853</v>
      </c>
      <c r="R1692" s="41" t="s">
        <v>635</v>
      </c>
    </row>
    <row r="1693" spans="1:18" hidden="1" x14ac:dyDescent="0.25">
      <c r="A1693" s="40" t="s">
        <v>1316</v>
      </c>
      <c r="B1693" s="40" t="s">
        <v>905</v>
      </c>
      <c r="C1693" s="40" t="s">
        <v>1847</v>
      </c>
      <c r="D1693" s="40" t="s">
        <v>1848</v>
      </c>
      <c r="E1693" s="40" t="s">
        <v>1985</v>
      </c>
      <c r="F1693" s="40"/>
      <c r="G1693" s="40" t="s">
        <v>1813</v>
      </c>
      <c r="H1693" s="40" t="s">
        <v>1814</v>
      </c>
      <c r="I1693" s="40" t="s">
        <v>5580</v>
      </c>
      <c r="J1693" s="40" t="s">
        <v>1847</v>
      </c>
      <c r="K1693" s="40"/>
      <c r="L1693" s="40"/>
      <c r="M1693" s="40" t="s">
        <v>6365</v>
      </c>
      <c r="N1693" s="40">
        <v>60</v>
      </c>
      <c r="O1693" s="40" t="b">
        <v>0</v>
      </c>
      <c r="P1693" s="40" t="s">
        <v>3105</v>
      </c>
      <c r="Q1693" s="40" t="s">
        <v>1853</v>
      </c>
      <c r="R1693" s="40" t="s">
        <v>635</v>
      </c>
    </row>
    <row r="1694" spans="1:18" hidden="1" x14ac:dyDescent="0.25">
      <c r="A1694" s="40" t="s">
        <v>1317</v>
      </c>
      <c r="B1694" s="40" t="s">
        <v>903</v>
      </c>
      <c r="C1694" s="40" t="s">
        <v>1847</v>
      </c>
      <c r="D1694" s="40" t="s">
        <v>1848</v>
      </c>
      <c r="E1694" s="40" t="s">
        <v>2116</v>
      </c>
      <c r="F1694" s="40"/>
      <c r="G1694" s="40" t="s">
        <v>75</v>
      </c>
      <c r="H1694" s="40" t="s">
        <v>1806</v>
      </c>
      <c r="I1694" s="40" t="s">
        <v>5580</v>
      </c>
      <c r="J1694" s="40" t="s">
        <v>1847</v>
      </c>
      <c r="K1694" s="40"/>
      <c r="L1694" s="40"/>
      <c r="M1694" s="40" t="s">
        <v>6366</v>
      </c>
      <c r="N1694" s="40">
        <v>60</v>
      </c>
      <c r="O1694" s="40" t="b">
        <v>0</v>
      </c>
      <c r="P1694" s="40" t="s">
        <v>3105</v>
      </c>
      <c r="Q1694" s="40" t="s">
        <v>1853</v>
      </c>
      <c r="R1694" s="40" t="s">
        <v>635</v>
      </c>
    </row>
    <row r="1695" spans="1:18" hidden="1" x14ac:dyDescent="0.25">
      <c r="A1695" s="41" t="s">
        <v>190</v>
      </c>
      <c r="B1695" s="41" t="s">
        <v>905</v>
      </c>
      <c r="C1695" s="41" t="s">
        <v>1847</v>
      </c>
      <c r="D1695" s="41" t="s">
        <v>1848</v>
      </c>
      <c r="E1695" s="41" t="s">
        <v>2083</v>
      </c>
      <c r="F1695" s="41"/>
      <c r="G1695" s="41" t="s">
        <v>76</v>
      </c>
      <c r="H1695" s="41" t="s">
        <v>1804</v>
      </c>
      <c r="I1695" s="41" t="s">
        <v>5580</v>
      </c>
      <c r="J1695" s="41" t="s">
        <v>1847</v>
      </c>
      <c r="K1695" s="41"/>
      <c r="L1695" s="41"/>
      <c r="M1695" s="41" t="s">
        <v>6367</v>
      </c>
      <c r="N1695" s="41">
        <v>60</v>
      </c>
      <c r="O1695" s="41" t="b">
        <v>0</v>
      </c>
      <c r="P1695" s="41" t="s">
        <v>3105</v>
      </c>
      <c r="Q1695" s="41" t="s">
        <v>1853</v>
      </c>
      <c r="R1695" s="41" t="s">
        <v>635</v>
      </c>
    </row>
    <row r="1696" spans="1:18" hidden="1" x14ac:dyDescent="0.25">
      <c r="A1696" s="41" t="s">
        <v>6368</v>
      </c>
      <c r="B1696" s="41" t="s">
        <v>905</v>
      </c>
      <c r="C1696" s="41" t="s">
        <v>1847</v>
      </c>
      <c r="D1696" s="41" t="s">
        <v>1848</v>
      </c>
      <c r="E1696" s="41" t="s">
        <v>2102</v>
      </c>
      <c r="F1696" s="41"/>
      <c r="G1696" s="41" t="s">
        <v>1813</v>
      </c>
      <c r="H1696" s="41" t="s">
        <v>1814</v>
      </c>
      <c r="I1696" s="41" t="s">
        <v>5580</v>
      </c>
      <c r="J1696" s="41" t="s">
        <v>1847</v>
      </c>
      <c r="K1696" s="41"/>
      <c r="L1696" s="41"/>
      <c r="M1696" s="41" t="s">
        <v>6369</v>
      </c>
      <c r="N1696" s="41">
        <v>60</v>
      </c>
      <c r="O1696" s="41" t="b">
        <v>0</v>
      </c>
      <c r="P1696" s="41" t="s">
        <v>3105</v>
      </c>
      <c r="Q1696" s="41" t="s">
        <v>1853</v>
      </c>
      <c r="R1696" s="41" t="s">
        <v>635</v>
      </c>
    </row>
    <row r="1697" spans="1:18" hidden="1" x14ac:dyDescent="0.25">
      <c r="A1697" s="40" t="s">
        <v>1318</v>
      </c>
      <c r="B1697" s="40" t="s">
        <v>905</v>
      </c>
      <c r="C1697" s="40" t="s">
        <v>1847</v>
      </c>
      <c r="D1697" s="40" t="s">
        <v>1848</v>
      </c>
      <c r="E1697" s="40" t="s">
        <v>1985</v>
      </c>
      <c r="F1697" s="40"/>
      <c r="G1697" s="40" t="s">
        <v>1813</v>
      </c>
      <c r="H1697" s="40" t="s">
        <v>1814</v>
      </c>
      <c r="I1697" s="40" t="s">
        <v>5580</v>
      </c>
      <c r="J1697" s="40" t="s">
        <v>1847</v>
      </c>
      <c r="K1697" s="40"/>
      <c r="L1697" s="40"/>
      <c r="M1697" s="40" t="s">
        <v>6370</v>
      </c>
      <c r="N1697" s="40">
        <v>60</v>
      </c>
      <c r="O1697" s="40" t="b">
        <v>0</v>
      </c>
      <c r="P1697" s="40" t="s">
        <v>3105</v>
      </c>
      <c r="Q1697" s="40" t="s">
        <v>1853</v>
      </c>
      <c r="R1697" s="40" t="s">
        <v>635</v>
      </c>
    </row>
    <row r="1698" spans="1:18" hidden="1" x14ac:dyDescent="0.25">
      <c r="A1698" s="40" t="s">
        <v>1319</v>
      </c>
      <c r="B1698" s="40" t="s">
        <v>903</v>
      </c>
      <c r="C1698" s="40" t="s">
        <v>1847</v>
      </c>
      <c r="D1698" s="40" t="s">
        <v>1848</v>
      </c>
      <c r="E1698" s="40" t="s">
        <v>1956</v>
      </c>
      <c r="F1698" s="40"/>
      <c r="G1698" s="40" t="s">
        <v>75</v>
      </c>
      <c r="H1698" s="40" t="s">
        <v>1806</v>
      </c>
      <c r="I1698" s="40" t="s">
        <v>5580</v>
      </c>
      <c r="J1698" s="40" t="s">
        <v>1847</v>
      </c>
      <c r="K1698" s="40"/>
      <c r="L1698" s="40"/>
      <c r="M1698" s="40" t="s">
        <v>6371</v>
      </c>
      <c r="N1698" s="40">
        <v>60</v>
      </c>
      <c r="O1698" s="40" t="b">
        <v>0</v>
      </c>
      <c r="P1698" s="40" t="s">
        <v>3105</v>
      </c>
      <c r="Q1698" s="40" t="s">
        <v>1853</v>
      </c>
      <c r="R1698" s="40" t="s">
        <v>635</v>
      </c>
    </row>
    <row r="1699" spans="1:18" hidden="1" x14ac:dyDescent="0.25">
      <c r="A1699" s="40" t="s">
        <v>487</v>
      </c>
      <c r="B1699" s="40" t="s">
        <v>905</v>
      </c>
      <c r="C1699" s="40" t="s">
        <v>1847</v>
      </c>
      <c r="D1699" s="40" t="s">
        <v>1848</v>
      </c>
      <c r="E1699" s="40" t="s">
        <v>1968</v>
      </c>
      <c r="F1699" s="40"/>
      <c r="G1699" s="40" t="s">
        <v>75</v>
      </c>
      <c r="H1699" s="40" t="s">
        <v>1806</v>
      </c>
      <c r="I1699" s="40" t="s">
        <v>5580</v>
      </c>
      <c r="J1699" s="40" t="s">
        <v>1847</v>
      </c>
      <c r="K1699" s="40"/>
      <c r="L1699" s="40"/>
      <c r="M1699" s="40" t="s">
        <v>6372</v>
      </c>
      <c r="N1699" s="40">
        <v>60</v>
      </c>
      <c r="O1699" s="40" t="b">
        <v>0</v>
      </c>
      <c r="P1699" s="40" t="s">
        <v>3105</v>
      </c>
      <c r="Q1699" s="40" t="s">
        <v>1853</v>
      </c>
      <c r="R1699" s="40" t="s">
        <v>635</v>
      </c>
    </row>
    <row r="1700" spans="1:18" hidden="1" x14ac:dyDescent="0.25">
      <c r="A1700" s="41" t="s">
        <v>488</v>
      </c>
      <c r="B1700" s="41" t="s">
        <v>905</v>
      </c>
      <c r="C1700" s="41" t="s">
        <v>1847</v>
      </c>
      <c r="D1700" s="41" t="s">
        <v>1848</v>
      </c>
      <c r="E1700" s="41" t="s">
        <v>1960</v>
      </c>
      <c r="F1700" s="41"/>
      <c r="G1700" s="41" t="s">
        <v>76</v>
      </c>
      <c r="H1700" s="41" t="s">
        <v>1804</v>
      </c>
      <c r="I1700" s="41" t="s">
        <v>5580</v>
      </c>
      <c r="J1700" s="41" t="s">
        <v>1847</v>
      </c>
      <c r="K1700" s="41"/>
      <c r="L1700" s="41"/>
      <c r="M1700" s="41" t="s">
        <v>6373</v>
      </c>
      <c r="N1700" s="41">
        <v>60</v>
      </c>
      <c r="O1700" s="41" t="b">
        <v>0</v>
      </c>
      <c r="P1700" s="41" t="s">
        <v>3105</v>
      </c>
      <c r="Q1700" s="41" t="s">
        <v>1853</v>
      </c>
      <c r="R1700" s="41" t="s">
        <v>635</v>
      </c>
    </row>
    <row r="1701" spans="1:18" hidden="1" x14ac:dyDescent="0.25">
      <c r="A1701" s="40" t="s">
        <v>6374</v>
      </c>
      <c r="B1701" s="40" t="s">
        <v>905</v>
      </c>
      <c r="C1701" s="40" t="s">
        <v>1847</v>
      </c>
      <c r="D1701" s="40" t="s">
        <v>1848</v>
      </c>
      <c r="E1701" s="40" t="s">
        <v>1968</v>
      </c>
      <c r="F1701" s="40"/>
      <c r="G1701" s="40" t="s">
        <v>75</v>
      </c>
      <c r="H1701" s="40" t="s">
        <v>1806</v>
      </c>
      <c r="I1701" s="40" t="s">
        <v>5580</v>
      </c>
      <c r="J1701" s="40" t="s">
        <v>1847</v>
      </c>
      <c r="K1701" s="40"/>
      <c r="L1701" s="40"/>
      <c r="M1701" s="40" t="s">
        <v>6375</v>
      </c>
      <c r="N1701" s="40">
        <v>60</v>
      </c>
      <c r="O1701" s="40" t="b">
        <v>0</v>
      </c>
      <c r="P1701" s="40" t="s">
        <v>3105</v>
      </c>
      <c r="Q1701" s="40" t="s">
        <v>1853</v>
      </c>
      <c r="R1701" s="40" t="s">
        <v>635</v>
      </c>
    </row>
    <row r="1702" spans="1:18" hidden="1" x14ac:dyDescent="0.25">
      <c r="A1702" s="40" t="s">
        <v>1320</v>
      </c>
      <c r="B1702" s="40" t="s">
        <v>903</v>
      </c>
      <c r="C1702" s="40" t="s">
        <v>1847</v>
      </c>
      <c r="D1702" s="40" t="s">
        <v>1848</v>
      </c>
      <c r="E1702" s="40" t="s">
        <v>2116</v>
      </c>
      <c r="F1702" s="40"/>
      <c r="G1702" s="40" t="s">
        <v>75</v>
      </c>
      <c r="H1702" s="40" t="s">
        <v>1806</v>
      </c>
      <c r="I1702" s="40" t="s">
        <v>5580</v>
      </c>
      <c r="J1702" s="40" t="s">
        <v>1847</v>
      </c>
      <c r="K1702" s="40"/>
      <c r="L1702" s="40"/>
      <c r="M1702" s="40" t="s">
        <v>6376</v>
      </c>
      <c r="N1702" s="40">
        <v>60</v>
      </c>
      <c r="O1702" s="40" t="b">
        <v>0</v>
      </c>
      <c r="P1702" s="40" t="s">
        <v>3105</v>
      </c>
      <c r="Q1702" s="40" t="s">
        <v>1853</v>
      </c>
      <c r="R1702" s="40" t="s">
        <v>635</v>
      </c>
    </row>
    <row r="1703" spans="1:18" hidden="1" x14ac:dyDescent="0.25">
      <c r="A1703" s="40" t="s">
        <v>1321</v>
      </c>
      <c r="B1703" s="40" t="s">
        <v>905</v>
      </c>
      <c r="C1703" s="40" t="s">
        <v>1847</v>
      </c>
      <c r="D1703" s="40" t="s">
        <v>1848</v>
      </c>
      <c r="E1703" s="40" t="s">
        <v>1862</v>
      </c>
      <c r="F1703" s="40"/>
      <c r="G1703" s="40" t="s">
        <v>75</v>
      </c>
      <c r="H1703" s="40" t="s">
        <v>1806</v>
      </c>
      <c r="I1703" s="40" t="s">
        <v>5580</v>
      </c>
      <c r="J1703" s="40" t="s">
        <v>1847</v>
      </c>
      <c r="K1703" s="40"/>
      <c r="L1703" s="40"/>
      <c r="M1703" s="40" t="s">
        <v>6377</v>
      </c>
      <c r="N1703" s="40">
        <v>60</v>
      </c>
      <c r="O1703" s="40" t="b">
        <v>0</v>
      </c>
      <c r="P1703" s="40" t="s">
        <v>3105</v>
      </c>
      <c r="Q1703" s="40" t="s">
        <v>1853</v>
      </c>
      <c r="R1703" s="40" t="s">
        <v>635</v>
      </c>
    </row>
    <row r="1704" spans="1:18" hidden="1" x14ac:dyDescent="0.25">
      <c r="A1704" s="41" t="s">
        <v>490</v>
      </c>
      <c r="B1704" s="41" t="s">
        <v>905</v>
      </c>
      <c r="C1704" s="41" t="s">
        <v>1847</v>
      </c>
      <c r="D1704" s="41" t="s">
        <v>1848</v>
      </c>
      <c r="E1704" s="41" t="s">
        <v>1862</v>
      </c>
      <c r="F1704" s="41"/>
      <c r="G1704" s="41" t="s">
        <v>75</v>
      </c>
      <c r="H1704" s="41" t="s">
        <v>1806</v>
      </c>
      <c r="I1704" s="41" t="s">
        <v>5580</v>
      </c>
      <c r="J1704" s="41" t="s">
        <v>1847</v>
      </c>
      <c r="K1704" s="41"/>
      <c r="L1704" s="41"/>
      <c r="M1704" s="41" t="s">
        <v>6378</v>
      </c>
      <c r="N1704" s="41">
        <v>60</v>
      </c>
      <c r="O1704" s="41" t="b">
        <v>0</v>
      </c>
      <c r="P1704" s="41" t="s">
        <v>3105</v>
      </c>
      <c r="Q1704" s="41" t="s">
        <v>1853</v>
      </c>
      <c r="R1704" s="41" t="s">
        <v>635</v>
      </c>
    </row>
    <row r="1705" spans="1:18" hidden="1" x14ac:dyDescent="0.25">
      <c r="A1705" s="41" t="s">
        <v>1322</v>
      </c>
      <c r="B1705" s="41" t="s">
        <v>905</v>
      </c>
      <c r="C1705" s="41" t="s">
        <v>1847</v>
      </c>
      <c r="D1705" s="41" t="s">
        <v>1848</v>
      </c>
      <c r="E1705" s="41" t="s">
        <v>1968</v>
      </c>
      <c r="F1705" s="41"/>
      <c r="G1705" s="41" t="s">
        <v>75</v>
      </c>
      <c r="H1705" s="41" t="s">
        <v>1806</v>
      </c>
      <c r="I1705" s="41" t="s">
        <v>5580</v>
      </c>
      <c r="J1705" s="41" t="s">
        <v>1847</v>
      </c>
      <c r="K1705" s="41"/>
      <c r="L1705" s="41"/>
      <c r="M1705" s="41" t="s">
        <v>6379</v>
      </c>
      <c r="N1705" s="41">
        <v>60</v>
      </c>
      <c r="O1705" s="41" t="b">
        <v>0</v>
      </c>
      <c r="P1705" s="41" t="s">
        <v>3105</v>
      </c>
      <c r="Q1705" s="41" t="s">
        <v>1853</v>
      </c>
      <c r="R1705" s="41" t="s">
        <v>635</v>
      </c>
    </row>
    <row r="1706" spans="1:18" hidden="1" x14ac:dyDescent="0.25">
      <c r="A1706" s="40" t="s">
        <v>1323</v>
      </c>
      <c r="B1706" s="40" t="s">
        <v>905</v>
      </c>
      <c r="C1706" s="40" t="s">
        <v>1847</v>
      </c>
      <c r="D1706" s="40" t="s">
        <v>1848</v>
      </c>
      <c r="E1706" s="40" t="s">
        <v>1911</v>
      </c>
      <c r="F1706" s="40"/>
      <c r="G1706" s="40" t="s">
        <v>76</v>
      </c>
      <c r="H1706" s="40" t="s">
        <v>1804</v>
      </c>
      <c r="I1706" s="40" t="s">
        <v>5580</v>
      </c>
      <c r="J1706" s="40" t="s">
        <v>1847</v>
      </c>
      <c r="K1706" s="40"/>
      <c r="L1706" s="40"/>
      <c r="M1706" s="40" t="s">
        <v>6380</v>
      </c>
      <c r="N1706" s="40">
        <v>60</v>
      </c>
      <c r="O1706" s="40" t="b">
        <v>0</v>
      </c>
      <c r="P1706" s="40" t="s">
        <v>3105</v>
      </c>
      <c r="Q1706" s="40" t="s">
        <v>1853</v>
      </c>
      <c r="R1706" s="40" t="s">
        <v>635</v>
      </c>
    </row>
    <row r="1707" spans="1:18" hidden="1" x14ac:dyDescent="0.25">
      <c r="A1707" s="41" t="s">
        <v>492</v>
      </c>
      <c r="B1707" s="41" t="s">
        <v>905</v>
      </c>
      <c r="C1707" s="41" t="s">
        <v>1847</v>
      </c>
      <c r="D1707" s="41" t="s">
        <v>1848</v>
      </c>
      <c r="E1707" s="41" t="s">
        <v>1916</v>
      </c>
      <c r="F1707" s="41"/>
      <c r="G1707" s="41" t="s">
        <v>1813</v>
      </c>
      <c r="H1707" s="41" t="s">
        <v>1814</v>
      </c>
      <c r="I1707" s="41" t="s">
        <v>5580</v>
      </c>
      <c r="J1707" s="41" t="s">
        <v>1847</v>
      </c>
      <c r="K1707" s="41"/>
      <c r="L1707" s="41"/>
      <c r="M1707" s="41" t="s">
        <v>6381</v>
      </c>
      <c r="N1707" s="41">
        <v>60</v>
      </c>
      <c r="O1707" s="41" t="b">
        <v>0</v>
      </c>
      <c r="P1707" s="41" t="s">
        <v>3105</v>
      </c>
      <c r="Q1707" s="41" t="s">
        <v>1853</v>
      </c>
      <c r="R1707" s="41" t="s">
        <v>635</v>
      </c>
    </row>
    <row r="1708" spans="1:18" hidden="1" x14ac:dyDescent="0.25">
      <c r="A1708" s="41" t="s">
        <v>493</v>
      </c>
      <c r="B1708" s="41" t="s">
        <v>905</v>
      </c>
      <c r="C1708" s="41" t="s">
        <v>1847</v>
      </c>
      <c r="D1708" s="41" t="s">
        <v>1848</v>
      </c>
      <c r="E1708" s="41" t="s">
        <v>1968</v>
      </c>
      <c r="F1708" s="41"/>
      <c r="G1708" s="41" t="s">
        <v>75</v>
      </c>
      <c r="H1708" s="41" t="s">
        <v>1806</v>
      </c>
      <c r="I1708" s="41" t="s">
        <v>5580</v>
      </c>
      <c r="J1708" s="41" t="s">
        <v>1847</v>
      </c>
      <c r="K1708" s="41"/>
      <c r="L1708" s="41"/>
      <c r="M1708" s="41" t="s">
        <v>6382</v>
      </c>
      <c r="N1708" s="41">
        <v>60</v>
      </c>
      <c r="O1708" s="41" t="b">
        <v>0</v>
      </c>
      <c r="P1708" s="41" t="s">
        <v>3105</v>
      </c>
      <c r="Q1708" s="41" t="s">
        <v>1853</v>
      </c>
      <c r="R1708" s="41" t="s">
        <v>635</v>
      </c>
    </row>
    <row r="1709" spans="1:18" hidden="1" x14ac:dyDescent="0.25">
      <c r="A1709" s="40" t="s">
        <v>496</v>
      </c>
      <c r="B1709" s="40" t="s">
        <v>905</v>
      </c>
      <c r="C1709" s="40" t="s">
        <v>1847</v>
      </c>
      <c r="D1709" s="40" t="s">
        <v>1848</v>
      </c>
      <c r="E1709" s="40" t="s">
        <v>1968</v>
      </c>
      <c r="F1709" s="40"/>
      <c r="G1709" s="40" t="s">
        <v>75</v>
      </c>
      <c r="H1709" s="40" t="s">
        <v>1806</v>
      </c>
      <c r="I1709" s="40" t="s">
        <v>5580</v>
      </c>
      <c r="J1709" s="40" t="s">
        <v>1847</v>
      </c>
      <c r="K1709" s="40"/>
      <c r="L1709" s="40"/>
      <c r="M1709" s="40" t="s">
        <v>6383</v>
      </c>
      <c r="N1709" s="40">
        <v>60</v>
      </c>
      <c r="O1709" s="40" t="b">
        <v>0</v>
      </c>
      <c r="P1709" s="40" t="s">
        <v>3105</v>
      </c>
      <c r="Q1709" s="40" t="s">
        <v>1853</v>
      </c>
      <c r="R1709" s="40" t="s">
        <v>635</v>
      </c>
    </row>
    <row r="1710" spans="1:18" hidden="1" x14ac:dyDescent="0.25">
      <c r="A1710" s="41" t="s">
        <v>1324</v>
      </c>
      <c r="B1710" s="41" t="s">
        <v>903</v>
      </c>
      <c r="C1710" s="41" t="s">
        <v>1847</v>
      </c>
      <c r="D1710" s="41" t="s">
        <v>1848</v>
      </c>
      <c r="E1710" s="41" t="s">
        <v>2060</v>
      </c>
      <c r="F1710" s="41"/>
      <c r="G1710" s="41" t="s">
        <v>75</v>
      </c>
      <c r="H1710" s="41" t="s">
        <v>1806</v>
      </c>
      <c r="I1710" s="41" t="s">
        <v>5580</v>
      </c>
      <c r="J1710" s="41" t="s">
        <v>1847</v>
      </c>
      <c r="K1710" s="41"/>
      <c r="L1710" s="41"/>
      <c r="M1710" s="41" t="s">
        <v>6384</v>
      </c>
      <c r="N1710" s="41">
        <v>60</v>
      </c>
      <c r="O1710" s="41" t="b">
        <v>0</v>
      </c>
      <c r="P1710" s="41" t="s">
        <v>3105</v>
      </c>
      <c r="Q1710" s="41" t="s">
        <v>1853</v>
      </c>
      <c r="R1710" s="41" t="s">
        <v>635</v>
      </c>
    </row>
    <row r="1711" spans="1:18" hidden="1" x14ac:dyDescent="0.25">
      <c r="A1711" s="40" t="s">
        <v>495</v>
      </c>
      <c r="B1711" s="40" t="s">
        <v>905</v>
      </c>
      <c r="C1711" s="40" t="s">
        <v>1847</v>
      </c>
      <c r="D1711" s="40" t="s">
        <v>1848</v>
      </c>
      <c r="E1711" s="40" t="s">
        <v>1916</v>
      </c>
      <c r="F1711" s="40"/>
      <c r="G1711" s="40" t="s">
        <v>1813</v>
      </c>
      <c r="H1711" s="40" t="s">
        <v>1814</v>
      </c>
      <c r="I1711" s="40" t="s">
        <v>5580</v>
      </c>
      <c r="J1711" s="40" t="s">
        <v>1847</v>
      </c>
      <c r="K1711" s="40"/>
      <c r="L1711" s="40"/>
      <c r="M1711" s="40" t="s">
        <v>6385</v>
      </c>
      <c r="N1711" s="40">
        <v>60</v>
      </c>
      <c r="O1711" s="40" t="b">
        <v>0</v>
      </c>
      <c r="P1711" s="40" t="s">
        <v>3105</v>
      </c>
      <c r="Q1711" s="40" t="s">
        <v>1853</v>
      </c>
      <c r="R1711" s="40" t="s">
        <v>635</v>
      </c>
    </row>
    <row r="1712" spans="1:18" hidden="1" x14ac:dyDescent="0.25">
      <c r="A1712" s="41" t="s">
        <v>6386</v>
      </c>
      <c r="B1712" s="41" t="s">
        <v>905</v>
      </c>
      <c r="C1712" s="41" t="s">
        <v>1847</v>
      </c>
      <c r="D1712" s="41" t="s">
        <v>1848</v>
      </c>
      <c r="E1712" s="41" t="s">
        <v>2102</v>
      </c>
      <c r="F1712" s="41"/>
      <c r="G1712" s="41" t="s">
        <v>1813</v>
      </c>
      <c r="H1712" s="41" t="s">
        <v>1814</v>
      </c>
      <c r="I1712" s="41" t="s">
        <v>5580</v>
      </c>
      <c r="J1712" s="41" t="s">
        <v>1847</v>
      </c>
      <c r="K1712" s="41"/>
      <c r="L1712" s="41"/>
      <c r="M1712" s="41" t="s">
        <v>6387</v>
      </c>
      <c r="N1712" s="41">
        <v>60</v>
      </c>
      <c r="O1712" s="41" t="b">
        <v>0</v>
      </c>
      <c r="P1712" s="41" t="s">
        <v>3105</v>
      </c>
      <c r="Q1712" s="41" t="s">
        <v>1853</v>
      </c>
      <c r="R1712" s="41" t="s">
        <v>635</v>
      </c>
    </row>
    <row r="1713" spans="1:18" hidden="1" x14ac:dyDescent="0.25">
      <c r="A1713" s="40" t="s">
        <v>6388</v>
      </c>
      <c r="B1713" s="40" t="s">
        <v>903</v>
      </c>
      <c r="C1713" s="40" t="s">
        <v>1847</v>
      </c>
      <c r="D1713" s="40" t="s">
        <v>1848</v>
      </c>
      <c r="E1713" s="40" t="s">
        <v>1956</v>
      </c>
      <c r="F1713" s="40"/>
      <c r="G1713" s="40" t="s">
        <v>75</v>
      </c>
      <c r="H1713" s="40" t="s">
        <v>1806</v>
      </c>
      <c r="I1713" s="40" t="s">
        <v>5580</v>
      </c>
      <c r="J1713" s="40" t="s">
        <v>1847</v>
      </c>
      <c r="K1713" s="40"/>
      <c r="L1713" s="40"/>
      <c r="M1713" s="40" t="s">
        <v>6389</v>
      </c>
      <c r="N1713" s="40">
        <v>60</v>
      </c>
      <c r="O1713" s="40" t="b">
        <v>0</v>
      </c>
      <c r="P1713" s="40" t="s">
        <v>3105</v>
      </c>
      <c r="Q1713" s="40" t="s">
        <v>1853</v>
      </c>
      <c r="R1713" s="40" t="s">
        <v>635</v>
      </c>
    </row>
    <row r="1714" spans="1:18" hidden="1" x14ac:dyDescent="0.25">
      <c r="A1714" s="40" t="s">
        <v>530</v>
      </c>
      <c r="B1714" s="40" t="s">
        <v>905</v>
      </c>
      <c r="C1714" s="40" t="s">
        <v>1847</v>
      </c>
      <c r="D1714" s="40" t="s">
        <v>1848</v>
      </c>
      <c r="E1714" s="40" t="s">
        <v>2001</v>
      </c>
      <c r="F1714" s="40"/>
      <c r="G1714" s="40" t="s">
        <v>76</v>
      </c>
      <c r="H1714" s="40" t="s">
        <v>1804</v>
      </c>
      <c r="I1714" s="40" t="s">
        <v>5580</v>
      </c>
      <c r="J1714" s="40" t="s">
        <v>1847</v>
      </c>
      <c r="K1714" s="40"/>
      <c r="L1714" s="40"/>
      <c r="M1714" s="40" t="s">
        <v>6390</v>
      </c>
      <c r="N1714" s="40">
        <v>60</v>
      </c>
      <c r="O1714" s="40" t="b">
        <v>0</v>
      </c>
      <c r="P1714" s="40" t="s">
        <v>3105</v>
      </c>
      <c r="Q1714" s="40" t="s">
        <v>1853</v>
      </c>
      <c r="R1714" s="40" t="s">
        <v>635</v>
      </c>
    </row>
    <row r="1715" spans="1:18" hidden="1" x14ac:dyDescent="0.25">
      <c r="A1715" s="41" t="s">
        <v>1325</v>
      </c>
      <c r="B1715" s="41" t="s">
        <v>903</v>
      </c>
      <c r="C1715" s="41" t="s">
        <v>1847</v>
      </c>
      <c r="D1715" s="41" t="s">
        <v>1848</v>
      </c>
      <c r="E1715" s="41" t="s">
        <v>2116</v>
      </c>
      <c r="F1715" s="41"/>
      <c r="G1715" s="41" t="s">
        <v>75</v>
      </c>
      <c r="H1715" s="41" t="s">
        <v>1806</v>
      </c>
      <c r="I1715" s="41" t="s">
        <v>5580</v>
      </c>
      <c r="J1715" s="41" t="s">
        <v>1847</v>
      </c>
      <c r="K1715" s="41"/>
      <c r="L1715" s="41"/>
      <c r="M1715" s="41" t="s">
        <v>6391</v>
      </c>
      <c r="N1715" s="41">
        <v>60</v>
      </c>
      <c r="O1715" s="41" t="b">
        <v>0</v>
      </c>
      <c r="P1715" s="41" t="s">
        <v>3105</v>
      </c>
      <c r="Q1715" s="41" t="s">
        <v>1853</v>
      </c>
      <c r="R1715" s="41" t="s">
        <v>635</v>
      </c>
    </row>
    <row r="1716" spans="1:18" hidden="1" x14ac:dyDescent="0.25">
      <c r="A1716" s="40" t="s">
        <v>1326</v>
      </c>
      <c r="B1716" s="40" t="s">
        <v>903</v>
      </c>
      <c r="C1716" s="40" t="s">
        <v>1847</v>
      </c>
      <c r="D1716" s="40" t="s">
        <v>1848</v>
      </c>
      <c r="E1716" s="40" t="s">
        <v>2116</v>
      </c>
      <c r="F1716" s="40"/>
      <c r="G1716" s="40" t="s">
        <v>75</v>
      </c>
      <c r="H1716" s="40" t="s">
        <v>1806</v>
      </c>
      <c r="I1716" s="40" t="s">
        <v>5580</v>
      </c>
      <c r="J1716" s="40" t="s">
        <v>1847</v>
      </c>
      <c r="K1716" s="40"/>
      <c r="L1716" s="40"/>
      <c r="M1716" s="40" t="s">
        <v>6392</v>
      </c>
      <c r="N1716" s="40">
        <v>60</v>
      </c>
      <c r="O1716" s="40" t="b">
        <v>0</v>
      </c>
      <c r="P1716" s="40" t="s">
        <v>3105</v>
      </c>
      <c r="Q1716" s="40" t="s">
        <v>1853</v>
      </c>
      <c r="R1716" s="40" t="s">
        <v>635</v>
      </c>
    </row>
    <row r="1717" spans="1:18" hidden="1" x14ac:dyDescent="0.25">
      <c r="A1717" s="40" t="s">
        <v>344</v>
      </c>
      <c r="B1717" s="40" t="s">
        <v>905</v>
      </c>
      <c r="C1717" s="40" t="s">
        <v>1847</v>
      </c>
      <c r="D1717" s="40" t="s">
        <v>1848</v>
      </c>
      <c r="E1717" s="40" t="s">
        <v>2001</v>
      </c>
      <c r="F1717" s="40"/>
      <c r="G1717" s="40" t="s">
        <v>76</v>
      </c>
      <c r="H1717" s="40" t="s">
        <v>1804</v>
      </c>
      <c r="I1717" s="40" t="s">
        <v>5580</v>
      </c>
      <c r="J1717" s="40" t="s">
        <v>1847</v>
      </c>
      <c r="K1717" s="40"/>
      <c r="L1717" s="40"/>
      <c r="M1717" s="40" t="s">
        <v>6393</v>
      </c>
      <c r="N1717" s="40">
        <v>60</v>
      </c>
      <c r="O1717" s="40" t="b">
        <v>0</v>
      </c>
      <c r="P1717" s="40" t="s">
        <v>3105</v>
      </c>
      <c r="Q1717" s="40" t="s">
        <v>1853</v>
      </c>
      <c r="R1717" s="40" t="s">
        <v>635</v>
      </c>
    </row>
    <row r="1718" spans="1:18" hidden="1" x14ac:dyDescent="0.25">
      <c r="A1718" s="40" t="s">
        <v>191</v>
      </c>
      <c r="B1718" s="40" t="s">
        <v>905</v>
      </c>
      <c r="C1718" s="40" t="s">
        <v>1847</v>
      </c>
      <c r="D1718" s="40" t="s">
        <v>1848</v>
      </c>
      <c r="E1718" s="40" t="s">
        <v>2083</v>
      </c>
      <c r="F1718" s="40"/>
      <c r="G1718" s="40" t="s">
        <v>76</v>
      </c>
      <c r="H1718" s="40" t="s">
        <v>1804</v>
      </c>
      <c r="I1718" s="40" t="s">
        <v>5580</v>
      </c>
      <c r="J1718" s="40" t="s">
        <v>1847</v>
      </c>
      <c r="K1718" s="40"/>
      <c r="L1718" s="40"/>
      <c r="M1718" s="40" t="s">
        <v>6394</v>
      </c>
      <c r="N1718" s="40">
        <v>60</v>
      </c>
      <c r="O1718" s="40" t="b">
        <v>0</v>
      </c>
      <c r="P1718" s="40" t="s">
        <v>3105</v>
      </c>
      <c r="Q1718" s="40" t="s">
        <v>1853</v>
      </c>
      <c r="R1718" s="40" t="s">
        <v>635</v>
      </c>
    </row>
    <row r="1719" spans="1:18" hidden="1" x14ac:dyDescent="0.25">
      <c r="A1719" s="41" t="s">
        <v>159</v>
      </c>
      <c r="B1719" s="41" t="s">
        <v>905</v>
      </c>
      <c r="C1719" s="41" t="s">
        <v>1847</v>
      </c>
      <c r="D1719" s="41" t="s">
        <v>1848</v>
      </c>
      <c r="E1719" s="41" t="s">
        <v>1888</v>
      </c>
      <c r="F1719" s="41"/>
      <c r="G1719" s="41" t="s">
        <v>1813</v>
      </c>
      <c r="H1719" s="41" t="s">
        <v>1814</v>
      </c>
      <c r="I1719" s="41" t="s">
        <v>5580</v>
      </c>
      <c r="J1719" s="41" t="s">
        <v>1847</v>
      </c>
      <c r="K1719" s="41"/>
      <c r="L1719" s="41"/>
      <c r="M1719" s="41" t="s">
        <v>6395</v>
      </c>
      <c r="N1719" s="41">
        <v>60</v>
      </c>
      <c r="O1719" s="41" t="b">
        <v>0</v>
      </c>
      <c r="P1719" s="41" t="s">
        <v>3105</v>
      </c>
      <c r="Q1719" s="41" t="s">
        <v>1853</v>
      </c>
      <c r="R1719" s="41" t="s">
        <v>635</v>
      </c>
    </row>
    <row r="1720" spans="1:18" hidden="1" x14ac:dyDescent="0.25">
      <c r="A1720" s="41" t="s">
        <v>192</v>
      </c>
      <c r="B1720" s="41" t="s">
        <v>905</v>
      </c>
      <c r="C1720" s="41" t="s">
        <v>1847</v>
      </c>
      <c r="D1720" s="41" t="s">
        <v>1848</v>
      </c>
      <c r="E1720" s="41" t="s">
        <v>2102</v>
      </c>
      <c r="F1720" s="41"/>
      <c r="G1720" s="41" t="s">
        <v>1813</v>
      </c>
      <c r="H1720" s="41" t="s">
        <v>1814</v>
      </c>
      <c r="I1720" s="41" t="s">
        <v>5580</v>
      </c>
      <c r="J1720" s="41" t="s">
        <v>1847</v>
      </c>
      <c r="K1720" s="41"/>
      <c r="L1720" s="41"/>
      <c r="M1720" s="41" t="s">
        <v>6396</v>
      </c>
      <c r="N1720" s="41">
        <v>60</v>
      </c>
      <c r="O1720" s="41" t="b">
        <v>0</v>
      </c>
      <c r="P1720" s="41" t="s">
        <v>3105</v>
      </c>
      <c r="Q1720" s="41" t="s">
        <v>1853</v>
      </c>
      <c r="R1720" s="41" t="s">
        <v>635</v>
      </c>
    </row>
    <row r="1721" spans="1:18" hidden="1" x14ac:dyDescent="0.25">
      <c r="A1721" s="40" t="s">
        <v>1327</v>
      </c>
      <c r="B1721" s="40" t="s">
        <v>905</v>
      </c>
      <c r="C1721" s="40" t="s">
        <v>1847</v>
      </c>
      <c r="D1721" s="40" t="s">
        <v>1848</v>
      </c>
      <c r="E1721" s="40" t="s">
        <v>1911</v>
      </c>
      <c r="F1721" s="40"/>
      <c r="G1721" s="40" t="s">
        <v>75</v>
      </c>
      <c r="H1721" s="40" t="s">
        <v>1806</v>
      </c>
      <c r="I1721" s="40" t="s">
        <v>5580</v>
      </c>
      <c r="J1721" s="40" t="s">
        <v>1847</v>
      </c>
      <c r="K1721" s="40"/>
      <c r="L1721" s="40"/>
      <c r="M1721" s="40" t="s">
        <v>6397</v>
      </c>
      <c r="N1721" s="40">
        <v>60</v>
      </c>
      <c r="O1721" s="40" t="b">
        <v>0</v>
      </c>
      <c r="P1721" s="40" t="s">
        <v>3105</v>
      </c>
      <c r="Q1721" s="40" t="s">
        <v>1853</v>
      </c>
      <c r="R1721" s="40" t="s">
        <v>635</v>
      </c>
    </row>
    <row r="1722" spans="1:18" hidden="1" x14ac:dyDescent="0.25">
      <c r="A1722" s="40" t="s">
        <v>1328</v>
      </c>
      <c r="B1722" s="40" t="s">
        <v>905</v>
      </c>
      <c r="C1722" s="40" t="s">
        <v>1847</v>
      </c>
      <c r="D1722" s="40" t="s">
        <v>1848</v>
      </c>
      <c r="E1722" s="40" t="s">
        <v>1968</v>
      </c>
      <c r="F1722" s="40"/>
      <c r="G1722" s="40" t="s">
        <v>75</v>
      </c>
      <c r="H1722" s="40" t="s">
        <v>1806</v>
      </c>
      <c r="I1722" s="40" t="s">
        <v>5580</v>
      </c>
      <c r="J1722" s="40" t="s">
        <v>1847</v>
      </c>
      <c r="K1722" s="40"/>
      <c r="L1722" s="40"/>
      <c r="M1722" s="40" t="s">
        <v>6398</v>
      </c>
      <c r="N1722" s="40">
        <v>60</v>
      </c>
      <c r="O1722" s="40" t="b">
        <v>0</v>
      </c>
      <c r="P1722" s="40" t="s">
        <v>3105</v>
      </c>
      <c r="Q1722" s="40" t="s">
        <v>1853</v>
      </c>
      <c r="R1722" s="40" t="s">
        <v>635</v>
      </c>
    </row>
    <row r="1723" spans="1:18" hidden="1" x14ac:dyDescent="0.25">
      <c r="A1723" s="40" t="s">
        <v>1329</v>
      </c>
      <c r="B1723" s="40" t="s">
        <v>905</v>
      </c>
      <c r="C1723" s="40" t="s">
        <v>1847</v>
      </c>
      <c r="D1723" s="40" t="s">
        <v>1848</v>
      </c>
      <c r="E1723" s="40" t="s">
        <v>1985</v>
      </c>
      <c r="F1723" s="40"/>
      <c r="G1723" s="40" t="s">
        <v>1813</v>
      </c>
      <c r="H1723" s="40" t="s">
        <v>1814</v>
      </c>
      <c r="I1723" s="40" t="s">
        <v>5580</v>
      </c>
      <c r="J1723" s="40" t="s">
        <v>1847</v>
      </c>
      <c r="K1723" s="40"/>
      <c r="L1723" s="40"/>
      <c r="M1723" s="40" t="s">
        <v>6399</v>
      </c>
      <c r="N1723" s="40">
        <v>60</v>
      </c>
      <c r="O1723" s="40" t="b">
        <v>0</v>
      </c>
      <c r="P1723" s="40" t="s">
        <v>3105</v>
      </c>
      <c r="Q1723" s="40" t="s">
        <v>1853</v>
      </c>
      <c r="R1723" s="40" t="s">
        <v>635</v>
      </c>
    </row>
    <row r="1724" spans="1:18" hidden="1" x14ac:dyDescent="0.25">
      <c r="A1724" s="41" t="s">
        <v>1330</v>
      </c>
      <c r="B1724" s="41" t="s">
        <v>905</v>
      </c>
      <c r="C1724" s="41" t="s">
        <v>1847</v>
      </c>
      <c r="D1724" s="41" t="s">
        <v>1848</v>
      </c>
      <c r="E1724" s="41" t="s">
        <v>1985</v>
      </c>
      <c r="F1724" s="41"/>
      <c r="G1724" s="41" t="s">
        <v>1813</v>
      </c>
      <c r="H1724" s="41" t="s">
        <v>1814</v>
      </c>
      <c r="I1724" s="41" t="s">
        <v>5580</v>
      </c>
      <c r="J1724" s="41" t="s">
        <v>1847</v>
      </c>
      <c r="K1724" s="41"/>
      <c r="L1724" s="41"/>
      <c r="M1724" s="41" t="s">
        <v>6400</v>
      </c>
      <c r="N1724" s="41">
        <v>60</v>
      </c>
      <c r="O1724" s="41" t="b">
        <v>0</v>
      </c>
      <c r="P1724" s="41" t="s">
        <v>3105</v>
      </c>
      <c r="Q1724" s="41" t="s">
        <v>1853</v>
      </c>
      <c r="R1724" s="41" t="s">
        <v>635</v>
      </c>
    </row>
    <row r="1725" spans="1:18" hidden="1" x14ac:dyDescent="0.25">
      <c r="A1725" s="40" t="s">
        <v>1331</v>
      </c>
      <c r="B1725" s="40" t="s">
        <v>903</v>
      </c>
      <c r="C1725" s="40" t="s">
        <v>1847</v>
      </c>
      <c r="D1725" s="40" t="s">
        <v>1848</v>
      </c>
      <c r="E1725" s="40" t="s">
        <v>2116</v>
      </c>
      <c r="F1725" s="40"/>
      <c r="G1725" s="40" t="s">
        <v>75</v>
      </c>
      <c r="H1725" s="40" t="s">
        <v>1806</v>
      </c>
      <c r="I1725" s="40" t="s">
        <v>5580</v>
      </c>
      <c r="J1725" s="40" t="s">
        <v>1847</v>
      </c>
      <c r="K1725" s="40"/>
      <c r="L1725" s="40"/>
      <c r="M1725" s="40" t="s">
        <v>6401</v>
      </c>
      <c r="N1725" s="40">
        <v>60</v>
      </c>
      <c r="O1725" s="40" t="b">
        <v>0</v>
      </c>
      <c r="P1725" s="40" t="s">
        <v>3105</v>
      </c>
      <c r="Q1725" s="40" t="s">
        <v>1853</v>
      </c>
      <c r="R1725" s="40" t="s">
        <v>635</v>
      </c>
    </row>
    <row r="1726" spans="1:18" hidden="1" x14ac:dyDescent="0.25">
      <c r="A1726" s="40" t="s">
        <v>1332</v>
      </c>
      <c r="B1726" s="40" t="s">
        <v>905</v>
      </c>
      <c r="C1726" s="40" t="s">
        <v>1847</v>
      </c>
      <c r="D1726" s="40" t="s">
        <v>1848</v>
      </c>
      <c r="E1726" s="40" t="s">
        <v>2001</v>
      </c>
      <c r="F1726" s="40"/>
      <c r="G1726" s="40" t="s">
        <v>76</v>
      </c>
      <c r="H1726" s="40" t="s">
        <v>1804</v>
      </c>
      <c r="I1726" s="40" t="s">
        <v>5580</v>
      </c>
      <c r="J1726" s="40" t="s">
        <v>1847</v>
      </c>
      <c r="K1726" s="40"/>
      <c r="L1726" s="40"/>
      <c r="M1726" s="40" t="s">
        <v>6402</v>
      </c>
      <c r="N1726" s="40">
        <v>60</v>
      </c>
      <c r="O1726" s="40" t="b">
        <v>0</v>
      </c>
      <c r="P1726" s="40" t="s">
        <v>3105</v>
      </c>
      <c r="Q1726" s="40" t="s">
        <v>1853</v>
      </c>
      <c r="R1726" s="40" t="s">
        <v>635</v>
      </c>
    </row>
    <row r="1727" spans="1:18" hidden="1" x14ac:dyDescent="0.25">
      <c r="A1727" s="40" t="s">
        <v>1333</v>
      </c>
      <c r="B1727" s="40" t="s">
        <v>903</v>
      </c>
      <c r="C1727" s="40" t="s">
        <v>1847</v>
      </c>
      <c r="D1727" s="40" t="s">
        <v>1848</v>
      </c>
      <c r="E1727" s="40" t="s">
        <v>1956</v>
      </c>
      <c r="F1727" s="40"/>
      <c r="G1727" s="40" t="s">
        <v>75</v>
      </c>
      <c r="H1727" s="40" t="s">
        <v>1806</v>
      </c>
      <c r="I1727" s="40" t="s">
        <v>5580</v>
      </c>
      <c r="J1727" s="40" t="s">
        <v>1847</v>
      </c>
      <c r="K1727" s="40"/>
      <c r="L1727" s="40"/>
      <c r="M1727" s="40" t="s">
        <v>6403</v>
      </c>
      <c r="N1727" s="40">
        <v>60</v>
      </c>
      <c r="O1727" s="40" t="b">
        <v>0</v>
      </c>
      <c r="P1727" s="40" t="s">
        <v>3105</v>
      </c>
      <c r="Q1727" s="40" t="s">
        <v>1853</v>
      </c>
      <c r="R1727" s="40" t="s">
        <v>635</v>
      </c>
    </row>
    <row r="1728" spans="1:18" hidden="1" x14ac:dyDescent="0.25">
      <c r="A1728" s="40" t="s">
        <v>106</v>
      </c>
      <c r="B1728" s="40" t="s">
        <v>905</v>
      </c>
      <c r="C1728" s="40" t="s">
        <v>1847</v>
      </c>
      <c r="D1728" s="40" t="s">
        <v>1848</v>
      </c>
      <c r="E1728" s="40" t="s">
        <v>1911</v>
      </c>
      <c r="F1728" s="40"/>
      <c r="G1728" s="40" t="s">
        <v>76</v>
      </c>
      <c r="H1728" s="40" t="s">
        <v>1804</v>
      </c>
      <c r="I1728" s="40" t="s">
        <v>5580</v>
      </c>
      <c r="J1728" s="40" t="s">
        <v>1847</v>
      </c>
      <c r="K1728" s="40"/>
      <c r="L1728" s="40"/>
      <c r="M1728" s="40" t="s">
        <v>6404</v>
      </c>
      <c r="N1728" s="40">
        <v>60</v>
      </c>
      <c r="O1728" s="40" t="b">
        <v>0</v>
      </c>
      <c r="P1728" s="40" t="s">
        <v>3105</v>
      </c>
      <c r="Q1728" s="40" t="s">
        <v>1853</v>
      </c>
      <c r="R1728" s="40" t="s">
        <v>635</v>
      </c>
    </row>
    <row r="1729" spans="1:18" hidden="1" x14ac:dyDescent="0.25">
      <c r="A1729" s="40" t="s">
        <v>189</v>
      </c>
      <c r="B1729" s="40" t="s">
        <v>905</v>
      </c>
      <c r="C1729" s="40" t="s">
        <v>1847</v>
      </c>
      <c r="D1729" s="40" t="s">
        <v>1848</v>
      </c>
      <c r="E1729" s="40" t="s">
        <v>2102</v>
      </c>
      <c r="F1729" s="40"/>
      <c r="G1729" s="40" t="s">
        <v>75</v>
      </c>
      <c r="H1729" s="40" t="s">
        <v>1806</v>
      </c>
      <c r="I1729" s="40" t="s">
        <v>5580</v>
      </c>
      <c r="J1729" s="40" t="s">
        <v>1847</v>
      </c>
      <c r="K1729" s="40"/>
      <c r="L1729" s="40"/>
      <c r="M1729" s="40" t="s">
        <v>6405</v>
      </c>
      <c r="N1729" s="40">
        <v>60</v>
      </c>
      <c r="O1729" s="40" t="b">
        <v>0</v>
      </c>
      <c r="P1729" s="40" t="s">
        <v>3105</v>
      </c>
      <c r="Q1729" s="40" t="s">
        <v>1853</v>
      </c>
      <c r="R1729" s="40" t="s">
        <v>635</v>
      </c>
    </row>
    <row r="1730" spans="1:18" hidden="1" x14ac:dyDescent="0.25">
      <c r="A1730" s="41" t="s">
        <v>1334</v>
      </c>
      <c r="B1730" s="41" t="s">
        <v>905</v>
      </c>
      <c r="C1730" s="41" t="s">
        <v>1847</v>
      </c>
      <c r="D1730" s="41" t="s">
        <v>1848</v>
      </c>
      <c r="E1730" s="41" t="s">
        <v>1968</v>
      </c>
      <c r="F1730" s="41"/>
      <c r="G1730" s="41" t="s">
        <v>75</v>
      </c>
      <c r="H1730" s="41" t="s">
        <v>1806</v>
      </c>
      <c r="I1730" s="41" t="s">
        <v>5580</v>
      </c>
      <c r="J1730" s="41" t="s">
        <v>1847</v>
      </c>
      <c r="K1730" s="41"/>
      <c r="L1730" s="41"/>
      <c r="M1730" s="41" t="s">
        <v>6406</v>
      </c>
      <c r="N1730" s="41">
        <v>60</v>
      </c>
      <c r="O1730" s="41" t="b">
        <v>0</v>
      </c>
      <c r="P1730" s="41" t="s">
        <v>3105</v>
      </c>
      <c r="Q1730" s="41" t="s">
        <v>1853</v>
      </c>
      <c r="R1730" s="41" t="s">
        <v>635</v>
      </c>
    </row>
    <row r="1731" spans="1:18" hidden="1" x14ac:dyDescent="0.25">
      <c r="A1731" s="40" t="s">
        <v>1335</v>
      </c>
      <c r="B1731" s="40" t="s">
        <v>905</v>
      </c>
      <c r="C1731" s="40" t="s">
        <v>1847</v>
      </c>
      <c r="D1731" s="40" t="s">
        <v>1848</v>
      </c>
      <c r="E1731" s="40" t="s">
        <v>2001</v>
      </c>
      <c r="F1731" s="40"/>
      <c r="G1731" s="40" t="s">
        <v>76</v>
      </c>
      <c r="H1731" s="40" t="s">
        <v>1804</v>
      </c>
      <c r="I1731" s="40" t="s">
        <v>5580</v>
      </c>
      <c r="J1731" s="40" t="s">
        <v>1847</v>
      </c>
      <c r="K1731" s="40"/>
      <c r="L1731" s="40"/>
      <c r="M1731" s="40" t="s">
        <v>6407</v>
      </c>
      <c r="N1731" s="40">
        <v>60</v>
      </c>
      <c r="O1731" s="40" t="b">
        <v>0</v>
      </c>
      <c r="P1731" s="40" t="s">
        <v>3105</v>
      </c>
      <c r="Q1731" s="40" t="s">
        <v>1853</v>
      </c>
      <c r="R1731" s="40" t="s">
        <v>635</v>
      </c>
    </row>
    <row r="1732" spans="1:18" hidden="1" x14ac:dyDescent="0.25">
      <c r="A1732" s="40" t="s">
        <v>6408</v>
      </c>
      <c r="B1732" s="40" t="s">
        <v>905</v>
      </c>
      <c r="C1732" s="40" t="s">
        <v>1847</v>
      </c>
      <c r="D1732" s="40" t="s">
        <v>1848</v>
      </c>
      <c r="E1732" s="40" t="s">
        <v>2764</v>
      </c>
      <c r="F1732" s="40"/>
      <c r="G1732" s="40" t="s">
        <v>76</v>
      </c>
      <c r="H1732" s="40" t="s">
        <v>1804</v>
      </c>
      <c r="I1732" s="40" t="s">
        <v>5580</v>
      </c>
      <c r="J1732" s="40" t="s">
        <v>1847</v>
      </c>
      <c r="K1732" s="40"/>
      <c r="L1732" s="40"/>
      <c r="M1732" s="40" t="s">
        <v>6409</v>
      </c>
      <c r="N1732" s="40">
        <v>60</v>
      </c>
      <c r="O1732" s="40" t="b">
        <v>0</v>
      </c>
      <c r="P1732" s="40" t="s">
        <v>3105</v>
      </c>
      <c r="Q1732" s="40" t="s">
        <v>1853</v>
      </c>
      <c r="R1732" s="40" t="s">
        <v>635</v>
      </c>
    </row>
    <row r="1733" spans="1:18" hidden="1" x14ac:dyDescent="0.25">
      <c r="A1733" s="40" t="s">
        <v>6410</v>
      </c>
      <c r="B1733" s="40" t="s">
        <v>905</v>
      </c>
      <c r="C1733" s="40" t="s">
        <v>1847</v>
      </c>
      <c r="D1733" s="40" t="s">
        <v>1848</v>
      </c>
      <c r="E1733" s="40" t="s">
        <v>2764</v>
      </c>
      <c r="F1733" s="40"/>
      <c r="G1733" s="40" t="s">
        <v>76</v>
      </c>
      <c r="H1733" s="40" t="s">
        <v>1804</v>
      </c>
      <c r="I1733" s="40" t="s">
        <v>5580</v>
      </c>
      <c r="J1733" s="40" t="s">
        <v>1847</v>
      </c>
      <c r="K1733" s="40"/>
      <c r="L1733" s="40"/>
      <c r="M1733" s="40" t="s">
        <v>6411</v>
      </c>
      <c r="N1733" s="40">
        <v>60</v>
      </c>
      <c r="O1733" s="40" t="b">
        <v>0</v>
      </c>
      <c r="P1733" s="40" t="s">
        <v>3105</v>
      </c>
      <c r="Q1733" s="40" t="s">
        <v>1853</v>
      </c>
      <c r="R1733" s="40" t="s">
        <v>635</v>
      </c>
    </row>
    <row r="1734" spans="1:18" hidden="1" x14ac:dyDescent="0.25">
      <c r="A1734" s="40" t="s">
        <v>499</v>
      </c>
      <c r="B1734" s="40" t="s">
        <v>905</v>
      </c>
      <c r="C1734" s="40" t="s">
        <v>1847</v>
      </c>
      <c r="D1734" s="40" t="s">
        <v>1848</v>
      </c>
      <c r="E1734" s="40" t="s">
        <v>1911</v>
      </c>
      <c r="F1734" s="40"/>
      <c r="G1734" s="40" t="s">
        <v>76</v>
      </c>
      <c r="H1734" s="40" t="s">
        <v>1804</v>
      </c>
      <c r="I1734" s="40" t="s">
        <v>5580</v>
      </c>
      <c r="J1734" s="40" t="s">
        <v>1847</v>
      </c>
      <c r="K1734" s="40"/>
      <c r="L1734" s="40"/>
      <c r="M1734" s="40" t="s">
        <v>6412</v>
      </c>
      <c r="N1734" s="40">
        <v>60</v>
      </c>
      <c r="O1734" s="40" t="b">
        <v>0</v>
      </c>
      <c r="P1734" s="40" t="s">
        <v>3105</v>
      </c>
      <c r="Q1734" s="40" t="s">
        <v>1853</v>
      </c>
      <c r="R1734" s="40" t="s">
        <v>635</v>
      </c>
    </row>
    <row r="1735" spans="1:18" hidden="1" x14ac:dyDescent="0.25">
      <c r="A1735" s="41" t="s">
        <v>6413</v>
      </c>
      <c r="B1735" s="41" t="s">
        <v>905</v>
      </c>
      <c r="C1735" s="41" t="s">
        <v>1847</v>
      </c>
      <c r="D1735" s="41" t="s">
        <v>1848</v>
      </c>
      <c r="E1735" s="41" t="s">
        <v>2001</v>
      </c>
      <c r="F1735" s="41"/>
      <c r="G1735" s="41" t="s">
        <v>76</v>
      </c>
      <c r="H1735" s="41" t="s">
        <v>1804</v>
      </c>
      <c r="I1735" s="41" t="s">
        <v>5580</v>
      </c>
      <c r="J1735" s="41" t="s">
        <v>1847</v>
      </c>
      <c r="K1735" s="41"/>
      <c r="L1735" s="41"/>
      <c r="M1735" s="41" t="s">
        <v>6414</v>
      </c>
      <c r="N1735" s="41">
        <v>60</v>
      </c>
      <c r="O1735" s="41" t="b">
        <v>0</v>
      </c>
      <c r="P1735" s="41" t="s">
        <v>3105</v>
      </c>
      <c r="Q1735" s="41" t="s">
        <v>1853</v>
      </c>
      <c r="R1735" s="41" t="s">
        <v>635</v>
      </c>
    </row>
    <row r="1736" spans="1:18" hidden="1" x14ac:dyDescent="0.25">
      <c r="A1736" s="40" t="s">
        <v>1336</v>
      </c>
      <c r="B1736" s="40" t="s">
        <v>903</v>
      </c>
      <c r="C1736" s="40" t="s">
        <v>1847</v>
      </c>
      <c r="D1736" s="40" t="s">
        <v>1848</v>
      </c>
      <c r="E1736" s="40" t="s">
        <v>2116</v>
      </c>
      <c r="F1736" s="40"/>
      <c r="G1736" s="40" t="s">
        <v>75</v>
      </c>
      <c r="H1736" s="40" t="s">
        <v>1806</v>
      </c>
      <c r="I1736" s="40" t="s">
        <v>5580</v>
      </c>
      <c r="J1736" s="40" t="s">
        <v>1847</v>
      </c>
      <c r="K1736" s="40"/>
      <c r="L1736" s="40"/>
      <c r="M1736" s="40" t="s">
        <v>6415</v>
      </c>
      <c r="N1736" s="40">
        <v>60</v>
      </c>
      <c r="O1736" s="40" t="b">
        <v>0</v>
      </c>
      <c r="P1736" s="40" t="s">
        <v>3105</v>
      </c>
      <c r="Q1736" s="40" t="s">
        <v>1853</v>
      </c>
      <c r="R1736" s="40" t="s">
        <v>635</v>
      </c>
    </row>
    <row r="1737" spans="1:18" hidden="1" x14ac:dyDescent="0.25">
      <c r="A1737" s="41" t="s">
        <v>1337</v>
      </c>
      <c r="B1737" s="41" t="s">
        <v>903</v>
      </c>
      <c r="C1737" s="41" t="s">
        <v>1847</v>
      </c>
      <c r="D1737" s="41" t="s">
        <v>1848</v>
      </c>
      <c r="E1737" s="41" t="s">
        <v>1956</v>
      </c>
      <c r="F1737" s="41"/>
      <c r="G1737" s="41" t="s">
        <v>75</v>
      </c>
      <c r="H1737" s="41" t="s">
        <v>1806</v>
      </c>
      <c r="I1737" s="41" t="s">
        <v>5580</v>
      </c>
      <c r="J1737" s="41" t="s">
        <v>1847</v>
      </c>
      <c r="K1737" s="41"/>
      <c r="L1737" s="41"/>
      <c r="M1737" s="41" t="s">
        <v>6416</v>
      </c>
      <c r="N1737" s="41">
        <v>60</v>
      </c>
      <c r="O1737" s="41" t="b">
        <v>0</v>
      </c>
      <c r="P1737" s="41" t="s">
        <v>3105</v>
      </c>
      <c r="Q1737" s="41" t="s">
        <v>1853</v>
      </c>
      <c r="R1737" s="41" t="s">
        <v>635</v>
      </c>
    </row>
    <row r="1738" spans="1:18" hidden="1" x14ac:dyDescent="0.25">
      <c r="A1738" s="40" t="s">
        <v>1338</v>
      </c>
      <c r="B1738" s="40" t="s">
        <v>905</v>
      </c>
      <c r="C1738" s="40" t="s">
        <v>1847</v>
      </c>
      <c r="D1738" s="40" t="s">
        <v>1848</v>
      </c>
      <c r="E1738" s="40" t="s">
        <v>1941</v>
      </c>
      <c r="F1738" s="40"/>
      <c r="G1738" s="40" t="s">
        <v>76</v>
      </c>
      <c r="H1738" s="40" t="s">
        <v>1804</v>
      </c>
      <c r="I1738" s="40" t="s">
        <v>5580</v>
      </c>
      <c r="J1738" s="40" t="s">
        <v>1847</v>
      </c>
      <c r="K1738" s="40"/>
      <c r="L1738" s="40"/>
      <c r="M1738" s="40" t="s">
        <v>6417</v>
      </c>
      <c r="N1738" s="40">
        <v>60</v>
      </c>
      <c r="O1738" s="40" t="b">
        <v>0</v>
      </c>
      <c r="P1738" s="40" t="s">
        <v>3105</v>
      </c>
      <c r="Q1738" s="40" t="s">
        <v>1853</v>
      </c>
      <c r="R1738" s="40" t="s">
        <v>635</v>
      </c>
    </row>
    <row r="1739" spans="1:18" hidden="1" x14ac:dyDescent="0.25">
      <c r="A1739" s="40" t="s">
        <v>1339</v>
      </c>
      <c r="B1739" s="40" t="s">
        <v>903</v>
      </c>
      <c r="C1739" s="40" t="s">
        <v>1847</v>
      </c>
      <c r="D1739" s="40" t="s">
        <v>1848</v>
      </c>
      <c r="E1739" s="40" t="s">
        <v>1956</v>
      </c>
      <c r="F1739" s="40"/>
      <c r="G1739" s="40" t="s">
        <v>75</v>
      </c>
      <c r="H1739" s="40" t="s">
        <v>1806</v>
      </c>
      <c r="I1739" s="40" t="s">
        <v>5580</v>
      </c>
      <c r="J1739" s="40" t="s">
        <v>1847</v>
      </c>
      <c r="K1739" s="40"/>
      <c r="L1739" s="40"/>
      <c r="M1739" s="40" t="s">
        <v>6418</v>
      </c>
      <c r="N1739" s="40">
        <v>60</v>
      </c>
      <c r="O1739" s="40" t="b">
        <v>0</v>
      </c>
      <c r="P1739" s="40" t="s">
        <v>3105</v>
      </c>
      <c r="Q1739" s="40" t="s">
        <v>1853</v>
      </c>
      <c r="R1739" s="40" t="s">
        <v>635</v>
      </c>
    </row>
    <row r="1740" spans="1:18" hidden="1" x14ac:dyDescent="0.25">
      <c r="A1740" s="40" t="s">
        <v>188</v>
      </c>
      <c r="B1740" s="40" t="s">
        <v>905</v>
      </c>
      <c r="C1740" s="40" t="s">
        <v>1847</v>
      </c>
      <c r="D1740" s="40" t="s">
        <v>1848</v>
      </c>
      <c r="E1740" s="40" t="s">
        <v>2083</v>
      </c>
      <c r="F1740" s="40"/>
      <c r="G1740" s="40" t="s">
        <v>75</v>
      </c>
      <c r="H1740" s="40" t="s">
        <v>1806</v>
      </c>
      <c r="I1740" s="40" t="s">
        <v>5580</v>
      </c>
      <c r="J1740" s="40" t="s">
        <v>1847</v>
      </c>
      <c r="K1740" s="40"/>
      <c r="L1740" s="40"/>
      <c r="M1740" s="40" t="s">
        <v>6419</v>
      </c>
      <c r="N1740" s="40">
        <v>60</v>
      </c>
      <c r="O1740" s="40" t="b">
        <v>0</v>
      </c>
      <c r="P1740" s="40" t="s">
        <v>3105</v>
      </c>
      <c r="Q1740" s="40" t="s">
        <v>1853</v>
      </c>
      <c r="R1740" s="40" t="s">
        <v>635</v>
      </c>
    </row>
    <row r="1741" spans="1:18" hidden="1" x14ac:dyDescent="0.25">
      <c r="A1741" s="41" t="s">
        <v>502</v>
      </c>
      <c r="B1741" s="41" t="s">
        <v>905</v>
      </c>
      <c r="C1741" s="41" t="s">
        <v>1847</v>
      </c>
      <c r="D1741" s="41" t="s">
        <v>1848</v>
      </c>
      <c r="E1741" s="41" t="s">
        <v>1862</v>
      </c>
      <c r="F1741" s="41"/>
      <c r="G1741" s="41" t="s">
        <v>75</v>
      </c>
      <c r="H1741" s="41" t="s">
        <v>1806</v>
      </c>
      <c r="I1741" s="41" t="s">
        <v>5580</v>
      </c>
      <c r="J1741" s="41" t="s">
        <v>1847</v>
      </c>
      <c r="K1741" s="41"/>
      <c r="L1741" s="41"/>
      <c r="M1741" s="41" t="s">
        <v>6420</v>
      </c>
      <c r="N1741" s="41">
        <v>60</v>
      </c>
      <c r="O1741" s="41" t="b">
        <v>0</v>
      </c>
      <c r="P1741" s="41" t="s">
        <v>3105</v>
      </c>
      <c r="Q1741" s="41" t="s">
        <v>1853</v>
      </c>
      <c r="R1741" s="41" t="s">
        <v>635</v>
      </c>
    </row>
    <row r="1742" spans="1:18" hidden="1" x14ac:dyDescent="0.25">
      <c r="A1742" s="40" t="s">
        <v>503</v>
      </c>
      <c r="B1742" s="40" t="s">
        <v>905</v>
      </c>
      <c r="C1742" s="40" t="s">
        <v>1847</v>
      </c>
      <c r="D1742" s="40" t="s">
        <v>1848</v>
      </c>
      <c r="E1742" s="40" t="s">
        <v>1968</v>
      </c>
      <c r="F1742" s="40"/>
      <c r="G1742" s="40" t="s">
        <v>75</v>
      </c>
      <c r="H1742" s="40" t="s">
        <v>1806</v>
      </c>
      <c r="I1742" s="40" t="s">
        <v>5580</v>
      </c>
      <c r="J1742" s="40" t="s">
        <v>1847</v>
      </c>
      <c r="K1742" s="40"/>
      <c r="L1742" s="40"/>
      <c r="M1742" s="40" t="s">
        <v>6421</v>
      </c>
      <c r="N1742" s="40">
        <v>60</v>
      </c>
      <c r="O1742" s="40" t="b">
        <v>0</v>
      </c>
      <c r="P1742" s="40" t="s">
        <v>3105</v>
      </c>
      <c r="Q1742" s="40" t="s">
        <v>1853</v>
      </c>
      <c r="R1742" s="40" t="s">
        <v>635</v>
      </c>
    </row>
    <row r="1743" spans="1:18" hidden="1" x14ac:dyDescent="0.25">
      <c r="A1743" s="40" t="s">
        <v>1340</v>
      </c>
      <c r="B1743" s="40" t="s">
        <v>903</v>
      </c>
      <c r="C1743" s="40" t="s">
        <v>1847</v>
      </c>
      <c r="D1743" s="40" t="s">
        <v>1848</v>
      </c>
      <c r="E1743" s="40" t="s">
        <v>1956</v>
      </c>
      <c r="F1743" s="40"/>
      <c r="G1743" s="40" t="s">
        <v>75</v>
      </c>
      <c r="H1743" s="40" t="s">
        <v>1806</v>
      </c>
      <c r="I1743" s="40" t="s">
        <v>5580</v>
      </c>
      <c r="J1743" s="40" t="s">
        <v>1847</v>
      </c>
      <c r="K1743" s="40"/>
      <c r="L1743" s="40"/>
      <c r="M1743" s="40" t="s">
        <v>6422</v>
      </c>
      <c r="N1743" s="40">
        <v>60</v>
      </c>
      <c r="O1743" s="40" t="b">
        <v>0</v>
      </c>
      <c r="P1743" s="40" t="s">
        <v>3105</v>
      </c>
      <c r="Q1743" s="40" t="s">
        <v>1853</v>
      </c>
      <c r="R1743" s="40" t="s">
        <v>635</v>
      </c>
    </row>
    <row r="1744" spans="1:18" hidden="1" x14ac:dyDescent="0.25">
      <c r="A1744" s="41" t="s">
        <v>6423</v>
      </c>
      <c r="B1744" s="41" t="s">
        <v>905</v>
      </c>
      <c r="C1744" s="41" t="s">
        <v>1847</v>
      </c>
      <c r="D1744" s="41" t="s">
        <v>1848</v>
      </c>
      <c r="E1744" s="41" t="s">
        <v>1968</v>
      </c>
      <c r="F1744" s="41"/>
      <c r="G1744" s="41" t="s">
        <v>75</v>
      </c>
      <c r="H1744" s="41" t="s">
        <v>1806</v>
      </c>
      <c r="I1744" s="41" t="s">
        <v>5580</v>
      </c>
      <c r="J1744" s="41" t="s">
        <v>1847</v>
      </c>
      <c r="K1744" s="41"/>
      <c r="L1744" s="41"/>
      <c r="M1744" s="41" t="s">
        <v>6424</v>
      </c>
      <c r="N1744" s="41">
        <v>60</v>
      </c>
      <c r="O1744" s="41" t="b">
        <v>0</v>
      </c>
      <c r="P1744" s="41" t="s">
        <v>3105</v>
      </c>
      <c r="Q1744" s="41" t="s">
        <v>1853</v>
      </c>
      <c r="R1744" s="41" t="s">
        <v>635</v>
      </c>
    </row>
    <row r="1745" spans="1:18" hidden="1" x14ac:dyDescent="0.25">
      <c r="A1745" s="40" t="s">
        <v>1341</v>
      </c>
      <c r="B1745" s="40" t="s">
        <v>903</v>
      </c>
      <c r="C1745" s="40" t="s">
        <v>1847</v>
      </c>
      <c r="D1745" s="40" t="s">
        <v>1848</v>
      </c>
      <c r="E1745" s="40" t="s">
        <v>2060</v>
      </c>
      <c r="F1745" s="40"/>
      <c r="G1745" s="40" t="s">
        <v>75</v>
      </c>
      <c r="H1745" s="40" t="s">
        <v>1806</v>
      </c>
      <c r="I1745" s="40" t="s">
        <v>5580</v>
      </c>
      <c r="J1745" s="40" t="s">
        <v>1847</v>
      </c>
      <c r="K1745" s="40"/>
      <c r="L1745" s="40"/>
      <c r="M1745" s="40" t="s">
        <v>6425</v>
      </c>
      <c r="N1745" s="40">
        <v>60</v>
      </c>
      <c r="O1745" s="40" t="b">
        <v>0</v>
      </c>
      <c r="P1745" s="40" t="s">
        <v>3105</v>
      </c>
      <c r="Q1745" s="40" t="s">
        <v>1853</v>
      </c>
      <c r="R1745" s="40" t="s">
        <v>635</v>
      </c>
    </row>
    <row r="1746" spans="1:18" hidden="1" x14ac:dyDescent="0.25">
      <c r="A1746" s="41" t="s">
        <v>505</v>
      </c>
      <c r="B1746" s="41" t="s">
        <v>905</v>
      </c>
      <c r="C1746" s="41" t="s">
        <v>1847</v>
      </c>
      <c r="D1746" s="41" t="s">
        <v>1848</v>
      </c>
      <c r="E1746" s="41" t="s">
        <v>1960</v>
      </c>
      <c r="F1746" s="41"/>
      <c r="G1746" s="41" t="s">
        <v>76</v>
      </c>
      <c r="H1746" s="41" t="s">
        <v>1804</v>
      </c>
      <c r="I1746" s="41" t="s">
        <v>5580</v>
      </c>
      <c r="J1746" s="41" t="s">
        <v>1847</v>
      </c>
      <c r="K1746" s="41"/>
      <c r="L1746" s="41"/>
      <c r="M1746" s="41" t="s">
        <v>6426</v>
      </c>
      <c r="N1746" s="41">
        <v>60</v>
      </c>
      <c r="O1746" s="41" t="b">
        <v>0</v>
      </c>
      <c r="P1746" s="41" t="s">
        <v>3105</v>
      </c>
      <c r="Q1746" s="41" t="s">
        <v>1853</v>
      </c>
      <c r="R1746" s="41" t="s">
        <v>635</v>
      </c>
    </row>
    <row r="1747" spans="1:18" hidden="1" x14ac:dyDescent="0.25">
      <c r="A1747" s="40" t="s">
        <v>1342</v>
      </c>
      <c r="B1747" s="40" t="s">
        <v>903</v>
      </c>
      <c r="C1747" s="40" t="s">
        <v>1847</v>
      </c>
      <c r="D1747" s="40" t="s">
        <v>1848</v>
      </c>
      <c r="E1747" s="40" t="s">
        <v>2116</v>
      </c>
      <c r="F1747" s="40"/>
      <c r="G1747" s="40" t="s">
        <v>75</v>
      </c>
      <c r="H1747" s="40" t="s">
        <v>1806</v>
      </c>
      <c r="I1747" s="40" t="s">
        <v>5580</v>
      </c>
      <c r="J1747" s="40" t="s">
        <v>1847</v>
      </c>
      <c r="K1747" s="40"/>
      <c r="L1747" s="40"/>
      <c r="M1747" s="40" t="s">
        <v>6427</v>
      </c>
      <c r="N1747" s="40">
        <v>60</v>
      </c>
      <c r="O1747" s="40" t="b">
        <v>0</v>
      </c>
      <c r="P1747" s="40" t="s">
        <v>3105</v>
      </c>
      <c r="Q1747" s="40" t="s">
        <v>1853</v>
      </c>
      <c r="R1747" s="40" t="s">
        <v>635</v>
      </c>
    </row>
    <row r="1748" spans="1:18" hidden="1" x14ac:dyDescent="0.25">
      <c r="A1748" s="40" t="s">
        <v>1343</v>
      </c>
      <c r="B1748" s="40" t="s">
        <v>905</v>
      </c>
      <c r="C1748" s="40" t="s">
        <v>1847</v>
      </c>
      <c r="D1748" s="40" t="s">
        <v>1848</v>
      </c>
      <c r="E1748" s="40" t="s">
        <v>1911</v>
      </c>
      <c r="F1748" s="40"/>
      <c r="G1748" s="40" t="s">
        <v>76</v>
      </c>
      <c r="H1748" s="40" t="s">
        <v>1804</v>
      </c>
      <c r="I1748" s="40" t="s">
        <v>5580</v>
      </c>
      <c r="J1748" s="40" t="s">
        <v>1847</v>
      </c>
      <c r="K1748" s="40"/>
      <c r="L1748" s="40"/>
      <c r="M1748" s="40" t="s">
        <v>6428</v>
      </c>
      <c r="N1748" s="40">
        <v>60</v>
      </c>
      <c r="O1748" s="40" t="b">
        <v>0</v>
      </c>
      <c r="P1748" s="40" t="s">
        <v>3105</v>
      </c>
      <c r="Q1748" s="40" t="s">
        <v>1853</v>
      </c>
      <c r="R1748" s="40" t="s">
        <v>635</v>
      </c>
    </row>
    <row r="1749" spans="1:18" hidden="1" x14ac:dyDescent="0.25">
      <c r="A1749" s="40" t="s">
        <v>372</v>
      </c>
      <c r="B1749" s="40" t="s">
        <v>905</v>
      </c>
      <c r="C1749" s="40" t="s">
        <v>1847</v>
      </c>
      <c r="D1749" s="40" t="s">
        <v>1848</v>
      </c>
      <c r="E1749" s="40" t="s">
        <v>1911</v>
      </c>
      <c r="F1749" s="40"/>
      <c r="G1749" s="40" t="s">
        <v>76</v>
      </c>
      <c r="H1749" s="40" t="s">
        <v>1804</v>
      </c>
      <c r="I1749" s="40" t="s">
        <v>5580</v>
      </c>
      <c r="J1749" s="40" t="s">
        <v>1847</v>
      </c>
      <c r="K1749" s="40"/>
      <c r="L1749" s="40"/>
      <c r="M1749" s="40" t="s">
        <v>6429</v>
      </c>
      <c r="N1749" s="40">
        <v>60</v>
      </c>
      <c r="O1749" s="40" t="b">
        <v>0</v>
      </c>
      <c r="P1749" s="40" t="s">
        <v>3105</v>
      </c>
      <c r="Q1749" s="40" t="s">
        <v>1853</v>
      </c>
      <c r="R1749" s="40" t="s">
        <v>635</v>
      </c>
    </row>
    <row r="1750" spans="1:18" hidden="1" x14ac:dyDescent="0.25">
      <c r="A1750" s="40" t="s">
        <v>524</v>
      </c>
      <c r="B1750" s="40" t="s">
        <v>905</v>
      </c>
      <c r="C1750" s="40" t="s">
        <v>1847</v>
      </c>
      <c r="D1750" s="40" t="s">
        <v>1848</v>
      </c>
      <c r="E1750" s="40" t="s">
        <v>1968</v>
      </c>
      <c r="F1750" s="40"/>
      <c r="G1750" s="40" t="s">
        <v>75</v>
      </c>
      <c r="H1750" s="40" t="s">
        <v>1806</v>
      </c>
      <c r="I1750" s="40" t="s">
        <v>5580</v>
      </c>
      <c r="J1750" s="40" t="s">
        <v>1847</v>
      </c>
      <c r="K1750" s="40"/>
      <c r="L1750" s="40"/>
      <c r="M1750" s="40" t="s">
        <v>6430</v>
      </c>
      <c r="N1750" s="40">
        <v>60</v>
      </c>
      <c r="O1750" s="40" t="b">
        <v>0</v>
      </c>
      <c r="P1750" s="40" t="s">
        <v>3105</v>
      </c>
      <c r="Q1750" s="40" t="s">
        <v>1853</v>
      </c>
      <c r="R1750" s="40" t="s">
        <v>635</v>
      </c>
    </row>
    <row r="1751" spans="1:18" hidden="1" x14ac:dyDescent="0.25">
      <c r="A1751" s="41" t="s">
        <v>196</v>
      </c>
      <c r="B1751" s="41" t="s">
        <v>905</v>
      </c>
      <c r="C1751" s="41" t="s">
        <v>1847</v>
      </c>
      <c r="D1751" s="41" t="s">
        <v>1848</v>
      </c>
      <c r="E1751" s="41" t="s">
        <v>2764</v>
      </c>
      <c r="F1751" s="41"/>
      <c r="G1751" s="41" t="s">
        <v>1813</v>
      </c>
      <c r="H1751" s="41" t="s">
        <v>1814</v>
      </c>
      <c r="I1751" s="41" t="s">
        <v>5580</v>
      </c>
      <c r="J1751" s="41" t="s">
        <v>1847</v>
      </c>
      <c r="K1751" s="41"/>
      <c r="L1751" s="41"/>
      <c r="M1751" s="41" t="s">
        <v>6431</v>
      </c>
      <c r="N1751" s="41">
        <v>60</v>
      </c>
      <c r="O1751" s="41" t="b">
        <v>0</v>
      </c>
      <c r="P1751" s="41" t="s">
        <v>3105</v>
      </c>
      <c r="Q1751" s="41" t="s">
        <v>1853</v>
      </c>
      <c r="R1751" s="41" t="s">
        <v>635</v>
      </c>
    </row>
    <row r="1752" spans="1:18" hidden="1" x14ac:dyDescent="0.25">
      <c r="A1752" s="40" t="s">
        <v>1344</v>
      </c>
      <c r="B1752" s="40" t="s">
        <v>903</v>
      </c>
      <c r="C1752" s="40" t="s">
        <v>1847</v>
      </c>
      <c r="D1752" s="40" t="s">
        <v>1848</v>
      </c>
      <c r="E1752" s="40" t="s">
        <v>3164</v>
      </c>
      <c r="F1752" s="40"/>
      <c r="G1752" s="40" t="s">
        <v>1813</v>
      </c>
      <c r="H1752" s="40" t="s">
        <v>1814</v>
      </c>
      <c r="I1752" s="40" t="s">
        <v>5580</v>
      </c>
      <c r="J1752" s="40" t="s">
        <v>1847</v>
      </c>
      <c r="K1752" s="40"/>
      <c r="L1752" s="40"/>
      <c r="M1752" s="40" t="s">
        <v>6432</v>
      </c>
      <c r="N1752" s="40">
        <v>60</v>
      </c>
      <c r="O1752" s="40" t="b">
        <v>0</v>
      </c>
      <c r="P1752" s="40" t="s">
        <v>3105</v>
      </c>
      <c r="Q1752" s="40" t="s">
        <v>1853</v>
      </c>
      <c r="R1752" s="40" t="s">
        <v>635</v>
      </c>
    </row>
    <row r="1753" spans="1:18" hidden="1" x14ac:dyDescent="0.25">
      <c r="A1753" s="40" t="s">
        <v>523</v>
      </c>
      <c r="B1753" s="40" t="s">
        <v>905</v>
      </c>
      <c r="C1753" s="40" t="s">
        <v>1847</v>
      </c>
      <c r="D1753" s="40" t="s">
        <v>1848</v>
      </c>
      <c r="E1753" s="40" t="s">
        <v>1968</v>
      </c>
      <c r="F1753" s="40"/>
      <c r="G1753" s="40" t="s">
        <v>75</v>
      </c>
      <c r="H1753" s="40" t="s">
        <v>1806</v>
      </c>
      <c r="I1753" s="40" t="s">
        <v>5580</v>
      </c>
      <c r="J1753" s="40" t="s">
        <v>1847</v>
      </c>
      <c r="K1753" s="40"/>
      <c r="L1753" s="40"/>
      <c r="M1753" s="40" t="s">
        <v>6433</v>
      </c>
      <c r="N1753" s="40">
        <v>60</v>
      </c>
      <c r="O1753" s="40" t="b">
        <v>0</v>
      </c>
      <c r="P1753" s="40" t="s">
        <v>3105</v>
      </c>
      <c r="Q1753" s="40" t="s">
        <v>1853</v>
      </c>
      <c r="R1753" s="40" t="s">
        <v>635</v>
      </c>
    </row>
    <row r="1754" spans="1:18" hidden="1" x14ac:dyDescent="0.25">
      <c r="A1754" s="40" t="s">
        <v>1345</v>
      </c>
      <c r="B1754" s="40" t="s">
        <v>905</v>
      </c>
      <c r="C1754" s="40" t="s">
        <v>1847</v>
      </c>
      <c r="D1754" s="40" t="s">
        <v>1848</v>
      </c>
      <c r="E1754" s="40" t="s">
        <v>1911</v>
      </c>
      <c r="F1754" s="40"/>
      <c r="G1754" s="40" t="s">
        <v>76</v>
      </c>
      <c r="H1754" s="40" t="s">
        <v>1804</v>
      </c>
      <c r="I1754" s="40" t="s">
        <v>5580</v>
      </c>
      <c r="J1754" s="40" t="s">
        <v>1847</v>
      </c>
      <c r="K1754" s="40"/>
      <c r="L1754" s="40"/>
      <c r="M1754" s="40" t="s">
        <v>6434</v>
      </c>
      <c r="N1754" s="40">
        <v>60</v>
      </c>
      <c r="O1754" s="40" t="b">
        <v>0</v>
      </c>
      <c r="P1754" s="40" t="s">
        <v>3105</v>
      </c>
      <c r="Q1754" s="40" t="s">
        <v>1853</v>
      </c>
      <c r="R1754" s="40" t="s">
        <v>635</v>
      </c>
    </row>
    <row r="1755" spans="1:18" hidden="1" x14ac:dyDescent="0.25">
      <c r="A1755" s="40" t="s">
        <v>1346</v>
      </c>
      <c r="B1755" s="40" t="s">
        <v>903</v>
      </c>
      <c r="C1755" s="40" t="s">
        <v>1847</v>
      </c>
      <c r="D1755" s="40" t="s">
        <v>1848</v>
      </c>
      <c r="E1755" s="40" t="s">
        <v>2060</v>
      </c>
      <c r="F1755" s="40"/>
      <c r="G1755" s="40" t="s">
        <v>75</v>
      </c>
      <c r="H1755" s="40" t="s">
        <v>1806</v>
      </c>
      <c r="I1755" s="40" t="s">
        <v>5580</v>
      </c>
      <c r="J1755" s="40" t="s">
        <v>1847</v>
      </c>
      <c r="K1755" s="40"/>
      <c r="L1755" s="40"/>
      <c r="M1755" s="40" t="s">
        <v>6435</v>
      </c>
      <c r="N1755" s="40">
        <v>60</v>
      </c>
      <c r="O1755" s="40" t="b">
        <v>0</v>
      </c>
      <c r="P1755" s="40" t="s">
        <v>3105</v>
      </c>
      <c r="Q1755" s="40" t="s">
        <v>1853</v>
      </c>
      <c r="R1755" s="40" t="s">
        <v>635</v>
      </c>
    </row>
    <row r="1756" spans="1:18" hidden="1" x14ac:dyDescent="0.25">
      <c r="A1756" s="40" t="s">
        <v>80</v>
      </c>
      <c r="B1756" s="40" t="s">
        <v>905</v>
      </c>
      <c r="C1756" s="40" t="s">
        <v>1847</v>
      </c>
      <c r="D1756" s="40" t="s">
        <v>1848</v>
      </c>
      <c r="E1756" s="40" t="s">
        <v>2001</v>
      </c>
      <c r="F1756" s="40"/>
      <c r="G1756" s="40" t="s">
        <v>76</v>
      </c>
      <c r="H1756" s="40" t="s">
        <v>1804</v>
      </c>
      <c r="I1756" s="40" t="s">
        <v>5580</v>
      </c>
      <c r="J1756" s="40" t="s">
        <v>1847</v>
      </c>
      <c r="K1756" s="40"/>
      <c r="L1756" s="40"/>
      <c r="M1756" s="40" t="s">
        <v>6436</v>
      </c>
      <c r="N1756" s="40">
        <v>60</v>
      </c>
      <c r="O1756" s="40" t="b">
        <v>0</v>
      </c>
      <c r="P1756" s="40" t="s">
        <v>3105</v>
      </c>
      <c r="Q1756" s="40" t="s">
        <v>1853</v>
      </c>
      <c r="R1756" s="40" t="s">
        <v>635</v>
      </c>
    </row>
    <row r="1757" spans="1:18" hidden="1" x14ac:dyDescent="0.25">
      <c r="A1757" s="40" t="s">
        <v>1347</v>
      </c>
      <c r="B1757" s="40" t="s">
        <v>905</v>
      </c>
      <c r="C1757" s="40" t="s">
        <v>1847</v>
      </c>
      <c r="D1757" s="40" t="s">
        <v>1848</v>
      </c>
      <c r="E1757" s="40" t="s">
        <v>1985</v>
      </c>
      <c r="F1757" s="40"/>
      <c r="G1757" s="40" t="s">
        <v>1813</v>
      </c>
      <c r="H1757" s="40" t="s">
        <v>1814</v>
      </c>
      <c r="I1757" s="40" t="s">
        <v>5580</v>
      </c>
      <c r="J1757" s="40" t="s">
        <v>1847</v>
      </c>
      <c r="K1757" s="40"/>
      <c r="L1757" s="40"/>
      <c r="M1757" s="40" t="s">
        <v>6437</v>
      </c>
      <c r="N1757" s="40">
        <v>60</v>
      </c>
      <c r="O1757" s="40" t="b">
        <v>0</v>
      </c>
      <c r="P1757" s="40" t="s">
        <v>3105</v>
      </c>
      <c r="Q1757" s="40" t="s">
        <v>1853</v>
      </c>
      <c r="R1757" s="40" t="s">
        <v>635</v>
      </c>
    </row>
    <row r="1758" spans="1:18" hidden="1" x14ac:dyDescent="0.25">
      <c r="A1758" s="41" t="s">
        <v>1348</v>
      </c>
      <c r="B1758" s="41" t="s">
        <v>903</v>
      </c>
      <c r="C1758" s="41" t="s">
        <v>1847</v>
      </c>
      <c r="D1758" s="41" t="s">
        <v>1848</v>
      </c>
      <c r="E1758" s="41" t="s">
        <v>2116</v>
      </c>
      <c r="F1758" s="41"/>
      <c r="G1758" s="41" t="s">
        <v>75</v>
      </c>
      <c r="H1758" s="41" t="s">
        <v>1806</v>
      </c>
      <c r="I1758" s="41" t="s">
        <v>5580</v>
      </c>
      <c r="J1758" s="41" t="s">
        <v>1847</v>
      </c>
      <c r="K1758" s="41"/>
      <c r="L1758" s="41"/>
      <c r="M1758" s="41" t="s">
        <v>6438</v>
      </c>
      <c r="N1758" s="41">
        <v>60</v>
      </c>
      <c r="O1758" s="41" t="b">
        <v>0</v>
      </c>
      <c r="P1758" s="41" t="s">
        <v>3105</v>
      </c>
      <c r="Q1758" s="41" t="s">
        <v>1853</v>
      </c>
      <c r="R1758" s="41" t="s">
        <v>635</v>
      </c>
    </row>
    <row r="1759" spans="1:18" hidden="1" x14ac:dyDescent="0.25">
      <c r="A1759" s="40" t="s">
        <v>6439</v>
      </c>
      <c r="B1759" s="40" t="s">
        <v>905</v>
      </c>
      <c r="C1759" s="40" t="s">
        <v>1847</v>
      </c>
      <c r="D1759" s="40" t="s">
        <v>1848</v>
      </c>
      <c r="E1759" s="40" t="s">
        <v>1862</v>
      </c>
      <c r="F1759" s="40"/>
      <c r="G1759" s="40" t="s">
        <v>75</v>
      </c>
      <c r="H1759" s="40" t="s">
        <v>1806</v>
      </c>
      <c r="I1759" s="40" t="s">
        <v>5580</v>
      </c>
      <c r="J1759" s="40" t="s">
        <v>1847</v>
      </c>
      <c r="K1759" s="40"/>
      <c r="L1759" s="40"/>
      <c r="M1759" s="40" t="s">
        <v>6440</v>
      </c>
      <c r="N1759" s="40">
        <v>60</v>
      </c>
      <c r="O1759" s="40" t="b">
        <v>0</v>
      </c>
      <c r="P1759" s="40" t="s">
        <v>3105</v>
      </c>
      <c r="Q1759" s="40" t="s">
        <v>1853</v>
      </c>
      <c r="R1759" s="40" t="s">
        <v>635</v>
      </c>
    </row>
    <row r="1760" spans="1:18" hidden="1" x14ac:dyDescent="0.25">
      <c r="A1760" s="40" t="s">
        <v>6441</v>
      </c>
      <c r="B1760" s="40" t="s">
        <v>905</v>
      </c>
      <c r="C1760" s="40" t="s">
        <v>1847</v>
      </c>
      <c r="D1760" s="40" t="s">
        <v>1848</v>
      </c>
      <c r="E1760" s="40" t="s">
        <v>1985</v>
      </c>
      <c r="F1760" s="40"/>
      <c r="G1760" s="40" t="s">
        <v>1813</v>
      </c>
      <c r="H1760" s="40" t="s">
        <v>1814</v>
      </c>
      <c r="I1760" s="40" t="s">
        <v>5580</v>
      </c>
      <c r="J1760" s="40" t="s">
        <v>1847</v>
      </c>
      <c r="K1760" s="40"/>
      <c r="L1760" s="40"/>
      <c r="M1760" s="40" t="s">
        <v>6442</v>
      </c>
      <c r="N1760" s="40">
        <v>60</v>
      </c>
      <c r="O1760" s="40" t="b">
        <v>0</v>
      </c>
      <c r="P1760" s="40" t="s">
        <v>3105</v>
      </c>
      <c r="Q1760" s="40" t="s">
        <v>1853</v>
      </c>
      <c r="R1760" s="40" t="s">
        <v>635</v>
      </c>
    </row>
    <row r="1761" spans="1:18" hidden="1" x14ac:dyDescent="0.25">
      <c r="A1761" s="40" t="s">
        <v>1349</v>
      </c>
      <c r="B1761" s="40" t="s">
        <v>903</v>
      </c>
      <c r="C1761" s="40" t="s">
        <v>1847</v>
      </c>
      <c r="D1761" s="40" t="s">
        <v>1848</v>
      </c>
      <c r="E1761" s="40" t="s">
        <v>2060</v>
      </c>
      <c r="F1761" s="40"/>
      <c r="G1761" s="40" t="s">
        <v>75</v>
      </c>
      <c r="H1761" s="40" t="s">
        <v>1806</v>
      </c>
      <c r="I1761" s="40" t="s">
        <v>5580</v>
      </c>
      <c r="J1761" s="40" t="s">
        <v>1847</v>
      </c>
      <c r="K1761" s="40"/>
      <c r="L1761" s="40"/>
      <c r="M1761" s="40" t="s">
        <v>6443</v>
      </c>
      <c r="N1761" s="40">
        <v>60</v>
      </c>
      <c r="O1761" s="40" t="b">
        <v>0</v>
      </c>
      <c r="P1761" s="40" t="s">
        <v>3105</v>
      </c>
      <c r="Q1761" s="40" t="s">
        <v>1853</v>
      </c>
      <c r="R1761" s="40" t="s">
        <v>635</v>
      </c>
    </row>
    <row r="1762" spans="1:18" hidden="1" x14ac:dyDescent="0.25">
      <c r="A1762" s="40" t="s">
        <v>1350</v>
      </c>
      <c r="B1762" s="40" t="s">
        <v>903</v>
      </c>
      <c r="C1762" s="40" t="s">
        <v>1847</v>
      </c>
      <c r="D1762" s="40" t="s">
        <v>1848</v>
      </c>
      <c r="E1762" s="40" t="s">
        <v>1956</v>
      </c>
      <c r="F1762" s="40"/>
      <c r="G1762" s="40" t="s">
        <v>75</v>
      </c>
      <c r="H1762" s="40" t="s">
        <v>1806</v>
      </c>
      <c r="I1762" s="40" t="s">
        <v>5580</v>
      </c>
      <c r="J1762" s="40" t="s">
        <v>1847</v>
      </c>
      <c r="K1762" s="40"/>
      <c r="L1762" s="40"/>
      <c r="M1762" s="40" t="s">
        <v>6444</v>
      </c>
      <c r="N1762" s="40">
        <v>60</v>
      </c>
      <c r="O1762" s="40" t="b">
        <v>0</v>
      </c>
      <c r="P1762" s="40" t="s">
        <v>3105</v>
      </c>
      <c r="Q1762" s="40" t="s">
        <v>1853</v>
      </c>
      <c r="R1762" s="40" t="s">
        <v>635</v>
      </c>
    </row>
    <row r="1763" spans="1:18" hidden="1" x14ac:dyDescent="0.25">
      <c r="A1763" s="40" t="s">
        <v>1351</v>
      </c>
      <c r="B1763" s="40" t="s">
        <v>903</v>
      </c>
      <c r="C1763" s="40" t="s">
        <v>1847</v>
      </c>
      <c r="D1763" s="40" t="s">
        <v>1848</v>
      </c>
      <c r="E1763" s="40" t="s">
        <v>2060</v>
      </c>
      <c r="F1763" s="40"/>
      <c r="G1763" s="40" t="s">
        <v>75</v>
      </c>
      <c r="H1763" s="40" t="s">
        <v>1806</v>
      </c>
      <c r="I1763" s="40" t="s">
        <v>5580</v>
      </c>
      <c r="J1763" s="40" t="s">
        <v>1847</v>
      </c>
      <c r="K1763" s="40"/>
      <c r="L1763" s="40"/>
      <c r="M1763" s="40" t="s">
        <v>6445</v>
      </c>
      <c r="N1763" s="40">
        <v>60</v>
      </c>
      <c r="O1763" s="40" t="b">
        <v>0</v>
      </c>
      <c r="P1763" s="40" t="s">
        <v>3105</v>
      </c>
      <c r="Q1763" s="40" t="s">
        <v>1853</v>
      </c>
      <c r="R1763" s="40" t="s">
        <v>635</v>
      </c>
    </row>
    <row r="1764" spans="1:18" hidden="1" x14ac:dyDescent="0.25">
      <c r="A1764" s="41" t="s">
        <v>526</v>
      </c>
      <c r="B1764" s="41" t="s">
        <v>905</v>
      </c>
      <c r="C1764" s="41" t="s">
        <v>1847</v>
      </c>
      <c r="D1764" s="41" t="s">
        <v>1848</v>
      </c>
      <c r="E1764" s="41" t="s">
        <v>2001</v>
      </c>
      <c r="F1764" s="41"/>
      <c r="G1764" s="41" t="s">
        <v>76</v>
      </c>
      <c r="H1764" s="41" t="s">
        <v>1804</v>
      </c>
      <c r="I1764" s="41" t="s">
        <v>5580</v>
      </c>
      <c r="J1764" s="41" t="s">
        <v>1847</v>
      </c>
      <c r="K1764" s="41"/>
      <c r="L1764" s="41"/>
      <c r="M1764" s="41" t="s">
        <v>6446</v>
      </c>
      <c r="N1764" s="41">
        <v>60</v>
      </c>
      <c r="O1764" s="41" t="b">
        <v>0</v>
      </c>
      <c r="P1764" s="41" t="s">
        <v>3105</v>
      </c>
      <c r="Q1764" s="41" t="s">
        <v>1853</v>
      </c>
      <c r="R1764" s="41" t="s">
        <v>635</v>
      </c>
    </row>
    <row r="1765" spans="1:18" hidden="1" x14ac:dyDescent="0.25">
      <c r="A1765" s="40" t="s">
        <v>1352</v>
      </c>
      <c r="B1765" s="40" t="s">
        <v>905</v>
      </c>
      <c r="C1765" s="40" t="s">
        <v>1847</v>
      </c>
      <c r="D1765" s="40" t="s">
        <v>1848</v>
      </c>
      <c r="E1765" s="40" t="s">
        <v>1968</v>
      </c>
      <c r="F1765" s="40"/>
      <c r="G1765" s="40" t="s">
        <v>75</v>
      </c>
      <c r="H1765" s="40" t="s">
        <v>1806</v>
      </c>
      <c r="I1765" s="40" t="s">
        <v>5580</v>
      </c>
      <c r="J1765" s="40" t="s">
        <v>1847</v>
      </c>
      <c r="K1765" s="40"/>
      <c r="L1765" s="40"/>
      <c r="M1765" s="40" t="s">
        <v>6447</v>
      </c>
      <c r="N1765" s="40">
        <v>60</v>
      </c>
      <c r="O1765" s="40" t="b">
        <v>0</v>
      </c>
      <c r="P1765" s="40" t="s">
        <v>3105</v>
      </c>
      <c r="Q1765" s="40" t="s">
        <v>1853</v>
      </c>
      <c r="R1765" s="40" t="s">
        <v>635</v>
      </c>
    </row>
    <row r="1766" spans="1:18" hidden="1" x14ac:dyDescent="0.25">
      <c r="A1766" s="40" t="s">
        <v>1353</v>
      </c>
      <c r="B1766" s="40" t="s">
        <v>903</v>
      </c>
      <c r="C1766" s="40" t="s">
        <v>1847</v>
      </c>
      <c r="D1766" s="40" t="s">
        <v>1848</v>
      </c>
      <c r="E1766" s="40" t="s">
        <v>1956</v>
      </c>
      <c r="F1766" s="40"/>
      <c r="G1766" s="40" t="s">
        <v>75</v>
      </c>
      <c r="H1766" s="40" t="s">
        <v>1806</v>
      </c>
      <c r="I1766" s="40" t="s">
        <v>5580</v>
      </c>
      <c r="J1766" s="40" t="s">
        <v>1847</v>
      </c>
      <c r="K1766" s="40"/>
      <c r="L1766" s="40"/>
      <c r="M1766" s="40" t="s">
        <v>6448</v>
      </c>
      <c r="N1766" s="40">
        <v>60</v>
      </c>
      <c r="O1766" s="40" t="b">
        <v>0</v>
      </c>
      <c r="P1766" s="40" t="s">
        <v>3105</v>
      </c>
      <c r="Q1766" s="40" t="s">
        <v>1853</v>
      </c>
      <c r="R1766" s="40" t="s">
        <v>635</v>
      </c>
    </row>
    <row r="1767" spans="1:18" hidden="1" x14ac:dyDescent="0.25">
      <c r="A1767" s="40" t="s">
        <v>1354</v>
      </c>
      <c r="B1767" s="40" t="s">
        <v>903</v>
      </c>
      <c r="C1767" s="40" t="s">
        <v>1847</v>
      </c>
      <c r="D1767" s="40" t="s">
        <v>1848</v>
      </c>
      <c r="E1767" s="40" t="s">
        <v>2060</v>
      </c>
      <c r="F1767" s="40"/>
      <c r="G1767" s="40" t="s">
        <v>76</v>
      </c>
      <c r="H1767" s="40" t="s">
        <v>1804</v>
      </c>
      <c r="I1767" s="40" t="s">
        <v>5580</v>
      </c>
      <c r="J1767" s="40" t="s">
        <v>1847</v>
      </c>
      <c r="K1767" s="40"/>
      <c r="L1767" s="40"/>
      <c r="M1767" s="40" t="s">
        <v>6449</v>
      </c>
      <c r="N1767" s="40">
        <v>60</v>
      </c>
      <c r="O1767" s="40" t="b">
        <v>0</v>
      </c>
      <c r="P1767" s="40" t="s">
        <v>3105</v>
      </c>
      <c r="Q1767" s="40" t="s">
        <v>1853</v>
      </c>
      <c r="R1767" s="40" t="s">
        <v>635</v>
      </c>
    </row>
    <row r="1768" spans="1:18" hidden="1" x14ac:dyDescent="0.25">
      <c r="A1768" s="41" t="s">
        <v>517</v>
      </c>
      <c r="B1768" s="41" t="s">
        <v>905</v>
      </c>
      <c r="C1768" s="41" t="s">
        <v>1847</v>
      </c>
      <c r="D1768" s="41" t="s">
        <v>1848</v>
      </c>
      <c r="E1768" s="41" t="s">
        <v>2001</v>
      </c>
      <c r="F1768" s="41"/>
      <c r="G1768" s="41" t="s">
        <v>76</v>
      </c>
      <c r="H1768" s="41" t="s">
        <v>1804</v>
      </c>
      <c r="I1768" s="41" t="s">
        <v>5580</v>
      </c>
      <c r="J1768" s="41" t="s">
        <v>1847</v>
      </c>
      <c r="K1768" s="41"/>
      <c r="L1768" s="41"/>
      <c r="M1768" s="41" t="s">
        <v>6450</v>
      </c>
      <c r="N1768" s="41">
        <v>60</v>
      </c>
      <c r="O1768" s="41" t="b">
        <v>0</v>
      </c>
      <c r="P1768" s="41" t="s">
        <v>3105</v>
      </c>
      <c r="Q1768" s="41" t="s">
        <v>1853</v>
      </c>
      <c r="R1768" s="41" t="s">
        <v>635</v>
      </c>
    </row>
    <row r="1769" spans="1:18" hidden="1" x14ac:dyDescent="0.25">
      <c r="A1769" s="40" t="s">
        <v>1355</v>
      </c>
      <c r="B1769" s="40" t="s">
        <v>903</v>
      </c>
      <c r="C1769" s="40" t="s">
        <v>1847</v>
      </c>
      <c r="D1769" s="40" t="s">
        <v>1848</v>
      </c>
      <c r="E1769" s="40" t="s">
        <v>1956</v>
      </c>
      <c r="F1769" s="40"/>
      <c r="G1769" s="40" t="s">
        <v>75</v>
      </c>
      <c r="H1769" s="40" t="s">
        <v>1806</v>
      </c>
      <c r="I1769" s="40" t="s">
        <v>5580</v>
      </c>
      <c r="J1769" s="40" t="s">
        <v>1847</v>
      </c>
      <c r="K1769" s="40"/>
      <c r="L1769" s="40"/>
      <c r="M1769" s="40" t="s">
        <v>6451</v>
      </c>
      <c r="N1769" s="40">
        <v>60</v>
      </c>
      <c r="O1769" s="40" t="b">
        <v>0</v>
      </c>
      <c r="P1769" s="40" t="s">
        <v>3105</v>
      </c>
      <c r="Q1769" s="40" t="s">
        <v>1853</v>
      </c>
      <c r="R1769" s="40" t="s">
        <v>635</v>
      </c>
    </row>
    <row r="1770" spans="1:18" hidden="1" x14ac:dyDescent="0.25">
      <c r="A1770" s="40" t="s">
        <v>1356</v>
      </c>
      <c r="B1770" s="40" t="s">
        <v>905</v>
      </c>
      <c r="C1770" s="40" t="s">
        <v>1847</v>
      </c>
      <c r="D1770" s="40" t="s">
        <v>1848</v>
      </c>
      <c r="E1770" s="40" t="s">
        <v>2083</v>
      </c>
      <c r="F1770" s="40"/>
      <c r="G1770" s="40" t="s">
        <v>1813</v>
      </c>
      <c r="H1770" s="40" t="s">
        <v>1814</v>
      </c>
      <c r="I1770" s="40" t="s">
        <v>5580</v>
      </c>
      <c r="J1770" s="40" t="s">
        <v>1847</v>
      </c>
      <c r="K1770" s="40"/>
      <c r="L1770" s="40"/>
      <c r="M1770" s="40" t="s">
        <v>6452</v>
      </c>
      <c r="N1770" s="40">
        <v>60</v>
      </c>
      <c r="O1770" s="40" t="b">
        <v>0</v>
      </c>
      <c r="P1770" s="40" t="s">
        <v>3105</v>
      </c>
      <c r="Q1770" s="40" t="s">
        <v>1853</v>
      </c>
      <c r="R1770" s="40" t="s">
        <v>635</v>
      </c>
    </row>
    <row r="1771" spans="1:18" hidden="1" x14ac:dyDescent="0.25">
      <c r="A1771" s="41" t="s">
        <v>1357</v>
      </c>
      <c r="B1771" s="41" t="s">
        <v>905</v>
      </c>
      <c r="C1771" s="41" t="s">
        <v>1847</v>
      </c>
      <c r="D1771" s="41" t="s">
        <v>1848</v>
      </c>
      <c r="E1771" s="41" t="s">
        <v>2102</v>
      </c>
      <c r="F1771" s="41"/>
      <c r="G1771" s="41" t="s">
        <v>1813</v>
      </c>
      <c r="H1771" s="41" t="s">
        <v>1814</v>
      </c>
      <c r="I1771" s="41" t="s">
        <v>5580</v>
      </c>
      <c r="J1771" s="41" t="s">
        <v>1847</v>
      </c>
      <c r="K1771" s="41"/>
      <c r="L1771" s="41"/>
      <c r="M1771" s="41" t="s">
        <v>6453</v>
      </c>
      <c r="N1771" s="41">
        <v>60</v>
      </c>
      <c r="O1771" s="41" t="b">
        <v>0</v>
      </c>
      <c r="P1771" s="41" t="s">
        <v>3105</v>
      </c>
      <c r="Q1771" s="41" t="s">
        <v>1853</v>
      </c>
      <c r="R1771" s="41" t="s">
        <v>635</v>
      </c>
    </row>
    <row r="1772" spans="1:18" hidden="1" x14ac:dyDescent="0.25">
      <c r="A1772" s="40" t="s">
        <v>378</v>
      </c>
      <c r="B1772" s="40" t="s">
        <v>905</v>
      </c>
      <c r="C1772" s="40" t="s">
        <v>1847</v>
      </c>
      <c r="D1772" s="40" t="s">
        <v>1848</v>
      </c>
      <c r="E1772" s="40" t="s">
        <v>2102</v>
      </c>
      <c r="F1772" s="40"/>
      <c r="G1772" s="40" t="s">
        <v>1813</v>
      </c>
      <c r="H1772" s="40" t="s">
        <v>1814</v>
      </c>
      <c r="I1772" s="40" t="s">
        <v>5580</v>
      </c>
      <c r="J1772" s="40" t="s">
        <v>1847</v>
      </c>
      <c r="K1772" s="40"/>
      <c r="L1772" s="40"/>
      <c r="M1772" s="40" t="s">
        <v>6454</v>
      </c>
      <c r="N1772" s="40">
        <v>60</v>
      </c>
      <c r="O1772" s="40" t="b">
        <v>0</v>
      </c>
      <c r="P1772" s="40" t="s">
        <v>3105</v>
      </c>
      <c r="Q1772" s="40" t="s">
        <v>1853</v>
      </c>
      <c r="R1772" s="40" t="s">
        <v>635</v>
      </c>
    </row>
    <row r="1773" spans="1:18" hidden="1" x14ac:dyDescent="0.25">
      <c r="A1773" s="41" t="s">
        <v>6455</v>
      </c>
      <c r="B1773" s="41" t="s">
        <v>905</v>
      </c>
      <c r="C1773" s="41" t="s">
        <v>1847</v>
      </c>
      <c r="D1773" s="41" t="s">
        <v>1848</v>
      </c>
      <c r="E1773" s="41" t="s">
        <v>1888</v>
      </c>
      <c r="F1773" s="41"/>
      <c r="G1773" s="41" t="s">
        <v>1813</v>
      </c>
      <c r="H1773" s="41" t="s">
        <v>1814</v>
      </c>
      <c r="I1773" s="41" t="s">
        <v>5580</v>
      </c>
      <c r="J1773" s="41" t="s">
        <v>1847</v>
      </c>
      <c r="K1773" s="41"/>
      <c r="L1773" s="41"/>
      <c r="M1773" s="41" t="s">
        <v>6456</v>
      </c>
      <c r="N1773" s="41">
        <v>60</v>
      </c>
      <c r="O1773" s="41" t="b">
        <v>0</v>
      </c>
      <c r="P1773" s="41" t="s">
        <v>3105</v>
      </c>
      <c r="Q1773" s="41" t="s">
        <v>1853</v>
      </c>
      <c r="R1773" s="41" t="s">
        <v>635</v>
      </c>
    </row>
    <row r="1774" spans="1:18" hidden="1" x14ac:dyDescent="0.25">
      <c r="A1774" s="40" t="s">
        <v>1358</v>
      </c>
      <c r="B1774" s="40" t="s">
        <v>905</v>
      </c>
      <c r="C1774" s="40" t="s">
        <v>1847</v>
      </c>
      <c r="D1774" s="40" t="s">
        <v>1848</v>
      </c>
      <c r="E1774" s="40" t="s">
        <v>2083</v>
      </c>
      <c r="F1774" s="40"/>
      <c r="G1774" s="40" t="s">
        <v>76</v>
      </c>
      <c r="H1774" s="40" t="s">
        <v>1804</v>
      </c>
      <c r="I1774" s="40" t="s">
        <v>5580</v>
      </c>
      <c r="J1774" s="40" t="s">
        <v>1847</v>
      </c>
      <c r="K1774" s="40"/>
      <c r="L1774" s="40"/>
      <c r="M1774" s="40" t="s">
        <v>6457</v>
      </c>
      <c r="N1774" s="40">
        <v>60</v>
      </c>
      <c r="O1774" s="40" t="b">
        <v>0</v>
      </c>
      <c r="P1774" s="40" t="s">
        <v>3105</v>
      </c>
      <c r="Q1774" s="40" t="s">
        <v>1853</v>
      </c>
      <c r="R1774" s="40" t="s">
        <v>635</v>
      </c>
    </row>
    <row r="1775" spans="1:18" hidden="1" x14ac:dyDescent="0.25">
      <c r="A1775" s="40" t="s">
        <v>1359</v>
      </c>
      <c r="B1775" s="40" t="s">
        <v>903</v>
      </c>
      <c r="C1775" s="40" t="s">
        <v>1847</v>
      </c>
      <c r="D1775" s="40" t="s">
        <v>1848</v>
      </c>
      <c r="E1775" s="40" t="s">
        <v>1956</v>
      </c>
      <c r="F1775" s="40"/>
      <c r="G1775" s="40" t="s">
        <v>75</v>
      </c>
      <c r="H1775" s="40" t="s">
        <v>1806</v>
      </c>
      <c r="I1775" s="40" t="s">
        <v>5580</v>
      </c>
      <c r="J1775" s="40" t="s">
        <v>1847</v>
      </c>
      <c r="K1775" s="40"/>
      <c r="L1775" s="40"/>
      <c r="M1775" s="40" t="s">
        <v>6458</v>
      </c>
      <c r="N1775" s="40">
        <v>60</v>
      </c>
      <c r="O1775" s="40" t="b">
        <v>0</v>
      </c>
      <c r="P1775" s="40" t="s">
        <v>3105</v>
      </c>
      <c r="Q1775" s="40" t="s">
        <v>1853</v>
      </c>
      <c r="R1775" s="40" t="s">
        <v>635</v>
      </c>
    </row>
    <row r="1776" spans="1:18" hidden="1" x14ac:dyDescent="0.25">
      <c r="A1776" s="41" t="s">
        <v>6459</v>
      </c>
      <c r="B1776" s="41" t="s">
        <v>905</v>
      </c>
      <c r="C1776" s="41" t="s">
        <v>1847</v>
      </c>
      <c r="D1776" s="41" t="s">
        <v>1848</v>
      </c>
      <c r="E1776" s="41" t="s">
        <v>1968</v>
      </c>
      <c r="F1776" s="41"/>
      <c r="G1776" s="41" t="s">
        <v>75</v>
      </c>
      <c r="H1776" s="41" t="s">
        <v>1806</v>
      </c>
      <c r="I1776" s="41" t="s">
        <v>5580</v>
      </c>
      <c r="J1776" s="41" t="s">
        <v>1847</v>
      </c>
      <c r="K1776" s="41"/>
      <c r="L1776" s="41"/>
      <c r="M1776" s="41" t="s">
        <v>6460</v>
      </c>
      <c r="N1776" s="41">
        <v>60</v>
      </c>
      <c r="O1776" s="41" t="b">
        <v>0</v>
      </c>
      <c r="P1776" s="41" t="s">
        <v>3105</v>
      </c>
      <c r="Q1776" s="41" t="s">
        <v>1853</v>
      </c>
      <c r="R1776" s="41" t="s">
        <v>635</v>
      </c>
    </row>
    <row r="1777" spans="1:18" hidden="1" x14ac:dyDescent="0.25">
      <c r="A1777" s="40" t="s">
        <v>194</v>
      </c>
      <c r="B1777" s="40" t="s">
        <v>905</v>
      </c>
      <c r="C1777" s="40" t="s">
        <v>1847</v>
      </c>
      <c r="D1777" s="40" t="s">
        <v>1848</v>
      </c>
      <c r="E1777" s="40" t="s">
        <v>2764</v>
      </c>
      <c r="F1777" s="40"/>
      <c r="G1777" s="40" t="s">
        <v>1813</v>
      </c>
      <c r="H1777" s="40" t="s">
        <v>1814</v>
      </c>
      <c r="I1777" s="40" t="s">
        <v>5580</v>
      </c>
      <c r="J1777" s="40" t="s">
        <v>1847</v>
      </c>
      <c r="K1777" s="40"/>
      <c r="L1777" s="40"/>
      <c r="M1777" s="40" t="s">
        <v>6461</v>
      </c>
      <c r="N1777" s="40">
        <v>60</v>
      </c>
      <c r="O1777" s="40" t="b">
        <v>0</v>
      </c>
      <c r="P1777" s="40" t="s">
        <v>3105</v>
      </c>
      <c r="Q1777" s="40" t="s">
        <v>1853</v>
      </c>
      <c r="R1777" s="40" t="s">
        <v>635</v>
      </c>
    </row>
    <row r="1778" spans="1:18" hidden="1" x14ac:dyDescent="0.25">
      <c r="A1778" s="40" t="s">
        <v>381</v>
      </c>
      <c r="B1778" s="40" t="s">
        <v>905</v>
      </c>
      <c r="C1778" s="40" t="s">
        <v>1847</v>
      </c>
      <c r="D1778" s="40" t="s">
        <v>1848</v>
      </c>
      <c r="E1778" s="40" t="s">
        <v>1960</v>
      </c>
      <c r="F1778" s="40"/>
      <c r="G1778" s="40" t="s">
        <v>76</v>
      </c>
      <c r="H1778" s="40" t="s">
        <v>1804</v>
      </c>
      <c r="I1778" s="40" t="s">
        <v>5580</v>
      </c>
      <c r="J1778" s="40" t="s">
        <v>1847</v>
      </c>
      <c r="K1778" s="40"/>
      <c r="L1778" s="40"/>
      <c r="M1778" s="40" t="s">
        <v>6462</v>
      </c>
      <c r="N1778" s="40">
        <v>60</v>
      </c>
      <c r="O1778" s="40" t="b">
        <v>0</v>
      </c>
      <c r="P1778" s="40" t="s">
        <v>3105</v>
      </c>
      <c r="Q1778" s="40" t="s">
        <v>1853</v>
      </c>
      <c r="R1778" s="40" t="s">
        <v>635</v>
      </c>
    </row>
    <row r="1779" spans="1:18" hidden="1" x14ac:dyDescent="0.25">
      <c r="A1779" s="41" t="s">
        <v>1360</v>
      </c>
      <c r="B1779" s="41" t="s">
        <v>905</v>
      </c>
      <c r="C1779" s="41" t="s">
        <v>1847</v>
      </c>
      <c r="D1779" s="41" t="s">
        <v>1848</v>
      </c>
      <c r="E1779" s="41" t="s">
        <v>1941</v>
      </c>
      <c r="F1779" s="41"/>
      <c r="G1779" s="41" t="s">
        <v>1813</v>
      </c>
      <c r="H1779" s="41" t="s">
        <v>1814</v>
      </c>
      <c r="I1779" s="41" t="s">
        <v>5580</v>
      </c>
      <c r="J1779" s="41" t="s">
        <v>1847</v>
      </c>
      <c r="K1779" s="41"/>
      <c r="L1779" s="41"/>
      <c r="M1779" s="41" t="s">
        <v>6463</v>
      </c>
      <c r="N1779" s="41">
        <v>60</v>
      </c>
      <c r="O1779" s="41" t="b">
        <v>0</v>
      </c>
      <c r="P1779" s="41" t="s">
        <v>3105</v>
      </c>
      <c r="Q1779" s="41" t="s">
        <v>1853</v>
      </c>
      <c r="R1779" s="41" t="s">
        <v>635</v>
      </c>
    </row>
    <row r="1780" spans="1:18" hidden="1" x14ac:dyDescent="0.25">
      <c r="A1780" s="40" t="s">
        <v>1361</v>
      </c>
      <c r="B1780" s="40" t="s">
        <v>905</v>
      </c>
      <c r="C1780" s="40" t="s">
        <v>1847</v>
      </c>
      <c r="D1780" s="40" t="s">
        <v>1848</v>
      </c>
      <c r="E1780" s="40" t="s">
        <v>1985</v>
      </c>
      <c r="F1780" s="40"/>
      <c r="G1780" s="40" t="s">
        <v>1813</v>
      </c>
      <c r="H1780" s="40" t="s">
        <v>1814</v>
      </c>
      <c r="I1780" s="40" t="s">
        <v>5580</v>
      </c>
      <c r="J1780" s="40" t="s">
        <v>1847</v>
      </c>
      <c r="K1780" s="40"/>
      <c r="L1780" s="40"/>
      <c r="M1780" s="40" t="s">
        <v>6464</v>
      </c>
      <c r="N1780" s="40">
        <v>60</v>
      </c>
      <c r="O1780" s="40" t="b">
        <v>0</v>
      </c>
      <c r="P1780" s="40" t="s">
        <v>3105</v>
      </c>
      <c r="Q1780" s="40" t="s">
        <v>1853</v>
      </c>
      <c r="R1780" s="40" t="s">
        <v>635</v>
      </c>
    </row>
    <row r="1781" spans="1:18" hidden="1" x14ac:dyDescent="0.25">
      <c r="A1781" s="41" t="s">
        <v>214</v>
      </c>
      <c r="B1781" s="41" t="s">
        <v>905</v>
      </c>
      <c r="C1781" s="41" t="s">
        <v>1847</v>
      </c>
      <c r="D1781" s="41" t="s">
        <v>1848</v>
      </c>
      <c r="E1781" s="41" t="s">
        <v>1968</v>
      </c>
      <c r="F1781" s="41"/>
      <c r="G1781" s="41" t="s">
        <v>75</v>
      </c>
      <c r="H1781" s="41" t="s">
        <v>1806</v>
      </c>
      <c r="I1781" s="41" t="s">
        <v>5580</v>
      </c>
      <c r="J1781" s="41" t="s">
        <v>1847</v>
      </c>
      <c r="K1781" s="41"/>
      <c r="L1781" s="41"/>
      <c r="M1781" s="41" t="s">
        <v>6465</v>
      </c>
      <c r="N1781" s="41">
        <v>60</v>
      </c>
      <c r="O1781" s="41" t="b">
        <v>0</v>
      </c>
      <c r="P1781" s="41" t="s">
        <v>3105</v>
      </c>
      <c r="Q1781" s="41" t="s">
        <v>1853</v>
      </c>
      <c r="R1781" s="41" t="s">
        <v>635</v>
      </c>
    </row>
    <row r="1782" spans="1:18" hidden="1" x14ac:dyDescent="0.25">
      <c r="A1782" s="40" t="s">
        <v>1362</v>
      </c>
      <c r="B1782" s="40" t="s">
        <v>905</v>
      </c>
      <c r="C1782" s="40" t="s">
        <v>1847</v>
      </c>
      <c r="D1782" s="40" t="s">
        <v>1848</v>
      </c>
      <c r="E1782" s="40" t="s">
        <v>1911</v>
      </c>
      <c r="F1782" s="40"/>
      <c r="G1782" s="40" t="s">
        <v>76</v>
      </c>
      <c r="H1782" s="40" t="s">
        <v>1804</v>
      </c>
      <c r="I1782" s="40" t="s">
        <v>5580</v>
      </c>
      <c r="J1782" s="40" t="s">
        <v>1847</v>
      </c>
      <c r="K1782" s="40"/>
      <c r="L1782" s="40"/>
      <c r="M1782" s="40" t="s">
        <v>6466</v>
      </c>
      <c r="N1782" s="40">
        <v>60</v>
      </c>
      <c r="O1782" s="40" t="b">
        <v>0</v>
      </c>
      <c r="P1782" s="40" t="s">
        <v>3105</v>
      </c>
      <c r="Q1782" s="40" t="s">
        <v>1853</v>
      </c>
      <c r="R1782" s="40" t="s">
        <v>635</v>
      </c>
    </row>
    <row r="1783" spans="1:18" hidden="1" x14ac:dyDescent="0.25">
      <c r="A1783" s="41" t="s">
        <v>1363</v>
      </c>
      <c r="B1783" s="41" t="s">
        <v>905</v>
      </c>
      <c r="C1783" s="41" t="s">
        <v>1847</v>
      </c>
      <c r="D1783" s="41" t="s">
        <v>1848</v>
      </c>
      <c r="E1783" s="41" t="s">
        <v>2001</v>
      </c>
      <c r="F1783" s="41"/>
      <c r="G1783" s="41" t="s">
        <v>76</v>
      </c>
      <c r="H1783" s="41" t="s">
        <v>1804</v>
      </c>
      <c r="I1783" s="41" t="s">
        <v>5580</v>
      </c>
      <c r="J1783" s="41" t="s">
        <v>1847</v>
      </c>
      <c r="K1783" s="41"/>
      <c r="L1783" s="41"/>
      <c r="M1783" s="41" t="s">
        <v>6467</v>
      </c>
      <c r="N1783" s="41">
        <v>60</v>
      </c>
      <c r="O1783" s="41" t="b">
        <v>0</v>
      </c>
      <c r="P1783" s="41" t="s">
        <v>3105</v>
      </c>
      <c r="Q1783" s="41" t="s">
        <v>1853</v>
      </c>
      <c r="R1783" s="41" t="s">
        <v>635</v>
      </c>
    </row>
    <row r="1784" spans="1:18" hidden="1" x14ac:dyDescent="0.25">
      <c r="A1784" s="40" t="s">
        <v>193</v>
      </c>
      <c r="B1784" s="40" t="s">
        <v>905</v>
      </c>
      <c r="C1784" s="40" t="s">
        <v>1847</v>
      </c>
      <c r="D1784" s="40" t="s">
        <v>1848</v>
      </c>
      <c r="E1784" s="40" t="s">
        <v>2083</v>
      </c>
      <c r="F1784" s="40"/>
      <c r="G1784" s="40" t="s">
        <v>76</v>
      </c>
      <c r="H1784" s="40" t="s">
        <v>1804</v>
      </c>
      <c r="I1784" s="40" t="s">
        <v>5580</v>
      </c>
      <c r="J1784" s="40" t="s">
        <v>1847</v>
      </c>
      <c r="K1784" s="40"/>
      <c r="L1784" s="40"/>
      <c r="M1784" s="40" t="s">
        <v>6468</v>
      </c>
      <c r="N1784" s="40">
        <v>60</v>
      </c>
      <c r="O1784" s="40" t="b">
        <v>0</v>
      </c>
      <c r="P1784" s="40" t="s">
        <v>3105</v>
      </c>
      <c r="Q1784" s="40" t="s">
        <v>1853</v>
      </c>
      <c r="R1784" s="40" t="s">
        <v>635</v>
      </c>
    </row>
    <row r="1785" spans="1:18" hidden="1" x14ac:dyDescent="0.25">
      <c r="A1785" s="41" t="s">
        <v>1364</v>
      </c>
      <c r="B1785" s="41" t="s">
        <v>905</v>
      </c>
      <c r="C1785" s="41" t="s">
        <v>1847</v>
      </c>
      <c r="D1785" s="41" t="s">
        <v>1848</v>
      </c>
      <c r="E1785" s="41" t="s">
        <v>2001</v>
      </c>
      <c r="F1785" s="41"/>
      <c r="G1785" s="41" t="s">
        <v>76</v>
      </c>
      <c r="H1785" s="41" t="s">
        <v>1804</v>
      </c>
      <c r="I1785" s="41" t="s">
        <v>5580</v>
      </c>
      <c r="J1785" s="41" t="s">
        <v>1847</v>
      </c>
      <c r="K1785" s="41"/>
      <c r="L1785" s="41"/>
      <c r="M1785" s="41" t="s">
        <v>6469</v>
      </c>
      <c r="N1785" s="41">
        <v>60</v>
      </c>
      <c r="O1785" s="41" t="b">
        <v>0</v>
      </c>
      <c r="P1785" s="41" t="s">
        <v>3105</v>
      </c>
      <c r="Q1785" s="41" t="s">
        <v>1853</v>
      </c>
      <c r="R1785" s="41" t="s">
        <v>635</v>
      </c>
    </row>
    <row r="1786" spans="1:18" hidden="1" x14ac:dyDescent="0.25">
      <c r="A1786" s="40" t="s">
        <v>6470</v>
      </c>
      <c r="B1786" s="40" t="s">
        <v>905</v>
      </c>
      <c r="C1786" s="40" t="s">
        <v>1847</v>
      </c>
      <c r="D1786" s="40" t="s">
        <v>1848</v>
      </c>
      <c r="E1786" s="40" t="s">
        <v>1968</v>
      </c>
      <c r="F1786" s="40"/>
      <c r="G1786" s="40" t="s">
        <v>75</v>
      </c>
      <c r="H1786" s="40" t="s">
        <v>1806</v>
      </c>
      <c r="I1786" s="40" t="s">
        <v>5580</v>
      </c>
      <c r="J1786" s="40" t="s">
        <v>1847</v>
      </c>
      <c r="K1786" s="40"/>
      <c r="L1786" s="40"/>
      <c r="M1786" s="40" t="s">
        <v>6471</v>
      </c>
      <c r="N1786" s="40">
        <v>60</v>
      </c>
      <c r="O1786" s="40" t="b">
        <v>0</v>
      </c>
      <c r="P1786" s="40" t="s">
        <v>3105</v>
      </c>
      <c r="Q1786" s="40" t="s">
        <v>1853</v>
      </c>
      <c r="R1786" s="40" t="s">
        <v>635</v>
      </c>
    </row>
    <row r="1787" spans="1:18" hidden="1" x14ac:dyDescent="0.25">
      <c r="A1787" s="40" t="s">
        <v>6472</v>
      </c>
      <c r="B1787" s="40" t="s">
        <v>903</v>
      </c>
      <c r="C1787" s="40" t="s">
        <v>1847</v>
      </c>
      <c r="D1787" s="40" t="s">
        <v>1848</v>
      </c>
      <c r="E1787" s="40" t="s">
        <v>2060</v>
      </c>
      <c r="F1787" s="40"/>
      <c r="G1787" s="40" t="s">
        <v>75</v>
      </c>
      <c r="H1787" s="40" t="s">
        <v>1806</v>
      </c>
      <c r="I1787" s="40" t="s">
        <v>5580</v>
      </c>
      <c r="J1787" s="40" t="s">
        <v>1847</v>
      </c>
      <c r="K1787" s="40"/>
      <c r="L1787" s="40"/>
      <c r="M1787" s="40" t="s">
        <v>6473</v>
      </c>
      <c r="N1787" s="40">
        <v>60</v>
      </c>
      <c r="O1787" s="40" t="b">
        <v>0</v>
      </c>
      <c r="P1787" s="40" t="s">
        <v>3105</v>
      </c>
      <c r="Q1787" s="40" t="s">
        <v>1853</v>
      </c>
      <c r="R1787" s="40" t="s">
        <v>635</v>
      </c>
    </row>
    <row r="1788" spans="1:18" hidden="1" x14ac:dyDescent="0.25">
      <c r="A1788" s="40" t="s">
        <v>1365</v>
      </c>
      <c r="B1788" s="40" t="s">
        <v>905</v>
      </c>
      <c r="C1788" s="40" t="s">
        <v>1847</v>
      </c>
      <c r="D1788" s="40" t="s">
        <v>1848</v>
      </c>
      <c r="E1788" s="40" t="s">
        <v>1911</v>
      </c>
      <c r="F1788" s="40"/>
      <c r="G1788" s="40" t="s">
        <v>76</v>
      </c>
      <c r="H1788" s="40" t="s">
        <v>1804</v>
      </c>
      <c r="I1788" s="40" t="s">
        <v>5580</v>
      </c>
      <c r="J1788" s="40" t="s">
        <v>1847</v>
      </c>
      <c r="K1788" s="40"/>
      <c r="L1788" s="40"/>
      <c r="M1788" s="40" t="s">
        <v>6474</v>
      </c>
      <c r="N1788" s="40">
        <v>60</v>
      </c>
      <c r="O1788" s="40" t="b">
        <v>0</v>
      </c>
      <c r="P1788" s="40" t="s">
        <v>3105</v>
      </c>
      <c r="Q1788" s="40" t="s">
        <v>1853</v>
      </c>
      <c r="R1788" s="40" t="s">
        <v>635</v>
      </c>
    </row>
    <row r="1789" spans="1:18" hidden="1" x14ac:dyDescent="0.25">
      <c r="A1789" s="40" t="s">
        <v>1366</v>
      </c>
      <c r="B1789" s="40" t="s">
        <v>903</v>
      </c>
      <c r="C1789" s="40" t="s">
        <v>1847</v>
      </c>
      <c r="D1789" s="40" t="s">
        <v>1848</v>
      </c>
      <c r="E1789" s="40" t="s">
        <v>1956</v>
      </c>
      <c r="F1789" s="40"/>
      <c r="G1789" s="40" t="s">
        <v>75</v>
      </c>
      <c r="H1789" s="40" t="s">
        <v>1806</v>
      </c>
      <c r="I1789" s="40" t="s">
        <v>5580</v>
      </c>
      <c r="J1789" s="40" t="s">
        <v>1847</v>
      </c>
      <c r="K1789" s="40"/>
      <c r="L1789" s="40"/>
      <c r="M1789" s="40" t="s">
        <v>6475</v>
      </c>
      <c r="N1789" s="40">
        <v>60</v>
      </c>
      <c r="O1789" s="40" t="b">
        <v>0</v>
      </c>
      <c r="P1789" s="40" t="s">
        <v>3105</v>
      </c>
      <c r="Q1789" s="40" t="s">
        <v>1853</v>
      </c>
      <c r="R1789" s="40" t="s">
        <v>635</v>
      </c>
    </row>
    <row r="1790" spans="1:18" hidden="1" x14ac:dyDescent="0.25">
      <c r="A1790" s="41" t="s">
        <v>525</v>
      </c>
      <c r="B1790" s="41" t="s">
        <v>905</v>
      </c>
      <c r="C1790" s="41" t="s">
        <v>1847</v>
      </c>
      <c r="D1790" s="41" t="s">
        <v>1848</v>
      </c>
      <c r="E1790" s="41" t="s">
        <v>1911</v>
      </c>
      <c r="F1790" s="41"/>
      <c r="G1790" s="41" t="s">
        <v>76</v>
      </c>
      <c r="H1790" s="41" t="s">
        <v>1804</v>
      </c>
      <c r="I1790" s="41" t="s">
        <v>5580</v>
      </c>
      <c r="J1790" s="41" t="s">
        <v>1847</v>
      </c>
      <c r="K1790" s="41"/>
      <c r="L1790" s="41"/>
      <c r="M1790" s="41" t="s">
        <v>6476</v>
      </c>
      <c r="N1790" s="41">
        <v>60</v>
      </c>
      <c r="O1790" s="41" t="b">
        <v>0</v>
      </c>
      <c r="P1790" s="41" t="s">
        <v>3105</v>
      </c>
      <c r="Q1790" s="41" t="s">
        <v>1853</v>
      </c>
      <c r="R1790" s="41" t="s">
        <v>635</v>
      </c>
    </row>
    <row r="1791" spans="1:18" hidden="1" x14ac:dyDescent="0.25">
      <c r="A1791" s="41" t="s">
        <v>384</v>
      </c>
      <c r="B1791" s="41" t="s">
        <v>905</v>
      </c>
      <c r="C1791" s="41" t="s">
        <v>1847</v>
      </c>
      <c r="D1791" s="41" t="s">
        <v>1848</v>
      </c>
      <c r="E1791" s="41" t="s">
        <v>1911</v>
      </c>
      <c r="F1791" s="41"/>
      <c r="G1791" s="41" t="s">
        <v>76</v>
      </c>
      <c r="H1791" s="41" t="s">
        <v>1804</v>
      </c>
      <c r="I1791" s="41" t="s">
        <v>5580</v>
      </c>
      <c r="J1791" s="41" t="s">
        <v>1847</v>
      </c>
      <c r="K1791" s="41"/>
      <c r="L1791" s="41"/>
      <c r="M1791" s="41" t="s">
        <v>6477</v>
      </c>
      <c r="N1791" s="41">
        <v>60</v>
      </c>
      <c r="O1791" s="41" t="b">
        <v>0</v>
      </c>
      <c r="P1791" s="41" t="s">
        <v>3105</v>
      </c>
      <c r="Q1791" s="41" t="s">
        <v>1853</v>
      </c>
      <c r="R1791" s="41" t="s">
        <v>635</v>
      </c>
    </row>
    <row r="1792" spans="1:18" hidden="1" x14ac:dyDescent="0.25">
      <c r="A1792" s="41" t="s">
        <v>197</v>
      </c>
      <c r="B1792" s="41" t="s">
        <v>905</v>
      </c>
      <c r="C1792" s="41" t="s">
        <v>1847</v>
      </c>
      <c r="D1792" s="41" t="s">
        <v>1848</v>
      </c>
      <c r="E1792" s="41" t="s">
        <v>2083</v>
      </c>
      <c r="F1792" s="41"/>
      <c r="G1792" s="41" t="s">
        <v>75</v>
      </c>
      <c r="H1792" s="41" t="s">
        <v>1806</v>
      </c>
      <c r="I1792" s="41" t="s">
        <v>5580</v>
      </c>
      <c r="J1792" s="41" t="s">
        <v>1847</v>
      </c>
      <c r="K1792" s="41"/>
      <c r="L1792" s="41"/>
      <c r="M1792" s="41" t="s">
        <v>6478</v>
      </c>
      <c r="N1792" s="41">
        <v>60</v>
      </c>
      <c r="O1792" s="41" t="b">
        <v>0</v>
      </c>
      <c r="P1792" s="41" t="s">
        <v>3105</v>
      </c>
      <c r="Q1792" s="41" t="s">
        <v>1853</v>
      </c>
      <c r="R1792" s="41" t="s">
        <v>635</v>
      </c>
    </row>
    <row r="1793" spans="1:18" hidden="1" x14ac:dyDescent="0.25">
      <c r="A1793" s="41" t="s">
        <v>1367</v>
      </c>
      <c r="B1793" s="41" t="s">
        <v>905</v>
      </c>
      <c r="C1793" s="41" t="s">
        <v>1847</v>
      </c>
      <c r="D1793" s="41" t="s">
        <v>1848</v>
      </c>
      <c r="E1793" s="41" t="s">
        <v>1862</v>
      </c>
      <c r="F1793" s="41"/>
      <c r="G1793" s="41" t="s">
        <v>75</v>
      </c>
      <c r="H1793" s="41" t="s">
        <v>1806</v>
      </c>
      <c r="I1793" s="41" t="s">
        <v>5580</v>
      </c>
      <c r="J1793" s="41" t="s">
        <v>1847</v>
      </c>
      <c r="K1793" s="41"/>
      <c r="L1793" s="41"/>
      <c r="M1793" s="41" t="s">
        <v>6479</v>
      </c>
      <c r="N1793" s="41">
        <v>60</v>
      </c>
      <c r="O1793" s="41" t="b">
        <v>0</v>
      </c>
      <c r="P1793" s="41" t="s">
        <v>3105</v>
      </c>
      <c r="Q1793" s="41" t="s">
        <v>1853</v>
      </c>
      <c r="R1793" s="41" t="s">
        <v>635</v>
      </c>
    </row>
    <row r="1794" spans="1:18" hidden="1" x14ac:dyDescent="0.25">
      <c r="A1794" s="41" t="s">
        <v>385</v>
      </c>
      <c r="B1794" s="41" t="s">
        <v>905</v>
      </c>
      <c r="C1794" s="41" t="s">
        <v>1847</v>
      </c>
      <c r="D1794" s="41" t="s">
        <v>1848</v>
      </c>
      <c r="E1794" s="41" t="s">
        <v>1985</v>
      </c>
      <c r="F1794" s="41"/>
      <c r="G1794" s="41" t="s">
        <v>1813</v>
      </c>
      <c r="H1794" s="41" t="s">
        <v>1814</v>
      </c>
      <c r="I1794" s="41" t="s">
        <v>5580</v>
      </c>
      <c r="J1794" s="41" t="s">
        <v>1847</v>
      </c>
      <c r="K1794" s="41"/>
      <c r="L1794" s="41"/>
      <c r="M1794" s="41" t="s">
        <v>6480</v>
      </c>
      <c r="N1794" s="41">
        <v>60</v>
      </c>
      <c r="O1794" s="41" t="b">
        <v>0</v>
      </c>
      <c r="P1794" s="41" t="s">
        <v>3105</v>
      </c>
      <c r="Q1794" s="41" t="s">
        <v>1853</v>
      </c>
      <c r="R1794" s="41" t="s">
        <v>635</v>
      </c>
    </row>
    <row r="1795" spans="1:18" hidden="1" x14ac:dyDescent="0.25">
      <c r="A1795" s="41" t="s">
        <v>6481</v>
      </c>
      <c r="B1795" s="41" t="s">
        <v>905</v>
      </c>
      <c r="C1795" s="41" t="s">
        <v>1847</v>
      </c>
      <c r="D1795" s="41" t="s">
        <v>1848</v>
      </c>
      <c r="E1795" s="41" t="s">
        <v>1968</v>
      </c>
      <c r="F1795" s="41"/>
      <c r="G1795" s="41" t="s">
        <v>75</v>
      </c>
      <c r="H1795" s="41" t="s">
        <v>1806</v>
      </c>
      <c r="I1795" s="41" t="s">
        <v>5580</v>
      </c>
      <c r="J1795" s="41" t="s">
        <v>1847</v>
      </c>
      <c r="K1795" s="41"/>
      <c r="L1795" s="41"/>
      <c r="M1795" s="41" t="s">
        <v>6482</v>
      </c>
      <c r="N1795" s="41">
        <v>60</v>
      </c>
      <c r="O1795" s="41" t="b">
        <v>0</v>
      </c>
      <c r="P1795" s="41" t="s">
        <v>3105</v>
      </c>
      <c r="Q1795" s="41" t="s">
        <v>1853</v>
      </c>
      <c r="R1795" s="41" t="s">
        <v>635</v>
      </c>
    </row>
    <row r="1796" spans="1:18" hidden="1" x14ac:dyDescent="0.25">
      <c r="A1796" s="40" t="s">
        <v>387</v>
      </c>
      <c r="B1796" s="40" t="s">
        <v>905</v>
      </c>
      <c r="C1796" s="40" t="s">
        <v>1847</v>
      </c>
      <c r="D1796" s="40" t="s">
        <v>1848</v>
      </c>
      <c r="E1796" s="40" t="s">
        <v>1968</v>
      </c>
      <c r="F1796" s="40"/>
      <c r="G1796" s="40" t="s">
        <v>75</v>
      </c>
      <c r="H1796" s="40" t="s">
        <v>1806</v>
      </c>
      <c r="I1796" s="40" t="s">
        <v>5580</v>
      </c>
      <c r="J1796" s="40" t="s">
        <v>1847</v>
      </c>
      <c r="K1796" s="40"/>
      <c r="L1796" s="40"/>
      <c r="M1796" s="40" t="s">
        <v>6483</v>
      </c>
      <c r="N1796" s="40">
        <v>60</v>
      </c>
      <c r="O1796" s="40" t="b">
        <v>0</v>
      </c>
      <c r="P1796" s="40" t="s">
        <v>3105</v>
      </c>
      <c r="Q1796" s="40" t="s">
        <v>1853</v>
      </c>
      <c r="R1796" s="40" t="s">
        <v>635</v>
      </c>
    </row>
    <row r="1797" spans="1:18" hidden="1" x14ac:dyDescent="0.25">
      <c r="A1797" s="40" t="s">
        <v>389</v>
      </c>
      <c r="B1797" s="40" t="s">
        <v>905</v>
      </c>
      <c r="C1797" s="40" t="s">
        <v>1847</v>
      </c>
      <c r="D1797" s="40" t="s">
        <v>1848</v>
      </c>
      <c r="E1797" s="40" t="s">
        <v>1911</v>
      </c>
      <c r="F1797" s="40"/>
      <c r="G1797" s="40" t="s">
        <v>76</v>
      </c>
      <c r="H1797" s="40" t="s">
        <v>1804</v>
      </c>
      <c r="I1797" s="40" t="s">
        <v>5580</v>
      </c>
      <c r="J1797" s="40" t="s">
        <v>1847</v>
      </c>
      <c r="K1797" s="40"/>
      <c r="L1797" s="40"/>
      <c r="M1797" s="40" t="s">
        <v>6484</v>
      </c>
      <c r="N1797" s="40">
        <v>60</v>
      </c>
      <c r="O1797" s="40" t="b">
        <v>0</v>
      </c>
      <c r="P1797" s="40" t="s">
        <v>3105</v>
      </c>
      <c r="Q1797" s="40" t="s">
        <v>1853</v>
      </c>
      <c r="R1797" s="40" t="s">
        <v>635</v>
      </c>
    </row>
    <row r="1798" spans="1:18" hidden="1" x14ac:dyDescent="0.25">
      <c r="A1798" s="41" t="s">
        <v>1368</v>
      </c>
      <c r="B1798" s="41" t="s">
        <v>905</v>
      </c>
      <c r="C1798" s="41" t="s">
        <v>1847</v>
      </c>
      <c r="D1798" s="41" t="s">
        <v>1848</v>
      </c>
      <c r="E1798" s="41" t="s">
        <v>1941</v>
      </c>
      <c r="F1798" s="41"/>
      <c r="G1798" s="41" t="s">
        <v>76</v>
      </c>
      <c r="H1798" s="41" t="s">
        <v>1804</v>
      </c>
      <c r="I1798" s="41" t="s">
        <v>5580</v>
      </c>
      <c r="J1798" s="41" t="s">
        <v>1847</v>
      </c>
      <c r="K1798" s="41"/>
      <c r="L1798" s="41"/>
      <c r="M1798" s="41" t="s">
        <v>6485</v>
      </c>
      <c r="N1798" s="41">
        <v>60</v>
      </c>
      <c r="O1798" s="41" t="b">
        <v>0</v>
      </c>
      <c r="P1798" s="41" t="s">
        <v>3105</v>
      </c>
      <c r="Q1798" s="41" t="s">
        <v>1853</v>
      </c>
      <c r="R1798" s="41" t="s">
        <v>635</v>
      </c>
    </row>
    <row r="1799" spans="1:18" hidden="1" x14ac:dyDescent="0.25">
      <c r="A1799" s="40" t="s">
        <v>195</v>
      </c>
      <c r="B1799" s="40" t="s">
        <v>905</v>
      </c>
      <c r="C1799" s="40" t="s">
        <v>1847</v>
      </c>
      <c r="D1799" s="40" t="s">
        <v>1848</v>
      </c>
      <c r="E1799" s="40" t="s">
        <v>2764</v>
      </c>
      <c r="F1799" s="40"/>
      <c r="G1799" s="40" t="s">
        <v>1813</v>
      </c>
      <c r="H1799" s="40" t="s">
        <v>1814</v>
      </c>
      <c r="I1799" s="40" t="s">
        <v>5580</v>
      </c>
      <c r="J1799" s="40" t="s">
        <v>1847</v>
      </c>
      <c r="K1799" s="40"/>
      <c r="L1799" s="40"/>
      <c r="M1799" s="40" t="s">
        <v>6486</v>
      </c>
      <c r="N1799" s="40">
        <v>60</v>
      </c>
      <c r="O1799" s="40" t="b">
        <v>0</v>
      </c>
      <c r="P1799" s="40" t="s">
        <v>3105</v>
      </c>
      <c r="Q1799" s="40" t="s">
        <v>1853</v>
      </c>
      <c r="R1799" s="40" t="s">
        <v>635</v>
      </c>
    </row>
    <row r="1800" spans="1:18" hidden="1" x14ac:dyDescent="0.25">
      <c r="A1800" s="40" t="s">
        <v>390</v>
      </c>
      <c r="B1800" s="40" t="s">
        <v>905</v>
      </c>
      <c r="C1800" s="40" t="s">
        <v>1847</v>
      </c>
      <c r="D1800" s="40" t="s">
        <v>1848</v>
      </c>
      <c r="E1800" s="40" t="s">
        <v>1941</v>
      </c>
      <c r="F1800" s="40"/>
      <c r="G1800" s="40" t="s">
        <v>76</v>
      </c>
      <c r="H1800" s="40" t="s">
        <v>1804</v>
      </c>
      <c r="I1800" s="40" t="s">
        <v>5580</v>
      </c>
      <c r="J1800" s="40" t="s">
        <v>1847</v>
      </c>
      <c r="K1800" s="40"/>
      <c r="L1800" s="40"/>
      <c r="M1800" s="40" t="s">
        <v>6487</v>
      </c>
      <c r="N1800" s="40">
        <v>60</v>
      </c>
      <c r="O1800" s="40" t="b">
        <v>0</v>
      </c>
      <c r="P1800" s="40" t="s">
        <v>3105</v>
      </c>
      <c r="Q1800" s="40" t="s">
        <v>1853</v>
      </c>
      <c r="R1800" s="40" t="s">
        <v>635</v>
      </c>
    </row>
    <row r="1801" spans="1:18" hidden="1" x14ac:dyDescent="0.25">
      <c r="A1801" s="41" t="s">
        <v>455</v>
      </c>
      <c r="B1801" s="41" t="s">
        <v>905</v>
      </c>
      <c r="C1801" s="41" t="s">
        <v>1847</v>
      </c>
      <c r="D1801" s="41" t="s">
        <v>1848</v>
      </c>
      <c r="E1801" s="41" t="s">
        <v>1968</v>
      </c>
      <c r="F1801" s="41"/>
      <c r="G1801" s="41" t="s">
        <v>75</v>
      </c>
      <c r="H1801" s="41" t="s">
        <v>1806</v>
      </c>
      <c r="I1801" s="41" t="s">
        <v>5580</v>
      </c>
      <c r="J1801" s="41" t="s">
        <v>1847</v>
      </c>
      <c r="K1801" s="41"/>
      <c r="L1801" s="41"/>
      <c r="M1801" s="41" t="s">
        <v>6488</v>
      </c>
      <c r="N1801" s="41">
        <v>60</v>
      </c>
      <c r="O1801" s="41" t="b">
        <v>0</v>
      </c>
      <c r="P1801" s="41" t="s">
        <v>3105</v>
      </c>
      <c r="Q1801" s="41" t="s">
        <v>1853</v>
      </c>
      <c r="R1801" s="41" t="s">
        <v>635</v>
      </c>
    </row>
    <row r="1802" spans="1:18" hidden="1" x14ac:dyDescent="0.25">
      <c r="A1802" s="41" t="s">
        <v>533</v>
      </c>
      <c r="B1802" s="41" t="s">
        <v>905</v>
      </c>
      <c r="C1802" s="41" t="s">
        <v>1847</v>
      </c>
      <c r="D1802" s="41" t="s">
        <v>1848</v>
      </c>
      <c r="E1802" s="41" t="s">
        <v>2001</v>
      </c>
      <c r="F1802" s="41"/>
      <c r="G1802" s="41" t="s">
        <v>76</v>
      </c>
      <c r="H1802" s="41" t="s">
        <v>1804</v>
      </c>
      <c r="I1802" s="41" t="s">
        <v>5580</v>
      </c>
      <c r="J1802" s="41" t="s">
        <v>1847</v>
      </c>
      <c r="K1802" s="41"/>
      <c r="L1802" s="41"/>
      <c r="M1802" s="41" t="s">
        <v>6489</v>
      </c>
      <c r="N1802" s="41">
        <v>60</v>
      </c>
      <c r="O1802" s="41" t="b">
        <v>0</v>
      </c>
      <c r="P1802" s="41" t="s">
        <v>3105</v>
      </c>
      <c r="Q1802" s="41" t="s">
        <v>1853</v>
      </c>
      <c r="R1802" s="41" t="s">
        <v>635</v>
      </c>
    </row>
    <row r="1803" spans="1:18" hidden="1" x14ac:dyDescent="0.25">
      <c r="A1803" s="40" t="s">
        <v>199</v>
      </c>
      <c r="B1803" s="40" t="s">
        <v>905</v>
      </c>
      <c r="C1803" s="40" t="s">
        <v>1847</v>
      </c>
      <c r="D1803" s="40" t="s">
        <v>1848</v>
      </c>
      <c r="E1803" s="40" t="s">
        <v>2102</v>
      </c>
      <c r="F1803" s="40"/>
      <c r="G1803" s="40" t="s">
        <v>1813</v>
      </c>
      <c r="H1803" s="40" t="s">
        <v>1814</v>
      </c>
      <c r="I1803" s="40" t="s">
        <v>5580</v>
      </c>
      <c r="J1803" s="40" t="s">
        <v>1847</v>
      </c>
      <c r="K1803" s="40"/>
      <c r="L1803" s="40"/>
      <c r="M1803" s="40" t="s">
        <v>6490</v>
      </c>
      <c r="N1803" s="40">
        <v>60</v>
      </c>
      <c r="O1803" s="40" t="b">
        <v>0</v>
      </c>
      <c r="P1803" s="40" t="s">
        <v>3105</v>
      </c>
      <c r="Q1803" s="40" t="s">
        <v>1853</v>
      </c>
      <c r="R1803" s="40" t="s">
        <v>635</v>
      </c>
    </row>
    <row r="1804" spans="1:18" hidden="1" x14ac:dyDescent="0.25">
      <c r="A1804" s="41" t="s">
        <v>392</v>
      </c>
      <c r="B1804" s="41" t="s">
        <v>905</v>
      </c>
      <c r="C1804" s="41" t="s">
        <v>1847</v>
      </c>
      <c r="D1804" s="41" t="s">
        <v>1848</v>
      </c>
      <c r="E1804" s="41" t="s">
        <v>1968</v>
      </c>
      <c r="F1804" s="41"/>
      <c r="G1804" s="41" t="s">
        <v>75</v>
      </c>
      <c r="H1804" s="41" t="s">
        <v>1806</v>
      </c>
      <c r="I1804" s="41" t="s">
        <v>5580</v>
      </c>
      <c r="J1804" s="41" t="s">
        <v>1847</v>
      </c>
      <c r="K1804" s="41"/>
      <c r="L1804" s="41"/>
      <c r="M1804" s="41" t="s">
        <v>6491</v>
      </c>
      <c r="N1804" s="41">
        <v>60</v>
      </c>
      <c r="O1804" s="41" t="b">
        <v>0</v>
      </c>
      <c r="P1804" s="41" t="s">
        <v>3105</v>
      </c>
      <c r="Q1804" s="41" t="s">
        <v>1853</v>
      </c>
      <c r="R1804" s="41" t="s">
        <v>635</v>
      </c>
    </row>
    <row r="1805" spans="1:18" hidden="1" x14ac:dyDescent="0.25">
      <c r="A1805" s="40" t="s">
        <v>202</v>
      </c>
      <c r="B1805" s="40" t="s">
        <v>905</v>
      </c>
      <c r="C1805" s="40" t="s">
        <v>1847</v>
      </c>
      <c r="D1805" s="40" t="s">
        <v>1848</v>
      </c>
      <c r="E1805" s="40" t="s">
        <v>2083</v>
      </c>
      <c r="F1805" s="40"/>
      <c r="G1805" s="40" t="s">
        <v>1813</v>
      </c>
      <c r="H1805" s="40" t="s">
        <v>1814</v>
      </c>
      <c r="I1805" s="40" t="s">
        <v>5580</v>
      </c>
      <c r="J1805" s="40" t="s">
        <v>1847</v>
      </c>
      <c r="K1805" s="40"/>
      <c r="L1805" s="40"/>
      <c r="M1805" s="40" t="s">
        <v>6492</v>
      </c>
      <c r="N1805" s="40">
        <v>60</v>
      </c>
      <c r="O1805" s="40" t="b">
        <v>0</v>
      </c>
      <c r="P1805" s="40" t="s">
        <v>3105</v>
      </c>
      <c r="Q1805" s="40" t="s">
        <v>1853</v>
      </c>
      <c r="R1805" s="40" t="s">
        <v>635</v>
      </c>
    </row>
    <row r="1806" spans="1:18" hidden="1" x14ac:dyDescent="0.25">
      <c r="A1806" s="40" t="s">
        <v>235</v>
      </c>
      <c r="B1806" s="40" t="s">
        <v>905</v>
      </c>
      <c r="C1806" s="40" t="s">
        <v>1847</v>
      </c>
      <c r="D1806" s="40" t="s">
        <v>1848</v>
      </c>
      <c r="E1806" s="40" t="s">
        <v>2764</v>
      </c>
      <c r="F1806" s="40"/>
      <c r="G1806" s="40" t="s">
        <v>1813</v>
      </c>
      <c r="H1806" s="40" t="s">
        <v>1814</v>
      </c>
      <c r="I1806" s="40" t="s">
        <v>5580</v>
      </c>
      <c r="J1806" s="40" t="s">
        <v>1847</v>
      </c>
      <c r="K1806" s="40"/>
      <c r="L1806" s="40"/>
      <c r="M1806" s="40" t="s">
        <v>6493</v>
      </c>
      <c r="N1806" s="40">
        <v>60</v>
      </c>
      <c r="O1806" s="40" t="b">
        <v>0</v>
      </c>
      <c r="P1806" s="40" t="s">
        <v>3105</v>
      </c>
      <c r="Q1806" s="40" t="s">
        <v>1853</v>
      </c>
      <c r="R1806" s="40" t="s">
        <v>635</v>
      </c>
    </row>
    <row r="1807" spans="1:18" hidden="1" x14ac:dyDescent="0.25">
      <c r="A1807" s="41" t="s">
        <v>1369</v>
      </c>
      <c r="B1807" s="41" t="s">
        <v>905</v>
      </c>
      <c r="C1807" s="41" t="s">
        <v>1847</v>
      </c>
      <c r="D1807" s="41" t="s">
        <v>1848</v>
      </c>
      <c r="E1807" s="41" t="s">
        <v>2083</v>
      </c>
      <c r="F1807" s="41"/>
      <c r="G1807" s="41" t="s">
        <v>1813</v>
      </c>
      <c r="H1807" s="41" t="s">
        <v>1814</v>
      </c>
      <c r="I1807" s="41" t="s">
        <v>5580</v>
      </c>
      <c r="J1807" s="41" t="s">
        <v>1847</v>
      </c>
      <c r="K1807" s="41"/>
      <c r="L1807" s="41"/>
      <c r="M1807" s="41" t="s">
        <v>6494</v>
      </c>
      <c r="N1807" s="41">
        <v>60</v>
      </c>
      <c r="O1807" s="41" t="b">
        <v>0</v>
      </c>
      <c r="P1807" s="41" t="s">
        <v>3105</v>
      </c>
      <c r="Q1807" s="41" t="s">
        <v>1853</v>
      </c>
      <c r="R1807" s="41" t="s">
        <v>635</v>
      </c>
    </row>
    <row r="1808" spans="1:18" hidden="1" x14ac:dyDescent="0.25">
      <c r="A1808" s="40" t="s">
        <v>6495</v>
      </c>
      <c r="B1808" s="40" t="s">
        <v>905</v>
      </c>
      <c r="C1808" s="40" t="s">
        <v>1847</v>
      </c>
      <c r="D1808" s="40" t="s">
        <v>1848</v>
      </c>
      <c r="E1808" s="40" t="s">
        <v>1985</v>
      </c>
      <c r="F1808" s="40"/>
      <c r="G1808" s="40" t="s">
        <v>1813</v>
      </c>
      <c r="H1808" s="40" t="s">
        <v>1814</v>
      </c>
      <c r="I1808" s="40" t="s">
        <v>5580</v>
      </c>
      <c r="J1808" s="40" t="s">
        <v>1847</v>
      </c>
      <c r="K1808" s="40"/>
      <c r="L1808" s="40"/>
      <c r="M1808" s="40" t="s">
        <v>6442</v>
      </c>
      <c r="N1808" s="40">
        <v>60</v>
      </c>
      <c r="O1808" s="40" t="b">
        <v>0</v>
      </c>
      <c r="P1808" s="40" t="s">
        <v>3105</v>
      </c>
      <c r="Q1808" s="40" t="s">
        <v>1853</v>
      </c>
      <c r="R1808" s="40" t="s">
        <v>635</v>
      </c>
    </row>
    <row r="1809" spans="1:18" hidden="1" x14ac:dyDescent="0.25">
      <c r="A1809" s="40" t="s">
        <v>1370</v>
      </c>
      <c r="B1809" s="40" t="s">
        <v>903</v>
      </c>
      <c r="C1809" s="40" t="s">
        <v>1847</v>
      </c>
      <c r="D1809" s="40" t="s">
        <v>1848</v>
      </c>
      <c r="E1809" s="40" t="s">
        <v>2060</v>
      </c>
      <c r="F1809" s="40"/>
      <c r="G1809" s="40" t="s">
        <v>75</v>
      </c>
      <c r="H1809" s="40" t="s">
        <v>1806</v>
      </c>
      <c r="I1809" s="40" t="s">
        <v>5580</v>
      </c>
      <c r="J1809" s="40" t="s">
        <v>1847</v>
      </c>
      <c r="K1809" s="40"/>
      <c r="L1809" s="40"/>
      <c r="M1809" s="40" t="s">
        <v>6496</v>
      </c>
      <c r="N1809" s="40">
        <v>60</v>
      </c>
      <c r="O1809" s="40" t="b">
        <v>0</v>
      </c>
      <c r="P1809" s="40" t="s">
        <v>3105</v>
      </c>
      <c r="Q1809" s="40" t="s">
        <v>1853</v>
      </c>
      <c r="R1809" s="40" t="s">
        <v>635</v>
      </c>
    </row>
    <row r="1810" spans="1:18" hidden="1" x14ac:dyDescent="0.25">
      <c r="A1810" s="40" t="s">
        <v>1371</v>
      </c>
      <c r="B1810" s="40" t="s">
        <v>903</v>
      </c>
      <c r="C1810" s="40" t="s">
        <v>1847</v>
      </c>
      <c r="D1810" s="40" t="s">
        <v>1848</v>
      </c>
      <c r="E1810" s="40" t="s">
        <v>2060</v>
      </c>
      <c r="F1810" s="40"/>
      <c r="G1810" s="40" t="s">
        <v>75</v>
      </c>
      <c r="H1810" s="40" t="s">
        <v>1806</v>
      </c>
      <c r="I1810" s="40" t="s">
        <v>5580</v>
      </c>
      <c r="J1810" s="40" t="s">
        <v>1847</v>
      </c>
      <c r="K1810" s="40"/>
      <c r="L1810" s="40"/>
      <c r="M1810" s="40" t="s">
        <v>6497</v>
      </c>
      <c r="N1810" s="40">
        <v>60</v>
      </c>
      <c r="O1810" s="40" t="b">
        <v>0</v>
      </c>
      <c r="P1810" s="40" t="s">
        <v>3105</v>
      </c>
      <c r="Q1810" s="40" t="s">
        <v>1853</v>
      </c>
      <c r="R1810" s="40" t="s">
        <v>635</v>
      </c>
    </row>
    <row r="1811" spans="1:18" hidden="1" x14ac:dyDescent="0.25">
      <c r="A1811" s="40" t="s">
        <v>1372</v>
      </c>
      <c r="B1811" s="40" t="s">
        <v>905</v>
      </c>
      <c r="C1811" s="40" t="s">
        <v>1847</v>
      </c>
      <c r="D1811" s="40" t="s">
        <v>1848</v>
      </c>
      <c r="E1811" s="40" t="s">
        <v>1849</v>
      </c>
      <c r="F1811" s="40"/>
      <c r="G1811" s="40" t="s">
        <v>1811</v>
      </c>
      <c r="H1811" s="40" t="s">
        <v>1812</v>
      </c>
      <c r="I1811" s="40" t="s">
        <v>5580</v>
      </c>
      <c r="J1811" s="40" t="s">
        <v>1847</v>
      </c>
      <c r="K1811" s="40"/>
      <c r="L1811" s="40"/>
      <c r="M1811" s="40" t="s">
        <v>6498</v>
      </c>
      <c r="N1811" s="40">
        <v>60</v>
      </c>
      <c r="O1811" s="40" t="b">
        <v>0</v>
      </c>
      <c r="P1811" s="40" t="s">
        <v>3105</v>
      </c>
      <c r="Q1811" s="40" t="s">
        <v>1853</v>
      </c>
      <c r="R1811" s="40" t="s">
        <v>635</v>
      </c>
    </row>
    <row r="1812" spans="1:18" hidden="1" x14ac:dyDescent="0.25">
      <c r="A1812" s="41" t="s">
        <v>395</v>
      </c>
      <c r="B1812" s="41" t="s">
        <v>905</v>
      </c>
      <c r="C1812" s="41" t="s">
        <v>1847</v>
      </c>
      <c r="D1812" s="41" t="s">
        <v>1848</v>
      </c>
      <c r="E1812" s="41" t="s">
        <v>1862</v>
      </c>
      <c r="F1812" s="41"/>
      <c r="G1812" s="41" t="s">
        <v>75</v>
      </c>
      <c r="H1812" s="41" t="s">
        <v>1806</v>
      </c>
      <c r="I1812" s="41" t="s">
        <v>5580</v>
      </c>
      <c r="J1812" s="41" t="s">
        <v>1847</v>
      </c>
      <c r="K1812" s="41"/>
      <c r="L1812" s="41"/>
      <c r="M1812" s="41" t="s">
        <v>6499</v>
      </c>
      <c r="N1812" s="41">
        <v>60</v>
      </c>
      <c r="O1812" s="41" t="b">
        <v>0</v>
      </c>
      <c r="P1812" s="41" t="s">
        <v>3105</v>
      </c>
      <c r="Q1812" s="41" t="s">
        <v>1853</v>
      </c>
      <c r="R1812" s="41" t="s">
        <v>635</v>
      </c>
    </row>
    <row r="1813" spans="1:18" hidden="1" x14ac:dyDescent="0.25">
      <c r="A1813" s="40" t="s">
        <v>521</v>
      </c>
      <c r="B1813" s="40" t="s">
        <v>905</v>
      </c>
      <c r="C1813" s="40" t="s">
        <v>1847</v>
      </c>
      <c r="D1813" s="40" t="s">
        <v>1848</v>
      </c>
      <c r="E1813" s="40" t="s">
        <v>1968</v>
      </c>
      <c r="F1813" s="40"/>
      <c r="G1813" s="40" t="s">
        <v>75</v>
      </c>
      <c r="H1813" s="40" t="s">
        <v>1806</v>
      </c>
      <c r="I1813" s="40" t="s">
        <v>5580</v>
      </c>
      <c r="J1813" s="40" t="s">
        <v>1847</v>
      </c>
      <c r="K1813" s="40"/>
      <c r="L1813" s="40"/>
      <c r="M1813" s="40" t="s">
        <v>6500</v>
      </c>
      <c r="N1813" s="40">
        <v>60</v>
      </c>
      <c r="O1813" s="40" t="b">
        <v>0</v>
      </c>
      <c r="P1813" s="40" t="s">
        <v>3105</v>
      </c>
      <c r="Q1813" s="40" t="s">
        <v>1853</v>
      </c>
      <c r="R1813" s="40" t="s">
        <v>635</v>
      </c>
    </row>
    <row r="1814" spans="1:18" hidden="1" x14ac:dyDescent="0.25">
      <c r="A1814" s="40" t="s">
        <v>1373</v>
      </c>
      <c r="B1814" s="40" t="s">
        <v>905</v>
      </c>
      <c r="C1814" s="40" t="s">
        <v>1847</v>
      </c>
      <c r="D1814" s="40" t="s">
        <v>1848</v>
      </c>
      <c r="E1814" s="40" t="s">
        <v>1960</v>
      </c>
      <c r="F1814" s="40"/>
      <c r="G1814" s="40" t="s">
        <v>76</v>
      </c>
      <c r="H1814" s="40" t="s">
        <v>1804</v>
      </c>
      <c r="I1814" s="40" t="s">
        <v>5580</v>
      </c>
      <c r="J1814" s="40" t="s">
        <v>1847</v>
      </c>
      <c r="K1814" s="40"/>
      <c r="L1814" s="40"/>
      <c r="M1814" s="40" t="s">
        <v>6501</v>
      </c>
      <c r="N1814" s="40">
        <v>60</v>
      </c>
      <c r="O1814" s="40" t="b">
        <v>0</v>
      </c>
      <c r="P1814" s="40" t="s">
        <v>3105</v>
      </c>
      <c r="Q1814" s="40" t="s">
        <v>1853</v>
      </c>
      <c r="R1814" s="40" t="s">
        <v>635</v>
      </c>
    </row>
    <row r="1815" spans="1:18" hidden="1" x14ac:dyDescent="0.25">
      <c r="A1815" s="41" t="s">
        <v>1374</v>
      </c>
      <c r="B1815" s="41" t="s">
        <v>903</v>
      </c>
      <c r="C1815" s="41" t="s">
        <v>1847</v>
      </c>
      <c r="D1815" s="41" t="s">
        <v>1848</v>
      </c>
      <c r="E1815" s="41" t="s">
        <v>2060</v>
      </c>
      <c r="F1815" s="41"/>
      <c r="G1815" s="41" t="s">
        <v>75</v>
      </c>
      <c r="H1815" s="41" t="s">
        <v>1806</v>
      </c>
      <c r="I1815" s="41" t="s">
        <v>5580</v>
      </c>
      <c r="J1815" s="41" t="s">
        <v>1847</v>
      </c>
      <c r="K1815" s="41"/>
      <c r="L1815" s="41"/>
      <c r="M1815" s="41" t="s">
        <v>6502</v>
      </c>
      <c r="N1815" s="41">
        <v>60</v>
      </c>
      <c r="O1815" s="41" t="b">
        <v>0</v>
      </c>
      <c r="P1815" s="41" t="s">
        <v>3105</v>
      </c>
      <c r="Q1815" s="41" t="s">
        <v>1853</v>
      </c>
      <c r="R1815" s="41" t="s">
        <v>635</v>
      </c>
    </row>
    <row r="1816" spans="1:18" hidden="1" x14ac:dyDescent="0.25">
      <c r="A1816" s="40" t="s">
        <v>1375</v>
      </c>
      <c r="B1816" s="40" t="s">
        <v>905</v>
      </c>
      <c r="C1816" s="40" t="s">
        <v>1847</v>
      </c>
      <c r="D1816" s="40" t="s">
        <v>1848</v>
      </c>
      <c r="E1816" s="40" t="s">
        <v>2102</v>
      </c>
      <c r="F1816" s="40"/>
      <c r="G1816" s="40" t="s">
        <v>1813</v>
      </c>
      <c r="H1816" s="40" t="s">
        <v>1814</v>
      </c>
      <c r="I1816" s="40" t="s">
        <v>5580</v>
      </c>
      <c r="J1816" s="40" t="s">
        <v>1847</v>
      </c>
      <c r="K1816" s="40"/>
      <c r="L1816" s="40"/>
      <c r="M1816" s="40" t="s">
        <v>6503</v>
      </c>
      <c r="N1816" s="40">
        <v>60</v>
      </c>
      <c r="O1816" s="40" t="b">
        <v>0</v>
      </c>
      <c r="P1816" s="40" t="s">
        <v>3105</v>
      </c>
      <c r="Q1816" s="40" t="s">
        <v>1853</v>
      </c>
      <c r="R1816" s="40" t="s">
        <v>635</v>
      </c>
    </row>
    <row r="1817" spans="1:18" hidden="1" x14ac:dyDescent="0.25">
      <c r="A1817" s="40" t="s">
        <v>93</v>
      </c>
      <c r="B1817" s="40" t="s">
        <v>905</v>
      </c>
      <c r="C1817" s="40" t="s">
        <v>1847</v>
      </c>
      <c r="D1817" s="40" t="s">
        <v>1848</v>
      </c>
      <c r="E1817" s="40" t="s">
        <v>1985</v>
      </c>
      <c r="F1817" s="40"/>
      <c r="G1817" s="40" t="s">
        <v>1813</v>
      </c>
      <c r="H1817" s="40" t="s">
        <v>1814</v>
      </c>
      <c r="I1817" s="40" t="s">
        <v>5580</v>
      </c>
      <c r="J1817" s="40" t="s">
        <v>1847</v>
      </c>
      <c r="K1817" s="40"/>
      <c r="L1817" s="40"/>
      <c r="M1817" s="40" t="s">
        <v>6504</v>
      </c>
      <c r="N1817" s="40">
        <v>60</v>
      </c>
      <c r="O1817" s="40" t="b">
        <v>0</v>
      </c>
      <c r="P1817" s="40" t="s">
        <v>3105</v>
      </c>
      <c r="Q1817" s="40" t="s">
        <v>1853</v>
      </c>
      <c r="R1817" s="40" t="s">
        <v>635</v>
      </c>
    </row>
    <row r="1818" spans="1:18" hidden="1" x14ac:dyDescent="0.25">
      <c r="A1818" s="40" t="s">
        <v>218</v>
      </c>
      <c r="B1818" s="40" t="s">
        <v>905</v>
      </c>
      <c r="C1818" s="40" t="s">
        <v>1847</v>
      </c>
      <c r="D1818" s="40" t="s">
        <v>1848</v>
      </c>
      <c r="E1818" s="40" t="s">
        <v>2001</v>
      </c>
      <c r="F1818" s="40"/>
      <c r="G1818" s="40" t="s">
        <v>76</v>
      </c>
      <c r="H1818" s="40" t="s">
        <v>1804</v>
      </c>
      <c r="I1818" s="40" t="s">
        <v>5580</v>
      </c>
      <c r="J1818" s="40" t="s">
        <v>1847</v>
      </c>
      <c r="K1818" s="40"/>
      <c r="L1818" s="40"/>
      <c r="M1818" s="40" t="s">
        <v>6505</v>
      </c>
      <c r="N1818" s="40">
        <v>60</v>
      </c>
      <c r="O1818" s="40" t="b">
        <v>0</v>
      </c>
      <c r="P1818" s="40" t="s">
        <v>3105</v>
      </c>
      <c r="Q1818" s="40" t="s">
        <v>1853</v>
      </c>
      <c r="R1818" s="40" t="s">
        <v>635</v>
      </c>
    </row>
    <row r="1819" spans="1:18" hidden="1" x14ac:dyDescent="0.25">
      <c r="A1819" s="40" t="s">
        <v>229</v>
      </c>
      <c r="B1819" s="40" t="s">
        <v>905</v>
      </c>
      <c r="C1819" s="40" t="s">
        <v>1847</v>
      </c>
      <c r="D1819" s="40" t="s">
        <v>1848</v>
      </c>
      <c r="E1819" s="40" t="s">
        <v>2001</v>
      </c>
      <c r="F1819" s="40"/>
      <c r="G1819" s="40" t="s">
        <v>76</v>
      </c>
      <c r="H1819" s="40" t="s">
        <v>1804</v>
      </c>
      <c r="I1819" s="40" t="s">
        <v>5580</v>
      </c>
      <c r="J1819" s="40" t="s">
        <v>1847</v>
      </c>
      <c r="K1819" s="40"/>
      <c r="L1819" s="40"/>
      <c r="M1819" s="40" t="s">
        <v>6506</v>
      </c>
      <c r="N1819" s="40">
        <v>60</v>
      </c>
      <c r="O1819" s="40" t="b">
        <v>0</v>
      </c>
      <c r="P1819" s="40" t="s">
        <v>3105</v>
      </c>
      <c r="Q1819" s="40" t="s">
        <v>1853</v>
      </c>
      <c r="R1819" s="40" t="s">
        <v>635</v>
      </c>
    </row>
    <row r="1820" spans="1:18" hidden="1" x14ac:dyDescent="0.25">
      <c r="A1820" s="41" t="s">
        <v>1376</v>
      </c>
      <c r="B1820" s="41" t="s">
        <v>905</v>
      </c>
      <c r="C1820" s="41" t="s">
        <v>1847</v>
      </c>
      <c r="D1820" s="41" t="s">
        <v>1848</v>
      </c>
      <c r="E1820" s="41" t="s">
        <v>1888</v>
      </c>
      <c r="F1820" s="41"/>
      <c r="G1820" s="41" t="s">
        <v>1813</v>
      </c>
      <c r="H1820" s="41" t="s">
        <v>1814</v>
      </c>
      <c r="I1820" s="41" t="s">
        <v>5580</v>
      </c>
      <c r="J1820" s="41" t="s">
        <v>1847</v>
      </c>
      <c r="K1820" s="41"/>
      <c r="L1820" s="41"/>
      <c r="M1820" s="41" t="s">
        <v>6507</v>
      </c>
      <c r="N1820" s="41">
        <v>60</v>
      </c>
      <c r="O1820" s="41" t="b">
        <v>0</v>
      </c>
      <c r="P1820" s="41" t="s">
        <v>3105</v>
      </c>
      <c r="Q1820" s="41" t="s">
        <v>1853</v>
      </c>
      <c r="R1820" s="41" t="s">
        <v>635</v>
      </c>
    </row>
    <row r="1821" spans="1:18" hidden="1" x14ac:dyDescent="0.25">
      <c r="A1821" s="40" t="s">
        <v>532</v>
      </c>
      <c r="B1821" s="40" t="s">
        <v>905</v>
      </c>
      <c r="C1821" s="40" t="s">
        <v>1847</v>
      </c>
      <c r="D1821" s="40" t="s">
        <v>1848</v>
      </c>
      <c r="E1821" s="40" t="s">
        <v>1968</v>
      </c>
      <c r="F1821" s="40"/>
      <c r="G1821" s="40" t="s">
        <v>75</v>
      </c>
      <c r="H1821" s="40" t="s">
        <v>1806</v>
      </c>
      <c r="I1821" s="40" t="s">
        <v>5580</v>
      </c>
      <c r="J1821" s="40" t="s">
        <v>1847</v>
      </c>
      <c r="K1821" s="40"/>
      <c r="L1821" s="40"/>
      <c r="M1821" s="40" t="s">
        <v>6508</v>
      </c>
      <c r="N1821" s="40">
        <v>60</v>
      </c>
      <c r="O1821" s="40" t="b">
        <v>0</v>
      </c>
      <c r="P1821" s="40" t="s">
        <v>3105</v>
      </c>
      <c r="Q1821" s="40" t="s">
        <v>1853</v>
      </c>
      <c r="R1821" s="40" t="s">
        <v>635</v>
      </c>
    </row>
    <row r="1822" spans="1:18" hidden="1" x14ac:dyDescent="0.25">
      <c r="A1822" s="40" t="s">
        <v>397</v>
      </c>
      <c r="B1822" s="40" t="s">
        <v>905</v>
      </c>
      <c r="C1822" s="40" t="s">
        <v>1847</v>
      </c>
      <c r="D1822" s="40" t="s">
        <v>1848</v>
      </c>
      <c r="E1822" s="40" t="s">
        <v>1968</v>
      </c>
      <c r="F1822" s="40"/>
      <c r="G1822" s="40" t="s">
        <v>75</v>
      </c>
      <c r="H1822" s="40" t="s">
        <v>1806</v>
      </c>
      <c r="I1822" s="40" t="s">
        <v>5580</v>
      </c>
      <c r="J1822" s="40" t="s">
        <v>1847</v>
      </c>
      <c r="K1822" s="40"/>
      <c r="L1822" s="40"/>
      <c r="M1822" s="40" t="s">
        <v>6509</v>
      </c>
      <c r="N1822" s="40">
        <v>60</v>
      </c>
      <c r="O1822" s="40" t="b">
        <v>0</v>
      </c>
      <c r="P1822" s="40" t="s">
        <v>3105</v>
      </c>
      <c r="Q1822" s="40" t="s">
        <v>1853</v>
      </c>
      <c r="R1822" s="40" t="s">
        <v>635</v>
      </c>
    </row>
    <row r="1823" spans="1:18" hidden="1" x14ac:dyDescent="0.25">
      <c r="A1823" s="41" t="s">
        <v>1377</v>
      </c>
      <c r="B1823" s="41" t="s">
        <v>905</v>
      </c>
      <c r="C1823" s="41" t="s">
        <v>1847</v>
      </c>
      <c r="D1823" s="41" t="s">
        <v>1848</v>
      </c>
      <c r="E1823" s="41" t="s">
        <v>1968</v>
      </c>
      <c r="F1823" s="41"/>
      <c r="G1823" s="41" t="s">
        <v>75</v>
      </c>
      <c r="H1823" s="41" t="s">
        <v>1806</v>
      </c>
      <c r="I1823" s="41" t="s">
        <v>5580</v>
      </c>
      <c r="J1823" s="41" t="s">
        <v>1847</v>
      </c>
      <c r="K1823" s="41"/>
      <c r="L1823" s="41"/>
      <c r="M1823" s="41" t="s">
        <v>6510</v>
      </c>
      <c r="N1823" s="41">
        <v>60</v>
      </c>
      <c r="O1823" s="41" t="b">
        <v>0</v>
      </c>
      <c r="P1823" s="41" t="s">
        <v>3105</v>
      </c>
      <c r="Q1823" s="41" t="s">
        <v>1853</v>
      </c>
      <c r="R1823" s="41" t="s">
        <v>635</v>
      </c>
    </row>
    <row r="1824" spans="1:18" hidden="1" x14ac:dyDescent="0.25">
      <c r="A1824" s="40" t="s">
        <v>398</v>
      </c>
      <c r="B1824" s="40" t="s">
        <v>905</v>
      </c>
      <c r="C1824" s="40" t="s">
        <v>1847</v>
      </c>
      <c r="D1824" s="40" t="s">
        <v>1848</v>
      </c>
      <c r="E1824" s="40" t="s">
        <v>1968</v>
      </c>
      <c r="F1824" s="40"/>
      <c r="G1824" s="40" t="s">
        <v>75</v>
      </c>
      <c r="H1824" s="40" t="s">
        <v>1806</v>
      </c>
      <c r="I1824" s="40" t="s">
        <v>5580</v>
      </c>
      <c r="J1824" s="40" t="s">
        <v>1847</v>
      </c>
      <c r="K1824" s="40"/>
      <c r="L1824" s="40"/>
      <c r="M1824" s="40" t="s">
        <v>6511</v>
      </c>
      <c r="N1824" s="40">
        <v>60</v>
      </c>
      <c r="O1824" s="40" t="b">
        <v>0</v>
      </c>
      <c r="P1824" s="40" t="s">
        <v>3105</v>
      </c>
      <c r="Q1824" s="40" t="s">
        <v>1853</v>
      </c>
      <c r="R1824" s="40" t="s">
        <v>635</v>
      </c>
    </row>
    <row r="1825" spans="1:18" hidden="1" x14ac:dyDescent="0.25">
      <c r="A1825" s="40" t="s">
        <v>1378</v>
      </c>
      <c r="B1825" s="40" t="s">
        <v>905</v>
      </c>
      <c r="C1825" s="40" t="s">
        <v>1847</v>
      </c>
      <c r="D1825" s="40" t="s">
        <v>1848</v>
      </c>
      <c r="E1825" s="40" t="s">
        <v>1968</v>
      </c>
      <c r="F1825" s="40"/>
      <c r="G1825" s="40" t="s">
        <v>75</v>
      </c>
      <c r="H1825" s="40" t="s">
        <v>1806</v>
      </c>
      <c r="I1825" s="40" t="s">
        <v>5580</v>
      </c>
      <c r="J1825" s="40" t="s">
        <v>1847</v>
      </c>
      <c r="K1825" s="40"/>
      <c r="L1825" s="40"/>
      <c r="M1825" s="40" t="s">
        <v>6512</v>
      </c>
      <c r="N1825" s="40">
        <v>60</v>
      </c>
      <c r="O1825" s="40" t="b">
        <v>0</v>
      </c>
      <c r="P1825" s="40" t="s">
        <v>3105</v>
      </c>
      <c r="Q1825" s="40" t="s">
        <v>1853</v>
      </c>
      <c r="R1825" s="40" t="s">
        <v>635</v>
      </c>
    </row>
    <row r="1826" spans="1:18" hidden="1" x14ac:dyDescent="0.25">
      <c r="A1826" s="40" t="s">
        <v>6513</v>
      </c>
      <c r="B1826" s="40" t="s">
        <v>905</v>
      </c>
      <c r="C1826" s="40" t="s">
        <v>1847</v>
      </c>
      <c r="D1826" s="40" t="s">
        <v>1848</v>
      </c>
      <c r="E1826" s="40" t="s">
        <v>2764</v>
      </c>
      <c r="F1826" s="40"/>
      <c r="G1826" s="40" t="s">
        <v>76</v>
      </c>
      <c r="H1826" s="40" t="s">
        <v>1804</v>
      </c>
      <c r="I1826" s="40" t="s">
        <v>5580</v>
      </c>
      <c r="J1826" s="40" t="s">
        <v>1847</v>
      </c>
      <c r="K1826" s="40"/>
      <c r="L1826" s="40"/>
      <c r="M1826" s="40" t="s">
        <v>6514</v>
      </c>
      <c r="N1826" s="40">
        <v>60</v>
      </c>
      <c r="O1826" s="40" t="b">
        <v>0</v>
      </c>
      <c r="P1826" s="40" t="s">
        <v>3105</v>
      </c>
      <c r="Q1826" s="40" t="s">
        <v>1853</v>
      </c>
      <c r="R1826" s="40" t="s">
        <v>635</v>
      </c>
    </row>
    <row r="1827" spans="1:18" hidden="1" x14ac:dyDescent="0.25">
      <c r="A1827" s="40" t="s">
        <v>1379</v>
      </c>
      <c r="B1827" s="40" t="s">
        <v>903</v>
      </c>
      <c r="C1827" s="40" t="s">
        <v>1847</v>
      </c>
      <c r="D1827" s="40" t="s">
        <v>1848</v>
      </c>
      <c r="E1827" s="40" t="s">
        <v>2116</v>
      </c>
      <c r="F1827" s="40"/>
      <c r="G1827" s="40" t="s">
        <v>75</v>
      </c>
      <c r="H1827" s="40" t="s">
        <v>1806</v>
      </c>
      <c r="I1827" s="40" t="s">
        <v>5580</v>
      </c>
      <c r="J1827" s="40" t="s">
        <v>1847</v>
      </c>
      <c r="K1827" s="40"/>
      <c r="L1827" s="40"/>
      <c r="M1827" s="40" t="s">
        <v>6515</v>
      </c>
      <c r="N1827" s="40">
        <v>60</v>
      </c>
      <c r="O1827" s="40" t="b">
        <v>0</v>
      </c>
      <c r="P1827" s="40" t="s">
        <v>3105</v>
      </c>
      <c r="Q1827" s="40" t="s">
        <v>1853</v>
      </c>
      <c r="R1827" s="40" t="s">
        <v>635</v>
      </c>
    </row>
    <row r="1828" spans="1:18" hidden="1" x14ac:dyDescent="0.25">
      <c r="A1828" s="40" t="s">
        <v>1380</v>
      </c>
      <c r="B1828" s="40" t="s">
        <v>905</v>
      </c>
      <c r="C1828" s="40" t="s">
        <v>1847</v>
      </c>
      <c r="D1828" s="40" t="s">
        <v>1848</v>
      </c>
      <c r="E1828" s="40" t="s">
        <v>1911</v>
      </c>
      <c r="F1828" s="40"/>
      <c r="G1828" s="40" t="s">
        <v>76</v>
      </c>
      <c r="H1828" s="40" t="s">
        <v>1804</v>
      </c>
      <c r="I1828" s="40" t="s">
        <v>5580</v>
      </c>
      <c r="J1828" s="40" t="s">
        <v>1847</v>
      </c>
      <c r="K1828" s="40"/>
      <c r="L1828" s="40"/>
      <c r="M1828" s="40" t="s">
        <v>6516</v>
      </c>
      <c r="N1828" s="40">
        <v>60</v>
      </c>
      <c r="O1828" s="40" t="b">
        <v>0</v>
      </c>
      <c r="P1828" s="40" t="s">
        <v>3105</v>
      </c>
      <c r="Q1828" s="40" t="s">
        <v>1853</v>
      </c>
      <c r="R1828" s="40" t="s">
        <v>635</v>
      </c>
    </row>
    <row r="1829" spans="1:18" hidden="1" x14ac:dyDescent="0.25">
      <c r="A1829" s="40" t="s">
        <v>402</v>
      </c>
      <c r="B1829" s="40" t="s">
        <v>905</v>
      </c>
      <c r="C1829" s="40" t="s">
        <v>1847</v>
      </c>
      <c r="D1829" s="40" t="s">
        <v>1848</v>
      </c>
      <c r="E1829" s="40" t="s">
        <v>1960</v>
      </c>
      <c r="F1829" s="40"/>
      <c r="G1829" s="40" t="s">
        <v>76</v>
      </c>
      <c r="H1829" s="40" t="s">
        <v>1804</v>
      </c>
      <c r="I1829" s="40" t="s">
        <v>5580</v>
      </c>
      <c r="J1829" s="40" t="s">
        <v>1847</v>
      </c>
      <c r="K1829" s="40"/>
      <c r="L1829" s="40"/>
      <c r="M1829" s="40" t="s">
        <v>6517</v>
      </c>
      <c r="N1829" s="40">
        <v>60</v>
      </c>
      <c r="O1829" s="40" t="b">
        <v>0</v>
      </c>
      <c r="P1829" s="40" t="s">
        <v>3105</v>
      </c>
      <c r="Q1829" s="40" t="s">
        <v>1853</v>
      </c>
      <c r="R1829" s="40" t="s">
        <v>635</v>
      </c>
    </row>
    <row r="1830" spans="1:18" hidden="1" x14ac:dyDescent="0.25">
      <c r="A1830" s="41" t="s">
        <v>6518</v>
      </c>
      <c r="B1830" s="41" t="s">
        <v>905</v>
      </c>
      <c r="C1830" s="41" t="s">
        <v>1847</v>
      </c>
      <c r="D1830" s="41" t="s">
        <v>1848</v>
      </c>
      <c r="E1830" s="41" t="s">
        <v>2102</v>
      </c>
      <c r="F1830" s="41"/>
      <c r="G1830" s="41" t="s">
        <v>1813</v>
      </c>
      <c r="H1830" s="41" t="s">
        <v>1814</v>
      </c>
      <c r="I1830" s="41" t="s">
        <v>5580</v>
      </c>
      <c r="J1830" s="41" t="s">
        <v>1847</v>
      </c>
      <c r="K1830" s="41"/>
      <c r="L1830" s="41"/>
      <c r="M1830" s="41" t="s">
        <v>6519</v>
      </c>
      <c r="N1830" s="41">
        <v>60</v>
      </c>
      <c r="O1830" s="41" t="b">
        <v>0</v>
      </c>
      <c r="P1830" s="41" t="s">
        <v>3105</v>
      </c>
      <c r="Q1830" s="41" t="s">
        <v>1853</v>
      </c>
      <c r="R1830" s="41" t="s">
        <v>635</v>
      </c>
    </row>
    <row r="1831" spans="1:18" hidden="1" x14ac:dyDescent="0.25">
      <c r="A1831" s="40" t="s">
        <v>403</v>
      </c>
      <c r="B1831" s="40" t="s">
        <v>905</v>
      </c>
      <c r="C1831" s="40" t="s">
        <v>1847</v>
      </c>
      <c r="D1831" s="40" t="s">
        <v>1848</v>
      </c>
      <c r="E1831" s="40" t="s">
        <v>1888</v>
      </c>
      <c r="F1831" s="40"/>
      <c r="G1831" s="40" t="s">
        <v>1813</v>
      </c>
      <c r="H1831" s="40" t="s">
        <v>1814</v>
      </c>
      <c r="I1831" s="40" t="s">
        <v>5580</v>
      </c>
      <c r="J1831" s="40" t="s">
        <v>1847</v>
      </c>
      <c r="K1831" s="40"/>
      <c r="L1831" s="40"/>
      <c r="M1831" s="40" t="s">
        <v>6520</v>
      </c>
      <c r="N1831" s="40">
        <v>60</v>
      </c>
      <c r="O1831" s="40" t="b">
        <v>0</v>
      </c>
      <c r="P1831" s="40" t="s">
        <v>3105</v>
      </c>
      <c r="Q1831" s="40" t="s">
        <v>1853</v>
      </c>
      <c r="R1831" s="40" t="s">
        <v>635</v>
      </c>
    </row>
    <row r="1832" spans="1:18" hidden="1" x14ac:dyDescent="0.25">
      <c r="A1832" s="40" t="s">
        <v>1381</v>
      </c>
      <c r="B1832" s="40" t="s">
        <v>903</v>
      </c>
      <c r="C1832" s="40" t="s">
        <v>1847</v>
      </c>
      <c r="D1832" s="40" t="s">
        <v>1848</v>
      </c>
      <c r="E1832" s="40" t="s">
        <v>1956</v>
      </c>
      <c r="F1832" s="40"/>
      <c r="G1832" s="40" t="s">
        <v>75</v>
      </c>
      <c r="H1832" s="40" t="s">
        <v>1806</v>
      </c>
      <c r="I1832" s="40" t="s">
        <v>5580</v>
      </c>
      <c r="J1832" s="40" t="s">
        <v>1847</v>
      </c>
      <c r="K1832" s="40"/>
      <c r="L1832" s="40"/>
      <c r="M1832" s="40" t="s">
        <v>6521</v>
      </c>
      <c r="N1832" s="40">
        <v>60</v>
      </c>
      <c r="O1832" s="40" t="b">
        <v>0</v>
      </c>
      <c r="P1832" s="40" t="s">
        <v>3105</v>
      </c>
      <c r="Q1832" s="40" t="s">
        <v>1853</v>
      </c>
      <c r="R1832" s="40" t="s">
        <v>635</v>
      </c>
    </row>
    <row r="1833" spans="1:18" hidden="1" x14ac:dyDescent="0.25">
      <c r="A1833" s="41" t="s">
        <v>198</v>
      </c>
      <c r="B1833" s="41" t="s">
        <v>905</v>
      </c>
      <c r="C1833" s="41" t="s">
        <v>1847</v>
      </c>
      <c r="D1833" s="41" t="s">
        <v>1848</v>
      </c>
      <c r="E1833" s="41" t="s">
        <v>2102</v>
      </c>
      <c r="F1833" s="41"/>
      <c r="G1833" s="41" t="s">
        <v>1813</v>
      </c>
      <c r="H1833" s="41" t="s">
        <v>1814</v>
      </c>
      <c r="I1833" s="41" t="s">
        <v>5580</v>
      </c>
      <c r="J1833" s="41" t="s">
        <v>1847</v>
      </c>
      <c r="K1833" s="41"/>
      <c r="L1833" s="41"/>
      <c r="M1833" s="41" t="s">
        <v>6522</v>
      </c>
      <c r="N1833" s="41">
        <v>60</v>
      </c>
      <c r="O1833" s="41" t="b">
        <v>0</v>
      </c>
      <c r="P1833" s="41" t="s">
        <v>3105</v>
      </c>
      <c r="Q1833" s="41" t="s">
        <v>1853</v>
      </c>
      <c r="R1833" s="41" t="s">
        <v>635</v>
      </c>
    </row>
    <row r="1834" spans="1:18" hidden="1" x14ac:dyDescent="0.25">
      <c r="A1834" s="41" t="s">
        <v>406</v>
      </c>
      <c r="B1834" s="41" t="s">
        <v>905</v>
      </c>
      <c r="C1834" s="41" t="s">
        <v>1847</v>
      </c>
      <c r="D1834" s="41" t="s">
        <v>1848</v>
      </c>
      <c r="E1834" s="41" t="s">
        <v>1862</v>
      </c>
      <c r="F1834" s="41"/>
      <c r="G1834" s="41" t="s">
        <v>75</v>
      </c>
      <c r="H1834" s="41" t="s">
        <v>1806</v>
      </c>
      <c r="I1834" s="41" t="s">
        <v>5580</v>
      </c>
      <c r="J1834" s="41" t="s">
        <v>1847</v>
      </c>
      <c r="K1834" s="41"/>
      <c r="L1834" s="41"/>
      <c r="M1834" s="41" t="s">
        <v>6523</v>
      </c>
      <c r="N1834" s="41">
        <v>60</v>
      </c>
      <c r="O1834" s="41" t="b">
        <v>0</v>
      </c>
      <c r="P1834" s="41" t="s">
        <v>3105</v>
      </c>
      <c r="Q1834" s="41" t="s">
        <v>1853</v>
      </c>
      <c r="R1834" s="41" t="s">
        <v>635</v>
      </c>
    </row>
    <row r="1835" spans="1:18" hidden="1" x14ac:dyDescent="0.25">
      <c r="A1835" s="41" t="s">
        <v>6524</v>
      </c>
      <c r="B1835" s="41" t="s">
        <v>903</v>
      </c>
      <c r="C1835" s="41" t="s">
        <v>1847</v>
      </c>
      <c r="D1835" s="41" t="s">
        <v>1848</v>
      </c>
      <c r="E1835" s="41" t="s">
        <v>2116</v>
      </c>
      <c r="F1835" s="41"/>
      <c r="G1835" s="41" t="s">
        <v>75</v>
      </c>
      <c r="H1835" s="41" t="s">
        <v>1806</v>
      </c>
      <c r="I1835" s="41" t="s">
        <v>5580</v>
      </c>
      <c r="J1835" s="41" t="s">
        <v>1847</v>
      </c>
      <c r="K1835" s="41"/>
      <c r="L1835" s="41"/>
      <c r="M1835" s="41" t="s">
        <v>6525</v>
      </c>
      <c r="N1835" s="41">
        <v>60</v>
      </c>
      <c r="O1835" s="41" t="b">
        <v>0</v>
      </c>
      <c r="P1835" s="41" t="s">
        <v>3105</v>
      </c>
      <c r="Q1835" s="41" t="s">
        <v>1853</v>
      </c>
      <c r="R1835" s="41" t="s">
        <v>635</v>
      </c>
    </row>
    <row r="1836" spans="1:18" hidden="1" x14ac:dyDescent="0.25">
      <c r="A1836" s="40" t="s">
        <v>1382</v>
      </c>
      <c r="B1836" s="40" t="s">
        <v>905</v>
      </c>
      <c r="C1836" s="40" t="s">
        <v>1847</v>
      </c>
      <c r="D1836" s="40" t="s">
        <v>1848</v>
      </c>
      <c r="E1836" s="40" t="s">
        <v>1888</v>
      </c>
      <c r="F1836" s="40"/>
      <c r="G1836" s="40" t="s">
        <v>1813</v>
      </c>
      <c r="H1836" s="40" t="s">
        <v>1814</v>
      </c>
      <c r="I1836" s="40" t="s">
        <v>5580</v>
      </c>
      <c r="J1836" s="40" t="s">
        <v>1847</v>
      </c>
      <c r="K1836" s="40"/>
      <c r="L1836" s="40"/>
      <c r="M1836" s="40" t="s">
        <v>6526</v>
      </c>
      <c r="N1836" s="40">
        <v>60</v>
      </c>
      <c r="O1836" s="40" t="b">
        <v>0</v>
      </c>
      <c r="P1836" s="40" t="s">
        <v>3105</v>
      </c>
      <c r="Q1836" s="40" t="s">
        <v>1853</v>
      </c>
      <c r="R1836" s="40" t="s">
        <v>635</v>
      </c>
    </row>
    <row r="1837" spans="1:18" hidden="1" x14ac:dyDescent="0.25">
      <c r="A1837" s="40" t="s">
        <v>6527</v>
      </c>
      <c r="B1837" s="40" t="s">
        <v>905</v>
      </c>
      <c r="C1837" s="40" t="s">
        <v>1847</v>
      </c>
      <c r="D1837" s="40" t="s">
        <v>1848</v>
      </c>
      <c r="E1837" s="40" t="s">
        <v>2764</v>
      </c>
      <c r="F1837" s="40"/>
      <c r="G1837" s="40" t="s">
        <v>76</v>
      </c>
      <c r="H1837" s="40" t="s">
        <v>1804</v>
      </c>
      <c r="I1837" s="40" t="s">
        <v>5580</v>
      </c>
      <c r="J1837" s="40" t="s">
        <v>1847</v>
      </c>
      <c r="K1837" s="40"/>
      <c r="L1837" s="40"/>
      <c r="M1837" s="40" t="s">
        <v>6528</v>
      </c>
      <c r="N1837" s="40">
        <v>60</v>
      </c>
      <c r="O1837" s="40" t="b">
        <v>0</v>
      </c>
      <c r="P1837" s="40" t="s">
        <v>3105</v>
      </c>
      <c r="Q1837" s="40" t="s">
        <v>1853</v>
      </c>
      <c r="R1837" s="40" t="s">
        <v>635</v>
      </c>
    </row>
    <row r="1838" spans="1:18" hidden="1" x14ac:dyDescent="0.25">
      <c r="A1838" s="40" t="s">
        <v>409</v>
      </c>
      <c r="B1838" s="40" t="s">
        <v>905</v>
      </c>
      <c r="C1838" s="40" t="s">
        <v>1847</v>
      </c>
      <c r="D1838" s="40" t="s">
        <v>1848</v>
      </c>
      <c r="E1838" s="40" t="s">
        <v>1862</v>
      </c>
      <c r="F1838" s="40"/>
      <c r="G1838" s="40" t="s">
        <v>75</v>
      </c>
      <c r="H1838" s="40" t="s">
        <v>1806</v>
      </c>
      <c r="I1838" s="40" t="s">
        <v>5580</v>
      </c>
      <c r="J1838" s="40" t="s">
        <v>1847</v>
      </c>
      <c r="K1838" s="40"/>
      <c r="L1838" s="40"/>
      <c r="M1838" s="40" t="s">
        <v>6529</v>
      </c>
      <c r="N1838" s="40">
        <v>60</v>
      </c>
      <c r="O1838" s="40" t="b">
        <v>0</v>
      </c>
      <c r="P1838" s="40" t="s">
        <v>3105</v>
      </c>
      <c r="Q1838" s="40" t="s">
        <v>1853</v>
      </c>
      <c r="R1838" s="40" t="s">
        <v>635</v>
      </c>
    </row>
    <row r="1839" spans="1:18" hidden="1" x14ac:dyDescent="0.25">
      <c r="A1839" s="40" t="s">
        <v>1383</v>
      </c>
      <c r="B1839" s="40" t="s">
        <v>903</v>
      </c>
      <c r="C1839" s="40" t="s">
        <v>1847</v>
      </c>
      <c r="D1839" s="40" t="s">
        <v>1848</v>
      </c>
      <c r="E1839" s="40" t="s">
        <v>6065</v>
      </c>
      <c r="F1839" s="40"/>
      <c r="G1839" s="40" t="s">
        <v>75</v>
      </c>
      <c r="H1839" s="40" t="s">
        <v>1806</v>
      </c>
      <c r="I1839" s="40" t="s">
        <v>5580</v>
      </c>
      <c r="J1839" s="40" t="s">
        <v>1847</v>
      </c>
      <c r="K1839" s="40"/>
      <c r="L1839" s="40"/>
      <c r="M1839" s="40" t="s">
        <v>6530</v>
      </c>
      <c r="N1839" s="40">
        <v>60</v>
      </c>
      <c r="O1839" s="40" t="b">
        <v>0</v>
      </c>
      <c r="P1839" s="40" t="s">
        <v>3105</v>
      </c>
      <c r="Q1839" s="40" t="s">
        <v>1853</v>
      </c>
      <c r="R1839" s="40" t="s">
        <v>635</v>
      </c>
    </row>
    <row r="1840" spans="1:18" hidden="1" x14ac:dyDescent="0.25">
      <c r="A1840" s="40" t="s">
        <v>1384</v>
      </c>
      <c r="B1840" s="40" t="s">
        <v>905</v>
      </c>
      <c r="C1840" s="40" t="s">
        <v>1847</v>
      </c>
      <c r="D1840" s="40" t="s">
        <v>1848</v>
      </c>
      <c r="E1840" s="40" t="s">
        <v>2083</v>
      </c>
      <c r="F1840" s="40"/>
      <c r="G1840" s="40" t="s">
        <v>75</v>
      </c>
      <c r="H1840" s="40" t="s">
        <v>1806</v>
      </c>
      <c r="I1840" s="40" t="s">
        <v>5580</v>
      </c>
      <c r="J1840" s="40" t="s">
        <v>1847</v>
      </c>
      <c r="K1840" s="40"/>
      <c r="L1840" s="40"/>
      <c r="M1840" s="40" t="s">
        <v>6531</v>
      </c>
      <c r="N1840" s="40">
        <v>60</v>
      </c>
      <c r="O1840" s="40" t="b">
        <v>0</v>
      </c>
      <c r="P1840" s="40" t="s">
        <v>3105</v>
      </c>
      <c r="Q1840" s="40" t="s">
        <v>1853</v>
      </c>
      <c r="R1840" s="40" t="s">
        <v>635</v>
      </c>
    </row>
    <row r="1841" spans="1:18" hidden="1" x14ac:dyDescent="0.25">
      <c r="A1841" s="40" t="s">
        <v>411</v>
      </c>
      <c r="B1841" s="40" t="s">
        <v>905</v>
      </c>
      <c r="C1841" s="40" t="s">
        <v>1847</v>
      </c>
      <c r="D1841" s="40" t="s">
        <v>1848</v>
      </c>
      <c r="E1841" s="40" t="s">
        <v>1968</v>
      </c>
      <c r="F1841" s="40"/>
      <c r="G1841" s="40" t="s">
        <v>75</v>
      </c>
      <c r="H1841" s="40" t="s">
        <v>1806</v>
      </c>
      <c r="I1841" s="40" t="s">
        <v>5580</v>
      </c>
      <c r="J1841" s="40" t="s">
        <v>1847</v>
      </c>
      <c r="K1841" s="40" t="s">
        <v>6532</v>
      </c>
      <c r="L1841" s="40"/>
      <c r="M1841" s="40" t="s">
        <v>6533</v>
      </c>
      <c r="N1841" s="40">
        <v>60</v>
      </c>
      <c r="O1841" s="40" t="b">
        <v>0</v>
      </c>
      <c r="P1841" s="40" t="s">
        <v>3105</v>
      </c>
      <c r="Q1841" s="40" t="s">
        <v>1853</v>
      </c>
      <c r="R1841" s="40" t="s">
        <v>635</v>
      </c>
    </row>
    <row r="1842" spans="1:18" hidden="1" x14ac:dyDescent="0.25">
      <c r="A1842" s="40" t="s">
        <v>1385</v>
      </c>
      <c r="B1842" s="40" t="s">
        <v>905</v>
      </c>
      <c r="C1842" s="40" t="s">
        <v>1847</v>
      </c>
      <c r="D1842" s="40" t="s">
        <v>1848</v>
      </c>
      <c r="E1842" s="40" t="s">
        <v>2102</v>
      </c>
      <c r="F1842" s="40"/>
      <c r="G1842" s="40" t="s">
        <v>76</v>
      </c>
      <c r="H1842" s="40" t="s">
        <v>1804</v>
      </c>
      <c r="I1842" s="40" t="s">
        <v>5580</v>
      </c>
      <c r="J1842" s="40" t="s">
        <v>1847</v>
      </c>
      <c r="K1842" s="40"/>
      <c r="L1842" s="40"/>
      <c r="M1842" s="40" t="s">
        <v>6534</v>
      </c>
      <c r="N1842" s="40">
        <v>60</v>
      </c>
      <c r="O1842" s="40" t="b">
        <v>0</v>
      </c>
      <c r="P1842" s="40" t="s">
        <v>3105</v>
      </c>
      <c r="Q1842" s="40" t="s">
        <v>1853</v>
      </c>
      <c r="R1842" s="40" t="s">
        <v>635</v>
      </c>
    </row>
    <row r="1843" spans="1:18" hidden="1" x14ac:dyDescent="0.25">
      <c r="A1843" s="40" t="s">
        <v>413</v>
      </c>
      <c r="B1843" s="40" t="s">
        <v>905</v>
      </c>
      <c r="C1843" s="40" t="s">
        <v>1847</v>
      </c>
      <c r="D1843" s="40" t="s">
        <v>1848</v>
      </c>
      <c r="E1843" s="40" t="s">
        <v>2001</v>
      </c>
      <c r="F1843" s="40"/>
      <c r="G1843" s="40" t="s">
        <v>76</v>
      </c>
      <c r="H1843" s="40" t="s">
        <v>1804</v>
      </c>
      <c r="I1843" s="40" t="s">
        <v>5580</v>
      </c>
      <c r="J1843" s="40" t="s">
        <v>1847</v>
      </c>
      <c r="K1843" s="40"/>
      <c r="L1843" s="40"/>
      <c r="M1843" s="40" t="s">
        <v>6535</v>
      </c>
      <c r="N1843" s="40">
        <v>60</v>
      </c>
      <c r="O1843" s="40" t="b">
        <v>0</v>
      </c>
      <c r="P1843" s="40" t="s">
        <v>3105</v>
      </c>
      <c r="Q1843" s="40" t="s">
        <v>1853</v>
      </c>
      <c r="R1843" s="40" t="s">
        <v>635</v>
      </c>
    </row>
    <row r="1844" spans="1:18" hidden="1" x14ac:dyDescent="0.25">
      <c r="A1844" s="40" t="s">
        <v>6536</v>
      </c>
      <c r="B1844" s="40" t="s">
        <v>905</v>
      </c>
      <c r="C1844" s="40" t="s">
        <v>1847</v>
      </c>
      <c r="D1844" s="40" t="s">
        <v>1848</v>
      </c>
      <c r="E1844" s="40" t="s">
        <v>1849</v>
      </c>
      <c r="F1844" s="40"/>
      <c r="G1844" s="40" t="s">
        <v>75</v>
      </c>
      <c r="H1844" s="40" t="s">
        <v>1806</v>
      </c>
      <c r="I1844" s="40" t="s">
        <v>5580</v>
      </c>
      <c r="J1844" s="40" t="s">
        <v>1847</v>
      </c>
      <c r="K1844" s="40"/>
      <c r="L1844" s="40"/>
      <c r="M1844" s="40" t="s">
        <v>6537</v>
      </c>
      <c r="N1844" s="40">
        <v>60</v>
      </c>
      <c r="O1844" s="40" t="b">
        <v>0</v>
      </c>
      <c r="P1844" s="40" t="s">
        <v>3105</v>
      </c>
      <c r="Q1844" s="40" t="s">
        <v>1853</v>
      </c>
      <c r="R1844" s="40" t="s">
        <v>635</v>
      </c>
    </row>
    <row r="1845" spans="1:18" hidden="1" x14ac:dyDescent="0.25">
      <c r="A1845" s="40" t="s">
        <v>516</v>
      </c>
      <c r="B1845" s="40" t="s">
        <v>905</v>
      </c>
      <c r="C1845" s="40" t="s">
        <v>1847</v>
      </c>
      <c r="D1845" s="40" t="s">
        <v>1848</v>
      </c>
      <c r="E1845" s="40" t="s">
        <v>1968</v>
      </c>
      <c r="F1845" s="40"/>
      <c r="G1845" s="40" t="s">
        <v>75</v>
      </c>
      <c r="H1845" s="40" t="s">
        <v>1806</v>
      </c>
      <c r="I1845" s="40" t="s">
        <v>5580</v>
      </c>
      <c r="J1845" s="40" t="s">
        <v>1847</v>
      </c>
      <c r="K1845" s="40"/>
      <c r="L1845" s="40"/>
      <c r="M1845" s="40" t="s">
        <v>6538</v>
      </c>
      <c r="N1845" s="40">
        <v>60</v>
      </c>
      <c r="O1845" s="40" t="b">
        <v>0</v>
      </c>
      <c r="P1845" s="40" t="s">
        <v>3105</v>
      </c>
      <c r="Q1845" s="40" t="s">
        <v>1853</v>
      </c>
      <c r="R1845" s="40" t="s">
        <v>635</v>
      </c>
    </row>
    <row r="1846" spans="1:18" hidden="1" x14ac:dyDescent="0.25">
      <c r="A1846" s="40" t="s">
        <v>1386</v>
      </c>
      <c r="B1846" s="40" t="s">
        <v>905</v>
      </c>
      <c r="C1846" s="40" t="s">
        <v>1847</v>
      </c>
      <c r="D1846" s="40" t="s">
        <v>1848</v>
      </c>
      <c r="E1846" s="40" t="s">
        <v>2083</v>
      </c>
      <c r="F1846" s="40"/>
      <c r="G1846" s="40" t="s">
        <v>76</v>
      </c>
      <c r="H1846" s="40" t="s">
        <v>1804</v>
      </c>
      <c r="I1846" s="40" t="s">
        <v>5580</v>
      </c>
      <c r="J1846" s="40" t="s">
        <v>1847</v>
      </c>
      <c r="K1846" s="40"/>
      <c r="L1846" s="40"/>
      <c r="M1846" s="40" t="s">
        <v>6539</v>
      </c>
      <c r="N1846" s="40">
        <v>60</v>
      </c>
      <c r="O1846" s="40" t="b">
        <v>0</v>
      </c>
      <c r="P1846" s="40" t="s">
        <v>3105</v>
      </c>
      <c r="Q1846" s="40" t="s">
        <v>1853</v>
      </c>
      <c r="R1846" s="40" t="s">
        <v>635</v>
      </c>
    </row>
    <row r="1847" spans="1:18" hidden="1" x14ac:dyDescent="0.25">
      <c r="A1847" s="40" t="s">
        <v>200</v>
      </c>
      <c r="B1847" s="40" t="s">
        <v>905</v>
      </c>
      <c r="C1847" s="40" t="s">
        <v>1847</v>
      </c>
      <c r="D1847" s="40" t="s">
        <v>1848</v>
      </c>
      <c r="E1847" s="40" t="s">
        <v>2764</v>
      </c>
      <c r="F1847" s="40"/>
      <c r="G1847" s="40" t="s">
        <v>1813</v>
      </c>
      <c r="H1847" s="40" t="s">
        <v>1814</v>
      </c>
      <c r="I1847" s="40" t="s">
        <v>5580</v>
      </c>
      <c r="J1847" s="40" t="s">
        <v>1847</v>
      </c>
      <c r="K1847" s="40"/>
      <c r="L1847" s="40"/>
      <c r="M1847" s="40" t="s">
        <v>6540</v>
      </c>
      <c r="N1847" s="40">
        <v>60</v>
      </c>
      <c r="O1847" s="40" t="b">
        <v>0</v>
      </c>
      <c r="P1847" s="40" t="s">
        <v>3105</v>
      </c>
      <c r="Q1847" s="40" t="s">
        <v>1853</v>
      </c>
      <c r="R1847" s="40" t="s">
        <v>635</v>
      </c>
    </row>
    <row r="1848" spans="1:18" hidden="1" x14ac:dyDescent="0.25">
      <c r="A1848" s="40" t="s">
        <v>415</v>
      </c>
      <c r="B1848" s="40" t="s">
        <v>905</v>
      </c>
      <c r="C1848" s="40" t="s">
        <v>1847</v>
      </c>
      <c r="D1848" s="40" t="s">
        <v>1848</v>
      </c>
      <c r="E1848" s="40" t="s">
        <v>1916</v>
      </c>
      <c r="F1848" s="40"/>
      <c r="G1848" s="40" t="s">
        <v>1813</v>
      </c>
      <c r="H1848" s="40" t="s">
        <v>1814</v>
      </c>
      <c r="I1848" s="40" t="s">
        <v>5580</v>
      </c>
      <c r="J1848" s="40" t="s">
        <v>1847</v>
      </c>
      <c r="K1848" s="40"/>
      <c r="L1848" s="40"/>
      <c r="M1848" s="40" t="s">
        <v>6541</v>
      </c>
      <c r="N1848" s="40">
        <v>60</v>
      </c>
      <c r="O1848" s="40" t="b">
        <v>0</v>
      </c>
      <c r="P1848" s="40" t="s">
        <v>3105</v>
      </c>
      <c r="Q1848" s="40" t="s">
        <v>1853</v>
      </c>
      <c r="R1848" s="40" t="s">
        <v>635</v>
      </c>
    </row>
    <row r="1849" spans="1:18" hidden="1" x14ac:dyDescent="0.25">
      <c r="A1849" s="40" t="s">
        <v>1387</v>
      </c>
      <c r="B1849" s="40" t="s">
        <v>905</v>
      </c>
      <c r="C1849" s="40" t="s">
        <v>1847</v>
      </c>
      <c r="D1849" s="40" t="s">
        <v>1848</v>
      </c>
      <c r="E1849" s="40" t="s">
        <v>1888</v>
      </c>
      <c r="F1849" s="40"/>
      <c r="G1849" s="40" t="s">
        <v>1813</v>
      </c>
      <c r="H1849" s="40" t="s">
        <v>1814</v>
      </c>
      <c r="I1849" s="40" t="s">
        <v>5580</v>
      </c>
      <c r="J1849" s="40" t="s">
        <v>1847</v>
      </c>
      <c r="K1849" s="40"/>
      <c r="L1849" s="40"/>
      <c r="M1849" s="40" t="s">
        <v>6542</v>
      </c>
      <c r="N1849" s="40">
        <v>60</v>
      </c>
      <c r="O1849" s="40" t="b">
        <v>0</v>
      </c>
      <c r="P1849" s="40" t="s">
        <v>3105</v>
      </c>
      <c r="Q1849" s="40" t="s">
        <v>1853</v>
      </c>
      <c r="R1849" s="40" t="s">
        <v>635</v>
      </c>
    </row>
    <row r="1850" spans="1:18" hidden="1" x14ac:dyDescent="0.25">
      <c r="A1850" s="41" t="s">
        <v>1388</v>
      </c>
      <c r="B1850" s="41" t="s">
        <v>903</v>
      </c>
      <c r="C1850" s="41" t="s">
        <v>1847</v>
      </c>
      <c r="D1850" s="41" t="s">
        <v>1848</v>
      </c>
      <c r="E1850" s="41" t="s">
        <v>5999</v>
      </c>
      <c r="F1850" s="41"/>
      <c r="G1850" s="41" t="s">
        <v>75</v>
      </c>
      <c r="H1850" s="41" t="s">
        <v>1806</v>
      </c>
      <c r="I1850" s="41" t="s">
        <v>5580</v>
      </c>
      <c r="J1850" s="41" t="s">
        <v>1847</v>
      </c>
      <c r="K1850" s="41"/>
      <c r="L1850" s="41"/>
      <c r="M1850" s="41" t="s">
        <v>6543</v>
      </c>
      <c r="N1850" s="41">
        <v>60</v>
      </c>
      <c r="O1850" s="41" t="b">
        <v>0</v>
      </c>
      <c r="P1850" s="41" t="s">
        <v>3105</v>
      </c>
      <c r="Q1850" s="41" t="s">
        <v>1853</v>
      </c>
      <c r="R1850" s="41" t="s">
        <v>635</v>
      </c>
    </row>
    <row r="1851" spans="1:18" hidden="1" x14ac:dyDescent="0.25">
      <c r="A1851" s="40" t="s">
        <v>1389</v>
      </c>
      <c r="B1851" s="40" t="s">
        <v>905</v>
      </c>
      <c r="C1851" s="40" t="s">
        <v>1847</v>
      </c>
      <c r="D1851" s="40" t="s">
        <v>1848</v>
      </c>
      <c r="E1851" s="40" t="s">
        <v>1960</v>
      </c>
      <c r="F1851" s="40"/>
      <c r="G1851" s="40" t="s">
        <v>76</v>
      </c>
      <c r="H1851" s="40" t="s">
        <v>1804</v>
      </c>
      <c r="I1851" s="40" t="s">
        <v>5580</v>
      </c>
      <c r="J1851" s="40" t="s">
        <v>1847</v>
      </c>
      <c r="K1851" s="40"/>
      <c r="L1851" s="40"/>
      <c r="M1851" s="40" t="s">
        <v>6544</v>
      </c>
      <c r="N1851" s="40">
        <v>60</v>
      </c>
      <c r="O1851" s="40" t="b">
        <v>0</v>
      </c>
      <c r="P1851" s="40" t="s">
        <v>3105</v>
      </c>
      <c r="Q1851" s="40" t="s">
        <v>1853</v>
      </c>
      <c r="R1851" s="40" t="s">
        <v>635</v>
      </c>
    </row>
    <row r="1852" spans="1:18" hidden="1" x14ac:dyDescent="0.25">
      <c r="A1852" s="40" t="s">
        <v>417</v>
      </c>
      <c r="B1852" s="40" t="s">
        <v>905</v>
      </c>
      <c r="C1852" s="40" t="s">
        <v>1847</v>
      </c>
      <c r="D1852" s="40" t="s">
        <v>1848</v>
      </c>
      <c r="E1852" s="40" t="s">
        <v>1862</v>
      </c>
      <c r="F1852" s="40"/>
      <c r="G1852" s="40" t="s">
        <v>75</v>
      </c>
      <c r="H1852" s="40" t="s">
        <v>1806</v>
      </c>
      <c r="I1852" s="40" t="s">
        <v>5580</v>
      </c>
      <c r="J1852" s="40" t="s">
        <v>1847</v>
      </c>
      <c r="K1852" s="40"/>
      <c r="L1852" s="40"/>
      <c r="M1852" s="40" t="s">
        <v>6545</v>
      </c>
      <c r="N1852" s="40">
        <v>60</v>
      </c>
      <c r="O1852" s="40" t="b">
        <v>0</v>
      </c>
      <c r="P1852" s="40" t="s">
        <v>3105</v>
      </c>
      <c r="Q1852" s="40" t="s">
        <v>1853</v>
      </c>
      <c r="R1852" s="40" t="s">
        <v>635</v>
      </c>
    </row>
    <row r="1853" spans="1:18" hidden="1" x14ac:dyDescent="0.25">
      <c r="A1853" s="40" t="s">
        <v>1390</v>
      </c>
      <c r="B1853" s="40" t="s">
        <v>903</v>
      </c>
      <c r="C1853" s="40" t="s">
        <v>1847</v>
      </c>
      <c r="D1853" s="40" t="s">
        <v>1848</v>
      </c>
      <c r="E1853" s="40" t="s">
        <v>6065</v>
      </c>
      <c r="F1853" s="40"/>
      <c r="G1853" s="40" t="s">
        <v>76</v>
      </c>
      <c r="H1853" s="40" t="s">
        <v>1804</v>
      </c>
      <c r="I1853" s="40" t="s">
        <v>5580</v>
      </c>
      <c r="J1853" s="40" t="s">
        <v>1847</v>
      </c>
      <c r="K1853" s="40"/>
      <c r="L1853" s="40"/>
      <c r="M1853" s="40" t="s">
        <v>6546</v>
      </c>
      <c r="N1853" s="40">
        <v>60</v>
      </c>
      <c r="O1853" s="40" t="b">
        <v>0</v>
      </c>
      <c r="P1853" s="40" t="s">
        <v>3105</v>
      </c>
      <c r="Q1853" s="40" t="s">
        <v>1853</v>
      </c>
      <c r="R1853" s="40" t="s">
        <v>635</v>
      </c>
    </row>
    <row r="1854" spans="1:18" hidden="1" x14ac:dyDescent="0.25">
      <c r="A1854" s="40" t="s">
        <v>418</v>
      </c>
      <c r="B1854" s="40" t="s">
        <v>905</v>
      </c>
      <c r="C1854" s="40" t="s">
        <v>1847</v>
      </c>
      <c r="D1854" s="40" t="s">
        <v>1848</v>
      </c>
      <c r="E1854" s="40" t="s">
        <v>2001</v>
      </c>
      <c r="F1854" s="40"/>
      <c r="G1854" s="40" t="s">
        <v>76</v>
      </c>
      <c r="H1854" s="40" t="s">
        <v>1804</v>
      </c>
      <c r="I1854" s="40" t="s">
        <v>5580</v>
      </c>
      <c r="J1854" s="40" t="s">
        <v>1847</v>
      </c>
      <c r="K1854" s="40"/>
      <c r="L1854" s="40"/>
      <c r="M1854" s="40" t="s">
        <v>6547</v>
      </c>
      <c r="N1854" s="40">
        <v>60</v>
      </c>
      <c r="O1854" s="40" t="b">
        <v>0</v>
      </c>
      <c r="P1854" s="40" t="s">
        <v>3105</v>
      </c>
      <c r="Q1854" s="40" t="s">
        <v>1853</v>
      </c>
      <c r="R1854" s="40" t="s">
        <v>635</v>
      </c>
    </row>
    <row r="1855" spans="1:18" hidden="1" x14ac:dyDescent="0.25">
      <c r="A1855" s="41" t="s">
        <v>1391</v>
      </c>
      <c r="B1855" s="41" t="s">
        <v>903</v>
      </c>
      <c r="C1855" s="41" t="s">
        <v>1847</v>
      </c>
      <c r="D1855" s="41" t="s">
        <v>1848</v>
      </c>
      <c r="E1855" s="41" t="s">
        <v>1956</v>
      </c>
      <c r="F1855" s="41"/>
      <c r="G1855" s="41" t="s">
        <v>75</v>
      </c>
      <c r="H1855" s="41" t="s">
        <v>1806</v>
      </c>
      <c r="I1855" s="41" t="s">
        <v>5580</v>
      </c>
      <c r="J1855" s="41" t="s">
        <v>1847</v>
      </c>
      <c r="K1855" s="41"/>
      <c r="L1855" s="41"/>
      <c r="M1855" s="41" t="s">
        <v>6548</v>
      </c>
      <c r="N1855" s="41">
        <v>60</v>
      </c>
      <c r="O1855" s="41" t="b">
        <v>0</v>
      </c>
      <c r="P1855" s="41" t="s">
        <v>3105</v>
      </c>
      <c r="Q1855" s="41" t="s">
        <v>1853</v>
      </c>
      <c r="R1855" s="41" t="s">
        <v>635</v>
      </c>
    </row>
    <row r="1856" spans="1:18" hidden="1" x14ac:dyDescent="0.25">
      <c r="A1856" s="40" t="s">
        <v>419</v>
      </c>
      <c r="B1856" s="40" t="s">
        <v>905</v>
      </c>
      <c r="C1856" s="40" t="s">
        <v>1847</v>
      </c>
      <c r="D1856" s="40" t="s">
        <v>1848</v>
      </c>
      <c r="E1856" s="40" t="s">
        <v>1985</v>
      </c>
      <c r="F1856" s="40"/>
      <c r="G1856" s="40" t="s">
        <v>1813</v>
      </c>
      <c r="H1856" s="40" t="s">
        <v>1814</v>
      </c>
      <c r="I1856" s="40" t="s">
        <v>5580</v>
      </c>
      <c r="J1856" s="40" t="s">
        <v>1847</v>
      </c>
      <c r="K1856" s="40"/>
      <c r="L1856" s="40"/>
      <c r="M1856" s="40" t="s">
        <v>6549</v>
      </c>
      <c r="N1856" s="40">
        <v>60</v>
      </c>
      <c r="O1856" s="40" t="b">
        <v>0</v>
      </c>
      <c r="P1856" s="40" t="s">
        <v>3105</v>
      </c>
      <c r="Q1856" s="40" t="s">
        <v>1853</v>
      </c>
      <c r="R1856" s="40" t="s">
        <v>635</v>
      </c>
    </row>
    <row r="1857" spans="1:18" hidden="1" x14ac:dyDescent="0.25">
      <c r="A1857" s="40" t="s">
        <v>1392</v>
      </c>
      <c r="B1857" s="40" t="s">
        <v>903</v>
      </c>
      <c r="C1857" s="40" t="s">
        <v>1847</v>
      </c>
      <c r="D1857" s="40" t="s">
        <v>1848</v>
      </c>
      <c r="E1857" s="40" t="s">
        <v>6065</v>
      </c>
      <c r="F1857" s="40"/>
      <c r="G1857" s="40" t="s">
        <v>75</v>
      </c>
      <c r="H1857" s="40" t="s">
        <v>1806</v>
      </c>
      <c r="I1857" s="40" t="s">
        <v>5580</v>
      </c>
      <c r="J1857" s="40" t="s">
        <v>1847</v>
      </c>
      <c r="K1857" s="40"/>
      <c r="L1857" s="40"/>
      <c r="M1857" s="40" t="s">
        <v>6550</v>
      </c>
      <c r="N1857" s="40">
        <v>60</v>
      </c>
      <c r="O1857" s="40" t="b">
        <v>0</v>
      </c>
      <c r="P1857" s="40" t="s">
        <v>3105</v>
      </c>
      <c r="Q1857" s="40" t="s">
        <v>1853</v>
      </c>
      <c r="R1857" s="40" t="s">
        <v>635</v>
      </c>
    </row>
    <row r="1858" spans="1:18" hidden="1" x14ac:dyDescent="0.25">
      <c r="A1858" s="40" t="s">
        <v>1393</v>
      </c>
      <c r="B1858" s="40" t="s">
        <v>905</v>
      </c>
      <c r="C1858" s="40" t="s">
        <v>1847</v>
      </c>
      <c r="D1858" s="40" t="s">
        <v>1848</v>
      </c>
      <c r="E1858" s="40" t="s">
        <v>2001</v>
      </c>
      <c r="F1858" s="40"/>
      <c r="G1858" s="40" t="s">
        <v>76</v>
      </c>
      <c r="H1858" s="40" t="s">
        <v>1804</v>
      </c>
      <c r="I1858" s="40" t="s">
        <v>5580</v>
      </c>
      <c r="J1858" s="40" t="s">
        <v>1847</v>
      </c>
      <c r="K1858" s="40"/>
      <c r="L1858" s="40"/>
      <c r="M1858" s="40" t="s">
        <v>6551</v>
      </c>
      <c r="N1858" s="40">
        <v>60</v>
      </c>
      <c r="O1858" s="40" t="b">
        <v>0</v>
      </c>
      <c r="P1858" s="40" t="s">
        <v>3105</v>
      </c>
      <c r="Q1858" s="40" t="s">
        <v>1853</v>
      </c>
      <c r="R1858" s="40" t="s">
        <v>635</v>
      </c>
    </row>
    <row r="1859" spans="1:18" hidden="1" x14ac:dyDescent="0.25">
      <c r="A1859" s="40" t="s">
        <v>1394</v>
      </c>
      <c r="B1859" s="40" t="s">
        <v>905</v>
      </c>
      <c r="C1859" s="40" t="s">
        <v>1847</v>
      </c>
      <c r="D1859" s="40" t="s">
        <v>1848</v>
      </c>
      <c r="E1859" s="40" t="s">
        <v>1985</v>
      </c>
      <c r="F1859" s="40"/>
      <c r="G1859" s="40" t="s">
        <v>1813</v>
      </c>
      <c r="H1859" s="40" t="s">
        <v>1814</v>
      </c>
      <c r="I1859" s="40" t="s">
        <v>5580</v>
      </c>
      <c r="J1859" s="40" t="s">
        <v>1847</v>
      </c>
      <c r="K1859" s="40"/>
      <c r="L1859" s="40"/>
      <c r="M1859" s="40" t="s">
        <v>6552</v>
      </c>
      <c r="N1859" s="40">
        <v>60</v>
      </c>
      <c r="O1859" s="40" t="b">
        <v>0</v>
      </c>
      <c r="P1859" s="40" t="s">
        <v>3105</v>
      </c>
      <c r="Q1859" s="40" t="s">
        <v>1853</v>
      </c>
      <c r="R1859" s="40" t="s">
        <v>635</v>
      </c>
    </row>
    <row r="1860" spans="1:18" hidden="1" x14ac:dyDescent="0.25">
      <c r="A1860" s="40" t="s">
        <v>6553</v>
      </c>
      <c r="B1860" s="40" t="s">
        <v>905</v>
      </c>
      <c r="C1860" s="40" t="s">
        <v>1847</v>
      </c>
      <c r="D1860" s="40" t="s">
        <v>1848</v>
      </c>
      <c r="E1860" s="40" t="s">
        <v>1985</v>
      </c>
      <c r="F1860" s="40"/>
      <c r="G1860" s="40" t="s">
        <v>1813</v>
      </c>
      <c r="H1860" s="40" t="s">
        <v>1814</v>
      </c>
      <c r="I1860" s="40" t="s">
        <v>5580</v>
      </c>
      <c r="J1860" s="40" t="s">
        <v>1847</v>
      </c>
      <c r="K1860" s="40"/>
      <c r="L1860" s="40"/>
      <c r="M1860" s="40" t="s">
        <v>6554</v>
      </c>
      <c r="N1860" s="40">
        <v>60</v>
      </c>
      <c r="O1860" s="40" t="b">
        <v>0</v>
      </c>
      <c r="P1860" s="40" t="s">
        <v>3105</v>
      </c>
      <c r="Q1860" s="40" t="s">
        <v>1853</v>
      </c>
      <c r="R1860" s="40" t="s">
        <v>635</v>
      </c>
    </row>
    <row r="1861" spans="1:18" hidden="1" x14ac:dyDescent="0.25">
      <c r="A1861" s="40" t="s">
        <v>6555</v>
      </c>
      <c r="B1861" s="40" t="s">
        <v>905</v>
      </c>
      <c r="C1861" s="40" t="s">
        <v>1847</v>
      </c>
      <c r="D1861" s="40" t="s">
        <v>1848</v>
      </c>
      <c r="E1861" s="40" t="s">
        <v>1862</v>
      </c>
      <c r="F1861" s="40"/>
      <c r="G1861" s="40" t="s">
        <v>75</v>
      </c>
      <c r="H1861" s="40" t="s">
        <v>1806</v>
      </c>
      <c r="I1861" s="40" t="s">
        <v>5580</v>
      </c>
      <c r="J1861" s="40" t="s">
        <v>1847</v>
      </c>
      <c r="K1861" s="40"/>
      <c r="L1861" s="40"/>
      <c r="M1861" s="40" t="s">
        <v>6556</v>
      </c>
      <c r="N1861" s="40">
        <v>60</v>
      </c>
      <c r="O1861" s="40" t="b">
        <v>0</v>
      </c>
      <c r="P1861" s="40" t="s">
        <v>3105</v>
      </c>
      <c r="Q1861" s="40" t="s">
        <v>1853</v>
      </c>
      <c r="R1861" s="40" t="s">
        <v>635</v>
      </c>
    </row>
    <row r="1862" spans="1:18" hidden="1" x14ac:dyDescent="0.25">
      <c r="A1862" s="40" t="s">
        <v>1395</v>
      </c>
      <c r="B1862" s="40" t="s">
        <v>903</v>
      </c>
      <c r="C1862" s="40" t="s">
        <v>1847</v>
      </c>
      <c r="D1862" s="40" t="s">
        <v>1848</v>
      </c>
      <c r="E1862" s="40" t="s">
        <v>2116</v>
      </c>
      <c r="F1862" s="40"/>
      <c r="G1862" s="40" t="s">
        <v>75</v>
      </c>
      <c r="H1862" s="40" t="s">
        <v>1806</v>
      </c>
      <c r="I1862" s="40" t="s">
        <v>5580</v>
      </c>
      <c r="J1862" s="40" t="s">
        <v>1847</v>
      </c>
      <c r="K1862" s="40"/>
      <c r="L1862" s="40"/>
      <c r="M1862" s="40" t="s">
        <v>6557</v>
      </c>
      <c r="N1862" s="40">
        <v>60</v>
      </c>
      <c r="O1862" s="40" t="b">
        <v>0</v>
      </c>
      <c r="P1862" s="40" t="s">
        <v>3105</v>
      </c>
      <c r="Q1862" s="40" t="s">
        <v>1853</v>
      </c>
      <c r="R1862" s="40" t="s">
        <v>635</v>
      </c>
    </row>
    <row r="1863" spans="1:18" hidden="1" x14ac:dyDescent="0.25">
      <c r="A1863" s="40" t="s">
        <v>1396</v>
      </c>
      <c r="B1863" s="40" t="s">
        <v>903</v>
      </c>
      <c r="C1863" s="40" t="s">
        <v>1847</v>
      </c>
      <c r="D1863" s="40" t="s">
        <v>1848</v>
      </c>
      <c r="E1863" s="40" t="s">
        <v>1956</v>
      </c>
      <c r="F1863" s="40"/>
      <c r="G1863" s="40" t="s">
        <v>75</v>
      </c>
      <c r="H1863" s="40" t="s">
        <v>1806</v>
      </c>
      <c r="I1863" s="40" t="s">
        <v>5580</v>
      </c>
      <c r="J1863" s="40" t="s">
        <v>1847</v>
      </c>
      <c r="K1863" s="40"/>
      <c r="L1863" s="40"/>
      <c r="M1863" s="40" t="s">
        <v>6558</v>
      </c>
      <c r="N1863" s="40">
        <v>60</v>
      </c>
      <c r="O1863" s="40" t="b">
        <v>0</v>
      </c>
      <c r="P1863" s="40" t="s">
        <v>3105</v>
      </c>
      <c r="Q1863" s="40" t="s">
        <v>1853</v>
      </c>
      <c r="R1863" s="40" t="s">
        <v>635</v>
      </c>
    </row>
    <row r="1864" spans="1:18" hidden="1" x14ac:dyDescent="0.25">
      <c r="A1864" s="40" t="s">
        <v>421</v>
      </c>
      <c r="B1864" s="40" t="s">
        <v>905</v>
      </c>
      <c r="C1864" s="40" t="s">
        <v>1847</v>
      </c>
      <c r="D1864" s="40" t="s">
        <v>1848</v>
      </c>
      <c r="E1864" s="40" t="s">
        <v>1956</v>
      </c>
      <c r="F1864" s="40"/>
      <c r="G1864" s="40" t="s">
        <v>75</v>
      </c>
      <c r="H1864" s="40" t="s">
        <v>1806</v>
      </c>
      <c r="I1864" s="40" t="s">
        <v>5580</v>
      </c>
      <c r="J1864" s="40" t="s">
        <v>1847</v>
      </c>
      <c r="K1864" s="40"/>
      <c r="L1864" s="40"/>
      <c r="M1864" s="40" t="s">
        <v>6559</v>
      </c>
      <c r="N1864" s="40">
        <v>60</v>
      </c>
      <c r="O1864" s="40" t="b">
        <v>0</v>
      </c>
      <c r="P1864" s="40" t="s">
        <v>3105</v>
      </c>
      <c r="Q1864" s="40" t="s">
        <v>1853</v>
      </c>
      <c r="R1864" s="40" t="s">
        <v>635</v>
      </c>
    </row>
    <row r="1865" spans="1:18" hidden="1" x14ac:dyDescent="0.25">
      <c r="A1865" s="41" t="s">
        <v>1397</v>
      </c>
      <c r="B1865" s="41" t="s">
        <v>903</v>
      </c>
      <c r="C1865" s="41" t="s">
        <v>1847</v>
      </c>
      <c r="D1865" s="41" t="s">
        <v>1848</v>
      </c>
      <c r="E1865" s="41" t="s">
        <v>3164</v>
      </c>
      <c r="F1865" s="41"/>
      <c r="G1865" s="41" t="s">
        <v>1813</v>
      </c>
      <c r="H1865" s="41" t="s">
        <v>1814</v>
      </c>
      <c r="I1865" s="41" t="s">
        <v>5580</v>
      </c>
      <c r="J1865" s="41" t="s">
        <v>1847</v>
      </c>
      <c r="K1865" s="41"/>
      <c r="L1865" s="41"/>
      <c r="M1865" s="41" t="s">
        <v>6560</v>
      </c>
      <c r="N1865" s="41">
        <v>60</v>
      </c>
      <c r="O1865" s="41" t="b">
        <v>0</v>
      </c>
      <c r="P1865" s="41" t="s">
        <v>3105</v>
      </c>
      <c r="Q1865" s="41" t="s">
        <v>1853</v>
      </c>
      <c r="R1865" s="41" t="s">
        <v>635</v>
      </c>
    </row>
    <row r="1866" spans="1:18" hidden="1" x14ac:dyDescent="0.25">
      <c r="A1866" s="40" t="s">
        <v>1398</v>
      </c>
      <c r="B1866" s="40" t="s">
        <v>905</v>
      </c>
      <c r="C1866" s="40" t="s">
        <v>1847</v>
      </c>
      <c r="D1866" s="40" t="s">
        <v>1848</v>
      </c>
      <c r="E1866" s="40" t="s">
        <v>4096</v>
      </c>
      <c r="F1866" s="40"/>
      <c r="G1866" s="40" t="s">
        <v>76</v>
      </c>
      <c r="H1866" s="40" t="s">
        <v>1804</v>
      </c>
      <c r="I1866" s="40" t="s">
        <v>5992</v>
      </c>
      <c r="J1866" s="40" t="s">
        <v>1847</v>
      </c>
      <c r="K1866" s="40"/>
      <c r="L1866" s="40"/>
      <c r="M1866" s="40" t="s">
        <v>6561</v>
      </c>
      <c r="N1866" s="40">
        <v>60</v>
      </c>
      <c r="O1866" s="40" t="b">
        <v>0</v>
      </c>
      <c r="P1866" s="40" t="s">
        <v>3105</v>
      </c>
      <c r="Q1866" s="40" t="s">
        <v>1853</v>
      </c>
      <c r="R1866" s="40" t="s">
        <v>635</v>
      </c>
    </row>
    <row r="1867" spans="1:18" hidden="1" x14ac:dyDescent="0.25">
      <c r="A1867" s="40" t="s">
        <v>1399</v>
      </c>
      <c r="B1867" s="40" t="s">
        <v>905</v>
      </c>
      <c r="C1867" s="40" t="s">
        <v>1847</v>
      </c>
      <c r="D1867" s="40" t="s">
        <v>1848</v>
      </c>
      <c r="E1867" s="40" t="s">
        <v>4096</v>
      </c>
      <c r="F1867" s="40"/>
      <c r="G1867" s="40" t="s">
        <v>76</v>
      </c>
      <c r="H1867" s="40" t="s">
        <v>1804</v>
      </c>
      <c r="I1867" s="40" t="s">
        <v>5992</v>
      </c>
      <c r="J1867" s="40" t="s">
        <v>1847</v>
      </c>
      <c r="K1867" s="40"/>
      <c r="L1867" s="40"/>
      <c r="M1867" s="40" t="s">
        <v>6562</v>
      </c>
      <c r="N1867" s="40">
        <v>60</v>
      </c>
      <c r="O1867" s="40" t="b">
        <v>0</v>
      </c>
      <c r="P1867" s="40" t="s">
        <v>3105</v>
      </c>
      <c r="Q1867" s="40" t="s">
        <v>1853</v>
      </c>
      <c r="R1867" s="40" t="s">
        <v>635</v>
      </c>
    </row>
    <row r="1868" spans="1:18" hidden="1" x14ac:dyDescent="0.25">
      <c r="A1868" s="41" t="s">
        <v>1400</v>
      </c>
      <c r="B1868" s="41" t="s">
        <v>905</v>
      </c>
      <c r="C1868" s="41" t="s">
        <v>1847</v>
      </c>
      <c r="D1868" s="41" t="s">
        <v>1848</v>
      </c>
      <c r="E1868" s="41" t="s">
        <v>2764</v>
      </c>
      <c r="F1868" s="41"/>
      <c r="G1868" s="41" t="s">
        <v>1813</v>
      </c>
      <c r="H1868" s="41" t="s">
        <v>1814</v>
      </c>
      <c r="I1868" s="41" t="s">
        <v>5580</v>
      </c>
      <c r="J1868" s="41" t="s">
        <v>1847</v>
      </c>
      <c r="K1868" s="41"/>
      <c r="L1868" s="41"/>
      <c r="M1868" s="41" t="s">
        <v>6563</v>
      </c>
      <c r="N1868" s="41">
        <v>60</v>
      </c>
      <c r="O1868" s="41" t="b">
        <v>0</v>
      </c>
      <c r="P1868" s="41" t="s">
        <v>3105</v>
      </c>
      <c r="Q1868" s="41" t="s">
        <v>1853</v>
      </c>
      <c r="R1868" s="41" t="s">
        <v>635</v>
      </c>
    </row>
    <row r="1869" spans="1:18" hidden="1" x14ac:dyDescent="0.25">
      <c r="A1869" s="40" t="s">
        <v>203</v>
      </c>
      <c r="B1869" s="40" t="s">
        <v>905</v>
      </c>
      <c r="C1869" s="40" t="s">
        <v>1847</v>
      </c>
      <c r="D1869" s="40" t="s">
        <v>1848</v>
      </c>
      <c r="E1869" s="40" t="s">
        <v>2083</v>
      </c>
      <c r="F1869" s="40"/>
      <c r="G1869" s="40" t="s">
        <v>76</v>
      </c>
      <c r="H1869" s="40" t="s">
        <v>1804</v>
      </c>
      <c r="I1869" s="40" t="s">
        <v>5580</v>
      </c>
      <c r="J1869" s="40" t="s">
        <v>1847</v>
      </c>
      <c r="K1869" s="40"/>
      <c r="L1869" s="40"/>
      <c r="M1869" s="40" t="s">
        <v>6564</v>
      </c>
      <c r="N1869" s="40">
        <v>60</v>
      </c>
      <c r="O1869" s="40" t="b">
        <v>0</v>
      </c>
      <c r="P1869" s="40" t="s">
        <v>3105</v>
      </c>
      <c r="Q1869" s="40" t="s">
        <v>1853</v>
      </c>
      <c r="R1869" s="40" t="s">
        <v>635</v>
      </c>
    </row>
    <row r="1870" spans="1:18" hidden="1" x14ac:dyDescent="0.25">
      <c r="A1870" s="41" t="s">
        <v>423</v>
      </c>
      <c r="B1870" s="41" t="s">
        <v>905</v>
      </c>
      <c r="C1870" s="41" t="s">
        <v>1847</v>
      </c>
      <c r="D1870" s="41" t="s">
        <v>1848</v>
      </c>
      <c r="E1870" s="41" t="s">
        <v>2102</v>
      </c>
      <c r="F1870" s="41"/>
      <c r="G1870" s="41" t="s">
        <v>1813</v>
      </c>
      <c r="H1870" s="41" t="s">
        <v>1814</v>
      </c>
      <c r="I1870" s="41" t="s">
        <v>5580</v>
      </c>
      <c r="J1870" s="41" t="s">
        <v>1847</v>
      </c>
      <c r="K1870" s="41"/>
      <c r="L1870" s="41"/>
      <c r="M1870" s="41" t="s">
        <v>6565</v>
      </c>
      <c r="N1870" s="41">
        <v>60</v>
      </c>
      <c r="O1870" s="41" t="b">
        <v>0</v>
      </c>
      <c r="P1870" s="41" t="s">
        <v>3105</v>
      </c>
      <c r="Q1870" s="41" t="s">
        <v>1853</v>
      </c>
      <c r="R1870" s="41" t="s">
        <v>635</v>
      </c>
    </row>
    <row r="1871" spans="1:18" hidden="1" x14ac:dyDescent="0.25">
      <c r="A1871" s="40" t="s">
        <v>1401</v>
      </c>
      <c r="B1871" s="40" t="s">
        <v>903</v>
      </c>
      <c r="C1871" s="40" t="s">
        <v>1847</v>
      </c>
      <c r="D1871" s="40" t="s">
        <v>1848</v>
      </c>
      <c r="E1871" s="40" t="s">
        <v>3810</v>
      </c>
      <c r="F1871" s="40"/>
      <c r="G1871" s="40" t="s">
        <v>75</v>
      </c>
      <c r="H1871" s="40" t="s">
        <v>1806</v>
      </c>
      <c r="I1871" s="40" t="s">
        <v>5580</v>
      </c>
      <c r="J1871" s="40" t="s">
        <v>1847</v>
      </c>
      <c r="K1871" s="40"/>
      <c r="L1871" s="40"/>
      <c r="M1871" s="40" t="s">
        <v>6566</v>
      </c>
      <c r="N1871" s="40">
        <v>60</v>
      </c>
      <c r="O1871" s="40" t="b">
        <v>0</v>
      </c>
      <c r="P1871" s="40" t="s">
        <v>3105</v>
      </c>
      <c r="Q1871" s="40" t="s">
        <v>1853</v>
      </c>
      <c r="R1871" s="40" t="s">
        <v>635</v>
      </c>
    </row>
    <row r="1872" spans="1:18" hidden="1" x14ac:dyDescent="0.25">
      <c r="A1872" s="40" t="s">
        <v>1402</v>
      </c>
      <c r="B1872" s="40" t="s">
        <v>903</v>
      </c>
      <c r="C1872" s="40" t="s">
        <v>1847</v>
      </c>
      <c r="D1872" s="40" t="s">
        <v>1848</v>
      </c>
      <c r="E1872" s="40" t="s">
        <v>2116</v>
      </c>
      <c r="F1872" s="40"/>
      <c r="G1872" s="40" t="s">
        <v>75</v>
      </c>
      <c r="H1872" s="40" t="s">
        <v>1806</v>
      </c>
      <c r="I1872" s="40" t="s">
        <v>5580</v>
      </c>
      <c r="J1872" s="40" t="s">
        <v>1847</v>
      </c>
      <c r="K1872" s="40"/>
      <c r="L1872" s="40"/>
      <c r="M1872" s="40" t="s">
        <v>6567</v>
      </c>
      <c r="N1872" s="40">
        <v>60</v>
      </c>
      <c r="O1872" s="40" t="b">
        <v>0</v>
      </c>
      <c r="P1872" s="40" t="s">
        <v>3105</v>
      </c>
      <c r="Q1872" s="40" t="s">
        <v>1853</v>
      </c>
      <c r="R1872" s="40" t="s">
        <v>635</v>
      </c>
    </row>
    <row r="1873" spans="1:18" hidden="1" x14ac:dyDescent="0.25">
      <c r="A1873" s="40" t="s">
        <v>98</v>
      </c>
      <c r="B1873" s="40" t="s">
        <v>905</v>
      </c>
      <c r="C1873" s="40" t="s">
        <v>1847</v>
      </c>
      <c r="D1873" s="40" t="s">
        <v>1848</v>
      </c>
      <c r="E1873" s="40" t="s">
        <v>1985</v>
      </c>
      <c r="F1873" s="40"/>
      <c r="G1873" s="40" t="s">
        <v>1813</v>
      </c>
      <c r="H1873" s="40" t="s">
        <v>1814</v>
      </c>
      <c r="I1873" s="40" t="s">
        <v>5580</v>
      </c>
      <c r="J1873" s="40" t="s">
        <v>1847</v>
      </c>
      <c r="K1873" s="40"/>
      <c r="L1873" s="40"/>
      <c r="M1873" s="40" t="s">
        <v>6568</v>
      </c>
      <c r="N1873" s="40">
        <v>60</v>
      </c>
      <c r="O1873" s="40" t="b">
        <v>0</v>
      </c>
      <c r="P1873" s="40" t="s">
        <v>3105</v>
      </c>
      <c r="Q1873" s="40" t="s">
        <v>1853</v>
      </c>
      <c r="R1873" s="40" t="s">
        <v>635</v>
      </c>
    </row>
    <row r="1874" spans="1:18" hidden="1" x14ac:dyDescent="0.25">
      <c r="A1874" s="40" t="s">
        <v>1403</v>
      </c>
      <c r="B1874" s="40" t="s">
        <v>903</v>
      </c>
      <c r="C1874" s="40" t="s">
        <v>1847</v>
      </c>
      <c r="D1874" s="40" t="s">
        <v>1848</v>
      </c>
      <c r="E1874" s="40" t="s">
        <v>3164</v>
      </c>
      <c r="F1874" s="40"/>
      <c r="G1874" s="40" t="s">
        <v>1813</v>
      </c>
      <c r="H1874" s="40" t="s">
        <v>1814</v>
      </c>
      <c r="I1874" s="40" t="s">
        <v>5580</v>
      </c>
      <c r="J1874" s="40" t="s">
        <v>1847</v>
      </c>
      <c r="K1874" s="40"/>
      <c r="L1874" s="40"/>
      <c r="M1874" s="40" t="s">
        <v>6569</v>
      </c>
      <c r="N1874" s="40">
        <v>60</v>
      </c>
      <c r="O1874" s="40" t="b">
        <v>0</v>
      </c>
      <c r="P1874" s="40" t="s">
        <v>3105</v>
      </c>
      <c r="Q1874" s="40" t="s">
        <v>1853</v>
      </c>
      <c r="R1874" s="40" t="s">
        <v>635</v>
      </c>
    </row>
    <row r="1875" spans="1:18" hidden="1" x14ac:dyDescent="0.25">
      <c r="A1875" s="41" t="s">
        <v>1404</v>
      </c>
      <c r="B1875" s="41" t="s">
        <v>903</v>
      </c>
      <c r="C1875" s="41" t="s">
        <v>1847</v>
      </c>
      <c r="D1875" s="41" t="s">
        <v>1848</v>
      </c>
      <c r="E1875" s="41" t="s">
        <v>5999</v>
      </c>
      <c r="F1875" s="41"/>
      <c r="G1875" s="41" t="s">
        <v>75</v>
      </c>
      <c r="H1875" s="41" t="s">
        <v>1806</v>
      </c>
      <c r="I1875" s="41" t="s">
        <v>5580</v>
      </c>
      <c r="J1875" s="41" t="s">
        <v>1847</v>
      </c>
      <c r="K1875" s="41"/>
      <c r="L1875" s="41"/>
      <c r="M1875" s="41" t="s">
        <v>6570</v>
      </c>
      <c r="N1875" s="41">
        <v>60</v>
      </c>
      <c r="O1875" s="41" t="b">
        <v>0</v>
      </c>
      <c r="P1875" s="41" t="s">
        <v>3105</v>
      </c>
      <c r="Q1875" s="41" t="s">
        <v>1853</v>
      </c>
      <c r="R1875" s="41" t="s">
        <v>635</v>
      </c>
    </row>
    <row r="1876" spans="1:18" hidden="1" x14ac:dyDescent="0.25">
      <c r="A1876" s="41" t="s">
        <v>1405</v>
      </c>
      <c r="B1876" s="41" t="s">
        <v>905</v>
      </c>
      <c r="C1876" s="41" t="s">
        <v>1847</v>
      </c>
      <c r="D1876" s="41" t="s">
        <v>1848</v>
      </c>
      <c r="E1876" s="41" t="s">
        <v>4096</v>
      </c>
      <c r="F1876" s="41"/>
      <c r="G1876" s="41" t="s">
        <v>75</v>
      </c>
      <c r="H1876" s="41" t="s">
        <v>1806</v>
      </c>
      <c r="I1876" s="41" t="s">
        <v>5992</v>
      </c>
      <c r="J1876" s="41" t="s">
        <v>1847</v>
      </c>
      <c r="K1876" s="41"/>
      <c r="L1876" s="41"/>
      <c r="M1876" s="41" t="s">
        <v>6571</v>
      </c>
      <c r="N1876" s="41">
        <v>60</v>
      </c>
      <c r="O1876" s="41" t="b">
        <v>0</v>
      </c>
      <c r="P1876" s="41" t="s">
        <v>3105</v>
      </c>
      <c r="Q1876" s="41" t="s">
        <v>1853</v>
      </c>
      <c r="R1876" s="41" t="s">
        <v>635</v>
      </c>
    </row>
    <row r="1877" spans="1:18" hidden="1" x14ac:dyDescent="0.25">
      <c r="A1877" s="41" t="s">
        <v>1406</v>
      </c>
      <c r="B1877" s="41" t="s">
        <v>903</v>
      </c>
      <c r="C1877" s="41" t="s">
        <v>1847</v>
      </c>
      <c r="D1877" s="41" t="s">
        <v>1848</v>
      </c>
      <c r="E1877" s="41" t="s">
        <v>6065</v>
      </c>
      <c r="F1877" s="41"/>
      <c r="G1877" s="41" t="s">
        <v>75</v>
      </c>
      <c r="H1877" s="41" t="s">
        <v>1806</v>
      </c>
      <c r="I1877" s="41" t="s">
        <v>5580</v>
      </c>
      <c r="J1877" s="41" t="s">
        <v>1847</v>
      </c>
      <c r="K1877" s="41"/>
      <c r="L1877" s="41"/>
      <c r="M1877" s="41" t="s">
        <v>6572</v>
      </c>
      <c r="N1877" s="41">
        <v>60</v>
      </c>
      <c r="O1877" s="41" t="b">
        <v>0</v>
      </c>
      <c r="P1877" s="41" t="s">
        <v>3105</v>
      </c>
      <c r="Q1877" s="41" t="s">
        <v>1853</v>
      </c>
      <c r="R1877" s="41" t="s">
        <v>635</v>
      </c>
    </row>
    <row r="1878" spans="1:18" hidden="1" x14ac:dyDescent="0.25">
      <c r="A1878" s="40" t="s">
        <v>1407</v>
      </c>
      <c r="B1878" s="40" t="s">
        <v>903</v>
      </c>
      <c r="C1878" s="40" t="s">
        <v>1847</v>
      </c>
      <c r="D1878" s="40" t="s">
        <v>1848</v>
      </c>
      <c r="E1878" s="40" t="s">
        <v>1956</v>
      </c>
      <c r="F1878" s="40"/>
      <c r="G1878" s="40" t="s">
        <v>75</v>
      </c>
      <c r="H1878" s="40" t="s">
        <v>1806</v>
      </c>
      <c r="I1878" s="40" t="s">
        <v>5580</v>
      </c>
      <c r="J1878" s="40" t="s">
        <v>1847</v>
      </c>
      <c r="K1878" s="40"/>
      <c r="L1878" s="40"/>
      <c r="M1878" s="40" t="s">
        <v>6573</v>
      </c>
      <c r="N1878" s="40">
        <v>60</v>
      </c>
      <c r="O1878" s="40" t="b">
        <v>0</v>
      </c>
      <c r="P1878" s="40" t="s">
        <v>3105</v>
      </c>
      <c r="Q1878" s="40" t="s">
        <v>1853</v>
      </c>
      <c r="R1878" s="40" t="s">
        <v>635</v>
      </c>
    </row>
    <row r="1879" spans="1:18" hidden="1" x14ac:dyDescent="0.25">
      <c r="A1879" s="40" t="s">
        <v>6574</v>
      </c>
      <c r="B1879" s="40" t="s">
        <v>905</v>
      </c>
      <c r="C1879" s="40" t="s">
        <v>1847</v>
      </c>
      <c r="D1879" s="40" t="s">
        <v>1848</v>
      </c>
      <c r="E1879" s="40" t="s">
        <v>2001</v>
      </c>
      <c r="F1879" s="40"/>
      <c r="G1879" s="40" t="s">
        <v>76</v>
      </c>
      <c r="H1879" s="40" t="s">
        <v>1804</v>
      </c>
      <c r="I1879" s="40" t="s">
        <v>5580</v>
      </c>
      <c r="J1879" s="40" t="s">
        <v>1847</v>
      </c>
      <c r="K1879" s="40"/>
      <c r="L1879" s="40"/>
      <c r="M1879" s="40" t="s">
        <v>6575</v>
      </c>
      <c r="N1879" s="40">
        <v>60</v>
      </c>
      <c r="O1879" s="40" t="b">
        <v>0</v>
      </c>
      <c r="P1879" s="40" t="s">
        <v>3105</v>
      </c>
      <c r="Q1879" s="40" t="s">
        <v>1853</v>
      </c>
      <c r="R1879" s="40" t="s">
        <v>635</v>
      </c>
    </row>
    <row r="1880" spans="1:18" hidden="1" x14ac:dyDescent="0.25">
      <c r="A1880" s="41" t="s">
        <v>1408</v>
      </c>
      <c r="B1880" s="41" t="s">
        <v>905</v>
      </c>
      <c r="C1880" s="41" t="s">
        <v>1847</v>
      </c>
      <c r="D1880" s="41" t="s">
        <v>1848</v>
      </c>
      <c r="E1880" s="41" t="s">
        <v>1985</v>
      </c>
      <c r="F1880" s="41"/>
      <c r="G1880" s="41" t="s">
        <v>1813</v>
      </c>
      <c r="H1880" s="41" t="s">
        <v>1814</v>
      </c>
      <c r="I1880" s="41" t="s">
        <v>5580</v>
      </c>
      <c r="J1880" s="41" t="s">
        <v>1847</v>
      </c>
      <c r="K1880" s="41"/>
      <c r="L1880" s="41"/>
      <c r="M1880" s="41" t="s">
        <v>6576</v>
      </c>
      <c r="N1880" s="41">
        <v>60</v>
      </c>
      <c r="O1880" s="41" t="b">
        <v>0</v>
      </c>
      <c r="P1880" s="41" t="s">
        <v>3105</v>
      </c>
      <c r="Q1880" s="41" t="s">
        <v>1853</v>
      </c>
      <c r="R1880" s="41" t="s">
        <v>635</v>
      </c>
    </row>
    <row r="1881" spans="1:18" hidden="1" x14ac:dyDescent="0.25">
      <c r="A1881" s="40" t="s">
        <v>427</v>
      </c>
      <c r="B1881" s="40" t="s">
        <v>905</v>
      </c>
      <c r="C1881" s="40" t="s">
        <v>1847</v>
      </c>
      <c r="D1881" s="40" t="s">
        <v>1848</v>
      </c>
      <c r="E1881" s="40" t="s">
        <v>1941</v>
      </c>
      <c r="F1881" s="40"/>
      <c r="G1881" s="40" t="s">
        <v>75</v>
      </c>
      <c r="H1881" s="40" t="s">
        <v>1806</v>
      </c>
      <c r="I1881" s="40" t="s">
        <v>5580</v>
      </c>
      <c r="J1881" s="40" t="s">
        <v>1847</v>
      </c>
      <c r="K1881" s="40"/>
      <c r="L1881" s="40"/>
      <c r="M1881" s="40" t="s">
        <v>6577</v>
      </c>
      <c r="N1881" s="40">
        <v>60</v>
      </c>
      <c r="O1881" s="40" t="b">
        <v>0</v>
      </c>
      <c r="P1881" s="40" t="s">
        <v>3105</v>
      </c>
      <c r="Q1881" s="40" t="s">
        <v>1853</v>
      </c>
      <c r="R1881" s="40" t="s">
        <v>635</v>
      </c>
    </row>
    <row r="1882" spans="1:18" hidden="1" x14ac:dyDescent="0.25">
      <c r="A1882" s="40" t="s">
        <v>1409</v>
      </c>
      <c r="B1882" s="40" t="s">
        <v>905</v>
      </c>
      <c r="C1882" s="40" t="s">
        <v>1847</v>
      </c>
      <c r="D1882" s="40" t="s">
        <v>1848</v>
      </c>
      <c r="E1882" s="40" t="s">
        <v>2116</v>
      </c>
      <c r="F1882" s="40"/>
      <c r="G1882" s="40" t="s">
        <v>75</v>
      </c>
      <c r="H1882" s="40" t="s">
        <v>1806</v>
      </c>
      <c r="I1882" s="40" t="s">
        <v>5580</v>
      </c>
      <c r="J1882" s="40" t="s">
        <v>1847</v>
      </c>
      <c r="K1882" s="40"/>
      <c r="L1882" s="40"/>
      <c r="M1882" s="40" t="s">
        <v>6578</v>
      </c>
      <c r="N1882" s="40">
        <v>60</v>
      </c>
      <c r="O1882" s="40" t="b">
        <v>0</v>
      </c>
      <c r="P1882" s="40" t="s">
        <v>3105</v>
      </c>
      <c r="Q1882" s="40" t="s">
        <v>1853</v>
      </c>
      <c r="R1882" s="40" t="s">
        <v>635</v>
      </c>
    </row>
    <row r="1883" spans="1:18" hidden="1" x14ac:dyDescent="0.25">
      <c r="A1883" s="40" t="s">
        <v>6579</v>
      </c>
      <c r="B1883" s="40" t="s">
        <v>903</v>
      </c>
      <c r="C1883" s="40" t="s">
        <v>1847</v>
      </c>
      <c r="D1883" s="40" t="s">
        <v>1848</v>
      </c>
      <c r="E1883" s="40" t="s">
        <v>5999</v>
      </c>
      <c r="F1883" s="40"/>
      <c r="G1883" s="40" t="s">
        <v>1813</v>
      </c>
      <c r="H1883" s="40" t="s">
        <v>1814</v>
      </c>
      <c r="I1883" s="40" t="s">
        <v>5580</v>
      </c>
      <c r="J1883" s="40" t="s">
        <v>1847</v>
      </c>
      <c r="K1883" s="40"/>
      <c r="L1883" s="40"/>
      <c r="M1883" s="40" t="s">
        <v>6580</v>
      </c>
      <c r="N1883" s="40">
        <v>60</v>
      </c>
      <c r="O1883" s="40" t="b">
        <v>0</v>
      </c>
      <c r="P1883" s="40" t="s">
        <v>3105</v>
      </c>
      <c r="Q1883" s="40" t="s">
        <v>1853</v>
      </c>
      <c r="R1883" s="40" t="s">
        <v>635</v>
      </c>
    </row>
    <row r="1884" spans="1:18" hidden="1" x14ac:dyDescent="0.25">
      <c r="A1884" s="40" t="s">
        <v>1410</v>
      </c>
      <c r="B1884" s="40" t="s">
        <v>905</v>
      </c>
      <c r="C1884" s="40" t="s">
        <v>1847</v>
      </c>
      <c r="D1884" s="40" t="s">
        <v>1848</v>
      </c>
      <c r="E1884" s="40" t="s">
        <v>1985</v>
      </c>
      <c r="F1884" s="40"/>
      <c r="G1884" s="40" t="s">
        <v>1813</v>
      </c>
      <c r="H1884" s="40" t="s">
        <v>1814</v>
      </c>
      <c r="I1884" s="40" t="s">
        <v>5580</v>
      </c>
      <c r="J1884" s="40" t="s">
        <v>1847</v>
      </c>
      <c r="K1884" s="40"/>
      <c r="L1884" s="40"/>
      <c r="M1884" s="40" t="s">
        <v>6581</v>
      </c>
      <c r="N1884" s="40">
        <v>60</v>
      </c>
      <c r="O1884" s="40" t="b">
        <v>0</v>
      </c>
      <c r="P1884" s="40" t="s">
        <v>3105</v>
      </c>
      <c r="Q1884" s="40" t="s">
        <v>1853</v>
      </c>
      <c r="R1884" s="40" t="s">
        <v>635</v>
      </c>
    </row>
    <row r="1885" spans="1:18" hidden="1" x14ac:dyDescent="0.25">
      <c r="A1885" s="40" t="s">
        <v>92</v>
      </c>
      <c r="B1885" s="40" t="s">
        <v>905</v>
      </c>
      <c r="C1885" s="40" t="s">
        <v>1847</v>
      </c>
      <c r="D1885" s="40" t="s">
        <v>1848</v>
      </c>
      <c r="E1885" s="40" t="s">
        <v>1956</v>
      </c>
      <c r="F1885" s="40"/>
      <c r="G1885" s="40" t="s">
        <v>75</v>
      </c>
      <c r="H1885" s="40" t="s">
        <v>1806</v>
      </c>
      <c r="I1885" s="40" t="s">
        <v>5580</v>
      </c>
      <c r="J1885" s="40" t="s">
        <v>1847</v>
      </c>
      <c r="K1885" s="40"/>
      <c r="L1885" s="40"/>
      <c r="M1885" s="40" t="s">
        <v>6582</v>
      </c>
      <c r="N1885" s="40">
        <v>60</v>
      </c>
      <c r="O1885" s="40" t="b">
        <v>0</v>
      </c>
      <c r="P1885" s="40" t="s">
        <v>3105</v>
      </c>
      <c r="Q1885" s="40" t="s">
        <v>1853</v>
      </c>
      <c r="R1885" s="40" t="s">
        <v>635</v>
      </c>
    </row>
    <row r="1886" spans="1:18" hidden="1" x14ac:dyDescent="0.25">
      <c r="A1886" s="40" t="s">
        <v>1411</v>
      </c>
      <c r="B1886" s="40" t="s">
        <v>905</v>
      </c>
      <c r="C1886" s="40" t="s">
        <v>1847</v>
      </c>
      <c r="D1886" s="40" t="s">
        <v>1848</v>
      </c>
      <c r="E1886" s="40" t="s">
        <v>2764</v>
      </c>
      <c r="F1886" s="40"/>
      <c r="G1886" s="40" t="s">
        <v>1813</v>
      </c>
      <c r="H1886" s="40" t="s">
        <v>1814</v>
      </c>
      <c r="I1886" s="40" t="s">
        <v>5580</v>
      </c>
      <c r="J1886" s="40" t="s">
        <v>1847</v>
      </c>
      <c r="K1886" s="40"/>
      <c r="L1886" s="40"/>
      <c r="M1886" s="40" t="s">
        <v>6583</v>
      </c>
      <c r="N1886" s="40">
        <v>60</v>
      </c>
      <c r="O1886" s="40" t="b">
        <v>0</v>
      </c>
      <c r="P1886" s="40" t="s">
        <v>3105</v>
      </c>
      <c r="Q1886" s="40" t="s">
        <v>1853</v>
      </c>
      <c r="R1886" s="40" t="s">
        <v>635</v>
      </c>
    </row>
    <row r="1887" spans="1:18" hidden="1" x14ac:dyDescent="0.25">
      <c r="A1887" s="41" t="s">
        <v>226</v>
      </c>
      <c r="B1887" s="41" t="s">
        <v>905</v>
      </c>
      <c r="C1887" s="41" t="s">
        <v>1847</v>
      </c>
      <c r="D1887" s="41" t="s">
        <v>1848</v>
      </c>
      <c r="E1887" s="41" t="s">
        <v>1862</v>
      </c>
      <c r="F1887" s="41"/>
      <c r="G1887" s="41" t="s">
        <v>75</v>
      </c>
      <c r="H1887" s="41" t="s">
        <v>1806</v>
      </c>
      <c r="I1887" s="41" t="s">
        <v>5580</v>
      </c>
      <c r="J1887" s="41" t="s">
        <v>1847</v>
      </c>
      <c r="K1887" s="41"/>
      <c r="L1887" s="41"/>
      <c r="M1887" s="41" t="s">
        <v>6584</v>
      </c>
      <c r="N1887" s="41">
        <v>60</v>
      </c>
      <c r="O1887" s="41" t="b">
        <v>0</v>
      </c>
      <c r="P1887" s="41" t="s">
        <v>3105</v>
      </c>
      <c r="Q1887" s="41" t="s">
        <v>1853</v>
      </c>
      <c r="R1887" s="41" t="s">
        <v>635</v>
      </c>
    </row>
    <row r="1888" spans="1:18" hidden="1" x14ac:dyDescent="0.25">
      <c r="A1888" s="40" t="s">
        <v>6585</v>
      </c>
      <c r="B1888" s="40" t="s">
        <v>905</v>
      </c>
      <c r="C1888" s="40" t="s">
        <v>1847</v>
      </c>
      <c r="D1888" s="40" t="s">
        <v>1848</v>
      </c>
      <c r="E1888" s="40" t="s">
        <v>1985</v>
      </c>
      <c r="F1888" s="40"/>
      <c r="G1888" s="40" t="s">
        <v>1813</v>
      </c>
      <c r="H1888" s="40" t="s">
        <v>1814</v>
      </c>
      <c r="I1888" s="40" t="s">
        <v>5580</v>
      </c>
      <c r="J1888" s="40" t="s">
        <v>1847</v>
      </c>
      <c r="K1888" s="40"/>
      <c r="L1888" s="40"/>
      <c r="M1888" s="40" t="s">
        <v>6586</v>
      </c>
      <c r="N1888" s="40">
        <v>60</v>
      </c>
      <c r="O1888" s="40" t="b">
        <v>0</v>
      </c>
      <c r="P1888" s="40" t="s">
        <v>3105</v>
      </c>
      <c r="Q1888" s="40" t="s">
        <v>1853</v>
      </c>
      <c r="R1888" s="40" t="s">
        <v>635</v>
      </c>
    </row>
    <row r="1889" spans="1:18" hidden="1" x14ac:dyDescent="0.25">
      <c r="A1889" s="40" t="s">
        <v>1412</v>
      </c>
      <c r="B1889" s="40" t="s">
        <v>903</v>
      </c>
      <c r="C1889" s="40" t="s">
        <v>1847</v>
      </c>
      <c r="D1889" s="40" t="s">
        <v>1848</v>
      </c>
      <c r="E1889" s="40" t="s">
        <v>3164</v>
      </c>
      <c r="F1889" s="40"/>
      <c r="G1889" s="40" t="s">
        <v>1813</v>
      </c>
      <c r="H1889" s="40" t="s">
        <v>1814</v>
      </c>
      <c r="I1889" s="40" t="s">
        <v>5580</v>
      </c>
      <c r="J1889" s="40" t="s">
        <v>1847</v>
      </c>
      <c r="K1889" s="40"/>
      <c r="L1889" s="40"/>
      <c r="M1889" s="40" t="s">
        <v>6587</v>
      </c>
      <c r="N1889" s="40">
        <v>60</v>
      </c>
      <c r="O1889" s="40" t="b">
        <v>0</v>
      </c>
      <c r="P1889" s="40" t="s">
        <v>3105</v>
      </c>
      <c r="Q1889" s="40" t="s">
        <v>1853</v>
      </c>
      <c r="R1889" s="40" t="s">
        <v>635</v>
      </c>
    </row>
    <row r="1890" spans="1:18" hidden="1" x14ac:dyDescent="0.25">
      <c r="A1890" s="40" t="s">
        <v>431</v>
      </c>
      <c r="B1890" s="40" t="s">
        <v>905</v>
      </c>
      <c r="C1890" s="40" t="s">
        <v>1847</v>
      </c>
      <c r="D1890" s="40" t="s">
        <v>1848</v>
      </c>
      <c r="E1890" s="40" t="s">
        <v>1911</v>
      </c>
      <c r="F1890" s="40"/>
      <c r="G1890" s="40" t="s">
        <v>76</v>
      </c>
      <c r="H1890" s="40" t="s">
        <v>1804</v>
      </c>
      <c r="I1890" s="40" t="s">
        <v>5580</v>
      </c>
      <c r="J1890" s="40" t="s">
        <v>1847</v>
      </c>
      <c r="K1890" s="40"/>
      <c r="L1890" s="40"/>
      <c r="M1890" s="40" t="s">
        <v>6588</v>
      </c>
      <c r="N1890" s="40">
        <v>60</v>
      </c>
      <c r="O1890" s="40" t="b">
        <v>0</v>
      </c>
      <c r="P1890" s="40" t="s">
        <v>3105</v>
      </c>
      <c r="Q1890" s="40" t="s">
        <v>1853</v>
      </c>
      <c r="R1890" s="40" t="s">
        <v>635</v>
      </c>
    </row>
    <row r="1891" spans="1:18" hidden="1" x14ac:dyDescent="0.25">
      <c r="A1891" s="40" t="s">
        <v>201</v>
      </c>
      <c r="B1891" s="40" t="s">
        <v>905</v>
      </c>
      <c r="C1891" s="40" t="s">
        <v>1847</v>
      </c>
      <c r="D1891" s="40" t="s">
        <v>1848</v>
      </c>
      <c r="E1891" s="40" t="s">
        <v>4096</v>
      </c>
      <c r="F1891" s="40"/>
      <c r="G1891" s="40" t="s">
        <v>76</v>
      </c>
      <c r="H1891" s="40" t="s">
        <v>1804</v>
      </c>
      <c r="I1891" s="40" t="s">
        <v>5992</v>
      </c>
      <c r="J1891" s="40" t="s">
        <v>1847</v>
      </c>
      <c r="K1891" s="40"/>
      <c r="L1891" s="40"/>
      <c r="M1891" s="40" t="s">
        <v>6589</v>
      </c>
      <c r="N1891" s="40">
        <v>60</v>
      </c>
      <c r="O1891" s="40" t="b">
        <v>0</v>
      </c>
      <c r="P1891" s="40" t="s">
        <v>3105</v>
      </c>
      <c r="Q1891" s="40" t="s">
        <v>1853</v>
      </c>
      <c r="R1891" s="40" t="s">
        <v>635</v>
      </c>
    </row>
    <row r="1892" spans="1:18" hidden="1" x14ac:dyDescent="0.25">
      <c r="A1892" s="41" t="s">
        <v>518</v>
      </c>
      <c r="B1892" s="41" t="s">
        <v>905</v>
      </c>
      <c r="C1892" s="41" t="s">
        <v>1847</v>
      </c>
      <c r="D1892" s="41" t="s">
        <v>1848</v>
      </c>
      <c r="E1892" s="41" t="s">
        <v>1968</v>
      </c>
      <c r="F1892" s="41"/>
      <c r="G1892" s="41" t="s">
        <v>75</v>
      </c>
      <c r="H1892" s="41" t="s">
        <v>1806</v>
      </c>
      <c r="I1892" s="41" t="s">
        <v>5580</v>
      </c>
      <c r="J1892" s="41" t="s">
        <v>1847</v>
      </c>
      <c r="K1892" s="41"/>
      <c r="L1892" s="41"/>
      <c r="M1892" s="41" t="s">
        <v>6590</v>
      </c>
      <c r="N1892" s="41">
        <v>60</v>
      </c>
      <c r="O1892" s="41" t="b">
        <v>0</v>
      </c>
      <c r="P1892" s="41" t="s">
        <v>3105</v>
      </c>
      <c r="Q1892" s="41" t="s">
        <v>1853</v>
      </c>
      <c r="R1892" s="41" t="s">
        <v>635</v>
      </c>
    </row>
    <row r="1893" spans="1:18" hidden="1" x14ac:dyDescent="0.25">
      <c r="A1893" s="41" t="s">
        <v>1413</v>
      </c>
      <c r="B1893" s="41" t="s">
        <v>905</v>
      </c>
      <c r="C1893" s="41" t="s">
        <v>1847</v>
      </c>
      <c r="D1893" s="41" t="s">
        <v>1848</v>
      </c>
      <c r="E1893" s="41" t="s">
        <v>2083</v>
      </c>
      <c r="F1893" s="41"/>
      <c r="G1893" s="41" t="s">
        <v>76</v>
      </c>
      <c r="H1893" s="41" t="s">
        <v>1804</v>
      </c>
      <c r="I1893" s="41" t="s">
        <v>5580</v>
      </c>
      <c r="J1893" s="41" t="s">
        <v>1847</v>
      </c>
      <c r="K1893" s="41"/>
      <c r="L1893" s="41"/>
      <c r="M1893" s="41" t="s">
        <v>6591</v>
      </c>
      <c r="N1893" s="41">
        <v>60</v>
      </c>
      <c r="O1893" s="41" t="b">
        <v>0</v>
      </c>
      <c r="P1893" s="41" t="s">
        <v>3105</v>
      </c>
      <c r="Q1893" s="41" t="s">
        <v>1853</v>
      </c>
      <c r="R1893" s="41" t="s">
        <v>635</v>
      </c>
    </row>
    <row r="1894" spans="1:18" hidden="1" x14ac:dyDescent="0.25">
      <c r="A1894" s="40" t="s">
        <v>1414</v>
      </c>
      <c r="B1894" s="40" t="s">
        <v>905</v>
      </c>
      <c r="C1894" s="40" t="s">
        <v>1847</v>
      </c>
      <c r="D1894" s="40" t="s">
        <v>1848</v>
      </c>
      <c r="E1894" s="40" t="s">
        <v>1941</v>
      </c>
      <c r="F1894" s="40"/>
      <c r="G1894" s="40" t="s">
        <v>76</v>
      </c>
      <c r="H1894" s="40" t="s">
        <v>1804</v>
      </c>
      <c r="I1894" s="40" t="s">
        <v>5580</v>
      </c>
      <c r="J1894" s="40" t="s">
        <v>1847</v>
      </c>
      <c r="K1894" s="40"/>
      <c r="L1894" s="40"/>
      <c r="M1894" s="40" t="s">
        <v>6592</v>
      </c>
      <c r="N1894" s="40">
        <v>60</v>
      </c>
      <c r="O1894" s="40" t="b">
        <v>0</v>
      </c>
      <c r="P1894" s="40" t="s">
        <v>3105</v>
      </c>
      <c r="Q1894" s="40" t="s">
        <v>1853</v>
      </c>
      <c r="R1894" s="40" t="s">
        <v>635</v>
      </c>
    </row>
    <row r="1895" spans="1:18" hidden="1" x14ac:dyDescent="0.25">
      <c r="A1895" s="40" t="s">
        <v>430</v>
      </c>
      <c r="B1895" s="40" t="s">
        <v>905</v>
      </c>
      <c r="C1895" s="40" t="s">
        <v>1847</v>
      </c>
      <c r="D1895" s="40" t="s">
        <v>1848</v>
      </c>
      <c r="E1895" s="40" t="s">
        <v>1968</v>
      </c>
      <c r="F1895" s="40"/>
      <c r="G1895" s="40" t="s">
        <v>75</v>
      </c>
      <c r="H1895" s="40" t="s">
        <v>1806</v>
      </c>
      <c r="I1895" s="40" t="s">
        <v>5580</v>
      </c>
      <c r="J1895" s="40" t="s">
        <v>1847</v>
      </c>
      <c r="K1895" s="40" t="s">
        <v>6593</v>
      </c>
      <c r="L1895" s="40"/>
      <c r="M1895" s="40" t="s">
        <v>6594</v>
      </c>
      <c r="N1895" s="40">
        <v>60</v>
      </c>
      <c r="O1895" s="40" t="b">
        <v>0</v>
      </c>
      <c r="P1895" s="40" t="s">
        <v>3105</v>
      </c>
      <c r="Q1895" s="40" t="s">
        <v>1853</v>
      </c>
      <c r="R1895" s="40" t="s">
        <v>635</v>
      </c>
    </row>
    <row r="1896" spans="1:18" hidden="1" x14ac:dyDescent="0.25">
      <c r="A1896" s="41" t="s">
        <v>1415</v>
      </c>
      <c r="B1896" s="41" t="s">
        <v>905</v>
      </c>
      <c r="C1896" s="41" t="s">
        <v>1847</v>
      </c>
      <c r="D1896" s="41" t="s">
        <v>1848</v>
      </c>
      <c r="E1896" s="41" t="s">
        <v>2116</v>
      </c>
      <c r="F1896" s="41"/>
      <c r="G1896" s="41" t="s">
        <v>75</v>
      </c>
      <c r="H1896" s="41" t="s">
        <v>1806</v>
      </c>
      <c r="I1896" s="41" t="s">
        <v>5580</v>
      </c>
      <c r="J1896" s="41" t="s">
        <v>1847</v>
      </c>
      <c r="K1896" s="41"/>
      <c r="L1896" s="41"/>
      <c r="M1896" s="41" t="s">
        <v>6595</v>
      </c>
      <c r="N1896" s="41">
        <v>60</v>
      </c>
      <c r="O1896" s="41" t="b">
        <v>0</v>
      </c>
      <c r="P1896" s="41" t="s">
        <v>3105</v>
      </c>
      <c r="Q1896" s="41" t="s">
        <v>1853</v>
      </c>
      <c r="R1896" s="41" t="s">
        <v>635</v>
      </c>
    </row>
    <row r="1897" spans="1:18" hidden="1" x14ac:dyDescent="0.25">
      <c r="A1897" s="40" t="s">
        <v>432</v>
      </c>
      <c r="B1897" s="40" t="s">
        <v>905</v>
      </c>
      <c r="C1897" s="40" t="s">
        <v>1847</v>
      </c>
      <c r="D1897" s="40" t="s">
        <v>1848</v>
      </c>
      <c r="E1897" s="40" t="s">
        <v>1911</v>
      </c>
      <c r="F1897" s="40"/>
      <c r="G1897" s="40" t="s">
        <v>76</v>
      </c>
      <c r="H1897" s="40" t="s">
        <v>1804</v>
      </c>
      <c r="I1897" s="40" t="s">
        <v>5580</v>
      </c>
      <c r="J1897" s="40" t="s">
        <v>1847</v>
      </c>
      <c r="K1897" s="40"/>
      <c r="L1897" s="40"/>
      <c r="M1897" s="40" t="s">
        <v>6596</v>
      </c>
      <c r="N1897" s="40">
        <v>60</v>
      </c>
      <c r="O1897" s="40" t="b">
        <v>0</v>
      </c>
      <c r="P1897" s="40" t="s">
        <v>3105</v>
      </c>
      <c r="Q1897" s="40" t="s">
        <v>1853</v>
      </c>
      <c r="R1897" s="40" t="s">
        <v>635</v>
      </c>
    </row>
    <row r="1898" spans="1:18" hidden="1" x14ac:dyDescent="0.25">
      <c r="A1898" s="40" t="s">
        <v>434</v>
      </c>
      <c r="B1898" s="40" t="s">
        <v>905</v>
      </c>
      <c r="C1898" s="40" t="s">
        <v>1847</v>
      </c>
      <c r="D1898" s="40" t="s">
        <v>1848</v>
      </c>
      <c r="E1898" s="40" t="s">
        <v>1862</v>
      </c>
      <c r="F1898" s="40"/>
      <c r="G1898" s="40" t="s">
        <v>75</v>
      </c>
      <c r="H1898" s="40" t="s">
        <v>1806</v>
      </c>
      <c r="I1898" s="40" t="s">
        <v>5580</v>
      </c>
      <c r="J1898" s="40" t="s">
        <v>1847</v>
      </c>
      <c r="K1898" s="40"/>
      <c r="L1898" s="40"/>
      <c r="M1898" s="40" t="s">
        <v>6597</v>
      </c>
      <c r="N1898" s="40">
        <v>60</v>
      </c>
      <c r="O1898" s="40" t="b">
        <v>0</v>
      </c>
      <c r="P1898" s="40" t="s">
        <v>3105</v>
      </c>
      <c r="Q1898" s="40" t="s">
        <v>1853</v>
      </c>
      <c r="R1898" s="40" t="s">
        <v>635</v>
      </c>
    </row>
    <row r="1899" spans="1:18" hidden="1" x14ac:dyDescent="0.25">
      <c r="A1899" s="41" t="s">
        <v>1416</v>
      </c>
      <c r="B1899" s="41" t="s">
        <v>903</v>
      </c>
      <c r="C1899" s="41" t="s">
        <v>1847</v>
      </c>
      <c r="D1899" s="41" t="s">
        <v>1848</v>
      </c>
      <c r="E1899" s="41" t="s">
        <v>3164</v>
      </c>
      <c r="F1899" s="41"/>
      <c r="G1899" s="41" t="s">
        <v>1813</v>
      </c>
      <c r="H1899" s="41" t="s">
        <v>1814</v>
      </c>
      <c r="I1899" s="41" t="s">
        <v>5580</v>
      </c>
      <c r="J1899" s="41" t="s">
        <v>1847</v>
      </c>
      <c r="K1899" s="41"/>
      <c r="L1899" s="41"/>
      <c r="M1899" s="41" t="s">
        <v>6598</v>
      </c>
      <c r="N1899" s="41">
        <v>60</v>
      </c>
      <c r="O1899" s="41" t="b">
        <v>0</v>
      </c>
      <c r="P1899" s="41" t="s">
        <v>3105</v>
      </c>
      <c r="Q1899" s="41" t="s">
        <v>1853</v>
      </c>
      <c r="R1899" s="41" t="s">
        <v>635</v>
      </c>
    </row>
    <row r="1900" spans="1:18" hidden="1" x14ac:dyDescent="0.25">
      <c r="A1900" s="41" t="s">
        <v>437</v>
      </c>
      <c r="B1900" s="41" t="s">
        <v>905</v>
      </c>
      <c r="C1900" s="41" t="s">
        <v>1847</v>
      </c>
      <c r="D1900" s="41" t="s">
        <v>1848</v>
      </c>
      <c r="E1900" s="41" t="s">
        <v>1862</v>
      </c>
      <c r="F1900" s="41"/>
      <c r="G1900" s="41" t="s">
        <v>75</v>
      </c>
      <c r="H1900" s="41" t="s">
        <v>1806</v>
      </c>
      <c r="I1900" s="41" t="s">
        <v>5580</v>
      </c>
      <c r="J1900" s="41" t="s">
        <v>1847</v>
      </c>
      <c r="K1900" s="41"/>
      <c r="L1900" s="41"/>
      <c r="M1900" s="41" t="s">
        <v>6599</v>
      </c>
      <c r="N1900" s="41">
        <v>60</v>
      </c>
      <c r="O1900" s="41" t="b">
        <v>0</v>
      </c>
      <c r="P1900" s="41" t="s">
        <v>3105</v>
      </c>
      <c r="Q1900" s="41" t="s">
        <v>1853</v>
      </c>
      <c r="R1900" s="41" t="s">
        <v>635</v>
      </c>
    </row>
    <row r="1901" spans="1:18" hidden="1" x14ac:dyDescent="0.25">
      <c r="A1901" s="40" t="s">
        <v>1417</v>
      </c>
      <c r="B1901" s="40" t="s">
        <v>903</v>
      </c>
      <c r="C1901" s="40" t="s">
        <v>1847</v>
      </c>
      <c r="D1901" s="40" t="s">
        <v>1848</v>
      </c>
      <c r="E1901" s="40" t="s">
        <v>6065</v>
      </c>
      <c r="F1901" s="40"/>
      <c r="G1901" s="40" t="s">
        <v>75</v>
      </c>
      <c r="H1901" s="40" t="s">
        <v>1806</v>
      </c>
      <c r="I1901" s="40" t="s">
        <v>5580</v>
      </c>
      <c r="J1901" s="40" t="s">
        <v>1847</v>
      </c>
      <c r="K1901" s="40"/>
      <c r="L1901" s="40"/>
      <c r="M1901" s="40" t="s">
        <v>6600</v>
      </c>
      <c r="N1901" s="40">
        <v>60</v>
      </c>
      <c r="O1901" s="40" t="b">
        <v>0</v>
      </c>
      <c r="P1901" s="40" t="s">
        <v>3105</v>
      </c>
      <c r="Q1901" s="40" t="s">
        <v>1853</v>
      </c>
      <c r="R1901" s="40" t="s">
        <v>635</v>
      </c>
    </row>
    <row r="1902" spans="1:18" hidden="1" x14ac:dyDescent="0.25">
      <c r="A1902" s="40" t="s">
        <v>1418</v>
      </c>
      <c r="B1902" s="40" t="s">
        <v>905</v>
      </c>
      <c r="C1902" s="40" t="s">
        <v>1847</v>
      </c>
      <c r="D1902" s="40" t="s">
        <v>1848</v>
      </c>
      <c r="E1902" s="40" t="s">
        <v>1862</v>
      </c>
      <c r="F1902" s="40"/>
      <c r="G1902" s="40" t="s">
        <v>75</v>
      </c>
      <c r="H1902" s="40" t="s">
        <v>1806</v>
      </c>
      <c r="I1902" s="40" t="s">
        <v>5580</v>
      </c>
      <c r="J1902" s="40" t="s">
        <v>1847</v>
      </c>
      <c r="K1902" s="40"/>
      <c r="L1902" s="40"/>
      <c r="M1902" s="40" t="s">
        <v>6601</v>
      </c>
      <c r="N1902" s="40">
        <v>60</v>
      </c>
      <c r="O1902" s="40" t="b">
        <v>0</v>
      </c>
      <c r="P1902" s="40" t="s">
        <v>3105</v>
      </c>
      <c r="Q1902" s="40" t="s">
        <v>1853</v>
      </c>
      <c r="R1902" s="40" t="s">
        <v>635</v>
      </c>
    </row>
    <row r="1903" spans="1:18" hidden="1" x14ac:dyDescent="0.25">
      <c r="A1903" s="41" t="s">
        <v>1419</v>
      </c>
      <c r="B1903" s="41" t="s">
        <v>905</v>
      </c>
      <c r="C1903" s="41" t="s">
        <v>1847</v>
      </c>
      <c r="D1903" s="41" t="s">
        <v>1848</v>
      </c>
      <c r="E1903" s="41" t="s">
        <v>1862</v>
      </c>
      <c r="F1903" s="41"/>
      <c r="G1903" s="41" t="s">
        <v>75</v>
      </c>
      <c r="H1903" s="41" t="s">
        <v>1806</v>
      </c>
      <c r="I1903" s="41" t="s">
        <v>5580</v>
      </c>
      <c r="J1903" s="41" t="s">
        <v>1847</v>
      </c>
      <c r="K1903" s="41"/>
      <c r="L1903" s="41"/>
      <c r="M1903" s="41" t="s">
        <v>6602</v>
      </c>
      <c r="N1903" s="41">
        <v>60</v>
      </c>
      <c r="O1903" s="41" t="b">
        <v>0</v>
      </c>
      <c r="P1903" s="41" t="s">
        <v>3105</v>
      </c>
      <c r="Q1903" s="41" t="s">
        <v>1853</v>
      </c>
      <c r="R1903" s="41" t="s">
        <v>635</v>
      </c>
    </row>
    <row r="1904" spans="1:18" hidden="1" x14ac:dyDescent="0.25">
      <c r="A1904" s="41" t="s">
        <v>438</v>
      </c>
      <c r="B1904" s="41" t="s">
        <v>905</v>
      </c>
      <c r="C1904" s="41" t="s">
        <v>1847</v>
      </c>
      <c r="D1904" s="41" t="s">
        <v>1848</v>
      </c>
      <c r="E1904" s="41" t="s">
        <v>1911</v>
      </c>
      <c r="F1904" s="41"/>
      <c r="G1904" s="41" t="s">
        <v>76</v>
      </c>
      <c r="H1904" s="41" t="s">
        <v>1804</v>
      </c>
      <c r="I1904" s="41" t="s">
        <v>5580</v>
      </c>
      <c r="J1904" s="41" t="s">
        <v>1847</v>
      </c>
      <c r="K1904" s="41"/>
      <c r="L1904" s="41"/>
      <c r="M1904" s="41" t="s">
        <v>6603</v>
      </c>
      <c r="N1904" s="41">
        <v>60</v>
      </c>
      <c r="O1904" s="41" t="b">
        <v>0</v>
      </c>
      <c r="P1904" s="41" t="s">
        <v>3105</v>
      </c>
      <c r="Q1904" s="41" t="s">
        <v>1853</v>
      </c>
      <c r="R1904" s="41" t="s">
        <v>635</v>
      </c>
    </row>
    <row r="1905" spans="1:18" hidden="1" x14ac:dyDescent="0.25">
      <c r="A1905" s="41" t="s">
        <v>6604</v>
      </c>
      <c r="B1905" s="41" t="s">
        <v>905</v>
      </c>
      <c r="C1905" s="41" t="s">
        <v>1847</v>
      </c>
      <c r="D1905" s="41" t="s">
        <v>1848</v>
      </c>
      <c r="E1905" s="41" t="s">
        <v>1960</v>
      </c>
      <c r="F1905" s="41"/>
      <c r="G1905" s="41" t="s">
        <v>76</v>
      </c>
      <c r="H1905" s="41" t="s">
        <v>1804</v>
      </c>
      <c r="I1905" s="41" t="s">
        <v>5580</v>
      </c>
      <c r="J1905" s="41" t="s">
        <v>1847</v>
      </c>
      <c r="K1905" s="41"/>
      <c r="L1905" s="41"/>
      <c r="M1905" s="41" t="s">
        <v>6605</v>
      </c>
      <c r="N1905" s="41">
        <v>60</v>
      </c>
      <c r="O1905" s="41" t="b">
        <v>0</v>
      </c>
      <c r="P1905" s="41" t="s">
        <v>3105</v>
      </c>
      <c r="Q1905" s="41" t="s">
        <v>1853</v>
      </c>
      <c r="R1905" s="41" t="s">
        <v>635</v>
      </c>
    </row>
    <row r="1906" spans="1:18" hidden="1" x14ac:dyDescent="0.25">
      <c r="A1906" s="40" t="s">
        <v>206</v>
      </c>
      <c r="B1906" s="40" t="s">
        <v>905</v>
      </c>
      <c r="C1906" s="40" t="s">
        <v>1847</v>
      </c>
      <c r="D1906" s="40" t="s">
        <v>1848</v>
      </c>
      <c r="E1906" s="40" t="s">
        <v>4096</v>
      </c>
      <c r="F1906" s="40"/>
      <c r="G1906" s="40" t="s">
        <v>76</v>
      </c>
      <c r="H1906" s="40" t="s">
        <v>1804</v>
      </c>
      <c r="I1906" s="40" t="s">
        <v>5992</v>
      </c>
      <c r="J1906" s="40" t="s">
        <v>1847</v>
      </c>
      <c r="K1906" s="40"/>
      <c r="L1906" s="40"/>
      <c r="M1906" s="40" t="s">
        <v>6606</v>
      </c>
      <c r="N1906" s="40">
        <v>60</v>
      </c>
      <c r="O1906" s="40" t="b">
        <v>0</v>
      </c>
      <c r="P1906" s="40" t="s">
        <v>3105</v>
      </c>
      <c r="Q1906" s="40" t="s">
        <v>1853</v>
      </c>
      <c r="R1906" s="40" t="s">
        <v>635</v>
      </c>
    </row>
    <row r="1907" spans="1:18" hidden="1" x14ac:dyDescent="0.25">
      <c r="A1907" s="40" t="s">
        <v>205</v>
      </c>
      <c r="B1907" s="40" t="s">
        <v>905</v>
      </c>
      <c r="C1907" s="40" t="s">
        <v>1847</v>
      </c>
      <c r="D1907" s="40" t="s">
        <v>1848</v>
      </c>
      <c r="E1907" s="40" t="s">
        <v>2764</v>
      </c>
      <c r="F1907" s="40"/>
      <c r="G1907" s="40" t="s">
        <v>1813</v>
      </c>
      <c r="H1907" s="40" t="s">
        <v>1814</v>
      </c>
      <c r="I1907" s="40" t="s">
        <v>5580</v>
      </c>
      <c r="J1907" s="40" t="s">
        <v>1847</v>
      </c>
      <c r="K1907" s="40"/>
      <c r="L1907" s="40"/>
      <c r="M1907" s="40" t="s">
        <v>6607</v>
      </c>
      <c r="N1907" s="40">
        <v>60</v>
      </c>
      <c r="O1907" s="40" t="b">
        <v>0</v>
      </c>
      <c r="P1907" s="40" t="s">
        <v>3105</v>
      </c>
      <c r="Q1907" s="40" t="s">
        <v>1853</v>
      </c>
      <c r="R1907" s="40" t="s">
        <v>635</v>
      </c>
    </row>
    <row r="1908" spans="1:18" hidden="1" x14ac:dyDescent="0.25">
      <c r="A1908" s="40" t="s">
        <v>1420</v>
      </c>
      <c r="B1908" s="40" t="s">
        <v>903</v>
      </c>
      <c r="C1908" s="40" t="s">
        <v>1847</v>
      </c>
      <c r="D1908" s="40" t="s">
        <v>1848</v>
      </c>
      <c r="E1908" s="40" t="s">
        <v>3810</v>
      </c>
      <c r="F1908" s="40"/>
      <c r="G1908" s="40" t="s">
        <v>75</v>
      </c>
      <c r="H1908" s="40" t="s">
        <v>1806</v>
      </c>
      <c r="I1908" s="40" t="s">
        <v>5580</v>
      </c>
      <c r="J1908" s="40" t="s">
        <v>1847</v>
      </c>
      <c r="K1908" s="40"/>
      <c r="L1908" s="40"/>
      <c r="M1908" s="40" t="s">
        <v>6608</v>
      </c>
      <c r="N1908" s="40">
        <v>60</v>
      </c>
      <c r="O1908" s="40" t="b">
        <v>0</v>
      </c>
      <c r="P1908" s="40" t="s">
        <v>3105</v>
      </c>
      <c r="Q1908" s="40" t="s">
        <v>1853</v>
      </c>
      <c r="R1908" s="40" t="s">
        <v>635</v>
      </c>
    </row>
    <row r="1909" spans="1:18" hidden="1" x14ac:dyDescent="0.25">
      <c r="A1909" s="40" t="s">
        <v>6609</v>
      </c>
      <c r="B1909" s="40" t="s">
        <v>905</v>
      </c>
      <c r="C1909" s="40" t="s">
        <v>1847</v>
      </c>
      <c r="D1909" s="40" t="s">
        <v>1848</v>
      </c>
      <c r="E1909" s="40" t="s">
        <v>1956</v>
      </c>
      <c r="F1909" s="40"/>
      <c r="G1909" s="40" t="s">
        <v>75</v>
      </c>
      <c r="H1909" s="40" t="s">
        <v>1806</v>
      </c>
      <c r="I1909" s="40" t="s">
        <v>5580</v>
      </c>
      <c r="J1909" s="40" t="s">
        <v>1847</v>
      </c>
      <c r="K1909" s="40"/>
      <c r="L1909" s="40"/>
      <c r="M1909" s="40" t="s">
        <v>6610</v>
      </c>
      <c r="N1909" s="40">
        <v>60</v>
      </c>
      <c r="O1909" s="40" t="b">
        <v>0</v>
      </c>
      <c r="P1909" s="40" t="s">
        <v>3105</v>
      </c>
      <c r="Q1909" s="40" t="s">
        <v>1853</v>
      </c>
      <c r="R1909" s="40" t="s">
        <v>635</v>
      </c>
    </row>
    <row r="1910" spans="1:18" hidden="1" x14ac:dyDescent="0.25">
      <c r="A1910" s="41" t="s">
        <v>6611</v>
      </c>
      <c r="B1910" s="41" t="s">
        <v>903</v>
      </c>
      <c r="C1910" s="41" t="s">
        <v>1847</v>
      </c>
      <c r="D1910" s="41" t="s">
        <v>1848</v>
      </c>
      <c r="E1910" s="41" t="s">
        <v>2060</v>
      </c>
      <c r="F1910" s="41"/>
      <c r="G1910" s="41" t="s">
        <v>75</v>
      </c>
      <c r="H1910" s="41" t="s">
        <v>1806</v>
      </c>
      <c r="I1910" s="41" t="s">
        <v>5580</v>
      </c>
      <c r="J1910" s="41" t="s">
        <v>1847</v>
      </c>
      <c r="K1910" s="41"/>
      <c r="L1910" s="41"/>
      <c r="M1910" s="41" t="s">
        <v>6612</v>
      </c>
      <c r="N1910" s="41">
        <v>60</v>
      </c>
      <c r="O1910" s="41" t="b">
        <v>0</v>
      </c>
      <c r="P1910" s="41" t="s">
        <v>3105</v>
      </c>
      <c r="Q1910" s="41" t="s">
        <v>1853</v>
      </c>
      <c r="R1910" s="41" t="s">
        <v>635</v>
      </c>
    </row>
    <row r="1911" spans="1:18" hidden="1" x14ac:dyDescent="0.25">
      <c r="A1911" s="41" t="s">
        <v>440</v>
      </c>
      <c r="B1911" s="41" t="s">
        <v>905</v>
      </c>
      <c r="C1911" s="41" t="s">
        <v>1847</v>
      </c>
      <c r="D1911" s="41" t="s">
        <v>1848</v>
      </c>
      <c r="E1911" s="41" t="s">
        <v>2001</v>
      </c>
      <c r="F1911" s="41"/>
      <c r="G1911" s="41" t="s">
        <v>76</v>
      </c>
      <c r="H1911" s="41" t="s">
        <v>1804</v>
      </c>
      <c r="I1911" s="41" t="s">
        <v>5580</v>
      </c>
      <c r="J1911" s="41" t="s">
        <v>1847</v>
      </c>
      <c r="K1911" s="41"/>
      <c r="L1911" s="41"/>
      <c r="M1911" s="41" t="s">
        <v>6613</v>
      </c>
      <c r="N1911" s="41">
        <v>60</v>
      </c>
      <c r="O1911" s="41" t="b">
        <v>0</v>
      </c>
      <c r="P1911" s="41" t="s">
        <v>3105</v>
      </c>
      <c r="Q1911" s="41" t="s">
        <v>1853</v>
      </c>
      <c r="R1911" s="41" t="s">
        <v>635</v>
      </c>
    </row>
    <row r="1912" spans="1:18" hidden="1" x14ac:dyDescent="0.25">
      <c r="A1912" s="40" t="s">
        <v>441</v>
      </c>
      <c r="B1912" s="40" t="s">
        <v>905</v>
      </c>
      <c r="C1912" s="40" t="s">
        <v>1847</v>
      </c>
      <c r="D1912" s="40" t="s">
        <v>1848</v>
      </c>
      <c r="E1912" s="40" t="s">
        <v>1968</v>
      </c>
      <c r="F1912" s="40"/>
      <c r="G1912" s="40" t="s">
        <v>75</v>
      </c>
      <c r="H1912" s="40" t="s">
        <v>1806</v>
      </c>
      <c r="I1912" s="40" t="s">
        <v>5580</v>
      </c>
      <c r="J1912" s="40" t="s">
        <v>1847</v>
      </c>
      <c r="K1912" s="40"/>
      <c r="L1912" s="40"/>
      <c r="M1912" s="40" t="s">
        <v>6614</v>
      </c>
      <c r="N1912" s="40">
        <v>60</v>
      </c>
      <c r="O1912" s="40" t="b">
        <v>0</v>
      </c>
      <c r="P1912" s="40" t="s">
        <v>3105</v>
      </c>
      <c r="Q1912" s="40" t="s">
        <v>1853</v>
      </c>
      <c r="R1912" s="40" t="s">
        <v>635</v>
      </c>
    </row>
    <row r="1913" spans="1:18" hidden="1" x14ac:dyDescent="0.25">
      <c r="A1913" s="41" t="s">
        <v>230</v>
      </c>
      <c r="B1913" s="41" t="s">
        <v>905</v>
      </c>
      <c r="C1913" s="41" t="s">
        <v>1847</v>
      </c>
      <c r="D1913" s="41" t="s">
        <v>1848</v>
      </c>
      <c r="E1913" s="41" t="s">
        <v>1911</v>
      </c>
      <c r="F1913" s="41"/>
      <c r="G1913" s="41" t="s">
        <v>75</v>
      </c>
      <c r="H1913" s="41" t="s">
        <v>1806</v>
      </c>
      <c r="I1913" s="41" t="s">
        <v>5580</v>
      </c>
      <c r="J1913" s="41" t="s">
        <v>1847</v>
      </c>
      <c r="K1913" s="41"/>
      <c r="L1913" s="41"/>
      <c r="M1913" s="41" t="s">
        <v>6615</v>
      </c>
      <c r="N1913" s="41">
        <v>60</v>
      </c>
      <c r="O1913" s="41" t="b">
        <v>0</v>
      </c>
      <c r="P1913" s="41" t="s">
        <v>3105</v>
      </c>
      <c r="Q1913" s="41" t="s">
        <v>1853</v>
      </c>
      <c r="R1913" s="41" t="s">
        <v>635</v>
      </c>
    </row>
    <row r="1914" spans="1:18" hidden="1" x14ac:dyDescent="0.25">
      <c r="A1914" s="41" t="s">
        <v>1421</v>
      </c>
      <c r="B1914" s="41" t="s">
        <v>903</v>
      </c>
      <c r="C1914" s="41" t="s">
        <v>1847</v>
      </c>
      <c r="D1914" s="41" t="s">
        <v>1848</v>
      </c>
      <c r="E1914" s="41" t="s">
        <v>1956</v>
      </c>
      <c r="F1914" s="41"/>
      <c r="G1914" s="41" t="s">
        <v>75</v>
      </c>
      <c r="H1914" s="41" t="s">
        <v>1806</v>
      </c>
      <c r="I1914" s="41" t="s">
        <v>5580</v>
      </c>
      <c r="J1914" s="41" t="s">
        <v>1847</v>
      </c>
      <c r="K1914" s="41"/>
      <c r="L1914" s="41"/>
      <c r="M1914" s="41" t="s">
        <v>6616</v>
      </c>
      <c r="N1914" s="41">
        <v>60</v>
      </c>
      <c r="O1914" s="41" t="b">
        <v>0</v>
      </c>
      <c r="P1914" s="41" t="s">
        <v>3105</v>
      </c>
      <c r="Q1914" s="41" t="s">
        <v>1853</v>
      </c>
      <c r="R1914" s="41" t="s">
        <v>635</v>
      </c>
    </row>
    <row r="1915" spans="1:18" hidden="1" x14ac:dyDescent="0.25">
      <c r="A1915" s="40" t="s">
        <v>1422</v>
      </c>
      <c r="B1915" s="40" t="s">
        <v>903</v>
      </c>
      <c r="C1915" s="40" t="s">
        <v>1847</v>
      </c>
      <c r="D1915" s="40" t="s">
        <v>1848</v>
      </c>
      <c r="E1915" s="40" t="s">
        <v>3810</v>
      </c>
      <c r="F1915" s="40"/>
      <c r="G1915" s="40" t="s">
        <v>1813</v>
      </c>
      <c r="H1915" s="40" t="s">
        <v>1814</v>
      </c>
      <c r="I1915" s="40" t="s">
        <v>5580</v>
      </c>
      <c r="J1915" s="40" t="s">
        <v>1847</v>
      </c>
      <c r="K1915" s="40"/>
      <c r="L1915" s="40"/>
      <c r="M1915" s="40" t="s">
        <v>6617</v>
      </c>
      <c r="N1915" s="40">
        <v>60</v>
      </c>
      <c r="O1915" s="40" t="b">
        <v>0</v>
      </c>
      <c r="P1915" s="40" t="s">
        <v>3105</v>
      </c>
      <c r="Q1915" s="40" t="s">
        <v>1853</v>
      </c>
      <c r="R1915" s="40" t="s">
        <v>635</v>
      </c>
    </row>
    <row r="1916" spans="1:18" hidden="1" x14ac:dyDescent="0.25">
      <c r="A1916" s="40" t="s">
        <v>1423</v>
      </c>
      <c r="B1916" s="40" t="s">
        <v>905</v>
      </c>
      <c r="C1916" s="40" t="s">
        <v>1847</v>
      </c>
      <c r="D1916" s="40" t="s">
        <v>1848</v>
      </c>
      <c r="E1916" s="40" t="s">
        <v>2001</v>
      </c>
      <c r="F1916" s="40"/>
      <c r="G1916" s="40" t="s">
        <v>76</v>
      </c>
      <c r="H1916" s="40" t="s">
        <v>1804</v>
      </c>
      <c r="I1916" s="40" t="s">
        <v>5580</v>
      </c>
      <c r="J1916" s="40" t="s">
        <v>1847</v>
      </c>
      <c r="K1916" s="40"/>
      <c r="L1916" s="40"/>
      <c r="M1916" s="40" t="s">
        <v>6618</v>
      </c>
      <c r="N1916" s="40">
        <v>60</v>
      </c>
      <c r="O1916" s="40" t="b">
        <v>0</v>
      </c>
      <c r="P1916" s="40" t="s">
        <v>3105</v>
      </c>
      <c r="Q1916" s="40" t="s">
        <v>1853</v>
      </c>
      <c r="R1916" s="40" t="s">
        <v>635</v>
      </c>
    </row>
    <row r="1917" spans="1:18" hidden="1" x14ac:dyDescent="0.25">
      <c r="A1917" s="41" t="s">
        <v>6619</v>
      </c>
      <c r="B1917" s="41" t="s">
        <v>905</v>
      </c>
      <c r="C1917" s="41" t="s">
        <v>1847</v>
      </c>
      <c r="D1917" s="41" t="s">
        <v>1848</v>
      </c>
      <c r="E1917" s="41" t="s">
        <v>1968</v>
      </c>
      <c r="F1917" s="41"/>
      <c r="G1917" s="41" t="s">
        <v>75</v>
      </c>
      <c r="H1917" s="41" t="s">
        <v>1806</v>
      </c>
      <c r="I1917" s="41" t="s">
        <v>5580</v>
      </c>
      <c r="J1917" s="41" t="s">
        <v>1847</v>
      </c>
      <c r="K1917" s="41"/>
      <c r="L1917" s="41"/>
      <c r="M1917" s="41" t="s">
        <v>6620</v>
      </c>
      <c r="N1917" s="41">
        <v>60</v>
      </c>
      <c r="O1917" s="41" t="b">
        <v>0</v>
      </c>
      <c r="P1917" s="41" t="s">
        <v>3105</v>
      </c>
      <c r="Q1917" s="41" t="s">
        <v>1853</v>
      </c>
      <c r="R1917" s="41" t="s">
        <v>635</v>
      </c>
    </row>
    <row r="1918" spans="1:18" hidden="1" x14ac:dyDescent="0.25">
      <c r="A1918" s="40" t="s">
        <v>443</v>
      </c>
      <c r="B1918" s="40" t="s">
        <v>905</v>
      </c>
      <c r="C1918" s="40" t="s">
        <v>1847</v>
      </c>
      <c r="D1918" s="40" t="s">
        <v>1848</v>
      </c>
      <c r="E1918" s="40" t="s">
        <v>1911</v>
      </c>
      <c r="F1918" s="40"/>
      <c r="G1918" s="40" t="s">
        <v>76</v>
      </c>
      <c r="H1918" s="40" t="s">
        <v>1804</v>
      </c>
      <c r="I1918" s="40" t="s">
        <v>5580</v>
      </c>
      <c r="J1918" s="40" t="s">
        <v>1847</v>
      </c>
      <c r="K1918" s="40"/>
      <c r="L1918" s="40"/>
      <c r="M1918" s="40" t="s">
        <v>6621</v>
      </c>
      <c r="N1918" s="40">
        <v>60</v>
      </c>
      <c r="O1918" s="40" t="b">
        <v>0</v>
      </c>
      <c r="P1918" s="40" t="s">
        <v>3105</v>
      </c>
      <c r="Q1918" s="40" t="s">
        <v>1853</v>
      </c>
      <c r="R1918" s="40" t="s">
        <v>635</v>
      </c>
    </row>
    <row r="1919" spans="1:18" hidden="1" x14ac:dyDescent="0.25">
      <c r="A1919" s="41" t="s">
        <v>1424</v>
      </c>
      <c r="B1919" s="41" t="s">
        <v>905</v>
      </c>
      <c r="C1919" s="41" t="s">
        <v>1847</v>
      </c>
      <c r="D1919" s="41" t="s">
        <v>1848</v>
      </c>
      <c r="E1919" s="41" t="s">
        <v>1862</v>
      </c>
      <c r="F1919" s="41"/>
      <c r="G1919" s="41" t="s">
        <v>75</v>
      </c>
      <c r="H1919" s="41" t="s">
        <v>1806</v>
      </c>
      <c r="I1919" s="41" t="s">
        <v>5580</v>
      </c>
      <c r="J1919" s="41" t="s">
        <v>1847</v>
      </c>
      <c r="K1919" s="41"/>
      <c r="L1919" s="41"/>
      <c r="M1919" s="41" t="s">
        <v>6622</v>
      </c>
      <c r="N1919" s="41">
        <v>60</v>
      </c>
      <c r="O1919" s="41" t="b">
        <v>0</v>
      </c>
      <c r="P1919" s="41" t="s">
        <v>3105</v>
      </c>
      <c r="Q1919" s="41" t="s">
        <v>1853</v>
      </c>
      <c r="R1919" s="41" t="s">
        <v>635</v>
      </c>
    </row>
    <row r="1920" spans="1:18" hidden="1" x14ac:dyDescent="0.25">
      <c r="A1920" s="40" t="s">
        <v>1425</v>
      </c>
      <c r="B1920" s="40" t="s">
        <v>903</v>
      </c>
      <c r="C1920" s="40" t="s">
        <v>1847</v>
      </c>
      <c r="D1920" s="40" t="s">
        <v>1848</v>
      </c>
      <c r="E1920" s="40" t="s">
        <v>5999</v>
      </c>
      <c r="F1920" s="40"/>
      <c r="G1920" s="40" t="s">
        <v>75</v>
      </c>
      <c r="H1920" s="40" t="s">
        <v>1806</v>
      </c>
      <c r="I1920" s="40" t="s">
        <v>5580</v>
      </c>
      <c r="J1920" s="40" t="s">
        <v>1847</v>
      </c>
      <c r="K1920" s="40"/>
      <c r="L1920" s="40"/>
      <c r="M1920" s="40" t="s">
        <v>6623</v>
      </c>
      <c r="N1920" s="40">
        <v>60</v>
      </c>
      <c r="O1920" s="40" t="b">
        <v>0</v>
      </c>
      <c r="P1920" s="40" t="s">
        <v>3105</v>
      </c>
      <c r="Q1920" s="40" t="s">
        <v>1853</v>
      </c>
      <c r="R1920" s="40" t="s">
        <v>635</v>
      </c>
    </row>
    <row r="1921" spans="1:18" hidden="1" x14ac:dyDescent="0.25">
      <c r="A1921" s="41" t="s">
        <v>1426</v>
      </c>
      <c r="B1921" s="41" t="s">
        <v>903</v>
      </c>
      <c r="C1921" s="41" t="s">
        <v>1847</v>
      </c>
      <c r="D1921" s="41" t="s">
        <v>1848</v>
      </c>
      <c r="E1921" s="41" t="s">
        <v>2116</v>
      </c>
      <c r="F1921" s="41"/>
      <c r="G1921" s="41" t="s">
        <v>75</v>
      </c>
      <c r="H1921" s="41" t="s">
        <v>1806</v>
      </c>
      <c r="I1921" s="41" t="s">
        <v>5580</v>
      </c>
      <c r="J1921" s="41" t="s">
        <v>1847</v>
      </c>
      <c r="K1921" s="41"/>
      <c r="L1921" s="41"/>
      <c r="M1921" s="41" t="s">
        <v>6624</v>
      </c>
      <c r="N1921" s="41">
        <v>60</v>
      </c>
      <c r="O1921" s="41" t="b">
        <v>0</v>
      </c>
      <c r="P1921" s="41" t="s">
        <v>3105</v>
      </c>
      <c r="Q1921" s="41" t="s">
        <v>1853</v>
      </c>
      <c r="R1921" s="41" t="s">
        <v>635</v>
      </c>
    </row>
    <row r="1922" spans="1:18" hidden="1" x14ac:dyDescent="0.25">
      <c r="A1922" s="40" t="s">
        <v>1427</v>
      </c>
      <c r="B1922" s="40" t="s">
        <v>905</v>
      </c>
      <c r="C1922" s="40" t="s">
        <v>1847</v>
      </c>
      <c r="D1922" s="40" t="s">
        <v>1848</v>
      </c>
      <c r="E1922" s="40" t="s">
        <v>2764</v>
      </c>
      <c r="F1922" s="40"/>
      <c r="G1922" s="40" t="s">
        <v>1813</v>
      </c>
      <c r="H1922" s="40" t="s">
        <v>1814</v>
      </c>
      <c r="I1922" s="40" t="s">
        <v>5580</v>
      </c>
      <c r="J1922" s="40" t="s">
        <v>1847</v>
      </c>
      <c r="K1922" s="40"/>
      <c r="L1922" s="40"/>
      <c r="M1922" s="40" t="s">
        <v>6625</v>
      </c>
      <c r="N1922" s="40">
        <v>60</v>
      </c>
      <c r="O1922" s="40" t="b">
        <v>0</v>
      </c>
      <c r="P1922" s="40" t="s">
        <v>3105</v>
      </c>
      <c r="Q1922" s="40" t="s">
        <v>1853</v>
      </c>
      <c r="R1922" s="40" t="s">
        <v>635</v>
      </c>
    </row>
    <row r="1923" spans="1:18" hidden="1" x14ac:dyDescent="0.25">
      <c r="A1923" s="40" t="s">
        <v>1428</v>
      </c>
      <c r="B1923" s="40" t="s">
        <v>905</v>
      </c>
      <c r="C1923" s="40" t="s">
        <v>1847</v>
      </c>
      <c r="D1923" s="40" t="s">
        <v>1848</v>
      </c>
      <c r="E1923" s="40" t="s">
        <v>4096</v>
      </c>
      <c r="F1923" s="40"/>
      <c r="G1923" s="40" t="s">
        <v>76</v>
      </c>
      <c r="H1923" s="40" t="s">
        <v>1804</v>
      </c>
      <c r="I1923" s="40" t="s">
        <v>5992</v>
      </c>
      <c r="J1923" s="40" t="s">
        <v>1847</v>
      </c>
      <c r="K1923" s="40"/>
      <c r="L1923" s="40"/>
      <c r="M1923" s="40" t="s">
        <v>6626</v>
      </c>
      <c r="N1923" s="40">
        <v>60</v>
      </c>
      <c r="O1923" s="40" t="b">
        <v>0</v>
      </c>
      <c r="P1923" s="40" t="s">
        <v>3105</v>
      </c>
      <c r="Q1923" s="40" t="s">
        <v>1853</v>
      </c>
      <c r="R1923" s="40" t="s">
        <v>635</v>
      </c>
    </row>
    <row r="1924" spans="1:18" hidden="1" x14ac:dyDescent="0.25">
      <c r="A1924" s="40" t="s">
        <v>1429</v>
      </c>
      <c r="B1924" s="40" t="s">
        <v>905</v>
      </c>
      <c r="C1924" s="40" t="s">
        <v>1847</v>
      </c>
      <c r="D1924" s="40" t="s">
        <v>1848</v>
      </c>
      <c r="E1924" s="40" t="s">
        <v>2001</v>
      </c>
      <c r="F1924" s="40"/>
      <c r="G1924" s="40" t="s">
        <v>76</v>
      </c>
      <c r="H1924" s="40" t="s">
        <v>1804</v>
      </c>
      <c r="I1924" s="40" t="s">
        <v>5580</v>
      </c>
      <c r="J1924" s="40" t="s">
        <v>1847</v>
      </c>
      <c r="K1924" s="40"/>
      <c r="L1924" s="40"/>
      <c r="M1924" s="40" t="s">
        <v>6627</v>
      </c>
      <c r="N1924" s="40">
        <v>60</v>
      </c>
      <c r="O1924" s="40" t="b">
        <v>0</v>
      </c>
      <c r="P1924" s="40" t="s">
        <v>3105</v>
      </c>
      <c r="Q1924" s="40" t="s">
        <v>1853</v>
      </c>
      <c r="R1924" s="40" t="s">
        <v>635</v>
      </c>
    </row>
    <row r="1925" spans="1:18" hidden="1" x14ac:dyDescent="0.25">
      <c r="A1925" s="40" t="s">
        <v>446</v>
      </c>
      <c r="B1925" s="40" t="s">
        <v>905</v>
      </c>
      <c r="C1925" s="40" t="s">
        <v>1847</v>
      </c>
      <c r="D1925" s="40" t="s">
        <v>1848</v>
      </c>
      <c r="E1925" s="40" t="s">
        <v>1968</v>
      </c>
      <c r="F1925" s="40"/>
      <c r="G1925" s="40" t="s">
        <v>75</v>
      </c>
      <c r="H1925" s="40" t="s">
        <v>1806</v>
      </c>
      <c r="I1925" s="40" t="s">
        <v>5580</v>
      </c>
      <c r="J1925" s="40" t="s">
        <v>1847</v>
      </c>
      <c r="K1925" s="40"/>
      <c r="L1925" s="40"/>
      <c r="M1925" s="40" t="s">
        <v>6628</v>
      </c>
      <c r="N1925" s="40">
        <v>60</v>
      </c>
      <c r="O1925" s="40" t="b">
        <v>0</v>
      </c>
      <c r="P1925" s="40" t="s">
        <v>3105</v>
      </c>
      <c r="Q1925" s="40" t="s">
        <v>1853</v>
      </c>
      <c r="R1925" s="40" t="s">
        <v>635</v>
      </c>
    </row>
    <row r="1926" spans="1:18" hidden="1" x14ac:dyDescent="0.25">
      <c r="A1926" s="41" t="s">
        <v>6629</v>
      </c>
      <c r="B1926" s="41" t="s">
        <v>905</v>
      </c>
      <c r="C1926" s="41" t="s">
        <v>1847</v>
      </c>
      <c r="D1926" s="41" t="s">
        <v>1848</v>
      </c>
      <c r="E1926" s="41" t="s">
        <v>1968</v>
      </c>
      <c r="F1926" s="41"/>
      <c r="G1926" s="41" t="s">
        <v>75</v>
      </c>
      <c r="H1926" s="41" t="s">
        <v>1806</v>
      </c>
      <c r="I1926" s="41" t="s">
        <v>5580</v>
      </c>
      <c r="J1926" s="41" t="s">
        <v>1847</v>
      </c>
      <c r="K1926" s="41"/>
      <c r="L1926" s="41"/>
      <c r="M1926" s="41" t="s">
        <v>6630</v>
      </c>
      <c r="N1926" s="41">
        <v>60</v>
      </c>
      <c r="O1926" s="41" t="b">
        <v>0</v>
      </c>
      <c r="P1926" s="41" t="s">
        <v>3105</v>
      </c>
      <c r="Q1926" s="41" t="s">
        <v>1853</v>
      </c>
      <c r="R1926" s="41" t="s">
        <v>635</v>
      </c>
    </row>
    <row r="1927" spans="1:18" hidden="1" x14ac:dyDescent="0.25">
      <c r="A1927" s="40" t="s">
        <v>160</v>
      </c>
      <c r="B1927" s="40" t="s">
        <v>905</v>
      </c>
      <c r="C1927" s="40" t="s">
        <v>1847</v>
      </c>
      <c r="D1927" s="40" t="s">
        <v>1848</v>
      </c>
      <c r="E1927" s="40" t="s">
        <v>1968</v>
      </c>
      <c r="F1927" s="40"/>
      <c r="G1927" s="40" t="s">
        <v>75</v>
      </c>
      <c r="H1927" s="40" t="s">
        <v>1806</v>
      </c>
      <c r="I1927" s="40" t="s">
        <v>5580</v>
      </c>
      <c r="J1927" s="40" t="s">
        <v>1847</v>
      </c>
      <c r="K1927" s="40"/>
      <c r="L1927" s="40"/>
      <c r="M1927" s="40" t="s">
        <v>6631</v>
      </c>
      <c r="N1927" s="40">
        <v>60</v>
      </c>
      <c r="O1927" s="40" t="b">
        <v>0</v>
      </c>
      <c r="P1927" s="40" t="s">
        <v>3105</v>
      </c>
      <c r="Q1927" s="40" t="s">
        <v>1853</v>
      </c>
      <c r="R1927" s="40" t="s">
        <v>635</v>
      </c>
    </row>
    <row r="1928" spans="1:18" hidden="1" x14ac:dyDescent="0.25">
      <c r="A1928" s="41" t="s">
        <v>204</v>
      </c>
      <c r="B1928" s="41" t="s">
        <v>905</v>
      </c>
      <c r="C1928" s="41" t="s">
        <v>1847</v>
      </c>
      <c r="D1928" s="41" t="s">
        <v>1848</v>
      </c>
      <c r="E1928" s="41" t="s">
        <v>2083</v>
      </c>
      <c r="F1928" s="41"/>
      <c r="G1928" s="41" t="s">
        <v>76</v>
      </c>
      <c r="H1928" s="41" t="s">
        <v>1804</v>
      </c>
      <c r="I1928" s="41" t="s">
        <v>5580</v>
      </c>
      <c r="J1928" s="41" t="s">
        <v>1847</v>
      </c>
      <c r="K1928" s="41"/>
      <c r="L1928" s="41"/>
      <c r="M1928" s="41" t="s">
        <v>6632</v>
      </c>
      <c r="N1928" s="41">
        <v>60</v>
      </c>
      <c r="O1928" s="41" t="b">
        <v>0</v>
      </c>
      <c r="P1928" s="41" t="s">
        <v>3105</v>
      </c>
      <c r="Q1928" s="41" t="s">
        <v>1853</v>
      </c>
      <c r="R1928" s="41" t="s">
        <v>635</v>
      </c>
    </row>
    <row r="1929" spans="1:18" hidden="1" x14ac:dyDescent="0.25">
      <c r="A1929" s="40" t="s">
        <v>6633</v>
      </c>
      <c r="B1929" s="40" t="s">
        <v>905</v>
      </c>
      <c r="C1929" s="40" t="s">
        <v>1847</v>
      </c>
      <c r="D1929" s="40" t="s">
        <v>1848</v>
      </c>
      <c r="E1929" s="40" t="s">
        <v>1911</v>
      </c>
      <c r="F1929" s="40"/>
      <c r="G1929" s="40" t="s">
        <v>76</v>
      </c>
      <c r="H1929" s="40" t="s">
        <v>1804</v>
      </c>
      <c r="I1929" s="40" t="s">
        <v>5580</v>
      </c>
      <c r="J1929" s="40" t="s">
        <v>1847</v>
      </c>
      <c r="K1929" s="40"/>
      <c r="L1929" s="40"/>
      <c r="M1929" s="40" t="s">
        <v>6634</v>
      </c>
      <c r="N1929" s="40">
        <v>60</v>
      </c>
      <c r="O1929" s="40" t="b">
        <v>0</v>
      </c>
      <c r="P1929" s="40" t="s">
        <v>3105</v>
      </c>
      <c r="Q1929" s="40" t="s">
        <v>1853</v>
      </c>
      <c r="R1929" s="40" t="s">
        <v>635</v>
      </c>
    </row>
    <row r="1930" spans="1:18" hidden="1" x14ac:dyDescent="0.25">
      <c r="A1930" s="41" t="s">
        <v>207</v>
      </c>
      <c r="B1930" s="41" t="s">
        <v>905</v>
      </c>
      <c r="C1930" s="41" t="s">
        <v>1847</v>
      </c>
      <c r="D1930" s="41" t="s">
        <v>1848</v>
      </c>
      <c r="E1930" s="41" t="s">
        <v>2764</v>
      </c>
      <c r="F1930" s="41"/>
      <c r="G1930" s="41" t="s">
        <v>1813</v>
      </c>
      <c r="H1930" s="41" t="s">
        <v>1814</v>
      </c>
      <c r="I1930" s="41" t="s">
        <v>5580</v>
      </c>
      <c r="J1930" s="41" t="s">
        <v>1847</v>
      </c>
      <c r="K1930" s="41"/>
      <c r="L1930" s="41"/>
      <c r="M1930" s="41" t="s">
        <v>6635</v>
      </c>
      <c r="N1930" s="41">
        <v>60</v>
      </c>
      <c r="O1930" s="41" t="b">
        <v>0</v>
      </c>
      <c r="P1930" s="41" t="s">
        <v>3105</v>
      </c>
      <c r="Q1930" s="41" t="s">
        <v>1853</v>
      </c>
      <c r="R1930" s="41" t="s">
        <v>635</v>
      </c>
    </row>
    <row r="1931" spans="1:18" hidden="1" x14ac:dyDescent="0.25">
      <c r="A1931" s="40" t="s">
        <v>1430</v>
      </c>
      <c r="B1931" s="40" t="s">
        <v>905</v>
      </c>
      <c r="C1931" s="40" t="s">
        <v>1847</v>
      </c>
      <c r="D1931" s="40" t="s">
        <v>1848</v>
      </c>
      <c r="E1931" s="40" t="s">
        <v>1941</v>
      </c>
      <c r="F1931" s="40"/>
      <c r="G1931" s="40" t="s">
        <v>76</v>
      </c>
      <c r="H1931" s="40" t="s">
        <v>1804</v>
      </c>
      <c r="I1931" s="40" t="s">
        <v>5580</v>
      </c>
      <c r="J1931" s="40" t="s">
        <v>1847</v>
      </c>
      <c r="K1931" s="40"/>
      <c r="L1931" s="40"/>
      <c r="M1931" s="40" t="s">
        <v>6636</v>
      </c>
      <c r="N1931" s="40">
        <v>60</v>
      </c>
      <c r="O1931" s="40" t="b">
        <v>0</v>
      </c>
      <c r="P1931" s="40" t="s">
        <v>3105</v>
      </c>
      <c r="Q1931" s="40" t="s">
        <v>1853</v>
      </c>
      <c r="R1931" s="40" t="s">
        <v>635</v>
      </c>
    </row>
    <row r="1932" spans="1:18" hidden="1" x14ac:dyDescent="0.25">
      <c r="A1932" s="40" t="s">
        <v>447</v>
      </c>
      <c r="B1932" s="40" t="s">
        <v>905</v>
      </c>
      <c r="C1932" s="40" t="s">
        <v>1847</v>
      </c>
      <c r="D1932" s="40" t="s">
        <v>1848</v>
      </c>
      <c r="E1932" s="40" t="s">
        <v>1968</v>
      </c>
      <c r="F1932" s="40"/>
      <c r="G1932" s="40" t="s">
        <v>75</v>
      </c>
      <c r="H1932" s="40" t="s">
        <v>1806</v>
      </c>
      <c r="I1932" s="40" t="s">
        <v>5580</v>
      </c>
      <c r="J1932" s="40" t="s">
        <v>1847</v>
      </c>
      <c r="K1932" s="40"/>
      <c r="L1932" s="40"/>
      <c r="M1932" s="40" t="s">
        <v>6637</v>
      </c>
      <c r="N1932" s="40">
        <v>60</v>
      </c>
      <c r="O1932" s="40" t="b">
        <v>0</v>
      </c>
      <c r="P1932" s="40" t="s">
        <v>3105</v>
      </c>
      <c r="Q1932" s="40" t="s">
        <v>1853</v>
      </c>
      <c r="R1932" s="40" t="s">
        <v>635</v>
      </c>
    </row>
    <row r="1933" spans="1:18" hidden="1" x14ac:dyDescent="0.25">
      <c r="A1933" s="40" t="s">
        <v>6638</v>
      </c>
      <c r="B1933" s="40" t="s">
        <v>905</v>
      </c>
      <c r="C1933" s="40" t="s">
        <v>1847</v>
      </c>
      <c r="D1933" s="40" t="s">
        <v>1848</v>
      </c>
      <c r="E1933" s="40" t="s">
        <v>1956</v>
      </c>
      <c r="F1933" s="40"/>
      <c r="G1933" s="40" t="s">
        <v>75</v>
      </c>
      <c r="H1933" s="40" t="s">
        <v>1806</v>
      </c>
      <c r="I1933" s="40" t="s">
        <v>5580</v>
      </c>
      <c r="J1933" s="40" t="s">
        <v>1847</v>
      </c>
      <c r="K1933" s="40"/>
      <c r="L1933" s="40"/>
      <c r="M1933" s="40" t="s">
        <v>6639</v>
      </c>
      <c r="N1933" s="40">
        <v>60</v>
      </c>
      <c r="O1933" s="40" t="b">
        <v>0</v>
      </c>
      <c r="P1933" s="40" t="s">
        <v>3105</v>
      </c>
      <c r="Q1933" s="40" t="s">
        <v>1853</v>
      </c>
      <c r="R1933" s="40" t="s">
        <v>635</v>
      </c>
    </row>
    <row r="1934" spans="1:18" hidden="1" x14ac:dyDescent="0.25">
      <c r="A1934" s="40" t="s">
        <v>1431</v>
      </c>
      <c r="B1934" s="40" t="s">
        <v>905</v>
      </c>
      <c r="C1934" s="40" t="s">
        <v>1847</v>
      </c>
      <c r="D1934" s="40" t="s">
        <v>1848</v>
      </c>
      <c r="E1934" s="40" t="s">
        <v>1985</v>
      </c>
      <c r="F1934" s="40"/>
      <c r="G1934" s="40" t="s">
        <v>1813</v>
      </c>
      <c r="H1934" s="40" t="s">
        <v>1814</v>
      </c>
      <c r="I1934" s="40" t="s">
        <v>5580</v>
      </c>
      <c r="J1934" s="40" t="s">
        <v>1847</v>
      </c>
      <c r="K1934" s="40"/>
      <c r="L1934" s="40"/>
      <c r="M1934" s="40" t="s">
        <v>6640</v>
      </c>
      <c r="N1934" s="40">
        <v>60</v>
      </c>
      <c r="O1934" s="40" t="b">
        <v>0</v>
      </c>
      <c r="P1934" s="40" t="s">
        <v>3105</v>
      </c>
      <c r="Q1934" s="40" t="s">
        <v>1853</v>
      </c>
      <c r="R1934" s="40" t="s">
        <v>635</v>
      </c>
    </row>
    <row r="1935" spans="1:18" hidden="1" x14ac:dyDescent="0.25">
      <c r="A1935" s="40" t="s">
        <v>1432</v>
      </c>
      <c r="B1935" s="40" t="s">
        <v>905</v>
      </c>
      <c r="C1935" s="40" t="s">
        <v>1847</v>
      </c>
      <c r="D1935" s="40" t="s">
        <v>1848</v>
      </c>
      <c r="E1935" s="40" t="s">
        <v>1911</v>
      </c>
      <c r="F1935" s="40"/>
      <c r="G1935" s="40" t="s">
        <v>76</v>
      </c>
      <c r="H1935" s="40" t="s">
        <v>1804</v>
      </c>
      <c r="I1935" s="40" t="s">
        <v>5580</v>
      </c>
      <c r="J1935" s="40" t="s">
        <v>1847</v>
      </c>
      <c r="K1935" s="40"/>
      <c r="L1935" s="40"/>
      <c r="M1935" s="40" t="s">
        <v>6641</v>
      </c>
      <c r="N1935" s="40">
        <v>60</v>
      </c>
      <c r="O1935" s="40" t="b">
        <v>0</v>
      </c>
      <c r="P1935" s="40" t="s">
        <v>3105</v>
      </c>
      <c r="Q1935" s="40" t="s">
        <v>1853</v>
      </c>
      <c r="R1935" s="40" t="s">
        <v>635</v>
      </c>
    </row>
    <row r="1936" spans="1:18" hidden="1" x14ac:dyDescent="0.25">
      <c r="A1936" s="40" t="s">
        <v>1433</v>
      </c>
      <c r="B1936" s="40" t="s">
        <v>903</v>
      </c>
      <c r="C1936" s="40" t="s">
        <v>1847</v>
      </c>
      <c r="D1936" s="40" t="s">
        <v>1848</v>
      </c>
      <c r="E1936" s="40" t="s">
        <v>2060</v>
      </c>
      <c r="F1936" s="40"/>
      <c r="G1936" s="40" t="s">
        <v>75</v>
      </c>
      <c r="H1936" s="40" t="s">
        <v>1806</v>
      </c>
      <c r="I1936" s="40" t="s">
        <v>5580</v>
      </c>
      <c r="J1936" s="40" t="s">
        <v>1847</v>
      </c>
      <c r="K1936" s="40"/>
      <c r="L1936" s="40"/>
      <c r="M1936" s="40" t="s">
        <v>6642</v>
      </c>
      <c r="N1936" s="40">
        <v>60</v>
      </c>
      <c r="O1936" s="40" t="b">
        <v>0</v>
      </c>
      <c r="P1936" s="40" t="s">
        <v>3105</v>
      </c>
      <c r="Q1936" s="40" t="s">
        <v>1853</v>
      </c>
      <c r="R1936" s="40" t="s">
        <v>635</v>
      </c>
    </row>
    <row r="1937" spans="1:18" hidden="1" x14ac:dyDescent="0.25">
      <c r="A1937" s="40" t="s">
        <v>1434</v>
      </c>
      <c r="B1937" s="40" t="s">
        <v>903</v>
      </c>
      <c r="C1937" s="40" t="s">
        <v>1847</v>
      </c>
      <c r="D1937" s="40" t="s">
        <v>1848</v>
      </c>
      <c r="E1937" s="40" t="s">
        <v>2060</v>
      </c>
      <c r="F1937" s="40"/>
      <c r="G1937" s="40" t="s">
        <v>76</v>
      </c>
      <c r="H1937" s="40" t="s">
        <v>1804</v>
      </c>
      <c r="I1937" s="40" t="s">
        <v>5580</v>
      </c>
      <c r="J1937" s="40" t="s">
        <v>1847</v>
      </c>
      <c r="K1937" s="40"/>
      <c r="L1937" s="40"/>
      <c r="M1937" s="40" t="s">
        <v>6643</v>
      </c>
      <c r="N1937" s="40">
        <v>60</v>
      </c>
      <c r="O1937" s="40" t="b">
        <v>0</v>
      </c>
      <c r="P1937" s="40" t="s">
        <v>3105</v>
      </c>
      <c r="Q1937" s="40" t="s">
        <v>1853</v>
      </c>
      <c r="R1937" s="40" t="s">
        <v>635</v>
      </c>
    </row>
    <row r="1938" spans="1:18" hidden="1" x14ac:dyDescent="0.25">
      <c r="A1938" s="40" t="s">
        <v>448</v>
      </c>
      <c r="B1938" s="40" t="s">
        <v>905</v>
      </c>
      <c r="C1938" s="40" t="s">
        <v>1847</v>
      </c>
      <c r="D1938" s="40" t="s">
        <v>1848</v>
      </c>
      <c r="E1938" s="40" t="s">
        <v>2001</v>
      </c>
      <c r="F1938" s="40"/>
      <c r="G1938" s="40" t="s">
        <v>76</v>
      </c>
      <c r="H1938" s="40" t="s">
        <v>1804</v>
      </c>
      <c r="I1938" s="40" t="s">
        <v>5580</v>
      </c>
      <c r="J1938" s="40" t="s">
        <v>1847</v>
      </c>
      <c r="K1938" s="40"/>
      <c r="L1938" s="40"/>
      <c r="M1938" s="40" t="s">
        <v>6644</v>
      </c>
      <c r="N1938" s="40">
        <v>60</v>
      </c>
      <c r="O1938" s="40" t="b">
        <v>0</v>
      </c>
      <c r="P1938" s="40" t="s">
        <v>3105</v>
      </c>
      <c r="Q1938" s="40" t="s">
        <v>1853</v>
      </c>
      <c r="R1938" s="40" t="s">
        <v>635</v>
      </c>
    </row>
    <row r="1939" spans="1:18" hidden="1" x14ac:dyDescent="0.25">
      <c r="A1939" s="40" t="s">
        <v>1435</v>
      </c>
      <c r="B1939" s="40" t="s">
        <v>905</v>
      </c>
      <c r="C1939" s="40" t="s">
        <v>1847</v>
      </c>
      <c r="D1939" s="40" t="s">
        <v>1848</v>
      </c>
      <c r="E1939" s="40" t="s">
        <v>1960</v>
      </c>
      <c r="F1939" s="40"/>
      <c r="G1939" s="40" t="s">
        <v>76</v>
      </c>
      <c r="H1939" s="40" t="s">
        <v>1804</v>
      </c>
      <c r="I1939" s="40" t="s">
        <v>5580</v>
      </c>
      <c r="J1939" s="40" t="s">
        <v>1847</v>
      </c>
      <c r="K1939" s="40"/>
      <c r="L1939" s="40"/>
      <c r="M1939" s="40" t="s">
        <v>6645</v>
      </c>
      <c r="N1939" s="40">
        <v>60</v>
      </c>
      <c r="O1939" s="40" t="b">
        <v>0</v>
      </c>
      <c r="P1939" s="40" t="s">
        <v>3105</v>
      </c>
      <c r="Q1939" s="40" t="s">
        <v>1853</v>
      </c>
      <c r="R1939" s="40" t="s">
        <v>635</v>
      </c>
    </row>
    <row r="1940" spans="1:18" hidden="1" x14ac:dyDescent="0.25">
      <c r="A1940" s="40" t="s">
        <v>1436</v>
      </c>
      <c r="B1940" s="40" t="s">
        <v>905</v>
      </c>
      <c r="C1940" s="40" t="s">
        <v>1847</v>
      </c>
      <c r="D1940" s="40" t="s">
        <v>1848</v>
      </c>
      <c r="E1940" s="40" t="s">
        <v>1968</v>
      </c>
      <c r="F1940" s="40"/>
      <c r="G1940" s="40" t="s">
        <v>75</v>
      </c>
      <c r="H1940" s="40" t="s">
        <v>1806</v>
      </c>
      <c r="I1940" s="40" t="s">
        <v>5580</v>
      </c>
      <c r="J1940" s="40" t="s">
        <v>1847</v>
      </c>
      <c r="K1940" s="40"/>
      <c r="L1940" s="40"/>
      <c r="M1940" s="40" t="s">
        <v>6646</v>
      </c>
      <c r="N1940" s="40">
        <v>60</v>
      </c>
      <c r="O1940" s="40" t="b">
        <v>0</v>
      </c>
      <c r="P1940" s="40" t="s">
        <v>3105</v>
      </c>
      <c r="Q1940" s="40" t="s">
        <v>1853</v>
      </c>
      <c r="R1940" s="40" t="s">
        <v>635</v>
      </c>
    </row>
    <row r="1941" spans="1:18" hidden="1" x14ac:dyDescent="0.25">
      <c r="A1941" s="40" t="s">
        <v>451</v>
      </c>
      <c r="B1941" s="40" t="s">
        <v>905</v>
      </c>
      <c r="C1941" s="40" t="s">
        <v>1847</v>
      </c>
      <c r="D1941" s="40" t="s">
        <v>1848</v>
      </c>
      <c r="E1941" s="40" t="s">
        <v>1911</v>
      </c>
      <c r="F1941" s="40"/>
      <c r="G1941" s="40" t="s">
        <v>76</v>
      </c>
      <c r="H1941" s="40" t="s">
        <v>1804</v>
      </c>
      <c r="I1941" s="40" t="s">
        <v>5580</v>
      </c>
      <c r="J1941" s="40" t="s">
        <v>1847</v>
      </c>
      <c r="K1941" s="40"/>
      <c r="L1941" s="40"/>
      <c r="M1941" s="40" t="s">
        <v>6647</v>
      </c>
      <c r="N1941" s="40">
        <v>60</v>
      </c>
      <c r="O1941" s="40" t="b">
        <v>0</v>
      </c>
      <c r="P1941" s="40" t="s">
        <v>3105</v>
      </c>
      <c r="Q1941" s="40" t="s">
        <v>1853</v>
      </c>
      <c r="R1941" s="40" t="s">
        <v>635</v>
      </c>
    </row>
    <row r="1942" spans="1:18" hidden="1" x14ac:dyDescent="0.25">
      <c r="A1942" s="40" t="s">
        <v>1437</v>
      </c>
      <c r="B1942" s="40" t="s">
        <v>905</v>
      </c>
      <c r="C1942" s="40" t="s">
        <v>1847</v>
      </c>
      <c r="D1942" s="40" t="s">
        <v>1848</v>
      </c>
      <c r="E1942" s="40" t="s">
        <v>4096</v>
      </c>
      <c r="F1942" s="40"/>
      <c r="G1942" s="40" t="s">
        <v>76</v>
      </c>
      <c r="H1942" s="40" t="s">
        <v>1804</v>
      </c>
      <c r="I1942" s="40" t="s">
        <v>5992</v>
      </c>
      <c r="J1942" s="40" t="s">
        <v>1847</v>
      </c>
      <c r="K1942" s="40"/>
      <c r="L1942" s="40"/>
      <c r="M1942" s="40" t="s">
        <v>6648</v>
      </c>
      <c r="N1942" s="40">
        <v>60</v>
      </c>
      <c r="O1942" s="40" t="b">
        <v>0</v>
      </c>
      <c r="P1942" s="40" t="s">
        <v>3105</v>
      </c>
      <c r="Q1942" s="40" t="s">
        <v>1853</v>
      </c>
      <c r="R1942" s="40" t="s">
        <v>635</v>
      </c>
    </row>
    <row r="1943" spans="1:18" hidden="1" x14ac:dyDescent="0.25">
      <c r="A1943" s="40" t="s">
        <v>1438</v>
      </c>
      <c r="B1943" s="40" t="s">
        <v>905</v>
      </c>
      <c r="C1943" s="40" t="s">
        <v>1847</v>
      </c>
      <c r="D1943" s="40" t="s">
        <v>1848</v>
      </c>
      <c r="E1943" s="40" t="s">
        <v>1911</v>
      </c>
      <c r="F1943" s="40"/>
      <c r="G1943" s="40" t="s">
        <v>76</v>
      </c>
      <c r="H1943" s="40" t="s">
        <v>1804</v>
      </c>
      <c r="I1943" s="40" t="s">
        <v>5580</v>
      </c>
      <c r="J1943" s="40" t="s">
        <v>1847</v>
      </c>
      <c r="K1943" s="40"/>
      <c r="L1943" s="40"/>
      <c r="M1943" s="40" t="s">
        <v>6649</v>
      </c>
      <c r="N1943" s="40">
        <v>60</v>
      </c>
      <c r="O1943" s="40" t="b">
        <v>0</v>
      </c>
      <c r="P1943" s="40" t="s">
        <v>3105</v>
      </c>
      <c r="Q1943" s="40" t="s">
        <v>1853</v>
      </c>
      <c r="R1943" s="40" t="s">
        <v>635</v>
      </c>
    </row>
    <row r="1944" spans="1:18" hidden="1" x14ac:dyDescent="0.25">
      <c r="A1944" s="40" t="s">
        <v>295</v>
      </c>
      <c r="B1944" s="40" t="s">
        <v>905</v>
      </c>
      <c r="C1944" s="40" t="s">
        <v>1847</v>
      </c>
      <c r="D1944" s="40" t="s">
        <v>1848</v>
      </c>
      <c r="E1944" s="40" t="s">
        <v>1849</v>
      </c>
      <c r="F1944" s="40"/>
      <c r="G1944" s="40" t="s">
        <v>1813</v>
      </c>
      <c r="H1944" s="40" t="s">
        <v>1814</v>
      </c>
      <c r="I1944" s="40" t="s">
        <v>5580</v>
      </c>
      <c r="J1944" s="40" t="s">
        <v>1847</v>
      </c>
      <c r="K1944" s="40"/>
      <c r="L1944" s="40"/>
      <c r="M1944" s="40" t="s">
        <v>6650</v>
      </c>
      <c r="N1944" s="40">
        <v>60</v>
      </c>
      <c r="O1944" s="40" t="b">
        <v>0</v>
      </c>
      <c r="P1944" s="40" t="s">
        <v>3105</v>
      </c>
      <c r="Q1944" s="40" t="s">
        <v>1853</v>
      </c>
      <c r="R1944" s="40" t="s">
        <v>635</v>
      </c>
    </row>
    <row r="1945" spans="1:18" hidden="1" x14ac:dyDescent="0.25">
      <c r="A1945" s="40" t="s">
        <v>1439</v>
      </c>
      <c r="B1945" s="40" t="s">
        <v>903</v>
      </c>
      <c r="C1945" s="40" t="s">
        <v>1847</v>
      </c>
      <c r="D1945" s="40" t="s">
        <v>1848</v>
      </c>
      <c r="E1945" s="40" t="s">
        <v>3164</v>
      </c>
      <c r="F1945" s="40"/>
      <c r="G1945" s="40" t="s">
        <v>1813</v>
      </c>
      <c r="H1945" s="40" t="s">
        <v>1814</v>
      </c>
      <c r="I1945" s="40" t="s">
        <v>5580</v>
      </c>
      <c r="J1945" s="40" t="s">
        <v>1847</v>
      </c>
      <c r="K1945" s="40"/>
      <c r="L1945" s="40"/>
      <c r="M1945" s="40" t="s">
        <v>6651</v>
      </c>
      <c r="N1945" s="40">
        <v>60</v>
      </c>
      <c r="O1945" s="40" t="b">
        <v>0</v>
      </c>
      <c r="P1945" s="40" t="s">
        <v>3105</v>
      </c>
      <c r="Q1945" s="40" t="s">
        <v>1853</v>
      </c>
      <c r="R1945" s="40" t="s">
        <v>635</v>
      </c>
    </row>
    <row r="1946" spans="1:18" hidden="1" x14ac:dyDescent="0.25">
      <c r="A1946" s="40" t="s">
        <v>1440</v>
      </c>
      <c r="B1946" s="40" t="s">
        <v>905</v>
      </c>
      <c r="C1946" s="40" t="s">
        <v>1847</v>
      </c>
      <c r="D1946" s="40" t="s">
        <v>1848</v>
      </c>
      <c r="E1946" s="40" t="s">
        <v>2102</v>
      </c>
      <c r="F1946" s="40"/>
      <c r="G1946" s="40" t="s">
        <v>1813</v>
      </c>
      <c r="H1946" s="40" t="s">
        <v>1814</v>
      </c>
      <c r="I1946" s="40" t="s">
        <v>5580</v>
      </c>
      <c r="J1946" s="40" t="s">
        <v>1847</v>
      </c>
      <c r="K1946" s="40"/>
      <c r="L1946" s="40"/>
      <c r="M1946" s="40" t="s">
        <v>6652</v>
      </c>
      <c r="N1946" s="40">
        <v>60</v>
      </c>
      <c r="O1946" s="40" t="b">
        <v>0</v>
      </c>
      <c r="P1946" s="40" t="s">
        <v>3105</v>
      </c>
      <c r="Q1946" s="40" t="s">
        <v>1853</v>
      </c>
      <c r="R1946" s="40" t="s">
        <v>635</v>
      </c>
    </row>
    <row r="1947" spans="1:18" hidden="1" x14ac:dyDescent="0.25">
      <c r="A1947" s="40" t="s">
        <v>528</v>
      </c>
      <c r="B1947" s="40" t="s">
        <v>905</v>
      </c>
      <c r="C1947" s="40" t="s">
        <v>1847</v>
      </c>
      <c r="D1947" s="40" t="s">
        <v>1848</v>
      </c>
      <c r="E1947" s="40" t="s">
        <v>2001</v>
      </c>
      <c r="F1947" s="40"/>
      <c r="G1947" s="40" t="s">
        <v>76</v>
      </c>
      <c r="H1947" s="40" t="s">
        <v>1804</v>
      </c>
      <c r="I1947" s="40" t="s">
        <v>5580</v>
      </c>
      <c r="J1947" s="40" t="s">
        <v>1847</v>
      </c>
      <c r="K1947" s="40"/>
      <c r="L1947" s="40"/>
      <c r="M1947" s="40" t="s">
        <v>6653</v>
      </c>
      <c r="N1947" s="40">
        <v>60</v>
      </c>
      <c r="O1947" s="40" t="b">
        <v>0</v>
      </c>
      <c r="P1947" s="40" t="s">
        <v>3105</v>
      </c>
      <c r="Q1947" s="40" t="s">
        <v>1853</v>
      </c>
      <c r="R1947" s="40" t="s">
        <v>635</v>
      </c>
    </row>
    <row r="1948" spans="1:18" hidden="1" x14ac:dyDescent="0.25">
      <c r="A1948" s="41" t="s">
        <v>296</v>
      </c>
      <c r="B1948" s="41" t="s">
        <v>905</v>
      </c>
      <c r="C1948" s="41" t="s">
        <v>1847</v>
      </c>
      <c r="D1948" s="41" t="s">
        <v>1848</v>
      </c>
      <c r="E1948" s="41" t="s">
        <v>2764</v>
      </c>
      <c r="F1948" s="41"/>
      <c r="G1948" s="41" t="s">
        <v>1813</v>
      </c>
      <c r="H1948" s="41" t="s">
        <v>1814</v>
      </c>
      <c r="I1948" s="41" t="s">
        <v>5580</v>
      </c>
      <c r="J1948" s="41" t="s">
        <v>1847</v>
      </c>
      <c r="K1948" s="41"/>
      <c r="L1948" s="41"/>
      <c r="M1948" s="41" t="s">
        <v>6654</v>
      </c>
      <c r="N1948" s="41">
        <v>60</v>
      </c>
      <c r="O1948" s="41" t="b">
        <v>0</v>
      </c>
      <c r="P1948" s="41" t="s">
        <v>3105</v>
      </c>
      <c r="Q1948" s="41" t="s">
        <v>1853</v>
      </c>
      <c r="R1948" s="41" t="s">
        <v>635</v>
      </c>
    </row>
    <row r="1949" spans="1:18" hidden="1" x14ac:dyDescent="0.25">
      <c r="A1949" s="40" t="s">
        <v>1441</v>
      </c>
      <c r="B1949" s="40" t="s">
        <v>903</v>
      </c>
      <c r="C1949" s="40" t="s">
        <v>1847</v>
      </c>
      <c r="D1949" s="40" t="s">
        <v>1848</v>
      </c>
      <c r="E1949" s="40" t="s">
        <v>5999</v>
      </c>
      <c r="F1949" s="40"/>
      <c r="G1949" s="40" t="s">
        <v>1813</v>
      </c>
      <c r="H1949" s="40" t="s">
        <v>1814</v>
      </c>
      <c r="I1949" s="40" t="s">
        <v>5580</v>
      </c>
      <c r="J1949" s="40" t="s">
        <v>1847</v>
      </c>
      <c r="K1949" s="40"/>
      <c r="L1949" s="40"/>
      <c r="M1949" s="40" t="s">
        <v>6655</v>
      </c>
      <c r="N1949" s="40">
        <v>60</v>
      </c>
      <c r="O1949" s="40" t="b">
        <v>0</v>
      </c>
      <c r="P1949" s="40" t="s">
        <v>3105</v>
      </c>
      <c r="Q1949" s="40" t="s">
        <v>1853</v>
      </c>
      <c r="R1949" s="40" t="s">
        <v>635</v>
      </c>
    </row>
    <row r="1950" spans="1:18" hidden="1" x14ac:dyDescent="0.25">
      <c r="A1950" s="40" t="s">
        <v>1442</v>
      </c>
      <c r="B1950" s="40" t="s">
        <v>905</v>
      </c>
      <c r="C1950" s="40" t="s">
        <v>1847</v>
      </c>
      <c r="D1950" s="40" t="s">
        <v>1848</v>
      </c>
      <c r="E1950" s="40" t="s">
        <v>1985</v>
      </c>
      <c r="F1950" s="40"/>
      <c r="G1950" s="40" t="s">
        <v>1813</v>
      </c>
      <c r="H1950" s="40" t="s">
        <v>1814</v>
      </c>
      <c r="I1950" s="40" t="s">
        <v>5580</v>
      </c>
      <c r="J1950" s="40" t="s">
        <v>1847</v>
      </c>
      <c r="K1950" s="40"/>
      <c r="L1950" s="40"/>
      <c r="M1950" s="40" t="s">
        <v>6656</v>
      </c>
      <c r="N1950" s="40">
        <v>60</v>
      </c>
      <c r="O1950" s="40" t="b">
        <v>0</v>
      </c>
      <c r="P1950" s="40" t="s">
        <v>3105</v>
      </c>
      <c r="Q1950" s="40" t="s">
        <v>1853</v>
      </c>
      <c r="R1950" s="40" t="s">
        <v>635</v>
      </c>
    </row>
    <row r="1951" spans="1:18" hidden="1" x14ac:dyDescent="0.25">
      <c r="A1951" s="40" t="s">
        <v>1443</v>
      </c>
      <c r="B1951" s="40" t="s">
        <v>905</v>
      </c>
      <c r="C1951" s="40" t="s">
        <v>1847</v>
      </c>
      <c r="D1951" s="40" t="s">
        <v>1848</v>
      </c>
      <c r="E1951" s="40" t="s">
        <v>5326</v>
      </c>
      <c r="F1951" s="40"/>
      <c r="G1951" s="40" t="s">
        <v>1813</v>
      </c>
      <c r="H1951" s="40" t="s">
        <v>1814</v>
      </c>
      <c r="I1951" s="40" t="s">
        <v>5580</v>
      </c>
      <c r="J1951" s="40" t="s">
        <v>1847</v>
      </c>
      <c r="K1951" s="40"/>
      <c r="L1951" s="40"/>
      <c r="M1951" s="40" t="s">
        <v>6657</v>
      </c>
      <c r="N1951" s="40">
        <v>60</v>
      </c>
      <c r="O1951" s="40" t="b">
        <v>0</v>
      </c>
      <c r="P1951" s="40" t="s">
        <v>3105</v>
      </c>
      <c r="Q1951" s="40" t="s">
        <v>1853</v>
      </c>
      <c r="R1951" s="40" t="s">
        <v>635</v>
      </c>
    </row>
    <row r="1952" spans="1:18" hidden="1" x14ac:dyDescent="0.25">
      <c r="A1952" s="41" t="s">
        <v>1444</v>
      </c>
      <c r="B1952" s="41" t="s">
        <v>905</v>
      </c>
      <c r="C1952" s="41" t="s">
        <v>1847</v>
      </c>
      <c r="D1952" s="41" t="s">
        <v>1848</v>
      </c>
      <c r="E1952" s="41" t="s">
        <v>5326</v>
      </c>
      <c r="F1952" s="41"/>
      <c r="G1952" s="41" t="s">
        <v>1813</v>
      </c>
      <c r="H1952" s="41" t="s">
        <v>1814</v>
      </c>
      <c r="I1952" s="41" t="s">
        <v>5580</v>
      </c>
      <c r="J1952" s="41" t="s">
        <v>1847</v>
      </c>
      <c r="K1952" s="41"/>
      <c r="L1952" s="41"/>
      <c r="M1952" s="41" t="s">
        <v>6658</v>
      </c>
      <c r="N1952" s="41">
        <v>60</v>
      </c>
      <c r="O1952" s="41" t="b">
        <v>0</v>
      </c>
      <c r="P1952" s="41" t="s">
        <v>3105</v>
      </c>
      <c r="Q1952" s="41" t="s">
        <v>1853</v>
      </c>
      <c r="R1952" s="41" t="s">
        <v>635</v>
      </c>
    </row>
    <row r="1953" spans="1:18" hidden="1" x14ac:dyDescent="0.25">
      <c r="A1953" s="40" t="s">
        <v>529</v>
      </c>
      <c r="B1953" s="40" t="s">
        <v>905</v>
      </c>
      <c r="C1953" s="40" t="s">
        <v>1847</v>
      </c>
      <c r="D1953" s="40" t="s">
        <v>1848</v>
      </c>
      <c r="E1953" s="40" t="s">
        <v>1956</v>
      </c>
      <c r="F1953" s="40"/>
      <c r="G1953" s="40" t="s">
        <v>75</v>
      </c>
      <c r="H1953" s="40" t="s">
        <v>1806</v>
      </c>
      <c r="I1953" s="40" t="s">
        <v>5580</v>
      </c>
      <c r="J1953" s="40" t="s">
        <v>1847</v>
      </c>
      <c r="K1953" s="40"/>
      <c r="L1953" s="40"/>
      <c r="M1953" s="40" t="s">
        <v>6659</v>
      </c>
      <c r="N1953" s="40">
        <v>60</v>
      </c>
      <c r="O1953" s="40" t="b">
        <v>0</v>
      </c>
      <c r="P1953" s="40" t="s">
        <v>3105</v>
      </c>
      <c r="Q1953" s="40" t="s">
        <v>1853</v>
      </c>
      <c r="R1953" s="40" t="s">
        <v>635</v>
      </c>
    </row>
    <row r="1954" spans="1:18" hidden="1" x14ac:dyDescent="0.25">
      <c r="A1954" s="40" t="s">
        <v>297</v>
      </c>
      <c r="B1954" s="40" t="s">
        <v>905</v>
      </c>
      <c r="C1954" s="40" t="s">
        <v>1847</v>
      </c>
      <c r="D1954" s="40" t="s">
        <v>1848</v>
      </c>
      <c r="E1954" s="40" t="s">
        <v>2102</v>
      </c>
      <c r="F1954" s="40"/>
      <c r="G1954" s="40" t="s">
        <v>1813</v>
      </c>
      <c r="H1954" s="40" t="s">
        <v>1814</v>
      </c>
      <c r="I1954" s="40" t="s">
        <v>5580</v>
      </c>
      <c r="J1954" s="40" t="s">
        <v>1847</v>
      </c>
      <c r="K1954" s="40"/>
      <c r="L1954" s="40"/>
      <c r="M1954" s="40" t="s">
        <v>6660</v>
      </c>
      <c r="N1954" s="40">
        <v>60</v>
      </c>
      <c r="O1954" s="40" t="b">
        <v>0</v>
      </c>
      <c r="P1954" s="40" t="s">
        <v>3105</v>
      </c>
      <c r="Q1954" s="40" t="s">
        <v>1853</v>
      </c>
      <c r="R1954" s="40" t="s">
        <v>635</v>
      </c>
    </row>
    <row r="1955" spans="1:18" hidden="1" x14ac:dyDescent="0.25">
      <c r="A1955" s="41" t="s">
        <v>1445</v>
      </c>
      <c r="B1955" s="41" t="s">
        <v>903</v>
      </c>
      <c r="C1955" s="41" t="s">
        <v>1847</v>
      </c>
      <c r="D1955" s="41" t="s">
        <v>1848</v>
      </c>
      <c r="E1955" s="41" t="s">
        <v>5999</v>
      </c>
      <c r="F1955" s="41"/>
      <c r="G1955" s="41" t="s">
        <v>75</v>
      </c>
      <c r="H1955" s="41" t="s">
        <v>1806</v>
      </c>
      <c r="I1955" s="41" t="s">
        <v>5580</v>
      </c>
      <c r="J1955" s="41" t="s">
        <v>1847</v>
      </c>
      <c r="K1955" s="41"/>
      <c r="L1955" s="41"/>
      <c r="M1955" s="41" t="s">
        <v>6661</v>
      </c>
      <c r="N1955" s="41">
        <v>60</v>
      </c>
      <c r="O1955" s="41" t="b">
        <v>0</v>
      </c>
      <c r="P1955" s="41" t="s">
        <v>3105</v>
      </c>
      <c r="Q1955" s="41" t="s">
        <v>1853</v>
      </c>
      <c r="R1955" s="41" t="s">
        <v>635</v>
      </c>
    </row>
    <row r="1956" spans="1:18" hidden="1" x14ac:dyDescent="0.25">
      <c r="A1956" s="40" t="s">
        <v>6662</v>
      </c>
      <c r="B1956" s="40" t="s">
        <v>905</v>
      </c>
      <c r="C1956" s="40" t="s">
        <v>1847</v>
      </c>
      <c r="D1956" s="40" t="s">
        <v>1848</v>
      </c>
      <c r="E1956" s="40" t="s">
        <v>1956</v>
      </c>
      <c r="F1956" s="40"/>
      <c r="G1956" s="40" t="s">
        <v>75</v>
      </c>
      <c r="H1956" s="40" t="s">
        <v>1806</v>
      </c>
      <c r="I1956" s="40" t="s">
        <v>5580</v>
      </c>
      <c r="J1956" s="40" t="s">
        <v>1847</v>
      </c>
      <c r="K1956" s="40"/>
      <c r="L1956" s="40"/>
      <c r="M1956" s="40" t="s">
        <v>6663</v>
      </c>
      <c r="N1956" s="40">
        <v>60</v>
      </c>
      <c r="O1956" s="40" t="b">
        <v>0</v>
      </c>
      <c r="P1956" s="40" t="s">
        <v>3105</v>
      </c>
      <c r="Q1956" s="40" t="s">
        <v>1853</v>
      </c>
      <c r="R1956" s="40" t="s">
        <v>635</v>
      </c>
    </row>
    <row r="1957" spans="1:18" hidden="1" x14ac:dyDescent="0.25">
      <c r="A1957" s="41" t="s">
        <v>1446</v>
      </c>
      <c r="B1957" s="41" t="s">
        <v>905</v>
      </c>
      <c r="C1957" s="41" t="s">
        <v>1847</v>
      </c>
      <c r="D1957" s="41" t="s">
        <v>1848</v>
      </c>
      <c r="E1957" s="41" t="s">
        <v>1911</v>
      </c>
      <c r="F1957" s="41"/>
      <c r="G1957" s="41" t="s">
        <v>76</v>
      </c>
      <c r="H1957" s="41" t="s">
        <v>1804</v>
      </c>
      <c r="I1957" s="41" t="s">
        <v>5580</v>
      </c>
      <c r="J1957" s="41" t="s">
        <v>1847</v>
      </c>
      <c r="K1957" s="41"/>
      <c r="L1957" s="41"/>
      <c r="M1957" s="41" t="s">
        <v>6664</v>
      </c>
      <c r="N1957" s="41">
        <v>60</v>
      </c>
      <c r="O1957" s="41" t="b">
        <v>0</v>
      </c>
      <c r="P1957" s="41" t="s">
        <v>3105</v>
      </c>
      <c r="Q1957" s="41" t="s">
        <v>1853</v>
      </c>
      <c r="R1957" s="41" t="s">
        <v>635</v>
      </c>
    </row>
    <row r="1958" spans="1:18" hidden="1" x14ac:dyDescent="0.25">
      <c r="A1958" s="40" t="s">
        <v>1447</v>
      </c>
      <c r="B1958" s="40" t="s">
        <v>905</v>
      </c>
      <c r="C1958" s="40" t="s">
        <v>1847</v>
      </c>
      <c r="D1958" s="40" t="s">
        <v>1848</v>
      </c>
      <c r="E1958" s="40" t="s">
        <v>4096</v>
      </c>
      <c r="F1958" s="40"/>
      <c r="G1958" s="40" t="s">
        <v>76</v>
      </c>
      <c r="H1958" s="40" t="s">
        <v>1804</v>
      </c>
      <c r="I1958" s="40" t="s">
        <v>5992</v>
      </c>
      <c r="J1958" s="40" t="s">
        <v>1847</v>
      </c>
      <c r="K1958" s="40"/>
      <c r="L1958" s="40"/>
      <c r="M1958" s="40" t="s">
        <v>6665</v>
      </c>
      <c r="N1958" s="40">
        <v>60</v>
      </c>
      <c r="O1958" s="40" t="b">
        <v>0</v>
      </c>
      <c r="P1958" s="40" t="s">
        <v>3105</v>
      </c>
      <c r="Q1958" s="40" t="s">
        <v>1853</v>
      </c>
      <c r="R1958" s="40" t="s">
        <v>635</v>
      </c>
    </row>
    <row r="1959" spans="1:18" hidden="1" x14ac:dyDescent="0.25">
      <c r="A1959" s="40" t="s">
        <v>6666</v>
      </c>
      <c r="B1959" s="40" t="s">
        <v>903</v>
      </c>
      <c r="C1959" s="40" t="s">
        <v>1847</v>
      </c>
      <c r="D1959" s="40" t="s">
        <v>1848</v>
      </c>
      <c r="E1959" s="40" t="s">
        <v>5999</v>
      </c>
      <c r="F1959" s="40"/>
      <c r="G1959" s="40" t="s">
        <v>75</v>
      </c>
      <c r="H1959" s="40" t="s">
        <v>1806</v>
      </c>
      <c r="I1959" s="40" t="s">
        <v>5580</v>
      </c>
      <c r="J1959" s="40" t="s">
        <v>1847</v>
      </c>
      <c r="K1959" s="40"/>
      <c r="L1959" s="40"/>
      <c r="M1959" s="40" t="s">
        <v>6667</v>
      </c>
      <c r="N1959" s="40">
        <v>60</v>
      </c>
      <c r="O1959" s="40" t="b">
        <v>0</v>
      </c>
      <c r="P1959" s="40" t="s">
        <v>3105</v>
      </c>
      <c r="Q1959" s="40" t="s">
        <v>1853</v>
      </c>
      <c r="R1959" s="40" t="s">
        <v>635</v>
      </c>
    </row>
    <row r="1960" spans="1:18" hidden="1" x14ac:dyDescent="0.25">
      <c r="A1960" s="40" t="s">
        <v>1448</v>
      </c>
      <c r="B1960" s="40" t="s">
        <v>905</v>
      </c>
      <c r="C1960" s="40" t="s">
        <v>1847</v>
      </c>
      <c r="D1960" s="40" t="s">
        <v>1848</v>
      </c>
      <c r="E1960" s="40" t="s">
        <v>6091</v>
      </c>
      <c r="F1960" s="40"/>
      <c r="G1960" s="40" t="s">
        <v>1813</v>
      </c>
      <c r="H1960" s="40" t="s">
        <v>1814</v>
      </c>
      <c r="I1960" s="40" t="s">
        <v>5580</v>
      </c>
      <c r="J1960" s="40" t="s">
        <v>1847</v>
      </c>
      <c r="K1960" s="40"/>
      <c r="L1960" s="40"/>
      <c r="M1960" s="40" t="s">
        <v>6668</v>
      </c>
      <c r="N1960" s="40">
        <v>60</v>
      </c>
      <c r="O1960" s="40" t="b">
        <v>0</v>
      </c>
      <c r="P1960" s="40" t="s">
        <v>3105</v>
      </c>
      <c r="Q1960" s="40" t="s">
        <v>1853</v>
      </c>
      <c r="R1960" s="40" t="s">
        <v>635</v>
      </c>
    </row>
    <row r="1961" spans="1:18" hidden="1" x14ac:dyDescent="0.25">
      <c r="A1961" s="40" t="s">
        <v>1449</v>
      </c>
      <c r="B1961" s="40" t="s">
        <v>905</v>
      </c>
      <c r="C1961" s="40" t="s">
        <v>1847</v>
      </c>
      <c r="D1961" s="40" t="s">
        <v>1848</v>
      </c>
      <c r="E1961" s="40" t="s">
        <v>1956</v>
      </c>
      <c r="F1961" s="40"/>
      <c r="G1961" s="40" t="s">
        <v>75</v>
      </c>
      <c r="H1961" s="40" t="s">
        <v>1806</v>
      </c>
      <c r="I1961" s="40" t="s">
        <v>5580</v>
      </c>
      <c r="J1961" s="40" t="s">
        <v>1847</v>
      </c>
      <c r="K1961" s="40"/>
      <c r="L1961" s="40"/>
      <c r="M1961" s="40" t="s">
        <v>6669</v>
      </c>
      <c r="N1961" s="40">
        <v>60</v>
      </c>
      <c r="O1961" s="40" t="b">
        <v>0</v>
      </c>
      <c r="P1961" s="40" t="s">
        <v>3105</v>
      </c>
      <c r="Q1961" s="40" t="s">
        <v>1853</v>
      </c>
      <c r="R1961" s="40" t="s">
        <v>635</v>
      </c>
    </row>
    <row r="1962" spans="1:18" hidden="1" x14ac:dyDescent="0.25">
      <c r="A1962" s="40" t="s">
        <v>209</v>
      </c>
      <c r="B1962" s="40" t="s">
        <v>905</v>
      </c>
      <c r="C1962" s="40" t="s">
        <v>1847</v>
      </c>
      <c r="D1962" s="40" t="s">
        <v>1848</v>
      </c>
      <c r="E1962" s="40" t="s">
        <v>2102</v>
      </c>
      <c r="F1962" s="40"/>
      <c r="G1962" s="40" t="s">
        <v>1813</v>
      </c>
      <c r="H1962" s="40" t="s">
        <v>1814</v>
      </c>
      <c r="I1962" s="40" t="s">
        <v>5580</v>
      </c>
      <c r="J1962" s="40" t="s">
        <v>1847</v>
      </c>
      <c r="K1962" s="40"/>
      <c r="L1962" s="40"/>
      <c r="M1962" s="40" t="s">
        <v>6670</v>
      </c>
      <c r="N1962" s="40">
        <v>60</v>
      </c>
      <c r="O1962" s="40" t="b">
        <v>0</v>
      </c>
      <c r="P1962" s="40" t="s">
        <v>3105</v>
      </c>
      <c r="Q1962" s="40" t="s">
        <v>1853</v>
      </c>
      <c r="R1962" s="40" t="s">
        <v>635</v>
      </c>
    </row>
    <row r="1963" spans="1:18" hidden="1" x14ac:dyDescent="0.25">
      <c r="A1963" s="41" t="s">
        <v>1450</v>
      </c>
      <c r="B1963" s="41" t="s">
        <v>903</v>
      </c>
      <c r="C1963" s="41" t="s">
        <v>1847</v>
      </c>
      <c r="D1963" s="41" t="s">
        <v>1848</v>
      </c>
      <c r="E1963" s="41" t="s">
        <v>5999</v>
      </c>
      <c r="F1963" s="41"/>
      <c r="G1963" s="41" t="s">
        <v>76</v>
      </c>
      <c r="H1963" s="41" t="s">
        <v>1804</v>
      </c>
      <c r="I1963" s="41" t="s">
        <v>5580</v>
      </c>
      <c r="J1963" s="41" t="s">
        <v>1847</v>
      </c>
      <c r="K1963" s="41"/>
      <c r="L1963" s="41"/>
      <c r="M1963" s="41" t="s">
        <v>6671</v>
      </c>
      <c r="N1963" s="41">
        <v>60</v>
      </c>
      <c r="O1963" s="41" t="b">
        <v>0</v>
      </c>
      <c r="P1963" s="41" t="s">
        <v>3105</v>
      </c>
      <c r="Q1963" s="41" t="s">
        <v>1853</v>
      </c>
      <c r="R1963" s="41" t="s">
        <v>635</v>
      </c>
    </row>
    <row r="1964" spans="1:18" hidden="1" x14ac:dyDescent="0.25">
      <c r="A1964" s="40" t="s">
        <v>1451</v>
      </c>
      <c r="B1964" s="40" t="s">
        <v>905</v>
      </c>
      <c r="C1964" s="40" t="s">
        <v>1847</v>
      </c>
      <c r="D1964" s="40" t="s">
        <v>1848</v>
      </c>
      <c r="E1964" s="40" t="s">
        <v>2001</v>
      </c>
      <c r="F1964" s="40"/>
      <c r="G1964" s="40" t="s">
        <v>76</v>
      </c>
      <c r="H1964" s="40" t="s">
        <v>1804</v>
      </c>
      <c r="I1964" s="40" t="s">
        <v>5580</v>
      </c>
      <c r="J1964" s="40" t="s">
        <v>1847</v>
      </c>
      <c r="K1964" s="40"/>
      <c r="L1964" s="40"/>
      <c r="M1964" s="40" t="s">
        <v>6672</v>
      </c>
      <c r="N1964" s="40">
        <v>60</v>
      </c>
      <c r="O1964" s="40" t="b">
        <v>0</v>
      </c>
      <c r="P1964" s="40" t="s">
        <v>3105</v>
      </c>
      <c r="Q1964" s="40" t="s">
        <v>1853</v>
      </c>
      <c r="R1964" s="40" t="s">
        <v>635</v>
      </c>
    </row>
    <row r="1965" spans="1:18" hidden="1" x14ac:dyDescent="0.25">
      <c r="A1965" s="40" t="s">
        <v>1452</v>
      </c>
      <c r="B1965" s="40" t="s">
        <v>905</v>
      </c>
      <c r="C1965" s="40" t="s">
        <v>1847</v>
      </c>
      <c r="D1965" s="40" t="s">
        <v>1848</v>
      </c>
      <c r="E1965" s="40" t="s">
        <v>2102</v>
      </c>
      <c r="F1965" s="40"/>
      <c r="G1965" s="40" t="s">
        <v>1813</v>
      </c>
      <c r="H1965" s="40" t="s">
        <v>1814</v>
      </c>
      <c r="I1965" s="40" t="s">
        <v>5580</v>
      </c>
      <c r="J1965" s="40" t="s">
        <v>1847</v>
      </c>
      <c r="K1965" s="40"/>
      <c r="L1965" s="40"/>
      <c r="M1965" s="40" t="s">
        <v>6673</v>
      </c>
      <c r="N1965" s="40">
        <v>60</v>
      </c>
      <c r="O1965" s="40" t="b">
        <v>0</v>
      </c>
      <c r="P1965" s="40" t="s">
        <v>3105</v>
      </c>
      <c r="Q1965" s="40" t="s">
        <v>1853</v>
      </c>
      <c r="R1965" s="40" t="s">
        <v>635</v>
      </c>
    </row>
    <row r="1966" spans="1:18" hidden="1" x14ac:dyDescent="0.25">
      <c r="A1966" s="40" t="s">
        <v>1453</v>
      </c>
      <c r="B1966" s="40" t="s">
        <v>905</v>
      </c>
      <c r="C1966" s="40" t="s">
        <v>1847</v>
      </c>
      <c r="D1966" s="40" t="s">
        <v>1848</v>
      </c>
      <c r="E1966" s="40" t="s">
        <v>6091</v>
      </c>
      <c r="F1966" s="40"/>
      <c r="G1966" s="40" t="s">
        <v>1813</v>
      </c>
      <c r="H1966" s="40" t="s">
        <v>1814</v>
      </c>
      <c r="I1966" s="40" t="s">
        <v>5580</v>
      </c>
      <c r="J1966" s="40" t="s">
        <v>1847</v>
      </c>
      <c r="K1966" s="40"/>
      <c r="L1966" s="40"/>
      <c r="M1966" s="40" t="s">
        <v>6674</v>
      </c>
      <c r="N1966" s="40">
        <v>60</v>
      </c>
      <c r="O1966" s="40" t="b">
        <v>0</v>
      </c>
      <c r="P1966" s="40" t="s">
        <v>3105</v>
      </c>
      <c r="Q1966" s="40" t="s">
        <v>1853</v>
      </c>
      <c r="R1966" s="40" t="s">
        <v>635</v>
      </c>
    </row>
    <row r="1967" spans="1:18" hidden="1" x14ac:dyDescent="0.25">
      <c r="A1967" s="41" t="s">
        <v>208</v>
      </c>
      <c r="B1967" s="41" t="s">
        <v>905</v>
      </c>
      <c r="C1967" s="41" t="s">
        <v>1847</v>
      </c>
      <c r="D1967" s="41" t="s">
        <v>1848</v>
      </c>
      <c r="E1967" s="41" t="s">
        <v>6091</v>
      </c>
      <c r="F1967" s="41"/>
      <c r="G1967" s="41" t="s">
        <v>1813</v>
      </c>
      <c r="H1967" s="41" t="s">
        <v>1814</v>
      </c>
      <c r="I1967" s="41" t="s">
        <v>5580</v>
      </c>
      <c r="J1967" s="41" t="s">
        <v>1847</v>
      </c>
      <c r="K1967" s="41"/>
      <c r="L1967" s="41"/>
      <c r="M1967" s="41" t="s">
        <v>6675</v>
      </c>
      <c r="N1967" s="41">
        <v>60</v>
      </c>
      <c r="O1967" s="41" t="b">
        <v>0</v>
      </c>
      <c r="P1967" s="41" t="s">
        <v>3105</v>
      </c>
      <c r="Q1967" s="41" t="s">
        <v>1853</v>
      </c>
      <c r="R1967" s="41" t="s">
        <v>635</v>
      </c>
    </row>
    <row r="1968" spans="1:18" hidden="1" x14ac:dyDescent="0.25">
      <c r="A1968" s="41" t="s">
        <v>210</v>
      </c>
      <c r="B1968" s="41" t="s">
        <v>905</v>
      </c>
      <c r="C1968" s="41" t="s">
        <v>1847</v>
      </c>
      <c r="D1968" s="41" t="s">
        <v>1848</v>
      </c>
      <c r="E1968" s="41" t="s">
        <v>6091</v>
      </c>
      <c r="F1968" s="41"/>
      <c r="G1968" s="41" t="s">
        <v>1813</v>
      </c>
      <c r="H1968" s="41" t="s">
        <v>1814</v>
      </c>
      <c r="I1968" s="41" t="s">
        <v>5580</v>
      </c>
      <c r="J1968" s="41" t="s">
        <v>1847</v>
      </c>
      <c r="K1968" s="41"/>
      <c r="L1968" s="41"/>
      <c r="M1968" s="41" t="s">
        <v>6676</v>
      </c>
      <c r="N1968" s="41">
        <v>60</v>
      </c>
      <c r="O1968" s="41" t="b">
        <v>0</v>
      </c>
      <c r="P1968" s="41" t="s">
        <v>3105</v>
      </c>
      <c r="Q1968" s="41" t="s">
        <v>1853</v>
      </c>
      <c r="R1968" s="41" t="s">
        <v>635</v>
      </c>
    </row>
    <row r="1969" spans="1:18" hidden="1" x14ac:dyDescent="0.25">
      <c r="A1969" s="40" t="s">
        <v>1454</v>
      </c>
      <c r="B1969" s="40" t="s">
        <v>905</v>
      </c>
      <c r="C1969" s="40" t="s">
        <v>1847</v>
      </c>
      <c r="D1969" s="40" t="s">
        <v>1848</v>
      </c>
      <c r="E1969" s="40" t="s">
        <v>6091</v>
      </c>
      <c r="F1969" s="40"/>
      <c r="G1969" s="40" t="s">
        <v>1813</v>
      </c>
      <c r="H1969" s="40" t="s">
        <v>1814</v>
      </c>
      <c r="I1969" s="40" t="s">
        <v>5580</v>
      </c>
      <c r="J1969" s="40" t="s">
        <v>1847</v>
      </c>
      <c r="K1969" s="40"/>
      <c r="L1969" s="40"/>
      <c r="M1969" s="40" t="s">
        <v>6677</v>
      </c>
      <c r="N1969" s="40">
        <v>60</v>
      </c>
      <c r="O1969" s="40" t="b">
        <v>0</v>
      </c>
      <c r="P1969" s="40" t="s">
        <v>3105</v>
      </c>
      <c r="Q1969" s="40" t="s">
        <v>1853</v>
      </c>
      <c r="R1969" s="40" t="s">
        <v>635</v>
      </c>
    </row>
    <row r="1970" spans="1:18" hidden="1" x14ac:dyDescent="0.25">
      <c r="A1970" s="40" t="s">
        <v>1455</v>
      </c>
      <c r="B1970" s="40" t="s">
        <v>903</v>
      </c>
      <c r="C1970" s="40" t="s">
        <v>1847</v>
      </c>
      <c r="D1970" s="40" t="s">
        <v>1848</v>
      </c>
      <c r="E1970" s="40" t="s">
        <v>5999</v>
      </c>
      <c r="F1970" s="40"/>
      <c r="G1970" s="40" t="s">
        <v>75</v>
      </c>
      <c r="H1970" s="40" t="s">
        <v>1806</v>
      </c>
      <c r="I1970" s="40" t="s">
        <v>5580</v>
      </c>
      <c r="J1970" s="40" t="s">
        <v>1847</v>
      </c>
      <c r="K1970" s="40" t="s">
        <v>6678</v>
      </c>
      <c r="L1970" s="40"/>
      <c r="M1970" s="40" t="s">
        <v>6679</v>
      </c>
      <c r="N1970" s="40">
        <v>60</v>
      </c>
      <c r="O1970" s="40" t="b">
        <v>0</v>
      </c>
      <c r="P1970" s="40" t="s">
        <v>3105</v>
      </c>
      <c r="Q1970" s="40" t="s">
        <v>1853</v>
      </c>
      <c r="R1970" s="40" t="s">
        <v>635</v>
      </c>
    </row>
    <row r="1971" spans="1:18" hidden="1" x14ac:dyDescent="0.25">
      <c r="A1971" s="41" t="s">
        <v>1456</v>
      </c>
      <c r="B1971" s="41" t="s">
        <v>903</v>
      </c>
      <c r="C1971" s="41" t="s">
        <v>1847</v>
      </c>
      <c r="D1971" s="41" t="s">
        <v>1848</v>
      </c>
      <c r="E1971" s="41" t="s">
        <v>2060</v>
      </c>
      <c r="F1971" s="41"/>
      <c r="G1971" s="41" t="s">
        <v>75</v>
      </c>
      <c r="H1971" s="41" t="s">
        <v>1806</v>
      </c>
      <c r="I1971" s="41" t="s">
        <v>5580</v>
      </c>
      <c r="J1971" s="41" t="s">
        <v>1847</v>
      </c>
      <c r="K1971" s="41"/>
      <c r="L1971" s="41"/>
      <c r="M1971" s="41" t="s">
        <v>6680</v>
      </c>
      <c r="N1971" s="41">
        <v>60</v>
      </c>
      <c r="O1971" s="41" t="b">
        <v>0</v>
      </c>
      <c r="P1971" s="41" t="s">
        <v>3105</v>
      </c>
      <c r="Q1971" s="41" t="s">
        <v>1853</v>
      </c>
      <c r="R1971" s="41" t="s">
        <v>635</v>
      </c>
    </row>
    <row r="1972" spans="1:18" hidden="1" x14ac:dyDescent="0.25">
      <c r="A1972" s="40" t="s">
        <v>1457</v>
      </c>
      <c r="B1972" s="40" t="s">
        <v>905</v>
      </c>
      <c r="C1972" s="40" t="s">
        <v>1847</v>
      </c>
      <c r="D1972" s="40" t="s">
        <v>1848</v>
      </c>
      <c r="E1972" s="40" t="s">
        <v>1968</v>
      </c>
      <c r="F1972" s="40"/>
      <c r="G1972" s="40" t="s">
        <v>75</v>
      </c>
      <c r="H1972" s="40" t="s">
        <v>1806</v>
      </c>
      <c r="I1972" s="40" t="s">
        <v>5580</v>
      </c>
      <c r="J1972" s="40" t="s">
        <v>1847</v>
      </c>
      <c r="K1972" s="40"/>
      <c r="L1972" s="40"/>
      <c r="M1972" s="40" t="s">
        <v>6681</v>
      </c>
      <c r="N1972" s="40">
        <v>60</v>
      </c>
      <c r="O1972" s="40" t="b">
        <v>0</v>
      </c>
      <c r="P1972" s="40" t="s">
        <v>3105</v>
      </c>
      <c r="Q1972" s="40" t="s">
        <v>1853</v>
      </c>
      <c r="R1972" s="40" t="s">
        <v>635</v>
      </c>
    </row>
    <row r="1973" spans="1:18" hidden="1" x14ac:dyDescent="0.25">
      <c r="A1973" s="41" t="s">
        <v>300</v>
      </c>
      <c r="B1973" s="41" t="s">
        <v>905</v>
      </c>
      <c r="C1973" s="41" t="s">
        <v>1847</v>
      </c>
      <c r="D1973" s="41" t="s">
        <v>1848</v>
      </c>
      <c r="E1973" s="41" t="s">
        <v>1968</v>
      </c>
      <c r="F1973" s="41"/>
      <c r="G1973" s="41" t="s">
        <v>75</v>
      </c>
      <c r="H1973" s="41" t="s">
        <v>1806</v>
      </c>
      <c r="I1973" s="41" t="s">
        <v>5580</v>
      </c>
      <c r="J1973" s="41" t="s">
        <v>1847</v>
      </c>
      <c r="K1973" s="41"/>
      <c r="L1973" s="41"/>
      <c r="M1973" s="41" t="s">
        <v>6682</v>
      </c>
      <c r="N1973" s="41">
        <v>60</v>
      </c>
      <c r="O1973" s="41" t="b">
        <v>0</v>
      </c>
      <c r="P1973" s="41" t="s">
        <v>3105</v>
      </c>
      <c r="Q1973" s="41" t="s">
        <v>1853</v>
      </c>
      <c r="R1973" s="41" t="s">
        <v>635</v>
      </c>
    </row>
    <row r="1974" spans="1:18" hidden="1" x14ac:dyDescent="0.25">
      <c r="A1974" s="41" t="s">
        <v>1458</v>
      </c>
      <c r="B1974" s="41" t="s">
        <v>905</v>
      </c>
      <c r="C1974" s="41" t="s">
        <v>1847</v>
      </c>
      <c r="D1974" s="41" t="s">
        <v>1848</v>
      </c>
      <c r="E1974" s="41" t="s">
        <v>2116</v>
      </c>
      <c r="F1974" s="41"/>
      <c r="G1974" s="41" t="s">
        <v>75</v>
      </c>
      <c r="H1974" s="41" t="s">
        <v>1806</v>
      </c>
      <c r="I1974" s="41" t="s">
        <v>5580</v>
      </c>
      <c r="J1974" s="41" t="s">
        <v>1847</v>
      </c>
      <c r="K1974" s="41"/>
      <c r="L1974" s="41"/>
      <c r="M1974" s="41" t="s">
        <v>6683</v>
      </c>
      <c r="N1974" s="41">
        <v>60</v>
      </c>
      <c r="O1974" s="41" t="b">
        <v>0</v>
      </c>
      <c r="P1974" s="41" t="s">
        <v>3105</v>
      </c>
      <c r="Q1974" s="41" t="s">
        <v>1853</v>
      </c>
      <c r="R1974" s="41" t="s">
        <v>635</v>
      </c>
    </row>
    <row r="1975" spans="1:18" hidden="1" x14ac:dyDescent="0.25">
      <c r="A1975" s="40" t="s">
        <v>301</v>
      </c>
      <c r="B1975" s="40" t="s">
        <v>905</v>
      </c>
      <c r="C1975" s="40" t="s">
        <v>1847</v>
      </c>
      <c r="D1975" s="40" t="s">
        <v>1848</v>
      </c>
      <c r="E1975" s="40" t="s">
        <v>1960</v>
      </c>
      <c r="F1975" s="40"/>
      <c r="G1975" s="40" t="s">
        <v>76</v>
      </c>
      <c r="H1975" s="40" t="s">
        <v>1804</v>
      </c>
      <c r="I1975" s="40" t="s">
        <v>5580</v>
      </c>
      <c r="J1975" s="40" t="s">
        <v>1847</v>
      </c>
      <c r="K1975" s="40"/>
      <c r="L1975" s="40"/>
      <c r="M1975" s="40" t="s">
        <v>6684</v>
      </c>
      <c r="N1975" s="40">
        <v>60</v>
      </c>
      <c r="O1975" s="40" t="b">
        <v>0</v>
      </c>
      <c r="P1975" s="40" t="s">
        <v>3105</v>
      </c>
      <c r="Q1975" s="40" t="s">
        <v>1853</v>
      </c>
      <c r="R1975" s="40" t="s">
        <v>635</v>
      </c>
    </row>
    <row r="1976" spans="1:18" hidden="1" x14ac:dyDescent="0.25">
      <c r="A1976" s="40" t="s">
        <v>1459</v>
      </c>
      <c r="B1976" s="40" t="s">
        <v>905</v>
      </c>
      <c r="C1976" s="40" t="s">
        <v>1847</v>
      </c>
      <c r="D1976" s="40" t="s">
        <v>1848</v>
      </c>
      <c r="E1976" s="40" t="s">
        <v>1911</v>
      </c>
      <c r="F1976" s="40"/>
      <c r="G1976" s="40" t="s">
        <v>76</v>
      </c>
      <c r="H1976" s="40" t="s">
        <v>1804</v>
      </c>
      <c r="I1976" s="40" t="s">
        <v>5580</v>
      </c>
      <c r="J1976" s="40" t="s">
        <v>1847</v>
      </c>
      <c r="K1976" s="40"/>
      <c r="L1976" s="40"/>
      <c r="M1976" s="40" t="s">
        <v>6685</v>
      </c>
      <c r="N1976" s="40">
        <v>60</v>
      </c>
      <c r="O1976" s="40" t="b">
        <v>0</v>
      </c>
      <c r="P1976" s="40" t="s">
        <v>3105</v>
      </c>
      <c r="Q1976" s="40" t="s">
        <v>1853</v>
      </c>
      <c r="R1976" s="40" t="s">
        <v>635</v>
      </c>
    </row>
    <row r="1977" spans="1:18" hidden="1" x14ac:dyDescent="0.25">
      <c r="A1977" s="41" t="s">
        <v>234</v>
      </c>
      <c r="B1977" s="41" t="s">
        <v>905</v>
      </c>
      <c r="C1977" s="41" t="s">
        <v>1847</v>
      </c>
      <c r="D1977" s="41" t="s">
        <v>1848</v>
      </c>
      <c r="E1977" s="41" t="s">
        <v>2764</v>
      </c>
      <c r="F1977" s="41"/>
      <c r="G1977" s="41" t="s">
        <v>1813</v>
      </c>
      <c r="H1977" s="41" t="s">
        <v>1814</v>
      </c>
      <c r="I1977" s="41" t="s">
        <v>5580</v>
      </c>
      <c r="J1977" s="41" t="s">
        <v>1847</v>
      </c>
      <c r="K1977" s="41"/>
      <c r="L1977" s="41"/>
      <c r="M1977" s="41" t="s">
        <v>6686</v>
      </c>
      <c r="N1977" s="41">
        <v>60</v>
      </c>
      <c r="O1977" s="41" t="b">
        <v>0</v>
      </c>
      <c r="P1977" s="41" t="s">
        <v>3105</v>
      </c>
      <c r="Q1977" s="41" t="s">
        <v>1853</v>
      </c>
      <c r="R1977" s="41" t="s">
        <v>635</v>
      </c>
    </row>
    <row r="1978" spans="1:18" hidden="1" x14ac:dyDescent="0.25">
      <c r="A1978" s="40" t="s">
        <v>302</v>
      </c>
      <c r="B1978" s="40" t="s">
        <v>905</v>
      </c>
      <c r="C1978" s="40" t="s">
        <v>1847</v>
      </c>
      <c r="D1978" s="40" t="s">
        <v>1848</v>
      </c>
      <c r="E1978" s="40" t="s">
        <v>1960</v>
      </c>
      <c r="F1978" s="40"/>
      <c r="G1978" s="40" t="s">
        <v>76</v>
      </c>
      <c r="H1978" s="40" t="s">
        <v>1804</v>
      </c>
      <c r="I1978" s="40" t="s">
        <v>5580</v>
      </c>
      <c r="J1978" s="40" t="s">
        <v>1847</v>
      </c>
      <c r="K1978" s="40"/>
      <c r="L1978" s="40"/>
      <c r="M1978" s="40" t="s">
        <v>6687</v>
      </c>
      <c r="N1978" s="40">
        <v>60</v>
      </c>
      <c r="O1978" s="40" t="b">
        <v>0</v>
      </c>
      <c r="P1978" s="40" t="s">
        <v>3105</v>
      </c>
      <c r="Q1978" s="40" t="s">
        <v>1853</v>
      </c>
      <c r="R1978" s="40" t="s">
        <v>635</v>
      </c>
    </row>
    <row r="1979" spans="1:18" hidden="1" x14ac:dyDescent="0.25">
      <c r="A1979" s="41" t="s">
        <v>107</v>
      </c>
      <c r="B1979" s="41" t="s">
        <v>905</v>
      </c>
      <c r="C1979" s="41" t="s">
        <v>1847</v>
      </c>
      <c r="D1979" s="41" t="s">
        <v>1848</v>
      </c>
      <c r="E1979" s="41" t="s">
        <v>2116</v>
      </c>
      <c r="F1979" s="41"/>
      <c r="G1979" s="41" t="s">
        <v>75</v>
      </c>
      <c r="H1979" s="41" t="s">
        <v>1806</v>
      </c>
      <c r="I1979" s="41" t="s">
        <v>5580</v>
      </c>
      <c r="J1979" s="41" t="s">
        <v>1847</v>
      </c>
      <c r="K1979" s="41"/>
      <c r="L1979" s="41"/>
      <c r="M1979" s="41" t="s">
        <v>6688</v>
      </c>
      <c r="N1979" s="41">
        <v>60</v>
      </c>
      <c r="O1979" s="41" t="b">
        <v>0</v>
      </c>
      <c r="P1979" s="41" t="s">
        <v>3105</v>
      </c>
      <c r="Q1979" s="41" t="s">
        <v>1853</v>
      </c>
      <c r="R1979" s="41" t="s">
        <v>635</v>
      </c>
    </row>
    <row r="1980" spans="1:18" hidden="1" x14ac:dyDescent="0.25">
      <c r="A1980" s="40" t="s">
        <v>1460</v>
      </c>
      <c r="B1980" s="40" t="s">
        <v>905</v>
      </c>
      <c r="C1980" s="40" t="s">
        <v>1847</v>
      </c>
      <c r="D1980" s="40" t="s">
        <v>1848</v>
      </c>
      <c r="E1980" s="40" t="s">
        <v>4096</v>
      </c>
      <c r="F1980" s="40"/>
      <c r="G1980" s="40" t="s">
        <v>75</v>
      </c>
      <c r="H1980" s="40" t="s">
        <v>1806</v>
      </c>
      <c r="I1980" s="40" t="s">
        <v>5992</v>
      </c>
      <c r="J1980" s="40" t="s">
        <v>1847</v>
      </c>
      <c r="K1980" s="40"/>
      <c r="L1980" s="40"/>
      <c r="M1980" s="40" t="s">
        <v>6689</v>
      </c>
      <c r="N1980" s="40">
        <v>60</v>
      </c>
      <c r="O1980" s="40" t="b">
        <v>0</v>
      </c>
      <c r="P1980" s="40" t="s">
        <v>3105</v>
      </c>
      <c r="Q1980" s="40" t="s">
        <v>1853</v>
      </c>
      <c r="R1980" s="40" t="s">
        <v>635</v>
      </c>
    </row>
    <row r="1981" spans="1:18" hidden="1" x14ac:dyDescent="0.25">
      <c r="A1981" s="40" t="s">
        <v>212</v>
      </c>
      <c r="B1981" s="40" t="s">
        <v>905</v>
      </c>
      <c r="C1981" s="40" t="s">
        <v>1847</v>
      </c>
      <c r="D1981" s="40" t="s">
        <v>1848</v>
      </c>
      <c r="E1981" s="40" t="s">
        <v>4096</v>
      </c>
      <c r="F1981" s="40"/>
      <c r="G1981" s="40" t="s">
        <v>76</v>
      </c>
      <c r="H1981" s="40" t="s">
        <v>1804</v>
      </c>
      <c r="I1981" s="40" t="s">
        <v>5992</v>
      </c>
      <c r="J1981" s="40" t="s">
        <v>1847</v>
      </c>
      <c r="K1981" s="40"/>
      <c r="L1981" s="40"/>
      <c r="M1981" s="40" t="s">
        <v>6690</v>
      </c>
      <c r="N1981" s="40">
        <v>60</v>
      </c>
      <c r="O1981" s="40" t="b">
        <v>0</v>
      </c>
      <c r="P1981" s="40" t="s">
        <v>3105</v>
      </c>
      <c r="Q1981" s="40" t="s">
        <v>1853</v>
      </c>
      <c r="R1981" s="40" t="s">
        <v>635</v>
      </c>
    </row>
    <row r="1982" spans="1:18" hidden="1" x14ac:dyDescent="0.25">
      <c r="A1982" s="41" t="s">
        <v>1461</v>
      </c>
      <c r="B1982" s="41" t="s">
        <v>903</v>
      </c>
      <c r="C1982" s="41" t="s">
        <v>1847</v>
      </c>
      <c r="D1982" s="41" t="s">
        <v>1848</v>
      </c>
      <c r="E1982" s="41" t="s">
        <v>3810</v>
      </c>
      <c r="F1982" s="41"/>
      <c r="G1982" s="41" t="s">
        <v>75</v>
      </c>
      <c r="H1982" s="41" t="s">
        <v>1806</v>
      </c>
      <c r="I1982" s="41" t="s">
        <v>5580</v>
      </c>
      <c r="J1982" s="41" t="s">
        <v>1847</v>
      </c>
      <c r="K1982" s="41"/>
      <c r="L1982" s="41"/>
      <c r="M1982" s="41" t="s">
        <v>6691</v>
      </c>
      <c r="N1982" s="41">
        <v>60</v>
      </c>
      <c r="O1982" s="41" t="b">
        <v>0</v>
      </c>
      <c r="P1982" s="41" t="s">
        <v>3105</v>
      </c>
      <c r="Q1982" s="41" t="s">
        <v>1853</v>
      </c>
      <c r="R1982" s="41" t="s">
        <v>635</v>
      </c>
    </row>
    <row r="1983" spans="1:18" hidden="1" x14ac:dyDescent="0.25">
      <c r="A1983" s="40" t="s">
        <v>1462</v>
      </c>
      <c r="B1983" s="40" t="s">
        <v>903</v>
      </c>
      <c r="C1983" s="40" t="s">
        <v>1847</v>
      </c>
      <c r="D1983" s="40" t="s">
        <v>1848</v>
      </c>
      <c r="E1983" s="40" t="s">
        <v>1956</v>
      </c>
      <c r="F1983" s="40"/>
      <c r="G1983" s="40" t="s">
        <v>75</v>
      </c>
      <c r="H1983" s="40" t="s">
        <v>1806</v>
      </c>
      <c r="I1983" s="40" t="s">
        <v>5580</v>
      </c>
      <c r="J1983" s="40" t="s">
        <v>1847</v>
      </c>
      <c r="K1983" s="40"/>
      <c r="L1983" s="40"/>
      <c r="M1983" s="40" t="s">
        <v>6692</v>
      </c>
      <c r="N1983" s="40">
        <v>60</v>
      </c>
      <c r="O1983" s="40" t="b">
        <v>0</v>
      </c>
      <c r="P1983" s="40" t="s">
        <v>3105</v>
      </c>
      <c r="Q1983" s="40" t="s">
        <v>1853</v>
      </c>
      <c r="R1983" s="40" t="s">
        <v>635</v>
      </c>
    </row>
    <row r="1984" spans="1:18" hidden="1" x14ac:dyDescent="0.25">
      <c r="A1984" s="40" t="s">
        <v>6693</v>
      </c>
      <c r="B1984" s="40" t="s">
        <v>905</v>
      </c>
      <c r="C1984" s="40" t="s">
        <v>1847</v>
      </c>
      <c r="D1984" s="40" t="s">
        <v>1848</v>
      </c>
      <c r="E1984" s="40" t="s">
        <v>2764</v>
      </c>
      <c r="F1984" s="40"/>
      <c r="G1984" s="40" t="s">
        <v>76</v>
      </c>
      <c r="H1984" s="40" t="s">
        <v>1804</v>
      </c>
      <c r="I1984" s="40" t="s">
        <v>5580</v>
      </c>
      <c r="J1984" s="40" t="s">
        <v>1847</v>
      </c>
      <c r="K1984" s="40"/>
      <c r="L1984" s="40"/>
      <c r="M1984" s="40" t="s">
        <v>6694</v>
      </c>
      <c r="N1984" s="40">
        <v>60</v>
      </c>
      <c r="O1984" s="40" t="b">
        <v>0</v>
      </c>
      <c r="P1984" s="40" t="s">
        <v>3105</v>
      </c>
      <c r="Q1984" s="40" t="s">
        <v>1853</v>
      </c>
      <c r="R1984" s="40" t="s">
        <v>635</v>
      </c>
    </row>
    <row r="1985" spans="1:18" hidden="1" x14ac:dyDescent="0.25">
      <c r="A1985" s="40" t="s">
        <v>1463</v>
      </c>
      <c r="B1985" s="40" t="s">
        <v>905</v>
      </c>
      <c r="C1985" s="40" t="s">
        <v>1847</v>
      </c>
      <c r="D1985" s="40" t="s">
        <v>1848</v>
      </c>
      <c r="E1985" s="40" t="s">
        <v>1941</v>
      </c>
      <c r="F1985" s="40"/>
      <c r="G1985" s="40" t="s">
        <v>76</v>
      </c>
      <c r="H1985" s="40" t="s">
        <v>1804</v>
      </c>
      <c r="I1985" s="40" t="s">
        <v>5580</v>
      </c>
      <c r="J1985" s="40" t="s">
        <v>1847</v>
      </c>
      <c r="K1985" s="40"/>
      <c r="L1985" s="40"/>
      <c r="M1985" s="40" t="s">
        <v>6695</v>
      </c>
      <c r="N1985" s="40">
        <v>60</v>
      </c>
      <c r="O1985" s="40" t="b">
        <v>0</v>
      </c>
      <c r="P1985" s="40" t="s">
        <v>3105</v>
      </c>
      <c r="Q1985" s="40" t="s">
        <v>1853</v>
      </c>
      <c r="R1985" s="40" t="s">
        <v>635</v>
      </c>
    </row>
    <row r="1986" spans="1:18" hidden="1" x14ac:dyDescent="0.25">
      <c r="A1986" s="40" t="s">
        <v>6696</v>
      </c>
      <c r="B1986" s="40" t="s">
        <v>905</v>
      </c>
      <c r="C1986" s="40" t="s">
        <v>1847</v>
      </c>
      <c r="D1986" s="40" t="s">
        <v>1848</v>
      </c>
      <c r="E1986" s="40" t="s">
        <v>2102</v>
      </c>
      <c r="F1986" s="40"/>
      <c r="G1986" s="40" t="s">
        <v>1813</v>
      </c>
      <c r="H1986" s="40" t="s">
        <v>1814</v>
      </c>
      <c r="I1986" s="40" t="s">
        <v>5580</v>
      </c>
      <c r="J1986" s="40" t="s">
        <v>1847</v>
      </c>
      <c r="K1986" s="40"/>
      <c r="L1986" s="40"/>
      <c r="M1986" s="40" t="s">
        <v>6697</v>
      </c>
      <c r="N1986" s="40">
        <v>60</v>
      </c>
      <c r="O1986" s="40" t="b">
        <v>0</v>
      </c>
      <c r="P1986" s="40" t="s">
        <v>3105</v>
      </c>
      <c r="Q1986" s="40" t="s">
        <v>1853</v>
      </c>
      <c r="R1986" s="40" t="s">
        <v>635</v>
      </c>
    </row>
    <row r="1987" spans="1:18" hidden="1" x14ac:dyDescent="0.25">
      <c r="A1987" s="41" t="s">
        <v>6698</v>
      </c>
      <c r="B1987" s="41" t="s">
        <v>905</v>
      </c>
      <c r="C1987" s="41" t="s">
        <v>1847</v>
      </c>
      <c r="D1987" s="41" t="s">
        <v>1848</v>
      </c>
      <c r="E1987" s="41" t="s">
        <v>2764</v>
      </c>
      <c r="F1987" s="41"/>
      <c r="G1987" s="41" t="s">
        <v>76</v>
      </c>
      <c r="H1987" s="41" t="s">
        <v>1804</v>
      </c>
      <c r="I1987" s="41" t="s">
        <v>5580</v>
      </c>
      <c r="J1987" s="41" t="s">
        <v>1847</v>
      </c>
      <c r="K1987" s="41"/>
      <c r="L1987" s="41"/>
      <c r="M1987" s="41" t="s">
        <v>6699</v>
      </c>
      <c r="N1987" s="41">
        <v>60</v>
      </c>
      <c r="O1987" s="41" t="b">
        <v>0</v>
      </c>
      <c r="P1987" s="41" t="s">
        <v>3105</v>
      </c>
      <c r="Q1987" s="41" t="s">
        <v>1853</v>
      </c>
      <c r="R1987" s="41" t="s">
        <v>635</v>
      </c>
    </row>
    <row r="1988" spans="1:18" hidden="1" x14ac:dyDescent="0.25">
      <c r="A1988" s="41" t="s">
        <v>211</v>
      </c>
      <c r="B1988" s="41" t="s">
        <v>905</v>
      </c>
      <c r="C1988" s="41" t="s">
        <v>1847</v>
      </c>
      <c r="D1988" s="41" t="s">
        <v>1848</v>
      </c>
      <c r="E1988" s="41" t="s">
        <v>5334</v>
      </c>
      <c r="F1988" s="41"/>
      <c r="G1988" s="41" t="s">
        <v>1813</v>
      </c>
      <c r="H1988" s="41" t="s">
        <v>1814</v>
      </c>
      <c r="I1988" s="41" t="s">
        <v>5580</v>
      </c>
      <c r="J1988" s="41" t="s">
        <v>1847</v>
      </c>
      <c r="K1988" s="41"/>
      <c r="L1988" s="41"/>
      <c r="M1988" s="41" t="s">
        <v>6700</v>
      </c>
      <c r="N1988" s="41">
        <v>60</v>
      </c>
      <c r="O1988" s="41" t="b">
        <v>0</v>
      </c>
      <c r="P1988" s="41" t="s">
        <v>3105</v>
      </c>
      <c r="Q1988" s="41" t="s">
        <v>1853</v>
      </c>
      <c r="R1988" s="41" t="s">
        <v>635</v>
      </c>
    </row>
    <row r="1989" spans="1:18" hidden="1" x14ac:dyDescent="0.25">
      <c r="A1989" s="41" t="s">
        <v>303</v>
      </c>
      <c r="B1989" s="41" t="s">
        <v>905</v>
      </c>
      <c r="C1989" s="41" t="s">
        <v>1847</v>
      </c>
      <c r="D1989" s="41" t="s">
        <v>1848</v>
      </c>
      <c r="E1989" s="41" t="s">
        <v>1911</v>
      </c>
      <c r="F1989" s="41"/>
      <c r="G1989" s="41" t="s">
        <v>76</v>
      </c>
      <c r="H1989" s="41" t="s">
        <v>1804</v>
      </c>
      <c r="I1989" s="41" t="s">
        <v>5580</v>
      </c>
      <c r="J1989" s="41" t="s">
        <v>1847</v>
      </c>
      <c r="K1989" s="41"/>
      <c r="L1989" s="41"/>
      <c r="M1989" s="41" t="s">
        <v>6701</v>
      </c>
      <c r="N1989" s="41">
        <v>60</v>
      </c>
      <c r="O1989" s="41" t="b">
        <v>0</v>
      </c>
      <c r="P1989" s="41" t="s">
        <v>3105</v>
      </c>
      <c r="Q1989" s="41" t="s">
        <v>1853</v>
      </c>
      <c r="R1989" s="41" t="s">
        <v>635</v>
      </c>
    </row>
    <row r="1990" spans="1:18" hidden="1" x14ac:dyDescent="0.25">
      <c r="A1990" s="41" t="s">
        <v>1464</v>
      </c>
      <c r="B1990" s="41" t="s">
        <v>905</v>
      </c>
      <c r="C1990" s="41" t="s">
        <v>1847</v>
      </c>
      <c r="D1990" s="41" t="s">
        <v>1848</v>
      </c>
      <c r="E1990" s="41" t="s">
        <v>2001</v>
      </c>
      <c r="F1990" s="41"/>
      <c r="G1990" s="41" t="s">
        <v>76</v>
      </c>
      <c r="H1990" s="41" t="s">
        <v>1804</v>
      </c>
      <c r="I1990" s="41" t="s">
        <v>5580</v>
      </c>
      <c r="J1990" s="41" t="s">
        <v>1847</v>
      </c>
      <c r="K1990" s="41"/>
      <c r="L1990" s="41"/>
      <c r="M1990" s="41" t="s">
        <v>6702</v>
      </c>
      <c r="N1990" s="41">
        <v>60</v>
      </c>
      <c r="O1990" s="41" t="b">
        <v>0</v>
      </c>
      <c r="P1990" s="41" t="s">
        <v>3105</v>
      </c>
      <c r="Q1990" s="41" t="s">
        <v>1853</v>
      </c>
      <c r="R1990" s="41" t="s">
        <v>635</v>
      </c>
    </row>
    <row r="1991" spans="1:18" hidden="1" x14ac:dyDescent="0.25">
      <c r="A1991" s="40" t="s">
        <v>1465</v>
      </c>
      <c r="B1991" s="40" t="s">
        <v>903</v>
      </c>
      <c r="C1991" s="40" t="s">
        <v>1847</v>
      </c>
      <c r="D1991" s="40" t="s">
        <v>1848</v>
      </c>
      <c r="E1991" s="40" t="s">
        <v>2060</v>
      </c>
      <c r="F1991" s="40"/>
      <c r="G1991" s="40" t="s">
        <v>75</v>
      </c>
      <c r="H1991" s="40" t="s">
        <v>1806</v>
      </c>
      <c r="I1991" s="40" t="s">
        <v>5580</v>
      </c>
      <c r="J1991" s="40" t="s">
        <v>1847</v>
      </c>
      <c r="K1991" s="40"/>
      <c r="L1991" s="40"/>
      <c r="M1991" s="40" t="s">
        <v>6703</v>
      </c>
      <c r="N1991" s="40">
        <v>60</v>
      </c>
      <c r="O1991" s="40" t="b">
        <v>0</v>
      </c>
      <c r="P1991" s="40" t="s">
        <v>3105</v>
      </c>
      <c r="Q1991" s="40" t="s">
        <v>1853</v>
      </c>
      <c r="R1991" s="40" t="s">
        <v>635</v>
      </c>
    </row>
    <row r="1992" spans="1:18" hidden="1" x14ac:dyDescent="0.25">
      <c r="A1992" s="41" t="s">
        <v>1466</v>
      </c>
      <c r="B1992" s="41" t="s">
        <v>903</v>
      </c>
      <c r="C1992" s="41" t="s">
        <v>1847</v>
      </c>
      <c r="D1992" s="41" t="s">
        <v>1848</v>
      </c>
      <c r="E1992" s="41" t="s">
        <v>3810</v>
      </c>
      <c r="F1992" s="41"/>
      <c r="G1992" s="41" t="s">
        <v>1813</v>
      </c>
      <c r="H1992" s="41" t="s">
        <v>1814</v>
      </c>
      <c r="I1992" s="41" t="s">
        <v>5580</v>
      </c>
      <c r="J1992" s="41" t="s">
        <v>1847</v>
      </c>
      <c r="K1992" s="41"/>
      <c r="L1992" s="41"/>
      <c r="M1992" s="41" t="s">
        <v>6704</v>
      </c>
      <c r="N1992" s="41">
        <v>60</v>
      </c>
      <c r="O1992" s="41" t="b">
        <v>0</v>
      </c>
      <c r="P1992" s="41" t="s">
        <v>3105</v>
      </c>
      <c r="Q1992" s="41" t="s">
        <v>1853</v>
      </c>
      <c r="R1992" s="41" t="s">
        <v>635</v>
      </c>
    </row>
    <row r="1993" spans="1:18" hidden="1" x14ac:dyDescent="0.25">
      <c r="A1993" s="40" t="s">
        <v>1467</v>
      </c>
      <c r="B1993" s="40" t="s">
        <v>905</v>
      </c>
      <c r="C1993" s="40" t="s">
        <v>1847</v>
      </c>
      <c r="D1993" s="40" t="s">
        <v>1848</v>
      </c>
      <c r="E1993" s="40" t="s">
        <v>1911</v>
      </c>
      <c r="F1993" s="40"/>
      <c r="G1993" s="40" t="s">
        <v>76</v>
      </c>
      <c r="H1993" s="40" t="s">
        <v>1804</v>
      </c>
      <c r="I1993" s="40" t="s">
        <v>5580</v>
      </c>
      <c r="J1993" s="40" t="s">
        <v>1847</v>
      </c>
      <c r="K1993" s="40"/>
      <c r="L1993" s="40"/>
      <c r="M1993" s="40" t="s">
        <v>6705</v>
      </c>
      <c r="N1993" s="40">
        <v>60</v>
      </c>
      <c r="O1993" s="40" t="b">
        <v>0</v>
      </c>
      <c r="P1993" s="40" t="s">
        <v>3105</v>
      </c>
      <c r="Q1993" s="40" t="s">
        <v>1853</v>
      </c>
      <c r="R1993" s="40" t="s">
        <v>635</v>
      </c>
    </row>
    <row r="1994" spans="1:18" hidden="1" x14ac:dyDescent="0.25">
      <c r="A1994" s="40" t="s">
        <v>1468</v>
      </c>
      <c r="B1994" s="40" t="s">
        <v>905</v>
      </c>
      <c r="C1994" s="40" t="s">
        <v>1847</v>
      </c>
      <c r="D1994" s="40" t="s">
        <v>1848</v>
      </c>
      <c r="E1994" s="40" t="s">
        <v>1985</v>
      </c>
      <c r="F1994" s="40"/>
      <c r="G1994" s="40" t="s">
        <v>1813</v>
      </c>
      <c r="H1994" s="40" t="s">
        <v>1814</v>
      </c>
      <c r="I1994" s="40" t="s">
        <v>5580</v>
      </c>
      <c r="J1994" s="40" t="s">
        <v>1847</v>
      </c>
      <c r="K1994" s="40"/>
      <c r="L1994" s="40"/>
      <c r="M1994" s="40" t="s">
        <v>6706</v>
      </c>
      <c r="N1994" s="40">
        <v>60</v>
      </c>
      <c r="O1994" s="40" t="b">
        <v>0</v>
      </c>
      <c r="P1994" s="40" t="s">
        <v>3105</v>
      </c>
      <c r="Q1994" s="40" t="s">
        <v>1853</v>
      </c>
      <c r="R1994" s="40" t="s">
        <v>635</v>
      </c>
    </row>
    <row r="1995" spans="1:18" hidden="1" x14ac:dyDescent="0.25">
      <c r="A1995" s="40" t="s">
        <v>110</v>
      </c>
      <c r="B1995" s="40" t="s">
        <v>905</v>
      </c>
      <c r="C1995" s="40" t="s">
        <v>1847</v>
      </c>
      <c r="D1995" s="40" t="s">
        <v>1848</v>
      </c>
      <c r="E1995" s="40" t="s">
        <v>2083</v>
      </c>
      <c r="F1995" s="40"/>
      <c r="G1995" s="40" t="s">
        <v>76</v>
      </c>
      <c r="H1995" s="40" t="s">
        <v>1804</v>
      </c>
      <c r="I1995" s="40" t="s">
        <v>5580</v>
      </c>
      <c r="J1995" s="40" t="s">
        <v>1847</v>
      </c>
      <c r="K1995" s="40"/>
      <c r="L1995" s="40"/>
      <c r="M1995" s="40" t="s">
        <v>6707</v>
      </c>
      <c r="N1995" s="40">
        <v>60</v>
      </c>
      <c r="O1995" s="40" t="b">
        <v>0</v>
      </c>
      <c r="P1995" s="40" t="s">
        <v>3105</v>
      </c>
      <c r="Q1995" s="40" t="s">
        <v>1853</v>
      </c>
      <c r="R1995" s="40" t="s">
        <v>635</v>
      </c>
    </row>
    <row r="1996" spans="1:18" hidden="1" x14ac:dyDescent="0.25">
      <c r="A1996" s="40" t="s">
        <v>109</v>
      </c>
      <c r="B1996" s="40" t="s">
        <v>905</v>
      </c>
      <c r="C1996" s="40" t="s">
        <v>1847</v>
      </c>
      <c r="D1996" s="40" t="s">
        <v>1848</v>
      </c>
      <c r="E1996" s="40" t="s">
        <v>4096</v>
      </c>
      <c r="F1996" s="40"/>
      <c r="G1996" s="40" t="s">
        <v>76</v>
      </c>
      <c r="H1996" s="40" t="s">
        <v>1804</v>
      </c>
      <c r="I1996" s="40" t="s">
        <v>5992</v>
      </c>
      <c r="J1996" s="40" t="s">
        <v>1847</v>
      </c>
      <c r="K1996" s="40"/>
      <c r="L1996" s="40"/>
      <c r="M1996" s="40" t="s">
        <v>6708</v>
      </c>
      <c r="N1996" s="40">
        <v>60</v>
      </c>
      <c r="O1996" s="40" t="b">
        <v>0</v>
      </c>
      <c r="P1996" s="40" t="s">
        <v>3105</v>
      </c>
      <c r="Q1996" s="40" t="s">
        <v>1853</v>
      </c>
      <c r="R1996" s="40" t="s">
        <v>635</v>
      </c>
    </row>
    <row r="1997" spans="1:18" hidden="1" x14ac:dyDescent="0.25">
      <c r="A1997" s="40" t="s">
        <v>1469</v>
      </c>
      <c r="B1997" s="40" t="s">
        <v>905</v>
      </c>
      <c r="C1997" s="40" t="s">
        <v>1847</v>
      </c>
      <c r="D1997" s="40" t="s">
        <v>1848</v>
      </c>
      <c r="E1997" s="40" t="s">
        <v>1968</v>
      </c>
      <c r="F1997" s="40"/>
      <c r="G1997" s="40" t="s">
        <v>75</v>
      </c>
      <c r="H1997" s="40" t="s">
        <v>1806</v>
      </c>
      <c r="I1997" s="40" t="s">
        <v>5580</v>
      </c>
      <c r="J1997" s="40" t="s">
        <v>1847</v>
      </c>
      <c r="K1997" s="40"/>
      <c r="L1997" s="40"/>
      <c r="M1997" s="40" t="s">
        <v>6709</v>
      </c>
      <c r="N1997" s="40">
        <v>60</v>
      </c>
      <c r="O1997" s="40" t="b">
        <v>0</v>
      </c>
      <c r="P1997" s="40" t="s">
        <v>3105</v>
      </c>
      <c r="Q1997" s="40" t="s">
        <v>1853</v>
      </c>
      <c r="R1997" s="40" t="s">
        <v>635</v>
      </c>
    </row>
    <row r="1998" spans="1:18" hidden="1" x14ac:dyDescent="0.25">
      <c r="A1998" s="41" t="s">
        <v>6710</v>
      </c>
      <c r="B1998" s="41" t="s">
        <v>905</v>
      </c>
      <c r="C1998" s="41" t="s">
        <v>1847</v>
      </c>
      <c r="D1998" s="41" t="s">
        <v>1848</v>
      </c>
      <c r="E1998" s="41" t="s">
        <v>2083</v>
      </c>
      <c r="F1998" s="41"/>
      <c r="G1998" s="41" t="s">
        <v>76</v>
      </c>
      <c r="H1998" s="41" t="s">
        <v>1804</v>
      </c>
      <c r="I1998" s="41" t="s">
        <v>5580</v>
      </c>
      <c r="J1998" s="41" t="s">
        <v>1847</v>
      </c>
      <c r="K1998" s="41"/>
      <c r="L1998" s="41"/>
      <c r="M1998" s="41" t="s">
        <v>6711</v>
      </c>
      <c r="N1998" s="41">
        <v>60</v>
      </c>
      <c r="O1998" s="41" t="b">
        <v>0</v>
      </c>
      <c r="P1998" s="41" t="s">
        <v>3105</v>
      </c>
      <c r="Q1998" s="41" t="s">
        <v>1853</v>
      </c>
      <c r="R1998" s="41" t="s">
        <v>635</v>
      </c>
    </row>
    <row r="1999" spans="1:18" hidden="1" x14ac:dyDescent="0.25">
      <c r="A1999" s="41" t="s">
        <v>1470</v>
      </c>
      <c r="B1999" s="41" t="s">
        <v>905</v>
      </c>
      <c r="C1999" s="41" t="s">
        <v>1847</v>
      </c>
      <c r="D1999" s="41" t="s">
        <v>1848</v>
      </c>
      <c r="E1999" s="41" t="s">
        <v>6091</v>
      </c>
      <c r="F1999" s="41"/>
      <c r="G1999" s="41" t="s">
        <v>1813</v>
      </c>
      <c r="H1999" s="41" t="s">
        <v>1814</v>
      </c>
      <c r="I1999" s="41" t="s">
        <v>5580</v>
      </c>
      <c r="J1999" s="41" t="s">
        <v>1847</v>
      </c>
      <c r="K1999" s="41"/>
      <c r="L1999" s="41"/>
      <c r="M1999" s="41" t="s">
        <v>6712</v>
      </c>
      <c r="N1999" s="41">
        <v>60</v>
      </c>
      <c r="O1999" s="41" t="b">
        <v>0</v>
      </c>
      <c r="P1999" s="41" t="s">
        <v>3105</v>
      </c>
      <c r="Q1999" s="41" t="s">
        <v>1853</v>
      </c>
      <c r="R1999" s="41" t="s">
        <v>635</v>
      </c>
    </row>
    <row r="2000" spans="1:18" hidden="1" x14ac:dyDescent="0.25">
      <c r="A2000" s="41" t="s">
        <v>306</v>
      </c>
      <c r="B2000" s="41" t="s">
        <v>905</v>
      </c>
      <c r="C2000" s="41" t="s">
        <v>1847</v>
      </c>
      <c r="D2000" s="41" t="s">
        <v>1848</v>
      </c>
      <c r="E2000" s="41" t="s">
        <v>1956</v>
      </c>
      <c r="F2000" s="41"/>
      <c r="G2000" s="41" t="s">
        <v>75</v>
      </c>
      <c r="H2000" s="41" t="s">
        <v>1806</v>
      </c>
      <c r="I2000" s="41" t="s">
        <v>5580</v>
      </c>
      <c r="J2000" s="41" t="s">
        <v>1847</v>
      </c>
      <c r="K2000" s="41"/>
      <c r="L2000" s="41"/>
      <c r="M2000" s="41" t="s">
        <v>6713</v>
      </c>
      <c r="N2000" s="41">
        <v>60</v>
      </c>
      <c r="O2000" s="41" t="b">
        <v>0</v>
      </c>
      <c r="P2000" s="41" t="s">
        <v>3105</v>
      </c>
      <c r="Q2000" s="41" t="s">
        <v>1853</v>
      </c>
      <c r="R2000" s="41" t="s">
        <v>635</v>
      </c>
    </row>
    <row r="2001" spans="1:18" hidden="1" x14ac:dyDescent="0.25">
      <c r="A2001" s="40" t="s">
        <v>97</v>
      </c>
      <c r="B2001" s="40" t="s">
        <v>905</v>
      </c>
      <c r="C2001" s="40" t="s">
        <v>1847</v>
      </c>
      <c r="D2001" s="40" t="s">
        <v>1848</v>
      </c>
      <c r="E2001" s="40" t="s">
        <v>5326</v>
      </c>
      <c r="F2001" s="40"/>
      <c r="G2001" s="40" t="s">
        <v>1813</v>
      </c>
      <c r="H2001" s="40" t="s">
        <v>1814</v>
      </c>
      <c r="I2001" s="40" t="s">
        <v>5580</v>
      </c>
      <c r="J2001" s="40" t="s">
        <v>1847</v>
      </c>
      <c r="K2001" s="40"/>
      <c r="L2001" s="40"/>
      <c r="M2001" s="40" t="s">
        <v>6714</v>
      </c>
      <c r="N2001" s="40">
        <v>60</v>
      </c>
      <c r="O2001" s="40" t="b">
        <v>0</v>
      </c>
      <c r="P2001" s="40" t="s">
        <v>3105</v>
      </c>
      <c r="Q2001" s="40" t="s">
        <v>1853</v>
      </c>
      <c r="R2001" s="40" t="s">
        <v>635</v>
      </c>
    </row>
    <row r="2002" spans="1:18" hidden="1" x14ac:dyDescent="0.25">
      <c r="A2002" s="40" t="s">
        <v>1471</v>
      </c>
      <c r="B2002" s="40" t="s">
        <v>905</v>
      </c>
      <c r="C2002" s="40" t="s">
        <v>1847</v>
      </c>
      <c r="D2002" s="40" t="s">
        <v>1848</v>
      </c>
      <c r="E2002" s="40" t="s">
        <v>1968</v>
      </c>
      <c r="F2002" s="40"/>
      <c r="G2002" s="40" t="s">
        <v>75</v>
      </c>
      <c r="H2002" s="40" t="s">
        <v>1806</v>
      </c>
      <c r="I2002" s="40" t="s">
        <v>5580</v>
      </c>
      <c r="J2002" s="40" t="s">
        <v>1847</v>
      </c>
      <c r="K2002" s="40"/>
      <c r="L2002" s="40"/>
      <c r="M2002" s="40" t="s">
        <v>6715</v>
      </c>
      <c r="N2002" s="40">
        <v>60</v>
      </c>
      <c r="O2002" s="40" t="b">
        <v>0</v>
      </c>
      <c r="P2002" s="40" t="s">
        <v>3105</v>
      </c>
      <c r="Q2002" s="40" t="s">
        <v>1853</v>
      </c>
      <c r="R2002" s="40" t="s">
        <v>635</v>
      </c>
    </row>
    <row r="2003" spans="1:18" hidden="1" x14ac:dyDescent="0.25">
      <c r="A2003" s="40" t="s">
        <v>1472</v>
      </c>
      <c r="B2003" s="40" t="s">
        <v>905</v>
      </c>
      <c r="C2003" s="40" t="s">
        <v>1847</v>
      </c>
      <c r="D2003" s="40" t="s">
        <v>1848</v>
      </c>
      <c r="E2003" s="40" t="s">
        <v>1956</v>
      </c>
      <c r="F2003" s="40"/>
      <c r="G2003" s="40" t="s">
        <v>75</v>
      </c>
      <c r="H2003" s="40" t="s">
        <v>1806</v>
      </c>
      <c r="I2003" s="40" t="s">
        <v>5580</v>
      </c>
      <c r="J2003" s="40" t="s">
        <v>1847</v>
      </c>
      <c r="K2003" s="40"/>
      <c r="L2003" s="40"/>
      <c r="M2003" s="40" t="s">
        <v>6716</v>
      </c>
      <c r="N2003" s="40">
        <v>60</v>
      </c>
      <c r="O2003" s="40" t="b">
        <v>0</v>
      </c>
      <c r="P2003" s="40" t="s">
        <v>3105</v>
      </c>
      <c r="Q2003" s="40" t="s">
        <v>1853</v>
      </c>
      <c r="R2003" s="40" t="s">
        <v>635</v>
      </c>
    </row>
    <row r="2004" spans="1:18" hidden="1" x14ac:dyDescent="0.25">
      <c r="A2004" s="40" t="s">
        <v>112</v>
      </c>
      <c r="B2004" s="40" t="s">
        <v>905</v>
      </c>
      <c r="C2004" s="40" t="s">
        <v>1847</v>
      </c>
      <c r="D2004" s="40" t="s">
        <v>1848</v>
      </c>
      <c r="E2004" s="40" t="s">
        <v>6091</v>
      </c>
      <c r="F2004" s="40"/>
      <c r="G2004" s="40" t="s">
        <v>1813</v>
      </c>
      <c r="H2004" s="40" t="s">
        <v>1814</v>
      </c>
      <c r="I2004" s="40" t="s">
        <v>5580</v>
      </c>
      <c r="J2004" s="40" t="s">
        <v>1847</v>
      </c>
      <c r="K2004" s="40"/>
      <c r="L2004" s="40"/>
      <c r="M2004" s="40" t="s">
        <v>6717</v>
      </c>
      <c r="N2004" s="40">
        <v>60</v>
      </c>
      <c r="O2004" s="40" t="b">
        <v>0</v>
      </c>
      <c r="P2004" s="40" t="s">
        <v>3105</v>
      </c>
      <c r="Q2004" s="40" t="s">
        <v>1853</v>
      </c>
      <c r="R2004" s="40" t="s">
        <v>635</v>
      </c>
    </row>
    <row r="2005" spans="1:18" hidden="1" x14ac:dyDescent="0.25">
      <c r="A2005" s="40" t="s">
        <v>111</v>
      </c>
      <c r="B2005" s="40" t="s">
        <v>905</v>
      </c>
      <c r="C2005" s="40" t="s">
        <v>1847</v>
      </c>
      <c r="D2005" s="40" t="s">
        <v>1848</v>
      </c>
      <c r="E2005" s="40" t="s">
        <v>2132</v>
      </c>
      <c r="F2005" s="40"/>
      <c r="G2005" s="40" t="s">
        <v>1813</v>
      </c>
      <c r="H2005" s="40" t="s">
        <v>1814</v>
      </c>
      <c r="I2005" s="40" t="s">
        <v>5580</v>
      </c>
      <c r="J2005" s="40" t="s">
        <v>1847</v>
      </c>
      <c r="K2005" s="40"/>
      <c r="L2005" s="40"/>
      <c r="M2005" s="40" t="s">
        <v>6718</v>
      </c>
      <c r="N2005" s="40">
        <v>60</v>
      </c>
      <c r="O2005" s="40" t="b">
        <v>0</v>
      </c>
      <c r="P2005" s="40" t="s">
        <v>3105</v>
      </c>
      <c r="Q2005" s="40" t="s">
        <v>1853</v>
      </c>
      <c r="R2005" s="40" t="s">
        <v>635</v>
      </c>
    </row>
    <row r="2006" spans="1:18" hidden="1" x14ac:dyDescent="0.25">
      <c r="A2006" s="41" t="s">
        <v>1473</v>
      </c>
      <c r="B2006" s="41" t="s">
        <v>5655</v>
      </c>
      <c r="C2006" s="41" t="s">
        <v>1847</v>
      </c>
      <c r="D2006" s="41" t="s">
        <v>1848</v>
      </c>
      <c r="E2006" s="41" t="s">
        <v>5326</v>
      </c>
      <c r="F2006" s="41"/>
      <c r="G2006" s="41" t="s">
        <v>1813</v>
      </c>
      <c r="H2006" s="41" t="s">
        <v>1814</v>
      </c>
      <c r="I2006" s="41" t="s">
        <v>5580</v>
      </c>
      <c r="J2006" s="41" t="s">
        <v>1847</v>
      </c>
      <c r="K2006" s="41"/>
      <c r="L2006" s="41"/>
      <c r="M2006" s="41" t="s">
        <v>6719</v>
      </c>
      <c r="N2006" s="41">
        <v>60</v>
      </c>
      <c r="O2006" s="41" t="b">
        <v>0</v>
      </c>
      <c r="P2006" s="41" t="s">
        <v>3105</v>
      </c>
      <c r="Q2006" s="41" t="s">
        <v>1853</v>
      </c>
      <c r="R2006" s="41" t="s">
        <v>635</v>
      </c>
    </row>
    <row r="2007" spans="1:18" hidden="1" x14ac:dyDescent="0.25">
      <c r="A2007" s="40" t="s">
        <v>91</v>
      </c>
      <c r="B2007" s="40" t="s">
        <v>905</v>
      </c>
      <c r="C2007" s="40" t="s">
        <v>1847</v>
      </c>
      <c r="D2007" s="40" t="s">
        <v>1848</v>
      </c>
      <c r="E2007" s="40" t="s">
        <v>1968</v>
      </c>
      <c r="F2007" s="40"/>
      <c r="G2007" s="40" t="s">
        <v>75</v>
      </c>
      <c r="H2007" s="40" t="s">
        <v>1806</v>
      </c>
      <c r="I2007" s="40" t="s">
        <v>5580</v>
      </c>
      <c r="J2007" s="40" t="s">
        <v>1847</v>
      </c>
      <c r="K2007" s="40"/>
      <c r="L2007" s="40"/>
      <c r="M2007" s="40" t="s">
        <v>6720</v>
      </c>
      <c r="N2007" s="40">
        <v>60</v>
      </c>
      <c r="O2007" s="40" t="b">
        <v>0</v>
      </c>
      <c r="P2007" s="40" t="s">
        <v>3105</v>
      </c>
      <c r="Q2007" s="40" t="s">
        <v>1853</v>
      </c>
      <c r="R2007" s="40" t="s">
        <v>635</v>
      </c>
    </row>
    <row r="2008" spans="1:18" hidden="1" x14ac:dyDescent="0.25">
      <c r="A2008" s="40" t="s">
        <v>308</v>
      </c>
      <c r="B2008" s="40" t="s">
        <v>905</v>
      </c>
      <c r="C2008" s="40" t="s">
        <v>1847</v>
      </c>
      <c r="D2008" s="40" t="s">
        <v>1848</v>
      </c>
      <c r="E2008" s="40" t="s">
        <v>1956</v>
      </c>
      <c r="F2008" s="40"/>
      <c r="G2008" s="40" t="s">
        <v>75</v>
      </c>
      <c r="H2008" s="40" t="s">
        <v>1806</v>
      </c>
      <c r="I2008" s="40" t="s">
        <v>5580</v>
      </c>
      <c r="J2008" s="40" t="s">
        <v>1847</v>
      </c>
      <c r="K2008" s="40"/>
      <c r="L2008" s="40"/>
      <c r="M2008" s="40" t="s">
        <v>6721</v>
      </c>
      <c r="N2008" s="40">
        <v>60</v>
      </c>
      <c r="O2008" s="40" t="b">
        <v>0</v>
      </c>
      <c r="P2008" s="40" t="s">
        <v>3105</v>
      </c>
      <c r="Q2008" s="40" t="s">
        <v>1853</v>
      </c>
      <c r="R2008" s="40" t="s">
        <v>635</v>
      </c>
    </row>
    <row r="2009" spans="1:18" hidden="1" x14ac:dyDescent="0.25">
      <c r="A2009" s="40" t="s">
        <v>1474</v>
      </c>
      <c r="B2009" s="40" t="s">
        <v>905</v>
      </c>
      <c r="C2009" s="40" t="s">
        <v>1847</v>
      </c>
      <c r="D2009" s="40" t="s">
        <v>1848</v>
      </c>
      <c r="E2009" s="40" t="s">
        <v>2083</v>
      </c>
      <c r="F2009" s="40"/>
      <c r="G2009" s="40" t="s">
        <v>75</v>
      </c>
      <c r="H2009" s="40" t="s">
        <v>1806</v>
      </c>
      <c r="I2009" s="40" t="s">
        <v>5580</v>
      </c>
      <c r="J2009" s="40" t="s">
        <v>1847</v>
      </c>
      <c r="K2009" s="40"/>
      <c r="L2009" s="40"/>
      <c r="M2009" s="40" t="s">
        <v>6722</v>
      </c>
      <c r="N2009" s="40">
        <v>60</v>
      </c>
      <c r="O2009" s="40" t="b">
        <v>0</v>
      </c>
      <c r="P2009" s="40" t="s">
        <v>3105</v>
      </c>
      <c r="Q2009" s="40" t="s">
        <v>1853</v>
      </c>
      <c r="R2009" s="40" t="s">
        <v>635</v>
      </c>
    </row>
    <row r="2010" spans="1:18" hidden="1" x14ac:dyDescent="0.25">
      <c r="A2010" s="40" t="s">
        <v>311</v>
      </c>
      <c r="B2010" s="40" t="s">
        <v>905</v>
      </c>
      <c r="C2010" s="40" t="s">
        <v>1847</v>
      </c>
      <c r="D2010" s="40" t="s">
        <v>1848</v>
      </c>
      <c r="E2010" s="40" t="s">
        <v>1968</v>
      </c>
      <c r="F2010" s="40"/>
      <c r="G2010" s="40" t="s">
        <v>75</v>
      </c>
      <c r="H2010" s="40" t="s">
        <v>1806</v>
      </c>
      <c r="I2010" s="40" t="s">
        <v>5580</v>
      </c>
      <c r="J2010" s="40" t="s">
        <v>1847</v>
      </c>
      <c r="K2010" s="40"/>
      <c r="L2010" s="40"/>
      <c r="M2010" s="40" t="s">
        <v>6723</v>
      </c>
      <c r="N2010" s="40">
        <v>60</v>
      </c>
      <c r="O2010" s="40" t="b">
        <v>0</v>
      </c>
      <c r="P2010" s="40" t="s">
        <v>3105</v>
      </c>
      <c r="Q2010" s="40" t="s">
        <v>1853</v>
      </c>
      <c r="R2010" s="40" t="s">
        <v>635</v>
      </c>
    </row>
    <row r="2011" spans="1:18" hidden="1" x14ac:dyDescent="0.25">
      <c r="A2011" s="41" t="s">
        <v>1475</v>
      </c>
      <c r="B2011" s="41" t="s">
        <v>903</v>
      </c>
      <c r="C2011" s="41" t="s">
        <v>1847</v>
      </c>
      <c r="D2011" s="41" t="s">
        <v>1848</v>
      </c>
      <c r="E2011" s="41" t="s">
        <v>3164</v>
      </c>
      <c r="F2011" s="41"/>
      <c r="G2011" s="41" t="s">
        <v>1813</v>
      </c>
      <c r="H2011" s="41" t="s">
        <v>1814</v>
      </c>
      <c r="I2011" s="41" t="s">
        <v>5580</v>
      </c>
      <c r="J2011" s="41" t="s">
        <v>1847</v>
      </c>
      <c r="K2011" s="41"/>
      <c r="L2011" s="41"/>
      <c r="M2011" s="41" t="s">
        <v>6724</v>
      </c>
      <c r="N2011" s="41">
        <v>60</v>
      </c>
      <c r="O2011" s="41" t="b">
        <v>0</v>
      </c>
      <c r="P2011" s="41" t="s">
        <v>3105</v>
      </c>
      <c r="Q2011" s="41" t="s">
        <v>1853</v>
      </c>
      <c r="R2011" s="41" t="s">
        <v>635</v>
      </c>
    </row>
    <row r="2012" spans="1:18" hidden="1" x14ac:dyDescent="0.25">
      <c r="A2012" s="40" t="s">
        <v>113</v>
      </c>
      <c r="B2012" s="40" t="s">
        <v>905</v>
      </c>
      <c r="C2012" s="40" t="s">
        <v>1847</v>
      </c>
      <c r="D2012" s="40" t="s">
        <v>1848</v>
      </c>
      <c r="E2012" s="40" t="s">
        <v>2102</v>
      </c>
      <c r="F2012" s="40"/>
      <c r="G2012" s="40" t="s">
        <v>1813</v>
      </c>
      <c r="H2012" s="40" t="s">
        <v>1814</v>
      </c>
      <c r="I2012" s="40" t="s">
        <v>5580</v>
      </c>
      <c r="J2012" s="40" t="s">
        <v>1847</v>
      </c>
      <c r="K2012" s="40"/>
      <c r="L2012" s="40"/>
      <c r="M2012" s="40" t="s">
        <v>6725</v>
      </c>
      <c r="N2012" s="40">
        <v>60</v>
      </c>
      <c r="O2012" s="40" t="b">
        <v>0</v>
      </c>
      <c r="P2012" s="40" t="s">
        <v>3105</v>
      </c>
      <c r="Q2012" s="40" t="s">
        <v>1853</v>
      </c>
      <c r="R2012" s="40" t="s">
        <v>635</v>
      </c>
    </row>
    <row r="2013" spans="1:18" hidden="1" x14ac:dyDescent="0.25">
      <c r="A2013" s="40" t="s">
        <v>1476</v>
      </c>
      <c r="B2013" s="40" t="s">
        <v>903</v>
      </c>
      <c r="C2013" s="40" t="s">
        <v>1847</v>
      </c>
      <c r="D2013" s="40" t="s">
        <v>1848</v>
      </c>
      <c r="E2013" s="40" t="s">
        <v>3164</v>
      </c>
      <c r="F2013" s="40"/>
      <c r="G2013" s="40" t="s">
        <v>1813</v>
      </c>
      <c r="H2013" s="40" t="s">
        <v>1814</v>
      </c>
      <c r="I2013" s="40" t="s">
        <v>5580</v>
      </c>
      <c r="J2013" s="40" t="s">
        <v>1847</v>
      </c>
      <c r="K2013" s="40"/>
      <c r="L2013" s="40"/>
      <c r="M2013" s="40" t="s">
        <v>6726</v>
      </c>
      <c r="N2013" s="40">
        <v>60</v>
      </c>
      <c r="O2013" s="40" t="b">
        <v>0</v>
      </c>
      <c r="P2013" s="40" t="s">
        <v>3105</v>
      </c>
      <c r="Q2013" s="40" t="s">
        <v>1853</v>
      </c>
      <c r="R2013" s="40" t="s">
        <v>635</v>
      </c>
    </row>
    <row r="2014" spans="1:18" hidden="1" x14ac:dyDescent="0.25">
      <c r="A2014" s="40" t="s">
        <v>1477</v>
      </c>
      <c r="B2014" s="40" t="s">
        <v>903</v>
      </c>
      <c r="C2014" s="40" t="s">
        <v>1847</v>
      </c>
      <c r="D2014" s="40" t="s">
        <v>1848</v>
      </c>
      <c r="E2014" s="40" t="s">
        <v>3164</v>
      </c>
      <c r="F2014" s="40"/>
      <c r="G2014" s="40" t="s">
        <v>1813</v>
      </c>
      <c r="H2014" s="40" t="s">
        <v>1814</v>
      </c>
      <c r="I2014" s="40" t="s">
        <v>5580</v>
      </c>
      <c r="J2014" s="40" t="s">
        <v>1847</v>
      </c>
      <c r="K2014" s="40"/>
      <c r="L2014" s="40"/>
      <c r="M2014" s="40" t="s">
        <v>6727</v>
      </c>
      <c r="N2014" s="40">
        <v>60</v>
      </c>
      <c r="O2014" s="40" t="b">
        <v>0</v>
      </c>
      <c r="P2014" s="40" t="s">
        <v>3105</v>
      </c>
      <c r="Q2014" s="40" t="s">
        <v>1853</v>
      </c>
      <c r="R2014" s="40" t="s">
        <v>635</v>
      </c>
    </row>
    <row r="2015" spans="1:18" hidden="1" x14ac:dyDescent="0.25">
      <c r="A2015" s="40" t="s">
        <v>1478</v>
      </c>
      <c r="B2015" s="40" t="s">
        <v>903</v>
      </c>
      <c r="C2015" s="40" t="s">
        <v>1847</v>
      </c>
      <c r="D2015" s="40" t="s">
        <v>1848</v>
      </c>
      <c r="E2015" s="40" t="s">
        <v>3164</v>
      </c>
      <c r="F2015" s="40"/>
      <c r="G2015" s="40" t="s">
        <v>1813</v>
      </c>
      <c r="H2015" s="40" t="s">
        <v>1814</v>
      </c>
      <c r="I2015" s="40" t="s">
        <v>5580</v>
      </c>
      <c r="J2015" s="40" t="s">
        <v>1847</v>
      </c>
      <c r="K2015" s="40"/>
      <c r="L2015" s="40"/>
      <c r="M2015" s="40" t="s">
        <v>6728</v>
      </c>
      <c r="N2015" s="40">
        <v>60</v>
      </c>
      <c r="O2015" s="40" t="b">
        <v>0</v>
      </c>
      <c r="P2015" s="40" t="s">
        <v>3105</v>
      </c>
      <c r="Q2015" s="40" t="s">
        <v>1853</v>
      </c>
      <c r="R2015" s="40" t="s">
        <v>635</v>
      </c>
    </row>
    <row r="2016" spans="1:18" hidden="1" x14ac:dyDescent="0.25">
      <c r="A2016" s="41" t="s">
        <v>1479</v>
      </c>
      <c r="B2016" s="41" t="s">
        <v>905</v>
      </c>
      <c r="C2016" s="41" t="s">
        <v>1847</v>
      </c>
      <c r="D2016" s="41" t="s">
        <v>1848</v>
      </c>
      <c r="E2016" s="41" t="s">
        <v>2083</v>
      </c>
      <c r="F2016" s="41"/>
      <c r="G2016" s="41" t="s">
        <v>76</v>
      </c>
      <c r="H2016" s="41" t="s">
        <v>1804</v>
      </c>
      <c r="I2016" s="41" t="s">
        <v>5580</v>
      </c>
      <c r="J2016" s="41" t="s">
        <v>1847</v>
      </c>
      <c r="K2016" s="41"/>
      <c r="L2016" s="41"/>
      <c r="M2016" s="41" t="s">
        <v>6729</v>
      </c>
      <c r="N2016" s="41">
        <v>60</v>
      </c>
      <c r="O2016" s="41" t="b">
        <v>0</v>
      </c>
      <c r="P2016" s="41" t="s">
        <v>3105</v>
      </c>
      <c r="Q2016" s="41" t="s">
        <v>1853</v>
      </c>
      <c r="R2016" s="41" t="s">
        <v>635</v>
      </c>
    </row>
    <row r="2017" spans="1:18" hidden="1" x14ac:dyDescent="0.25">
      <c r="A2017" s="40" t="s">
        <v>114</v>
      </c>
      <c r="B2017" s="40" t="s">
        <v>905</v>
      </c>
      <c r="C2017" s="40" t="s">
        <v>1847</v>
      </c>
      <c r="D2017" s="40" t="s">
        <v>1848</v>
      </c>
      <c r="E2017" s="40" t="s">
        <v>2083</v>
      </c>
      <c r="F2017" s="40"/>
      <c r="G2017" s="40" t="s">
        <v>76</v>
      </c>
      <c r="H2017" s="40" t="s">
        <v>1804</v>
      </c>
      <c r="I2017" s="40" t="s">
        <v>5580</v>
      </c>
      <c r="J2017" s="40" t="s">
        <v>1847</v>
      </c>
      <c r="K2017" s="40"/>
      <c r="L2017" s="40"/>
      <c r="M2017" s="40" t="s">
        <v>6730</v>
      </c>
      <c r="N2017" s="40">
        <v>60</v>
      </c>
      <c r="O2017" s="40" t="b">
        <v>0</v>
      </c>
      <c r="P2017" s="40" t="s">
        <v>3105</v>
      </c>
      <c r="Q2017" s="40" t="s">
        <v>1853</v>
      </c>
      <c r="R2017" s="40" t="s">
        <v>635</v>
      </c>
    </row>
    <row r="2018" spans="1:18" hidden="1" x14ac:dyDescent="0.25">
      <c r="A2018" s="41" t="s">
        <v>228</v>
      </c>
      <c r="B2018" s="41" t="s">
        <v>905</v>
      </c>
      <c r="C2018" s="41" t="s">
        <v>1847</v>
      </c>
      <c r="D2018" s="41" t="s">
        <v>1848</v>
      </c>
      <c r="E2018" s="41" t="s">
        <v>2001</v>
      </c>
      <c r="F2018" s="41"/>
      <c r="G2018" s="41" t="s">
        <v>76</v>
      </c>
      <c r="H2018" s="41" t="s">
        <v>1804</v>
      </c>
      <c r="I2018" s="41" t="s">
        <v>5580</v>
      </c>
      <c r="J2018" s="41" t="s">
        <v>1847</v>
      </c>
      <c r="K2018" s="41"/>
      <c r="L2018" s="41"/>
      <c r="M2018" s="41" t="s">
        <v>6731</v>
      </c>
      <c r="N2018" s="41">
        <v>60</v>
      </c>
      <c r="O2018" s="41" t="b">
        <v>0</v>
      </c>
      <c r="P2018" s="41" t="s">
        <v>3105</v>
      </c>
      <c r="Q2018" s="41" t="s">
        <v>1853</v>
      </c>
      <c r="R2018" s="41" t="s">
        <v>635</v>
      </c>
    </row>
    <row r="2019" spans="1:18" hidden="1" x14ac:dyDescent="0.25">
      <c r="A2019" s="40" t="s">
        <v>117</v>
      </c>
      <c r="B2019" s="40" t="s">
        <v>905</v>
      </c>
      <c r="C2019" s="40" t="s">
        <v>1847</v>
      </c>
      <c r="D2019" s="40" t="s">
        <v>1848</v>
      </c>
      <c r="E2019" s="40" t="s">
        <v>2083</v>
      </c>
      <c r="F2019" s="40"/>
      <c r="G2019" s="40" t="s">
        <v>76</v>
      </c>
      <c r="H2019" s="40" t="s">
        <v>1804</v>
      </c>
      <c r="I2019" s="40" t="s">
        <v>5580</v>
      </c>
      <c r="J2019" s="40" t="s">
        <v>1847</v>
      </c>
      <c r="K2019" s="40"/>
      <c r="L2019" s="40"/>
      <c r="M2019" s="40" t="s">
        <v>6732</v>
      </c>
      <c r="N2019" s="40">
        <v>60</v>
      </c>
      <c r="O2019" s="40" t="b">
        <v>0</v>
      </c>
      <c r="P2019" s="40" t="s">
        <v>3105</v>
      </c>
      <c r="Q2019" s="40" t="s">
        <v>1853</v>
      </c>
      <c r="R2019" s="40" t="s">
        <v>635</v>
      </c>
    </row>
    <row r="2020" spans="1:18" hidden="1" x14ac:dyDescent="0.25">
      <c r="A2020" s="40" t="s">
        <v>115</v>
      </c>
      <c r="B2020" s="40" t="s">
        <v>905</v>
      </c>
      <c r="C2020" s="40" t="s">
        <v>1847</v>
      </c>
      <c r="D2020" s="40" t="s">
        <v>1848</v>
      </c>
      <c r="E2020" s="40" t="s">
        <v>4096</v>
      </c>
      <c r="F2020" s="40"/>
      <c r="G2020" s="40" t="s">
        <v>76</v>
      </c>
      <c r="H2020" s="40" t="s">
        <v>1804</v>
      </c>
      <c r="I2020" s="40" t="s">
        <v>5992</v>
      </c>
      <c r="J2020" s="40" t="s">
        <v>1847</v>
      </c>
      <c r="K2020" s="40"/>
      <c r="L2020" s="40"/>
      <c r="M2020" s="40" t="s">
        <v>6733</v>
      </c>
      <c r="N2020" s="40">
        <v>60</v>
      </c>
      <c r="O2020" s="40" t="b">
        <v>0</v>
      </c>
      <c r="P2020" s="40" t="s">
        <v>3105</v>
      </c>
      <c r="Q2020" s="40" t="s">
        <v>1853</v>
      </c>
      <c r="R2020" s="40" t="s">
        <v>635</v>
      </c>
    </row>
    <row r="2021" spans="1:18" hidden="1" x14ac:dyDescent="0.25">
      <c r="A2021" s="40" t="s">
        <v>1480</v>
      </c>
      <c r="B2021" s="40" t="s">
        <v>905</v>
      </c>
      <c r="C2021" s="40" t="s">
        <v>1847</v>
      </c>
      <c r="D2021" s="40" t="s">
        <v>1848</v>
      </c>
      <c r="E2021" s="40" t="s">
        <v>1862</v>
      </c>
      <c r="F2021" s="40"/>
      <c r="G2021" s="40" t="s">
        <v>75</v>
      </c>
      <c r="H2021" s="40" t="s">
        <v>1806</v>
      </c>
      <c r="I2021" s="40" t="s">
        <v>5580</v>
      </c>
      <c r="J2021" s="40" t="s">
        <v>1847</v>
      </c>
      <c r="K2021" s="40"/>
      <c r="L2021" s="40"/>
      <c r="M2021" s="40" t="s">
        <v>6734</v>
      </c>
      <c r="N2021" s="40">
        <v>60</v>
      </c>
      <c r="O2021" s="40" t="b">
        <v>0</v>
      </c>
      <c r="P2021" s="40" t="s">
        <v>3105</v>
      </c>
      <c r="Q2021" s="40" t="s">
        <v>1853</v>
      </c>
      <c r="R2021" s="40" t="s">
        <v>635</v>
      </c>
    </row>
    <row r="2022" spans="1:18" hidden="1" x14ac:dyDescent="0.25">
      <c r="A2022" s="40" t="s">
        <v>312</v>
      </c>
      <c r="B2022" s="40" t="s">
        <v>905</v>
      </c>
      <c r="C2022" s="40" t="s">
        <v>1847</v>
      </c>
      <c r="D2022" s="40" t="s">
        <v>1848</v>
      </c>
      <c r="E2022" s="40" t="s">
        <v>2001</v>
      </c>
      <c r="F2022" s="40"/>
      <c r="G2022" s="40" t="s">
        <v>76</v>
      </c>
      <c r="H2022" s="40" t="s">
        <v>1804</v>
      </c>
      <c r="I2022" s="40" t="s">
        <v>5580</v>
      </c>
      <c r="J2022" s="40" t="s">
        <v>1847</v>
      </c>
      <c r="K2022" s="40"/>
      <c r="L2022" s="40"/>
      <c r="M2022" s="40" t="s">
        <v>6735</v>
      </c>
      <c r="N2022" s="40">
        <v>60</v>
      </c>
      <c r="O2022" s="40" t="b">
        <v>0</v>
      </c>
      <c r="P2022" s="40" t="s">
        <v>3105</v>
      </c>
      <c r="Q2022" s="40" t="s">
        <v>1853</v>
      </c>
      <c r="R2022" s="40" t="s">
        <v>635</v>
      </c>
    </row>
    <row r="2023" spans="1:18" hidden="1" x14ac:dyDescent="0.25">
      <c r="A2023" s="41" t="s">
        <v>6736</v>
      </c>
      <c r="B2023" s="41" t="s">
        <v>905</v>
      </c>
      <c r="C2023" s="41" t="s">
        <v>1847</v>
      </c>
      <c r="D2023" s="41" t="s">
        <v>1848</v>
      </c>
      <c r="E2023" s="41" t="s">
        <v>2001</v>
      </c>
      <c r="F2023" s="41"/>
      <c r="G2023" s="41" t="s">
        <v>76</v>
      </c>
      <c r="H2023" s="41" t="s">
        <v>1804</v>
      </c>
      <c r="I2023" s="41" t="s">
        <v>5580</v>
      </c>
      <c r="J2023" s="41" t="s">
        <v>1847</v>
      </c>
      <c r="K2023" s="41"/>
      <c r="L2023" s="41"/>
      <c r="M2023" s="41" t="s">
        <v>6737</v>
      </c>
      <c r="N2023" s="41">
        <v>60</v>
      </c>
      <c r="O2023" s="41" t="b">
        <v>0</v>
      </c>
      <c r="P2023" s="41" t="s">
        <v>3105</v>
      </c>
      <c r="Q2023" s="41" t="s">
        <v>1853</v>
      </c>
      <c r="R2023" s="41" t="s">
        <v>635</v>
      </c>
    </row>
    <row r="2024" spans="1:18" hidden="1" x14ac:dyDescent="0.25">
      <c r="A2024" s="40" t="s">
        <v>512</v>
      </c>
      <c r="B2024" s="40" t="s">
        <v>905</v>
      </c>
      <c r="C2024" s="40" t="s">
        <v>1847</v>
      </c>
      <c r="D2024" s="40" t="s">
        <v>1848</v>
      </c>
      <c r="E2024" s="40" t="s">
        <v>1985</v>
      </c>
      <c r="F2024" s="40"/>
      <c r="G2024" s="40" t="s">
        <v>1813</v>
      </c>
      <c r="H2024" s="40" t="s">
        <v>1814</v>
      </c>
      <c r="I2024" s="40" t="s">
        <v>5580</v>
      </c>
      <c r="J2024" s="40" t="s">
        <v>1847</v>
      </c>
      <c r="K2024" s="40"/>
      <c r="L2024" s="40"/>
      <c r="M2024" s="40" t="s">
        <v>6738</v>
      </c>
      <c r="N2024" s="40">
        <v>60</v>
      </c>
      <c r="O2024" s="40" t="b">
        <v>0</v>
      </c>
      <c r="P2024" s="40" t="s">
        <v>3105</v>
      </c>
      <c r="Q2024" s="40" t="s">
        <v>1853</v>
      </c>
      <c r="R2024" s="40" t="s">
        <v>635</v>
      </c>
    </row>
    <row r="2025" spans="1:18" hidden="1" x14ac:dyDescent="0.25">
      <c r="A2025" s="40" t="s">
        <v>6739</v>
      </c>
      <c r="B2025" s="40" t="s">
        <v>903</v>
      </c>
      <c r="C2025" s="40" t="s">
        <v>1847</v>
      </c>
      <c r="D2025" s="40" t="s">
        <v>1848</v>
      </c>
      <c r="E2025" s="40" t="s">
        <v>3810</v>
      </c>
      <c r="F2025" s="40"/>
      <c r="G2025" s="40" t="s">
        <v>1813</v>
      </c>
      <c r="H2025" s="40" t="s">
        <v>1814</v>
      </c>
      <c r="I2025" s="40" t="s">
        <v>5580</v>
      </c>
      <c r="J2025" s="40" t="s">
        <v>1847</v>
      </c>
      <c r="K2025" s="40"/>
      <c r="L2025" s="40"/>
      <c r="M2025" s="40" t="s">
        <v>6740</v>
      </c>
      <c r="N2025" s="40">
        <v>60</v>
      </c>
      <c r="O2025" s="40" t="b">
        <v>0</v>
      </c>
      <c r="P2025" s="40" t="s">
        <v>3105</v>
      </c>
      <c r="Q2025" s="40" t="s">
        <v>1853</v>
      </c>
      <c r="R2025" s="40" t="s">
        <v>635</v>
      </c>
    </row>
    <row r="2026" spans="1:18" hidden="1" x14ac:dyDescent="0.25">
      <c r="A2026" s="40" t="s">
        <v>1481</v>
      </c>
      <c r="B2026" s="40" t="s">
        <v>903</v>
      </c>
      <c r="C2026" s="40" t="s">
        <v>1847</v>
      </c>
      <c r="D2026" s="40" t="s">
        <v>1848</v>
      </c>
      <c r="E2026" s="40" t="s">
        <v>3810</v>
      </c>
      <c r="F2026" s="40"/>
      <c r="G2026" s="40" t="s">
        <v>1813</v>
      </c>
      <c r="H2026" s="40" t="s">
        <v>1814</v>
      </c>
      <c r="I2026" s="40" t="s">
        <v>5580</v>
      </c>
      <c r="J2026" s="40" t="s">
        <v>1847</v>
      </c>
      <c r="K2026" s="40"/>
      <c r="L2026" s="40"/>
      <c r="M2026" s="40" t="s">
        <v>6741</v>
      </c>
      <c r="N2026" s="40">
        <v>60</v>
      </c>
      <c r="O2026" s="40" t="b">
        <v>0</v>
      </c>
      <c r="P2026" s="40" t="s">
        <v>3105</v>
      </c>
      <c r="Q2026" s="40" t="s">
        <v>1853</v>
      </c>
      <c r="R2026" s="40" t="s">
        <v>635</v>
      </c>
    </row>
    <row r="2027" spans="1:18" hidden="1" x14ac:dyDescent="0.25">
      <c r="A2027" s="40" t="s">
        <v>1482</v>
      </c>
      <c r="B2027" s="40" t="s">
        <v>903</v>
      </c>
      <c r="C2027" s="40" t="s">
        <v>1847</v>
      </c>
      <c r="D2027" s="40" t="s">
        <v>1848</v>
      </c>
      <c r="E2027" s="40" t="s">
        <v>3810</v>
      </c>
      <c r="F2027" s="40"/>
      <c r="G2027" s="40" t="s">
        <v>1813</v>
      </c>
      <c r="H2027" s="40" t="s">
        <v>1814</v>
      </c>
      <c r="I2027" s="40" t="s">
        <v>5580</v>
      </c>
      <c r="J2027" s="40" t="s">
        <v>1847</v>
      </c>
      <c r="K2027" s="40"/>
      <c r="L2027" s="40"/>
      <c r="M2027" s="40" t="s">
        <v>6742</v>
      </c>
      <c r="N2027" s="40">
        <v>60</v>
      </c>
      <c r="O2027" s="40" t="b">
        <v>0</v>
      </c>
      <c r="P2027" s="40" t="s">
        <v>3105</v>
      </c>
      <c r="Q2027" s="40" t="s">
        <v>1853</v>
      </c>
      <c r="R2027" s="40" t="s">
        <v>635</v>
      </c>
    </row>
    <row r="2028" spans="1:18" hidden="1" x14ac:dyDescent="0.25">
      <c r="A2028" s="41" t="s">
        <v>1483</v>
      </c>
      <c r="B2028" s="41" t="s">
        <v>903</v>
      </c>
      <c r="C2028" s="41" t="s">
        <v>1847</v>
      </c>
      <c r="D2028" s="41" t="s">
        <v>1848</v>
      </c>
      <c r="E2028" s="41" t="s">
        <v>2116</v>
      </c>
      <c r="F2028" s="41"/>
      <c r="G2028" s="41" t="s">
        <v>75</v>
      </c>
      <c r="H2028" s="41" t="s">
        <v>1806</v>
      </c>
      <c r="I2028" s="41" t="s">
        <v>5580</v>
      </c>
      <c r="J2028" s="41" t="s">
        <v>1847</v>
      </c>
      <c r="K2028" s="41"/>
      <c r="L2028" s="41"/>
      <c r="M2028" s="41" t="s">
        <v>6743</v>
      </c>
      <c r="N2028" s="41">
        <v>60</v>
      </c>
      <c r="O2028" s="41" t="b">
        <v>0</v>
      </c>
      <c r="P2028" s="41" t="s">
        <v>3105</v>
      </c>
      <c r="Q2028" s="41" t="s">
        <v>1853</v>
      </c>
      <c r="R2028" s="41" t="s">
        <v>635</v>
      </c>
    </row>
    <row r="2029" spans="1:18" hidden="1" x14ac:dyDescent="0.25">
      <c r="A2029" s="41" t="s">
        <v>118</v>
      </c>
      <c r="B2029" s="41" t="s">
        <v>905</v>
      </c>
      <c r="C2029" s="41" t="s">
        <v>1847</v>
      </c>
      <c r="D2029" s="41" t="s">
        <v>1848</v>
      </c>
      <c r="E2029" s="41" t="s">
        <v>4096</v>
      </c>
      <c r="F2029" s="41"/>
      <c r="G2029" s="41" t="s">
        <v>76</v>
      </c>
      <c r="H2029" s="41" t="s">
        <v>1804</v>
      </c>
      <c r="I2029" s="41" t="s">
        <v>5992</v>
      </c>
      <c r="J2029" s="41" t="s">
        <v>1847</v>
      </c>
      <c r="K2029" s="41"/>
      <c r="L2029" s="41"/>
      <c r="M2029" s="41" t="s">
        <v>6744</v>
      </c>
      <c r="N2029" s="41">
        <v>60</v>
      </c>
      <c r="O2029" s="41" t="b">
        <v>0</v>
      </c>
      <c r="P2029" s="41" t="s">
        <v>3105</v>
      </c>
      <c r="Q2029" s="41" t="s">
        <v>1853</v>
      </c>
      <c r="R2029" s="41" t="s">
        <v>635</v>
      </c>
    </row>
    <row r="2030" spans="1:18" hidden="1" x14ac:dyDescent="0.25">
      <c r="A2030" s="40" t="s">
        <v>1484</v>
      </c>
      <c r="B2030" s="40" t="s">
        <v>905</v>
      </c>
      <c r="C2030" s="40" t="s">
        <v>1847</v>
      </c>
      <c r="D2030" s="40" t="s">
        <v>1848</v>
      </c>
      <c r="E2030" s="40" t="s">
        <v>2083</v>
      </c>
      <c r="F2030" s="40"/>
      <c r="G2030" s="40" t="s">
        <v>76</v>
      </c>
      <c r="H2030" s="40" t="s">
        <v>1804</v>
      </c>
      <c r="I2030" s="40" t="s">
        <v>5580</v>
      </c>
      <c r="J2030" s="40" t="s">
        <v>1847</v>
      </c>
      <c r="K2030" s="40"/>
      <c r="L2030" s="40"/>
      <c r="M2030" s="40" t="s">
        <v>6745</v>
      </c>
      <c r="N2030" s="40">
        <v>60</v>
      </c>
      <c r="O2030" s="40" t="b">
        <v>0</v>
      </c>
      <c r="P2030" s="40" t="s">
        <v>3105</v>
      </c>
      <c r="Q2030" s="40" t="s">
        <v>1853</v>
      </c>
      <c r="R2030" s="40" t="s">
        <v>635</v>
      </c>
    </row>
    <row r="2031" spans="1:18" hidden="1" x14ac:dyDescent="0.25">
      <c r="A2031" s="40" t="s">
        <v>116</v>
      </c>
      <c r="B2031" s="40" t="s">
        <v>905</v>
      </c>
      <c r="C2031" s="40" t="s">
        <v>1847</v>
      </c>
      <c r="D2031" s="40" t="s">
        <v>1848</v>
      </c>
      <c r="E2031" s="40" t="s">
        <v>2764</v>
      </c>
      <c r="F2031" s="40"/>
      <c r="G2031" s="40" t="s">
        <v>1813</v>
      </c>
      <c r="H2031" s="40" t="s">
        <v>1814</v>
      </c>
      <c r="I2031" s="40" t="s">
        <v>5580</v>
      </c>
      <c r="J2031" s="40" t="s">
        <v>1847</v>
      </c>
      <c r="K2031" s="40"/>
      <c r="L2031" s="40"/>
      <c r="M2031" s="40" t="s">
        <v>6746</v>
      </c>
      <c r="N2031" s="40">
        <v>60</v>
      </c>
      <c r="O2031" s="40" t="b">
        <v>0</v>
      </c>
      <c r="P2031" s="40" t="s">
        <v>3105</v>
      </c>
      <c r="Q2031" s="40" t="s">
        <v>1853</v>
      </c>
      <c r="R2031" s="40" t="s">
        <v>635</v>
      </c>
    </row>
    <row r="2032" spans="1:18" hidden="1" x14ac:dyDescent="0.25">
      <c r="A2032" s="40" t="s">
        <v>120</v>
      </c>
      <c r="B2032" s="40" t="s">
        <v>905</v>
      </c>
      <c r="C2032" s="40" t="s">
        <v>1847</v>
      </c>
      <c r="D2032" s="40" t="s">
        <v>1848</v>
      </c>
      <c r="E2032" s="40" t="s">
        <v>6747</v>
      </c>
      <c r="F2032" s="40"/>
      <c r="G2032" s="40" t="s">
        <v>75</v>
      </c>
      <c r="H2032" s="40" t="s">
        <v>1806</v>
      </c>
      <c r="I2032" s="40" t="s">
        <v>5580</v>
      </c>
      <c r="J2032" s="40" t="s">
        <v>1847</v>
      </c>
      <c r="K2032" s="40"/>
      <c r="L2032" s="40"/>
      <c r="M2032" s="40" t="s">
        <v>6748</v>
      </c>
      <c r="N2032" s="40">
        <v>60</v>
      </c>
      <c r="O2032" s="40" t="b">
        <v>0</v>
      </c>
      <c r="P2032" s="40" t="s">
        <v>3105</v>
      </c>
      <c r="Q2032" s="40" t="s">
        <v>1853</v>
      </c>
      <c r="R2032" s="40" t="s">
        <v>635</v>
      </c>
    </row>
    <row r="2033" spans="1:18" hidden="1" x14ac:dyDescent="0.25">
      <c r="A2033" s="40" t="s">
        <v>122</v>
      </c>
      <c r="B2033" s="40" t="s">
        <v>905</v>
      </c>
      <c r="C2033" s="40" t="s">
        <v>1847</v>
      </c>
      <c r="D2033" s="40" t="s">
        <v>1848</v>
      </c>
      <c r="E2033" s="40" t="s">
        <v>6747</v>
      </c>
      <c r="F2033" s="40"/>
      <c r="G2033" s="40" t="s">
        <v>75</v>
      </c>
      <c r="H2033" s="40" t="s">
        <v>1806</v>
      </c>
      <c r="I2033" s="40" t="s">
        <v>5580</v>
      </c>
      <c r="J2033" s="40" t="s">
        <v>1847</v>
      </c>
      <c r="K2033" s="40"/>
      <c r="L2033" s="40"/>
      <c r="M2033" s="40" t="s">
        <v>6749</v>
      </c>
      <c r="N2033" s="40">
        <v>60</v>
      </c>
      <c r="O2033" s="40" t="b">
        <v>0</v>
      </c>
      <c r="P2033" s="40" t="s">
        <v>3105</v>
      </c>
      <c r="Q2033" s="40" t="s">
        <v>1853</v>
      </c>
      <c r="R2033" s="40" t="s">
        <v>635</v>
      </c>
    </row>
    <row r="2034" spans="1:18" hidden="1" x14ac:dyDescent="0.25">
      <c r="A2034" s="40" t="s">
        <v>1485</v>
      </c>
      <c r="B2034" s="40" t="s">
        <v>905</v>
      </c>
      <c r="C2034" s="40" t="s">
        <v>1847</v>
      </c>
      <c r="D2034" s="40" t="s">
        <v>1848</v>
      </c>
      <c r="E2034" s="40" t="s">
        <v>2001</v>
      </c>
      <c r="F2034" s="40"/>
      <c r="G2034" s="40" t="s">
        <v>76</v>
      </c>
      <c r="H2034" s="40" t="s">
        <v>1804</v>
      </c>
      <c r="I2034" s="40" t="s">
        <v>5580</v>
      </c>
      <c r="J2034" s="40" t="s">
        <v>1847</v>
      </c>
      <c r="K2034" s="40"/>
      <c r="L2034" s="40"/>
      <c r="M2034" s="40" t="s">
        <v>6750</v>
      </c>
      <c r="N2034" s="40">
        <v>60</v>
      </c>
      <c r="O2034" s="40" t="b">
        <v>0</v>
      </c>
      <c r="P2034" s="40" t="s">
        <v>3105</v>
      </c>
      <c r="Q2034" s="40" t="s">
        <v>1853</v>
      </c>
      <c r="R2034" s="40" t="s">
        <v>635</v>
      </c>
    </row>
    <row r="2035" spans="1:18" hidden="1" x14ac:dyDescent="0.25">
      <c r="A2035" s="41" t="s">
        <v>314</v>
      </c>
      <c r="B2035" s="41" t="s">
        <v>905</v>
      </c>
      <c r="C2035" s="41" t="s">
        <v>1847</v>
      </c>
      <c r="D2035" s="41" t="s">
        <v>1848</v>
      </c>
      <c r="E2035" s="41" t="s">
        <v>1968</v>
      </c>
      <c r="F2035" s="41"/>
      <c r="G2035" s="41" t="s">
        <v>75</v>
      </c>
      <c r="H2035" s="41" t="s">
        <v>1806</v>
      </c>
      <c r="I2035" s="41" t="s">
        <v>5580</v>
      </c>
      <c r="J2035" s="41" t="s">
        <v>1847</v>
      </c>
      <c r="K2035" s="41"/>
      <c r="L2035" s="41"/>
      <c r="M2035" s="41" t="s">
        <v>6751</v>
      </c>
      <c r="N2035" s="41">
        <v>60</v>
      </c>
      <c r="O2035" s="41" t="b">
        <v>0</v>
      </c>
      <c r="P2035" s="41" t="s">
        <v>3105</v>
      </c>
      <c r="Q2035" s="41" t="s">
        <v>1853</v>
      </c>
      <c r="R2035" s="41" t="s">
        <v>635</v>
      </c>
    </row>
    <row r="2036" spans="1:18" hidden="1" x14ac:dyDescent="0.25">
      <c r="A2036" s="41" t="s">
        <v>1486</v>
      </c>
      <c r="B2036" s="41" t="s">
        <v>5655</v>
      </c>
      <c r="C2036" s="41" t="s">
        <v>1847</v>
      </c>
      <c r="D2036" s="41" t="s">
        <v>1848</v>
      </c>
      <c r="E2036" s="41" t="s">
        <v>6084</v>
      </c>
      <c r="F2036" s="41"/>
      <c r="G2036" s="41" t="s">
        <v>1813</v>
      </c>
      <c r="H2036" s="41" t="s">
        <v>1814</v>
      </c>
      <c r="I2036" s="41" t="s">
        <v>5580</v>
      </c>
      <c r="J2036" s="41" t="s">
        <v>1847</v>
      </c>
      <c r="K2036" s="41"/>
      <c r="L2036" s="41"/>
      <c r="M2036" s="41" t="s">
        <v>6752</v>
      </c>
      <c r="N2036" s="41">
        <v>60</v>
      </c>
      <c r="O2036" s="41" t="b">
        <v>0</v>
      </c>
      <c r="P2036" s="41" t="s">
        <v>3105</v>
      </c>
      <c r="Q2036" s="41" t="s">
        <v>1853</v>
      </c>
      <c r="R2036" s="41" t="s">
        <v>635</v>
      </c>
    </row>
    <row r="2037" spans="1:18" hidden="1" x14ac:dyDescent="0.25">
      <c r="A2037" s="40" t="s">
        <v>316</v>
      </c>
      <c r="B2037" s="40" t="s">
        <v>905</v>
      </c>
      <c r="C2037" s="40" t="s">
        <v>1847</v>
      </c>
      <c r="D2037" s="40" t="s">
        <v>1848</v>
      </c>
      <c r="E2037" s="40" t="s">
        <v>1941</v>
      </c>
      <c r="F2037" s="40"/>
      <c r="G2037" s="40" t="s">
        <v>76</v>
      </c>
      <c r="H2037" s="40" t="s">
        <v>1804</v>
      </c>
      <c r="I2037" s="40" t="s">
        <v>5580</v>
      </c>
      <c r="J2037" s="40" t="s">
        <v>1847</v>
      </c>
      <c r="K2037" s="40"/>
      <c r="L2037" s="40"/>
      <c r="M2037" s="40" t="s">
        <v>6753</v>
      </c>
      <c r="N2037" s="40">
        <v>60</v>
      </c>
      <c r="O2037" s="40" t="b">
        <v>0</v>
      </c>
      <c r="P2037" s="40" t="s">
        <v>3105</v>
      </c>
      <c r="Q2037" s="40" t="s">
        <v>1853</v>
      </c>
      <c r="R2037" s="40" t="s">
        <v>635</v>
      </c>
    </row>
    <row r="2038" spans="1:18" hidden="1" x14ac:dyDescent="0.25">
      <c r="A2038" s="40" t="s">
        <v>108</v>
      </c>
      <c r="B2038" s="40" t="s">
        <v>905</v>
      </c>
      <c r="C2038" s="40" t="s">
        <v>1847</v>
      </c>
      <c r="D2038" s="40" t="s">
        <v>1848</v>
      </c>
      <c r="E2038" s="40" t="s">
        <v>1960</v>
      </c>
      <c r="F2038" s="40"/>
      <c r="G2038" s="40" t="s">
        <v>76</v>
      </c>
      <c r="H2038" s="40" t="s">
        <v>1804</v>
      </c>
      <c r="I2038" s="40" t="s">
        <v>5580</v>
      </c>
      <c r="J2038" s="40" t="s">
        <v>1847</v>
      </c>
      <c r="K2038" s="40"/>
      <c r="L2038" s="40"/>
      <c r="M2038" s="40" t="s">
        <v>6754</v>
      </c>
      <c r="N2038" s="40">
        <v>60</v>
      </c>
      <c r="O2038" s="40" t="b">
        <v>0</v>
      </c>
      <c r="P2038" s="40" t="s">
        <v>3105</v>
      </c>
      <c r="Q2038" s="40" t="s">
        <v>1853</v>
      </c>
      <c r="R2038" s="40" t="s">
        <v>635</v>
      </c>
    </row>
    <row r="2039" spans="1:18" hidden="1" x14ac:dyDescent="0.25">
      <c r="A2039" s="40" t="s">
        <v>1487</v>
      </c>
      <c r="B2039" s="40" t="s">
        <v>905</v>
      </c>
      <c r="C2039" s="40" t="s">
        <v>1847</v>
      </c>
      <c r="D2039" s="40" t="s">
        <v>1848</v>
      </c>
      <c r="E2039" s="40" t="s">
        <v>2001</v>
      </c>
      <c r="F2039" s="40"/>
      <c r="G2039" s="40" t="s">
        <v>76</v>
      </c>
      <c r="H2039" s="40" t="s">
        <v>1804</v>
      </c>
      <c r="I2039" s="40" t="s">
        <v>5580</v>
      </c>
      <c r="J2039" s="40" t="s">
        <v>1847</v>
      </c>
      <c r="K2039" s="40"/>
      <c r="L2039" s="40"/>
      <c r="M2039" s="40" t="s">
        <v>6755</v>
      </c>
      <c r="N2039" s="40">
        <v>60</v>
      </c>
      <c r="O2039" s="40" t="b">
        <v>0</v>
      </c>
      <c r="P2039" s="40" t="s">
        <v>3105</v>
      </c>
      <c r="Q2039" s="40" t="s">
        <v>1853</v>
      </c>
      <c r="R2039" s="40" t="s">
        <v>635</v>
      </c>
    </row>
    <row r="2040" spans="1:18" hidden="1" x14ac:dyDescent="0.25">
      <c r="A2040" s="40" t="s">
        <v>6756</v>
      </c>
      <c r="B2040" s="40" t="s">
        <v>903</v>
      </c>
      <c r="C2040" s="40" t="s">
        <v>1847</v>
      </c>
      <c r="D2040" s="40" t="s">
        <v>1848</v>
      </c>
      <c r="E2040" s="40" t="s">
        <v>3810</v>
      </c>
      <c r="F2040" s="40"/>
      <c r="G2040" s="40" t="s">
        <v>1813</v>
      </c>
      <c r="H2040" s="40" t="s">
        <v>1814</v>
      </c>
      <c r="I2040" s="40" t="s">
        <v>5580</v>
      </c>
      <c r="J2040" s="40" t="s">
        <v>1847</v>
      </c>
      <c r="K2040" s="40"/>
      <c r="L2040" s="40"/>
      <c r="M2040" s="40" t="s">
        <v>6757</v>
      </c>
      <c r="N2040" s="40">
        <v>60</v>
      </c>
      <c r="O2040" s="40" t="b">
        <v>0</v>
      </c>
      <c r="P2040" s="40" t="s">
        <v>3105</v>
      </c>
      <c r="Q2040" s="40" t="s">
        <v>1853</v>
      </c>
      <c r="R2040" s="40" t="s">
        <v>635</v>
      </c>
    </row>
    <row r="2041" spans="1:18" hidden="1" x14ac:dyDescent="0.25">
      <c r="A2041" s="40" t="s">
        <v>1488</v>
      </c>
      <c r="B2041" s="40" t="s">
        <v>905</v>
      </c>
      <c r="C2041" s="40" t="s">
        <v>1847</v>
      </c>
      <c r="D2041" s="40" t="s">
        <v>1848</v>
      </c>
      <c r="E2041" s="40" t="s">
        <v>2083</v>
      </c>
      <c r="F2041" s="40"/>
      <c r="G2041" s="40" t="s">
        <v>76</v>
      </c>
      <c r="H2041" s="40" t="s">
        <v>1804</v>
      </c>
      <c r="I2041" s="40" t="s">
        <v>5580</v>
      </c>
      <c r="J2041" s="40" t="s">
        <v>1847</v>
      </c>
      <c r="K2041" s="40"/>
      <c r="L2041" s="40"/>
      <c r="M2041" s="40" t="s">
        <v>6758</v>
      </c>
      <c r="N2041" s="40">
        <v>60</v>
      </c>
      <c r="O2041" s="40" t="b">
        <v>0</v>
      </c>
      <c r="P2041" s="40" t="s">
        <v>3105</v>
      </c>
      <c r="Q2041" s="40" t="s">
        <v>1853</v>
      </c>
      <c r="R2041" s="40" t="s">
        <v>635</v>
      </c>
    </row>
    <row r="2042" spans="1:18" hidden="1" x14ac:dyDescent="0.25">
      <c r="A2042" s="40" t="s">
        <v>1489</v>
      </c>
      <c r="B2042" s="40" t="s">
        <v>903</v>
      </c>
      <c r="C2042" s="40" t="s">
        <v>1847</v>
      </c>
      <c r="D2042" s="40" t="s">
        <v>1848</v>
      </c>
      <c r="E2042" s="40" t="s">
        <v>6065</v>
      </c>
      <c r="F2042" s="40"/>
      <c r="G2042" s="40" t="s">
        <v>75</v>
      </c>
      <c r="H2042" s="40" t="s">
        <v>1806</v>
      </c>
      <c r="I2042" s="40" t="s">
        <v>5580</v>
      </c>
      <c r="J2042" s="40" t="s">
        <v>1847</v>
      </c>
      <c r="K2042" s="40"/>
      <c r="L2042" s="40"/>
      <c r="M2042" s="40" t="s">
        <v>6759</v>
      </c>
      <c r="N2042" s="40">
        <v>60</v>
      </c>
      <c r="O2042" s="40" t="b">
        <v>0</v>
      </c>
      <c r="P2042" s="40" t="s">
        <v>3105</v>
      </c>
      <c r="Q2042" s="40" t="s">
        <v>1853</v>
      </c>
      <c r="R2042" s="40" t="s">
        <v>635</v>
      </c>
    </row>
    <row r="2043" spans="1:18" hidden="1" x14ac:dyDescent="0.25">
      <c r="A2043" s="40" t="s">
        <v>6760</v>
      </c>
      <c r="B2043" s="40" t="s">
        <v>903</v>
      </c>
      <c r="C2043" s="40" t="s">
        <v>1847</v>
      </c>
      <c r="D2043" s="40" t="s">
        <v>1848</v>
      </c>
      <c r="E2043" s="40" t="s">
        <v>6065</v>
      </c>
      <c r="F2043" s="40"/>
      <c r="G2043" s="40" t="s">
        <v>75</v>
      </c>
      <c r="H2043" s="40" t="s">
        <v>1806</v>
      </c>
      <c r="I2043" s="40" t="s">
        <v>5580</v>
      </c>
      <c r="J2043" s="40" t="s">
        <v>1847</v>
      </c>
      <c r="K2043" s="40"/>
      <c r="L2043" s="40"/>
      <c r="M2043" s="40" t="s">
        <v>6761</v>
      </c>
      <c r="N2043" s="40">
        <v>60</v>
      </c>
      <c r="O2043" s="40" t="b">
        <v>0</v>
      </c>
      <c r="P2043" s="40" t="s">
        <v>3105</v>
      </c>
      <c r="Q2043" s="40" t="s">
        <v>1853</v>
      </c>
      <c r="R2043" s="40" t="s">
        <v>635</v>
      </c>
    </row>
    <row r="2044" spans="1:18" hidden="1" x14ac:dyDescent="0.25">
      <c r="A2044" s="41" t="s">
        <v>1490</v>
      </c>
      <c r="B2044" s="41" t="s">
        <v>905</v>
      </c>
      <c r="C2044" s="41" t="s">
        <v>1847</v>
      </c>
      <c r="D2044" s="41" t="s">
        <v>1848</v>
      </c>
      <c r="E2044" s="41" t="s">
        <v>1888</v>
      </c>
      <c r="F2044" s="41"/>
      <c r="G2044" s="41" t="s">
        <v>1813</v>
      </c>
      <c r="H2044" s="41" t="s">
        <v>1814</v>
      </c>
      <c r="I2044" s="41" t="s">
        <v>5580</v>
      </c>
      <c r="J2044" s="41" t="s">
        <v>1847</v>
      </c>
      <c r="K2044" s="41"/>
      <c r="L2044" s="41"/>
      <c r="M2044" s="41" t="s">
        <v>6762</v>
      </c>
      <c r="N2044" s="41">
        <v>60</v>
      </c>
      <c r="O2044" s="41" t="b">
        <v>0</v>
      </c>
      <c r="P2044" s="41" t="s">
        <v>3105</v>
      </c>
      <c r="Q2044" s="41" t="s">
        <v>1853</v>
      </c>
      <c r="R2044" s="41" t="s">
        <v>635</v>
      </c>
    </row>
    <row r="2045" spans="1:18" hidden="1" x14ac:dyDescent="0.25">
      <c r="A2045" s="40" t="s">
        <v>318</v>
      </c>
      <c r="B2045" s="40" t="s">
        <v>905</v>
      </c>
      <c r="C2045" s="40" t="s">
        <v>1847</v>
      </c>
      <c r="D2045" s="40" t="s">
        <v>1848</v>
      </c>
      <c r="E2045" s="40" t="s">
        <v>1862</v>
      </c>
      <c r="F2045" s="40"/>
      <c r="G2045" s="40" t="s">
        <v>75</v>
      </c>
      <c r="H2045" s="40" t="s">
        <v>1806</v>
      </c>
      <c r="I2045" s="40" t="s">
        <v>5580</v>
      </c>
      <c r="J2045" s="40" t="s">
        <v>1847</v>
      </c>
      <c r="K2045" s="40"/>
      <c r="L2045" s="40"/>
      <c r="M2045" s="40" t="s">
        <v>6763</v>
      </c>
      <c r="N2045" s="40">
        <v>60</v>
      </c>
      <c r="O2045" s="40" t="b">
        <v>0</v>
      </c>
      <c r="P2045" s="40" t="s">
        <v>3105</v>
      </c>
      <c r="Q2045" s="40" t="s">
        <v>1853</v>
      </c>
      <c r="R2045" s="40" t="s">
        <v>635</v>
      </c>
    </row>
    <row r="2046" spans="1:18" hidden="1" x14ac:dyDescent="0.25">
      <c r="A2046" s="40" t="s">
        <v>1491</v>
      </c>
      <c r="B2046" s="40" t="s">
        <v>903</v>
      </c>
      <c r="C2046" s="40" t="s">
        <v>1847</v>
      </c>
      <c r="D2046" s="40" t="s">
        <v>1848</v>
      </c>
      <c r="E2046" s="40" t="s">
        <v>6065</v>
      </c>
      <c r="F2046" s="40"/>
      <c r="G2046" s="40" t="s">
        <v>75</v>
      </c>
      <c r="H2046" s="40" t="s">
        <v>1806</v>
      </c>
      <c r="I2046" s="40" t="s">
        <v>5580</v>
      </c>
      <c r="J2046" s="40" t="s">
        <v>1847</v>
      </c>
      <c r="K2046" s="40"/>
      <c r="L2046" s="40"/>
      <c r="M2046" s="40" t="s">
        <v>6764</v>
      </c>
      <c r="N2046" s="40">
        <v>60</v>
      </c>
      <c r="O2046" s="40" t="b">
        <v>0</v>
      </c>
      <c r="P2046" s="40" t="s">
        <v>3105</v>
      </c>
      <c r="Q2046" s="40" t="s">
        <v>1853</v>
      </c>
      <c r="R2046" s="40" t="s">
        <v>635</v>
      </c>
    </row>
    <row r="2047" spans="1:18" hidden="1" x14ac:dyDescent="0.25">
      <c r="A2047" s="40" t="s">
        <v>102</v>
      </c>
      <c r="B2047" s="40" t="s">
        <v>905</v>
      </c>
      <c r="C2047" s="40" t="s">
        <v>1847</v>
      </c>
      <c r="D2047" s="40" t="s">
        <v>1848</v>
      </c>
      <c r="E2047" s="40" t="s">
        <v>1862</v>
      </c>
      <c r="F2047" s="40"/>
      <c r="G2047" s="40" t="s">
        <v>75</v>
      </c>
      <c r="H2047" s="40" t="s">
        <v>1806</v>
      </c>
      <c r="I2047" s="40" t="s">
        <v>5580</v>
      </c>
      <c r="J2047" s="40" t="s">
        <v>1847</v>
      </c>
      <c r="K2047" s="40"/>
      <c r="L2047" s="40"/>
      <c r="M2047" s="40" t="s">
        <v>6765</v>
      </c>
      <c r="N2047" s="40">
        <v>60</v>
      </c>
      <c r="O2047" s="40" t="b">
        <v>0</v>
      </c>
      <c r="P2047" s="40" t="s">
        <v>3105</v>
      </c>
      <c r="Q2047" s="40" t="s">
        <v>1853</v>
      </c>
      <c r="R2047" s="40" t="s">
        <v>635</v>
      </c>
    </row>
    <row r="2048" spans="1:18" hidden="1" x14ac:dyDescent="0.25">
      <c r="A2048" s="40" t="s">
        <v>1492</v>
      </c>
      <c r="B2048" s="40" t="s">
        <v>905</v>
      </c>
      <c r="C2048" s="40" t="s">
        <v>1847</v>
      </c>
      <c r="D2048" s="40" t="s">
        <v>1848</v>
      </c>
      <c r="E2048" s="40" t="s">
        <v>2116</v>
      </c>
      <c r="F2048" s="40"/>
      <c r="G2048" s="40" t="s">
        <v>75</v>
      </c>
      <c r="H2048" s="40" t="s">
        <v>1806</v>
      </c>
      <c r="I2048" s="40" t="s">
        <v>5580</v>
      </c>
      <c r="J2048" s="40" t="s">
        <v>1847</v>
      </c>
      <c r="K2048" s="40"/>
      <c r="L2048" s="40"/>
      <c r="M2048" s="40" t="s">
        <v>6766</v>
      </c>
      <c r="N2048" s="40">
        <v>60</v>
      </c>
      <c r="O2048" s="40" t="b">
        <v>0</v>
      </c>
      <c r="P2048" s="40" t="s">
        <v>3105</v>
      </c>
      <c r="Q2048" s="40" t="s">
        <v>1853</v>
      </c>
      <c r="R2048" s="40" t="s">
        <v>635</v>
      </c>
    </row>
    <row r="2049" spans="1:18" hidden="1" x14ac:dyDescent="0.25">
      <c r="A2049" s="40" t="s">
        <v>6767</v>
      </c>
      <c r="B2049" s="40" t="s">
        <v>5655</v>
      </c>
      <c r="C2049" s="40" t="s">
        <v>1847</v>
      </c>
      <c r="D2049" s="40" t="s">
        <v>1848</v>
      </c>
      <c r="E2049" s="40" t="s">
        <v>6084</v>
      </c>
      <c r="F2049" s="40"/>
      <c r="G2049" s="40" t="s">
        <v>1813</v>
      </c>
      <c r="H2049" s="40" t="s">
        <v>1814</v>
      </c>
      <c r="I2049" s="40" t="s">
        <v>5580</v>
      </c>
      <c r="J2049" s="40" t="s">
        <v>1847</v>
      </c>
      <c r="K2049" s="40"/>
      <c r="L2049" s="40"/>
      <c r="M2049" s="40" t="s">
        <v>6768</v>
      </c>
      <c r="N2049" s="40">
        <v>60</v>
      </c>
      <c r="O2049" s="40" t="b">
        <v>0</v>
      </c>
      <c r="P2049" s="40" t="s">
        <v>3105</v>
      </c>
      <c r="Q2049" s="40" t="s">
        <v>1853</v>
      </c>
      <c r="R2049" s="40" t="s">
        <v>635</v>
      </c>
    </row>
    <row r="2050" spans="1:18" hidden="1" x14ac:dyDescent="0.25">
      <c r="A2050" s="40" t="s">
        <v>1493</v>
      </c>
      <c r="B2050" s="40" t="s">
        <v>905</v>
      </c>
      <c r="C2050" s="40" t="s">
        <v>1847</v>
      </c>
      <c r="D2050" s="40" t="s">
        <v>1848</v>
      </c>
      <c r="E2050" s="40" t="s">
        <v>2764</v>
      </c>
      <c r="F2050" s="40"/>
      <c r="G2050" s="40" t="s">
        <v>75</v>
      </c>
      <c r="H2050" s="40" t="s">
        <v>1806</v>
      </c>
      <c r="I2050" s="40" t="s">
        <v>5580</v>
      </c>
      <c r="J2050" s="40" t="s">
        <v>1847</v>
      </c>
      <c r="K2050" s="40"/>
      <c r="L2050" s="40"/>
      <c r="M2050" s="40" t="s">
        <v>6769</v>
      </c>
      <c r="N2050" s="40">
        <v>60</v>
      </c>
      <c r="O2050" s="40" t="b">
        <v>0</v>
      </c>
      <c r="P2050" s="40" t="s">
        <v>3105</v>
      </c>
      <c r="Q2050" s="40" t="s">
        <v>1853</v>
      </c>
      <c r="R2050" s="40" t="s">
        <v>635</v>
      </c>
    </row>
    <row r="2051" spans="1:18" hidden="1" x14ac:dyDescent="0.25">
      <c r="A2051" s="41" t="s">
        <v>1494</v>
      </c>
      <c r="B2051" s="41" t="s">
        <v>903</v>
      </c>
      <c r="C2051" s="41" t="s">
        <v>1847</v>
      </c>
      <c r="D2051" s="41" t="s">
        <v>1848</v>
      </c>
      <c r="E2051" s="41" t="s">
        <v>1956</v>
      </c>
      <c r="F2051" s="41"/>
      <c r="G2051" s="41" t="s">
        <v>75</v>
      </c>
      <c r="H2051" s="41" t="s">
        <v>1806</v>
      </c>
      <c r="I2051" s="41" t="s">
        <v>5580</v>
      </c>
      <c r="J2051" s="41" t="s">
        <v>1847</v>
      </c>
      <c r="K2051" s="41"/>
      <c r="L2051" s="41"/>
      <c r="M2051" s="41" t="s">
        <v>6770</v>
      </c>
      <c r="N2051" s="41">
        <v>60</v>
      </c>
      <c r="O2051" s="41" t="b">
        <v>0</v>
      </c>
      <c r="P2051" s="41" t="s">
        <v>3105</v>
      </c>
      <c r="Q2051" s="41" t="s">
        <v>1853</v>
      </c>
      <c r="R2051" s="41" t="s">
        <v>635</v>
      </c>
    </row>
    <row r="2052" spans="1:18" hidden="1" x14ac:dyDescent="0.25">
      <c r="A2052" s="40" t="s">
        <v>324</v>
      </c>
      <c r="B2052" s="40" t="s">
        <v>905</v>
      </c>
      <c r="C2052" s="40" t="s">
        <v>1847</v>
      </c>
      <c r="D2052" s="40" t="s">
        <v>1848</v>
      </c>
      <c r="E2052" s="40" t="s">
        <v>1862</v>
      </c>
      <c r="F2052" s="40"/>
      <c r="G2052" s="40" t="s">
        <v>75</v>
      </c>
      <c r="H2052" s="40" t="s">
        <v>1806</v>
      </c>
      <c r="I2052" s="40" t="s">
        <v>5580</v>
      </c>
      <c r="J2052" s="40" t="s">
        <v>1847</v>
      </c>
      <c r="K2052" s="40"/>
      <c r="L2052" s="40"/>
      <c r="M2052" s="40" t="s">
        <v>6771</v>
      </c>
      <c r="N2052" s="40">
        <v>60</v>
      </c>
      <c r="O2052" s="40" t="b">
        <v>0</v>
      </c>
      <c r="P2052" s="40" t="s">
        <v>3105</v>
      </c>
      <c r="Q2052" s="40" t="s">
        <v>1853</v>
      </c>
      <c r="R2052" s="40" t="s">
        <v>635</v>
      </c>
    </row>
    <row r="2053" spans="1:18" hidden="1" x14ac:dyDescent="0.25">
      <c r="A2053" s="40" t="s">
        <v>1495</v>
      </c>
      <c r="B2053" s="40" t="s">
        <v>905</v>
      </c>
      <c r="C2053" s="40" t="s">
        <v>1847</v>
      </c>
      <c r="D2053" s="40" t="s">
        <v>1848</v>
      </c>
      <c r="E2053" s="40" t="s">
        <v>4096</v>
      </c>
      <c r="F2053" s="40"/>
      <c r="G2053" s="40" t="s">
        <v>76</v>
      </c>
      <c r="H2053" s="40" t="s">
        <v>1804</v>
      </c>
      <c r="I2053" s="40" t="s">
        <v>5992</v>
      </c>
      <c r="J2053" s="40" t="s">
        <v>1847</v>
      </c>
      <c r="K2053" s="40"/>
      <c r="L2053" s="40"/>
      <c r="M2053" s="40" t="s">
        <v>6772</v>
      </c>
      <c r="N2053" s="40">
        <v>60</v>
      </c>
      <c r="O2053" s="40" t="b">
        <v>0</v>
      </c>
      <c r="P2053" s="40" t="s">
        <v>3105</v>
      </c>
      <c r="Q2053" s="40" t="s">
        <v>1853</v>
      </c>
      <c r="R2053" s="40" t="s">
        <v>635</v>
      </c>
    </row>
    <row r="2054" spans="1:18" hidden="1" x14ac:dyDescent="0.25">
      <c r="A2054" s="40" t="s">
        <v>119</v>
      </c>
      <c r="B2054" s="40" t="s">
        <v>905</v>
      </c>
      <c r="C2054" s="40" t="s">
        <v>1847</v>
      </c>
      <c r="D2054" s="40" t="s">
        <v>1848</v>
      </c>
      <c r="E2054" s="40" t="s">
        <v>5326</v>
      </c>
      <c r="F2054" s="40"/>
      <c r="G2054" s="40" t="s">
        <v>1813</v>
      </c>
      <c r="H2054" s="40" t="s">
        <v>1814</v>
      </c>
      <c r="I2054" s="40" t="s">
        <v>5580</v>
      </c>
      <c r="J2054" s="40" t="s">
        <v>1847</v>
      </c>
      <c r="K2054" s="40"/>
      <c r="L2054" s="40"/>
      <c r="M2054" s="40" t="s">
        <v>6773</v>
      </c>
      <c r="N2054" s="40">
        <v>60</v>
      </c>
      <c r="O2054" s="40" t="b">
        <v>0</v>
      </c>
      <c r="P2054" s="40" t="s">
        <v>3105</v>
      </c>
      <c r="Q2054" s="40" t="s">
        <v>1853</v>
      </c>
      <c r="R2054" s="40" t="s">
        <v>635</v>
      </c>
    </row>
    <row r="2055" spans="1:18" hidden="1" x14ac:dyDescent="0.25">
      <c r="A2055" s="40" t="s">
        <v>6774</v>
      </c>
      <c r="B2055" s="40" t="s">
        <v>905</v>
      </c>
      <c r="C2055" s="40" t="s">
        <v>1847</v>
      </c>
      <c r="D2055" s="40" t="s">
        <v>1848</v>
      </c>
      <c r="E2055" s="40" t="s">
        <v>1956</v>
      </c>
      <c r="F2055" s="40"/>
      <c r="G2055" s="40" t="s">
        <v>75</v>
      </c>
      <c r="H2055" s="40" t="s">
        <v>1806</v>
      </c>
      <c r="I2055" s="40" t="s">
        <v>5580</v>
      </c>
      <c r="J2055" s="40" t="s">
        <v>1847</v>
      </c>
      <c r="K2055" s="40"/>
      <c r="L2055" s="40"/>
      <c r="M2055" s="40" t="s">
        <v>6775</v>
      </c>
      <c r="N2055" s="40">
        <v>60</v>
      </c>
      <c r="O2055" s="40" t="b">
        <v>0</v>
      </c>
      <c r="P2055" s="40" t="s">
        <v>3105</v>
      </c>
      <c r="Q2055" s="40" t="s">
        <v>1853</v>
      </c>
      <c r="R2055" s="40" t="s">
        <v>635</v>
      </c>
    </row>
    <row r="2056" spans="1:18" hidden="1" x14ac:dyDescent="0.25">
      <c r="A2056" s="40" t="s">
        <v>1496</v>
      </c>
      <c r="B2056" s="40" t="s">
        <v>905</v>
      </c>
      <c r="C2056" s="40" t="s">
        <v>1847</v>
      </c>
      <c r="D2056" s="40" t="s">
        <v>1848</v>
      </c>
      <c r="E2056" s="40" t="s">
        <v>2102</v>
      </c>
      <c r="F2056" s="40"/>
      <c r="G2056" s="40" t="s">
        <v>1813</v>
      </c>
      <c r="H2056" s="40" t="s">
        <v>1814</v>
      </c>
      <c r="I2056" s="40" t="s">
        <v>5580</v>
      </c>
      <c r="J2056" s="40" t="s">
        <v>1847</v>
      </c>
      <c r="K2056" s="40"/>
      <c r="L2056" s="40"/>
      <c r="M2056" s="40" t="s">
        <v>6776</v>
      </c>
      <c r="N2056" s="40">
        <v>60</v>
      </c>
      <c r="O2056" s="40" t="b">
        <v>0</v>
      </c>
      <c r="P2056" s="40" t="s">
        <v>3105</v>
      </c>
      <c r="Q2056" s="40" t="s">
        <v>1853</v>
      </c>
      <c r="R2056" s="40" t="s">
        <v>635</v>
      </c>
    </row>
    <row r="2057" spans="1:18" hidden="1" x14ac:dyDescent="0.25">
      <c r="A2057" s="41" t="s">
        <v>121</v>
      </c>
      <c r="B2057" s="41" t="s">
        <v>905</v>
      </c>
      <c r="C2057" s="41" t="s">
        <v>1847</v>
      </c>
      <c r="D2057" s="41" t="s">
        <v>1848</v>
      </c>
      <c r="E2057" s="41" t="s">
        <v>2083</v>
      </c>
      <c r="F2057" s="41"/>
      <c r="G2057" s="41" t="s">
        <v>76</v>
      </c>
      <c r="H2057" s="41" t="s">
        <v>1804</v>
      </c>
      <c r="I2057" s="41" t="s">
        <v>5580</v>
      </c>
      <c r="J2057" s="41" t="s">
        <v>1847</v>
      </c>
      <c r="K2057" s="41"/>
      <c r="L2057" s="41"/>
      <c r="M2057" s="41" t="s">
        <v>6777</v>
      </c>
      <c r="N2057" s="41">
        <v>60</v>
      </c>
      <c r="O2057" s="41" t="b">
        <v>0</v>
      </c>
      <c r="P2057" s="41" t="s">
        <v>3105</v>
      </c>
      <c r="Q2057" s="41" t="s">
        <v>1853</v>
      </c>
      <c r="R2057" s="41" t="s">
        <v>635</v>
      </c>
    </row>
    <row r="2058" spans="1:18" hidden="1" x14ac:dyDescent="0.25">
      <c r="A2058" s="41" t="s">
        <v>1497</v>
      </c>
      <c r="B2058" s="41" t="s">
        <v>905</v>
      </c>
      <c r="C2058" s="41" t="s">
        <v>1847</v>
      </c>
      <c r="D2058" s="41" t="s">
        <v>1848</v>
      </c>
      <c r="E2058" s="41" t="s">
        <v>2116</v>
      </c>
      <c r="F2058" s="41"/>
      <c r="G2058" s="41" t="s">
        <v>75</v>
      </c>
      <c r="H2058" s="41" t="s">
        <v>1806</v>
      </c>
      <c r="I2058" s="41" t="s">
        <v>5580</v>
      </c>
      <c r="J2058" s="41" t="s">
        <v>1847</v>
      </c>
      <c r="K2058" s="41"/>
      <c r="L2058" s="41"/>
      <c r="M2058" s="41" t="s">
        <v>6778</v>
      </c>
      <c r="N2058" s="41">
        <v>60</v>
      </c>
      <c r="O2058" s="41" t="b">
        <v>0</v>
      </c>
      <c r="P2058" s="41" t="s">
        <v>3105</v>
      </c>
      <c r="Q2058" s="41" t="s">
        <v>1853</v>
      </c>
      <c r="R2058" s="41" t="s">
        <v>635</v>
      </c>
    </row>
    <row r="2059" spans="1:18" hidden="1" x14ac:dyDescent="0.25">
      <c r="A2059" s="40" t="s">
        <v>1498</v>
      </c>
      <c r="B2059" s="40" t="s">
        <v>905</v>
      </c>
      <c r="C2059" s="40" t="s">
        <v>1847</v>
      </c>
      <c r="D2059" s="40" t="s">
        <v>1848</v>
      </c>
      <c r="E2059" s="40" t="s">
        <v>2083</v>
      </c>
      <c r="F2059" s="40"/>
      <c r="G2059" s="40" t="s">
        <v>76</v>
      </c>
      <c r="H2059" s="40" t="s">
        <v>1804</v>
      </c>
      <c r="I2059" s="40" t="s">
        <v>5580</v>
      </c>
      <c r="J2059" s="40" t="s">
        <v>1847</v>
      </c>
      <c r="K2059" s="40"/>
      <c r="L2059" s="40"/>
      <c r="M2059" s="40" t="s">
        <v>6779</v>
      </c>
      <c r="N2059" s="40">
        <v>60</v>
      </c>
      <c r="O2059" s="40" t="b">
        <v>0</v>
      </c>
      <c r="P2059" s="40" t="s">
        <v>3105</v>
      </c>
      <c r="Q2059" s="40" t="s">
        <v>1853</v>
      </c>
      <c r="R2059" s="40" t="s">
        <v>635</v>
      </c>
    </row>
    <row r="2060" spans="1:18" hidden="1" x14ac:dyDescent="0.25">
      <c r="A2060" s="41" t="s">
        <v>1499</v>
      </c>
      <c r="B2060" s="41" t="s">
        <v>905</v>
      </c>
      <c r="C2060" s="41" t="s">
        <v>1847</v>
      </c>
      <c r="D2060" s="41" t="s">
        <v>1848</v>
      </c>
      <c r="E2060" s="41" t="s">
        <v>1911</v>
      </c>
      <c r="F2060" s="41"/>
      <c r="G2060" s="41" t="s">
        <v>76</v>
      </c>
      <c r="H2060" s="41" t="s">
        <v>1804</v>
      </c>
      <c r="I2060" s="41" t="s">
        <v>5580</v>
      </c>
      <c r="J2060" s="41" t="s">
        <v>1847</v>
      </c>
      <c r="K2060" s="41"/>
      <c r="L2060" s="41"/>
      <c r="M2060" s="41" t="s">
        <v>6780</v>
      </c>
      <c r="N2060" s="41">
        <v>60</v>
      </c>
      <c r="O2060" s="41" t="b">
        <v>0</v>
      </c>
      <c r="P2060" s="41" t="s">
        <v>3105</v>
      </c>
      <c r="Q2060" s="41" t="s">
        <v>1853</v>
      </c>
      <c r="R2060" s="41" t="s">
        <v>635</v>
      </c>
    </row>
    <row r="2061" spans="1:18" hidden="1" x14ac:dyDescent="0.25">
      <c r="A2061" s="41" t="s">
        <v>1500</v>
      </c>
      <c r="B2061" s="41" t="s">
        <v>905</v>
      </c>
      <c r="C2061" s="41" t="s">
        <v>1847</v>
      </c>
      <c r="D2061" s="41" t="s">
        <v>1848</v>
      </c>
      <c r="E2061" s="41" t="s">
        <v>1862</v>
      </c>
      <c r="F2061" s="41"/>
      <c r="G2061" s="41" t="s">
        <v>75</v>
      </c>
      <c r="H2061" s="41" t="s">
        <v>1806</v>
      </c>
      <c r="I2061" s="41" t="s">
        <v>5580</v>
      </c>
      <c r="J2061" s="41" t="s">
        <v>1847</v>
      </c>
      <c r="K2061" s="41"/>
      <c r="L2061" s="41"/>
      <c r="M2061" s="41" t="s">
        <v>6781</v>
      </c>
      <c r="N2061" s="41">
        <v>60</v>
      </c>
      <c r="O2061" s="41" t="b">
        <v>0</v>
      </c>
      <c r="P2061" s="41" t="s">
        <v>3105</v>
      </c>
      <c r="Q2061" s="41" t="s">
        <v>1853</v>
      </c>
      <c r="R2061" s="41" t="s">
        <v>635</v>
      </c>
    </row>
    <row r="2062" spans="1:18" hidden="1" x14ac:dyDescent="0.25">
      <c r="A2062" s="40" t="s">
        <v>1501</v>
      </c>
      <c r="B2062" s="40" t="s">
        <v>903</v>
      </c>
      <c r="C2062" s="40" t="s">
        <v>1847</v>
      </c>
      <c r="D2062" s="40" t="s">
        <v>1848</v>
      </c>
      <c r="E2062" s="40" t="s">
        <v>6065</v>
      </c>
      <c r="F2062" s="40"/>
      <c r="G2062" s="40" t="s">
        <v>75</v>
      </c>
      <c r="H2062" s="40" t="s">
        <v>1806</v>
      </c>
      <c r="I2062" s="40" t="s">
        <v>5580</v>
      </c>
      <c r="J2062" s="40" t="s">
        <v>1847</v>
      </c>
      <c r="K2062" s="40"/>
      <c r="L2062" s="40"/>
      <c r="M2062" s="40" t="s">
        <v>6782</v>
      </c>
      <c r="N2062" s="40">
        <v>60</v>
      </c>
      <c r="O2062" s="40" t="b">
        <v>0</v>
      </c>
      <c r="P2062" s="40" t="s">
        <v>3105</v>
      </c>
      <c r="Q2062" s="40" t="s">
        <v>1853</v>
      </c>
      <c r="R2062" s="40" t="s">
        <v>635</v>
      </c>
    </row>
    <row r="2063" spans="1:18" hidden="1" x14ac:dyDescent="0.25">
      <c r="A2063" s="41" t="s">
        <v>1502</v>
      </c>
      <c r="B2063" s="41" t="s">
        <v>905</v>
      </c>
      <c r="C2063" s="41" t="s">
        <v>1847</v>
      </c>
      <c r="D2063" s="41" t="s">
        <v>1848</v>
      </c>
      <c r="E2063" s="41" t="s">
        <v>5334</v>
      </c>
      <c r="F2063" s="41"/>
      <c r="G2063" s="41" t="s">
        <v>1813</v>
      </c>
      <c r="H2063" s="41" t="s">
        <v>1814</v>
      </c>
      <c r="I2063" s="41" t="s">
        <v>5580</v>
      </c>
      <c r="J2063" s="41" t="s">
        <v>1847</v>
      </c>
      <c r="K2063" s="41"/>
      <c r="L2063" s="41"/>
      <c r="M2063" s="41" t="s">
        <v>6783</v>
      </c>
      <c r="N2063" s="41">
        <v>60</v>
      </c>
      <c r="O2063" s="41" t="b">
        <v>0</v>
      </c>
      <c r="P2063" s="41" t="s">
        <v>3105</v>
      </c>
      <c r="Q2063" s="41" t="s">
        <v>1853</v>
      </c>
      <c r="R2063" s="41" t="s">
        <v>635</v>
      </c>
    </row>
    <row r="2064" spans="1:18" hidden="1" x14ac:dyDescent="0.25">
      <c r="A2064" s="40" t="s">
        <v>1503</v>
      </c>
      <c r="B2064" s="40" t="s">
        <v>5655</v>
      </c>
      <c r="C2064" s="40" t="s">
        <v>1847</v>
      </c>
      <c r="D2064" s="40" t="s">
        <v>1848</v>
      </c>
      <c r="E2064" s="40" t="s">
        <v>6084</v>
      </c>
      <c r="F2064" s="40"/>
      <c r="G2064" s="40" t="s">
        <v>1813</v>
      </c>
      <c r="H2064" s="40" t="s">
        <v>1814</v>
      </c>
      <c r="I2064" s="40" t="s">
        <v>5580</v>
      </c>
      <c r="J2064" s="40" t="s">
        <v>1847</v>
      </c>
      <c r="K2064" s="40"/>
      <c r="L2064" s="40"/>
      <c r="M2064" s="40" t="s">
        <v>6784</v>
      </c>
      <c r="N2064" s="40">
        <v>60</v>
      </c>
      <c r="O2064" s="40" t="b">
        <v>0</v>
      </c>
      <c r="P2064" s="40" t="s">
        <v>3105</v>
      </c>
      <c r="Q2064" s="40" t="s">
        <v>1853</v>
      </c>
      <c r="R2064" s="40" t="s">
        <v>635</v>
      </c>
    </row>
    <row r="2065" spans="1:18" hidden="1" x14ac:dyDescent="0.25">
      <c r="A2065" s="40" t="s">
        <v>322</v>
      </c>
      <c r="B2065" s="40" t="s">
        <v>905</v>
      </c>
      <c r="C2065" s="40" t="s">
        <v>1847</v>
      </c>
      <c r="D2065" s="40" t="s">
        <v>1848</v>
      </c>
      <c r="E2065" s="40" t="s">
        <v>1911</v>
      </c>
      <c r="F2065" s="40"/>
      <c r="G2065" s="40" t="s">
        <v>76</v>
      </c>
      <c r="H2065" s="40" t="s">
        <v>1804</v>
      </c>
      <c r="I2065" s="40" t="s">
        <v>5580</v>
      </c>
      <c r="J2065" s="40" t="s">
        <v>1847</v>
      </c>
      <c r="K2065" s="40"/>
      <c r="L2065" s="40"/>
      <c r="M2065" s="40" t="s">
        <v>6785</v>
      </c>
      <c r="N2065" s="40">
        <v>60</v>
      </c>
      <c r="O2065" s="40" t="b">
        <v>0</v>
      </c>
      <c r="P2065" s="40" t="s">
        <v>3105</v>
      </c>
      <c r="Q2065" s="40" t="s">
        <v>1853</v>
      </c>
      <c r="R2065" s="40" t="s">
        <v>635</v>
      </c>
    </row>
    <row r="2066" spans="1:18" hidden="1" x14ac:dyDescent="0.25">
      <c r="A2066" s="40" t="s">
        <v>1504</v>
      </c>
      <c r="B2066" s="40" t="s">
        <v>905</v>
      </c>
      <c r="C2066" s="40" t="s">
        <v>1847</v>
      </c>
      <c r="D2066" s="40" t="s">
        <v>1848</v>
      </c>
      <c r="E2066" s="40" t="s">
        <v>2764</v>
      </c>
      <c r="F2066" s="40"/>
      <c r="G2066" s="40" t="s">
        <v>1813</v>
      </c>
      <c r="H2066" s="40" t="s">
        <v>1814</v>
      </c>
      <c r="I2066" s="40" t="s">
        <v>5580</v>
      </c>
      <c r="J2066" s="40" t="s">
        <v>1847</v>
      </c>
      <c r="K2066" s="40"/>
      <c r="L2066" s="40"/>
      <c r="M2066" s="40" t="s">
        <v>6786</v>
      </c>
      <c r="N2066" s="40">
        <v>60</v>
      </c>
      <c r="O2066" s="40" t="b">
        <v>0</v>
      </c>
      <c r="P2066" s="40" t="s">
        <v>3105</v>
      </c>
      <c r="Q2066" s="40" t="s">
        <v>1853</v>
      </c>
      <c r="R2066" s="40" t="s">
        <v>635</v>
      </c>
    </row>
    <row r="2067" spans="1:18" hidden="1" x14ac:dyDescent="0.25">
      <c r="A2067" s="41" t="s">
        <v>87</v>
      </c>
      <c r="B2067" s="41" t="s">
        <v>905</v>
      </c>
      <c r="C2067" s="41" t="s">
        <v>1847</v>
      </c>
      <c r="D2067" s="41" t="s">
        <v>1848</v>
      </c>
      <c r="E2067" s="41" t="s">
        <v>1941</v>
      </c>
      <c r="F2067" s="41"/>
      <c r="G2067" s="41" t="s">
        <v>76</v>
      </c>
      <c r="H2067" s="41" t="s">
        <v>1804</v>
      </c>
      <c r="I2067" s="41" t="s">
        <v>5580</v>
      </c>
      <c r="J2067" s="41" t="s">
        <v>1847</v>
      </c>
      <c r="K2067" s="41"/>
      <c r="L2067" s="41"/>
      <c r="M2067" s="41" t="s">
        <v>6787</v>
      </c>
      <c r="N2067" s="41">
        <v>60</v>
      </c>
      <c r="O2067" s="41" t="b">
        <v>0</v>
      </c>
      <c r="P2067" s="41" t="s">
        <v>3105</v>
      </c>
      <c r="Q2067" s="41" t="s">
        <v>1853</v>
      </c>
      <c r="R2067" s="41" t="s">
        <v>635</v>
      </c>
    </row>
    <row r="2068" spans="1:18" hidden="1" x14ac:dyDescent="0.25">
      <c r="A2068" s="41" t="s">
        <v>325</v>
      </c>
      <c r="B2068" s="41" t="s">
        <v>905</v>
      </c>
      <c r="C2068" s="41" t="s">
        <v>1847</v>
      </c>
      <c r="D2068" s="41" t="s">
        <v>1848</v>
      </c>
      <c r="E2068" s="41" t="s">
        <v>1916</v>
      </c>
      <c r="F2068" s="41"/>
      <c r="G2068" s="41" t="s">
        <v>1813</v>
      </c>
      <c r="H2068" s="41" t="s">
        <v>1814</v>
      </c>
      <c r="I2068" s="41" t="s">
        <v>5580</v>
      </c>
      <c r="J2068" s="41" t="s">
        <v>1847</v>
      </c>
      <c r="K2068" s="41"/>
      <c r="L2068" s="41"/>
      <c r="M2068" s="41" t="s">
        <v>6788</v>
      </c>
      <c r="N2068" s="41">
        <v>60</v>
      </c>
      <c r="O2068" s="41" t="b">
        <v>0</v>
      </c>
      <c r="P2068" s="41" t="s">
        <v>3105</v>
      </c>
      <c r="Q2068" s="41" t="s">
        <v>1853</v>
      </c>
      <c r="R2068" s="41" t="s">
        <v>635</v>
      </c>
    </row>
    <row r="2069" spans="1:18" hidden="1" x14ac:dyDescent="0.25">
      <c r="A2069" s="40" t="s">
        <v>1505</v>
      </c>
      <c r="B2069" s="40" t="s">
        <v>905</v>
      </c>
      <c r="C2069" s="40" t="s">
        <v>1847</v>
      </c>
      <c r="D2069" s="40" t="s">
        <v>1848</v>
      </c>
      <c r="E2069" s="40" t="s">
        <v>1941</v>
      </c>
      <c r="F2069" s="40"/>
      <c r="G2069" s="40" t="s">
        <v>76</v>
      </c>
      <c r="H2069" s="40" t="s">
        <v>1804</v>
      </c>
      <c r="I2069" s="40" t="s">
        <v>5580</v>
      </c>
      <c r="J2069" s="40" t="s">
        <v>1847</v>
      </c>
      <c r="K2069" s="40"/>
      <c r="L2069" s="40"/>
      <c r="M2069" s="40" t="s">
        <v>6789</v>
      </c>
      <c r="N2069" s="40">
        <v>60</v>
      </c>
      <c r="O2069" s="40" t="b">
        <v>0</v>
      </c>
      <c r="P2069" s="40" t="s">
        <v>3105</v>
      </c>
      <c r="Q2069" s="40" t="s">
        <v>1853</v>
      </c>
      <c r="R2069" s="40" t="s">
        <v>635</v>
      </c>
    </row>
    <row r="2070" spans="1:18" hidden="1" x14ac:dyDescent="0.25">
      <c r="A2070" s="41" t="s">
        <v>1506</v>
      </c>
      <c r="B2070" s="41" t="s">
        <v>903</v>
      </c>
      <c r="C2070" s="41" t="s">
        <v>1847</v>
      </c>
      <c r="D2070" s="41" t="s">
        <v>1848</v>
      </c>
      <c r="E2070" s="41" t="s">
        <v>5999</v>
      </c>
      <c r="F2070" s="41"/>
      <c r="G2070" s="41" t="s">
        <v>75</v>
      </c>
      <c r="H2070" s="41" t="s">
        <v>1806</v>
      </c>
      <c r="I2070" s="41" t="s">
        <v>5580</v>
      </c>
      <c r="J2070" s="41" t="s">
        <v>1847</v>
      </c>
      <c r="K2070" s="41"/>
      <c r="L2070" s="41"/>
      <c r="M2070" s="41" t="s">
        <v>6790</v>
      </c>
      <c r="N2070" s="41">
        <v>60</v>
      </c>
      <c r="O2070" s="41" t="b">
        <v>0</v>
      </c>
      <c r="P2070" s="41" t="s">
        <v>3105</v>
      </c>
      <c r="Q2070" s="41" t="s">
        <v>1853</v>
      </c>
      <c r="R2070" s="41" t="s">
        <v>635</v>
      </c>
    </row>
    <row r="2071" spans="1:18" hidden="1" x14ac:dyDescent="0.25">
      <c r="A2071" s="41" t="s">
        <v>123</v>
      </c>
      <c r="B2071" s="41" t="s">
        <v>905</v>
      </c>
      <c r="C2071" s="41" t="s">
        <v>1847</v>
      </c>
      <c r="D2071" s="41" t="s">
        <v>1848</v>
      </c>
      <c r="E2071" s="41" t="s">
        <v>4096</v>
      </c>
      <c r="F2071" s="41"/>
      <c r="G2071" s="41" t="s">
        <v>76</v>
      </c>
      <c r="H2071" s="41" t="s">
        <v>1804</v>
      </c>
      <c r="I2071" s="41" t="s">
        <v>5992</v>
      </c>
      <c r="J2071" s="41" t="s">
        <v>1847</v>
      </c>
      <c r="K2071" s="41"/>
      <c r="L2071" s="41"/>
      <c r="M2071" s="41" t="s">
        <v>6791</v>
      </c>
      <c r="N2071" s="41">
        <v>60</v>
      </c>
      <c r="O2071" s="41" t="b">
        <v>0</v>
      </c>
      <c r="P2071" s="41" t="s">
        <v>3105</v>
      </c>
      <c r="Q2071" s="41" t="s">
        <v>1853</v>
      </c>
      <c r="R2071" s="41" t="s">
        <v>635</v>
      </c>
    </row>
    <row r="2072" spans="1:18" hidden="1" x14ac:dyDescent="0.25">
      <c r="A2072" s="40" t="s">
        <v>1507</v>
      </c>
      <c r="B2072" s="40" t="s">
        <v>905</v>
      </c>
      <c r="C2072" s="40" t="s">
        <v>1847</v>
      </c>
      <c r="D2072" s="40" t="s">
        <v>1848</v>
      </c>
      <c r="E2072" s="40" t="s">
        <v>1985</v>
      </c>
      <c r="F2072" s="40"/>
      <c r="G2072" s="40" t="s">
        <v>1813</v>
      </c>
      <c r="H2072" s="40" t="s">
        <v>1814</v>
      </c>
      <c r="I2072" s="40" t="s">
        <v>5580</v>
      </c>
      <c r="J2072" s="40" t="s">
        <v>1847</v>
      </c>
      <c r="K2072" s="40"/>
      <c r="L2072" s="40"/>
      <c r="M2072" s="40" t="s">
        <v>6792</v>
      </c>
      <c r="N2072" s="40">
        <v>60</v>
      </c>
      <c r="O2072" s="40" t="b">
        <v>0</v>
      </c>
      <c r="P2072" s="40" t="s">
        <v>3105</v>
      </c>
      <c r="Q2072" s="40" t="s">
        <v>1853</v>
      </c>
      <c r="R2072" s="40" t="s">
        <v>635</v>
      </c>
    </row>
    <row r="2073" spans="1:18" hidden="1" x14ac:dyDescent="0.25">
      <c r="A2073" s="40" t="s">
        <v>327</v>
      </c>
      <c r="B2073" s="40" t="s">
        <v>905</v>
      </c>
      <c r="C2073" s="40" t="s">
        <v>1847</v>
      </c>
      <c r="D2073" s="40" t="s">
        <v>1848</v>
      </c>
      <c r="E2073" s="40" t="s">
        <v>1941</v>
      </c>
      <c r="F2073" s="40"/>
      <c r="G2073" s="40" t="s">
        <v>76</v>
      </c>
      <c r="H2073" s="40" t="s">
        <v>1804</v>
      </c>
      <c r="I2073" s="40" t="s">
        <v>5580</v>
      </c>
      <c r="J2073" s="40" t="s">
        <v>1847</v>
      </c>
      <c r="K2073" s="40"/>
      <c r="L2073" s="40"/>
      <c r="M2073" s="40" t="s">
        <v>6793</v>
      </c>
      <c r="N2073" s="40">
        <v>60</v>
      </c>
      <c r="O2073" s="40" t="b">
        <v>0</v>
      </c>
      <c r="P2073" s="40" t="s">
        <v>3105</v>
      </c>
      <c r="Q2073" s="40" t="s">
        <v>1853</v>
      </c>
      <c r="R2073" s="40" t="s">
        <v>635</v>
      </c>
    </row>
    <row r="2074" spans="1:18" hidden="1" x14ac:dyDescent="0.25">
      <c r="A2074" s="40" t="s">
        <v>328</v>
      </c>
      <c r="B2074" s="40" t="s">
        <v>905</v>
      </c>
      <c r="C2074" s="40" t="s">
        <v>1847</v>
      </c>
      <c r="D2074" s="40" t="s">
        <v>1848</v>
      </c>
      <c r="E2074" s="40" t="s">
        <v>1941</v>
      </c>
      <c r="F2074" s="40"/>
      <c r="G2074" s="40" t="s">
        <v>76</v>
      </c>
      <c r="H2074" s="40" t="s">
        <v>1804</v>
      </c>
      <c r="I2074" s="40" t="s">
        <v>5580</v>
      </c>
      <c r="J2074" s="40" t="s">
        <v>1847</v>
      </c>
      <c r="K2074" s="40"/>
      <c r="L2074" s="40"/>
      <c r="M2074" s="40" t="s">
        <v>6794</v>
      </c>
      <c r="N2074" s="40">
        <v>60</v>
      </c>
      <c r="O2074" s="40" t="b">
        <v>0</v>
      </c>
      <c r="P2074" s="40" t="s">
        <v>3105</v>
      </c>
      <c r="Q2074" s="40" t="s">
        <v>1853</v>
      </c>
      <c r="R2074" s="40" t="s">
        <v>635</v>
      </c>
    </row>
    <row r="2075" spans="1:18" hidden="1" x14ac:dyDescent="0.25">
      <c r="A2075" s="40" t="s">
        <v>1508</v>
      </c>
      <c r="B2075" s="40" t="s">
        <v>903</v>
      </c>
      <c r="C2075" s="40" t="s">
        <v>1847</v>
      </c>
      <c r="D2075" s="40" t="s">
        <v>1848</v>
      </c>
      <c r="E2075" s="40" t="s">
        <v>3353</v>
      </c>
      <c r="F2075" s="40"/>
      <c r="G2075" s="40" t="s">
        <v>1813</v>
      </c>
      <c r="H2075" s="40" t="s">
        <v>1814</v>
      </c>
      <c r="I2075" s="40" t="s">
        <v>5580</v>
      </c>
      <c r="J2075" s="40" t="s">
        <v>1847</v>
      </c>
      <c r="K2075" s="40"/>
      <c r="L2075" s="40"/>
      <c r="M2075" s="40" t="s">
        <v>6795</v>
      </c>
      <c r="N2075" s="40">
        <v>60</v>
      </c>
      <c r="O2075" s="40" t="b">
        <v>0</v>
      </c>
      <c r="P2075" s="40" t="s">
        <v>3105</v>
      </c>
      <c r="Q2075" s="40" t="s">
        <v>1853</v>
      </c>
      <c r="R2075" s="40" t="s">
        <v>635</v>
      </c>
    </row>
    <row r="2076" spans="1:18" hidden="1" x14ac:dyDescent="0.25">
      <c r="A2076" s="40" t="s">
        <v>330</v>
      </c>
      <c r="B2076" s="40" t="s">
        <v>905</v>
      </c>
      <c r="C2076" s="40" t="s">
        <v>1847</v>
      </c>
      <c r="D2076" s="40" t="s">
        <v>1848</v>
      </c>
      <c r="E2076" s="40" t="s">
        <v>1968</v>
      </c>
      <c r="F2076" s="40"/>
      <c r="G2076" s="40" t="s">
        <v>75</v>
      </c>
      <c r="H2076" s="40" t="s">
        <v>1806</v>
      </c>
      <c r="I2076" s="40" t="s">
        <v>5580</v>
      </c>
      <c r="J2076" s="40" t="s">
        <v>1847</v>
      </c>
      <c r="K2076" s="40"/>
      <c r="L2076" s="40"/>
      <c r="M2076" s="40" t="s">
        <v>6796</v>
      </c>
      <c r="N2076" s="40">
        <v>60</v>
      </c>
      <c r="O2076" s="40" t="b">
        <v>0</v>
      </c>
      <c r="P2076" s="40" t="s">
        <v>3105</v>
      </c>
      <c r="Q2076" s="40" t="s">
        <v>1853</v>
      </c>
      <c r="R2076" s="40" t="s">
        <v>635</v>
      </c>
    </row>
    <row r="2077" spans="1:18" hidden="1" x14ac:dyDescent="0.25">
      <c r="A2077" s="40" t="s">
        <v>332</v>
      </c>
      <c r="B2077" s="40" t="s">
        <v>905</v>
      </c>
      <c r="C2077" s="40" t="s">
        <v>1847</v>
      </c>
      <c r="D2077" s="40" t="s">
        <v>1848</v>
      </c>
      <c r="E2077" s="40" t="s">
        <v>1888</v>
      </c>
      <c r="F2077" s="40"/>
      <c r="G2077" s="40" t="s">
        <v>1813</v>
      </c>
      <c r="H2077" s="40" t="s">
        <v>1814</v>
      </c>
      <c r="I2077" s="40" t="s">
        <v>5580</v>
      </c>
      <c r="J2077" s="40" t="s">
        <v>1847</v>
      </c>
      <c r="K2077" s="40"/>
      <c r="L2077" s="40"/>
      <c r="M2077" s="40" t="s">
        <v>6797</v>
      </c>
      <c r="N2077" s="40">
        <v>60</v>
      </c>
      <c r="O2077" s="40" t="b">
        <v>0</v>
      </c>
      <c r="P2077" s="40" t="s">
        <v>3105</v>
      </c>
      <c r="Q2077" s="40" t="s">
        <v>1853</v>
      </c>
      <c r="R2077" s="40" t="s">
        <v>635</v>
      </c>
    </row>
    <row r="2078" spans="1:18" hidden="1" x14ac:dyDescent="0.25">
      <c r="A2078" s="40" t="s">
        <v>233</v>
      </c>
      <c r="B2078" s="40" t="s">
        <v>905</v>
      </c>
      <c r="C2078" s="40" t="s">
        <v>1847</v>
      </c>
      <c r="D2078" s="40" t="s">
        <v>1848</v>
      </c>
      <c r="E2078" s="40" t="s">
        <v>1968</v>
      </c>
      <c r="F2078" s="40"/>
      <c r="G2078" s="40" t="s">
        <v>75</v>
      </c>
      <c r="H2078" s="40" t="s">
        <v>1806</v>
      </c>
      <c r="I2078" s="40" t="s">
        <v>5580</v>
      </c>
      <c r="J2078" s="40" t="s">
        <v>1847</v>
      </c>
      <c r="K2078" s="40"/>
      <c r="L2078" s="40"/>
      <c r="M2078" s="40" t="s">
        <v>6798</v>
      </c>
      <c r="N2078" s="40">
        <v>60</v>
      </c>
      <c r="O2078" s="40" t="b">
        <v>0</v>
      </c>
      <c r="P2078" s="40" t="s">
        <v>3105</v>
      </c>
      <c r="Q2078" s="40" t="s">
        <v>1853</v>
      </c>
      <c r="R2078" s="40" t="s">
        <v>635</v>
      </c>
    </row>
    <row r="2079" spans="1:18" hidden="1" x14ac:dyDescent="0.25">
      <c r="A2079" s="41" t="s">
        <v>6799</v>
      </c>
      <c r="B2079" s="41" t="s">
        <v>905</v>
      </c>
      <c r="C2079" s="41" t="s">
        <v>1847</v>
      </c>
      <c r="D2079" s="41" t="s">
        <v>1848</v>
      </c>
      <c r="E2079" s="41" t="s">
        <v>1985</v>
      </c>
      <c r="F2079" s="41"/>
      <c r="G2079" s="41" t="s">
        <v>1813</v>
      </c>
      <c r="H2079" s="41" t="s">
        <v>1814</v>
      </c>
      <c r="I2079" s="41" t="s">
        <v>5580</v>
      </c>
      <c r="J2079" s="41" t="s">
        <v>1847</v>
      </c>
      <c r="K2079" s="41"/>
      <c r="L2079" s="41"/>
      <c r="M2079" s="41" t="s">
        <v>6800</v>
      </c>
      <c r="N2079" s="41">
        <v>60</v>
      </c>
      <c r="O2079" s="41" t="b">
        <v>0</v>
      </c>
      <c r="P2079" s="41" t="s">
        <v>3105</v>
      </c>
      <c r="Q2079" s="41" t="s">
        <v>1853</v>
      </c>
      <c r="R2079" s="41" t="s">
        <v>635</v>
      </c>
    </row>
    <row r="2080" spans="1:18" hidden="1" x14ac:dyDescent="0.25">
      <c r="A2080" s="40" t="s">
        <v>1509</v>
      </c>
      <c r="B2080" s="40" t="s">
        <v>905</v>
      </c>
      <c r="C2080" s="40" t="s">
        <v>1847</v>
      </c>
      <c r="D2080" s="40" t="s">
        <v>1848</v>
      </c>
      <c r="E2080" s="40" t="s">
        <v>6091</v>
      </c>
      <c r="F2080" s="40"/>
      <c r="G2080" s="40" t="s">
        <v>1813</v>
      </c>
      <c r="H2080" s="40" t="s">
        <v>1814</v>
      </c>
      <c r="I2080" s="40" t="s">
        <v>5580</v>
      </c>
      <c r="J2080" s="40" t="s">
        <v>1847</v>
      </c>
      <c r="K2080" s="40"/>
      <c r="L2080" s="40"/>
      <c r="M2080" s="40" t="s">
        <v>6801</v>
      </c>
      <c r="N2080" s="40">
        <v>60</v>
      </c>
      <c r="O2080" s="40" t="b">
        <v>0</v>
      </c>
      <c r="P2080" s="40" t="s">
        <v>3105</v>
      </c>
      <c r="Q2080" s="40" t="s">
        <v>1853</v>
      </c>
      <c r="R2080" s="40" t="s">
        <v>635</v>
      </c>
    </row>
    <row r="2081" spans="1:18" hidden="1" x14ac:dyDescent="0.25">
      <c r="A2081" s="40" t="s">
        <v>1510</v>
      </c>
      <c r="B2081" s="40" t="s">
        <v>903</v>
      </c>
      <c r="C2081" s="40" t="s">
        <v>1847</v>
      </c>
      <c r="D2081" s="40" t="s">
        <v>1848</v>
      </c>
      <c r="E2081" s="40" t="s">
        <v>3164</v>
      </c>
      <c r="F2081" s="40"/>
      <c r="G2081" s="40" t="s">
        <v>1813</v>
      </c>
      <c r="H2081" s="40" t="s">
        <v>1814</v>
      </c>
      <c r="I2081" s="40" t="s">
        <v>5580</v>
      </c>
      <c r="J2081" s="40" t="s">
        <v>1847</v>
      </c>
      <c r="K2081" s="40"/>
      <c r="L2081" s="40"/>
      <c r="M2081" s="40" t="s">
        <v>6802</v>
      </c>
      <c r="N2081" s="40">
        <v>60</v>
      </c>
      <c r="O2081" s="40" t="b">
        <v>0</v>
      </c>
      <c r="P2081" s="40" t="s">
        <v>3105</v>
      </c>
      <c r="Q2081" s="40" t="s">
        <v>1853</v>
      </c>
      <c r="R2081" s="40" t="s">
        <v>635</v>
      </c>
    </row>
    <row r="2082" spans="1:18" hidden="1" x14ac:dyDescent="0.25">
      <c r="A2082" s="40" t="s">
        <v>6803</v>
      </c>
      <c r="B2082" s="40" t="s">
        <v>905</v>
      </c>
      <c r="C2082" s="40" t="s">
        <v>1847</v>
      </c>
      <c r="D2082" s="40" t="s">
        <v>1848</v>
      </c>
      <c r="E2082" s="40" t="s">
        <v>2764</v>
      </c>
      <c r="F2082" s="40"/>
      <c r="G2082" s="40" t="s">
        <v>1813</v>
      </c>
      <c r="H2082" s="40" t="s">
        <v>1814</v>
      </c>
      <c r="I2082" s="40" t="s">
        <v>5580</v>
      </c>
      <c r="J2082" s="40" t="s">
        <v>1847</v>
      </c>
      <c r="K2082" s="40"/>
      <c r="L2082" s="40"/>
      <c r="M2082" s="40" t="s">
        <v>6804</v>
      </c>
      <c r="N2082" s="40">
        <v>60</v>
      </c>
      <c r="O2082" s="40" t="b">
        <v>0</v>
      </c>
      <c r="P2082" s="40" t="s">
        <v>3105</v>
      </c>
      <c r="Q2082" s="40" t="s">
        <v>1853</v>
      </c>
      <c r="R2082" s="40" t="s">
        <v>635</v>
      </c>
    </row>
    <row r="2083" spans="1:18" hidden="1" x14ac:dyDescent="0.25">
      <c r="A2083" s="40" t="s">
        <v>335</v>
      </c>
      <c r="B2083" s="40" t="s">
        <v>905</v>
      </c>
      <c r="C2083" s="40" t="s">
        <v>1847</v>
      </c>
      <c r="D2083" s="40" t="s">
        <v>1848</v>
      </c>
      <c r="E2083" s="40" t="s">
        <v>1960</v>
      </c>
      <c r="F2083" s="40"/>
      <c r="G2083" s="40" t="s">
        <v>76</v>
      </c>
      <c r="H2083" s="40" t="s">
        <v>1804</v>
      </c>
      <c r="I2083" s="40" t="s">
        <v>5580</v>
      </c>
      <c r="J2083" s="40" t="s">
        <v>1847</v>
      </c>
      <c r="K2083" s="40"/>
      <c r="L2083" s="40"/>
      <c r="M2083" s="40" t="s">
        <v>6805</v>
      </c>
      <c r="N2083" s="40">
        <v>60</v>
      </c>
      <c r="O2083" s="40" t="b">
        <v>0</v>
      </c>
      <c r="P2083" s="40" t="s">
        <v>3105</v>
      </c>
      <c r="Q2083" s="40" t="s">
        <v>1853</v>
      </c>
      <c r="R2083" s="40" t="s">
        <v>635</v>
      </c>
    </row>
    <row r="2084" spans="1:18" hidden="1" x14ac:dyDescent="0.25">
      <c r="A2084" s="41" t="s">
        <v>1511</v>
      </c>
      <c r="B2084" s="41" t="s">
        <v>903</v>
      </c>
      <c r="C2084" s="41" t="s">
        <v>1847</v>
      </c>
      <c r="D2084" s="41" t="s">
        <v>1848</v>
      </c>
      <c r="E2084" s="41" t="s">
        <v>3164</v>
      </c>
      <c r="F2084" s="41"/>
      <c r="G2084" s="41" t="s">
        <v>1813</v>
      </c>
      <c r="H2084" s="41" t="s">
        <v>1814</v>
      </c>
      <c r="I2084" s="41" t="s">
        <v>5580</v>
      </c>
      <c r="J2084" s="41" t="s">
        <v>1847</v>
      </c>
      <c r="K2084" s="41"/>
      <c r="L2084" s="41"/>
      <c r="M2084" s="41" t="s">
        <v>6806</v>
      </c>
      <c r="N2084" s="41">
        <v>60</v>
      </c>
      <c r="O2084" s="41" t="b">
        <v>0</v>
      </c>
      <c r="P2084" s="41" t="s">
        <v>3105</v>
      </c>
      <c r="Q2084" s="41" t="s">
        <v>1853</v>
      </c>
      <c r="R2084" s="41" t="s">
        <v>635</v>
      </c>
    </row>
    <row r="2085" spans="1:18" hidden="1" x14ac:dyDescent="0.25">
      <c r="A2085" s="41" t="s">
        <v>1512</v>
      </c>
      <c r="B2085" s="41" t="s">
        <v>905</v>
      </c>
      <c r="C2085" s="41" t="s">
        <v>1847</v>
      </c>
      <c r="D2085" s="41" t="s">
        <v>1848</v>
      </c>
      <c r="E2085" s="41" t="s">
        <v>2102</v>
      </c>
      <c r="F2085" s="41"/>
      <c r="G2085" s="41" t="s">
        <v>1813</v>
      </c>
      <c r="H2085" s="41" t="s">
        <v>1814</v>
      </c>
      <c r="I2085" s="41" t="s">
        <v>5580</v>
      </c>
      <c r="J2085" s="41" t="s">
        <v>1847</v>
      </c>
      <c r="K2085" s="41"/>
      <c r="L2085" s="41"/>
      <c r="M2085" s="41" t="s">
        <v>6807</v>
      </c>
      <c r="N2085" s="41">
        <v>60</v>
      </c>
      <c r="O2085" s="41" t="b">
        <v>0</v>
      </c>
      <c r="P2085" s="41" t="s">
        <v>3105</v>
      </c>
      <c r="Q2085" s="41" t="s">
        <v>1853</v>
      </c>
      <c r="R2085" s="41" t="s">
        <v>635</v>
      </c>
    </row>
    <row r="2086" spans="1:18" hidden="1" x14ac:dyDescent="0.25">
      <c r="A2086" s="40" t="s">
        <v>1513</v>
      </c>
      <c r="B2086" s="40" t="s">
        <v>905</v>
      </c>
      <c r="C2086" s="40" t="s">
        <v>1847</v>
      </c>
      <c r="D2086" s="40" t="s">
        <v>1848</v>
      </c>
      <c r="E2086" s="40" t="s">
        <v>2083</v>
      </c>
      <c r="F2086" s="40"/>
      <c r="G2086" s="40" t="s">
        <v>76</v>
      </c>
      <c r="H2086" s="40" t="s">
        <v>1804</v>
      </c>
      <c r="I2086" s="40" t="s">
        <v>5580</v>
      </c>
      <c r="J2086" s="40" t="s">
        <v>1847</v>
      </c>
      <c r="K2086" s="40"/>
      <c r="L2086" s="40"/>
      <c r="M2086" s="40" t="s">
        <v>6808</v>
      </c>
      <c r="N2086" s="40">
        <v>60</v>
      </c>
      <c r="O2086" s="40" t="b">
        <v>0</v>
      </c>
      <c r="P2086" s="40" t="s">
        <v>3105</v>
      </c>
      <c r="Q2086" s="40" t="s">
        <v>1853</v>
      </c>
      <c r="R2086" s="40" t="s">
        <v>635</v>
      </c>
    </row>
    <row r="2087" spans="1:18" hidden="1" x14ac:dyDescent="0.25">
      <c r="A2087" s="40" t="s">
        <v>1514</v>
      </c>
      <c r="B2087" s="40" t="s">
        <v>905</v>
      </c>
      <c r="C2087" s="40" t="s">
        <v>1847</v>
      </c>
      <c r="D2087" s="40" t="s">
        <v>1848</v>
      </c>
      <c r="E2087" s="40" t="s">
        <v>1916</v>
      </c>
      <c r="F2087" s="40"/>
      <c r="G2087" s="40" t="s">
        <v>1813</v>
      </c>
      <c r="H2087" s="40" t="s">
        <v>1814</v>
      </c>
      <c r="I2087" s="40" t="s">
        <v>5580</v>
      </c>
      <c r="J2087" s="40" t="s">
        <v>1847</v>
      </c>
      <c r="K2087" s="40"/>
      <c r="L2087" s="40"/>
      <c r="M2087" s="40" t="s">
        <v>6809</v>
      </c>
      <c r="N2087" s="40">
        <v>60</v>
      </c>
      <c r="O2087" s="40" t="b">
        <v>0</v>
      </c>
      <c r="P2087" s="40" t="s">
        <v>3105</v>
      </c>
      <c r="Q2087" s="40" t="s">
        <v>1853</v>
      </c>
      <c r="R2087" s="40" t="s">
        <v>635</v>
      </c>
    </row>
    <row r="2088" spans="1:18" hidden="1" x14ac:dyDescent="0.25">
      <c r="A2088" s="40" t="s">
        <v>336</v>
      </c>
      <c r="B2088" s="40" t="s">
        <v>905</v>
      </c>
      <c r="C2088" s="40" t="s">
        <v>1847</v>
      </c>
      <c r="D2088" s="40" t="s">
        <v>1848</v>
      </c>
      <c r="E2088" s="40" t="s">
        <v>1916</v>
      </c>
      <c r="F2088" s="40"/>
      <c r="G2088" s="40" t="s">
        <v>1813</v>
      </c>
      <c r="H2088" s="40" t="s">
        <v>1814</v>
      </c>
      <c r="I2088" s="40" t="s">
        <v>5580</v>
      </c>
      <c r="J2088" s="40" t="s">
        <v>1847</v>
      </c>
      <c r="K2088" s="40"/>
      <c r="L2088" s="40"/>
      <c r="M2088" s="40" t="s">
        <v>6810</v>
      </c>
      <c r="N2088" s="40">
        <v>60</v>
      </c>
      <c r="O2088" s="40" t="b">
        <v>0</v>
      </c>
      <c r="P2088" s="40" t="s">
        <v>3105</v>
      </c>
      <c r="Q2088" s="40" t="s">
        <v>1853</v>
      </c>
      <c r="R2088" s="40" t="s">
        <v>635</v>
      </c>
    </row>
    <row r="2089" spans="1:18" hidden="1" x14ac:dyDescent="0.25">
      <c r="A2089" s="40" t="s">
        <v>1515</v>
      </c>
      <c r="B2089" s="40" t="s">
        <v>903</v>
      </c>
      <c r="C2089" s="40" t="s">
        <v>1847</v>
      </c>
      <c r="D2089" s="40" t="s">
        <v>1848</v>
      </c>
      <c r="E2089" s="40" t="s">
        <v>2060</v>
      </c>
      <c r="F2089" s="40"/>
      <c r="G2089" s="40" t="s">
        <v>75</v>
      </c>
      <c r="H2089" s="40" t="s">
        <v>1806</v>
      </c>
      <c r="I2089" s="40" t="s">
        <v>5580</v>
      </c>
      <c r="J2089" s="40" t="s">
        <v>1847</v>
      </c>
      <c r="K2089" s="40"/>
      <c r="L2089" s="40"/>
      <c r="M2089" s="40" t="s">
        <v>6811</v>
      </c>
      <c r="N2089" s="40">
        <v>60</v>
      </c>
      <c r="O2089" s="40" t="b">
        <v>0</v>
      </c>
      <c r="P2089" s="40" t="s">
        <v>3105</v>
      </c>
      <c r="Q2089" s="40" t="s">
        <v>1853</v>
      </c>
      <c r="R2089" s="40" t="s">
        <v>635</v>
      </c>
    </row>
    <row r="2090" spans="1:18" hidden="1" x14ac:dyDescent="0.25">
      <c r="A2090" s="40" t="s">
        <v>1516</v>
      </c>
      <c r="B2090" s="40" t="s">
        <v>903</v>
      </c>
      <c r="C2090" s="40" t="s">
        <v>1847</v>
      </c>
      <c r="D2090" s="40" t="s">
        <v>1848</v>
      </c>
      <c r="E2090" s="40" t="s">
        <v>2116</v>
      </c>
      <c r="F2090" s="40"/>
      <c r="G2090" s="40" t="s">
        <v>75</v>
      </c>
      <c r="H2090" s="40" t="s">
        <v>1806</v>
      </c>
      <c r="I2090" s="40" t="s">
        <v>5580</v>
      </c>
      <c r="J2090" s="40" t="s">
        <v>1847</v>
      </c>
      <c r="K2090" s="40"/>
      <c r="L2090" s="40"/>
      <c r="M2090" s="40" t="s">
        <v>6812</v>
      </c>
      <c r="N2090" s="40">
        <v>60</v>
      </c>
      <c r="O2090" s="40" t="b">
        <v>0</v>
      </c>
      <c r="P2090" s="40" t="s">
        <v>3105</v>
      </c>
      <c r="Q2090" s="40" t="s">
        <v>1853</v>
      </c>
      <c r="R2090" s="40" t="s">
        <v>635</v>
      </c>
    </row>
    <row r="2091" spans="1:18" hidden="1" x14ac:dyDescent="0.25">
      <c r="A2091" s="41" t="s">
        <v>124</v>
      </c>
      <c r="B2091" s="41" t="s">
        <v>905</v>
      </c>
      <c r="C2091" s="41" t="s">
        <v>1847</v>
      </c>
      <c r="D2091" s="41" t="s">
        <v>1848</v>
      </c>
      <c r="E2091" s="41" t="s">
        <v>6091</v>
      </c>
      <c r="F2091" s="41"/>
      <c r="G2091" s="41" t="s">
        <v>1813</v>
      </c>
      <c r="H2091" s="41" t="s">
        <v>1814</v>
      </c>
      <c r="I2091" s="41" t="s">
        <v>5580</v>
      </c>
      <c r="J2091" s="41" t="s">
        <v>1847</v>
      </c>
      <c r="K2091" s="41"/>
      <c r="L2091" s="41"/>
      <c r="M2091" s="41" t="s">
        <v>6813</v>
      </c>
      <c r="N2091" s="41">
        <v>60</v>
      </c>
      <c r="O2091" s="41" t="b">
        <v>0</v>
      </c>
      <c r="P2091" s="41" t="s">
        <v>3105</v>
      </c>
      <c r="Q2091" s="41" t="s">
        <v>1853</v>
      </c>
      <c r="R2091" s="41" t="s">
        <v>635</v>
      </c>
    </row>
    <row r="2092" spans="1:18" hidden="1" x14ac:dyDescent="0.25">
      <c r="A2092" s="41" t="s">
        <v>338</v>
      </c>
      <c r="B2092" s="41" t="s">
        <v>905</v>
      </c>
      <c r="C2092" s="41" t="s">
        <v>1847</v>
      </c>
      <c r="D2092" s="41" t="s">
        <v>1848</v>
      </c>
      <c r="E2092" s="41" t="s">
        <v>1911</v>
      </c>
      <c r="F2092" s="41"/>
      <c r="G2092" s="41" t="s">
        <v>76</v>
      </c>
      <c r="H2092" s="41" t="s">
        <v>1804</v>
      </c>
      <c r="I2092" s="41" t="s">
        <v>5580</v>
      </c>
      <c r="J2092" s="41" t="s">
        <v>1847</v>
      </c>
      <c r="K2092" s="41"/>
      <c r="L2092" s="41"/>
      <c r="M2092" s="41" t="s">
        <v>6814</v>
      </c>
      <c r="N2092" s="41">
        <v>60</v>
      </c>
      <c r="O2092" s="41" t="b">
        <v>0</v>
      </c>
      <c r="P2092" s="41" t="s">
        <v>3105</v>
      </c>
      <c r="Q2092" s="41" t="s">
        <v>1853</v>
      </c>
      <c r="R2092" s="41" t="s">
        <v>635</v>
      </c>
    </row>
    <row r="2093" spans="1:18" hidden="1" x14ac:dyDescent="0.25">
      <c r="A2093" s="40" t="s">
        <v>1517</v>
      </c>
      <c r="B2093" s="40" t="s">
        <v>903</v>
      </c>
      <c r="C2093" s="40" t="s">
        <v>1847</v>
      </c>
      <c r="D2093" s="40" t="s">
        <v>1848</v>
      </c>
      <c r="E2093" s="40" t="s">
        <v>4322</v>
      </c>
      <c r="F2093" s="40"/>
      <c r="G2093" s="40" t="s">
        <v>75</v>
      </c>
      <c r="H2093" s="40" t="s">
        <v>1806</v>
      </c>
      <c r="I2093" s="40" t="s">
        <v>5580</v>
      </c>
      <c r="J2093" s="40" t="s">
        <v>1847</v>
      </c>
      <c r="K2093" s="40"/>
      <c r="L2093" s="40"/>
      <c r="M2093" s="40" t="s">
        <v>6815</v>
      </c>
      <c r="N2093" s="40">
        <v>60</v>
      </c>
      <c r="O2093" s="40" t="b">
        <v>0</v>
      </c>
      <c r="P2093" s="40" t="s">
        <v>3105</v>
      </c>
      <c r="Q2093" s="40" t="s">
        <v>1853</v>
      </c>
      <c r="R2093" s="40" t="s">
        <v>635</v>
      </c>
    </row>
    <row r="2094" spans="1:18" hidden="1" x14ac:dyDescent="0.25">
      <c r="A2094" s="40" t="s">
        <v>126</v>
      </c>
      <c r="B2094" s="40" t="s">
        <v>905</v>
      </c>
      <c r="C2094" s="40" t="s">
        <v>1847</v>
      </c>
      <c r="D2094" s="40" t="s">
        <v>1848</v>
      </c>
      <c r="E2094" s="40" t="s">
        <v>6747</v>
      </c>
      <c r="F2094" s="40"/>
      <c r="G2094" s="40" t="s">
        <v>75</v>
      </c>
      <c r="H2094" s="40" t="s">
        <v>1806</v>
      </c>
      <c r="I2094" s="40" t="s">
        <v>5580</v>
      </c>
      <c r="J2094" s="40" t="s">
        <v>1847</v>
      </c>
      <c r="K2094" s="40"/>
      <c r="L2094" s="40"/>
      <c r="M2094" s="40" t="s">
        <v>6816</v>
      </c>
      <c r="N2094" s="40">
        <v>60</v>
      </c>
      <c r="O2094" s="40" t="b">
        <v>0</v>
      </c>
      <c r="P2094" s="40" t="s">
        <v>3105</v>
      </c>
      <c r="Q2094" s="40" t="s">
        <v>1853</v>
      </c>
      <c r="R2094" s="40" t="s">
        <v>635</v>
      </c>
    </row>
    <row r="2095" spans="1:18" hidden="1" x14ac:dyDescent="0.25">
      <c r="A2095" s="41" t="s">
        <v>1518</v>
      </c>
      <c r="B2095" s="41" t="s">
        <v>905</v>
      </c>
      <c r="C2095" s="41" t="s">
        <v>1847</v>
      </c>
      <c r="D2095" s="41" t="s">
        <v>1848</v>
      </c>
      <c r="E2095" s="41" t="s">
        <v>1911</v>
      </c>
      <c r="F2095" s="41"/>
      <c r="G2095" s="41" t="s">
        <v>76</v>
      </c>
      <c r="H2095" s="41" t="s">
        <v>1804</v>
      </c>
      <c r="I2095" s="41" t="s">
        <v>5580</v>
      </c>
      <c r="J2095" s="41" t="s">
        <v>1847</v>
      </c>
      <c r="K2095" s="41"/>
      <c r="L2095" s="41"/>
      <c r="M2095" s="41" t="s">
        <v>6817</v>
      </c>
      <c r="N2095" s="41">
        <v>60</v>
      </c>
      <c r="O2095" s="41" t="b">
        <v>0</v>
      </c>
      <c r="P2095" s="41" t="s">
        <v>3105</v>
      </c>
      <c r="Q2095" s="41" t="s">
        <v>1853</v>
      </c>
      <c r="R2095" s="41" t="s">
        <v>635</v>
      </c>
    </row>
    <row r="2096" spans="1:18" hidden="1" x14ac:dyDescent="0.25">
      <c r="A2096" s="41" t="s">
        <v>1519</v>
      </c>
      <c r="B2096" s="41" t="s">
        <v>903</v>
      </c>
      <c r="C2096" s="41" t="s">
        <v>1847</v>
      </c>
      <c r="D2096" s="41" t="s">
        <v>1848</v>
      </c>
      <c r="E2096" s="41" t="s">
        <v>6065</v>
      </c>
      <c r="F2096" s="41"/>
      <c r="G2096" s="41" t="s">
        <v>75</v>
      </c>
      <c r="H2096" s="41" t="s">
        <v>1806</v>
      </c>
      <c r="I2096" s="41" t="s">
        <v>5580</v>
      </c>
      <c r="J2096" s="41" t="s">
        <v>1847</v>
      </c>
      <c r="K2096" s="41"/>
      <c r="L2096" s="41"/>
      <c r="M2096" s="41" t="s">
        <v>6818</v>
      </c>
      <c r="N2096" s="41">
        <v>60</v>
      </c>
      <c r="O2096" s="41" t="b">
        <v>0</v>
      </c>
      <c r="P2096" s="41" t="s">
        <v>3105</v>
      </c>
      <c r="Q2096" s="41" t="s">
        <v>1853</v>
      </c>
      <c r="R2096" s="41" t="s">
        <v>635</v>
      </c>
    </row>
    <row r="2097" spans="1:18" hidden="1" x14ac:dyDescent="0.25">
      <c r="A2097" s="40" t="s">
        <v>339</v>
      </c>
      <c r="B2097" s="40" t="s">
        <v>905</v>
      </c>
      <c r="C2097" s="40" t="s">
        <v>1847</v>
      </c>
      <c r="D2097" s="40" t="s">
        <v>1848</v>
      </c>
      <c r="E2097" s="40" t="s">
        <v>1985</v>
      </c>
      <c r="F2097" s="40"/>
      <c r="G2097" s="40" t="s">
        <v>1813</v>
      </c>
      <c r="H2097" s="40" t="s">
        <v>1814</v>
      </c>
      <c r="I2097" s="40" t="s">
        <v>5580</v>
      </c>
      <c r="J2097" s="40" t="s">
        <v>1847</v>
      </c>
      <c r="K2097" s="40"/>
      <c r="L2097" s="40"/>
      <c r="M2097" s="40" t="s">
        <v>6819</v>
      </c>
      <c r="N2097" s="40">
        <v>60</v>
      </c>
      <c r="O2097" s="40" t="b">
        <v>0</v>
      </c>
      <c r="P2097" s="40" t="s">
        <v>3105</v>
      </c>
      <c r="Q2097" s="40" t="s">
        <v>1853</v>
      </c>
      <c r="R2097" s="40" t="s">
        <v>635</v>
      </c>
    </row>
    <row r="2098" spans="1:18" hidden="1" x14ac:dyDescent="0.25">
      <c r="A2098" s="40" t="s">
        <v>1520</v>
      </c>
      <c r="B2098" s="40" t="s">
        <v>905</v>
      </c>
      <c r="C2098" s="40" t="s">
        <v>1847</v>
      </c>
      <c r="D2098" s="40" t="s">
        <v>1848</v>
      </c>
      <c r="E2098" s="40" t="s">
        <v>1960</v>
      </c>
      <c r="F2098" s="40"/>
      <c r="G2098" s="40" t="s">
        <v>76</v>
      </c>
      <c r="H2098" s="40" t="s">
        <v>1804</v>
      </c>
      <c r="I2098" s="40" t="s">
        <v>5580</v>
      </c>
      <c r="J2098" s="40" t="s">
        <v>1847</v>
      </c>
      <c r="K2098" s="40"/>
      <c r="L2098" s="40"/>
      <c r="M2098" s="40" t="s">
        <v>6820</v>
      </c>
      <c r="N2098" s="40">
        <v>60</v>
      </c>
      <c r="O2098" s="40" t="b">
        <v>0</v>
      </c>
      <c r="P2098" s="40" t="s">
        <v>3105</v>
      </c>
      <c r="Q2098" s="40" t="s">
        <v>1853</v>
      </c>
      <c r="R2098" s="40" t="s">
        <v>635</v>
      </c>
    </row>
    <row r="2099" spans="1:18" hidden="1" x14ac:dyDescent="0.25">
      <c r="A2099" s="41" t="s">
        <v>1521</v>
      </c>
      <c r="B2099" s="41" t="s">
        <v>905</v>
      </c>
      <c r="C2099" s="41" t="s">
        <v>1847</v>
      </c>
      <c r="D2099" s="41" t="s">
        <v>1848</v>
      </c>
      <c r="E2099" s="41" t="s">
        <v>2116</v>
      </c>
      <c r="F2099" s="41"/>
      <c r="G2099" s="41" t="s">
        <v>75</v>
      </c>
      <c r="H2099" s="41" t="s">
        <v>1806</v>
      </c>
      <c r="I2099" s="41" t="s">
        <v>5580</v>
      </c>
      <c r="J2099" s="41" t="s">
        <v>1847</v>
      </c>
      <c r="K2099" s="41"/>
      <c r="L2099" s="41"/>
      <c r="M2099" s="41" t="s">
        <v>6821</v>
      </c>
      <c r="N2099" s="41">
        <v>60</v>
      </c>
      <c r="O2099" s="41" t="b">
        <v>0</v>
      </c>
      <c r="P2099" s="41" t="s">
        <v>3105</v>
      </c>
      <c r="Q2099" s="41" t="s">
        <v>1853</v>
      </c>
      <c r="R2099" s="41" t="s">
        <v>635</v>
      </c>
    </row>
    <row r="2100" spans="1:18" hidden="1" x14ac:dyDescent="0.25">
      <c r="A2100" s="40" t="s">
        <v>1522</v>
      </c>
      <c r="B2100" s="40" t="s">
        <v>905</v>
      </c>
      <c r="C2100" s="40" t="s">
        <v>1847</v>
      </c>
      <c r="D2100" s="40" t="s">
        <v>1848</v>
      </c>
      <c r="E2100" s="40" t="s">
        <v>1849</v>
      </c>
      <c r="F2100" s="40"/>
      <c r="G2100" s="40" t="s">
        <v>1813</v>
      </c>
      <c r="H2100" s="40" t="s">
        <v>1814</v>
      </c>
      <c r="I2100" s="40" t="s">
        <v>5580</v>
      </c>
      <c r="J2100" s="40" t="s">
        <v>1847</v>
      </c>
      <c r="K2100" s="40"/>
      <c r="L2100" s="40"/>
      <c r="M2100" s="40" t="s">
        <v>6822</v>
      </c>
      <c r="N2100" s="40">
        <v>60</v>
      </c>
      <c r="O2100" s="40" t="b">
        <v>0</v>
      </c>
      <c r="P2100" s="40" t="s">
        <v>3105</v>
      </c>
      <c r="Q2100" s="40" t="s">
        <v>1853</v>
      </c>
      <c r="R2100" s="40" t="s">
        <v>635</v>
      </c>
    </row>
    <row r="2101" spans="1:18" hidden="1" x14ac:dyDescent="0.25">
      <c r="A2101" s="40" t="s">
        <v>86</v>
      </c>
      <c r="B2101" s="40" t="s">
        <v>905</v>
      </c>
      <c r="C2101" s="40" t="s">
        <v>1847</v>
      </c>
      <c r="D2101" s="40" t="s">
        <v>1848</v>
      </c>
      <c r="E2101" s="40" t="s">
        <v>4096</v>
      </c>
      <c r="F2101" s="40"/>
      <c r="G2101" s="40" t="s">
        <v>76</v>
      </c>
      <c r="H2101" s="40" t="s">
        <v>1804</v>
      </c>
      <c r="I2101" s="40" t="s">
        <v>5992</v>
      </c>
      <c r="J2101" s="40" t="s">
        <v>1847</v>
      </c>
      <c r="K2101" s="40"/>
      <c r="L2101" s="40"/>
      <c r="M2101" s="40" t="s">
        <v>6678</v>
      </c>
      <c r="N2101" s="40">
        <v>60</v>
      </c>
      <c r="O2101" s="40" t="b">
        <v>0</v>
      </c>
      <c r="P2101" s="40" t="s">
        <v>3105</v>
      </c>
      <c r="Q2101" s="40" t="s">
        <v>1853</v>
      </c>
      <c r="R2101" s="40" t="s">
        <v>635</v>
      </c>
    </row>
    <row r="2102" spans="1:18" hidden="1" x14ac:dyDescent="0.25">
      <c r="A2102" s="40" t="s">
        <v>1523</v>
      </c>
      <c r="B2102" s="40" t="s">
        <v>905</v>
      </c>
      <c r="C2102" s="40" t="s">
        <v>1847</v>
      </c>
      <c r="D2102" s="40" t="s">
        <v>1848</v>
      </c>
      <c r="E2102" s="40" t="s">
        <v>2102</v>
      </c>
      <c r="F2102" s="40"/>
      <c r="G2102" s="40" t="s">
        <v>1813</v>
      </c>
      <c r="H2102" s="40" t="s">
        <v>1814</v>
      </c>
      <c r="I2102" s="40" t="s">
        <v>5580</v>
      </c>
      <c r="J2102" s="40" t="s">
        <v>1847</v>
      </c>
      <c r="K2102" s="40"/>
      <c r="L2102" s="40"/>
      <c r="M2102" s="40" t="s">
        <v>6823</v>
      </c>
      <c r="N2102" s="40">
        <v>60</v>
      </c>
      <c r="O2102" s="40" t="b">
        <v>0</v>
      </c>
      <c r="P2102" s="40" t="s">
        <v>3105</v>
      </c>
      <c r="Q2102" s="40" t="s">
        <v>1853</v>
      </c>
      <c r="R2102" s="40" t="s">
        <v>635</v>
      </c>
    </row>
    <row r="2103" spans="1:18" hidden="1" x14ac:dyDescent="0.25">
      <c r="A2103" s="40" t="s">
        <v>127</v>
      </c>
      <c r="B2103" s="40" t="s">
        <v>905</v>
      </c>
      <c r="C2103" s="40" t="s">
        <v>1847</v>
      </c>
      <c r="D2103" s="40" t="s">
        <v>1848</v>
      </c>
      <c r="E2103" s="40" t="s">
        <v>4096</v>
      </c>
      <c r="F2103" s="40"/>
      <c r="G2103" s="40" t="s">
        <v>76</v>
      </c>
      <c r="H2103" s="40" t="s">
        <v>1804</v>
      </c>
      <c r="I2103" s="40" t="s">
        <v>5992</v>
      </c>
      <c r="J2103" s="40" t="s">
        <v>1847</v>
      </c>
      <c r="K2103" s="40"/>
      <c r="L2103" s="40"/>
      <c r="M2103" s="40" t="s">
        <v>6824</v>
      </c>
      <c r="N2103" s="40">
        <v>60</v>
      </c>
      <c r="O2103" s="40" t="b">
        <v>0</v>
      </c>
      <c r="P2103" s="40" t="s">
        <v>3105</v>
      </c>
      <c r="Q2103" s="40" t="s">
        <v>1853</v>
      </c>
      <c r="R2103" s="40" t="s">
        <v>635</v>
      </c>
    </row>
    <row r="2104" spans="1:18" hidden="1" x14ac:dyDescent="0.25">
      <c r="A2104" s="40" t="s">
        <v>1524</v>
      </c>
      <c r="B2104" s="40" t="s">
        <v>905</v>
      </c>
      <c r="C2104" s="40" t="s">
        <v>1847</v>
      </c>
      <c r="D2104" s="40" t="s">
        <v>1848</v>
      </c>
      <c r="E2104" s="40" t="s">
        <v>1968</v>
      </c>
      <c r="F2104" s="40"/>
      <c r="G2104" s="40" t="s">
        <v>75</v>
      </c>
      <c r="H2104" s="40" t="s">
        <v>1806</v>
      </c>
      <c r="I2104" s="40" t="s">
        <v>5580</v>
      </c>
      <c r="J2104" s="40" t="s">
        <v>1847</v>
      </c>
      <c r="K2104" s="40"/>
      <c r="L2104" s="40"/>
      <c r="M2104" s="40" t="s">
        <v>6825</v>
      </c>
      <c r="N2104" s="40">
        <v>60</v>
      </c>
      <c r="O2104" s="40" t="b">
        <v>0</v>
      </c>
      <c r="P2104" s="40" t="s">
        <v>3105</v>
      </c>
      <c r="Q2104" s="40" t="s">
        <v>1853</v>
      </c>
      <c r="R2104" s="40" t="s">
        <v>635</v>
      </c>
    </row>
    <row r="2105" spans="1:18" hidden="1" x14ac:dyDescent="0.25">
      <c r="A2105" s="40" t="s">
        <v>345</v>
      </c>
      <c r="B2105" s="40" t="s">
        <v>905</v>
      </c>
      <c r="C2105" s="40" t="s">
        <v>1847</v>
      </c>
      <c r="D2105" s="40" t="s">
        <v>1848</v>
      </c>
      <c r="E2105" s="40" t="s">
        <v>2116</v>
      </c>
      <c r="F2105" s="40"/>
      <c r="G2105" s="40" t="s">
        <v>75</v>
      </c>
      <c r="H2105" s="40" t="s">
        <v>1806</v>
      </c>
      <c r="I2105" s="40" t="s">
        <v>5580</v>
      </c>
      <c r="J2105" s="40" t="s">
        <v>1847</v>
      </c>
      <c r="K2105" s="40"/>
      <c r="L2105" s="40"/>
      <c r="M2105" s="40" t="s">
        <v>6826</v>
      </c>
      <c r="N2105" s="40">
        <v>60</v>
      </c>
      <c r="O2105" s="40" t="b">
        <v>0</v>
      </c>
      <c r="P2105" s="40" t="s">
        <v>3105</v>
      </c>
      <c r="Q2105" s="40" t="s">
        <v>1853</v>
      </c>
      <c r="R2105" s="40" t="s">
        <v>635</v>
      </c>
    </row>
    <row r="2106" spans="1:18" hidden="1" x14ac:dyDescent="0.25">
      <c r="A2106" s="40" t="s">
        <v>347</v>
      </c>
      <c r="B2106" s="40" t="s">
        <v>905</v>
      </c>
      <c r="C2106" s="40" t="s">
        <v>1847</v>
      </c>
      <c r="D2106" s="40" t="s">
        <v>1848</v>
      </c>
      <c r="E2106" s="40" t="s">
        <v>1862</v>
      </c>
      <c r="F2106" s="40"/>
      <c r="G2106" s="40" t="s">
        <v>75</v>
      </c>
      <c r="H2106" s="40" t="s">
        <v>1806</v>
      </c>
      <c r="I2106" s="40" t="s">
        <v>5580</v>
      </c>
      <c r="J2106" s="40" t="s">
        <v>1847</v>
      </c>
      <c r="K2106" s="40"/>
      <c r="L2106" s="40"/>
      <c r="M2106" s="40" t="s">
        <v>6827</v>
      </c>
      <c r="N2106" s="40">
        <v>60</v>
      </c>
      <c r="O2106" s="40" t="b">
        <v>0</v>
      </c>
      <c r="P2106" s="40" t="s">
        <v>3105</v>
      </c>
      <c r="Q2106" s="40" t="s">
        <v>1853</v>
      </c>
      <c r="R2106" s="40" t="s">
        <v>635</v>
      </c>
    </row>
    <row r="2107" spans="1:18" hidden="1" x14ac:dyDescent="0.25">
      <c r="A2107" s="40" t="s">
        <v>349</v>
      </c>
      <c r="B2107" s="40" t="s">
        <v>905</v>
      </c>
      <c r="C2107" s="40" t="s">
        <v>1847</v>
      </c>
      <c r="D2107" s="40" t="s">
        <v>1848</v>
      </c>
      <c r="E2107" s="40" t="s">
        <v>1968</v>
      </c>
      <c r="F2107" s="40"/>
      <c r="G2107" s="40" t="s">
        <v>75</v>
      </c>
      <c r="H2107" s="40" t="s">
        <v>1806</v>
      </c>
      <c r="I2107" s="40" t="s">
        <v>5580</v>
      </c>
      <c r="J2107" s="40" t="s">
        <v>1847</v>
      </c>
      <c r="K2107" s="40"/>
      <c r="L2107" s="40"/>
      <c r="M2107" s="40" t="s">
        <v>6828</v>
      </c>
      <c r="N2107" s="40">
        <v>60</v>
      </c>
      <c r="O2107" s="40" t="b">
        <v>0</v>
      </c>
      <c r="P2107" s="40" t="s">
        <v>3105</v>
      </c>
      <c r="Q2107" s="40" t="s">
        <v>1853</v>
      </c>
      <c r="R2107" s="40" t="s">
        <v>635</v>
      </c>
    </row>
    <row r="2108" spans="1:18" hidden="1" x14ac:dyDescent="0.25">
      <c r="A2108" s="40" t="s">
        <v>1525</v>
      </c>
      <c r="B2108" s="40" t="s">
        <v>905</v>
      </c>
      <c r="C2108" s="40" t="s">
        <v>1847</v>
      </c>
      <c r="D2108" s="40" t="s">
        <v>1848</v>
      </c>
      <c r="E2108" s="40" t="s">
        <v>1968</v>
      </c>
      <c r="F2108" s="40"/>
      <c r="G2108" s="40" t="s">
        <v>75</v>
      </c>
      <c r="H2108" s="40" t="s">
        <v>1806</v>
      </c>
      <c r="I2108" s="40" t="s">
        <v>5580</v>
      </c>
      <c r="J2108" s="40" t="s">
        <v>1847</v>
      </c>
      <c r="K2108" s="40"/>
      <c r="L2108" s="40"/>
      <c r="M2108" s="40" t="s">
        <v>6829</v>
      </c>
      <c r="N2108" s="40">
        <v>60</v>
      </c>
      <c r="O2108" s="40" t="b">
        <v>0</v>
      </c>
      <c r="P2108" s="40" t="s">
        <v>3105</v>
      </c>
      <c r="Q2108" s="40" t="s">
        <v>1853</v>
      </c>
      <c r="R2108" s="40" t="s">
        <v>635</v>
      </c>
    </row>
    <row r="2109" spans="1:18" hidden="1" x14ac:dyDescent="0.25">
      <c r="A2109" s="40" t="s">
        <v>1526</v>
      </c>
      <c r="B2109" s="40" t="s">
        <v>903</v>
      </c>
      <c r="C2109" s="40" t="s">
        <v>1847</v>
      </c>
      <c r="D2109" s="40" t="s">
        <v>1848</v>
      </c>
      <c r="E2109" s="40" t="s">
        <v>4322</v>
      </c>
      <c r="F2109" s="40"/>
      <c r="G2109" s="40" t="s">
        <v>75</v>
      </c>
      <c r="H2109" s="40" t="s">
        <v>1806</v>
      </c>
      <c r="I2109" s="40" t="s">
        <v>5580</v>
      </c>
      <c r="J2109" s="40" t="s">
        <v>1847</v>
      </c>
      <c r="K2109" s="40"/>
      <c r="L2109" s="40"/>
      <c r="M2109" s="40" t="s">
        <v>6830</v>
      </c>
      <c r="N2109" s="40">
        <v>60</v>
      </c>
      <c r="O2109" s="40" t="b">
        <v>0</v>
      </c>
      <c r="P2109" s="40" t="s">
        <v>3105</v>
      </c>
      <c r="Q2109" s="40" t="s">
        <v>1853</v>
      </c>
      <c r="R2109" s="40" t="s">
        <v>635</v>
      </c>
    </row>
    <row r="2110" spans="1:18" hidden="1" x14ac:dyDescent="0.25">
      <c r="A2110" s="40" t="s">
        <v>1527</v>
      </c>
      <c r="B2110" s="40" t="s">
        <v>905</v>
      </c>
      <c r="C2110" s="40" t="s">
        <v>1847</v>
      </c>
      <c r="D2110" s="40" t="s">
        <v>1848</v>
      </c>
      <c r="E2110" s="40" t="s">
        <v>2764</v>
      </c>
      <c r="F2110" s="40"/>
      <c r="G2110" s="40" t="s">
        <v>1813</v>
      </c>
      <c r="H2110" s="40" t="s">
        <v>1814</v>
      </c>
      <c r="I2110" s="40" t="s">
        <v>5580</v>
      </c>
      <c r="J2110" s="40" t="s">
        <v>1847</v>
      </c>
      <c r="K2110" s="40"/>
      <c r="L2110" s="40"/>
      <c r="M2110" s="40" t="s">
        <v>6831</v>
      </c>
      <c r="N2110" s="40">
        <v>60</v>
      </c>
      <c r="O2110" s="40" t="b">
        <v>0</v>
      </c>
      <c r="P2110" s="40" t="s">
        <v>3105</v>
      </c>
      <c r="Q2110" s="40" t="s">
        <v>1853</v>
      </c>
      <c r="R2110" s="40" t="s">
        <v>635</v>
      </c>
    </row>
    <row r="2111" spans="1:18" hidden="1" x14ac:dyDescent="0.25">
      <c r="A2111" s="40" t="s">
        <v>125</v>
      </c>
      <c r="B2111" s="40" t="s">
        <v>905</v>
      </c>
      <c r="C2111" s="40" t="s">
        <v>1847</v>
      </c>
      <c r="D2111" s="40" t="s">
        <v>1848</v>
      </c>
      <c r="E2111" s="40" t="s">
        <v>4096</v>
      </c>
      <c r="F2111" s="40"/>
      <c r="G2111" s="40" t="s">
        <v>76</v>
      </c>
      <c r="H2111" s="40" t="s">
        <v>1804</v>
      </c>
      <c r="I2111" s="40" t="s">
        <v>5992</v>
      </c>
      <c r="J2111" s="40" t="s">
        <v>1847</v>
      </c>
      <c r="K2111" s="40"/>
      <c r="L2111" s="40"/>
      <c r="M2111" s="40" t="s">
        <v>6832</v>
      </c>
      <c r="N2111" s="40">
        <v>60</v>
      </c>
      <c r="O2111" s="40" t="b">
        <v>0</v>
      </c>
      <c r="P2111" s="40" t="s">
        <v>3105</v>
      </c>
      <c r="Q2111" s="40" t="s">
        <v>1853</v>
      </c>
      <c r="R2111" s="40" t="s">
        <v>635</v>
      </c>
    </row>
    <row r="2112" spans="1:18" hidden="1" x14ac:dyDescent="0.25">
      <c r="A2112" s="40" t="s">
        <v>1528</v>
      </c>
      <c r="B2112" s="40" t="s">
        <v>905</v>
      </c>
      <c r="C2112" s="40" t="s">
        <v>1847</v>
      </c>
      <c r="D2112" s="40" t="s">
        <v>1848</v>
      </c>
      <c r="E2112" s="40" t="s">
        <v>2764</v>
      </c>
      <c r="F2112" s="40"/>
      <c r="G2112" s="40" t="s">
        <v>1813</v>
      </c>
      <c r="H2112" s="40" t="s">
        <v>1814</v>
      </c>
      <c r="I2112" s="40" t="s">
        <v>5580</v>
      </c>
      <c r="J2112" s="40" t="s">
        <v>1847</v>
      </c>
      <c r="K2112" s="40"/>
      <c r="L2112" s="40"/>
      <c r="M2112" s="40" t="s">
        <v>6833</v>
      </c>
      <c r="N2112" s="40">
        <v>60</v>
      </c>
      <c r="O2112" s="40" t="b">
        <v>0</v>
      </c>
      <c r="P2112" s="40" t="s">
        <v>3105</v>
      </c>
      <c r="Q2112" s="40" t="s">
        <v>1853</v>
      </c>
      <c r="R2112" s="40" t="s">
        <v>635</v>
      </c>
    </row>
    <row r="2113" spans="1:18" hidden="1" x14ac:dyDescent="0.25">
      <c r="A2113" s="40" t="s">
        <v>534</v>
      </c>
      <c r="B2113" s="40" t="s">
        <v>905</v>
      </c>
      <c r="C2113" s="40" t="s">
        <v>1847</v>
      </c>
      <c r="D2113" s="40" t="s">
        <v>1848</v>
      </c>
      <c r="E2113" s="40" t="s">
        <v>2001</v>
      </c>
      <c r="F2113" s="40"/>
      <c r="G2113" s="40" t="s">
        <v>76</v>
      </c>
      <c r="H2113" s="40" t="s">
        <v>1804</v>
      </c>
      <c r="I2113" s="40" t="s">
        <v>5580</v>
      </c>
      <c r="J2113" s="40" t="s">
        <v>1847</v>
      </c>
      <c r="K2113" s="40"/>
      <c r="L2113" s="40"/>
      <c r="M2113" s="40" t="s">
        <v>6834</v>
      </c>
      <c r="N2113" s="40">
        <v>60</v>
      </c>
      <c r="O2113" s="40" t="b">
        <v>0</v>
      </c>
      <c r="P2113" s="40" t="s">
        <v>3105</v>
      </c>
      <c r="Q2113" s="40" t="s">
        <v>1853</v>
      </c>
      <c r="R2113" s="40" t="s">
        <v>635</v>
      </c>
    </row>
    <row r="2114" spans="1:18" hidden="1" x14ac:dyDescent="0.25">
      <c r="A2114" s="40" t="s">
        <v>1529</v>
      </c>
      <c r="B2114" s="40" t="s">
        <v>905</v>
      </c>
      <c r="C2114" s="40" t="s">
        <v>1847</v>
      </c>
      <c r="D2114" s="40" t="s">
        <v>1848</v>
      </c>
      <c r="E2114" s="40" t="s">
        <v>1985</v>
      </c>
      <c r="F2114" s="40"/>
      <c r="G2114" s="40" t="s">
        <v>1813</v>
      </c>
      <c r="H2114" s="40" t="s">
        <v>1814</v>
      </c>
      <c r="I2114" s="40" t="s">
        <v>5580</v>
      </c>
      <c r="J2114" s="40" t="s">
        <v>1847</v>
      </c>
      <c r="K2114" s="40"/>
      <c r="L2114" s="40"/>
      <c r="M2114" s="40" t="s">
        <v>6835</v>
      </c>
      <c r="N2114" s="40">
        <v>60</v>
      </c>
      <c r="O2114" s="40" t="b">
        <v>0</v>
      </c>
      <c r="P2114" s="40" t="s">
        <v>3105</v>
      </c>
      <c r="Q2114" s="40" t="s">
        <v>1853</v>
      </c>
      <c r="R2114" s="40" t="s">
        <v>635</v>
      </c>
    </row>
    <row r="2115" spans="1:18" hidden="1" x14ac:dyDescent="0.25">
      <c r="A2115" s="41" t="s">
        <v>1530</v>
      </c>
      <c r="B2115" s="41" t="s">
        <v>903</v>
      </c>
      <c r="C2115" s="41" t="s">
        <v>1847</v>
      </c>
      <c r="D2115" s="41" t="s">
        <v>1848</v>
      </c>
      <c r="E2115" s="41" t="s">
        <v>2060</v>
      </c>
      <c r="F2115" s="41"/>
      <c r="G2115" s="41" t="s">
        <v>75</v>
      </c>
      <c r="H2115" s="41" t="s">
        <v>1806</v>
      </c>
      <c r="I2115" s="41" t="s">
        <v>5580</v>
      </c>
      <c r="J2115" s="41" t="s">
        <v>1847</v>
      </c>
      <c r="K2115" s="41"/>
      <c r="L2115" s="41"/>
      <c r="M2115" s="41" t="s">
        <v>6836</v>
      </c>
      <c r="N2115" s="41">
        <v>60</v>
      </c>
      <c r="O2115" s="41" t="b">
        <v>0</v>
      </c>
      <c r="P2115" s="41" t="s">
        <v>3105</v>
      </c>
      <c r="Q2115" s="41" t="s">
        <v>1853</v>
      </c>
      <c r="R2115" s="41" t="s">
        <v>635</v>
      </c>
    </row>
    <row r="2116" spans="1:18" hidden="1" x14ac:dyDescent="0.25">
      <c r="A2116" s="41" t="s">
        <v>354</v>
      </c>
      <c r="B2116" s="41" t="s">
        <v>905</v>
      </c>
      <c r="C2116" s="41" t="s">
        <v>1847</v>
      </c>
      <c r="D2116" s="41" t="s">
        <v>1848</v>
      </c>
      <c r="E2116" s="41" t="s">
        <v>1985</v>
      </c>
      <c r="F2116" s="41"/>
      <c r="G2116" s="41" t="s">
        <v>1813</v>
      </c>
      <c r="H2116" s="41" t="s">
        <v>1814</v>
      </c>
      <c r="I2116" s="41" t="s">
        <v>5580</v>
      </c>
      <c r="J2116" s="41" t="s">
        <v>1847</v>
      </c>
      <c r="K2116" s="41"/>
      <c r="L2116" s="41"/>
      <c r="M2116" s="41" t="s">
        <v>6837</v>
      </c>
      <c r="N2116" s="41">
        <v>60</v>
      </c>
      <c r="O2116" s="41" t="b">
        <v>0</v>
      </c>
      <c r="P2116" s="41" t="s">
        <v>3105</v>
      </c>
      <c r="Q2116" s="41" t="s">
        <v>1853</v>
      </c>
      <c r="R2116" s="41" t="s">
        <v>635</v>
      </c>
    </row>
    <row r="2117" spans="1:18" hidden="1" x14ac:dyDescent="0.25">
      <c r="A2117" s="40" t="s">
        <v>352</v>
      </c>
      <c r="B2117" s="40" t="s">
        <v>905</v>
      </c>
      <c r="C2117" s="40" t="s">
        <v>1847</v>
      </c>
      <c r="D2117" s="40" t="s">
        <v>1848</v>
      </c>
      <c r="E2117" s="40" t="s">
        <v>1888</v>
      </c>
      <c r="F2117" s="40"/>
      <c r="G2117" s="40" t="s">
        <v>1813</v>
      </c>
      <c r="H2117" s="40" t="s">
        <v>1814</v>
      </c>
      <c r="I2117" s="40" t="s">
        <v>5580</v>
      </c>
      <c r="J2117" s="40" t="s">
        <v>1847</v>
      </c>
      <c r="K2117" s="40"/>
      <c r="L2117" s="40"/>
      <c r="M2117" s="40" t="s">
        <v>6838</v>
      </c>
      <c r="N2117" s="40">
        <v>60</v>
      </c>
      <c r="O2117" s="40" t="b">
        <v>0</v>
      </c>
      <c r="P2117" s="40" t="s">
        <v>3105</v>
      </c>
      <c r="Q2117" s="40" t="s">
        <v>1853</v>
      </c>
      <c r="R2117" s="40" t="s">
        <v>635</v>
      </c>
    </row>
    <row r="2118" spans="1:18" hidden="1" x14ac:dyDescent="0.25">
      <c r="A2118" s="40" t="s">
        <v>353</v>
      </c>
      <c r="B2118" s="40" t="s">
        <v>905</v>
      </c>
      <c r="C2118" s="40" t="s">
        <v>1847</v>
      </c>
      <c r="D2118" s="40" t="s">
        <v>1848</v>
      </c>
      <c r="E2118" s="40" t="s">
        <v>2001</v>
      </c>
      <c r="F2118" s="40"/>
      <c r="G2118" s="40" t="s">
        <v>76</v>
      </c>
      <c r="H2118" s="40" t="s">
        <v>1804</v>
      </c>
      <c r="I2118" s="40" t="s">
        <v>5580</v>
      </c>
      <c r="J2118" s="40" t="s">
        <v>1847</v>
      </c>
      <c r="K2118" s="40"/>
      <c r="L2118" s="40"/>
      <c r="M2118" s="40" t="s">
        <v>6839</v>
      </c>
      <c r="N2118" s="40">
        <v>60</v>
      </c>
      <c r="O2118" s="40" t="b">
        <v>0</v>
      </c>
      <c r="P2118" s="40" t="s">
        <v>3105</v>
      </c>
      <c r="Q2118" s="40" t="s">
        <v>1853</v>
      </c>
      <c r="R2118" s="40" t="s">
        <v>635</v>
      </c>
    </row>
    <row r="2119" spans="1:18" hidden="1" x14ac:dyDescent="0.25">
      <c r="A2119" s="40" t="s">
        <v>355</v>
      </c>
      <c r="B2119" s="40" t="s">
        <v>905</v>
      </c>
      <c r="C2119" s="40" t="s">
        <v>636</v>
      </c>
      <c r="D2119" s="40" t="s">
        <v>1848</v>
      </c>
      <c r="E2119" s="40" t="s">
        <v>1985</v>
      </c>
      <c r="F2119" s="40"/>
      <c r="G2119" s="40" t="s">
        <v>1813</v>
      </c>
      <c r="H2119" s="40" t="s">
        <v>1814</v>
      </c>
      <c r="I2119" s="40" t="s">
        <v>5580</v>
      </c>
      <c r="J2119" s="40" t="s">
        <v>1847</v>
      </c>
      <c r="K2119" s="40"/>
      <c r="L2119" s="40"/>
      <c r="M2119" s="40" t="s">
        <v>6840</v>
      </c>
      <c r="N2119" s="40">
        <v>60</v>
      </c>
      <c r="O2119" s="40" t="b">
        <v>0</v>
      </c>
      <c r="P2119" s="40" t="s">
        <v>3105</v>
      </c>
      <c r="Q2119" s="40" t="s">
        <v>1853</v>
      </c>
      <c r="R2119" s="40" t="s">
        <v>635</v>
      </c>
    </row>
    <row r="2120" spans="1:18" hidden="1" x14ac:dyDescent="0.25">
      <c r="A2120" s="41" t="s">
        <v>1531</v>
      </c>
      <c r="B2120" s="41" t="s">
        <v>905</v>
      </c>
      <c r="C2120" s="41" t="s">
        <v>1847</v>
      </c>
      <c r="D2120" s="41" t="s">
        <v>1848</v>
      </c>
      <c r="E2120" s="41" t="s">
        <v>2764</v>
      </c>
      <c r="F2120" s="41"/>
      <c r="G2120" s="41" t="s">
        <v>1813</v>
      </c>
      <c r="H2120" s="41" t="s">
        <v>1814</v>
      </c>
      <c r="I2120" s="41" t="s">
        <v>5580</v>
      </c>
      <c r="J2120" s="41" t="s">
        <v>1847</v>
      </c>
      <c r="K2120" s="41"/>
      <c r="L2120" s="41"/>
      <c r="M2120" s="41" t="s">
        <v>6841</v>
      </c>
      <c r="N2120" s="41">
        <v>60</v>
      </c>
      <c r="O2120" s="41" t="b">
        <v>0</v>
      </c>
      <c r="P2120" s="41" t="s">
        <v>3105</v>
      </c>
      <c r="Q2120" s="41" t="s">
        <v>1853</v>
      </c>
      <c r="R2120" s="41" t="s">
        <v>635</v>
      </c>
    </row>
    <row r="2121" spans="1:18" hidden="1" x14ac:dyDescent="0.25">
      <c r="A2121" s="40" t="s">
        <v>1532</v>
      </c>
      <c r="B2121" s="40" t="s">
        <v>905</v>
      </c>
      <c r="C2121" s="40" t="s">
        <v>1847</v>
      </c>
      <c r="D2121" s="40" t="s">
        <v>1848</v>
      </c>
      <c r="E2121" s="40" t="s">
        <v>2764</v>
      </c>
      <c r="F2121" s="40"/>
      <c r="G2121" s="40" t="s">
        <v>1813</v>
      </c>
      <c r="H2121" s="40" t="s">
        <v>1814</v>
      </c>
      <c r="I2121" s="40" t="s">
        <v>5580</v>
      </c>
      <c r="J2121" s="40" t="s">
        <v>1847</v>
      </c>
      <c r="K2121" s="40"/>
      <c r="L2121" s="40"/>
      <c r="M2121" s="40" t="s">
        <v>6842</v>
      </c>
      <c r="N2121" s="40">
        <v>60</v>
      </c>
      <c r="O2121" s="40" t="b">
        <v>0</v>
      </c>
      <c r="P2121" s="40" t="s">
        <v>3105</v>
      </c>
      <c r="Q2121" s="40" t="s">
        <v>1853</v>
      </c>
      <c r="R2121" s="40" t="s">
        <v>635</v>
      </c>
    </row>
    <row r="2122" spans="1:18" hidden="1" x14ac:dyDescent="0.25">
      <c r="A2122" s="40" t="s">
        <v>221</v>
      </c>
      <c r="B2122" s="40" t="s">
        <v>905</v>
      </c>
      <c r="C2122" s="40" t="s">
        <v>1847</v>
      </c>
      <c r="D2122" s="40" t="s">
        <v>1848</v>
      </c>
      <c r="E2122" s="40" t="s">
        <v>1960</v>
      </c>
      <c r="F2122" s="40"/>
      <c r="G2122" s="40" t="s">
        <v>76</v>
      </c>
      <c r="H2122" s="40" t="s">
        <v>1804</v>
      </c>
      <c r="I2122" s="40" t="s">
        <v>5580</v>
      </c>
      <c r="J2122" s="40" t="s">
        <v>1847</v>
      </c>
      <c r="K2122" s="40"/>
      <c r="L2122" s="40"/>
      <c r="M2122" s="40" t="s">
        <v>6843</v>
      </c>
      <c r="N2122" s="40">
        <v>60</v>
      </c>
      <c r="O2122" s="40" t="b">
        <v>0</v>
      </c>
      <c r="P2122" s="40" t="s">
        <v>3105</v>
      </c>
      <c r="Q2122" s="40" t="s">
        <v>1853</v>
      </c>
      <c r="R2122" s="40" t="s">
        <v>635</v>
      </c>
    </row>
    <row r="2123" spans="1:18" hidden="1" x14ac:dyDescent="0.25">
      <c r="A2123" s="40" t="s">
        <v>357</v>
      </c>
      <c r="B2123" s="40" t="s">
        <v>905</v>
      </c>
      <c r="C2123" s="40" t="s">
        <v>1847</v>
      </c>
      <c r="D2123" s="40" t="s">
        <v>1848</v>
      </c>
      <c r="E2123" s="40" t="s">
        <v>1968</v>
      </c>
      <c r="F2123" s="40"/>
      <c r="G2123" s="40" t="s">
        <v>75</v>
      </c>
      <c r="H2123" s="40" t="s">
        <v>1806</v>
      </c>
      <c r="I2123" s="40" t="s">
        <v>5580</v>
      </c>
      <c r="J2123" s="40" t="s">
        <v>1847</v>
      </c>
      <c r="K2123" s="40"/>
      <c r="L2123" s="40"/>
      <c r="M2123" s="40" t="s">
        <v>6844</v>
      </c>
      <c r="N2123" s="40">
        <v>60</v>
      </c>
      <c r="O2123" s="40" t="b">
        <v>0</v>
      </c>
      <c r="P2123" s="40" t="s">
        <v>3105</v>
      </c>
      <c r="Q2123" s="40" t="s">
        <v>1853</v>
      </c>
      <c r="R2123" s="40" t="s">
        <v>635</v>
      </c>
    </row>
    <row r="2124" spans="1:18" hidden="1" x14ac:dyDescent="0.25">
      <c r="A2124" s="40" t="s">
        <v>1533</v>
      </c>
      <c r="B2124" s="40" t="s">
        <v>905</v>
      </c>
      <c r="C2124" s="40" t="s">
        <v>1847</v>
      </c>
      <c r="D2124" s="40" t="s">
        <v>1848</v>
      </c>
      <c r="E2124" s="40" t="s">
        <v>1916</v>
      </c>
      <c r="F2124" s="40"/>
      <c r="G2124" s="40" t="s">
        <v>1813</v>
      </c>
      <c r="H2124" s="40" t="s">
        <v>1814</v>
      </c>
      <c r="I2124" s="40" t="s">
        <v>5580</v>
      </c>
      <c r="J2124" s="40" t="s">
        <v>1847</v>
      </c>
      <c r="K2124" s="40"/>
      <c r="L2124" s="40"/>
      <c r="M2124" s="40" t="s">
        <v>6845</v>
      </c>
      <c r="N2124" s="40">
        <v>60</v>
      </c>
      <c r="O2124" s="40" t="b">
        <v>0</v>
      </c>
      <c r="P2124" s="40" t="s">
        <v>3105</v>
      </c>
      <c r="Q2124" s="40" t="s">
        <v>1853</v>
      </c>
      <c r="R2124" s="40" t="s">
        <v>635</v>
      </c>
    </row>
    <row r="2125" spans="1:18" hidden="1" x14ac:dyDescent="0.25">
      <c r="A2125" s="40" t="s">
        <v>1534</v>
      </c>
      <c r="B2125" s="40" t="s">
        <v>905</v>
      </c>
      <c r="C2125" s="40" t="s">
        <v>1847</v>
      </c>
      <c r="D2125" s="40" t="s">
        <v>1848</v>
      </c>
      <c r="E2125" s="40" t="s">
        <v>1862</v>
      </c>
      <c r="F2125" s="40"/>
      <c r="G2125" s="40" t="s">
        <v>75</v>
      </c>
      <c r="H2125" s="40" t="s">
        <v>1806</v>
      </c>
      <c r="I2125" s="40" t="s">
        <v>5580</v>
      </c>
      <c r="J2125" s="40" t="s">
        <v>1847</v>
      </c>
      <c r="K2125" s="40"/>
      <c r="L2125" s="40"/>
      <c r="M2125" s="40" t="s">
        <v>6846</v>
      </c>
      <c r="N2125" s="40">
        <v>60</v>
      </c>
      <c r="O2125" s="40" t="b">
        <v>0</v>
      </c>
      <c r="P2125" s="40" t="s">
        <v>3105</v>
      </c>
      <c r="Q2125" s="40" t="s">
        <v>1853</v>
      </c>
      <c r="R2125" s="40" t="s">
        <v>635</v>
      </c>
    </row>
    <row r="2126" spans="1:18" hidden="1" x14ac:dyDescent="0.25">
      <c r="A2126" s="40" t="s">
        <v>359</v>
      </c>
      <c r="B2126" s="40" t="s">
        <v>905</v>
      </c>
      <c r="C2126" s="40" t="s">
        <v>1847</v>
      </c>
      <c r="D2126" s="40" t="s">
        <v>1848</v>
      </c>
      <c r="E2126" s="40" t="s">
        <v>2764</v>
      </c>
      <c r="F2126" s="40"/>
      <c r="G2126" s="40" t="s">
        <v>1813</v>
      </c>
      <c r="H2126" s="40" t="s">
        <v>1814</v>
      </c>
      <c r="I2126" s="40" t="s">
        <v>5580</v>
      </c>
      <c r="J2126" s="40" t="s">
        <v>1847</v>
      </c>
      <c r="K2126" s="40"/>
      <c r="L2126" s="40"/>
      <c r="M2126" s="40" t="s">
        <v>6847</v>
      </c>
      <c r="N2126" s="40">
        <v>60</v>
      </c>
      <c r="O2126" s="40" t="b">
        <v>0</v>
      </c>
      <c r="P2126" s="40" t="s">
        <v>3105</v>
      </c>
      <c r="Q2126" s="40" t="s">
        <v>1853</v>
      </c>
      <c r="R2126" s="40" t="s">
        <v>635</v>
      </c>
    </row>
    <row r="2127" spans="1:18" hidden="1" x14ac:dyDescent="0.25">
      <c r="A2127" s="40" t="s">
        <v>1535</v>
      </c>
      <c r="B2127" s="40" t="s">
        <v>905</v>
      </c>
      <c r="C2127" s="40" t="s">
        <v>1847</v>
      </c>
      <c r="D2127" s="40" t="s">
        <v>1848</v>
      </c>
      <c r="E2127" s="40" t="s">
        <v>2764</v>
      </c>
      <c r="F2127" s="40"/>
      <c r="G2127" s="40" t="s">
        <v>1813</v>
      </c>
      <c r="H2127" s="40" t="s">
        <v>1814</v>
      </c>
      <c r="I2127" s="40" t="s">
        <v>5580</v>
      </c>
      <c r="J2127" s="40" t="s">
        <v>1847</v>
      </c>
      <c r="K2127" s="40"/>
      <c r="L2127" s="40"/>
      <c r="M2127" s="40" t="s">
        <v>6848</v>
      </c>
      <c r="N2127" s="40">
        <v>60</v>
      </c>
      <c r="O2127" s="40" t="b">
        <v>0</v>
      </c>
      <c r="P2127" s="40" t="s">
        <v>3105</v>
      </c>
      <c r="Q2127" s="40" t="s">
        <v>1853</v>
      </c>
      <c r="R2127" s="40" t="s">
        <v>635</v>
      </c>
    </row>
    <row r="2128" spans="1:18" hidden="1" x14ac:dyDescent="0.25">
      <c r="A2128" s="40" t="s">
        <v>1536</v>
      </c>
      <c r="B2128" s="40" t="s">
        <v>905</v>
      </c>
      <c r="C2128" s="40" t="s">
        <v>1847</v>
      </c>
      <c r="D2128" s="40" t="s">
        <v>1848</v>
      </c>
      <c r="E2128" s="40" t="s">
        <v>2116</v>
      </c>
      <c r="F2128" s="40"/>
      <c r="G2128" s="40" t="s">
        <v>75</v>
      </c>
      <c r="H2128" s="40" t="s">
        <v>1806</v>
      </c>
      <c r="I2128" s="40" t="s">
        <v>5580</v>
      </c>
      <c r="J2128" s="40" t="s">
        <v>1847</v>
      </c>
      <c r="K2128" s="40"/>
      <c r="L2128" s="40"/>
      <c r="M2128" s="40" t="s">
        <v>6849</v>
      </c>
      <c r="N2128" s="40">
        <v>60</v>
      </c>
      <c r="O2128" s="40" t="b">
        <v>0</v>
      </c>
      <c r="P2128" s="40" t="s">
        <v>3105</v>
      </c>
      <c r="Q2128" s="40" t="s">
        <v>1853</v>
      </c>
      <c r="R2128" s="40" t="s">
        <v>635</v>
      </c>
    </row>
    <row r="2129" spans="1:18" hidden="1" x14ac:dyDescent="0.25">
      <c r="A2129" s="40" t="s">
        <v>1537</v>
      </c>
      <c r="B2129" s="40" t="s">
        <v>905</v>
      </c>
      <c r="C2129" s="40" t="s">
        <v>1847</v>
      </c>
      <c r="D2129" s="40" t="s">
        <v>1848</v>
      </c>
      <c r="E2129" s="40" t="s">
        <v>2083</v>
      </c>
      <c r="F2129" s="40"/>
      <c r="G2129" s="40" t="s">
        <v>76</v>
      </c>
      <c r="H2129" s="40" t="s">
        <v>1804</v>
      </c>
      <c r="I2129" s="40" t="s">
        <v>5580</v>
      </c>
      <c r="J2129" s="40" t="s">
        <v>1847</v>
      </c>
      <c r="K2129" s="40"/>
      <c r="L2129" s="40"/>
      <c r="M2129" s="40" t="s">
        <v>6850</v>
      </c>
      <c r="N2129" s="40">
        <v>60</v>
      </c>
      <c r="O2129" s="40" t="b">
        <v>0</v>
      </c>
      <c r="P2129" s="40" t="s">
        <v>3105</v>
      </c>
      <c r="Q2129" s="40" t="s">
        <v>1853</v>
      </c>
      <c r="R2129" s="40" t="s">
        <v>635</v>
      </c>
    </row>
    <row r="2130" spans="1:18" hidden="1" x14ac:dyDescent="0.25">
      <c r="A2130" s="40" t="s">
        <v>1538</v>
      </c>
      <c r="B2130" s="40" t="s">
        <v>905</v>
      </c>
      <c r="C2130" s="40" t="s">
        <v>1847</v>
      </c>
      <c r="D2130" s="40" t="s">
        <v>1848</v>
      </c>
      <c r="E2130" s="40" t="s">
        <v>2764</v>
      </c>
      <c r="F2130" s="40"/>
      <c r="G2130" s="40" t="s">
        <v>1813</v>
      </c>
      <c r="H2130" s="40" t="s">
        <v>1814</v>
      </c>
      <c r="I2130" s="40" t="s">
        <v>5580</v>
      </c>
      <c r="J2130" s="40" t="s">
        <v>1847</v>
      </c>
      <c r="K2130" s="40"/>
      <c r="L2130" s="40"/>
      <c r="M2130" s="40" t="s">
        <v>6851</v>
      </c>
      <c r="N2130" s="40">
        <v>60</v>
      </c>
      <c r="O2130" s="40" t="b">
        <v>0</v>
      </c>
      <c r="P2130" s="40" t="s">
        <v>3105</v>
      </c>
      <c r="Q2130" s="40" t="s">
        <v>1853</v>
      </c>
      <c r="R2130" s="40" t="s">
        <v>635</v>
      </c>
    </row>
    <row r="2131" spans="1:18" hidden="1" x14ac:dyDescent="0.25">
      <c r="A2131" s="40" t="s">
        <v>77</v>
      </c>
      <c r="B2131" s="40" t="s">
        <v>905</v>
      </c>
      <c r="C2131" s="40" t="s">
        <v>1847</v>
      </c>
      <c r="D2131" s="40" t="s">
        <v>1848</v>
      </c>
      <c r="E2131" s="40" t="s">
        <v>2764</v>
      </c>
      <c r="F2131" s="40"/>
      <c r="G2131" s="40" t="s">
        <v>1813</v>
      </c>
      <c r="H2131" s="40" t="s">
        <v>1814</v>
      </c>
      <c r="I2131" s="40" t="s">
        <v>5580</v>
      </c>
      <c r="J2131" s="40" t="s">
        <v>1847</v>
      </c>
      <c r="K2131" s="40"/>
      <c r="L2131" s="40"/>
      <c r="M2131" s="40" t="s">
        <v>6852</v>
      </c>
      <c r="N2131" s="40">
        <v>60</v>
      </c>
      <c r="O2131" s="40" t="b">
        <v>0</v>
      </c>
      <c r="P2131" s="40" t="s">
        <v>3105</v>
      </c>
      <c r="Q2131" s="40" t="s">
        <v>1853</v>
      </c>
      <c r="R2131" s="40" t="s">
        <v>635</v>
      </c>
    </row>
    <row r="2132" spans="1:18" hidden="1" x14ac:dyDescent="0.25">
      <c r="A2132" s="40" t="s">
        <v>1539</v>
      </c>
      <c r="B2132" s="40" t="s">
        <v>905</v>
      </c>
      <c r="C2132" s="40" t="s">
        <v>1847</v>
      </c>
      <c r="D2132" s="40" t="s">
        <v>1848</v>
      </c>
      <c r="E2132" s="40" t="s">
        <v>1911</v>
      </c>
      <c r="F2132" s="40"/>
      <c r="G2132" s="40" t="s">
        <v>76</v>
      </c>
      <c r="H2132" s="40" t="s">
        <v>1804</v>
      </c>
      <c r="I2132" s="40" t="s">
        <v>5580</v>
      </c>
      <c r="J2132" s="40" t="s">
        <v>1847</v>
      </c>
      <c r="K2132" s="40"/>
      <c r="L2132" s="40"/>
      <c r="M2132" s="40" t="s">
        <v>6853</v>
      </c>
      <c r="N2132" s="40">
        <v>60</v>
      </c>
      <c r="O2132" s="40" t="b">
        <v>0</v>
      </c>
      <c r="P2132" s="40" t="s">
        <v>3105</v>
      </c>
      <c r="Q2132" s="40" t="s">
        <v>1853</v>
      </c>
      <c r="R2132" s="40" t="s">
        <v>635</v>
      </c>
    </row>
    <row r="2133" spans="1:18" hidden="1" x14ac:dyDescent="0.25">
      <c r="A2133" s="40" t="s">
        <v>1540</v>
      </c>
      <c r="B2133" s="40" t="s">
        <v>903</v>
      </c>
      <c r="C2133" s="40" t="s">
        <v>1847</v>
      </c>
      <c r="D2133" s="40" t="s">
        <v>1848</v>
      </c>
      <c r="E2133" s="40" t="s">
        <v>2116</v>
      </c>
      <c r="F2133" s="40"/>
      <c r="G2133" s="40" t="s">
        <v>75</v>
      </c>
      <c r="H2133" s="40" t="s">
        <v>1806</v>
      </c>
      <c r="I2133" s="40" t="s">
        <v>5580</v>
      </c>
      <c r="J2133" s="40" t="s">
        <v>1847</v>
      </c>
      <c r="K2133" s="40"/>
      <c r="L2133" s="40"/>
      <c r="M2133" s="40" t="s">
        <v>6854</v>
      </c>
      <c r="N2133" s="40">
        <v>60</v>
      </c>
      <c r="O2133" s="40" t="b">
        <v>0</v>
      </c>
      <c r="P2133" s="40" t="s">
        <v>3105</v>
      </c>
      <c r="Q2133" s="40" t="s">
        <v>1853</v>
      </c>
      <c r="R2133" s="40" t="s">
        <v>635</v>
      </c>
    </row>
    <row r="2134" spans="1:18" hidden="1" x14ac:dyDescent="0.25">
      <c r="A2134" s="40" t="s">
        <v>1541</v>
      </c>
      <c r="B2134" s="40" t="s">
        <v>905</v>
      </c>
      <c r="C2134" s="40" t="s">
        <v>1847</v>
      </c>
      <c r="D2134" s="40" t="s">
        <v>1848</v>
      </c>
      <c r="E2134" s="40" t="s">
        <v>2764</v>
      </c>
      <c r="F2134" s="40"/>
      <c r="G2134" s="40" t="s">
        <v>1813</v>
      </c>
      <c r="H2134" s="40" t="s">
        <v>1814</v>
      </c>
      <c r="I2134" s="40" t="s">
        <v>5580</v>
      </c>
      <c r="J2134" s="40" t="s">
        <v>1847</v>
      </c>
      <c r="K2134" s="40"/>
      <c r="L2134" s="40"/>
      <c r="M2134" s="40" t="s">
        <v>6855</v>
      </c>
      <c r="N2134" s="40">
        <v>60</v>
      </c>
      <c r="O2134" s="40" t="b">
        <v>0</v>
      </c>
      <c r="P2134" s="40" t="s">
        <v>3105</v>
      </c>
      <c r="Q2134" s="40" t="s">
        <v>1853</v>
      </c>
      <c r="R2134" s="40" t="s">
        <v>635</v>
      </c>
    </row>
    <row r="2135" spans="1:18" hidden="1" x14ac:dyDescent="0.25">
      <c r="A2135" s="41" t="s">
        <v>361</v>
      </c>
      <c r="B2135" s="41" t="s">
        <v>905</v>
      </c>
      <c r="C2135" s="41" t="s">
        <v>1847</v>
      </c>
      <c r="D2135" s="41" t="s">
        <v>1848</v>
      </c>
      <c r="E2135" s="41" t="s">
        <v>2764</v>
      </c>
      <c r="F2135" s="41"/>
      <c r="G2135" s="41" t="s">
        <v>75</v>
      </c>
      <c r="H2135" s="41" t="s">
        <v>1806</v>
      </c>
      <c r="I2135" s="41" t="s">
        <v>5580</v>
      </c>
      <c r="J2135" s="41" t="s">
        <v>1847</v>
      </c>
      <c r="K2135" s="41"/>
      <c r="L2135" s="41"/>
      <c r="M2135" s="41" t="s">
        <v>6856</v>
      </c>
      <c r="N2135" s="41">
        <v>60</v>
      </c>
      <c r="O2135" s="41" t="b">
        <v>0</v>
      </c>
      <c r="P2135" s="41" t="s">
        <v>3105</v>
      </c>
      <c r="Q2135" s="41" t="s">
        <v>1853</v>
      </c>
      <c r="R2135" s="41" t="s">
        <v>635</v>
      </c>
    </row>
    <row r="2136" spans="1:18" hidden="1" x14ac:dyDescent="0.25">
      <c r="A2136" s="40" t="s">
        <v>1542</v>
      </c>
      <c r="B2136" s="40" t="s">
        <v>905</v>
      </c>
      <c r="C2136" s="40" t="s">
        <v>1847</v>
      </c>
      <c r="D2136" s="40" t="s">
        <v>1848</v>
      </c>
      <c r="E2136" s="40" t="s">
        <v>2116</v>
      </c>
      <c r="F2136" s="40"/>
      <c r="G2136" s="40" t="s">
        <v>75</v>
      </c>
      <c r="H2136" s="40" t="s">
        <v>1806</v>
      </c>
      <c r="I2136" s="40" t="s">
        <v>5580</v>
      </c>
      <c r="J2136" s="40" t="s">
        <v>1847</v>
      </c>
      <c r="K2136" s="40"/>
      <c r="L2136" s="40"/>
      <c r="M2136" s="40" t="s">
        <v>6857</v>
      </c>
      <c r="N2136" s="40">
        <v>60</v>
      </c>
      <c r="O2136" s="40" t="b">
        <v>0</v>
      </c>
      <c r="P2136" s="40" t="s">
        <v>3105</v>
      </c>
      <c r="Q2136" s="40" t="s">
        <v>1853</v>
      </c>
      <c r="R2136" s="40" t="s">
        <v>635</v>
      </c>
    </row>
    <row r="2137" spans="1:18" hidden="1" x14ac:dyDescent="0.25">
      <c r="A2137" s="40" t="s">
        <v>362</v>
      </c>
      <c r="B2137" s="40" t="s">
        <v>905</v>
      </c>
      <c r="C2137" s="40" t="s">
        <v>1847</v>
      </c>
      <c r="D2137" s="40" t="s">
        <v>1848</v>
      </c>
      <c r="E2137" s="40" t="s">
        <v>1862</v>
      </c>
      <c r="F2137" s="40"/>
      <c r="G2137" s="40" t="s">
        <v>75</v>
      </c>
      <c r="H2137" s="40" t="s">
        <v>1806</v>
      </c>
      <c r="I2137" s="40" t="s">
        <v>5580</v>
      </c>
      <c r="J2137" s="40" t="s">
        <v>1847</v>
      </c>
      <c r="K2137" s="40"/>
      <c r="L2137" s="40"/>
      <c r="M2137" s="40" t="s">
        <v>6858</v>
      </c>
      <c r="N2137" s="40">
        <v>60</v>
      </c>
      <c r="O2137" s="40" t="b">
        <v>0</v>
      </c>
      <c r="P2137" s="40" t="s">
        <v>3105</v>
      </c>
      <c r="Q2137" s="40" t="s">
        <v>1853</v>
      </c>
      <c r="R2137" s="40" t="s">
        <v>635</v>
      </c>
    </row>
    <row r="2138" spans="1:18" hidden="1" x14ac:dyDescent="0.25">
      <c r="A2138" s="41" t="s">
        <v>1543</v>
      </c>
      <c r="B2138" s="41" t="s">
        <v>905</v>
      </c>
      <c r="C2138" s="41" t="s">
        <v>1847</v>
      </c>
      <c r="D2138" s="41" t="s">
        <v>1848</v>
      </c>
      <c r="E2138" s="41" t="s">
        <v>1916</v>
      </c>
      <c r="F2138" s="41"/>
      <c r="G2138" s="41" t="s">
        <v>1813</v>
      </c>
      <c r="H2138" s="41" t="s">
        <v>1814</v>
      </c>
      <c r="I2138" s="41" t="s">
        <v>5580</v>
      </c>
      <c r="J2138" s="41" t="s">
        <v>1847</v>
      </c>
      <c r="K2138" s="41"/>
      <c r="L2138" s="41"/>
      <c r="M2138" s="41" t="s">
        <v>6859</v>
      </c>
      <c r="N2138" s="41">
        <v>60</v>
      </c>
      <c r="O2138" s="41" t="b">
        <v>0</v>
      </c>
      <c r="P2138" s="41" t="s">
        <v>3105</v>
      </c>
      <c r="Q2138" s="41" t="s">
        <v>1853</v>
      </c>
      <c r="R2138" s="41" t="s">
        <v>635</v>
      </c>
    </row>
    <row r="2139" spans="1:18" hidden="1" x14ac:dyDescent="0.25">
      <c r="A2139" s="41" t="s">
        <v>128</v>
      </c>
      <c r="B2139" s="41" t="s">
        <v>905</v>
      </c>
      <c r="C2139" s="41" t="s">
        <v>1847</v>
      </c>
      <c r="D2139" s="41" t="s">
        <v>1848</v>
      </c>
      <c r="E2139" s="41" t="s">
        <v>6091</v>
      </c>
      <c r="F2139" s="41"/>
      <c r="G2139" s="41" t="s">
        <v>1813</v>
      </c>
      <c r="H2139" s="41" t="s">
        <v>1814</v>
      </c>
      <c r="I2139" s="41" t="s">
        <v>5580</v>
      </c>
      <c r="J2139" s="41" t="s">
        <v>1847</v>
      </c>
      <c r="K2139" s="41"/>
      <c r="L2139" s="41"/>
      <c r="M2139" s="41" t="s">
        <v>6860</v>
      </c>
      <c r="N2139" s="41">
        <v>60</v>
      </c>
      <c r="O2139" s="41" t="b">
        <v>0</v>
      </c>
      <c r="P2139" s="41" t="s">
        <v>3105</v>
      </c>
      <c r="Q2139" s="41" t="s">
        <v>1853</v>
      </c>
      <c r="R2139" s="41" t="s">
        <v>635</v>
      </c>
    </row>
    <row r="2140" spans="1:18" hidden="1" x14ac:dyDescent="0.25">
      <c r="A2140" s="40" t="s">
        <v>1544</v>
      </c>
      <c r="B2140" s="40" t="s">
        <v>905</v>
      </c>
      <c r="C2140" s="40" t="s">
        <v>1847</v>
      </c>
      <c r="D2140" s="40" t="s">
        <v>1848</v>
      </c>
      <c r="E2140" s="40" t="s">
        <v>1985</v>
      </c>
      <c r="F2140" s="40"/>
      <c r="G2140" s="40" t="s">
        <v>1813</v>
      </c>
      <c r="H2140" s="40" t="s">
        <v>1814</v>
      </c>
      <c r="I2140" s="40" t="s">
        <v>5580</v>
      </c>
      <c r="J2140" s="40" t="s">
        <v>1847</v>
      </c>
      <c r="K2140" s="40"/>
      <c r="L2140" s="40"/>
      <c r="M2140" s="40" t="s">
        <v>6861</v>
      </c>
      <c r="N2140" s="40">
        <v>60</v>
      </c>
      <c r="O2140" s="40" t="b">
        <v>0</v>
      </c>
      <c r="P2140" s="40" t="s">
        <v>3105</v>
      </c>
      <c r="Q2140" s="40" t="s">
        <v>1853</v>
      </c>
      <c r="R2140" s="40" t="s">
        <v>635</v>
      </c>
    </row>
    <row r="2141" spans="1:18" hidden="1" x14ac:dyDescent="0.25">
      <c r="A2141" s="40" t="s">
        <v>6862</v>
      </c>
      <c r="B2141" s="40" t="s">
        <v>905</v>
      </c>
      <c r="C2141" s="40" t="s">
        <v>1847</v>
      </c>
      <c r="D2141" s="40" t="s">
        <v>1848</v>
      </c>
      <c r="E2141" s="40" t="s">
        <v>2764</v>
      </c>
      <c r="F2141" s="40"/>
      <c r="G2141" s="40" t="s">
        <v>76</v>
      </c>
      <c r="H2141" s="40" t="s">
        <v>1804</v>
      </c>
      <c r="I2141" s="40" t="s">
        <v>5580</v>
      </c>
      <c r="J2141" s="40" t="s">
        <v>1847</v>
      </c>
      <c r="K2141" s="40"/>
      <c r="L2141" s="40"/>
      <c r="M2141" s="40" t="s">
        <v>6863</v>
      </c>
      <c r="N2141" s="40">
        <v>60</v>
      </c>
      <c r="O2141" s="40" t="b">
        <v>0</v>
      </c>
      <c r="P2141" s="40" t="s">
        <v>3105</v>
      </c>
      <c r="Q2141" s="40" t="s">
        <v>1853</v>
      </c>
      <c r="R2141" s="40" t="s">
        <v>635</v>
      </c>
    </row>
    <row r="2142" spans="1:18" hidden="1" x14ac:dyDescent="0.25">
      <c r="A2142" s="40" t="s">
        <v>1545</v>
      </c>
      <c r="B2142" s="40" t="s">
        <v>903</v>
      </c>
      <c r="C2142" s="40" t="s">
        <v>1847</v>
      </c>
      <c r="D2142" s="40" t="s">
        <v>1848</v>
      </c>
      <c r="E2142" s="40" t="s">
        <v>6078</v>
      </c>
      <c r="F2142" s="40"/>
      <c r="G2142" s="40" t="s">
        <v>75</v>
      </c>
      <c r="H2142" s="40" t="s">
        <v>1806</v>
      </c>
      <c r="I2142" s="40" t="s">
        <v>5580</v>
      </c>
      <c r="J2142" s="40" t="s">
        <v>1847</v>
      </c>
      <c r="K2142" s="40"/>
      <c r="L2142" s="40"/>
      <c r="M2142" s="40" t="s">
        <v>6864</v>
      </c>
      <c r="N2142" s="40">
        <v>60</v>
      </c>
      <c r="O2142" s="40" t="b">
        <v>0</v>
      </c>
      <c r="P2142" s="40" t="s">
        <v>3105</v>
      </c>
      <c r="Q2142" s="40" t="s">
        <v>1853</v>
      </c>
      <c r="R2142" s="40" t="s">
        <v>635</v>
      </c>
    </row>
    <row r="2143" spans="1:18" hidden="1" x14ac:dyDescent="0.25">
      <c r="A2143" s="40" t="s">
        <v>236</v>
      </c>
      <c r="B2143" s="40" t="s">
        <v>905</v>
      </c>
      <c r="C2143" s="40" t="s">
        <v>1847</v>
      </c>
      <c r="D2143" s="40" t="s">
        <v>1848</v>
      </c>
      <c r="E2143" s="40" t="s">
        <v>1888</v>
      </c>
      <c r="F2143" s="40"/>
      <c r="G2143" s="40" t="s">
        <v>1813</v>
      </c>
      <c r="H2143" s="40" t="s">
        <v>1814</v>
      </c>
      <c r="I2143" s="40" t="s">
        <v>5580</v>
      </c>
      <c r="J2143" s="40" t="s">
        <v>1847</v>
      </c>
      <c r="K2143" s="40"/>
      <c r="L2143" s="40"/>
      <c r="M2143" s="40" t="s">
        <v>6865</v>
      </c>
      <c r="N2143" s="40">
        <v>60</v>
      </c>
      <c r="O2143" s="40" t="b">
        <v>0</v>
      </c>
      <c r="P2143" s="40" t="s">
        <v>3105</v>
      </c>
      <c r="Q2143" s="40" t="s">
        <v>1853</v>
      </c>
      <c r="R2143" s="40" t="s">
        <v>635</v>
      </c>
    </row>
    <row r="2144" spans="1:18" hidden="1" x14ac:dyDescent="0.25">
      <c r="A2144" s="40" t="s">
        <v>129</v>
      </c>
      <c r="B2144" s="40" t="s">
        <v>905</v>
      </c>
      <c r="C2144" s="40" t="s">
        <v>1847</v>
      </c>
      <c r="D2144" s="40" t="s">
        <v>1848</v>
      </c>
      <c r="E2144" s="40" t="s">
        <v>2764</v>
      </c>
      <c r="F2144" s="40"/>
      <c r="G2144" s="40" t="s">
        <v>76</v>
      </c>
      <c r="H2144" s="40" t="s">
        <v>1804</v>
      </c>
      <c r="I2144" s="40" t="s">
        <v>5580</v>
      </c>
      <c r="J2144" s="40" t="s">
        <v>1847</v>
      </c>
      <c r="K2144" s="40"/>
      <c r="L2144" s="40"/>
      <c r="M2144" s="40" t="s">
        <v>6866</v>
      </c>
      <c r="N2144" s="40">
        <v>60</v>
      </c>
      <c r="O2144" s="40" t="b">
        <v>0</v>
      </c>
      <c r="P2144" s="40" t="s">
        <v>3105</v>
      </c>
      <c r="Q2144" s="40" t="s">
        <v>1853</v>
      </c>
      <c r="R2144" s="40" t="s">
        <v>635</v>
      </c>
    </row>
    <row r="2145" spans="1:18" hidden="1" x14ac:dyDescent="0.25">
      <c r="A2145" s="40" t="s">
        <v>216</v>
      </c>
      <c r="B2145" s="40" t="s">
        <v>905</v>
      </c>
      <c r="C2145" s="40" t="s">
        <v>1847</v>
      </c>
      <c r="D2145" s="40" t="s">
        <v>1848</v>
      </c>
      <c r="E2145" s="40" t="s">
        <v>2764</v>
      </c>
      <c r="F2145" s="40"/>
      <c r="G2145" s="40" t="s">
        <v>1813</v>
      </c>
      <c r="H2145" s="40" t="s">
        <v>1814</v>
      </c>
      <c r="I2145" s="40" t="s">
        <v>5580</v>
      </c>
      <c r="J2145" s="40" t="s">
        <v>1847</v>
      </c>
      <c r="K2145" s="40"/>
      <c r="L2145" s="40"/>
      <c r="M2145" s="40" t="s">
        <v>6867</v>
      </c>
      <c r="N2145" s="40">
        <v>60</v>
      </c>
      <c r="O2145" s="40" t="b">
        <v>0</v>
      </c>
      <c r="P2145" s="40" t="s">
        <v>3105</v>
      </c>
      <c r="Q2145" s="40" t="s">
        <v>1853</v>
      </c>
      <c r="R2145" s="40" t="s">
        <v>635</v>
      </c>
    </row>
    <row r="2146" spans="1:18" hidden="1" x14ac:dyDescent="0.25">
      <c r="A2146" s="40" t="s">
        <v>131</v>
      </c>
      <c r="B2146" s="40" t="s">
        <v>905</v>
      </c>
      <c r="C2146" s="40" t="s">
        <v>1847</v>
      </c>
      <c r="D2146" s="40" t="s">
        <v>1848</v>
      </c>
      <c r="E2146" s="40" t="s">
        <v>2764</v>
      </c>
      <c r="F2146" s="40"/>
      <c r="G2146" s="40" t="s">
        <v>1813</v>
      </c>
      <c r="H2146" s="40" t="s">
        <v>1814</v>
      </c>
      <c r="I2146" s="40" t="s">
        <v>5580</v>
      </c>
      <c r="J2146" s="40" t="s">
        <v>1847</v>
      </c>
      <c r="K2146" s="40"/>
      <c r="L2146" s="40"/>
      <c r="M2146" s="40" t="s">
        <v>6868</v>
      </c>
      <c r="N2146" s="40">
        <v>60</v>
      </c>
      <c r="O2146" s="40" t="b">
        <v>0</v>
      </c>
      <c r="P2146" s="40" t="s">
        <v>3105</v>
      </c>
      <c r="Q2146" s="40" t="s">
        <v>1853</v>
      </c>
      <c r="R2146" s="40" t="s">
        <v>635</v>
      </c>
    </row>
    <row r="2147" spans="1:18" hidden="1" x14ac:dyDescent="0.25">
      <c r="A2147" s="40" t="s">
        <v>1546</v>
      </c>
      <c r="B2147" s="40" t="s">
        <v>905</v>
      </c>
      <c r="C2147" s="40" t="s">
        <v>1847</v>
      </c>
      <c r="D2147" s="40" t="s">
        <v>1848</v>
      </c>
      <c r="E2147" s="40" t="s">
        <v>4096</v>
      </c>
      <c r="F2147" s="40"/>
      <c r="G2147" s="40" t="s">
        <v>76</v>
      </c>
      <c r="H2147" s="40" t="s">
        <v>1804</v>
      </c>
      <c r="I2147" s="40" t="s">
        <v>5992</v>
      </c>
      <c r="J2147" s="40" t="s">
        <v>1847</v>
      </c>
      <c r="K2147" s="40"/>
      <c r="L2147" s="40"/>
      <c r="M2147" s="40" t="s">
        <v>6869</v>
      </c>
      <c r="N2147" s="40">
        <v>60</v>
      </c>
      <c r="O2147" s="40" t="b">
        <v>0</v>
      </c>
      <c r="P2147" s="40" t="s">
        <v>3105</v>
      </c>
      <c r="Q2147" s="40" t="s">
        <v>1853</v>
      </c>
      <c r="R2147" s="40" t="s">
        <v>635</v>
      </c>
    </row>
    <row r="2148" spans="1:18" hidden="1" x14ac:dyDescent="0.25">
      <c r="A2148" s="40" t="s">
        <v>1547</v>
      </c>
      <c r="B2148" s="40" t="s">
        <v>903</v>
      </c>
      <c r="C2148" s="40" t="s">
        <v>1847</v>
      </c>
      <c r="D2148" s="40" t="s">
        <v>1848</v>
      </c>
      <c r="E2148" s="40" t="s">
        <v>3810</v>
      </c>
      <c r="F2148" s="40"/>
      <c r="G2148" s="40" t="s">
        <v>1813</v>
      </c>
      <c r="H2148" s="40" t="s">
        <v>1814</v>
      </c>
      <c r="I2148" s="40" t="s">
        <v>5580</v>
      </c>
      <c r="J2148" s="40" t="s">
        <v>1847</v>
      </c>
      <c r="K2148" s="40"/>
      <c r="L2148" s="40"/>
      <c r="M2148" s="40" t="s">
        <v>6870</v>
      </c>
      <c r="N2148" s="40">
        <v>60</v>
      </c>
      <c r="O2148" s="40" t="b">
        <v>0</v>
      </c>
      <c r="P2148" s="40" t="s">
        <v>3105</v>
      </c>
      <c r="Q2148" s="40" t="s">
        <v>1853</v>
      </c>
      <c r="R2148" s="40" t="s">
        <v>635</v>
      </c>
    </row>
    <row r="2149" spans="1:18" hidden="1" x14ac:dyDescent="0.25">
      <c r="A2149" s="40" t="s">
        <v>364</v>
      </c>
      <c r="B2149" s="40" t="s">
        <v>905</v>
      </c>
      <c r="C2149" s="40" t="s">
        <v>1847</v>
      </c>
      <c r="D2149" s="40" t="s">
        <v>1848</v>
      </c>
      <c r="E2149" s="40" t="s">
        <v>1968</v>
      </c>
      <c r="F2149" s="40"/>
      <c r="G2149" s="40" t="s">
        <v>75</v>
      </c>
      <c r="H2149" s="40" t="s">
        <v>1806</v>
      </c>
      <c r="I2149" s="40" t="s">
        <v>5580</v>
      </c>
      <c r="J2149" s="40" t="s">
        <v>1847</v>
      </c>
      <c r="K2149" s="40"/>
      <c r="L2149" s="40"/>
      <c r="M2149" s="40" t="s">
        <v>6871</v>
      </c>
      <c r="N2149" s="40">
        <v>60</v>
      </c>
      <c r="O2149" s="40" t="b">
        <v>0</v>
      </c>
      <c r="P2149" s="40" t="s">
        <v>3105</v>
      </c>
      <c r="Q2149" s="40" t="s">
        <v>1853</v>
      </c>
      <c r="R2149" s="40" t="s">
        <v>635</v>
      </c>
    </row>
    <row r="2150" spans="1:18" hidden="1" x14ac:dyDescent="0.25">
      <c r="A2150" s="40" t="s">
        <v>222</v>
      </c>
      <c r="B2150" s="40" t="s">
        <v>905</v>
      </c>
      <c r="C2150" s="40" t="s">
        <v>1847</v>
      </c>
      <c r="D2150" s="40" t="s">
        <v>1848</v>
      </c>
      <c r="E2150" s="40" t="s">
        <v>2116</v>
      </c>
      <c r="F2150" s="40"/>
      <c r="G2150" s="40" t="s">
        <v>75</v>
      </c>
      <c r="H2150" s="40" t="s">
        <v>1806</v>
      </c>
      <c r="I2150" s="40" t="s">
        <v>5580</v>
      </c>
      <c r="J2150" s="40" t="s">
        <v>1847</v>
      </c>
      <c r="K2150" s="40"/>
      <c r="L2150" s="40"/>
      <c r="M2150" s="40" t="s">
        <v>6872</v>
      </c>
      <c r="N2150" s="40">
        <v>60</v>
      </c>
      <c r="O2150" s="40" t="b">
        <v>0</v>
      </c>
      <c r="P2150" s="40" t="s">
        <v>3105</v>
      </c>
      <c r="Q2150" s="40" t="s">
        <v>1853</v>
      </c>
      <c r="R2150" s="40" t="s">
        <v>635</v>
      </c>
    </row>
    <row r="2151" spans="1:18" hidden="1" x14ac:dyDescent="0.25">
      <c r="A2151" s="40" t="s">
        <v>365</v>
      </c>
      <c r="B2151" s="40" t="s">
        <v>905</v>
      </c>
      <c r="C2151" s="40" t="s">
        <v>1847</v>
      </c>
      <c r="D2151" s="40" t="s">
        <v>1848</v>
      </c>
      <c r="E2151" s="40" t="s">
        <v>1941</v>
      </c>
      <c r="F2151" s="40"/>
      <c r="G2151" s="40" t="s">
        <v>76</v>
      </c>
      <c r="H2151" s="40" t="s">
        <v>1804</v>
      </c>
      <c r="I2151" s="40" t="s">
        <v>5580</v>
      </c>
      <c r="J2151" s="40" t="s">
        <v>1847</v>
      </c>
      <c r="K2151" s="40"/>
      <c r="L2151" s="40"/>
      <c r="M2151" s="40" t="s">
        <v>6873</v>
      </c>
      <c r="N2151" s="40">
        <v>60</v>
      </c>
      <c r="O2151" s="40" t="b">
        <v>0</v>
      </c>
      <c r="P2151" s="40" t="s">
        <v>3105</v>
      </c>
      <c r="Q2151" s="40" t="s">
        <v>1853</v>
      </c>
      <c r="R2151" s="40" t="s">
        <v>635</v>
      </c>
    </row>
    <row r="2152" spans="1:18" hidden="1" x14ac:dyDescent="0.25">
      <c r="A2152" s="40" t="s">
        <v>1548</v>
      </c>
      <c r="B2152" s="40" t="s">
        <v>905</v>
      </c>
      <c r="C2152" s="40" t="s">
        <v>1847</v>
      </c>
      <c r="D2152" s="40" t="s">
        <v>1848</v>
      </c>
      <c r="E2152" s="40" t="s">
        <v>1941</v>
      </c>
      <c r="F2152" s="40"/>
      <c r="G2152" s="40" t="s">
        <v>76</v>
      </c>
      <c r="H2152" s="40" t="s">
        <v>1804</v>
      </c>
      <c r="I2152" s="40" t="s">
        <v>5580</v>
      </c>
      <c r="J2152" s="40" t="s">
        <v>1847</v>
      </c>
      <c r="K2152" s="40"/>
      <c r="L2152" s="40"/>
      <c r="M2152" s="40" t="s">
        <v>6874</v>
      </c>
      <c r="N2152" s="40">
        <v>60</v>
      </c>
      <c r="O2152" s="40" t="b">
        <v>0</v>
      </c>
      <c r="P2152" s="40" t="s">
        <v>3105</v>
      </c>
      <c r="Q2152" s="40" t="s">
        <v>1853</v>
      </c>
      <c r="R2152" s="40" t="s">
        <v>635</v>
      </c>
    </row>
    <row r="2153" spans="1:18" hidden="1" x14ac:dyDescent="0.25">
      <c r="A2153" s="40" t="s">
        <v>130</v>
      </c>
      <c r="B2153" s="40" t="s">
        <v>905</v>
      </c>
      <c r="C2153" s="40" t="s">
        <v>1847</v>
      </c>
      <c r="D2153" s="40" t="s">
        <v>1848</v>
      </c>
      <c r="E2153" s="40" t="s">
        <v>5326</v>
      </c>
      <c r="F2153" s="40"/>
      <c r="G2153" s="40" t="s">
        <v>1813</v>
      </c>
      <c r="H2153" s="40" t="s">
        <v>1814</v>
      </c>
      <c r="I2153" s="40" t="s">
        <v>5580</v>
      </c>
      <c r="J2153" s="40" t="s">
        <v>1847</v>
      </c>
      <c r="K2153" s="40"/>
      <c r="L2153" s="40"/>
      <c r="M2153" s="40" t="s">
        <v>6875</v>
      </c>
      <c r="N2153" s="40">
        <v>60</v>
      </c>
      <c r="O2153" s="40" t="b">
        <v>0</v>
      </c>
      <c r="P2153" s="40" t="s">
        <v>3105</v>
      </c>
      <c r="Q2153" s="40" t="s">
        <v>1853</v>
      </c>
      <c r="R2153" s="40" t="s">
        <v>635</v>
      </c>
    </row>
    <row r="2154" spans="1:18" hidden="1" x14ac:dyDescent="0.25">
      <c r="A2154" s="40" t="s">
        <v>1549</v>
      </c>
      <c r="B2154" s="40" t="s">
        <v>903</v>
      </c>
      <c r="C2154" s="40" t="s">
        <v>1847</v>
      </c>
      <c r="D2154" s="40" t="s">
        <v>1848</v>
      </c>
      <c r="E2154" s="40" t="s">
        <v>3353</v>
      </c>
      <c r="F2154" s="40"/>
      <c r="G2154" s="40" t="s">
        <v>1813</v>
      </c>
      <c r="H2154" s="40" t="s">
        <v>1814</v>
      </c>
      <c r="I2154" s="40" t="s">
        <v>5580</v>
      </c>
      <c r="J2154" s="40" t="s">
        <v>1847</v>
      </c>
      <c r="K2154" s="40"/>
      <c r="L2154" s="40"/>
      <c r="M2154" s="40" t="s">
        <v>6876</v>
      </c>
      <c r="N2154" s="40">
        <v>60</v>
      </c>
      <c r="O2154" s="40" t="b">
        <v>0</v>
      </c>
      <c r="P2154" s="40" t="s">
        <v>3105</v>
      </c>
      <c r="Q2154" s="40" t="s">
        <v>1853</v>
      </c>
      <c r="R2154" s="40" t="s">
        <v>635</v>
      </c>
    </row>
    <row r="2155" spans="1:18" hidden="1" x14ac:dyDescent="0.25">
      <c r="A2155" s="40" t="s">
        <v>1550</v>
      </c>
      <c r="B2155" s="40" t="s">
        <v>5655</v>
      </c>
      <c r="C2155" s="40" t="s">
        <v>1847</v>
      </c>
      <c r="D2155" s="40" t="s">
        <v>1848</v>
      </c>
      <c r="E2155" s="40" t="s">
        <v>6084</v>
      </c>
      <c r="F2155" s="40"/>
      <c r="G2155" s="40" t="s">
        <v>1813</v>
      </c>
      <c r="H2155" s="40" t="s">
        <v>1814</v>
      </c>
      <c r="I2155" s="40" t="s">
        <v>5580</v>
      </c>
      <c r="J2155" s="40" t="s">
        <v>1847</v>
      </c>
      <c r="K2155" s="40"/>
      <c r="L2155" s="40"/>
      <c r="M2155" s="40" t="s">
        <v>6877</v>
      </c>
      <c r="N2155" s="40">
        <v>60</v>
      </c>
      <c r="O2155" s="40" t="b">
        <v>0</v>
      </c>
      <c r="P2155" s="40" t="s">
        <v>3105</v>
      </c>
      <c r="Q2155" s="40" t="s">
        <v>1853</v>
      </c>
      <c r="R2155" s="40" t="s">
        <v>635</v>
      </c>
    </row>
    <row r="2156" spans="1:18" hidden="1" x14ac:dyDescent="0.25">
      <c r="A2156" s="40" t="s">
        <v>367</v>
      </c>
      <c r="B2156" s="40" t="s">
        <v>905</v>
      </c>
      <c r="C2156" s="40" t="s">
        <v>1847</v>
      </c>
      <c r="D2156" s="40" t="s">
        <v>1848</v>
      </c>
      <c r="E2156" s="40" t="s">
        <v>1968</v>
      </c>
      <c r="F2156" s="40"/>
      <c r="G2156" s="40" t="s">
        <v>75</v>
      </c>
      <c r="H2156" s="40" t="s">
        <v>1806</v>
      </c>
      <c r="I2156" s="40" t="s">
        <v>5580</v>
      </c>
      <c r="J2156" s="40" t="s">
        <v>1847</v>
      </c>
      <c r="K2156" s="40"/>
      <c r="L2156" s="40"/>
      <c r="M2156" s="40" t="s">
        <v>6878</v>
      </c>
      <c r="N2156" s="40">
        <v>60</v>
      </c>
      <c r="O2156" s="40" t="b">
        <v>0</v>
      </c>
      <c r="P2156" s="40" t="s">
        <v>3105</v>
      </c>
      <c r="Q2156" s="40" t="s">
        <v>1853</v>
      </c>
      <c r="R2156" s="40" t="s">
        <v>635</v>
      </c>
    </row>
    <row r="2157" spans="1:18" hidden="1" x14ac:dyDescent="0.25">
      <c r="A2157" s="41" t="s">
        <v>101</v>
      </c>
      <c r="B2157" s="41" t="s">
        <v>905</v>
      </c>
      <c r="C2157" s="41" t="s">
        <v>1847</v>
      </c>
      <c r="D2157" s="41" t="s">
        <v>1848</v>
      </c>
      <c r="E2157" s="41" t="s">
        <v>1968</v>
      </c>
      <c r="F2157" s="41"/>
      <c r="G2157" s="41" t="s">
        <v>75</v>
      </c>
      <c r="H2157" s="41" t="s">
        <v>1806</v>
      </c>
      <c r="I2157" s="41" t="s">
        <v>5580</v>
      </c>
      <c r="J2157" s="41" t="s">
        <v>1847</v>
      </c>
      <c r="K2157" s="41"/>
      <c r="L2157" s="41"/>
      <c r="M2157" s="41" t="s">
        <v>6879</v>
      </c>
      <c r="N2157" s="41">
        <v>60</v>
      </c>
      <c r="O2157" s="41" t="b">
        <v>0</v>
      </c>
      <c r="P2157" s="41" t="s">
        <v>3105</v>
      </c>
      <c r="Q2157" s="41" t="s">
        <v>1853</v>
      </c>
      <c r="R2157" s="41" t="s">
        <v>635</v>
      </c>
    </row>
    <row r="2158" spans="1:18" hidden="1" x14ac:dyDescent="0.25">
      <c r="A2158" s="41" t="s">
        <v>515</v>
      </c>
      <c r="B2158" s="41" t="s">
        <v>905</v>
      </c>
      <c r="C2158" s="41" t="s">
        <v>1847</v>
      </c>
      <c r="D2158" s="41" t="s">
        <v>1848</v>
      </c>
      <c r="E2158" s="41" t="s">
        <v>1916</v>
      </c>
      <c r="F2158" s="41"/>
      <c r="G2158" s="41" t="s">
        <v>1813</v>
      </c>
      <c r="H2158" s="41" t="s">
        <v>1814</v>
      </c>
      <c r="I2158" s="41" t="s">
        <v>5580</v>
      </c>
      <c r="J2158" s="41" t="s">
        <v>1847</v>
      </c>
      <c r="K2158" s="41"/>
      <c r="L2158" s="41"/>
      <c r="M2158" s="41" t="s">
        <v>6880</v>
      </c>
      <c r="N2158" s="41">
        <v>60</v>
      </c>
      <c r="O2158" s="41" t="b">
        <v>0</v>
      </c>
      <c r="P2158" s="41" t="s">
        <v>3105</v>
      </c>
      <c r="Q2158" s="41" t="s">
        <v>1853</v>
      </c>
      <c r="R2158" s="41" t="s">
        <v>635</v>
      </c>
    </row>
    <row r="2159" spans="1:18" hidden="1" x14ac:dyDescent="0.25">
      <c r="A2159" s="40" t="s">
        <v>368</v>
      </c>
      <c r="B2159" s="40" t="s">
        <v>905</v>
      </c>
      <c r="C2159" s="40" t="s">
        <v>1847</v>
      </c>
      <c r="D2159" s="40" t="s">
        <v>1848</v>
      </c>
      <c r="E2159" s="40" t="s">
        <v>1985</v>
      </c>
      <c r="F2159" s="40"/>
      <c r="G2159" s="40" t="s">
        <v>1813</v>
      </c>
      <c r="H2159" s="40" t="s">
        <v>1814</v>
      </c>
      <c r="I2159" s="40" t="s">
        <v>5580</v>
      </c>
      <c r="J2159" s="40" t="s">
        <v>1847</v>
      </c>
      <c r="K2159" s="40"/>
      <c r="L2159" s="40"/>
      <c r="M2159" s="40" t="s">
        <v>6881</v>
      </c>
      <c r="N2159" s="40">
        <v>60</v>
      </c>
      <c r="O2159" s="40" t="b">
        <v>0</v>
      </c>
      <c r="P2159" s="40" t="s">
        <v>3105</v>
      </c>
      <c r="Q2159" s="40" t="s">
        <v>1853</v>
      </c>
      <c r="R2159" s="40" t="s">
        <v>635</v>
      </c>
    </row>
    <row r="2160" spans="1:18" hidden="1" x14ac:dyDescent="0.25">
      <c r="A2160" s="40" t="s">
        <v>1551</v>
      </c>
      <c r="B2160" s="40" t="s">
        <v>905</v>
      </c>
      <c r="C2160" s="40" t="s">
        <v>1847</v>
      </c>
      <c r="D2160" s="40" t="s">
        <v>1848</v>
      </c>
      <c r="E2160" s="40" t="s">
        <v>1911</v>
      </c>
      <c r="F2160" s="40"/>
      <c r="G2160" s="40" t="s">
        <v>76</v>
      </c>
      <c r="H2160" s="40" t="s">
        <v>1804</v>
      </c>
      <c r="I2160" s="40" t="s">
        <v>5580</v>
      </c>
      <c r="J2160" s="40" t="s">
        <v>1847</v>
      </c>
      <c r="K2160" s="40"/>
      <c r="L2160" s="40"/>
      <c r="M2160" s="40" t="s">
        <v>6882</v>
      </c>
      <c r="N2160" s="40">
        <v>60</v>
      </c>
      <c r="O2160" s="40" t="b">
        <v>0</v>
      </c>
      <c r="P2160" s="40" t="s">
        <v>3105</v>
      </c>
      <c r="Q2160" s="40" t="s">
        <v>1853</v>
      </c>
      <c r="R2160" s="40" t="s">
        <v>635</v>
      </c>
    </row>
    <row r="2161" spans="1:18" hidden="1" x14ac:dyDescent="0.25">
      <c r="A2161" s="41" t="s">
        <v>132</v>
      </c>
      <c r="B2161" s="41" t="s">
        <v>905</v>
      </c>
      <c r="C2161" s="41" t="s">
        <v>1847</v>
      </c>
      <c r="D2161" s="41" t="s">
        <v>1848</v>
      </c>
      <c r="E2161" s="41" t="s">
        <v>5334</v>
      </c>
      <c r="F2161" s="41"/>
      <c r="G2161" s="41" t="s">
        <v>1813</v>
      </c>
      <c r="H2161" s="41" t="s">
        <v>1814</v>
      </c>
      <c r="I2161" s="41" t="s">
        <v>5580</v>
      </c>
      <c r="J2161" s="41" t="s">
        <v>1847</v>
      </c>
      <c r="K2161" s="41"/>
      <c r="L2161" s="41"/>
      <c r="M2161" s="41" t="s">
        <v>6883</v>
      </c>
      <c r="N2161" s="41">
        <v>60</v>
      </c>
      <c r="O2161" s="41" t="b">
        <v>0</v>
      </c>
      <c r="P2161" s="41" t="s">
        <v>3105</v>
      </c>
      <c r="Q2161" s="41" t="s">
        <v>1853</v>
      </c>
      <c r="R2161" s="41" t="s">
        <v>635</v>
      </c>
    </row>
    <row r="2162" spans="1:18" hidden="1" x14ac:dyDescent="0.25">
      <c r="A2162" s="40" t="s">
        <v>369</v>
      </c>
      <c r="B2162" s="40" t="s">
        <v>905</v>
      </c>
      <c r="C2162" s="40" t="s">
        <v>1847</v>
      </c>
      <c r="D2162" s="40" t="s">
        <v>1848</v>
      </c>
      <c r="E2162" s="40" t="s">
        <v>1862</v>
      </c>
      <c r="F2162" s="40"/>
      <c r="G2162" s="40" t="s">
        <v>75</v>
      </c>
      <c r="H2162" s="40" t="s">
        <v>1806</v>
      </c>
      <c r="I2162" s="40" t="s">
        <v>5580</v>
      </c>
      <c r="J2162" s="40" t="s">
        <v>1847</v>
      </c>
      <c r="K2162" s="40"/>
      <c r="L2162" s="40"/>
      <c r="M2162" s="40" t="s">
        <v>6884</v>
      </c>
      <c r="N2162" s="40">
        <v>60</v>
      </c>
      <c r="O2162" s="40" t="b">
        <v>0</v>
      </c>
      <c r="P2162" s="40" t="s">
        <v>3105</v>
      </c>
      <c r="Q2162" s="40" t="s">
        <v>1853</v>
      </c>
      <c r="R2162" s="40" t="s">
        <v>635</v>
      </c>
    </row>
    <row r="2163" spans="1:18" hidden="1" x14ac:dyDescent="0.25">
      <c r="A2163" s="40" t="s">
        <v>370</v>
      </c>
      <c r="B2163" s="40" t="s">
        <v>905</v>
      </c>
      <c r="C2163" s="40" t="s">
        <v>1847</v>
      </c>
      <c r="D2163" s="40" t="s">
        <v>1848</v>
      </c>
      <c r="E2163" s="40" t="s">
        <v>1911</v>
      </c>
      <c r="F2163" s="40"/>
      <c r="G2163" s="40" t="s">
        <v>76</v>
      </c>
      <c r="H2163" s="40" t="s">
        <v>1804</v>
      </c>
      <c r="I2163" s="40" t="s">
        <v>5580</v>
      </c>
      <c r="J2163" s="40" t="s">
        <v>1847</v>
      </c>
      <c r="K2163" s="40"/>
      <c r="L2163" s="40"/>
      <c r="M2163" s="40" t="s">
        <v>6885</v>
      </c>
      <c r="N2163" s="40">
        <v>60</v>
      </c>
      <c r="O2163" s="40" t="b">
        <v>0</v>
      </c>
      <c r="P2163" s="40" t="s">
        <v>3105</v>
      </c>
      <c r="Q2163" s="40" t="s">
        <v>1853</v>
      </c>
      <c r="R2163" s="40" t="s">
        <v>635</v>
      </c>
    </row>
    <row r="2164" spans="1:18" hidden="1" x14ac:dyDescent="0.25">
      <c r="A2164" s="41" t="s">
        <v>1552</v>
      </c>
      <c r="B2164" s="41" t="s">
        <v>903</v>
      </c>
      <c r="C2164" s="41" t="s">
        <v>1847</v>
      </c>
      <c r="D2164" s="41" t="s">
        <v>1848</v>
      </c>
      <c r="E2164" s="41" t="s">
        <v>6078</v>
      </c>
      <c r="F2164" s="41"/>
      <c r="G2164" s="41" t="s">
        <v>75</v>
      </c>
      <c r="H2164" s="41" t="s">
        <v>1806</v>
      </c>
      <c r="I2164" s="41" t="s">
        <v>5580</v>
      </c>
      <c r="J2164" s="41" t="s">
        <v>1847</v>
      </c>
      <c r="K2164" s="41"/>
      <c r="L2164" s="41"/>
      <c r="M2164" s="41" t="s">
        <v>6886</v>
      </c>
      <c r="N2164" s="41">
        <v>60</v>
      </c>
      <c r="O2164" s="41" t="b">
        <v>0</v>
      </c>
      <c r="P2164" s="41" t="s">
        <v>3105</v>
      </c>
      <c r="Q2164" s="41" t="s">
        <v>1853</v>
      </c>
      <c r="R2164" s="41" t="s">
        <v>635</v>
      </c>
    </row>
    <row r="2165" spans="1:18" hidden="1" x14ac:dyDescent="0.25">
      <c r="A2165" s="40" t="s">
        <v>6887</v>
      </c>
      <c r="B2165" s="40" t="s">
        <v>905</v>
      </c>
      <c r="C2165" s="40" t="s">
        <v>1847</v>
      </c>
      <c r="D2165" s="40" t="s">
        <v>1848</v>
      </c>
      <c r="E2165" s="40" t="s">
        <v>6091</v>
      </c>
      <c r="F2165" s="40"/>
      <c r="G2165" s="40" t="s">
        <v>1813</v>
      </c>
      <c r="H2165" s="40" t="s">
        <v>1814</v>
      </c>
      <c r="I2165" s="40" t="s">
        <v>5580</v>
      </c>
      <c r="J2165" s="40" t="s">
        <v>1847</v>
      </c>
      <c r="K2165" s="40"/>
      <c r="L2165" s="40"/>
      <c r="M2165" s="40" t="s">
        <v>6888</v>
      </c>
      <c r="N2165" s="40">
        <v>60</v>
      </c>
      <c r="O2165" s="40" t="b">
        <v>0</v>
      </c>
      <c r="P2165" s="40" t="s">
        <v>3105</v>
      </c>
      <c r="Q2165" s="40" t="s">
        <v>1853</v>
      </c>
      <c r="R2165" s="40" t="s">
        <v>635</v>
      </c>
    </row>
    <row r="2166" spans="1:18" hidden="1" x14ac:dyDescent="0.25">
      <c r="A2166" s="40" t="s">
        <v>1553</v>
      </c>
      <c r="B2166" s="40" t="s">
        <v>905</v>
      </c>
      <c r="C2166" s="40" t="s">
        <v>1847</v>
      </c>
      <c r="D2166" s="40" t="s">
        <v>1848</v>
      </c>
      <c r="E2166" s="40" t="s">
        <v>1985</v>
      </c>
      <c r="F2166" s="40"/>
      <c r="G2166" s="40" t="s">
        <v>1813</v>
      </c>
      <c r="H2166" s="40" t="s">
        <v>1814</v>
      </c>
      <c r="I2166" s="40" t="s">
        <v>5580</v>
      </c>
      <c r="J2166" s="40" t="s">
        <v>1847</v>
      </c>
      <c r="K2166" s="40"/>
      <c r="L2166" s="40"/>
      <c r="M2166" s="40" t="s">
        <v>6889</v>
      </c>
      <c r="N2166" s="40">
        <v>60</v>
      </c>
      <c r="O2166" s="40" t="b">
        <v>0</v>
      </c>
      <c r="P2166" s="40" t="s">
        <v>3105</v>
      </c>
      <c r="Q2166" s="40" t="s">
        <v>1853</v>
      </c>
      <c r="R2166" s="40" t="s">
        <v>635</v>
      </c>
    </row>
    <row r="2167" spans="1:18" hidden="1" x14ac:dyDescent="0.25">
      <c r="A2167" s="40" t="s">
        <v>1554</v>
      </c>
      <c r="B2167" s="40" t="s">
        <v>903</v>
      </c>
      <c r="C2167" s="40" t="s">
        <v>1847</v>
      </c>
      <c r="D2167" s="40" t="s">
        <v>1848</v>
      </c>
      <c r="E2167" s="40" t="s">
        <v>2102</v>
      </c>
      <c r="F2167" s="40"/>
      <c r="G2167" s="40" t="s">
        <v>1813</v>
      </c>
      <c r="H2167" s="40" t="s">
        <v>1814</v>
      </c>
      <c r="I2167" s="40" t="s">
        <v>5580</v>
      </c>
      <c r="J2167" s="40" t="s">
        <v>1847</v>
      </c>
      <c r="K2167" s="40"/>
      <c r="L2167" s="40"/>
      <c r="M2167" s="40" t="s">
        <v>6890</v>
      </c>
      <c r="N2167" s="40">
        <v>60</v>
      </c>
      <c r="O2167" s="40" t="b">
        <v>0</v>
      </c>
      <c r="P2167" s="40" t="s">
        <v>3105</v>
      </c>
      <c r="Q2167" s="40" t="s">
        <v>1853</v>
      </c>
      <c r="R2167" s="40" t="s">
        <v>635</v>
      </c>
    </row>
    <row r="2168" spans="1:18" hidden="1" x14ac:dyDescent="0.25">
      <c r="A2168" s="41" t="s">
        <v>135</v>
      </c>
      <c r="B2168" s="41" t="s">
        <v>905</v>
      </c>
      <c r="C2168" s="41" t="s">
        <v>1847</v>
      </c>
      <c r="D2168" s="41" t="s">
        <v>1848</v>
      </c>
      <c r="E2168" s="41" t="s">
        <v>4096</v>
      </c>
      <c r="F2168" s="41"/>
      <c r="G2168" s="41" t="s">
        <v>76</v>
      </c>
      <c r="H2168" s="41" t="s">
        <v>1804</v>
      </c>
      <c r="I2168" s="41" t="s">
        <v>5992</v>
      </c>
      <c r="J2168" s="41" t="s">
        <v>1847</v>
      </c>
      <c r="K2168" s="41"/>
      <c r="L2168" s="41"/>
      <c r="M2168" s="41" t="s">
        <v>6891</v>
      </c>
      <c r="N2168" s="41">
        <v>60</v>
      </c>
      <c r="O2168" s="41" t="b">
        <v>0</v>
      </c>
      <c r="P2168" s="41" t="s">
        <v>3105</v>
      </c>
      <c r="Q2168" s="41" t="s">
        <v>1853</v>
      </c>
      <c r="R2168" s="41" t="s">
        <v>635</v>
      </c>
    </row>
    <row r="2169" spans="1:18" hidden="1" x14ac:dyDescent="0.25">
      <c r="A2169" s="41" t="s">
        <v>139</v>
      </c>
      <c r="B2169" s="41" t="s">
        <v>905</v>
      </c>
      <c r="C2169" s="41" t="s">
        <v>1847</v>
      </c>
      <c r="D2169" s="41" t="s">
        <v>1848</v>
      </c>
      <c r="E2169" s="41" t="s">
        <v>4096</v>
      </c>
      <c r="F2169" s="41"/>
      <c r="G2169" s="41" t="s">
        <v>76</v>
      </c>
      <c r="H2169" s="41" t="s">
        <v>1804</v>
      </c>
      <c r="I2169" s="41" t="s">
        <v>5992</v>
      </c>
      <c r="J2169" s="41" t="s">
        <v>1847</v>
      </c>
      <c r="K2169" s="41"/>
      <c r="L2169" s="41"/>
      <c r="M2169" s="41" t="s">
        <v>6892</v>
      </c>
      <c r="N2169" s="41">
        <v>60</v>
      </c>
      <c r="O2169" s="41" t="b">
        <v>0</v>
      </c>
      <c r="P2169" s="41" t="s">
        <v>3105</v>
      </c>
      <c r="Q2169" s="41" t="s">
        <v>1853</v>
      </c>
      <c r="R2169" s="41" t="s">
        <v>635</v>
      </c>
    </row>
    <row r="2170" spans="1:18" hidden="1" x14ac:dyDescent="0.25">
      <c r="A2170" s="40" t="s">
        <v>1555</v>
      </c>
      <c r="B2170" s="40" t="s">
        <v>903</v>
      </c>
      <c r="C2170" s="40" t="s">
        <v>1847</v>
      </c>
      <c r="D2170" s="40" t="s">
        <v>1848</v>
      </c>
      <c r="E2170" s="40" t="s">
        <v>2116</v>
      </c>
      <c r="F2170" s="40"/>
      <c r="G2170" s="40" t="s">
        <v>75</v>
      </c>
      <c r="H2170" s="40" t="s">
        <v>1806</v>
      </c>
      <c r="I2170" s="40" t="s">
        <v>5580</v>
      </c>
      <c r="J2170" s="40" t="s">
        <v>1847</v>
      </c>
      <c r="K2170" s="40"/>
      <c r="L2170" s="40"/>
      <c r="M2170" s="40" t="s">
        <v>6893</v>
      </c>
      <c r="N2170" s="40">
        <v>60</v>
      </c>
      <c r="O2170" s="40" t="b">
        <v>0</v>
      </c>
      <c r="P2170" s="40" t="s">
        <v>3105</v>
      </c>
      <c r="Q2170" s="40" t="s">
        <v>1853</v>
      </c>
      <c r="R2170" s="40" t="s">
        <v>635</v>
      </c>
    </row>
    <row r="2171" spans="1:18" hidden="1" x14ac:dyDescent="0.25">
      <c r="A2171" s="41" t="s">
        <v>1556</v>
      </c>
      <c r="B2171" s="41" t="s">
        <v>905</v>
      </c>
      <c r="C2171" s="41" t="s">
        <v>1847</v>
      </c>
      <c r="D2171" s="41" t="s">
        <v>1848</v>
      </c>
      <c r="E2171" s="41" t="s">
        <v>1968</v>
      </c>
      <c r="F2171" s="41"/>
      <c r="G2171" s="41" t="s">
        <v>75</v>
      </c>
      <c r="H2171" s="41" t="s">
        <v>1806</v>
      </c>
      <c r="I2171" s="41" t="s">
        <v>5580</v>
      </c>
      <c r="J2171" s="41" t="s">
        <v>1847</v>
      </c>
      <c r="K2171" s="41"/>
      <c r="L2171" s="41"/>
      <c r="M2171" s="41" t="s">
        <v>6894</v>
      </c>
      <c r="N2171" s="41">
        <v>60</v>
      </c>
      <c r="O2171" s="41" t="b">
        <v>0</v>
      </c>
      <c r="P2171" s="41" t="s">
        <v>3105</v>
      </c>
      <c r="Q2171" s="41" t="s">
        <v>1853</v>
      </c>
      <c r="R2171" s="41" t="s">
        <v>635</v>
      </c>
    </row>
    <row r="2172" spans="1:18" hidden="1" x14ac:dyDescent="0.25">
      <c r="A2172" s="41" t="s">
        <v>133</v>
      </c>
      <c r="B2172" s="41" t="s">
        <v>905</v>
      </c>
      <c r="C2172" s="41" t="s">
        <v>1847</v>
      </c>
      <c r="D2172" s="41" t="s">
        <v>1848</v>
      </c>
      <c r="E2172" s="41" t="s">
        <v>6091</v>
      </c>
      <c r="F2172" s="41"/>
      <c r="G2172" s="41" t="s">
        <v>1813</v>
      </c>
      <c r="H2172" s="41" t="s">
        <v>1814</v>
      </c>
      <c r="I2172" s="41" t="s">
        <v>5580</v>
      </c>
      <c r="J2172" s="41" t="s">
        <v>1847</v>
      </c>
      <c r="K2172" s="41"/>
      <c r="L2172" s="41"/>
      <c r="M2172" s="41" t="s">
        <v>6895</v>
      </c>
      <c r="N2172" s="41">
        <v>60</v>
      </c>
      <c r="O2172" s="41" t="b">
        <v>0</v>
      </c>
      <c r="P2172" s="41" t="s">
        <v>3105</v>
      </c>
      <c r="Q2172" s="41" t="s">
        <v>1853</v>
      </c>
      <c r="R2172" s="41" t="s">
        <v>635</v>
      </c>
    </row>
    <row r="2173" spans="1:18" hidden="1" x14ac:dyDescent="0.25">
      <c r="A2173" s="40" t="s">
        <v>1557</v>
      </c>
      <c r="B2173" s="40" t="s">
        <v>905</v>
      </c>
      <c r="C2173" s="40" t="s">
        <v>1847</v>
      </c>
      <c r="D2173" s="40" t="s">
        <v>1848</v>
      </c>
      <c r="E2173" s="40" t="s">
        <v>4096</v>
      </c>
      <c r="F2173" s="40"/>
      <c r="G2173" s="40" t="s">
        <v>76</v>
      </c>
      <c r="H2173" s="40" t="s">
        <v>1804</v>
      </c>
      <c r="I2173" s="40" t="s">
        <v>5992</v>
      </c>
      <c r="J2173" s="40" t="s">
        <v>1847</v>
      </c>
      <c r="K2173" s="40"/>
      <c r="L2173" s="40"/>
      <c r="M2173" s="40" t="s">
        <v>6896</v>
      </c>
      <c r="N2173" s="40">
        <v>60</v>
      </c>
      <c r="O2173" s="40" t="b">
        <v>0</v>
      </c>
      <c r="P2173" s="40" t="s">
        <v>3105</v>
      </c>
      <c r="Q2173" s="40" t="s">
        <v>1853</v>
      </c>
      <c r="R2173" s="40" t="s">
        <v>635</v>
      </c>
    </row>
    <row r="2174" spans="1:18" hidden="1" x14ac:dyDescent="0.25">
      <c r="A2174" s="41" t="s">
        <v>134</v>
      </c>
      <c r="B2174" s="41" t="s">
        <v>905</v>
      </c>
      <c r="C2174" s="41" t="s">
        <v>1847</v>
      </c>
      <c r="D2174" s="41" t="s">
        <v>1848</v>
      </c>
      <c r="E2174" s="41" t="s">
        <v>2083</v>
      </c>
      <c r="F2174" s="41"/>
      <c r="G2174" s="41" t="s">
        <v>76</v>
      </c>
      <c r="H2174" s="41" t="s">
        <v>1804</v>
      </c>
      <c r="I2174" s="41" t="s">
        <v>5580</v>
      </c>
      <c r="J2174" s="41" t="s">
        <v>1847</v>
      </c>
      <c r="K2174" s="41"/>
      <c r="L2174" s="41"/>
      <c r="M2174" s="41" t="s">
        <v>6897</v>
      </c>
      <c r="N2174" s="41">
        <v>60</v>
      </c>
      <c r="O2174" s="41" t="b">
        <v>0</v>
      </c>
      <c r="P2174" s="41" t="s">
        <v>3105</v>
      </c>
      <c r="Q2174" s="41" t="s">
        <v>1853</v>
      </c>
      <c r="R2174" s="41" t="s">
        <v>635</v>
      </c>
    </row>
    <row r="2175" spans="1:18" hidden="1" x14ac:dyDescent="0.25">
      <c r="A2175" s="40" t="s">
        <v>239</v>
      </c>
      <c r="B2175" s="40" t="s">
        <v>905</v>
      </c>
      <c r="C2175" s="40" t="s">
        <v>1847</v>
      </c>
      <c r="D2175" s="40" t="s">
        <v>1848</v>
      </c>
      <c r="E2175" s="40" t="s">
        <v>1968</v>
      </c>
      <c r="F2175" s="40"/>
      <c r="G2175" s="40" t="s">
        <v>75</v>
      </c>
      <c r="H2175" s="40" t="s">
        <v>1806</v>
      </c>
      <c r="I2175" s="40" t="s">
        <v>5580</v>
      </c>
      <c r="J2175" s="40" t="s">
        <v>1847</v>
      </c>
      <c r="K2175" s="40"/>
      <c r="L2175" s="40"/>
      <c r="M2175" s="40" t="s">
        <v>6898</v>
      </c>
      <c r="N2175" s="40">
        <v>60</v>
      </c>
      <c r="O2175" s="40" t="b">
        <v>0</v>
      </c>
      <c r="P2175" s="40" t="s">
        <v>3105</v>
      </c>
      <c r="Q2175" s="40" t="s">
        <v>1853</v>
      </c>
      <c r="R2175" s="40" t="s">
        <v>635</v>
      </c>
    </row>
    <row r="2176" spans="1:18" hidden="1" x14ac:dyDescent="0.25">
      <c r="A2176" s="40" t="s">
        <v>1558</v>
      </c>
      <c r="B2176" s="40" t="s">
        <v>5655</v>
      </c>
      <c r="C2176" s="40" t="s">
        <v>1847</v>
      </c>
      <c r="D2176" s="40" t="s">
        <v>1848</v>
      </c>
      <c r="E2176" s="40" t="s">
        <v>2132</v>
      </c>
      <c r="F2176" s="40"/>
      <c r="G2176" s="40" t="s">
        <v>1813</v>
      </c>
      <c r="H2176" s="40" t="s">
        <v>1814</v>
      </c>
      <c r="I2176" s="40" t="s">
        <v>5580</v>
      </c>
      <c r="J2176" s="40" t="s">
        <v>1847</v>
      </c>
      <c r="K2176" s="40"/>
      <c r="L2176" s="40"/>
      <c r="M2176" s="40" t="s">
        <v>6899</v>
      </c>
      <c r="N2176" s="40">
        <v>60</v>
      </c>
      <c r="O2176" s="40" t="b">
        <v>0</v>
      </c>
      <c r="P2176" s="40" t="s">
        <v>3105</v>
      </c>
      <c r="Q2176" s="40" t="s">
        <v>1853</v>
      </c>
      <c r="R2176" s="40" t="s">
        <v>635</v>
      </c>
    </row>
    <row r="2177" spans="1:18" hidden="1" x14ac:dyDescent="0.25">
      <c r="A2177" s="40" t="s">
        <v>1559</v>
      </c>
      <c r="B2177" s="40" t="s">
        <v>5655</v>
      </c>
      <c r="C2177" s="40" t="s">
        <v>1847</v>
      </c>
      <c r="D2177" s="40" t="s">
        <v>1848</v>
      </c>
      <c r="E2177" s="40" t="s">
        <v>6084</v>
      </c>
      <c r="F2177" s="40"/>
      <c r="G2177" s="40" t="s">
        <v>1813</v>
      </c>
      <c r="H2177" s="40" t="s">
        <v>1814</v>
      </c>
      <c r="I2177" s="40" t="s">
        <v>5580</v>
      </c>
      <c r="J2177" s="40" t="s">
        <v>1847</v>
      </c>
      <c r="K2177" s="40"/>
      <c r="L2177" s="40"/>
      <c r="M2177" s="40" t="s">
        <v>6900</v>
      </c>
      <c r="N2177" s="40">
        <v>60</v>
      </c>
      <c r="O2177" s="40" t="b">
        <v>0</v>
      </c>
      <c r="P2177" s="40" t="s">
        <v>3105</v>
      </c>
      <c r="Q2177" s="40" t="s">
        <v>1853</v>
      </c>
      <c r="R2177" s="40" t="s">
        <v>635</v>
      </c>
    </row>
    <row r="2178" spans="1:18" hidden="1" x14ac:dyDescent="0.25">
      <c r="A2178" s="40" t="s">
        <v>1560</v>
      </c>
      <c r="B2178" s="40" t="s">
        <v>905</v>
      </c>
      <c r="C2178" s="40" t="s">
        <v>1847</v>
      </c>
      <c r="D2178" s="40" t="s">
        <v>1848</v>
      </c>
      <c r="E2178" s="40" t="s">
        <v>2001</v>
      </c>
      <c r="F2178" s="40"/>
      <c r="G2178" s="40" t="s">
        <v>76</v>
      </c>
      <c r="H2178" s="40" t="s">
        <v>1804</v>
      </c>
      <c r="I2178" s="40" t="s">
        <v>5580</v>
      </c>
      <c r="J2178" s="40" t="s">
        <v>1847</v>
      </c>
      <c r="K2178" s="40"/>
      <c r="L2178" s="40"/>
      <c r="M2178" s="40" t="s">
        <v>6901</v>
      </c>
      <c r="N2178" s="40">
        <v>60</v>
      </c>
      <c r="O2178" s="40" t="b">
        <v>0</v>
      </c>
      <c r="P2178" s="40" t="s">
        <v>3105</v>
      </c>
      <c r="Q2178" s="40" t="s">
        <v>1853</v>
      </c>
      <c r="R2178" s="40" t="s">
        <v>635</v>
      </c>
    </row>
    <row r="2179" spans="1:18" hidden="1" x14ac:dyDescent="0.25">
      <c r="A2179" s="41" t="s">
        <v>137</v>
      </c>
      <c r="B2179" s="41" t="s">
        <v>905</v>
      </c>
      <c r="C2179" s="41" t="s">
        <v>1847</v>
      </c>
      <c r="D2179" s="41" t="s">
        <v>1848</v>
      </c>
      <c r="E2179" s="41" t="s">
        <v>4096</v>
      </c>
      <c r="F2179" s="41"/>
      <c r="G2179" s="41" t="s">
        <v>76</v>
      </c>
      <c r="H2179" s="41" t="s">
        <v>1804</v>
      </c>
      <c r="I2179" s="41" t="s">
        <v>5992</v>
      </c>
      <c r="J2179" s="41" t="s">
        <v>1847</v>
      </c>
      <c r="K2179" s="41"/>
      <c r="L2179" s="41"/>
      <c r="M2179" s="41" t="s">
        <v>6902</v>
      </c>
      <c r="N2179" s="41">
        <v>60</v>
      </c>
      <c r="O2179" s="41" t="b">
        <v>0</v>
      </c>
      <c r="P2179" s="41" t="s">
        <v>3105</v>
      </c>
      <c r="Q2179" s="41" t="s">
        <v>1853</v>
      </c>
      <c r="R2179" s="41" t="s">
        <v>635</v>
      </c>
    </row>
    <row r="2180" spans="1:18" hidden="1" x14ac:dyDescent="0.25">
      <c r="A2180" s="40" t="s">
        <v>1561</v>
      </c>
      <c r="B2180" s="40" t="s">
        <v>905</v>
      </c>
      <c r="C2180" s="40" t="s">
        <v>1847</v>
      </c>
      <c r="D2180" s="40" t="s">
        <v>1848</v>
      </c>
      <c r="E2180" s="40" t="s">
        <v>2764</v>
      </c>
      <c r="F2180" s="40"/>
      <c r="G2180" s="40" t="s">
        <v>1813</v>
      </c>
      <c r="H2180" s="40" t="s">
        <v>1814</v>
      </c>
      <c r="I2180" s="40" t="s">
        <v>5580</v>
      </c>
      <c r="J2180" s="40" t="s">
        <v>1847</v>
      </c>
      <c r="K2180" s="40"/>
      <c r="L2180" s="40"/>
      <c r="M2180" s="40" t="s">
        <v>6903</v>
      </c>
      <c r="N2180" s="40">
        <v>60</v>
      </c>
      <c r="O2180" s="40" t="b">
        <v>0</v>
      </c>
      <c r="P2180" s="40" t="s">
        <v>3105</v>
      </c>
      <c r="Q2180" s="40" t="s">
        <v>1853</v>
      </c>
      <c r="R2180" s="40" t="s">
        <v>635</v>
      </c>
    </row>
    <row r="2181" spans="1:18" hidden="1" x14ac:dyDescent="0.25">
      <c r="A2181" s="40" t="s">
        <v>100</v>
      </c>
      <c r="B2181" s="40" t="s">
        <v>905</v>
      </c>
      <c r="C2181" s="40" t="s">
        <v>1847</v>
      </c>
      <c r="D2181" s="40" t="s">
        <v>1848</v>
      </c>
      <c r="E2181" s="40" t="s">
        <v>4096</v>
      </c>
      <c r="F2181" s="40"/>
      <c r="G2181" s="40" t="s">
        <v>76</v>
      </c>
      <c r="H2181" s="40" t="s">
        <v>1804</v>
      </c>
      <c r="I2181" s="40" t="s">
        <v>5992</v>
      </c>
      <c r="J2181" s="40" t="s">
        <v>1847</v>
      </c>
      <c r="K2181" s="40"/>
      <c r="L2181" s="40"/>
      <c r="M2181" s="40" t="s">
        <v>6904</v>
      </c>
      <c r="N2181" s="40">
        <v>60</v>
      </c>
      <c r="O2181" s="40" t="b">
        <v>0</v>
      </c>
      <c r="P2181" s="40" t="s">
        <v>3105</v>
      </c>
      <c r="Q2181" s="40" t="s">
        <v>1853</v>
      </c>
      <c r="R2181" s="40" t="s">
        <v>635</v>
      </c>
    </row>
    <row r="2182" spans="1:18" hidden="1" x14ac:dyDescent="0.25">
      <c r="A2182" s="40" t="s">
        <v>1562</v>
      </c>
      <c r="B2182" s="40" t="s">
        <v>905</v>
      </c>
      <c r="C2182" s="40" t="s">
        <v>1847</v>
      </c>
      <c r="D2182" s="40" t="s">
        <v>1848</v>
      </c>
      <c r="E2182" s="40" t="s">
        <v>6091</v>
      </c>
      <c r="F2182" s="40"/>
      <c r="G2182" s="40" t="s">
        <v>1813</v>
      </c>
      <c r="H2182" s="40" t="s">
        <v>1814</v>
      </c>
      <c r="I2182" s="40" t="s">
        <v>5580</v>
      </c>
      <c r="J2182" s="40" t="s">
        <v>1847</v>
      </c>
      <c r="K2182" s="40"/>
      <c r="L2182" s="40"/>
      <c r="M2182" s="40" t="s">
        <v>6905</v>
      </c>
      <c r="N2182" s="40">
        <v>60</v>
      </c>
      <c r="O2182" s="40" t="b">
        <v>0</v>
      </c>
      <c r="P2182" s="40" t="s">
        <v>3105</v>
      </c>
      <c r="Q2182" s="40" t="s">
        <v>1853</v>
      </c>
      <c r="R2182" s="40" t="s">
        <v>635</v>
      </c>
    </row>
    <row r="2183" spans="1:18" hidden="1" x14ac:dyDescent="0.25">
      <c r="A2183" s="40" t="s">
        <v>1563</v>
      </c>
      <c r="B2183" s="40" t="s">
        <v>905</v>
      </c>
      <c r="C2183" s="40" t="s">
        <v>1847</v>
      </c>
      <c r="D2183" s="40" t="s">
        <v>1848</v>
      </c>
      <c r="E2183" s="40" t="s">
        <v>2132</v>
      </c>
      <c r="F2183" s="40"/>
      <c r="G2183" s="40" t="s">
        <v>1813</v>
      </c>
      <c r="H2183" s="40" t="s">
        <v>1814</v>
      </c>
      <c r="I2183" s="40" t="s">
        <v>5580</v>
      </c>
      <c r="J2183" s="40" t="s">
        <v>1847</v>
      </c>
      <c r="K2183" s="40"/>
      <c r="L2183" s="40"/>
      <c r="M2183" s="40" t="s">
        <v>6906</v>
      </c>
      <c r="N2183" s="40">
        <v>60</v>
      </c>
      <c r="O2183" s="40" t="b">
        <v>0</v>
      </c>
      <c r="P2183" s="40" t="s">
        <v>3105</v>
      </c>
      <c r="Q2183" s="40" t="s">
        <v>1853</v>
      </c>
      <c r="R2183" s="40" t="s">
        <v>635</v>
      </c>
    </row>
    <row r="2184" spans="1:18" hidden="1" x14ac:dyDescent="0.25">
      <c r="A2184" s="40" t="s">
        <v>136</v>
      </c>
      <c r="B2184" s="40" t="s">
        <v>905</v>
      </c>
      <c r="C2184" s="40" t="s">
        <v>1847</v>
      </c>
      <c r="D2184" s="40" t="s">
        <v>1848</v>
      </c>
      <c r="E2184" s="40" t="s">
        <v>4096</v>
      </c>
      <c r="F2184" s="40"/>
      <c r="G2184" s="40" t="s">
        <v>76</v>
      </c>
      <c r="H2184" s="40" t="s">
        <v>1804</v>
      </c>
      <c r="I2184" s="40" t="s">
        <v>5992</v>
      </c>
      <c r="J2184" s="40" t="s">
        <v>1847</v>
      </c>
      <c r="K2184" s="40"/>
      <c r="L2184" s="40"/>
      <c r="M2184" s="40" t="s">
        <v>6907</v>
      </c>
      <c r="N2184" s="40">
        <v>60</v>
      </c>
      <c r="O2184" s="40" t="b">
        <v>0</v>
      </c>
      <c r="P2184" s="40" t="s">
        <v>3105</v>
      </c>
      <c r="Q2184" s="40" t="s">
        <v>1853</v>
      </c>
      <c r="R2184" s="40" t="s">
        <v>635</v>
      </c>
    </row>
    <row r="2185" spans="1:18" hidden="1" x14ac:dyDescent="0.25">
      <c r="A2185" s="41" t="s">
        <v>241</v>
      </c>
      <c r="B2185" s="41" t="s">
        <v>905</v>
      </c>
      <c r="C2185" s="41" t="s">
        <v>1847</v>
      </c>
      <c r="D2185" s="41" t="s">
        <v>1848</v>
      </c>
      <c r="E2185" s="41" t="s">
        <v>1968</v>
      </c>
      <c r="F2185" s="41"/>
      <c r="G2185" s="41" t="s">
        <v>75</v>
      </c>
      <c r="H2185" s="41" t="s">
        <v>1806</v>
      </c>
      <c r="I2185" s="41" t="s">
        <v>5580</v>
      </c>
      <c r="J2185" s="41" t="s">
        <v>1847</v>
      </c>
      <c r="K2185" s="41"/>
      <c r="L2185" s="41"/>
      <c r="M2185" s="41" t="s">
        <v>6908</v>
      </c>
      <c r="N2185" s="41">
        <v>60</v>
      </c>
      <c r="O2185" s="41" t="b">
        <v>0</v>
      </c>
      <c r="P2185" s="41" t="s">
        <v>3105</v>
      </c>
      <c r="Q2185" s="41" t="s">
        <v>1853</v>
      </c>
      <c r="R2185" s="41" t="s">
        <v>635</v>
      </c>
    </row>
    <row r="2186" spans="1:18" hidden="1" x14ac:dyDescent="0.25">
      <c r="A2186" s="40" t="s">
        <v>1564</v>
      </c>
      <c r="B2186" s="40" t="s">
        <v>905</v>
      </c>
      <c r="C2186" s="40" t="s">
        <v>1847</v>
      </c>
      <c r="D2186" s="40" t="s">
        <v>1848</v>
      </c>
      <c r="E2186" s="40" t="s">
        <v>4096</v>
      </c>
      <c r="F2186" s="40"/>
      <c r="G2186" s="40" t="s">
        <v>76</v>
      </c>
      <c r="H2186" s="40" t="s">
        <v>1804</v>
      </c>
      <c r="I2186" s="40" t="s">
        <v>5992</v>
      </c>
      <c r="J2186" s="40" t="s">
        <v>1847</v>
      </c>
      <c r="K2186" s="40"/>
      <c r="L2186" s="40"/>
      <c r="M2186" s="40" t="s">
        <v>6909</v>
      </c>
      <c r="N2186" s="40">
        <v>60</v>
      </c>
      <c r="O2186" s="40" t="b">
        <v>0</v>
      </c>
      <c r="P2186" s="40" t="s">
        <v>3105</v>
      </c>
      <c r="Q2186" s="40" t="s">
        <v>1853</v>
      </c>
      <c r="R2186" s="40" t="s">
        <v>635</v>
      </c>
    </row>
    <row r="2187" spans="1:18" hidden="1" x14ac:dyDescent="0.25">
      <c r="A2187" s="40" t="s">
        <v>1565</v>
      </c>
      <c r="B2187" s="40" t="s">
        <v>905</v>
      </c>
      <c r="C2187" s="40" t="s">
        <v>1847</v>
      </c>
      <c r="D2187" s="40" t="s">
        <v>1848</v>
      </c>
      <c r="E2187" s="40" t="s">
        <v>1956</v>
      </c>
      <c r="F2187" s="40"/>
      <c r="G2187" s="40" t="s">
        <v>75</v>
      </c>
      <c r="H2187" s="40" t="s">
        <v>1806</v>
      </c>
      <c r="I2187" s="40" t="s">
        <v>5580</v>
      </c>
      <c r="J2187" s="40" t="s">
        <v>1847</v>
      </c>
      <c r="K2187" s="40"/>
      <c r="L2187" s="40"/>
      <c r="M2187" s="40" t="s">
        <v>6910</v>
      </c>
      <c r="N2187" s="40">
        <v>60</v>
      </c>
      <c r="O2187" s="40" t="b">
        <v>0</v>
      </c>
      <c r="P2187" s="40" t="s">
        <v>3105</v>
      </c>
      <c r="Q2187" s="40" t="s">
        <v>1853</v>
      </c>
      <c r="R2187" s="40" t="s">
        <v>635</v>
      </c>
    </row>
    <row r="2188" spans="1:18" hidden="1" x14ac:dyDescent="0.25">
      <c r="A2188" s="40" t="s">
        <v>1566</v>
      </c>
      <c r="B2188" s="40" t="s">
        <v>905</v>
      </c>
      <c r="C2188" s="40" t="s">
        <v>1847</v>
      </c>
      <c r="D2188" s="40" t="s">
        <v>1848</v>
      </c>
      <c r="E2188" s="40" t="s">
        <v>4096</v>
      </c>
      <c r="F2188" s="40"/>
      <c r="G2188" s="40" t="s">
        <v>76</v>
      </c>
      <c r="H2188" s="40" t="s">
        <v>1804</v>
      </c>
      <c r="I2188" s="40" t="s">
        <v>5992</v>
      </c>
      <c r="J2188" s="40" t="s">
        <v>1847</v>
      </c>
      <c r="K2188" s="40"/>
      <c r="L2188" s="40"/>
      <c r="M2188" s="40" t="s">
        <v>6911</v>
      </c>
      <c r="N2188" s="40">
        <v>60</v>
      </c>
      <c r="O2188" s="40" t="b">
        <v>0</v>
      </c>
      <c r="P2188" s="40" t="s">
        <v>3105</v>
      </c>
      <c r="Q2188" s="40" t="s">
        <v>1853</v>
      </c>
      <c r="R2188" s="40" t="s">
        <v>635</v>
      </c>
    </row>
    <row r="2189" spans="1:18" hidden="1" x14ac:dyDescent="0.25">
      <c r="A2189" s="41" t="s">
        <v>1567</v>
      </c>
      <c r="B2189" s="41" t="s">
        <v>905</v>
      </c>
      <c r="C2189" s="41" t="s">
        <v>1847</v>
      </c>
      <c r="D2189" s="41" t="s">
        <v>1848</v>
      </c>
      <c r="E2189" s="41" t="s">
        <v>1968</v>
      </c>
      <c r="F2189" s="41"/>
      <c r="G2189" s="41" t="s">
        <v>75</v>
      </c>
      <c r="H2189" s="41" t="s">
        <v>1806</v>
      </c>
      <c r="I2189" s="41" t="s">
        <v>5580</v>
      </c>
      <c r="J2189" s="41" t="s">
        <v>1847</v>
      </c>
      <c r="K2189" s="41"/>
      <c r="L2189" s="41"/>
      <c r="M2189" s="41" t="s">
        <v>6912</v>
      </c>
      <c r="N2189" s="41">
        <v>60</v>
      </c>
      <c r="O2189" s="41" t="b">
        <v>0</v>
      </c>
      <c r="P2189" s="41" t="s">
        <v>3105</v>
      </c>
      <c r="Q2189" s="41" t="s">
        <v>1853</v>
      </c>
      <c r="R2189" s="41" t="s">
        <v>635</v>
      </c>
    </row>
    <row r="2190" spans="1:18" hidden="1" x14ac:dyDescent="0.25">
      <c r="A2190" s="40" t="s">
        <v>1568</v>
      </c>
      <c r="B2190" s="40" t="s">
        <v>905</v>
      </c>
      <c r="C2190" s="40" t="s">
        <v>1847</v>
      </c>
      <c r="D2190" s="40" t="s">
        <v>1848</v>
      </c>
      <c r="E2190" s="40" t="s">
        <v>2001</v>
      </c>
      <c r="F2190" s="40"/>
      <c r="G2190" s="40" t="s">
        <v>76</v>
      </c>
      <c r="H2190" s="40" t="s">
        <v>1804</v>
      </c>
      <c r="I2190" s="40" t="s">
        <v>5580</v>
      </c>
      <c r="J2190" s="40" t="s">
        <v>1847</v>
      </c>
      <c r="K2190" s="40"/>
      <c r="L2190" s="40"/>
      <c r="M2190" s="40" t="s">
        <v>6913</v>
      </c>
      <c r="N2190" s="40">
        <v>60</v>
      </c>
      <c r="O2190" s="40" t="b">
        <v>0</v>
      </c>
      <c r="P2190" s="40" t="s">
        <v>3105</v>
      </c>
      <c r="Q2190" s="40" t="s">
        <v>1853</v>
      </c>
      <c r="R2190" s="40" t="s">
        <v>635</v>
      </c>
    </row>
    <row r="2191" spans="1:18" hidden="1" x14ac:dyDescent="0.25">
      <c r="A2191" s="40" t="s">
        <v>242</v>
      </c>
      <c r="B2191" s="40" t="s">
        <v>905</v>
      </c>
      <c r="C2191" s="40" t="s">
        <v>1847</v>
      </c>
      <c r="D2191" s="40" t="s">
        <v>1848</v>
      </c>
      <c r="E2191" s="40" t="s">
        <v>1960</v>
      </c>
      <c r="F2191" s="40"/>
      <c r="G2191" s="40" t="s">
        <v>76</v>
      </c>
      <c r="H2191" s="40" t="s">
        <v>1804</v>
      </c>
      <c r="I2191" s="40" t="s">
        <v>5580</v>
      </c>
      <c r="J2191" s="40" t="s">
        <v>1847</v>
      </c>
      <c r="K2191" s="40"/>
      <c r="L2191" s="40"/>
      <c r="M2191" s="40" t="s">
        <v>6914</v>
      </c>
      <c r="N2191" s="40">
        <v>60</v>
      </c>
      <c r="O2191" s="40" t="b">
        <v>0</v>
      </c>
      <c r="P2191" s="40" t="s">
        <v>3105</v>
      </c>
      <c r="Q2191" s="40" t="s">
        <v>1853</v>
      </c>
      <c r="R2191" s="40" t="s">
        <v>635</v>
      </c>
    </row>
    <row r="2192" spans="1:18" hidden="1" x14ac:dyDescent="0.25">
      <c r="A2192" s="40" t="s">
        <v>1569</v>
      </c>
      <c r="B2192" s="40" t="s">
        <v>905</v>
      </c>
      <c r="C2192" s="40" t="s">
        <v>1847</v>
      </c>
      <c r="D2192" s="40" t="s">
        <v>1848</v>
      </c>
      <c r="E2192" s="40" t="s">
        <v>1956</v>
      </c>
      <c r="F2192" s="40"/>
      <c r="G2192" s="40" t="s">
        <v>75</v>
      </c>
      <c r="H2192" s="40" t="s">
        <v>1806</v>
      </c>
      <c r="I2192" s="40" t="s">
        <v>5580</v>
      </c>
      <c r="J2192" s="40" t="s">
        <v>1847</v>
      </c>
      <c r="K2192" s="40"/>
      <c r="L2192" s="40"/>
      <c r="M2192" s="40" t="s">
        <v>6915</v>
      </c>
      <c r="N2192" s="40">
        <v>60</v>
      </c>
      <c r="O2192" s="40" t="b">
        <v>0</v>
      </c>
      <c r="P2192" s="40" t="s">
        <v>3105</v>
      </c>
      <c r="Q2192" s="40" t="s">
        <v>1853</v>
      </c>
      <c r="R2192" s="40" t="s">
        <v>635</v>
      </c>
    </row>
    <row r="2193" spans="1:18" hidden="1" x14ac:dyDescent="0.25">
      <c r="A2193" s="40" t="s">
        <v>94</v>
      </c>
      <c r="B2193" s="40" t="s">
        <v>905</v>
      </c>
      <c r="C2193" s="40" t="s">
        <v>1847</v>
      </c>
      <c r="D2193" s="40" t="s">
        <v>1848</v>
      </c>
      <c r="E2193" s="40" t="s">
        <v>2083</v>
      </c>
      <c r="F2193" s="40"/>
      <c r="G2193" s="40" t="s">
        <v>76</v>
      </c>
      <c r="H2193" s="40" t="s">
        <v>1804</v>
      </c>
      <c r="I2193" s="40" t="s">
        <v>5580</v>
      </c>
      <c r="J2193" s="40" t="s">
        <v>1847</v>
      </c>
      <c r="K2193" s="40"/>
      <c r="L2193" s="40"/>
      <c r="M2193" s="40" t="s">
        <v>6916</v>
      </c>
      <c r="N2193" s="40">
        <v>60</v>
      </c>
      <c r="O2193" s="40" t="b">
        <v>0</v>
      </c>
      <c r="P2193" s="40" t="s">
        <v>3105</v>
      </c>
      <c r="Q2193" s="40" t="s">
        <v>1853</v>
      </c>
      <c r="R2193" s="40" t="s">
        <v>635</v>
      </c>
    </row>
    <row r="2194" spans="1:18" hidden="1" x14ac:dyDescent="0.25">
      <c r="A2194" s="40" t="s">
        <v>1570</v>
      </c>
      <c r="B2194" s="40" t="s">
        <v>905</v>
      </c>
      <c r="C2194" s="40" t="s">
        <v>1847</v>
      </c>
      <c r="D2194" s="40" t="s">
        <v>1848</v>
      </c>
      <c r="E2194" s="40" t="s">
        <v>6091</v>
      </c>
      <c r="F2194" s="40"/>
      <c r="G2194" s="40" t="s">
        <v>1813</v>
      </c>
      <c r="H2194" s="40" t="s">
        <v>1814</v>
      </c>
      <c r="I2194" s="40" t="s">
        <v>5580</v>
      </c>
      <c r="J2194" s="40" t="s">
        <v>1847</v>
      </c>
      <c r="K2194" s="40"/>
      <c r="L2194" s="40"/>
      <c r="M2194" s="40" t="s">
        <v>6917</v>
      </c>
      <c r="N2194" s="40">
        <v>60</v>
      </c>
      <c r="O2194" s="40" t="b">
        <v>0</v>
      </c>
      <c r="P2194" s="40" t="s">
        <v>3105</v>
      </c>
      <c r="Q2194" s="40" t="s">
        <v>1853</v>
      </c>
      <c r="R2194" s="40" t="s">
        <v>635</v>
      </c>
    </row>
    <row r="2195" spans="1:18" hidden="1" x14ac:dyDescent="0.25">
      <c r="A2195" s="40" t="s">
        <v>1571</v>
      </c>
      <c r="B2195" s="40" t="s">
        <v>903</v>
      </c>
      <c r="C2195" s="40" t="s">
        <v>1847</v>
      </c>
      <c r="D2195" s="40" t="s">
        <v>1848</v>
      </c>
      <c r="E2195" s="40" t="s">
        <v>3353</v>
      </c>
      <c r="F2195" s="40"/>
      <c r="G2195" s="40" t="s">
        <v>1813</v>
      </c>
      <c r="H2195" s="40" t="s">
        <v>1814</v>
      </c>
      <c r="I2195" s="40" t="s">
        <v>5580</v>
      </c>
      <c r="J2195" s="40" t="s">
        <v>1847</v>
      </c>
      <c r="K2195" s="40"/>
      <c r="L2195" s="40"/>
      <c r="M2195" s="40" t="s">
        <v>6918</v>
      </c>
      <c r="N2195" s="40">
        <v>60</v>
      </c>
      <c r="O2195" s="40" t="b">
        <v>0</v>
      </c>
      <c r="P2195" s="40" t="s">
        <v>3105</v>
      </c>
      <c r="Q2195" s="40" t="s">
        <v>1853</v>
      </c>
      <c r="R2195" s="40" t="s">
        <v>635</v>
      </c>
    </row>
    <row r="2196" spans="1:18" hidden="1" x14ac:dyDescent="0.25">
      <c r="A2196" s="40" t="s">
        <v>243</v>
      </c>
      <c r="B2196" s="40" t="s">
        <v>905</v>
      </c>
      <c r="C2196" s="40" t="s">
        <v>1847</v>
      </c>
      <c r="D2196" s="40" t="s">
        <v>1848</v>
      </c>
      <c r="E2196" s="40" t="s">
        <v>1985</v>
      </c>
      <c r="F2196" s="40"/>
      <c r="G2196" s="40" t="s">
        <v>1813</v>
      </c>
      <c r="H2196" s="40" t="s">
        <v>1814</v>
      </c>
      <c r="I2196" s="40" t="s">
        <v>5580</v>
      </c>
      <c r="J2196" s="40" t="s">
        <v>1847</v>
      </c>
      <c r="K2196" s="40"/>
      <c r="L2196" s="40"/>
      <c r="M2196" s="40" t="s">
        <v>6919</v>
      </c>
      <c r="N2196" s="40">
        <v>60</v>
      </c>
      <c r="O2196" s="40" t="b">
        <v>0</v>
      </c>
      <c r="P2196" s="40" t="s">
        <v>3105</v>
      </c>
      <c r="Q2196" s="40" t="s">
        <v>1853</v>
      </c>
      <c r="R2196" s="40" t="s">
        <v>635</v>
      </c>
    </row>
    <row r="2197" spans="1:18" hidden="1" x14ac:dyDescent="0.25">
      <c r="A2197" s="40" t="s">
        <v>1572</v>
      </c>
      <c r="B2197" s="40" t="s">
        <v>903</v>
      </c>
      <c r="C2197" s="40" t="s">
        <v>1847</v>
      </c>
      <c r="D2197" s="40" t="s">
        <v>1848</v>
      </c>
      <c r="E2197" s="40" t="s">
        <v>5999</v>
      </c>
      <c r="F2197" s="40"/>
      <c r="G2197" s="40" t="s">
        <v>75</v>
      </c>
      <c r="H2197" s="40" t="s">
        <v>1806</v>
      </c>
      <c r="I2197" s="40" t="s">
        <v>5580</v>
      </c>
      <c r="J2197" s="40" t="s">
        <v>1847</v>
      </c>
      <c r="K2197" s="40"/>
      <c r="L2197" s="40"/>
      <c r="M2197" s="40" t="s">
        <v>6920</v>
      </c>
      <c r="N2197" s="40">
        <v>60</v>
      </c>
      <c r="O2197" s="40" t="b">
        <v>0</v>
      </c>
      <c r="P2197" s="40" t="s">
        <v>3105</v>
      </c>
      <c r="Q2197" s="40" t="s">
        <v>1853</v>
      </c>
      <c r="R2197" s="40" t="s">
        <v>635</v>
      </c>
    </row>
    <row r="2198" spans="1:18" hidden="1" x14ac:dyDescent="0.25">
      <c r="A2198" s="40" t="s">
        <v>244</v>
      </c>
      <c r="B2198" s="40" t="s">
        <v>905</v>
      </c>
      <c r="C2198" s="40" t="s">
        <v>1847</v>
      </c>
      <c r="D2198" s="40" t="s">
        <v>1848</v>
      </c>
      <c r="E2198" s="40" t="s">
        <v>1862</v>
      </c>
      <c r="F2198" s="40"/>
      <c r="G2198" s="40" t="s">
        <v>75</v>
      </c>
      <c r="H2198" s="40" t="s">
        <v>1806</v>
      </c>
      <c r="I2198" s="40" t="s">
        <v>5580</v>
      </c>
      <c r="J2198" s="40" t="s">
        <v>1847</v>
      </c>
      <c r="K2198" s="40"/>
      <c r="L2198" s="40"/>
      <c r="M2198" s="40" t="s">
        <v>6921</v>
      </c>
      <c r="N2198" s="40">
        <v>60</v>
      </c>
      <c r="O2198" s="40" t="b">
        <v>0</v>
      </c>
      <c r="P2198" s="40" t="s">
        <v>3105</v>
      </c>
      <c r="Q2198" s="40" t="s">
        <v>1853</v>
      </c>
      <c r="R2198" s="40" t="s">
        <v>635</v>
      </c>
    </row>
    <row r="2199" spans="1:18" hidden="1" x14ac:dyDescent="0.25">
      <c r="A2199" s="40" t="s">
        <v>246</v>
      </c>
      <c r="B2199" s="40" t="s">
        <v>905</v>
      </c>
      <c r="C2199" s="40" t="s">
        <v>1847</v>
      </c>
      <c r="D2199" s="40" t="s">
        <v>1848</v>
      </c>
      <c r="E2199" s="40" t="s">
        <v>1862</v>
      </c>
      <c r="F2199" s="40"/>
      <c r="G2199" s="40" t="s">
        <v>75</v>
      </c>
      <c r="H2199" s="40" t="s">
        <v>1806</v>
      </c>
      <c r="I2199" s="40" t="s">
        <v>5580</v>
      </c>
      <c r="J2199" s="40" t="s">
        <v>1847</v>
      </c>
      <c r="K2199" s="40"/>
      <c r="L2199" s="40"/>
      <c r="M2199" s="40" t="s">
        <v>6922</v>
      </c>
      <c r="N2199" s="40">
        <v>60</v>
      </c>
      <c r="O2199" s="40" t="b">
        <v>0</v>
      </c>
      <c r="P2199" s="40" t="s">
        <v>3105</v>
      </c>
      <c r="Q2199" s="40" t="s">
        <v>1853</v>
      </c>
      <c r="R2199" s="40" t="s">
        <v>635</v>
      </c>
    </row>
    <row r="2200" spans="1:18" hidden="1" x14ac:dyDescent="0.25">
      <c r="A2200" s="41" t="s">
        <v>1573</v>
      </c>
      <c r="B2200" s="41" t="s">
        <v>5655</v>
      </c>
      <c r="C2200" s="41" t="s">
        <v>1847</v>
      </c>
      <c r="D2200" s="41" t="s">
        <v>1848</v>
      </c>
      <c r="E2200" s="41" t="s">
        <v>6084</v>
      </c>
      <c r="F2200" s="41"/>
      <c r="G2200" s="41" t="s">
        <v>1813</v>
      </c>
      <c r="H2200" s="41" t="s">
        <v>1814</v>
      </c>
      <c r="I2200" s="41" t="s">
        <v>5580</v>
      </c>
      <c r="J2200" s="41" t="s">
        <v>1847</v>
      </c>
      <c r="K2200" s="41"/>
      <c r="L2200" s="41"/>
      <c r="M2200" s="41" t="s">
        <v>6923</v>
      </c>
      <c r="N2200" s="41">
        <v>60</v>
      </c>
      <c r="O2200" s="41" t="b">
        <v>0</v>
      </c>
      <c r="P2200" s="41" t="s">
        <v>3105</v>
      </c>
      <c r="Q2200" s="41" t="s">
        <v>1853</v>
      </c>
      <c r="R2200" s="41" t="s">
        <v>635</v>
      </c>
    </row>
    <row r="2201" spans="1:18" hidden="1" x14ac:dyDescent="0.25">
      <c r="A2201" s="40" t="s">
        <v>1574</v>
      </c>
      <c r="B2201" s="40" t="s">
        <v>905</v>
      </c>
      <c r="C2201" s="40" t="s">
        <v>1847</v>
      </c>
      <c r="D2201" s="40" t="s">
        <v>1848</v>
      </c>
      <c r="E2201" s="40" t="s">
        <v>2083</v>
      </c>
      <c r="F2201" s="40"/>
      <c r="G2201" s="40" t="s">
        <v>76</v>
      </c>
      <c r="H2201" s="40" t="s">
        <v>1804</v>
      </c>
      <c r="I2201" s="40" t="s">
        <v>5580</v>
      </c>
      <c r="J2201" s="40" t="s">
        <v>1847</v>
      </c>
      <c r="K2201" s="40"/>
      <c r="L2201" s="40"/>
      <c r="M2201" s="40" t="s">
        <v>6924</v>
      </c>
      <c r="N2201" s="40">
        <v>60</v>
      </c>
      <c r="O2201" s="40" t="b">
        <v>0</v>
      </c>
      <c r="P2201" s="40" t="s">
        <v>3105</v>
      </c>
      <c r="Q2201" s="40" t="s">
        <v>1853</v>
      </c>
      <c r="R2201" s="40" t="s">
        <v>635</v>
      </c>
    </row>
    <row r="2202" spans="1:18" hidden="1" x14ac:dyDescent="0.25">
      <c r="A2202" s="41" t="s">
        <v>247</v>
      </c>
      <c r="B2202" s="41" t="s">
        <v>905</v>
      </c>
      <c r="C2202" s="41" t="s">
        <v>1847</v>
      </c>
      <c r="D2202" s="41" t="s">
        <v>1848</v>
      </c>
      <c r="E2202" s="41" t="s">
        <v>1911</v>
      </c>
      <c r="F2202" s="41"/>
      <c r="G2202" s="41" t="s">
        <v>76</v>
      </c>
      <c r="H2202" s="41" t="s">
        <v>1804</v>
      </c>
      <c r="I2202" s="41" t="s">
        <v>5580</v>
      </c>
      <c r="J2202" s="41" t="s">
        <v>1847</v>
      </c>
      <c r="K2202" s="41"/>
      <c r="L2202" s="41"/>
      <c r="M2202" s="41" t="s">
        <v>6925</v>
      </c>
      <c r="N2202" s="41">
        <v>60</v>
      </c>
      <c r="O2202" s="41" t="b">
        <v>0</v>
      </c>
      <c r="P2202" s="41" t="s">
        <v>3105</v>
      </c>
      <c r="Q2202" s="41" t="s">
        <v>1853</v>
      </c>
      <c r="R2202" s="41" t="s">
        <v>635</v>
      </c>
    </row>
    <row r="2203" spans="1:18" hidden="1" x14ac:dyDescent="0.25">
      <c r="A2203" s="40" t="s">
        <v>1575</v>
      </c>
      <c r="B2203" s="40" t="s">
        <v>905</v>
      </c>
      <c r="C2203" s="40" t="s">
        <v>1847</v>
      </c>
      <c r="D2203" s="40" t="s">
        <v>1848</v>
      </c>
      <c r="E2203" s="40" t="s">
        <v>2764</v>
      </c>
      <c r="F2203" s="40"/>
      <c r="G2203" s="40" t="s">
        <v>75</v>
      </c>
      <c r="H2203" s="40" t="s">
        <v>1806</v>
      </c>
      <c r="I2203" s="40" t="s">
        <v>5580</v>
      </c>
      <c r="J2203" s="40" t="s">
        <v>1847</v>
      </c>
      <c r="K2203" s="40"/>
      <c r="L2203" s="40"/>
      <c r="M2203" s="40" t="s">
        <v>6926</v>
      </c>
      <c r="N2203" s="40">
        <v>60</v>
      </c>
      <c r="O2203" s="40" t="b">
        <v>0</v>
      </c>
      <c r="P2203" s="40" t="s">
        <v>3105</v>
      </c>
      <c r="Q2203" s="40" t="s">
        <v>1853</v>
      </c>
      <c r="R2203" s="40" t="s">
        <v>635</v>
      </c>
    </row>
    <row r="2204" spans="1:18" hidden="1" x14ac:dyDescent="0.25">
      <c r="A2204" s="40" t="s">
        <v>250</v>
      </c>
      <c r="B2204" s="40" t="s">
        <v>905</v>
      </c>
      <c r="C2204" s="40" t="s">
        <v>1847</v>
      </c>
      <c r="D2204" s="40" t="s">
        <v>1848</v>
      </c>
      <c r="E2204" s="40" t="s">
        <v>2116</v>
      </c>
      <c r="F2204" s="40"/>
      <c r="G2204" s="40" t="s">
        <v>75</v>
      </c>
      <c r="H2204" s="40" t="s">
        <v>1806</v>
      </c>
      <c r="I2204" s="40" t="s">
        <v>5580</v>
      </c>
      <c r="J2204" s="40" t="s">
        <v>1847</v>
      </c>
      <c r="K2204" s="40"/>
      <c r="L2204" s="40"/>
      <c r="M2204" s="40" t="s">
        <v>6927</v>
      </c>
      <c r="N2204" s="40">
        <v>60</v>
      </c>
      <c r="O2204" s="40" t="b">
        <v>0</v>
      </c>
      <c r="P2204" s="40" t="s">
        <v>3105</v>
      </c>
      <c r="Q2204" s="40" t="s">
        <v>1853</v>
      </c>
      <c r="R2204" s="40" t="s">
        <v>635</v>
      </c>
    </row>
    <row r="2205" spans="1:18" hidden="1" x14ac:dyDescent="0.25">
      <c r="A2205" s="40" t="s">
        <v>1576</v>
      </c>
      <c r="B2205" s="40" t="s">
        <v>905</v>
      </c>
      <c r="C2205" s="40" t="s">
        <v>1847</v>
      </c>
      <c r="D2205" s="40" t="s">
        <v>1848</v>
      </c>
      <c r="E2205" s="40" t="s">
        <v>2083</v>
      </c>
      <c r="F2205" s="40"/>
      <c r="G2205" s="40" t="s">
        <v>76</v>
      </c>
      <c r="H2205" s="40" t="s">
        <v>1804</v>
      </c>
      <c r="I2205" s="40" t="s">
        <v>5580</v>
      </c>
      <c r="J2205" s="40" t="s">
        <v>1847</v>
      </c>
      <c r="K2205" s="40"/>
      <c r="L2205" s="40"/>
      <c r="M2205" s="40" t="s">
        <v>6928</v>
      </c>
      <c r="N2205" s="40">
        <v>60</v>
      </c>
      <c r="O2205" s="40" t="b">
        <v>0</v>
      </c>
      <c r="P2205" s="40" t="s">
        <v>3105</v>
      </c>
      <c r="Q2205" s="40" t="s">
        <v>1853</v>
      </c>
      <c r="R2205" s="40" t="s">
        <v>635</v>
      </c>
    </row>
    <row r="2206" spans="1:18" hidden="1" x14ac:dyDescent="0.25">
      <c r="A2206" s="40" t="s">
        <v>6929</v>
      </c>
      <c r="B2206" s="40" t="s">
        <v>903</v>
      </c>
      <c r="C2206" s="40" t="s">
        <v>1847</v>
      </c>
      <c r="D2206" s="40" t="s">
        <v>1848</v>
      </c>
      <c r="E2206" s="40" t="s">
        <v>3353</v>
      </c>
      <c r="F2206" s="40"/>
      <c r="G2206" s="40" t="s">
        <v>1813</v>
      </c>
      <c r="H2206" s="40" t="s">
        <v>1814</v>
      </c>
      <c r="I2206" s="40" t="s">
        <v>5580</v>
      </c>
      <c r="J2206" s="40" t="s">
        <v>1847</v>
      </c>
      <c r="K2206" s="40"/>
      <c r="L2206" s="40"/>
      <c r="M2206" s="40" t="s">
        <v>6930</v>
      </c>
      <c r="N2206" s="40">
        <v>60</v>
      </c>
      <c r="O2206" s="40" t="b">
        <v>0</v>
      </c>
      <c r="P2206" s="40" t="s">
        <v>3105</v>
      </c>
      <c r="Q2206" s="40" t="s">
        <v>1853</v>
      </c>
      <c r="R2206" s="40" t="s">
        <v>635</v>
      </c>
    </row>
    <row r="2207" spans="1:18" hidden="1" x14ac:dyDescent="0.25">
      <c r="A2207" s="40" t="s">
        <v>251</v>
      </c>
      <c r="B2207" s="40" t="s">
        <v>905</v>
      </c>
      <c r="C2207" s="40" t="s">
        <v>1847</v>
      </c>
      <c r="D2207" s="40" t="s">
        <v>1848</v>
      </c>
      <c r="E2207" s="40" t="s">
        <v>1941</v>
      </c>
      <c r="F2207" s="40"/>
      <c r="G2207" s="40" t="s">
        <v>76</v>
      </c>
      <c r="H2207" s="40" t="s">
        <v>1804</v>
      </c>
      <c r="I2207" s="40" t="s">
        <v>5580</v>
      </c>
      <c r="J2207" s="40" t="s">
        <v>1847</v>
      </c>
      <c r="K2207" s="40"/>
      <c r="L2207" s="40"/>
      <c r="M2207" s="40" t="s">
        <v>6931</v>
      </c>
      <c r="N2207" s="40">
        <v>60</v>
      </c>
      <c r="O2207" s="40" t="b">
        <v>0</v>
      </c>
      <c r="P2207" s="40" t="s">
        <v>3105</v>
      </c>
      <c r="Q2207" s="40" t="s">
        <v>1853</v>
      </c>
      <c r="R2207" s="40" t="s">
        <v>635</v>
      </c>
    </row>
    <row r="2208" spans="1:18" hidden="1" x14ac:dyDescent="0.25">
      <c r="A2208" s="40" t="s">
        <v>1577</v>
      </c>
      <c r="B2208" s="40" t="s">
        <v>903</v>
      </c>
      <c r="C2208" s="40" t="s">
        <v>1847</v>
      </c>
      <c r="D2208" s="40" t="s">
        <v>1848</v>
      </c>
      <c r="E2208" s="40" t="s">
        <v>6078</v>
      </c>
      <c r="F2208" s="40"/>
      <c r="G2208" s="40" t="s">
        <v>75</v>
      </c>
      <c r="H2208" s="40" t="s">
        <v>1806</v>
      </c>
      <c r="I2208" s="40" t="s">
        <v>5580</v>
      </c>
      <c r="J2208" s="40" t="s">
        <v>1847</v>
      </c>
      <c r="K2208" s="40"/>
      <c r="L2208" s="40"/>
      <c r="M2208" s="40" t="s">
        <v>6932</v>
      </c>
      <c r="N2208" s="40">
        <v>60</v>
      </c>
      <c r="O2208" s="40" t="b">
        <v>0</v>
      </c>
      <c r="P2208" s="40" t="s">
        <v>3105</v>
      </c>
      <c r="Q2208" s="40" t="s">
        <v>1853</v>
      </c>
      <c r="R2208" s="40" t="s">
        <v>635</v>
      </c>
    </row>
    <row r="2209" spans="1:18" hidden="1" x14ac:dyDescent="0.25">
      <c r="A2209" s="40" t="s">
        <v>254</v>
      </c>
      <c r="B2209" s="40" t="s">
        <v>905</v>
      </c>
      <c r="C2209" s="40" t="s">
        <v>1847</v>
      </c>
      <c r="D2209" s="40" t="s">
        <v>1848</v>
      </c>
      <c r="E2209" s="40" t="s">
        <v>1985</v>
      </c>
      <c r="F2209" s="40"/>
      <c r="G2209" s="40" t="s">
        <v>1813</v>
      </c>
      <c r="H2209" s="40" t="s">
        <v>1814</v>
      </c>
      <c r="I2209" s="40" t="s">
        <v>5580</v>
      </c>
      <c r="J2209" s="40" t="s">
        <v>1847</v>
      </c>
      <c r="K2209" s="40"/>
      <c r="L2209" s="40"/>
      <c r="M2209" s="40" t="s">
        <v>6933</v>
      </c>
      <c r="N2209" s="40">
        <v>60</v>
      </c>
      <c r="O2209" s="40" t="b">
        <v>0</v>
      </c>
      <c r="P2209" s="40" t="s">
        <v>3105</v>
      </c>
      <c r="Q2209" s="40" t="s">
        <v>1853</v>
      </c>
      <c r="R2209" s="40" t="s">
        <v>635</v>
      </c>
    </row>
    <row r="2210" spans="1:18" hidden="1" x14ac:dyDescent="0.25">
      <c r="A2210" s="41" t="s">
        <v>255</v>
      </c>
      <c r="B2210" s="41" t="s">
        <v>905</v>
      </c>
      <c r="C2210" s="41" t="s">
        <v>1847</v>
      </c>
      <c r="D2210" s="41" t="s">
        <v>1848</v>
      </c>
      <c r="E2210" s="41" t="s">
        <v>2116</v>
      </c>
      <c r="F2210" s="41"/>
      <c r="G2210" s="41" t="s">
        <v>75</v>
      </c>
      <c r="H2210" s="41" t="s">
        <v>1806</v>
      </c>
      <c r="I2210" s="41" t="s">
        <v>5580</v>
      </c>
      <c r="J2210" s="41" t="s">
        <v>1847</v>
      </c>
      <c r="K2210" s="41"/>
      <c r="L2210" s="41"/>
      <c r="M2210" s="41" t="s">
        <v>6934</v>
      </c>
      <c r="N2210" s="41">
        <v>60</v>
      </c>
      <c r="O2210" s="41" t="b">
        <v>0</v>
      </c>
      <c r="P2210" s="41" t="s">
        <v>3105</v>
      </c>
      <c r="Q2210" s="41" t="s">
        <v>1853</v>
      </c>
      <c r="R2210" s="41" t="s">
        <v>635</v>
      </c>
    </row>
    <row r="2211" spans="1:18" hidden="1" x14ac:dyDescent="0.25">
      <c r="A2211" s="41" t="s">
        <v>1578</v>
      </c>
      <c r="B2211" s="41" t="s">
        <v>905</v>
      </c>
      <c r="C2211" s="41" t="s">
        <v>1847</v>
      </c>
      <c r="D2211" s="41" t="s">
        <v>1848</v>
      </c>
      <c r="E2211" s="41" t="s">
        <v>4096</v>
      </c>
      <c r="F2211" s="41"/>
      <c r="G2211" s="41" t="s">
        <v>76</v>
      </c>
      <c r="H2211" s="41" t="s">
        <v>1804</v>
      </c>
      <c r="I2211" s="41" t="s">
        <v>5992</v>
      </c>
      <c r="J2211" s="41" t="s">
        <v>1847</v>
      </c>
      <c r="K2211" s="41"/>
      <c r="L2211" s="41"/>
      <c r="M2211" s="41" t="s">
        <v>6935</v>
      </c>
      <c r="N2211" s="41">
        <v>60</v>
      </c>
      <c r="O2211" s="41" t="b">
        <v>0</v>
      </c>
      <c r="P2211" s="41" t="s">
        <v>3105</v>
      </c>
      <c r="Q2211" s="41" t="s">
        <v>1853</v>
      </c>
      <c r="R2211" s="41" t="s">
        <v>635</v>
      </c>
    </row>
    <row r="2212" spans="1:18" hidden="1" x14ac:dyDescent="0.25">
      <c r="A2212" s="40" t="s">
        <v>1579</v>
      </c>
      <c r="B2212" s="40" t="s">
        <v>905</v>
      </c>
      <c r="C2212" s="40" t="s">
        <v>1847</v>
      </c>
      <c r="D2212" s="40" t="s">
        <v>1848</v>
      </c>
      <c r="E2212" s="40" t="s">
        <v>1941</v>
      </c>
      <c r="F2212" s="40"/>
      <c r="G2212" s="40" t="s">
        <v>76</v>
      </c>
      <c r="H2212" s="40" t="s">
        <v>1804</v>
      </c>
      <c r="I2212" s="40" t="s">
        <v>5580</v>
      </c>
      <c r="J2212" s="40" t="s">
        <v>1847</v>
      </c>
      <c r="K2212" s="40"/>
      <c r="L2212" s="40"/>
      <c r="M2212" s="40" t="s">
        <v>6936</v>
      </c>
      <c r="N2212" s="40">
        <v>60</v>
      </c>
      <c r="O2212" s="40" t="b">
        <v>0</v>
      </c>
      <c r="P2212" s="40" t="s">
        <v>3105</v>
      </c>
      <c r="Q2212" s="40" t="s">
        <v>1853</v>
      </c>
      <c r="R2212" s="40" t="s">
        <v>635</v>
      </c>
    </row>
    <row r="2213" spans="1:18" hidden="1" x14ac:dyDescent="0.25">
      <c r="A2213" s="41" t="s">
        <v>1580</v>
      </c>
      <c r="B2213" s="41" t="s">
        <v>905</v>
      </c>
      <c r="C2213" s="41" t="s">
        <v>1847</v>
      </c>
      <c r="D2213" s="41" t="s">
        <v>1848</v>
      </c>
      <c r="E2213" s="41" t="s">
        <v>4096</v>
      </c>
      <c r="F2213" s="41"/>
      <c r="G2213" s="41" t="s">
        <v>76</v>
      </c>
      <c r="H2213" s="41" t="s">
        <v>1804</v>
      </c>
      <c r="I2213" s="41" t="s">
        <v>5992</v>
      </c>
      <c r="J2213" s="41" t="s">
        <v>1847</v>
      </c>
      <c r="K2213" s="41"/>
      <c r="L2213" s="41"/>
      <c r="M2213" s="41" t="s">
        <v>6937</v>
      </c>
      <c r="N2213" s="41">
        <v>60</v>
      </c>
      <c r="O2213" s="41" t="b">
        <v>0</v>
      </c>
      <c r="P2213" s="41" t="s">
        <v>3105</v>
      </c>
      <c r="Q2213" s="41" t="s">
        <v>1853</v>
      </c>
      <c r="R2213" s="41" t="s">
        <v>635</v>
      </c>
    </row>
    <row r="2214" spans="1:18" hidden="1" x14ac:dyDescent="0.25">
      <c r="A2214" s="40" t="s">
        <v>1581</v>
      </c>
      <c r="B2214" s="40" t="s">
        <v>903</v>
      </c>
      <c r="C2214" s="40" t="s">
        <v>1847</v>
      </c>
      <c r="D2214" s="40" t="s">
        <v>1848</v>
      </c>
      <c r="E2214" s="40" t="s">
        <v>2116</v>
      </c>
      <c r="F2214" s="40"/>
      <c r="G2214" s="40" t="s">
        <v>75</v>
      </c>
      <c r="H2214" s="40" t="s">
        <v>1806</v>
      </c>
      <c r="I2214" s="40" t="s">
        <v>5580</v>
      </c>
      <c r="J2214" s="40" t="s">
        <v>1847</v>
      </c>
      <c r="K2214" s="40"/>
      <c r="L2214" s="40"/>
      <c r="M2214" s="40" t="s">
        <v>6938</v>
      </c>
      <c r="N2214" s="40">
        <v>60</v>
      </c>
      <c r="O2214" s="40" t="b">
        <v>0</v>
      </c>
      <c r="P2214" s="40" t="s">
        <v>3105</v>
      </c>
      <c r="Q2214" s="40" t="s">
        <v>1853</v>
      </c>
      <c r="R2214" s="40" t="s">
        <v>635</v>
      </c>
    </row>
    <row r="2215" spans="1:18" hidden="1" x14ac:dyDescent="0.25">
      <c r="A2215" s="40" t="s">
        <v>138</v>
      </c>
      <c r="B2215" s="40" t="s">
        <v>905</v>
      </c>
      <c r="C2215" s="40" t="s">
        <v>1847</v>
      </c>
      <c r="D2215" s="40" t="s">
        <v>1848</v>
      </c>
      <c r="E2215" s="40" t="s">
        <v>4096</v>
      </c>
      <c r="F2215" s="40"/>
      <c r="G2215" s="40" t="s">
        <v>76</v>
      </c>
      <c r="H2215" s="40" t="s">
        <v>1804</v>
      </c>
      <c r="I2215" s="40" t="s">
        <v>5992</v>
      </c>
      <c r="J2215" s="40" t="s">
        <v>1847</v>
      </c>
      <c r="K2215" s="40"/>
      <c r="L2215" s="40"/>
      <c r="M2215" s="40" t="s">
        <v>6939</v>
      </c>
      <c r="N2215" s="40">
        <v>60</v>
      </c>
      <c r="O2215" s="40" t="b">
        <v>0</v>
      </c>
      <c r="P2215" s="40" t="s">
        <v>3105</v>
      </c>
      <c r="Q2215" s="40" t="s">
        <v>1853</v>
      </c>
      <c r="R2215" s="40" t="s">
        <v>635</v>
      </c>
    </row>
    <row r="2216" spans="1:18" hidden="1" x14ac:dyDescent="0.25">
      <c r="A2216" s="41" t="s">
        <v>258</v>
      </c>
      <c r="B2216" s="41" t="s">
        <v>905</v>
      </c>
      <c r="C2216" s="41" t="s">
        <v>1847</v>
      </c>
      <c r="D2216" s="41" t="s">
        <v>1848</v>
      </c>
      <c r="E2216" s="41" t="s">
        <v>1956</v>
      </c>
      <c r="F2216" s="41"/>
      <c r="G2216" s="41" t="s">
        <v>75</v>
      </c>
      <c r="H2216" s="41" t="s">
        <v>1806</v>
      </c>
      <c r="I2216" s="41" t="s">
        <v>5580</v>
      </c>
      <c r="J2216" s="41" t="s">
        <v>1847</v>
      </c>
      <c r="K2216" s="41"/>
      <c r="L2216" s="41"/>
      <c r="M2216" s="41" t="s">
        <v>6940</v>
      </c>
      <c r="N2216" s="41">
        <v>60</v>
      </c>
      <c r="O2216" s="41" t="b">
        <v>0</v>
      </c>
      <c r="P2216" s="41" t="s">
        <v>3105</v>
      </c>
      <c r="Q2216" s="41" t="s">
        <v>1853</v>
      </c>
      <c r="R2216" s="41" t="s">
        <v>635</v>
      </c>
    </row>
    <row r="2217" spans="1:18" hidden="1" x14ac:dyDescent="0.25">
      <c r="A2217" s="41" t="s">
        <v>1582</v>
      </c>
      <c r="B2217" s="41" t="s">
        <v>905</v>
      </c>
      <c r="C2217" s="41" t="s">
        <v>1847</v>
      </c>
      <c r="D2217" s="41" t="s">
        <v>1848</v>
      </c>
      <c r="E2217" s="41" t="s">
        <v>1862</v>
      </c>
      <c r="F2217" s="41"/>
      <c r="G2217" s="41" t="s">
        <v>75</v>
      </c>
      <c r="H2217" s="41" t="s">
        <v>1806</v>
      </c>
      <c r="I2217" s="41" t="s">
        <v>5580</v>
      </c>
      <c r="J2217" s="41" t="s">
        <v>1847</v>
      </c>
      <c r="K2217" s="41"/>
      <c r="L2217" s="41"/>
      <c r="M2217" s="41" t="s">
        <v>6941</v>
      </c>
      <c r="N2217" s="41">
        <v>60</v>
      </c>
      <c r="O2217" s="41" t="b">
        <v>0</v>
      </c>
      <c r="P2217" s="41" t="s">
        <v>3105</v>
      </c>
      <c r="Q2217" s="41" t="s">
        <v>1853</v>
      </c>
      <c r="R2217" s="41" t="s">
        <v>635</v>
      </c>
    </row>
    <row r="2218" spans="1:18" hidden="1" x14ac:dyDescent="0.25">
      <c r="A2218" s="40" t="s">
        <v>1583</v>
      </c>
      <c r="B2218" s="40" t="s">
        <v>903</v>
      </c>
      <c r="C2218" s="40" t="s">
        <v>1847</v>
      </c>
      <c r="D2218" s="40" t="s">
        <v>1848</v>
      </c>
      <c r="E2218" s="40" t="s">
        <v>6078</v>
      </c>
      <c r="F2218" s="40"/>
      <c r="G2218" s="40" t="s">
        <v>75</v>
      </c>
      <c r="H2218" s="40" t="s">
        <v>1806</v>
      </c>
      <c r="I2218" s="40" t="s">
        <v>5580</v>
      </c>
      <c r="J2218" s="40" t="s">
        <v>1847</v>
      </c>
      <c r="K2218" s="40"/>
      <c r="L2218" s="40"/>
      <c r="M2218" s="40" t="s">
        <v>6942</v>
      </c>
      <c r="N2218" s="40">
        <v>60</v>
      </c>
      <c r="O2218" s="40" t="b">
        <v>0</v>
      </c>
      <c r="P2218" s="40" t="s">
        <v>3105</v>
      </c>
      <c r="Q2218" s="40" t="s">
        <v>1853</v>
      </c>
      <c r="R2218" s="40" t="s">
        <v>635</v>
      </c>
    </row>
    <row r="2219" spans="1:18" hidden="1" x14ac:dyDescent="0.25">
      <c r="A2219" s="41" t="s">
        <v>1584</v>
      </c>
      <c r="B2219" s="41" t="s">
        <v>903</v>
      </c>
      <c r="C2219" s="41" t="s">
        <v>1847</v>
      </c>
      <c r="D2219" s="41" t="s">
        <v>1848</v>
      </c>
      <c r="E2219" s="41" t="s">
        <v>4322</v>
      </c>
      <c r="F2219" s="41"/>
      <c r="G2219" s="41" t="s">
        <v>75</v>
      </c>
      <c r="H2219" s="41" t="s">
        <v>1806</v>
      </c>
      <c r="I2219" s="41" t="s">
        <v>5580</v>
      </c>
      <c r="J2219" s="41" t="s">
        <v>1847</v>
      </c>
      <c r="K2219" s="41"/>
      <c r="L2219" s="41"/>
      <c r="M2219" s="41" t="s">
        <v>6943</v>
      </c>
      <c r="N2219" s="41">
        <v>60</v>
      </c>
      <c r="O2219" s="41" t="b">
        <v>0</v>
      </c>
      <c r="P2219" s="41" t="s">
        <v>3105</v>
      </c>
      <c r="Q2219" s="41" t="s">
        <v>1853</v>
      </c>
      <c r="R2219" s="41" t="s">
        <v>635</v>
      </c>
    </row>
    <row r="2220" spans="1:18" hidden="1" x14ac:dyDescent="0.25">
      <c r="A2220" s="41" t="s">
        <v>142</v>
      </c>
      <c r="B2220" s="41" t="s">
        <v>905</v>
      </c>
      <c r="C2220" s="41" t="s">
        <v>1847</v>
      </c>
      <c r="D2220" s="41" t="s">
        <v>1848</v>
      </c>
      <c r="E2220" s="41" t="s">
        <v>5326</v>
      </c>
      <c r="F2220" s="41"/>
      <c r="G2220" s="41" t="s">
        <v>1813</v>
      </c>
      <c r="H2220" s="41" t="s">
        <v>1814</v>
      </c>
      <c r="I2220" s="41" t="s">
        <v>5580</v>
      </c>
      <c r="J2220" s="41" t="s">
        <v>1847</v>
      </c>
      <c r="K2220" s="41"/>
      <c r="L2220" s="41"/>
      <c r="M2220" s="41" t="s">
        <v>6944</v>
      </c>
      <c r="N2220" s="41">
        <v>60</v>
      </c>
      <c r="O2220" s="41" t="b">
        <v>0</v>
      </c>
      <c r="P2220" s="41" t="s">
        <v>3105</v>
      </c>
      <c r="Q2220" s="41" t="s">
        <v>1853</v>
      </c>
      <c r="R2220" s="41" t="s">
        <v>635</v>
      </c>
    </row>
    <row r="2221" spans="1:18" hidden="1" x14ac:dyDescent="0.25">
      <c r="A2221" s="40" t="s">
        <v>1585</v>
      </c>
      <c r="B2221" s="40" t="s">
        <v>903</v>
      </c>
      <c r="C2221" s="40" t="s">
        <v>1847</v>
      </c>
      <c r="D2221" s="40" t="s">
        <v>1848</v>
      </c>
      <c r="E2221" s="40" t="s">
        <v>6078</v>
      </c>
      <c r="F2221" s="40"/>
      <c r="G2221" s="40" t="s">
        <v>75</v>
      </c>
      <c r="H2221" s="40" t="s">
        <v>1806</v>
      </c>
      <c r="I2221" s="40" t="s">
        <v>5580</v>
      </c>
      <c r="J2221" s="40" t="s">
        <v>1847</v>
      </c>
      <c r="K2221" s="40"/>
      <c r="L2221" s="40"/>
      <c r="M2221" s="40" t="s">
        <v>6945</v>
      </c>
      <c r="N2221" s="40">
        <v>60</v>
      </c>
      <c r="O2221" s="40" t="b">
        <v>0</v>
      </c>
      <c r="P2221" s="40" t="s">
        <v>3105</v>
      </c>
      <c r="Q2221" s="40" t="s">
        <v>1853</v>
      </c>
      <c r="R2221" s="40" t="s">
        <v>635</v>
      </c>
    </row>
    <row r="2222" spans="1:18" hidden="1" x14ac:dyDescent="0.25">
      <c r="A2222" s="40" t="s">
        <v>509</v>
      </c>
      <c r="B2222" s="40" t="s">
        <v>905</v>
      </c>
      <c r="C2222" s="40" t="s">
        <v>1847</v>
      </c>
      <c r="D2222" s="40" t="s">
        <v>1848</v>
      </c>
      <c r="E2222" s="40" t="s">
        <v>1911</v>
      </c>
      <c r="F2222" s="40"/>
      <c r="G2222" s="40" t="s">
        <v>76</v>
      </c>
      <c r="H2222" s="40" t="s">
        <v>1804</v>
      </c>
      <c r="I2222" s="40" t="s">
        <v>5580</v>
      </c>
      <c r="J2222" s="40" t="s">
        <v>1847</v>
      </c>
      <c r="K2222" s="40"/>
      <c r="L2222" s="40"/>
      <c r="M2222" s="40" t="s">
        <v>6946</v>
      </c>
      <c r="N2222" s="40">
        <v>60</v>
      </c>
      <c r="O2222" s="40" t="b">
        <v>0</v>
      </c>
      <c r="P2222" s="40" t="s">
        <v>3105</v>
      </c>
      <c r="Q2222" s="40" t="s">
        <v>1853</v>
      </c>
      <c r="R2222" s="40" t="s">
        <v>635</v>
      </c>
    </row>
    <row r="2223" spans="1:18" hidden="1" x14ac:dyDescent="0.25">
      <c r="A2223" s="40" t="s">
        <v>1586</v>
      </c>
      <c r="B2223" s="40" t="s">
        <v>903</v>
      </c>
      <c r="C2223" s="40" t="s">
        <v>1847</v>
      </c>
      <c r="D2223" s="40" t="s">
        <v>1848</v>
      </c>
      <c r="E2223" s="40" t="s">
        <v>2060</v>
      </c>
      <c r="F2223" s="40"/>
      <c r="G2223" s="40" t="s">
        <v>75</v>
      </c>
      <c r="H2223" s="40" t="s">
        <v>1806</v>
      </c>
      <c r="I2223" s="40" t="s">
        <v>5580</v>
      </c>
      <c r="J2223" s="40" t="s">
        <v>1847</v>
      </c>
      <c r="K2223" s="40"/>
      <c r="L2223" s="40"/>
      <c r="M2223" s="40" t="s">
        <v>6947</v>
      </c>
      <c r="N2223" s="40">
        <v>60</v>
      </c>
      <c r="O2223" s="40" t="b">
        <v>0</v>
      </c>
      <c r="P2223" s="40" t="s">
        <v>3105</v>
      </c>
      <c r="Q2223" s="40" t="s">
        <v>1853</v>
      </c>
      <c r="R2223" s="40" t="s">
        <v>635</v>
      </c>
    </row>
    <row r="2224" spans="1:18" hidden="1" x14ac:dyDescent="0.25">
      <c r="A2224" s="40" t="s">
        <v>1587</v>
      </c>
      <c r="B2224" s="40" t="s">
        <v>903</v>
      </c>
      <c r="C2224" s="40" t="s">
        <v>1847</v>
      </c>
      <c r="D2224" s="40" t="s">
        <v>1848</v>
      </c>
      <c r="E2224" s="40" t="s">
        <v>6078</v>
      </c>
      <c r="F2224" s="40"/>
      <c r="G2224" s="40" t="s">
        <v>75</v>
      </c>
      <c r="H2224" s="40" t="s">
        <v>1806</v>
      </c>
      <c r="I2224" s="40" t="s">
        <v>5580</v>
      </c>
      <c r="J2224" s="40" t="s">
        <v>1847</v>
      </c>
      <c r="K2224" s="40"/>
      <c r="L2224" s="40"/>
      <c r="M2224" s="40" t="s">
        <v>6948</v>
      </c>
      <c r="N2224" s="40">
        <v>60</v>
      </c>
      <c r="O2224" s="40" t="b">
        <v>0</v>
      </c>
      <c r="P2224" s="40" t="s">
        <v>3105</v>
      </c>
      <c r="Q2224" s="40" t="s">
        <v>1853</v>
      </c>
      <c r="R2224" s="40" t="s">
        <v>635</v>
      </c>
    </row>
    <row r="2225" spans="1:18" hidden="1" x14ac:dyDescent="0.25">
      <c r="A2225" s="41" t="s">
        <v>1588</v>
      </c>
      <c r="B2225" s="41" t="s">
        <v>905</v>
      </c>
      <c r="C2225" s="41" t="s">
        <v>1847</v>
      </c>
      <c r="D2225" s="41" t="s">
        <v>1848</v>
      </c>
      <c r="E2225" s="41" t="s">
        <v>1956</v>
      </c>
      <c r="F2225" s="41"/>
      <c r="G2225" s="41" t="s">
        <v>75</v>
      </c>
      <c r="H2225" s="41" t="s">
        <v>1806</v>
      </c>
      <c r="I2225" s="41" t="s">
        <v>5580</v>
      </c>
      <c r="J2225" s="41" t="s">
        <v>1847</v>
      </c>
      <c r="K2225" s="41"/>
      <c r="L2225" s="41"/>
      <c r="M2225" s="41" t="s">
        <v>6949</v>
      </c>
      <c r="N2225" s="41">
        <v>60</v>
      </c>
      <c r="O2225" s="41" t="b">
        <v>0</v>
      </c>
      <c r="P2225" s="41" t="s">
        <v>3105</v>
      </c>
      <c r="Q2225" s="41" t="s">
        <v>1853</v>
      </c>
      <c r="R2225" s="41" t="s">
        <v>635</v>
      </c>
    </row>
    <row r="2226" spans="1:18" hidden="1" x14ac:dyDescent="0.25">
      <c r="A2226" s="40" t="s">
        <v>1589</v>
      </c>
      <c r="B2226" s="40" t="s">
        <v>905</v>
      </c>
      <c r="C2226" s="40" t="s">
        <v>1847</v>
      </c>
      <c r="D2226" s="40" t="s">
        <v>1848</v>
      </c>
      <c r="E2226" s="40" t="s">
        <v>1960</v>
      </c>
      <c r="F2226" s="40"/>
      <c r="G2226" s="40" t="s">
        <v>76</v>
      </c>
      <c r="H2226" s="40" t="s">
        <v>1804</v>
      </c>
      <c r="I2226" s="40" t="s">
        <v>5580</v>
      </c>
      <c r="J2226" s="40" t="s">
        <v>1847</v>
      </c>
      <c r="K2226" s="40"/>
      <c r="L2226" s="40"/>
      <c r="M2226" s="40" t="s">
        <v>6950</v>
      </c>
      <c r="N2226" s="40">
        <v>60</v>
      </c>
      <c r="O2226" s="40" t="b">
        <v>0</v>
      </c>
      <c r="P2226" s="40" t="s">
        <v>3105</v>
      </c>
      <c r="Q2226" s="40" t="s">
        <v>1853</v>
      </c>
      <c r="R2226" s="40" t="s">
        <v>635</v>
      </c>
    </row>
    <row r="2227" spans="1:18" hidden="1" x14ac:dyDescent="0.25">
      <c r="A2227" s="40" t="s">
        <v>6951</v>
      </c>
      <c r="B2227" s="40" t="s">
        <v>905</v>
      </c>
      <c r="C2227" s="40" t="s">
        <v>1847</v>
      </c>
      <c r="D2227" s="40" t="s">
        <v>1848</v>
      </c>
      <c r="E2227" s="40" t="s">
        <v>2083</v>
      </c>
      <c r="F2227" s="40"/>
      <c r="G2227" s="40" t="s">
        <v>76</v>
      </c>
      <c r="H2227" s="40" t="s">
        <v>1804</v>
      </c>
      <c r="I2227" s="40" t="s">
        <v>5580</v>
      </c>
      <c r="J2227" s="40" t="s">
        <v>1847</v>
      </c>
      <c r="K2227" s="40"/>
      <c r="L2227" s="40"/>
      <c r="M2227" s="40" t="s">
        <v>6952</v>
      </c>
      <c r="N2227" s="40">
        <v>60</v>
      </c>
      <c r="O2227" s="40" t="b">
        <v>0</v>
      </c>
      <c r="P2227" s="40" t="s">
        <v>3105</v>
      </c>
      <c r="Q2227" s="40" t="s">
        <v>1853</v>
      </c>
      <c r="R2227" s="40" t="s">
        <v>635</v>
      </c>
    </row>
    <row r="2228" spans="1:18" hidden="1" x14ac:dyDescent="0.25">
      <c r="A2228" s="40" t="s">
        <v>260</v>
      </c>
      <c r="B2228" s="40" t="s">
        <v>905</v>
      </c>
      <c r="C2228" s="40" t="s">
        <v>1847</v>
      </c>
      <c r="D2228" s="40" t="s">
        <v>1848</v>
      </c>
      <c r="E2228" s="40" t="s">
        <v>1968</v>
      </c>
      <c r="F2228" s="40"/>
      <c r="G2228" s="40" t="s">
        <v>75</v>
      </c>
      <c r="H2228" s="40" t="s">
        <v>1806</v>
      </c>
      <c r="I2228" s="40" t="s">
        <v>5580</v>
      </c>
      <c r="J2228" s="40" t="s">
        <v>1847</v>
      </c>
      <c r="K2228" s="40"/>
      <c r="L2228" s="40"/>
      <c r="M2228" s="40" t="s">
        <v>6953</v>
      </c>
      <c r="N2228" s="40">
        <v>60</v>
      </c>
      <c r="O2228" s="40" t="b">
        <v>0</v>
      </c>
      <c r="P2228" s="40" t="s">
        <v>3105</v>
      </c>
      <c r="Q2228" s="40" t="s">
        <v>1853</v>
      </c>
      <c r="R2228" s="40" t="s">
        <v>635</v>
      </c>
    </row>
    <row r="2229" spans="1:18" hidden="1" x14ac:dyDescent="0.25">
      <c r="A2229" s="41" t="s">
        <v>293</v>
      </c>
      <c r="B2229" s="41" t="s">
        <v>905</v>
      </c>
      <c r="C2229" s="41" t="s">
        <v>1847</v>
      </c>
      <c r="D2229" s="41" t="s">
        <v>1848</v>
      </c>
      <c r="E2229" s="41" t="s">
        <v>1968</v>
      </c>
      <c r="F2229" s="41"/>
      <c r="G2229" s="41" t="s">
        <v>75</v>
      </c>
      <c r="H2229" s="41" t="s">
        <v>1806</v>
      </c>
      <c r="I2229" s="41" t="s">
        <v>5580</v>
      </c>
      <c r="J2229" s="41" t="s">
        <v>1847</v>
      </c>
      <c r="K2229" s="41"/>
      <c r="L2229" s="41"/>
      <c r="M2229" s="41" t="s">
        <v>6954</v>
      </c>
      <c r="N2229" s="41">
        <v>60</v>
      </c>
      <c r="O2229" s="41" t="b">
        <v>0</v>
      </c>
      <c r="P2229" s="41" t="s">
        <v>3105</v>
      </c>
      <c r="Q2229" s="41" t="s">
        <v>1853</v>
      </c>
      <c r="R2229" s="41" t="s">
        <v>635</v>
      </c>
    </row>
    <row r="2230" spans="1:18" hidden="1" x14ac:dyDescent="0.25">
      <c r="A2230" s="41" t="s">
        <v>1590</v>
      </c>
      <c r="B2230" s="41" t="s">
        <v>903</v>
      </c>
      <c r="C2230" s="41" t="s">
        <v>1847</v>
      </c>
      <c r="D2230" s="41" t="s">
        <v>1848</v>
      </c>
      <c r="E2230" s="41" t="s">
        <v>6065</v>
      </c>
      <c r="F2230" s="41"/>
      <c r="G2230" s="41" t="s">
        <v>75</v>
      </c>
      <c r="H2230" s="41" t="s">
        <v>1806</v>
      </c>
      <c r="I2230" s="41" t="s">
        <v>5580</v>
      </c>
      <c r="J2230" s="41" t="s">
        <v>1847</v>
      </c>
      <c r="K2230" s="41"/>
      <c r="L2230" s="41"/>
      <c r="M2230" s="41" t="s">
        <v>6955</v>
      </c>
      <c r="N2230" s="41">
        <v>60</v>
      </c>
      <c r="O2230" s="41" t="b">
        <v>0</v>
      </c>
      <c r="P2230" s="41" t="s">
        <v>3105</v>
      </c>
      <c r="Q2230" s="41" t="s">
        <v>1853</v>
      </c>
      <c r="R2230" s="41" t="s">
        <v>635</v>
      </c>
    </row>
    <row r="2231" spans="1:18" hidden="1" x14ac:dyDescent="0.25">
      <c r="A2231" s="40" t="s">
        <v>262</v>
      </c>
      <c r="B2231" s="40" t="s">
        <v>905</v>
      </c>
      <c r="C2231" s="40" t="s">
        <v>1847</v>
      </c>
      <c r="D2231" s="40" t="s">
        <v>1848</v>
      </c>
      <c r="E2231" s="40" t="s">
        <v>1968</v>
      </c>
      <c r="F2231" s="40"/>
      <c r="G2231" s="40" t="s">
        <v>75</v>
      </c>
      <c r="H2231" s="40" t="s">
        <v>1806</v>
      </c>
      <c r="I2231" s="40" t="s">
        <v>5580</v>
      </c>
      <c r="J2231" s="40" t="s">
        <v>1847</v>
      </c>
      <c r="K2231" s="40"/>
      <c r="L2231" s="40"/>
      <c r="M2231" s="40" t="s">
        <v>6956</v>
      </c>
      <c r="N2231" s="40">
        <v>60</v>
      </c>
      <c r="O2231" s="40" t="b">
        <v>0</v>
      </c>
      <c r="P2231" s="40" t="s">
        <v>3105</v>
      </c>
      <c r="Q2231" s="40" t="s">
        <v>1853</v>
      </c>
      <c r="R2231" s="40" t="s">
        <v>635</v>
      </c>
    </row>
    <row r="2232" spans="1:18" hidden="1" x14ac:dyDescent="0.25">
      <c r="A2232" s="41" t="s">
        <v>1591</v>
      </c>
      <c r="B2232" s="41" t="s">
        <v>905</v>
      </c>
      <c r="C2232" s="41" t="s">
        <v>1847</v>
      </c>
      <c r="D2232" s="41" t="s">
        <v>1848</v>
      </c>
      <c r="E2232" s="41" t="s">
        <v>1956</v>
      </c>
      <c r="F2232" s="41"/>
      <c r="G2232" s="41" t="s">
        <v>75</v>
      </c>
      <c r="H2232" s="41" t="s">
        <v>1806</v>
      </c>
      <c r="I2232" s="41" t="s">
        <v>5580</v>
      </c>
      <c r="J2232" s="41" t="s">
        <v>1847</v>
      </c>
      <c r="K2232" s="41"/>
      <c r="L2232" s="41"/>
      <c r="M2232" s="41" t="s">
        <v>6957</v>
      </c>
      <c r="N2232" s="41">
        <v>60</v>
      </c>
      <c r="O2232" s="41" t="b">
        <v>0</v>
      </c>
      <c r="P2232" s="41" t="s">
        <v>3105</v>
      </c>
      <c r="Q2232" s="41" t="s">
        <v>1853</v>
      </c>
      <c r="R2232" s="41" t="s">
        <v>635</v>
      </c>
    </row>
    <row r="2233" spans="1:18" hidden="1" x14ac:dyDescent="0.25">
      <c r="A2233" s="40" t="s">
        <v>1592</v>
      </c>
      <c r="B2233" s="40" t="s">
        <v>905</v>
      </c>
      <c r="C2233" s="40" t="s">
        <v>1847</v>
      </c>
      <c r="D2233" s="40" t="s">
        <v>1848</v>
      </c>
      <c r="E2233" s="40" t="s">
        <v>2083</v>
      </c>
      <c r="F2233" s="40"/>
      <c r="G2233" s="40" t="s">
        <v>76</v>
      </c>
      <c r="H2233" s="40" t="s">
        <v>1804</v>
      </c>
      <c r="I2233" s="40" t="s">
        <v>5580</v>
      </c>
      <c r="J2233" s="40" t="s">
        <v>1847</v>
      </c>
      <c r="K2233" s="40"/>
      <c r="L2233" s="40"/>
      <c r="M2233" s="40" t="s">
        <v>6958</v>
      </c>
      <c r="N2233" s="40">
        <v>60</v>
      </c>
      <c r="O2233" s="40" t="b">
        <v>0</v>
      </c>
      <c r="P2233" s="40" t="s">
        <v>3105</v>
      </c>
      <c r="Q2233" s="40" t="s">
        <v>1853</v>
      </c>
      <c r="R2233" s="40" t="s">
        <v>635</v>
      </c>
    </row>
    <row r="2234" spans="1:18" hidden="1" x14ac:dyDescent="0.25">
      <c r="A2234" s="41" t="s">
        <v>1593</v>
      </c>
      <c r="B2234" s="41" t="s">
        <v>905</v>
      </c>
      <c r="C2234" s="41" t="s">
        <v>1847</v>
      </c>
      <c r="D2234" s="41" t="s">
        <v>1848</v>
      </c>
      <c r="E2234" s="41" t="s">
        <v>2132</v>
      </c>
      <c r="F2234" s="41"/>
      <c r="G2234" s="41" t="s">
        <v>1813</v>
      </c>
      <c r="H2234" s="41" t="s">
        <v>1814</v>
      </c>
      <c r="I2234" s="41" t="s">
        <v>5580</v>
      </c>
      <c r="J2234" s="41" t="s">
        <v>1847</v>
      </c>
      <c r="K2234" s="41"/>
      <c r="L2234" s="41"/>
      <c r="M2234" s="41" t="s">
        <v>6959</v>
      </c>
      <c r="N2234" s="41">
        <v>60</v>
      </c>
      <c r="O2234" s="41" t="b">
        <v>0</v>
      </c>
      <c r="P2234" s="41" t="s">
        <v>3105</v>
      </c>
      <c r="Q2234" s="41" t="s">
        <v>1853</v>
      </c>
      <c r="R2234" s="41" t="s">
        <v>635</v>
      </c>
    </row>
    <row r="2235" spans="1:18" hidden="1" x14ac:dyDescent="0.25">
      <c r="A2235" s="41" t="s">
        <v>537</v>
      </c>
      <c r="B2235" s="41" t="s">
        <v>905</v>
      </c>
      <c r="C2235" s="41" t="s">
        <v>1847</v>
      </c>
      <c r="D2235" s="41" t="s">
        <v>1848</v>
      </c>
      <c r="E2235" s="41" t="s">
        <v>1968</v>
      </c>
      <c r="F2235" s="41"/>
      <c r="G2235" s="41" t="s">
        <v>75</v>
      </c>
      <c r="H2235" s="41" t="s">
        <v>1806</v>
      </c>
      <c r="I2235" s="41" t="s">
        <v>5580</v>
      </c>
      <c r="J2235" s="41" t="s">
        <v>1847</v>
      </c>
      <c r="K2235" s="41"/>
      <c r="L2235" s="41"/>
      <c r="M2235" s="41" t="s">
        <v>6960</v>
      </c>
      <c r="N2235" s="41">
        <v>60</v>
      </c>
      <c r="O2235" s="41" t="b">
        <v>0</v>
      </c>
      <c r="P2235" s="41" t="s">
        <v>3105</v>
      </c>
      <c r="Q2235" s="41" t="s">
        <v>1853</v>
      </c>
      <c r="R2235" s="41" t="s">
        <v>635</v>
      </c>
    </row>
    <row r="2236" spans="1:18" hidden="1" x14ac:dyDescent="0.25">
      <c r="A2236" s="41" t="s">
        <v>1594</v>
      </c>
      <c r="B2236" s="41" t="s">
        <v>903</v>
      </c>
      <c r="C2236" s="41" t="s">
        <v>1847</v>
      </c>
      <c r="D2236" s="41" t="s">
        <v>1848</v>
      </c>
      <c r="E2236" s="41" t="s">
        <v>1956</v>
      </c>
      <c r="F2236" s="41"/>
      <c r="G2236" s="41" t="s">
        <v>1813</v>
      </c>
      <c r="H2236" s="41" t="s">
        <v>1814</v>
      </c>
      <c r="I2236" s="41" t="s">
        <v>5580</v>
      </c>
      <c r="J2236" s="41" t="s">
        <v>1847</v>
      </c>
      <c r="K2236" s="41"/>
      <c r="L2236" s="41"/>
      <c r="M2236" s="41" t="s">
        <v>6961</v>
      </c>
      <c r="N2236" s="41">
        <v>60</v>
      </c>
      <c r="O2236" s="41" t="b">
        <v>0</v>
      </c>
      <c r="P2236" s="41" t="s">
        <v>3105</v>
      </c>
      <c r="Q2236" s="41" t="s">
        <v>1853</v>
      </c>
      <c r="R2236" s="41" t="s">
        <v>635</v>
      </c>
    </row>
    <row r="2237" spans="1:18" hidden="1" x14ac:dyDescent="0.25">
      <c r="A2237" s="40" t="s">
        <v>264</v>
      </c>
      <c r="B2237" s="40" t="s">
        <v>905</v>
      </c>
      <c r="C2237" s="40" t="s">
        <v>1847</v>
      </c>
      <c r="D2237" s="40" t="s">
        <v>1848</v>
      </c>
      <c r="E2237" s="40" t="s">
        <v>1956</v>
      </c>
      <c r="F2237" s="40"/>
      <c r="G2237" s="40" t="s">
        <v>75</v>
      </c>
      <c r="H2237" s="40" t="s">
        <v>1806</v>
      </c>
      <c r="I2237" s="40" t="s">
        <v>5580</v>
      </c>
      <c r="J2237" s="40" t="s">
        <v>1847</v>
      </c>
      <c r="K2237" s="40"/>
      <c r="L2237" s="40"/>
      <c r="M2237" s="40" t="s">
        <v>6962</v>
      </c>
      <c r="N2237" s="40">
        <v>60</v>
      </c>
      <c r="O2237" s="40" t="b">
        <v>0</v>
      </c>
      <c r="P2237" s="40" t="s">
        <v>3105</v>
      </c>
      <c r="Q2237" s="40" t="s">
        <v>1853</v>
      </c>
      <c r="R2237" s="40" t="s">
        <v>635</v>
      </c>
    </row>
    <row r="2238" spans="1:18" hidden="1" x14ac:dyDescent="0.25">
      <c r="A2238" s="40" t="s">
        <v>1595</v>
      </c>
      <c r="B2238" s="40" t="s">
        <v>905</v>
      </c>
      <c r="C2238" s="40" t="s">
        <v>1847</v>
      </c>
      <c r="D2238" s="40" t="s">
        <v>1848</v>
      </c>
      <c r="E2238" s="40" t="s">
        <v>1849</v>
      </c>
      <c r="F2238" s="40"/>
      <c r="G2238" s="40" t="s">
        <v>76</v>
      </c>
      <c r="H2238" s="40" t="s">
        <v>1804</v>
      </c>
      <c r="I2238" s="40" t="s">
        <v>5580</v>
      </c>
      <c r="J2238" s="40" t="s">
        <v>1847</v>
      </c>
      <c r="K2238" s="40"/>
      <c r="L2238" s="40"/>
      <c r="M2238" s="40" t="s">
        <v>6963</v>
      </c>
      <c r="N2238" s="40">
        <v>60</v>
      </c>
      <c r="O2238" s="40" t="b">
        <v>0</v>
      </c>
      <c r="P2238" s="40" t="s">
        <v>3105</v>
      </c>
      <c r="Q2238" s="40" t="s">
        <v>1853</v>
      </c>
      <c r="R2238" s="40" t="s">
        <v>635</v>
      </c>
    </row>
    <row r="2239" spans="1:18" hidden="1" x14ac:dyDescent="0.25">
      <c r="A2239" s="40" t="s">
        <v>1596</v>
      </c>
      <c r="B2239" s="40" t="s">
        <v>905</v>
      </c>
      <c r="C2239" s="40" t="s">
        <v>1847</v>
      </c>
      <c r="D2239" s="40" t="s">
        <v>1848</v>
      </c>
      <c r="E2239" s="40" t="s">
        <v>1985</v>
      </c>
      <c r="F2239" s="40"/>
      <c r="G2239" s="40" t="s">
        <v>1813</v>
      </c>
      <c r="H2239" s="40" t="s">
        <v>1814</v>
      </c>
      <c r="I2239" s="40" t="s">
        <v>5580</v>
      </c>
      <c r="J2239" s="40" t="s">
        <v>1847</v>
      </c>
      <c r="K2239" s="40"/>
      <c r="L2239" s="40"/>
      <c r="M2239" s="40" t="s">
        <v>6964</v>
      </c>
      <c r="N2239" s="40">
        <v>60</v>
      </c>
      <c r="O2239" s="40" t="b">
        <v>0</v>
      </c>
      <c r="P2239" s="40" t="s">
        <v>3105</v>
      </c>
      <c r="Q2239" s="40" t="s">
        <v>1853</v>
      </c>
      <c r="R2239" s="40" t="s">
        <v>635</v>
      </c>
    </row>
    <row r="2240" spans="1:18" hidden="1" x14ac:dyDescent="0.25">
      <c r="A2240" s="40" t="s">
        <v>140</v>
      </c>
      <c r="B2240" s="40" t="s">
        <v>905</v>
      </c>
      <c r="C2240" s="40" t="s">
        <v>1847</v>
      </c>
      <c r="D2240" s="40" t="s">
        <v>1848</v>
      </c>
      <c r="E2240" s="40" t="s">
        <v>2083</v>
      </c>
      <c r="F2240" s="40"/>
      <c r="G2240" s="40" t="s">
        <v>76</v>
      </c>
      <c r="H2240" s="40" t="s">
        <v>1804</v>
      </c>
      <c r="I2240" s="40" t="s">
        <v>5580</v>
      </c>
      <c r="J2240" s="40" t="s">
        <v>1847</v>
      </c>
      <c r="K2240" s="40"/>
      <c r="L2240" s="40"/>
      <c r="M2240" s="40" t="s">
        <v>6965</v>
      </c>
      <c r="N2240" s="40">
        <v>60</v>
      </c>
      <c r="O2240" s="40" t="b">
        <v>0</v>
      </c>
      <c r="P2240" s="40" t="s">
        <v>3105</v>
      </c>
      <c r="Q2240" s="40" t="s">
        <v>1853</v>
      </c>
      <c r="R2240" s="40" t="s">
        <v>635</v>
      </c>
    </row>
    <row r="2241" spans="1:18" hidden="1" x14ac:dyDescent="0.25">
      <c r="A2241" s="40" t="s">
        <v>1597</v>
      </c>
      <c r="B2241" s="40" t="s">
        <v>905</v>
      </c>
      <c r="C2241" s="40" t="s">
        <v>1847</v>
      </c>
      <c r="D2241" s="40" t="s">
        <v>1848</v>
      </c>
      <c r="E2241" s="40" t="s">
        <v>1941</v>
      </c>
      <c r="F2241" s="40"/>
      <c r="G2241" s="40" t="s">
        <v>76</v>
      </c>
      <c r="H2241" s="40" t="s">
        <v>1804</v>
      </c>
      <c r="I2241" s="40" t="s">
        <v>5580</v>
      </c>
      <c r="J2241" s="40" t="s">
        <v>1847</v>
      </c>
      <c r="K2241" s="40"/>
      <c r="L2241" s="40"/>
      <c r="M2241" s="40" t="s">
        <v>6966</v>
      </c>
      <c r="N2241" s="40">
        <v>60</v>
      </c>
      <c r="O2241" s="40" t="b">
        <v>0</v>
      </c>
      <c r="P2241" s="40" t="s">
        <v>3105</v>
      </c>
      <c r="Q2241" s="40" t="s">
        <v>1853</v>
      </c>
      <c r="R2241" s="40" t="s">
        <v>635</v>
      </c>
    </row>
    <row r="2242" spans="1:18" hidden="1" x14ac:dyDescent="0.25">
      <c r="A2242" s="41" t="s">
        <v>141</v>
      </c>
      <c r="B2242" s="41" t="s">
        <v>905</v>
      </c>
      <c r="C2242" s="41" t="s">
        <v>1847</v>
      </c>
      <c r="D2242" s="41" t="s">
        <v>1848</v>
      </c>
      <c r="E2242" s="41" t="s">
        <v>2132</v>
      </c>
      <c r="F2242" s="41"/>
      <c r="G2242" s="41" t="s">
        <v>1813</v>
      </c>
      <c r="H2242" s="41" t="s">
        <v>1814</v>
      </c>
      <c r="I2242" s="41" t="s">
        <v>5580</v>
      </c>
      <c r="J2242" s="41" t="s">
        <v>1847</v>
      </c>
      <c r="K2242" s="41"/>
      <c r="L2242" s="41"/>
      <c r="M2242" s="41" t="s">
        <v>6967</v>
      </c>
      <c r="N2242" s="41">
        <v>60</v>
      </c>
      <c r="O2242" s="41" t="b">
        <v>0</v>
      </c>
      <c r="P2242" s="41" t="s">
        <v>3105</v>
      </c>
      <c r="Q2242" s="41" t="s">
        <v>1853</v>
      </c>
      <c r="R2242" s="41" t="s">
        <v>635</v>
      </c>
    </row>
    <row r="2243" spans="1:18" hidden="1" x14ac:dyDescent="0.25">
      <c r="A2243" s="41" t="s">
        <v>1598</v>
      </c>
      <c r="B2243" s="41" t="s">
        <v>903</v>
      </c>
      <c r="C2243" s="41" t="s">
        <v>1847</v>
      </c>
      <c r="D2243" s="41" t="s">
        <v>1848</v>
      </c>
      <c r="E2243" s="41" t="s">
        <v>2060</v>
      </c>
      <c r="F2243" s="41"/>
      <c r="G2243" s="41" t="s">
        <v>75</v>
      </c>
      <c r="H2243" s="41" t="s">
        <v>1806</v>
      </c>
      <c r="I2243" s="41" t="s">
        <v>5580</v>
      </c>
      <c r="J2243" s="41" t="s">
        <v>1847</v>
      </c>
      <c r="K2243" s="41"/>
      <c r="L2243" s="41"/>
      <c r="M2243" s="41" t="s">
        <v>6968</v>
      </c>
      <c r="N2243" s="41">
        <v>60</v>
      </c>
      <c r="O2243" s="41" t="b">
        <v>0</v>
      </c>
      <c r="P2243" s="41" t="s">
        <v>3105</v>
      </c>
      <c r="Q2243" s="41" t="s">
        <v>1853</v>
      </c>
      <c r="R2243" s="41" t="s">
        <v>635</v>
      </c>
    </row>
    <row r="2244" spans="1:18" hidden="1" x14ac:dyDescent="0.25">
      <c r="A2244" s="40" t="s">
        <v>269</v>
      </c>
      <c r="B2244" s="40" t="s">
        <v>905</v>
      </c>
      <c r="C2244" s="40" t="s">
        <v>1847</v>
      </c>
      <c r="D2244" s="40" t="s">
        <v>1848</v>
      </c>
      <c r="E2244" s="40" t="s">
        <v>1956</v>
      </c>
      <c r="F2244" s="40"/>
      <c r="G2244" s="40" t="s">
        <v>75</v>
      </c>
      <c r="H2244" s="40" t="s">
        <v>1806</v>
      </c>
      <c r="I2244" s="40" t="s">
        <v>5580</v>
      </c>
      <c r="J2244" s="40" t="s">
        <v>1847</v>
      </c>
      <c r="K2244" s="40"/>
      <c r="L2244" s="40"/>
      <c r="M2244" s="40" t="s">
        <v>6969</v>
      </c>
      <c r="N2244" s="40">
        <v>60</v>
      </c>
      <c r="O2244" s="40" t="b">
        <v>0</v>
      </c>
      <c r="P2244" s="40" t="s">
        <v>3105</v>
      </c>
      <c r="Q2244" s="40" t="s">
        <v>1853</v>
      </c>
      <c r="R2244" s="40" t="s">
        <v>635</v>
      </c>
    </row>
    <row r="2245" spans="1:18" hidden="1" x14ac:dyDescent="0.25">
      <c r="A2245" s="40" t="s">
        <v>1599</v>
      </c>
      <c r="B2245" s="40" t="s">
        <v>905</v>
      </c>
      <c r="C2245" s="40" t="s">
        <v>1847</v>
      </c>
      <c r="D2245" s="40" t="s">
        <v>1848</v>
      </c>
      <c r="E2245" s="40" t="s">
        <v>1956</v>
      </c>
      <c r="F2245" s="40"/>
      <c r="G2245" s="40" t="s">
        <v>75</v>
      </c>
      <c r="H2245" s="40" t="s">
        <v>1806</v>
      </c>
      <c r="I2245" s="40" t="s">
        <v>5580</v>
      </c>
      <c r="J2245" s="40" t="s">
        <v>1847</v>
      </c>
      <c r="K2245" s="40"/>
      <c r="L2245" s="40"/>
      <c r="M2245" s="40" t="s">
        <v>6970</v>
      </c>
      <c r="N2245" s="40">
        <v>60</v>
      </c>
      <c r="O2245" s="40" t="b">
        <v>0</v>
      </c>
      <c r="P2245" s="40" t="s">
        <v>3105</v>
      </c>
      <c r="Q2245" s="40" t="s">
        <v>1853</v>
      </c>
      <c r="R2245" s="40" t="s">
        <v>635</v>
      </c>
    </row>
    <row r="2246" spans="1:18" hidden="1" x14ac:dyDescent="0.25">
      <c r="A2246" s="40" t="s">
        <v>6971</v>
      </c>
      <c r="B2246" s="40" t="s">
        <v>6972</v>
      </c>
      <c r="C2246" s="40"/>
      <c r="D2246" s="40" t="s">
        <v>1932</v>
      </c>
      <c r="E2246" s="40" t="s">
        <v>6973</v>
      </c>
      <c r="F2246" s="40"/>
      <c r="G2246" s="40"/>
      <c r="H2246" s="40"/>
      <c r="I2246" s="40" t="s">
        <v>5992</v>
      </c>
      <c r="J2246" s="40" t="s">
        <v>6974</v>
      </c>
      <c r="K2246" s="40" t="s">
        <v>6975</v>
      </c>
      <c r="L2246" s="40" t="s">
        <v>1847</v>
      </c>
      <c r="M2246" s="40" t="s">
        <v>6975</v>
      </c>
      <c r="N2246" s="40">
        <v>60</v>
      </c>
      <c r="O2246" s="40" t="b">
        <v>0</v>
      </c>
      <c r="P2246" s="40" t="s">
        <v>1852</v>
      </c>
      <c r="Q2246" s="40" t="s">
        <v>1853</v>
      </c>
      <c r="R2246" s="40" t="s">
        <v>635</v>
      </c>
    </row>
    <row r="2247" spans="1:18" hidden="1" x14ac:dyDescent="0.25">
      <c r="A2247" s="40" t="s">
        <v>237</v>
      </c>
      <c r="B2247" s="40" t="s">
        <v>905</v>
      </c>
      <c r="C2247" s="40" t="s">
        <v>1847</v>
      </c>
      <c r="D2247" s="40" t="s">
        <v>1848</v>
      </c>
      <c r="E2247" s="40" t="s">
        <v>2132</v>
      </c>
      <c r="F2247" s="40"/>
      <c r="G2247" s="40" t="s">
        <v>75</v>
      </c>
      <c r="H2247" s="40" t="s">
        <v>1806</v>
      </c>
      <c r="I2247" s="40" t="s">
        <v>5580</v>
      </c>
      <c r="J2247" s="40" t="s">
        <v>1847</v>
      </c>
      <c r="K2247" s="40"/>
      <c r="L2247" s="40"/>
      <c r="M2247" s="40" t="s">
        <v>6976</v>
      </c>
      <c r="N2247" s="40">
        <v>60</v>
      </c>
      <c r="O2247" s="40" t="b">
        <v>0</v>
      </c>
      <c r="P2247" s="40" t="s">
        <v>3105</v>
      </c>
      <c r="Q2247" s="40" t="s">
        <v>1853</v>
      </c>
      <c r="R2247" s="40" t="s">
        <v>635</v>
      </c>
    </row>
    <row r="2248" spans="1:18" hidden="1" x14ac:dyDescent="0.25">
      <c r="A2248" s="40" t="s">
        <v>1600</v>
      </c>
      <c r="B2248" s="40" t="s">
        <v>905</v>
      </c>
      <c r="C2248" s="40" t="s">
        <v>1847</v>
      </c>
      <c r="D2248" s="40" t="s">
        <v>1848</v>
      </c>
      <c r="E2248" s="40" t="s">
        <v>4096</v>
      </c>
      <c r="F2248" s="40"/>
      <c r="G2248" s="40" t="s">
        <v>75</v>
      </c>
      <c r="H2248" s="40" t="s">
        <v>1806</v>
      </c>
      <c r="I2248" s="40" t="s">
        <v>5992</v>
      </c>
      <c r="J2248" s="40" t="s">
        <v>1847</v>
      </c>
      <c r="K2248" s="40"/>
      <c r="L2248" s="40"/>
      <c r="M2248" s="40" t="s">
        <v>6977</v>
      </c>
      <c r="N2248" s="40">
        <v>60</v>
      </c>
      <c r="O2248" s="40" t="b">
        <v>0</v>
      </c>
      <c r="P2248" s="40" t="s">
        <v>3105</v>
      </c>
      <c r="Q2248" s="40" t="s">
        <v>1853</v>
      </c>
      <c r="R2248" s="40" t="s">
        <v>635</v>
      </c>
    </row>
    <row r="2249" spans="1:18" hidden="1" x14ac:dyDescent="0.25">
      <c r="A2249" s="40" t="s">
        <v>1601</v>
      </c>
      <c r="B2249" s="40" t="s">
        <v>905</v>
      </c>
      <c r="C2249" s="40" t="s">
        <v>1847</v>
      </c>
      <c r="D2249" s="40" t="s">
        <v>1848</v>
      </c>
      <c r="E2249" s="40" t="s">
        <v>1968</v>
      </c>
      <c r="F2249" s="40"/>
      <c r="G2249" s="40" t="s">
        <v>75</v>
      </c>
      <c r="H2249" s="40" t="s">
        <v>1806</v>
      </c>
      <c r="I2249" s="40" t="s">
        <v>5580</v>
      </c>
      <c r="J2249" s="40" t="s">
        <v>1847</v>
      </c>
      <c r="K2249" s="40"/>
      <c r="L2249" s="40"/>
      <c r="M2249" s="40" t="s">
        <v>6978</v>
      </c>
      <c r="N2249" s="40">
        <v>60</v>
      </c>
      <c r="O2249" s="40" t="b">
        <v>0</v>
      </c>
      <c r="P2249" s="40" t="s">
        <v>3105</v>
      </c>
      <c r="Q2249" s="40" t="s">
        <v>1853</v>
      </c>
      <c r="R2249" s="40" t="s">
        <v>635</v>
      </c>
    </row>
    <row r="2250" spans="1:18" hidden="1" x14ac:dyDescent="0.25">
      <c r="A2250" s="41" t="s">
        <v>1602</v>
      </c>
      <c r="B2250" s="41" t="s">
        <v>905</v>
      </c>
      <c r="C2250" s="41" t="s">
        <v>1847</v>
      </c>
      <c r="D2250" s="41" t="s">
        <v>1848</v>
      </c>
      <c r="E2250" s="41" t="s">
        <v>2132</v>
      </c>
      <c r="F2250" s="41"/>
      <c r="G2250" s="41" t="s">
        <v>1813</v>
      </c>
      <c r="H2250" s="41" t="s">
        <v>1814</v>
      </c>
      <c r="I2250" s="41" t="s">
        <v>5580</v>
      </c>
      <c r="J2250" s="41" t="s">
        <v>1847</v>
      </c>
      <c r="K2250" s="41"/>
      <c r="L2250" s="41"/>
      <c r="M2250" s="41" t="s">
        <v>6979</v>
      </c>
      <c r="N2250" s="41">
        <v>60</v>
      </c>
      <c r="O2250" s="41" t="b">
        <v>0</v>
      </c>
      <c r="P2250" s="41" t="s">
        <v>3105</v>
      </c>
      <c r="Q2250" s="41" t="s">
        <v>1853</v>
      </c>
      <c r="R2250" s="41" t="s">
        <v>635</v>
      </c>
    </row>
    <row r="2251" spans="1:18" hidden="1" x14ac:dyDescent="0.25">
      <c r="A2251" s="40" t="s">
        <v>1603</v>
      </c>
      <c r="B2251" s="40" t="s">
        <v>905</v>
      </c>
      <c r="C2251" s="40" t="s">
        <v>1847</v>
      </c>
      <c r="D2251" s="40" t="s">
        <v>1848</v>
      </c>
      <c r="E2251" s="40" t="s">
        <v>1985</v>
      </c>
      <c r="F2251" s="40"/>
      <c r="G2251" s="40" t="s">
        <v>1813</v>
      </c>
      <c r="H2251" s="40" t="s">
        <v>1814</v>
      </c>
      <c r="I2251" s="40" t="s">
        <v>5580</v>
      </c>
      <c r="J2251" s="40" t="s">
        <v>1847</v>
      </c>
      <c r="K2251" s="40"/>
      <c r="L2251" s="40"/>
      <c r="M2251" s="40" t="s">
        <v>6980</v>
      </c>
      <c r="N2251" s="40">
        <v>60</v>
      </c>
      <c r="O2251" s="40" t="b">
        <v>0</v>
      </c>
      <c r="P2251" s="40" t="s">
        <v>3105</v>
      </c>
      <c r="Q2251" s="40" t="s">
        <v>1853</v>
      </c>
      <c r="R2251" s="40" t="s">
        <v>635</v>
      </c>
    </row>
    <row r="2252" spans="1:18" hidden="1" x14ac:dyDescent="0.25">
      <c r="A2252" s="40" t="s">
        <v>6981</v>
      </c>
      <c r="B2252" s="40" t="s">
        <v>905</v>
      </c>
      <c r="C2252" s="40" t="s">
        <v>1847</v>
      </c>
      <c r="D2252" s="40" t="s">
        <v>1848</v>
      </c>
      <c r="E2252" s="40" t="s">
        <v>1849</v>
      </c>
      <c r="F2252" s="40"/>
      <c r="G2252" s="40" t="s">
        <v>1813</v>
      </c>
      <c r="H2252" s="40" t="s">
        <v>1814</v>
      </c>
      <c r="I2252" s="40" t="s">
        <v>5580</v>
      </c>
      <c r="J2252" s="40" t="s">
        <v>1847</v>
      </c>
      <c r="K2252" s="40"/>
      <c r="L2252" s="40"/>
      <c r="M2252" s="40" t="s">
        <v>6982</v>
      </c>
      <c r="N2252" s="40">
        <v>60</v>
      </c>
      <c r="O2252" s="40" t="b">
        <v>0</v>
      </c>
      <c r="P2252" s="40" t="s">
        <v>3105</v>
      </c>
      <c r="Q2252" s="40" t="s">
        <v>1853</v>
      </c>
      <c r="R2252" s="40" t="s">
        <v>635</v>
      </c>
    </row>
    <row r="2253" spans="1:18" hidden="1" x14ac:dyDescent="0.25">
      <c r="A2253" s="40" t="s">
        <v>143</v>
      </c>
      <c r="B2253" s="40" t="s">
        <v>905</v>
      </c>
      <c r="C2253" s="40" t="s">
        <v>1847</v>
      </c>
      <c r="D2253" s="40" t="s">
        <v>1848</v>
      </c>
      <c r="E2253" s="40" t="s">
        <v>5326</v>
      </c>
      <c r="F2253" s="40"/>
      <c r="G2253" s="40" t="s">
        <v>1813</v>
      </c>
      <c r="H2253" s="40" t="s">
        <v>1814</v>
      </c>
      <c r="I2253" s="40" t="s">
        <v>5580</v>
      </c>
      <c r="J2253" s="40" t="s">
        <v>1847</v>
      </c>
      <c r="K2253" s="40"/>
      <c r="L2253" s="40"/>
      <c r="M2253" s="40" t="s">
        <v>6983</v>
      </c>
      <c r="N2253" s="40">
        <v>60</v>
      </c>
      <c r="O2253" s="40" t="b">
        <v>0</v>
      </c>
      <c r="P2253" s="40" t="s">
        <v>3105</v>
      </c>
      <c r="Q2253" s="40" t="s">
        <v>1853</v>
      </c>
      <c r="R2253" s="40" t="s">
        <v>635</v>
      </c>
    </row>
    <row r="2254" spans="1:18" hidden="1" x14ac:dyDescent="0.25">
      <c r="A2254" s="41" t="s">
        <v>1604</v>
      </c>
      <c r="B2254" s="41" t="s">
        <v>905</v>
      </c>
      <c r="C2254" s="41" t="s">
        <v>1847</v>
      </c>
      <c r="D2254" s="41" t="s">
        <v>1848</v>
      </c>
      <c r="E2254" s="41" t="s">
        <v>2116</v>
      </c>
      <c r="F2254" s="41"/>
      <c r="G2254" s="41" t="s">
        <v>75</v>
      </c>
      <c r="H2254" s="41" t="s">
        <v>1806</v>
      </c>
      <c r="I2254" s="41" t="s">
        <v>5580</v>
      </c>
      <c r="J2254" s="41" t="s">
        <v>1847</v>
      </c>
      <c r="K2254" s="41"/>
      <c r="L2254" s="41"/>
      <c r="M2254" s="41" t="s">
        <v>6984</v>
      </c>
      <c r="N2254" s="41">
        <v>60</v>
      </c>
      <c r="O2254" s="41" t="b">
        <v>0</v>
      </c>
      <c r="P2254" s="41" t="s">
        <v>3105</v>
      </c>
      <c r="Q2254" s="41" t="s">
        <v>1853</v>
      </c>
      <c r="R2254" s="41" t="s">
        <v>635</v>
      </c>
    </row>
    <row r="2255" spans="1:18" hidden="1" x14ac:dyDescent="0.25">
      <c r="A2255" s="40" t="s">
        <v>1605</v>
      </c>
      <c r="B2255" s="40" t="s">
        <v>905</v>
      </c>
      <c r="C2255" s="40" t="s">
        <v>1847</v>
      </c>
      <c r="D2255" s="40" t="s">
        <v>1848</v>
      </c>
      <c r="E2255" s="40" t="s">
        <v>1985</v>
      </c>
      <c r="F2255" s="40"/>
      <c r="G2255" s="40" t="s">
        <v>1813</v>
      </c>
      <c r="H2255" s="40" t="s">
        <v>1814</v>
      </c>
      <c r="I2255" s="40" t="s">
        <v>5580</v>
      </c>
      <c r="J2255" s="40" t="s">
        <v>1847</v>
      </c>
      <c r="K2255" s="40"/>
      <c r="L2255" s="40"/>
      <c r="M2255" s="40" t="s">
        <v>6985</v>
      </c>
      <c r="N2255" s="40">
        <v>60</v>
      </c>
      <c r="O2255" s="40" t="b">
        <v>0</v>
      </c>
      <c r="P2255" s="40" t="s">
        <v>3105</v>
      </c>
      <c r="Q2255" s="40" t="s">
        <v>1853</v>
      </c>
      <c r="R2255" s="40" t="s">
        <v>635</v>
      </c>
    </row>
    <row r="2256" spans="1:18" hidden="1" x14ac:dyDescent="0.25">
      <c r="A2256" s="40" t="s">
        <v>267</v>
      </c>
      <c r="B2256" s="40" t="s">
        <v>905</v>
      </c>
      <c r="C2256" s="40" t="s">
        <v>1847</v>
      </c>
      <c r="D2256" s="40" t="s">
        <v>1848</v>
      </c>
      <c r="E2256" s="40" t="s">
        <v>2001</v>
      </c>
      <c r="F2256" s="40"/>
      <c r="G2256" s="40" t="s">
        <v>76</v>
      </c>
      <c r="H2256" s="40" t="s">
        <v>1804</v>
      </c>
      <c r="I2256" s="40" t="s">
        <v>5580</v>
      </c>
      <c r="J2256" s="40" t="s">
        <v>1847</v>
      </c>
      <c r="K2256" s="40"/>
      <c r="L2256" s="40"/>
      <c r="M2256" s="40" t="s">
        <v>6986</v>
      </c>
      <c r="N2256" s="40">
        <v>60</v>
      </c>
      <c r="O2256" s="40" t="b">
        <v>0</v>
      </c>
      <c r="P2256" s="40" t="s">
        <v>3105</v>
      </c>
      <c r="Q2256" s="40" t="s">
        <v>1853</v>
      </c>
      <c r="R2256" s="40" t="s">
        <v>635</v>
      </c>
    </row>
    <row r="2257" spans="1:18" hidden="1" x14ac:dyDescent="0.25">
      <c r="A2257" s="40" t="s">
        <v>145</v>
      </c>
      <c r="B2257" s="40" t="s">
        <v>905</v>
      </c>
      <c r="C2257" s="40" t="s">
        <v>1847</v>
      </c>
      <c r="D2257" s="40" t="s">
        <v>1848</v>
      </c>
      <c r="E2257" s="40" t="s">
        <v>2764</v>
      </c>
      <c r="F2257" s="40"/>
      <c r="G2257" s="40" t="s">
        <v>1813</v>
      </c>
      <c r="H2257" s="40" t="s">
        <v>1814</v>
      </c>
      <c r="I2257" s="40" t="s">
        <v>5580</v>
      </c>
      <c r="J2257" s="40" t="s">
        <v>1847</v>
      </c>
      <c r="K2257" s="40"/>
      <c r="L2257" s="40"/>
      <c r="M2257" s="40" t="s">
        <v>6987</v>
      </c>
      <c r="N2257" s="40">
        <v>60</v>
      </c>
      <c r="O2257" s="40" t="b">
        <v>0</v>
      </c>
      <c r="P2257" s="40" t="s">
        <v>3105</v>
      </c>
      <c r="Q2257" s="40" t="s">
        <v>1853</v>
      </c>
      <c r="R2257" s="40" t="s">
        <v>635</v>
      </c>
    </row>
    <row r="2258" spans="1:18" hidden="1" x14ac:dyDescent="0.25">
      <c r="A2258" s="41" t="s">
        <v>1606</v>
      </c>
      <c r="B2258" s="41" t="s">
        <v>905</v>
      </c>
      <c r="C2258" s="41" t="s">
        <v>1847</v>
      </c>
      <c r="D2258" s="41" t="s">
        <v>1848</v>
      </c>
      <c r="E2258" s="41" t="s">
        <v>2764</v>
      </c>
      <c r="F2258" s="41"/>
      <c r="G2258" s="41" t="s">
        <v>1813</v>
      </c>
      <c r="H2258" s="41" t="s">
        <v>1814</v>
      </c>
      <c r="I2258" s="41" t="s">
        <v>5580</v>
      </c>
      <c r="J2258" s="41" t="s">
        <v>1847</v>
      </c>
      <c r="K2258" s="41"/>
      <c r="L2258" s="41"/>
      <c r="M2258" s="41" t="s">
        <v>6988</v>
      </c>
      <c r="N2258" s="41">
        <v>60</v>
      </c>
      <c r="O2258" s="41" t="b">
        <v>0</v>
      </c>
      <c r="P2258" s="41" t="s">
        <v>3105</v>
      </c>
      <c r="Q2258" s="41" t="s">
        <v>1853</v>
      </c>
      <c r="R2258" s="41" t="s">
        <v>635</v>
      </c>
    </row>
    <row r="2259" spans="1:18" hidden="1" x14ac:dyDescent="0.25">
      <c r="A2259" s="41" t="s">
        <v>1607</v>
      </c>
      <c r="B2259" s="41" t="s">
        <v>903</v>
      </c>
      <c r="C2259" s="41" t="s">
        <v>1847</v>
      </c>
      <c r="D2259" s="41" t="s">
        <v>1848</v>
      </c>
      <c r="E2259" s="41" t="s">
        <v>6065</v>
      </c>
      <c r="F2259" s="41"/>
      <c r="G2259" s="41" t="s">
        <v>75</v>
      </c>
      <c r="H2259" s="41" t="s">
        <v>1806</v>
      </c>
      <c r="I2259" s="41" t="s">
        <v>5580</v>
      </c>
      <c r="J2259" s="41" t="s">
        <v>1847</v>
      </c>
      <c r="K2259" s="41"/>
      <c r="L2259" s="41"/>
      <c r="M2259" s="41" t="s">
        <v>6989</v>
      </c>
      <c r="N2259" s="41">
        <v>60</v>
      </c>
      <c r="O2259" s="41" t="b">
        <v>0</v>
      </c>
      <c r="P2259" s="41" t="s">
        <v>3105</v>
      </c>
      <c r="Q2259" s="41" t="s">
        <v>1853</v>
      </c>
      <c r="R2259" s="41" t="s">
        <v>635</v>
      </c>
    </row>
    <row r="2260" spans="1:18" hidden="1" x14ac:dyDescent="0.25">
      <c r="A2260" s="40" t="s">
        <v>144</v>
      </c>
      <c r="B2260" s="40" t="s">
        <v>905</v>
      </c>
      <c r="C2260" s="40" t="s">
        <v>1847</v>
      </c>
      <c r="D2260" s="40" t="s">
        <v>1848</v>
      </c>
      <c r="E2260" s="40" t="s">
        <v>2132</v>
      </c>
      <c r="F2260" s="40"/>
      <c r="G2260" s="40" t="s">
        <v>1813</v>
      </c>
      <c r="H2260" s="40" t="s">
        <v>1814</v>
      </c>
      <c r="I2260" s="40" t="s">
        <v>5580</v>
      </c>
      <c r="J2260" s="40" t="s">
        <v>1847</v>
      </c>
      <c r="K2260" s="40"/>
      <c r="L2260" s="40"/>
      <c r="M2260" s="40" t="s">
        <v>6990</v>
      </c>
      <c r="N2260" s="40">
        <v>60</v>
      </c>
      <c r="O2260" s="40" t="b">
        <v>0</v>
      </c>
      <c r="P2260" s="40" t="s">
        <v>3105</v>
      </c>
      <c r="Q2260" s="40" t="s">
        <v>1853</v>
      </c>
      <c r="R2260" s="40" t="s">
        <v>635</v>
      </c>
    </row>
    <row r="2261" spans="1:18" hidden="1" x14ac:dyDescent="0.25">
      <c r="A2261" s="41" t="s">
        <v>1608</v>
      </c>
      <c r="B2261" s="41" t="s">
        <v>905</v>
      </c>
      <c r="C2261" s="41" t="s">
        <v>1847</v>
      </c>
      <c r="D2261" s="41" t="s">
        <v>1848</v>
      </c>
      <c r="E2261" s="41" t="s">
        <v>1916</v>
      </c>
      <c r="F2261" s="41"/>
      <c r="G2261" s="41" t="s">
        <v>1813</v>
      </c>
      <c r="H2261" s="41" t="s">
        <v>1814</v>
      </c>
      <c r="I2261" s="41" t="s">
        <v>5580</v>
      </c>
      <c r="J2261" s="41" t="s">
        <v>1847</v>
      </c>
      <c r="K2261" s="41"/>
      <c r="L2261" s="41"/>
      <c r="M2261" s="41" t="s">
        <v>6991</v>
      </c>
      <c r="N2261" s="41">
        <v>60</v>
      </c>
      <c r="O2261" s="41" t="b">
        <v>0</v>
      </c>
      <c r="P2261" s="41" t="s">
        <v>3105</v>
      </c>
      <c r="Q2261" s="41" t="s">
        <v>1853</v>
      </c>
      <c r="R2261" s="41" t="s">
        <v>635</v>
      </c>
    </row>
    <row r="2262" spans="1:18" hidden="1" x14ac:dyDescent="0.25">
      <c r="A2262" s="41" t="s">
        <v>1609</v>
      </c>
      <c r="B2262" s="41" t="s">
        <v>905</v>
      </c>
      <c r="C2262" s="41" t="s">
        <v>1847</v>
      </c>
      <c r="D2262" s="41" t="s">
        <v>1848</v>
      </c>
      <c r="E2262" s="41" t="s">
        <v>1968</v>
      </c>
      <c r="F2262" s="41"/>
      <c r="G2262" s="41" t="s">
        <v>75</v>
      </c>
      <c r="H2262" s="41" t="s">
        <v>1806</v>
      </c>
      <c r="I2262" s="41" t="s">
        <v>5580</v>
      </c>
      <c r="J2262" s="41" t="s">
        <v>1847</v>
      </c>
      <c r="K2262" s="41"/>
      <c r="L2262" s="41"/>
      <c r="M2262" s="41" t="s">
        <v>6992</v>
      </c>
      <c r="N2262" s="41">
        <v>60</v>
      </c>
      <c r="O2262" s="41" t="b">
        <v>0</v>
      </c>
      <c r="P2262" s="41" t="s">
        <v>3105</v>
      </c>
      <c r="Q2262" s="41" t="s">
        <v>1853</v>
      </c>
      <c r="R2262" s="41" t="s">
        <v>635</v>
      </c>
    </row>
    <row r="2263" spans="1:18" hidden="1" x14ac:dyDescent="0.25">
      <c r="A2263" s="41" t="s">
        <v>1610</v>
      </c>
      <c r="B2263" s="41" t="s">
        <v>903</v>
      </c>
      <c r="C2263" s="41" t="s">
        <v>1847</v>
      </c>
      <c r="D2263" s="41" t="s">
        <v>1848</v>
      </c>
      <c r="E2263" s="41" t="s">
        <v>3810</v>
      </c>
      <c r="F2263" s="41"/>
      <c r="G2263" s="41" t="s">
        <v>76</v>
      </c>
      <c r="H2263" s="41" t="s">
        <v>1804</v>
      </c>
      <c r="I2263" s="41" t="s">
        <v>5580</v>
      </c>
      <c r="J2263" s="41" t="s">
        <v>1847</v>
      </c>
      <c r="K2263" s="41"/>
      <c r="L2263" s="41"/>
      <c r="M2263" s="41" t="s">
        <v>6993</v>
      </c>
      <c r="N2263" s="41">
        <v>60</v>
      </c>
      <c r="O2263" s="41" t="b">
        <v>0</v>
      </c>
      <c r="P2263" s="41" t="s">
        <v>3105</v>
      </c>
      <c r="Q2263" s="41" t="s">
        <v>1853</v>
      </c>
      <c r="R2263" s="41" t="s">
        <v>635</v>
      </c>
    </row>
    <row r="2264" spans="1:18" hidden="1" x14ac:dyDescent="0.25">
      <c r="A2264" s="40" t="s">
        <v>1611</v>
      </c>
      <c r="B2264" s="40" t="s">
        <v>905</v>
      </c>
      <c r="C2264" s="40" t="s">
        <v>1847</v>
      </c>
      <c r="D2264" s="40" t="s">
        <v>1848</v>
      </c>
      <c r="E2264" s="40" t="s">
        <v>1862</v>
      </c>
      <c r="F2264" s="40"/>
      <c r="G2264" s="40" t="s">
        <v>75</v>
      </c>
      <c r="H2264" s="40" t="s">
        <v>1806</v>
      </c>
      <c r="I2264" s="40" t="s">
        <v>5580</v>
      </c>
      <c r="J2264" s="40" t="s">
        <v>1847</v>
      </c>
      <c r="K2264" s="40"/>
      <c r="L2264" s="40"/>
      <c r="M2264" s="40" t="s">
        <v>6994</v>
      </c>
      <c r="N2264" s="40">
        <v>60</v>
      </c>
      <c r="O2264" s="40" t="b">
        <v>0</v>
      </c>
      <c r="P2264" s="40" t="s">
        <v>3105</v>
      </c>
      <c r="Q2264" s="40" t="s">
        <v>1853</v>
      </c>
      <c r="R2264" s="40" t="s">
        <v>635</v>
      </c>
    </row>
    <row r="2265" spans="1:18" hidden="1" x14ac:dyDescent="0.25">
      <c r="A2265" s="41" t="s">
        <v>1612</v>
      </c>
      <c r="B2265" s="41" t="s">
        <v>903</v>
      </c>
      <c r="C2265" s="41" t="s">
        <v>1847</v>
      </c>
      <c r="D2265" s="41" t="s">
        <v>1848</v>
      </c>
      <c r="E2265" s="41" t="s">
        <v>6078</v>
      </c>
      <c r="F2265" s="41"/>
      <c r="G2265" s="41" t="s">
        <v>75</v>
      </c>
      <c r="H2265" s="41" t="s">
        <v>1806</v>
      </c>
      <c r="I2265" s="41" t="s">
        <v>5580</v>
      </c>
      <c r="J2265" s="41" t="s">
        <v>1847</v>
      </c>
      <c r="K2265" s="41"/>
      <c r="L2265" s="41"/>
      <c r="M2265" s="41" t="s">
        <v>6995</v>
      </c>
      <c r="N2265" s="41">
        <v>60</v>
      </c>
      <c r="O2265" s="41" t="b">
        <v>0</v>
      </c>
      <c r="P2265" s="41" t="s">
        <v>3105</v>
      </c>
      <c r="Q2265" s="41" t="s">
        <v>1853</v>
      </c>
      <c r="R2265" s="41" t="s">
        <v>635</v>
      </c>
    </row>
    <row r="2266" spans="1:18" hidden="1" x14ac:dyDescent="0.25">
      <c r="A2266" s="40" t="s">
        <v>1613</v>
      </c>
      <c r="B2266" s="40" t="s">
        <v>636</v>
      </c>
      <c r="C2266" s="40" t="s">
        <v>1847</v>
      </c>
      <c r="D2266" s="40" t="s">
        <v>1848</v>
      </c>
      <c r="E2266" s="40" t="s">
        <v>2083</v>
      </c>
      <c r="F2266" s="40"/>
      <c r="G2266" s="40" t="s">
        <v>76</v>
      </c>
      <c r="H2266" s="40" t="s">
        <v>1804</v>
      </c>
      <c r="I2266" s="40" t="s">
        <v>5580</v>
      </c>
      <c r="J2266" s="40" t="s">
        <v>1847</v>
      </c>
      <c r="K2266" s="40"/>
      <c r="L2266" s="40"/>
      <c r="M2266" s="40" t="s">
        <v>6996</v>
      </c>
      <c r="N2266" s="40">
        <v>60</v>
      </c>
      <c r="O2266" s="40" t="b">
        <v>0</v>
      </c>
      <c r="P2266" s="40" t="s">
        <v>3105</v>
      </c>
      <c r="Q2266" s="40" t="s">
        <v>1853</v>
      </c>
      <c r="R2266" s="40" t="s">
        <v>635</v>
      </c>
    </row>
    <row r="2267" spans="1:18" hidden="1" x14ac:dyDescent="0.25">
      <c r="A2267" s="40" t="s">
        <v>271</v>
      </c>
      <c r="B2267" s="40" t="s">
        <v>905</v>
      </c>
      <c r="C2267" s="40" t="s">
        <v>1847</v>
      </c>
      <c r="D2267" s="40" t="s">
        <v>1848</v>
      </c>
      <c r="E2267" s="40" t="s">
        <v>1911</v>
      </c>
      <c r="F2267" s="40"/>
      <c r="G2267" s="40" t="s">
        <v>76</v>
      </c>
      <c r="H2267" s="40" t="s">
        <v>1804</v>
      </c>
      <c r="I2267" s="40" t="s">
        <v>5580</v>
      </c>
      <c r="J2267" s="40" t="s">
        <v>1847</v>
      </c>
      <c r="K2267" s="40"/>
      <c r="L2267" s="40"/>
      <c r="M2267" s="40" t="s">
        <v>6997</v>
      </c>
      <c r="N2267" s="40">
        <v>60</v>
      </c>
      <c r="O2267" s="40" t="b">
        <v>0</v>
      </c>
      <c r="P2267" s="40" t="s">
        <v>3105</v>
      </c>
      <c r="Q2267" s="40" t="s">
        <v>1853</v>
      </c>
      <c r="R2267" s="40" t="s">
        <v>635</v>
      </c>
    </row>
    <row r="2268" spans="1:18" hidden="1" x14ac:dyDescent="0.25">
      <c r="A2268" s="41" t="s">
        <v>1614</v>
      </c>
      <c r="B2268" s="41" t="s">
        <v>903</v>
      </c>
      <c r="C2268" s="41" t="s">
        <v>1847</v>
      </c>
      <c r="D2268" s="41" t="s">
        <v>1848</v>
      </c>
      <c r="E2268" s="41" t="s">
        <v>2102</v>
      </c>
      <c r="F2268" s="41"/>
      <c r="G2268" s="41" t="s">
        <v>76</v>
      </c>
      <c r="H2268" s="41" t="s">
        <v>1804</v>
      </c>
      <c r="I2268" s="41" t="s">
        <v>5580</v>
      </c>
      <c r="J2268" s="41" t="s">
        <v>1847</v>
      </c>
      <c r="K2268" s="41"/>
      <c r="L2268" s="41"/>
      <c r="M2268" s="41" t="s">
        <v>6998</v>
      </c>
      <c r="N2268" s="41">
        <v>60</v>
      </c>
      <c r="O2268" s="41" t="b">
        <v>0</v>
      </c>
      <c r="P2268" s="41" t="s">
        <v>3105</v>
      </c>
      <c r="Q2268" s="41" t="s">
        <v>1853</v>
      </c>
      <c r="R2268" s="41" t="s">
        <v>635</v>
      </c>
    </row>
    <row r="2269" spans="1:18" hidden="1" x14ac:dyDescent="0.25">
      <c r="A2269" s="40" t="s">
        <v>147</v>
      </c>
      <c r="B2269" s="40" t="s">
        <v>905</v>
      </c>
      <c r="C2269" s="40" t="s">
        <v>1847</v>
      </c>
      <c r="D2269" s="40" t="s">
        <v>1848</v>
      </c>
      <c r="E2269" s="40" t="s">
        <v>2132</v>
      </c>
      <c r="F2269" s="40"/>
      <c r="G2269" s="40" t="s">
        <v>76</v>
      </c>
      <c r="H2269" s="40" t="s">
        <v>1804</v>
      </c>
      <c r="I2269" s="40" t="s">
        <v>5580</v>
      </c>
      <c r="J2269" s="40" t="s">
        <v>1847</v>
      </c>
      <c r="K2269" s="40"/>
      <c r="L2269" s="40"/>
      <c r="M2269" s="40" t="s">
        <v>6999</v>
      </c>
      <c r="N2269" s="40">
        <v>60</v>
      </c>
      <c r="O2269" s="40" t="b">
        <v>0</v>
      </c>
      <c r="P2269" s="40" t="s">
        <v>3105</v>
      </c>
      <c r="Q2269" s="40" t="s">
        <v>1853</v>
      </c>
      <c r="R2269" s="40" t="s">
        <v>635</v>
      </c>
    </row>
    <row r="2270" spans="1:18" hidden="1" x14ac:dyDescent="0.25">
      <c r="A2270" s="40" t="s">
        <v>1615</v>
      </c>
      <c r="B2270" s="40" t="s">
        <v>903</v>
      </c>
      <c r="C2270" s="40" t="s">
        <v>1847</v>
      </c>
      <c r="D2270" s="40" t="s">
        <v>1848</v>
      </c>
      <c r="E2270" s="40" t="s">
        <v>6065</v>
      </c>
      <c r="F2270" s="40"/>
      <c r="G2270" s="40" t="s">
        <v>75</v>
      </c>
      <c r="H2270" s="40" t="s">
        <v>1806</v>
      </c>
      <c r="I2270" s="40" t="s">
        <v>5580</v>
      </c>
      <c r="J2270" s="40" t="s">
        <v>1847</v>
      </c>
      <c r="K2270" s="40"/>
      <c r="L2270" s="40"/>
      <c r="M2270" s="40" t="s">
        <v>7000</v>
      </c>
      <c r="N2270" s="40">
        <v>60</v>
      </c>
      <c r="O2270" s="40" t="b">
        <v>0</v>
      </c>
      <c r="P2270" s="40" t="s">
        <v>3105</v>
      </c>
      <c r="Q2270" s="40" t="s">
        <v>1853</v>
      </c>
      <c r="R2270" s="40" t="s">
        <v>635</v>
      </c>
    </row>
    <row r="2271" spans="1:18" hidden="1" x14ac:dyDescent="0.25">
      <c r="A2271" s="40" t="s">
        <v>272</v>
      </c>
      <c r="B2271" s="40" t="s">
        <v>905</v>
      </c>
      <c r="C2271" s="40" t="s">
        <v>1847</v>
      </c>
      <c r="D2271" s="40" t="s">
        <v>1848</v>
      </c>
      <c r="E2271" s="40" t="s">
        <v>2116</v>
      </c>
      <c r="F2271" s="40"/>
      <c r="G2271" s="40" t="s">
        <v>75</v>
      </c>
      <c r="H2271" s="40" t="s">
        <v>1806</v>
      </c>
      <c r="I2271" s="40" t="s">
        <v>5580</v>
      </c>
      <c r="J2271" s="40" t="s">
        <v>1847</v>
      </c>
      <c r="K2271" s="40"/>
      <c r="L2271" s="40"/>
      <c r="M2271" s="40" t="s">
        <v>7001</v>
      </c>
      <c r="N2271" s="40">
        <v>60</v>
      </c>
      <c r="O2271" s="40" t="b">
        <v>0</v>
      </c>
      <c r="P2271" s="40" t="s">
        <v>3105</v>
      </c>
      <c r="Q2271" s="40" t="s">
        <v>1853</v>
      </c>
      <c r="R2271" s="40" t="s">
        <v>635</v>
      </c>
    </row>
    <row r="2272" spans="1:18" hidden="1" x14ac:dyDescent="0.25">
      <c r="A2272" s="40" t="s">
        <v>1616</v>
      </c>
      <c r="B2272" s="40" t="s">
        <v>903</v>
      </c>
      <c r="C2272" s="40" t="s">
        <v>1847</v>
      </c>
      <c r="D2272" s="40" t="s">
        <v>1848</v>
      </c>
      <c r="E2272" s="40" t="s">
        <v>5999</v>
      </c>
      <c r="F2272" s="40"/>
      <c r="G2272" s="40" t="s">
        <v>75</v>
      </c>
      <c r="H2272" s="40" t="s">
        <v>1806</v>
      </c>
      <c r="I2272" s="40" t="s">
        <v>5580</v>
      </c>
      <c r="J2272" s="40" t="s">
        <v>1847</v>
      </c>
      <c r="K2272" s="40"/>
      <c r="L2272" s="40"/>
      <c r="M2272" s="40" t="s">
        <v>7002</v>
      </c>
      <c r="N2272" s="40">
        <v>60</v>
      </c>
      <c r="O2272" s="40" t="b">
        <v>0</v>
      </c>
      <c r="P2272" s="40" t="s">
        <v>3105</v>
      </c>
      <c r="Q2272" s="40" t="s">
        <v>1853</v>
      </c>
      <c r="R2272" s="40" t="s">
        <v>635</v>
      </c>
    </row>
    <row r="2273" spans="1:18" hidden="1" x14ac:dyDescent="0.25">
      <c r="A2273" s="41" t="s">
        <v>1617</v>
      </c>
      <c r="B2273" s="41" t="s">
        <v>903</v>
      </c>
      <c r="C2273" s="41" t="s">
        <v>1847</v>
      </c>
      <c r="D2273" s="41" t="s">
        <v>1848</v>
      </c>
      <c r="E2273" s="41" t="s">
        <v>2116</v>
      </c>
      <c r="F2273" s="41"/>
      <c r="G2273" s="41" t="s">
        <v>75</v>
      </c>
      <c r="H2273" s="41" t="s">
        <v>1806</v>
      </c>
      <c r="I2273" s="41" t="s">
        <v>5580</v>
      </c>
      <c r="J2273" s="41" t="s">
        <v>1847</v>
      </c>
      <c r="K2273" s="41"/>
      <c r="L2273" s="41"/>
      <c r="M2273" s="41" t="s">
        <v>7003</v>
      </c>
      <c r="N2273" s="41">
        <v>60</v>
      </c>
      <c r="O2273" s="41" t="b">
        <v>0</v>
      </c>
      <c r="P2273" s="41" t="s">
        <v>3105</v>
      </c>
      <c r="Q2273" s="41" t="s">
        <v>1853</v>
      </c>
      <c r="R2273" s="41" t="s">
        <v>635</v>
      </c>
    </row>
    <row r="2274" spans="1:18" hidden="1" x14ac:dyDescent="0.25">
      <c r="A2274" s="41" t="s">
        <v>146</v>
      </c>
      <c r="B2274" s="41" t="s">
        <v>905</v>
      </c>
      <c r="C2274" s="41" t="s">
        <v>1847</v>
      </c>
      <c r="D2274" s="41" t="s">
        <v>1848</v>
      </c>
      <c r="E2274" s="41" t="s">
        <v>6747</v>
      </c>
      <c r="F2274" s="41"/>
      <c r="G2274" s="41" t="s">
        <v>75</v>
      </c>
      <c r="H2274" s="41" t="s">
        <v>1806</v>
      </c>
      <c r="I2274" s="41" t="s">
        <v>5580</v>
      </c>
      <c r="J2274" s="41" t="s">
        <v>1847</v>
      </c>
      <c r="K2274" s="41"/>
      <c r="L2274" s="41"/>
      <c r="M2274" s="41" t="s">
        <v>7004</v>
      </c>
      <c r="N2274" s="41">
        <v>60</v>
      </c>
      <c r="O2274" s="41" t="b">
        <v>0</v>
      </c>
      <c r="P2274" s="41" t="s">
        <v>3105</v>
      </c>
      <c r="Q2274" s="41" t="s">
        <v>1853</v>
      </c>
      <c r="R2274" s="41" t="s">
        <v>635</v>
      </c>
    </row>
    <row r="2275" spans="1:18" hidden="1" x14ac:dyDescent="0.25">
      <c r="A2275" s="40" t="s">
        <v>1618</v>
      </c>
      <c r="B2275" s="40" t="s">
        <v>903</v>
      </c>
      <c r="C2275" s="40" t="s">
        <v>1847</v>
      </c>
      <c r="D2275" s="40" t="s">
        <v>1848</v>
      </c>
      <c r="E2275" s="40" t="s">
        <v>1956</v>
      </c>
      <c r="F2275" s="40"/>
      <c r="G2275" s="40" t="s">
        <v>75</v>
      </c>
      <c r="H2275" s="40" t="s">
        <v>1806</v>
      </c>
      <c r="I2275" s="40" t="s">
        <v>5580</v>
      </c>
      <c r="J2275" s="40" t="s">
        <v>1847</v>
      </c>
      <c r="K2275" s="40"/>
      <c r="L2275" s="40"/>
      <c r="M2275" s="40" t="s">
        <v>7005</v>
      </c>
      <c r="N2275" s="40">
        <v>60</v>
      </c>
      <c r="O2275" s="40" t="b">
        <v>0</v>
      </c>
      <c r="P2275" s="40" t="s">
        <v>3105</v>
      </c>
      <c r="Q2275" s="40" t="s">
        <v>1853</v>
      </c>
      <c r="R2275" s="40" t="s">
        <v>635</v>
      </c>
    </row>
    <row r="2276" spans="1:18" hidden="1" x14ac:dyDescent="0.25">
      <c r="A2276" s="40" t="s">
        <v>224</v>
      </c>
      <c r="B2276" s="40" t="s">
        <v>905</v>
      </c>
      <c r="C2276" s="40" t="s">
        <v>1847</v>
      </c>
      <c r="D2276" s="40" t="s">
        <v>1848</v>
      </c>
      <c r="E2276" s="40" t="s">
        <v>2116</v>
      </c>
      <c r="F2276" s="40"/>
      <c r="G2276" s="40" t="s">
        <v>75</v>
      </c>
      <c r="H2276" s="40" t="s">
        <v>1806</v>
      </c>
      <c r="I2276" s="40" t="s">
        <v>5580</v>
      </c>
      <c r="J2276" s="40" t="s">
        <v>1847</v>
      </c>
      <c r="K2276" s="40"/>
      <c r="L2276" s="40"/>
      <c r="M2276" s="40" t="s">
        <v>7006</v>
      </c>
      <c r="N2276" s="40">
        <v>60</v>
      </c>
      <c r="O2276" s="40" t="b">
        <v>0</v>
      </c>
      <c r="P2276" s="40" t="s">
        <v>3105</v>
      </c>
      <c r="Q2276" s="40" t="s">
        <v>1853</v>
      </c>
      <c r="R2276" s="40" t="s">
        <v>635</v>
      </c>
    </row>
    <row r="2277" spans="1:18" hidden="1" x14ac:dyDescent="0.25">
      <c r="A2277" s="41" t="s">
        <v>1619</v>
      </c>
      <c r="B2277" s="41" t="s">
        <v>905</v>
      </c>
      <c r="C2277" s="41" t="s">
        <v>1847</v>
      </c>
      <c r="D2277" s="41" t="s">
        <v>1848</v>
      </c>
      <c r="E2277" s="41" t="s">
        <v>1849</v>
      </c>
      <c r="F2277" s="41"/>
      <c r="G2277" s="41" t="s">
        <v>1813</v>
      </c>
      <c r="H2277" s="41" t="s">
        <v>1814</v>
      </c>
      <c r="I2277" s="41" t="s">
        <v>5580</v>
      </c>
      <c r="J2277" s="41" t="s">
        <v>1847</v>
      </c>
      <c r="K2277" s="41"/>
      <c r="L2277" s="41"/>
      <c r="M2277" s="41" t="s">
        <v>7007</v>
      </c>
      <c r="N2277" s="41">
        <v>60</v>
      </c>
      <c r="O2277" s="41" t="b">
        <v>0</v>
      </c>
      <c r="P2277" s="41" t="s">
        <v>3105</v>
      </c>
      <c r="Q2277" s="41" t="s">
        <v>1853</v>
      </c>
      <c r="R2277" s="41" t="s">
        <v>635</v>
      </c>
    </row>
    <row r="2278" spans="1:18" hidden="1" x14ac:dyDescent="0.25">
      <c r="A2278" s="41" t="s">
        <v>520</v>
      </c>
      <c r="B2278" s="41" t="s">
        <v>905</v>
      </c>
      <c r="C2278" s="41" t="s">
        <v>1847</v>
      </c>
      <c r="D2278" s="41" t="s">
        <v>1848</v>
      </c>
      <c r="E2278" s="41" t="s">
        <v>1849</v>
      </c>
      <c r="F2278" s="41"/>
      <c r="G2278" s="41" t="s">
        <v>1813</v>
      </c>
      <c r="H2278" s="41" t="s">
        <v>1814</v>
      </c>
      <c r="I2278" s="41" t="s">
        <v>5580</v>
      </c>
      <c r="J2278" s="41" t="s">
        <v>1847</v>
      </c>
      <c r="K2278" s="41"/>
      <c r="L2278" s="41"/>
      <c r="M2278" s="41" t="s">
        <v>7008</v>
      </c>
      <c r="N2278" s="41">
        <v>60</v>
      </c>
      <c r="O2278" s="41" t="b">
        <v>0</v>
      </c>
      <c r="P2278" s="41" t="s">
        <v>3105</v>
      </c>
      <c r="Q2278" s="41" t="s">
        <v>1853</v>
      </c>
      <c r="R2278" s="41" t="s">
        <v>635</v>
      </c>
    </row>
    <row r="2279" spans="1:18" hidden="1" x14ac:dyDescent="0.25">
      <c r="A2279" s="40" t="s">
        <v>276</v>
      </c>
      <c r="B2279" s="40" t="s">
        <v>905</v>
      </c>
      <c r="C2279" s="40" t="s">
        <v>1847</v>
      </c>
      <c r="D2279" s="40" t="s">
        <v>1848</v>
      </c>
      <c r="E2279" s="40" t="s">
        <v>1956</v>
      </c>
      <c r="F2279" s="40"/>
      <c r="G2279" s="40" t="s">
        <v>75</v>
      </c>
      <c r="H2279" s="40" t="s">
        <v>1806</v>
      </c>
      <c r="I2279" s="40" t="s">
        <v>5580</v>
      </c>
      <c r="J2279" s="40" t="s">
        <v>1847</v>
      </c>
      <c r="K2279" s="40"/>
      <c r="L2279" s="40"/>
      <c r="M2279" s="40" t="s">
        <v>7009</v>
      </c>
      <c r="N2279" s="40">
        <v>60</v>
      </c>
      <c r="O2279" s="40" t="b">
        <v>0</v>
      </c>
      <c r="P2279" s="40" t="s">
        <v>3105</v>
      </c>
      <c r="Q2279" s="40" t="s">
        <v>1853</v>
      </c>
      <c r="R2279" s="40" t="s">
        <v>635</v>
      </c>
    </row>
    <row r="2280" spans="1:18" hidden="1" x14ac:dyDescent="0.25">
      <c r="A2280" s="40" t="s">
        <v>1620</v>
      </c>
      <c r="B2280" s="40" t="s">
        <v>905</v>
      </c>
      <c r="C2280" s="40" t="s">
        <v>1847</v>
      </c>
      <c r="D2280" s="40" t="s">
        <v>1848</v>
      </c>
      <c r="E2280" s="40" t="s">
        <v>2083</v>
      </c>
      <c r="F2280" s="40"/>
      <c r="G2280" s="40" t="s">
        <v>76</v>
      </c>
      <c r="H2280" s="40" t="s">
        <v>1804</v>
      </c>
      <c r="I2280" s="40" t="s">
        <v>5580</v>
      </c>
      <c r="J2280" s="40" t="s">
        <v>1847</v>
      </c>
      <c r="K2280" s="40"/>
      <c r="L2280" s="40"/>
      <c r="M2280" s="40" t="s">
        <v>7010</v>
      </c>
      <c r="N2280" s="40">
        <v>60</v>
      </c>
      <c r="O2280" s="40" t="b">
        <v>0</v>
      </c>
      <c r="P2280" s="40" t="s">
        <v>3105</v>
      </c>
      <c r="Q2280" s="40" t="s">
        <v>1853</v>
      </c>
      <c r="R2280" s="40" t="s">
        <v>635</v>
      </c>
    </row>
    <row r="2281" spans="1:18" hidden="1" x14ac:dyDescent="0.25">
      <c r="A2281" s="40" t="s">
        <v>1621</v>
      </c>
      <c r="B2281" s="40" t="s">
        <v>903</v>
      </c>
      <c r="C2281" s="40" t="s">
        <v>1847</v>
      </c>
      <c r="D2281" s="40" t="s">
        <v>1848</v>
      </c>
      <c r="E2281" s="40" t="s">
        <v>3353</v>
      </c>
      <c r="F2281" s="40"/>
      <c r="G2281" s="40" t="s">
        <v>1813</v>
      </c>
      <c r="H2281" s="40" t="s">
        <v>1814</v>
      </c>
      <c r="I2281" s="40" t="s">
        <v>5580</v>
      </c>
      <c r="J2281" s="40" t="s">
        <v>1847</v>
      </c>
      <c r="K2281" s="40"/>
      <c r="L2281" s="40"/>
      <c r="M2281" s="40" t="s">
        <v>7011</v>
      </c>
      <c r="N2281" s="40">
        <v>60</v>
      </c>
      <c r="O2281" s="40" t="b">
        <v>0</v>
      </c>
      <c r="P2281" s="40" t="s">
        <v>3105</v>
      </c>
      <c r="Q2281" s="40" t="s">
        <v>1853</v>
      </c>
      <c r="R2281" s="40" t="s">
        <v>635</v>
      </c>
    </row>
    <row r="2282" spans="1:18" hidden="1" x14ac:dyDescent="0.25">
      <c r="A2282" s="40" t="s">
        <v>150</v>
      </c>
      <c r="B2282" s="40" t="s">
        <v>905</v>
      </c>
      <c r="C2282" s="40" t="s">
        <v>1847</v>
      </c>
      <c r="D2282" s="40" t="s">
        <v>1848</v>
      </c>
      <c r="E2282" s="40" t="s">
        <v>2132</v>
      </c>
      <c r="F2282" s="40"/>
      <c r="G2282" s="40" t="s">
        <v>1813</v>
      </c>
      <c r="H2282" s="40" t="s">
        <v>1814</v>
      </c>
      <c r="I2282" s="40" t="s">
        <v>5580</v>
      </c>
      <c r="J2282" s="40" t="s">
        <v>1847</v>
      </c>
      <c r="K2282" s="40"/>
      <c r="L2282" s="40"/>
      <c r="M2282" s="40" t="s">
        <v>7012</v>
      </c>
      <c r="N2282" s="40">
        <v>60</v>
      </c>
      <c r="O2282" s="40" t="b">
        <v>0</v>
      </c>
      <c r="P2282" s="40" t="s">
        <v>3105</v>
      </c>
      <c r="Q2282" s="40" t="s">
        <v>1853</v>
      </c>
      <c r="R2282" s="40" t="s">
        <v>635</v>
      </c>
    </row>
    <row r="2283" spans="1:18" hidden="1" x14ac:dyDescent="0.25">
      <c r="A2283" s="41" t="s">
        <v>1622</v>
      </c>
      <c r="B2283" s="41" t="s">
        <v>903</v>
      </c>
      <c r="C2283" s="41" t="s">
        <v>1847</v>
      </c>
      <c r="D2283" s="41" t="s">
        <v>1848</v>
      </c>
      <c r="E2283" s="41" t="s">
        <v>2060</v>
      </c>
      <c r="F2283" s="41"/>
      <c r="G2283" s="41" t="s">
        <v>75</v>
      </c>
      <c r="H2283" s="41" t="s">
        <v>1806</v>
      </c>
      <c r="I2283" s="41" t="s">
        <v>5580</v>
      </c>
      <c r="J2283" s="41" t="s">
        <v>1847</v>
      </c>
      <c r="K2283" s="41"/>
      <c r="L2283" s="41"/>
      <c r="M2283" s="41" t="s">
        <v>7013</v>
      </c>
      <c r="N2283" s="41">
        <v>60</v>
      </c>
      <c r="O2283" s="41" t="b">
        <v>0</v>
      </c>
      <c r="P2283" s="41" t="s">
        <v>3105</v>
      </c>
      <c r="Q2283" s="41" t="s">
        <v>1853</v>
      </c>
      <c r="R2283" s="41" t="s">
        <v>635</v>
      </c>
    </row>
    <row r="2284" spans="1:18" hidden="1" x14ac:dyDescent="0.25">
      <c r="A2284" s="40" t="s">
        <v>1623</v>
      </c>
      <c r="B2284" s="40" t="s">
        <v>903</v>
      </c>
      <c r="C2284" s="40" t="s">
        <v>1847</v>
      </c>
      <c r="D2284" s="40" t="s">
        <v>1848</v>
      </c>
      <c r="E2284" s="40" t="s">
        <v>3164</v>
      </c>
      <c r="F2284" s="40"/>
      <c r="G2284" s="40" t="s">
        <v>1813</v>
      </c>
      <c r="H2284" s="40" t="s">
        <v>1814</v>
      </c>
      <c r="I2284" s="40" t="s">
        <v>5580</v>
      </c>
      <c r="J2284" s="40" t="s">
        <v>1847</v>
      </c>
      <c r="K2284" s="40"/>
      <c r="L2284" s="40"/>
      <c r="M2284" s="40" t="s">
        <v>7014</v>
      </c>
      <c r="N2284" s="40">
        <v>60</v>
      </c>
      <c r="O2284" s="40" t="b">
        <v>0</v>
      </c>
      <c r="P2284" s="40" t="s">
        <v>3105</v>
      </c>
      <c r="Q2284" s="40" t="s">
        <v>1853</v>
      </c>
      <c r="R2284" s="40" t="s">
        <v>635</v>
      </c>
    </row>
    <row r="2285" spans="1:18" hidden="1" x14ac:dyDescent="0.25">
      <c r="A2285" s="41" t="s">
        <v>148</v>
      </c>
      <c r="B2285" s="41" t="s">
        <v>905</v>
      </c>
      <c r="C2285" s="41" t="s">
        <v>1847</v>
      </c>
      <c r="D2285" s="41" t="s">
        <v>1848</v>
      </c>
      <c r="E2285" s="41" t="s">
        <v>5326</v>
      </c>
      <c r="F2285" s="41"/>
      <c r="G2285" s="41" t="s">
        <v>1813</v>
      </c>
      <c r="H2285" s="41" t="s">
        <v>1814</v>
      </c>
      <c r="I2285" s="41" t="s">
        <v>5580</v>
      </c>
      <c r="J2285" s="41" t="s">
        <v>1847</v>
      </c>
      <c r="K2285" s="41"/>
      <c r="L2285" s="41"/>
      <c r="M2285" s="41" t="s">
        <v>7015</v>
      </c>
      <c r="N2285" s="41">
        <v>60</v>
      </c>
      <c r="O2285" s="41" t="b">
        <v>0</v>
      </c>
      <c r="P2285" s="41" t="s">
        <v>3105</v>
      </c>
      <c r="Q2285" s="41" t="s">
        <v>1853</v>
      </c>
      <c r="R2285" s="41" t="s">
        <v>635</v>
      </c>
    </row>
    <row r="2286" spans="1:18" hidden="1" x14ac:dyDescent="0.25">
      <c r="A2286" s="40" t="s">
        <v>1624</v>
      </c>
      <c r="B2286" s="40" t="s">
        <v>905</v>
      </c>
      <c r="C2286" s="40" t="s">
        <v>1847</v>
      </c>
      <c r="D2286" s="40" t="s">
        <v>1848</v>
      </c>
      <c r="E2286" s="40" t="s">
        <v>4096</v>
      </c>
      <c r="F2286" s="40"/>
      <c r="G2286" s="40" t="s">
        <v>76</v>
      </c>
      <c r="H2286" s="40" t="s">
        <v>1804</v>
      </c>
      <c r="I2286" s="40" t="s">
        <v>5992</v>
      </c>
      <c r="J2286" s="40" t="s">
        <v>1847</v>
      </c>
      <c r="K2286" s="40"/>
      <c r="L2286" s="40"/>
      <c r="M2286" s="40" t="s">
        <v>7016</v>
      </c>
      <c r="N2286" s="40">
        <v>60</v>
      </c>
      <c r="O2286" s="40" t="b">
        <v>0</v>
      </c>
      <c r="P2286" s="40" t="s">
        <v>3105</v>
      </c>
      <c r="Q2286" s="40" t="s">
        <v>1853</v>
      </c>
      <c r="R2286" s="40" t="s">
        <v>635</v>
      </c>
    </row>
    <row r="2287" spans="1:18" hidden="1" x14ac:dyDescent="0.25">
      <c r="A2287" s="41" t="s">
        <v>1625</v>
      </c>
      <c r="B2287" s="41" t="s">
        <v>903</v>
      </c>
      <c r="C2287" s="41"/>
      <c r="D2287" s="41" t="s">
        <v>1848</v>
      </c>
      <c r="E2287" s="41" t="s">
        <v>3164</v>
      </c>
      <c r="F2287" s="41"/>
      <c r="G2287" s="41" t="s">
        <v>1813</v>
      </c>
      <c r="H2287" s="41" t="s">
        <v>1814</v>
      </c>
      <c r="I2287" s="41" t="s">
        <v>1882</v>
      </c>
      <c r="J2287" s="41" t="s">
        <v>7017</v>
      </c>
      <c r="K2287" s="41" t="s">
        <v>7018</v>
      </c>
      <c r="L2287" s="41"/>
      <c r="M2287" s="41" t="s">
        <v>7018</v>
      </c>
      <c r="N2287" s="41">
        <v>60</v>
      </c>
      <c r="O2287" s="41" t="b">
        <v>0</v>
      </c>
      <c r="P2287" s="41" t="s">
        <v>1852</v>
      </c>
      <c r="Q2287" s="41" t="s">
        <v>1853</v>
      </c>
      <c r="R2287" s="41" t="s">
        <v>635</v>
      </c>
    </row>
    <row r="2288" spans="1:18" hidden="1" x14ac:dyDescent="0.25">
      <c r="A2288" s="40" t="s">
        <v>1626</v>
      </c>
      <c r="B2288" s="40" t="s">
        <v>903</v>
      </c>
      <c r="C2288" s="40" t="s">
        <v>1847</v>
      </c>
      <c r="D2288" s="40" t="s">
        <v>1848</v>
      </c>
      <c r="E2288" s="40" t="s">
        <v>5999</v>
      </c>
      <c r="F2288" s="40"/>
      <c r="G2288" s="40" t="s">
        <v>75</v>
      </c>
      <c r="H2288" s="40" t="s">
        <v>1806</v>
      </c>
      <c r="I2288" s="40" t="s">
        <v>5580</v>
      </c>
      <c r="J2288" s="40" t="s">
        <v>1847</v>
      </c>
      <c r="K2288" s="40"/>
      <c r="L2288" s="40"/>
      <c r="M2288" s="40" t="s">
        <v>7019</v>
      </c>
      <c r="N2288" s="40">
        <v>60</v>
      </c>
      <c r="O2288" s="40" t="b">
        <v>0</v>
      </c>
      <c r="P2288" s="40" t="s">
        <v>3105</v>
      </c>
      <c r="Q2288" s="40" t="s">
        <v>1853</v>
      </c>
      <c r="R2288" s="40" t="s">
        <v>635</v>
      </c>
    </row>
    <row r="2289" spans="1:18" hidden="1" x14ac:dyDescent="0.25">
      <c r="A2289" s="40" t="s">
        <v>1627</v>
      </c>
      <c r="B2289" s="40" t="s">
        <v>903</v>
      </c>
      <c r="C2289" s="40" t="s">
        <v>1847</v>
      </c>
      <c r="D2289" s="40" t="s">
        <v>1848</v>
      </c>
      <c r="E2289" s="40" t="s">
        <v>6065</v>
      </c>
      <c r="F2289" s="40"/>
      <c r="G2289" s="40" t="s">
        <v>75</v>
      </c>
      <c r="H2289" s="40" t="s">
        <v>1806</v>
      </c>
      <c r="I2289" s="40" t="s">
        <v>5580</v>
      </c>
      <c r="J2289" s="40" t="s">
        <v>1847</v>
      </c>
      <c r="K2289" s="40"/>
      <c r="L2289" s="40"/>
      <c r="M2289" s="40" t="s">
        <v>7020</v>
      </c>
      <c r="N2289" s="40">
        <v>60</v>
      </c>
      <c r="O2289" s="40" t="b">
        <v>0</v>
      </c>
      <c r="P2289" s="40" t="s">
        <v>3105</v>
      </c>
      <c r="Q2289" s="40" t="s">
        <v>1853</v>
      </c>
      <c r="R2289" s="40" t="s">
        <v>635</v>
      </c>
    </row>
    <row r="2290" spans="1:18" hidden="1" x14ac:dyDescent="0.25">
      <c r="A2290" s="40" t="s">
        <v>7021</v>
      </c>
      <c r="B2290" s="40" t="s">
        <v>905</v>
      </c>
      <c r="C2290" s="40" t="s">
        <v>1847</v>
      </c>
      <c r="D2290" s="40" t="s">
        <v>1848</v>
      </c>
      <c r="E2290" s="40" t="s">
        <v>2132</v>
      </c>
      <c r="F2290" s="40"/>
      <c r="G2290" s="40" t="s">
        <v>1813</v>
      </c>
      <c r="H2290" s="40" t="s">
        <v>1814</v>
      </c>
      <c r="I2290" s="40" t="s">
        <v>5580</v>
      </c>
      <c r="J2290" s="40" t="s">
        <v>1847</v>
      </c>
      <c r="K2290" s="40"/>
      <c r="L2290" s="40"/>
      <c r="M2290" s="40" t="s">
        <v>7022</v>
      </c>
      <c r="N2290" s="40">
        <v>60</v>
      </c>
      <c r="O2290" s="40" t="b">
        <v>0</v>
      </c>
      <c r="P2290" s="40" t="s">
        <v>3105</v>
      </c>
      <c r="Q2290" s="40" t="s">
        <v>1853</v>
      </c>
      <c r="R2290" s="40" t="s">
        <v>635</v>
      </c>
    </row>
    <row r="2291" spans="1:18" hidden="1" x14ac:dyDescent="0.25">
      <c r="A2291" s="40" t="s">
        <v>1628</v>
      </c>
      <c r="B2291" s="40" t="s">
        <v>903</v>
      </c>
      <c r="C2291" s="40" t="s">
        <v>1847</v>
      </c>
      <c r="D2291" s="40" t="s">
        <v>1848</v>
      </c>
      <c r="E2291" s="40" t="s">
        <v>3353</v>
      </c>
      <c r="F2291" s="40"/>
      <c r="G2291" s="40" t="s">
        <v>1813</v>
      </c>
      <c r="H2291" s="40" t="s">
        <v>1814</v>
      </c>
      <c r="I2291" s="40" t="s">
        <v>5580</v>
      </c>
      <c r="J2291" s="40" t="s">
        <v>1847</v>
      </c>
      <c r="K2291" s="40"/>
      <c r="L2291" s="40"/>
      <c r="M2291" s="40" t="s">
        <v>7023</v>
      </c>
      <c r="N2291" s="40">
        <v>60</v>
      </c>
      <c r="O2291" s="40" t="b">
        <v>0</v>
      </c>
      <c r="P2291" s="40" t="s">
        <v>3105</v>
      </c>
      <c r="Q2291" s="40" t="s">
        <v>1853</v>
      </c>
      <c r="R2291" s="40" t="s">
        <v>635</v>
      </c>
    </row>
    <row r="2292" spans="1:18" hidden="1" x14ac:dyDescent="0.25">
      <c r="A2292" s="40" t="s">
        <v>1629</v>
      </c>
      <c r="B2292" s="40" t="s">
        <v>905</v>
      </c>
      <c r="C2292" s="40" t="s">
        <v>1847</v>
      </c>
      <c r="D2292" s="40" t="s">
        <v>1848</v>
      </c>
      <c r="E2292" s="40" t="s">
        <v>1956</v>
      </c>
      <c r="F2292" s="40"/>
      <c r="G2292" s="40" t="s">
        <v>75</v>
      </c>
      <c r="H2292" s="40" t="s">
        <v>1806</v>
      </c>
      <c r="I2292" s="40" t="s">
        <v>5580</v>
      </c>
      <c r="J2292" s="40" t="s">
        <v>1847</v>
      </c>
      <c r="K2292" s="40"/>
      <c r="L2292" s="40"/>
      <c r="M2292" s="40" t="s">
        <v>7024</v>
      </c>
      <c r="N2292" s="40">
        <v>60</v>
      </c>
      <c r="O2292" s="40" t="b">
        <v>0</v>
      </c>
      <c r="P2292" s="40" t="s">
        <v>3105</v>
      </c>
      <c r="Q2292" s="40" t="s">
        <v>1853</v>
      </c>
      <c r="R2292" s="40" t="s">
        <v>635</v>
      </c>
    </row>
    <row r="2293" spans="1:18" hidden="1" x14ac:dyDescent="0.25">
      <c r="A2293" s="40" t="s">
        <v>1630</v>
      </c>
      <c r="B2293" s="40" t="s">
        <v>905</v>
      </c>
      <c r="C2293" s="40" t="s">
        <v>1847</v>
      </c>
      <c r="D2293" s="40" t="s">
        <v>1848</v>
      </c>
      <c r="E2293" s="40" t="s">
        <v>5334</v>
      </c>
      <c r="F2293" s="40"/>
      <c r="G2293" s="40" t="s">
        <v>1813</v>
      </c>
      <c r="H2293" s="40" t="s">
        <v>1814</v>
      </c>
      <c r="I2293" s="40" t="s">
        <v>5580</v>
      </c>
      <c r="J2293" s="40" t="s">
        <v>1847</v>
      </c>
      <c r="K2293" s="40"/>
      <c r="L2293" s="40"/>
      <c r="M2293" s="40" t="s">
        <v>7025</v>
      </c>
      <c r="N2293" s="40">
        <v>60</v>
      </c>
      <c r="O2293" s="40" t="b">
        <v>0</v>
      </c>
      <c r="P2293" s="40" t="s">
        <v>3105</v>
      </c>
      <c r="Q2293" s="40" t="s">
        <v>1853</v>
      </c>
      <c r="R2293" s="40" t="s">
        <v>635</v>
      </c>
    </row>
    <row r="2294" spans="1:18" hidden="1" x14ac:dyDescent="0.25">
      <c r="A2294" s="41" t="s">
        <v>278</v>
      </c>
      <c r="B2294" s="41" t="s">
        <v>905</v>
      </c>
      <c r="C2294" s="41" t="s">
        <v>1847</v>
      </c>
      <c r="D2294" s="41" t="s">
        <v>1848</v>
      </c>
      <c r="E2294" s="41" t="s">
        <v>1941</v>
      </c>
      <c r="F2294" s="41"/>
      <c r="G2294" s="41" t="s">
        <v>1813</v>
      </c>
      <c r="H2294" s="41" t="s">
        <v>1814</v>
      </c>
      <c r="I2294" s="41" t="s">
        <v>5580</v>
      </c>
      <c r="J2294" s="41" t="s">
        <v>1847</v>
      </c>
      <c r="K2294" s="41"/>
      <c r="L2294" s="41"/>
      <c r="M2294" s="41" t="s">
        <v>7026</v>
      </c>
      <c r="N2294" s="41">
        <v>60</v>
      </c>
      <c r="O2294" s="41" t="b">
        <v>0</v>
      </c>
      <c r="P2294" s="41" t="s">
        <v>3105</v>
      </c>
      <c r="Q2294" s="41" t="s">
        <v>1853</v>
      </c>
      <c r="R2294" s="41" t="s">
        <v>635</v>
      </c>
    </row>
    <row r="2295" spans="1:18" hidden="1" x14ac:dyDescent="0.25">
      <c r="A2295" s="41" t="s">
        <v>1631</v>
      </c>
      <c r="B2295" s="41" t="s">
        <v>903</v>
      </c>
      <c r="C2295" s="41" t="s">
        <v>1847</v>
      </c>
      <c r="D2295" s="41" t="s">
        <v>1848</v>
      </c>
      <c r="E2295" s="41" t="s">
        <v>3810</v>
      </c>
      <c r="F2295" s="41"/>
      <c r="G2295" s="41" t="s">
        <v>1813</v>
      </c>
      <c r="H2295" s="41" t="s">
        <v>1814</v>
      </c>
      <c r="I2295" s="41" t="s">
        <v>5580</v>
      </c>
      <c r="J2295" s="41" t="s">
        <v>1847</v>
      </c>
      <c r="K2295" s="41"/>
      <c r="L2295" s="41"/>
      <c r="M2295" s="41" t="s">
        <v>7027</v>
      </c>
      <c r="N2295" s="41">
        <v>60</v>
      </c>
      <c r="O2295" s="41" t="b">
        <v>0</v>
      </c>
      <c r="P2295" s="41" t="s">
        <v>3105</v>
      </c>
      <c r="Q2295" s="41" t="s">
        <v>1853</v>
      </c>
      <c r="R2295" s="41" t="s">
        <v>635</v>
      </c>
    </row>
    <row r="2296" spans="1:18" hidden="1" x14ac:dyDescent="0.25">
      <c r="A2296" s="40" t="s">
        <v>1632</v>
      </c>
      <c r="B2296" s="40" t="s">
        <v>905</v>
      </c>
      <c r="C2296" s="40" t="s">
        <v>1847</v>
      </c>
      <c r="D2296" s="40" t="s">
        <v>1848</v>
      </c>
      <c r="E2296" s="40" t="s">
        <v>5334</v>
      </c>
      <c r="F2296" s="40"/>
      <c r="G2296" s="40" t="s">
        <v>1813</v>
      </c>
      <c r="H2296" s="40" t="s">
        <v>1814</v>
      </c>
      <c r="I2296" s="40" t="s">
        <v>5580</v>
      </c>
      <c r="J2296" s="40" t="s">
        <v>1847</v>
      </c>
      <c r="K2296" s="40"/>
      <c r="L2296" s="40"/>
      <c r="M2296" s="40" t="s">
        <v>7028</v>
      </c>
      <c r="N2296" s="40">
        <v>60</v>
      </c>
      <c r="O2296" s="40" t="b">
        <v>0</v>
      </c>
      <c r="P2296" s="40" t="s">
        <v>3105</v>
      </c>
      <c r="Q2296" s="40" t="s">
        <v>1853</v>
      </c>
      <c r="R2296" s="40" t="s">
        <v>635</v>
      </c>
    </row>
    <row r="2297" spans="1:18" hidden="1" x14ac:dyDescent="0.25">
      <c r="A2297" s="41" t="s">
        <v>1633</v>
      </c>
      <c r="B2297" s="41" t="s">
        <v>903</v>
      </c>
      <c r="C2297" s="41" t="s">
        <v>1847</v>
      </c>
      <c r="D2297" s="41" t="s">
        <v>1848</v>
      </c>
      <c r="E2297" s="41" t="s">
        <v>6065</v>
      </c>
      <c r="F2297" s="41"/>
      <c r="G2297" s="41" t="s">
        <v>75</v>
      </c>
      <c r="H2297" s="41" t="s">
        <v>1806</v>
      </c>
      <c r="I2297" s="41" t="s">
        <v>5580</v>
      </c>
      <c r="J2297" s="41" t="s">
        <v>1847</v>
      </c>
      <c r="K2297" s="41"/>
      <c r="L2297" s="41"/>
      <c r="M2297" s="41" t="s">
        <v>7029</v>
      </c>
      <c r="N2297" s="41">
        <v>60</v>
      </c>
      <c r="O2297" s="41" t="b">
        <v>0</v>
      </c>
      <c r="P2297" s="41" t="s">
        <v>3105</v>
      </c>
      <c r="Q2297" s="41" t="s">
        <v>1853</v>
      </c>
      <c r="R2297" s="41" t="s">
        <v>635</v>
      </c>
    </row>
    <row r="2298" spans="1:18" hidden="1" x14ac:dyDescent="0.25">
      <c r="A2298" s="40" t="s">
        <v>1634</v>
      </c>
      <c r="B2298" s="40" t="s">
        <v>903</v>
      </c>
      <c r="C2298" s="40" t="s">
        <v>1847</v>
      </c>
      <c r="D2298" s="40" t="s">
        <v>1848</v>
      </c>
      <c r="E2298" s="40" t="s">
        <v>3810</v>
      </c>
      <c r="F2298" s="40"/>
      <c r="G2298" s="40" t="s">
        <v>1813</v>
      </c>
      <c r="H2298" s="40" t="s">
        <v>1814</v>
      </c>
      <c r="I2298" s="40" t="s">
        <v>5580</v>
      </c>
      <c r="J2298" s="40" t="s">
        <v>1847</v>
      </c>
      <c r="K2298" s="40"/>
      <c r="L2298" s="40"/>
      <c r="M2298" s="40" t="s">
        <v>7030</v>
      </c>
      <c r="N2298" s="40">
        <v>60</v>
      </c>
      <c r="O2298" s="40" t="b">
        <v>0</v>
      </c>
      <c r="P2298" s="40" t="s">
        <v>3105</v>
      </c>
      <c r="Q2298" s="40" t="s">
        <v>1853</v>
      </c>
      <c r="R2298" s="40" t="s">
        <v>635</v>
      </c>
    </row>
    <row r="2299" spans="1:18" hidden="1" x14ac:dyDescent="0.25">
      <c r="A2299" s="41" t="s">
        <v>149</v>
      </c>
      <c r="B2299" s="41" t="s">
        <v>905</v>
      </c>
      <c r="C2299" s="41" t="s">
        <v>1847</v>
      </c>
      <c r="D2299" s="41" t="s">
        <v>1848</v>
      </c>
      <c r="E2299" s="41" t="s">
        <v>6747</v>
      </c>
      <c r="F2299" s="41"/>
      <c r="G2299" s="41" t="s">
        <v>75</v>
      </c>
      <c r="H2299" s="41" t="s">
        <v>1806</v>
      </c>
      <c r="I2299" s="41" t="s">
        <v>5580</v>
      </c>
      <c r="J2299" s="41" t="s">
        <v>1847</v>
      </c>
      <c r="K2299" s="41"/>
      <c r="L2299" s="41"/>
      <c r="M2299" s="41" t="s">
        <v>7031</v>
      </c>
      <c r="N2299" s="41">
        <v>60</v>
      </c>
      <c r="O2299" s="41" t="b">
        <v>0</v>
      </c>
      <c r="P2299" s="41" t="s">
        <v>3105</v>
      </c>
      <c r="Q2299" s="41" t="s">
        <v>1853</v>
      </c>
      <c r="R2299" s="41" t="s">
        <v>635</v>
      </c>
    </row>
    <row r="2300" spans="1:18" hidden="1" x14ac:dyDescent="0.25">
      <c r="A2300" s="40" t="s">
        <v>1635</v>
      </c>
      <c r="B2300" s="40" t="s">
        <v>903</v>
      </c>
      <c r="C2300" s="40" t="s">
        <v>1847</v>
      </c>
      <c r="D2300" s="40" t="s">
        <v>1848</v>
      </c>
      <c r="E2300" s="40" t="s">
        <v>4322</v>
      </c>
      <c r="F2300" s="40"/>
      <c r="G2300" s="40" t="s">
        <v>75</v>
      </c>
      <c r="H2300" s="40" t="s">
        <v>1806</v>
      </c>
      <c r="I2300" s="40" t="s">
        <v>5580</v>
      </c>
      <c r="J2300" s="40" t="s">
        <v>1847</v>
      </c>
      <c r="K2300" s="40"/>
      <c r="L2300" s="40"/>
      <c r="M2300" s="40" t="s">
        <v>7032</v>
      </c>
      <c r="N2300" s="40">
        <v>60</v>
      </c>
      <c r="O2300" s="40" t="b">
        <v>0</v>
      </c>
      <c r="P2300" s="40" t="s">
        <v>3105</v>
      </c>
      <c r="Q2300" s="40" t="s">
        <v>1853</v>
      </c>
      <c r="R2300" s="40" t="s">
        <v>635</v>
      </c>
    </row>
    <row r="2301" spans="1:18" hidden="1" x14ac:dyDescent="0.25">
      <c r="A2301" s="40" t="s">
        <v>1636</v>
      </c>
      <c r="B2301" s="40" t="s">
        <v>903</v>
      </c>
      <c r="C2301" s="40" t="s">
        <v>1847</v>
      </c>
      <c r="D2301" s="40" t="s">
        <v>1848</v>
      </c>
      <c r="E2301" s="40" t="s">
        <v>6065</v>
      </c>
      <c r="F2301" s="40"/>
      <c r="G2301" s="40" t="s">
        <v>75</v>
      </c>
      <c r="H2301" s="40" t="s">
        <v>1806</v>
      </c>
      <c r="I2301" s="40" t="s">
        <v>5580</v>
      </c>
      <c r="J2301" s="40" t="s">
        <v>1847</v>
      </c>
      <c r="K2301" s="40"/>
      <c r="L2301" s="40"/>
      <c r="M2301" s="40" t="s">
        <v>7033</v>
      </c>
      <c r="N2301" s="40">
        <v>60</v>
      </c>
      <c r="O2301" s="40" t="b">
        <v>0</v>
      </c>
      <c r="P2301" s="40" t="s">
        <v>3105</v>
      </c>
      <c r="Q2301" s="40" t="s">
        <v>1853</v>
      </c>
      <c r="R2301" s="40" t="s">
        <v>635</v>
      </c>
    </row>
    <row r="2302" spans="1:18" hidden="1" x14ac:dyDescent="0.25">
      <c r="A2302" s="40" t="s">
        <v>1637</v>
      </c>
      <c r="B2302" s="40" t="s">
        <v>905</v>
      </c>
      <c r="C2302" s="40" t="s">
        <v>1847</v>
      </c>
      <c r="D2302" s="40" t="s">
        <v>1848</v>
      </c>
      <c r="E2302" s="40" t="s">
        <v>2764</v>
      </c>
      <c r="F2302" s="40"/>
      <c r="G2302" s="40" t="s">
        <v>1813</v>
      </c>
      <c r="H2302" s="40" t="s">
        <v>1814</v>
      </c>
      <c r="I2302" s="40" t="s">
        <v>5580</v>
      </c>
      <c r="J2302" s="40" t="s">
        <v>1847</v>
      </c>
      <c r="K2302" s="40"/>
      <c r="L2302" s="40"/>
      <c r="M2302" s="40" t="s">
        <v>7034</v>
      </c>
      <c r="N2302" s="40">
        <v>60</v>
      </c>
      <c r="O2302" s="40" t="b">
        <v>0</v>
      </c>
      <c r="P2302" s="40" t="s">
        <v>3105</v>
      </c>
      <c r="Q2302" s="40" t="s">
        <v>1853</v>
      </c>
      <c r="R2302" s="40" t="s">
        <v>635</v>
      </c>
    </row>
    <row r="2303" spans="1:18" hidden="1" x14ac:dyDescent="0.25">
      <c r="A2303" s="40" t="s">
        <v>1638</v>
      </c>
      <c r="B2303" s="40" t="s">
        <v>903</v>
      </c>
      <c r="C2303" s="40" t="s">
        <v>1847</v>
      </c>
      <c r="D2303" s="40" t="s">
        <v>1848</v>
      </c>
      <c r="E2303" s="40" t="s">
        <v>4322</v>
      </c>
      <c r="F2303" s="40"/>
      <c r="G2303" s="40" t="s">
        <v>75</v>
      </c>
      <c r="H2303" s="40" t="s">
        <v>1806</v>
      </c>
      <c r="I2303" s="40" t="s">
        <v>5580</v>
      </c>
      <c r="J2303" s="40" t="s">
        <v>1847</v>
      </c>
      <c r="K2303" s="40"/>
      <c r="L2303" s="40"/>
      <c r="M2303" s="40" t="s">
        <v>7035</v>
      </c>
      <c r="N2303" s="40">
        <v>60</v>
      </c>
      <c r="O2303" s="40" t="b">
        <v>0</v>
      </c>
      <c r="P2303" s="40" t="s">
        <v>3105</v>
      </c>
      <c r="Q2303" s="40" t="s">
        <v>1853</v>
      </c>
      <c r="R2303" s="40" t="s">
        <v>635</v>
      </c>
    </row>
    <row r="2304" spans="1:18" hidden="1" x14ac:dyDescent="0.25">
      <c r="A2304" s="41" t="s">
        <v>155</v>
      </c>
      <c r="B2304" s="41" t="s">
        <v>905</v>
      </c>
      <c r="C2304" s="41" t="s">
        <v>1847</v>
      </c>
      <c r="D2304" s="41" t="s">
        <v>1848</v>
      </c>
      <c r="E2304" s="41" t="s">
        <v>4096</v>
      </c>
      <c r="F2304" s="41"/>
      <c r="G2304" s="41" t="s">
        <v>76</v>
      </c>
      <c r="H2304" s="41" t="s">
        <v>1804</v>
      </c>
      <c r="I2304" s="41" t="s">
        <v>5992</v>
      </c>
      <c r="J2304" s="41" t="s">
        <v>1847</v>
      </c>
      <c r="K2304" s="41"/>
      <c r="L2304" s="41"/>
      <c r="M2304" s="41" t="s">
        <v>7036</v>
      </c>
      <c r="N2304" s="41">
        <v>60</v>
      </c>
      <c r="O2304" s="41" t="b">
        <v>0</v>
      </c>
      <c r="P2304" s="41" t="s">
        <v>3105</v>
      </c>
      <c r="Q2304" s="41" t="s">
        <v>1853</v>
      </c>
      <c r="R2304" s="41" t="s">
        <v>635</v>
      </c>
    </row>
    <row r="2305" spans="1:18" hidden="1" x14ac:dyDescent="0.25">
      <c r="A2305" s="41" t="s">
        <v>1639</v>
      </c>
      <c r="B2305" s="41" t="s">
        <v>903</v>
      </c>
      <c r="C2305" s="41" t="s">
        <v>1847</v>
      </c>
      <c r="D2305" s="41" t="s">
        <v>1848</v>
      </c>
      <c r="E2305" s="41" t="s">
        <v>2102</v>
      </c>
      <c r="F2305" s="41"/>
      <c r="G2305" s="41" t="s">
        <v>1813</v>
      </c>
      <c r="H2305" s="41" t="s">
        <v>1814</v>
      </c>
      <c r="I2305" s="41" t="s">
        <v>5580</v>
      </c>
      <c r="J2305" s="41" t="s">
        <v>1847</v>
      </c>
      <c r="K2305" s="41"/>
      <c r="L2305" s="41"/>
      <c r="M2305" s="41" t="s">
        <v>7037</v>
      </c>
      <c r="N2305" s="41">
        <v>60</v>
      </c>
      <c r="O2305" s="41" t="b">
        <v>0</v>
      </c>
      <c r="P2305" s="41" t="s">
        <v>3105</v>
      </c>
      <c r="Q2305" s="41" t="s">
        <v>1853</v>
      </c>
      <c r="R2305" s="41" t="s">
        <v>635</v>
      </c>
    </row>
    <row r="2306" spans="1:18" hidden="1" x14ac:dyDescent="0.25">
      <c r="A2306" s="40" t="s">
        <v>7038</v>
      </c>
      <c r="B2306" s="40" t="s">
        <v>905</v>
      </c>
      <c r="C2306" s="40" t="s">
        <v>1847</v>
      </c>
      <c r="D2306" s="40" t="s">
        <v>1848</v>
      </c>
      <c r="E2306" s="40" t="s">
        <v>2132</v>
      </c>
      <c r="F2306" s="40"/>
      <c r="G2306" s="40" t="s">
        <v>1813</v>
      </c>
      <c r="H2306" s="40" t="s">
        <v>1814</v>
      </c>
      <c r="I2306" s="40" t="s">
        <v>5580</v>
      </c>
      <c r="J2306" s="40" t="s">
        <v>1847</v>
      </c>
      <c r="K2306" s="40"/>
      <c r="L2306" s="40"/>
      <c r="M2306" s="40" t="s">
        <v>7039</v>
      </c>
      <c r="N2306" s="40">
        <v>60</v>
      </c>
      <c r="O2306" s="40" t="b">
        <v>0</v>
      </c>
      <c r="P2306" s="40" t="s">
        <v>3105</v>
      </c>
      <c r="Q2306" s="40" t="s">
        <v>1853</v>
      </c>
      <c r="R2306" s="40" t="s">
        <v>635</v>
      </c>
    </row>
    <row r="2307" spans="1:18" hidden="1" x14ac:dyDescent="0.25">
      <c r="A2307" s="40" t="s">
        <v>1640</v>
      </c>
      <c r="B2307" s="40" t="s">
        <v>905</v>
      </c>
      <c r="C2307" s="40" t="s">
        <v>1847</v>
      </c>
      <c r="D2307" s="40" t="s">
        <v>1848</v>
      </c>
      <c r="E2307" s="40" t="s">
        <v>2116</v>
      </c>
      <c r="F2307" s="40"/>
      <c r="G2307" s="40" t="s">
        <v>75</v>
      </c>
      <c r="H2307" s="40" t="s">
        <v>1806</v>
      </c>
      <c r="I2307" s="40" t="s">
        <v>5580</v>
      </c>
      <c r="J2307" s="40" t="s">
        <v>1847</v>
      </c>
      <c r="K2307" s="40"/>
      <c r="L2307" s="40"/>
      <c r="M2307" s="40" t="s">
        <v>7040</v>
      </c>
      <c r="N2307" s="40">
        <v>60</v>
      </c>
      <c r="O2307" s="40" t="b">
        <v>0</v>
      </c>
      <c r="P2307" s="40" t="s">
        <v>3105</v>
      </c>
      <c r="Q2307" s="40" t="s">
        <v>1853</v>
      </c>
      <c r="R2307" s="40" t="s">
        <v>635</v>
      </c>
    </row>
    <row r="2308" spans="1:18" hidden="1" x14ac:dyDescent="0.25">
      <c r="A2308" s="41" t="s">
        <v>1641</v>
      </c>
      <c r="B2308" s="41" t="s">
        <v>905</v>
      </c>
      <c r="C2308" s="41" t="s">
        <v>1847</v>
      </c>
      <c r="D2308" s="41" t="s">
        <v>1848</v>
      </c>
      <c r="E2308" s="41" t="s">
        <v>5334</v>
      </c>
      <c r="F2308" s="41"/>
      <c r="G2308" s="41" t="s">
        <v>1813</v>
      </c>
      <c r="H2308" s="41" t="s">
        <v>1814</v>
      </c>
      <c r="I2308" s="41" t="s">
        <v>5580</v>
      </c>
      <c r="J2308" s="41" t="s">
        <v>1847</v>
      </c>
      <c r="K2308" s="41"/>
      <c r="L2308" s="41"/>
      <c r="M2308" s="41" t="s">
        <v>7041</v>
      </c>
      <c r="N2308" s="41">
        <v>60</v>
      </c>
      <c r="O2308" s="41" t="b">
        <v>0</v>
      </c>
      <c r="P2308" s="41" t="s">
        <v>3105</v>
      </c>
      <c r="Q2308" s="41" t="s">
        <v>1853</v>
      </c>
      <c r="R2308" s="41" t="s">
        <v>635</v>
      </c>
    </row>
    <row r="2309" spans="1:18" hidden="1" x14ac:dyDescent="0.25">
      <c r="A2309" s="40" t="s">
        <v>1642</v>
      </c>
      <c r="B2309" s="40" t="s">
        <v>905</v>
      </c>
      <c r="C2309" s="40" t="s">
        <v>1847</v>
      </c>
      <c r="D2309" s="40" t="s">
        <v>1848</v>
      </c>
      <c r="E2309" s="40" t="s">
        <v>1956</v>
      </c>
      <c r="F2309" s="40"/>
      <c r="G2309" s="40" t="s">
        <v>75</v>
      </c>
      <c r="H2309" s="40" t="s">
        <v>1806</v>
      </c>
      <c r="I2309" s="40" t="s">
        <v>5580</v>
      </c>
      <c r="J2309" s="40" t="s">
        <v>1847</v>
      </c>
      <c r="K2309" s="40"/>
      <c r="L2309" s="40"/>
      <c r="M2309" s="40" t="s">
        <v>7042</v>
      </c>
      <c r="N2309" s="40">
        <v>60</v>
      </c>
      <c r="O2309" s="40" t="b">
        <v>0</v>
      </c>
      <c r="P2309" s="40" t="s">
        <v>3105</v>
      </c>
      <c r="Q2309" s="40" t="s">
        <v>1853</v>
      </c>
      <c r="R2309" s="40" t="s">
        <v>635</v>
      </c>
    </row>
    <row r="2310" spans="1:18" hidden="1" x14ac:dyDescent="0.25">
      <c r="A2310" s="41" t="s">
        <v>1643</v>
      </c>
      <c r="B2310" s="41" t="s">
        <v>903</v>
      </c>
      <c r="C2310" s="41" t="s">
        <v>1847</v>
      </c>
      <c r="D2310" s="41" t="s">
        <v>1848</v>
      </c>
      <c r="E2310" s="41" t="s">
        <v>3164</v>
      </c>
      <c r="F2310" s="41"/>
      <c r="G2310" s="41" t="s">
        <v>1813</v>
      </c>
      <c r="H2310" s="41" t="s">
        <v>1814</v>
      </c>
      <c r="I2310" s="41" t="s">
        <v>5580</v>
      </c>
      <c r="J2310" s="41" t="s">
        <v>1847</v>
      </c>
      <c r="K2310" s="41"/>
      <c r="L2310" s="41"/>
      <c r="M2310" s="41" t="s">
        <v>7043</v>
      </c>
      <c r="N2310" s="41">
        <v>60</v>
      </c>
      <c r="O2310" s="41" t="b">
        <v>0</v>
      </c>
      <c r="P2310" s="41" t="s">
        <v>3105</v>
      </c>
      <c r="Q2310" s="41" t="s">
        <v>1853</v>
      </c>
      <c r="R2310" s="41" t="s">
        <v>635</v>
      </c>
    </row>
    <row r="2311" spans="1:18" hidden="1" x14ac:dyDescent="0.25">
      <c r="A2311" s="40" t="s">
        <v>1644</v>
      </c>
      <c r="B2311" s="40" t="s">
        <v>903</v>
      </c>
      <c r="C2311" s="40" t="s">
        <v>1847</v>
      </c>
      <c r="D2311" s="40" t="s">
        <v>1848</v>
      </c>
      <c r="E2311" s="40" t="s">
        <v>3810</v>
      </c>
      <c r="F2311" s="40"/>
      <c r="G2311" s="40" t="s">
        <v>76</v>
      </c>
      <c r="H2311" s="40" t="s">
        <v>1804</v>
      </c>
      <c r="I2311" s="40" t="s">
        <v>5580</v>
      </c>
      <c r="J2311" s="40" t="s">
        <v>1847</v>
      </c>
      <c r="K2311" s="40"/>
      <c r="L2311" s="40"/>
      <c r="M2311" s="40" t="s">
        <v>7044</v>
      </c>
      <c r="N2311" s="40">
        <v>60</v>
      </c>
      <c r="O2311" s="40" t="b">
        <v>0</v>
      </c>
      <c r="P2311" s="40" t="s">
        <v>3105</v>
      </c>
      <c r="Q2311" s="40" t="s">
        <v>1853</v>
      </c>
      <c r="R2311" s="40" t="s">
        <v>635</v>
      </c>
    </row>
    <row r="2312" spans="1:18" hidden="1" x14ac:dyDescent="0.25">
      <c r="A2312" s="40" t="s">
        <v>151</v>
      </c>
      <c r="B2312" s="40" t="s">
        <v>905</v>
      </c>
      <c r="C2312" s="40" t="s">
        <v>1847</v>
      </c>
      <c r="D2312" s="40" t="s">
        <v>1848</v>
      </c>
      <c r="E2312" s="40" t="s">
        <v>6747</v>
      </c>
      <c r="F2312" s="40"/>
      <c r="G2312" s="40" t="s">
        <v>75</v>
      </c>
      <c r="H2312" s="40" t="s">
        <v>1806</v>
      </c>
      <c r="I2312" s="40" t="s">
        <v>5580</v>
      </c>
      <c r="J2312" s="40" t="s">
        <v>1847</v>
      </c>
      <c r="K2312" s="40"/>
      <c r="L2312" s="40"/>
      <c r="M2312" s="40" t="s">
        <v>7045</v>
      </c>
      <c r="N2312" s="40">
        <v>60</v>
      </c>
      <c r="O2312" s="40" t="b">
        <v>0</v>
      </c>
      <c r="P2312" s="40" t="s">
        <v>3105</v>
      </c>
      <c r="Q2312" s="40" t="s">
        <v>1853</v>
      </c>
      <c r="R2312" s="40" t="s">
        <v>635</v>
      </c>
    </row>
    <row r="2313" spans="1:18" hidden="1" x14ac:dyDescent="0.25">
      <c r="A2313" s="41" t="s">
        <v>152</v>
      </c>
      <c r="B2313" s="41" t="s">
        <v>905</v>
      </c>
      <c r="C2313" s="41" t="s">
        <v>1847</v>
      </c>
      <c r="D2313" s="41" t="s">
        <v>1848</v>
      </c>
      <c r="E2313" s="41" t="s">
        <v>2083</v>
      </c>
      <c r="F2313" s="41"/>
      <c r="G2313" s="41" t="s">
        <v>76</v>
      </c>
      <c r="H2313" s="41" t="s">
        <v>1804</v>
      </c>
      <c r="I2313" s="41" t="s">
        <v>5580</v>
      </c>
      <c r="J2313" s="41" t="s">
        <v>1847</v>
      </c>
      <c r="K2313" s="41"/>
      <c r="L2313" s="41"/>
      <c r="M2313" s="41" t="s">
        <v>7046</v>
      </c>
      <c r="N2313" s="41">
        <v>60</v>
      </c>
      <c r="O2313" s="41" t="b">
        <v>0</v>
      </c>
      <c r="P2313" s="41" t="s">
        <v>3105</v>
      </c>
      <c r="Q2313" s="41" t="s">
        <v>1853</v>
      </c>
      <c r="R2313" s="41" t="s">
        <v>635</v>
      </c>
    </row>
    <row r="2314" spans="1:18" hidden="1" x14ac:dyDescent="0.25">
      <c r="A2314" s="40" t="s">
        <v>1645</v>
      </c>
      <c r="B2314" s="40" t="s">
        <v>903</v>
      </c>
      <c r="C2314" s="40" t="s">
        <v>1847</v>
      </c>
      <c r="D2314" s="40" t="s">
        <v>1848</v>
      </c>
      <c r="E2314" s="40" t="s">
        <v>3353</v>
      </c>
      <c r="F2314" s="40"/>
      <c r="G2314" s="40" t="s">
        <v>1813</v>
      </c>
      <c r="H2314" s="40" t="s">
        <v>1814</v>
      </c>
      <c r="I2314" s="40" t="s">
        <v>5580</v>
      </c>
      <c r="J2314" s="40" t="s">
        <v>1847</v>
      </c>
      <c r="K2314" s="40"/>
      <c r="L2314" s="40"/>
      <c r="M2314" s="40" t="s">
        <v>7047</v>
      </c>
      <c r="N2314" s="40">
        <v>60</v>
      </c>
      <c r="O2314" s="40" t="b">
        <v>0</v>
      </c>
      <c r="P2314" s="40" t="s">
        <v>3105</v>
      </c>
      <c r="Q2314" s="40" t="s">
        <v>1853</v>
      </c>
      <c r="R2314" s="40" t="s">
        <v>635</v>
      </c>
    </row>
    <row r="2315" spans="1:18" hidden="1" x14ac:dyDescent="0.25">
      <c r="A2315" s="40" t="s">
        <v>1646</v>
      </c>
      <c r="B2315" s="40" t="s">
        <v>903</v>
      </c>
      <c r="C2315" s="40" t="s">
        <v>1847</v>
      </c>
      <c r="D2315" s="40" t="s">
        <v>1848</v>
      </c>
      <c r="E2315" s="40" t="s">
        <v>4322</v>
      </c>
      <c r="F2315" s="40"/>
      <c r="G2315" s="40" t="s">
        <v>75</v>
      </c>
      <c r="H2315" s="40" t="s">
        <v>1806</v>
      </c>
      <c r="I2315" s="40" t="s">
        <v>5580</v>
      </c>
      <c r="J2315" s="40" t="s">
        <v>1847</v>
      </c>
      <c r="K2315" s="40"/>
      <c r="L2315" s="40"/>
      <c r="M2315" s="40" t="s">
        <v>7048</v>
      </c>
      <c r="N2315" s="40">
        <v>60</v>
      </c>
      <c r="O2315" s="40" t="b">
        <v>0</v>
      </c>
      <c r="P2315" s="40" t="s">
        <v>3105</v>
      </c>
      <c r="Q2315" s="40" t="s">
        <v>1853</v>
      </c>
      <c r="R2315" s="40" t="s">
        <v>635</v>
      </c>
    </row>
    <row r="2316" spans="1:18" hidden="1" x14ac:dyDescent="0.25">
      <c r="A2316" s="41" t="s">
        <v>1647</v>
      </c>
      <c r="B2316" s="41" t="s">
        <v>905</v>
      </c>
      <c r="C2316" s="41" t="s">
        <v>1847</v>
      </c>
      <c r="D2316" s="41" t="s">
        <v>1848</v>
      </c>
      <c r="E2316" s="41" t="s">
        <v>6747</v>
      </c>
      <c r="F2316" s="41"/>
      <c r="G2316" s="41" t="s">
        <v>75</v>
      </c>
      <c r="H2316" s="41" t="s">
        <v>1806</v>
      </c>
      <c r="I2316" s="41" t="s">
        <v>5580</v>
      </c>
      <c r="J2316" s="41" t="s">
        <v>1847</v>
      </c>
      <c r="K2316" s="41"/>
      <c r="L2316" s="41"/>
      <c r="M2316" s="41" t="s">
        <v>7049</v>
      </c>
      <c r="N2316" s="41">
        <v>60</v>
      </c>
      <c r="O2316" s="41" t="b">
        <v>0</v>
      </c>
      <c r="P2316" s="41" t="s">
        <v>3105</v>
      </c>
      <c r="Q2316" s="41" t="s">
        <v>1853</v>
      </c>
      <c r="R2316" s="41" t="s">
        <v>635</v>
      </c>
    </row>
    <row r="2317" spans="1:18" hidden="1" x14ac:dyDescent="0.25">
      <c r="A2317" s="40" t="s">
        <v>153</v>
      </c>
      <c r="B2317" s="40" t="s">
        <v>905</v>
      </c>
      <c r="C2317" s="40" t="s">
        <v>1847</v>
      </c>
      <c r="D2317" s="40" t="s">
        <v>1848</v>
      </c>
      <c r="E2317" s="40" t="s">
        <v>2083</v>
      </c>
      <c r="F2317" s="40"/>
      <c r="G2317" s="40" t="s">
        <v>76</v>
      </c>
      <c r="H2317" s="40" t="s">
        <v>1804</v>
      </c>
      <c r="I2317" s="40" t="s">
        <v>5580</v>
      </c>
      <c r="J2317" s="40" t="s">
        <v>1847</v>
      </c>
      <c r="K2317" s="40"/>
      <c r="L2317" s="40"/>
      <c r="M2317" s="40" t="s">
        <v>7050</v>
      </c>
      <c r="N2317" s="40">
        <v>60</v>
      </c>
      <c r="O2317" s="40" t="b">
        <v>0</v>
      </c>
      <c r="P2317" s="40" t="s">
        <v>3105</v>
      </c>
      <c r="Q2317" s="40" t="s">
        <v>1853</v>
      </c>
      <c r="R2317" s="40" t="s">
        <v>635</v>
      </c>
    </row>
    <row r="2318" spans="1:18" hidden="1" x14ac:dyDescent="0.25">
      <c r="A2318" s="40" t="s">
        <v>1648</v>
      </c>
      <c r="B2318" s="40" t="s">
        <v>903</v>
      </c>
      <c r="C2318" s="40" t="s">
        <v>1847</v>
      </c>
      <c r="D2318" s="40" t="s">
        <v>1848</v>
      </c>
      <c r="E2318" s="40" t="s">
        <v>1956</v>
      </c>
      <c r="F2318" s="40"/>
      <c r="G2318" s="40" t="s">
        <v>75</v>
      </c>
      <c r="H2318" s="40" t="s">
        <v>1806</v>
      </c>
      <c r="I2318" s="40" t="s">
        <v>5580</v>
      </c>
      <c r="J2318" s="40" t="s">
        <v>1847</v>
      </c>
      <c r="K2318" s="40"/>
      <c r="L2318" s="40"/>
      <c r="M2318" s="40" t="s">
        <v>7051</v>
      </c>
      <c r="N2318" s="40">
        <v>60</v>
      </c>
      <c r="O2318" s="40" t="b">
        <v>0</v>
      </c>
      <c r="P2318" s="40" t="s">
        <v>3105</v>
      </c>
      <c r="Q2318" s="40" t="s">
        <v>1853</v>
      </c>
      <c r="R2318" s="40" t="s">
        <v>635</v>
      </c>
    </row>
    <row r="2319" spans="1:18" hidden="1" x14ac:dyDescent="0.25">
      <c r="A2319" s="40" t="s">
        <v>1649</v>
      </c>
      <c r="B2319" s="40" t="s">
        <v>5655</v>
      </c>
      <c r="C2319" s="40" t="s">
        <v>1847</v>
      </c>
      <c r="D2319" s="40" t="s">
        <v>1848</v>
      </c>
      <c r="E2319" s="40" t="s">
        <v>1960</v>
      </c>
      <c r="F2319" s="40"/>
      <c r="G2319" s="40" t="s">
        <v>76</v>
      </c>
      <c r="H2319" s="40" t="s">
        <v>1804</v>
      </c>
      <c r="I2319" s="40" t="s">
        <v>5580</v>
      </c>
      <c r="J2319" s="40" t="s">
        <v>1847</v>
      </c>
      <c r="K2319" s="40"/>
      <c r="L2319" s="40"/>
      <c r="M2319" s="40" t="s">
        <v>7052</v>
      </c>
      <c r="N2319" s="40">
        <v>60</v>
      </c>
      <c r="O2319" s="40" t="b">
        <v>0</v>
      </c>
      <c r="P2319" s="40" t="s">
        <v>3105</v>
      </c>
      <c r="Q2319" s="40" t="s">
        <v>1853</v>
      </c>
      <c r="R2319" s="40" t="s">
        <v>635</v>
      </c>
    </row>
    <row r="2320" spans="1:18" hidden="1" x14ac:dyDescent="0.25">
      <c r="A2320" s="41" t="s">
        <v>1650</v>
      </c>
      <c r="B2320" s="41" t="s">
        <v>905</v>
      </c>
      <c r="C2320" s="41" t="s">
        <v>1847</v>
      </c>
      <c r="D2320" s="41" t="s">
        <v>1848</v>
      </c>
      <c r="E2320" s="41" t="s">
        <v>1985</v>
      </c>
      <c r="F2320" s="41"/>
      <c r="G2320" s="41" t="s">
        <v>1813</v>
      </c>
      <c r="H2320" s="41" t="s">
        <v>1814</v>
      </c>
      <c r="I2320" s="41" t="s">
        <v>5580</v>
      </c>
      <c r="J2320" s="41" t="s">
        <v>1847</v>
      </c>
      <c r="K2320" s="41"/>
      <c r="L2320" s="41"/>
      <c r="M2320" s="41" t="s">
        <v>7053</v>
      </c>
      <c r="N2320" s="41">
        <v>60</v>
      </c>
      <c r="O2320" s="41" t="b">
        <v>0</v>
      </c>
      <c r="P2320" s="41" t="s">
        <v>3105</v>
      </c>
      <c r="Q2320" s="41" t="s">
        <v>1853</v>
      </c>
      <c r="R2320" s="41" t="s">
        <v>635</v>
      </c>
    </row>
    <row r="2321" spans="1:18" hidden="1" x14ac:dyDescent="0.25">
      <c r="A2321" s="40" t="s">
        <v>1651</v>
      </c>
      <c r="B2321" s="40" t="s">
        <v>903</v>
      </c>
      <c r="C2321" s="40" t="s">
        <v>1847</v>
      </c>
      <c r="D2321" s="40" t="s">
        <v>1848</v>
      </c>
      <c r="E2321" s="40" t="s">
        <v>1956</v>
      </c>
      <c r="F2321" s="40"/>
      <c r="G2321" s="40" t="s">
        <v>75</v>
      </c>
      <c r="H2321" s="40" t="s">
        <v>1806</v>
      </c>
      <c r="I2321" s="40" t="s">
        <v>5580</v>
      </c>
      <c r="J2321" s="40" t="s">
        <v>1847</v>
      </c>
      <c r="K2321" s="40"/>
      <c r="L2321" s="40"/>
      <c r="M2321" s="40" t="s">
        <v>7054</v>
      </c>
      <c r="N2321" s="40">
        <v>60</v>
      </c>
      <c r="O2321" s="40" t="b">
        <v>0</v>
      </c>
      <c r="P2321" s="40" t="s">
        <v>3105</v>
      </c>
      <c r="Q2321" s="40" t="s">
        <v>1853</v>
      </c>
      <c r="R2321" s="40" t="s">
        <v>635</v>
      </c>
    </row>
    <row r="2322" spans="1:18" hidden="1" x14ac:dyDescent="0.25">
      <c r="A2322" s="40" t="s">
        <v>1652</v>
      </c>
      <c r="B2322" s="40" t="s">
        <v>905</v>
      </c>
      <c r="C2322" s="40" t="s">
        <v>1847</v>
      </c>
      <c r="D2322" s="40" t="s">
        <v>1848</v>
      </c>
      <c r="E2322" s="40" t="s">
        <v>2132</v>
      </c>
      <c r="F2322" s="40"/>
      <c r="G2322" s="40" t="s">
        <v>1813</v>
      </c>
      <c r="H2322" s="40" t="s">
        <v>1814</v>
      </c>
      <c r="I2322" s="40" t="s">
        <v>5580</v>
      </c>
      <c r="J2322" s="40" t="s">
        <v>1847</v>
      </c>
      <c r="K2322" s="40"/>
      <c r="L2322" s="40"/>
      <c r="M2322" s="40" t="s">
        <v>7055</v>
      </c>
      <c r="N2322" s="40">
        <v>60</v>
      </c>
      <c r="O2322" s="40" t="b">
        <v>0</v>
      </c>
      <c r="P2322" s="40" t="s">
        <v>3105</v>
      </c>
      <c r="Q2322" s="40" t="s">
        <v>1853</v>
      </c>
      <c r="R2322" s="40" t="s">
        <v>635</v>
      </c>
    </row>
    <row r="2323" spans="1:18" hidden="1" x14ac:dyDescent="0.25">
      <c r="A2323" s="41" t="s">
        <v>1653</v>
      </c>
      <c r="B2323" s="41" t="s">
        <v>903</v>
      </c>
      <c r="C2323" s="41" t="s">
        <v>1847</v>
      </c>
      <c r="D2323" s="41" t="s">
        <v>1848</v>
      </c>
      <c r="E2323" s="41" t="s">
        <v>3164</v>
      </c>
      <c r="F2323" s="41"/>
      <c r="G2323" s="41" t="s">
        <v>1813</v>
      </c>
      <c r="H2323" s="41" t="s">
        <v>1814</v>
      </c>
      <c r="I2323" s="41" t="s">
        <v>5580</v>
      </c>
      <c r="J2323" s="41" t="s">
        <v>1847</v>
      </c>
      <c r="K2323" s="41"/>
      <c r="L2323" s="41"/>
      <c r="M2323" s="41" t="s">
        <v>7056</v>
      </c>
      <c r="N2323" s="41">
        <v>60</v>
      </c>
      <c r="O2323" s="41" t="b">
        <v>0</v>
      </c>
      <c r="P2323" s="41" t="s">
        <v>3105</v>
      </c>
      <c r="Q2323" s="41" t="s">
        <v>1853</v>
      </c>
      <c r="R2323" s="41" t="s">
        <v>635</v>
      </c>
    </row>
    <row r="2324" spans="1:18" hidden="1" x14ac:dyDescent="0.25">
      <c r="A2324" s="41" t="s">
        <v>154</v>
      </c>
      <c r="B2324" s="41" t="s">
        <v>905</v>
      </c>
      <c r="C2324" s="41" t="s">
        <v>1847</v>
      </c>
      <c r="D2324" s="41" t="s">
        <v>1848</v>
      </c>
      <c r="E2324" s="41" t="s">
        <v>4096</v>
      </c>
      <c r="F2324" s="41"/>
      <c r="G2324" s="41" t="s">
        <v>1813</v>
      </c>
      <c r="H2324" s="41" t="s">
        <v>1814</v>
      </c>
      <c r="I2324" s="41" t="s">
        <v>5992</v>
      </c>
      <c r="J2324" s="41" t="s">
        <v>1847</v>
      </c>
      <c r="K2324" s="41"/>
      <c r="L2324" s="41"/>
      <c r="M2324" s="41" t="s">
        <v>7057</v>
      </c>
      <c r="N2324" s="41">
        <v>60</v>
      </c>
      <c r="O2324" s="41" t="b">
        <v>0</v>
      </c>
      <c r="P2324" s="41" t="s">
        <v>3105</v>
      </c>
      <c r="Q2324" s="41" t="s">
        <v>1853</v>
      </c>
      <c r="R2324" s="41" t="s">
        <v>635</v>
      </c>
    </row>
    <row r="2325" spans="1:18" hidden="1" x14ac:dyDescent="0.25">
      <c r="A2325" s="40" t="s">
        <v>1654</v>
      </c>
      <c r="B2325" s="40" t="s">
        <v>903</v>
      </c>
      <c r="C2325" s="40" t="s">
        <v>1847</v>
      </c>
      <c r="D2325" s="40" t="s">
        <v>1848</v>
      </c>
      <c r="E2325" s="40" t="s">
        <v>6078</v>
      </c>
      <c r="F2325" s="40"/>
      <c r="G2325" s="40" t="s">
        <v>75</v>
      </c>
      <c r="H2325" s="40" t="s">
        <v>1806</v>
      </c>
      <c r="I2325" s="40" t="s">
        <v>5580</v>
      </c>
      <c r="J2325" s="40" t="s">
        <v>1847</v>
      </c>
      <c r="K2325" s="40"/>
      <c r="L2325" s="40"/>
      <c r="M2325" s="40" t="s">
        <v>7058</v>
      </c>
      <c r="N2325" s="40">
        <v>60</v>
      </c>
      <c r="O2325" s="40" t="b">
        <v>0</v>
      </c>
      <c r="P2325" s="40" t="s">
        <v>3105</v>
      </c>
      <c r="Q2325" s="40" t="s">
        <v>1853</v>
      </c>
      <c r="R2325" s="40" t="s">
        <v>635</v>
      </c>
    </row>
    <row r="2326" spans="1:18" hidden="1" x14ac:dyDescent="0.25">
      <c r="A2326" s="41" t="s">
        <v>1655</v>
      </c>
      <c r="B2326" s="41" t="s">
        <v>5655</v>
      </c>
      <c r="C2326" s="41" t="s">
        <v>1847</v>
      </c>
      <c r="D2326" s="41" t="s">
        <v>1848</v>
      </c>
      <c r="E2326" s="41" t="s">
        <v>5326</v>
      </c>
      <c r="F2326" s="41"/>
      <c r="G2326" s="41" t="s">
        <v>1813</v>
      </c>
      <c r="H2326" s="41" t="s">
        <v>1814</v>
      </c>
      <c r="I2326" s="41" t="s">
        <v>5580</v>
      </c>
      <c r="J2326" s="41" t="s">
        <v>1847</v>
      </c>
      <c r="K2326" s="41"/>
      <c r="L2326" s="41"/>
      <c r="M2326" s="41" t="s">
        <v>7059</v>
      </c>
      <c r="N2326" s="41">
        <v>60</v>
      </c>
      <c r="O2326" s="41" t="b">
        <v>0</v>
      </c>
      <c r="P2326" s="41" t="s">
        <v>3105</v>
      </c>
      <c r="Q2326" s="41" t="s">
        <v>1853</v>
      </c>
      <c r="R2326" s="41" t="s">
        <v>635</v>
      </c>
    </row>
    <row r="2327" spans="1:18" hidden="1" x14ac:dyDescent="0.25">
      <c r="A2327" s="40" t="s">
        <v>1656</v>
      </c>
      <c r="B2327" s="40" t="s">
        <v>5655</v>
      </c>
      <c r="C2327" s="40" t="s">
        <v>1847</v>
      </c>
      <c r="D2327" s="40" t="s">
        <v>1848</v>
      </c>
      <c r="E2327" s="40" t="s">
        <v>2132</v>
      </c>
      <c r="F2327" s="40"/>
      <c r="G2327" s="40" t="s">
        <v>1813</v>
      </c>
      <c r="H2327" s="40" t="s">
        <v>1814</v>
      </c>
      <c r="I2327" s="40" t="s">
        <v>5580</v>
      </c>
      <c r="J2327" s="40" t="s">
        <v>1847</v>
      </c>
      <c r="K2327" s="40"/>
      <c r="L2327" s="40"/>
      <c r="M2327" s="40" t="s">
        <v>7060</v>
      </c>
      <c r="N2327" s="40">
        <v>60</v>
      </c>
      <c r="O2327" s="40" t="b">
        <v>0</v>
      </c>
      <c r="P2327" s="40" t="s">
        <v>3105</v>
      </c>
      <c r="Q2327" s="40" t="s">
        <v>1853</v>
      </c>
      <c r="R2327" s="40" t="s">
        <v>635</v>
      </c>
    </row>
    <row r="2328" spans="1:18" hidden="1" x14ac:dyDescent="0.25">
      <c r="A2328" s="40" t="s">
        <v>1657</v>
      </c>
      <c r="B2328" s="40" t="s">
        <v>5655</v>
      </c>
      <c r="C2328" s="40" t="s">
        <v>1847</v>
      </c>
      <c r="D2328" s="40" t="s">
        <v>1848</v>
      </c>
      <c r="E2328" s="40" t="s">
        <v>1941</v>
      </c>
      <c r="F2328" s="40"/>
      <c r="G2328" s="40" t="s">
        <v>76</v>
      </c>
      <c r="H2328" s="40" t="s">
        <v>1804</v>
      </c>
      <c r="I2328" s="40" t="s">
        <v>5580</v>
      </c>
      <c r="J2328" s="40" t="s">
        <v>1847</v>
      </c>
      <c r="K2328" s="40"/>
      <c r="L2328" s="40"/>
      <c r="M2328" s="40" t="s">
        <v>7061</v>
      </c>
      <c r="N2328" s="40">
        <v>60</v>
      </c>
      <c r="O2328" s="40" t="b">
        <v>0</v>
      </c>
      <c r="P2328" s="40" t="s">
        <v>3105</v>
      </c>
      <c r="Q2328" s="40" t="s">
        <v>1853</v>
      </c>
      <c r="R2328" s="40" t="s">
        <v>635</v>
      </c>
    </row>
    <row r="2329" spans="1:18" hidden="1" x14ac:dyDescent="0.25">
      <c r="A2329" s="41" t="s">
        <v>1658</v>
      </c>
      <c r="B2329" s="41" t="s">
        <v>903</v>
      </c>
      <c r="C2329" s="41" t="s">
        <v>1847</v>
      </c>
      <c r="D2329" s="41" t="s">
        <v>1848</v>
      </c>
      <c r="E2329" s="41" t="s">
        <v>1956</v>
      </c>
      <c r="F2329" s="41"/>
      <c r="G2329" s="41" t="s">
        <v>75</v>
      </c>
      <c r="H2329" s="41" t="s">
        <v>1806</v>
      </c>
      <c r="I2329" s="41" t="s">
        <v>5580</v>
      </c>
      <c r="J2329" s="41" t="s">
        <v>1847</v>
      </c>
      <c r="K2329" s="41"/>
      <c r="L2329" s="41"/>
      <c r="M2329" s="41" t="s">
        <v>7062</v>
      </c>
      <c r="N2329" s="41">
        <v>60</v>
      </c>
      <c r="O2329" s="41" t="b">
        <v>0</v>
      </c>
      <c r="P2329" s="41" t="s">
        <v>3105</v>
      </c>
      <c r="Q2329" s="41" t="s">
        <v>1853</v>
      </c>
      <c r="R2329" s="41" t="s">
        <v>635</v>
      </c>
    </row>
    <row r="2330" spans="1:18" hidden="1" x14ac:dyDescent="0.25">
      <c r="A2330" s="41" t="s">
        <v>1659</v>
      </c>
      <c r="B2330" s="41" t="s">
        <v>5655</v>
      </c>
      <c r="C2330" s="41" t="s">
        <v>1847</v>
      </c>
      <c r="D2330" s="41" t="s">
        <v>1848</v>
      </c>
      <c r="E2330" s="41" t="s">
        <v>1916</v>
      </c>
      <c r="F2330" s="41"/>
      <c r="G2330" s="41" t="s">
        <v>1813</v>
      </c>
      <c r="H2330" s="41" t="s">
        <v>1814</v>
      </c>
      <c r="I2330" s="41" t="s">
        <v>5580</v>
      </c>
      <c r="J2330" s="41" t="s">
        <v>1847</v>
      </c>
      <c r="K2330" s="41"/>
      <c r="L2330" s="41"/>
      <c r="M2330" s="41" t="s">
        <v>7063</v>
      </c>
      <c r="N2330" s="41">
        <v>60</v>
      </c>
      <c r="O2330" s="41" t="b">
        <v>0</v>
      </c>
      <c r="P2330" s="41" t="s">
        <v>3105</v>
      </c>
      <c r="Q2330" s="41" t="s">
        <v>1853</v>
      </c>
      <c r="R2330" s="41" t="s">
        <v>635</v>
      </c>
    </row>
    <row r="2331" spans="1:18" hidden="1" x14ac:dyDescent="0.25">
      <c r="A2331" s="40" t="s">
        <v>1660</v>
      </c>
      <c r="B2331" s="40" t="s">
        <v>5655</v>
      </c>
      <c r="C2331" s="40" t="s">
        <v>1847</v>
      </c>
      <c r="D2331" s="40" t="s">
        <v>1848</v>
      </c>
      <c r="E2331" s="40" t="s">
        <v>1911</v>
      </c>
      <c r="F2331" s="40"/>
      <c r="G2331" s="40" t="s">
        <v>76</v>
      </c>
      <c r="H2331" s="40" t="s">
        <v>1804</v>
      </c>
      <c r="I2331" s="40" t="s">
        <v>5580</v>
      </c>
      <c r="J2331" s="40" t="s">
        <v>1847</v>
      </c>
      <c r="K2331" s="40"/>
      <c r="L2331" s="40"/>
      <c r="M2331" s="40" t="s">
        <v>7064</v>
      </c>
      <c r="N2331" s="40">
        <v>60</v>
      </c>
      <c r="O2331" s="40" t="b">
        <v>0</v>
      </c>
      <c r="P2331" s="40" t="s">
        <v>3105</v>
      </c>
      <c r="Q2331" s="40" t="s">
        <v>1853</v>
      </c>
      <c r="R2331" s="40" t="s">
        <v>635</v>
      </c>
    </row>
    <row r="2332" spans="1:18" hidden="1" x14ac:dyDescent="0.25">
      <c r="A2332" s="40" t="s">
        <v>1661</v>
      </c>
      <c r="B2332" s="40" t="s">
        <v>903</v>
      </c>
      <c r="C2332" s="40" t="s">
        <v>1847</v>
      </c>
      <c r="D2332" s="40" t="s">
        <v>1848</v>
      </c>
      <c r="E2332" s="40" t="s">
        <v>1956</v>
      </c>
      <c r="F2332" s="40"/>
      <c r="G2332" s="40" t="s">
        <v>75</v>
      </c>
      <c r="H2332" s="40" t="s">
        <v>1806</v>
      </c>
      <c r="I2332" s="40" t="s">
        <v>5580</v>
      </c>
      <c r="J2332" s="40" t="s">
        <v>1847</v>
      </c>
      <c r="K2332" s="40"/>
      <c r="L2332" s="40"/>
      <c r="M2332" s="40" t="s">
        <v>7065</v>
      </c>
      <c r="N2332" s="40">
        <v>60</v>
      </c>
      <c r="O2332" s="40" t="b">
        <v>0</v>
      </c>
      <c r="P2332" s="40" t="s">
        <v>3105</v>
      </c>
      <c r="Q2332" s="40" t="s">
        <v>1853</v>
      </c>
      <c r="R2332" s="40" t="s">
        <v>635</v>
      </c>
    </row>
    <row r="2333" spans="1:18" hidden="1" x14ac:dyDescent="0.25">
      <c r="A2333" s="41" t="s">
        <v>1662</v>
      </c>
      <c r="B2333" s="41" t="s">
        <v>903</v>
      </c>
      <c r="C2333" s="41" t="s">
        <v>1847</v>
      </c>
      <c r="D2333" s="41" t="s">
        <v>1848</v>
      </c>
      <c r="E2333" s="41" t="s">
        <v>4322</v>
      </c>
      <c r="F2333" s="41"/>
      <c r="G2333" s="41" t="s">
        <v>75</v>
      </c>
      <c r="H2333" s="41" t="s">
        <v>1806</v>
      </c>
      <c r="I2333" s="41" t="s">
        <v>5580</v>
      </c>
      <c r="J2333" s="41" t="s">
        <v>1847</v>
      </c>
      <c r="K2333" s="41"/>
      <c r="L2333" s="41"/>
      <c r="M2333" s="41" t="s">
        <v>7066</v>
      </c>
      <c r="N2333" s="41">
        <v>60</v>
      </c>
      <c r="O2333" s="41" t="b">
        <v>0</v>
      </c>
      <c r="P2333" s="41" t="s">
        <v>3105</v>
      </c>
      <c r="Q2333" s="41" t="s">
        <v>1853</v>
      </c>
      <c r="R2333" s="41" t="s">
        <v>635</v>
      </c>
    </row>
    <row r="2334" spans="1:18" hidden="1" x14ac:dyDescent="0.25">
      <c r="A2334" s="40" t="s">
        <v>1663</v>
      </c>
      <c r="B2334" s="40" t="s">
        <v>903</v>
      </c>
      <c r="C2334" s="40" t="s">
        <v>1847</v>
      </c>
      <c r="D2334" s="40" t="s">
        <v>1848</v>
      </c>
      <c r="E2334" s="40" t="s">
        <v>2116</v>
      </c>
      <c r="F2334" s="40"/>
      <c r="G2334" s="40" t="s">
        <v>75</v>
      </c>
      <c r="H2334" s="40" t="s">
        <v>1806</v>
      </c>
      <c r="I2334" s="40" t="s">
        <v>5580</v>
      </c>
      <c r="J2334" s="40" t="s">
        <v>1847</v>
      </c>
      <c r="K2334" s="40"/>
      <c r="L2334" s="40"/>
      <c r="M2334" s="40" t="s">
        <v>7067</v>
      </c>
      <c r="N2334" s="40">
        <v>60</v>
      </c>
      <c r="O2334" s="40" t="b">
        <v>0</v>
      </c>
      <c r="P2334" s="40" t="s">
        <v>3105</v>
      </c>
      <c r="Q2334" s="40" t="s">
        <v>1853</v>
      </c>
      <c r="R2334" s="40" t="s">
        <v>635</v>
      </c>
    </row>
    <row r="2335" spans="1:18" hidden="1" x14ac:dyDescent="0.25">
      <c r="A2335" s="40" t="s">
        <v>1664</v>
      </c>
      <c r="B2335" s="40" t="s">
        <v>903</v>
      </c>
      <c r="C2335" s="40" t="s">
        <v>1847</v>
      </c>
      <c r="D2335" s="40" t="s">
        <v>1848</v>
      </c>
      <c r="E2335" s="40" t="s">
        <v>3810</v>
      </c>
      <c r="F2335" s="40"/>
      <c r="G2335" s="40" t="s">
        <v>1813</v>
      </c>
      <c r="H2335" s="40" t="s">
        <v>1814</v>
      </c>
      <c r="I2335" s="40" t="s">
        <v>5580</v>
      </c>
      <c r="J2335" s="40" t="s">
        <v>1847</v>
      </c>
      <c r="K2335" s="40"/>
      <c r="L2335" s="40"/>
      <c r="M2335" s="40" t="s">
        <v>7068</v>
      </c>
      <c r="N2335" s="40">
        <v>60</v>
      </c>
      <c r="O2335" s="40" t="b">
        <v>0</v>
      </c>
      <c r="P2335" s="40" t="s">
        <v>3105</v>
      </c>
      <c r="Q2335" s="40" t="s">
        <v>1853</v>
      </c>
      <c r="R2335" s="40" t="s">
        <v>635</v>
      </c>
    </row>
    <row r="2336" spans="1:18" hidden="1" x14ac:dyDescent="0.25">
      <c r="A2336" s="41" t="s">
        <v>1665</v>
      </c>
      <c r="B2336" s="41" t="s">
        <v>903</v>
      </c>
      <c r="C2336" s="41" t="s">
        <v>1847</v>
      </c>
      <c r="D2336" s="41" t="s">
        <v>1848</v>
      </c>
      <c r="E2336" s="41" t="s">
        <v>2060</v>
      </c>
      <c r="F2336" s="41"/>
      <c r="G2336" s="41" t="s">
        <v>75</v>
      </c>
      <c r="H2336" s="41" t="s">
        <v>1806</v>
      </c>
      <c r="I2336" s="41" t="s">
        <v>5580</v>
      </c>
      <c r="J2336" s="41" t="s">
        <v>1847</v>
      </c>
      <c r="K2336" s="41"/>
      <c r="L2336" s="41"/>
      <c r="M2336" s="41" t="s">
        <v>7069</v>
      </c>
      <c r="N2336" s="41">
        <v>60</v>
      </c>
      <c r="O2336" s="41" t="b">
        <v>0</v>
      </c>
      <c r="P2336" s="41" t="s">
        <v>3105</v>
      </c>
      <c r="Q2336" s="41" t="s">
        <v>1853</v>
      </c>
      <c r="R2336" s="41" t="s">
        <v>635</v>
      </c>
    </row>
    <row r="2337" spans="1:18" hidden="1" x14ac:dyDescent="0.25">
      <c r="A2337" s="41" t="s">
        <v>1666</v>
      </c>
      <c r="B2337" s="41" t="s">
        <v>5655</v>
      </c>
      <c r="C2337" s="41" t="s">
        <v>1847</v>
      </c>
      <c r="D2337" s="41" t="s">
        <v>1848</v>
      </c>
      <c r="E2337" s="41" t="s">
        <v>1911</v>
      </c>
      <c r="F2337" s="41"/>
      <c r="G2337" s="41" t="s">
        <v>76</v>
      </c>
      <c r="H2337" s="41" t="s">
        <v>1804</v>
      </c>
      <c r="I2337" s="41" t="s">
        <v>5580</v>
      </c>
      <c r="J2337" s="41" t="s">
        <v>1847</v>
      </c>
      <c r="K2337" s="41"/>
      <c r="L2337" s="41"/>
      <c r="M2337" s="41" t="s">
        <v>7070</v>
      </c>
      <c r="N2337" s="41">
        <v>60</v>
      </c>
      <c r="O2337" s="41" t="b">
        <v>0</v>
      </c>
      <c r="P2337" s="41" t="s">
        <v>3105</v>
      </c>
      <c r="Q2337" s="41" t="s">
        <v>1853</v>
      </c>
      <c r="R2337" s="41" t="s">
        <v>635</v>
      </c>
    </row>
    <row r="2338" spans="1:18" hidden="1" x14ac:dyDescent="0.25">
      <c r="A2338" s="40" t="s">
        <v>1667</v>
      </c>
      <c r="B2338" s="40" t="s">
        <v>903</v>
      </c>
      <c r="C2338" s="40" t="s">
        <v>1847</v>
      </c>
      <c r="D2338" s="40" t="s">
        <v>1848</v>
      </c>
      <c r="E2338" s="40" t="s">
        <v>2060</v>
      </c>
      <c r="F2338" s="40"/>
      <c r="G2338" s="40" t="s">
        <v>75</v>
      </c>
      <c r="H2338" s="40" t="s">
        <v>1806</v>
      </c>
      <c r="I2338" s="40" t="s">
        <v>5580</v>
      </c>
      <c r="J2338" s="40" t="s">
        <v>1847</v>
      </c>
      <c r="K2338" s="40"/>
      <c r="L2338" s="40"/>
      <c r="M2338" s="40" t="s">
        <v>7071</v>
      </c>
      <c r="N2338" s="40">
        <v>60</v>
      </c>
      <c r="O2338" s="40" t="b">
        <v>0</v>
      </c>
      <c r="P2338" s="40" t="s">
        <v>3105</v>
      </c>
      <c r="Q2338" s="40" t="s">
        <v>1853</v>
      </c>
      <c r="R2338" s="40" t="s">
        <v>635</v>
      </c>
    </row>
    <row r="2339" spans="1:18" hidden="1" x14ac:dyDescent="0.25">
      <c r="A2339" s="40" t="s">
        <v>1668</v>
      </c>
      <c r="B2339" s="40" t="s">
        <v>903</v>
      </c>
      <c r="C2339" s="40" t="s">
        <v>1847</v>
      </c>
      <c r="D2339" s="40" t="s">
        <v>1848</v>
      </c>
      <c r="E2339" s="40" t="s">
        <v>2060</v>
      </c>
      <c r="F2339" s="40"/>
      <c r="G2339" s="40" t="s">
        <v>75</v>
      </c>
      <c r="H2339" s="40" t="s">
        <v>1806</v>
      </c>
      <c r="I2339" s="40" t="s">
        <v>5580</v>
      </c>
      <c r="J2339" s="40" t="s">
        <v>1847</v>
      </c>
      <c r="K2339" s="40"/>
      <c r="L2339" s="40"/>
      <c r="M2339" s="40" t="s">
        <v>7072</v>
      </c>
      <c r="N2339" s="40">
        <v>60</v>
      </c>
      <c r="O2339" s="40" t="b">
        <v>0</v>
      </c>
      <c r="P2339" s="40" t="s">
        <v>3105</v>
      </c>
      <c r="Q2339" s="40" t="s">
        <v>1853</v>
      </c>
      <c r="R2339" s="40" t="s">
        <v>635</v>
      </c>
    </row>
    <row r="2340" spans="1:18" hidden="1" x14ac:dyDescent="0.25">
      <c r="A2340" s="40" t="s">
        <v>1669</v>
      </c>
      <c r="B2340" s="40" t="s">
        <v>903</v>
      </c>
      <c r="C2340" s="40" t="s">
        <v>1847</v>
      </c>
      <c r="D2340" s="40" t="s">
        <v>1848</v>
      </c>
      <c r="E2340" s="40" t="s">
        <v>2102</v>
      </c>
      <c r="F2340" s="40"/>
      <c r="G2340" s="40" t="s">
        <v>1813</v>
      </c>
      <c r="H2340" s="40" t="s">
        <v>1814</v>
      </c>
      <c r="I2340" s="40" t="s">
        <v>5580</v>
      </c>
      <c r="J2340" s="40" t="s">
        <v>1847</v>
      </c>
      <c r="K2340" s="40"/>
      <c r="L2340" s="40"/>
      <c r="M2340" s="40" t="s">
        <v>7073</v>
      </c>
      <c r="N2340" s="40">
        <v>60</v>
      </c>
      <c r="O2340" s="40" t="b">
        <v>0</v>
      </c>
      <c r="P2340" s="40" t="s">
        <v>3105</v>
      </c>
      <c r="Q2340" s="40" t="s">
        <v>1853</v>
      </c>
      <c r="R2340" s="40" t="s">
        <v>635</v>
      </c>
    </row>
    <row r="2341" spans="1:18" hidden="1" x14ac:dyDescent="0.25">
      <c r="A2341" s="40" t="s">
        <v>1670</v>
      </c>
      <c r="B2341" s="40" t="s">
        <v>903</v>
      </c>
      <c r="C2341" s="40" t="s">
        <v>1847</v>
      </c>
      <c r="D2341" s="40" t="s">
        <v>1848</v>
      </c>
      <c r="E2341" s="40" t="s">
        <v>1956</v>
      </c>
      <c r="F2341" s="40"/>
      <c r="G2341" s="40" t="s">
        <v>75</v>
      </c>
      <c r="H2341" s="40" t="s">
        <v>1806</v>
      </c>
      <c r="I2341" s="40" t="s">
        <v>5580</v>
      </c>
      <c r="J2341" s="40" t="s">
        <v>1847</v>
      </c>
      <c r="K2341" s="40"/>
      <c r="L2341" s="40"/>
      <c r="M2341" s="40" t="s">
        <v>7074</v>
      </c>
      <c r="N2341" s="40">
        <v>60</v>
      </c>
      <c r="O2341" s="40" t="b">
        <v>0</v>
      </c>
      <c r="P2341" s="40" t="s">
        <v>3105</v>
      </c>
      <c r="Q2341" s="40" t="s">
        <v>1853</v>
      </c>
      <c r="R2341" s="40" t="s">
        <v>635</v>
      </c>
    </row>
    <row r="2342" spans="1:18" hidden="1" x14ac:dyDescent="0.25">
      <c r="A2342" s="40" t="s">
        <v>1671</v>
      </c>
      <c r="B2342" s="40" t="s">
        <v>1672</v>
      </c>
      <c r="C2342" s="40" t="s">
        <v>1847</v>
      </c>
      <c r="D2342" s="40" t="s">
        <v>1848</v>
      </c>
      <c r="E2342" s="40" t="s">
        <v>1911</v>
      </c>
      <c r="F2342" s="40"/>
      <c r="G2342" s="40" t="s">
        <v>76</v>
      </c>
      <c r="H2342" s="40" t="s">
        <v>1804</v>
      </c>
      <c r="I2342" s="40" t="s">
        <v>5580</v>
      </c>
      <c r="J2342" s="40" t="s">
        <v>1672</v>
      </c>
      <c r="K2342" s="40" t="s">
        <v>7075</v>
      </c>
      <c r="L2342" s="40"/>
      <c r="M2342" s="40" t="s">
        <v>7075</v>
      </c>
      <c r="N2342" s="40">
        <v>60</v>
      </c>
      <c r="O2342" s="40" t="b">
        <v>0</v>
      </c>
      <c r="P2342" s="40" t="s">
        <v>3105</v>
      </c>
      <c r="Q2342" s="40" t="s">
        <v>1853</v>
      </c>
      <c r="R2342" s="40" t="s">
        <v>635</v>
      </c>
    </row>
    <row r="2343" spans="1:18" hidden="1" x14ac:dyDescent="0.25">
      <c r="A2343" s="41" t="s">
        <v>1673</v>
      </c>
      <c r="B2343" s="41" t="s">
        <v>5655</v>
      </c>
      <c r="C2343" s="41" t="s">
        <v>1847</v>
      </c>
      <c r="D2343" s="41" t="s">
        <v>1848</v>
      </c>
      <c r="E2343" s="41" t="s">
        <v>1985</v>
      </c>
      <c r="F2343" s="41"/>
      <c r="G2343" s="41" t="s">
        <v>1813</v>
      </c>
      <c r="H2343" s="41" t="s">
        <v>1814</v>
      </c>
      <c r="I2343" s="41" t="s">
        <v>5580</v>
      </c>
      <c r="J2343" s="41" t="s">
        <v>1847</v>
      </c>
      <c r="K2343" s="41"/>
      <c r="L2343" s="41"/>
      <c r="M2343" s="41" t="s">
        <v>7076</v>
      </c>
      <c r="N2343" s="41">
        <v>60</v>
      </c>
      <c r="O2343" s="41" t="b">
        <v>0</v>
      </c>
      <c r="P2343" s="41" t="s">
        <v>3105</v>
      </c>
      <c r="Q2343" s="41" t="s">
        <v>1853</v>
      </c>
      <c r="R2343" s="41" t="s">
        <v>635</v>
      </c>
    </row>
    <row r="2344" spans="1:18" hidden="1" x14ac:dyDescent="0.25">
      <c r="A2344" s="40" t="s">
        <v>1674</v>
      </c>
      <c r="B2344" s="40" t="s">
        <v>903</v>
      </c>
      <c r="C2344" s="40" t="s">
        <v>1847</v>
      </c>
      <c r="D2344" s="40" t="s">
        <v>1848</v>
      </c>
      <c r="E2344" s="40" t="s">
        <v>1956</v>
      </c>
      <c r="F2344" s="40"/>
      <c r="G2344" s="40" t="s">
        <v>75</v>
      </c>
      <c r="H2344" s="40" t="s">
        <v>1806</v>
      </c>
      <c r="I2344" s="40" t="s">
        <v>5580</v>
      </c>
      <c r="J2344" s="40" t="s">
        <v>1847</v>
      </c>
      <c r="K2344" s="40"/>
      <c r="L2344" s="40"/>
      <c r="M2344" s="40" t="s">
        <v>7077</v>
      </c>
      <c r="N2344" s="40">
        <v>60</v>
      </c>
      <c r="O2344" s="40" t="b">
        <v>0</v>
      </c>
      <c r="P2344" s="40" t="s">
        <v>3105</v>
      </c>
      <c r="Q2344" s="40" t="s">
        <v>1853</v>
      </c>
      <c r="R2344" s="40" t="s">
        <v>635</v>
      </c>
    </row>
    <row r="2345" spans="1:18" hidden="1" x14ac:dyDescent="0.25">
      <c r="A2345" s="41" t="s">
        <v>7078</v>
      </c>
      <c r="B2345" s="41" t="s">
        <v>903</v>
      </c>
      <c r="C2345" s="41" t="s">
        <v>1847</v>
      </c>
      <c r="D2345" s="41" t="s">
        <v>1848</v>
      </c>
      <c r="E2345" s="41" t="s">
        <v>3353</v>
      </c>
      <c r="F2345" s="41"/>
      <c r="G2345" s="41" t="s">
        <v>1813</v>
      </c>
      <c r="H2345" s="41" t="s">
        <v>1814</v>
      </c>
      <c r="I2345" s="41" t="s">
        <v>5580</v>
      </c>
      <c r="J2345" s="41" t="s">
        <v>1847</v>
      </c>
      <c r="K2345" s="41"/>
      <c r="L2345" s="41"/>
      <c r="M2345" s="41" t="s">
        <v>7079</v>
      </c>
      <c r="N2345" s="41">
        <v>60</v>
      </c>
      <c r="O2345" s="41" t="b">
        <v>0</v>
      </c>
      <c r="P2345" s="41" t="s">
        <v>3105</v>
      </c>
      <c r="Q2345" s="41" t="s">
        <v>1853</v>
      </c>
      <c r="R2345" s="41" t="s">
        <v>635</v>
      </c>
    </row>
    <row r="2346" spans="1:18" hidden="1" x14ac:dyDescent="0.25">
      <c r="A2346" s="41" t="s">
        <v>1675</v>
      </c>
      <c r="B2346" s="41" t="s">
        <v>5655</v>
      </c>
      <c r="C2346" s="41" t="s">
        <v>1847</v>
      </c>
      <c r="D2346" s="41" t="s">
        <v>1848</v>
      </c>
      <c r="E2346" s="41" t="s">
        <v>1916</v>
      </c>
      <c r="F2346" s="41"/>
      <c r="G2346" s="41" t="s">
        <v>1813</v>
      </c>
      <c r="H2346" s="41" t="s">
        <v>1814</v>
      </c>
      <c r="I2346" s="41" t="s">
        <v>5580</v>
      </c>
      <c r="J2346" s="41" t="s">
        <v>1847</v>
      </c>
      <c r="K2346" s="41"/>
      <c r="L2346" s="41"/>
      <c r="M2346" s="41" t="s">
        <v>7080</v>
      </c>
      <c r="N2346" s="41">
        <v>60</v>
      </c>
      <c r="O2346" s="41" t="b">
        <v>0</v>
      </c>
      <c r="P2346" s="41" t="s">
        <v>3105</v>
      </c>
      <c r="Q2346" s="41" t="s">
        <v>1853</v>
      </c>
      <c r="R2346" s="41" t="s">
        <v>635</v>
      </c>
    </row>
    <row r="2347" spans="1:18" hidden="1" x14ac:dyDescent="0.25">
      <c r="A2347" s="40" t="s">
        <v>1676</v>
      </c>
      <c r="B2347" s="40" t="s">
        <v>903</v>
      </c>
      <c r="C2347" s="40" t="s">
        <v>1847</v>
      </c>
      <c r="D2347" s="40" t="s">
        <v>1848</v>
      </c>
      <c r="E2347" s="40" t="s">
        <v>4322</v>
      </c>
      <c r="F2347" s="40"/>
      <c r="G2347" s="40" t="s">
        <v>75</v>
      </c>
      <c r="H2347" s="40" t="s">
        <v>1806</v>
      </c>
      <c r="I2347" s="40" t="s">
        <v>5580</v>
      </c>
      <c r="J2347" s="40" t="s">
        <v>1847</v>
      </c>
      <c r="K2347" s="40"/>
      <c r="L2347" s="40"/>
      <c r="M2347" s="40" t="s">
        <v>7081</v>
      </c>
      <c r="N2347" s="40">
        <v>60</v>
      </c>
      <c r="O2347" s="40" t="b">
        <v>0</v>
      </c>
      <c r="P2347" s="40" t="s">
        <v>3105</v>
      </c>
      <c r="Q2347" s="40" t="s">
        <v>1853</v>
      </c>
      <c r="R2347" s="40" t="s">
        <v>635</v>
      </c>
    </row>
    <row r="2348" spans="1:18" hidden="1" x14ac:dyDescent="0.25">
      <c r="A2348" s="40" t="s">
        <v>1677</v>
      </c>
      <c r="B2348" s="40" t="s">
        <v>903</v>
      </c>
      <c r="C2348" s="40" t="s">
        <v>1847</v>
      </c>
      <c r="D2348" s="40" t="s">
        <v>1848</v>
      </c>
      <c r="E2348" s="40" t="s">
        <v>2116</v>
      </c>
      <c r="F2348" s="40"/>
      <c r="G2348" s="40" t="s">
        <v>75</v>
      </c>
      <c r="H2348" s="40" t="s">
        <v>1806</v>
      </c>
      <c r="I2348" s="40" t="s">
        <v>5580</v>
      </c>
      <c r="J2348" s="40" t="s">
        <v>1847</v>
      </c>
      <c r="K2348" s="40"/>
      <c r="L2348" s="40"/>
      <c r="M2348" s="40" t="s">
        <v>7082</v>
      </c>
      <c r="N2348" s="40">
        <v>60</v>
      </c>
      <c r="O2348" s="40" t="b">
        <v>0</v>
      </c>
      <c r="P2348" s="40" t="s">
        <v>3105</v>
      </c>
      <c r="Q2348" s="40" t="s">
        <v>1853</v>
      </c>
      <c r="R2348" s="40" t="s">
        <v>635</v>
      </c>
    </row>
    <row r="2349" spans="1:18" hidden="1" x14ac:dyDescent="0.25">
      <c r="A2349" s="40" t="s">
        <v>1678</v>
      </c>
      <c r="B2349" s="40" t="s">
        <v>903</v>
      </c>
      <c r="C2349" s="40" t="s">
        <v>1847</v>
      </c>
      <c r="D2349" s="40" t="s">
        <v>1848</v>
      </c>
      <c r="E2349" s="40" t="s">
        <v>6078</v>
      </c>
      <c r="F2349" s="40"/>
      <c r="G2349" s="40" t="s">
        <v>75</v>
      </c>
      <c r="H2349" s="40" t="s">
        <v>1806</v>
      </c>
      <c r="I2349" s="40" t="s">
        <v>5580</v>
      </c>
      <c r="J2349" s="40" t="s">
        <v>1847</v>
      </c>
      <c r="K2349" s="40"/>
      <c r="L2349" s="40"/>
      <c r="M2349" s="40" t="s">
        <v>7083</v>
      </c>
      <c r="N2349" s="40">
        <v>60</v>
      </c>
      <c r="O2349" s="40" t="b">
        <v>0</v>
      </c>
      <c r="P2349" s="40" t="s">
        <v>3105</v>
      </c>
      <c r="Q2349" s="40" t="s">
        <v>1853</v>
      </c>
      <c r="R2349" s="40" t="s">
        <v>635</v>
      </c>
    </row>
    <row r="2350" spans="1:18" hidden="1" x14ac:dyDescent="0.25">
      <c r="A2350" s="40" t="s">
        <v>288</v>
      </c>
      <c r="B2350" s="40" t="s">
        <v>1679</v>
      </c>
      <c r="C2350" s="40" t="s">
        <v>1847</v>
      </c>
      <c r="D2350" s="40" t="s">
        <v>1848</v>
      </c>
      <c r="E2350" s="40" t="s">
        <v>1985</v>
      </c>
      <c r="F2350" s="40"/>
      <c r="G2350" s="40" t="s">
        <v>1813</v>
      </c>
      <c r="H2350" s="40" t="s">
        <v>1814</v>
      </c>
      <c r="I2350" s="40" t="s">
        <v>5580</v>
      </c>
      <c r="J2350" s="40" t="s">
        <v>1679</v>
      </c>
      <c r="K2350" s="40" t="s">
        <v>7084</v>
      </c>
      <c r="L2350" s="40"/>
      <c r="M2350" s="40" t="s">
        <v>7085</v>
      </c>
      <c r="N2350" s="40">
        <v>60</v>
      </c>
      <c r="O2350" s="40" t="b">
        <v>0</v>
      </c>
      <c r="P2350" s="40" t="s">
        <v>3105</v>
      </c>
      <c r="Q2350" s="40" t="s">
        <v>1853</v>
      </c>
      <c r="R2350" s="40" t="s">
        <v>635</v>
      </c>
    </row>
    <row r="2351" spans="1:18" hidden="1" x14ac:dyDescent="0.25">
      <c r="A2351" s="40" t="s">
        <v>1680</v>
      </c>
      <c r="B2351" s="40" t="s">
        <v>903</v>
      </c>
      <c r="C2351" s="40" t="s">
        <v>1847</v>
      </c>
      <c r="D2351" s="40" t="s">
        <v>1848</v>
      </c>
      <c r="E2351" s="40" t="s">
        <v>3353</v>
      </c>
      <c r="F2351" s="40"/>
      <c r="G2351" s="40" t="s">
        <v>76</v>
      </c>
      <c r="H2351" s="40" t="s">
        <v>1804</v>
      </c>
      <c r="I2351" s="40" t="s">
        <v>5580</v>
      </c>
      <c r="J2351" s="40" t="s">
        <v>7086</v>
      </c>
      <c r="K2351" s="40" t="s">
        <v>7087</v>
      </c>
      <c r="L2351" s="40"/>
      <c r="M2351" s="40" t="s">
        <v>7087</v>
      </c>
      <c r="N2351" s="40">
        <v>60</v>
      </c>
      <c r="O2351" s="40" t="b">
        <v>0</v>
      </c>
      <c r="P2351" s="40" t="s">
        <v>3105</v>
      </c>
      <c r="Q2351" s="40" t="s">
        <v>1853</v>
      </c>
      <c r="R2351" s="40" t="s">
        <v>635</v>
      </c>
    </row>
    <row r="2352" spans="1:18" hidden="1" x14ac:dyDescent="0.25">
      <c r="A2352" s="40" t="s">
        <v>1681</v>
      </c>
      <c r="B2352" s="40" t="s">
        <v>903</v>
      </c>
      <c r="C2352" s="40" t="s">
        <v>1847</v>
      </c>
      <c r="D2352" s="40" t="s">
        <v>1848</v>
      </c>
      <c r="E2352" s="40" t="s">
        <v>3164</v>
      </c>
      <c r="F2352" s="40"/>
      <c r="G2352" s="40" t="s">
        <v>1813</v>
      </c>
      <c r="H2352" s="40" t="s">
        <v>1814</v>
      </c>
      <c r="I2352" s="40" t="s">
        <v>5580</v>
      </c>
      <c r="J2352" s="40" t="s">
        <v>1847</v>
      </c>
      <c r="K2352" s="40"/>
      <c r="L2352" s="40"/>
      <c r="M2352" s="40" t="s">
        <v>7088</v>
      </c>
      <c r="N2352" s="40">
        <v>60</v>
      </c>
      <c r="O2352" s="40" t="b">
        <v>0</v>
      </c>
      <c r="P2352" s="40" t="s">
        <v>3105</v>
      </c>
      <c r="Q2352" s="40" t="s">
        <v>1853</v>
      </c>
      <c r="R2352" s="40" t="s">
        <v>635</v>
      </c>
    </row>
    <row r="2353" spans="1:18" hidden="1" x14ac:dyDescent="0.25">
      <c r="A2353" s="41" t="s">
        <v>1682</v>
      </c>
      <c r="B2353" s="41" t="s">
        <v>903</v>
      </c>
      <c r="C2353" s="41" t="s">
        <v>1847</v>
      </c>
      <c r="D2353" s="41" t="s">
        <v>1848</v>
      </c>
      <c r="E2353" s="41" t="s">
        <v>6065</v>
      </c>
      <c r="F2353" s="41"/>
      <c r="G2353" s="41" t="s">
        <v>75</v>
      </c>
      <c r="H2353" s="41" t="s">
        <v>1806</v>
      </c>
      <c r="I2353" s="41" t="s">
        <v>5580</v>
      </c>
      <c r="J2353" s="41" t="s">
        <v>1847</v>
      </c>
      <c r="K2353" s="41"/>
      <c r="L2353" s="41"/>
      <c r="M2353" s="41" t="s">
        <v>7089</v>
      </c>
      <c r="N2353" s="41">
        <v>60</v>
      </c>
      <c r="O2353" s="41" t="b">
        <v>0</v>
      </c>
      <c r="P2353" s="41" t="s">
        <v>3105</v>
      </c>
      <c r="Q2353" s="41" t="s">
        <v>1853</v>
      </c>
      <c r="R2353" s="41" t="s">
        <v>635</v>
      </c>
    </row>
    <row r="2354" spans="1:18" hidden="1" x14ac:dyDescent="0.25">
      <c r="A2354" s="41" t="s">
        <v>1683</v>
      </c>
      <c r="B2354" s="41" t="s">
        <v>903</v>
      </c>
      <c r="C2354" s="41" t="s">
        <v>1847</v>
      </c>
      <c r="D2354" s="41" t="s">
        <v>1848</v>
      </c>
      <c r="E2354" s="41" t="s">
        <v>6078</v>
      </c>
      <c r="F2354" s="41"/>
      <c r="G2354" s="41" t="s">
        <v>75</v>
      </c>
      <c r="H2354" s="41" t="s">
        <v>1806</v>
      </c>
      <c r="I2354" s="41" t="s">
        <v>5580</v>
      </c>
      <c r="J2354" s="41" t="s">
        <v>1847</v>
      </c>
      <c r="K2354" s="41"/>
      <c r="L2354" s="41"/>
      <c r="M2354" s="41" t="s">
        <v>7090</v>
      </c>
      <c r="N2354" s="41">
        <v>60</v>
      </c>
      <c r="O2354" s="41" t="b">
        <v>0</v>
      </c>
      <c r="P2354" s="41" t="s">
        <v>3105</v>
      </c>
      <c r="Q2354" s="41" t="s">
        <v>1853</v>
      </c>
      <c r="R2354" s="41" t="s">
        <v>635</v>
      </c>
    </row>
    <row r="2355" spans="1:18" hidden="1" x14ac:dyDescent="0.25">
      <c r="A2355" s="40" t="s">
        <v>1684</v>
      </c>
      <c r="B2355" s="40" t="s">
        <v>903</v>
      </c>
      <c r="C2355" s="40" t="s">
        <v>1847</v>
      </c>
      <c r="D2355" s="40" t="s">
        <v>1848</v>
      </c>
      <c r="E2355" s="40" t="s">
        <v>1985</v>
      </c>
      <c r="F2355" s="40"/>
      <c r="G2355" s="40" t="s">
        <v>1813</v>
      </c>
      <c r="H2355" s="40" t="s">
        <v>1814</v>
      </c>
      <c r="I2355" s="40" t="s">
        <v>5580</v>
      </c>
      <c r="J2355" s="40" t="s">
        <v>1847</v>
      </c>
      <c r="K2355" s="40"/>
      <c r="L2355" s="40"/>
      <c r="M2355" s="40" t="s">
        <v>7091</v>
      </c>
      <c r="N2355" s="40">
        <v>60</v>
      </c>
      <c r="O2355" s="40" t="b">
        <v>0</v>
      </c>
      <c r="P2355" s="40" t="s">
        <v>3105</v>
      </c>
      <c r="Q2355" s="40" t="s">
        <v>1853</v>
      </c>
      <c r="R2355" s="40" t="s">
        <v>635</v>
      </c>
    </row>
    <row r="2356" spans="1:18" hidden="1" x14ac:dyDescent="0.25">
      <c r="A2356" s="41" t="s">
        <v>1685</v>
      </c>
      <c r="B2356" s="41" t="s">
        <v>903</v>
      </c>
      <c r="C2356" s="41" t="s">
        <v>1847</v>
      </c>
      <c r="D2356" s="41" t="s">
        <v>1848</v>
      </c>
      <c r="E2356" s="41" t="s">
        <v>1916</v>
      </c>
      <c r="F2356" s="41"/>
      <c r="G2356" s="41" t="s">
        <v>1813</v>
      </c>
      <c r="H2356" s="41" t="s">
        <v>1814</v>
      </c>
      <c r="I2356" s="41" t="s">
        <v>5580</v>
      </c>
      <c r="J2356" s="41" t="s">
        <v>1847</v>
      </c>
      <c r="K2356" s="41"/>
      <c r="L2356" s="41"/>
      <c r="M2356" s="41" t="s">
        <v>7092</v>
      </c>
      <c r="N2356" s="41">
        <v>60</v>
      </c>
      <c r="O2356" s="41" t="b">
        <v>0</v>
      </c>
      <c r="P2356" s="41" t="s">
        <v>3105</v>
      </c>
      <c r="Q2356" s="41" t="s">
        <v>1853</v>
      </c>
      <c r="R2356" s="41" t="s">
        <v>635</v>
      </c>
    </row>
    <row r="2357" spans="1:18" hidden="1" x14ac:dyDescent="0.25">
      <c r="A2357" s="40" t="s">
        <v>1686</v>
      </c>
      <c r="B2357" s="40" t="s">
        <v>903</v>
      </c>
      <c r="C2357" s="40" t="s">
        <v>1847</v>
      </c>
      <c r="D2357" s="40" t="s">
        <v>1848</v>
      </c>
      <c r="E2357" s="40" t="s">
        <v>3353</v>
      </c>
      <c r="F2357" s="40"/>
      <c r="G2357" s="40" t="s">
        <v>1813</v>
      </c>
      <c r="H2357" s="40" t="s">
        <v>1814</v>
      </c>
      <c r="I2357" s="40" t="s">
        <v>5580</v>
      </c>
      <c r="J2357" s="40" t="s">
        <v>1847</v>
      </c>
      <c r="K2357" s="40"/>
      <c r="L2357" s="40"/>
      <c r="M2357" s="40" t="s">
        <v>7093</v>
      </c>
      <c r="N2357" s="40">
        <v>60</v>
      </c>
      <c r="O2357" s="40" t="b">
        <v>0</v>
      </c>
      <c r="P2357" s="40" t="s">
        <v>3105</v>
      </c>
      <c r="Q2357" s="40" t="s">
        <v>1853</v>
      </c>
      <c r="R2357" s="40" t="s">
        <v>635</v>
      </c>
    </row>
    <row r="2358" spans="1:18" hidden="1" x14ac:dyDescent="0.25">
      <c r="A2358" s="40" t="s">
        <v>1687</v>
      </c>
      <c r="B2358" s="40" t="s">
        <v>903</v>
      </c>
      <c r="C2358" s="40" t="s">
        <v>1847</v>
      </c>
      <c r="D2358" s="40" t="s">
        <v>1848</v>
      </c>
      <c r="E2358" s="40" t="s">
        <v>2116</v>
      </c>
      <c r="F2358" s="40"/>
      <c r="G2358" s="40" t="s">
        <v>75</v>
      </c>
      <c r="H2358" s="40" t="s">
        <v>1806</v>
      </c>
      <c r="I2358" s="40" t="s">
        <v>5580</v>
      </c>
      <c r="J2358" s="40" t="s">
        <v>1847</v>
      </c>
      <c r="K2358" s="40"/>
      <c r="L2358" s="40"/>
      <c r="M2358" s="40" t="s">
        <v>7094</v>
      </c>
      <c r="N2358" s="40">
        <v>60</v>
      </c>
      <c r="O2358" s="40" t="b">
        <v>0</v>
      </c>
      <c r="P2358" s="40" t="s">
        <v>3105</v>
      </c>
      <c r="Q2358" s="40" t="s">
        <v>1853</v>
      </c>
      <c r="R2358" s="40" t="s">
        <v>635</v>
      </c>
    </row>
    <row r="2359" spans="1:18" hidden="1" x14ac:dyDescent="0.25">
      <c r="A2359" s="41" t="s">
        <v>1688</v>
      </c>
      <c r="B2359" s="41" t="s">
        <v>903</v>
      </c>
      <c r="C2359" s="41" t="s">
        <v>1847</v>
      </c>
      <c r="D2359" s="41" t="s">
        <v>1848</v>
      </c>
      <c r="E2359" s="41" t="s">
        <v>5999</v>
      </c>
      <c r="F2359" s="41"/>
      <c r="G2359" s="41" t="s">
        <v>75</v>
      </c>
      <c r="H2359" s="41" t="s">
        <v>1806</v>
      </c>
      <c r="I2359" s="41" t="s">
        <v>5580</v>
      </c>
      <c r="J2359" s="41" t="s">
        <v>1847</v>
      </c>
      <c r="K2359" s="41"/>
      <c r="L2359" s="41"/>
      <c r="M2359" s="41" t="s">
        <v>7095</v>
      </c>
      <c r="N2359" s="41">
        <v>60</v>
      </c>
      <c r="O2359" s="41" t="b">
        <v>0</v>
      </c>
      <c r="P2359" s="41" t="s">
        <v>3105</v>
      </c>
      <c r="Q2359" s="41" t="s">
        <v>1853</v>
      </c>
      <c r="R2359" s="41" t="s">
        <v>635</v>
      </c>
    </row>
    <row r="2360" spans="1:18" hidden="1" x14ac:dyDescent="0.25">
      <c r="A2360" s="40" t="s">
        <v>1689</v>
      </c>
      <c r="B2360" s="40" t="s">
        <v>903</v>
      </c>
      <c r="C2360" s="40" t="s">
        <v>1847</v>
      </c>
      <c r="D2360" s="40" t="s">
        <v>1848</v>
      </c>
      <c r="E2360" s="40" t="s">
        <v>5999</v>
      </c>
      <c r="F2360" s="40"/>
      <c r="G2360" s="40" t="s">
        <v>75</v>
      </c>
      <c r="H2360" s="40" t="s">
        <v>1806</v>
      </c>
      <c r="I2360" s="40" t="s">
        <v>5580</v>
      </c>
      <c r="J2360" s="40" t="s">
        <v>7096</v>
      </c>
      <c r="K2360" s="40" t="s">
        <v>7097</v>
      </c>
      <c r="L2360" s="40"/>
      <c r="M2360" s="40" t="s">
        <v>7097</v>
      </c>
      <c r="N2360" s="40">
        <v>60</v>
      </c>
      <c r="O2360" s="40" t="b">
        <v>0</v>
      </c>
      <c r="P2360" s="40" t="s">
        <v>3105</v>
      </c>
      <c r="Q2360" s="40" t="s">
        <v>1853</v>
      </c>
      <c r="R2360" s="40" t="s">
        <v>635</v>
      </c>
    </row>
    <row r="2361" spans="1:18" hidden="1" x14ac:dyDescent="0.25">
      <c r="A2361" s="40" t="s">
        <v>1690</v>
      </c>
      <c r="B2361" s="40" t="s">
        <v>903</v>
      </c>
      <c r="C2361" s="40" t="s">
        <v>1847</v>
      </c>
      <c r="D2361" s="40" t="s">
        <v>1848</v>
      </c>
      <c r="E2361" s="40" t="s">
        <v>4322</v>
      </c>
      <c r="F2361" s="40"/>
      <c r="G2361" s="40" t="s">
        <v>75</v>
      </c>
      <c r="H2361" s="40" t="s">
        <v>1806</v>
      </c>
      <c r="I2361" s="40" t="s">
        <v>5580</v>
      </c>
      <c r="J2361" s="40" t="s">
        <v>1847</v>
      </c>
      <c r="K2361" s="40"/>
      <c r="L2361" s="40"/>
      <c r="M2361" s="40" t="s">
        <v>7098</v>
      </c>
      <c r="N2361" s="40">
        <v>60</v>
      </c>
      <c r="O2361" s="40" t="b">
        <v>0</v>
      </c>
      <c r="P2361" s="40" t="s">
        <v>3105</v>
      </c>
      <c r="Q2361" s="40" t="s">
        <v>1853</v>
      </c>
      <c r="R2361" s="40" t="s">
        <v>635</v>
      </c>
    </row>
    <row r="2362" spans="1:18" hidden="1" x14ac:dyDescent="0.25">
      <c r="A2362" s="40" t="s">
        <v>1691</v>
      </c>
      <c r="B2362" s="40" t="s">
        <v>903</v>
      </c>
      <c r="C2362" s="40" t="s">
        <v>1847</v>
      </c>
      <c r="D2362" s="40" t="s">
        <v>1848</v>
      </c>
      <c r="E2362" s="40" t="s">
        <v>3353</v>
      </c>
      <c r="F2362" s="40"/>
      <c r="G2362" s="40" t="s">
        <v>1813</v>
      </c>
      <c r="H2362" s="40" t="s">
        <v>1814</v>
      </c>
      <c r="I2362" s="40" t="s">
        <v>5580</v>
      </c>
      <c r="J2362" s="40" t="s">
        <v>1847</v>
      </c>
      <c r="K2362" s="40"/>
      <c r="L2362" s="40"/>
      <c r="M2362" s="40" t="s">
        <v>7099</v>
      </c>
      <c r="N2362" s="40">
        <v>60</v>
      </c>
      <c r="O2362" s="40" t="b">
        <v>0</v>
      </c>
      <c r="P2362" s="40" t="s">
        <v>3105</v>
      </c>
      <c r="Q2362" s="40" t="s">
        <v>1853</v>
      </c>
      <c r="R2362" s="40" t="s">
        <v>635</v>
      </c>
    </row>
    <row r="2363" spans="1:18" hidden="1" x14ac:dyDescent="0.25">
      <c r="A2363" s="41" t="s">
        <v>1692</v>
      </c>
      <c r="B2363" s="41" t="s">
        <v>903</v>
      </c>
      <c r="C2363" s="41" t="s">
        <v>1847</v>
      </c>
      <c r="D2363" s="41" t="s">
        <v>1848</v>
      </c>
      <c r="E2363" s="41" t="s">
        <v>2001</v>
      </c>
      <c r="F2363" s="41"/>
      <c r="G2363" s="41" t="s">
        <v>76</v>
      </c>
      <c r="H2363" s="41" t="s">
        <v>1804</v>
      </c>
      <c r="I2363" s="41" t="s">
        <v>5580</v>
      </c>
      <c r="J2363" s="41" t="s">
        <v>1847</v>
      </c>
      <c r="K2363" s="41"/>
      <c r="L2363" s="41"/>
      <c r="M2363" s="41" t="s">
        <v>7100</v>
      </c>
      <c r="N2363" s="41">
        <v>60</v>
      </c>
      <c r="O2363" s="41" t="b">
        <v>0</v>
      </c>
      <c r="P2363" s="41" t="s">
        <v>3105</v>
      </c>
      <c r="Q2363" s="41" t="s">
        <v>1853</v>
      </c>
      <c r="R2363" s="41" t="s">
        <v>635</v>
      </c>
    </row>
    <row r="2364" spans="1:18" hidden="1" x14ac:dyDescent="0.25">
      <c r="A2364" s="41" t="s">
        <v>1693</v>
      </c>
      <c r="B2364" s="41" t="s">
        <v>903</v>
      </c>
      <c r="C2364" s="41" t="s">
        <v>1847</v>
      </c>
      <c r="D2364" s="41" t="s">
        <v>1848</v>
      </c>
      <c r="E2364" s="41" t="s">
        <v>2116</v>
      </c>
      <c r="F2364" s="41"/>
      <c r="G2364" s="41" t="s">
        <v>75</v>
      </c>
      <c r="H2364" s="41" t="s">
        <v>1806</v>
      </c>
      <c r="I2364" s="41" t="s">
        <v>5580</v>
      </c>
      <c r="J2364" s="41" t="s">
        <v>1847</v>
      </c>
      <c r="K2364" s="41"/>
      <c r="L2364" s="41"/>
      <c r="M2364" s="41" t="s">
        <v>7101</v>
      </c>
      <c r="N2364" s="41">
        <v>60</v>
      </c>
      <c r="O2364" s="41" t="b">
        <v>0</v>
      </c>
      <c r="P2364" s="41" t="s">
        <v>3105</v>
      </c>
      <c r="Q2364" s="41" t="s">
        <v>1853</v>
      </c>
      <c r="R2364" s="41" t="s">
        <v>635</v>
      </c>
    </row>
    <row r="2365" spans="1:18" hidden="1" x14ac:dyDescent="0.25">
      <c r="A2365" s="40" t="s">
        <v>290</v>
      </c>
      <c r="B2365" s="40" t="s">
        <v>1694</v>
      </c>
      <c r="C2365" s="40" t="s">
        <v>1847</v>
      </c>
      <c r="D2365" s="40" t="s">
        <v>1848</v>
      </c>
      <c r="E2365" s="40" t="s">
        <v>3353</v>
      </c>
      <c r="F2365" s="40"/>
      <c r="G2365" s="40" t="s">
        <v>75</v>
      </c>
      <c r="H2365" s="40" t="s">
        <v>1806</v>
      </c>
      <c r="I2365" s="40" t="s">
        <v>5580</v>
      </c>
      <c r="J2365" s="40" t="s">
        <v>1694</v>
      </c>
      <c r="K2365" s="40" t="s">
        <v>7102</v>
      </c>
      <c r="L2365" s="40"/>
      <c r="M2365" s="40" t="s">
        <v>7102</v>
      </c>
      <c r="N2365" s="40">
        <v>60</v>
      </c>
      <c r="O2365" s="40" t="b">
        <v>0</v>
      </c>
      <c r="P2365" s="40" t="s">
        <v>3105</v>
      </c>
      <c r="Q2365" s="40" t="s">
        <v>1853</v>
      </c>
      <c r="R2365" s="40" t="s">
        <v>635</v>
      </c>
    </row>
    <row r="2366" spans="1:18" hidden="1" x14ac:dyDescent="0.25">
      <c r="A2366" s="41" t="s">
        <v>1695</v>
      </c>
      <c r="B2366" s="41" t="s">
        <v>905</v>
      </c>
      <c r="C2366" s="41" t="s">
        <v>1847</v>
      </c>
      <c r="D2366" s="41" t="s">
        <v>1848</v>
      </c>
      <c r="E2366" s="41" t="s">
        <v>3353</v>
      </c>
      <c r="F2366" s="41"/>
      <c r="G2366" s="41" t="s">
        <v>1813</v>
      </c>
      <c r="H2366" s="41" t="s">
        <v>1814</v>
      </c>
      <c r="I2366" s="41" t="s">
        <v>5580</v>
      </c>
      <c r="J2366" s="41" t="s">
        <v>7103</v>
      </c>
      <c r="K2366" s="41" t="s">
        <v>7104</v>
      </c>
      <c r="L2366" s="41"/>
      <c r="M2366" s="41" t="s">
        <v>7104</v>
      </c>
      <c r="N2366" s="41">
        <v>60</v>
      </c>
      <c r="O2366" s="41" t="b">
        <v>0</v>
      </c>
      <c r="P2366" s="41" t="s">
        <v>3105</v>
      </c>
      <c r="Q2366" s="41" t="s">
        <v>1853</v>
      </c>
      <c r="R2366" s="41" t="s">
        <v>635</v>
      </c>
    </row>
    <row r="2367" spans="1:18" hidden="1" x14ac:dyDescent="0.25">
      <c r="A2367" s="41" t="s">
        <v>1696</v>
      </c>
      <c r="B2367" s="41" t="s">
        <v>903</v>
      </c>
      <c r="C2367" s="41" t="s">
        <v>1847</v>
      </c>
      <c r="D2367" s="41" t="s">
        <v>1848</v>
      </c>
      <c r="E2367" s="41" t="s">
        <v>2764</v>
      </c>
      <c r="F2367" s="41"/>
      <c r="G2367" s="41" t="s">
        <v>1813</v>
      </c>
      <c r="H2367" s="41" t="s">
        <v>1814</v>
      </c>
      <c r="I2367" s="41" t="s">
        <v>5580</v>
      </c>
      <c r="J2367" s="41" t="s">
        <v>7105</v>
      </c>
      <c r="K2367" s="41" t="s">
        <v>7106</v>
      </c>
      <c r="L2367" s="41"/>
      <c r="M2367" s="41" t="s">
        <v>7106</v>
      </c>
      <c r="N2367" s="41">
        <v>60</v>
      </c>
      <c r="O2367" s="41" t="b">
        <v>0</v>
      </c>
      <c r="P2367" s="41" t="s">
        <v>3105</v>
      </c>
      <c r="Q2367" s="41" t="s">
        <v>1853</v>
      </c>
      <c r="R2367" s="41" t="s">
        <v>635</v>
      </c>
    </row>
    <row r="2368" spans="1:18" hidden="1" x14ac:dyDescent="0.25">
      <c r="A2368" s="41" t="s">
        <v>289</v>
      </c>
      <c r="B2368" s="41" t="s">
        <v>1697</v>
      </c>
      <c r="C2368" s="41" t="s">
        <v>1847</v>
      </c>
      <c r="D2368" s="41" t="s">
        <v>1848</v>
      </c>
      <c r="E2368" s="41" t="s">
        <v>3353</v>
      </c>
      <c r="F2368" s="41"/>
      <c r="G2368" s="41" t="s">
        <v>1813</v>
      </c>
      <c r="H2368" s="41" t="s">
        <v>1814</v>
      </c>
      <c r="I2368" s="41" t="s">
        <v>5580</v>
      </c>
      <c r="J2368" s="41" t="s">
        <v>1697</v>
      </c>
      <c r="K2368" s="41" t="s">
        <v>7107</v>
      </c>
      <c r="L2368" s="41"/>
      <c r="M2368" s="41" t="s">
        <v>7107</v>
      </c>
      <c r="N2368" s="41">
        <v>60</v>
      </c>
      <c r="O2368" s="41" t="b">
        <v>0</v>
      </c>
      <c r="P2368" s="41" t="s">
        <v>3105</v>
      </c>
      <c r="Q2368" s="41" t="s">
        <v>1853</v>
      </c>
      <c r="R2368" s="41" t="s">
        <v>635</v>
      </c>
    </row>
    <row r="2369" spans="1:18" hidden="1" x14ac:dyDescent="0.25">
      <c r="A2369" s="41" t="s">
        <v>1698</v>
      </c>
      <c r="B2369" s="41" t="s">
        <v>903</v>
      </c>
      <c r="C2369" s="41" t="s">
        <v>1847</v>
      </c>
      <c r="D2369" s="41" t="s">
        <v>1848</v>
      </c>
      <c r="E2369" s="41" t="s">
        <v>2060</v>
      </c>
      <c r="F2369" s="41"/>
      <c r="G2369" s="41" t="s">
        <v>75</v>
      </c>
      <c r="H2369" s="41" t="s">
        <v>1806</v>
      </c>
      <c r="I2369" s="41" t="s">
        <v>5580</v>
      </c>
      <c r="J2369" s="41" t="s">
        <v>7108</v>
      </c>
      <c r="K2369" s="41" t="s">
        <v>7109</v>
      </c>
      <c r="L2369" s="41"/>
      <c r="M2369" s="41" t="s">
        <v>7109</v>
      </c>
      <c r="N2369" s="41">
        <v>60</v>
      </c>
      <c r="O2369" s="41" t="b">
        <v>0</v>
      </c>
      <c r="P2369" s="41" t="s">
        <v>3105</v>
      </c>
      <c r="Q2369" s="41" t="s">
        <v>1853</v>
      </c>
      <c r="R2369" s="41" t="s">
        <v>635</v>
      </c>
    </row>
    <row r="2370" spans="1:18" hidden="1" x14ac:dyDescent="0.25">
      <c r="A2370" s="40" t="s">
        <v>1699</v>
      </c>
      <c r="B2370" s="40" t="s">
        <v>1700</v>
      </c>
      <c r="C2370" s="40"/>
      <c r="D2370" s="40" t="s">
        <v>1848</v>
      </c>
      <c r="E2370" s="40" t="s">
        <v>2764</v>
      </c>
      <c r="F2370" s="40" t="s">
        <v>2844</v>
      </c>
      <c r="G2370" s="40" t="s">
        <v>1813</v>
      </c>
      <c r="H2370" s="40" t="s">
        <v>1814</v>
      </c>
      <c r="I2370" s="40" t="s">
        <v>5992</v>
      </c>
      <c r="J2370" s="40" t="s">
        <v>1700</v>
      </c>
      <c r="K2370" s="40" t="s">
        <v>7110</v>
      </c>
      <c r="L2370" s="40" t="s">
        <v>1847</v>
      </c>
      <c r="M2370" s="40" t="s">
        <v>7110</v>
      </c>
      <c r="N2370" s="40">
        <v>60</v>
      </c>
      <c r="O2370" s="40" t="b">
        <v>0</v>
      </c>
      <c r="P2370" s="40" t="s">
        <v>1852</v>
      </c>
      <c r="Q2370" s="40" t="s">
        <v>1853</v>
      </c>
      <c r="R2370" s="40" t="s">
        <v>635</v>
      </c>
    </row>
    <row r="2371" spans="1:18" hidden="1" x14ac:dyDescent="0.25">
      <c r="A2371" s="41" t="s">
        <v>1701</v>
      </c>
      <c r="B2371" s="41" t="s">
        <v>1702</v>
      </c>
      <c r="C2371" s="41" t="s">
        <v>1847</v>
      </c>
      <c r="D2371" s="41" t="s">
        <v>1848</v>
      </c>
      <c r="E2371" s="41" t="s">
        <v>4096</v>
      </c>
      <c r="F2371" s="41"/>
      <c r="G2371" s="41" t="s">
        <v>75</v>
      </c>
      <c r="H2371" s="41" t="s">
        <v>1806</v>
      </c>
      <c r="I2371" s="41" t="s">
        <v>5580</v>
      </c>
      <c r="J2371" s="41" t="s">
        <v>1702</v>
      </c>
      <c r="K2371" s="41" t="s">
        <v>7111</v>
      </c>
      <c r="L2371" s="41"/>
      <c r="M2371" s="41" t="s">
        <v>7111</v>
      </c>
      <c r="N2371" s="41">
        <v>60</v>
      </c>
      <c r="O2371" s="41" t="b">
        <v>0</v>
      </c>
      <c r="P2371" s="41" t="s">
        <v>3105</v>
      </c>
      <c r="Q2371" s="41" t="s">
        <v>1853</v>
      </c>
      <c r="R2371" s="41" t="s">
        <v>635</v>
      </c>
    </row>
    <row r="2372" spans="1:18" hidden="1" x14ac:dyDescent="0.25">
      <c r="A2372" s="40" t="s">
        <v>7112</v>
      </c>
      <c r="B2372" s="40" t="s">
        <v>5693</v>
      </c>
      <c r="C2372" s="40" t="s">
        <v>1847</v>
      </c>
      <c r="D2372" s="40" t="s">
        <v>1848</v>
      </c>
      <c r="E2372" s="40" t="s">
        <v>2764</v>
      </c>
      <c r="F2372" s="40"/>
      <c r="G2372" s="40" t="s">
        <v>1813</v>
      </c>
      <c r="H2372" s="40" t="s">
        <v>1814</v>
      </c>
      <c r="I2372" s="40" t="s">
        <v>5580</v>
      </c>
      <c r="J2372" s="40" t="s">
        <v>1847</v>
      </c>
      <c r="K2372" s="40"/>
      <c r="L2372" s="40"/>
      <c r="M2372" s="40" t="s">
        <v>7113</v>
      </c>
      <c r="N2372" s="40">
        <v>60</v>
      </c>
      <c r="O2372" s="40" t="b">
        <v>0</v>
      </c>
      <c r="P2372" s="40" t="s">
        <v>3105</v>
      </c>
      <c r="Q2372" s="40" t="s">
        <v>1853</v>
      </c>
      <c r="R2372" s="40" t="s">
        <v>635</v>
      </c>
    </row>
    <row r="2373" spans="1:18" hidden="1" x14ac:dyDescent="0.25">
      <c r="A2373" s="41" t="s">
        <v>1703</v>
      </c>
      <c r="B2373" s="41" t="s">
        <v>5693</v>
      </c>
      <c r="C2373" s="41" t="s">
        <v>1847</v>
      </c>
      <c r="D2373" s="41" t="s">
        <v>1848</v>
      </c>
      <c r="E2373" s="41" t="s">
        <v>1941</v>
      </c>
      <c r="F2373" s="41"/>
      <c r="G2373" s="41" t="s">
        <v>76</v>
      </c>
      <c r="H2373" s="41" t="s">
        <v>1804</v>
      </c>
      <c r="I2373" s="41" t="s">
        <v>5580</v>
      </c>
      <c r="J2373" s="41" t="s">
        <v>7114</v>
      </c>
      <c r="K2373" s="41" t="s">
        <v>7115</v>
      </c>
      <c r="L2373" s="41"/>
      <c r="M2373" s="41" t="s">
        <v>7115</v>
      </c>
      <c r="N2373" s="41">
        <v>60</v>
      </c>
      <c r="O2373" s="41" t="b">
        <v>0</v>
      </c>
      <c r="P2373" s="41" t="s">
        <v>3105</v>
      </c>
      <c r="Q2373" s="41" t="s">
        <v>1853</v>
      </c>
      <c r="R2373" s="41" t="s">
        <v>635</v>
      </c>
    </row>
    <row r="2374" spans="1:18" hidden="1" x14ac:dyDescent="0.25">
      <c r="A2374" s="40" t="s">
        <v>7116</v>
      </c>
      <c r="B2374" s="40" t="s">
        <v>7117</v>
      </c>
      <c r="C2374" s="40"/>
      <c r="D2374" s="40" t="s">
        <v>3056</v>
      </c>
      <c r="E2374" s="40"/>
      <c r="F2374" s="40"/>
      <c r="G2374" s="40"/>
      <c r="H2374" s="40"/>
      <c r="I2374" s="40"/>
      <c r="J2374" s="40"/>
      <c r="K2374" s="40"/>
      <c r="L2374" s="40" t="s">
        <v>7118</v>
      </c>
      <c r="M2374" s="40" t="s">
        <v>7119</v>
      </c>
      <c r="N2374" s="40"/>
      <c r="O2374" s="40" t="b">
        <v>0</v>
      </c>
      <c r="P2374" s="40" t="s">
        <v>1852</v>
      </c>
      <c r="Q2374" s="40" t="s">
        <v>1853</v>
      </c>
      <c r="R2374" s="40" t="s">
        <v>7116</v>
      </c>
    </row>
    <row r="2375" spans="1:18" hidden="1" x14ac:dyDescent="0.25">
      <c r="A2375" s="40" t="s">
        <v>7120</v>
      </c>
      <c r="B2375" s="40" t="s">
        <v>7121</v>
      </c>
      <c r="C2375" s="40"/>
      <c r="D2375" s="40" t="s">
        <v>3056</v>
      </c>
      <c r="E2375" s="40"/>
      <c r="F2375" s="40"/>
      <c r="G2375" s="40"/>
      <c r="H2375" s="40"/>
      <c r="I2375" s="40"/>
      <c r="J2375" s="40"/>
      <c r="K2375" s="40"/>
      <c r="L2375" s="40" t="s">
        <v>7122</v>
      </c>
      <c r="M2375" s="40" t="s">
        <v>7123</v>
      </c>
      <c r="N2375" s="40">
        <v>60</v>
      </c>
      <c r="O2375" s="40" t="b">
        <v>0</v>
      </c>
      <c r="P2375" s="40" t="s">
        <v>1852</v>
      </c>
      <c r="Q2375" s="40" t="s">
        <v>1853</v>
      </c>
      <c r="R2375" s="40" t="s">
        <v>7120</v>
      </c>
    </row>
    <row r="2376" spans="1:18" hidden="1" x14ac:dyDescent="0.25">
      <c r="A2376" s="41" t="s">
        <v>7124</v>
      </c>
      <c r="B2376" s="41" t="s">
        <v>7125</v>
      </c>
      <c r="C2376" s="41"/>
      <c r="D2376" s="41" t="s">
        <v>3056</v>
      </c>
      <c r="E2376" s="41"/>
      <c r="F2376" s="41"/>
      <c r="G2376" s="41"/>
      <c r="H2376" s="41"/>
      <c r="I2376" s="41"/>
      <c r="J2376" s="41"/>
      <c r="K2376" s="41"/>
      <c r="L2376" s="41" t="s">
        <v>7126</v>
      </c>
      <c r="M2376" s="41" t="s">
        <v>7127</v>
      </c>
      <c r="N2376" s="41"/>
      <c r="O2376" s="41" t="b">
        <v>0</v>
      </c>
      <c r="P2376" s="41" t="s">
        <v>1852</v>
      </c>
      <c r="Q2376" s="41" t="s">
        <v>1853</v>
      </c>
      <c r="R2376" s="41" t="s">
        <v>7124</v>
      </c>
    </row>
    <row r="2377" spans="1:18" hidden="1" x14ac:dyDescent="0.25">
      <c r="A2377" s="40" t="s">
        <v>7128</v>
      </c>
      <c r="B2377" s="40" t="s">
        <v>7129</v>
      </c>
      <c r="C2377" s="40"/>
      <c r="D2377" s="40" t="s">
        <v>1932</v>
      </c>
      <c r="E2377" s="40"/>
      <c r="F2377" s="40"/>
      <c r="G2377" s="40"/>
      <c r="H2377" s="40"/>
      <c r="I2377" s="40"/>
      <c r="J2377" s="40"/>
      <c r="K2377" s="40"/>
      <c r="L2377" s="40" t="s">
        <v>7130</v>
      </c>
      <c r="M2377" s="40" t="s">
        <v>7131</v>
      </c>
      <c r="N2377" s="40"/>
      <c r="O2377" s="40" t="b">
        <v>0</v>
      </c>
      <c r="P2377" s="40" t="s">
        <v>1852</v>
      </c>
      <c r="Q2377" s="40" t="s">
        <v>1853</v>
      </c>
      <c r="R2377" s="40" t="s">
        <v>7128</v>
      </c>
    </row>
    <row r="2378" spans="1:18" hidden="1" x14ac:dyDescent="0.25">
      <c r="A2378" s="41" t="s">
        <v>7132</v>
      </c>
      <c r="B2378" s="41" t="s">
        <v>7133</v>
      </c>
      <c r="C2378" s="41"/>
      <c r="D2378" s="41" t="s">
        <v>1932</v>
      </c>
      <c r="E2378" s="41"/>
      <c r="F2378" s="41"/>
      <c r="G2378" s="41"/>
      <c r="H2378" s="41"/>
      <c r="I2378" s="41"/>
      <c r="J2378" s="41"/>
      <c r="K2378" s="41"/>
      <c r="L2378" s="41" t="s">
        <v>7134</v>
      </c>
      <c r="M2378" s="41" t="s">
        <v>7135</v>
      </c>
      <c r="N2378" s="41"/>
      <c r="O2378" s="41" t="b">
        <v>0</v>
      </c>
      <c r="P2378" s="41" t="s">
        <v>1852</v>
      </c>
      <c r="Q2378" s="41" t="s">
        <v>1853</v>
      </c>
      <c r="R2378" s="41" t="s">
        <v>7132</v>
      </c>
    </row>
    <row r="2379" spans="1:18" hidden="1" x14ac:dyDescent="0.25">
      <c r="A2379" s="67" t="s">
        <v>8748</v>
      </c>
      <c r="B2379" s="40" t="s">
        <v>8749</v>
      </c>
      <c r="C2379" s="67"/>
      <c r="D2379" s="40" t="s">
        <v>1848</v>
      </c>
      <c r="E2379" s="67"/>
      <c r="F2379" s="67"/>
      <c r="G2379" s="40" t="s">
        <v>1813</v>
      </c>
      <c r="H2379" s="40" t="s">
        <v>1814</v>
      </c>
      <c r="I2379" s="41" t="s">
        <v>5580</v>
      </c>
      <c r="J2379" s="40" t="s">
        <v>8749</v>
      </c>
      <c r="K2379" s="67"/>
      <c r="L2379" s="67"/>
      <c r="M2379" s="67" t="s">
        <v>8750</v>
      </c>
      <c r="N2379" s="67"/>
      <c r="O2379" s="41" t="b">
        <v>0</v>
      </c>
      <c r="P2379" s="41" t="s">
        <v>1852</v>
      </c>
      <c r="Q2379" s="41" t="s">
        <v>1853</v>
      </c>
      <c r="R2379" s="41" t="s">
        <v>635</v>
      </c>
    </row>
    <row r="2380" spans="1:18" hidden="1" x14ac:dyDescent="0.25">
      <c r="A2380" s="68" t="s">
        <v>8751</v>
      </c>
      <c r="B2380" s="40" t="s">
        <v>8752</v>
      </c>
      <c r="C2380" s="68"/>
      <c r="D2380" s="40" t="s">
        <v>1848</v>
      </c>
      <c r="E2380" s="68"/>
      <c r="F2380" s="68"/>
      <c r="G2380" s="40" t="s">
        <v>1813</v>
      </c>
      <c r="H2380" s="40" t="s">
        <v>1814</v>
      </c>
      <c r="I2380" s="41" t="s">
        <v>5580</v>
      </c>
      <c r="J2380" s="40" t="s">
        <v>8752</v>
      </c>
      <c r="K2380" s="68"/>
      <c r="L2380" s="68"/>
      <c r="M2380" s="68" t="s">
        <v>8753</v>
      </c>
      <c r="N2380" s="68"/>
      <c r="O2380" s="41" t="b">
        <v>0</v>
      </c>
      <c r="P2380" s="41" t="s">
        <v>1852</v>
      </c>
      <c r="Q2380" s="41" t="s">
        <v>1853</v>
      </c>
      <c r="R2380" s="41" t="s">
        <v>635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L31" sqref="L31"/>
    </sheetView>
  </sheetViews>
  <sheetFormatPr defaultRowHeight="15.75" x14ac:dyDescent="0.25"/>
  <cols>
    <col min="1" max="6" width="9.140625" style="73"/>
    <col min="7" max="7" width="22.5703125" style="73" bestFit="1" customWidth="1"/>
    <col min="8" max="8" width="14.85546875" style="73" bestFit="1" customWidth="1"/>
    <col min="9" max="9" width="15" style="60" bestFit="1" customWidth="1"/>
    <col min="10" max="10" width="9.140625" style="73"/>
    <col min="11" max="11" width="22.5703125" style="73" bestFit="1" customWidth="1"/>
    <col min="12" max="12" width="14.85546875" style="73" bestFit="1" customWidth="1"/>
    <col min="13" max="13" width="15" style="60" bestFit="1" customWidth="1"/>
    <col min="14" max="16384" width="9.140625" style="73"/>
  </cols>
  <sheetData>
    <row r="1" spans="1:13" x14ac:dyDescent="0.25">
      <c r="B1" s="73" t="s">
        <v>8988</v>
      </c>
      <c r="C1" s="73">
        <f>H1+L1</f>
        <v>47713</v>
      </c>
      <c r="H1" s="73">
        <f>SUM(H3:H20)</f>
        <v>22072</v>
      </c>
      <c r="L1" s="73">
        <f>SUM(L3:L20)</f>
        <v>25641</v>
      </c>
    </row>
    <row r="2" spans="1:13" x14ac:dyDescent="0.25">
      <c r="A2" s="76"/>
      <c r="F2" s="78"/>
      <c r="G2" s="78" t="s">
        <v>8986</v>
      </c>
      <c r="H2" s="78" t="s">
        <v>8987</v>
      </c>
      <c r="I2" s="82" t="s">
        <v>9180</v>
      </c>
      <c r="J2" s="78"/>
      <c r="K2" s="78" t="s">
        <v>8986</v>
      </c>
      <c r="L2" s="78" t="s">
        <v>8987</v>
      </c>
      <c r="M2" s="82" t="s">
        <v>9180</v>
      </c>
    </row>
    <row r="3" spans="1:13" x14ac:dyDescent="0.25">
      <c r="A3" s="77"/>
      <c r="B3" s="74" t="s">
        <v>1796</v>
      </c>
      <c r="C3" s="75" t="s">
        <v>8985</v>
      </c>
      <c r="F3" s="78" t="s">
        <v>2174</v>
      </c>
      <c r="G3" s="79" t="s">
        <v>52</v>
      </c>
      <c r="H3" s="78">
        <f>SUMIFS('Đơn đặt hàng'!$AF$2:$AF$10373,'Đơn đặt hàng'!$AD$2:$AD$10373,'Chuyển Mã'!F3,'Đơn đặt hàng'!$AE$2:$AE$10373,'Chuyển Mã'!G3)</f>
        <v>1956</v>
      </c>
      <c r="I3" s="60">
        <f>H3*46000</f>
        <v>89976000</v>
      </c>
      <c r="J3" s="78" t="s">
        <v>8985</v>
      </c>
      <c r="K3" s="79" t="s">
        <v>52</v>
      </c>
      <c r="L3" s="78">
        <f>SUMIFS('Đơn đặt hàng'!$AF$2:$AF$10373,'Đơn đặt hàng'!$AD$2:$AD$10373,'Chuyển Mã'!J3,'Đơn đặt hàng'!$AE$2:$AE$10373,'Chuyển Mã'!K3)</f>
        <v>2833</v>
      </c>
      <c r="M3" s="60">
        <f>L3*46000</f>
        <v>130318000</v>
      </c>
    </row>
    <row r="4" spans="1:13" x14ac:dyDescent="0.25">
      <c r="A4" s="77"/>
      <c r="B4" s="74" t="s">
        <v>76</v>
      </c>
      <c r="C4" s="75" t="s">
        <v>2174</v>
      </c>
      <c r="F4" s="78" t="s">
        <v>2174</v>
      </c>
      <c r="G4" s="79" t="s">
        <v>28</v>
      </c>
      <c r="H4" s="78">
        <f>SUMIFS('Đơn đặt hàng'!$AF$2:$AF$10373,'Đơn đặt hàng'!$AD$2:$AD$10373,'Chuyển Mã'!F4,'Đơn đặt hàng'!$AE$2:$AE$10373,'Chuyển Mã'!G4)</f>
        <v>7088</v>
      </c>
      <c r="I4" s="60">
        <f>H4*73431</f>
        <v>520478928</v>
      </c>
      <c r="J4" s="78" t="s">
        <v>8985</v>
      </c>
      <c r="K4" s="79" t="s">
        <v>28</v>
      </c>
      <c r="L4" s="78">
        <f>SUMIFS('Đơn đặt hàng'!$AF$2:$AF$10373,'Đơn đặt hàng'!$AD$2:$AD$10373,'Chuyển Mã'!J4,'Đơn đặt hàng'!$AE$2:$AE$10373,'Chuyển Mã'!K4)</f>
        <v>7836</v>
      </c>
      <c r="M4" s="60">
        <f>L4*73431</f>
        <v>575405316</v>
      </c>
    </row>
    <row r="5" spans="1:13" x14ac:dyDescent="0.25">
      <c r="A5" s="77"/>
      <c r="B5" s="74" t="s">
        <v>75</v>
      </c>
      <c r="C5" s="75" t="s">
        <v>2174</v>
      </c>
      <c r="F5" s="78" t="s">
        <v>2174</v>
      </c>
      <c r="G5" s="79" t="s">
        <v>36</v>
      </c>
      <c r="H5" s="78">
        <f>SUMIFS('Đơn đặt hàng'!$AF$2:$AF$10373,'Đơn đặt hàng'!$AD$2:$AD$10373,'Chuyển Mã'!F5,'Đơn đặt hàng'!$AE$2:$AE$10373,'Chuyển Mã'!G5)</f>
        <v>1077</v>
      </c>
      <c r="I5" s="60">
        <f>H5*55595</f>
        <v>59875815</v>
      </c>
      <c r="J5" s="78" t="s">
        <v>8985</v>
      </c>
      <c r="K5" s="79" t="s">
        <v>36</v>
      </c>
      <c r="L5" s="78">
        <f>SUMIFS('Đơn đặt hàng'!$AF$2:$AF$10373,'Đơn đặt hàng'!$AD$2:$AD$10373,'Chuyển Mã'!J5,'Đơn đặt hàng'!$AE$2:$AE$10373,'Chuyển Mã'!K5)</f>
        <v>1843</v>
      </c>
      <c r="M5" s="60">
        <f>L5*55595</f>
        <v>102461585</v>
      </c>
    </row>
    <row r="6" spans="1:13" x14ac:dyDescent="0.25">
      <c r="A6" s="77"/>
      <c r="B6" s="74" t="s">
        <v>1809</v>
      </c>
      <c r="C6" s="75" t="s">
        <v>2174</v>
      </c>
      <c r="F6" s="78" t="s">
        <v>2174</v>
      </c>
      <c r="G6" s="79" t="s">
        <v>31</v>
      </c>
      <c r="H6" s="78">
        <f>SUMIFS('Đơn đặt hàng'!$AF$2:$AF$10373,'Đơn đặt hàng'!$AD$2:$AD$10373,'Chuyển Mã'!F6,'Đơn đặt hàng'!$AE$2:$AE$10373,'Chuyển Mã'!G6)</f>
        <v>4460</v>
      </c>
      <c r="I6" s="60">
        <f>H6*111058</f>
        <v>495318680</v>
      </c>
      <c r="J6" s="78" t="s">
        <v>8985</v>
      </c>
      <c r="K6" s="79" t="s">
        <v>31</v>
      </c>
      <c r="L6" s="78">
        <f>SUMIFS('Đơn đặt hàng'!$AF$2:$AF$10373,'Đơn đặt hàng'!$AD$2:$AD$10373,'Chuyển Mã'!J6,'Đơn đặt hàng'!$AE$2:$AE$10373,'Chuyển Mã'!K6)</f>
        <v>5130</v>
      </c>
      <c r="M6" s="60">
        <f>L6*111058</f>
        <v>569727540</v>
      </c>
    </row>
    <row r="7" spans="1:13" x14ac:dyDescent="0.25">
      <c r="A7" s="77"/>
      <c r="B7" s="74" t="s">
        <v>1811</v>
      </c>
      <c r="C7" s="75" t="s">
        <v>2174</v>
      </c>
      <c r="F7" s="78" t="s">
        <v>2174</v>
      </c>
      <c r="G7" s="79" t="s">
        <v>40</v>
      </c>
      <c r="H7" s="78">
        <f>SUMIFS('Đơn đặt hàng'!$AF$2:$AF$10373,'Đơn đặt hàng'!$AD$2:$AD$10373,'Chuyển Mã'!F7,'Đơn đặt hàng'!$AE$2:$AE$10373,'Chuyển Mã'!G7)</f>
        <v>984</v>
      </c>
      <c r="I7" s="60">
        <f>H7*74250</f>
        <v>73062000</v>
      </c>
      <c r="J7" s="78" t="s">
        <v>8985</v>
      </c>
      <c r="K7" s="79" t="s">
        <v>40</v>
      </c>
      <c r="L7" s="78">
        <f>SUMIFS('Đơn đặt hàng'!$AF$2:$AF$10373,'Đơn đặt hàng'!$AD$2:$AD$10373,'Chuyển Mã'!J7,'Đơn đặt hàng'!$AE$2:$AE$10373,'Chuyển Mã'!K7)</f>
        <v>2351</v>
      </c>
      <c r="M7" s="60">
        <f>L7*74250</f>
        <v>174561750</v>
      </c>
    </row>
    <row r="8" spans="1:13" x14ac:dyDescent="0.25">
      <c r="A8" s="77"/>
      <c r="B8" s="74" t="s">
        <v>1813</v>
      </c>
      <c r="C8" s="75" t="s">
        <v>2174</v>
      </c>
      <c r="F8" s="78" t="s">
        <v>2174</v>
      </c>
      <c r="G8" s="79" t="s">
        <v>50</v>
      </c>
      <c r="H8" s="78">
        <f>SUMIFS('Đơn đặt hàng'!$AF$2:$AF$10373,'Đơn đặt hàng'!$AD$2:$AD$10373,'Chuyển Mã'!F8,'Đơn đặt hàng'!$AE$2:$AE$10373,'Chuyển Mã'!G8)</f>
        <v>136</v>
      </c>
      <c r="I8" s="60">
        <f>H8*50400</f>
        <v>6854400</v>
      </c>
      <c r="J8" s="78" t="s">
        <v>8985</v>
      </c>
      <c r="K8" s="79" t="s">
        <v>50</v>
      </c>
      <c r="L8" s="78">
        <f>SUMIFS('Đơn đặt hàng'!$AF$2:$AF$10373,'Đơn đặt hàng'!$AD$2:$AD$10373,'Chuyển Mã'!J8,'Đơn đặt hàng'!$AE$2:$AE$10373,'Chuyển Mã'!K8)</f>
        <v>666</v>
      </c>
      <c r="M8" s="60">
        <f>L8*50400</f>
        <v>33566400</v>
      </c>
    </row>
    <row r="9" spans="1:13" x14ac:dyDescent="0.25">
      <c r="B9" s="74" t="s">
        <v>1815</v>
      </c>
      <c r="C9" s="75" t="s">
        <v>2174</v>
      </c>
      <c r="F9" s="78" t="s">
        <v>2174</v>
      </c>
      <c r="G9" s="79" t="s">
        <v>48</v>
      </c>
      <c r="H9" s="78">
        <f>SUMIFS('Đơn đặt hàng'!$AF$2:$AF$10373,'Đơn đặt hàng'!$AD$2:$AD$10373,'Chuyển Mã'!F9,'Đơn đặt hàng'!$AE$2:$AE$10373,'Chuyển Mã'!G9)</f>
        <v>205</v>
      </c>
      <c r="I9" s="60">
        <f>H9*49500</f>
        <v>10147500</v>
      </c>
      <c r="J9" s="78" t="s">
        <v>8985</v>
      </c>
      <c r="K9" s="79" t="s">
        <v>48</v>
      </c>
      <c r="L9" s="78">
        <f>SUMIFS('Đơn đặt hàng'!$AF$2:$AF$10373,'Đơn đặt hàng'!$AD$2:$AD$10373,'Chuyển Mã'!J9,'Đơn đặt hàng'!$AE$2:$AE$10373,'Chuyển Mã'!K9)</f>
        <v>608</v>
      </c>
      <c r="M9" s="60">
        <f>L9*49500</f>
        <v>30096000</v>
      </c>
    </row>
    <row r="10" spans="1:13" x14ac:dyDescent="0.25">
      <c r="F10" s="78" t="s">
        <v>2174</v>
      </c>
      <c r="G10" s="79" t="s">
        <v>1827</v>
      </c>
      <c r="H10" s="78">
        <f>SUMIFS('Đơn đặt hàng'!$AF$2:$AF$10373,'Đơn đặt hàng'!$AD$2:$AD$10373,'Chuyển Mã'!F10,'Đơn đặt hàng'!$AE$2:$AE$10373,'Chuyển Mã'!G10)</f>
        <v>2708</v>
      </c>
      <c r="I10" s="60">
        <f>H10*50182</f>
        <v>135892856</v>
      </c>
      <c r="J10" s="78" t="s">
        <v>8985</v>
      </c>
      <c r="K10" s="79" t="s">
        <v>1827</v>
      </c>
      <c r="L10" s="78">
        <f>SUMIFS('Đơn đặt hàng'!$AF$2:$AF$10373,'Đơn đặt hàng'!$AD$2:$AD$10373,'Chuyển Mã'!J10,'Đơn đặt hàng'!$AE$2:$AE$10373,'Chuyển Mã'!K10)</f>
        <v>3098</v>
      </c>
      <c r="M10" s="60">
        <f>L10*50182</f>
        <v>155463836</v>
      </c>
    </row>
    <row r="11" spans="1:13" x14ac:dyDescent="0.25">
      <c r="F11" s="78" t="s">
        <v>2174</v>
      </c>
      <c r="G11" s="79" t="s">
        <v>42</v>
      </c>
      <c r="H11" s="78">
        <f>SUMIFS('Đơn đặt hàng'!$AF$2:$AF$10373,'Đơn đặt hàng'!$AD$2:$AD$10373,'Chuyển Mã'!F11,'Đơn đặt hàng'!$AE$2:$AE$10373,'Chuyển Mã'!G11)</f>
        <v>621</v>
      </c>
      <c r="I11" s="60">
        <f>H11*70950</f>
        <v>44059950</v>
      </c>
      <c r="J11" s="78" t="s">
        <v>8985</v>
      </c>
      <c r="K11" s="79" t="s">
        <v>42</v>
      </c>
      <c r="L11" s="78">
        <f>SUMIFS('Đơn đặt hàng'!$AF$2:$AF$10373,'Đơn đặt hàng'!$AD$2:$AD$10373,'Chuyển Mã'!J11,'Đơn đặt hàng'!$AE$2:$AE$10373,'Chuyển Mã'!K11)</f>
        <v>1032</v>
      </c>
      <c r="M11" s="60">
        <f>L11*70950</f>
        <v>73220400</v>
      </c>
    </row>
    <row r="12" spans="1:13" x14ac:dyDescent="0.25">
      <c r="F12" s="78" t="s">
        <v>2174</v>
      </c>
      <c r="G12" s="79" t="s">
        <v>548</v>
      </c>
      <c r="H12" s="78">
        <f>SUMIFS('Đơn đặt hàng'!$AF$2:$AF$10373,'Đơn đặt hàng'!$AD$2:$AD$10373,'Chuyển Mã'!F12,'Đơn đặt hàng'!$AE$2:$AE$10373,'Chuyển Mã'!G12)</f>
        <v>160</v>
      </c>
      <c r="I12" s="60">
        <f>H12*116096</f>
        <v>18575360</v>
      </c>
      <c r="J12" s="78" t="s">
        <v>8985</v>
      </c>
      <c r="K12" s="79" t="s">
        <v>548</v>
      </c>
      <c r="L12" s="78">
        <f>SUMIFS('Đơn đặt hàng'!$AF$2:$AF$10373,'Đơn đặt hàng'!$AD$2:$AD$10373,'Chuyển Mã'!J12,'Đơn đặt hàng'!$AE$2:$AE$10373,'Chuyển Mã'!K12)</f>
        <v>149</v>
      </c>
      <c r="M12" s="60">
        <f>L12*116096</f>
        <v>17298304</v>
      </c>
    </row>
    <row r="13" spans="1:13" x14ac:dyDescent="0.25">
      <c r="F13" s="78" t="s">
        <v>2174</v>
      </c>
      <c r="G13" s="79" t="s">
        <v>56</v>
      </c>
      <c r="H13" s="78">
        <f>SUMIFS('Đơn đặt hàng'!$AF$2:$AF$10373,'Đơn đặt hàng'!$AD$2:$AD$10373,'Chuyển Mã'!F13,'Đơn đặt hàng'!$AE$2:$AE$10373,'Chuyển Mã'!G13)</f>
        <v>251</v>
      </c>
      <c r="I13" s="60">
        <f>H13*Gia_MB!E64</f>
        <v>28013106</v>
      </c>
      <c r="J13" s="78" t="s">
        <v>8985</v>
      </c>
      <c r="K13" s="79" t="s">
        <v>56</v>
      </c>
      <c r="L13" s="78">
        <f>SUMIFS('Đơn đặt hàng'!$AF$2:$AF$10373,'Đơn đặt hàng'!$AD$2:$AD$10373,'Chuyển Mã'!J13,'Đơn đặt hàng'!$AE$2:$AE$10373,'Chuyển Mã'!K13)</f>
        <v>90</v>
      </c>
      <c r="M13" s="60">
        <f>L13*111606</f>
        <v>10044540</v>
      </c>
    </row>
    <row r="14" spans="1:13" x14ac:dyDescent="0.25">
      <c r="F14" s="78" t="s">
        <v>2174</v>
      </c>
      <c r="G14" s="79" t="s">
        <v>1785</v>
      </c>
      <c r="H14" s="78">
        <f>SUMIFS('Đơn đặt hàng'!$AF$2:$AF$10373,'Đơn đặt hàng'!$AD$2:$AD$10373,'Chuyển Mã'!F14,'Đơn đặt hàng'!$AE$2:$AE$10373,'Chuyển Mã'!G14)</f>
        <v>20</v>
      </c>
      <c r="I14" s="60">
        <f>H14*Gia_MB!I248</f>
        <v>1450000</v>
      </c>
      <c r="J14" s="78" t="s">
        <v>8985</v>
      </c>
      <c r="K14" s="79" t="s">
        <v>1785</v>
      </c>
      <c r="L14" s="78">
        <f>SUMIFS('Đơn đặt hàng'!$AF$2:$AF$10373,'Đơn đặt hàng'!$AD$2:$AD$10373,'Chuyển Mã'!J14,'Đơn đặt hàng'!$AE$2:$AE$10373,'Chuyển Mã'!K14)</f>
        <v>0</v>
      </c>
      <c r="M14" s="60">
        <f>L14*72500</f>
        <v>0</v>
      </c>
    </row>
    <row r="15" spans="1:13" x14ac:dyDescent="0.25">
      <c r="F15" s="78" t="s">
        <v>2174</v>
      </c>
      <c r="G15" s="79" t="s">
        <v>1725</v>
      </c>
      <c r="H15" s="78">
        <f>SUMIFS('Đơn đặt hàng'!$AF$2:$AF$10373,'Đơn đặt hàng'!$AD$2:$AD$10373,'Chuyển Mã'!F15,'Đơn đặt hàng'!$AE$2:$AE$10373,'Chuyển Mã'!G15)</f>
        <v>20</v>
      </c>
      <c r="I15" s="60">
        <f>H15*Gia_MB!I249</f>
        <v>1400000</v>
      </c>
      <c r="J15" s="78" t="s">
        <v>8985</v>
      </c>
      <c r="K15" s="79" t="s">
        <v>1725</v>
      </c>
      <c r="L15" s="78">
        <f>SUMIFS('Đơn đặt hàng'!$AF$2:$AF$10373,'Đơn đặt hàng'!$AD$2:$AD$10373,'Chuyển Mã'!J15,'Đơn đặt hàng'!$AE$2:$AE$10373,'Chuyển Mã'!K15)</f>
        <v>0</v>
      </c>
      <c r="M15" s="60">
        <f>L15*70000</f>
        <v>0</v>
      </c>
    </row>
    <row r="16" spans="1:13" x14ac:dyDescent="0.25">
      <c r="F16" s="78" t="s">
        <v>2174</v>
      </c>
      <c r="G16" s="79" t="s">
        <v>557</v>
      </c>
      <c r="H16" s="78">
        <f>SUMIFS('Đơn đặt hàng'!$AF$2:$AF$10373,'Đơn đặt hàng'!$AD$2:$AD$10373,'Chuyển Mã'!F16,'Đơn đặt hàng'!$AE$2:$AE$10373,'Chuyển Mã'!G16)</f>
        <v>1831</v>
      </c>
      <c r="I16" s="60">
        <f>H16*Gia_MB!F206</f>
        <v>40679327</v>
      </c>
      <c r="J16" s="78" t="s">
        <v>8985</v>
      </c>
      <c r="K16" s="79" t="s">
        <v>557</v>
      </c>
      <c r="L16" s="78">
        <f>SUMIFS('Đơn đặt hàng'!$AF$2:$AF$10373,'Đơn đặt hàng'!$AD$2:$AD$10373,'Chuyển Mã'!J16,'Đơn đặt hàng'!$AE$2:$AE$10373,'Chuyển Mã'!K16)</f>
        <v>0</v>
      </c>
      <c r="M16" s="60">
        <f>L16*22217</f>
        <v>0</v>
      </c>
    </row>
    <row r="17" spans="6:13" x14ac:dyDescent="0.25">
      <c r="F17" s="78" t="s">
        <v>2174</v>
      </c>
      <c r="G17" s="79" t="s">
        <v>569</v>
      </c>
      <c r="H17" s="78">
        <f>SUMIFS('Đơn đặt hàng'!$AF$2:$AF$10373,'Đơn đặt hàng'!$AD$2:$AD$10373,'Chuyển Mã'!F17,'Đơn đặt hàng'!$AE$2:$AE$10373,'Chuyển Mã'!G17)</f>
        <v>141</v>
      </c>
      <c r="I17" s="60">
        <f>H17*Gia_MB!F311</f>
        <v>3172500</v>
      </c>
      <c r="J17" s="78" t="s">
        <v>8985</v>
      </c>
      <c r="K17" s="79" t="s">
        <v>569</v>
      </c>
      <c r="L17" s="78">
        <f>SUMIFS('Đơn đặt hàng'!$AF$2:$AF$10373,'Đơn đặt hàng'!$AD$2:$AD$10373,'Chuyển Mã'!J17,'Đơn đặt hàng'!$AE$2:$AE$10373,'Chuyển Mã'!K17)</f>
        <v>0</v>
      </c>
      <c r="M17" s="60">
        <f>L17*22500</f>
        <v>0</v>
      </c>
    </row>
    <row r="18" spans="6:13" x14ac:dyDescent="0.25">
      <c r="F18" s="78" t="s">
        <v>2174</v>
      </c>
      <c r="G18" s="79" t="s">
        <v>559</v>
      </c>
      <c r="H18" s="78">
        <f>SUMIFS('Đơn đặt hàng'!$AF$2:$AF$10373,'Đơn đặt hàng'!$AD$2:$AD$10373,'Chuyển Mã'!F18,'Đơn đặt hàng'!$AE$2:$AE$10373,'Chuyển Mã'!G18)</f>
        <v>238</v>
      </c>
      <c r="I18" s="60">
        <f>H18*70000</f>
        <v>16660000</v>
      </c>
      <c r="J18" s="78" t="s">
        <v>8985</v>
      </c>
      <c r="K18" s="79" t="s">
        <v>559</v>
      </c>
      <c r="L18" s="78">
        <f>SUMIFS('Đơn đặt hàng'!$AF$2:$AF$10373,'Đơn đặt hàng'!$AD$2:$AD$10373,'Chuyển Mã'!J18,'Đơn đặt hàng'!$AE$2:$AE$10373,'Chuyển Mã'!K18)</f>
        <v>5</v>
      </c>
      <c r="M18" s="60">
        <f>L18*70000</f>
        <v>350000</v>
      </c>
    </row>
    <row r="19" spans="6:13" x14ac:dyDescent="0.25">
      <c r="F19" s="78" t="s">
        <v>2174</v>
      </c>
      <c r="G19" s="79" t="s">
        <v>571</v>
      </c>
      <c r="H19" s="78">
        <f>SUMIFS('Đơn đặt hàng'!$AF$2:$AF$10373,'Đơn đặt hàng'!$AD$2:$AD$10373,'Chuyển Mã'!F19,'Đơn đặt hàng'!$AE$2:$AE$10373,'Chuyển Mã'!G19)</f>
        <v>166</v>
      </c>
      <c r="I19" s="60">
        <f>H19*Gia_MB!F322</f>
        <v>3596722</v>
      </c>
      <c r="J19" s="78" t="s">
        <v>8985</v>
      </c>
      <c r="K19" s="79" t="s">
        <v>571</v>
      </c>
      <c r="L19" s="78">
        <f>SUMIFS('Đơn đặt hàng'!$AF$2:$AF$10373,'Đơn đặt hàng'!$AD$2:$AD$10373,'Chuyển Mã'!J19,'Đơn đặt hàng'!$AE$2:$AE$10373,'Chuyển Mã'!K19)</f>
        <v>0</v>
      </c>
      <c r="M19" s="60">
        <f>L19*21667</f>
        <v>0</v>
      </c>
    </row>
    <row r="20" spans="6:13" x14ac:dyDescent="0.25">
      <c r="F20" s="78" t="s">
        <v>2174</v>
      </c>
      <c r="G20" s="79" t="s">
        <v>554</v>
      </c>
      <c r="H20" s="78">
        <f>SUMIFS('Đơn đặt hàng'!$AF$2:$AF$10373,'Đơn đặt hàng'!$AD$2:$AD$10373,'Chuyển Mã'!F20,'Đơn đặt hàng'!$AE$2:$AE$10373,'Chuyển Mã'!G20)</f>
        <v>10</v>
      </c>
      <c r="I20" s="60">
        <f>H20*Gia_MB!I979</f>
        <v>1072050</v>
      </c>
      <c r="J20" s="78" t="s">
        <v>8985</v>
      </c>
      <c r="K20" s="79" t="s">
        <v>554</v>
      </c>
      <c r="L20" s="78">
        <f>SUMIFS('Đơn đặt hàng'!$AF$2:$AF$10373,'Đơn đặt hàng'!$AD$2:$AD$10373,'Chuyển Mã'!J20,'Đơn đặt hàng'!$AE$2:$AE$10373,'Chuyển Mã'!K20)</f>
        <v>0</v>
      </c>
      <c r="M20" s="60">
        <f>L20*101845</f>
        <v>0</v>
      </c>
    </row>
    <row r="21" spans="6:13" x14ac:dyDescent="0.25">
      <c r="I21" s="60">
        <f>SUM(I3:I20)</f>
        <v>1550285194</v>
      </c>
      <c r="M21" s="60">
        <f>SUM(M3:M20)</f>
        <v>1872513671</v>
      </c>
    </row>
    <row r="23" spans="6:13" x14ac:dyDescent="0.25">
      <c r="K23" s="84" t="s">
        <v>9181</v>
      </c>
      <c r="L23" s="84"/>
      <c r="M23" s="83">
        <f>I21+M21</f>
        <v>3422798865</v>
      </c>
    </row>
  </sheetData>
  <mergeCells count="1">
    <mergeCell ref="K23:L23"/>
  </mergeCells>
  <dataValidations count="1">
    <dataValidation type="list" allowBlank="1" showInputMessage="1" showErrorMessage="1" sqref="A2:A8 B3:B9">
      <formula1>Ma_NV</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Đơn đặt hàng</vt:lpstr>
      <vt:lpstr>Sheet2</vt:lpstr>
      <vt:lpstr>Xuat_Tra_Doi</vt:lpstr>
      <vt:lpstr>Gia_MB</vt:lpstr>
      <vt:lpstr>TONG_SL</vt:lpstr>
      <vt:lpstr>MA_NVBH</vt:lpstr>
      <vt:lpstr>Ma_KH</vt:lpstr>
      <vt:lpstr>Chuyển Mã</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dcterms:created xsi:type="dcterms:W3CDTF">2013-07-04T02:45:59Z</dcterms:created>
  <dcterms:modified xsi:type="dcterms:W3CDTF">2025-09-18T01:52:10Z</dcterms:modified>
</cp:coreProperties>
</file>